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enteno\Desktop\ESPOL\"/>
    </mc:Choice>
  </mc:AlternateContent>
  <bookViews>
    <workbookView xWindow="0" yWindow="0" windowWidth="28635" windowHeight="11970"/>
  </bookViews>
  <sheets>
    <sheet name="Parámetros laboratorio N1 y N2" sheetId="12" r:id="rId1"/>
  </sheets>
  <definedNames>
    <definedName name="_xlnm._FilterDatabase" localSheetId="0" hidden="1">'Parámetros laboratorio N1 y N2'!$A$7:$NK$58</definedName>
    <definedName name="_xlnm.Print_Area" localSheetId="0">'Parámetros laboratorio N1 y N2'!$A$7:$B$64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3" i="12" l="1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DE63" i="12"/>
  <c r="DF63" i="12"/>
  <c r="DG63" i="12"/>
  <c r="DH63" i="12"/>
  <c r="DI63" i="12"/>
  <c r="DJ63" i="12"/>
  <c r="DK63" i="12"/>
  <c r="DL63" i="12"/>
  <c r="DM63" i="12"/>
  <c r="DN63" i="12"/>
  <c r="DO63" i="12"/>
  <c r="DP63" i="12"/>
  <c r="DQ63" i="12"/>
  <c r="DR63" i="12"/>
  <c r="DS63" i="12"/>
  <c r="DT63" i="12"/>
  <c r="DU63" i="12"/>
  <c r="DV63" i="12"/>
  <c r="DW63" i="12"/>
  <c r="DX63" i="12"/>
  <c r="DY63" i="12"/>
  <c r="DZ63" i="12"/>
  <c r="EA63" i="12"/>
  <c r="EB63" i="12"/>
  <c r="EC63" i="12"/>
  <c r="ED63" i="12"/>
  <c r="EE63" i="12"/>
  <c r="EF63" i="12"/>
  <c r="EG63" i="12"/>
  <c r="EH63" i="12"/>
  <c r="EI63" i="12"/>
  <c r="EJ63" i="12"/>
  <c r="EK63" i="12"/>
  <c r="EL63" i="12"/>
  <c r="EM63" i="12"/>
  <c r="EN63" i="12"/>
  <c r="EO63" i="12"/>
  <c r="EP63" i="12"/>
  <c r="EQ63" i="12"/>
  <c r="ER63" i="12"/>
  <c r="ES63" i="12"/>
  <c r="ET63" i="12"/>
  <c r="EU63" i="12"/>
  <c r="EV63" i="12"/>
  <c r="EW63" i="12"/>
  <c r="EX63" i="12"/>
  <c r="EY63" i="12"/>
  <c r="EZ63" i="12"/>
  <c r="FA63" i="12"/>
  <c r="FB63" i="12"/>
  <c r="FC63" i="12"/>
  <c r="FD63" i="12"/>
  <c r="FE63" i="12"/>
  <c r="FF63" i="12"/>
  <c r="FG63" i="12"/>
  <c r="FH63" i="12"/>
  <c r="FI63" i="12"/>
  <c r="FJ63" i="12"/>
  <c r="FK63" i="12"/>
  <c r="FL63" i="12"/>
  <c r="FM63" i="12"/>
  <c r="FN63" i="12"/>
  <c r="FO63" i="12"/>
  <c r="FP63" i="12"/>
  <c r="FQ63" i="12"/>
  <c r="FR63" i="12"/>
  <c r="FS63" i="12"/>
  <c r="FT63" i="12"/>
  <c r="FU63" i="12"/>
  <c r="FV63" i="12"/>
  <c r="FW63" i="12"/>
  <c r="FX63" i="12"/>
  <c r="FY63" i="12"/>
  <c r="FZ63" i="12"/>
  <c r="GA63" i="12"/>
  <c r="GB63" i="12"/>
  <c r="GC63" i="12"/>
  <c r="GD63" i="12"/>
  <c r="GE63" i="12"/>
  <c r="GF63" i="12"/>
  <c r="GG63" i="12"/>
  <c r="GH63" i="12"/>
  <c r="GI63" i="12"/>
  <c r="GJ63" i="12"/>
  <c r="GK63" i="12"/>
  <c r="GL63" i="12"/>
  <c r="GM63" i="12"/>
  <c r="GN63" i="12"/>
  <c r="GO63" i="12"/>
  <c r="GP63" i="12"/>
  <c r="GQ63" i="12"/>
  <c r="GR63" i="12"/>
  <c r="GS63" i="12"/>
  <c r="GT63" i="12"/>
  <c r="GU63" i="12"/>
  <c r="GV63" i="12"/>
  <c r="GW63" i="12"/>
  <c r="GX63" i="12"/>
  <c r="GY63" i="12"/>
  <c r="GZ63" i="12"/>
  <c r="HA63" i="12"/>
  <c r="HB63" i="12"/>
  <c r="HC63" i="12"/>
  <c r="HD63" i="12"/>
  <c r="HE63" i="12"/>
  <c r="HF63" i="12"/>
  <c r="HG63" i="12"/>
  <c r="HH63" i="12"/>
  <c r="HI63" i="12"/>
  <c r="HJ63" i="12"/>
  <c r="HK63" i="12"/>
  <c r="HL63" i="12"/>
  <c r="HM63" i="12"/>
  <c r="HN63" i="12"/>
  <c r="HO63" i="12"/>
  <c r="HP63" i="12"/>
  <c r="HQ63" i="12"/>
  <c r="HR63" i="12"/>
  <c r="HS63" i="12"/>
  <c r="HT63" i="12"/>
  <c r="HU63" i="12"/>
  <c r="HV63" i="12"/>
  <c r="HW63" i="12"/>
  <c r="HX63" i="12"/>
  <c r="HY63" i="12"/>
  <c r="HZ63" i="12"/>
  <c r="IA63" i="12"/>
  <c r="IB63" i="12"/>
  <c r="IC63" i="12"/>
  <c r="ID63" i="12"/>
  <c r="IE63" i="12"/>
  <c r="IF63" i="12"/>
  <c r="IG63" i="12"/>
  <c r="IH63" i="12"/>
  <c r="II63" i="12"/>
  <c r="IJ63" i="12"/>
  <c r="IK63" i="12"/>
  <c r="IL63" i="12"/>
  <c r="IM63" i="12"/>
  <c r="IN63" i="12"/>
  <c r="IO63" i="12"/>
  <c r="IP63" i="12"/>
  <c r="IQ63" i="12"/>
  <c r="IR63" i="12"/>
  <c r="IS63" i="12"/>
  <c r="IT63" i="12"/>
  <c r="IU63" i="12"/>
  <c r="IV63" i="12"/>
  <c r="IW63" i="12"/>
  <c r="IX63" i="12"/>
  <c r="IY63" i="12"/>
  <c r="IZ63" i="12"/>
  <c r="JA63" i="12"/>
  <c r="JB63" i="12"/>
  <c r="JC63" i="12"/>
  <c r="JD63" i="12"/>
  <c r="JE63" i="12"/>
  <c r="JF63" i="12"/>
  <c r="JG63" i="12"/>
  <c r="JH63" i="12"/>
  <c r="JI63" i="12"/>
  <c r="JJ63" i="12"/>
  <c r="JK63" i="12"/>
  <c r="JL63" i="12"/>
  <c r="JM63" i="12"/>
  <c r="JN63" i="12"/>
  <c r="JO63" i="12"/>
  <c r="JP63" i="12"/>
  <c r="JQ63" i="12"/>
  <c r="JR63" i="12"/>
  <c r="JS63" i="12"/>
  <c r="JT63" i="12"/>
  <c r="JU63" i="12"/>
  <c r="JV63" i="12"/>
  <c r="JW63" i="12"/>
  <c r="JX63" i="12"/>
  <c r="JY63" i="12"/>
  <c r="JZ63" i="12"/>
  <c r="KA63" i="12"/>
  <c r="KB63" i="12"/>
  <c r="KC63" i="12"/>
  <c r="KD63" i="12"/>
  <c r="KE63" i="12"/>
  <c r="KF63" i="12"/>
  <c r="KG63" i="12"/>
  <c r="KH63" i="12"/>
  <c r="KI63" i="12"/>
  <c r="KJ63" i="12"/>
  <c r="KK63" i="12"/>
  <c r="KL63" i="12"/>
  <c r="KM63" i="12"/>
  <c r="KN63" i="12"/>
  <c r="KO63" i="12"/>
  <c r="KP63" i="12"/>
  <c r="KQ63" i="12"/>
  <c r="KR63" i="12"/>
  <c r="KS63" i="12"/>
  <c r="KT63" i="12"/>
  <c r="KU63" i="12"/>
  <c r="KV63" i="12"/>
  <c r="KW63" i="12"/>
  <c r="KX63" i="12"/>
  <c r="KY63" i="12"/>
  <c r="KZ63" i="12"/>
  <c r="LA63" i="12"/>
  <c r="LB63" i="12"/>
  <c r="LC63" i="12"/>
  <c r="LD63" i="12"/>
  <c r="LE63" i="12"/>
  <c r="LF63" i="12"/>
  <c r="LG63" i="12"/>
  <c r="LH63" i="12"/>
  <c r="LI63" i="12"/>
  <c r="LJ63" i="12"/>
  <c r="LK63" i="12"/>
  <c r="LL63" i="12"/>
  <c r="LM63" i="12"/>
  <c r="LN63" i="12"/>
  <c r="LO63" i="12"/>
  <c r="LP63" i="12"/>
  <c r="LR63" i="12"/>
  <c r="LS63" i="12"/>
  <c r="LT63" i="12"/>
  <c r="LX63" i="12"/>
  <c r="LY63" i="12"/>
  <c r="LZ63" i="12"/>
  <c r="MA63" i="12"/>
  <c r="MB63" i="12"/>
  <c r="MC63" i="12"/>
  <c r="MD63" i="12"/>
  <c r="MF63" i="12"/>
  <c r="MI63" i="12"/>
  <c r="MJ63" i="12"/>
  <c r="MK63" i="12"/>
  <c r="ML63" i="12"/>
  <c r="MM63" i="12"/>
  <c r="MN63" i="12"/>
  <c r="MR63" i="12"/>
  <c r="MS63" i="12"/>
  <c r="MT63" i="12"/>
  <c r="MU63" i="12"/>
  <c r="MV63" i="12"/>
  <c r="MW63" i="12"/>
  <c r="MX63" i="12"/>
  <c r="MY63" i="12"/>
  <c r="MZ63" i="12"/>
  <c r="NA63" i="12"/>
  <c r="NB63" i="12"/>
  <c r="NC63" i="12"/>
  <c r="ND63" i="12"/>
  <c r="NE63" i="12"/>
  <c r="NG63" i="12"/>
  <c r="NH63" i="12"/>
  <c r="NI63" i="12"/>
  <c r="NJ63" i="12"/>
  <c r="NK63" i="12"/>
  <c r="O55" i="12" l="1"/>
  <c r="O49" i="12"/>
  <c r="U48" i="12" l="1"/>
  <c r="BH49" i="12" l="1"/>
  <c r="BT48" i="12" l="1"/>
  <c r="BT49" i="12"/>
  <c r="BT55" i="12"/>
  <c r="EG55" i="12" l="1"/>
  <c r="MP48" i="12" l="1"/>
  <c r="MP49" i="12"/>
  <c r="MP55" i="12"/>
  <c r="NG55" i="12" l="1"/>
  <c r="NF55" i="12"/>
  <c r="NF49" i="12"/>
  <c r="NG49" i="12"/>
  <c r="NG48" i="12"/>
  <c r="NF48" i="12"/>
  <c r="AG48" i="12" l="1"/>
  <c r="MW55" i="12" l="1"/>
  <c r="MV55" i="12"/>
  <c r="MW49" i="12"/>
  <c r="MV49" i="12"/>
  <c r="MW48" i="12"/>
  <c r="MV48" i="12"/>
  <c r="KY49" i="12"/>
  <c r="JY55" i="12"/>
  <c r="JY49" i="12"/>
  <c r="JY48" i="12"/>
  <c r="IL55" i="12" l="1"/>
  <c r="HY49" i="12" l="1"/>
  <c r="GY55" i="12"/>
  <c r="DR48" i="12" l="1"/>
  <c r="CG55" i="12"/>
  <c r="CG49" i="12"/>
  <c r="CF48" i="12"/>
  <c r="CE48" i="12"/>
  <c r="BY49" i="12" l="1"/>
  <c r="BX55" i="12"/>
  <c r="BX49" i="12"/>
  <c r="BS49" i="12"/>
  <c r="BM55" i="12"/>
  <c r="BK55" i="12"/>
  <c r="BI55" i="12"/>
  <c r="BI49" i="12"/>
  <c r="BH55" i="12"/>
  <c r="BH48" i="12"/>
  <c r="BF55" i="12"/>
  <c r="BF49" i="12"/>
  <c r="BD55" i="12"/>
  <c r="BD49" i="12"/>
  <c r="BC48" i="12"/>
  <c r="BB55" i="12"/>
  <c r="BB49" i="12"/>
  <c r="BA48" i="12"/>
  <c r="AZ55" i="12"/>
  <c r="AZ49" i="12"/>
  <c r="AZ48" i="12"/>
  <c r="AY55" i="12"/>
  <c r="AY48" i="12"/>
  <c r="AX55" i="12"/>
  <c r="AX48" i="12"/>
  <c r="AX49" i="12"/>
  <c r="AW48" i="12"/>
  <c r="AV49" i="12"/>
  <c r="AU49" i="12"/>
  <c r="AU48" i="12"/>
  <c r="C63" i="12" l="1"/>
  <c r="AG55" i="12"/>
  <c r="AF55" i="12"/>
  <c r="AE55" i="12"/>
  <c r="AC55" i="12"/>
  <c r="X55" i="12"/>
  <c r="V55" i="12"/>
  <c r="U55" i="12"/>
  <c r="K52" i="12"/>
  <c r="E52" i="12"/>
  <c r="D52" i="12"/>
  <c r="C52" i="12"/>
  <c r="AH49" i="12"/>
  <c r="AF49" i="12"/>
  <c r="AE49" i="12"/>
  <c r="AC49" i="12"/>
  <c r="U49" i="12"/>
  <c r="T49" i="12"/>
  <c r="Q49" i="12"/>
  <c r="C49" i="12"/>
  <c r="AD48" i="12"/>
  <c r="AB48" i="12"/>
  <c r="AA48" i="12"/>
  <c r="Z48" i="12"/>
  <c r="Y48" i="12"/>
  <c r="X48" i="12"/>
  <c r="E48" i="12"/>
  <c r="D48" i="12"/>
  <c r="C48" i="12"/>
  <c r="AI55" i="12"/>
  <c r="AI49" i="12"/>
  <c r="AM55" i="12"/>
  <c r="AM49" i="12"/>
  <c r="AO55" i="12"/>
  <c r="AQ55" i="12"/>
  <c r="AS55" i="12"/>
  <c r="AS49" i="12"/>
  <c r="AU55" i="12"/>
  <c r="AW55" i="12"/>
  <c r="AW49" i="12"/>
  <c r="AY49" i="12"/>
  <c r="BA55" i="12"/>
  <c r="BA49" i="12"/>
  <c r="BC55" i="12"/>
  <c r="BC49" i="12"/>
  <c r="BE55" i="12"/>
  <c r="BE49" i="12"/>
  <c r="BE48" i="12"/>
  <c r="BG55" i="12"/>
  <c r="BG49" i="12"/>
  <c r="BG48" i="12"/>
  <c r="BI48" i="12"/>
  <c r="BK49" i="12"/>
  <c r="BK48" i="12"/>
  <c r="BR55" i="12"/>
  <c r="BR49" i="12"/>
  <c r="BR48" i="12"/>
  <c r="BW55" i="12"/>
  <c r="BW49" i="12"/>
  <c r="BW48" i="12"/>
  <c r="CE55" i="12"/>
  <c r="CE49" i="12"/>
  <c r="CJ55" i="12"/>
  <c r="CJ49" i="12"/>
  <c r="CJ48" i="12"/>
  <c r="CO55" i="12"/>
  <c r="CO51" i="12"/>
  <c r="CO49" i="12"/>
  <c r="CO48" i="12"/>
  <c r="CX55" i="12"/>
  <c r="CX51" i="12"/>
  <c r="CX49" i="12"/>
  <c r="CX48" i="12"/>
  <c r="DG55" i="12"/>
  <c r="DG51" i="12"/>
  <c r="DG49" i="12"/>
  <c r="DG48" i="12"/>
  <c r="DR49" i="12"/>
  <c r="DR51" i="12"/>
  <c r="DR55" i="12"/>
  <c r="EG48" i="12"/>
  <c r="EG49" i="12"/>
  <c r="EG51" i="12"/>
  <c r="EU48" i="12"/>
  <c r="EU49" i="12"/>
  <c r="EU51" i="12"/>
  <c r="EU55" i="12"/>
  <c r="FE48" i="12"/>
  <c r="FE49" i="12"/>
  <c r="FE51" i="12"/>
  <c r="FE55" i="12"/>
  <c r="FT48" i="12"/>
  <c r="FT49" i="12"/>
  <c r="FT55" i="12"/>
  <c r="GC48" i="12"/>
  <c r="GC49" i="12"/>
  <c r="GC55" i="12"/>
  <c r="GN48" i="12"/>
  <c r="GN49" i="12"/>
  <c r="GN55" i="12"/>
  <c r="MQ55" i="12" l="1"/>
  <c r="MM55" i="12"/>
  <c r="ML55" i="12"/>
  <c r="MG55" i="12"/>
  <c r="MF55" i="12"/>
  <c r="MA55" i="12"/>
  <c r="LZ55" i="12"/>
  <c r="LU55" i="12"/>
  <c r="LT55" i="12"/>
  <c r="LO55" i="12"/>
  <c r="LN55" i="12"/>
  <c r="LI55" i="12"/>
  <c r="LH55" i="12"/>
  <c r="LC55" i="12"/>
  <c r="LB55" i="12"/>
  <c r="KX55" i="12"/>
  <c r="KY55" i="12"/>
  <c r="KS55" i="12"/>
  <c r="KR55" i="12"/>
  <c r="KQ55" i="12"/>
  <c r="KN55" i="12"/>
  <c r="KI55" i="12"/>
  <c r="KH55" i="12"/>
  <c r="KE55" i="12"/>
  <c r="KD55" i="12"/>
  <c r="JZ55" i="12"/>
  <c r="KA55" i="12"/>
  <c r="JV55" i="12"/>
  <c r="JT55" i="12"/>
  <c r="JQ55" i="12"/>
  <c r="JN55" i="12"/>
  <c r="JO55" i="12"/>
  <c r="JL55" i="12"/>
  <c r="JK55" i="12"/>
  <c r="JJ55" i="12"/>
  <c r="IY55" i="12"/>
  <c r="IX55" i="12"/>
  <c r="IW55" i="12"/>
  <c r="IN55" i="12"/>
  <c r="IM55" i="12"/>
  <c r="IA55" i="12"/>
  <c r="HZ55" i="12"/>
  <c r="HY55" i="12"/>
  <c r="HO55" i="12"/>
  <c r="HP55" i="12"/>
  <c r="HN55" i="12"/>
  <c r="HM55" i="12"/>
  <c r="HL55" i="12"/>
  <c r="HA55" i="12"/>
  <c r="GZ55" i="12"/>
  <c r="GP55" i="12"/>
  <c r="GO55" i="12"/>
  <c r="GE55" i="12"/>
  <c r="GD55" i="12"/>
  <c r="FU55" i="12"/>
  <c r="FV55" i="12"/>
  <c r="FG55" i="12"/>
  <c r="FF55" i="12"/>
  <c r="EV55" i="12"/>
  <c r="ET55" i="12"/>
  <c r="EI55" i="12"/>
  <c r="EH55" i="12"/>
  <c r="DT55" i="12"/>
  <c r="DS55" i="12"/>
  <c r="DI55" i="12"/>
  <c r="DH55" i="12"/>
  <c r="CZ55" i="12"/>
  <c r="CY55" i="12"/>
  <c r="CQ55" i="12"/>
  <c r="CP55" i="12"/>
  <c r="CK55" i="12"/>
  <c r="CF55" i="12"/>
  <c r="BY55" i="12"/>
  <c r="BS55" i="12"/>
  <c r="BL55" i="12"/>
  <c r="BJ55" i="12"/>
  <c r="AV55" i="12"/>
  <c r="JM55" i="12"/>
  <c r="MQ49" i="12"/>
  <c r="MM49" i="12"/>
  <c r="ML49" i="12"/>
  <c r="MG49" i="12"/>
  <c r="MF49" i="12"/>
  <c r="MA49" i="12"/>
  <c r="LZ49" i="12"/>
  <c r="LU49" i="12"/>
  <c r="LT49" i="12"/>
  <c r="LO49" i="12"/>
  <c r="LN49" i="12"/>
  <c r="LI49" i="12"/>
  <c r="LH49" i="12"/>
  <c r="LC49" i="12"/>
  <c r="LB49" i="12"/>
  <c r="KX49" i="12"/>
  <c r="KS49" i="12"/>
  <c r="KR49" i="12"/>
  <c r="KQ49" i="12"/>
  <c r="KN49" i="12"/>
  <c r="KI49" i="12"/>
  <c r="KH49" i="12"/>
  <c r="KE49" i="12"/>
  <c r="KD49" i="12"/>
  <c r="JZ49" i="12"/>
  <c r="KA49" i="12"/>
  <c r="JV49" i="12"/>
  <c r="JT49" i="12"/>
  <c r="JQ49" i="12"/>
  <c r="JN49" i="12"/>
  <c r="JO49" i="12"/>
  <c r="JM49" i="12"/>
  <c r="JL49" i="12"/>
  <c r="JK49" i="12"/>
  <c r="JJ49" i="12"/>
  <c r="IY49" i="12"/>
  <c r="IX49" i="12"/>
  <c r="IW49" i="12"/>
  <c r="IN49" i="12"/>
  <c r="IM49" i="12"/>
  <c r="IL49" i="12"/>
  <c r="IA49" i="12"/>
  <c r="HZ49" i="12"/>
  <c r="HO49" i="12"/>
  <c r="HP49" i="12"/>
  <c r="HN49" i="12"/>
  <c r="HM49" i="12"/>
  <c r="HL49" i="12"/>
  <c r="HA49" i="12"/>
  <c r="GZ49" i="12"/>
  <c r="GY49" i="12"/>
  <c r="GP49" i="12"/>
  <c r="GO49" i="12"/>
  <c r="GE49" i="12"/>
  <c r="GD49" i="12"/>
  <c r="FU49" i="12"/>
  <c r="FV49" i="12"/>
  <c r="FG49" i="12"/>
  <c r="FF49" i="12"/>
  <c r="EV49" i="12"/>
  <c r="ET49" i="12"/>
  <c r="EI49" i="12"/>
  <c r="EH49" i="12"/>
  <c r="DT49" i="12"/>
  <c r="DS49" i="12"/>
  <c r="DI49" i="12"/>
  <c r="DH49" i="12"/>
  <c r="CZ49" i="12"/>
  <c r="CY49" i="12"/>
  <c r="CQ49" i="12"/>
  <c r="CP49" i="12"/>
  <c r="CK49" i="12"/>
  <c r="CF49" i="12"/>
  <c r="BM49" i="12"/>
  <c r="BL49" i="12"/>
  <c r="BJ49" i="12"/>
  <c r="AP49" i="12"/>
  <c r="MQ48" i="12"/>
  <c r="MM48" i="12"/>
  <c r="ML48" i="12"/>
  <c r="MG48" i="12"/>
  <c r="MF48" i="12"/>
  <c r="MA48" i="12"/>
  <c r="LZ48" i="12"/>
  <c r="LU48" i="12"/>
  <c r="LT48" i="12"/>
  <c r="LO48" i="12"/>
  <c r="LN48" i="12"/>
  <c r="LI48" i="12"/>
  <c r="LH48" i="12"/>
  <c r="LC48" i="12"/>
  <c r="LB48" i="12"/>
  <c r="KX48" i="12"/>
  <c r="KY48" i="12"/>
  <c r="KS48" i="12"/>
  <c r="KR48" i="12"/>
  <c r="KQ48" i="12"/>
  <c r="KN48" i="12"/>
  <c r="KI48" i="12"/>
  <c r="KH48" i="12"/>
  <c r="KE48" i="12"/>
  <c r="KD48" i="12"/>
  <c r="JZ48" i="12"/>
  <c r="KA48" i="12"/>
  <c r="JV48" i="12"/>
  <c r="JT48" i="12"/>
  <c r="JQ48" i="12"/>
  <c r="JN48" i="12"/>
  <c r="JO48" i="12"/>
  <c r="JM48" i="12"/>
  <c r="JL48" i="12"/>
  <c r="JK48" i="12"/>
  <c r="JJ48" i="12"/>
  <c r="IY48" i="12"/>
  <c r="IX48" i="12"/>
  <c r="IW48" i="12"/>
  <c r="IN48" i="12"/>
  <c r="IM48" i="12"/>
  <c r="IL48" i="12"/>
  <c r="IA48" i="12"/>
  <c r="HZ48" i="12"/>
  <c r="HY48" i="12"/>
  <c r="HO48" i="12"/>
  <c r="HP48" i="12"/>
  <c r="HN48" i="12"/>
  <c r="HM48" i="12"/>
  <c r="HL48" i="12"/>
  <c r="HA48" i="12"/>
  <c r="GZ48" i="12"/>
  <c r="GY48" i="12"/>
  <c r="GP48" i="12"/>
  <c r="GO48" i="12"/>
  <c r="GE48" i="12"/>
  <c r="GD48" i="12"/>
  <c r="FU48" i="12"/>
  <c r="FV48" i="12"/>
  <c r="FG48" i="12"/>
  <c r="FF48" i="12"/>
  <c r="EV48" i="12"/>
  <c r="ET48" i="12"/>
  <c r="EI48" i="12"/>
  <c r="EH48" i="12"/>
  <c r="DT48" i="12"/>
  <c r="DS48" i="12"/>
  <c r="DI48" i="12"/>
  <c r="DH48" i="12"/>
  <c r="CZ48" i="12"/>
  <c r="CY48" i="12"/>
  <c r="CQ48" i="12"/>
  <c r="CP48" i="12"/>
  <c r="CL48" i="12"/>
  <c r="CK48" i="12"/>
  <c r="CG48" i="12"/>
  <c r="BY48" i="12"/>
  <c r="BX48" i="12"/>
  <c r="BS48" i="12"/>
  <c r="BM48" i="12"/>
  <c r="BL48" i="12"/>
  <c r="BJ48" i="12"/>
  <c r="BF48" i="12"/>
  <c r="BD48" i="12"/>
  <c r="BB48" i="12"/>
  <c r="AV48" i="12"/>
  <c r="AT48" i="12"/>
  <c r="AR48" i="12"/>
  <c r="AP48" i="12"/>
  <c r="AN48" i="12"/>
  <c r="AJ48" i="12"/>
</calcChain>
</file>

<file path=xl/sharedStrings.xml><?xml version="1.0" encoding="utf-8"?>
<sst xmlns="http://schemas.openxmlformats.org/spreadsheetml/2006/main" count="947" uniqueCount="142">
  <si>
    <t>Sólidos totales</t>
  </si>
  <si>
    <t>mg/l</t>
  </si>
  <si>
    <t>Sólidos suspendidos</t>
  </si>
  <si>
    <t>Conductividad</t>
  </si>
  <si>
    <t>Turbiedad</t>
  </si>
  <si>
    <t>pH</t>
  </si>
  <si>
    <t>mgCaCO3/l</t>
  </si>
  <si>
    <t>Cloruros</t>
  </si>
  <si>
    <t>Dureza total</t>
  </si>
  <si>
    <t>Dureza cálcica</t>
  </si>
  <si>
    <t>Calcio</t>
  </si>
  <si>
    <t>Magnesio</t>
  </si>
  <si>
    <t>DBO5</t>
  </si>
  <si>
    <t>DQO</t>
  </si>
  <si>
    <t>Fósforo total</t>
  </si>
  <si>
    <t>Nitrógeno amoniacal</t>
  </si>
  <si>
    <t>Nitrógeno orgánico</t>
  </si>
  <si>
    <t>Cromo</t>
  </si>
  <si>
    <t>ug/l</t>
  </si>
  <si>
    <t>Hierro</t>
  </si>
  <si>
    <t>Plomo</t>
  </si>
  <si>
    <t>Cadmio</t>
  </si>
  <si>
    <t>Manganeso</t>
  </si>
  <si>
    <t>Niquel</t>
  </si>
  <si>
    <t>Potasio</t>
  </si>
  <si>
    <t>Sodio</t>
  </si>
  <si>
    <t>Sulfatos</t>
  </si>
  <si>
    <t xml:space="preserve">Nitritos </t>
  </si>
  <si>
    <t>Nitratos</t>
  </si>
  <si>
    <t>Coliformes totales</t>
  </si>
  <si>
    <t>NMP/100ml</t>
  </si>
  <si>
    <t>Coliformes termotolerantes</t>
  </si>
  <si>
    <t>ANALISIS FÍSICOS - QUÍMICOS - BACTERIOLÓGICOS DE LOS LIXIVIADOS</t>
  </si>
  <si>
    <r>
      <t>RELACION DBO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/ DQO</t>
    </r>
  </si>
  <si>
    <t>Dureza magnésica</t>
  </si>
  <si>
    <t>Carbonatos</t>
  </si>
  <si>
    <t>Bicarbonatos</t>
  </si>
  <si>
    <t>Hidróxidos</t>
  </si>
  <si>
    <t>Nitrógeno NTK</t>
  </si>
  <si>
    <t>Sólidos sedimentables</t>
  </si>
  <si>
    <t>Sulfuros</t>
  </si>
  <si>
    <t>mg S/l</t>
  </si>
  <si>
    <t>Sustancias solubles al hexano</t>
  </si>
  <si>
    <t>Aluminio</t>
  </si>
  <si>
    <t>Bario</t>
  </si>
  <si>
    <t>Cobre</t>
  </si>
  <si>
    <t>Zinc</t>
  </si>
  <si>
    <t>NTU</t>
  </si>
  <si>
    <t>ml/l</t>
  </si>
  <si>
    <t>&lt; 1,8</t>
  </si>
  <si>
    <t>&lt; 1</t>
  </si>
  <si>
    <t>&lt; 20</t>
  </si>
  <si>
    <t>&lt; 100</t>
  </si>
  <si>
    <t>RELLENO SANITARIO DE PICHACAY</t>
  </si>
  <si>
    <t>&gt; 1,6 E+07</t>
  </si>
  <si>
    <t>&lt;100</t>
  </si>
  <si>
    <t>uS/cm</t>
  </si>
  <si>
    <t>&lt; 10</t>
  </si>
  <si>
    <t>&lt; 50</t>
  </si>
  <si>
    <t>&lt; 4</t>
  </si>
  <si>
    <t>&lt;10</t>
  </si>
  <si>
    <t>&lt;50</t>
  </si>
  <si>
    <t>&lt;20</t>
  </si>
  <si>
    <t>Interferencia</t>
  </si>
  <si>
    <t>&gt;1.6E+06</t>
  </si>
  <si>
    <t>&lt;1.8</t>
  </si>
  <si>
    <r>
      <rPr>
        <sz val="10"/>
        <rFont val="Calibri"/>
        <family val="2"/>
      </rPr>
      <t>&gt;</t>
    </r>
    <r>
      <rPr>
        <sz val="10"/>
        <rFont val="Arial"/>
        <family val="2"/>
      </rPr>
      <t>1,6E+06</t>
    </r>
  </si>
  <si>
    <t>&gt;1,6E+06</t>
  </si>
  <si>
    <t>**</t>
  </si>
  <si>
    <t>**: La BBO5 es mayor a la esperada, &gt;10000mg/l</t>
  </si>
  <si>
    <t>Fecha</t>
  </si>
  <si>
    <t>LN1</t>
  </si>
  <si>
    <t>LN2 combinada</t>
  </si>
  <si>
    <t>LN2 sin bacterias</t>
  </si>
  <si>
    <t>LN2 con bacterias</t>
  </si>
  <si>
    <t>Nitritos + Nitratos</t>
  </si>
  <si>
    <t>mgN/l</t>
  </si>
  <si>
    <t>Sólidos totales volátiles</t>
  </si>
  <si>
    <t>Mercurio</t>
  </si>
  <si>
    <t>&lt;6</t>
  </si>
  <si>
    <t>** La DBO es mayor a lo esperado</t>
  </si>
  <si>
    <t>** La DBO es mayor a la esperada &gt;3500</t>
  </si>
  <si>
    <t>interferencia</t>
  </si>
  <si>
    <t>***</t>
  </si>
  <si>
    <t>** La DBO es mayor a lo esperada &gt;14000</t>
  </si>
  <si>
    <t>***La DBO es mayor a lo esperada &gt;7000</t>
  </si>
  <si>
    <t>**La DBO es mayor a la esperada &gt;14000 mg/l</t>
  </si>
  <si>
    <t>**La DBO es mayor a la esperada &gt;7000 mg/l</t>
  </si>
  <si>
    <t>**La DBO es mayor a la esperada  &gt;7000 mg/l</t>
  </si>
  <si>
    <t>** La DBO es mayor a la esperada &gt;14000 mg/l</t>
  </si>
  <si>
    <t>**La DBO es menor a la esperada  &lt;1000 mg/l</t>
  </si>
  <si>
    <t>*** La DBO es mayor a la esperada &gt;14000 mg/l</t>
  </si>
  <si>
    <t>** La DBO es menor a la esperada &lt;1000 mg/l</t>
  </si>
  <si>
    <t>** No hay crecimiento en la dilucion sembrada</t>
  </si>
  <si>
    <t>***DBO es menor a la esperaada &lt;1000 mg/l</t>
  </si>
  <si>
    <t>** La DBO es menor a la esperada &lt;200 mg/l</t>
  </si>
  <si>
    <t>**La DBO es mayor a la esperada &gt;400mg/l</t>
  </si>
  <si>
    <t>Alcalinidad total</t>
  </si>
  <si>
    <t>Piscina 1 LN1</t>
  </si>
  <si>
    <t>Piscina 2 LN1</t>
  </si>
  <si>
    <t>**No hay crecimiento en la dilucion sembrada</t>
  </si>
  <si>
    <t>***La DBO es menor a la esperada &lt;400 mg/l</t>
  </si>
  <si>
    <t>LN2</t>
  </si>
  <si>
    <t>&gt; 1,6E+04</t>
  </si>
  <si>
    <t xml:space="preserve">            2 0 0 1</t>
  </si>
  <si>
    <t>&gt; 1,60E+06</t>
  </si>
  <si>
    <t xml:space="preserve"> &gt; 1,6E+06</t>
  </si>
  <si>
    <t>&lt;2</t>
  </si>
  <si>
    <t xml:space="preserve"> &lt; 1,8</t>
  </si>
  <si>
    <t xml:space="preserve"> &lt; 0,5</t>
  </si>
  <si>
    <t>2596 (FAU)</t>
  </si>
  <si>
    <t>2163 (FAU)</t>
  </si>
  <si>
    <t>2330 (FAU)</t>
  </si>
  <si>
    <t>2996 (FAU)</t>
  </si>
  <si>
    <t>&lt; 8</t>
  </si>
  <si>
    <t>Unidad</t>
  </si>
  <si>
    <t xml:space="preserve"> </t>
  </si>
  <si>
    <t>**DBO mayor a la esperada</t>
  </si>
  <si>
    <t>**La DBO es menor a la esperada</t>
  </si>
  <si>
    <t>**La DBO es mayor a la esperada &gt;700 mg/l</t>
  </si>
  <si>
    <t>**La DBO es menor a la esperada &lt;10000 mg/l</t>
  </si>
  <si>
    <t>**La DBO es mayor a la esperada</t>
  </si>
  <si>
    <t>**La DBO es mayor a la esperada &gt;3500 mg/l</t>
  </si>
  <si>
    <t>**La DBO es mayor a la esperada &gt;20000 mg/l</t>
  </si>
  <si>
    <t>***No hay crecimiento en la dilución sembrada</t>
  </si>
  <si>
    <t>**La DBO es menor a la esperada &lt;4000 mg/l</t>
  </si>
  <si>
    <t>**La DBO es menor a la esperada &lt;1000 mg/l</t>
  </si>
  <si>
    <t>Manganeso &lt;5 ug/l Potasio &lt;50 ug/l</t>
  </si>
  <si>
    <t>**No hay crecimiento a la diluacion sembrada</t>
  </si>
  <si>
    <t>**DBO es mayor a la esperada &gt;14000 mg/l</t>
  </si>
  <si>
    <t>**DBO mayor a la esperada &gt;14000 mg/l</t>
  </si>
  <si>
    <t>**La DBO es menor que la esperada &gt;400 mg/l</t>
  </si>
  <si>
    <t>Parámetro</t>
  </si>
  <si>
    <t>&gt;1.6E+04</t>
  </si>
  <si>
    <t>FASE NORTE I Y NORTE II</t>
  </si>
  <si>
    <t>.</t>
  </si>
  <si>
    <t>*</t>
  </si>
  <si>
    <t>Cianuro Libre</t>
  </si>
  <si>
    <t>corregido</t>
  </si>
  <si>
    <t>**No se entrega muestras para coliformes totales y termotolerantes</t>
  </si>
  <si>
    <t>&lt;5</t>
  </si>
  <si>
    <t>&lt;4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</si>
</sst>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dd/mmmm"/>
    <numFmt numFmtId="166" formatCode="dd/mmm/yy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vertAlign val="subscript"/>
      <sz val="10"/>
      <name val="Arial"/>
      <family val="2"/>
    </font>
    <font>
      <b/>
      <sz val="6"/>
      <name val="Arial"/>
      <family val="2"/>
    </font>
    <font>
      <sz val="10"/>
      <name val="Calibri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6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5" fontId="3" fillId="0" borderId="2" xfId="0" applyNumberFormat="1" applyFont="1" applyBorder="1"/>
    <xf numFmtId="0" fontId="0" fillId="0" borderId="1" xfId="0" applyBorder="1"/>
    <xf numFmtId="166" fontId="3" fillId="0" borderId="2" xfId="0" applyNumberFormat="1" applyFont="1" applyBorder="1"/>
    <xf numFmtId="166" fontId="3" fillId="0" borderId="4" xfId="0" applyNumberFormat="1" applyFont="1" applyBorder="1" applyAlignment="1"/>
    <xf numFmtId="166" fontId="3" fillId="0" borderId="5" xfId="0" applyNumberFormat="1" applyFont="1" applyBorder="1" applyAlignment="1"/>
    <xf numFmtId="165" fontId="8" fillId="2" borderId="2" xfId="0" applyNumberFormat="1" applyFont="1" applyFill="1" applyBorder="1" applyAlignment="1">
      <alignment horizontal="center"/>
    </xf>
    <xf numFmtId="166" fontId="3" fillId="4" borderId="4" xfId="0" applyNumberFormat="1" applyFont="1" applyFill="1" applyBorder="1" applyAlignment="1"/>
    <xf numFmtId="166" fontId="3" fillId="4" borderId="5" xfId="0" applyNumberFormat="1" applyFont="1" applyFill="1" applyBorder="1" applyAlignment="1"/>
    <xf numFmtId="11" fontId="0" fillId="0" borderId="1" xfId="0" applyNumberFormat="1" applyBorder="1"/>
    <xf numFmtId="165" fontId="8" fillId="3" borderId="1" xfId="0" applyNumberFormat="1" applyFont="1" applyFill="1" applyBorder="1" applyAlignment="1">
      <alignment horizontal="center"/>
    </xf>
    <xf numFmtId="0" fontId="0" fillId="0" borderId="1" xfId="0" applyFill="1" applyBorder="1"/>
    <xf numFmtId="0" fontId="0" fillId="0" borderId="3" xfId="0" applyBorder="1"/>
    <xf numFmtId="0" fontId="0" fillId="0" borderId="2" xfId="0" applyBorder="1"/>
    <xf numFmtId="0" fontId="0" fillId="0" borderId="0" xfId="0" applyFill="1"/>
    <xf numFmtId="165" fontId="3" fillId="0" borderId="2" xfId="0" applyNumberFormat="1" applyFont="1" applyFill="1" applyBorder="1"/>
    <xf numFmtId="0" fontId="0" fillId="6" borderId="1" xfId="0" applyFill="1" applyBorder="1"/>
    <xf numFmtId="11" fontId="0" fillId="6" borderId="1" xfId="0" applyNumberFormat="1" applyFill="1" applyBorder="1"/>
    <xf numFmtId="0" fontId="0" fillId="6" borderId="3" xfId="0" applyFill="1" applyBorder="1"/>
    <xf numFmtId="0" fontId="0" fillId="6" borderId="2" xfId="0" applyFill="1" applyBorder="1"/>
    <xf numFmtId="0" fontId="6" fillId="5" borderId="1" xfId="0" applyFont="1" applyFill="1" applyBorder="1" applyAlignment="1">
      <alignment horizontal="center"/>
    </xf>
    <xf numFmtId="0" fontId="10" fillId="0" borderId="0" xfId="0" applyFont="1"/>
    <xf numFmtId="0" fontId="4" fillId="0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Fill="1" applyBorder="1"/>
    <xf numFmtId="11" fontId="1" fillId="0" borderId="1" xfId="0" applyNumberFormat="1" applyFont="1" applyBorder="1"/>
    <xf numFmtId="166" fontId="3" fillId="4" borderId="1" xfId="0" applyNumberFormat="1" applyFont="1" applyFill="1" applyBorder="1" applyAlignment="1"/>
    <xf numFmtId="0" fontId="11" fillId="0" borderId="0" xfId="0" applyFont="1" applyFill="1"/>
    <xf numFmtId="11" fontId="0" fillId="0" borderId="1" xfId="0" applyNumberFormat="1" applyFill="1" applyBorder="1"/>
    <xf numFmtId="0" fontId="0" fillId="6" borderId="0" xfId="0" applyFill="1"/>
    <xf numFmtId="166" fontId="3" fillId="4" borderId="9" xfId="0" applyNumberFormat="1" applyFont="1" applyFill="1" applyBorder="1" applyAlignment="1"/>
    <xf numFmtId="11" fontId="1" fillId="6" borderId="1" xfId="0" applyNumberFormat="1" applyFont="1" applyFill="1" applyBorder="1"/>
    <xf numFmtId="0" fontId="1" fillId="0" borderId="0" xfId="0" applyFont="1" applyFill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1" fontId="1" fillId="0" borderId="1" xfId="0" applyNumberFormat="1" applyFont="1" applyFill="1" applyBorder="1"/>
    <xf numFmtId="164" fontId="1" fillId="0" borderId="0" xfId="0" applyNumberFormat="1" applyFont="1"/>
    <xf numFmtId="11" fontId="0" fillId="0" borderId="4" xfId="0" applyNumberFormat="1" applyFill="1" applyBorder="1"/>
    <xf numFmtId="4" fontId="1" fillId="6" borderId="1" xfId="1" applyNumberFormat="1" applyFont="1" applyFill="1" applyBorder="1"/>
    <xf numFmtId="11" fontId="1" fillId="6" borderId="1" xfId="0" applyNumberFormat="1" applyFont="1" applyFill="1" applyBorder="1" applyAlignment="1"/>
    <xf numFmtId="11" fontId="1" fillId="6" borderId="4" xfId="0" applyNumberFormat="1" applyFont="1" applyFill="1" applyBorder="1"/>
    <xf numFmtId="165" fontId="3" fillId="7" borderId="2" xfId="0" applyNumberFormat="1" applyFont="1" applyFill="1" applyBorder="1"/>
    <xf numFmtId="165" fontId="8" fillId="8" borderId="1" xfId="0" applyNumberFormat="1" applyFont="1" applyFill="1" applyBorder="1" applyAlignment="1">
      <alignment horizontal="center"/>
    </xf>
    <xf numFmtId="166" fontId="3" fillId="7" borderId="5" xfId="0" applyNumberFormat="1" applyFont="1" applyFill="1" applyBorder="1" applyAlignment="1"/>
    <xf numFmtId="164" fontId="0" fillId="0" borderId="0" xfId="0" applyNumberFormat="1"/>
    <xf numFmtId="0" fontId="1" fillId="0" borderId="0" xfId="0" applyFont="1" applyBorder="1"/>
    <xf numFmtId="0" fontId="4" fillId="0" borderId="0" xfId="0" applyFont="1" applyBorder="1"/>
    <xf numFmtId="0" fontId="4" fillId="0" borderId="0" xfId="0" applyFont="1" applyFill="1" applyBorder="1"/>
    <xf numFmtId="0" fontId="1" fillId="0" borderId="0" xfId="0" applyFont="1" applyFill="1" applyBorder="1"/>
    <xf numFmtId="14" fontId="1" fillId="0" borderId="0" xfId="0" applyNumberFormat="1" applyFont="1" applyBorder="1"/>
    <xf numFmtId="14" fontId="3" fillId="0" borderId="0" xfId="0" applyNumberFormat="1" applyFont="1" applyBorder="1"/>
    <xf numFmtId="0" fontId="4" fillId="9" borderId="0" xfId="0" applyFont="1" applyFill="1" applyBorder="1"/>
    <xf numFmtId="14" fontId="0" fillId="0" borderId="0" xfId="0" applyNumberFormat="1" applyBorder="1"/>
    <xf numFmtId="14" fontId="12" fillId="0" borderId="0" xfId="0" applyNumberFormat="1" applyFont="1" applyBorder="1"/>
    <xf numFmtId="0" fontId="13" fillId="0" borderId="0" xfId="0" applyFont="1" applyBorder="1" applyAlignment="1">
      <alignment horizontal="right"/>
    </xf>
    <xf numFmtId="0" fontId="13" fillId="0" borderId="0" xfId="0" applyFont="1" applyBorder="1"/>
    <xf numFmtId="0" fontId="13" fillId="0" borderId="0" xfId="0" applyFont="1" applyFill="1" applyBorder="1"/>
    <xf numFmtId="16" fontId="2" fillId="0" borderId="0" xfId="0" applyNumberFormat="1" applyFont="1" applyBorder="1"/>
    <xf numFmtId="4" fontId="1" fillId="0" borderId="1" xfId="1" applyNumberFormat="1" applyFont="1" applyFill="1" applyBorder="1" applyAlignment="1">
      <alignment horizontal="right"/>
    </xf>
    <xf numFmtId="4" fontId="1" fillId="0" borderId="1" xfId="1" applyNumberFormat="1" applyFont="1" applyFill="1" applyBorder="1"/>
    <xf numFmtId="4" fontId="1" fillId="6" borderId="4" xfId="1" applyNumberFormat="1" applyFont="1" applyFill="1" applyBorder="1"/>
    <xf numFmtId="4" fontId="0" fillId="0" borderId="1" xfId="0" applyNumberFormat="1" applyFill="1" applyBorder="1"/>
    <xf numFmtId="4" fontId="0" fillId="0" borderId="4" xfId="0" applyNumberFormat="1" applyFill="1" applyBorder="1"/>
    <xf numFmtId="4" fontId="0" fillId="6" borderId="1" xfId="0" applyNumberFormat="1" applyFill="1" applyBorder="1"/>
    <xf numFmtId="4" fontId="1" fillId="6" borderId="1" xfId="0" applyNumberFormat="1" applyFont="1" applyFill="1" applyBorder="1"/>
    <xf numFmtId="4" fontId="0" fillId="0" borderId="1" xfId="0" applyNumberFormat="1" applyBorder="1"/>
    <xf numFmtId="4" fontId="1" fillId="0" borderId="1" xfId="0" applyNumberFormat="1" applyFont="1" applyFill="1" applyBorder="1"/>
    <xf numFmtId="4" fontId="1" fillId="0" borderId="1" xfId="0" applyNumberFormat="1" applyFont="1" applyBorder="1"/>
    <xf numFmtId="4" fontId="0" fillId="6" borderId="0" xfId="0" applyNumberFormat="1" applyFill="1"/>
    <xf numFmtId="4" fontId="1" fillId="6" borderId="1" xfId="1" applyNumberFormat="1" applyFont="1" applyFill="1" applyBorder="1" applyAlignment="1">
      <alignment horizontal="right"/>
    </xf>
    <xf numFmtId="4" fontId="1" fillId="6" borderId="4" xfId="1" applyNumberFormat="1" applyFont="1" applyFill="1" applyBorder="1" applyAlignment="1">
      <alignment horizontal="right"/>
    </xf>
    <xf numFmtId="4" fontId="1" fillId="6" borderId="0" xfId="1" applyNumberFormat="1" applyFont="1" applyFill="1" applyBorder="1"/>
    <xf numFmtId="4" fontId="1" fillId="6" borderId="7" xfId="1" applyNumberFormat="1" applyFont="1" applyFill="1" applyBorder="1"/>
    <xf numFmtId="4" fontId="1" fillId="0" borderId="1" xfId="0" applyNumberFormat="1" applyFont="1" applyFill="1" applyBorder="1" applyAlignment="1">
      <alignment horizontal="center"/>
    </xf>
    <xf numFmtId="4" fontId="5" fillId="6" borderId="1" xfId="0" applyNumberFormat="1" applyFont="1" applyFill="1" applyBorder="1"/>
    <xf numFmtId="11" fontId="1" fillId="0" borderId="1" xfId="0" applyNumberFormat="1" applyFont="1" applyFill="1" applyBorder="1" applyAlignment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6" fontId="3" fillId="7" borderId="9" xfId="0" applyNumberFormat="1" applyFont="1" applyFill="1" applyBorder="1" applyAlignment="1"/>
    <xf numFmtId="166" fontId="3" fillId="4" borderId="10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3" fillId="0" borderId="1" xfId="0" applyNumberFormat="1" applyFont="1" applyBorder="1" applyAlignment="1"/>
    <xf numFmtId="166" fontId="3" fillId="0" borderId="9" xfId="0" applyNumberFormat="1" applyFont="1" applyBorder="1" applyAlignment="1"/>
    <xf numFmtId="166" fontId="3" fillId="5" borderId="5" xfId="0" applyNumberFormat="1" applyFont="1" applyFill="1" applyBorder="1" applyAlignment="1"/>
    <xf numFmtId="166" fontId="3" fillId="4" borderId="10" xfId="0" applyNumberFormat="1" applyFont="1" applyFill="1" applyBorder="1" applyAlignment="1">
      <alignment wrapText="1"/>
    </xf>
    <xf numFmtId="0" fontId="5" fillId="0" borderId="0" xfId="0" applyFont="1" applyFill="1" applyBorder="1"/>
    <xf numFmtId="164" fontId="1" fillId="0" borderId="0" xfId="0" applyNumberFormat="1" applyFont="1" applyFill="1"/>
    <xf numFmtId="164" fontId="1" fillId="0" borderId="0" xfId="0" applyNumberFormat="1" applyFont="1" applyFill="1" applyAlignment="1"/>
    <xf numFmtId="0" fontId="1" fillId="0" borderId="0" xfId="0" applyFont="1" applyFill="1" applyAlignment="1"/>
    <xf numFmtId="164" fontId="1" fillId="0" borderId="0" xfId="0" applyNumberFormat="1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4" fillId="0" borderId="0" xfId="0" applyFont="1" applyFill="1" applyAlignment="1">
      <alignment wrapText="1"/>
    </xf>
    <xf numFmtId="0" fontId="3" fillId="0" borderId="0" xfId="0" applyFont="1" applyFill="1" applyBorder="1"/>
    <xf numFmtId="0" fontId="2" fillId="0" borderId="0" xfId="0" applyFont="1" applyFill="1" applyBorder="1"/>
    <xf numFmtId="11" fontId="0" fillId="0" borderId="0" xfId="0" applyNumberFormat="1"/>
    <xf numFmtId="4" fontId="2" fillId="0" borderId="1" xfId="0" applyNumberFormat="1" applyFont="1" applyBorder="1"/>
    <xf numFmtId="4" fontId="0" fillId="0" borderId="0" xfId="0" applyNumberFormat="1"/>
    <xf numFmtId="0" fontId="2" fillId="0" borderId="0" xfId="0" applyFont="1" applyFill="1"/>
    <xf numFmtId="0" fontId="1" fillId="0" borderId="1" xfId="0" applyFont="1" applyBorder="1"/>
    <xf numFmtId="4" fontId="0" fillId="0" borderId="8" xfId="0" applyNumberFormat="1" applyFill="1" applyBorder="1"/>
    <xf numFmtId="166" fontId="3" fillId="4" borderId="2" xfId="0" applyNumberFormat="1" applyFont="1" applyFill="1" applyBorder="1" applyAlignment="1"/>
    <xf numFmtId="0" fontId="6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/>
    <xf numFmtId="0" fontId="2" fillId="0" borderId="4" xfId="0" applyFont="1" applyFill="1" applyBorder="1" applyAlignment="1"/>
    <xf numFmtId="0" fontId="2" fillId="0" borderId="6" xfId="0" applyFont="1" applyFill="1" applyBorder="1" applyAlignment="1"/>
    <xf numFmtId="0" fontId="2" fillId="0" borderId="5" xfId="0" applyFont="1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5" borderId="4" xfId="0" applyFill="1" applyBorder="1" applyAlignment="1"/>
    <xf numFmtId="0" fontId="0" fillId="5" borderId="5" xfId="0" applyFill="1" applyBorder="1" applyAlignment="1"/>
    <xf numFmtId="0" fontId="2" fillId="5" borderId="4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/>
    <xf numFmtId="0" fontId="2" fillId="5" borderId="5" xfId="0" applyFont="1" applyFill="1" applyBorder="1" applyAlignment="1"/>
    <xf numFmtId="0" fontId="2" fillId="5" borderId="4" xfId="0" applyFont="1" applyFill="1" applyBorder="1" applyAlignment="1"/>
    <xf numFmtId="4" fontId="2" fillId="0" borderId="1" xfId="1" applyNumberFormat="1" applyFont="1" applyFill="1" applyBorder="1"/>
    <xf numFmtId="4" fontId="2" fillId="6" borderId="1" xfId="1" applyNumberFormat="1" applyFont="1" applyFill="1" applyBorder="1"/>
    <xf numFmtId="4" fontId="2" fillId="6" borderId="4" xfId="1" applyNumberFormat="1" applyFont="1" applyFill="1" applyBorder="1"/>
    <xf numFmtId="4" fontId="2" fillId="0" borderId="1" xfId="0" applyNumberFormat="1" applyFont="1" applyFill="1" applyBorder="1"/>
    <xf numFmtId="4" fontId="2" fillId="0" borderId="4" xfId="0" applyNumberFormat="1" applyFont="1" applyFill="1" applyBorder="1"/>
    <xf numFmtId="4" fontId="2" fillId="6" borderId="1" xfId="0" applyNumberFormat="1" applyFont="1" applyFill="1" applyBorder="1"/>
    <xf numFmtId="0" fontId="2" fillId="0" borderId="1" xfId="0" applyFont="1" applyBorder="1"/>
    <xf numFmtId="11" fontId="11" fillId="6" borderId="1" xfId="0" applyNumberFormat="1" applyFont="1" applyFill="1" applyBorder="1"/>
    <xf numFmtId="0" fontId="1" fillId="5" borderId="4" xfId="0" applyFont="1" applyFill="1" applyBorder="1" applyAlignment="1"/>
    <xf numFmtId="0" fontId="11" fillId="0" borderId="0" xfId="0" applyFont="1" applyFill="1" applyAlignment="1">
      <alignment wrapText="1"/>
    </xf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1" fillId="0" borderId="0" xfId="0" applyFont="1"/>
    <xf numFmtId="4" fontId="11" fillId="0" borderId="1" xfId="1" applyNumberFormat="1" applyFont="1" applyFill="1" applyBorder="1"/>
    <xf numFmtId="166" fontId="3" fillId="0" borderId="2" xfId="0" applyNumberFormat="1" applyFont="1" applyFill="1" applyBorder="1"/>
    <xf numFmtId="4" fontId="2" fillId="0" borderId="4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D72D"/>
      <color rgb="FFFFCC00"/>
      <color rgb="FFFFA953"/>
      <color rgb="FFFFFF89"/>
      <color rgb="FF66FF66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17929</xdr:rowOff>
    </xdr:from>
    <xdr:ext cx="3135193" cy="663389"/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8258"/>
          <a:ext cx="3135193" cy="66338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K65531"/>
  <sheetViews>
    <sheetView tabSelected="1" topLeftCell="A10" zoomScale="130" zoomScaleNormal="130" workbookViewId="0">
      <pane xSplit="1" topLeftCell="NJ1" activePane="topRight" state="frozen"/>
      <selection activeCell="A22" sqref="A22"/>
      <selection pane="topRight" activeCell="NL25" sqref="NL25"/>
    </sheetView>
  </sheetViews>
  <sheetFormatPr baseColWidth="10" defaultRowHeight="12.75" x14ac:dyDescent="0.2"/>
  <cols>
    <col min="1" max="1" width="23.28515625" customWidth="1"/>
    <col min="3" max="3" width="14.140625" customWidth="1"/>
    <col min="4" max="5" width="11.5703125" customWidth="1"/>
    <col min="6" max="6" width="15.7109375" customWidth="1"/>
    <col min="7" max="7" width="15.140625" customWidth="1"/>
    <col min="8" max="8" width="12" customWidth="1"/>
    <col min="9" max="10" width="11.7109375" customWidth="1"/>
    <col min="11" max="11" width="12.42578125" customWidth="1"/>
    <col min="12" max="12" width="16.5703125" customWidth="1"/>
    <col min="13" max="20" width="11.5703125" customWidth="1"/>
    <col min="21" max="22" width="13.140625" customWidth="1"/>
    <col min="23" max="68" width="12.42578125" customWidth="1"/>
    <col min="69" max="69" width="13" bestFit="1" customWidth="1"/>
    <col min="70" max="70" width="14.5703125" customWidth="1"/>
    <col min="71" max="73" width="12.42578125" customWidth="1"/>
    <col min="74" max="74" width="13" bestFit="1" customWidth="1"/>
    <col min="75" max="76" width="12.42578125" customWidth="1"/>
    <col min="77" max="77" width="13" bestFit="1" customWidth="1"/>
    <col min="78" max="78" width="12.42578125" customWidth="1"/>
    <col min="79" max="79" width="13" bestFit="1" customWidth="1"/>
    <col min="80" max="93" width="12.42578125" customWidth="1"/>
    <col min="94" max="94" width="15.140625" customWidth="1"/>
    <col min="95" max="95" width="13.28515625" customWidth="1"/>
    <col min="96" max="106" width="11.85546875" customWidth="1"/>
    <col min="107" max="107" width="12.42578125" customWidth="1"/>
    <col min="108" max="117" width="11.5703125" bestFit="1" customWidth="1"/>
    <col min="118" max="118" width="12.42578125" customWidth="1"/>
    <col min="119" max="124" width="11.5703125" bestFit="1" customWidth="1"/>
    <col min="125" max="125" width="11.7109375" bestFit="1" customWidth="1"/>
    <col min="126" max="130" width="11.5703125" bestFit="1" customWidth="1"/>
    <col min="131" max="131" width="11.5703125" customWidth="1"/>
    <col min="132" max="133" width="11.5703125" bestFit="1" customWidth="1"/>
    <col min="134" max="134" width="11.5703125" customWidth="1"/>
    <col min="135" max="135" width="12.42578125" customWidth="1"/>
    <col min="136" max="143" width="11.5703125" bestFit="1" customWidth="1"/>
    <col min="144" max="144" width="12.42578125" customWidth="1"/>
    <col min="145" max="154" width="11.5703125" bestFit="1" customWidth="1"/>
    <col min="155" max="155" width="12.42578125" customWidth="1"/>
    <col min="156" max="169" width="11.5703125" bestFit="1" customWidth="1"/>
    <col min="170" max="170" width="11.7109375" bestFit="1" customWidth="1"/>
    <col min="171" max="171" width="12.7109375" customWidth="1"/>
    <col min="172" max="172" width="11.5703125" bestFit="1" customWidth="1"/>
    <col min="173" max="173" width="11.7109375" bestFit="1" customWidth="1"/>
    <col min="174" max="174" width="11.5703125" bestFit="1" customWidth="1"/>
    <col min="175" max="175" width="11.7109375" bestFit="1" customWidth="1"/>
    <col min="176" max="178" width="11.5703125" bestFit="1" customWidth="1"/>
    <col min="179" max="179" width="11.7109375" bestFit="1" customWidth="1"/>
    <col min="180" max="204" width="11.5703125" bestFit="1" customWidth="1"/>
    <col min="205" max="206" width="11.7109375" bestFit="1" customWidth="1"/>
    <col min="207" max="207" width="11.5703125" bestFit="1" customWidth="1"/>
    <col min="208" max="208" width="12.5703125" bestFit="1" customWidth="1"/>
    <col min="209" max="209" width="13" bestFit="1" customWidth="1"/>
    <col min="210" max="211" width="11.5703125" bestFit="1" customWidth="1"/>
    <col min="212" max="212" width="11.7109375" bestFit="1" customWidth="1"/>
    <col min="213" max="213" width="11.5703125" bestFit="1" customWidth="1"/>
    <col min="214" max="214" width="12.7109375" bestFit="1" customWidth="1"/>
    <col min="215" max="215" width="13.140625" bestFit="1" customWidth="1"/>
    <col min="216" max="216" width="11.7109375" style="36" bestFit="1" customWidth="1"/>
    <col min="217" max="217" width="12.7109375" bestFit="1" customWidth="1"/>
    <col min="218" max="218" width="13.140625" bestFit="1" customWidth="1"/>
    <col min="219" max="219" width="12.85546875" customWidth="1"/>
    <col min="220" max="220" width="12.28515625" customWidth="1"/>
    <col min="221" max="221" width="13.28515625" customWidth="1"/>
    <col min="222" max="222" width="13.7109375" customWidth="1"/>
    <col min="223" max="223" width="16" customWidth="1"/>
    <col min="224" max="224" width="13" customWidth="1"/>
    <col min="225" max="225" width="12.85546875" customWidth="1"/>
    <col min="226" max="226" width="13" customWidth="1"/>
    <col min="227" max="227" width="12" customWidth="1"/>
    <col min="228" max="228" width="14.85546875" customWidth="1"/>
    <col min="229" max="229" width="10.85546875" customWidth="1"/>
    <col min="230" max="230" width="12.7109375" customWidth="1"/>
    <col min="231" max="231" width="13.42578125" customWidth="1"/>
    <col min="232" max="232" width="12.5703125" customWidth="1"/>
    <col min="233" max="233" width="11.5703125" bestFit="1" customWidth="1"/>
    <col min="234" max="234" width="15" customWidth="1"/>
    <col min="235" max="235" width="11.5703125" bestFit="1" customWidth="1"/>
    <col min="236" max="236" width="12" customWidth="1"/>
    <col min="237" max="237" width="11.5703125" bestFit="1" customWidth="1"/>
    <col min="238" max="238" width="13.42578125" customWidth="1"/>
    <col min="239" max="239" width="11.5703125" customWidth="1"/>
    <col min="240" max="240" width="12.28515625" customWidth="1"/>
    <col min="241" max="241" width="12.7109375" bestFit="1" customWidth="1"/>
    <col min="242" max="242" width="14.7109375" customWidth="1"/>
    <col min="243" max="243" width="11.5703125" bestFit="1" customWidth="1"/>
    <col min="244" max="244" width="14.7109375" customWidth="1"/>
    <col min="245" max="245" width="12.7109375" bestFit="1" customWidth="1"/>
    <col min="246" max="246" width="13.140625" bestFit="1" customWidth="1"/>
    <col min="247" max="247" width="12.7109375" bestFit="1" customWidth="1"/>
    <col min="248" max="248" width="13.140625" bestFit="1" customWidth="1"/>
    <col min="249" max="250" width="11.5703125" bestFit="1" customWidth="1"/>
    <col min="251" max="252" width="11.7109375" bestFit="1" customWidth="1"/>
    <col min="253" max="254" width="11.5703125" bestFit="1" customWidth="1"/>
    <col min="255" max="255" width="12.7109375" bestFit="1" customWidth="1"/>
    <col min="256" max="256" width="13.140625" bestFit="1" customWidth="1"/>
    <col min="257" max="257" width="12.7109375" bestFit="1" customWidth="1"/>
    <col min="258" max="258" width="13.140625" bestFit="1" customWidth="1"/>
    <col min="259" max="259" width="11.5703125" bestFit="1" customWidth="1"/>
    <col min="260" max="260" width="12.7109375" bestFit="1" customWidth="1"/>
    <col min="261" max="261" width="13.140625" bestFit="1" customWidth="1"/>
    <col min="262" max="262" width="14.28515625" customWidth="1"/>
    <col min="263" max="263" width="11.7109375" bestFit="1" customWidth="1"/>
    <col min="264" max="264" width="13.7109375" customWidth="1"/>
    <col min="265" max="265" width="11.42578125" bestFit="1" customWidth="1"/>
    <col min="266" max="266" width="11.140625" customWidth="1"/>
    <col min="267" max="267" width="11.5703125" bestFit="1" customWidth="1"/>
    <col min="268" max="268" width="16.5703125" bestFit="1" customWidth="1"/>
    <col min="269" max="269" width="16.42578125" style="23" customWidth="1"/>
    <col min="270" max="270" width="11.7109375" style="23" customWidth="1"/>
    <col min="271" max="271" width="11.5703125" bestFit="1" customWidth="1"/>
    <col min="272" max="272" width="13.5703125" customWidth="1"/>
    <col min="273" max="352" width="11.5703125" bestFit="1" customWidth="1"/>
    <col min="353" max="353" width="13" bestFit="1" customWidth="1"/>
    <col min="354" max="357" width="11.5703125" bestFit="1" customWidth="1"/>
    <col min="358" max="358" width="12.5703125" bestFit="1" customWidth="1"/>
    <col min="359" max="359" width="13" bestFit="1" customWidth="1"/>
    <col min="363" max="363" width="13" bestFit="1" customWidth="1"/>
    <col min="375" max="375" width="11.7109375" bestFit="1" customWidth="1"/>
  </cols>
  <sheetData>
    <row r="1" spans="1:375" x14ac:dyDescent="0.2">
      <c r="AJ1" s="23"/>
      <c r="CM1" s="32" t="s">
        <v>116</v>
      </c>
      <c r="HH1"/>
      <c r="IW1" s="36"/>
      <c r="JI1"/>
      <c r="JJ1"/>
      <c r="KX1" s="23"/>
      <c r="KY1" s="23"/>
    </row>
    <row r="2" spans="1:375" x14ac:dyDescent="0.2">
      <c r="AJ2" s="23"/>
      <c r="HH2"/>
      <c r="IW2" s="36"/>
      <c r="JI2"/>
      <c r="JJ2"/>
      <c r="KX2" s="23"/>
      <c r="KY2" s="23"/>
    </row>
    <row r="3" spans="1:375" x14ac:dyDescent="0.2">
      <c r="AJ3" s="23"/>
      <c r="HH3"/>
      <c r="IW3" s="36"/>
      <c r="JI3"/>
      <c r="JJ3"/>
      <c r="KX3" s="23"/>
      <c r="KY3" s="23"/>
    </row>
    <row r="4" spans="1:375" x14ac:dyDescent="0.2">
      <c r="AJ4" s="23"/>
      <c r="HH4"/>
      <c r="IW4" s="36"/>
      <c r="JI4"/>
      <c r="JJ4"/>
      <c r="KX4" s="23"/>
      <c r="KY4" s="23"/>
    </row>
    <row r="5" spans="1:375" x14ac:dyDescent="0.2">
      <c r="AJ5" s="23"/>
      <c r="HH5"/>
      <c r="IW5" s="36"/>
      <c r="JI5"/>
      <c r="JJ5"/>
      <c r="KX5" s="23"/>
      <c r="KY5" s="23"/>
    </row>
    <row r="6" spans="1:375" x14ac:dyDescent="0.2">
      <c r="AJ6" s="23"/>
      <c r="HH6"/>
      <c r="IW6" s="36"/>
      <c r="JI6"/>
      <c r="JJ6"/>
      <c r="KX6" s="23"/>
      <c r="KY6" s="23"/>
    </row>
    <row r="7" spans="1:375" ht="18" x14ac:dyDescent="0.25">
      <c r="A7" s="30" t="s">
        <v>53</v>
      </c>
      <c r="AJ7" s="23"/>
      <c r="HH7"/>
      <c r="IW7" s="36"/>
      <c r="JI7"/>
      <c r="JJ7"/>
      <c r="KX7" s="23"/>
      <c r="KY7" s="23"/>
    </row>
    <row r="8" spans="1:375" x14ac:dyDescent="0.2">
      <c r="A8" s="1" t="s">
        <v>134</v>
      </c>
      <c r="M8" s="53"/>
      <c r="AJ8" s="23"/>
      <c r="HH8"/>
      <c r="IW8" s="36"/>
      <c r="JI8"/>
      <c r="JJ8"/>
      <c r="KX8" s="23"/>
      <c r="KY8" s="23"/>
    </row>
    <row r="9" spans="1:375" x14ac:dyDescent="0.2">
      <c r="A9" s="1" t="s">
        <v>32</v>
      </c>
      <c r="B9" s="2"/>
      <c r="C9" s="32"/>
      <c r="D9" s="32"/>
      <c r="E9" s="32"/>
      <c r="F9" s="32"/>
      <c r="G9" s="32"/>
      <c r="H9" s="32"/>
      <c r="I9" s="32"/>
      <c r="J9" s="32"/>
      <c r="K9" s="32"/>
      <c r="L9" s="32"/>
      <c r="M9" s="45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H9" s="32"/>
      <c r="AI9" s="32"/>
      <c r="AJ9" s="41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U9" s="32"/>
      <c r="FE9" s="32"/>
      <c r="FT9" s="32"/>
      <c r="GC9" s="32"/>
      <c r="GN9" s="32"/>
      <c r="HH9"/>
      <c r="IW9" s="36"/>
      <c r="JI9"/>
      <c r="JJ9"/>
      <c r="KX9" s="23"/>
      <c r="KY9" s="23"/>
    </row>
    <row r="10" spans="1:375" x14ac:dyDescent="0.2">
      <c r="F10" s="32" t="s">
        <v>135</v>
      </c>
      <c r="U10" s="149" t="s">
        <v>136</v>
      </c>
      <c r="BH10" s="149" t="s">
        <v>136</v>
      </c>
      <c r="DO10" s="149" t="s">
        <v>136</v>
      </c>
      <c r="DR10" s="149" t="s">
        <v>136</v>
      </c>
      <c r="EG10" s="149" t="s">
        <v>136</v>
      </c>
      <c r="EY10" s="149" t="s">
        <v>136</v>
      </c>
      <c r="HH10"/>
      <c r="JI10"/>
      <c r="JJ10"/>
      <c r="JM10" s="32"/>
      <c r="JW10" s="32" t="s">
        <v>136</v>
      </c>
      <c r="JX10" s="32"/>
      <c r="MZ10" s="32" t="s">
        <v>136</v>
      </c>
    </row>
    <row r="11" spans="1:375" s="23" customFormat="1" x14ac:dyDescent="0.2">
      <c r="A11" s="111"/>
      <c r="B11" s="111"/>
      <c r="C11" s="117" t="s">
        <v>104</v>
      </c>
      <c r="D11" s="118"/>
      <c r="E11" s="119">
        <v>2002</v>
      </c>
      <c r="F11" s="120"/>
      <c r="G11" s="121"/>
      <c r="H11" s="119">
        <v>2003</v>
      </c>
      <c r="I11" s="120"/>
      <c r="J11" s="120"/>
      <c r="K11" s="120"/>
      <c r="L11" s="121"/>
      <c r="N11" s="133"/>
      <c r="O11" s="134"/>
      <c r="P11" s="119">
        <v>2005</v>
      </c>
      <c r="Q11" s="120"/>
      <c r="R11" s="121"/>
      <c r="S11" s="119">
        <v>2006</v>
      </c>
      <c r="T11" s="120"/>
      <c r="U11" s="133"/>
      <c r="V11" s="120"/>
      <c r="W11" s="120"/>
      <c r="X11" s="119">
        <v>2007</v>
      </c>
      <c r="Y11" s="120"/>
      <c r="Z11" s="120"/>
      <c r="AA11" s="120"/>
      <c r="AB11" s="120"/>
      <c r="AC11" s="119">
        <v>2008</v>
      </c>
      <c r="AD11" s="120"/>
      <c r="AE11" s="120"/>
      <c r="AF11" s="120"/>
      <c r="AG11" s="119">
        <v>2009</v>
      </c>
      <c r="AH11" s="120"/>
      <c r="AI11" s="120"/>
      <c r="AJ11" s="122">
        <v>2009</v>
      </c>
      <c r="AK11" s="24"/>
      <c r="AL11" s="123"/>
      <c r="AM11" s="121"/>
      <c r="AN11" s="124"/>
      <c r="AO11" s="119">
        <v>2010</v>
      </c>
      <c r="AP11" s="122">
        <v>2010</v>
      </c>
      <c r="AQ11" s="120"/>
      <c r="AR11" s="123"/>
      <c r="AS11" s="120"/>
      <c r="AT11" s="122"/>
      <c r="AU11" s="135">
        <v>2011</v>
      </c>
      <c r="AV11" s="148"/>
      <c r="AW11" s="135"/>
      <c r="AX11" s="148"/>
      <c r="AY11" s="135"/>
      <c r="AZ11" s="147"/>
      <c r="BA11" s="135"/>
      <c r="BB11" s="147"/>
      <c r="BC11" s="135">
        <v>2012</v>
      </c>
      <c r="BD11" s="148"/>
      <c r="BE11" s="135"/>
      <c r="BF11" s="148"/>
      <c r="BG11" s="135"/>
      <c r="BH11" s="147"/>
      <c r="BI11" s="135"/>
      <c r="BJ11" s="147"/>
      <c r="BK11" s="135"/>
      <c r="BL11" s="147"/>
      <c r="BM11" s="148"/>
      <c r="BN11" s="146"/>
      <c r="BO11" s="148"/>
      <c r="BP11" s="146"/>
      <c r="BQ11" s="148"/>
      <c r="BR11" s="135"/>
      <c r="BS11" s="147"/>
      <c r="BT11" s="148"/>
      <c r="BU11" s="147"/>
      <c r="BV11" s="148"/>
      <c r="BW11" s="135"/>
      <c r="BX11" s="147"/>
      <c r="BY11" s="148"/>
      <c r="BZ11" s="146"/>
      <c r="CA11" s="148"/>
      <c r="CB11" s="133"/>
      <c r="CC11" s="135"/>
      <c r="CD11" s="133"/>
      <c r="CE11" s="135"/>
      <c r="CF11" s="133"/>
      <c r="CG11" s="133"/>
      <c r="CH11" s="135"/>
      <c r="CI11" s="133"/>
      <c r="CJ11" s="135"/>
      <c r="CK11" s="133"/>
      <c r="CL11" s="133"/>
      <c r="CM11" s="135"/>
      <c r="CN11" s="133"/>
      <c r="CO11" s="135"/>
      <c r="CP11" s="133"/>
      <c r="CQ11" s="133"/>
      <c r="CR11" s="135"/>
      <c r="CS11" s="134"/>
      <c r="CT11" s="135"/>
      <c r="CU11" s="134"/>
      <c r="CV11" s="135"/>
      <c r="CW11" s="133"/>
      <c r="CX11" s="135"/>
      <c r="CY11" s="133"/>
      <c r="CZ11" s="133"/>
      <c r="DA11" s="135"/>
      <c r="DB11" s="134"/>
      <c r="DC11" s="135"/>
      <c r="DD11" s="134"/>
      <c r="DE11" s="135">
        <v>2015</v>
      </c>
      <c r="DF11" s="133"/>
      <c r="DG11" s="135">
        <v>2015</v>
      </c>
      <c r="DH11" s="133"/>
      <c r="DI11" s="134"/>
      <c r="DJ11" s="135"/>
      <c r="DK11" s="134"/>
      <c r="DL11" s="135"/>
      <c r="DM11" s="134"/>
      <c r="DN11" s="135"/>
      <c r="DO11" s="134"/>
      <c r="DP11" s="135"/>
      <c r="DQ11" s="134"/>
      <c r="DR11" s="135"/>
      <c r="DS11" s="133"/>
      <c r="DT11" s="134"/>
      <c r="DU11" s="135"/>
      <c r="DV11" s="134"/>
      <c r="DW11" s="135"/>
      <c r="DX11" s="134"/>
      <c r="DY11" s="135"/>
      <c r="DZ11" s="134"/>
      <c r="EA11" s="135"/>
      <c r="EB11" s="133"/>
      <c r="EC11" s="134"/>
      <c r="ED11" s="135"/>
      <c r="EE11" s="133"/>
      <c r="EF11" s="134"/>
      <c r="EG11" s="135"/>
      <c r="EH11" s="133"/>
      <c r="EI11" s="134"/>
      <c r="EJ11" s="135"/>
      <c r="EK11" s="134"/>
      <c r="EL11" s="135"/>
      <c r="EM11" s="134"/>
      <c r="EN11" s="135"/>
      <c r="EO11" s="134"/>
      <c r="EP11" s="135"/>
      <c r="EQ11" s="134"/>
      <c r="ER11" s="135"/>
      <c r="ES11" s="133"/>
      <c r="ET11" s="135"/>
      <c r="EU11" s="133"/>
      <c r="EV11" s="134"/>
      <c r="EW11" s="146"/>
      <c r="EX11" s="148"/>
      <c r="EY11" s="146"/>
      <c r="EZ11" s="148"/>
      <c r="FA11" s="146"/>
      <c r="FB11" s="148"/>
      <c r="FC11" s="146"/>
      <c r="FD11" s="147"/>
      <c r="FE11" s="135"/>
      <c r="FF11" s="133"/>
      <c r="FG11" s="134"/>
      <c r="FH11" s="135"/>
      <c r="FI11" s="134"/>
      <c r="FJ11" s="135"/>
      <c r="FK11" s="134"/>
      <c r="FL11" s="135"/>
      <c r="FM11" s="134"/>
      <c r="FN11" s="135"/>
      <c r="FO11" s="134"/>
      <c r="FP11" s="135"/>
      <c r="FQ11" s="134"/>
      <c r="FR11" s="133"/>
      <c r="FS11" s="133"/>
      <c r="FT11" s="135"/>
      <c r="FU11" s="133"/>
      <c r="FV11" s="134"/>
      <c r="FW11" s="135"/>
      <c r="FX11" s="134"/>
      <c r="FY11" s="135"/>
      <c r="FZ11" s="134"/>
      <c r="GA11" s="135"/>
      <c r="GB11" s="133"/>
      <c r="GC11" s="135"/>
      <c r="GD11" s="133"/>
      <c r="GE11" s="134"/>
      <c r="GF11" s="135"/>
      <c r="GG11" s="133"/>
      <c r="GH11" s="135"/>
      <c r="GI11" s="133"/>
      <c r="GJ11" s="135"/>
      <c r="GK11" s="133"/>
      <c r="GL11" s="135"/>
      <c r="GM11" s="133"/>
      <c r="GN11" s="135"/>
      <c r="GO11" s="133"/>
      <c r="GP11" s="134"/>
      <c r="GQ11" s="135"/>
      <c r="GR11" s="133"/>
      <c r="GS11" s="135"/>
      <c r="GT11" s="133"/>
      <c r="GU11" s="135"/>
      <c r="GV11" s="133"/>
      <c r="GW11" s="135"/>
      <c r="GX11" s="133"/>
      <c r="GY11" s="146"/>
      <c r="GZ11" s="133">
        <v>2017</v>
      </c>
      <c r="HA11" s="134"/>
      <c r="HB11" s="133"/>
      <c r="HC11" s="133"/>
      <c r="HD11" s="135"/>
      <c r="HE11" s="133"/>
      <c r="HF11" s="135"/>
      <c r="HG11" s="133"/>
      <c r="HH11" s="135"/>
      <c r="HI11" s="133"/>
      <c r="HJ11" s="135"/>
      <c r="HK11" s="133"/>
      <c r="HL11" s="135" t="s">
        <v>68</v>
      </c>
      <c r="HM11" s="133" t="s">
        <v>68</v>
      </c>
      <c r="HN11" s="135"/>
      <c r="HO11" s="133"/>
      <c r="HP11" s="133"/>
      <c r="HQ11" s="135"/>
      <c r="HR11" s="133"/>
      <c r="HS11" s="135"/>
      <c r="HT11" s="133"/>
      <c r="HU11" s="135"/>
      <c r="HV11" s="133"/>
      <c r="HW11" s="135"/>
      <c r="HX11" s="133"/>
      <c r="HY11" s="135"/>
      <c r="HZ11" s="133"/>
      <c r="IA11" s="133"/>
      <c r="IB11" s="135"/>
      <c r="IC11" s="133"/>
      <c r="ID11" s="135"/>
      <c r="IE11" s="133"/>
      <c r="IF11" s="144" t="s">
        <v>138</v>
      </c>
      <c r="IG11" s="133"/>
      <c r="IH11" s="135"/>
      <c r="II11" s="133"/>
      <c r="IJ11" s="135"/>
      <c r="IK11" s="133"/>
      <c r="IL11" s="135"/>
      <c r="IM11" s="133"/>
      <c r="IN11" s="133"/>
      <c r="IO11" s="135"/>
      <c r="IP11" s="134"/>
      <c r="IQ11" s="135"/>
      <c r="IR11" s="134"/>
      <c r="IS11" s="135"/>
      <c r="IT11" s="134"/>
      <c r="IU11" s="135"/>
      <c r="IV11" s="134"/>
      <c r="IW11" s="133"/>
      <c r="IX11" s="133"/>
      <c r="IY11" s="134"/>
      <c r="IZ11" s="135"/>
      <c r="JA11" s="134"/>
      <c r="JB11" s="135"/>
      <c r="JC11" s="134"/>
      <c r="JD11" s="135"/>
      <c r="JE11" s="134"/>
      <c r="JF11" s="135"/>
      <c r="JG11" s="134"/>
      <c r="JH11" s="135"/>
      <c r="JI11" s="134"/>
      <c r="JJ11" s="133"/>
      <c r="JK11" s="133"/>
      <c r="JL11" s="133"/>
      <c r="JM11" s="135"/>
      <c r="JN11" s="133"/>
      <c r="JO11" s="134"/>
      <c r="JP11" s="133"/>
      <c r="JQ11" s="134"/>
      <c r="JR11" s="135"/>
      <c r="JS11" s="134"/>
      <c r="JT11" s="135"/>
      <c r="JU11" s="133"/>
      <c r="JV11" s="133"/>
      <c r="JW11" s="135"/>
      <c r="JX11" s="134"/>
      <c r="JY11" s="133"/>
      <c r="JZ11" s="133"/>
      <c r="KA11" s="134"/>
      <c r="KB11" s="133"/>
      <c r="KC11" s="134"/>
      <c r="KD11" s="133"/>
      <c r="KE11" s="133"/>
      <c r="KF11" s="133"/>
      <c r="KG11" s="134"/>
      <c r="KH11" s="133"/>
      <c r="KI11" s="133"/>
      <c r="KJ11" s="133"/>
      <c r="KK11" s="134"/>
      <c r="KL11" s="133"/>
      <c r="KM11" s="134"/>
      <c r="KN11" s="133"/>
      <c r="KO11" s="133"/>
      <c r="KP11" s="134"/>
      <c r="KQ11" s="133"/>
      <c r="KR11" s="133"/>
      <c r="KS11" s="134"/>
      <c r="KT11" s="133"/>
      <c r="KU11" s="134"/>
      <c r="KV11" s="135"/>
      <c r="KW11" s="133"/>
      <c r="KX11" s="135"/>
      <c r="KY11" s="133"/>
      <c r="KZ11" s="133"/>
      <c r="LA11" s="134"/>
      <c r="LB11" s="128">
        <v>2019</v>
      </c>
      <c r="LC11" s="128"/>
      <c r="LD11" s="128"/>
      <c r="LE11" s="128"/>
      <c r="LF11" s="127"/>
      <c r="LG11" s="128"/>
      <c r="LH11" s="127"/>
      <c r="LI11" s="128"/>
      <c r="LJ11" s="128"/>
      <c r="LK11" s="128"/>
      <c r="LL11" s="127"/>
      <c r="LM11" s="128"/>
      <c r="LN11" s="127"/>
      <c r="LO11" s="128"/>
      <c r="LP11" s="128"/>
      <c r="LQ11" s="128"/>
      <c r="LR11" s="127"/>
      <c r="LS11" s="128"/>
      <c r="LT11" s="127"/>
      <c r="LU11" s="128"/>
      <c r="LV11" s="128"/>
      <c r="LW11" s="128"/>
      <c r="LX11" s="127"/>
      <c r="LY11" s="128"/>
      <c r="LZ11" s="127"/>
      <c r="MA11" s="128"/>
      <c r="MB11" s="128"/>
      <c r="MC11" s="128"/>
      <c r="MD11" s="127"/>
      <c r="ME11" s="128"/>
      <c r="MF11" s="127"/>
      <c r="MG11" s="128"/>
      <c r="MH11" s="128"/>
      <c r="MI11" s="128"/>
      <c r="MJ11" s="127"/>
      <c r="MK11" s="128"/>
      <c r="ML11" s="127"/>
      <c r="MM11" s="128"/>
      <c r="MN11" s="128"/>
      <c r="MO11" s="128"/>
      <c r="MP11" s="127"/>
      <c r="MQ11" s="128"/>
      <c r="MR11" s="128"/>
      <c r="MS11" s="128"/>
      <c r="MT11" s="127"/>
      <c r="MU11" s="128"/>
      <c r="MV11" s="127"/>
      <c r="MW11" s="128"/>
      <c r="MX11" s="128"/>
      <c r="MY11" s="132"/>
      <c r="MZ11" s="131"/>
      <c r="NA11" s="130"/>
      <c r="NB11" s="129"/>
      <c r="NC11" s="130"/>
      <c r="ND11" s="129"/>
      <c r="NE11" s="130"/>
      <c r="NF11" s="127"/>
      <c r="NG11" s="128"/>
      <c r="NH11" s="128"/>
      <c r="NI11" s="128"/>
      <c r="NJ11" s="125"/>
      <c r="NK11" s="126"/>
    </row>
    <row r="12" spans="1:375" x14ac:dyDescent="0.2">
      <c r="A12" s="5" t="s">
        <v>132</v>
      </c>
      <c r="B12" s="5" t="s">
        <v>70</v>
      </c>
      <c r="C12" s="12">
        <v>37158</v>
      </c>
      <c r="D12" s="12">
        <v>37186</v>
      </c>
      <c r="E12" s="12">
        <v>37326</v>
      </c>
      <c r="F12" s="12">
        <v>37566</v>
      </c>
      <c r="G12" s="12">
        <v>37594</v>
      </c>
      <c r="H12" s="12">
        <v>37711</v>
      </c>
      <c r="I12" s="12">
        <v>37739</v>
      </c>
      <c r="J12" s="12">
        <v>37825</v>
      </c>
      <c r="K12" s="12">
        <v>37888</v>
      </c>
      <c r="L12" s="12">
        <v>37963</v>
      </c>
      <c r="N12" s="151">
        <v>38033</v>
      </c>
      <c r="O12" s="12">
        <v>38271</v>
      </c>
      <c r="P12" s="12">
        <v>38474</v>
      </c>
      <c r="Q12" s="12">
        <v>38637</v>
      </c>
      <c r="R12" s="12">
        <v>38651</v>
      </c>
      <c r="S12" s="12">
        <v>38728</v>
      </c>
      <c r="T12" s="12">
        <v>38810</v>
      </c>
      <c r="U12" s="12">
        <v>38896</v>
      </c>
      <c r="V12" s="12">
        <v>38985</v>
      </c>
      <c r="W12" s="12">
        <v>39001</v>
      </c>
      <c r="X12" s="12">
        <v>39085</v>
      </c>
      <c r="Y12" s="12">
        <v>39169</v>
      </c>
      <c r="Z12" s="12">
        <v>39272</v>
      </c>
      <c r="AA12" s="12">
        <v>39342</v>
      </c>
      <c r="AB12" s="12">
        <v>39428</v>
      </c>
      <c r="AC12" s="12">
        <v>39519</v>
      </c>
      <c r="AD12" s="12">
        <v>39610</v>
      </c>
      <c r="AE12" s="12">
        <v>39701</v>
      </c>
      <c r="AF12" s="12">
        <v>39743</v>
      </c>
      <c r="AG12" s="12">
        <v>39825</v>
      </c>
      <c r="AH12" s="12">
        <v>39909</v>
      </c>
      <c r="AI12" s="12">
        <v>39988</v>
      </c>
      <c r="AJ12" s="12">
        <v>39988</v>
      </c>
      <c r="AK12" s="12">
        <v>40091</v>
      </c>
      <c r="AL12" s="12">
        <v>40091</v>
      </c>
      <c r="AM12" s="12">
        <v>40175</v>
      </c>
      <c r="AN12" s="12">
        <v>40175</v>
      </c>
      <c r="AO12" s="52">
        <v>40212</v>
      </c>
      <c r="AP12" s="12">
        <v>40212</v>
      </c>
      <c r="AQ12" s="52">
        <v>40400</v>
      </c>
      <c r="AR12" s="12">
        <v>40400</v>
      </c>
      <c r="AS12" s="52">
        <v>40518</v>
      </c>
      <c r="AT12" s="12">
        <v>40518</v>
      </c>
      <c r="AU12" s="89">
        <v>40625</v>
      </c>
      <c r="AV12" s="12">
        <v>40625</v>
      </c>
      <c r="AW12" s="52">
        <v>40716</v>
      </c>
      <c r="AX12" s="12">
        <v>40716</v>
      </c>
      <c r="AY12" s="52">
        <v>40821</v>
      </c>
      <c r="AZ12" s="12">
        <v>40821</v>
      </c>
      <c r="BA12" s="89">
        <v>40897</v>
      </c>
      <c r="BB12" s="12">
        <v>40897</v>
      </c>
      <c r="BC12" s="89">
        <v>41008</v>
      </c>
      <c r="BD12" s="12">
        <v>41008</v>
      </c>
      <c r="BE12" s="52">
        <v>41086</v>
      </c>
      <c r="BF12" s="12">
        <v>41086</v>
      </c>
      <c r="BG12" s="52">
        <v>41179</v>
      </c>
      <c r="BH12" s="12">
        <v>41179</v>
      </c>
      <c r="BI12" s="89">
        <v>41247</v>
      </c>
      <c r="BJ12" s="12">
        <v>41247</v>
      </c>
      <c r="BK12" s="89">
        <v>41352</v>
      </c>
      <c r="BL12" s="90">
        <v>41352</v>
      </c>
      <c r="BM12" s="90">
        <v>41352</v>
      </c>
      <c r="BN12" s="13">
        <v>41380</v>
      </c>
      <c r="BO12" s="13">
        <v>41380</v>
      </c>
      <c r="BP12" s="13">
        <v>41404</v>
      </c>
      <c r="BQ12" s="13">
        <v>41404</v>
      </c>
      <c r="BR12" s="91">
        <v>41445</v>
      </c>
      <c r="BS12" s="13">
        <v>41445</v>
      </c>
      <c r="BT12" s="13">
        <v>41445</v>
      </c>
      <c r="BU12" s="13">
        <v>41478</v>
      </c>
      <c r="BV12" s="92">
        <v>41478</v>
      </c>
      <c r="BW12" s="52">
        <v>41528</v>
      </c>
      <c r="BX12" s="16">
        <v>41528</v>
      </c>
      <c r="BY12" s="35">
        <v>41528</v>
      </c>
      <c r="BZ12" s="13">
        <v>41568</v>
      </c>
      <c r="CA12" s="92">
        <v>41568</v>
      </c>
      <c r="CB12" s="52">
        <v>41571</v>
      </c>
      <c r="CC12" s="93">
        <v>41659</v>
      </c>
      <c r="CD12" s="93">
        <v>41659</v>
      </c>
      <c r="CE12" s="89">
        <v>41670</v>
      </c>
      <c r="CF12" s="93">
        <v>41670</v>
      </c>
      <c r="CG12" s="93">
        <v>41670</v>
      </c>
      <c r="CH12" s="93">
        <v>41740</v>
      </c>
      <c r="CI12" s="93">
        <v>41740</v>
      </c>
      <c r="CJ12" s="89">
        <v>41758</v>
      </c>
      <c r="CK12" s="39">
        <v>41758</v>
      </c>
      <c r="CL12" s="39">
        <v>41758</v>
      </c>
      <c r="CM12" s="93">
        <v>41814</v>
      </c>
      <c r="CN12" s="93">
        <v>41814</v>
      </c>
      <c r="CO12" s="89">
        <v>41835</v>
      </c>
      <c r="CP12" s="93">
        <v>41835</v>
      </c>
      <c r="CQ12" s="93">
        <v>41835</v>
      </c>
      <c r="CR12" s="93">
        <v>41856</v>
      </c>
      <c r="CS12" s="93">
        <v>41856</v>
      </c>
      <c r="CT12" s="14">
        <v>41877</v>
      </c>
      <c r="CU12" s="14">
        <v>41877</v>
      </c>
      <c r="CV12" s="14">
        <v>41891</v>
      </c>
      <c r="CW12" s="14">
        <v>41891</v>
      </c>
      <c r="CX12" s="89">
        <v>41919</v>
      </c>
      <c r="CY12" s="39">
        <v>41919</v>
      </c>
      <c r="CZ12" s="39">
        <v>41919</v>
      </c>
      <c r="DA12" s="93">
        <v>41954</v>
      </c>
      <c r="DB12" s="93">
        <v>41954</v>
      </c>
      <c r="DC12" s="14">
        <v>41982</v>
      </c>
      <c r="DD12" s="14">
        <v>41982</v>
      </c>
      <c r="DE12" s="14">
        <v>42016</v>
      </c>
      <c r="DF12" s="14">
        <v>42016</v>
      </c>
      <c r="DG12" s="52">
        <v>42031</v>
      </c>
      <c r="DH12" s="14">
        <v>42031</v>
      </c>
      <c r="DI12" s="14">
        <v>42031</v>
      </c>
      <c r="DJ12" s="14">
        <v>42045</v>
      </c>
      <c r="DK12" s="14">
        <v>42045</v>
      </c>
      <c r="DL12" s="14">
        <v>42059</v>
      </c>
      <c r="DM12" s="14">
        <v>42059</v>
      </c>
      <c r="DN12" s="14">
        <v>42073</v>
      </c>
      <c r="DO12" s="14">
        <v>42073</v>
      </c>
      <c r="DP12" s="14">
        <v>42087</v>
      </c>
      <c r="DQ12" s="14">
        <v>42087</v>
      </c>
      <c r="DR12" s="52">
        <v>42094</v>
      </c>
      <c r="DS12" s="17">
        <v>42094</v>
      </c>
      <c r="DT12" s="17">
        <v>42094</v>
      </c>
      <c r="DU12" s="14">
        <v>42115</v>
      </c>
      <c r="DV12" s="14">
        <v>42115</v>
      </c>
      <c r="DW12" s="14">
        <v>42129</v>
      </c>
      <c r="DX12" s="14">
        <v>42129</v>
      </c>
      <c r="DY12" s="14">
        <v>42143</v>
      </c>
      <c r="DZ12" s="14">
        <v>42143</v>
      </c>
      <c r="EA12" s="94">
        <v>42157</v>
      </c>
      <c r="EB12" s="14">
        <v>42157</v>
      </c>
      <c r="EC12" s="14">
        <v>42157</v>
      </c>
      <c r="ED12" s="94">
        <v>42171</v>
      </c>
      <c r="EE12" s="14">
        <v>42171</v>
      </c>
      <c r="EF12" s="14">
        <v>42171</v>
      </c>
      <c r="EG12" s="52">
        <v>42192</v>
      </c>
      <c r="EH12" s="14">
        <v>42192</v>
      </c>
      <c r="EI12" s="14">
        <v>42192</v>
      </c>
      <c r="EJ12" s="14">
        <v>42206</v>
      </c>
      <c r="EK12" s="14">
        <v>42206</v>
      </c>
      <c r="EL12" s="14">
        <v>42234</v>
      </c>
      <c r="EM12" s="14">
        <v>42234</v>
      </c>
      <c r="EN12" s="14">
        <v>42241</v>
      </c>
      <c r="EO12" s="14">
        <v>42241</v>
      </c>
      <c r="EP12" s="14">
        <v>42255</v>
      </c>
      <c r="EQ12" s="14">
        <v>42255</v>
      </c>
      <c r="ER12" s="14">
        <v>42277</v>
      </c>
      <c r="ES12" s="14">
        <v>42277</v>
      </c>
      <c r="ET12" s="39">
        <v>42290</v>
      </c>
      <c r="EU12" s="89">
        <v>42290</v>
      </c>
      <c r="EV12" s="39">
        <v>42290</v>
      </c>
      <c r="EW12" s="14">
        <v>42318</v>
      </c>
      <c r="EX12" s="14">
        <v>42318</v>
      </c>
      <c r="EY12" s="14">
        <v>42332</v>
      </c>
      <c r="EZ12" s="14">
        <v>42332</v>
      </c>
      <c r="FA12" s="14">
        <v>42346</v>
      </c>
      <c r="FB12" s="14">
        <v>42346</v>
      </c>
      <c r="FC12" s="14">
        <v>42360</v>
      </c>
      <c r="FD12" s="14">
        <v>42360</v>
      </c>
      <c r="FE12" s="89">
        <v>42381</v>
      </c>
      <c r="FF12" s="93">
        <v>42381</v>
      </c>
      <c r="FG12" s="93">
        <v>42381</v>
      </c>
      <c r="FH12" s="14">
        <v>42395</v>
      </c>
      <c r="FI12" s="14">
        <v>42395</v>
      </c>
      <c r="FJ12" s="14">
        <v>42410</v>
      </c>
      <c r="FK12" s="14">
        <v>42410</v>
      </c>
      <c r="FL12" s="14">
        <v>42423</v>
      </c>
      <c r="FM12" s="14">
        <v>42423</v>
      </c>
      <c r="FN12" s="14">
        <v>42437</v>
      </c>
      <c r="FO12" s="14">
        <v>42437</v>
      </c>
      <c r="FP12" s="14">
        <v>42451</v>
      </c>
      <c r="FQ12" s="14">
        <v>42451</v>
      </c>
      <c r="FR12" s="14">
        <v>42465</v>
      </c>
      <c r="FS12" s="14">
        <v>42465</v>
      </c>
      <c r="FT12" s="50">
        <v>42479</v>
      </c>
      <c r="FU12" s="39">
        <v>42479</v>
      </c>
      <c r="FV12" s="39">
        <v>42479</v>
      </c>
      <c r="FW12" s="14">
        <v>42493</v>
      </c>
      <c r="FX12" s="14">
        <v>42493</v>
      </c>
      <c r="FY12" s="14">
        <v>42507</v>
      </c>
      <c r="FZ12" s="14">
        <v>42507</v>
      </c>
      <c r="GA12" s="14">
        <v>42556</v>
      </c>
      <c r="GB12" s="14">
        <v>42556</v>
      </c>
      <c r="GC12" s="50">
        <v>42570</v>
      </c>
      <c r="GD12" s="93">
        <v>42570</v>
      </c>
      <c r="GE12" s="93">
        <v>42570</v>
      </c>
      <c r="GF12" s="14">
        <v>42584</v>
      </c>
      <c r="GG12" s="14">
        <v>42584</v>
      </c>
      <c r="GH12" s="14">
        <v>42612</v>
      </c>
      <c r="GI12" s="14">
        <v>42612</v>
      </c>
      <c r="GJ12" s="14">
        <v>42619</v>
      </c>
      <c r="GK12" s="14">
        <v>42619</v>
      </c>
      <c r="GL12" s="14">
        <v>42647</v>
      </c>
      <c r="GM12" s="14">
        <v>42647</v>
      </c>
      <c r="GN12" s="50">
        <v>42654</v>
      </c>
      <c r="GO12" s="39">
        <v>42654</v>
      </c>
      <c r="GP12" s="39">
        <v>42654</v>
      </c>
      <c r="GQ12" s="14">
        <v>42686</v>
      </c>
      <c r="GR12" s="14">
        <v>42686</v>
      </c>
      <c r="GS12" s="14">
        <v>42696</v>
      </c>
      <c r="GT12" s="14">
        <v>42696</v>
      </c>
      <c r="GU12" s="17">
        <v>42710</v>
      </c>
      <c r="GV12" s="17">
        <v>42710</v>
      </c>
      <c r="GW12" s="14">
        <v>42724</v>
      </c>
      <c r="GX12" s="14">
        <v>42724</v>
      </c>
      <c r="GY12" s="39">
        <v>42745</v>
      </c>
      <c r="GZ12" s="39">
        <v>42745</v>
      </c>
      <c r="HA12" s="39">
        <v>42745</v>
      </c>
      <c r="HB12" s="39">
        <v>42759</v>
      </c>
      <c r="HC12" s="39">
        <v>42759</v>
      </c>
      <c r="HD12" s="39">
        <v>42773</v>
      </c>
      <c r="HE12" s="39">
        <v>42773</v>
      </c>
      <c r="HF12" s="39">
        <v>42787</v>
      </c>
      <c r="HG12" s="39">
        <v>42787</v>
      </c>
      <c r="HH12" s="39">
        <v>42801</v>
      </c>
      <c r="HI12" s="39">
        <v>42801</v>
      </c>
      <c r="HJ12" s="39">
        <v>42815</v>
      </c>
      <c r="HK12" s="39">
        <v>42815</v>
      </c>
      <c r="HL12" s="39">
        <v>42822</v>
      </c>
      <c r="HM12" s="39">
        <v>42822</v>
      </c>
      <c r="HN12" s="39">
        <v>42843</v>
      </c>
      <c r="HO12" s="39">
        <v>42843</v>
      </c>
      <c r="HP12" s="39">
        <v>42843</v>
      </c>
      <c r="HQ12" s="39">
        <v>42857</v>
      </c>
      <c r="HR12" s="39">
        <v>42857</v>
      </c>
      <c r="HS12" s="39">
        <v>42872</v>
      </c>
      <c r="HT12" s="39">
        <v>42872</v>
      </c>
      <c r="HU12" s="39">
        <v>42906</v>
      </c>
      <c r="HV12" s="39">
        <v>42906</v>
      </c>
      <c r="HW12" s="39">
        <v>42921</v>
      </c>
      <c r="HX12" s="39">
        <v>42921</v>
      </c>
      <c r="HY12" s="39">
        <v>42934</v>
      </c>
      <c r="HZ12" s="39">
        <v>42934</v>
      </c>
      <c r="IA12" s="39">
        <v>42934</v>
      </c>
      <c r="IB12" s="39">
        <v>42954</v>
      </c>
      <c r="IC12" s="39">
        <v>42954</v>
      </c>
      <c r="ID12" s="39">
        <v>42962</v>
      </c>
      <c r="IE12" s="39">
        <v>42962</v>
      </c>
      <c r="IF12" s="39">
        <v>42983</v>
      </c>
      <c r="IG12" s="39">
        <v>42983</v>
      </c>
      <c r="IH12" s="39">
        <v>42997</v>
      </c>
      <c r="II12" s="39">
        <v>42997</v>
      </c>
      <c r="IJ12" s="17">
        <v>43011</v>
      </c>
      <c r="IK12" s="17">
        <v>43011</v>
      </c>
      <c r="IL12" s="39">
        <v>43025</v>
      </c>
      <c r="IM12" s="39">
        <v>43025</v>
      </c>
      <c r="IN12" s="39">
        <v>43025</v>
      </c>
      <c r="IO12" s="39">
        <v>43046</v>
      </c>
      <c r="IP12" s="39">
        <v>43046</v>
      </c>
      <c r="IQ12" s="39">
        <v>43060</v>
      </c>
      <c r="IR12" s="39">
        <v>43060</v>
      </c>
      <c r="IS12" s="39">
        <v>43074</v>
      </c>
      <c r="IT12" s="39">
        <v>43074</v>
      </c>
      <c r="IU12" s="39">
        <v>43088</v>
      </c>
      <c r="IV12" s="39">
        <v>43088</v>
      </c>
      <c r="IW12" s="17">
        <v>43109</v>
      </c>
      <c r="IX12" s="17">
        <v>43109</v>
      </c>
      <c r="IY12" s="17">
        <v>43109</v>
      </c>
      <c r="IZ12" s="17">
        <v>43123</v>
      </c>
      <c r="JA12" s="17">
        <v>43123</v>
      </c>
      <c r="JB12" s="17">
        <v>43137</v>
      </c>
      <c r="JC12" s="17">
        <v>43137</v>
      </c>
      <c r="JD12" s="17">
        <v>43151</v>
      </c>
      <c r="JE12" s="17">
        <v>43151</v>
      </c>
      <c r="JF12" s="17">
        <v>43165</v>
      </c>
      <c r="JG12" s="17">
        <v>43165</v>
      </c>
      <c r="JH12" s="39">
        <v>43179</v>
      </c>
      <c r="JI12" s="39">
        <v>43179</v>
      </c>
      <c r="JJ12" s="17">
        <v>43193</v>
      </c>
      <c r="JK12" s="17">
        <v>43193</v>
      </c>
      <c r="JL12" s="17">
        <v>43193</v>
      </c>
      <c r="JM12" s="39">
        <v>43207</v>
      </c>
      <c r="JN12" s="39">
        <v>43207</v>
      </c>
      <c r="JO12" s="39">
        <v>43207</v>
      </c>
      <c r="JP12" s="39">
        <v>43242</v>
      </c>
      <c r="JQ12" s="39">
        <v>43242</v>
      </c>
      <c r="JR12" s="17">
        <v>43256</v>
      </c>
      <c r="JS12" s="17">
        <v>43256</v>
      </c>
      <c r="JT12" s="39">
        <v>43273</v>
      </c>
      <c r="JU12" s="39">
        <v>43270</v>
      </c>
      <c r="JV12" s="39">
        <v>43270</v>
      </c>
      <c r="JW12" s="39">
        <v>43284</v>
      </c>
      <c r="JX12" s="39">
        <v>43284</v>
      </c>
      <c r="JY12" s="39">
        <v>43298</v>
      </c>
      <c r="JZ12" s="39">
        <v>43298</v>
      </c>
      <c r="KA12" s="39">
        <v>43298</v>
      </c>
      <c r="KB12" s="39">
        <v>43312</v>
      </c>
      <c r="KC12" s="39">
        <v>43312</v>
      </c>
      <c r="KD12" s="39">
        <v>43340</v>
      </c>
      <c r="KE12" s="39">
        <v>43340</v>
      </c>
      <c r="KF12" s="39">
        <v>43340</v>
      </c>
      <c r="KG12" s="39">
        <v>43340</v>
      </c>
      <c r="KH12" s="39">
        <v>43354</v>
      </c>
      <c r="KI12" s="39">
        <v>43354</v>
      </c>
      <c r="KJ12" s="39">
        <v>43354</v>
      </c>
      <c r="KK12" s="39">
        <v>43354</v>
      </c>
      <c r="KL12" s="39">
        <v>43368</v>
      </c>
      <c r="KM12" s="39">
        <v>43368</v>
      </c>
      <c r="KN12" s="39">
        <v>43389</v>
      </c>
      <c r="KO12" s="39">
        <v>43389</v>
      </c>
      <c r="KP12" s="39">
        <v>43389</v>
      </c>
      <c r="KQ12" s="39">
        <v>43403</v>
      </c>
      <c r="KR12" s="39">
        <v>43403</v>
      </c>
      <c r="KS12" s="39">
        <v>43403</v>
      </c>
      <c r="KT12" s="17">
        <v>43417</v>
      </c>
      <c r="KU12" s="17">
        <v>43417</v>
      </c>
      <c r="KV12" s="17">
        <v>43431</v>
      </c>
      <c r="KW12" s="17">
        <v>43431</v>
      </c>
      <c r="KX12" s="39">
        <v>43452</v>
      </c>
      <c r="KY12" s="39">
        <v>43452</v>
      </c>
      <c r="KZ12" s="39">
        <v>43452</v>
      </c>
      <c r="LA12" s="39">
        <v>43452</v>
      </c>
      <c r="LB12" s="90">
        <v>43487</v>
      </c>
      <c r="LC12" s="90">
        <v>43487</v>
      </c>
      <c r="LD12" s="90">
        <v>43487</v>
      </c>
      <c r="LE12" s="90">
        <v>43487</v>
      </c>
      <c r="LF12" s="90">
        <v>43501</v>
      </c>
      <c r="LG12" s="90">
        <v>43501</v>
      </c>
      <c r="LH12" s="90">
        <v>43515</v>
      </c>
      <c r="LI12" s="90">
        <v>43515</v>
      </c>
      <c r="LJ12" s="90">
        <v>43515</v>
      </c>
      <c r="LK12" s="90">
        <v>43515</v>
      </c>
      <c r="LL12" s="90">
        <v>43536</v>
      </c>
      <c r="LM12" s="90">
        <v>43536</v>
      </c>
      <c r="LN12" s="90">
        <v>43550</v>
      </c>
      <c r="LO12" s="90">
        <v>43550</v>
      </c>
      <c r="LP12" s="90">
        <v>43550</v>
      </c>
      <c r="LQ12" s="90">
        <v>43550</v>
      </c>
      <c r="LR12" s="90">
        <v>43564</v>
      </c>
      <c r="LS12" s="90">
        <v>43564</v>
      </c>
      <c r="LT12" s="95">
        <v>43578</v>
      </c>
      <c r="LU12" s="95">
        <v>43578</v>
      </c>
      <c r="LV12" s="95">
        <v>43578</v>
      </c>
      <c r="LW12" s="95">
        <v>43578</v>
      </c>
      <c r="LX12" s="90">
        <v>43592</v>
      </c>
      <c r="LY12" s="90">
        <v>43592</v>
      </c>
      <c r="LZ12" s="90">
        <v>43606</v>
      </c>
      <c r="MA12" s="90">
        <v>43606</v>
      </c>
      <c r="MB12" s="90">
        <v>43606</v>
      </c>
      <c r="MC12" s="90">
        <v>43606</v>
      </c>
      <c r="MD12" s="90">
        <v>43620</v>
      </c>
      <c r="ME12" s="90">
        <v>43620</v>
      </c>
      <c r="MF12" s="90">
        <v>43634</v>
      </c>
      <c r="MG12" s="90">
        <v>43634</v>
      </c>
      <c r="MH12" s="90">
        <v>43634</v>
      </c>
      <c r="MI12" s="90">
        <v>43634</v>
      </c>
      <c r="MJ12" s="90">
        <v>43655</v>
      </c>
      <c r="MK12" s="90">
        <v>43655</v>
      </c>
      <c r="ML12" s="90">
        <v>43704</v>
      </c>
      <c r="MM12" s="90">
        <v>43704</v>
      </c>
      <c r="MN12" s="90">
        <v>43704</v>
      </c>
      <c r="MO12" s="90">
        <v>43704</v>
      </c>
      <c r="MP12" s="90">
        <v>43725</v>
      </c>
      <c r="MQ12" s="90">
        <v>43725</v>
      </c>
      <c r="MR12" s="90">
        <v>43725</v>
      </c>
      <c r="MS12" s="90">
        <v>43725</v>
      </c>
      <c r="MT12" s="90">
        <v>43746</v>
      </c>
      <c r="MU12" s="90">
        <v>43746</v>
      </c>
      <c r="MV12" s="90">
        <v>43760</v>
      </c>
      <c r="MW12" s="90">
        <v>43760</v>
      </c>
      <c r="MX12" s="90">
        <v>43760</v>
      </c>
      <c r="MY12" s="90">
        <v>43760</v>
      </c>
      <c r="MZ12" s="90">
        <v>43781</v>
      </c>
      <c r="NA12" s="90">
        <v>43781</v>
      </c>
      <c r="NB12" s="90">
        <v>43788</v>
      </c>
      <c r="NC12" s="90">
        <v>43788</v>
      </c>
      <c r="ND12" s="90">
        <v>43802</v>
      </c>
      <c r="NE12" s="90">
        <v>43802</v>
      </c>
      <c r="NF12" s="90">
        <v>43816</v>
      </c>
      <c r="NG12" s="90">
        <v>43816</v>
      </c>
      <c r="NH12" s="90">
        <v>43816</v>
      </c>
      <c r="NI12" s="90">
        <v>43816</v>
      </c>
      <c r="NJ12" s="114">
        <v>43852</v>
      </c>
      <c r="NK12" s="114">
        <v>43852</v>
      </c>
    </row>
    <row r="13" spans="1:375" x14ac:dyDescent="0.2">
      <c r="A13" s="5" t="s">
        <v>132</v>
      </c>
      <c r="B13" s="5" t="s">
        <v>115</v>
      </c>
      <c r="C13" s="51" t="s">
        <v>71</v>
      </c>
      <c r="D13" s="51" t="s">
        <v>71</v>
      </c>
      <c r="E13" s="51" t="s">
        <v>71</v>
      </c>
      <c r="F13" s="51" t="s">
        <v>71</v>
      </c>
      <c r="G13" s="51" t="s">
        <v>71</v>
      </c>
      <c r="H13" s="51" t="s">
        <v>71</v>
      </c>
      <c r="I13" s="51" t="s">
        <v>71</v>
      </c>
      <c r="J13" s="51" t="s">
        <v>71</v>
      </c>
      <c r="K13" s="51" t="s">
        <v>71</v>
      </c>
      <c r="L13" s="51" t="s">
        <v>71</v>
      </c>
      <c r="M13" s="51" t="s">
        <v>71</v>
      </c>
      <c r="N13" s="51" t="s">
        <v>71</v>
      </c>
      <c r="O13" s="51" t="s">
        <v>71</v>
      </c>
      <c r="P13" s="51" t="s">
        <v>71</v>
      </c>
      <c r="Q13" s="51" t="s">
        <v>71</v>
      </c>
      <c r="R13" s="51" t="s">
        <v>71</v>
      </c>
      <c r="S13" s="51" t="s">
        <v>71</v>
      </c>
      <c r="T13" s="51" t="s">
        <v>71</v>
      </c>
      <c r="U13" s="51" t="s">
        <v>71</v>
      </c>
      <c r="V13" s="51" t="s">
        <v>71</v>
      </c>
      <c r="W13" s="51" t="s">
        <v>71</v>
      </c>
      <c r="X13" s="51" t="s">
        <v>71</v>
      </c>
      <c r="Y13" s="51" t="s">
        <v>71</v>
      </c>
      <c r="Z13" s="51" t="s">
        <v>71</v>
      </c>
      <c r="AA13" s="51" t="s">
        <v>71</v>
      </c>
      <c r="AB13" s="51" t="s">
        <v>71</v>
      </c>
      <c r="AC13" s="51" t="s">
        <v>71</v>
      </c>
      <c r="AD13" s="51" t="s">
        <v>71</v>
      </c>
      <c r="AE13" s="51" t="s">
        <v>71</v>
      </c>
      <c r="AF13" s="51" t="s">
        <v>71</v>
      </c>
      <c r="AG13" s="51" t="s">
        <v>71</v>
      </c>
      <c r="AH13" s="51" t="s">
        <v>71</v>
      </c>
      <c r="AI13" s="51" t="s">
        <v>71</v>
      </c>
      <c r="AJ13" s="10" t="s">
        <v>102</v>
      </c>
      <c r="AK13" s="51" t="s">
        <v>71</v>
      </c>
      <c r="AL13" s="10" t="s">
        <v>102</v>
      </c>
      <c r="AM13" s="51" t="s">
        <v>71</v>
      </c>
      <c r="AN13" s="10" t="s">
        <v>102</v>
      </c>
      <c r="AO13" s="51" t="s">
        <v>71</v>
      </c>
      <c r="AP13" s="10" t="s">
        <v>102</v>
      </c>
      <c r="AQ13" s="51" t="s">
        <v>71</v>
      </c>
      <c r="AR13" s="10" t="s">
        <v>102</v>
      </c>
      <c r="AS13" s="51" t="s">
        <v>71</v>
      </c>
      <c r="AT13" s="10" t="s">
        <v>102</v>
      </c>
      <c r="AU13" s="51" t="s">
        <v>71</v>
      </c>
      <c r="AV13" s="10" t="s">
        <v>102</v>
      </c>
      <c r="AW13" s="51" t="s">
        <v>71</v>
      </c>
      <c r="AX13" s="10" t="s">
        <v>102</v>
      </c>
      <c r="AY13" s="51" t="s">
        <v>71</v>
      </c>
      <c r="AZ13" s="10" t="s">
        <v>102</v>
      </c>
      <c r="BA13" s="51" t="s">
        <v>71</v>
      </c>
      <c r="BB13" s="10" t="s">
        <v>102</v>
      </c>
      <c r="BC13" s="51" t="s">
        <v>71</v>
      </c>
      <c r="BD13" s="10" t="s">
        <v>102</v>
      </c>
      <c r="BE13" s="51" t="s">
        <v>71</v>
      </c>
      <c r="BF13" s="10" t="s">
        <v>102</v>
      </c>
      <c r="BG13" s="51" t="s">
        <v>71</v>
      </c>
      <c r="BH13" s="10" t="s">
        <v>102</v>
      </c>
      <c r="BI13" s="51" t="s">
        <v>71</v>
      </c>
      <c r="BJ13" s="10" t="s">
        <v>102</v>
      </c>
      <c r="BK13" s="51" t="s">
        <v>71</v>
      </c>
      <c r="BL13" s="15" t="s">
        <v>73</v>
      </c>
      <c r="BM13" s="15" t="s">
        <v>74</v>
      </c>
      <c r="BN13" s="15" t="s">
        <v>73</v>
      </c>
      <c r="BO13" s="15" t="s">
        <v>74</v>
      </c>
      <c r="BP13" s="15" t="s">
        <v>73</v>
      </c>
      <c r="BQ13" s="15" t="s">
        <v>74</v>
      </c>
      <c r="BR13" s="51" t="s">
        <v>71</v>
      </c>
      <c r="BS13" s="15" t="s">
        <v>74</v>
      </c>
      <c r="BT13" s="15" t="s">
        <v>73</v>
      </c>
      <c r="BU13" s="15" t="s">
        <v>73</v>
      </c>
      <c r="BV13" s="15" t="s">
        <v>74</v>
      </c>
      <c r="BW13" s="51" t="s">
        <v>71</v>
      </c>
      <c r="BX13" s="15" t="s">
        <v>73</v>
      </c>
      <c r="BY13" s="15" t="s">
        <v>74</v>
      </c>
      <c r="BZ13" s="15" t="s">
        <v>73</v>
      </c>
      <c r="CA13" s="15" t="s">
        <v>74</v>
      </c>
      <c r="CB13" s="51" t="s">
        <v>71</v>
      </c>
      <c r="CC13" s="15" t="s">
        <v>73</v>
      </c>
      <c r="CD13" s="15" t="s">
        <v>74</v>
      </c>
      <c r="CE13" s="51" t="s">
        <v>71</v>
      </c>
      <c r="CF13" s="15" t="s">
        <v>74</v>
      </c>
      <c r="CG13" s="15" t="s">
        <v>73</v>
      </c>
      <c r="CH13" s="19" t="s">
        <v>73</v>
      </c>
      <c r="CI13" s="19" t="s">
        <v>74</v>
      </c>
      <c r="CJ13" s="51" t="s">
        <v>71</v>
      </c>
      <c r="CK13" s="15" t="s">
        <v>73</v>
      </c>
      <c r="CL13" s="15" t="s">
        <v>74</v>
      </c>
      <c r="CM13" s="19" t="s">
        <v>73</v>
      </c>
      <c r="CN13" s="19" t="s">
        <v>74</v>
      </c>
      <c r="CO13" s="51" t="s">
        <v>71</v>
      </c>
      <c r="CP13" s="15" t="s">
        <v>73</v>
      </c>
      <c r="CQ13" s="15" t="s">
        <v>74</v>
      </c>
      <c r="CR13" s="19" t="s">
        <v>73</v>
      </c>
      <c r="CS13" s="19" t="s">
        <v>74</v>
      </c>
      <c r="CT13" s="19" t="s">
        <v>73</v>
      </c>
      <c r="CU13" s="19" t="s">
        <v>74</v>
      </c>
      <c r="CV13" s="19" t="s">
        <v>73</v>
      </c>
      <c r="CW13" s="19" t="s">
        <v>74</v>
      </c>
      <c r="CX13" s="51" t="s">
        <v>71</v>
      </c>
      <c r="CY13" s="15" t="s">
        <v>73</v>
      </c>
      <c r="CZ13" s="15" t="s">
        <v>74</v>
      </c>
      <c r="DA13" s="19" t="s">
        <v>73</v>
      </c>
      <c r="DB13" s="19" t="s">
        <v>74</v>
      </c>
      <c r="DC13" s="19" t="s">
        <v>73</v>
      </c>
      <c r="DD13" s="19" t="s">
        <v>74</v>
      </c>
      <c r="DE13" s="19" t="s">
        <v>73</v>
      </c>
      <c r="DF13" s="19" t="s">
        <v>74</v>
      </c>
      <c r="DG13" s="51" t="s">
        <v>71</v>
      </c>
      <c r="DH13" s="15" t="s">
        <v>73</v>
      </c>
      <c r="DI13" s="15" t="s">
        <v>74</v>
      </c>
      <c r="DJ13" s="19" t="s">
        <v>73</v>
      </c>
      <c r="DK13" s="19" t="s">
        <v>74</v>
      </c>
      <c r="DL13" s="19" t="s">
        <v>73</v>
      </c>
      <c r="DM13" s="19" t="s">
        <v>74</v>
      </c>
      <c r="DN13" s="19" t="s">
        <v>73</v>
      </c>
      <c r="DO13" s="19" t="s">
        <v>74</v>
      </c>
      <c r="DP13" s="19" t="s">
        <v>73</v>
      </c>
      <c r="DQ13" s="19" t="s">
        <v>74</v>
      </c>
      <c r="DR13" s="51" t="s">
        <v>71</v>
      </c>
      <c r="DS13" s="15" t="s">
        <v>73</v>
      </c>
      <c r="DT13" s="15" t="s">
        <v>74</v>
      </c>
      <c r="DU13" s="19" t="s">
        <v>73</v>
      </c>
      <c r="DV13" s="19" t="s">
        <v>74</v>
      </c>
      <c r="DW13" s="19" t="s">
        <v>73</v>
      </c>
      <c r="DX13" s="19" t="s">
        <v>74</v>
      </c>
      <c r="DY13" s="19" t="s">
        <v>73</v>
      </c>
      <c r="DZ13" s="19" t="s">
        <v>74</v>
      </c>
      <c r="EA13" s="51" t="s">
        <v>71</v>
      </c>
      <c r="EB13" s="19" t="s">
        <v>73</v>
      </c>
      <c r="EC13" s="19" t="s">
        <v>74</v>
      </c>
      <c r="ED13" s="51" t="s">
        <v>71</v>
      </c>
      <c r="EE13" s="19" t="s">
        <v>73</v>
      </c>
      <c r="EF13" s="19" t="s">
        <v>74</v>
      </c>
      <c r="EG13" s="51" t="s">
        <v>71</v>
      </c>
      <c r="EH13" s="15" t="s">
        <v>73</v>
      </c>
      <c r="EI13" s="15" t="s">
        <v>74</v>
      </c>
      <c r="EJ13" s="19" t="s">
        <v>73</v>
      </c>
      <c r="EK13" s="19" t="s">
        <v>74</v>
      </c>
      <c r="EL13" s="19" t="s">
        <v>73</v>
      </c>
      <c r="EM13" s="19" t="s">
        <v>74</v>
      </c>
      <c r="EN13" s="19" t="s">
        <v>73</v>
      </c>
      <c r="EO13" s="19" t="s">
        <v>74</v>
      </c>
      <c r="EP13" s="19" t="s">
        <v>73</v>
      </c>
      <c r="EQ13" s="19" t="s">
        <v>74</v>
      </c>
      <c r="ER13" s="19" t="s">
        <v>73</v>
      </c>
      <c r="ES13" s="19" t="s">
        <v>74</v>
      </c>
      <c r="ET13" s="15" t="s">
        <v>73</v>
      </c>
      <c r="EU13" s="51" t="s">
        <v>71</v>
      </c>
      <c r="EV13" s="15" t="s">
        <v>74</v>
      </c>
      <c r="EW13" s="19" t="s">
        <v>73</v>
      </c>
      <c r="EX13" s="19" t="s">
        <v>74</v>
      </c>
      <c r="EY13" s="19" t="s">
        <v>73</v>
      </c>
      <c r="EZ13" s="19" t="s">
        <v>74</v>
      </c>
      <c r="FA13" s="19" t="s">
        <v>73</v>
      </c>
      <c r="FB13" s="19" t="s">
        <v>74</v>
      </c>
      <c r="FC13" s="19" t="s">
        <v>73</v>
      </c>
      <c r="FD13" s="19" t="s">
        <v>74</v>
      </c>
      <c r="FE13" s="51" t="s">
        <v>71</v>
      </c>
      <c r="FF13" s="15" t="s">
        <v>73</v>
      </c>
      <c r="FG13" s="15" t="s">
        <v>74</v>
      </c>
      <c r="FH13" s="19" t="s">
        <v>73</v>
      </c>
      <c r="FI13" s="19" t="s">
        <v>74</v>
      </c>
      <c r="FJ13" s="19" t="s">
        <v>73</v>
      </c>
      <c r="FK13" s="19" t="s">
        <v>74</v>
      </c>
      <c r="FL13" s="19" t="s">
        <v>73</v>
      </c>
      <c r="FM13" s="19" t="s">
        <v>74</v>
      </c>
      <c r="FN13" s="19" t="s">
        <v>73</v>
      </c>
      <c r="FO13" s="19" t="s">
        <v>74</v>
      </c>
      <c r="FP13" s="19" t="s">
        <v>73</v>
      </c>
      <c r="FQ13" s="19" t="s">
        <v>74</v>
      </c>
      <c r="FR13" s="19" t="s">
        <v>73</v>
      </c>
      <c r="FS13" s="19" t="s">
        <v>74</v>
      </c>
      <c r="FT13" s="51" t="s">
        <v>71</v>
      </c>
      <c r="FU13" s="15" t="s">
        <v>74</v>
      </c>
      <c r="FV13" s="15" t="s">
        <v>73</v>
      </c>
      <c r="FW13" s="19" t="s">
        <v>73</v>
      </c>
      <c r="FX13" s="19" t="s">
        <v>74</v>
      </c>
      <c r="FY13" s="19" t="s">
        <v>73</v>
      </c>
      <c r="FZ13" s="19" t="s">
        <v>74</v>
      </c>
      <c r="GA13" s="19" t="s">
        <v>73</v>
      </c>
      <c r="GB13" s="19" t="s">
        <v>74</v>
      </c>
      <c r="GC13" s="51" t="s">
        <v>71</v>
      </c>
      <c r="GD13" s="19" t="s">
        <v>73</v>
      </c>
      <c r="GE13" s="19" t="s">
        <v>74</v>
      </c>
      <c r="GF13" s="19" t="s">
        <v>74</v>
      </c>
      <c r="GG13" s="19" t="s">
        <v>73</v>
      </c>
      <c r="GH13" s="19" t="s">
        <v>74</v>
      </c>
      <c r="GI13" s="19" t="s">
        <v>73</v>
      </c>
      <c r="GJ13" s="19" t="s">
        <v>74</v>
      </c>
      <c r="GK13" s="19" t="s">
        <v>73</v>
      </c>
      <c r="GL13" s="19" t="s">
        <v>74</v>
      </c>
      <c r="GM13" s="19" t="s">
        <v>73</v>
      </c>
      <c r="GN13" s="51" t="s">
        <v>71</v>
      </c>
      <c r="GO13" s="19" t="s">
        <v>73</v>
      </c>
      <c r="GP13" s="19" t="s">
        <v>74</v>
      </c>
      <c r="GQ13" s="19" t="s">
        <v>74</v>
      </c>
      <c r="GR13" s="19" t="s">
        <v>73</v>
      </c>
      <c r="GS13" s="19" t="s">
        <v>74</v>
      </c>
      <c r="GT13" s="19" t="s">
        <v>73</v>
      </c>
      <c r="GU13" s="19" t="s">
        <v>74</v>
      </c>
      <c r="GV13" s="19" t="s">
        <v>73</v>
      </c>
      <c r="GW13" s="19" t="s">
        <v>73</v>
      </c>
      <c r="GX13" s="19" t="s">
        <v>74</v>
      </c>
      <c r="GY13" s="19" t="s">
        <v>71</v>
      </c>
      <c r="GZ13" s="19" t="s">
        <v>73</v>
      </c>
      <c r="HA13" s="19" t="s">
        <v>74</v>
      </c>
      <c r="HB13" s="19" t="s">
        <v>73</v>
      </c>
      <c r="HC13" s="19" t="s">
        <v>74</v>
      </c>
      <c r="HD13" s="19" t="s">
        <v>73</v>
      </c>
      <c r="HE13" s="19" t="s">
        <v>74</v>
      </c>
      <c r="HF13" s="19" t="s">
        <v>73</v>
      </c>
      <c r="HG13" s="19" t="s">
        <v>74</v>
      </c>
      <c r="HH13" s="19" t="s">
        <v>73</v>
      </c>
      <c r="HI13" s="19" t="s">
        <v>74</v>
      </c>
      <c r="HJ13" s="19" t="s">
        <v>73</v>
      </c>
      <c r="HK13" s="19" t="s">
        <v>74</v>
      </c>
      <c r="HL13" s="19" t="s">
        <v>98</v>
      </c>
      <c r="HM13" s="19" t="s">
        <v>99</v>
      </c>
      <c r="HN13" s="19" t="s">
        <v>71</v>
      </c>
      <c r="HO13" s="19" t="s">
        <v>74</v>
      </c>
      <c r="HP13" s="19" t="s">
        <v>73</v>
      </c>
      <c r="HQ13" s="19" t="s">
        <v>73</v>
      </c>
      <c r="HR13" s="19" t="s">
        <v>74</v>
      </c>
      <c r="HS13" s="19" t="s">
        <v>73</v>
      </c>
      <c r="HT13" s="19" t="s">
        <v>74</v>
      </c>
      <c r="HU13" s="19" t="s">
        <v>73</v>
      </c>
      <c r="HV13" s="19" t="s">
        <v>74</v>
      </c>
      <c r="HW13" s="19" t="s">
        <v>73</v>
      </c>
      <c r="HX13" s="19" t="s">
        <v>74</v>
      </c>
      <c r="HY13" s="19" t="s">
        <v>71</v>
      </c>
      <c r="HZ13" s="19" t="s">
        <v>73</v>
      </c>
      <c r="IA13" s="19" t="s">
        <v>74</v>
      </c>
      <c r="IB13" s="19" t="s">
        <v>73</v>
      </c>
      <c r="IC13" s="19" t="s">
        <v>74</v>
      </c>
      <c r="ID13" s="19" t="s">
        <v>73</v>
      </c>
      <c r="IE13" s="19" t="s">
        <v>74</v>
      </c>
      <c r="IF13" s="19" t="s">
        <v>74</v>
      </c>
      <c r="IG13" s="19" t="s">
        <v>73</v>
      </c>
      <c r="IH13" s="19" t="s">
        <v>74</v>
      </c>
      <c r="II13" s="19" t="s">
        <v>73</v>
      </c>
      <c r="IJ13" s="19" t="s">
        <v>73</v>
      </c>
      <c r="IK13" s="19" t="s">
        <v>74</v>
      </c>
      <c r="IL13" s="19" t="s">
        <v>71</v>
      </c>
      <c r="IM13" s="19" t="s">
        <v>73</v>
      </c>
      <c r="IN13" s="19" t="s">
        <v>74</v>
      </c>
      <c r="IO13" s="19" t="s">
        <v>73</v>
      </c>
      <c r="IP13" s="19" t="s">
        <v>74</v>
      </c>
      <c r="IQ13" s="19" t="s">
        <v>74</v>
      </c>
      <c r="IR13" s="19" t="s">
        <v>73</v>
      </c>
      <c r="IS13" s="19" t="s">
        <v>74</v>
      </c>
      <c r="IT13" s="19" t="s">
        <v>73</v>
      </c>
      <c r="IU13" s="19" t="s">
        <v>73</v>
      </c>
      <c r="IV13" s="19" t="s">
        <v>74</v>
      </c>
      <c r="IW13" s="19" t="s">
        <v>71</v>
      </c>
      <c r="IX13" s="19" t="s">
        <v>73</v>
      </c>
      <c r="IY13" s="19" t="s">
        <v>74</v>
      </c>
      <c r="IZ13" s="19" t="s">
        <v>74</v>
      </c>
      <c r="JA13" s="19" t="s">
        <v>73</v>
      </c>
      <c r="JB13" s="19" t="s">
        <v>73</v>
      </c>
      <c r="JC13" s="19" t="s">
        <v>74</v>
      </c>
      <c r="JD13" s="19" t="s">
        <v>73</v>
      </c>
      <c r="JE13" s="19" t="s">
        <v>74</v>
      </c>
      <c r="JF13" s="19" t="s">
        <v>73</v>
      </c>
      <c r="JG13" s="19" t="s">
        <v>74</v>
      </c>
      <c r="JH13" s="19" t="s">
        <v>73</v>
      </c>
      <c r="JI13" s="19" t="s">
        <v>74</v>
      </c>
      <c r="JJ13" s="19" t="s">
        <v>71</v>
      </c>
      <c r="JK13" s="19" t="s">
        <v>73</v>
      </c>
      <c r="JL13" s="19" t="s">
        <v>74</v>
      </c>
      <c r="JM13" s="19" t="s">
        <v>71</v>
      </c>
      <c r="JN13" s="19" t="s">
        <v>74</v>
      </c>
      <c r="JO13" s="19" t="s">
        <v>73</v>
      </c>
      <c r="JP13" s="19" t="s">
        <v>73</v>
      </c>
      <c r="JQ13" s="19" t="s">
        <v>74</v>
      </c>
      <c r="JR13" s="19" t="s">
        <v>73</v>
      </c>
      <c r="JS13" s="19" t="s">
        <v>74</v>
      </c>
      <c r="JT13" s="19" t="s">
        <v>71</v>
      </c>
      <c r="JU13" s="19" t="s">
        <v>73</v>
      </c>
      <c r="JV13" s="19" t="s">
        <v>74</v>
      </c>
      <c r="JW13" s="19" t="s">
        <v>74</v>
      </c>
      <c r="JX13" s="19" t="s">
        <v>73</v>
      </c>
      <c r="JY13" s="19" t="s">
        <v>71</v>
      </c>
      <c r="JZ13" s="19" t="s">
        <v>74</v>
      </c>
      <c r="KA13" s="19" t="s">
        <v>73</v>
      </c>
      <c r="KB13" s="19" t="s">
        <v>73</v>
      </c>
      <c r="KC13" s="19" t="s">
        <v>74</v>
      </c>
      <c r="KD13" s="19" t="s">
        <v>71</v>
      </c>
      <c r="KE13" s="19" t="s">
        <v>72</v>
      </c>
      <c r="KF13" s="19" t="s">
        <v>73</v>
      </c>
      <c r="KG13" s="19" t="s">
        <v>74</v>
      </c>
      <c r="KH13" s="19" t="s">
        <v>71</v>
      </c>
      <c r="KI13" s="19" t="s">
        <v>72</v>
      </c>
      <c r="KJ13" s="19" t="s">
        <v>73</v>
      </c>
      <c r="KK13" s="19" t="s">
        <v>74</v>
      </c>
      <c r="KL13" s="19" t="s">
        <v>73</v>
      </c>
      <c r="KM13" s="19" t="s">
        <v>74</v>
      </c>
      <c r="KN13" s="19" t="s">
        <v>71</v>
      </c>
      <c r="KO13" s="19" t="s">
        <v>73</v>
      </c>
      <c r="KP13" s="19" t="s">
        <v>74</v>
      </c>
      <c r="KQ13" s="19" t="s">
        <v>71</v>
      </c>
      <c r="KR13" s="19" t="s">
        <v>73</v>
      </c>
      <c r="KS13" s="19" t="s">
        <v>74</v>
      </c>
      <c r="KT13" s="19" t="s">
        <v>73</v>
      </c>
      <c r="KU13" s="19" t="s">
        <v>74</v>
      </c>
      <c r="KV13" s="19" t="s">
        <v>73</v>
      </c>
      <c r="KW13" s="19" t="s">
        <v>74</v>
      </c>
      <c r="KX13" s="19" t="s">
        <v>71</v>
      </c>
      <c r="KY13" s="19" t="s">
        <v>72</v>
      </c>
      <c r="KZ13" s="19" t="s">
        <v>73</v>
      </c>
      <c r="LA13" s="19" t="s">
        <v>74</v>
      </c>
      <c r="LB13" s="19" t="s">
        <v>71</v>
      </c>
      <c r="LC13" s="19" t="s">
        <v>72</v>
      </c>
      <c r="LD13" s="19" t="s">
        <v>73</v>
      </c>
      <c r="LE13" s="19" t="s">
        <v>74</v>
      </c>
      <c r="LF13" s="19" t="s">
        <v>73</v>
      </c>
      <c r="LG13" s="19" t="s">
        <v>74</v>
      </c>
      <c r="LH13" s="19" t="s">
        <v>71</v>
      </c>
      <c r="LI13" s="19" t="s">
        <v>72</v>
      </c>
      <c r="LJ13" s="19" t="s">
        <v>73</v>
      </c>
      <c r="LK13" s="19" t="s">
        <v>74</v>
      </c>
      <c r="LL13" s="19" t="s">
        <v>73</v>
      </c>
      <c r="LM13" s="19" t="s">
        <v>74</v>
      </c>
      <c r="LN13" s="19" t="s">
        <v>71</v>
      </c>
      <c r="LO13" s="19" t="s">
        <v>72</v>
      </c>
      <c r="LP13" s="19" t="s">
        <v>73</v>
      </c>
      <c r="LQ13" s="19" t="s">
        <v>74</v>
      </c>
      <c r="LR13" s="19" t="s">
        <v>73</v>
      </c>
      <c r="LS13" s="19" t="s">
        <v>74</v>
      </c>
      <c r="LT13" s="19" t="s">
        <v>71</v>
      </c>
      <c r="LU13" s="19" t="s">
        <v>72</v>
      </c>
      <c r="LV13" s="19" t="s">
        <v>73</v>
      </c>
      <c r="LW13" s="19" t="s">
        <v>74</v>
      </c>
      <c r="LX13" s="19" t="s">
        <v>73</v>
      </c>
      <c r="LY13" s="19" t="s">
        <v>74</v>
      </c>
      <c r="LZ13" s="19" t="s">
        <v>71</v>
      </c>
      <c r="MA13" s="19" t="s">
        <v>72</v>
      </c>
      <c r="MB13" s="19" t="s">
        <v>73</v>
      </c>
      <c r="MC13" s="19" t="s">
        <v>74</v>
      </c>
      <c r="MD13" s="19" t="s">
        <v>73</v>
      </c>
      <c r="ME13" s="19" t="s">
        <v>74</v>
      </c>
      <c r="MF13" s="19" t="s">
        <v>71</v>
      </c>
      <c r="MG13" s="19" t="s">
        <v>72</v>
      </c>
      <c r="MH13" s="19" t="s">
        <v>73</v>
      </c>
      <c r="MI13" s="19" t="s">
        <v>74</v>
      </c>
      <c r="MJ13" s="19" t="s">
        <v>73</v>
      </c>
      <c r="MK13" s="19" t="s">
        <v>74</v>
      </c>
      <c r="ML13" s="19" t="s">
        <v>71</v>
      </c>
      <c r="MM13" s="19" t="s">
        <v>72</v>
      </c>
      <c r="MN13" s="19" t="s">
        <v>73</v>
      </c>
      <c r="MO13" s="19" t="s">
        <v>74</v>
      </c>
      <c r="MP13" s="19" t="s">
        <v>71</v>
      </c>
      <c r="MQ13" s="19" t="s">
        <v>72</v>
      </c>
      <c r="MR13" s="19" t="s">
        <v>73</v>
      </c>
      <c r="MS13" s="19" t="s">
        <v>74</v>
      </c>
      <c r="MT13" s="19" t="s">
        <v>73</v>
      </c>
      <c r="MU13" s="19" t="s">
        <v>74</v>
      </c>
      <c r="MV13" s="19" t="s">
        <v>71</v>
      </c>
      <c r="MW13" s="19" t="s">
        <v>72</v>
      </c>
      <c r="MX13" s="19" t="s">
        <v>73</v>
      </c>
      <c r="MY13" s="19" t="s">
        <v>74</v>
      </c>
      <c r="MZ13" s="19" t="s">
        <v>73</v>
      </c>
      <c r="NA13" s="19" t="s">
        <v>74</v>
      </c>
      <c r="NB13" s="19" t="s">
        <v>73</v>
      </c>
      <c r="NC13" s="19" t="s">
        <v>74</v>
      </c>
      <c r="ND13" s="19" t="s">
        <v>73</v>
      </c>
      <c r="NE13" s="19" t="s">
        <v>74</v>
      </c>
      <c r="NF13" s="19" t="s">
        <v>71</v>
      </c>
      <c r="NG13" s="19" t="s">
        <v>72</v>
      </c>
      <c r="NH13" s="19" t="s">
        <v>73</v>
      </c>
      <c r="NI13" s="19" t="s">
        <v>74</v>
      </c>
      <c r="NJ13" s="19" t="s">
        <v>73</v>
      </c>
      <c r="NK13" s="19" t="s">
        <v>74</v>
      </c>
    </row>
    <row r="14" spans="1:375" x14ac:dyDescent="0.2">
      <c r="A14" s="31" t="s">
        <v>97</v>
      </c>
      <c r="B14" s="8" t="s">
        <v>6</v>
      </c>
      <c r="C14" s="67">
        <v>8517.5</v>
      </c>
      <c r="D14" s="67"/>
      <c r="E14" s="67"/>
      <c r="F14" s="67">
        <v>3333.1</v>
      </c>
      <c r="G14" s="67">
        <v>14374.1</v>
      </c>
      <c r="H14" s="67">
        <v>7202</v>
      </c>
      <c r="I14" s="67">
        <v>8635</v>
      </c>
      <c r="J14" s="67">
        <v>9384</v>
      </c>
      <c r="K14" s="67">
        <v>11679</v>
      </c>
      <c r="L14" s="67">
        <v>6772.8</v>
      </c>
      <c r="M14" s="68">
        <v>11354.4</v>
      </c>
      <c r="N14" s="68">
        <v>12350</v>
      </c>
      <c r="O14" s="68">
        <v>8678.5</v>
      </c>
      <c r="P14" s="68">
        <v>5907</v>
      </c>
      <c r="Q14" s="68">
        <v>4052.43</v>
      </c>
      <c r="R14" s="68"/>
      <c r="S14" s="68">
        <v>7908</v>
      </c>
      <c r="T14" s="68"/>
      <c r="U14" s="68">
        <v>9126.06</v>
      </c>
      <c r="V14" s="68"/>
      <c r="W14" s="68"/>
      <c r="X14" s="68">
        <v>8903.7999999999993</v>
      </c>
      <c r="Y14" s="68"/>
      <c r="Z14" s="68">
        <v>8332.4</v>
      </c>
      <c r="AA14" s="68"/>
      <c r="AB14" s="68">
        <v>7190.46</v>
      </c>
      <c r="AC14" s="68"/>
      <c r="AD14" s="68">
        <v>8980.07</v>
      </c>
      <c r="AE14" s="68"/>
      <c r="AF14" s="68">
        <v>9489.7999999999993</v>
      </c>
      <c r="AG14" s="68"/>
      <c r="AH14" s="68">
        <v>9462.98</v>
      </c>
      <c r="AI14" s="68"/>
      <c r="AJ14" s="47"/>
      <c r="AK14" s="68">
        <v>10125</v>
      </c>
      <c r="AL14" s="47">
        <v>7897.5</v>
      </c>
      <c r="AM14" s="68"/>
      <c r="AN14" s="47"/>
      <c r="AO14" s="68">
        <v>8403.75</v>
      </c>
      <c r="AP14" s="47">
        <v>10530</v>
      </c>
      <c r="AQ14" s="68">
        <v>8039.2</v>
      </c>
      <c r="AR14" s="47">
        <v>12531.97</v>
      </c>
      <c r="AS14" s="68"/>
      <c r="AT14" s="47"/>
      <c r="AU14" s="68">
        <v>4565.93</v>
      </c>
      <c r="AV14" s="47">
        <v>5318.55</v>
      </c>
      <c r="AW14" s="68"/>
      <c r="AX14" s="47"/>
      <c r="AY14" s="68">
        <v>7900</v>
      </c>
      <c r="AZ14" s="47">
        <v>13721.4</v>
      </c>
      <c r="BA14" s="68"/>
      <c r="BB14" s="47"/>
      <c r="BC14" s="68">
        <v>6712.2</v>
      </c>
      <c r="BD14" s="47">
        <v>11390.4</v>
      </c>
      <c r="BE14" s="68"/>
      <c r="BF14" s="47"/>
      <c r="BG14" s="68">
        <v>8201.6</v>
      </c>
      <c r="BH14" s="47">
        <v>12202.4</v>
      </c>
      <c r="BI14" s="68"/>
      <c r="BJ14" s="47"/>
      <c r="BK14" s="68">
        <v>7004.91</v>
      </c>
      <c r="BL14" s="47">
        <v>9827.0300000000007</v>
      </c>
      <c r="BM14" s="47">
        <v>9071.1</v>
      </c>
      <c r="BN14" s="47"/>
      <c r="BO14" s="47"/>
      <c r="BP14" s="47"/>
      <c r="BQ14" s="47"/>
      <c r="BR14" s="68"/>
      <c r="BS14" s="47"/>
      <c r="BT14" s="47"/>
      <c r="BU14" s="47"/>
      <c r="BV14" s="47"/>
      <c r="BW14" s="68">
        <v>8644.7199999999993</v>
      </c>
      <c r="BX14" s="47">
        <v>11958.12</v>
      </c>
      <c r="BY14" s="47">
        <v>10742.04</v>
      </c>
      <c r="BZ14" s="47"/>
      <c r="CA14" s="47"/>
      <c r="CB14" s="68"/>
      <c r="CC14" s="47"/>
      <c r="CD14" s="47"/>
      <c r="CE14" s="68"/>
      <c r="CF14" s="47"/>
      <c r="CG14" s="47"/>
      <c r="CH14" s="47"/>
      <c r="CI14" s="47"/>
      <c r="CJ14" s="68">
        <v>6432</v>
      </c>
      <c r="CK14" s="47">
        <v>10505.6</v>
      </c>
      <c r="CL14" s="47">
        <v>8790.4</v>
      </c>
      <c r="CM14" s="47"/>
      <c r="CN14" s="47"/>
      <c r="CO14" s="68"/>
      <c r="CP14" s="47"/>
      <c r="CQ14" s="47"/>
      <c r="CR14" s="47"/>
      <c r="CS14" s="47"/>
      <c r="CT14" s="47"/>
      <c r="CU14" s="47"/>
      <c r="CV14" s="47"/>
      <c r="CW14" s="47"/>
      <c r="CX14" s="68">
        <v>7834.38</v>
      </c>
      <c r="CY14" s="47">
        <v>11645.7</v>
      </c>
      <c r="CZ14" s="47">
        <v>8998.9500000000007</v>
      </c>
      <c r="DA14" s="47"/>
      <c r="DB14" s="47"/>
      <c r="DC14" s="68"/>
      <c r="DD14" s="68"/>
      <c r="DE14" s="47"/>
      <c r="DF14" s="47"/>
      <c r="DG14" s="68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68">
        <v>3705.45</v>
      </c>
      <c r="DS14" s="47">
        <v>10798.74</v>
      </c>
      <c r="DT14" s="47">
        <v>5716.98</v>
      </c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68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>
        <v>14528.8</v>
      </c>
      <c r="EU14" s="68">
        <v>7315.2</v>
      </c>
      <c r="EV14" s="69">
        <v>13208</v>
      </c>
      <c r="EW14" s="69"/>
      <c r="EX14" s="69"/>
      <c r="EY14" s="69"/>
      <c r="EZ14" s="69"/>
      <c r="FA14" s="69"/>
      <c r="FB14" s="69"/>
      <c r="FC14" s="69"/>
      <c r="FD14" s="69"/>
      <c r="FE14" s="68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68">
        <v>5623.3</v>
      </c>
      <c r="FU14" s="47">
        <v>4721.5</v>
      </c>
      <c r="FV14" s="47">
        <v>12095.4</v>
      </c>
      <c r="FW14" s="47"/>
      <c r="FX14" s="47"/>
      <c r="FY14" s="47"/>
      <c r="FZ14" s="47"/>
      <c r="GA14" s="47"/>
      <c r="GB14" s="47"/>
      <c r="GC14" s="68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68">
        <v>13762.78</v>
      </c>
      <c r="GO14" s="47">
        <v>13265.33</v>
      </c>
      <c r="GP14" s="47">
        <v>13630.13</v>
      </c>
      <c r="GQ14" s="47"/>
      <c r="GR14" s="47"/>
      <c r="GS14" s="47"/>
      <c r="GT14" s="47"/>
      <c r="GU14" s="47"/>
      <c r="GV14" s="47"/>
      <c r="GW14" s="47"/>
      <c r="GX14" s="47"/>
      <c r="GY14" s="68"/>
      <c r="GZ14" s="68"/>
      <c r="HA14" s="68"/>
      <c r="HB14" s="68"/>
      <c r="HC14" s="68"/>
      <c r="HD14" s="70"/>
      <c r="HE14" s="70"/>
      <c r="HF14" s="70"/>
      <c r="HG14" s="71"/>
      <c r="HH14" s="70"/>
      <c r="HI14" s="70"/>
      <c r="HJ14" s="70"/>
      <c r="HK14" s="70"/>
      <c r="HL14" s="70">
        <v>1243.6300000000001</v>
      </c>
      <c r="HM14" s="70">
        <v>1492.35</v>
      </c>
      <c r="HN14" s="70">
        <v>3959.58</v>
      </c>
      <c r="HO14" s="70">
        <v>5770.42</v>
      </c>
      <c r="HP14" s="70">
        <v>11142.88</v>
      </c>
      <c r="HQ14" s="70"/>
      <c r="HR14" s="70"/>
      <c r="HS14" s="70"/>
      <c r="HT14" s="70"/>
      <c r="HU14" s="70"/>
      <c r="HV14" s="70"/>
      <c r="HW14" s="70"/>
      <c r="HX14" s="70"/>
      <c r="HY14" s="70"/>
      <c r="HZ14" s="70"/>
      <c r="IA14" s="70"/>
      <c r="IB14" s="72"/>
      <c r="IC14" s="72"/>
      <c r="ID14" s="70"/>
      <c r="IE14" s="70"/>
      <c r="IF14" s="72"/>
      <c r="IG14" s="72"/>
      <c r="IH14" s="70"/>
      <c r="II14" s="70"/>
      <c r="IJ14" s="70"/>
      <c r="IK14" s="70"/>
      <c r="IL14" s="70">
        <v>7749.32</v>
      </c>
      <c r="IM14" s="70">
        <v>12983.96</v>
      </c>
      <c r="IN14" s="70">
        <v>11957.56</v>
      </c>
      <c r="IO14" s="70"/>
      <c r="IP14" s="70"/>
      <c r="IQ14" s="70"/>
      <c r="IR14" s="70"/>
      <c r="IS14" s="70"/>
      <c r="IT14" s="70"/>
      <c r="IU14" s="70"/>
      <c r="IV14" s="70"/>
      <c r="IW14" s="73">
        <v>4926.72</v>
      </c>
      <c r="IX14" s="72">
        <v>8621.76</v>
      </c>
      <c r="IY14" s="72">
        <v>11906.24</v>
      </c>
      <c r="IZ14" s="72"/>
      <c r="JA14" s="72"/>
      <c r="JB14" s="72"/>
      <c r="JC14" s="72"/>
      <c r="JD14" s="72"/>
      <c r="JE14" s="72"/>
      <c r="JF14" s="72"/>
      <c r="JG14" s="72"/>
      <c r="JH14" s="72"/>
      <c r="JI14" s="72"/>
      <c r="JJ14" s="72">
        <v>6024.6</v>
      </c>
      <c r="JK14" s="72">
        <v>5321.73</v>
      </c>
      <c r="JL14" s="72">
        <v>8434.44</v>
      </c>
      <c r="JM14" s="72"/>
      <c r="JN14" s="72"/>
      <c r="JO14" s="72"/>
      <c r="JP14" s="72"/>
      <c r="JQ14" s="72"/>
      <c r="JR14" s="72"/>
      <c r="JS14" s="72"/>
      <c r="JT14" s="72"/>
      <c r="JU14" s="72"/>
      <c r="JV14" s="72"/>
      <c r="JW14" s="72"/>
      <c r="JX14" s="72"/>
      <c r="JY14" s="72"/>
      <c r="JZ14" s="72"/>
      <c r="KA14" s="72"/>
      <c r="KB14" s="72"/>
      <c r="KC14" s="72"/>
      <c r="KD14" s="72"/>
      <c r="KE14" s="72"/>
      <c r="KF14" s="72"/>
      <c r="KG14" s="72"/>
      <c r="KH14" s="72"/>
      <c r="KI14" s="72"/>
      <c r="KJ14" s="72"/>
      <c r="KK14" s="72"/>
      <c r="KL14" s="72"/>
      <c r="KM14" s="72"/>
      <c r="KN14" s="72"/>
      <c r="KO14" s="72"/>
      <c r="KP14" s="72"/>
      <c r="KQ14" s="72">
        <v>3468.34</v>
      </c>
      <c r="KR14" s="72">
        <v>4998.49</v>
      </c>
      <c r="KS14" s="72">
        <v>5814.57</v>
      </c>
      <c r="KT14" s="72"/>
      <c r="KU14" s="72"/>
      <c r="KV14" s="72"/>
      <c r="KW14" s="72"/>
      <c r="KX14" s="72"/>
      <c r="KY14" s="72"/>
      <c r="KZ14" s="72"/>
      <c r="LA14" s="72"/>
      <c r="LB14" s="74"/>
      <c r="LC14" s="74"/>
      <c r="LD14" s="74"/>
      <c r="LE14" s="74"/>
      <c r="LF14" s="74"/>
      <c r="LG14" s="74"/>
      <c r="LH14" s="74"/>
      <c r="LI14" s="74"/>
      <c r="LJ14" s="74"/>
      <c r="LK14" s="74"/>
      <c r="LL14" s="74"/>
      <c r="LM14" s="74"/>
      <c r="LN14" s="74"/>
      <c r="LO14" s="74"/>
      <c r="LP14" s="74"/>
      <c r="LQ14" s="74"/>
      <c r="LR14" s="74"/>
      <c r="LS14" s="74"/>
      <c r="LT14" s="74">
        <v>6588</v>
      </c>
      <c r="LU14" s="74">
        <v>6372</v>
      </c>
      <c r="LV14" s="74"/>
      <c r="LW14" s="74"/>
      <c r="LX14" s="74"/>
      <c r="LY14" s="74"/>
      <c r="LZ14" s="74"/>
      <c r="MA14" s="74"/>
      <c r="MB14" s="74"/>
      <c r="MC14" s="74"/>
      <c r="MD14" s="74"/>
      <c r="ME14" s="74"/>
      <c r="MF14" s="74"/>
      <c r="MG14" s="74"/>
      <c r="MH14" s="74"/>
      <c r="MI14" s="74"/>
      <c r="MJ14" s="74"/>
      <c r="MK14" s="74"/>
      <c r="ML14" s="74"/>
      <c r="MM14" s="74"/>
      <c r="MN14" s="74"/>
      <c r="MO14" s="74"/>
      <c r="MP14" s="74"/>
      <c r="MQ14" s="74"/>
      <c r="MR14" s="74"/>
      <c r="MS14" s="74"/>
      <c r="MT14" s="74"/>
      <c r="MU14" s="74"/>
      <c r="MV14" s="74">
        <v>4700.28</v>
      </c>
      <c r="MW14" s="74">
        <v>5722.08</v>
      </c>
      <c r="MX14" s="74"/>
      <c r="MY14" s="74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</row>
    <row r="15" spans="1:375" x14ac:dyDescent="0.2">
      <c r="A15" s="8" t="s">
        <v>35</v>
      </c>
      <c r="B15" s="8" t="s">
        <v>6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8"/>
      <c r="N15" s="68"/>
      <c r="O15" s="68">
        <v>0</v>
      </c>
      <c r="P15" s="68"/>
      <c r="Q15" s="68"/>
      <c r="R15" s="68"/>
      <c r="S15" s="68"/>
      <c r="T15" s="68"/>
      <c r="U15" s="68">
        <v>1127.94</v>
      </c>
      <c r="V15" s="68"/>
      <c r="W15" s="68"/>
      <c r="X15" s="68">
        <v>0</v>
      </c>
      <c r="Y15" s="68"/>
      <c r="Z15" s="68">
        <v>0</v>
      </c>
      <c r="AA15" s="68"/>
      <c r="AB15" s="68">
        <v>197.54</v>
      </c>
      <c r="AC15" s="68"/>
      <c r="AD15" s="68">
        <v>0</v>
      </c>
      <c r="AE15" s="68"/>
      <c r="AF15" s="68">
        <v>1753.56</v>
      </c>
      <c r="AG15" s="68"/>
      <c r="AH15" s="68">
        <v>1409.38</v>
      </c>
      <c r="AI15" s="68"/>
      <c r="AJ15" s="47"/>
      <c r="AK15" s="68">
        <v>2632.5</v>
      </c>
      <c r="AL15" s="47">
        <v>0</v>
      </c>
      <c r="AM15" s="68"/>
      <c r="AN15" s="47"/>
      <c r="AO15" s="68">
        <v>5670</v>
      </c>
      <c r="AP15" s="47">
        <v>0</v>
      </c>
      <c r="AQ15" s="68">
        <v>5225.4799999999996</v>
      </c>
      <c r="AR15" s="47">
        <v>0</v>
      </c>
      <c r="AS15" s="68"/>
      <c r="AT15" s="47"/>
      <c r="AU15" s="68">
        <v>602.1</v>
      </c>
      <c r="AV15" s="47">
        <v>0</v>
      </c>
      <c r="AW15" s="68"/>
      <c r="AX15" s="47"/>
      <c r="AY15" s="68">
        <v>1663.2</v>
      </c>
      <c r="AZ15" s="47">
        <v>602.1</v>
      </c>
      <c r="BA15" s="68"/>
      <c r="BB15" s="47"/>
      <c r="BC15" s="68">
        <v>606.66</v>
      </c>
      <c r="BD15" s="47">
        <v>1213.32</v>
      </c>
      <c r="BE15" s="68"/>
      <c r="BF15" s="47"/>
      <c r="BG15" s="68">
        <v>2600.5</v>
      </c>
      <c r="BH15" s="47">
        <v>1200.2</v>
      </c>
      <c r="BI15" s="68"/>
      <c r="BJ15" s="47"/>
      <c r="BK15" s="68">
        <v>2217.38</v>
      </c>
      <c r="BL15" s="47">
        <v>604.74</v>
      </c>
      <c r="BM15" s="47">
        <v>1209.48</v>
      </c>
      <c r="BN15" s="47"/>
      <c r="BO15" s="47"/>
      <c r="BP15" s="47"/>
      <c r="BQ15" s="47"/>
      <c r="BR15" s="68"/>
      <c r="BS15" s="47"/>
      <c r="BT15" s="47"/>
      <c r="BU15" s="47"/>
      <c r="BV15" s="47"/>
      <c r="BW15" s="68">
        <v>1809.36</v>
      </c>
      <c r="BX15" s="47">
        <v>1206.24</v>
      </c>
      <c r="BY15" s="47">
        <v>1407.28</v>
      </c>
      <c r="BZ15" s="47"/>
      <c r="CA15" s="47"/>
      <c r="CB15" s="68"/>
      <c r="CC15" s="47"/>
      <c r="CD15" s="47"/>
      <c r="CE15" s="68"/>
      <c r="CF15" s="47"/>
      <c r="CG15" s="47"/>
      <c r="CH15" s="47"/>
      <c r="CI15" s="47"/>
      <c r="CJ15" s="68">
        <v>2358.4</v>
      </c>
      <c r="CK15" s="47">
        <v>1715.2</v>
      </c>
      <c r="CL15" s="47">
        <v>1500.8</v>
      </c>
      <c r="CM15" s="47"/>
      <c r="CN15" s="47"/>
      <c r="CO15" s="68"/>
      <c r="CP15" s="47"/>
      <c r="CQ15" s="47"/>
      <c r="CR15" s="47"/>
      <c r="CS15" s="47"/>
      <c r="CT15" s="47"/>
      <c r="CU15" s="47"/>
      <c r="CV15" s="47"/>
      <c r="CW15" s="47"/>
      <c r="CX15" s="68">
        <v>5505.24</v>
      </c>
      <c r="CY15" s="47">
        <v>5293.5</v>
      </c>
      <c r="CZ15" s="47">
        <v>4234.8</v>
      </c>
      <c r="DA15" s="47"/>
      <c r="DB15" s="47"/>
      <c r="DC15" s="68"/>
      <c r="DD15" s="68"/>
      <c r="DE15" s="47"/>
      <c r="DF15" s="47"/>
      <c r="DG15" s="68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68">
        <v>1058.7</v>
      </c>
      <c r="DS15" s="47">
        <v>1270.44</v>
      </c>
      <c r="DT15" s="47">
        <v>635.22</v>
      </c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68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>
        <v>2844.8</v>
      </c>
      <c r="EU15" s="68">
        <v>2438.4</v>
      </c>
      <c r="EV15" s="69">
        <v>4876.8</v>
      </c>
      <c r="EW15" s="69"/>
      <c r="EX15" s="69"/>
      <c r="EY15" s="69"/>
      <c r="EZ15" s="69"/>
      <c r="FA15" s="69"/>
      <c r="FB15" s="69"/>
      <c r="FC15" s="69"/>
      <c r="FD15" s="69"/>
      <c r="FE15" s="68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68">
        <v>2440.3000000000002</v>
      </c>
      <c r="FU15" s="47">
        <v>1697.6</v>
      </c>
      <c r="FV15" s="47">
        <v>3713.5</v>
      </c>
      <c r="FW15" s="47"/>
      <c r="FX15" s="47"/>
      <c r="FY15" s="47"/>
      <c r="FZ15" s="47"/>
      <c r="GA15" s="47"/>
      <c r="GB15" s="47"/>
      <c r="GC15" s="68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68">
        <v>2321.4299999999998</v>
      </c>
      <c r="GO15" s="47">
        <v>2785.72</v>
      </c>
      <c r="GP15" s="47">
        <v>2586.7399999999998</v>
      </c>
      <c r="GQ15" s="47"/>
      <c r="GR15" s="47"/>
      <c r="GS15" s="47"/>
      <c r="GT15" s="47"/>
      <c r="GU15" s="47"/>
      <c r="GV15" s="47"/>
      <c r="GW15" s="47"/>
      <c r="GX15" s="47"/>
      <c r="GY15" s="68"/>
      <c r="GZ15" s="68"/>
      <c r="HA15" s="68"/>
      <c r="HB15" s="68"/>
      <c r="HC15" s="68"/>
      <c r="HD15" s="70"/>
      <c r="HE15" s="70"/>
      <c r="HF15" s="70"/>
      <c r="HG15" s="71"/>
      <c r="HH15" s="70"/>
      <c r="HI15" s="70"/>
      <c r="HJ15" s="70"/>
      <c r="HK15" s="70"/>
      <c r="HL15" s="70">
        <v>198.98</v>
      </c>
      <c r="HM15" s="70">
        <v>497.45</v>
      </c>
      <c r="HN15" s="70">
        <v>1218.24</v>
      </c>
      <c r="HO15" s="70">
        <v>795.92</v>
      </c>
      <c r="HP15" s="70">
        <v>2984.7</v>
      </c>
      <c r="HQ15" s="70"/>
      <c r="HR15" s="70"/>
      <c r="HS15" s="70"/>
      <c r="HT15" s="70"/>
      <c r="HU15" s="70"/>
      <c r="HV15" s="70"/>
      <c r="HW15" s="70"/>
      <c r="HX15" s="70"/>
      <c r="HY15" s="70"/>
      <c r="HZ15" s="70"/>
      <c r="IA15" s="70"/>
      <c r="IB15" s="72"/>
      <c r="IC15" s="72"/>
      <c r="ID15" s="70"/>
      <c r="IE15" s="70"/>
      <c r="IF15" s="72"/>
      <c r="IG15" s="72"/>
      <c r="IH15" s="70"/>
      <c r="II15" s="70"/>
      <c r="IJ15" s="70"/>
      <c r="IK15" s="70"/>
      <c r="IL15" s="70">
        <v>2360.7199999999998</v>
      </c>
      <c r="IM15" s="70">
        <v>9648.16</v>
      </c>
      <c r="IN15" s="70">
        <v>4926.72</v>
      </c>
      <c r="IO15" s="70"/>
      <c r="IP15" s="70"/>
      <c r="IQ15" s="70"/>
      <c r="IR15" s="70"/>
      <c r="IS15" s="70"/>
      <c r="IT15" s="70"/>
      <c r="IU15" s="70"/>
      <c r="IV15" s="70"/>
      <c r="IW15" s="73">
        <v>2463.36</v>
      </c>
      <c r="IX15" s="72">
        <v>3079.2</v>
      </c>
      <c r="IY15" s="73" t="s">
        <v>82</v>
      </c>
      <c r="IZ15" s="72"/>
      <c r="JA15" s="72"/>
      <c r="JB15" s="72"/>
      <c r="JC15" s="72"/>
      <c r="JD15" s="72"/>
      <c r="JE15" s="72"/>
      <c r="JF15" s="72"/>
      <c r="JG15" s="72"/>
      <c r="JH15" s="72"/>
      <c r="JI15" s="72"/>
      <c r="JJ15" s="72">
        <v>1706.97</v>
      </c>
      <c r="JK15" s="72">
        <v>1807.38</v>
      </c>
      <c r="JL15" s="72">
        <v>2209.02</v>
      </c>
      <c r="JM15" s="72"/>
      <c r="JN15" s="72"/>
      <c r="JO15" s="72"/>
      <c r="JP15" s="72"/>
      <c r="JQ15" s="72"/>
      <c r="JR15" s="72"/>
      <c r="JS15" s="72"/>
      <c r="JT15" s="72"/>
      <c r="JU15" s="72"/>
      <c r="JV15" s="72"/>
      <c r="JW15" s="72"/>
      <c r="JX15" s="72"/>
      <c r="JY15" s="72"/>
      <c r="JZ15" s="72"/>
      <c r="KA15" s="72"/>
      <c r="KB15" s="72"/>
      <c r="KC15" s="72"/>
      <c r="KD15" s="72"/>
      <c r="KE15" s="72"/>
      <c r="KF15" s="72"/>
      <c r="KG15" s="72"/>
      <c r="KH15" s="72"/>
      <c r="KI15" s="72"/>
      <c r="KJ15" s="72"/>
      <c r="KK15" s="72"/>
      <c r="KL15" s="72"/>
      <c r="KM15" s="72"/>
      <c r="KN15" s="72"/>
      <c r="KO15" s="72"/>
      <c r="KP15" s="72"/>
      <c r="KQ15" s="72">
        <v>2856.28</v>
      </c>
      <c r="KR15" s="72">
        <v>3672.36</v>
      </c>
      <c r="KS15" s="72">
        <v>0</v>
      </c>
      <c r="KT15" s="72"/>
      <c r="KU15" s="72"/>
      <c r="KV15" s="72"/>
      <c r="KW15" s="72"/>
      <c r="KX15" s="72"/>
      <c r="KY15" s="72"/>
      <c r="KZ15" s="72"/>
      <c r="LA15" s="72"/>
      <c r="LB15" s="74"/>
      <c r="LC15" s="74"/>
      <c r="LD15" s="74"/>
      <c r="LE15" s="74"/>
      <c r="LF15" s="74"/>
      <c r="LG15" s="74"/>
      <c r="LH15" s="74"/>
      <c r="LI15" s="74"/>
      <c r="LJ15" s="74"/>
      <c r="LK15" s="74"/>
      <c r="LL15" s="74"/>
      <c r="LM15" s="74"/>
      <c r="LN15" s="74"/>
      <c r="LO15" s="74"/>
      <c r="LP15" s="74"/>
      <c r="LQ15" s="74"/>
      <c r="LR15" s="74"/>
      <c r="LS15" s="74"/>
      <c r="LT15" s="74">
        <v>1728</v>
      </c>
      <c r="LU15" s="74">
        <v>0</v>
      </c>
      <c r="LV15" s="74"/>
      <c r="LW15" s="74"/>
      <c r="LX15" s="74"/>
      <c r="LY15" s="74"/>
      <c r="LZ15" s="74"/>
      <c r="MA15" s="74"/>
      <c r="MB15" s="74"/>
      <c r="MC15" s="74"/>
      <c r="MD15" s="74"/>
      <c r="ME15" s="74"/>
      <c r="MF15" s="74"/>
      <c r="MG15" s="74"/>
      <c r="MH15" s="74"/>
      <c r="MI15" s="74"/>
      <c r="MJ15" s="74"/>
      <c r="MK15" s="74"/>
      <c r="ML15" s="74"/>
      <c r="MM15" s="74"/>
      <c r="MN15" s="74"/>
      <c r="MO15" s="74"/>
      <c r="MP15" s="74"/>
      <c r="MQ15" s="74"/>
      <c r="MR15" s="74"/>
      <c r="MS15" s="74"/>
      <c r="MT15" s="74"/>
      <c r="MU15" s="74"/>
      <c r="MV15" s="74">
        <v>2043.6</v>
      </c>
      <c r="MW15" s="74">
        <v>2247.96</v>
      </c>
      <c r="MX15" s="74"/>
      <c r="MY15" s="74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</row>
    <row r="16" spans="1:375" x14ac:dyDescent="0.2">
      <c r="A16" s="8" t="s">
        <v>36</v>
      </c>
      <c r="B16" s="8" t="s">
        <v>6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8"/>
      <c r="N16" s="68"/>
      <c r="O16" s="68">
        <v>8678.5</v>
      </c>
      <c r="P16" s="68"/>
      <c r="Q16" s="68"/>
      <c r="R16" s="68"/>
      <c r="S16" s="68"/>
      <c r="T16" s="68"/>
      <c r="U16" s="68">
        <v>7998.12</v>
      </c>
      <c r="V16" s="68"/>
      <c r="W16" s="68"/>
      <c r="X16" s="68">
        <v>8903.7999999999993</v>
      </c>
      <c r="Y16" s="68"/>
      <c r="Z16" s="68">
        <v>8332.4</v>
      </c>
      <c r="AA16" s="68"/>
      <c r="AB16" s="68">
        <v>6992.92</v>
      </c>
      <c r="AC16" s="68"/>
      <c r="AD16" s="68">
        <v>8980.07</v>
      </c>
      <c r="AE16" s="68"/>
      <c r="AF16" s="68">
        <v>7736.24</v>
      </c>
      <c r="AG16" s="68"/>
      <c r="AH16" s="68">
        <v>8053.6</v>
      </c>
      <c r="AI16" s="68"/>
      <c r="AJ16" s="47"/>
      <c r="AK16" s="68">
        <v>7492.5</v>
      </c>
      <c r="AL16" s="47">
        <v>7897.5</v>
      </c>
      <c r="AM16" s="68"/>
      <c r="AN16" s="47"/>
      <c r="AO16" s="68">
        <v>2733.75</v>
      </c>
      <c r="AP16" s="47">
        <v>10530</v>
      </c>
      <c r="AQ16" s="68">
        <v>2813.72</v>
      </c>
      <c r="AR16" s="47">
        <v>12531.97</v>
      </c>
      <c r="AS16" s="68"/>
      <c r="AT16" s="47"/>
      <c r="AU16" s="68">
        <v>3963.83</v>
      </c>
      <c r="AV16" s="47">
        <v>5318.55</v>
      </c>
      <c r="AW16" s="68"/>
      <c r="AX16" s="47"/>
      <c r="AY16" s="68">
        <v>6236.8</v>
      </c>
      <c r="AZ16" s="47">
        <v>13119.3</v>
      </c>
      <c r="BA16" s="68"/>
      <c r="BB16" s="47"/>
      <c r="BC16" s="68">
        <v>6105.54</v>
      </c>
      <c r="BD16" s="47">
        <v>10177.08</v>
      </c>
      <c r="BE16" s="68"/>
      <c r="BF16" s="47"/>
      <c r="BG16" s="68">
        <v>5601.1</v>
      </c>
      <c r="BH16" s="47">
        <v>11002.2</v>
      </c>
      <c r="BI16" s="68"/>
      <c r="BJ16" s="47"/>
      <c r="BK16" s="68">
        <v>4787.53</v>
      </c>
      <c r="BL16" s="47">
        <v>9222.2900000000009</v>
      </c>
      <c r="BM16" s="47">
        <v>7861.62</v>
      </c>
      <c r="BN16" s="47"/>
      <c r="BO16" s="47"/>
      <c r="BP16" s="47"/>
      <c r="BQ16" s="47"/>
      <c r="BR16" s="68"/>
      <c r="BS16" s="47"/>
      <c r="BT16" s="47"/>
      <c r="BU16" s="47"/>
      <c r="BV16" s="47"/>
      <c r="BW16" s="68">
        <v>6835.36</v>
      </c>
      <c r="BX16" s="47">
        <v>10751.88</v>
      </c>
      <c r="BY16" s="47">
        <v>9334.76</v>
      </c>
      <c r="BZ16" s="47"/>
      <c r="CA16" s="47"/>
      <c r="CB16" s="68"/>
      <c r="CC16" s="47"/>
      <c r="CD16" s="47"/>
      <c r="CE16" s="68"/>
      <c r="CF16" s="47"/>
      <c r="CG16" s="47"/>
      <c r="CH16" s="47"/>
      <c r="CI16" s="47"/>
      <c r="CJ16" s="68">
        <v>4073.6</v>
      </c>
      <c r="CK16" s="47">
        <v>8790.4</v>
      </c>
      <c r="CL16" s="47">
        <v>7289.6</v>
      </c>
      <c r="CM16" s="47"/>
      <c r="CN16" s="47"/>
      <c r="CO16" s="68"/>
      <c r="CP16" s="47"/>
      <c r="CQ16" s="47"/>
      <c r="CR16" s="47"/>
      <c r="CS16" s="47"/>
      <c r="CT16" s="47"/>
      <c r="CU16" s="47"/>
      <c r="CV16" s="47"/>
      <c r="CW16" s="47"/>
      <c r="CX16" s="68">
        <v>2329.14</v>
      </c>
      <c r="CY16" s="47">
        <v>6352.2</v>
      </c>
      <c r="CZ16" s="47">
        <v>4764.1499999999996</v>
      </c>
      <c r="DA16" s="47"/>
      <c r="DB16" s="47"/>
      <c r="DC16" s="68"/>
      <c r="DD16" s="68"/>
      <c r="DE16" s="47"/>
      <c r="DF16" s="47"/>
      <c r="DG16" s="68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68">
        <v>2646.75</v>
      </c>
      <c r="DS16" s="47">
        <v>9528.2999999999993</v>
      </c>
      <c r="DT16" s="47">
        <v>5081.3599999999997</v>
      </c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68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>
        <v>11684</v>
      </c>
      <c r="EU16" s="68">
        <v>4876.8</v>
      </c>
      <c r="EV16" s="69">
        <v>8331.2000000000007</v>
      </c>
      <c r="EW16" s="69"/>
      <c r="EX16" s="69"/>
      <c r="EY16" s="69"/>
      <c r="EZ16" s="69"/>
      <c r="FA16" s="69"/>
      <c r="FB16" s="69"/>
      <c r="FC16" s="69"/>
      <c r="FD16" s="69"/>
      <c r="FE16" s="68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68">
        <v>3183</v>
      </c>
      <c r="FU16" s="47">
        <v>3023.9</v>
      </c>
      <c r="FV16" s="47">
        <v>8381.9</v>
      </c>
      <c r="FW16" s="47"/>
      <c r="FX16" s="47"/>
      <c r="FY16" s="47"/>
      <c r="FZ16" s="47"/>
      <c r="GA16" s="47"/>
      <c r="GB16" s="47"/>
      <c r="GC16" s="68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68">
        <v>11441.35</v>
      </c>
      <c r="GO16" s="47">
        <v>10479.61</v>
      </c>
      <c r="GP16" s="47">
        <v>11043.39</v>
      </c>
      <c r="GQ16" s="47"/>
      <c r="GR16" s="47"/>
      <c r="GS16" s="47"/>
      <c r="GT16" s="47"/>
      <c r="GU16" s="47"/>
      <c r="GV16" s="47"/>
      <c r="GW16" s="47"/>
      <c r="GX16" s="47"/>
      <c r="GY16" s="68"/>
      <c r="GZ16" s="68"/>
      <c r="HA16" s="68"/>
      <c r="HB16" s="68"/>
      <c r="HC16" s="68"/>
      <c r="HD16" s="70"/>
      <c r="HE16" s="70"/>
      <c r="HF16" s="70"/>
      <c r="HG16" s="71"/>
      <c r="HH16" s="70"/>
      <c r="HI16" s="70"/>
      <c r="HJ16" s="70"/>
      <c r="HK16" s="70"/>
      <c r="HL16" s="70">
        <v>1044.6500000000001</v>
      </c>
      <c r="HM16" s="70">
        <v>994.9</v>
      </c>
      <c r="HN16" s="70">
        <v>2741.01</v>
      </c>
      <c r="HO16" s="70">
        <v>4974.5</v>
      </c>
      <c r="HP16" s="70">
        <v>8158.18</v>
      </c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2"/>
      <c r="IC16" s="72"/>
      <c r="ID16" s="70"/>
      <c r="IE16" s="70"/>
      <c r="IF16" s="72"/>
      <c r="IG16" s="72"/>
      <c r="IH16" s="70"/>
      <c r="II16" s="70"/>
      <c r="IJ16" s="70"/>
      <c r="IK16" s="70"/>
      <c r="IL16" s="70">
        <v>5388.6</v>
      </c>
      <c r="IM16" s="70">
        <v>3335.8</v>
      </c>
      <c r="IN16" s="70">
        <v>7030.84</v>
      </c>
      <c r="IO16" s="70"/>
      <c r="IP16" s="70"/>
      <c r="IQ16" s="70"/>
      <c r="IR16" s="70"/>
      <c r="IS16" s="70"/>
      <c r="IT16" s="70"/>
      <c r="IU16" s="70"/>
      <c r="IV16" s="70"/>
      <c r="IW16" s="73">
        <v>2463.36</v>
      </c>
      <c r="IX16" s="72">
        <v>5542.56</v>
      </c>
      <c r="IY16" s="72">
        <v>11906.24</v>
      </c>
      <c r="IZ16" s="72"/>
      <c r="JA16" s="72"/>
      <c r="JB16" s="72"/>
      <c r="JC16" s="72"/>
      <c r="JD16" s="72"/>
      <c r="JE16" s="72"/>
      <c r="JF16" s="72"/>
      <c r="JG16" s="72"/>
      <c r="JH16" s="72"/>
      <c r="JI16" s="72"/>
      <c r="JJ16" s="72">
        <v>4317.63</v>
      </c>
      <c r="JK16" s="72">
        <v>3514.35</v>
      </c>
      <c r="JL16" s="72">
        <v>6225.42</v>
      </c>
      <c r="JM16" s="72"/>
      <c r="JN16" s="72"/>
      <c r="JO16" s="72"/>
      <c r="JP16" s="72"/>
      <c r="JQ16" s="72"/>
      <c r="JR16" s="72"/>
      <c r="JS16" s="72"/>
      <c r="JT16" s="72"/>
      <c r="JU16" s="72"/>
      <c r="JV16" s="72"/>
      <c r="JW16" s="72"/>
      <c r="JX16" s="72"/>
      <c r="JY16" s="72"/>
      <c r="JZ16" s="72"/>
      <c r="KA16" s="72"/>
      <c r="KB16" s="72"/>
      <c r="KC16" s="72"/>
      <c r="KD16" s="72"/>
      <c r="KE16" s="72"/>
      <c r="KF16" s="72"/>
      <c r="KG16" s="72"/>
      <c r="KH16" s="72"/>
      <c r="KI16" s="72"/>
      <c r="KJ16" s="72"/>
      <c r="KK16" s="72"/>
      <c r="KL16" s="72"/>
      <c r="KM16" s="72"/>
      <c r="KN16" s="72"/>
      <c r="KO16" s="72"/>
      <c r="KP16" s="72"/>
      <c r="KQ16" s="72">
        <v>612.05999999999995</v>
      </c>
      <c r="KR16" s="72">
        <v>1326.13</v>
      </c>
      <c r="KS16" s="72">
        <v>5814.57</v>
      </c>
      <c r="KT16" s="72"/>
      <c r="KU16" s="72"/>
      <c r="KV16" s="72"/>
      <c r="KW16" s="72"/>
      <c r="KX16" s="72"/>
      <c r="KY16" s="72"/>
      <c r="KZ16" s="72"/>
      <c r="LA16" s="72"/>
      <c r="LB16" s="74"/>
      <c r="LC16" s="74"/>
      <c r="LD16" s="74"/>
      <c r="LE16" s="74"/>
      <c r="LF16" s="74"/>
      <c r="LG16" s="74"/>
      <c r="LH16" s="74"/>
      <c r="LI16" s="74"/>
      <c r="LJ16" s="74"/>
      <c r="LK16" s="74"/>
      <c r="LL16" s="74"/>
      <c r="LM16" s="74"/>
      <c r="LN16" s="74"/>
      <c r="LO16" s="74"/>
      <c r="LP16" s="74"/>
      <c r="LQ16" s="74"/>
      <c r="LR16" s="74"/>
      <c r="LS16" s="74"/>
      <c r="LT16" s="74">
        <v>4860</v>
      </c>
      <c r="LU16" s="74">
        <v>6372</v>
      </c>
      <c r="LV16" s="74"/>
      <c r="LW16" s="74"/>
      <c r="LX16" s="74"/>
      <c r="LY16" s="74"/>
      <c r="LZ16" s="74"/>
      <c r="MA16" s="74"/>
      <c r="MB16" s="74"/>
      <c r="MC16" s="74"/>
      <c r="MD16" s="74"/>
      <c r="ME16" s="74"/>
      <c r="MF16" s="74"/>
      <c r="MG16" s="74"/>
      <c r="MH16" s="74"/>
      <c r="MI16" s="74"/>
      <c r="MJ16" s="74"/>
      <c r="MK16" s="74"/>
      <c r="ML16" s="74"/>
      <c r="MM16" s="74"/>
      <c r="MN16" s="74"/>
      <c r="MO16" s="74"/>
      <c r="MP16" s="74"/>
      <c r="MQ16" s="74"/>
      <c r="MR16" s="74"/>
      <c r="MS16" s="74"/>
      <c r="MT16" s="74"/>
      <c r="MU16" s="74"/>
      <c r="MV16" s="74">
        <v>2656.88</v>
      </c>
      <c r="MW16" s="74">
        <v>3474.12</v>
      </c>
      <c r="MX16" s="74"/>
      <c r="MY16" s="74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</row>
    <row r="17" spans="1:375" x14ac:dyDescent="0.2">
      <c r="A17" s="8" t="s">
        <v>37</v>
      </c>
      <c r="B17" s="8" t="s">
        <v>6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8"/>
      <c r="N17" s="68"/>
      <c r="O17" s="68">
        <v>0</v>
      </c>
      <c r="P17" s="68"/>
      <c r="Q17" s="68"/>
      <c r="R17" s="68"/>
      <c r="S17" s="68"/>
      <c r="T17" s="68"/>
      <c r="U17" s="68">
        <v>0</v>
      </c>
      <c r="V17" s="68"/>
      <c r="W17" s="68"/>
      <c r="X17" s="68">
        <v>0</v>
      </c>
      <c r="Y17" s="68"/>
      <c r="Z17" s="68">
        <v>0</v>
      </c>
      <c r="AA17" s="68"/>
      <c r="AB17" s="68">
        <v>0</v>
      </c>
      <c r="AC17" s="68"/>
      <c r="AD17" s="68">
        <v>0</v>
      </c>
      <c r="AE17" s="68"/>
      <c r="AF17" s="68">
        <v>0</v>
      </c>
      <c r="AG17" s="68"/>
      <c r="AH17" s="68">
        <v>0</v>
      </c>
      <c r="AI17" s="68"/>
      <c r="AJ17" s="47"/>
      <c r="AK17" s="68">
        <v>0</v>
      </c>
      <c r="AL17" s="47">
        <v>0</v>
      </c>
      <c r="AM17" s="68"/>
      <c r="AN17" s="47"/>
      <c r="AO17" s="68">
        <v>0</v>
      </c>
      <c r="AP17" s="47">
        <v>0</v>
      </c>
      <c r="AQ17" s="68">
        <v>0</v>
      </c>
      <c r="AR17" s="47">
        <v>0</v>
      </c>
      <c r="AS17" s="68"/>
      <c r="AT17" s="47"/>
      <c r="AU17" s="68">
        <v>0</v>
      </c>
      <c r="AV17" s="47">
        <v>0</v>
      </c>
      <c r="AW17" s="68"/>
      <c r="AX17" s="47"/>
      <c r="AY17" s="68">
        <v>0</v>
      </c>
      <c r="AZ17" s="47">
        <v>0</v>
      </c>
      <c r="BA17" s="68"/>
      <c r="BB17" s="47"/>
      <c r="BC17" s="68">
        <v>0</v>
      </c>
      <c r="BD17" s="47">
        <v>0</v>
      </c>
      <c r="BE17" s="68"/>
      <c r="BF17" s="47"/>
      <c r="BG17" s="68">
        <v>0</v>
      </c>
      <c r="BH17" s="47">
        <v>0</v>
      </c>
      <c r="BI17" s="68"/>
      <c r="BJ17" s="47"/>
      <c r="BK17" s="68">
        <v>0</v>
      </c>
      <c r="BL17" s="47">
        <v>0</v>
      </c>
      <c r="BM17" s="47">
        <v>0</v>
      </c>
      <c r="BN17" s="47"/>
      <c r="BO17" s="47"/>
      <c r="BP17" s="47"/>
      <c r="BQ17" s="47"/>
      <c r="BR17" s="68"/>
      <c r="BS17" s="47"/>
      <c r="BT17" s="47"/>
      <c r="BU17" s="47"/>
      <c r="BV17" s="47"/>
      <c r="BW17" s="68">
        <v>0</v>
      </c>
      <c r="BX17" s="47">
        <v>0</v>
      </c>
      <c r="BY17" s="47">
        <v>0</v>
      </c>
      <c r="BZ17" s="47"/>
      <c r="CA17" s="47"/>
      <c r="CB17" s="68"/>
      <c r="CC17" s="47"/>
      <c r="CD17" s="47"/>
      <c r="CE17" s="68"/>
      <c r="CF17" s="47"/>
      <c r="CG17" s="47"/>
      <c r="CH17" s="47"/>
      <c r="CI17" s="47"/>
      <c r="CJ17" s="68">
        <v>0</v>
      </c>
      <c r="CK17" s="47">
        <v>0</v>
      </c>
      <c r="CL17" s="47">
        <v>0</v>
      </c>
      <c r="CM17" s="47"/>
      <c r="CN17" s="47"/>
      <c r="CO17" s="68"/>
      <c r="CP17" s="47"/>
      <c r="CQ17" s="47"/>
      <c r="CR17" s="47"/>
      <c r="CS17" s="47"/>
      <c r="CT17" s="47"/>
      <c r="CU17" s="47"/>
      <c r="CV17" s="47"/>
      <c r="CW17" s="47"/>
      <c r="CX17" s="68">
        <v>0</v>
      </c>
      <c r="CY17" s="47">
        <v>0</v>
      </c>
      <c r="CZ17" s="47">
        <v>0</v>
      </c>
      <c r="DA17" s="47"/>
      <c r="DB17" s="47"/>
      <c r="DC17" s="68"/>
      <c r="DD17" s="68"/>
      <c r="DE17" s="47"/>
      <c r="DF17" s="47"/>
      <c r="DG17" s="68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68">
        <v>0</v>
      </c>
      <c r="DS17" s="47">
        <v>0</v>
      </c>
      <c r="DT17" s="47">
        <v>0</v>
      </c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68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>
        <v>0</v>
      </c>
      <c r="EU17" s="68">
        <v>0</v>
      </c>
      <c r="EV17" s="69">
        <v>0</v>
      </c>
      <c r="EW17" s="69"/>
      <c r="EX17" s="69"/>
      <c r="EY17" s="69"/>
      <c r="EZ17" s="69"/>
      <c r="FA17" s="69"/>
      <c r="FB17" s="69"/>
      <c r="FC17" s="69"/>
      <c r="FD17" s="69"/>
      <c r="FE17" s="68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68">
        <v>0</v>
      </c>
      <c r="FU17" s="47">
        <v>0</v>
      </c>
      <c r="FV17" s="47">
        <v>0</v>
      </c>
      <c r="FW17" s="47"/>
      <c r="FX17" s="47"/>
      <c r="FY17" s="47"/>
      <c r="FZ17" s="47"/>
      <c r="GA17" s="47"/>
      <c r="GB17" s="47"/>
      <c r="GC17" s="68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68">
        <v>0</v>
      </c>
      <c r="GO17" s="47">
        <v>0</v>
      </c>
      <c r="GP17" s="47">
        <v>0</v>
      </c>
      <c r="GQ17" s="47"/>
      <c r="GR17" s="47"/>
      <c r="GS17" s="47"/>
      <c r="GT17" s="47"/>
      <c r="GU17" s="47"/>
      <c r="GV17" s="47"/>
      <c r="GW17" s="47"/>
      <c r="GX17" s="47"/>
      <c r="GY17" s="68"/>
      <c r="GZ17" s="68"/>
      <c r="HA17" s="68"/>
      <c r="HB17" s="68"/>
      <c r="HC17" s="68"/>
      <c r="HD17" s="70"/>
      <c r="HE17" s="70"/>
      <c r="HF17" s="70"/>
      <c r="HG17" s="71"/>
      <c r="HH17" s="70"/>
      <c r="HI17" s="70"/>
      <c r="HJ17" s="70"/>
      <c r="HK17" s="70"/>
      <c r="HL17" s="70">
        <v>0</v>
      </c>
      <c r="HM17" s="70">
        <v>0</v>
      </c>
      <c r="HN17" s="70">
        <v>0</v>
      </c>
      <c r="HO17" s="70">
        <v>0</v>
      </c>
      <c r="HP17" s="70">
        <v>0</v>
      </c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2"/>
      <c r="IC17" s="72"/>
      <c r="ID17" s="70"/>
      <c r="IE17" s="70"/>
      <c r="IF17" s="72"/>
      <c r="IG17" s="72"/>
      <c r="IH17" s="70"/>
      <c r="II17" s="70"/>
      <c r="IJ17" s="70"/>
      <c r="IK17" s="70"/>
      <c r="IL17" s="70">
        <v>0</v>
      </c>
      <c r="IM17" s="70">
        <v>0</v>
      </c>
      <c r="IN17" s="70">
        <v>0</v>
      </c>
      <c r="IO17" s="70"/>
      <c r="IP17" s="70"/>
      <c r="IQ17" s="70"/>
      <c r="IR17" s="70"/>
      <c r="IS17" s="70"/>
      <c r="IT17" s="70"/>
      <c r="IU17" s="70"/>
      <c r="IV17" s="70"/>
      <c r="IW17" s="73">
        <v>0</v>
      </c>
      <c r="IX17" s="72">
        <v>0</v>
      </c>
      <c r="IY17" s="73" t="s">
        <v>82</v>
      </c>
      <c r="IZ17" s="72"/>
      <c r="JA17" s="72"/>
      <c r="JB17" s="72"/>
      <c r="JC17" s="72"/>
      <c r="JD17" s="72"/>
      <c r="JE17" s="72"/>
      <c r="JF17" s="72"/>
      <c r="JG17" s="72"/>
      <c r="JH17" s="72"/>
      <c r="JI17" s="72"/>
      <c r="JJ17" s="72">
        <v>0</v>
      </c>
      <c r="JK17" s="72">
        <v>0</v>
      </c>
      <c r="JL17" s="72">
        <v>0</v>
      </c>
      <c r="JM17" s="72"/>
      <c r="JN17" s="72"/>
      <c r="JO17" s="72"/>
      <c r="JP17" s="72"/>
      <c r="JQ17" s="72"/>
      <c r="JR17" s="72"/>
      <c r="JS17" s="72"/>
      <c r="JT17" s="72"/>
      <c r="JU17" s="72"/>
      <c r="JV17" s="72"/>
      <c r="JW17" s="72"/>
      <c r="JX17" s="72"/>
      <c r="JY17" s="72"/>
      <c r="JZ17" s="72"/>
      <c r="KA17" s="72"/>
      <c r="KB17" s="72"/>
      <c r="KC17" s="72"/>
      <c r="KD17" s="72"/>
      <c r="KE17" s="72"/>
      <c r="KF17" s="72"/>
      <c r="KG17" s="72"/>
      <c r="KH17" s="72"/>
      <c r="KI17" s="72"/>
      <c r="KJ17" s="72"/>
      <c r="KK17" s="72"/>
      <c r="KL17" s="72"/>
      <c r="KM17" s="72"/>
      <c r="KN17" s="72"/>
      <c r="KO17" s="72"/>
      <c r="KP17" s="72"/>
      <c r="KQ17" s="72">
        <v>0</v>
      </c>
      <c r="KR17" s="72">
        <v>0</v>
      </c>
      <c r="KS17" s="72">
        <v>0</v>
      </c>
      <c r="KT17" s="72"/>
      <c r="KU17" s="72"/>
      <c r="KV17" s="72"/>
      <c r="KW17" s="72"/>
      <c r="KX17" s="72"/>
      <c r="KY17" s="72"/>
      <c r="KZ17" s="72"/>
      <c r="LA17" s="72"/>
      <c r="LB17" s="74"/>
      <c r="LC17" s="74"/>
      <c r="LD17" s="74"/>
      <c r="LE17" s="74"/>
      <c r="LF17" s="74"/>
      <c r="LG17" s="74"/>
      <c r="LH17" s="74"/>
      <c r="LI17" s="74"/>
      <c r="LJ17" s="74"/>
      <c r="LK17" s="74"/>
      <c r="LL17" s="74"/>
      <c r="LM17" s="74"/>
      <c r="LN17" s="74"/>
      <c r="LO17" s="74"/>
      <c r="LP17" s="74"/>
      <c r="LQ17" s="74"/>
      <c r="LR17" s="74"/>
      <c r="LS17" s="74"/>
      <c r="LT17" s="74">
        <v>0</v>
      </c>
      <c r="LU17" s="74">
        <v>0</v>
      </c>
      <c r="LV17" s="74"/>
      <c r="LW17" s="74"/>
      <c r="LX17" s="74"/>
      <c r="LY17" s="74"/>
      <c r="LZ17" s="74"/>
      <c r="MA17" s="74"/>
      <c r="MB17" s="74"/>
      <c r="MC17" s="74"/>
      <c r="MD17" s="74"/>
      <c r="ME17" s="74"/>
      <c r="MF17" s="74"/>
      <c r="MG17" s="74"/>
      <c r="MH17" s="74"/>
      <c r="MI17" s="74"/>
      <c r="MJ17" s="74"/>
      <c r="MK17" s="74"/>
      <c r="ML17" s="74"/>
      <c r="MM17" s="74"/>
      <c r="MN17" s="74"/>
      <c r="MO17" s="74"/>
      <c r="MP17" s="74"/>
      <c r="MQ17" s="74"/>
      <c r="MR17" s="74"/>
      <c r="MS17" s="74"/>
      <c r="MT17" s="74"/>
      <c r="MU17" s="74"/>
      <c r="MV17" s="74">
        <v>0</v>
      </c>
      <c r="MW17" s="74">
        <v>0</v>
      </c>
      <c r="MX17" s="74"/>
      <c r="MY17" s="74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</row>
    <row r="18" spans="1:375" x14ac:dyDescent="0.2">
      <c r="A18" s="115" t="s">
        <v>7</v>
      </c>
      <c r="B18" s="8" t="s">
        <v>1</v>
      </c>
      <c r="C18" s="67">
        <v>2148</v>
      </c>
      <c r="D18" s="67">
        <v>2491.8000000000002</v>
      </c>
      <c r="E18" s="67">
        <v>2148.1</v>
      </c>
      <c r="F18" s="67">
        <v>945.2</v>
      </c>
      <c r="G18" s="67">
        <v>2795.4</v>
      </c>
      <c r="H18" s="67">
        <v>1818.7</v>
      </c>
      <c r="I18" s="67">
        <v>2180</v>
      </c>
      <c r="J18" s="67">
        <v>2205.4</v>
      </c>
      <c r="K18" s="67">
        <v>2492</v>
      </c>
      <c r="L18" s="67">
        <v>2148.1</v>
      </c>
      <c r="M18" s="68">
        <v>1919</v>
      </c>
      <c r="N18" s="68">
        <v>2434.5</v>
      </c>
      <c r="O18" s="68"/>
      <c r="P18" s="68">
        <v>1451.2</v>
      </c>
      <c r="Q18" s="68">
        <v>1827.44</v>
      </c>
      <c r="R18" s="68"/>
      <c r="S18" s="68">
        <v>1612.45</v>
      </c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47"/>
      <c r="AK18" s="68"/>
      <c r="AL18" s="47"/>
      <c r="AM18" s="68"/>
      <c r="AN18" s="47"/>
      <c r="AO18" s="68"/>
      <c r="AP18" s="47"/>
      <c r="AQ18" s="68"/>
      <c r="AR18" s="47"/>
      <c r="AS18" s="68"/>
      <c r="AT18" s="47"/>
      <c r="AU18" s="68"/>
      <c r="AV18" s="47"/>
      <c r="AW18" s="68"/>
      <c r="AX18" s="47"/>
      <c r="AY18" s="68"/>
      <c r="AZ18" s="47"/>
      <c r="BA18" s="68"/>
      <c r="BB18" s="47"/>
      <c r="BC18" s="68"/>
      <c r="BD18" s="47"/>
      <c r="BE18" s="68"/>
      <c r="BF18" s="47"/>
      <c r="BG18" s="68"/>
      <c r="BH18" s="47"/>
      <c r="BI18" s="68"/>
      <c r="BJ18" s="47"/>
      <c r="BK18" s="68"/>
      <c r="BL18" s="47"/>
      <c r="BM18" s="47"/>
      <c r="BN18" s="47"/>
      <c r="BO18" s="47"/>
      <c r="BP18" s="47"/>
      <c r="BQ18" s="47"/>
      <c r="BR18" s="68"/>
      <c r="BS18" s="47"/>
      <c r="BT18" s="47"/>
      <c r="BU18" s="47"/>
      <c r="BV18" s="47"/>
      <c r="BW18" s="68"/>
      <c r="BX18" s="47"/>
      <c r="BY18" s="47"/>
      <c r="BZ18" s="47"/>
      <c r="CA18" s="47"/>
      <c r="CB18" s="68"/>
      <c r="CC18" s="47"/>
      <c r="CD18" s="47"/>
      <c r="CE18" s="68"/>
      <c r="CF18" s="47"/>
      <c r="CG18" s="47"/>
      <c r="CH18" s="47"/>
      <c r="CI18" s="47"/>
      <c r="CJ18" s="68"/>
      <c r="CK18" s="47"/>
      <c r="CL18" s="47"/>
      <c r="CM18" s="47"/>
      <c r="CN18" s="47"/>
      <c r="CO18" s="68"/>
      <c r="CP18" s="47"/>
      <c r="CQ18" s="47"/>
      <c r="CR18" s="47"/>
      <c r="CS18" s="47"/>
      <c r="CT18" s="47"/>
      <c r="CU18" s="47"/>
      <c r="CV18" s="47"/>
      <c r="CW18" s="47"/>
      <c r="CX18" s="68"/>
      <c r="CY18" s="47"/>
      <c r="CZ18" s="47"/>
      <c r="DA18" s="47"/>
      <c r="DB18" s="47"/>
      <c r="DC18" s="68"/>
      <c r="DD18" s="68"/>
      <c r="DE18" s="47"/>
      <c r="DF18" s="47"/>
      <c r="DG18" s="68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68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68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68"/>
      <c r="EV18" s="69"/>
      <c r="EW18" s="69"/>
      <c r="EX18" s="69"/>
      <c r="EY18" s="69"/>
      <c r="EZ18" s="69"/>
      <c r="FA18" s="69"/>
      <c r="FB18" s="69"/>
      <c r="FC18" s="69"/>
      <c r="FD18" s="69"/>
      <c r="FE18" s="68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68"/>
      <c r="FU18" s="47"/>
      <c r="FV18" s="47"/>
      <c r="FW18" s="47"/>
      <c r="FX18" s="47"/>
      <c r="FY18" s="47"/>
      <c r="FZ18" s="47"/>
      <c r="GA18" s="47"/>
      <c r="GB18" s="47"/>
      <c r="GC18" s="68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68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68"/>
      <c r="GZ18" s="68"/>
      <c r="HA18" s="68"/>
      <c r="HB18" s="68"/>
      <c r="HC18" s="68"/>
      <c r="HD18" s="70"/>
      <c r="HE18" s="70"/>
      <c r="HF18" s="70"/>
      <c r="HG18" s="71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2"/>
      <c r="IC18" s="72"/>
      <c r="ID18" s="70"/>
      <c r="IE18" s="70"/>
      <c r="IF18" s="72"/>
      <c r="IG18" s="72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  <c r="IT18" s="70"/>
      <c r="IU18" s="70"/>
      <c r="IV18" s="70"/>
      <c r="IW18" s="73"/>
      <c r="IX18" s="72"/>
      <c r="IY18" s="72"/>
      <c r="IZ18" s="72"/>
      <c r="JA18" s="72"/>
      <c r="JB18" s="72"/>
      <c r="JC18" s="72"/>
      <c r="JD18" s="72"/>
      <c r="JE18" s="72"/>
      <c r="JF18" s="72"/>
      <c r="JG18" s="72"/>
      <c r="JH18" s="72"/>
      <c r="JI18" s="72"/>
      <c r="JJ18" s="72"/>
      <c r="JK18" s="72"/>
      <c r="JL18" s="72"/>
      <c r="JM18" s="72"/>
      <c r="JN18" s="72"/>
      <c r="JO18" s="72"/>
      <c r="JP18" s="72"/>
      <c r="JQ18" s="72"/>
      <c r="JR18" s="72"/>
      <c r="JS18" s="72"/>
      <c r="JT18" s="72"/>
      <c r="JU18" s="72"/>
      <c r="JV18" s="72"/>
      <c r="JW18" s="72"/>
      <c r="JX18" s="72"/>
      <c r="JY18" s="72"/>
      <c r="JZ18" s="72"/>
      <c r="KA18" s="72"/>
      <c r="KB18" s="72"/>
      <c r="KC18" s="72"/>
      <c r="KD18" s="72"/>
      <c r="KE18" s="72"/>
      <c r="KF18" s="72"/>
      <c r="KG18" s="72"/>
      <c r="KH18" s="72"/>
      <c r="KI18" s="72"/>
      <c r="KJ18" s="72"/>
      <c r="KK18" s="72"/>
      <c r="KL18" s="72"/>
      <c r="KM18" s="72"/>
      <c r="KN18" s="72"/>
      <c r="KO18" s="72"/>
      <c r="KP18" s="72"/>
      <c r="KQ18" s="72"/>
      <c r="KR18" s="72"/>
      <c r="KS18" s="72"/>
      <c r="KT18" s="72"/>
      <c r="KU18" s="72"/>
      <c r="KV18" s="72"/>
      <c r="KW18" s="72"/>
      <c r="KX18" s="72"/>
      <c r="KY18" s="72"/>
      <c r="KZ18" s="72"/>
      <c r="LA18" s="72"/>
      <c r="LB18" s="74"/>
      <c r="LC18" s="74"/>
      <c r="LD18" s="74"/>
      <c r="LE18" s="74"/>
      <c r="LF18" s="74"/>
      <c r="LG18" s="74"/>
      <c r="LH18" s="74"/>
      <c r="LI18" s="74"/>
      <c r="LJ18" s="74"/>
      <c r="LK18" s="74"/>
      <c r="LL18" s="74"/>
      <c r="LM18" s="74"/>
      <c r="LN18" s="74"/>
      <c r="LO18" s="74"/>
      <c r="LP18" s="74"/>
      <c r="LQ18" s="74"/>
      <c r="LR18" s="74"/>
      <c r="LS18" s="74"/>
      <c r="LT18" s="74"/>
      <c r="LU18" s="74"/>
      <c r="LV18" s="74"/>
      <c r="LW18" s="74"/>
      <c r="LX18" s="74"/>
      <c r="LY18" s="74"/>
      <c r="LZ18" s="74"/>
      <c r="MA18" s="74"/>
      <c r="MB18" s="74"/>
      <c r="MC18" s="74"/>
      <c r="MD18" s="74"/>
      <c r="ME18" s="74"/>
      <c r="MF18" s="74"/>
      <c r="MG18" s="74"/>
      <c r="MH18" s="74"/>
      <c r="MI18" s="74"/>
      <c r="MJ18" s="74"/>
      <c r="MK18" s="74"/>
      <c r="ML18" s="74"/>
      <c r="MM18" s="74"/>
      <c r="MN18" s="74"/>
      <c r="MO18" s="74"/>
      <c r="MP18" s="74"/>
      <c r="MQ18" s="74"/>
      <c r="MR18" s="74"/>
      <c r="MS18" s="74"/>
      <c r="MT18" s="74"/>
      <c r="MU18" s="74"/>
      <c r="MV18" s="74"/>
      <c r="MW18" s="74"/>
      <c r="MX18" s="74"/>
      <c r="MY18" s="74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</row>
    <row r="19" spans="1:375" x14ac:dyDescent="0.2">
      <c r="A19" s="116" t="s">
        <v>137</v>
      </c>
      <c r="B19" s="8" t="s">
        <v>1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47"/>
      <c r="AK19" s="68"/>
      <c r="AL19" s="47"/>
      <c r="AM19" s="68"/>
      <c r="AN19" s="47"/>
      <c r="AO19" s="68"/>
      <c r="AP19" s="47"/>
      <c r="AQ19" s="68"/>
      <c r="AR19" s="47"/>
      <c r="AS19" s="68"/>
      <c r="AT19" s="47"/>
      <c r="AU19" s="68"/>
      <c r="AV19" s="47"/>
      <c r="AW19" s="68"/>
      <c r="AX19" s="47"/>
      <c r="AY19" s="68"/>
      <c r="AZ19" s="47"/>
      <c r="BA19" s="68"/>
      <c r="BB19" s="47"/>
      <c r="BC19" s="68"/>
      <c r="BD19" s="47"/>
      <c r="BE19" s="68"/>
      <c r="BF19" s="47"/>
      <c r="BG19" s="68"/>
      <c r="BH19" s="47"/>
      <c r="BI19" s="68"/>
      <c r="BJ19" s="47"/>
      <c r="BK19" s="68"/>
      <c r="BL19" s="47"/>
      <c r="BM19" s="47"/>
      <c r="BN19" s="47"/>
      <c r="BO19" s="47"/>
      <c r="BP19" s="47"/>
      <c r="BQ19" s="47"/>
      <c r="BR19" s="68"/>
      <c r="BS19" s="47"/>
      <c r="BT19" s="47"/>
      <c r="BU19" s="47"/>
      <c r="BV19" s="47"/>
      <c r="BW19" s="68"/>
      <c r="BX19" s="47"/>
      <c r="BY19" s="47"/>
      <c r="BZ19" s="47"/>
      <c r="CA19" s="47"/>
      <c r="CB19" s="68"/>
      <c r="CC19" s="47"/>
      <c r="CD19" s="47"/>
      <c r="CE19" s="68"/>
      <c r="CF19" s="47"/>
      <c r="CG19" s="47"/>
      <c r="CH19" s="47"/>
      <c r="CI19" s="47"/>
      <c r="CJ19" s="68"/>
      <c r="CK19" s="47"/>
      <c r="CL19" s="47"/>
      <c r="CM19" s="47"/>
      <c r="CN19" s="47"/>
      <c r="CO19" s="68"/>
      <c r="CP19" s="47"/>
      <c r="CQ19" s="47"/>
      <c r="CR19" s="47"/>
      <c r="CS19" s="47"/>
      <c r="CT19" s="47"/>
      <c r="CU19" s="47"/>
      <c r="CV19" s="47"/>
      <c r="CW19" s="47"/>
      <c r="CX19" s="68"/>
      <c r="CY19" s="47"/>
      <c r="CZ19" s="47"/>
      <c r="DA19" s="47"/>
      <c r="DB19" s="47"/>
      <c r="DC19" s="68"/>
      <c r="DD19" s="68"/>
      <c r="DE19" s="47"/>
      <c r="DF19" s="47"/>
      <c r="DG19" s="68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68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68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68"/>
      <c r="EV19" s="69"/>
      <c r="EW19" s="69"/>
      <c r="EX19" s="69"/>
      <c r="EY19" s="69"/>
      <c r="EZ19" s="69"/>
      <c r="FA19" s="69"/>
      <c r="FB19" s="69"/>
      <c r="FC19" s="69"/>
      <c r="FD19" s="69"/>
      <c r="FE19" s="68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68"/>
      <c r="FU19" s="47"/>
      <c r="FV19" s="47"/>
      <c r="FW19" s="47"/>
      <c r="FX19" s="47"/>
      <c r="FY19" s="47"/>
      <c r="FZ19" s="47"/>
      <c r="GA19" s="47"/>
      <c r="GB19" s="47"/>
      <c r="GC19" s="68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68"/>
      <c r="GO19" s="47"/>
      <c r="GP19" s="47"/>
      <c r="GQ19" s="47"/>
      <c r="GR19" s="47"/>
      <c r="GS19" s="47"/>
      <c r="GT19" s="47"/>
      <c r="GU19" s="47"/>
      <c r="GV19" s="47"/>
      <c r="GW19" s="47"/>
      <c r="GX19" s="47"/>
      <c r="GY19" s="68"/>
      <c r="GZ19" s="68"/>
      <c r="HA19" s="68"/>
      <c r="HB19" s="68"/>
      <c r="HC19" s="68"/>
      <c r="HD19" s="70"/>
      <c r="HE19" s="70"/>
      <c r="HF19" s="70"/>
      <c r="HG19" s="71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2"/>
      <c r="IC19" s="72"/>
      <c r="ID19" s="70"/>
      <c r="IE19" s="70"/>
      <c r="IF19" s="72"/>
      <c r="IG19" s="72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  <c r="IT19" s="70"/>
      <c r="IU19" s="70"/>
      <c r="IV19" s="70"/>
      <c r="IW19" s="73"/>
      <c r="IX19" s="72"/>
      <c r="IY19" s="72"/>
      <c r="IZ19" s="72"/>
      <c r="JA19" s="72"/>
      <c r="JB19" s="72"/>
      <c r="JC19" s="72"/>
      <c r="JD19" s="72"/>
      <c r="JE19" s="72"/>
      <c r="JF19" s="72"/>
      <c r="JG19" s="72"/>
      <c r="JH19" s="72"/>
      <c r="JI19" s="72"/>
      <c r="JJ19" s="72"/>
      <c r="JK19" s="72"/>
      <c r="JL19" s="72"/>
      <c r="JM19" s="72"/>
      <c r="JN19" s="72"/>
      <c r="JO19" s="72"/>
      <c r="JP19" s="72"/>
      <c r="JQ19" s="72"/>
      <c r="JR19" s="72"/>
      <c r="JS19" s="72"/>
      <c r="JT19" s="72"/>
      <c r="JU19" s="72"/>
      <c r="JV19" s="72"/>
      <c r="JW19" s="72"/>
      <c r="JX19" s="72"/>
      <c r="JY19" s="72"/>
      <c r="JZ19" s="72"/>
      <c r="KA19" s="72"/>
      <c r="KB19" s="72"/>
      <c r="KC19" s="72"/>
      <c r="KD19" s="72"/>
      <c r="KE19" s="72"/>
      <c r="KF19" s="72"/>
      <c r="KG19" s="72"/>
      <c r="KH19" s="72"/>
      <c r="KI19" s="72"/>
      <c r="KJ19" s="72"/>
      <c r="KK19" s="72"/>
      <c r="KL19" s="72"/>
      <c r="KM19" s="72"/>
      <c r="KN19" s="72"/>
      <c r="KO19" s="72"/>
      <c r="KP19" s="72"/>
      <c r="KQ19" s="72"/>
      <c r="KR19" s="72"/>
      <c r="KS19" s="72"/>
      <c r="KT19" s="72"/>
      <c r="KU19" s="72"/>
      <c r="KV19" s="72"/>
      <c r="KW19" s="72"/>
      <c r="KX19" s="72"/>
      <c r="KY19" s="72"/>
      <c r="KZ19" s="72"/>
      <c r="LA19" s="72"/>
      <c r="LB19" s="74"/>
      <c r="LC19" s="74"/>
      <c r="LD19" s="74"/>
      <c r="LE19" s="74"/>
      <c r="LF19" s="74"/>
      <c r="LG19" s="74"/>
      <c r="LH19" s="74"/>
      <c r="LI19" s="74"/>
      <c r="LJ19" s="74"/>
      <c r="LK19" s="74"/>
      <c r="LL19" s="74"/>
      <c r="LM19" s="74"/>
      <c r="LN19" s="74"/>
      <c r="LO19" s="74"/>
      <c r="LP19" s="74"/>
      <c r="LQ19" s="74"/>
      <c r="LR19" s="74"/>
      <c r="LS19" s="74"/>
      <c r="LT19" s="74"/>
      <c r="LU19" s="74"/>
      <c r="LV19" s="74"/>
      <c r="LW19" s="74"/>
      <c r="LX19" s="74"/>
      <c r="LY19" s="74"/>
      <c r="LZ19" s="74"/>
      <c r="MA19" s="74"/>
      <c r="MB19" s="74"/>
      <c r="MC19" s="74"/>
      <c r="MD19" s="74"/>
      <c r="ME19" s="74"/>
      <c r="MF19" s="74"/>
      <c r="MG19" s="74"/>
      <c r="MH19" s="74"/>
      <c r="MI19" s="74"/>
      <c r="MJ19" s="74"/>
      <c r="MK19" s="74"/>
      <c r="ML19" s="74"/>
      <c r="MM19" s="74"/>
      <c r="MN19" s="74"/>
      <c r="MO19" s="74"/>
      <c r="MP19" s="74"/>
      <c r="MQ19" s="74"/>
      <c r="MR19" s="74"/>
      <c r="MS19" s="74"/>
      <c r="MT19" s="74"/>
      <c r="MU19" s="74"/>
      <c r="MV19" s="74"/>
      <c r="MW19" s="74"/>
      <c r="MX19" s="74"/>
      <c r="MY19" s="74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</row>
    <row r="20" spans="1:375" x14ac:dyDescent="0.2">
      <c r="A20" s="8" t="s">
        <v>3</v>
      </c>
      <c r="B20" s="31" t="s">
        <v>56</v>
      </c>
      <c r="C20" s="68">
        <v>17.036000000000001</v>
      </c>
      <c r="D20" s="68">
        <v>18.59</v>
      </c>
      <c r="E20" s="68">
        <v>23.84</v>
      </c>
      <c r="F20" s="68">
        <v>21.5</v>
      </c>
      <c r="G20" s="68">
        <v>53.1</v>
      </c>
      <c r="H20" s="68">
        <v>19.47</v>
      </c>
      <c r="I20" s="68">
        <v>17.760000000000002</v>
      </c>
      <c r="J20" s="68">
        <v>24.4</v>
      </c>
      <c r="K20" s="68">
        <v>31.1</v>
      </c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73"/>
      <c r="AK20" s="68"/>
      <c r="AL20" s="73"/>
      <c r="AM20" s="68"/>
      <c r="AN20" s="73"/>
      <c r="AO20" s="68"/>
      <c r="AP20" s="73"/>
      <c r="AQ20" s="68"/>
      <c r="AR20" s="73"/>
      <c r="AS20" s="68"/>
      <c r="AT20" s="73"/>
      <c r="AU20" s="68"/>
      <c r="AV20" s="73"/>
      <c r="AW20" s="68"/>
      <c r="AX20" s="73"/>
      <c r="AY20" s="68"/>
      <c r="AZ20" s="73"/>
      <c r="BA20" s="68"/>
      <c r="BB20" s="73"/>
      <c r="BC20" s="68"/>
      <c r="BD20" s="73"/>
      <c r="BE20" s="68"/>
      <c r="BF20" s="73"/>
      <c r="BG20" s="68"/>
      <c r="BH20" s="73"/>
      <c r="BI20" s="68"/>
      <c r="BJ20" s="73"/>
      <c r="BK20" s="68"/>
      <c r="BL20" s="73"/>
      <c r="BM20" s="73"/>
      <c r="BN20" s="73">
        <v>28400</v>
      </c>
      <c r="BO20" s="73">
        <v>26100</v>
      </c>
      <c r="BP20" s="73">
        <v>2910</v>
      </c>
      <c r="BQ20" s="73">
        <v>2650</v>
      </c>
      <c r="BR20" s="68"/>
      <c r="BS20" s="73"/>
      <c r="BT20" s="73"/>
      <c r="BU20" s="73">
        <v>28900</v>
      </c>
      <c r="BV20" s="73">
        <v>26600</v>
      </c>
      <c r="BW20" s="68"/>
      <c r="BX20" s="73"/>
      <c r="BY20" s="73"/>
      <c r="BZ20" s="73">
        <v>25000</v>
      </c>
      <c r="CA20" s="73">
        <v>10520</v>
      </c>
      <c r="CB20" s="68">
        <v>9960</v>
      </c>
      <c r="CC20" s="73">
        <v>2570</v>
      </c>
      <c r="CD20" s="73">
        <v>2630</v>
      </c>
      <c r="CE20" s="68"/>
      <c r="CF20" s="73"/>
      <c r="CG20" s="73"/>
      <c r="CH20" s="73">
        <v>2830</v>
      </c>
      <c r="CI20" s="73">
        <v>2400</v>
      </c>
      <c r="CJ20" s="68"/>
      <c r="CK20" s="73"/>
      <c r="CL20" s="73"/>
      <c r="CM20" s="73">
        <v>27100</v>
      </c>
      <c r="CN20" s="73">
        <v>20400</v>
      </c>
      <c r="CO20" s="68"/>
      <c r="CP20" s="73"/>
      <c r="CQ20" s="73"/>
      <c r="CR20" s="73">
        <v>28000</v>
      </c>
      <c r="CS20" s="73">
        <v>27600</v>
      </c>
      <c r="CT20" s="73">
        <v>27700</v>
      </c>
      <c r="CU20" s="73">
        <v>27500</v>
      </c>
      <c r="CV20" s="73">
        <v>28500</v>
      </c>
      <c r="CW20" s="73">
        <v>26300</v>
      </c>
      <c r="CX20" s="68"/>
      <c r="CY20" s="73"/>
      <c r="CZ20" s="73"/>
      <c r="DA20" s="73">
        <v>23600</v>
      </c>
      <c r="DB20" s="73">
        <v>24500</v>
      </c>
      <c r="DC20" s="75">
        <v>28900</v>
      </c>
      <c r="DD20" s="75">
        <v>27000</v>
      </c>
      <c r="DE20" s="73">
        <v>30500</v>
      </c>
      <c r="DF20" s="73">
        <v>27100</v>
      </c>
      <c r="DG20" s="68"/>
      <c r="DH20" s="73"/>
      <c r="DI20" s="73"/>
      <c r="DJ20" s="73">
        <v>33700</v>
      </c>
      <c r="DK20" s="73">
        <v>22800</v>
      </c>
      <c r="DL20" s="73">
        <v>32500</v>
      </c>
      <c r="DM20" s="73">
        <v>28200</v>
      </c>
      <c r="DN20" s="73">
        <v>30400</v>
      </c>
      <c r="DO20" s="73">
        <v>28700</v>
      </c>
      <c r="DP20" s="73">
        <v>11770</v>
      </c>
      <c r="DQ20" s="73">
        <v>7350</v>
      </c>
      <c r="DR20" s="68"/>
      <c r="DS20" s="73"/>
      <c r="DT20" s="73"/>
      <c r="DU20" s="73">
        <v>27300</v>
      </c>
      <c r="DV20" s="73">
        <v>14430</v>
      </c>
      <c r="DW20" s="73">
        <v>25500</v>
      </c>
      <c r="DX20" s="73">
        <v>20200</v>
      </c>
      <c r="DY20" s="73">
        <v>30200</v>
      </c>
      <c r="DZ20" s="73">
        <v>25100</v>
      </c>
      <c r="EA20" s="73">
        <v>12150</v>
      </c>
      <c r="EB20" s="73">
        <v>30400</v>
      </c>
      <c r="EC20" s="73">
        <v>23400</v>
      </c>
      <c r="ED20" s="73">
        <v>17900</v>
      </c>
      <c r="EE20" s="73">
        <v>28700</v>
      </c>
      <c r="EF20" s="73">
        <v>24100</v>
      </c>
      <c r="EG20" s="68"/>
      <c r="EH20" s="72"/>
      <c r="EI20" s="72"/>
      <c r="EJ20" s="72">
        <v>29500</v>
      </c>
      <c r="EK20" s="72">
        <v>27100</v>
      </c>
      <c r="EL20" s="72">
        <v>29700</v>
      </c>
      <c r="EM20" s="72">
        <v>28700</v>
      </c>
      <c r="EN20" s="72">
        <v>31200</v>
      </c>
      <c r="EO20" s="72">
        <v>29300</v>
      </c>
      <c r="EP20" s="72">
        <v>31700</v>
      </c>
      <c r="EQ20" s="72">
        <v>30200</v>
      </c>
      <c r="ER20" s="72">
        <v>33100</v>
      </c>
      <c r="ES20" s="72">
        <v>32200</v>
      </c>
      <c r="ET20" s="72"/>
      <c r="EU20" s="68"/>
      <c r="EV20" s="72"/>
      <c r="EW20" s="72">
        <v>31600</v>
      </c>
      <c r="EX20" s="72">
        <v>27900</v>
      </c>
      <c r="EY20" s="72">
        <v>31200</v>
      </c>
      <c r="EZ20" s="72">
        <v>27000</v>
      </c>
      <c r="FA20" s="72">
        <v>31600</v>
      </c>
      <c r="FB20" s="72">
        <v>29800</v>
      </c>
      <c r="FC20" s="72">
        <v>31900</v>
      </c>
      <c r="FD20" s="72">
        <v>27800</v>
      </c>
      <c r="FE20" s="68"/>
      <c r="FF20" s="72"/>
      <c r="FG20" s="72"/>
      <c r="FH20" s="72">
        <v>32100</v>
      </c>
      <c r="FI20" s="72">
        <v>28700</v>
      </c>
      <c r="FJ20" s="72">
        <v>31000</v>
      </c>
      <c r="FK20" s="72">
        <v>26000</v>
      </c>
      <c r="FL20" s="72">
        <v>30500</v>
      </c>
      <c r="FM20" s="72">
        <v>29100</v>
      </c>
      <c r="FN20" s="72">
        <v>27500</v>
      </c>
      <c r="FO20" s="72">
        <v>26700</v>
      </c>
      <c r="FP20" s="72">
        <v>26700</v>
      </c>
      <c r="FQ20" s="72">
        <v>18760</v>
      </c>
      <c r="FR20" s="72">
        <v>14040</v>
      </c>
      <c r="FS20" s="72">
        <v>12050</v>
      </c>
      <c r="FT20" s="68"/>
      <c r="FU20" s="72"/>
      <c r="FV20" s="72"/>
      <c r="FW20" s="72">
        <v>2650</v>
      </c>
      <c r="FX20" s="72">
        <v>1438</v>
      </c>
      <c r="FY20" s="72">
        <v>2890</v>
      </c>
      <c r="FZ20" s="72">
        <v>2850</v>
      </c>
      <c r="GA20" s="72">
        <v>27900</v>
      </c>
      <c r="GB20" s="72">
        <v>25200</v>
      </c>
      <c r="GC20" s="68"/>
      <c r="GD20" s="72"/>
      <c r="GE20" s="72"/>
      <c r="GF20" s="72">
        <v>2550</v>
      </c>
      <c r="GG20" s="72">
        <v>3460</v>
      </c>
      <c r="GH20" s="72">
        <v>32700</v>
      </c>
      <c r="GI20" s="72">
        <v>33400</v>
      </c>
      <c r="GJ20" s="72">
        <v>32900</v>
      </c>
      <c r="GK20" s="72">
        <v>27700</v>
      </c>
      <c r="GL20" s="72">
        <v>32500</v>
      </c>
      <c r="GM20" s="72">
        <v>32900</v>
      </c>
      <c r="GN20" s="68"/>
      <c r="GO20" s="72"/>
      <c r="GP20" s="72"/>
      <c r="GQ20" s="72">
        <v>26400</v>
      </c>
      <c r="GR20" s="72">
        <v>29900</v>
      </c>
      <c r="GS20" s="72">
        <v>29800</v>
      </c>
      <c r="GT20" s="72">
        <v>27900</v>
      </c>
      <c r="GU20" s="72">
        <v>27400</v>
      </c>
      <c r="GV20" s="72">
        <v>29200</v>
      </c>
      <c r="GW20" s="72">
        <v>21800</v>
      </c>
      <c r="GX20" s="72">
        <v>18920</v>
      </c>
      <c r="GY20" s="74"/>
      <c r="GZ20" s="70"/>
      <c r="HA20" s="70"/>
      <c r="HB20" s="70">
        <v>26000</v>
      </c>
      <c r="HC20" s="70">
        <v>20500</v>
      </c>
      <c r="HD20" s="70">
        <v>26400</v>
      </c>
      <c r="HE20" s="70">
        <v>22900</v>
      </c>
      <c r="HF20" s="70">
        <v>16640</v>
      </c>
      <c r="HG20" s="70">
        <v>15720</v>
      </c>
      <c r="HH20" s="70">
        <v>23700</v>
      </c>
      <c r="HI20" s="70">
        <v>16000</v>
      </c>
      <c r="HJ20" s="70">
        <v>19300</v>
      </c>
      <c r="HK20" s="70">
        <v>13560</v>
      </c>
      <c r="HL20" s="70"/>
      <c r="HM20" s="70"/>
      <c r="HN20" s="70"/>
      <c r="HO20" s="70"/>
      <c r="HP20" s="70"/>
      <c r="HQ20" s="70">
        <v>23000</v>
      </c>
      <c r="HR20" s="70">
        <v>15580</v>
      </c>
      <c r="HS20" s="70">
        <v>17920</v>
      </c>
      <c r="HT20" s="70">
        <v>10890</v>
      </c>
      <c r="HU20" s="70">
        <v>30700</v>
      </c>
      <c r="HV20" s="70">
        <v>30300</v>
      </c>
      <c r="HW20" s="70">
        <v>33600</v>
      </c>
      <c r="HX20" s="70">
        <v>24500</v>
      </c>
      <c r="HY20" s="70"/>
      <c r="HZ20" s="70"/>
      <c r="IA20" s="70"/>
      <c r="IB20" s="72">
        <v>32500</v>
      </c>
      <c r="IC20" s="72">
        <v>25600</v>
      </c>
      <c r="ID20" s="70">
        <v>25280</v>
      </c>
      <c r="IE20" s="70">
        <v>24700</v>
      </c>
      <c r="IF20" s="72">
        <v>26800</v>
      </c>
      <c r="IG20" s="72">
        <v>29400</v>
      </c>
      <c r="IH20" s="70">
        <v>20600</v>
      </c>
      <c r="II20" s="70">
        <v>25200</v>
      </c>
      <c r="IJ20" s="70">
        <v>14710</v>
      </c>
      <c r="IK20" s="70">
        <v>24600</v>
      </c>
      <c r="IL20" s="70"/>
      <c r="IM20" s="70"/>
      <c r="IN20" s="70"/>
      <c r="IO20" s="70">
        <v>24900</v>
      </c>
      <c r="IP20" s="70">
        <v>21000</v>
      </c>
      <c r="IQ20" s="70">
        <v>23000</v>
      </c>
      <c r="IR20" s="70">
        <v>22800</v>
      </c>
      <c r="IS20" s="70">
        <v>2560</v>
      </c>
      <c r="IT20" s="70">
        <v>2570</v>
      </c>
      <c r="IU20" s="70">
        <v>25000</v>
      </c>
      <c r="IV20" s="70">
        <v>24000</v>
      </c>
      <c r="IW20" s="73"/>
      <c r="IX20" s="72"/>
      <c r="IY20" s="72"/>
      <c r="IZ20" s="72">
        <v>16440</v>
      </c>
      <c r="JA20" s="72">
        <v>27500</v>
      </c>
      <c r="JB20" s="72">
        <v>25500</v>
      </c>
      <c r="JC20" s="72">
        <v>19250</v>
      </c>
      <c r="JD20" s="72">
        <v>18980</v>
      </c>
      <c r="JE20" s="72">
        <v>17510</v>
      </c>
      <c r="JF20" s="72">
        <v>24500</v>
      </c>
      <c r="JG20" s="72">
        <v>19260</v>
      </c>
      <c r="JH20" s="72">
        <v>26400</v>
      </c>
      <c r="JI20" s="72">
        <v>22200</v>
      </c>
      <c r="JJ20" s="72"/>
      <c r="JK20" s="72"/>
      <c r="JL20" s="72"/>
      <c r="JM20" s="72">
        <v>10800</v>
      </c>
      <c r="JN20" s="72">
        <v>20400</v>
      </c>
      <c r="JO20" s="72">
        <v>25300</v>
      </c>
      <c r="JP20" s="72">
        <v>21000</v>
      </c>
      <c r="JQ20" s="72">
        <v>17570</v>
      </c>
      <c r="JR20" s="72">
        <v>25500</v>
      </c>
      <c r="JS20" s="72">
        <v>19440</v>
      </c>
      <c r="JT20" s="72">
        <v>11690</v>
      </c>
      <c r="JU20" s="72">
        <v>24100</v>
      </c>
      <c r="JV20" s="72">
        <v>20600</v>
      </c>
      <c r="JW20" s="72">
        <v>23000</v>
      </c>
      <c r="JX20" s="72">
        <v>52200</v>
      </c>
      <c r="JY20" s="72">
        <v>5540</v>
      </c>
      <c r="JZ20" s="72">
        <v>23000</v>
      </c>
      <c r="KA20" s="72">
        <v>25200</v>
      </c>
      <c r="KB20" s="72">
        <v>22700</v>
      </c>
      <c r="KC20" s="72">
        <v>21000</v>
      </c>
      <c r="KD20" s="72">
        <v>16660</v>
      </c>
      <c r="KE20" s="72">
        <v>22300</v>
      </c>
      <c r="KF20" s="72">
        <v>24900</v>
      </c>
      <c r="KG20" s="72">
        <v>23000</v>
      </c>
      <c r="KH20" s="72">
        <v>18900</v>
      </c>
      <c r="KI20" s="72">
        <v>26800</v>
      </c>
      <c r="KJ20" s="72">
        <v>27300</v>
      </c>
      <c r="KK20" s="72">
        <v>27200</v>
      </c>
      <c r="KL20" s="72">
        <v>27900</v>
      </c>
      <c r="KM20" s="72">
        <v>27200</v>
      </c>
      <c r="KN20" s="72">
        <v>20.2</v>
      </c>
      <c r="KO20" s="72">
        <v>28200</v>
      </c>
      <c r="KP20" s="72">
        <v>28100</v>
      </c>
      <c r="KQ20" s="72"/>
      <c r="KR20" s="72"/>
      <c r="KS20" s="72"/>
      <c r="KT20" s="72">
        <v>24400</v>
      </c>
      <c r="KU20" s="72">
        <v>18600</v>
      </c>
      <c r="KV20" s="72">
        <v>19490</v>
      </c>
      <c r="KW20" s="72">
        <v>11320</v>
      </c>
      <c r="KX20" s="72">
        <v>17130</v>
      </c>
      <c r="KY20" s="72">
        <v>22600</v>
      </c>
      <c r="KZ20" s="72">
        <v>19600</v>
      </c>
      <c r="LA20" s="72">
        <v>24900</v>
      </c>
      <c r="LB20" s="70">
        <v>11440</v>
      </c>
      <c r="LC20" s="70">
        <v>17450</v>
      </c>
      <c r="LD20" s="70">
        <v>18570</v>
      </c>
      <c r="LE20" s="70">
        <v>16880</v>
      </c>
      <c r="LF20" s="74">
        <v>22800</v>
      </c>
      <c r="LG20" s="74">
        <v>16520</v>
      </c>
      <c r="LH20" s="74">
        <v>13430</v>
      </c>
      <c r="LI20" s="74">
        <v>19730</v>
      </c>
      <c r="LJ20" s="74">
        <v>23800</v>
      </c>
      <c r="LK20" s="74">
        <v>21400</v>
      </c>
      <c r="LL20" s="74">
        <v>14880</v>
      </c>
      <c r="LM20" s="74">
        <v>13290</v>
      </c>
      <c r="LN20" s="74">
        <v>8450</v>
      </c>
      <c r="LO20" s="74">
        <v>9460</v>
      </c>
      <c r="LP20" s="74">
        <v>6100</v>
      </c>
      <c r="LQ20" s="74">
        <v>11930</v>
      </c>
      <c r="LR20" s="74">
        <v>15940</v>
      </c>
      <c r="LS20" s="74">
        <v>11060</v>
      </c>
      <c r="LT20" s="74">
        <v>14550</v>
      </c>
      <c r="LU20" s="74">
        <v>15320</v>
      </c>
      <c r="LV20" s="74">
        <v>14250</v>
      </c>
      <c r="LW20" s="74">
        <v>14820</v>
      </c>
      <c r="LX20" s="74">
        <v>14530</v>
      </c>
      <c r="LY20" s="74">
        <v>15440</v>
      </c>
      <c r="LZ20" s="74">
        <v>14280</v>
      </c>
      <c r="MA20" s="74">
        <v>14690</v>
      </c>
      <c r="MB20" s="74">
        <v>8640</v>
      </c>
      <c r="MC20" s="74">
        <v>13050</v>
      </c>
      <c r="MD20" s="74">
        <v>14650</v>
      </c>
      <c r="ME20" s="74">
        <v>14520</v>
      </c>
      <c r="MF20" s="74">
        <v>13900</v>
      </c>
      <c r="MG20" s="74">
        <v>17460</v>
      </c>
      <c r="MH20" s="74">
        <v>21600</v>
      </c>
      <c r="MI20" s="74">
        <v>20500</v>
      </c>
      <c r="MJ20" s="74">
        <v>24600</v>
      </c>
      <c r="MK20" s="74">
        <v>18320</v>
      </c>
      <c r="ML20" s="74">
        <v>15980</v>
      </c>
      <c r="MM20" s="74">
        <v>22000</v>
      </c>
      <c r="MN20" s="74">
        <v>19810</v>
      </c>
      <c r="MO20" s="74">
        <v>2100</v>
      </c>
      <c r="MP20" s="74">
        <v>16160</v>
      </c>
      <c r="MQ20" s="74">
        <v>22700</v>
      </c>
      <c r="MR20" s="74">
        <v>22700</v>
      </c>
      <c r="MS20" s="74">
        <v>21900</v>
      </c>
      <c r="MT20" s="74">
        <v>9530</v>
      </c>
      <c r="MU20" s="74">
        <v>22500</v>
      </c>
      <c r="MV20" s="74">
        <v>10240</v>
      </c>
      <c r="MW20" s="74">
        <v>13520</v>
      </c>
      <c r="MX20" s="74">
        <v>20700</v>
      </c>
      <c r="MY20" s="74">
        <v>12800</v>
      </c>
      <c r="MZ20" s="70">
        <v>19870</v>
      </c>
      <c r="NA20" s="70">
        <v>16930</v>
      </c>
      <c r="NB20" s="70">
        <v>19180</v>
      </c>
      <c r="NC20" s="70">
        <v>16030</v>
      </c>
      <c r="ND20" s="70">
        <v>11460</v>
      </c>
      <c r="NE20" s="70">
        <v>11820</v>
      </c>
      <c r="NF20" s="70">
        <v>14310</v>
      </c>
      <c r="NG20" s="70">
        <v>18980</v>
      </c>
      <c r="NH20" s="70">
        <v>2100</v>
      </c>
      <c r="NI20" s="70">
        <v>27800</v>
      </c>
      <c r="NJ20" s="70">
        <v>22200</v>
      </c>
      <c r="NK20" s="70">
        <v>19310</v>
      </c>
    </row>
    <row r="21" spans="1:375" x14ac:dyDescent="0.2">
      <c r="A21" s="115" t="s">
        <v>8</v>
      </c>
      <c r="B21" s="8" t="s">
        <v>6</v>
      </c>
      <c r="C21" s="67"/>
      <c r="D21" s="67">
        <v>15244</v>
      </c>
      <c r="E21" s="67"/>
      <c r="F21" s="67">
        <v>3721.3</v>
      </c>
      <c r="G21" s="67">
        <v>10197</v>
      </c>
      <c r="H21" s="67">
        <v>8080</v>
      </c>
      <c r="I21" s="67">
        <v>6918.5</v>
      </c>
      <c r="J21" s="67">
        <v>8585</v>
      </c>
      <c r="K21" s="67">
        <v>8332.5</v>
      </c>
      <c r="L21" s="67">
        <v>7400</v>
      </c>
      <c r="M21" s="68">
        <v>9300</v>
      </c>
      <c r="N21" s="68">
        <v>10075</v>
      </c>
      <c r="O21" s="68"/>
      <c r="P21" s="68">
        <v>2265.5</v>
      </c>
      <c r="Q21" s="68">
        <v>1329.75</v>
      </c>
      <c r="R21" s="68"/>
      <c r="S21" s="68">
        <v>2059.64</v>
      </c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47"/>
      <c r="AK21" s="68"/>
      <c r="AL21" s="47"/>
      <c r="AM21" s="68"/>
      <c r="AN21" s="47"/>
      <c r="AO21" s="68"/>
      <c r="AP21" s="47"/>
      <c r="AQ21" s="68"/>
      <c r="AR21" s="47"/>
      <c r="AS21" s="68"/>
      <c r="AT21" s="47"/>
      <c r="AU21" s="68"/>
      <c r="AV21" s="47"/>
      <c r="AW21" s="68"/>
      <c r="AX21" s="47"/>
      <c r="AY21" s="68"/>
      <c r="AZ21" s="47"/>
      <c r="BA21" s="68"/>
      <c r="BB21" s="47"/>
      <c r="BC21" s="68"/>
      <c r="BD21" s="47"/>
      <c r="BE21" s="68"/>
      <c r="BF21" s="47"/>
      <c r="BG21" s="68"/>
      <c r="BH21" s="47"/>
      <c r="BI21" s="68"/>
      <c r="BJ21" s="47"/>
      <c r="BK21" s="68"/>
      <c r="BL21" s="47"/>
      <c r="BM21" s="47"/>
      <c r="BN21" s="47"/>
      <c r="BO21" s="47"/>
      <c r="BP21" s="47"/>
      <c r="BQ21" s="47"/>
      <c r="BR21" s="68"/>
      <c r="BS21" s="47"/>
      <c r="BT21" s="47"/>
      <c r="BU21" s="47"/>
      <c r="BV21" s="47"/>
      <c r="BW21" s="68"/>
      <c r="BX21" s="47"/>
      <c r="BY21" s="47"/>
      <c r="BZ21" s="47"/>
      <c r="CA21" s="47"/>
      <c r="CB21" s="68"/>
      <c r="CC21" s="47"/>
      <c r="CD21" s="47"/>
      <c r="CE21" s="68"/>
      <c r="CF21" s="47"/>
      <c r="CG21" s="47"/>
      <c r="CH21" s="47"/>
      <c r="CI21" s="47"/>
      <c r="CJ21" s="68"/>
      <c r="CK21" s="47"/>
      <c r="CL21" s="47"/>
      <c r="CM21" s="47"/>
      <c r="CN21" s="47"/>
      <c r="CO21" s="68"/>
      <c r="CP21" s="47"/>
      <c r="CQ21" s="47"/>
      <c r="CR21" s="47"/>
      <c r="CS21" s="47"/>
      <c r="CT21" s="47"/>
      <c r="CU21" s="47"/>
      <c r="CV21" s="47"/>
      <c r="CW21" s="47"/>
      <c r="CX21" s="68"/>
      <c r="CY21" s="47"/>
      <c r="CZ21" s="47"/>
      <c r="DA21" s="47"/>
      <c r="DB21" s="47"/>
      <c r="DC21" s="68"/>
      <c r="DD21" s="68"/>
      <c r="DE21" s="47"/>
      <c r="DF21" s="47"/>
      <c r="DG21" s="68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68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68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68"/>
      <c r="EV21" s="69"/>
      <c r="EW21" s="69"/>
      <c r="EX21" s="69"/>
      <c r="EY21" s="69"/>
      <c r="EZ21" s="69"/>
      <c r="FA21" s="69"/>
      <c r="FB21" s="69"/>
      <c r="FC21" s="69"/>
      <c r="FD21" s="69"/>
      <c r="FE21" s="68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68"/>
      <c r="FU21" s="47"/>
      <c r="FV21" s="47"/>
      <c r="FW21" s="47"/>
      <c r="FX21" s="47"/>
      <c r="FY21" s="47"/>
      <c r="FZ21" s="47"/>
      <c r="GA21" s="47"/>
      <c r="GB21" s="47"/>
      <c r="GC21" s="68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68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68"/>
      <c r="GZ21" s="68"/>
      <c r="HA21" s="68"/>
      <c r="HB21" s="68"/>
      <c r="HC21" s="68"/>
      <c r="HD21" s="70"/>
      <c r="HE21" s="70"/>
      <c r="HF21" s="70"/>
      <c r="HG21" s="71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2"/>
      <c r="IC21" s="72"/>
      <c r="ID21" s="70"/>
      <c r="IE21" s="70"/>
      <c r="IF21" s="72"/>
      <c r="IG21" s="72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  <c r="IT21" s="70"/>
      <c r="IU21" s="70"/>
      <c r="IV21" s="70"/>
      <c r="IW21" s="73"/>
      <c r="IX21" s="72"/>
      <c r="IY21" s="72"/>
      <c r="IZ21" s="72"/>
      <c r="JA21" s="72"/>
      <c r="JB21" s="72"/>
      <c r="JC21" s="72"/>
      <c r="JD21" s="72"/>
      <c r="JE21" s="72"/>
      <c r="JF21" s="72"/>
      <c r="JG21" s="72"/>
      <c r="JH21" s="72"/>
      <c r="JI21" s="72"/>
      <c r="JJ21" s="72"/>
      <c r="JK21" s="72"/>
      <c r="JL21" s="72"/>
      <c r="JM21" s="72"/>
      <c r="JN21" s="72"/>
      <c r="JO21" s="72"/>
      <c r="JP21" s="72"/>
      <c r="JQ21" s="72"/>
      <c r="JR21" s="72"/>
      <c r="JS21" s="72"/>
      <c r="JT21" s="72"/>
      <c r="JU21" s="72"/>
      <c r="JV21" s="72"/>
      <c r="JW21" s="72"/>
      <c r="JX21" s="72"/>
      <c r="JY21" s="72"/>
      <c r="JZ21" s="72"/>
      <c r="KA21" s="72"/>
      <c r="KB21" s="72"/>
      <c r="KC21" s="72"/>
      <c r="KD21" s="72"/>
      <c r="KE21" s="72"/>
      <c r="KF21" s="72"/>
      <c r="KG21" s="72"/>
      <c r="KH21" s="72"/>
      <c r="KI21" s="72"/>
      <c r="KJ21" s="72"/>
      <c r="KK21" s="72"/>
      <c r="KL21" s="72"/>
      <c r="KM21" s="72"/>
      <c r="KN21" s="72"/>
      <c r="KO21" s="72"/>
      <c r="KP21" s="72"/>
      <c r="KQ21" s="72"/>
      <c r="KR21" s="72"/>
      <c r="KS21" s="72"/>
      <c r="KT21" s="72"/>
      <c r="KU21" s="72"/>
      <c r="KV21" s="72"/>
      <c r="KW21" s="72"/>
      <c r="KX21" s="72"/>
      <c r="KY21" s="72"/>
      <c r="KZ21" s="72"/>
      <c r="LA21" s="72"/>
      <c r="LB21" s="74"/>
      <c r="LC21" s="74"/>
      <c r="LD21" s="74"/>
      <c r="LE21" s="74"/>
      <c r="LF21" s="74"/>
      <c r="LG21" s="74"/>
      <c r="LH21" s="74"/>
      <c r="LI21" s="74"/>
      <c r="LJ21" s="74"/>
      <c r="LK21" s="74"/>
      <c r="LL21" s="74"/>
      <c r="LM21" s="74"/>
      <c r="LN21" s="74"/>
      <c r="LO21" s="74"/>
      <c r="LP21" s="74"/>
      <c r="LQ21" s="74"/>
      <c r="LR21" s="74"/>
      <c r="LS21" s="74"/>
      <c r="LT21" s="74"/>
      <c r="LU21" s="74"/>
      <c r="LV21" s="74"/>
      <c r="LW21" s="74"/>
      <c r="LX21" s="74"/>
      <c r="LY21" s="74"/>
      <c r="LZ21" s="74"/>
      <c r="MA21" s="74"/>
      <c r="MB21" s="74"/>
      <c r="MC21" s="74"/>
      <c r="MD21" s="74"/>
      <c r="ME21" s="74"/>
      <c r="MF21" s="74"/>
      <c r="MG21" s="74"/>
      <c r="MH21" s="74"/>
      <c r="MI21" s="74"/>
      <c r="MJ21" s="74"/>
      <c r="MK21" s="74"/>
      <c r="ML21" s="74"/>
      <c r="MM21" s="74"/>
      <c r="MN21" s="74"/>
      <c r="MO21" s="74"/>
      <c r="MP21" s="74"/>
      <c r="MQ21" s="74"/>
      <c r="MR21" s="74"/>
      <c r="MS21" s="74"/>
      <c r="MT21" s="74"/>
      <c r="MU21" s="74"/>
      <c r="MV21" s="74"/>
      <c r="MW21" s="74"/>
      <c r="MX21" s="74"/>
      <c r="MY21" s="74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</row>
    <row r="22" spans="1:375" x14ac:dyDescent="0.2">
      <c r="A22" s="115" t="s">
        <v>9</v>
      </c>
      <c r="B22" s="8" t="s">
        <v>6</v>
      </c>
      <c r="C22" s="67"/>
      <c r="D22" s="67"/>
      <c r="E22" s="67"/>
      <c r="F22" s="67">
        <v>2647.3</v>
      </c>
      <c r="G22" s="67">
        <v>7227</v>
      </c>
      <c r="H22" s="67">
        <v>5252</v>
      </c>
      <c r="I22" s="67">
        <v>4444</v>
      </c>
      <c r="J22" s="67">
        <v>6161</v>
      </c>
      <c r="K22" s="67">
        <v>5403.5</v>
      </c>
      <c r="L22" s="67">
        <v>4800</v>
      </c>
      <c r="M22" s="68">
        <v>6800</v>
      </c>
      <c r="N22" s="68">
        <v>6750</v>
      </c>
      <c r="O22" s="68"/>
      <c r="P22" s="68">
        <v>1034.3</v>
      </c>
      <c r="Q22" s="68">
        <v>369.37</v>
      </c>
      <c r="R22" s="68"/>
      <c r="S22" s="68">
        <v>595.55999999999995</v>
      </c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47"/>
      <c r="AK22" s="68"/>
      <c r="AL22" s="47"/>
      <c r="AM22" s="68"/>
      <c r="AN22" s="47"/>
      <c r="AO22" s="68"/>
      <c r="AP22" s="47"/>
      <c r="AQ22" s="68"/>
      <c r="AR22" s="47"/>
      <c r="AS22" s="68"/>
      <c r="AT22" s="47"/>
      <c r="AU22" s="68"/>
      <c r="AV22" s="47"/>
      <c r="AW22" s="68"/>
      <c r="AX22" s="47"/>
      <c r="AY22" s="68"/>
      <c r="AZ22" s="47"/>
      <c r="BA22" s="68"/>
      <c r="BB22" s="47"/>
      <c r="BC22" s="68"/>
      <c r="BD22" s="47"/>
      <c r="BE22" s="68"/>
      <c r="BF22" s="47"/>
      <c r="BG22" s="68"/>
      <c r="BH22" s="47"/>
      <c r="BI22" s="68"/>
      <c r="BJ22" s="47"/>
      <c r="BK22" s="68"/>
      <c r="BL22" s="47"/>
      <c r="BM22" s="47"/>
      <c r="BN22" s="47"/>
      <c r="BO22" s="47"/>
      <c r="BP22" s="47"/>
      <c r="BQ22" s="47"/>
      <c r="BR22" s="68"/>
      <c r="BS22" s="47"/>
      <c r="BT22" s="47"/>
      <c r="BU22" s="47"/>
      <c r="BV22" s="47"/>
      <c r="BW22" s="68"/>
      <c r="BX22" s="47"/>
      <c r="BY22" s="47"/>
      <c r="BZ22" s="47"/>
      <c r="CA22" s="47"/>
      <c r="CB22" s="68"/>
      <c r="CC22" s="47"/>
      <c r="CD22" s="47"/>
      <c r="CE22" s="68"/>
      <c r="CF22" s="47"/>
      <c r="CG22" s="47"/>
      <c r="CH22" s="47"/>
      <c r="CI22" s="47"/>
      <c r="CJ22" s="68"/>
      <c r="CK22" s="47"/>
      <c r="CL22" s="47"/>
      <c r="CM22" s="47"/>
      <c r="CN22" s="47"/>
      <c r="CO22" s="68"/>
      <c r="CP22" s="47"/>
      <c r="CQ22" s="47"/>
      <c r="CR22" s="47"/>
      <c r="CS22" s="47"/>
      <c r="CT22" s="47"/>
      <c r="CU22" s="47"/>
      <c r="CV22" s="47"/>
      <c r="CW22" s="47"/>
      <c r="CX22" s="68"/>
      <c r="CY22" s="47"/>
      <c r="CZ22" s="47"/>
      <c r="DA22" s="47"/>
      <c r="DB22" s="47"/>
      <c r="DC22" s="68"/>
      <c r="DD22" s="68"/>
      <c r="DE22" s="47"/>
      <c r="DF22" s="47"/>
      <c r="DG22" s="68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68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68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68"/>
      <c r="EV22" s="69"/>
      <c r="EW22" s="69"/>
      <c r="EX22" s="69"/>
      <c r="EY22" s="69"/>
      <c r="EZ22" s="69"/>
      <c r="FA22" s="69"/>
      <c r="FB22" s="69"/>
      <c r="FC22" s="69"/>
      <c r="FD22" s="69"/>
      <c r="FE22" s="68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68"/>
      <c r="FU22" s="47"/>
      <c r="FV22" s="47"/>
      <c r="FW22" s="47"/>
      <c r="FX22" s="47"/>
      <c r="FY22" s="47"/>
      <c r="FZ22" s="47"/>
      <c r="GA22" s="47"/>
      <c r="GB22" s="47"/>
      <c r="GC22" s="68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68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68"/>
      <c r="GZ22" s="68"/>
      <c r="HA22" s="68"/>
      <c r="HB22" s="68"/>
      <c r="HC22" s="68"/>
      <c r="HD22" s="70"/>
      <c r="HE22" s="70"/>
      <c r="HF22" s="70"/>
      <c r="HG22" s="71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2"/>
      <c r="IC22" s="72"/>
      <c r="ID22" s="70"/>
      <c r="IE22" s="70"/>
      <c r="IF22" s="72"/>
      <c r="IG22" s="72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  <c r="IT22" s="70"/>
      <c r="IU22" s="70"/>
      <c r="IV22" s="70"/>
      <c r="IW22" s="73"/>
      <c r="IX22" s="72"/>
      <c r="IY22" s="72"/>
      <c r="IZ22" s="72"/>
      <c r="JA22" s="72"/>
      <c r="JB22" s="72"/>
      <c r="JC22" s="72"/>
      <c r="JD22" s="72"/>
      <c r="JE22" s="72"/>
      <c r="JF22" s="72"/>
      <c r="JG22" s="72"/>
      <c r="JH22" s="72"/>
      <c r="JI22" s="72"/>
      <c r="JJ22" s="72"/>
      <c r="JK22" s="72"/>
      <c r="JL22" s="72"/>
      <c r="JM22" s="72"/>
      <c r="JN22" s="72"/>
      <c r="JO22" s="72"/>
      <c r="JP22" s="72"/>
      <c r="JQ22" s="72"/>
      <c r="JR22" s="72"/>
      <c r="JS22" s="72"/>
      <c r="JT22" s="72"/>
      <c r="JU22" s="72"/>
      <c r="JV22" s="72"/>
      <c r="JW22" s="72"/>
      <c r="JX22" s="72"/>
      <c r="JY22" s="72"/>
      <c r="JZ22" s="72"/>
      <c r="KA22" s="72"/>
      <c r="KB22" s="72"/>
      <c r="KC22" s="72"/>
      <c r="KD22" s="72"/>
      <c r="KE22" s="72"/>
      <c r="KF22" s="72"/>
      <c r="KG22" s="72"/>
      <c r="KH22" s="72"/>
      <c r="KI22" s="72"/>
      <c r="KJ22" s="72"/>
      <c r="KK22" s="72"/>
      <c r="KL22" s="72"/>
      <c r="KM22" s="72"/>
      <c r="KN22" s="72"/>
      <c r="KO22" s="72"/>
      <c r="KP22" s="72"/>
      <c r="KQ22" s="72"/>
      <c r="KR22" s="72"/>
      <c r="KS22" s="72"/>
      <c r="KT22" s="72"/>
      <c r="KU22" s="72"/>
      <c r="KV22" s="72"/>
      <c r="KW22" s="72"/>
      <c r="KX22" s="72"/>
      <c r="KY22" s="72"/>
      <c r="KZ22" s="72"/>
      <c r="LA22" s="72"/>
      <c r="LB22" s="74"/>
      <c r="LC22" s="74"/>
      <c r="LD22" s="74"/>
      <c r="LE22" s="74"/>
      <c r="LF22" s="74"/>
      <c r="LG22" s="74"/>
      <c r="LH22" s="74"/>
      <c r="LI22" s="74"/>
      <c r="LJ22" s="74"/>
      <c r="LK22" s="74"/>
      <c r="LL22" s="74"/>
      <c r="LM22" s="74"/>
      <c r="LN22" s="74"/>
      <c r="LO22" s="74"/>
      <c r="LP22" s="74"/>
      <c r="LQ22" s="74"/>
      <c r="LR22" s="74"/>
      <c r="LS22" s="74"/>
      <c r="LT22" s="74"/>
      <c r="LU22" s="74"/>
      <c r="LV22" s="74"/>
      <c r="LW22" s="74"/>
      <c r="LX22" s="74"/>
      <c r="LY22" s="74"/>
      <c r="LZ22" s="74"/>
      <c r="MA22" s="74"/>
      <c r="MB22" s="74"/>
      <c r="MC22" s="74"/>
      <c r="MD22" s="74"/>
      <c r="ME22" s="74"/>
      <c r="MF22" s="74"/>
      <c r="MG22" s="74"/>
      <c r="MH22" s="74"/>
      <c r="MI22" s="74"/>
      <c r="MJ22" s="74"/>
      <c r="MK22" s="74"/>
      <c r="ML22" s="74"/>
      <c r="MM22" s="74"/>
      <c r="MN22" s="74"/>
      <c r="MO22" s="74"/>
      <c r="MP22" s="74"/>
      <c r="MQ22" s="74"/>
      <c r="MR22" s="74"/>
      <c r="MS22" s="74"/>
      <c r="MT22" s="74"/>
      <c r="MU22" s="74"/>
      <c r="MV22" s="74"/>
      <c r="MW22" s="74"/>
      <c r="MX22" s="74"/>
      <c r="MY22" s="74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</row>
    <row r="23" spans="1:375" x14ac:dyDescent="0.2">
      <c r="A23" s="8" t="s">
        <v>34</v>
      </c>
      <c r="B23" s="8" t="s">
        <v>6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>
        <v>2500</v>
      </c>
      <c r="N23" s="68">
        <v>3325</v>
      </c>
      <c r="O23" s="68"/>
      <c r="P23" s="68">
        <v>1231.2</v>
      </c>
      <c r="Q23" s="68">
        <v>960.38</v>
      </c>
      <c r="R23" s="68"/>
      <c r="S23" s="68">
        <v>1464.08</v>
      </c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47"/>
      <c r="AK23" s="68"/>
      <c r="AL23" s="47"/>
      <c r="AM23" s="68"/>
      <c r="AN23" s="47"/>
      <c r="AO23" s="68"/>
      <c r="AP23" s="47"/>
      <c r="AQ23" s="68"/>
      <c r="AR23" s="47"/>
      <c r="AS23" s="68"/>
      <c r="AT23" s="47"/>
      <c r="AU23" s="68"/>
      <c r="AV23" s="47"/>
      <c r="AW23" s="68"/>
      <c r="AX23" s="47"/>
      <c r="AY23" s="68"/>
      <c r="AZ23" s="47"/>
      <c r="BA23" s="68"/>
      <c r="BB23" s="47"/>
      <c r="BC23" s="68"/>
      <c r="BD23" s="47"/>
      <c r="BE23" s="68"/>
      <c r="BF23" s="47"/>
      <c r="BG23" s="68"/>
      <c r="BH23" s="47"/>
      <c r="BI23" s="68"/>
      <c r="BJ23" s="47"/>
      <c r="BK23" s="68"/>
      <c r="BL23" s="47"/>
      <c r="BM23" s="47"/>
      <c r="BN23" s="47"/>
      <c r="BO23" s="47"/>
      <c r="BP23" s="47"/>
      <c r="BQ23" s="47"/>
      <c r="BR23" s="68"/>
      <c r="BS23" s="47"/>
      <c r="BT23" s="47"/>
      <c r="BU23" s="47"/>
      <c r="BV23" s="47"/>
      <c r="BW23" s="68"/>
      <c r="BX23" s="47"/>
      <c r="BY23" s="47"/>
      <c r="BZ23" s="47"/>
      <c r="CA23" s="47"/>
      <c r="CB23" s="68"/>
      <c r="CC23" s="47"/>
      <c r="CD23" s="47"/>
      <c r="CE23" s="68"/>
      <c r="CF23" s="47"/>
      <c r="CG23" s="47"/>
      <c r="CH23" s="47"/>
      <c r="CI23" s="47"/>
      <c r="CJ23" s="68"/>
      <c r="CK23" s="47"/>
      <c r="CL23" s="47"/>
      <c r="CM23" s="47"/>
      <c r="CN23" s="47"/>
      <c r="CO23" s="68"/>
      <c r="CP23" s="47"/>
      <c r="CQ23" s="47"/>
      <c r="CR23" s="47"/>
      <c r="CS23" s="47"/>
      <c r="CT23" s="47"/>
      <c r="CU23" s="47"/>
      <c r="CV23" s="47"/>
      <c r="CW23" s="47"/>
      <c r="CX23" s="68"/>
      <c r="CY23" s="47"/>
      <c r="CZ23" s="47"/>
      <c r="DA23" s="47"/>
      <c r="DB23" s="47"/>
      <c r="DC23" s="68"/>
      <c r="DD23" s="68"/>
      <c r="DE23" s="47"/>
      <c r="DF23" s="47"/>
      <c r="DG23" s="68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68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68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68"/>
      <c r="EV23" s="69"/>
      <c r="EW23" s="69"/>
      <c r="EX23" s="69"/>
      <c r="EY23" s="69"/>
      <c r="EZ23" s="69"/>
      <c r="FA23" s="69"/>
      <c r="FB23" s="69"/>
      <c r="FC23" s="69"/>
      <c r="FD23" s="69"/>
      <c r="FE23" s="68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68"/>
      <c r="FU23" s="47"/>
      <c r="FV23" s="47"/>
      <c r="FW23" s="47"/>
      <c r="FX23" s="47"/>
      <c r="FY23" s="47"/>
      <c r="FZ23" s="47"/>
      <c r="GA23" s="47"/>
      <c r="GB23" s="47"/>
      <c r="GC23" s="68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68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68"/>
      <c r="GZ23" s="68"/>
      <c r="HA23" s="68"/>
      <c r="HB23" s="68"/>
      <c r="HC23" s="68"/>
      <c r="HD23" s="70"/>
      <c r="HE23" s="70"/>
      <c r="HF23" s="70"/>
      <c r="HG23" s="71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2"/>
      <c r="IC23" s="72"/>
      <c r="ID23" s="70"/>
      <c r="IE23" s="70"/>
      <c r="IF23" s="72"/>
      <c r="IG23" s="72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  <c r="IT23" s="70"/>
      <c r="IU23" s="70"/>
      <c r="IV23" s="70"/>
      <c r="IW23" s="73"/>
      <c r="IX23" s="72"/>
      <c r="IY23" s="72"/>
      <c r="IZ23" s="72"/>
      <c r="JA23" s="72"/>
      <c r="JB23" s="72"/>
      <c r="JC23" s="72"/>
      <c r="JD23" s="72"/>
      <c r="JE23" s="72"/>
      <c r="JF23" s="72"/>
      <c r="JG23" s="72"/>
      <c r="JH23" s="72"/>
      <c r="JI23" s="72"/>
      <c r="JJ23" s="72"/>
      <c r="JK23" s="72"/>
      <c r="JL23" s="72"/>
      <c r="JM23" s="72"/>
      <c r="JN23" s="72"/>
      <c r="JO23" s="72"/>
      <c r="JP23" s="72"/>
      <c r="JQ23" s="72"/>
      <c r="JR23" s="72"/>
      <c r="JS23" s="72"/>
      <c r="JT23" s="72"/>
      <c r="JU23" s="72"/>
      <c r="JV23" s="72"/>
      <c r="JW23" s="72"/>
      <c r="JX23" s="72"/>
      <c r="JY23" s="72"/>
      <c r="JZ23" s="72"/>
      <c r="KA23" s="72"/>
      <c r="KB23" s="72"/>
      <c r="KC23" s="72"/>
      <c r="KD23" s="72"/>
      <c r="KE23" s="72"/>
      <c r="KF23" s="72"/>
      <c r="KG23" s="72"/>
      <c r="KH23" s="72"/>
      <c r="KI23" s="72"/>
      <c r="KJ23" s="72"/>
      <c r="KK23" s="72"/>
      <c r="KL23" s="72"/>
      <c r="KM23" s="72"/>
      <c r="KN23" s="72"/>
      <c r="KO23" s="72"/>
      <c r="KP23" s="72"/>
      <c r="KQ23" s="72"/>
      <c r="KR23" s="72"/>
      <c r="KS23" s="72"/>
      <c r="KT23" s="72"/>
      <c r="KU23" s="72"/>
      <c r="KV23" s="72"/>
      <c r="KW23" s="72"/>
      <c r="KX23" s="72"/>
      <c r="KY23" s="72"/>
      <c r="KZ23" s="72"/>
      <c r="LA23" s="72"/>
      <c r="LB23" s="74"/>
      <c r="LC23" s="74"/>
      <c r="LD23" s="74"/>
      <c r="LE23" s="74"/>
      <c r="LF23" s="74"/>
      <c r="LG23" s="74"/>
      <c r="LH23" s="74"/>
      <c r="LI23" s="74"/>
      <c r="LJ23" s="74"/>
      <c r="LK23" s="74"/>
      <c r="LL23" s="74"/>
      <c r="LM23" s="74"/>
      <c r="LN23" s="74"/>
      <c r="LO23" s="74"/>
      <c r="LP23" s="74"/>
      <c r="LQ23" s="74"/>
      <c r="LR23" s="74"/>
      <c r="LS23" s="74"/>
      <c r="LT23" s="74"/>
      <c r="LU23" s="74"/>
      <c r="LV23" s="74"/>
      <c r="LW23" s="74"/>
      <c r="LX23" s="74"/>
      <c r="LY23" s="74"/>
      <c r="LZ23" s="74"/>
      <c r="MA23" s="74"/>
      <c r="MB23" s="74"/>
      <c r="MC23" s="74"/>
      <c r="MD23" s="74"/>
      <c r="ME23" s="74"/>
      <c r="MF23" s="74"/>
      <c r="MG23" s="74"/>
      <c r="MH23" s="74"/>
      <c r="MI23" s="74"/>
      <c r="MJ23" s="74"/>
      <c r="MK23" s="74"/>
      <c r="ML23" s="74"/>
      <c r="MM23" s="74"/>
      <c r="MN23" s="74"/>
      <c r="MO23" s="74"/>
      <c r="MP23" s="74"/>
      <c r="MQ23" s="74"/>
      <c r="MR23" s="74"/>
      <c r="MS23" s="74"/>
      <c r="MT23" s="74"/>
      <c r="MU23" s="74"/>
      <c r="MV23" s="74"/>
      <c r="MW23" s="74"/>
      <c r="MX23" s="74"/>
      <c r="MY23" s="74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</row>
    <row r="24" spans="1:375" x14ac:dyDescent="0.2">
      <c r="A24" s="8" t="s">
        <v>10</v>
      </c>
      <c r="B24" s="8" t="s">
        <v>6</v>
      </c>
      <c r="C24" s="67">
        <v>1846</v>
      </c>
      <c r="D24" s="67">
        <v>10260</v>
      </c>
      <c r="E24" s="67"/>
      <c r="F24" s="67">
        <v>1058.9000000000001</v>
      </c>
      <c r="G24" s="67">
        <v>2891</v>
      </c>
      <c r="H24" s="67"/>
      <c r="I24" s="67">
        <v>1777.6</v>
      </c>
      <c r="J24" s="67">
        <v>2464.4</v>
      </c>
      <c r="K24" s="67">
        <v>2161.4</v>
      </c>
      <c r="L24" s="67">
        <v>1920</v>
      </c>
      <c r="M24" s="68">
        <v>2720</v>
      </c>
      <c r="N24" s="68">
        <v>2700</v>
      </c>
      <c r="O24" s="68"/>
      <c r="P24" s="68">
        <v>413.72</v>
      </c>
      <c r="Q24" s="68">
        <v>147.75</v>
      </c>
      <c r="R24" s="68"/>
      <c r="S24" s="68">
        <v>238.22</v>
      </c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47"/>
      <c r="AK24" s="68"/>
      <c r="AL24" s="47"/>
      <c r="AM24" s="68"/>
      <c r="AN24" s="47"/>
      <c r="AO24" s="68"/>
      <c r="AP24" s="47"/>
      <c r="AQ24" s="68"/>
      <c r="AR24" s="47"/>
      <c r="AS24" s="68"/>
      <c r="AT24" s="47"/>
      <c r="AU24" s="68"/>
      <c r="AV24" s="47"/>
      <c r="AW24" s="68"/>
      <c r="AX24" s="47"/>
      <c r="AY24" s="68"/>
      <c r="AZ24" s="47"/>
      <c r="BA24" s="68"/>
      <c r="BB24" s="47"/>
      <c r="BC24" s="68"/>
      <c r="BD24" s="47"/>
      <c r="BE24" s="68"/>
      <c r="BF24" s="47"/>
      <c r="BG24" s="68"/>
      <c r="BH24" s="47"/>
      <c r="BI24" s="68"/>
      <c r="BJ24" s="47"/>
      <c r="BK24" s="68"/>
      <c r="BL24" s="47"/>
      <c r="BM24" s="47"/>
      <c r="BN24" s="47"/>
      <c r="BO24" s="47"/>
      <c r="BP24" s="47"/>
      <c r="BQ24" s="47"/>
      <c r="BR24" s="68"/>
      <c r="BS24" s="47"/>
      <c r="BT24" s="47"/>
      <c r="BU24" s="47"/>
      <c r="BV24" s="47"/>
      <c r="BW24" s="68"/>
      <c r="BX24" s="47"/>
      <c r="BY24" s="47"/>
      <c r="BZ24" s="47"/>
      <c r="CA24" s="47"/>
      <c r="CB24" s="68"/>
      <c r="CC24" s="47"/>
      <c r="CD24" s="47"/>
      <c r="CE24" s="68"/>
      <c r="CF24" s="47"/>
      <c r="CG24" s="47"/>
      <c r="CH24" s="47"/>
      <c r="CI24" s="47"/>
      <c r="CJ24" s="68"/>
      <c r="CK24" s="47"/>
      <c r="CL24" s="47"/>
      <c r="CM24" s="47"/>
      <c r="CN24" s="47"/>
      <c r="CO24" s="68"/>
      <c r="CP24" s="47"/>
      <c r="CQ24" s="47"/>
      <c r="CR24" s="47"/>
      <c r="CS24" s="47"/>
      <c r="CT24" s="47"/>
      <c r="CU24" s="47"/>
      <c r="CV24" s="47"/>
      <c r="CW24" s="47"/>
      <c r="CX24" s="68"/>
      <c r="CY24" s="47"/>
      <c r="CZ24" s="47"/>
      <c r="DA24" s="47"/>
      <c r="DB24" s="47"/>
      <c r="DC24" s="68"/>
      <c r="DD24" s="68"/>
      <c r="DE24" s="47"/>
      <c r="DF24" s="47"/>
      <c r="DG24" s="68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68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68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68"/>
      <c r="EV24" s="69"/>
      <c r="EW24" s="69"/>
      <c r="EX24" s="69"/>
      <c r="EY24" s="69"/>
      <c r="EZ24" s="69"/>
      <c r="FA24" s="69"/>
      <c r="FB24" s="69"/>
      <c r="FC24" s="69"/>
      <c r="FD24" s="69"/>
      <c r="FE24" s="68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68"/>
      <c r="FU24" s="47"/>
      <c r="FV24" s="47"/>
      <c r="FW24" s="47"/>
      <c r="FX24" s="47"/>
      <c r="FY24" s="47"/>
      <c r="FZ24" s="47"/>
      <c r="GA24" s="47"/>
      <c r="GB24" s="47"/>
      <c r="GC24" s="68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68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68"/>
      <c r="GZ24" s="68"/>
      <c r="HA24" s="68"/>
      <c r="HB24" s="68"/>
      <c r="HC24" s="68"/>
      <c r="HD24" s="70"/>
      <c r="HE24" s="70"/>
      <c r="HF24" s="70"/>
      <c r="HG24" s="71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2"/>
      <c r="IC24" s="72"/>
      <c r="ID24" s="70"/>
      <c r="IE24" s="70"/>
      <c r="IF24" s="72"/>
      <c r="IG24" s="72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  <c r="IT24" s="70"/>
      <c r="IU24" s="70"/>
      <c r="IV24" s="70"/>
      <c r="IW24" s="73"/>
      <c r="IX24" s="72"/>
      <c r="IY24" s="72"/>
      <c r="IZ24" s="72"/>
      <c r="JA24" s="72"/>
      <c r="JB24" s="72"/>
      <c r="JC24" s="72"/>
      <c r="JD24" s="72"/>
      <c r="JE24" s="72"/>
      <c r="JF24" s="72"/>
      <c r="JG24" s="72"/>
      <c r="JH24" s="72"/>
      <c r="JI24" s="72"/>
      <c r="JJ24" s="72"/>
      <c r="JK24" s="72"/>
      <c r="JL24" s="72"/>
      <c r="JM24" s="72"/>
      <c r="JN24" s="72"/>
      <c r="JO24" s="72"/>
      <c r="JP24" s="72"/>
      <c r="JQ24" s="72"/>
      <c r="JR24" s="72"/>
      <c r="JS24" s="72"/>
      <c r="JT24" s="72"/>
      <c r="JU24" s="72"/>
      <c r="JV24" s="72"/>
      <c r="JW24" s="72"/>
      <c r="JX24" s="72"/>
      <c r="JY24" s="72"/>
      <c r="JZ24" s="72"/>
      <c r="KA24" s="72"/>
      <c r="KB24" s="72"/>
      <c r="KC24" s="72"/>
      <c r="KD24" s="72"/>
      <c r="KE24" s="72"/>
      <c r="KF24" s="72"/>
      <c r="KG24" s="72"/>
      <c r="KH24" s="72"/>
      <c r="KI24" s="72"/>
      <c r="KJ24" s="72"/>
      <c r="KK24" s="72"/>
      <c r="KL24" s="72"/>
      <c r="KM24" s="72"/>
      <c r="KN24" s="72"/>
      <c r="KO24" s="72"/>
      <c r="KP24" s="72"/>
      <c r="KQ24" s="72"/>
      <c r="KR24" s="72"/>
      <c r="KS24" s="72"/>
      <c r="KT24" s="72"/>
      <c r="KU24" s="72"/>
      <c r="KV24" s="72"/>
      <c r="KW24" s="72"/>
      <c r="KX24" s="72"/>
      <c r="KY24" s="72"/>
      <c r="KZ24" s="72"/>
      <c r="LA24" s="72"/>
      <c r="LB24" s="74"/>
      <c r="LC24" s="74"/>
      <c r="LD24" s="74"/>
      <c r="LE24" s="74"/>
      <c r="LF24" s="74"/>
      <c r="LG24" s="74"/>
      <c r="LH24" s="74"/>
      <c r="LI24" s="74"/>
      <c r="LJ24" s="74"/>
      <c r="LK24" s="74"/>
      <c r="LL24" s="74"/>
      <c r="LM24" s="74"/>
      <c r="LN24" s="74"/>
      <c r="LO24" s="74"/>
      <c r="LP24" s="74"/>
      <c r="LQ24" s="74"/>
      <c r="LR24" s="74"/>
      <c r="LS24" s="74"/>
      <c r="LT24" s="74"/>
      <c r="LU24" s="74"/>
      <c r="LV24" s="74"/>
      <c r="LW24" s="74"/>
      <c r="LX24" s="74"/>
      <c r="LY24" s="74"/>
      <c r="LZ24" s="74"/>
      <c r="MA24" s="74"/>
      <c r="MB24" s="74"/>
      <c r="MC24" s="74"/>
      <c r="MD24" s="74"/>
      <c r="ME24" s="74"/>
      <c r="MF24" s="74"/>
      <c r="MG24" s="74"/>
      <c r="MH24" s="74"/>
      <c r="MI24" s="74"/>
      <c r="MJ24" s="74"/>
      <c r="MK24" s="74"/>
      <c r="ML24" s="74"/>
      <c r="MM24" s="74"/>
      <c r="MN24" s="74"/>
      <c r="MO24" s="74"/>
      <c r="MP24" s="74"/>
      <c r="MQ24" s="74"/>
      <c r="MR24" s="74"/>
      <c r="MS24" s="74"/>
      <c r="MT24" s="74"/>
      <c r="MU24" s="74"/>
      <c r="MV24" s="74"/>
      <c r="MW24" s="74"/>
      <c r="MX24" s="74"/>
      <c r="MY24" s="74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</row>
    <row r="25" spans="1:375" x14ac:dyDescent="0.2">
      <c r="A25" s="8" t="s">
        <v>11</v>
      </c>
      <c r="B25" s="8" t="s">
        <v>6</v>
      </c>
      <c r="C25" s="67">
        <v>888</v>
      </c>
      <c r="D25" s="67">
        <v>4984</v>
      </c>
      <c r="E25" s="67"/>
      <c r="F25" s="67">
        <v>261</v>
      </c>
      <c r="G25" s="67">
        <v>722</v>
      </c>
      <c r="H25" s="67"/>
      <c r="I25" s="67">
        <v>601.29999999999995</v>
      </c>
      <c r="J25" s="67">
        <v>589</v>
      </c>
      <c r="K25" s="67">
        <v>711.7</v>
      </c>
      <c r="L25" s="67">
        <v>631.79999999999995</v>
      </c>
      <c r="M25" s="68">
        <v>607.5</v>
      </c>
      <c r="N25" s="68">
        <v>808</v>
      </c>
      <c r="O25" s="68"/>
      <c r="P25" s="68">
        <v>299.18</v>
      </c>
      <c r="Q25" s="68">
        <v>233.37</v>
      </c>
      <c r="R25" s="68"/>
      <c r="S25" s="68">
        <v>355.77</v>
      </c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47"/>
      <c r="AK25" s="68"/>
      <c r="AL25" s="47"/>
      <c r="AM25" s="68"/>
      <c r="AN25" s="47"/>
      <c r="AO25" s="68"/>
      <c r="AP25" s="47"/>
      <c r="AQ25" s="68"/>
      <c r="AR25" s="47"/>
      <c r="AS25" s="68"/>
      <c r="AT25" s="47"/>
      <c r="AU25" s="68"/>
      <c r="AV25" s="47"/>
      <c r="AW25" s="68"/>
      <c r="AX25" s="47"/>
      <c r="AY25" s="68"/>
      <c r="AZ25" s="47"/>
      <c r="BA25" s="68"/>
      <c r="BB25" s="47"/>
      <c r="BC25" s="68"/>
      <c r="BD25" s="47"/>
      <c r="BE25" s="68"/>
      <c r="BF25" s="47"/>
      <c r="BG25" s="68"/>
      <c r="BH25" s="47"/>
      <c r="BI25" s="68"/>
      <c r="BJ25" s="47"/>
      <c r="BK25" s="68"/>
      <c r="BL25" s="47"/>
      <c r="BM25" s="47"/>
      <c r="BN25" s="47"/>
      <c r="BO25" s="47"/>
      <c r="BP25" s="47"/>
      <c r="BQ25" s="47"/>
      <c r="BR25" s="68"/>
      <c r="BS25" s="47"/>
      <c r="BT25" s="47"/>
      <c r="BU25" s="47"/>
      <c r="BV25" s="47"/>
      <c r="BW25" s="68"/>
      <c r="BX25" s="47"/>
      <c r="BY25" s="47"/>
      <c r="BZ25" s="47"/>
      <c r="CA25" s="47"/>
      <c r="CB25" s="68"/>
      <c r="CC25" s="47"/>
      <c r="CD25" s="47"/>
      <c r="CE25" s="68"/>
      <c r="CF25" s="47"/>
      <c r="CG25" s="47"/>
      <c r="CH25" s="47"/>
      <c r="CI25" s="47"/>
      <c r="CJ25" s="68"/>
      <c r="CK25" s="47"/>
      <c r="CL25" s="47"/>
      <c r="CM25" s="47"/>
      <c r="CN25" s="47"/>
      <c r="CO25" s="68"/>
      <c r="CP25" s="47"/>
      <c r="CQ25" s="47"/>
      <c r="CR25" s="47"/>
      <c r="CS25" s="47"/>
      <c r="CT25" s="47"/>
      <c r="CU25" s="47"/>
      <c r="CV25" s="47"/>
      <c r="CW25" s="47"/>
      <c r="CX25" s="68"/>
      <c r="CY25" s="47"/>
      <c r="CZ25" s="47"/>
      <c r="DA25" s="47"/>
      <c r="DB25" s="47"/>
      <c r="DC25" s="68"/>
      <c r="DD25" s="68"/>
      <c r="DE25" s="47"/>
      <c r="DF25" s="47"/>
      <c r="DG25" s="68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68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68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68"/>
      <c r="EV25" s="69"/>
      <c r="EW25" s="69"/>
      <c r="EX25" s="69"/>
      <c r="EY25" s="69"/>
      <c r="EZ25" s="69"/>
      <c r="FA25" s="69"/>
      <c r="FB25" s="69"/>
      <c r="FC25" s="69"/>
      <c r="FD25" s="69"/>
      <c r="FE25" s="68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68"/>
      <c r="FU25" s="47"/>
      <c r="FV25" s="47"/>
      <c r="FW25" s="47"/>
      <c r="FX25" s="47"/>
      <c r="FY25" s="47"/>
      <c r="FZ25" s="47"/>
      <c r="GA25" s="47"/>
      <c r="GB25" s="47"/>
      <c r="GC25" s="68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68"/>
      <c r="GO25" s="47"/>
      <c r="GP25" s="47"/>
      <c r="GQ25" s="47"/>
      <c r="GR25" s="47"/>
      <c r="GS25" s="47"/>
      <c r="GT25" s="47"/>
      <c r="GU25" s="47"/>
      <c r="GV25" s="47"/>
      <c r="GW25" s="47"/>
      <c r="GX25" s="47"/>
      <c r="GY25" s="68"/>
      <c r="GZ25" s="68"/>
      <c r="HA25" s="68"/>
      <c r="HB25" s="68"/>
      <c r="HC25" s="68"/>
      <c r="HD25" s="70"/>
      <c r="HE25" s="70"/>
      <c r="HF25" s="70"/>
      <c r="HG25" s="71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2"/>
      <c r="IC25" s="72"/>
      <c r="ID25" s="70"/>
      <c r="IE25" s="70"/>
      <c r="IF25" s="72"/>
      <c r="IG25" s="72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  <c r="IT25" s="70"/>
      <c r="IU25" s="70"/>
      <c r="IV25" s="70"/>
      <c r="IW25" s="73"/>
      <c r="IX25" s="72"/>
      <c r="IY25" s="72"/>
      <c r="IZ25" s="72"/>
      <c r="JA25" s="72"/>
      <c r="JB25" s="72"/>
      <c r="JC25" s="72"/>
      <c r="JD25" s="72"/>
      <c r="JE25" s="72"/>
      <c r="JF25" s="72"/>
      <c r="JG25" s="72"/>
      <c r="JH25" s="72"/>
      <c r="JI25" s="72"/>
      <c r="JJ25" s="72"/>
      <c r="JK25" s="72"/>
      <c r="JL25" s="72"/>
      <c r="JM25" s="72"/>
      <c r="JN25" s="72"/>
      <c r="JO25" s="72"/>
      <c r="JP25" s="72"/>
      <c r="JQ25" s="72"/>
      <c r="JR25" s="72"/>
      <c r="JS25" s="72"/>
      <c r="JT25" s="72"/>
      <c r="JU25" s="72"/>
      <c r="JV25" s="72"/>
      <c r="JW25" s="72"/>
      <c r="JX25" s="72"/>
      <c r="JY25" s="72"/>
      <c r="JZ25" s="72"/>
      <c r="KA25" s="72"/>
      <c r="KB25" s="72"/>
      <c r="KC25" s="72"/>
      <c r="KD25" s="72"/>
      <c r="KE25" s="72"/>
      <c r="KF25" s="72"/>
      <c r="KG25" s="72"/>
      <c r="KH25" s="72"/>
      <c r="KI25" s="72"/>
      <c r="KJ25" s="72"/>
      <c r="KK25" s="72"/>
      <c r="KL25" s="72"/>
      <c r="KM25" s="72"/>
      <c r="KN25" s="72"/>
      <c r="KO25" s="72"/>
      <c r="KP25" s="72"/>
      <c r="KQ25" s="72"/>
      <c r="KR25" s="72"/>
      <c r="KS25" s="72"/>
      <c r="KT25" s="72"/>
      <c r="KU25" s="72"/>
      <c r="KV25" s="72"/>
      <c r="KW25" s="72"/>
      <c r="KX25" s="72"/>
      <c r="KY25" s="72"/>
      <c r="KZ25" s="72"/>
      <c r="LA25" s="72"/>
      <c r="LB25" s="74"/>
      <c r="LC25" s="74"/>
      <c r="LD25" s="74"/>
      <c r="LE25" s="74"/>
      <c r="LF25" s="74"/>
      <c r="LG25" s="74"/>
      <c r="LH25" s="74"/>
      <c r="LI25" s="74"/>
      <c r="LJ25" s="74"/>
      <c r="LK25" s="74"/>
      <c r="LL25" s="74"/>
      <c r="LM25" s="74"/>
      <c r="LN25" s="74"/>
      <c r="LO25" s="74"/>
      <c r="LP25" s="74"/>
      <c r="LQ25" s="74"/>
      <c r="LR25" s="74"/>
      <c r="LS25" s="74"/>
      <c r="LT25" s="74"/>
      <c r="LU25" s="74"/>
      <c r="LV25" s="74"/>
      <c r="LW25" s="74"/>
      <c r="LX25" s="74"/>
      <c r="LY25" s="74"/>
      <c r="LZ25" s="74"/>
      <c r="MA25" s="74"/>
      <c r="MB25" s="74"/>
      <c r="MC25" s="74"/>
      <c r="MD25" s="74"/>
      <c r="ME25" s="74"/>
      <c r="MF25" s="74"/>
      <c r="MG25" s="74"/>
      <c r="MH25" s="74"/>
      <c r="MI25" s="74"/>
      <c r="MJ25" s="74"/>
      <c r="MK25" s="74"/>
      <c r="ML25" s="74"/>
      <c r="MM25" s="74"/>
      <c r="MN25" s="74"/>
      <c r="MO25" s="74"/>
      <c r="MP25" s="74"/>
      <c r="MQ25" s="74"/>
      <c r="MR25" s="74"/>
      <c r="MS25" s="74"/>
      <c r="MT25" s="74"/>
      <c r="MU25" s="74"/>
      <c r="MV25" s="74"/>
      <c r="MW25" s="74"/>
      <c r="MX25" s="74"/>
      <c r="MY25" s="74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</row>
    <row r="26" spans="1:375" x14ac:dyDescent="0.2">
      <c r="A26" s="85" t="s">
        <v>12</v>
      </c>
      <c r="B26" s="8" t="s">
        <v>1</v>
      </c>
      <c r="C26" s="67">
        <v>1275</v>
      </c>
      <c r="D26" s="67"/>
      <c r="E26" s="67">
        <v>27125</v>
      </c>
      <c r="F26" s="67">
        <v>10900</v>
      </c>
      <c r="G26" s="67"/>
      <c r="H26" s="67">
        <v>43774</v>
      </c>
      <c r="I26" s="67">
        <v>22250</v>
      </c>
      <c r="J26" s="67">
        <v>29750</v>
      </c>
      <c r="K26" s="67">
        <v>26000</v>
      </c>
      <c r="L26" s="67">
        <v>30000</v>
      </c>
      <c r="M26" s="68">
        <v>31750</v>
      </c>
      <c r="N26" s="68">
        <v>39000</v>
      </c>
      <c r="O26" s="68">
        <v>23250</v>
      </c>
      <c r="P26" s="68">
        <v>6150</v>
      </c>
      <c r="Q26" s="68"/>
      <c r="R26" s="68">
        <v>310</v>
      </c>
      <c r="S26" s="68">
        <v>10400</v>
      </c>
      <c r="T26" s="68">
        <v>3050</v>
      </c>
      <c r="U26" s="68">
        <v>3025</v>
      </c>
      <c r="V26" s="68"/>
      <c r="W26" s="68">
        <v>580</v>
      </c>
      <c r="X26" s="68">
        <v>12750</v>
      </c>
      <c r="Y26" s="68">
        <v>12125</v>
      </c>
      <c r="Z26" s="68">
        <v>15250</v>
      </c>
      <c r="AA26" s="68">
        <v>19375</v>
      </c>
      <c r="AB26" s="68">
        <v>14875</v>
      </c>
      <c r="AC26" s="68">
        <v>6000</v>
      </c>
      <c r="AD26" s="68">
        <v>14250</v>
      </c>
      <c r="AE26" s="68">
        <v>4600</v>
      </c>
      <c r="AF26" s="68">
        <v>1625</v>
      </c>
      <c r="AG26" s="68">
        <v>2550</v>
      </c>
      <c r="AH26" s="68">
        <v>3525</v>
      </c>
      <c r="AI26" s="68">
        <v>1650</v>
      </c>
      <c r="AJ26" s="47"/>
      <c r="AK26" s="68"/>
      <c r="AL26" s="47"/>
      <c r="AM26" s="68">
        <v>2265</v>
      </c>
      <c r="AN26" s="47"/>
      <c r="AO26" s="68">
        <v>200</v>
      </c>
      <c r="AP26" s="47"/>
      <c r="AQ26" s="68">
        <v>161</v>
      </c>
      <c r="AR26" s="47">
        <v>31500</v>
      </c>
      <c r="AS26" s="68">
        <v>146</v>
      </c>
      <c r="AT26" s="47">
        <v>34000</v>
      </c>
      <c r="AU26" s="68">
        <v>105</v>
      </c>
      <c r="AV26" s="47">
        <v>13375</v>
      </c>
      <c r="AW26" s="68">
        <v>145</v>
      </c>
      <c r="AX26" s="47">
        <v>8700</v>
      </c>
      <c r="AY26" s="68">
        <v>138</v>
      </c>
      <c r="AZ26" s="47">
        <v>5848</v>
      </c>
      <c r="BA26" s="68">
        <v>46</v>
      </c>
      <c r="BB26" s="47">
        <v>15695</v>
      </c>
      <c r="BC26" s="68">
        <v>86</v>
      </c>
      <c r="BD26" s="47" t="s">
        <v>68</v>
      </c>
      <c r="BE26" s="68">
        <v>101</v>
      </c>
      <c r="BF26" s="47">
        <v>15840</v>
      </c>
      <c r="BG26" s="68">
        <v>116</v>
      </c>
      <c r="BH26" s="47" t="s">
        <v>68</v>
      </c>
      <c r="BI26" s="68" t="s">
        <v>68</v>
      </c>
      <c r="BJ26" s="47" t="s">
        <v>68</v>
      </c>
      <c r="BK26" s="68">
        <v>95</v>
      </c>
      <c r="BL26" s="47">
        <v>21750</v>
      </c>
      <c r="BM26" s="47" t="s">
        <v>68</v>
      </c>
      <c r="BN26" s="47">
        <v>32000</v>
      </c>
      <c r="BO26" s="47">
        <v>13250</v>
      </c>
      <c r="BP26" s="47">
        <v>24250</v>
      </c>
      <c r="BQ26" s="47">
        <v>18250</v>
      </c>
      <c r="BR26" s="68">
        <v>100</v>
      </c>
      <c r="BS26" s="47">
        <v>25000</v>
      </c>
      <c r="BT26" s="47">
        <v>32500</v>
      </c>
      <c r="BU26" s="47">
        <v>31500</v>
      </c>
      <c r="BV26" s="47">
        <v>20000</v>
      </c>
      <c r="BW26" s="68">
        <v>108</v>
      </c>
      <c r="BX26" s="47">
        <v>16500</v>
      </c>
      <c r="BY26" s="47">
        <v>14250</v>
      </c>
      <c r="BZ26" s="47">
        <v>7300</v>
      </c>
      <c r="CA26" s="47">
        <v>2300</v>
      </c>
      <c r="CB26" s="68" t="s">
        <v>68</v>
      </c>
      <c r="CC26" s="47">
        <v>9750</v>
      </c>
      <c r="CD26" s="47">
        <v>6200</v>
      </c>
      <c r="CE26" s="68">
        <v>98</v>
      </c>
      <c r="CF26" s="47">
        <v>8900</v>
      </c>
      <c r="CG26" s="47">
        <v>26000</v>
      </c>
      <c r="CH26" s="47" t="s">
        <v>68</v>
      </c>
      <c r="CI26" s="47">
        <v>17000</v>
      </c>
      <c r="CJ26" s="68">
        <v>98</v>
      </c>
      <c r="CK26" s="47">
        <v>28500</v>
      </c>
      <c r="CL26" s="47">
        <v>9500</v>
      </c>
      <c r="CM26" s="47">
        <v>49000</v>
      </c>
      <c r="CN26" s="47">
        <v>20500</v>
      </c>
      <c r="CO26" s="68">
        <v>113</v>
      </c>
      <c r="CP26" s="47">
        <v>33500</v>
      </c>
      <c r="CQ26" s="47">
        <v>13000</v>
      </c>
      <c r="CR26" s="47">
        <v>15000</v>
      </c>
      <c r="CS26" s="47">
        <v>10250</v>
      </c>
      <c r="CT26" s="47">
        <v>13250</v>
      </c>
      <c r="CU26" s="47">
        <v>11500</v>
      </c>
      <c r="CV26" s="47">
        <v>12750</v>
      </c>
      <c r="CW26" s="47">
        <v>9500</v>
      </c>
      <c r="CX26" s="68">
        <v>103</v>
      </c>
      <c r="CY26" s="47">
        <v>10000</v>
      </c>
      <c r="CZ26" s="47">
        <v>6700</v>
      </c>
      <c r="DA26" s="47">
        <v>17250</v>
      </c>
      <c r="DB26" s="47">
        <v>10000</v>
      </c>
      <c r="DC26" s="68">
        <v>17250</v>
      </c>
      <c r="DD26" s="68">
        <v>6900</v>
      </c>
      <c r="DE26" s="47">
        <v>14500</v>
      </c>
      <c r="DF26" s="47" t="s">
        <v>68</v>
      </c>
      <c r="DG26" s="68">
        <v>118</v>
      </c>
      <c r="DH26" s="47">
        <v>11250</v>
      </c>
      <c r="DI26" s="47">
        <v>11000</v>
      </c>
      <c r="DJ26" s="47" t="s">
        <v>68</v>
      </c>
      <c r="DK26" s="47" t="s">
        <v>68</v>
      </c>
      <c r="DL26" s="47">
        <v>8300</v>
      </c>
      <c r="DM26" s="47">
        <v>5800</v>
      </c>
      <c r="DN26" s="47">
        <v>12750</v>
      </c>
      <c r="DO26" s="47">
        <v>6200</v>
      </c>
      <c r="DP26" s="47">
        <v>8600</v>
      </c>
      <c r="DQ26" s="47">
        <v>2400</v>
      </c>
      <c r="DR26" s="68">
        <v>112</v>
      </c>
      <c r="DS26" s="47" t="s">
        <v>68</v>
      </c>
      <c r="DT26" s="47" t="s">
        <v>68</v>
      </c>
      <c r="DU26" s="47" t="s">
        <v>68</v>
      </c>
      <c r="DV26" s="47">
        <v>1075</v>
      </c>
      <c r="DW26" s="47">
        <v>1700</v>
      </c>
      <c r="DX26" s="47">
        <v>1575</v>
      </c>
      <c r="DY26" s="47">
        <v>3000</v>
      </c>
      <c r="DZ26" s="47">
        <v>1775</v>
      </c>
      <c r="EA26" s="47">
        <v>193</v>
      </c>
      <c r="EB26" s="47">
        <v>1800</v>
      </c>
      <c r="EC26" s="47">
        <v>1300</v>
      </c>
      <c r="ED26" s="47">
        <v>94</v>
      </c>
      <c r="EE26" s="47">
        <v>1150</v>
      </c>
      <c r="EF26" s="47">
        <v>1095</v>
      </c>
      <c r="EG26" s="68">
        <v>89</v>
      </c>
      <c r="EH26" s="47">
        <v>1875</v>
      </c>
      <c r="EI26" s="47">
        <v>1825</v>
      </c>
      <c r="EJ26" s="47">
        <v>990</v>
      </c>
      <c r="EK26" s="47">
        <v>1000</v>
      </c>
      <c r="EL26" s="47" t="s">
        <v>68</v>
      </c>
      <c r="EM26" s="47">
        <v>2775</v>
      </c>
      <c r="EN26" s="47">
        <v>1013</v>
      </c>
      <c r="EO26" s="47">
        <v>1650</v>
      </c>
      <c r="EP26" s="47">
        <v>1263</v>
      </c>
      <c r="EQ26" s="47">
        <v>1388</v>
      </c>
      <c r="ER26" s="47">
        <v>430</v>
      </c>
      <c r="ES26" s="47">
        <v>480</v>
      </c>
      <c r="ET26" s="47">
        <v>405</v>
      </c>
      <c r="EU26" s="68">
        <v>95</v>
      </c>
      <c r="EV26" s="69">
        <v>465</v>
      </c>
      <c r="EW26" s="69">
        <v>800</v>
      </c>
      <c r="EX26" s="69">
        <v>13500</v>
      </c>
      <c r="EY26" s="69">
        <v>420</v>
      </c>
      <c r="EZ26" s="69">
        <v>3100</v>
      </c>
      <c r="FA26" s="69">
        <v>16750</v>
      </c>
      <c r="FB26" s="69">
        <v>13250</v>
      </c>
      <c r="FC26" s="69">
        <v>2200</v>
      </c>
      <c r="FD26" s="69">
        <v>10125</v>
      </c>
      <c r="FE26" s="68">
        <v>95</v>
      </c>
      <c r="FF26" s="47" t="s">
        <v>68</v>
      </c>
      <c r="FG26" s="47">
        <v>4850</v>
      </c>
      <c r="FH26" s="47">
        <v>800</v>
      </c>
      <c r="FI26" s="47" t="s">
        <v>68</v>
      </c>
      <c r="FJ26" s="47">
        <v>470</v>
      </c>
      <c r="FK26" s="47">
        <v>1200</v>
      </c>
      <c r="FL26" s="47">
        <v>5100</v>
      </c>
      <c r="FM26" s="47" t="s">
        <v>68</v>
      </c>
      <c r="FN26" s="47">
        <v>2000</v>
      </c>
      <c r="FO26" s="47">
        <v>7800</v>
      </c>
      <c r="FP26" s="47">
        <v>11350</v>
      </c>
      <c r="FQ26" s="47">
        <v>7000</v>
      </c>
      <c r="FR26" s="47">
        <v>1613</v>
      </c>
      <c r="FS26" s="47">
        <v>1700</v>
      </c>
      <c r="FT26" s="68">
        <v>107</v>
      </c>
      <c r="FU26" s="47">
        <v>370</v>
      </c>
      <c r="FV26" s="47">
        <v>485</v>
      </c>
      <c r="FW26" s="47">
        <v>8400</v>
      </c>
      <c r="FX26" s="47">
        <v>2400</v>
      </c>
      <c r="FY26" s="47">
        <v>7600</v>
      </c>
      <c r="FZ26" s="47">
        <v>5000</v>
      </c>
      <c r="GA26" s="47">
        <v>6200</v>
      </c>
      <c r="GB26" s="47">
        <v>4000</v>
      </c>
      <c r="GC26" s="68">
        <v>98</v>
      </c>
      <c r="GD26" s="47">
        <v>5600</v>
      </c>
      <c r="GE26" s="47">
        <v>2100</v>
      </c>
      <c r="GF26" s="47">
        <v>2000</v>
      </c>
      <c r="GG26" s="47">
        <v>3400</v>
      </c>
      <c r="GH26" s="47">
        <v>7600</v>
      </c>
      <c r="GI26" s="47">
        <v>13250</v>
      </c>
      <c r="GJ26" s="47">
        <v>7000</v>
      </c>
      <c r="GK26" s="47">
        <v>34000</v>
      </c>
      <c r="GL26" s="47">
        <v>2375</v>
      </c>
      <c r="GM26" s="47">
        <v>3250</v>
      </c>
      <c r="GN26" s="68">
        <v>98</v>
      </c>
      <c r="GO26" s="47">
        <v>5200</v>
      </c>
      <c r="GP26" s="47">
        <v>4350</v>
      </c>
      <c r="GQ26" s="47">
        <v>1925</v>
      </c>
      <c r="GR26" s="47">
        <v>3900</v>
      </c>
      <c r="GS26" s="47">
        <v>2850</v>
      </c>
      <c r="GT26" s="47">
        <v>3650</v>
      </c>
      <c r="GU26" s="47">
        <v>2300</v>
      </c>
      <c r="GV26" s="47">
        <v>3850</v>
      </c>
      <c r="GW26" s="47">
        <v>3800</v>
      </c>
      <c r="GX26" s="47">
        <v>1100</v>
      </c>
      <c r="GY26" s="68" t="s">
        <v>83</v>
      </c>
      <c r="GZ26" s="68">
        <v>3100</v>
      </c>
      <c r="HA26" s="68">
        <v>4200</v>
      </c>
      <c r="HB26" s="68">
        <v>4700</v>
      </c>
      <c r="HC26" s="68">
        <v>1150</v>
      </c>
      <c r="HD26" s="70">
        <v>5000</v>
      </c>
      <c r="HE26" s="70">
        <v>1060</v>
      </c>
      <c r="HF26" s="70">
        <v>6800</v>
      </c>
      <c r="HG26" s="71">
        <v>1000</v>
      </c>
      <c r="HH26" s="70">
        <v>14000</v>
      </c>
      <c r="HI26" s="70">
        <v>520</v>
      </c>
      <c r="HJ26" s="70">
        <v>20250</v>
      </c>
      <c r="HK26" s="70">
        <v>5200</v>
      </c>
      <c r="HL26" s="70">
        <v>100</v>
      </c>
      <c r="HM26" s="70">
        <v>41</v>
      </c>
      <c r="HN26" s="70">
        <v>100</v>
      </c>
      <c r="HO26" s="75" t="s">
        <v>68</v>
      </c>
      <c r="HP26" s="75" t="s">
        <v>68</v>
      </c>
      <c r="HQ26" s="70">
        <v>5100</v>
      </c>
      <c r="HR26" s="70">
        <v>5000</v>
      </c>
      <c r="HS26" s="70">
        <v>15750</v>
      </c>
      <c r="HT26" s="70">
        <v>6400</v>
      </c>
      <c r="HU26" s="70">
        <v>11250</v>
      </c>
      <c r="HV26" s="70">
        <v>11500</v>
      </c>
      <c r="HW26" s="70">
        <v>15250</v>
      </c>
      <c r="HX26" s="70">
        <v>7150</v>
      </c>
      <c r="HY26" s="70">
        <v>470</v>
      </c>
      <c r="HZ26" s="70">
        <v>3900</v>
      </c>
      <c r="IA26" s="75" t="s">
        <v>68</v>
      </c>
      <c r="IB26" s="72">
        <v>4350</v>
      </c>
      <c r="IC26" s="72">
        <v>2475</v>
      </c>
      <c r="ID26" s="70">
        <v>20500</v>
      </c>
      <c r="IE26" s="70">
        <v>10750</v>
      </c>
      <c r="IF26" s="72">
        <v>4900</v>
      </c>
      <c r="IG26" s="72">
        <v>5400</v>
      </c>
      <c r="IH26" s="70">
        <v>2100</v>
      </c>
      <c r="II26" s="70">
        <v>3050</v>
      </c>
      <c r="IJ26" s="70">
        <v>5800</v>
      </c>
      <c r="IK26" s="70">
        <v>5300</v>
      </c>
      <c r="IL26" s="70">
        <v>380</v>
      </c>
      <c r="IM26" s="70">
        <v>7600</v>
      </c>
      <c r="IN26" s="70">
        <v>4000</v>
      </c>
      <c r="IO26" s="70">
        <v>4550</v>
      </c>
      <c r="IP26" s="70">
        <v>4075</v>
      </c>
      <c r="IQ26" s="70">
        <v>6700</v>
      </c>
      <c r="IR26" s="70">
        <v>11600</v>
      </c>
      <c r="IS26" s="70">
        <v>11200</v>
      </c>
      <c r="IT26" s="70">
        <v>10800</v>
      </c>
      <c r="IU26" s="70">
        <v>31500</v>
      </c>
      <c r="IV26" s="70">
        <v>13250</v>
      </c>
      <c r="IW26" s="73" t="s">
        <v>68</v>
      </c>
      <c r="IX26" s="72">
        <v>26000</v>
      </c>
      <c r="IY26" s="73" t="s">
        <v>68</v>
      </c>
      <c r="IZ26" s="72">
        <v>2650</v>
      </c>
      <c r="JA26" s="72">
        <v>3500</v>
      </c>
      <c r="JB26" s="72">
        <v>3800</v>
      </c>
      <c r="JC26" s="72">
        <v>11600</v>
      </c>
      <c r="JD26" s="72">
        <v>5800</v>
      </c>
      <c r="JE26" s="72">
        <v>3250</v>
      </c>
      <c r="JF26" s="72">
        <v>8200</v>
      </c>
      <c r="JG26" s="72">
        <v>3250</v>
      </c>
      <c r="JH26" s="72">
        <v>3300</v>
      </c>
      <c r="JI26" s="72">
        <v>3450</v>
      </c>
      <c r="JJ26" s="72">
        <v>178</v>
      </c>
      <c r="JK26" s="72">
        <v>1090</v>
      </c>
      <c r="JL26" s="72">
        <v>2500</v>
      </c>
      <c r="JM26" s="72">
        <v>1650</v>
      </c>
      <c r="JN26" s="72">
        <v>2100</v>
      </c>
      <c r="JO26" s="72">
        <v>2200</v>
      </c>
      <c r="JP26" s="72">
        <v>790</v>
      </c>
      <c r="JQ26" s="72">
        <v>970</v>
      </c>
      <c r="JR26" s="72">
        <v>21000</v>
      </c>
      <c r="JS26" s="72">
        <v>4850</v>
      </c>
      <c r="JT26" s="72">
        <v>400</v>
      </c>
      <c r="JU26" s="73" t="s">
        <v>83</v>
      </c>
      <c r="JV26" s="72">
        <v>1000</v>
      </c>
      <c r="JW26" s="72">
        <v>1375</v>
      </c>
      <c r="JX26" s="72">
        <v>5000</v>
      </c>
      <c r="JY26" s="72">
        <v>550</v>
      </c>
      <c r="JZ26" s="72">
        <v>3450</v>
      </c>
      <c r="KA26" s="72">
        <v>450</v>
      </c>
      <c r="KB26" s="72">
        <v>600</v>
      </c>
      <c r="KC26" s="72">
        <v>3300</v>
      </c>
      <c r="KD26" s="72">
        <v>475</v>
      </c>
      <c r="KE26" s="72">
        <v>6900</v>
      </c>
      <c r="KF26" s="72">
        <v>13250</v>
      </c>
      <c r="KG26" s="72">
        <v>7300</v>
      </c>
      <c r="KH26" s="72">
        <v>248</v>
      </c>
      <c r="KI26" s="72">
        <v>6500</v>
      </c>
      <c r="KJ26" s="72">
        <v>8300</v>
      </c>
      <c r="KK26" s="72">
        <v>7700</v>
      </c>
      <c r="KL26" s="72">
        <v>10200</v>
      </c>
      <c r="KM26" s="73" t="s">
        <v>68</v>
      </c>
      <c r="KN26" s="73" t="s">
        <v>68</v>
      </c>
      <c r="KO26" s="72">
        <v>7050</v>
      </c>
      <c r="KP26" s="72">
        <v>6550</v>
      </c>
      <c r="KQ26" s="72">
        <v>400</v>
      </c>
      <c r="KR26" s="72">
        <v>5300</v>
      </c>
      <c r="KS26" s="72">
        <v>5650</v>
      </c>
      <c r="KT26" s="72">
        <v>9500</v>
      </c>
      <c r="KU26" s="72">
        <v>5600</v>
      </c>
      <c r="KV26" s="72">
        <v>11250</v>
      </c>
      <c r="KW26" s="72">
        <v>3200</v>
      </c>
      <c r="KX26" s="72">
        <v>635</v>
      </c>
      <c r="KY26" s="72">
        <v>14125</v>
      </c>
      <c r="KZ26" s="72">
        <v>6250</v>
      </c>
      <c r="LA26" s="72" t="s">
        <v>68</v>
      </c>
      <c r="LB26" s="70">
        <v>380</v>
      </c>
      <c r="LC26" s="70">
        <v>2700</v>
      </c>
      <c r="LD26" s="74">
        <v>3550</v>
      </c>
      <c r="LE26" s="74">
        <v>2850</v>
      </c>
      <c r="LF26" s="74">
        <v>8400</v>
      </c>
      <c r="LG26" s="74">
        <v>3300</v>
      </c>
      <c r="LH26" s="74">
        <v>5700</v>
      </c>
      <c r="LI26" s="74">
        <v>3850</v>
      </c>
      <c r="LJ26" s="74">
        <v>3450</v>
      </c>
      <c r="LK26" s="74">
        <v>4700</v>
      </c>
      <c r="LL26" s="74">
        <v>5400</v>
      </c>
      <c r="LM26" s="74">
        <v>2550</v>
      </c>
      <c r="LN26" s="74">
        <v>1850</v>
      </c>
      <c r="LO26" s="74">
        <v>2600</v>
      </c>
      <c r="LP26" s="74">
        <v>570</v>
      </c>
      <c r="LQ26" s="76" t="s">
        <v>68</v>
      </c>
      <c r="LR26" s="74">
        <v>14500</v>
      </c>
      <c r="LS26" s="74">
        <v>7500</v>
      </c>
      <c r="LT26" s="74">
        <v>1350</v>
      </c>
      <c r="LU26" s="76" t="s">
        <v>68</v>
      </c>
      <c r="LV26" s="76" t="s">
        <v>68</v>
      </c>
      <c r="LW26" s="76" t="s">
        <v>83</v>
      </c>
      <c r="LX26" s="74">
        <v>18000</v>
      </c>
      <c r="LY26" s="74">
        <v>13500</v>
      </c>
      <c r="LZ26" s="74">
        <v>950</v>
      </c>
      <c r="MA26" s="76">
        <v>5400</v>
      </c>
      <c r="MB26" s="76">
        <v>13750</v>
      </c>
      <c r="MC26" s="76">
        <v>11500</v>
      </c>
      <c r="MD26" s="76">
        <v>18000</v>
      </c>
      <c r="ME26" s="76" t="s">
        <v>68</v>
      </c>
      <c r="MF26" s="76">
        <v>1138</v>
      </c>
      <c r="MG26" s="76" t="s">
        <v>68</v>
      </c>
      <c r="MH26" s="76" t="s">
        <v>68</v>
      </c>
      <c r="MI26" s="76">
        <v>12150</v>
      </c>
      <c r="MJ26" s="76">
        <v>49250</v>
      </c>
      <c r="MK26" s="76">
        <v>9050</v>
      </c>
      <c r="ML26" s="76">
        <v>215</v>
      </c>
      <c r="MM26" s="76">
        <v>10900</v>
      </c>
      <c r="MN26" s="76">
        <v>29250</v>
      </c>
      <c r="MO26" s="76" t="s">
        <v>68</v>
      </c>
      <c r="MP26" s="76" t="s">
        <v>68</v>
      </c>
      <c r="MQ26" s="76" t="s">
        <v>83</v>
      </c>
      <c r="MR26" s="76">
        <v>11400</v>
      </c>
      <c r="MS26" s="76" t="s">
        <v>68</v>
      </c>
      <c r="MT26" s="76">
        <v>8400</v>
      </c>
      <c r="MU26" s="76">
        <v>12750</v>
      </c>
      <c r="MV26" s="76">
        <v>390</v>
      </c>
      <c r="MW26" s="76">
        <v>6700</v>
      </c>
      <c r="MX26" s="76" t="s">
        <v>68</v>
      </c>
      <c r="MY26" s="76">
        <v>12250</v>
      </c>
      <c r="MZ26" s="75">
        <v>32500</v>
      </c>
      <c r="NA26" s="75">
        <v>1900</v>
      </c>
      <c r="NB26" s="75">
        <v>40500</v>
      </c>
      <c r="NC26" s="75">
        <v>11250</v>
      </c>
      <c r="ND26" s="75">
        <v>4600</v>
      </c>
      <c r="NE26" s="75">
        <v>1625</v>
      </c>
      <c r="NF26" s="75" t="s">
        <v>68</v>
      </c>
      <c r="NG26" s="75">
        <v>11000</v>
      </c>
      <c r="NH26" s="75">
        <v>1900</v>
      </c>
      <c r="NI26" s="75">
        <v>19750</v>
      </c>
      <c r="NJ26" s="70">
        <v>11300</v>
      </c>
      <c r="NK26" s="75">
        <v>11000</v>
      </c>
    </row>
    <row r="27" spans="1:375" x14ac:dyDescent="0.2">
      <c r="A27" s="86" t="s">
        <v>13</v>
      </c>
      <c r="B27" s="8" t="s">
        <v>1</v>
      </c>
      <c r="C27" s="67">
        <v>47678</v>
      </c>
      <c r="D27" s="67">
        <v>56448</v>
      </c>
      <c r="E27" s="67">
        <v>57851</v>
      </c>
      <c r="F27" s="67">
        <v>21213</v>
      </c>
      <c r="G27" s="67"/>
      <c r="H27" s="67"/>
      <c r="I27" s="67">
        <v>41819</v>
      </c>
      <c r="J27" s="67"/>
      <c r="K27" s="67">
        <v>52406</v>
      </c>
      <c r="L27" s="67">
        <v>35529</v>
      </c>
      <c r="M27" s="68">
        <v>54727</v>
      </c>
      <c r="N27" s="68">
        <v>54388</v>
      </c>
      <c r="O27" s="68">
        <v>53519</v>
      </c>
      <c r="P27" s="68">
        <v>9807</v>
      </c>
      <c r="Q27" s="68">
        <v>2549</v>
      </c>
      <c r="R27" s="68"/>
      <c r="S27" s="68">
        <v>17087</v>
      </c>
      <c r="T27" s="68">
        <v>4753</v>
      </c>
      <c r="U27" s="68">
        <v>6535</v>
      </c>
      <c r="V27" s="68">
        <v>2072</v>
      </c>
      <c r="W27" s="68">
        <v>2628</v>
      </c>
      <c r="X27" s="68">
        <v>16731</v>
      </c>
      <c r="Y27" s="68">
        <v>22112</v>
      </c>
      <c r="Z27" s="68">
        <v>21401</v>
      </c>
      <c r="AA27" s="68">
        <v>24555</v>
      </c>
      <c r="AB27" s="68">
        <v>20213</v>
      </c>
      <c r="AC27" s="68">
        <v>9805</v>
      </c>
      <c r="AD27" s="68">
        <v>18390</v>
      </c>
      <c r="AE27" s="68">
        <v>7466</v>
      </c>
      <c r="AF27" s="68">
        <v>4510</v>
      </c>
      <c r="AG27" s="68">
        <v>5029</v>
      </c>
      <c r="AH27" s="68">
        <v>7143</v>
      </c>
      <c r="AI27" s="68">
        <v>3346</v>
      </c>
      <c r="AJ27" s="47">
        <v>49416</v>
      </c>
      <c r="AK27" s="68">
        <v>3118</v>
      </c>
      <c r="AL27" s="47">
        <v>77186</v>
      </c>
      <c r="AM27" s="68"/>
      <c r="AN27" s="47">
        <v>64202</v>
      </c>
      <c r="AO27" s="68">
        <v>2495</v>
      </c>
      <c r="AP27" s="47">
        <v>76437</v>
      </c>
      <c r="AQ27" s="68">
        <v>2016</v>
      </c>
      <c r="AR27" s="47">
        <v>54545</v>
      </c>
      <c r="AS27" s="68">
        <v>2082</v>
      </c>
      <c r="AT27" s="47">
        <v>49402</v>
      </c>
      <c r="AU27" s="68">
        <v>1085</v>
      </c>
      <c r="AV27" s="47">
        <v>16865</v>
      </c>
      <c r="AW27" s="68">
        <v>1957</v>
      </c>
      <c r="AX27" s="47">
        <v>15267</v>
      </c>
      <c r="AY27" s="68">
        <v>807</v>
      </c>
      <c r="AZ27" s="47">
        <v>9363</v>
      </c>
      <c r="BA27" s="68">
        <v>390</v>
      </c>
      <c r="BB27" s="47">
        <v>19483</v>
      </c>
      <c r="BC27" s="68">
        <v>1638</v>
      </c>
      <c r="BD27" s="47">
        <v>41714</v>
      </c>
      <c r="BE27" s="68">
        <v>2515</v>
      </c>
      <c r="BF27" s="47">
        <v>18762</v>
      </c>
      <c r="BG27" s="68">
        <v>1792</v>
      </c>
      <c r="BH27" s="47">
        <v>5950</v>
      </c>
      <c r="BI27" s="68">
        <v>1644</v>
      </c>
      <c r="BJ27" s="47">
        <v>48603</v>
      </c>
      <c r="BK27" s="68">
        <v>1946</v>
      </c>
      <c r="BL27" s="47">
        <v>28261</v>
      </c>
      <c r="BM27" s="47">
        <v>16622</v>
      </c>
      <c r="BN27" s="47">
        <v>38244</v>
      </c>
      <c r="BO27" s="47">
        <v>21521</v>
      </c>
      <c r="BP27" s="47">
        <v>34041</v>
      </c>
      <c r="BQ27" s="47">
        <v>23472</v>
      </c>
      <c r="BR27" s="68">
        <v>1631</v>
      </c>
      <c r="BS27" s="47">
        <v>64248</v>
      </c>
      <c r="BT27" s="47">
        <v>43498</v>
      </c>
      <c r="BU27" s="47">
        <v>45028</v>
      </c>
      <c r="BV27" s="47">
        <v>26266</v>
      </c>
      <c r="BW27" s="68">
        <v>1789</v>
      </c>
      <c r="BX27" s="47">
        <v>17594</v>
      </c>
      <c r="BY27" s="47">
        <v>16432</v>
      </c>
      <c r="BZ27" s="47">
        <v>17942</v>
      </c>
      <c r="CA27" s="47">
        <v>7834</v>
      </c>
      <c r="CB27" s="68">
        <v>3487</v>
      </c>
      <c r="CC27" s="47">
        <v>19242</v>
      </c>
      <c r="CD27" s="47">
        <v>12800</v>
      </c>
      <c r="CE27" s="68">
        <v>1863</v>
      </c>
      <c r="CF27" s="47">
        <v>17232</v>
      </c>
      <c r="CG27" s="47">
        <v>35984</v>
      </c>
      <c r="CH27" s="47">
        <v>37540</v>
      </c>
      <c r="CI27" s="47">
        <v>20715</v>
      </c>
      <c r="CJ27" s="68">
        <v>1626</v>
      </c>
      <c r="CK27" s="47">
        <v>36248</v>
      </c>
      <c r="CL27" s="47">
        <v>18626</v>
      </c>
      <c r="CM27" s="47">
        <v>84560</v>
      </c>
      <c r="CN27" s="47">
        <v>29015</v>
      </c>
      <c r="CO27" s="68">
        <v>1894</v>
      </c>
      <c r="CP27" s="47">
        <v>38280</v>
      </c>
      <c r="CQ27" s="47">
        <v>18865</v>
      </c>
      <c r="CR27" s="47">
        <v>58199</v>
      </c>
      <c r="CS27" s="47">
        <v>16845</v>
      </c>
      <c r="CT27" s="47">
        <v>27329</v>
      </c>
      <c r="CU27" s="47">
        <v>16253</v>
      </c>
      <c r="CV27" s="47">
        <v>46154</v>
      </c>
      <c r="CW27" s="47">
        <v>15788</v>
      </c>
      <c r="CX27" s="68">
        <v>1810</v>
      </c>
      <c r="CY27" s="47">
        <v>15411</v>
      </c>
      <c r="CZ27" s="47">
        <v>12323</v>
      </c>
      <c r="DA27" s="47">
        <v>27268</v>
      </c>
      <c r="DB27" s="47">
        <v>15577</v>
      </c>
      <c r="DC27" s="68">
        <v>25283</v>
      </c>
      <c r="DD27" s="68">
        <v>13015</v>
      </c>
      <c r="DE27" s="47">
        <v>26288</v>
      </c>
      <c r="DF27" s="47">
        <v>13400</v>
      </c>
      <c r="DG27" s="68">
        <v>1746</v>
      </c>
      <c r="DH27" s="47">
        <v>15757</v>
      </c>
      <c r="DI27" s="47">
        <v>17644</v>
      </c>
      <c r="DJ27" s="47">
        <v>5559</v>
      </c>
      <c r="DK27" s="47">
        <v>7725</v>
      </c>
      <c r="DL27" s="47">
        <v>15459</v>
      </c>
      <c r="DM27" s="47">
        <v>11280</v>
      </c>
      <c r="DN27" s="47">
        <v>20000</v>
      </c>
      <c r="DO27" s="47">
        <v>13207</v>
      </c>
      <c r="DP27" s="47">
        <v>14447</v>
      </c>
      <c r="DQ27" s="47">
        <v>6000</v>
      </c>
      <c r="DR27" s="68">
        <v>891</v>
      </c>
      <c r="DS27" s="47">
        <v>7170</v>
      </c>
      <c r="DT27" s="47">
        <v>6119</v>
      </c>
      <c r="DU27" s="47">
        <v>4558</v>
      </c>
      <c r="DV27" s="47">
        <v>3559</v>
      </c>
      <c r="DW27" s="47">
        <v>8896</v>
      </c>
      <c r="DX27" s="47">
        <v>9639</v>
      </c>
      <c r="DY27" s="47">
        <v>7031</v>
      </c>
      <c r="DZ27" s="47">
        <v>5548</v>
      </c>
      <c r="EA27" s="47">
        <v>1499</v>
      </c>
      <c r="EB27" s="47">
        <v>6938</v>
      </c>
      <c r="EC27" s="47">
        <v>5545</v>
      </c>
      <c r="ED27" s="47">
        <v>1874</v>
      </c>
      <c r="EE27" s="47">
        <v>7053</v>
      </c>
      <c r="EF27" s="47">
        <v>5905</v>
      </c>
      <c r="EG27" s="68">
        <v>1612</v>
      </c>
      <c r="EH27" s="47">
        <v>6736</v>
      </c>
      <c r="EI27" s="47">
        <v>7117</v>
      </c>
      <c r="EJ27" s="47">
        <v>8097</v>
      </c>
      <c r="EK27" s="47">
        <v>7835</v>
      </c>
      <c r="EL27" s="47">
        <v>10967</v>
      </c>
      <c r="EM27" s="47">
        <v>9745</v>
      </c>
      <c r="EN27" s="47">
        <v>7628</v>
      </c>
      <c r="EO27" s="47">
        <v>9554</v>
      </c>
      <c r="EP27" s="47">
        <v>7441</v>
      </c>
      <c r="EQ27" s="47">
        <v>7599</v>
      </c>
      <c r="ER27" s="47">
        <v>4981</v>
      </c>
      <c r="ES27" s="47">
        <v>5501</v>
      </c>
      <c r="ET27" s="47">
        <v>7179</v>
      </c>
      <c r="EU27" s="68">
        <v>2924</v>
      </c>
      <c r="EV27" s="69">
        <v>4670</v>
      </c>
      <c r="EW27" s="69">
        <v>6005</v>
      </c>
      <c r="EX27" s="69">
        <v>40750</v>
      </c>
      <c r="EY27" s="69">
        <v>4962</v>
      </c>
      <c r="EZ27" s="69">
        <v>9169</v>
      </c>
      <c r="FA27" s="69">
        <v>27926</v>
      </c>
      <c r="FB27" s="69">
        <v>31042</v>
      </c>
      <c r="FC27" s="69">
        <v>8022</v>
      </c>
      <c r="FD27" s="69">
        <v>15284</v>
      </c>
      <c r="FE27" s="68">
        <v>2566</v>
      </c>
      <c r="FF27" s="47">
        <v>7002</v>
      </c>
      <c r="FG27" s="47">
        <v>15989</v>
      </c>
      <c r="FH27" s="47">
        <v>7241</v>
      </c>
      <c r="FI27" s="47">
        <v>23578</v>
      </c>
      <c r="FJ27" s="47">
        <v>5500</v>
      </c>
      <c r="FK27" s="47">
        <v>6644</v>
      </c>
      <c r="FL27" s="47">
        <v>11132</v>
      </c>
      <c r="FM27" s="47">
        <v>30373</v>
      </c>
      <c r="FN27" s="47">
        <v>24336</v>
      </c>
      <c r="FO27" s="47">
        <v>18976</v>
      </c>
      <c r="FP27" s="47">
        <v>21962</v>
      </c>
      <c r="FQ27" s="47">
        <v>12904</v>
      </c>
      <c r="FR27" s="47">
        <v>4623</v>
      </c>
      <c r="FS27" s="47">
        <v>4194</v>
      </c>
      <c r="FT27" s="68">
        <v>2175</v>
      </c>
      <c r="FU27" s="47">
        <v>2075</v>
      </c>
      <c r="FV27" s="47">
        <v>4662</v>
      </c>
      <c r="FW27" s="47">
        <v>15447</v>
      </c>
      <c r="FX27" s="47">
        <v>5824</v>
      </c>
      <c r="FY27" s="47">
        <v>17163</v>
      </c>
      <c r="FZ27" s="47">
        <v>12533</v>
      </c>
      <c r="GA27" s="47">
        <v>12496</v>
      </c>
      <c r="GB27" s="47">
        <v>11446</v>
      </c>
      <c r="GC27" s="68">
        <v>1588</v>
      </c>
      <c r="GD27" s="47">
        <v>14878</v>
      </c>
      <c r="GE27" s="47">
        <v>7273</v>
      </c>
      <c r="GF27" s="47">
        <v>7674</v>
      </c>
      <c r="GG27" s="47">
        <v>11071</v>
      </c>
      <c r="GH27" s="47">
        <v>16208</v>
      </c>
      <c r="GI27" s="47">
        <v>24954</v>
      </c>
      <c r="GJ27" s="47">
        <v>18590</v>
      </c>
      <c r="GK27" s="47">
        <v>51875</v>
      </c>
      <c r="GL27" s="47">
        <v>8247</v>
      </c>
      <c r="GM27" s="47">
        <v>9040</v>
      </c>
      <c r="GN27" s="68">
        <v>1749</v>
      </c>
      <c r="GO27" s="47">
        <v>11385</v>
      </c>
      <c r="GP27" s="47">
        <v>11167</v>
      </c>
      <c r="GQ27" s="47">
        <v>9188</v>
      </c>
      <c r="GR27" s="47">
        <v>10821</v>
      </c>
      <c r="GS27" s="47">
        <v>12009</v>
      </c>
      <c r="GT27" s="47">
        <v>11169</v>
      </c>
      <c r="GU27" s="47">
        <v>9716</v>
      </c>
      <c r="GV27" s="47">
        <v>11648</v>
      </c>
      <c r="GW27" s="47">
        <v>9371</v>
      </c>
      <c r="GX27" s="47">
        <v>5469</v>
      </c>
      <c r="GY27" s="68">
        <v>2855</v>
      </c>
      <c r="GZ27" s="68">
        <v>9572</v>
      </c>
      <c r="HA27" s="68">
        <v>9851</v>
      </c>
      <c r="HB27" s="68">
        <v>12478</v>
      </c>
      <c r="HC27" s="68">
        <v>5932</v>
      </c>
      <c r="HD27" s="70">
        <v>12536</v>
      </c>
      <c r="HE27" s="70">
        <v>6406</v>
      </c>
      <c r="HF27" s="70">
        <v>12209</v>
      </c>
      <c r="HG27" s="71">
        <v>5353</v>
      </c>
      <c r="HH27" s="70">
        <v>27830</v>
      </c>
      <c r="HI27" s="70">
        <v>3748</v>
      </c>
      <c r="HJ27" s="70">
        <v>27998</v>
      </c>
      <c r="HK27" s="70">
        <v>9137</v>
      </c>
      <c r="HL27" s="70">
        <v>779</v>
      </c>
      <c r="HM27" s="70">
        <v>407</v>
      </c>
      <c r="HN27" s="70">
        <v>807</v>
      </c>
      <c r="HO27" s="70">
        <v>2437</v>
      </c>
      <c r="HP27" s="70">
        <v>4769</v>
      </c>
      <c r="HQ27" s="70">
        <v>12665</v>
      </c>
      <c r="HR27" s="70">
        <v>10682</v>
      </c>
      <c r="HS27" s="70">
        <v>25659</v>
      </c>
      <c r="HT27" s="70">
        <v>10364</v>
      </c>
      <c r="HU27" s="70">
        <v>27683</v>
      </c>
      <c r="HV27" s="70">
        <v>19889</v>
      </c>
      <c r="HW27" s="70">
        <v>21021</v>
      </c>
      <c r="HX27" s="70">
        <v>13386</v>
      </c>
      <c r="HY27" s="70">
        <v>1678</v>
      </c>
      <c r="HZ27" s="70">
        <v>17909</v>
      </c>
      <c r="IA27" s="70">
        <v>733</v>
      </c>
      <c r="IB27" s="72">
        <v>11842</v>
      </c>
      <c r="IC27" s="72">
        <v>7806</v>
      </c>
      <c r="ID27" s="70">
        <v>26284</v>
      </c>
      <c r="IE27" s="70">
        <v>15449</v>
      </c>
      <c r="IF27" s="72">
        <v>8077</v>
      </c>
      <c r="IG27" s="72">
        <v>7420</v>
      </c>
      <c r="IH27" s="70">
        <v>7032</v>
      </c>
      <c r="II27" s="70">
        <v>9266</v>
      </c>
      <c r="IJ27" s="70">
        <v>11771</v>
      </c>
      <c r="IK27" s="70">
        <v>10972</v>
      </c>
      <c r="IL27" s="70">
        <v>2752</v>
      </c>
      <c r="IM27" s="70">
        <v>14582</v>
      </c>
      <c r="IN27" s="70">
        <v>10605</v>
      </c>
      <c r="IO27" s="70">
        <v>11797</v>
      </c>
      <c r="IP27" s="70">
        <v>10067</v>
      </c>
      <c r="IQ27" s="70">
        <v>12471</v>
      </c>
      <c r="IR27" s="70">
        <v>18254</v>
      </c>
      <c r="IS27" s="70">
        <v>45240</v>
      </c>
      <c r="IT27" s="70">
        <v>37417</v>
      </c>
      <c r="IU27" s="70">
        <v>42926</v>
      </c>
      <c r="IV27" s="70">
        <v>26395</v>
      </c>
      <c r="IW27" s="73">
        <v>1109</v>
      </c>
      <c r="IX27" s="72">
        <v>22774</v>
      </c>
      <c r="IY27" s="72">
        <v>40649</v>
      </c>
      <c r="IZ27" s="72">
        <v>5530</v>
      </c>
      <c r="JA27" s="72">
        <v>8698</v>
      </c>
      <c r="JB27" s="72">
        <v>19878</v>
      </c>
      <c r="JC27" s="72">
        <v>12458</v>
      </c>
      <c r="JD27" s="72">
        <v>16117</v>
      </c>
      <c r="JE27" s="72">
        <v>7218</v>
      </c>
      <c r="JF27" s="72">
        <v>14792</v>
      </c>
      <c r="JG27" s="72">
        <v>7270</v>
      </c>
      <c r="JH27" s="72">
        <v>9234</v>
      </c>
      <c r="JI27" s="72">
        <v>8602</v>
      </c>
      <c r="JJ27" s="72">
        <v>1716</v>
      </c>
      <c r="JK27" s="72">
        <v>5303</v>
      </c>
      <c r="JL27" s="72">
        <v>7529</v>
      </c>
      <c r="JM27" s="72">
        <v>5173</v>
      </c>
      <c r="JN27" s="72">
        <v>8027</v>
      </c>
      <c r="JO27" s="72">
        <v>7892</v>
      </c>
      <c r="JP27" s="72">
        <v>5817</v>
      </c>
      <c r="JQ27" s="72">
        <v>4664</v>
      </c>
      <c r="JR27" s="72">
        <v>41303</v>
      </c>
      <c r="JS27" s="72">
        <v>11862</v>
      </c>
      <c r="JT27" s="72">
        <v>2521</v>
      </c>
      <c r="JU27" s="72">
        <v>5059</v>
      </c>
      <c r="JV27" s="72">
        <v>5629</v>
      </c>
      <c r="JW27" s="72">
        <v>7107</v>
      </c>
      <c r="JX27" s="72">
        <v>14524</v>
      </c>
      <c r="JY27" s="72">
        <v>3144</v>
      </c>
      <c r="JZ27" s="72">
        <v>8360</v>
      </c>
      <c r="KA27" s="72">
        <v>4034</v>
      </c>
      <c r="KB27" s="72">
        <v>4343</v>
      </c>
      <c r="KC27" s="72">
        <v>7135</v>
      </c>
      <c r="KD27" s="72">
        <v>3018</v>
      </c>
      <c r="KE27" s="72">
        <v>16327</v>
      </c>
      <c r="KF27" s="72">
        <v>24155</v>
      </c>
      <c r="KG27" s="72">
        <v>15635</v>
      </c>
      <c r="KH27" s="72">
        <v>2420</v>
      </c>
      <c r="KI27" s="72">
        <v>14341</v>
      </c>
      <c r="KJ27" s="72">
        <v>17360</v>
      </c>
      <c r="KK27" s="72">
        <v>17013</v>
      </c>
      <c r="KL27" s="72">
        <v>17120</v>
      </c>
      <c r="KM27" s="72">
        <v>14566</v>
      </c>
      <c r="KN27" s="72">
        <v>2623</v>
      </c>
      <c r="KO27" s="72">
        <v>14406</v>
      </c>
      <c r="KP27" s="72">
        <v>14116</v>
      </c>
      <c r="KQ27" s="72">
        <v>2332</v>
      </c>
      <c r="KR27" s="72">
        <v>11446</v>
      </c>
      <c r="KS27" s="72">
        <v>9179</v>
      </c>
      <c r="KT27" s="72">
        <v>16073</v>
      </c>
      <c r="KU27" s="72">
        <v>15765</v>
      </c>
      <c r="KV27" s="72">
        <v>17827</v>
      </c>
      <c r="KW27" s="72">
        <v>5163</v>
      </c>
      <c r="KX27" s="72">
        <v>2556</v>
      </c>
      <c r="KY27" s="72">
        <v>21503</v>
      </c>
      <c r="KZ27" s="72">
        <v>28875</v>
      </c>
      <c r="LA27" s="72">
        <v>12828</v>
      </c>
      <c r="LB27" s="70">
        <v>2138</v>
      </c>
      <c r="LC27" s="70">
        <v>6747</v>
      </c>
      <c r="LD27" s="70">
        <v>10163</v>
      </c>
      <c r="LE27" s="70">
        <v>7720</v>
      </c>
      <c r="LF27" s="70">
        <v>14689</v>
      </c>
      <c r="LG27" s="70">
        <v>8308</v>
      </c>
      <c r="LH27" s="70">
        <v>9950</v>
      </c>
      <c r="LI27" s="70">
        <v>10056</v>
      </c>
      <c r="LJ27" s="70">
        <v>14412</v>
      </c>
      <c r="LK27" s="70">
        <v>14306</v>
      </c>
      <c r="LL27" s="70">
        <v>9563</v>
      </c>
      <c r="LM27" s="70">
        <v>13115</v>
      </c>
      <c r="LN27" s="70">
        <v>7304</v>
      </c>
      <c r="LO27" s="70">
        <v>10272</v>
      </c>
      <c r="LP27" s="70">
        <v>7513</v>
      </c>
      <c r="LQ27" s="70">
        <v>19070</v>
      </c>
      <c r="LR27" s="70">
        <v>18599</v>
      </c>
      <c r="LS27" s="70">
        <v>12381</v>
      </c>
      <c r="LT27" s="70">
        <v>3415</v>
      </c>
      <c r="LU27" s="70">
        <v>15938</v>
      </c>
      <c r="LV27" s="75">
        <v>30976</v>
      </c>
      <c r="LW27" s="70">
        <v>19855</v>
      </c>
      <c r="LX27" s="70">
        <v>34885</v>
      </c>
      <c r="LY27" s="70">
        <v>19111</v>
      </c>
      <c r="LZ27" s="70">
        <v>8998</v>
      </c>
      <c r="MA27" s="70">
        <v>7570</v>
      </c>
      <c r="MB27" s="75">
        <v>15321</v>
      </c>
      <c r="MC27" s="70">
        <v>12465</v>
      </c>
      <c r="MD27" s="70">
        <v>20175</v>
      </c>
      <c r="ME27" s="70">
        <v>18710</v>
      </c>
      <c r="MF27" s="70">
        <v>2857</v>
      </c>
      <c r="MG27" s="70">
        <v>10151</v>
      </c>
      <c r="MH27" s="70">
        <v>20262</v>
      </c>
      <c r="MI27" s="70">
        <v>20362</v>
      </c>
      <c r="MJ27" s="70">
        <v>49980</v>
      </c>
      <c r="MK27" s="70">
        <v>17205</v>
      </c>
      <c r="ML27" s="70">
        <v>2652</v>
      </c>
      <c r="MM27" s="70">
        <v>17967</v>
      </c>
      <c r="MN27" s="70">
        <v>54454</v>
      </c>
      <c r="MO27" s="70">
        <v>19635</v>
      </c>
      <c r="MP27" s="70">
        <v>2167</v>
      </c>
      <c r="MQ27" s="70">
        <v>19619</v>
      </c>
      <c r="MR27" s="70">
        <v>50215</v>
      </c>
      <c r="MS27" s="70">
        <v>31269</v>
      </c>
      <c r="MT27" s="70">
        <v>12101</v>
      </c>
      <c r="MU27" s="70">
        <v>18298</v>
      </c>
      <c r="MV27" s="70">
        <v>2334</v>
      </c>
      <c r="MW27" s="70">
        <v>13503</v>
      </c>
      <c r="MX27" s="70">
        <v>8382</v>
      </c>
      <c r="MY27" s="70">
        <v>54712</v>
      </c>
      <c r="MZ27" s="70">
        <v>56389</v>
      </c>
      <c r="NA27" s="70">
        <v>27820</v>
      </c>
      <c r="NB27" s="70">
        <v>47654</v>
      </c>
      <c r="NC27" s="70">
        <v>24203</v>
      </c>
      <c r="ND27" s="70">
        <v>9833</v>
      </c>
      <c r="NE27" s="70">
        <v>4354</v>
      </c>
      <c r="NF27" s="70">
        <v>1542</v>
      </c>
      <c r="NG27" s="70">
        <v>26603</v>
      </c>
      <c r="NH27" s="70">
        <v>40283</v>
      </c>
      <c r="NI27" s="70">
        <v>46231</v>
      </c>
      <c r="NJ27" s="113">
        <v>43966</v>
      </c>
      <c r="NK27" s="70">
        <v>17810</v>
      </c>
    </row>
    <row r="28" spans="1:375" x14ac:dyDescent="0.2">
      <c r="A28" s="86" t="s">
        <v>14</v>
      </c>
      <c r="B28" s="8" t="s">
        <v>1</v>
      </c>
      <c r="C28" s="67">
        <v>15</v>
      </c>
      <c r="D28" s="67">
        <v>14.5</v>
      </c>
      <c r="E28" s="67">
        <v>8.8000000000000007</v>
      </c>
      <c r="F28" s="67">
        <v>10.8</v>
      </c>
      <c r="G28" s="67">
        <v>10.4</v>
      </c>
      <c r="H28" s="67"/>
      <c r="I28" s="67">
        <v>15</v>
      </c>
      <c r="J28" s="67"/>
      <c r="K28" s="67">
        <v>18</v>
      </c>
      <c r="L28" s="67">
        <v>19.04</v>
      </c>
      <c r="M28" s="68">
        <v>26.18</v>
      </c>
      <c r="N28" s="68">
        <v>17</v>
      </c>
      <c r="O28" s="68">
        <v>13.95</v>
      </c>
      <c r="P28" s="68">
        <v>11.95</v>
      </c>
      <c r="Q28" s="68">
        <v>9.43</v>
      </c>
      <c r="R28" s="68"/>
      <c r="S28" s="68">
        <v>10.39</v>
      </c>
      <c r="T28" s="68"/>
      <c r="U28" s="68">
        <v>12.24</v>
      </c>
      <c r="V28" s="68"/>
      <c r="W28" s="68"/>
      <c r="X28" s="68">
        <v>11.8</v>
      </c>
      <c r="Y28" s="68"/>
      <c r="Z28" s="68">
        <v>20.05</v>
      </c>
      <c r="AA28" s="68"/>
      <c r="AB28" s="68"/>
      <c r="AC28" s="68"/>
      <c r="AD28" s="68">
        <v>21.48</v>
      </c>
      <c r="AE28" s="68"/>
      <c r="AF28" s="68">
        <v>16.78</v>
      </c>
      <c r="AG28" s="68"/>
      <c r="AH28" s="68">
        <v>14.35</v>
      </c>
      <c r="AI28" s="68"/>
      <c r="AJ28" s="47"/>
      <c r="AK28" s="68">
        <v>13.61</v>
      </c>
      <c r="AL28" s="47">
        <v>21.79</v>
      </c>
      <c r="AM28" s="68"/>
      <c r="AN28" s="47"/>
      <c r="AO28" s="68">
        <v>17.03</v>
      </c>
      <c r="AP28" s="47">
        <v>34.31</v>
      </c>
      <c r="AQ28" s="68">
        <v>18.52</v>
      </c>
      <c r="AR28" s="47">
        <v>31.75</v>
      </c>
      <c r="AS28" s="68"/>
      <c r="AT28" s="47"/>
      <c r="AU28" s="68">
        <v>8.42</v>
      </c>
      <c r="AV28" s="47">
        <v>12.65</v>
      </c>
      <c r="AW28" s="68"/>
      <c r="AX28" s="47"/>
      <c r="AY28" s="68">
        <v>4.07</v>
      </c>
      <c r="AZ28" s="47">
        <v>9.0299999999999994</v>
      </c>
      <c r="BA28" s="68"/>
      <c r="BB28" s="47"/>
      <c r="BC28" s="68">
        <v>10.23</v>
      </c>
      <c r="BD28" s="47">
        <v>18.46</v>
      </c>
      <c r="BE28" s="68"/>
      <c r="BF28" s="47"/>
      <c r="BG28" s="68">
        <v>9.36</v>
      </c>
      <c r="BH28" s="47">
        <v>19.98</v>
      </c>
      <c r="BI28" s="68"/>
      <c r="BJ28" s="47"/>
      <c r="BK28" s="68">
        <v>11.39</v>
      </c>
      <c r="BL28" s="47">
        <v>22.78</v>
      </c>
      <c r="BM28" s="47">
        <v>10.6</v>
      </c>
      <c r="BN28" s="47"/>
      <c r="BO28" s="47"/>
      <c r="BP28" s="47"/>
      <c r="BQ28" s="47"/>
      <c r="BR28" s="68"/>
      <c r="BS28" s="47"/>
      <c r="BT28" s="47"/>
      <c r="BU28" s="47"/>
      <c r="BV28" s="47"/>
      <c r="BW28" s="68">
        <v>8.3000000000000007</v>
      </c>
      <c r="BX28" s="47">
        <v>15.38</v>
      </c>
      <c r="BY28" s="47">
        <v>17.98</v>
      </c>
      <c r="BZ28" s="47"/>
      <c r="CA28" s="47"/>
      <c r="CB28" s="68"/>
      <c r="CC28" s="47"/>
      <c r="CD28" s="47"/>
      <c r="CE28" s="68"/>
      <c r="CF28" s="47"/>
      <c r="CG28" s="47"/>
      <c r="CH28" s="47"/>
      <c r="CI28" s="47"/>
      <c r="CJ28" s="68">
        <v>12.83</v>
      </c>
      <c r="CK28" s="47">
        <v>32.06</v>
      </c>
      <c r="CL28" s="47">
        <v>13.72</v>
      </c>
      <c r="CM28" s="47"/>
      <c r="CN28" s="47"/>
      <c r="CO28" s="68"/>
      <c r="CP28" s="47"/>
      <c r="CQ28" s="47"/>
      <c r="CR28" s="47"/>
      <c r="CS28" s="47"/>
      <c r="CT28" s="47"/>
      <c r="CU28" s="47"/>
      <c r="CV28" s="47"/>
      <c r="CW28" s="47"/>
      <c r="CX28" s="68">
        <v>8.94</v>
      </c>
      <c r="CY28" s="47">
        <v>16.600000000000001</v>
      </c>
      <c r="CZ28" s="47">
        <v>17.32</v>
      </c>
      <c r="DA28" s="47"/>
      <c r="DB28" s="47"/>
      <c r="DC28" s="68"/>
      <c r="DD28" s="68"/>
      <c r="DE28" s="47"/>
      <c r="DF28" s="47"/>
      <c r="DG28" s="68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68">
        <v>8.1300000000000008</v>
      </c>
      <c r="DS28" s="47">
        <v>20.79</v>
      </c>
      <c r="DT28" s="47">
        <v>9.99</v>
      </c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68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>
        <v>27.61</v>
      </c>
      <c r="EU28" s="68">
        <v>9.02</v>
      </c>
      <c r="EV28" s="69">
        <v>23.04</v>
      </c>
      <c r="EW28" s="69"/>
      <c r="EX28" s="69"/>
      <c r="EY28" s="69"/>
      <c r="EZ28" s="69"/>
      <c r="FA28" s="69"/>
      <c r="FB28" s="69"/>
      <c r="FC28" s="69"/>
      <c r="FD28" s="69"/>
      <c r="FE28" s="68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68">
        <v>12.85</v>
      </c>
      <c r="FU28" s="47">
        <v>13.1</v>
      </c>
      <c r="FV28" s="47">
        <v>32.33</v>
      </c>
      <c r="FW28" s="47"/>
      <c r="FX28" s="47"/>
      <c r="FY28" s="47"/>
      <c r="FZ28" s="47"/>
      <c r="GA28" s="47"/>
      <c r="GB28" s="47"/>
      <c r="GC28" s="68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68">
        <v>11.73</v>
      </c>
      <c r="GO28" s="47">
        <v>32.549999999999997</v>
      </c>
      <c r="GP28" s="47">
        <v>30.37</v>
      </c>
      <c r="GQ28" s="47"/>
      <c r="GR28" s="47"/>
      <c r="GS28" s="47"/>
      <c r="GT28" s="47"/>
      <c r="GU28" s="47"/>
      <c r="GV28" s="47"/>
      <c r="GW28" s="47"/>
      <c r="GX28" s="47"/>
      <c r="GY28" s="68"/>
      <c r="GZ28" s="68"/>
      <c r="HA28" s="68"/>
      <c r="HB28" s="68"/>
      <c r="HC28" s="68"/>
      <c r="HD28" s="70"/>
      <c r="HE28" s="70"/>
      <c r="HF28" s="70"/>
      <c r="HG28" s="71"/>
      <c r="HH28" s="70"/>
      <c r="HI28" s="70"/>
      <c r="HJ28" s="70"/>
      <c r="HK28" s="70"/>
      <c r="HL28" s="70">
        <v>6.11</v>
      </c>
      <c r="HM28" s="70">
        <v>2.7</v>
      </c>
      <c r="HN28" s="70">
        <v>9.24</v>
      </c>
      <c r="HO28" s="70">
        <v>12.42</v>
      </c>
      <c r="HP28" s="70">
        <v>9.75</v>
      </c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2"/>
      <c r="IC28" s="72"/>
      <c r="ID28" s="70"/>
      <c r="IE28" s="70"/>
      <c r="IF28" s="72"/>
      <c r="IG28" s="72"/>
      <c r="IH28" s="70"/>
      <c r="II28" s="70"/>
      <c r="IJ28" s="70"/>
      <c r="IK28" s="70"/>
      <c r="IL28" s="70">
        <v>12.72</v>
      </c>
      <c r="IM28" s="70">
        <v>29.99</v>
      </c>
      <c r="IN28" s="70">
        <v>19.309999999999999</v>
      </c>
      <c r="IO28" s="70"/>
      <c r="IP28" s="70"/>
      <c r="IQ28" s="70"/>
      <c r="IR28" s="70"/>
      <c r="IS28" s="70"/>
      <c r="IT28" s="70"/>
      <c r="IU28" s="70"/>
      <c r="IV28" s="70"/>
      <c r="IW28" s="73">
        <v>7.63</v>
      </c>
      <c r="IX28" s="72">
        <v>19.989999999999998</v>
      </c>
      <c r="IY28" s="72">
        <v>10.52</v>
      </c>
      <c r="IZ28" s="72"/>
      <c r="JA28" s="72"/>
      <c r="JB28" s="72"/>
      <c r="JC28" s="72"/>
      <c r="JD28" s="72"/>
      <c r="JE28" s="72"/>
      <c r="JF28" s="72"/>
      <c r="JG28" s="72"/>
      <c r="JH28" s="72"/>
      <c r="JI28" s="72"/>
      <c r="JJ28" s="72">
        <v>9.64</v>
      </c>
      <c r="JK28" s="72">
        <v>15.5</v>
      </c>
      <c r="JL28" s="72">
        <v>16.39</v>
      </c>
      <c r="JM28" s="72">
        <v>9.67</v>
      </c>
      <c r="JN28" s="72">
        <v>18.98</v>
      </c>
      <c r="JO28" s="72"/>
      <c r="JP28" s="72"/>
      <c r="JQ28" s="72"/>
      <c r="JR28" s="72"/>
      <c r="JS28" s="72"/>
      <c r="JT28" s="72">
        <v>9.7799999999999994</v>
      </c>
      <c r="JU28" s="72"/>
      <c r="JV28" s="72">
        <v>49.7</v>
      </c>
      <c r="JW28" s="72"/>
      <c r="JX28" s="72"/>
      <c r="JY28" s="72"/>
      <c r="JZ28" s="72">
        <v>16.59</v>
      </c>
      <c r="KA28" s="72">
        <v>24.01</v>
      </c>
      <c r="KB28" s="72"/>
      <c r="KC28" s="72"/>
      <c r="KD28" s="72">
        <v>19.23</v>
      </c>
      <c r="KE28" s="72">
        <v>17.41</v>
      </c>
      <c r="KF28" s="72"/>
      <c r="KG28" s="72"/>
      <c r="KH28" s="72">
        <v>15.22</v>
      </c>
      <c r="KI28" s="72">
        <v>16.670000000000002</v>
      </c>
      <c r="KJ28" s="72"/>
      <c r="KK28" s="72"/>
      <c r="KL28" s="72"/>
      <c r="KM28" s="72"/>
      <c r="KN28" s="72">
        <v>11.37</v>
      </c>
      <c r="KO28" s="72"/>
      <c r="KP28" s="72"/>
      <c r="KQ28" s="77">
        <v>12.08</v>
      </c>
      <c r="KR28" s="72">
        <v>22.62</v>
      </c>
      <c r="KS28" s="72">
        <v>19.63</v>
      </c>
      <c r="KT28" s="72"/>
      <c r="KU28" s="72"/>
      <c r="KV28" s="72"/>
      <c r="KW28" s="72"/>
      <c r="KX28" s="72">
        <v>12.07</v>
      </c>
      <c r="KY28" s="72">
        <v>14.38</v>
      </c>
      <c r="KZ28" s="72"/>
      <c r="LA28" s="72"/>
      <c r="LB28" s="74">
        <v>13.26</v>
      </c>
      <c r="LC28" s="74">
        <v>16.46</v>
      </c>
      <c r="LD28" s="74"/>
      <c r="LE28" s="74"/>
      <c r="LF28" s="74"/>
      <c r="LG28" s="74"/>
      <c r="LH28" s="74"/>
      <c r="LI28" s="74"/>
      <c r="LJ28" s="74"/>
      <c r="LK28" s="74"/>
      <c r="LL28" s="74"/>
      <c r="LM28" s="74"/>
      <c r="LN28" s="74"/>
      <c r="LO28" s="74"/>
      <c r="LP28" s="74"/>
      <c r="LQ28" s="74"/>
      <c r="LR28" s="74"/>
      <c r="LS28" s="74"/>
      <c r="LT28" s="74">
        <v>12.14</v>
      </c>
      <c r="LU28" s="74">
        <v>15.66</v>
      </c>
      <c r="LV28" s="74"/>
      <c r="LW28" s="74"/>
      <c r="LX28" s="74"/>
      <c r="LY28" s="74"/>
      <c r="LZ28" s="74"/>
      <c r="MA28" s="74"/>
      <c r="MB28" s="74"/>
      <c r="MC28" s="74"/>
      <c r="MD28" s="74"/>
      <c r="ME28" s="74"/>
      <c r="MF28" s="74"/>
      <c r="MG28" s="74"/>
      <c r="MH28" s="74"/>
      <c r="MI28" s="74"/>
      <c r="MJ28" s="74"/>
      <c r="MK28" s="74"/>
      <c r="ML28" s="74">
        <v>13.88</v>
      </c>
      <c r="MM28" s="74">
        <v>15.35</v>
      </c>
      <c r="MN28" s="74"/>
      <c r="MO28" s="74"/>
      <c r="MP28" s="74"/>
      <c r="MQ28" s="74"/>
      <c r="MR28" s="74"/>
      <c r="MS28" s="74"/>
      <c r="MT28" s="74"/>
      <c r="MU28" s="74"/>
      <c r="MV28" s="74">
        <v>7.65</v>
      </c>
      <c r="MW28" s="74">
        <v>9.73</v>
      </c>
      <c r="MX28" s="74"/>
      <c r="MY28" s="74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</row>
    <row r="29" spans="1:375" x14ac:dyDescent="0.2">
      <c r="A29" s="8" t="s">
        <v>15</v>
      </c>
      <c r="B29" s="8" t="s">
        <v>1</v>
      </c>
      <c r="C29" s="67">
        <v>156.30000000000001</v>
      </c>
      <c r="D29" s="67">
        <v>546.5</v>
      </c>
      <c r="E29" s="67">
        <v>1066</v>
      </c>
      <c r="F29" s="67">
        <v>239.9</v>
      </c>
      <c r="G29" s="67">
        <v>490</v>
      </c>
      <c r="H29" s="67">
        <v>934.8</v>
      </c>
      <c r="I29" s="67">
        <v>982</v>
      </c>
      <c r="J29" s="67">
        <v>1038.7</v>
      </c>
      <c r="K29" s="67">
        <v>1487</v>
      </c>
      <c r="L29" s="67">
        <v>1284.2</v>
      </c>
      <c r="M29" s="68">
        <v>1432</v>
      </c>
      <c r="N29" s="68">
        <v>1656.6</v>
      </c>
      <c r="O29" s="68"/>
      <c r="P29" s="68">
        <v>884.42</v>
      </c>
      <c r="Q29" s="68">
        <v>1264.1199999999999</v>
      </c>
      <c r="R29" s="68"/>
      <c r="S29" s="68">
        <v>1228.54</v>
      </c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47"/>
      <c r="AK29" s="68"/>
      <c r="AL29" s="47"/>
      <c r="AM29" s="68"/>
      <c r="AN29" s="47"/>
      <c r="AO29" s="68"/>
      <c r="AP29" s="47"/>
      <c r="AQ29" s="68"/>
      <c r="AR29" s="47"/>
      <c r="AS29" s="68"/>
      <c r="AT29" s="47"/>
      <c r="AU29" s="68"/>
      <c r="AV29" s="47"/>
      <c r="AW29" s="68"/>
      <c r="AX29" s="47"/>
      <c r="AY29" s="68"/>
      <c r="AZ29" s="47"/>
      <c r="BA29" s="68"/>
      <c r="BB29" s="47"/>
      <c r="BC29" s="68"/>
      <c r="BD29" s="47"/>
      <c r="BE29" s="68"/>
      <c r="BF29" s="47"/>
      <c r="BG29" s="68"/>
      <c r="BH29" s="47"/>
      <c r="BI29" s="68"/>
      <c r="BJ29" s="47"/>
      <c r="BK29" s="68"/>
      <c r="BL29" s="47"/>
      <c r="BM29" s="47"/>
      <c r="BN29" s="47"/>
      <c r="BO29" s="47"/>
      <c r="BP29" s="47"/>
      <c r="BQ29" s="47"/>
      <c r="BR29" s="68"/>
      <c r="BS29" s="47"/>
      <c r="BT29" s="47"/>
      <c r="BU29" s="47"/>
      <c r="BV29" s="47"/>
      <c r="BW29" s="68"/>
      <c r="BX29" s="47"/>
      <c r="BY29" s="47"/>
      <c r="BZ29" s="47"/>
      <c r="CA29" s="47"/>
      <c r="CB29" s="68"/>
      <c r="CC29" s="47"/>
      <c r="CD29" s="47"/>
      <c r="CE29" s="68"/>
      <c r="CF29" s="47"/>
      <c r="CG29" s="47"/>
      <c r="CH29" s="47"/>
      <c r="CI29" s="47"/>
      <c r="CJ29" s="68"/>
      <c r="CK29" s="47"/>
      <c r="CL29" s="47"/>
      <c r="CM29" s="47"/>
      <c r="CN29" s="47"/>
      <c r="CO29" s="68"/>
      <c r="CP29" s="47"/>
      <c r="CQ29" s="47"/>
      <c r="CR29" s="47"/>
      <c r="CS29" s="47"/>
      <c r="CT29" s="47"/>
      <c r="CU29" s="47"/>
      <c r="CV29" s="47"/>
      <c r="CW29" s="47"/>
      <c r="CX29" s="68"/>
      <c r="CY29" s="47"/>
      <c r="CZ29" s="47"/>
      <c r="DA29" s="47"/>
      <c r="DB29" s="47"/>
      <c r="DC29" s="68"/>
      <c r="DD29" s="68"/>
      <c r="DE29" s="47"/>
      <c r="DF29" s="47"/>
      <c r="DG29" s="68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68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68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68"/>
      <c r="EV29" s="69"/>
      <c r="EW29" s="69"/>
      <c r="EX29" s="69"/>
      <c r="EY29" s="69"/>
      <c r="EZ29" s="69"/>
      <c r="FA29" s="69"/>
      <c r="FB29" s="69"/>
      <c r="FC29" s="69"/>
      <c r="FD29" s="69"/>
      <c r="FE29" s="68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68"/>
      <c r="FU29" s="47"/>
      <c r="FV29" s="47"/>
      <c r="FW29" s="47"/>
      <c r="FX29" s="47"/>
      <c r="FY29" s="47"/>
      <c r="FZ29" s="47"/>
      <c r="GA29" s="47"/>
      <c r="GB29" s="47"/>
      <c r="GC29" s="68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68"/>
      <c r="GO29" s="47"/>
      <c r="GP29" s="47"/>
      <c r="GQ29" s="47"/>
      <c r="GR29" s="47"/>
      <c r="GS29" s="47"/>
      <c r="GT29" s="47"/>
      <c r="GU29" s="47"/>
      <c r="GV29" s="47"/>
      <c r="GW29" s="47"/>
      <c r="GX29" s="47"/>
      <c r="GY29" s="68"/>
      <c r="GZ29" s="68"/>
      <c r="HA29" s="68"/>
      <c r="HB29" s="68"/>
      <c r="HC29" s="68"/>
      <c r="HD29" s="70"/>
      <c r="HE29" s="70"/>
      <c r="HF29" s="70"/>
      <c r="HG29" s="71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2"/>
      <c r="IC29" s="72"/>
      <c r="ID29" s="70"/>
      <c r="IE29" s="70"/>
      <c r="IF29" s="72"/>
      <c r="IG29" s="72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  <c r="IT29" s="70"/>
      <c r="IU29" s="70"/>
      <c r="IV29" s="70"/>
      <c r="IW29" s="73"/>
      <c r="IX29" s="72"/>
      <c r="IY29" s="72"/>
      <c r="IZ29" s="72"/>
      <c r="JA29" s="72"/>
      <c r="JB29" s="72"/>
      <c r="JC29" s="72"/>
      <c r="JD29" s="72"/>
      <c r="JE29" s="72"/>
      <c r="JF29" s="72"/>
      <c r="JG29" s="72"/>
      <c r="JH29" s="72"/>
      <c r="JI29" s="72"/>
      <c r="JJ29" s="72"/>
      <c r="JK29" s="72"/>
      <c r="JL29" s="72"/>
      <c r="JM29" s="72">
        <v>788.79</v>
      </c>
      <c r="JN29" s="72">
        <v>1577.58</v>
      </c>
      <c r="JO29" s="72"/>
      <c r="JP29" s="72"/>
      <c r="JQ29" s="72"/>
      <c r="JR29" s="72"/>
      <c r="JS29" s="72"/>
      <c r="JT29" s="72"/>
      <c r="JU29" s="72"/>
      <c r="JV29" s="72"/>
      <c r="JW29" s="72"/>
      <c r="JX29" s="72"/>
      <c r="JY29" s="72"/>
      <c r="JZ29" s="72"/>
      <c r="KA29" s="72"/>
      <c r="KB29" s="72"/>
      <c r="KC29" s="72"/>
      <c r="KD29" s="72"/>
      <c r="KE29" s="72"/>
      <c r="KF29" s="72"/>
      <c r="KG29" s="72"/>
      <c r="KH29" s="72"/>
      <c r="KI29" s="72"/>
      <c r="KJ29" s="72"/>
      <c r="KK29" s="72"/>
      <c r="KL29" s="72"/>
      <c r="KM29" s="72"/>
      <c r="KN29" s="72"/>
      <c r="KO29" s="72"/>
      <c r="KP29" s="72"/>
      <c r="KQ29" s="72"/>
      <c r="KR29" s="72"/>
      <c r="KS29" s="72"/>
      <c r="KT29" s="72"/>
      <c r="KU29" s="72"/>
      <c r="KV29" s="72"/>
      <c r="KW29" s="72"/>
      <c r="KX29" s="72"/>
      <c r="KY29" s="72"/>
      <c r="KZ29" s="72"/>
      <c r="LA29" s="72"/>
      <c r="LB29" s="74">
        <v>731.2</v>
      </c>
      <c r="LC29" s="74">
        <v>956.19</v>
      </c>
      <c r="LD29" s="74"/>
      <c r="LE29" s="74"/>
      <c r="LF29" s="74"/>
      <c r="LG29" s="74"/>
      <c r="LH29" s="74"/>
      <c r="LI29" s="74"/>
      <c r="LJ29" s="74"/>
      <c r="LK29" s="74"/>
      <c r="LL29" s="74"/>
      <c r="LM29" s="74"/>
      <c r="LN29" s="74"/>
      <c r="LO29" s="74"/>
      <c r="LP29" s="74"/>
      <c r="LQ29" s="74"/>
      <c r="LR29" s="74"/>
      <c r="LS29" s="74"/>
      <c r="LT29" s="74"/>
      <c r="LU29" s="74"/>
      <c r="LV29" s="74"/>
      <c r="LW29" s="74"/>
      <c r="LX29" s="74"/>
      <c r="LY29" s="74"/>
      <c r="LZ29" s="74"/>
      <c r="MA29" s="74"/>
      <c r="MB29" s="74"/>
      <c r="MC29" s="74"/>
      <c r="MD29" s="74"/>
      <c r="ME29" s="74"/>
      <c r="MF29" s="74"/>
      <c r="MG29" s="74"/>
      <c r="MH29" s="74"/>
      <c r="MI29" s="74"/>
      <c r="MJ29" s="74"/>
      <c r="MK29" s="74"/>
      <c r="ML29" s="74"/>
      <c r="MM29" s="74"/>
      <c r="MN29" s="74"/>
      <c r="MO29" s="74"/>
      <c r="MP29" s="74"/>
      <c r="MQ29" s="74"/>
      <c r="MR29" s="74"/>
      <c r="MS29" s="74"/>
      <c r="MT29" s="74"/>
      <c r="MU29" s="74"/>
      <c r="MV29" s="74">
        <v>861.84</v>
      </c>
      <c r="MW29" s="74">
        <v>1074.43</v>
      </c>
      <c r="MX29" s="74"/>
      <c r="MY29" s="74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</row>
    <row r="30" spans="1:375" x14ac:dyDescent="0.2">
      <c r="A30" s="8" t="s">
        <v>16</v>
      </c>
      <c r="B30" s="8" t="s">
        <v>1</v>
      </c>
      <c r="C30" s="67">
        <v>4.4000000000000004</v>
      </c>
      <c r="D30" s="67">
        <v>249.5</v>
      </c>
      <c r="E30" s="67">
        <v>253.6</v>
      </c>
      <c r="F30" s="67">
        <v>20.6</v>
      </c>
      <c r="G30" s="67">
        <v>21.3</v>
      </c>
      <c r="H30" s="67"/>
      <c r="I30" s="67"/>
      <c r="J30" s="67"/>
      <c r="K30" s="67">
        <v>415</v>
      </c>
      <c r="L30" s="67">
        <v>114.3</v>
      </c>
      <c r="M30" s="68">
        <v>175</v>
      </c>
      <c r="N30" s="68">
        <v>5.6</v>
      </c>
      <c r="O30" s="68"/>
      <c r="P30" s="68">
        <v>0</v>
      </c>
      <c r="Q30" s="68">
        <v>64</v>
      </c>
      <c r="R30" s="68"/>
      <c r="S30" s="68">
        <v>92.45</v>
      </c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47"/>
      <c r="AK30" s="68"/>
      <c r="AL30" s="47"/>
      <c r="AM30" s="68"/>
      <c r="AN30" s="47"/>
      <c r="AO30" s="68"/>
      <c r="AP30" s="47"/>
      <c r="AQ30" s="68"/>
      <c r="AR30" s="47"/>
      <c r="AS30" s="68"/>
      <c r="AT30" s="47"/>
      <c r="AU30" s="68"/>
      <c r="AV30" s="47"/>
      <c r="AW30" s="68"/>
      <c r="AX30" s="47"/>
      <c r="AY30" s="68"/>
      <c r="AZ30" s="47"/>
      <c r="BA30" s="68"/>
      <c r="BB30" s="47"/>
      <c r="BC30" s="68"/>
      <c r="BD30" s="47"/>
      <c r="BE30" s="68"/>
      <c r="BF30" s="47"/>
      <c r="BG30" s="68"/>
      <c r="BH30" s="47"/>
      <c r="BI30" s="68"/>
      <c r="BJ30" s="47"/>
      <c r="BK30" s="68"/>
      <c r="BL30" s="47"/>
      <c r="BM30" s="47"/>
      <c r="BN30" s="47"/>
      <c r="BO30" s="47"/>
      <c r="BP30" s="47"/>
      <c r="BQ30" s="47"/>
      <c r="BR30" s="68"/>
      <c r="BS30" s="47"/>
      <c r="BT30" s="47"/>
      <c r="BU30" s="47"/>
      <c r="BV30" s="47"/>
      <c r="BW30" s="68"/>
      <c r="BX30" s="47"/>
      <c r="BY30" s="47"/>
      <c r="BZ30" s="47"/>
      <c r="CA30" s="47"/>
      <c r="CB30" s="68"/>
      <c r="CC30" s="47"/>
      <c r="CD30" s="47"/>
      <c r="CE30" s="68"/>
      <c r="CF30" s="47"/>
      <c r="CG30" s="47"/>
      <c r="CH30" s="47"/>
      <c r="CI30" s="47"/>
      <c r="CJ30" s="68"/>
      <c r="CK30" s="47"/>
      <c r="CL30" s="47"/>
      <c r="CM30" s="47"/>
      <c r="CN30" s="47"/>
      <c r="CO30" s="68"/>
      <c r="CP30" s="47"/>
      <c r="CQ30" s="47"/>
      <c r="CR30" s="47"/>
      <c r="CS30" s="47"/>
      <c r="CT30" s="47"/>
      <c r="CU30" s="47"/>
      <c r="CV30" s="47"/>
      <c r="CW30" s="47"/>
      <c r="CX30" s="68"/>
      <c r="CY30" s="47"/>
      <c r="CZ30" s="47"/>
      <c r="DA30" s="47"/>
      <c r="DB30" s="47"/>
      <c r="DC30" s="68"/>
      <c r="DD30" s="68"/>
      <c r="DE30" s="47"/>
      <c r="DF30" s="47"/>
      <c r="DG30" s="68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68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68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68"/>
      <c r="EV30" s="69"/>
      <c r="EW30" s="69"/>
      <c r="EX30" s="69"/>
      <c r="EY30" s="69"/>
      <c r="EZ30" s="69"/>
      <c r="FA30" s="69"/>
      <c r="FB30" s="69"/>
      <c r="FC30" s="69"/>
      <c r="FD30" s="69"/>
      <c r="FE30" s="68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68"/>
      <c r="FU30" s="47"/>
      <c r="FV30" s="47"/>
      <c r="FW30" s="47"/>
      <c r="FX30" s="47"/>
      <c r="FY30" s="47"/>
      <c r="FZ30" s="47"/>
      <c r="GA30" s="47"/>
      <c r="GB30" s="47"/>
      <c r="GC30" s="68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68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68"/>
      <c r="GZ30" s="68"/>
      <c r="HA30" s="68"/>
      <c r="HB30" s="68"/>
      <c r="HC30" s="68"/>
      <c r="HD30" s="70"/>
      <c r="HE30" s="70"/>
      <c r="HF30" s="70"/>
      <c r="HG30" s="71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2"/>
      <c r="IC30" s="72"/>
      <c r="ID30" s="70"/>
      <c r="IE30" s="70"/>
      <c r="IF30" s="72"/>
      <c r="IG30" s="72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  <c r="IT30" s="70"/>
      <c r="IU30" s="70"/>
      <c r="IV30" s="70"/>
      <c r="IW30" s="73"/>
      <c r="IX30" s="72"/>
      <c r="IY30" s="72"/>
      <c r="IZ30" s="72"/>
      <c r="JA30" s="72"/>
      <c r="JB30" s="72"/>
      <c r="JC30" s="72"/>
      <c r="JD30" s="72"/>
      <c r="JE30" s="72"/>
      <c r="JF30" s="72"/>
      <c r="JG30" s="72"/>
      <c r="JH30" s="72"/>
      <c r="JI30" s="72"/>
      <c r="JJ30" s="72"/>
      <c r="JK30" s="72"/>
      <c r="JL30" s="72"/>
      <c r="JM30" s="72">
        <v>229.47</v>
      </c>
      <c r="JN30" s="72">
        <v>588.01</v>
      </c>
      <c r="JO30" s="72"/>
      <c r="JP30" s="72"/>
      <c r="JQ30" s="72"/>
      <c r="JR30" s="72"/>
      <c r="JS30" s="72"/>
      <c r="JT30" s="72"/>
      <c r="JU30" s="72"/>
      <c r="JV30" s="72"/>
      <c r="JW30" s="72"/>
      <c r="JX30" s="72"/>
      <c r="JY30" s="72"/>
      <c r="JZ30" s="72"/>
      <c r="KA30" s="72"/>
      <c r="KB30" s="72"/>
      <c r="KC30" s="72"/>
      <c r="KD30" s="72"/>
      <c r="KE30" s="72"/>
      <c r="KF30" s="72"/>
      <c r="KG30" s="72"/>
      <c r="KH30" s="72"/>
      <c r="KI30" s="72"/>
      <c r="KJ30" s="72"/>
      <c r="KK30" s="72"/>
      <c r="KL30" s="72"/>
      <c r="KM30" s="72"/>
      <c r="KN30" s="72"/>
      <c r="KO30" s="72"/>
      <c r="KP30" s="72"/>
      <c r="KQ30" s="72"/>
      <c r="KR30" s="72"/>
      <c r="KS30" s="72"/>
      <c r="KT30" s="72"/>
      <c r="KU30" s="72"/>
      <c r="KV30" s="72"/>
      <c r="KW30" s="72"/>
      <c r="KX30" s="72"/>
      <c r="KY30" s="72"/>
      <c r="KZ30" s="72"/>
      <c r="LA30" s="72"/>
      <c r="LB30" s="74">
        <v>674.96</v>
      </c>
      <c r="LC30" s="74">
        <v>928.07</v>
      </c>
      <c r="LD30" s="74"/>
      <c r="LE30" s="74"/>
      <c r="LF30" s="74"/>
      <c r="LG30" s="74"/>
      <c r="LH30" s="74"/>
      <c r="LI30" s="74"/>
      <c r="LJ30" s="74"/>
      <c r="LK30" s="74"/>
      <c r="LL30" s="74"/>
      <c r="LM30" s="74"/>
      <c r="LN30" s="74"/>
      <c r="LO30" s="74"/>
      <c r="LP30" s="74"/>
      <c r="LQ30" s="74"/>
      <c r="LR30" s="74"/>
      <c r="LS30" s="74"/>
      <c r="LT30" s="74">
        <v>853.86</v>
      </c>
      <c r="LU30" s="74">
        <v>56.92</v>
      </c>
      <c r="LV30" s="74"/>
      <c r="LW30" s="74"/>
      <c r="LX30" s="74"/>
      <c r="LY30" s="74"/>
      <c r="LZ30" s="74"/>
      <c r="MA30" s="74"/>
      <c r="MB30" s="74"/>
      <c r="MC30" s="74"/>
      <c r="MD30" s="74"/>
      <c r="ME30" s="74"/>
      <c r="MF30" s="74"/>
      <c r="MG30" s="74"/>
      <c r="MH30" s="74"/>
      <c r="MI30" s="74"/>
      <c r="MJ30" s="74"/>
      <c r="MK30" s="74"/>
      <c r="ML30" s="74">
        <v>229.82</v>
      </c>
      <c r="MM30" s="74">
        <v>316.01</v>
      </c>
      <c r="MN30" s="74"/>
      <c r="MO30" s="74"/>
      <c r="MP30" s="74"/>
      <c r="MQ30" s="74"/>
      <c r="MR30" s="74"/>
      <c r="MS30" s="74"/>
      <c r="MT30" s="74"/>
      <c r="MU30" s="74"/>
      <c r="MV30" s="74">
        <v>430.92</v>
      </c>
      <c r="MW30" s="74">
        <v>333.24</v>
      </c>
      <c r="MX30" s="74"/>
      <c r="MY30" s="74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</row>
    <row r="31" spans="1:375" x14ac:dyDescent="0.2">
      <c r="A31" s="9" t="s">
        <v>75</v>
      </c>
      <c r="B31" s="31" t="s">
        <v>76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47"/>
      <c r="AK31" s="68"/>
      <c r="AL31" s="47"/>
      <c r="AM31" s="68"/>
      <c r="AN31" s="47"/>
      <c r="AO31" s="68"/>
      <c r="AP31" s="47"/>
      <c r="AQ31" s="68"/>
      <c r="AR31" s="47"/>
      <c r="AS31" s="68"/>
      <c r="AT31" s="47"/>
      <c r="AU31" s="68"/>
      <c r="AV31" s="47"/>
      <c r="AW31" s="68"/>
      <c r="AX31" s="47"/>
      <c r="AY31" s="68"/>
      <c r="AZ31" s="47"/>
      <c r="BA31" s="68"/>
      <c r="BB31" s="47"/>
      <c r="BC31" s="68"/>
      <c r="BD31" s="47"/>
      <c r="BE31" s="68"/>
      <c r="BF31" s="47"/>
      <c r="BG31" s="68"/>
      <c r="BH31" s="47"/>
      <c r="BI31" s="68"/>
      <c r="BJ31" s="47"/>
      <c r="BK31" s="68"/>
      <c r="BL31" s="47"/>
      <c r="BM31" s="47"/>
      <c r="BN31" s="47"/>
      <c r="BO31" s="47"/>
      <c r="BP31" s="47"/>
      <c r="BQ31" s="47"/>
      <c r="BR31" s="68"/>
      <c r="BS31" s="47"/>
      <c r="BT31" s="47"/>
      <c r="BU31" s="47"/>
      <c r="BV31" s="47"/>
      <c r="BW31" s="68"/>
      <c r="BX31" s="47"/>
      <c r="BY31" s="47"/>
      <c r="BZ31" s="47"/>
      <c r="CA31" s="47"/>
      <c r="CB31" s="68"/>
      <c r="CC31" s="47"/>
      <c r="CD31" s="47"/>
      <c r="CE31" s="68"/>
      <c r="CF31" s="47"/>
      <c r="CG31" s="47"/>
      <c r="CH31" s="47"/>
      <c r="CI31" s="47"/>
      <c r="CJ31" s="68"/>
      <c r="CK31" s="47"/>
      <c r="CL31" s="47"/>
      <c r="CM31" s="47"/>
      <c r="CN31" s="47"/>
      <c r="CO31" s="68"/>
      <c r="CP31" s="47"/>
      <c r="CQ31" s="47"/>
      <c r="CR31" s="47"/>
      <c r="CS31" s="47"/>
      <c r="CT31" s="47"/>
      <c r="CU31" s="47"/>
      <c r="CV31" s="47"/>
      <c r="CW31" s="47"/>
      <c r="CX31" s="68"/>
      <c r="CY31" s="47"/>
      <c r="CZ31" s="47"/>
      <c r="DA31" s="47"/>
      <c r="DB31" s="47"/>
      <c r="DC31" s="68"/>
      <c r="DD31" s="68"/>
      <c r="DE31" s="47"/>
      <c r="DF31" s="47"/>
      <c r="DG31" s="68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68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68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68"/>
      <c r="EV31" s="69"/>
      <c r="EW31" s="69"/>
      <c r="EX31" s="69"/>
      <c r="EY31" s="69"/>
      <c r="EZ31" s="69"/>
      <c r="FA31" s="69"/>
      <c r="FB31" s="69"/>
      <c r="FC31" s="69"/>
      <c r="FD31" s="69"/>
      <c r="FE31" s="68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68"/>
      <c r="FU31" s="47"/>
      <c r="FV31" s="47"/>
      <c r="FW31" s="47"/>
      <c r="FX31" s="47"/>
      <c r="FY31" s="47"/>
      <c r="FZ31" s="47"/>
      <c r="GA31" s="47"/>
      <c r="GB31" s="47"/>
      <c r="GC31" s="68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68"/>
      <c r="GO31" s="47"/>
      <c r="GP31" s="47"/>
      <c r="GQ31" s="47"/>
      <c r="GR31" s="47"/>
      <c r="GS31" s="47"/>
      <c r="GT31" s="47"/>
      <c r="GU31" s="47"/>
      <c r="GV31" s="47"/>
      <c r="GW31" s="47"/>
      <c r="GX31" s="47"/>
      <c r="GY31" s="68"/>
      <c r="GZ31" s="68"/>
      <c r="HA31" s="68"/>
      <c r="HB31" s="68"/>
      <c r="HC31" s="68"/>
      <c r="HD31" s="70"/>
      <c r="HE31" s="70"/>
      <c r="HF31" s="70"/>
      <c r="HG31" s="71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2"/>
      <c r="IC31" s="72"/>
      <c r="ID31" s="70"/>
      <c r="IE31" s="70"/>
      <c r="IF31" s="72"/>
      <c r="IG31" s="72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  <c r="IT31" s="70"/>
      <c r="IU31" s="70"/>
      <c r="IV31" s="70"/>
      <c r="IW31" s="73"/>
      <c r="IX31" s="72"/>
      <c r="IY31" s="72"/>
      <c r="IZ31" s="72"/>
      <c r="JA31" s="72"/>
      <c r="JB31" s="72"/>
      <c r="JC31" s="72"/>
      <c r="JD31" s="72"/>
      <c r="JE31" s="72"/>
      <c r="JF31" s="72"/>
      <c r="JG31" s="72"/>
      <c r="JH31" s="72"/>
      <c r="JI31" s="72"/>
      <c r="JJ31" s="72"/>
      <c r="JK31" s="72"/>
      <c r="JL31" s="72"/>
      <c r="JM31" s="72"/>
      <c r="JN31" s="72"/>
      <c r="JO31" s="72"/>
      <c r="JP31" s="72"/>
      <c r="JQ31" s="72"/>
      <c r="JR31" s="72"/>
      <c r="JS31" s="72"/>
      <c r="JT31" s="72"/>
      <c r="JU31" s="72"/>
      <c r="JV31" s="72"/>
      <c r="JW31" s="72"/>
      <c r="JX31" s="72"/>
      <c r="JY31" s="72"/>
      <c r="JZ31" s="72"/>
      <c r="KA31" s="72"/>
      <c r="KB31" s="72"/>
      <c r="KC31" s="72"/>
      <c r="KD31" s="72"/>
      <c r="KE31" s="72"/>
      <c r="KF31" s="72"/>
      <c r="KG31" s="72"/>
      <c r="KH31" s="72"/>
      <c r="KI31" s="72"/>
      <c r="KJ31" s="72"/>
      <c r="KK31" s="72"/>
      <c r="KL31" s="72"/>
      <c r="KM31" s="72"/>
      <c r="KN31" s="72"/>
      <c r="KO31" s="72"/>
      <c r="KP31" s="72"/>
      <c r="KQ31" s="72"/>
      <c r="KR31" s="72"/>
      <c r="KS31" s="72"/>
      <c r="KT31" s="72"/>
      <c r="KU31" s="72"/>
      <c r="KV31" s="72"/>
      <c r="KW31" s="72"/>
      <c r="KX31" s="72">
        <v>0.2</v>
      </c>
      <c r="KY31" s="72">
        <v>0.4</v>
      </c>
      <c r="KZ31" s="72"/>
      <c r="LA31" s="72"/>
      <c r="LB31" s="74">
        <v>0.28000000000000003</v>
      </c>
      <c r="LC31" s="74">
        <v>0.31</v>
      </c>
      <c r="LD31" s="74"/>
      <c r="LE31" s="74"/>
      <c r="LF31" s="74"/>
      <c r="LG31" s="74"/>
      <c r="LH31" s="74"/>
      <c r="LI31" s="74"/>
      <c r="LJ31" s="74"/>
      <c r="LK31" s="74"/>
      <c r="LL31" s="74"/>
      <c r="LM31" s="74"/>
      <c r="LN31" s="74"/>
      <c r="LO31" s="74"/>
      <c r="LP31" s="74"/>
      <c r="LQ31" s="74"/>
      <c r="LR31" s="74"/>
      <c r="LS31" s="74"/>
      <c r="LT31" s="74"/>
      <c r="LU31" s="74"/>
      <c r="LV31" s="74"/>
      <c r="LW31" s="74"/>
      <c r="LX31" s="74"/>
      <c r="LY31" s="74"/>
      <c r="LZ31" s="74"/>
      <c r="MA31" s="74"/>
      <c r="MB31" s="74"/>
      <c r="MC31" s="74"/>
      <c r="MD31" s="74"/>
      <c r="ME31" s="74"/>
      <c r="MF31" s="74"/>
      <c r="MG31" s="74"/>
      <c r="MH31" s="74"/>
      <c r="MI31" s="74"/>
      <c r="MJ31" s="74"/>
      <c r="MK31" s="74"/>
      <c r="ML31" s="74">
        <v>0.28000000000000003</v>
      </c>
      <c r="MM31" s="74">
        <v>0.18</v>
      </c>
      <c r="MN31" s="74"/>
      <c r="MO31" s="74"/>
      <c r="MP31" s="74"/>
      <c r="MQ31" s="74"/>
      <c r="MR31" s="74"/>
      <c r="MS31" s="74"/>
      <c r="MT31" s="74"/>
      <c r="MU31" s="74"/>
      <c r="MV31" s="74"/>
      <c r="MW31" s="74"/>
      <c r="MX31" s="74"/>
      <c r="MY31" s="74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</row>
    <row r="32" spans="1:375" x14ac:dyDescent="0.2">
      <c r="A32" s="8" t="s">
        <v>28</v>
      </c>
      <c r="B32" s="31" t="s">
        <v>76</v>
      </c>
      <c r="C32" s="67"/>
      <c r="D32" s="67"/>
      <c r="E32" s="67"/>
      <c r="F32" s="67">
        <v>0.55000000000000004</v>
      </c>
      <c r="G32" s="67"/>
      <c r="H32" s="67">
        <v>0.9</v>
      </c>
      <c r="I32" s="67">
        <v>1.7</v>
      </c>
      <c r="J32" s="67">
        <v>0.8</v>
      </c>
      <c r="K32" s="67">
        <v>0.8</v>
      </c>
      <c r="L32" s="67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47"/>
      <c r="AK32" s="68"/>
      <c r="AL32" s="47"/>
      <c r="AM32" s="68"/>
      <c r="AN32" s="47"/>
      <c r="AO32" s="68"/>
      <c r="AP32" s="47"/>
      <c r="AQ32" s="68"/>
      <c r="AR32" s="47"/>
      <c r="AS32" s="68"/>
      <c r="AT32" s="47"/>
      <c r="AU32" s="68"/>
      <c r="AV32" s="47"/>
      <c r="AW32" s="68"/>
      <c r="AX32" s="47"/>
      <c r="AY32" s="68"/>
      <c r="AZ32" s="47"/>
      <c r="BA32" s="68"/>
      <c r="BB32" s="47"/>
      <c r="BC32" s="68"/>
      <c r="BD32" s="47"/>
      <c r="BE32" s="68"/>
      <c r="BF32" s="47"/>
      <c r="BG32" s="68"/>
      <c r="BH32" s="47"/>
      <c r="BI32" s="68"/>
      <c r="BJ32" s="47"/>
      <c r="BK32" s="68"/>
      <c r="BL32" s="47"/>
      <c r="BM32" s="47"/>
      <c r="BN32" s="47"/>
      <c r="BO32" s="47"/>
      <c r="BP32" s="47"/>
      <c r="BQ32" s="47"/>
      <c r="BR32" s="68"/>
      <c r="BS32" s="47"/>
      <c r="BT32" s="47"/>
      <c r="BU32" s="47"/>
      <c r="BV32" s="47"/>
      <c r="BW32" s="68"/>
      <c r="BX32" s="47"/>
      <c r="BY32" s="47"/>
      <c r="BZ32" s="47"/>
      <c r="CA32" s="47"/>
      <c r="CB32" s="68"/>
      <c r="CC32" s="47"/>
      <c r="CD32" s="47"/>
      <c r="CE32" s="68"/>
      <c r="CF32" s="47"/>
      <c r="CG32" s="47"/>
      <c r="CH32" s="47"/>
      <c r="CI32" s="47"/>
      <c r="CJ32" s="68"/>
      <c r="CK32" s="47"/>
      <c r="CL32" s="47"/>
      <c r="CM32" s="47"/>
      <c r="CN32" s="47"/>
      <c r="CO32" s="68"/>
      <c r="CP32" s="47"/>
      <c r="CQ32" s="47"/>
      <c r="CR32" s="47"/>
      <c r="CS32" s="47"/>
      <c r="CT32" s="47"/>
      <c r="CU32" s="47"/>
      <c r="CV32" s="47"/>
      <c r="CW32" s="47"/>
      <c r="CX32" s="68"/>
      <c r="CY32" s="47"/>
      <c r="CZ32" s="47"/>
      <c r="DA32" s="47"/>
      <c r="DB32" s="47"/>
      <c r="DC32" s="68"/>
      <c r="DD32" s="68"/>
      <c r="DE32" s="47"/>
      <c r="DF32" s="47"/>
      <c r="DG32" s="68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68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68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68"/>
      <c r="EV32" s="69"/>
      <c r="EW32" s="69"/>
      <c r="EX32" s="69"/>
      <c r="EY32" s="69"/>
      <c r="EZ32" s="69"/>
      <c r="FA32" s="69"/>
      <c r="FB32" s="69"/>
      <c r="FC32" s="69"/>
      <c r="FD32" s="69"/>
      <c r="FE32" s="68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68"/>
      <c r="FU32" s="47"/>
      <c r="FV32" s="47"/>
      <c r="FW32" s="47"/>
      <c r="FX32" s="47"/>
      <c r="FY32" s="47"/>
      <c r="FZ32" s="47"/>
      <c r="GA32" s="47"/>
      <c r="GB32" s="47"/>
      <c r="GC32" s="68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68"/>
      <c r="GO32" s="47"/>
      <c r="GP32" s="47"/>
      <c r="GQ32" s="47"/>
      <c r="GR32" s="47"/>
      <c r="GS32" s="47"/>
      <c r="GT32" s="47"/>
      <c r="GU32" s="47"/>
      <c r="GV32" s="47"/>
      <c r="GW32" s="47"/>
      <c r="GX32" s="47"/>
      <c r="GY32" s="68"/>
      <c r="GZ32" s="68"/>
      <c r="HA32" s="68"/>
      <c r="HB32" s="68"/>
      <c r="HC32" s="68"/>
      <c r="HD32" s="70"/>
      <c r="HE32" s="70"/>
      <c r="HF32" s="70"/>
      <c r="HG32" s="71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2"/>
      <c r="IC32" s="72"/>
      <c r="ID32" s="70"/>
      <c r="IE32" s="70"/>
      <c r="IF32" s="72"/>
      <c r="IG32" s="72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  <c r="IT32" s="70"/>
      <c r="IU32" s="70"/>
      <c r="IV32" s="70"/>
      <c r="IW32" s="73"/>
      <c r="IX32" s="72"/>
      <c r="IY32" s="72"/>
      <c r="IZ32" s="72"/>
      <c r="JA32" s="72"/>
      <c r="JB32" s="72"/>
      <c r="JC32" s="72"/>
      <c r="JD32" s="72"/>
      <c r="JE32" s="72"/>
      <c r="JF32" s="72"/>
      <c r="JG32" s="72"/>
      <c r="JH32" s="72"/>
      <c r="JI32" s="72"/>
      <c r="JJ32" s="72"/>
      <c r="JK32" s="72"/>
      <c r="JL32" s="72"/>
      <c r="JM32" s="72"/>
      <c r="JN32" s="72"/>
      <c r="JO32" s="72"/>
      <c r="JP32" s="72"/>
      <c r="JQ32" s="72"/>
      <c r="JR32" s="72"/>
      <c r="JS32" s="72"/>
      <c r="JT32" s="72">
        <v>0.67</v>
      </c>
      <c r="JU32" s="72"/>
      <c r="JV32" s="72">
        <v>0.43</v>
      </c>
      <c r="JW32" s="72"/>
      <c r="JX32" s="72"/>
      <c r="JY32" s="72"/>
      <c r="JZ32" s="72">
        <v>2.91</v>
      </c>
      <c r="KA32" s="72">
        <v>0.56000000000000005</v>
      </c>
      <c r="KB32" s="72"/>
      <c r="KC32" s="72"/>
      <c r="KD32" s="73" t="s">
        <v>82</v>
      </c>
      <c r="KE32" s="72">
        <v>1.53</v>
      </c>
      <c r="KF32" s="72"/>
      <c r="KG32" s="72"/>
      <c r="KH32" s="72">
        <v>0.09</v>
      </c>
      <c r="KI32" s="73" t="s">
        <v>82</v>
      </c>
      <c r="KJ32" s="73"/>
      <c r="KK32" s="72"/>
      <c r="KL32" s="72"/>
      <c r="KM32" s="72"/>
      <c r="KN32" s="72">
        <v>0.08</v>
      </c>
      <c r="KO32" s="72"/>
      <c r="KP32" s="72"/>
      <c r="KQ32" s="72"/>
      <c r="KR32" s="72"/>
      <c r="KS32" s="72"/>
      <c r="KT32" s="72"/>
      <c r="KU32" s="72"/>
      <c r="KV32" s="72"/>
      <c r="KW32" s="72"/>
      <c r="KX32" s="72"/>
      <c r="KY32" s="72"/>
      <c r="KZ32" s="72"/>
      <c r="LA32" s="72"/>
      <c r="LB32" s="74"/>
      <c r="LC32" s="74"/>
      <c r="LD32" s="74"/>
      <c r="LE32" s="74"/>
      <c r="LF32" s="74"/>
      <c r="LG32" s="74"/>
      <c r="LH32" s="74"/>
      <c r="LI32" s="74"/>
      <c r="LJ32" s="74"/>
      <c r="LK32" s="74"/>
      <c r="LL32" s="74"/>
      <c r="LM32" s="74"/>
      <c r="LN32" s="74"/>
      <c r="LO32" s="74"/>
      <c r="LP32" s="74"/>
      <c r="LQ32" s="74"/>
      <c r="LR32" s="74"/>
      <c r="LS32" s="74"/>
      <c r="LT32" s="74">
        <v>0.21</v>
      </c>
      <c r="LU32" s="74">
        <v>0.4</v>
      </c>
      <c r="LV32" s="74"/>
      <c r="LW32" s="74"/>
      <c r="LX32" s="74"/>
      <c r="LY32" s="74"/>
      <c r="LZ32" s="74"/>
      <c r="MA32" s="74"/>
      <c r="MB32" s="74"/>
      <c r="MC32" s="74"/>
      <c r="MD32" s="74"/>
      <c r="ME32" s="74"/>
      <c r="MF32" s="74"/>
      <c r="MG32" s="74"/>
      <c r="MH32" s="74"/>
      <c r="MI32" s="74"/>
      <c r="MJ32" s="74"/>
      <c r="MK32" s="74"/>
      <c r="ML32" s="74"/>
      <c r="MM32" s="74"/>
      <c r="MN32" s="74"/>
      <c r="MO32" s="74"/>
      <c r="MP32" s="74"/>
      <c r="MQ32" s="74"/>
      <c r="MR32" s="74"/>
      <c r="MS32" s="74"/>
      <c r="MT32" s="74"/>
      <c r="MU32" s="74"/>
      <c r="MV32" s="74">
        <v>1.0900000000000001</v>
      </c>
      <c r="MW32" s="74">
        <v>0.14000000000000001</v>
      </c>
      <c r="MX32" s="74"/>
      <c r="MY32" s="74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</row>
    <row r="33" spans="1:375" x14ac:dyDescent="0.2">
      <c r="A33" s="8" t="s">
        <v>27</v>
      </c>
      <c r="B33" s="31" t="s">
        <v>76</v>
      </c>
      <c r="C33" s="67"/>
      <c r="D33" s="67"/>
      <c r="E33" s="67"/>
      <c r="F33" s="67">
        <v>20</v>
      </c>
      <c r="G33" s="67"/>
      <c r="H33" s="67">
        <v>50</v>
      </c>
      <c r="I33" s="67">
        <v>90</v>
      </c>
      <c r="J33" s="67">
        <v>30</v>
      </c>
      <c r="K33" s="67">
        <v>40</v>
      </c>
      <c r="L33" s="67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47"/>
      <c r="AK33" s="68"/>
      <c r="AL33" s="47"/>
      <c r="AM33" s="68"/>
      <c r="AN33" s="47"/>
      <c r="AO33" s="68"/>
      <c r="AP33" s="47"/>
      <c r="AQ33" s="68"/>
      <c r="AR33" s="47"/>
      <c r="AS33" s="68"/>
      <c r="AT33" s="47"/>
      <c r="AU33" s="68"/>
      <c r="AV33" s="47"/>
      <c r="AW33" s="68"/>
      <c r="AX33" s="47"/>
      <c r="AY33" s="68"/>
      <c r="AZ33" s="47"/>
      <c r="BA33" s="68"/>
      <c r="BB33" s="47"/>
      <c r="BC33" s="68"/>
      <c r="BD33" s="47"/>
      <c r="BE33" s="68"/>
      <c r="BF33" s="47"/>
      <c r="BG33" s="68"/>
      <c r="BH33" s="47"/>
      <c r="BI33" s="68"/>
      <c r="BJ33" s="47"/>
      <c r="BK33" s="68"/>
      <c r="BL33" s="47"/>
      <c r="BM33" s="47"/>
      <c r="BN33" s="47"/>
      <c r="BO33" s="47"/>
      <c r="BP33" s="47"/>
      <c r="BQ33" s="47"/>
      <c r="BR33" s="68"/>
      <c r="BS33" s="47"/>
      <c r="BT33" s="47"/>
      <c r="BU33" s="47"/>
      <c r="BV33" s="47"/>
      <c r="BW33" s="68"/>
      <c r="BX33" s="47"/>
      <c r="BY33" s="47"/>
      <c r="BZ33" s="47"/>
      <c r="CA33" s="47"/>
      <c r="CB33" s="68"/>
      <c r="CC33" s="47"/>
      <c r="CD33" s="47"/>
      <c r="CE33" s="68"/>
      <c r="CF33" s="47"/>
      <c r="CG33" s="47"/>
      <c r="CH33" s="47"/>
      <c r="CI33" s="47"/>
      <c r="CJ33" s="68"/>
      <c r="CK33" s="47"/>
      <c r="CL33" s="47"/>
      <c r="CM33" s="47"/>
      <c r="CN33" s="47"/>
      <c r="CO33" s="68"/>
      <c r="CP33" s="47"/>
      <c r="CQ33" s="47"/>
      <c r="CR33" s="47"/>
      <c r="CS33" s="47"/>
      <c r="CT33" s="47"/>
      <c r="CU33" s="47"/>
      <c r="CV33" s="47"/>
      <c r="CW33" s="47"/>
      <c r="CX33" s="68"/>
      <c r="CY33" s="47"/>
      <c r="CZ33" s="47"/>
      <c r="DA33" s="47"/>
      <c r="DB33" s="47"/>
      <c r="DC33" s="68"/>
      <c r="DD33" s="68"/>
      <c r="DE33" s="47"/>
      <c r="DF33" s="47"/>
      <c r="DG33" s="68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68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68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68"/>
      <c r="EV33" s="69"/>
      <c r="EW33" s="69"/>
      <c r="EX33" s="69"/>
      <c r="EY33" s="69"/>
      <c r="EZ33" s="69"/>
      <c r="FA33" s="69"/>
      <c r="FB33" s="69"/>
      <c r="FC33" s="69"/>
      <c r="FD33" s="69"/>
      <c r="FE33" s="68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68"/>
      <c r="FU33" s="47"/>
      <c r="FV33" s="47"/>
      <c r="FW33" s="47"/>
      <c r="FX33" s="47"/>
      <c r="FY33" s="47"/>
      <c r="FZ33" s="47"/>
      <c r="GA33" s="47"/>
      <c r="GB33" s="47"/>
      <c r="GC33" s="68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68"/>
      <c r="GO33" s="47"/>
      <c r="GP33" s="47"/>
      <c r="GQ33" s="47"/>
      <c r="GR33" s="47"/>
      <c r="GS33" s="47"/>
      <c r="GT33" s="47"/>
      <c r="GU33" s="47"/>
      <c r="GV33" s="47"/>
      <c r="GW33" s="47"/>
      <c r="GX33" s="47"/>
      <c r="GY33" s="68"/>
      <c r="GZ33" s="68"/>
      <c r="HA33" s="68"/>
      <c r="HB33" s="68"/>
      <c r="HC33" s="68"/>
      <c r="HD33" s="70"/>
      <c r="HE33" s="70"/>
      <c r="HF33" s="70"/>
      <c r="HG33" s="71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2"/>
      <c r="IC33" s="72"/>
      <c r="ID33" s="70"/>
      <c r="IE33" s="70"/>
      <c r="IF33" s="72"/>
      <c r="IG33" s="72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  <c r="IT33" s="70"/>
      <c r="IU33" s="70"/>
      <c r="IV33" s="70"/>
      <c r="IW33" s="73"/>
      <c r="IX33" s="72"/>
      <c r="IY33" s="72"/>
      <c r="IZ33" s="72"/>
      <c r="JA33" s="72"/>
      <c r="JB33" s="72"/>
      <c r="JC33" s="72"/>
      <c r="JD33" s="72"/>
      <c r="JE33" s="72"/>
      <c r="JF33" s="72"/>
      <c r="JG33" s="72"/>
      <c r="JH33" s="72"/>
      <c r="JI33" s="72"/>
      <c r="JJ33" s="72"/>
      <c r="JK33" s="72"/>
      <c r="JL33" s="72"/>
      <c r="JM33" s="72"/>
      <c r="JN33" s="72"/>
      <c r="JO33" s="72"/>
      <c r="JP33" s="72"/>
      <c r="JQ33" s="72"/>
      <c r="JR33" s="72"/>
      <c r="JS33" s="72"/>
      <c r="JT33" s="72"/>
      <c r="JU33" s="72"/>
      <c r="JV33" s="72"/>
      <c r="JW33" s="72"/>
      <c r="JX33" s="72"/>
      <c r="JY33" s="72"/>
      <c r="JZ33" s="72"/>
      <c r="KA33" s="72"/>
      <c r="KB33" s="72"/>
      <c r="KC33" s="72"/>
      <c r="KD33" s="72"/>
      <c r="KE33" s="72"/>
      <c r="KF33" s="72"/>
      <c r="KG33" s="72"/>
      <c r="KH33" s="72"/>
      <c r="KI33" s="72"/>
      <c r="KJ33" s="72"/>
      <c r="KK33" s="72"/>
      <c r="KL33" s="72"/>
      <c r="KM33" s="72"/>
      <c r="KN33" s="72"/>
      <c r="KO33" s="72"/>
      <c r="KP33" s="72"/>
      <c r="KQ33" s="72"/>
      <c r="KR33" s="72"/>
      <c r="KS33" s="72"/>
      <c r="KT33" s="72"/>
      <c r="KU33" s="72"/>
      <c r="KV33" s="72"/>
      <c r="KW33" s="72"/>
      <c r="KX33" s="72"/>
      <c r="KY33" s="72"/>
      <c r="KZ33" s="72"/>
      <c r="LA33" s="72"/>
      <c r="LB33" s="74"/>
      <c r="LC33" s="74"/>
      <c r="LD33" s="74"/>
      <c r="LE33" s="74"/>
      <c r="LF33" s="74"/>
      <c r="LG33" s="74"/>
      <c r="LH33" s="74"/>
      <c r="LI33" s="74"/>
      <c r="LJ33" s="74"/>
      <c r="LK33" s="74"/>
      <c r="LL33" s="74"/>
      <c r="LM33" s="74"/>
      <c r="LN33" s="74"/>
      <c r="LO33" s="74"/>
      <c r="LP33" s="74"/>
      <c r="LQ33" s="74"/>
      <c r="LR33" s="74"/>
      <c r="LS33" s="74"/>
      <c r="LT33" s="76" t="s">
        <v>82</v>
      </c>
      <c r="LU33" s="76" t="s">
        <v>82</v>
      </c>
      <c r="LV33" s="74"/>
      <c r="LW33" s="74"/>
      <c r="LX33" s="74"/>
      <c r="LY33" s="74"/>
      <c r="LZ33" s="76"/>
      <c r="MA33" s="76"/>
      <c r="MB33" s="74"/>
      <c r="MC33" s="74"/>
      <c r="MD33" s="74"/>
      <c r="ME33" s="74"/>
      <c r="MF33" s="74"/>
      <c r="MG33" s="74"/>
      <c r="MH33" s="74"/>
      <c r="MI33" s="74"/>
      <c r="MJ33" s="74"/>
      <c r="MK33" s="74"/>
      <c r="ML33" s="74"/>
      <c r="MM33" s="74"/>
      <c r="MN33" s="74"/>
      <c r="MO33" s="74"/>
      <c r="MP33" s="74"/>
      <c r="MQ33" s="74"/>
      <c r="MR33" s="74"/>
      <c r="MS33" s="74"/>
      <c r="MT33" s="74"/>
      <c r="MU33" s="74"/>
      <c r="MV33" s="76" t="s">
        <v>82</v>
      </c>
      <c r="MW33" s="76" t="s">
        <v>82</v>
      </c>
      <c r="MX33" s="74"/>
      <c r="MY33" s="74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</row>
    <row r="34" spans="1:375" x14ac:dyDescent="0.2">
      <c r="A34" s="86" t="s">
        <v>38</v>
      </c>
      <c r="B34" s="8" t="s">
        <v>1</v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  <c r="N34" s="68"/>
      <c r="O34" s="68">
        <v>700.34</v>
      </c>
      <c r="P34" s="68"/>
      <c r="Q34" s="68"/>
      <c r="R34" s="68"/>
      <c r="S34" s="68"/>
      <c r="T34" s="68"/>
      <c r="U34" s="68">
        <v>1613</v>
      </c>
      <c r="V34" s="68"/>
      <c r="W34" s="68"/>
      <c r="X34" s="68">
        <v>1551.56</v>
      </c>
      <c r="Y34" s="68"/>
      <c r="Z34" s="68">
        <v>1614.6</v>
      </c>
      <c r="AA34" s="68"/>
      <c r="AB34" s="68">
        <v>1785.99</v>
      </c>
      <c r="AC34" s="68"/>
      <c r="AD34" s="68">
        <v>1601.92</v>
      </c>
      <c r="AE34" s="68"/>
      <c r="AF34" s="68">
        <v>2050.62</v>
      </c>
      <c r="AG34" s="68"/>
      <c r="AH34" s="68">
        <v>1606.69</v>
      </c>
      <c r="AI34" s="68"/>
      <c r="AJ34" s="47"/>
      <c r="AK34" s="68">
        <v>2052.54</v>
      </c>
      <c r="AL34" s="47">
        <v>2330.37</v>
      </c>
      <c r="AM34" s="68"/>
      <c r="AN34" s="47"/>
      <c r="AO34" s="68">
        <v>2015.47</v>
      </c>
      <c r="AP34" s="47">
        <v>2363.4699999999998</v>
      </c>
      <c r="AQ34" s="68">
        <v>1716.37</v>
      </c>
      <c r="AR34" s="47">
        <v>2082.15</v>
      </c>
      <c r="AS34" s="68"/>
      <c r="AT34" s="47"/>
      <c r="AU34" s="68">
        <v>547.91</v>
      </c>
      <c r="AV34" s="47">
        <v>1180.1199999999999</v>
      </c>
      <c r="AW34" s="68"/>
      <c r="AX34" s="47"/>
      <c r="AY34" s="68">
        <v>849.32</v>
      </c>
      <c r="AZ34" s="47">
        <v>1380.15</v>
      </c>
      <c r="BA34" s="68"/>
      <c r="BB34" s="47"/>
      <c r="BC34" s="68">
        <v>1258.6400000000001</v>
      </c>
      <c r="BD34" s="47">
        <v>2061.66</v>
      </c>
      <c r="BE34" s="68"/>
      <c r="BF34" s="47"/>
      <c r="BG34" s="68">
        <v>1695.49</v>
      </c>
      <c r="BH34" s="47">
        <v>2415</v>
      </c>
      <c r="BI34" s="68"/>
      <c r="BJ34" s="47"/>
      <c r="BK34" s="68">
        <v>1580.39</v>
      </c>
      <c r="BL34" s="47">
        <v>2031.93</v>
      </c>
      <c r="BM34" s="47">
        <v>2229.4699999999998</v>
      </c>
      <c r="BN34" s="47"/>
      <c r="BO34" s="47"/>
      <c r="BP34" s="47"/>
      <c r="BQ34" s="47"/>
      <c r="BR34" s="68"/>
      <c r="BS34" s="47"/>
      <c r="BT34" s="47"/>
      <c r="BU34" s="47"/>
      <c r="BV34" s="47"/>
      <c r="BW34" s="68">
        <v>1646.52</v>
      </c>
      <c r="BX34" s="47">
        <v>2237.58</v>
      </c>
      <c r="BY34" s="47">
        <v>2350.16</v>
      </c>
      <c r="BZ34" s="47"/>
      <c r="CA34" s="47"/>
      <c r="CB34" s="68"/>
      <c r="CC34" s="47"/>
      <c r="CD34" s="47"/>
      <c r="CE34" s="68"/>
      <c r="CF34" s="47"/>
      <c r="CG34" s="47"/>
      <c r="CH34" s="47"/>
      <c r="CI34" s="47"/>
      <c r="CJ34" s="68"/>
      <c r="CK34" s="47"/>
      <c r="CL34" s="47"/>
      <c r="CM34" s="47"/>
      <c r="CN34" s="47"/>
      <c r="CO34" s="68"/>
      <c r="CP34" s="47"/>
      <c r="CQ34" s="47"/>
      <c r="CR34" s="47"/>
      <c r="CS34" s="47"/>
      <c r="CT34" s="47"/>
      <c r="CU34" s="47"/>
      <c r="CV34" s="47"/>
      <c r="CW34" s="47"/>
      <c r="CX34" s="68"/>
      <c r="CY34" s="47"/>
      <c r="CZ34" s="47"/>
      <c r="DA34" s="47"/>
      <c r="DB34" s="47"/>
      <c r="DC34" s="68"/>
      <c r="DD34" s="68"/>
      <c r="DE34" s="47"/>
      <c r="DF34" s="47"/>
      <c r="DG34" s="68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68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68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68"/>
      <c r="EV34" s="69"/>
      <c r="EW34" s="69"/>
      <c r="EX34" s="69"/>
      <c r="EY34" s="69"/>
      <c r="EZ34" s="69"/>
      <c r="FA34" s="69"/>
      <c r="FB34" s="69"/>
      <c r="FC34" s="69"/>
      <c r="FD34" s="69"/>
      <c r="FE34" s="68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68"/>
      <c r="FU34" s="47"/>
      <c r="FV34" s="47"/>
      <c r="FW34" s="47"/>
      <c r="FX34" s="47"/>
      <c r="FY34" s="47"/>
      <c r="FZ34" s="47"/>
      <c r="GA34" s="47"/>
      <c r="GB34" s="47"/>
      <c r="GC34" s="68"/>
      <c r="GD34" s="47"/>
      <c r="GE34" s="47"/>
      <c r="GF34" s="47"/>
      <c r="GG34" s="47"/>
      <c r="GH34" s="47"/>
      <c r="GI34" s="47"/>
      <c r="GJ34" s="47"/>
      <c r="GK34" s="47"/>
      <c r="GL34" s="47"/>
      <c r="GM34" s="47"/>
      <c r="GN34" s="68"/>
      <c r="GO34" s="47"/>
      <c r="GP34" s="47"/>
      <c r="GQ34" s="47"/>
      <c r="GR34" s="47"/>
      <c r="GS34" s="47"/>
      <c r="GT34" s="47"/>
      <c r="GU34" s="47"/>
      <c r="GV34" s="47"/>
      <c r="GW34" s="47"/>
      <c r="GX34" s="47"/>
      <c r="GY34" s="68"/>
      <c r="GZ34" s="68"/>
      <c r="HA34" s="68"/>
      <c r="HB34" s="68"/>
      <c r="HC34" s="68"/>
      <c r="HD34" s="70"/>
      <c r="HE34" s="70"/>
      <c r="HF34" s="70"/>
      <c r="HG34" s="71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2"/>
      <c r="IC34" s="72"/>
      <c r="ID34" s="70"/>
      <c r="IE34" s="70"/>
      <c r="IF34" s="72"/>
      <c r="IG34" s="72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  <c r="IT34" s="70"/>
      <c r="IU34" s="70"/>
      <c r="IV34" s="70"/>
      <c r="IW34" s="73"/>
      <c r="IX34" s="72"/>
      <c r="IY34" s="72"/>
      <c r="IZ34" s="72"/>
      <c r="JA34" s="72"/>
      <c r="JB34" s="72"/>
      <c r="JC34" s="72"/>
      <c r="JD34" s="72"/>
      <c r="JE34" s="72"/>
      <c r="JF34" s="72"/>
      <c r="JG34" s="72"/>
      <c r="JH34" s="72"/>
      <c r="JI34" s="72"/>
      <c r="JJ34" s="72"/>
      <c r="JK34" s="72"/>
      <c r="JL34" s="72"/>
      <c r="JM34" s="72"/>
      <c r="JN34" s="72"/>
      <c r="JO34" s="72"/>
      <c r="JP34" s="72"/>
      <c r="JQ34" s="72"/>
      <c r="JR34" s="72"/>
      <c r="JS34" s="72"/>
      <c r="JT34" s="72">
        <v>1061</v>
      </c>
      <c r="JU34" s="72"/>
      <c r="JV34" s="72">
        <v>1778.36</v>
      </c>
      <c r="JW34" s="72"/>
      <c r="JX34" s="72"/>
      <c r="JY34" s="72"/>
      <c r="JZ34" s="72">
        <v>1924.56</v>
      </c>
      <c r="KA34" s="72">
        <v>2462.31</v>
      </c>
      <c r="KB34" s="72"/>
      <c r="KC34" s="72"/>
      <c r="KD34" s="72">
        <v>2009.47</v>
      </c>
      <c r="KE34" s="72">
        <v>2320.8000000000002</v>
      </c>
      <c r="KF34" s="72"/>
      <c r="KG34" s="72"/>
      <c r="KH34" s="72">
        <v>2010.09</v>
      </c>
      <c r="KI34" s="72">
        <v>2580</v>
      </c>
      <c r="KJ34" s="72"/>
      <c r="KK34" s="72"/>
      <c r="KL34" s="72"/>
      <c r="KM34" s="72"/>
      <c r="KN34" s="72">
        <v>1613.8</v>
      </c>
      <c r="KO34" s="72"/>
      <c r="KP34" s="72"/>
      <c r="KQ34" s="72"/>
      <c r="KR34" s="72"/>
      <c r="KS34" s="72"/>
      <c r="KT34" s="72"/>
      <c r="KU34" s="72"/>
      <c r="KV34" s="72"/>
      <c r="KW34" s="72"/>
      <c r="KX34" s="72">
        <v>163877</v>
      </c>
      <c r="KY34" s="72">
        <v>1974.25</v>
      </c>
      <c r="KZ34" s="72"/>
      <c r="LA34" s="72"/>
      <c r="LB34" s="74">
        <v>1406.16</v>
      </c>
      <c r="LC34" s="74">
        <v>1884.25</v>
      </c>
      <c r="LD34" s="74"/>
      <c r="LE34" s="74"/>
      <c r="LF34" s="74"/>
      <c r="LG34" s="74"/>
      <c r="LH34" s="74"/>
      <c r="LI34" s="74"/>
      <c r="LJ34" s="74"/>
      <c r="LK34" s="74"/>
      <c r="LL34" s="74"/>
      <c r="LM34" s="74"/>
      <c r="LN34" s="74"/>
      <c r="LO34" s="74"/>
      <c r="LP34" s="74"/>
      <c r="LQ34" s="74"/>
      <c r="LR34" s="74"/>
      <c r="LS34" s="74"/>
      <c r="LT34" s="74">
        <v>1906.95</v>
      </c>
      <c r="LU34" s="74">
        <v>1024.6300000000001</v>
      </c>
      <c r="LV34" s="74"/>
      <c r="LW34" s="74"/>
      <c r="LX34" s="74"/>
      <c r="LY34" s="74"/>
      <c r="LZ34" s="74"/>
      <c r="MA34" s="74"/>
      <c r="MB34" s="74"/>
      <c r="MC34" s="74"/>
      <c r="MD34" s="74"/>
      <c r="ME34" s="74"/>
      <c r="MF34" s="74"/>
      <c r="MG34" s="74"/>
      <c r="MH34" s="74"/>
      <c r="MI34" s="74"/>
      <c r="MJ34" s="74"/>
      <c r="MK34" s="74"/>
      <c r="ML34" s="74">
        <v>1723.68</v>
      </c>
      <c r="MM34" s="74">
        <v>2269.5100000000002</v>
      </c>
      <c r="MN34" s="74"/>
      <c r="MO34" s="74"/>
      <c r="MP34" s="74"/>
      <c r="MQ34" s="74"/>
      <c r="MR34" s="74"/>
      <c r="MS34" s="74"/>
      <c r="MT34" s="74"/>
      <c r="MU34" s="74"/>
      <c r="MV34" s="74"/>
      <c r="MW34" s="74"/>
      <c r="MX34" s="74"/>
      <c r="MY34" s="74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</row>
    <row r="35" spans="1:375" x14ac:dyDescent="0.2">
      <c r="A35" s="86" t="s">
        <v>5</v>
      </c>
      <c r="B35" s="8"/>
      <c r="C35" s="67">
        <v>6.45</v>
      </c>
      <c r="D35" s="67">
        <v>5.48</v>
      </c>
      <c r="E35" s="67">
        <v>6.03</v>
      </c>
      <c r="F35" s="67">
        <v>6.21</v>
      </c>
      <c r="G35" s="67">
        <v>6.84</v>
      </c>
      <c r="H35" s="67">
        <v>6.76</v>
      </c>
      <c r="I35" s="67">
        <v>6.86</v>
      </c>
      <c r="J35" s="67">
        <v>6.94</v>
      </c>
      <c r="K35" s="67">
        <v>6.47</v>
      </c>
      <c r="L35" s="67"/>
      <c r="M35" s="67"/>
      <c r="N35" s="67"/>
      <c r="O35" s="67">
        <v>7.84</v>
      </c>
      <c r="P35" s="67"/>
      <c r="Q35" s="67">
        <v>8.14</v>
      </c>
      <c r="R35" s="67"/>
      <c r="S35" s="67">
        <v>7.65</v>
      </c>
      <c r="T35" s="67">
        <v>8.09</v>
      </c>
      <c r="U35" s="67">
        <v>8.3000000000000007</v>
      </c>
      <c r="V35" s="67">
        <v>8.4</v>
      </c>
      <c r="W35" s="67"/>
      <c r="X35" s="67">
        <v>7.62</v>
      </c>
      <c r="Y35" s="67">
        <v>7.27</v>
      </c>
      <c r="Z35" s="67">
        <v>7.65</v>
      </c>
      <c r="AA35" s="67">
        <v>7.4</v>
      </c>
      <c r="AB35" s="67">
        <v>8.4600000000000009</v>
      </c>
      <c r="AC35" s="67">
        <v>8.1</v>
      </c>
      <c r="AD35" s="67">
        <v>7.47</v>
      </c>
      <c r="AE35" s="67">
        <v>8.01</v>
      </c>
      <c r="AF35" s="67">
        <v>8.3800000000000008</v>
      </c>
      <c r="AG35" s="67">
        <v>8.09</v>
      </c>
      <c r="AH35" s="67">
        <v>8.33</v>
      </c>
      <c r="AI35" s="67">
        <v>8.24</v>
      </c>
      <c r="AJ35" s="78">
        <v>5.78</v>
      </c>
      <c r="AK35" s="67">
        <v>8.35</v>
      </c>
      <c r="AL35" s="78">
        <v>5.82</v>
      </c>
      <c r="AM35" s="67">
        <v>8.02</v>
      </c>
      <c r="AN35" s="78">
        <v>5.7</v>
      </c>
      <c r="AO35" s="67">
        <v>8.3000000000000007</v>
      </c>
      <c r="AP35" s="78">
        <v>5.7</v>
      </c>
      <c r="AQ35" s="67">
        <v>8.32</v>
      </c>
      <c r="AR35" s="78">
        <v>6.05</v>
      </c>
      <c r="AS35" s="67">
        <v>8.27</v>
      </c>
      <c r="AT35" s="78">
        <v>6.8</v>
      </c>
      <c r="AU35" s="67">
        <v>8.32</v>
      </c>
      <c r="AV35" s="78">
        <v>7.66</v>
      </c>
      <c r="AW35" s="67">
        <v>8.41</v>
      </c>
      <c r="AX35" s="78">
        <v>7.63</v>
      </c>
      <c r="AY35" s="67">
        <v>8.44</v>
      </c>
      <c r="AZ35" s="78">
        <v>8.31</v>
      </c>
      <c r="BA35" s="67">
        <v>8.32</v>
      </c>
      <c r="BB35" s="78">
        <v>6.98</v>
      </c>
      <c r="BC35" s="67">
        <v>8.34</v>
      </c>
      <c r="BD35" s="78">
        <v>8.39</v>
      </c>
      <c r="BE35" s="67">
        <v>8.32</v>
      </c>
      <c r="BF35" s="78">
        <v>7.44</v>
      </c>
      <c r="BG35" s="67">
        <v>8.7899999999999991</v>
      </c>
      <c r="BH35" s="78">
        <v>8.36</v>
      </c>
      <c r="BI35" s="67">
        <v>8.77</v>
      </c>
      <c r="BJ35" s="78">
        <v>7.01</v>
      </c>
      <c r="BK35" s="67">
        <v>9.01</v>
      </c>
      <c r="BL35" s="78">
        <v>8.3000000000000007</v>
      </c>
      <c r="BM35" s="78">
        <v>8.49</v>
      </c>
      <c r="BN35" s="78">
        <v>7.61</v>
      </c>
      <c r="BO35" s="78">
        <v>8.17</v>
      </c>
      <c r="BP35" s="78">
        <v>7.52</v>
      </c>
      <c r="BQ35" s="78">
        <v>7.81</v>
      </c>
      <c r="BR35" s="67">
        <v>8.39</v>
      </c>
      <c r="BS35" s="78">
        <v>7.52</v>
      </c>
      <c r="BT35" s="78">
        <v>7.31</v>
      </c>
      <c r="BU35" s="78">
        <v>7.43</v>
      </c>
      <c r="BV35" s="78">
        <v>7.79</v>
      </c>
      <c r="BW35" s="67">
        <v>8.94</v>
      </c>
      <c r="BX35" s="78">
        <v>8.3000000000000007</v>
      </c>
      <c r="BY35" s="78">
        <v>8.3699999999999992</v>
      </c>
      <c r="BZ35" s="78">
        <v>7.6</v>
      </c>
      <c r="CA35" s="78">
        <v>7.71</v>
      </c>
      <c r="CB35" s="67">
        <v>8.31</v>
      </c>
      <c r="CC35" s="78">
        <v>7.39</v>
      </c>
      <c r="CD35" s="78">
        <v>7.82</v>
      </c>
      <c r="CE35" s="67">
        <v>8.31</v>
      </c>
      <c r="CF35" s="78">
        <v>7.49</v>
      </c>
      <c r="CG35" s="78">
        <v>7.06</v>
      </c>
      <c r="CH35" s="78">
        <v>7.31</v>
      </c>
      <c r="CI35" s="78">
        <v>7.56</v>
      </c>
      <c r="CJ35" s="67">
        <v>8.69</v>
      </c>
      <c r="CK35" s="78">
        <v>8.41</v>
      </c>
      <c r="CL35" s="78">
        <v>8.34</v>
      </c>
      <c r="CM35" s="78">
        <v>6.88</v>
      </c>
      <c r="CN35" s="78">
        <v>7.49</v>
      </c>
      <c r="CO35" s="67">
        <v>8.41</v>
      </c>
      <c r="CP35" s="78">
        <v>7.49</v>
      </c>
      <c r="CQ35" s="78">
        <v>7.67</v>
      </c>
      <c r="CR35" s="78">
        <v>8.1300000000000008</v>
      </c>
      <c r="CS35" s="78">
        <v>8.2100000000000009</v>
      </c>
      <c r="CT35" s="78">
        <v>7.76</v>
      </c>
      <c r="CU35" s="78">
        <v>7.78</v>
      </c>
      <c r="CV35" s="78">
        <v>7.96</v>
      </c>
      <c r="CW35" s="78">
        <v>7.94</v>
      </c>
      <c r="CX35" s="67">
        <v>8.5</v>
      </c>
      <c r="CY35" s="78">
        <v>8.3800000000000008</v>
      </c>
      <c r="CZ35" s="78">
        <v>8.39</v>
      </c>
      <c r="DA35" s="78">
        <v>7.45</v>
      </c>
      <c r="DB35" s="78">
        <v>7.43</v>
      </c>
      <c r="DC35" s="67">
        <v>7.94</v>
      </c>
      <c r="DD35" s="67">
        <v>8.1300000000000008</v>
      </c>
      <c r="DE35" s="78">
        <v>8.0500000000000007</v>
      </c>
      <c r="DF35" s="78">
        <v>8.08</v>
      </c>
      <c r="DG35" s="67">
        <v>8.43</v>
      </c>
      <c r="DH35" s="78">
        <v>8.1</v>
      </c>
      <c r="DI35" s="78">
        <v>7.64</v>
      </c>
      <c r="DJ35" s="78">
        <v>8.4499999999999993</v>
      </c>
      <c r="DK35" s="78">
        <v>8.32</v>
      </c>
      <c r="DL35" s="78">
        <v>8.4</v>
      </c>
      <c r="DM35" s="78">
        <v>8.31</v>
      </c>
      <c r="DN35" s="78">
        <v>8.27</v>
      </c>
      <c r="DO35" s="78">
        <v>8.2899999999999991</v>
      </c>
      <c r="DP35" s="78">
        <v>7.86</v>
      </c>
      <c r="DQ35" s="78">
        <v>8.4</v>
      </c>
      <c r="DR35" s="67">
        <v>8.6300000000000008</v>
      </c>
      <c r="DS35" s="78">
        <v>8.61</v>
      </c>
      <c r="DT35" s="78">
        <v>8.3699999999999992</v>
      </c>
      <c r="DU35" s="78">
        <v>8.43</v>
      </c>
      <c r="DV35" s="78">
        <v>8.36</v>
      </c>
      <c r="DW35" s="78">
        <v>8.6199999999999992</v>
      </c>
      <c r="DX35" s="78">
        <v>8.83</v>
      </c>
      <c r="DY35" s="78">
        <v>8.01</v>
      </c>
      <c r="DZ35" s="78">
        <v>8.07</v>
      </c>
      <c r="EA35" s="78">
        <v>8.68</v>
      </c>
      <c r="EB35" s="78">
        <v>8.49</v>
      </c>
      <c r="EC35" s="78">
        <v>8.51</v>
      </c>
      <c r="ED35" s="78">
        <v>8.43</v>
      </c>
      <c r="EE35" s="78">
        <v>8.48</v>
      </c>
      <c r="EF35" s="78">
        <v>8.4</v>
      </c>
      <c r="EG35" s="67">
        <v>8.32</v>
      </c>
      <c r="EH35" s="78">
        <v>8.15</v>
      </c>
      <c r="EI35" s="78">
        <v>8.17</v>
      </c>
      <c r="EJ35" s="78">
        <v>8.33</v>
      </c>
      <c r="EK35" s="78">
        <v>8.0399999999999991</v>
      </c>
      <c r="EL35" s="78">
        <v>8.5</v>
      </c>
      <c r="EM35" s="78">
        <v>8.48</v>
      </c>
      <c r="EN35" s="78">
        <v>8.56</v>
      </c>
      <c r="EO35" s="78">
        <v>8.5500000000000007</v>
      </c>
      <c r="EP35" s="78">
        <v>8.65</v>
      </c>
      <c r="EQ35" s="78">
        <v>8.65</v>
      </c>
      <c r="ER35" s="78">
        <v>9.0500000000000007</v>
      </c>
      <c r="ES35" s="78">
        <v>9.08</v>
      </c>
      <c r="ET35" s="78">
        <v>8.73</v>
      </c>
      <c r="EU35" s="67">
        <v>8.9</v>
      </c>
      <c r="EV35" s="79">
        <v>8.69</v>
      </c>
      <c r="EW35" s="79">
        <v>8.58</v>
      </c>
      <c r="EX35" s="79">
        <v>8.01</v>
      </c>
      <c r="EY35" s="79">
        <v>8.61</v>
      </c>
      <c r="EZ35" s="79">
        <v>8.6</v>
      </c>
      <c r="FA35" s="79">
        <v>8.08</v>
      </c>
      <c r="FB35" s="79">
        <v>8.0299999999999994</v>
      </c>
      <c r="FC35" s="79">
        <v>8.6300000000000008</v>
      </c>
      <c r="FD35" s="79">
        <v>8.25</v>
      </c>
      <c r="FE35" s="67">
        <v>8.8000000000000007</v>
      </c>
      <c r="FF35" s="78">
        <v>8.6300000000000008</v>
      </c>
      <c r="FG35" s="78">
        <v>8.5500000000000007</v>
      </c>
      <c r="FH35" s="78">
        <v>8.25</v>
      </c>
      <c r="FI35" s="78">
        <v>7.89</v>
      </c>
      <c r="FJ35" s="78">
        <v>8.49</v>
      </c>
      <c r="FK35" s="78">
        <v>8.5500000000000007</v>
      </c>
      <c r="FL35" s="78">
        <v>8.14</v>
      </c>
      <c r="FM35" s="78">
        <v>7.81</v>
      </c>
      <c r="FN35" s="78">
        <v>7.98</v>
      </c>
      <c r="FO35" s="78">
        <v>8.26</v>
      </c>
      <c r="FP35" s="78">
        <v>8.1300000000000008</v>
      </c>
      <c r="FQ35" s="78">
        <v>7.86</v>
      </c>
      <c r="FR35" s="78">
        <v>7.42</v>
      </c>
      <c r="FS35" s="78">
        <v>8.0299999999999994</v>
      </c>
      <c r="FT35" s="67">
        <v>8.33</v>
      </c>
      <c r="FU35" s="78">
        <v>8.31</v>
      </c>
      <c r="FV35" s="78">
        <v>8.3000000000000007</v>
      </c>
      <c r="FW35" s="78">
        <v>7.58</v>
      </c>
      <c r="FX35" s="78">
        <v>8.16</v>
      </c>
      <c r="FY35" s="78">
        <v>7.64</v>
      </c>
      <c r="FZ35" s="78">
        <v>7.92</v>
      </c>
      <c r="GA35" s="78">
        <v>7.56</v>
      </c>
      <c r="GB35" s="78">
        <v>7.71</v>
      </c>
      <c r="GC35" s="67">
        <v>8.4499999999999993</v>
      </c>
      <c r="GD35" s="78">
        <v>7.83</v>
      </c>
      <c r="GE35" s="78">
        <v>8.2200000000000006</v>
      </c>
      <c r="GF35" s="78">
        <v>8.41</v>
      </c>
      <c r="GG35" s="78">
        <v>7.91</v>
      </c>
      <c r="GH35" s="78">
        <v>7.92</v>
      </c>
      <c r="GI35" s="78">
        <v>7.8</v>
      </c>
      <c r="GJ35" s="78">
        <v>8.01</v>
      </c>
      <c r="GK35" s="78">
        <v>7.52</v>
      </c>
      <c r="GL35" s="78">
        <v>8.18</v>
      </c>
      <c r="GM35" s="78">
        <v>8.16</v>
      </c>
      <c r="GN35" s="67">
        <v>8.5500000000000007</v>
      </c>
      <c r="GO35" s="78">
        <v>8.3000000000000007</v>
      </c>
      <c r="GP35" s="78">
        <v>8.3000000000000007</v>
      </c>
      <c r="GQ35" s="78">
        <v>8.4499999999999993</v>
      </c>
      <c r="GR35" s="78">
        <v>8.32</v>
      </c>
      <c r="GS35" s="78">
        <v>8.31</v>
      </c>
      <c r="GT35" s="78">
        <v>8.31</v>
      </c>
      <c r="GU35" s="78">
        <v>8.25</v>
      </c>
      <c r="GV35" s="78">
        <v>8.24</v>
      </c>
      <c r="GW35" s="78">
        <v>8.2200000000000006</v>
      </c>
      <c r="GX35" s="78">
        <v>8.3000000000000007</v>
      </c>
      <c r="GY35" s="67">
        <v>8.7100000000000009</v>
      </c>
      <c r="GZ35" s="67">
        <v>8.59</v>
      </c>
      <c r="HA35" s="67">
        <v>8.48</v>
      </c>
      <c r="HB35" s="67">
        <v>8.4700000000000006</v>
      </c>
      <c r="HC35" s="67">
        <v>8.39</v>
      </c>
      <c r="HD35" s="70">
        <v>8.19</v>
      </c>
      <c r="HE35" s="70">
        <v>8.23</v>
      </c>
      <c r="HF35" s="70">
        <v>8.02</v>
      </c>
      <c r="HG35" s="71">
        <v>8.3000000000000007</v>
      </c>
      <c r="HH35" s="70">
        <v>7.68</v>
      </c>
      <c r="HI35" s="70">
        <v>8.16</v>
      </c>
      <c r="HJ35" s="70">
        <v>7.23</v>
      </c>
      <c r="HK35" s="70">
        <v>7.46</v>
      </c>
      <c r="HL35" s="70">
        <v>8.3000000000000007</v>
      </c>
      <c r="HM35" s="70">
        <v>8.3699999999999992</v>
      </c>
      <c r="HN35" s="70">
        <v>8.1999999999999993</v>
      </c>
      <c r="HO35" s="70">
        <v>7.21</v>
      </c>
      <c r="HP35" s="70">
        <v>7.97</v>
      </c>
      <c r="HQ35" s="70">
        <v>7.92</v>
      </c>
      <c r="HR35" s="70">
        <v>7.62</v>
      </c>
      <c r="HS35" s="70">
        <v>7.06</v>
      </c>
      <c r="HT35" s="70">
        <v>7.68</v>
      </c>
      <c r="HU35" s="70">
        <v>7.56</v>
      </c>
      <c r="HV35" s="70">
        <v>7.68</v>
      </c>
      <c r="HW35" s="70">
        <v>7.62</v>
      </c>
      <c r="HX35" s="70">
        <v>8.06</v>
      </c>
      <c r="HY35" s="70">
        <v>8.39</v>
      </c>
      <c r="HZ35" s="70">
        <v>8.16</v>
      </c>
      <c r="IA35" s="70">
        <v>7.63</v>
      </c>
      <c r="IB35" s="72">
        <v>8.3000000000000007</v>
      </c>
      <c r="IC35" s="72">
        <v>8.3800000000000008</v>
      </c>
      <c r="ID35" s="70">
        <v>7.56</v>
      </c>
      <c r="IE35" s="70">
        <v>8.0500000000000007</v>
      </c>
      <c r="IF35" s="72">
        <v>8.4</v>
      </c>
      <c r="IG35" s="72">
        <v>8.42</v>
      </c>
      <c r="IH35" s="70">
        <v>8.49</v>
      </c>
      <c r="II35" s="70">
        <v>8.4700000000000006</v>
      </c>
      <c r="IJ35" s="70">
        <v>8.32</v>
      </c>
      <c r="IK35" s="70">
        <v>7.9</v>
      </c>
      <c r="IL35" s="70">
        <v>8.69</v>
      </c>
      <c r="IM35" s="70">
        <v>8.23</v>
      </c>
      <c r="IN35" s="70">
        <v>8.33</v>
      </c>
      <c r="IO35" s="70">
        <v>7.68</v>
      </c>
      <c r="IP35" s="70">
        <v>8.0500000000000007</v>
      </c>
      <c r="IQ35" s="70">
        <v>8.08</v>
      </c>
      <c r="IR35" s="70">
        <v>7.6</v>
      </c>
      <c r="IS35" s="70">
        <v>7.23</v>
      </c>
      <c r="IT35" s="70">
        <v>7.25</v>
      </c>
      <c r="IU35" s="70">
        <v>7.41</v>
      </c>
      <c r="IV35" s="70">
        <v>7.55</v>
      </c>
      <c r="IW35" s="73">
        <v>8.61</v>
      </c>
      <c r="IX35" s="72">
        <v>7.72</v>
      </c>
      <c r="IY35" s="72">
        <v>7.43</v>
      </c>
      <c r="IZ35" s="72">
        <v>8.43</v>
      </c>
      <c r="JA35" s="72">
        <v>8.3699999999999992</v>
      </c>
      <c r="JB35" s="72">
        <v>8.27</v>
      </c>
      <c r="JC35" s="72">
        <v>7.5</v>
      </c>
      <c r="JD35" s="72">
        <v>8.02</v>
      </c>
      <c r="JE35" s="72">
        <v>7.94</v>
      </c>
      <c r="JF35" s="72">
        <v>7.99</v>
      </c>
      <c r="JG35" s="72">
        <v>7.95</v>
      </c>
      <c r="JH35" s="72">
        <v>8.14</v>
      </c>
      <c r="JI35" s="72">
        <v>8.01</v>
      </c>
      <c r="JJ35" s="72">
        <v>8.1999999999999993</v>
      </c>
      <c r="JK35" s="72">
        <v>8.26</v>
      </c>
      <c r="JL35" s="72">
        <v>8.2799999999999994</v>
      </c>
      <c r="JM35" s="72">
        <v>8.0299999999999994</v>
      </c>
      <c r="JN35" s="72">
        <v>7.89</v>
      </c>
      <c r="JO35" s="72">
        <v>8.0500000000000007</v>
      </c>
      <c r="JP35" s="72">
        <v>7.98</v>
      </c>
      <c r="JQ35" s="72">
        <v>8.01</v>
      </c>
      <c r="JR35" s="72">
        <v>7.39</v>
      </c>
      <c r="JS35" s="72">
        <v>7.92</v>
      </c>
      <c r="JT35" s="72"/>
      <c r="JU35" s="72">
        <v>8.39</v>
      </c>
      <c r="JV35" s="72">
        <v>8.32</v>
      </c>
      <c r="JW35" s="72">
        <v>7.98</v>
      </c>
      <c r="JX35" s="72">
        <v>8.01</v>
      </c>
      <c r="JY35" s="72">
        <v>8.44</v>
      </c>
      <c r="JZ35" s="72">
        <v>7.83</v>
      </c>
      <c r="KA35" s="72">
        <v>8.16</v>
      </c>
      <c r="KB35" s="72">
        <v>8.11</v>
      </c>
      <c r="KC35" s="72">
        <v>7.8</v>
      </c>
      <c r="KD35" s="72">
        <v>8.44</v>
      </c>
      <c r="KE35" s="72">
        <v>7.99</v>
      </c>
      <c r="KF35" s="72">
        <v>8.16</v>
      </c>
      <c r="KG35" s="72">
        <v>7.94</v>
      </c>
      <c r="KH35" s="72">
        <v>8.43</v>
      </c>
      <c r="KI35" s="72">
        <v>8</v>
      </c>
      <c r="KJ35" s="72">
        <v>8.19</v>
      </c>
      <c r="KK35" s="72">
        <v>7.91</v>
      </c>
      <c r="KL35" s="72">
        <v>8.1999999999999993</v>
      </c>
      <c r="KM35" s="72">
        <v>7.93</v>
      </c>
      <c r="KN35" s="72">
        <v>8.31</v>
      </c>
      <c r="KO35" s="72">
        <v>8.3000000000000007</v>
      </c>
      <c r="KP35" s="72">
        <v>7.93</v>
      </c>
      <c r="KQ35" s="72">
        <v>8.68</v>
      </c>
      <c r="KR35" s="72">
        <v>8.6</v>
      </c>
      <c r="KS35" s="72">
        <v>8.19</v>
      </c>
      <c r="KT35" s="72">
        <v>8.19</v>
      </c>
      <c r="KU35" s="72">
        <v>8.08</v>
      </c>
      <c r="KV35" s="72">
        <v>7.77</v>
      </c>
      <c r="KW35" s="72">
        <v>7.87</v>
      </c>
      <c r="KX35" s="72">
        <v>8.2799999999999994</v>
      </c>
      <c r="KY35" s="72">
        <v>7.75</v>
      </c>
      <c r="KZ35" s="72">
        <v>7.64</v>
      </c>
      <c r="LA35" s="72">
        <v>7.45</v>
      </c>
      <c r="LB35" s="74">
        <v>8.68</v>
      </c>
      <c r="LC35" s="74">
        <v>8.2200000000000006</v>
      </c>
      <c r="LD35" s="74">
        <v>8.15</v>
      </c>
      <c r="LE35" s="74">
        <v>8.32</v>
      </c>
      <c r="LF35" s="74">
        <v>8.25</v>
      </c>
      <c r="LG35" s="74">
        <v>8</v>
      </c>
      <c r="LH35" s="74">
        <v>7.85</v>
      </c>
      <c r="LI35" s="74">
        <v>8.07</v>
      </c>
      <c r="LJ35" s="74">
        <v>8.08</v>
      </c>
      <c r="LK35" s="74">
        <v>8.26</v>
      </c>
      <c r="LL35" s="74">
        <v>7.69</v>
      </c>
      <c r="LM35" s="74">
        <v>7.71</v>
      </c>
      <c r="LN35" s="74">
        <v>8.0500000000000007</v>
      </c>
      <c r="LO35" s="74">
        <v>7.72</v>
      </c>
      <c r="LP35" s="74">
        <v>6.98</v>
      </c>
      <c r="LQ35" s="74">
        <v>7.06</v>
      </c>
      <c r="LR35" s="74">
        <v>7.02</v>
      </c>
      <c r="LS35" s="74">
        <v>6.48</v>
      </c>
      <c r="LT35" s="74">
        <v>8.26</v>
      </c>
      <c r="LU35" s="74">
        <v>7.7</v>
      </c>
      <c r="LV35" s="74">
        <v>6.17</v>
      </c>
      <c r="LW35" s="74">
        <v>7.19</v>
      </c>
      <c r="LX35" s="74">
        <v>6.55</v>
      </c>
      <c r="LY35" s="74">
        <v>7.32</v>
      </c>
      <c r="LZ35" s="74">
        <v>8.3699999999999992</v>
      </c>
      <c r="MA35" s="74">
        <v>7.99</v>
      </c>
      <c r="MB35" s="74">
        <v>6.46</v>
      </c>
      <c r="MC35" s="74">
        <v>7.62</v>
      </c>
      <c r="MD35" s="74">
        <v>6.29</v>
      </c>
      <c r="ME35" s="74">
        <v>7.3</v>
      </c>
      <c r="MF35" s="74">
        <v>8.39</v>
      </c>
      <c r="MG35" s="74">
        <v>8.09</v>
      </c>
      <c r="MH35" s="74">
        <v>5.96</v>
      </c>
      <c r="MI35" s="74">
        <v>7.49</v>
      </c>
      <c r="MJ35" s="74">
        <v>6.14</v>
      </c>
      <c r="MK35" s="74">
        <v>7.82</v>
      </c>
      <c r="ML35" s="74">
        <v>8.36</v>
      </c>
      <c r="MM35" s="74">
        <v>7.63</v>
      </c>
      <c r="MN35" s="74">
        <v>6.7</v>
      </c>
      <c r="MO35" s="74">
        <v>7.51</v>
      </c>
      <c r="MP35" s="74">
        <v>8.1199999999999992</v>
      </c>
      <c r="MQ35" s="74">
        <v>7.47</v>
      </c>
      <c r="MR35" s="74">
        <v>5.96</v>
      </c>
      <c r="MS35" s="74">
        <v>7.22</v>
      </c>
      <c r="MT35" s="74">
        <v>6.88</v>
      </c>
      <c r="MU35" s="74">
        <v>7.72</v>
      </c>
      <c r="MV35" s="74">
        <v>8.26</v>
      </c>
      <c r="MW35" s="74">
        <v>7.75</v>
      </c>
      <c r="MX35" s="74">
        <v>6.36</v>
      </c>
      <c r="MY35" s="74">
        <v>7.04</v>
      </c>
      <c r="MZ35" s="70">
        <v>6.67</v>
      </c>
      <c r="NA35" s="70">
        <v>7.42</v>
      </c>
      <c r="NB35" s="70">
        <v>6.85</v>
      </c>
      <c r="NC35" s="70">
        <v>7.55</v>
      </c>
      <c r="ND35" s="70">
        <v>7.76</v>
      </c>
      <c r="NE35" s="70">
        <v>7.79</v>
      </c>
      <c r="NF35" s="70">
        <v>8.16</v>
      </c>
      <c r="NG35" s="70">
        <v>7.32</v>
      </c>
      <c r="NH35" s="70">
        <v>7.21</v>
      </c>
      <c r="NI35" s="70">
        <v>6.87</v>
      </c>
      <c r="NJ35" s="70">
        <v>6.78</v>
      </c>
      <c r="NK35" s="70">
        <v>7.31</v>
      </c>
    </row>
    <row r="36" spans="1:375" x14ac:dyDescent="0.2">
      <c r="A36" s="86" t="s">
        <v>39</v>
      </c>
      <c r="B36" s="8" t="s">
        <v>48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>
        <v>3</v>
      </c>
      <c r="P36" s="68"/>
      <c r="Q36" s="68"/>
      <c r="R36" s="68"/>
      <c r="S36" s="68"/>
      <c r="T36" s="68"/>
      <c r="U36" s="68">
        <v>0.5</v>
      </c>
      <c r="V36" s="68"/>
      <c r="W36" s="68"/>
      <c r="X36" s="68">
        <v>2.75</v>
      </c>
      <c r="Y36" s="68"/>
      <c r="Z36" s="68">
        <v>7.5</v>
      </c>
      <c r="AA36" s="68"/>
      <c r="AB36" s="68">
        <v>7</v>
      </c>
      <c r="AC36" s="68"/>
      <c r="AD36" s="68">
        <v>7</v>
      </c>
      <c r="AE36" s="68"/>
      <c r="AF36" s="68">
        <v>0.3</v>
      </c>
      <c r="AG36" s="68"/>
      <c r="AH36" s="68">
        <v>1.2</v>
      </c>
      <c r="AI36" s="68"/>
      <c r="AJ36" s="47"/>
      <c r="AK36" s="68">
        <v>0.1</v>
      </c>
      <c r="AL36" s="47">
        <v>0.3</v>
      </c>
      <c r="AM36" s="68"/>
      <c r="AN36" s="47"/>
      <c r="AO36" s="68">
        <v>0.1</v>
      </c>
      <c r="AP36" s="47">
        <v>0.8</v>
      </c>
      <c r="AQ36" s="68">
        <v>0.2</v>
      </c>
      <c r="AR36" s="47">
        <v>1.5</v>
      </c>
      <c r="AS36" s="68"/>
      <c r="AT36" s="47"/>
      <c r="AU36" s="68">
        <v>0</v>
      </c>
      <c r="AV36" s="47" t="s">
        <v>82</v>
      </c>
      <c r="AW36" s="68"/>
      <c r="AX36" s="47"/>
      <c r="AY36" s="68">
        <v>0</v>
      </c>
      <c r="AZ36" s="47">
        <v>0.3</v>
      </c>
      <c r="BA36" s="68"/>
      <c r="BB36" s="47"/>
      <c r="BC36" s="68">
        <v>0</v>
      </c>
      <c r="BD36" s="47">
        <v>0.8</v>
      </c>
      <c r="BE36" s="68"/>
      <c r="BF36" s="47"/>
      <c r="BG36" s="68">
        <v>0</v>
      </c>
      <c r="BH36" s="47">
        <v>0.1</v>
      </c>
      <c r="BI36" s="68"/>
      <c r="BJ36" s="47"/>
      <c r="BK36" s="68">
        <v>0.6</v>
      </c>
      <c r="BL36" s="47">
        <v>2</v>
      </c>
      <c r="BM36" s="47">
        <v>0.5</v>
      </c>
      <c r="BN36" s="47"/>
      <c r="BO36" s="47"/>
      <c r="BP36" s="47"/>
      <c r="BQ36" s="47"/>
      <c r="BR36" s="68"/>
      <c r="BS36" s="47"/>
      <c r="BT36" s="47"/>
      <c r="BU36" s="47"/>
      <c r="BV36" s="47"/>
      <c r="BW36" s="68">
        <v>0</v>
      </c>
      <c r="BX36" s="47">
        <v>1</v>
      </c>
      <c r="BY36" s="47">
        <v>0.3</v>
      </c>
      <c r="BZ36" s="47"/>
      <c r="CA36" s="47"/>
      <c r="CB36" s="68"/>
      <c r="CC36" s="47"/>
      <c r="CD36" s="47"/>
      <c r="CE36" s="68"/>
      <c r="CF36" s="47"/>
      <c r="CG36" s="47"/>
      <c r="CH36" s="47"/>
      <c r="CI36" s="47"/>
      <c r="CJ36" s="68">
        <v>0</v>
      </c>
      <c r="CK36" s="47">
        <v>2</v>
      </c>
      <c r="CL36" s="47" t="s">
        <v>63</v>
      </c>
      <c r="CM36" s="47"/>
      <c r="CN36" s="47"/>
      <c r="CO36" s="68"/>
      <c r="CP36" s="47"/>
      <c r="CQ36" s="47"/>
      <c r="CR36" s="47"/>
      <c r="CS36" s="47"/>
      <c r="CT36" s="47"/>
      <c r="CU36" s="47"/>
      <c r="CV36" s="47"/>
      <c r="CW36" s="47"/>
      <c r="CX36" s="68">
        <v>0</v>
      </c>
      <c r="CY36" s="47">
        <v>7.5</v>
      </c>
      <c r="CZ36" s="47">
        <v>4</v>
      </c>
      <c r="DA36" s="47"/>
      <c r="DB36" s="47"/>
      <c r="DC36" s="68"/>
      <c r="DD36" s="68"/>
      <c r="DE36" s="47"/>
      <c r="DF36" s="47"/>
      <c r="DG36" s="68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68">
        <v>0</v>
      </c>
      <c r="DS36" s="47">
        <v>0.4</v>
      </c>
      <c r="DT36" s="47">
        <v>2</v>
      </c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68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>
        <v>0</v>
      </c>
      <c r="EU36" s="68">
        <v>0.1</v>
      </c>
      <c r="EV36" s="69">
        <v>0</v>
      </c>
      <c r="EW36" s="69"/>
      <c r="EX36" s="69"/>
      <c r="EY36" s="69"/>
      <c r="EZ36" s="69"/>
      <c r="FA36" s="69"/>
      <c r="FB36" s="69"/>
      <c r="FC36" s="69"/>
      <c r="FD36" s="69"/>
      <c r="FE36" s="68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68">
        <v>0</v>
      </c>
      <c r="FU36" s="47">
        <v>5</v>
      </c>
      <c r="FV36" s="47">
        <v>0</v>
      </c>
      <c r="FW36" s="47"/>
      <c r="FX36" s="47"/>
      <c r="FY36" s="47"/>
      <c r="FZ36" s="47"/>
      <c r="GA36" s="47"/>
      <c r="GB36" s="47"/>
      <c r="GC36" s="68"/>
      <c r="GD36" s="47"/>
      <c r="GE36" s="47"/>
      <c r="GF36" s="47"/>
      <c r="GG36" s="47"/>
      <c r="GH36" s="47"/>
      <c r="GI36" s="47"/>
      <c r="GJ36" s="47"/>
      <c r="GK36" s="47"/>
      <c r="GL36" s="47"/>
      <c r="GM36" s="47"/>
      <c r="GN36" s="68">
        <v>0</v>
      </c>
      <c r="GO36" s="47">
        <v>0.5</v>
      </c>
      <c r="GP36" s="47">
        <v>0.5</v>
      </c>
      <c r="GQ36" s="47"/>
      <c r="GR36" s="47"/>
      <c r="GS36" s="47"/>
      <c r="GT36" s="47"/>
      <c r="GU36" s="47"/>
      <c r="GV36" s="47"/>
      <c r="GW36" s="47"/>
      <c r="GX36" s="47"/>
      <c r="GY36" s="68"/>
      <c r="GZ36" s="68"/>
      <c r="HA36" s="68"/>
      <c r="HB36" s="68"/>
      <c r="HC36" s="68"/>
      <c r="HD36" s="70"/>
      <c r="HE36" s="70"/>
      <c r="HF36" s="70"/>
      <c r="HG36" s="71"/>
      <c r="HH36" s="70"/>
      <c r="HI36" s="70"/>
      <c r="HJ36" s="70"/>
      <c r="HK36" s="70"/>
      <c r="HL36" s="70">
        <v>1</v>
      </c>
      <c r="HM36" s="70">
        <v>0.3</v>
      </c>
      <c r="HN36" s="70">
        <v>0.2</v>
      </c>
      <c r="HO36" s="70">
        <v>0.2</v>
      </c>
      <c r="HP36" s="70">
        <v>50</v>
      </c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2"/>
      <c r="IC36" s="72"/>
      <c r="ID36" s="70"/>
      <c r="IE36" s="70"/>
      <c r="IF36" s="72"/>
      <c r="IG36" s="72"/>
      <c r="IH36" s="70"/>
      <c r="II36" s="70"/>
      <c r="IJ36" s="70"/>
      <c r="IK36" s="70"/>
      <c r="IL36" s="70">
        <v>0</v>
      </c>
      <c r="IM36" s="70">
        <v>12</v>
      </c>
      <c r="IN36" s="70">
        <v>0</v>
      </c>
      <c r="IO36" s="70"/>
      <c r="IP36" s="70"/>
      <c r="IQ36" s="70"/>
      <c r="IR36" s="70"/>
      <c r="IS36" s="70"/>
      <c r="IT36" s="70"/>
      <c r="IU36" s="70"/>
      <c r="IV36" s="70"/>
      <c r="IW36" s="73">
        <v>0</v>
      </c>
      <c r="IX36" s="73" t="s">
        <v>82</v>
      </c>
      <c r="IY36" s="72">
        <v>10</v>
      </c>
      <c r="IZ36" s="72"/>
      <c r="JA36" s="72"/>
      <c r="JB36" s="72"/>
      <c r="JC36" s="72"/>
      <c r="JD36" s="72"/>
      <c r="JE36" s="72"/>
      <c r="JF36" s="72"/>
      <c r="JG36" s="72"/>
      <c r="JH36" s="72"/>
      <c r="JI36" s="72"/>
      <c r="JJ36" s="72">
        <v>20</v>
      </c>
      <c r="JK36" s="72">
        <v>7</v>
      </c>
      <c r="JL36" s="72">
        <v>0.5</v>
      </c>
      <c r="JM36" s="72"/>
      <c r="JN36" s="72"/>
      <c r="JO36" s="72"/>
      <c r="JP36" s="72"/>
      <c r="JQ36" s="72"/>
      <c r="JR36" s="72"/>
      <c r="JS36" s="72"/>
      <c r="JT36" s="72"/>
      <c r="JU36" s="72"/>
      <c r="JV36" s="72"/>
      <c r="JW36" s="72"/>
      <c r="JX36" s="72"/>
      <c r="JY36" s="72"/>
      <c r="JZ36" s="72"/>
      <c r="KA36" s="72"/>
      <c r="KB36" s="72"/>
      <c r="KC36" s="72"/>
      <c r="KD36" s="72"/>
      <c r="KE36" s="72"/>
      <c r="KF36" s="72"/>
      <c r="KG36" s="72"/>
      <c r="KH36" s="72"/>
      <c r="KI36" s="72"/>
      <c r="KJ36" s="72"/>
      <c r="KK36" s="72"/>
      <c r="KL36" s="72"/>
      <c r="KM36" s="72"/>
      <c r="KN36" s="72"/>
      <c r="KO36" s="72"/>
      <c r="KP36" s="72"/>
      <c r="KQ36" s="72">
        <v>0.1</v>
      </c>
      <c r="KR36" s="72">
        <v>0.2</v>
      </c>
      <c r="KS36" s="72">
        <v>0.5</v>
      </c>
      <c r="KT36" s="72"/>
      <c r="KU36" s="72"/>
      <c r="KV36" s="72"/>
      <c r="KW36" s="72"/>
      <c r="KX36" s="72"/>
      <c r="KY36" s="72"/>
      <c r="KZ36" s="72"/>
      <c r="LA36" s="72"/>
      <c r="LB36" s="74"/>
      <c r="LC36" s="74"/>
      <c r="LD36" s="74"/>
      <c r="LE36" s="74"/>
      <c r="LF36" s="74"/>
      <c r="LG36" s="74"/>
      <c r="LH36" s="74"/>
      <c r="LI36" s="74"/>
      <c r="LJ36" s="74"/>
      <c r="LK36" s="74"/>
      <c r="LL36" s="74"/>
      <c r="LM36" s="74"/>
      <c r="LN36" s="74"/>
      <c r="LO36" s="74"/>
      <c r="LP36" s="74"/>
      <c r="LQ36" s="74"/>
      <c r="LR36" s="74"/>
      <c r="LS36" s="74"/>
      <c r="LT36" s="74">
        <v>0</v>
      </c>
      <c r="LU36" s="74">
        <v>8</v>
      </c>
      <c r="LV36" s="74"/>
      <c r="LW36" s="74"/>
      <c r="LX36" s="74"/>
      <c r="LY36" s="74"/>
      <c r="LZ36" s="74"/>
      <c r="MA36" s="74"/>
      <c r="MB36" s="74"/>
      <c r="MC36" s="74"/>
      <c r="MD36" s="74"/>
      <c r="ME36" s="74"/>
      <c r="MF36" s="74"/>
      <c r="MG36" s="74"/>
      <c r="MH36" s="74"/>
      <c r="MI36" s="74"/>
      <c r="MJ36" s="74"/>
      <c r="MK36" s="74"/>
      <c r="ML36" s="74"/>
      <c r="MM36" s="74"/>
      <c r="MN36" s="74"/>
      <c r="MO36" s="74"/>
      <c r="MP36" s="74"/>
      <c r="MQ36" s="74"/>
      <c r="MR36" s="74"/>
      <c r="MS36" s="74"/>
      <c r="MT36" s="74"/>
      <c r="MU36" s="74"/>
      <c r="MV36" s="74">
        <v>0</v>
      </c>
      <c r="MW36" s="74">
        <v>0</v>
      </c>
      <c r="MX36" s="74"/>
      <c r="MY36" s="74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</row>
    <row r="37" spans="1:375" s="1" customFormat="1" x14ac:dyDescent="0.2">
      <c r="A37" s="87" t="s">
        <v>0</v>
      </c>
      <c r="B37" s="9" t="s">
        <v>1</v>
      </c>
      <c r="C37" s="136">
        <v>35161</v>
      </c>
      <c r="D37" s="136">
        <v>34886</v>
      </c>
      <c r="E37" s="136">
        <v>34080</v>
      </c>
      <c r="F37" s="136">
        <v>13368</v>
      </c>
      <c r="G37" s="136">
        <v>36016</v>
      </c>
      <c r="H37" s="136">
        <v>25884</v>
      </c>
      <c r="I37" s="136">
        <v>21864</v>
      </c>
      <c r="J37" s="136">
        <v>31514</v>
      </c>
      <c r="K37" s="136">
        <v>31364</v>
      </c>
      <c r="L37" s="136">
        <v>26024</v>
      </c>
      <c r="M37" s="136">
        <v>32856</v>
      </c>
      <c r="N37" s="136">
        <v>32644</v>
      </c>
      <c r="O37" s="136">
        <v>19272</v>
      </c>
      <c r="P37" s="136">
        <v>10308</v>
      </c>
      <c r="Q37" s="136">
        <v>8194</v>
      </c>
      <c r="R37" s="136"/>
      <c r="S37" s="136">
        <v>15600</v>
      </c>
      <c r="T37" s="136"/>
      <c r="U37" s="136">
        <v>10682</v>
      </c>
      <c r="V37" s="136"/>
      <c r="W37" s="136"/>
      <c r="X37" s="136">
        <v>14898</v>
      </c>
      <c r="Y37" s="136"/>
      <c r="Z37" s="136">
        <v>17226</v>
      </c>
      <c r="AA37" s="136"/>
      <c r="AB37" s="136">
        <v>17037</v>
      </c>
      <c r="AC37" s="136"/>
      <c r="AD37" s="136">
        <v>15476</v>
      </c>
      <c r="AE37" s="136"/>
      <c r="AF37" s="136">
        <v>10118</v>
      </c>
      <c r="AG37" s="136"/>
      <c r="AH37" s="136">
        <v>11444</v>
      </c>
      <c r="AI37" s="136"/>
      <c r="AJ37" s="137"/>
      <c r="AK37" s="136">
        <v>9292</v>
      </c>
      <c r="AL37" s="137">
        <v>41364</v>
      </c>
      <c r="AM37" s="136"/>
      <c r="AN37" s="137"/>
      <c r="AO37" s="136">
        <v>9026</v>
      </c>
      <c r="AP37" s="137">
        <v>44908</v>
      </c>
      <c r="AQ37" s="136">
        <v>8141</v>
      </c>
      <c r="AR37" s="137">
        <v>31159</v>
      </c>
      <c r="AS37" s="136"/>
      <c r="AT37" s="137"/>
      <c r="AU37" s="136">
        <v>5005</v>
      </c>
      <c r="AV37" s="137">
        <v>14570</v>
      </c>
      <c r="AW37" s="136"/>
      <c r="AX37" s="137"/>
      <c r="AY37" s="136">
        <v>4576</v>
      </c>
      <c r="AZ37" s="137">
        <v>12068</v>
      </c>
      <c r="BA37" s="136"/>
      <c r="BB37" s="137"/>
      <c r="BC37" s="136">
        <v>6104</v>
      </c>
      <c r="BD37" s="137">
        <v>25905</v>
      </c>
      <c r="BE37" s="136"/>
      <c r="BF37" s="137"/>
      <c r="BG37" s="136">
        <v>7788</v>
      </c>
      <c r="BH37" s="137">
        <v>12840</v>
      </c>
      <c r="BI37" s="136"/>
      <c r="BJ37" s="137"/>
      <c r="BK37" s="136">
        <v>7016</v>
      </c>
      <c r="BL37" s="137">
        <v>21764</v>
      </c>
      <c r="BM37" s="137">
        <v>17145</v>
      </c>
      <c r="BN37" s="137">
        <v>27480</v>
      </c>
      <c r="BO37" s="137">
        <v>20120</v>
      </c>
      <c r="BP37" s="137">
        <v>22030</v>
      </c>
      <c r="BQ37" s="137">
        <v>19400</v>
      </c>
      <c r="BR37" s="136"/>
      <c r="BS37" s="137"/>
      <c r="BT37" s="137"/>
      <c r="BU37" s="137">
        <v>27564</v>
      </c>
      <c r="BV37" s="137">
        <v>20716</v>
      </c>
      <c r="BW37" s="136">
        <v>7824</v>
      </c>
      <c r="BX37" s="137">
        <v>19756</v>
      </c>
      <c r="BY37" s="137">
        <v>18260</v>
      </c>
      <c r="BZ37" s="137">
        <v>16192</v>
      </c>
      <c r="CA37" s="137">
        <v>6824</v>
      </c>
      <c r="CB37" s="136">
        <v>6496</v>
      </c>
      <c r="CC37" s="137">
        <v>17072</v>
      </c>
      <c r="CD37" s="137">
        <v>16004</v>
      </c>
      <c r="CE37" s="136"/>
      <c r="CF37" s="137"/>
      <c r="CG37" s="137"/>
      <c r="CH37" s="137">
        <v>25774</v>
      </c>
      <c r="CI37" s="137">
        <v>18720</v>
      </c>
      <c r="CJ37" s="136">
        <v>6505</v>
      </c>
      <c r="CK37" s="137">
        <v>24780</v>
      </c>
      <c r="CL37" s="137">
        <v>16235</v>
      </c>
      <c r="CM37" s="137">
        <v>32464</v>
      </c>
      <c r="CN37" s="137">
        <v>20580</v>
      </c>
      <c r="CO37" s="136"/>
      <c r="CP37" s="137"/>
      <c r="CQ37" s="137"/>
      <c r="CR37" s="137">
        <v>19365</v>
      </c>
      <c r="CS37" s="137">
        <v>17945</v>
      </c>
      <c r="CT37" s="137">
        <v>19060</v>
      </c>
      <c r="CU37" s="137">
        <v>17305</v>
      </c>
      <c r="CV37" s="137">
        <v>18558</v>
      </c>
      <c r="CW37" s="137">
        <v>16630</v>
      </c>
      <c r="CX37" s="136">
        <v>7472</v>
      </c>
      <c r="CY37" s="137">
        <v>17852</v>
      </c>
      <c r="CZ37" s="137">
        <v>16708</v>
      </c>
      <c r="DA37" s="137">
        <v>18584</v>
      </c>
      <c r="DB37" s="137">
        <v>16724</v>
      </c>
      <c r="DC37" s="136">
        <v>20344</v>
      </c>
      <c r="DD37" s="136">
        <v>17384</v>
      </c>
      <c r="DE37" s="137">
        <v>18610</v>
      </c>
      <c r="DF37" s="137">
        <v>15760</v>
      </c>
      <c r="DG37" s="136"/>
      <c r="DH37" s="137"/>
      <c r="DI37" s="137"/>
      <c r="DJ37" s="137">
        <v>13084</v>
      </c>
      <c r="DK37" s="137">
        <v>12344</v>
      </c>
      <c r="DL37" s="137">
        <v>17940</v>
      </c>
      <c r="DM37" s="137">
        <v>16808</v>
      </c>
      <c r="DN37" s="137">
        <v>18816</v>
      </c>
      <c r="DO37" s="137">
        <v>17040</v>
      </c>
      <c r="DP37" s="137">
        <v>13472</v>
      </c>
      <c r="DQ37" s="137">
        <v>7904</v>
      </c>
      <c r="DR37" s="136">
        <v>3796</v>
      </c>
      <c r="DS37" s="137">
        <v>12904</v>
      </c>
      <c r="DT37" s="137">
        <v>8748</v>
      </c>
      <c r="DU37" s="137">
        <v>12727</v>
      </c>
      <c r="DV37" s="137">
        <v>8163</v>
      </c>
      <c r="DW37" s="137">
        <v>12812</v>
      </c>
      <c r="DX37" s="137">
        <v>11392</v>
      </c>
      <c r="DY37" s="137">
        <v>16200</v>
      </c>
      <c r="DZ37" s="137">
        <v>13880</v>
      </c>
      <c r="EA37" s="137">
        <v>5872</v>
      </c>
      <c r="EB37" s="137">
        <v>15600</v>
      </c>
      <c r="EC37" s="137">
        <v>12892</v>
      </c>
      <c r="ED37" s="137">
        <v>6992</v>
      </c>
      <c r="EE37" s="137">
        <v>13816</v>
      </c>
      <c r="EF37" s="137">
        <v>12656</v>
      </c>
      <c r="EG37" s="136"/>
      <c r="EH37" s="137"/>
      <c r="EI37" s="137"/>
      <c r="EJ37" s="137">
        <v>14468</v>
      </c>
      <c r="EK37" s="137">
        <v>13988</v>
      </c>
      <c r="EL37" s="137">
        <v>16660</v>
      </c>
      <c r="EM37" s="137">
        <v>16676</v>
      </c>
      <c r="EN37" s="137">
        <v>14512</v>
      </c>
      <c r="EO37" s="137">
        <v>15236</v>
      </c>
      <c r="EP37" s="137">
        <v>14288</v>
      </c>
      <c r="EQ37" s="137">
        <v>18784</v>
      </c>
      <c r="ER37" s="137">
        <v>13848</v>
      </c>
      <c r="ES37" s="137">
        <v>15000</v>
      </c>
      <c r="ET37" s="137">
        <v>14172</v>
      </c>
      <c r="EU37" s="136">
        <v>7776</v>
      </c>
      <c r="EV37" s="138">
        <v>14480</v>
      </c>
      <c r="EW37" s="138">
        <v>14112</v>
      </c>
      <c r="EX37" s="138">
        <v>19092</v>
      </c>
      <c r="EY37" s="138">
        <v>13716</v>
      </c>
      <c r="EZ37" s="138">
        <v>15508</v>
      </c>
      <c r="FA37" s="138">
        <v>21464</v>
      </c>
      <c r="FB37" s="138">
        <v>20748</v>
      </c>
      <c r="FC37" s="138">
        <v>14704</v>
      </c>
      <c r="FD37" s="138">
        <v>19016</v>
      </c>
      <c r="FE37" s="136"/>
      <c r="FF37" s="137"/>
      <c r="FG37" s="137"/>
      <c r="FH37" s="137">
        <v>13748</v>
      </c>
      <c r="FI37" s="137">
        <v>19172</v>
      </c>
      <c r="FJ37" s="137">
        <v>13388</v>
      </c>
      <c r="FK37" s="137">
        <v>13748</v>
      </c>
      <c r="FL37" s="137">
        <v>16280</v>
      </c>
      <c r="FM37" s="137">
        <v>21424</v>
      </c>
      <c r="FN37" s="137">
        <v>13924</v>
      </c>
      <c r="FO37" s="137">
        <v>16016</v>
      </c>
      <c r="FP37" s="137">
        <v>17668</v>
      </c>
      <c r="FQ37" s="137">
        <v>12816</v>
      </c>
      <c r="FR37" s="137">
        <v>7560</v>
      </c>
      <c r="FS37" s="137">
        <v>7390</v>
      </c>
      <c r="FT37" s="136">
        <v>5492</v>
      </c>
      <c r="FU37" s="137">
        <v>5896</v>
      </c>
      <c r="FV37" s="137">
        <v>11772</v>
      </c>
      <c r="FW37" s="137">
        <v>16700</v>
      </c>
      <c r="FX37" s="137">
        <v>9552</v>
      </c>
      <c r="FY37" s="137">
        <v>17060</v>
      </c>
      <c r="FZ37" s="137">
        <v>14000</v>
      </c>
      <c r="GA37" s="137">
        <v>55272</v>
      </c>
      <c r="GB37" s="137">
        <v>13616</v>
      </c>
      <c r="GC37" s="136"/>
      <c r="GD37" s="137"/>
      <c r="GE37" s="137"/>
      <c r="GF37" s="137">
        <v>3380</v>
      </c>
      <c r="GG37" s="137">
        <v>17272</v>
      </c>
      <c r="GH37" s="137">
        <v>19304</v>
      </c>
      <c r="GI37" s="137">
        <v>21308</v>
      </c>
      <c r="GJ37" s="137">
        <v>18190</v>
      </c>
      <c r="GK37" s="137">
        <v>26384</v>
      </c>
      <c r="GL37" s="137">
        <v>16928</v>
      </c>
      <c r="GM37" s="137">
        <v>16808</v>
      </c>
      <c r="GN37" s="136">
        <v>5608</v>
      </c>
      <c r="GO37" s="137">
        <v>17500</v>
      </c>
      <c r="GP37" s="137">
        <v>17324</v>
      </c>
      <c r="GQ37" s="137">
        <v>12992</v>
      </c>
      <c r="GR37" s="137">
        <v>55268</v>
      </c>
      <c r="GS37" s="137">
        <v>15264</v>
      </c>
      <c r="GT37" s="137">
        <v>16112</v>
      </c>
      <c r="GU37" s="137">
        <v>15266</v>
      </c>
      <c r="GV37" s="137">
        <v>16622</v>
      </c>
      <c r="GW37" s="137">
        <v>13058</v>
      </c>
      <c r="GX37" s="137">
        <v>10680</v>
      </c>
      <c r="GY37" s="136"/>
      <c r="GZ37" s="136"/>
      <c r="HA37" s="136"/>
      <c r="HB37" s="136">
        <v>15420</v>
      </c>
      <c r="HC37" s="136">
        <v>11456</v>
      </c>
      <c r="HD37" s="139">
        <v>16148</v>
      </c>
      <c r="HE37" s="139">
        <v>12896</v>
      </c>
      <c r="HF37" s="139">
        <v>12735</v>
      </c>
      <c r="HG37" s="140">
        <v>16990</v>
      </c>
      <c r="HH37" s="139">
        <v>19804</v>
      </c>
      <c r="HI37" s="139">
        <v>9128</v>
      </c>
      <c r="HJ37" s="139">
        <v>20056</v>
      </c>
      <c r="HK37" s="139">
        <v>9984</v>
      </c>
      <c r="HL37" s="139">
        <v>2469</v>
      </c>
      <c r="HM37" s="139">
        <v>2164</v>
      </c>
      <c r="HN37" s="139">
        <v>4068</v>
      </c>
      <c r="HO37" s="139">
        <v>13604</v>
      </c>
      <c r="HP37" s="139">
        <v>17312</v>
      </c>
      <c r="HQ37" s="139">
        <v>14920</v>
      </c>
      <c r="HR37" s="139">
        <v>11144</v>
      </c>
      <c r="HS37" s="139">
        <v>17344</v>
      </c>
      <c r="HT37" s="139">
        <v>9465</v>
      </c>
      <c r="HU37" s="139">
        <v>17516</v>
      </c>
      <c r="HV37" s="139">
        <v>16748</v>
      </c>
      <c r="HW37" s="139">
        <v>18440</v>
      </c>
      <c r="HX37" s="139">
        <v>15544</v>
      </c>
      <c r="HY37" s="139"/>
      <c r="HZ37" s="139"/>
      <c r="IA37" s="139"/>
      <c r="IB37" s="141">
        <v>14760</v>
      </c>
      <c r="IC37" s="141">
        <v>13970</v>
      </c>
      <c r="ID37" s="139">
        <v>19720</v>
      </c>
      <c r="IE37" s="139">
        <v>16700</v>
      </c>
      <c r="IF37" s="141">
        <v>14280</v>
      </c>
      <c r="IG37" s="141">
        <v>13990</v>
      </c>
      <c r="IH37" s="139">
        <v>12170</v>
      </c>
      <c r="II37" s="139">
        <v>14730</v>
      </c>
      <c r="IJ37" s="139">
        <v>16025</v>
      </c>
      <c r="IK37" s="139">
        <v>15380</v>
      </c>
      <c r="IL37" s="139">
        <v>7886</v>
      </c>
      <c r="IM37" s="139">
        <v>18796</v>
      </c>
      <c r="IN37" s="139">
        <v>15204</v>
      </c>
      <c r="IO37" s="139">
        <v>14465</v>
      </c>
      <c r="IP37" s="139">
        <v>12590</v>
      </c>
      <c r="IQ37" s="139">
        <v>15220</v>
      </c>
      <c r="IR37" s="139">
        <v>17590</v>
      </c>
      <c r="IS37" s="139">
        <v>26408</v>
      </c>
      <c r="IT37" s="139">
        <v>26724</v>
      </c>
      <c r="IU37" s="139">
        <v>27270</v>
      </c>
      <c r="IV37" s="139">
        <v>18970</v>
      </c>
      <c r="IW37" s="141">
        <v>4810</v>
      </c>
      <c r="IX37" s="141">
        <v>17440</v>
      </c>
      <c r="IY37" s="141">
        <v>27720</v>
      </c>
      <c r="IZ37" s="141">
        <v>9160</v>
      </c>
      <c r="JA37" s="141">
        <v>15220</v>
      </c>
      <c r="JB37" s="141">
        <v>13700</v>
      </c>
      <c r="JC37" s="141">
        <v>16790</v>
      </c>
      <c r="JD37" s="141">
        <v>13056</v>
      </c>
      <c r="JE37" s="141">
        <v>10868</v>
      </c>
      <c r="JF37" s="141">
        <v>15410</v>
      </c>
      <c r="JG37" s="141">
        <v>10890</v>
      </c>
      <c r="JH37" s="141">
        <v>13810</v>
      </c>
      <c r="JI37" s="141">
        <v>13360</v>
      </c>
      <c r="JJ37" s="141">
        <v>5310</v>
      </c>
      <c r="JK37" s="141">
        <v>9510</v>
      </c>
      <c r="JL37" s="141">
        <v>14130</v>
      </c>
      <c r="JM37" s="141"/>
      <c r="JN37" s="141"/>
      <c r="JO37" s="141">
        <v>13104</v>
      </c>
      <c r="JP37" s="141">
        <v>10776</v>
      </c>
      <c r="JQ37" s="141">
        <v>10284</v>
      </c>
      <c r="JR37" s="141">
        <v>25490</v>
      </c>
      <c r="JS37" s="141">
        <v>13550</v>
      </c>
      <c r="JT37" s="141">
        <v>5970</v>
      </c>
      <c r="JU37" s="141">
        <v>12020</v>
      </c>
      <c r="JV37" s="141">
        <v>11460</v>
      </c>
      <c r="JW37" s="141">
        <v>13320</v>
      </c>
      <c r="JX37" s="141">
        <v>17930</v>
      </c>
      <c r="JY37" s="141">
        <v>8724</v>
      </c>
      <c r="JZ37" s="141">
        <v>13468</v>
      </c>
      <c r="KA37" s="141">
        <v>11334</v>
      </c>
      <c r="KB37" s="141">
        <v>11602</v>
      </c>
      <c r="KC37" s="141">
        <v>13428</v>
      </c>
      <c r="KD37" s="141">
        <v>9148</v>
      </c>
      <c r="KE37" s="141">
        <v>16308</v>
      </c>
      <c r="KF37" s="141">
        <v>18676</v>
      </c>
      <c r="KG37" s="141">
        <v>16244</v>
      </c>
      <c r="KH37" s="141">
        <v>8186</v>
      </c>
      <c r="KI37" s="141">
        <v>16682</v>
      </c>
      <c r="KJ37" s="141">
        <v>17836</v>
      </c>
      <c r="KK37" s="141">
        <v>17984</v>
      </c>
      <c r="KL37" s="141">
        <v>35716</v>
      </c>
      <c r="KM37" s="141">
        <v>8628</v>
      </c>
      <c r="KN37" s="141">
        <v>8920</v>
      </c>
      <c r="KO37" s="141">
        <v>18820</v>
      </c>
      <c r="KP37" s="141">
        <v>18250</v>
      </c>
      <c r="KQ37" s="141">
        <v>9180</v>
      </c>
      <c r="KR37" s="141">
        <v>17470</v>
      </c>
      <c r="KS37" s="141">
        <v>17110</v>
      </c>
      <c r="KT37" s="141">
        <v>15232</v>
      </c>
      <c r="KU37" s="141">
        <v>13336</v>
      </c>
      <c r="KV37" s="141">
        <v>14555</v>
      </c>
      <c r="KW37" s="141">
        <v>8030</v>
      </c>
      <c r="KX37" s="141">
        <v>8288</v>
      </c>
      <c r="KY37" s="141">
        <v>17816</v>
      </c>
      <c r="KZ37" s="141">
        <v>22020</v>
      </c>
      <c r="LA37" s="141">
        <v>14690</v>
      </c>
      <c r="LB37" s="109">
        <v>6425</v>
      </c>
      <c r="LC37" s="109">
        <v>12705</v>
      </c>
      <c r="LD37" s="109"/>
      <c r="LE37" s="109"/>
      <c r="LF37" s="109"/>
      <c r="LG37" s="109"/>
      <c r="LH37" s="109">
        <v>11540</v>
      </c>
      <c r="LI37" s="109">
        <v>14988</v>
      </c>
      <c r="LJ37" s="109"/>
      <c r="LK37" s="109"/>
      <c r="LL37" s="109"/>
      <c r="LM37" s="109"/>
      <c r="LN37" s="109">
        <v>8396</v>
      </c>
      <c r="LO37" s="109">
        <v>9204</v>
      </c>
      <c r="LP37" s="109"/>
      <c r="LQ37" s="109"/>
      <c r="LR37" s="109"/>
      <c r="LS37" s="109"/>
      <c r="LT37" s="109">
        <v>7580</v>
      </c>
      <c r="LU37" s="109">
        <v>13270</v>
      </c>
      <c r="LV37" s="109"/>
      <c r="LW37" s="109"/>
      <c r="LX37" s="109"/>
      <c r="LY37" s="109"/>
      <c r="LZ37" s="109">
        <v>7060</v>
      </c>
      <c r="MA37" s="109">
        <v>10976</v>
      </c>
      <c r="MB37" s="109"/>
      <c r="MC37" s="109"/>
      <c r="MD37" s="109"/>
      <c r="ME37" s="109"/>
      <c r="MF37" s="109">
        <v>8128</v>
      </c>
      <c r="MG37" s="109">
        <v>15080</v>
      </c>
      <c r="MH37" s="109"/>
      <c r="MI37" s="109"/>
      <c r="MJ37" s="109"/>
      <c r="MK37" s="109"/>
      <c r="ML37" s="109">
        <v>8220</v>
      </c>
      <c r="MM37" s="109">
        <v>18024</v>
      </c>
      <c r="MN37" s="109"/>
      <c r="MO37" s="109"/>
      <c r="MP37" s="109">
        <v>8315</v>
      </c>
      <c r="MQ37" s="109">
        <v>18690</v>
      </c>
      <c r="MR37" s="109"/>
      <c r="MS37" s="109"/>
      <c r="MT37" s="109"/>
      <c r="MU37" s="109"/>
      <c r="MV37" s="109">
        <v>5800</v>
      </c>
      <c r="MW37" s="109">
        <v>12780</v>
      </c>
      <c r="MX37" s="109"/>
      <c r="MY37" s="109"/>
      <c r="MZ37" s="142"/>
      <c r="NA37" s="142"/>
      <c r="NB37" s="142"/>
      <c r="NC37" s="142"/>
      <c r="ND37" s="142"/>
      <c r="NE37" s="142"/>
      <c r="NF37" s="142">
        <v>4416</v>
      </c>
      <c r="NG37" s="142">
        <v>13710</v>
      </c>
      <c r="NH37" s="142"/>
      <c r="NI37" s="142"/>
      <c r="NJ37" s="142"/>
      <c r="NK37" s="142"/>
    </row>
    <row r="38" spans="1:375" x14ac:dyDescent="0.2">
      <c r="A38" s="86" t="s">
        <v>2</v>
      </c>
      <c r="B38" s="8" t="s">
        <v>1</v>
      </c>
      <c r="C38" s="68">
        <v>386</v>
      </c>
      <c r="D38" s="67">
        <v>395</v>
      </c>
      <c r="E38" s="68">
        <v>1265</v>
      </c>
      <c r="F38" s="68">
        <v>392</v>
      </c>
      <c r="G38" s="68">
        <v>1828</v>
      </c>
      <c r="H38" s="68">
        <v>833</v>
      </c>
      <c r="I38" s="68">
        <v>816</v>
      </c>
      <c r="J38" s="68">
        <v>1136</v>
      </c>
      <c r="K38" s="68">
        <v>2085</v>
      </c>
      <c r="L38" s="68">
        <v>1200</v>
      </c>
      <c r="M38" s="68">
        <v>2857</v>
      </c>
      <c r="N38" s="68">
        <v>2345</v>
      </c>
      <c r="O38" s="68">
        <v>756</v>
      </c>
      <c r="P38" s="68">
        <v>672</v>
      </c>
      <c r="Q38" s="68">
        <v>64</v>
      </c>
      <c r="R38" s="68"/>
      <c r="S38" s="68">
        <v>1004</v>
      </c>
      <c r="T38" s="68"/>
      <c r="U38" s="68">
        <v>124</v>
      </c>
      <c r="V38" s="68"/>
      <c r="W38" s="68"/>
      <c r="X38" s="68">
        <v>1384</v>
      </c>
      <c r="Y38" s="68"/>
      <c r="Z38" s="68">
        <v>1390</v>
      </c>
      <c r="AA38" s="68"/>
      <c r="AB38" s="68">
        <v>744</v>
      </c>
      <c r="AC38" s="68"/>
      <c r="AD38" s="68">
        <v>1127</v>
      </c>
      <c r="AE38" s="68"/>
      <c r="AF38" s="68">
        <v>72</v>
      </c>
      <c r="AG38" s="68"/>
      <c r="AH38" s="68">
        <v>284</v>
      </c>
      <c r="AI38" s="68"/>
      <c r="AJ38" s="47"/>
      <c r="AK38" s="68">
        <v>26</v>
      </c>
      <c r="AL38" s="47">
        <v>134</v>
      </c>
      <c r="AM38" s="68"/>
      <c r="AN38" s="47"/>
      <c r="AO38" s="68">
        <v>130</v>
      </c>
      <c r="AP38" s="47">
        <v>316</v>
      </c>
      <c r="AQ38" s="68">
        <v>107</v>
      </c>
      <c r="AR38" s="47">
        <v>2070</v>
      </c>
      <c r="AS38" s="68"/>
      <c r="AT38" s="47"/>
      <c r="AU38" s="68">
        <v>24</v>
      </c>
      <c r="AV38" s="47">
        <v>1055</v>
      </c>
      <c r="AW38" s="68"/>
      <c r="AX38" s="47"/>
      <c r="AY38" s="68">
        <v>48</v>
      </c>
      <c r="AZ38" s="47">
        <v>308</v>
      </c>
      <c r="BA38" s="68"/>
      <c r="BB38" s="47"/>
      <c r="BC38" s="68">
        <v>50</v>
      </c>
      <c r="BD38" s="47">
        <v>525</v>
      </c>
      <c r="BE38" s="68"/>
      <c r="BF38" s="47"/>
      <c r="BG38" s="68">
        <v>29</v>
      </c>
      <c r="BH38" s="47">
        <v>304</v>
      </c>
      <c r="BI38" s="68"/>
      <c r="BJ38" s="47"/>
      <c r="BK38" s="68">
        <v>78</v>
      </c>
      <c r="BL38" s="47">
        <v>620</v>
      </c>
      <c r="BM38" s="47">
        <v>315</v>
      </c>
      <c r="BN38" s="47">
        <v>810</v>
      </c>
      <c r="BO38" s="47">
        <v>1170</v>
      </c>
      <c r="BP38" s="47">
        <v>1965</v>
      </c>
      <c r="BQ38" s="47">
        <v>800</v>
      </c>
      <c r="BR38" s="68"/>
      <c r="BS38" s="47"/>
      <c r="BT38" s="47"/>
      <c r="BU38" s="47">
        <v>864</v>
      </c>
      <c r="BV38" s="47">
        <v>1436</v>
      </c>
      <c r="BW38" s="68">
        <v>20</v>
      </c>
      <c r="BX38" s="47">
        <v>464</v>
      </c>
      <c r="BY38" s="47">
        <v>280</v>
      </c>
      <c r="BZ38" s="47">
        <v>545</v>
      </c>
      <c r="CA38" s="47">
        <v>670</v>
      </c>
      <c r="CB38" s="68">
        <v>980</v>
      </c>
      <c r="CC38" s="47">
        <v>400</v>
      </c>
      <c r="CD38" s="47">
        <v>914</v>
      </c>
      <c r="CE38" s="68"/>
      <c r="CF38" s="47"/>
      <c r="CG38" s="47"/>
      <c r="CH38" s="47">
        <v>1030</v>
      </c>
      <c r="CI38" s="47">
        <v>690</v>
      </c>
      <c r="CJ38" s="68">
        <v>39</v>
      </c>
      <c r="CK38" s="47">
        <v>1280</v>
      </c>
      <c r="CL38" s="47">
        <v>500</v>
      </c>
      <c r="CM38" s="47">
        <v>760</v>
      </c>
      <c r="CN38" s="47">
        <v>752</v>
      </c>
      <c r="CO38" s="68"/>
      <c r="CP38" s="47"/>
      <c r="CQ38" s="47"/>
      <c r="CR38" s="47">
        <v>920</v>
      </c>
      <c r="CS38" s="47">
        <v>375</v>
      </c>
      <c r="CT38" s="47"/>
      <c r="CU38" s="47"/>
      <c r="CV38" s="47"/>
      <c r="CW38" s="47"/>
      <c r="CX38" s="68">
        <v>12</v>
      </c>
      <c r="CY38" s="47">
        <v>624</v>
      </c>
      <c r="CZ38" s="47">
        <v>504</v>
      </c>
      <c r="DA38" s="47">
        <v>1135</v>
      </c>
      <c r="DB38" s="47">
        <v>256</v>
      </c>
      <c r="DC38" s="68">
        <v>1210</v>
      </c>
      <c r="DD38" s="68">
        <v>500</v>
      </c>
      <c r="DE38" s="47">
        <v>405</v>
      </c>
      <c r="DF38" s="47">
        <v>355</v>
      </c>
      <c r="DG38" s="68"/>
      <c r="DH38" s="47"/>
      <c r="DI38" s="47"/>
      <c r="DJ38" s="47">
        <v>74</v>
      </c>
      <c r="DK38" s="47">
        <v>120</v>
      </c>
      <c r="DL38" s="47">
        <v>244</v>
      </c>
      <c r="DM38" s="47">
        <v>144</v>
      </c>
      <c r="DN38" s="47">
        <v>428</v>
      </c>
      <c r="DO38" s="47">
        <v>208</v>
      </c>
      <c r="DP38" s="47">
        <v>3240</v>
      </c>
      <c r="DQ38" s="47">
        <v>330</v>
      </c>
      <c r="DR38" s="68">
        <v>27</v>
      </c>
      <c r="DS38" s="47">
        <v>288</v>
      </c>
      <c r="DT38" s="47">
        <v>424</v>
      </c>
      <c r="DU38" s="47">
        <v>143</v>
      </c>
      <c r="DV38" s="47">
        <v>167</v>
      </c>
      <c r="DW38" s="47">
        <v>112</v>
      </c>
      <c r="DX38" s="47">
        <v>148</v>
      </c>
      <c r="DY38" s="47">
        <v>240</v>
      </c>
      <c r="DZ38" s="47">
        <v>169</v>
      </c>
      <c r="EA38" s="47">
        <v>246</v>
      </c>
      <c r="EB38" s="47">
        <v>204</v>
      </c>
      <c r="EC38" s="47">
        <v>168</v>
      </c>
      <c r="ED38" s="47">
        <v>26</v>
      </c>
      <c r="EE38" s="47">
        <v>142</v>
      </c>
      <c r="EF38" s="47">
        <v>304</v>
      </c>
      <c r="EG38" s="68"/>
      <c r="EH38" s="47"/>
      <c r="EI38" s="47"/>
      <c r="EJ38" s="47">
        <v>164</v>
      </c>
      <c r="EK38" s="47">
        <v>136</v>
      </c>
      <c r="EL38" s="47">
        <v>244</v>
      </c>
      <c r="EM38" s="47">
        <v>612</v>
      </c>
      <c r="EN38" s="47">
        <v>132</v>
      </c>
      <c r="EO38" s="47">
        <v>160</v>
      </c>
      <c r="EP38" s="47">
        <v>132</v>
      </c>
      <c r="EQ38" s="47">
        <v>188</v>
      </c>
      <c r="ER38" s="47">
        <v>64</v>
      </c>
      <c r="ES38" s="47">
        <v>400</v>
      </c>
      <c r="ET38" s="47">
        <v>100</v>
      </c>
      <c r="EU38" s="68">
        <v>120</v>
      </c>
      <c r="EV38" s="69">
        <v>120</v>
      </c>
      <c r="EW38" s="69">
        <v>92</v>
      </c>
      <c r="EX38" s="69">
        <v>275</v>
      </c>
      <c r="EY38" s="69">
        <v>75</v>
      </c>
      <c r="EZ38" s="69">
        <v>264</v>
      </c>
      <c r="FA38" s="69">
        <v>1130</v>
      </c>
      <c r="FB38" s="69">
        <v>1370</v>
      </c>
      <c r="FC38" s="69">
        <v>710</v>
      </c>
      <c r="FD38" s="69">
        <v>600</v>
      </c>
      <c r="FE38" s="68"/>
      <c r="FF38" s="47"/>
      <c r="FG38" s="47"/>
      <c r="FH38" s="47">
        <v>192</v>
      </c>
      <c r="FI38" s="47">
        <v>660</v>
      </c>
      <c r="FJ38" s="47">
        <v>60</v>
      </c>
      <c r="FK38" s="47">
        <v>224</v>
      </c>
      <c r="FL38" s="47">
        <v>224</v>
      </c>
      <c r="FM38" s="47">
        <v>1220</v>
      </c>
      <c r="FN38" s="47">
        <v>178</v>
      </c>
      <c r="FO38" s="47">
        <v>328</v>
      </c>
      <c r="FP38" s="47">
        <v>1132</v>
      </c>
      <c r="FQ38" s="47">
        <v>608</v>
      </c>
      <c r="FR38" s="47">
        <v>290</v>
      </c>
      <c r="FS38" s="47">
        <v>440</v>
      </c>
      <c r="FT38" s="68">
        <v>24</v>
      </c>
      <c r="FU38" s="47">
        <v>128</v>
      </c>
      <c r="FV38" s="47">
        <v>112</v>
      </c>
      <c r="FW38" s="47">
        <v>548</v>
      </c>
      <c r="FX38" s="47">
        <v>944</v>
      </c>
      <c r="FY38" s="47">
        <v>440</v>
      </c>
      <c r="FZ38" s="47">
        <v>248</v>
      </c>
      <c r="GA38" s="47">
        <v>330</v>
      </c>
      <c r="GB38" s="47">
        <v>224</v>
      </c>
      <c r="GC38" s="68"/>
      <c r="GD38" s="47"/>
      <c r="GE38" s="47"/>
      <c r="GF38" s="47">
        <v>296</v>
      </c>
      <c r="GG38" s="47">
        <v>532</v>
      </c>
      <c r="GH38" s="47">
        <v>432</v>
      </c>
      <c r="GI38" s="47">
        <v>1420</v>
      </c>
      <c r="GJ38" s="47">
        <v>550</v>
      </c>
      <c r="GK38" s="47">
        <v>850</v>
      </c>
      <c r="GL38" s="47">
        <v>104</v>
      </c>
      <c r="GM38" s="47">
        <v>250</v>
      </c>
      <c r="GN38" s="68">
        <v>0</v>
      </c>
      <c r="GO38" s="47">
        <v>404</v>
      </c>
      <c r="GP38" s="47">
        <v>544</v>
      </c>
      <c r="GQ38" s="47">
        <v>144</v>
      </c>
      <c r="GR38" s="47">
        <v>244</v>
      </c>
      <c r="GS38" s="47">
        <v>122</v>
      </c>
      <c r="GT38" s="47">
        <v>296</v>
      </c>
      <c r="GU38" s="47">
        <v>332</v>
      </c>
      <c r="GV38" s="47">
        <v>316</v>
      </c>
      <c r="GW38" s="47">
        <v>558</v>
      </c>
      <c r="GX38" s="47">
        <v>408</v>
      </c>
      <c r="GY38" s="68"/>
      <c r="GZ38" s="68"/>
      <c r="HA38" s="68"/>
      <c r="HB38" s="68">
        <v>352</v>
      </c>
      <c r="HC38" s="68">
        <v>116</v>
      </c>
      <c r="HD38" s="70">
        <v>252</v>
      </c>
      <c r="HE38" s="70">
        <v>96</v>
      </c>
      <c r="HF38" s="70">
        <v>405</v>
      </c>
      <c r="HG38" s="71">
        <v>102</v>
      </c>
      <c r="HH38" s="70">
        <v>960</v>
      </c>
      <c r="HI38" s="70">
        <v>88</v>
      </c>
      <c r="HJ38" s="70">
        <v>636</v>
      </c>
      <c r="HK38" s="70">
        <v>212</v>
      </c>
      <c r="HL38" s="70">
        <v>354</v>
      </c>
      <c r="HM38" s="70">
        <v>120</v>
      </c>
      <c r="HN38" s="70">
        <v>20</v>
      </c>
      <c r="HO38" s="70">
        <v>256</v>
      </c>
      <c r="HP38" s="70">
        <v>912</v>
      </c>
      <c r="HQ38" s="70">
        <v>632</v>
      </c>
      <c r="HR38" s="70">
        <v>196</v>
      </c>
      <c r="HS38" s="70">
        <v>984</v>
      </c>
      <c r="HT38" s="70">
        <v>355</v>
      </c>
      <c r="HU38" s="70">
        <v>850</v>
      </c>
      <c r="HV38" s="70">
        <v>780</v>
      </c>
      <c r="HW38" s="70"/>
      <c r="HX38" s="70"/>
      <c r="HY38" s="70"/>
      <c r="HZ38" s="70"/>
      <c r="IA38" s="70"/>
      <c r="IB38" s="72"/>
      <c r="IC38" s="72"/>
      <c r="ID38" s="70"/>
      <c r="IE38" s="70"/>
      <c r="IF38" s="72">
        <v>380</v>
      </c>
      <c r="IG38" s="72">
        <v>190</v>
      </c>
      <c r="IH38" s="70">
        <v>430</v>
      </c>
      <c r="II38" s="70">
        <v>300</v>
      </c>
      <c r="IJ38" s="70">
        <v>350</v>
      </c>
      <c r="IK38" s="70">
        <v>395</v>
      </c>
      <c r="IL38" s="70">
        <v>58</v>
      </c>
      <c r="IM38" s="70">
        <v>2460</v>
      </c>
      <c r="IN38" s="70">
        <v>112</v>
      </c>
      <c r="IO38" s="70">
        <v>320</v>
      </c>
      <c r="IP38" s="70">
        <v>300</v>
      </c>
      <c r="IQ38" s="70">
        <v>706</v>
      </c>
      <c r="IR38" s="70">
        <v>404</v>
      </c>
      <c r="IS38" s="70">
        <v>1412</v>
      </c>
      <c r="IT38" s="70">
        <v>1540</v>
      </c>
      <c r="IU38" s="70">
        <v>1070</v>
      </c>
      <c r="IV38" s="70">
        <v>480</v>
      </c>
      <c r="IW38" s="73">
        <v>46</v>
      </c>
      <c r="IX38" s="72">
        <v>460</v>
      </c>
      <c r="IY38" s="72">
        <v>1880</v>
      </c>
      <c r="IZ38" s="72">
        <v>1410</v>
      </c>
      <c r="JA38" s="72">
        <v>530</v>
      </c>
      <c r="JB38" s="72">
        <v>240</v>
      </c>
      <c r="JC38" s="72">
        <v>1320</v>
      </c>
      <c r="JD38" s="72">
        <v>1020</v>
      </c>
      <c r="JE38" s="72">
        <v>160</v>
      </c>
      <c r="JF38" s="72">
        <v>550</v>
      </c>
      <c r="JG38" s="72">
        <v>440</v>
      </c>
      <c r="JH38" s="72">
        <v>230</v>
      </c>
      <c r="JI38" s="72">
        <v>950</v>
      </c>
      <c r="JJ38" s="72">
        <v>730</v>
      </c>
      <c r="JK38" s="72">
        <v>1395</v>
      </c>
      <c r="JL38" s="72">
        <v>310</v>
      </c>
      <c r="JM38" s="72">
        <v>346</v>
      </c>
      <c r="JN38" s="72">
        <v>576</v>
      </c>
      <c r="JO38" s="72">
        <v>160</v>
      </c>
      <c r="JP38" s="72">
        <v>110</v>
      </c>
      <c r="JQ38" s="72">
        <v>480</v>
      </c>
      <c r="JR38" s="72">
        <v>2510</v>
      </c>
      <c r="JS38" s="72">
        <v>730</v>
      </c>
      <c r="JT38" s="72">
        <v>332</v>
      </c>
      <c r="JU38" s="72">
        <v>210</v>
      </c>
      <c r="JV38" s="72">
        <v>130</v>
      </c>
      <c r="JW38" s="72">
        <v>230</v>
      </c>
      <c r="JX38" s="72">
        <v>1400</v>
      </c>
      <c r="JY38" s="72">
        <v>122</v>
      </c>
      <c r="JZ38" s="72">
        <v>376</v>
      </c>
      <c r="KA38" s="72">
        <v>116</v>
      </c>
      <c r="KB38" s="72">
        <v>78</v>
      </c>
      <c r="KC38" s="72">
        <v>250</v>
      </c>
      <c r="KD38" s="72">
        <v>490</v>
      </c>
      <c r="KE38" s="72">
        <v>250</v>
      </c>
      <c r="KF38" s="72">
        <v>448</v>
      </c>
      <c r="KG38" s="72">
        <v>256</v>
      </c>
      <c r="KH38" s="72">
        <v>42</v>
      </c>
      <c r="KI38" s="72">
        <v>168</v>
      </c>
      <c r="KJ38" s="72">
        <v>116</v>
      </c>
      <c r="KK38" s="72">
        <v>128</v>
      </c>
      <c r="KL38" s="72">
        <v>220</v>
      </c>
      <c r="KM38" s="72">
        <v>124</v>
      </c>
      <c r="KN38" s="72">
        <v>170</v>
      </c>
      <c r="KO38" s="72">
        <v>270</v>
      </c>
      <c r="KP38" s="72">
        <v>350</v>
      </c>
      <c r="KQ38" s="72">
        <v>110</v>
      </c>
      <c r="KR38" s="72">
        <v>270</v>
      </c>
      <c r="KS38" s="72">
        <v>160</v>
      </c>
      <c r="KT38" s="72">
        <v>656</v>
      </c>
      <c r="KU38" s="72">
        <v>744</v>
      </c>
      <c r="KV38" s="72">
        <v>726</v>
      </c>
      <c r="KW38" s="72">
        <v>164</v>
      </c>
      <c r="KX38" s="72">
        <v>136</v>
      </c>
      <c r="KY38" s="72">
        <v>708</v>
      </c>
      <c r="KZ38" s="72">
        <v>1640</v>
      </c>
      <c r="LA38" s="72">
        <v>190</v>
      </c>
      <c r="LB38" s="74">
        <v>380</v>
      </c>
      <c r="LC38" s="74">
        <v>340</v>
      </c>
      <c r="LD38" s="74"/>
      <c r="LE38" s="74"/>
      <c r="LF38" s="74"/>
      <c r="LG38" s="74"/>
      <c r="LH38" s="74">
        <v>360</v>
      </c>
      <c r="LI38" s="74">
        <v>808</v>
      </c>
      <c r="LJ38" s="74"/>
      <c r="LK38" s="74"/>
      <c r="LL38" s="74"/>
      <c r="LM38" s="74"/>
      <c r="LN38" s="74">
        <v>230</v>
      </c>
      <c r="LO38" s="74">
        <v>560</v>
      </c>
      <c r="LP38" s="74"/>
      <c r="LQ38" s="74"/>
      <c r="LR38" s="74"/>
      <c r="LS38" s="74"/>
      <c r="LT38" s="74">
        <v>88</v>
      </c>
      <c r="LU38" s="74">
        <v>664</v>
      </c>
      <c r="LV38" s="74"/>
      <c r="LW38" s="74"/>
      <c r="LX38" s="74"/>
      <c r="LY38" s="74"/>
      <c r="LZ38" s="74">
        <v>104</v>
      </c>
      <c r="MA38" s="74">
        <v>328</v>
      </c>
      <c r="MB38" s="74"/>
      <c r="MC38" s="74"/>
      <c r="MD38" s="74"/>
      <c r="ME38" s="74"/>
      <c r="MF38" s="74">
        <v>112</v>
      </c>
      <c r="MG38" s="74">
        <v>1470</v>
      </c>
      <c r="MH38" s="74"/>
      <c r="MI38" s="74"/>
      <c r="MJ38" s="74"/>
      <c r="MK38" s="74"/>
      <c r="ML38" s="74">
        <v>36</v>
      </c>
      <c r="MM38" s="74">
        <v>400</v>
      </c>
      <c r="MN38" s="74"/>
      <c r="MO38" s="74"/>
      <c r="MP38" s="74">
        <v>50</v>
      </c>
      <c r="MQ38" s="74">
        <v>790</v>
      </c>
      <c r="MR38" s="74"/>
      <c r="MS38" s="74"/>
      <c r="MT38" s="74"/>
      <c r="MU38" s="74"/>
      <c r="MV38" s="74">
        <v>310</v>
      </c>
      <c r="MW38" s="74">
        <v>790</v>
      </c>
      <c r="MX38" s="74"/>
      <c r="MY38" s="74"/>
      <c r="MZ38" s="11"/>
      <c r="NA38" s="11"/>
      <c r="NB38" s="11"/>
      <c r="NC38" s="11"/>
      <c r="ND38" s="11"/>
      <c r="NE38" s="11"/>
      <c r="NF38" s="11">
        <v>16</v>
      </c>
      <c r="NG38" s="11">
        <v>680</v>
      </c>
      <c r="NH38" s="11"/>
      <c r="NI38" s="11"/>
      <c r="NJ38" s="11"/>
      <c r="NK38" s="11"/>
    </row>
    <row r="39" spans="1:375" x14ac:dyDescent="0.2">
      <c r="A39" s="9" t="s">
        <v>77</v>
      </c>
      <c r="B39" s="8" t="s">
        <v>1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80"/>
      <c r="AK39" s="68"/>
      <c r="AL39" s="80"/>
      <c r="AM39" s="68"/>
      <c r="AN39" s="80"/>
      <c r="AO39" s="68"/>
      <c r="AP39" s="80"/>
      <c r="AQ39" s="68"/>
      <c r="AR39" s="80"/>
      <c r="AS39" s="68"/>
      <c r="AT39" s="80"/>
      <c r="AU39" s="68"/>
      <c r="AV39" s="80"/>
      <c r="AW39" s="68"/>
      <c r="AX39" s="80"/>
      <c r="AY39" s="68"/>
      <c r="AZ39" s="80"/>
      <c r="BA39" s="68"/>
      <c r="BB39" s="80"/>
      <c r="BC39" s="68"/>
      <c r="BD39" s="80"/>
      <c r="BE39" s="68"/>
      <c r="BF39" s="80"/>
      <c r="BG39" s="68"/>
      <c r="BH39" s="80"/>
      <c r="BI39" s="68"/>
      <c r="BJ39" s="80"/>
      <c r="BK39" s="68"/>
      <c r="BL39" s="47"/>
      <c r="BM39" s="47"/>
      <c r="BN39" s="47"/>
      <c r="BO39" s="47"/>
      <c r="BP39" s="47"/>
      <c r="BQ39" s="47"/>
      <c r="BR39" s="68"/>
      <c r="BS39" s="47"/>
      <c r="BT39" s="47"/>
      <c r="BU39" s="47"/>
      <c r="BV39" s="47"/>
      <c r="BW39" s="68"/>
      <c r="BX39" s="47"/>
      <c r="BY39" s="47"/>
      <c r="BZ39" s="47"/>
      <c r="CA39" s="47"/>
      <c r="CB39" s="68"/>
      <c r="CC39" s="47"/>
      <c r="CD39" s="47"/>
      <c r="CE39" s="68"/>
      <c r="CF39" s="47"/>
      <c r="CG39" s="47"/>
      <c r="CH39" s="47"/>
      <c r="CI39" s="47"/>
      <c r="CJ39" s="68"/>
      <c r="CK39" s="47"/>
      <c r="CL39" s="47"/>
      <c r="CM39" s="47"/>
      <c r="CN39" s="47"/>
      <c r="CO39" s="68"/>
      <c r="CP39" s="47"/>
      <c r="CQ39" s="47"/>
      <c r="CR39" s="47"/>
      <c r="CS39" s="47"/>
      <c r="CT39" s="47"/>
      <c r="CU39" s="47"/>
      <c r="CV39" s="47"/>
      <c r="CW39" s="47"/>
      <c r="CX39" s="68"/>
      <c r="CY39" s="47"/>
      <c r="CZ39" s="80"/>
      <c r="DA39" s="47"/>
      <c r="DB39" s="47"/>
      <c r="DC39" s="68"/>
      <c r="DD39" s="68"/>
      <c r="DE39" s="47"/>
      <c r="DF39" s="47"/>
      <c r="DG39" s="68"/>
      <c r="DH39" s="47"/>
      <c r="DI39" s="80"/>
      <c r="DJ39" s="47"/>
      <c r="DK39" s="47"/>
      <c r="DL39" s="47"/>
      <c r="DM39" s="47"/>
      <c r="DN39" s="47"/>
      <c r="DO39" s="47"/>
      <c r="DP39" s="80"/>
      <c r="DQ39" s="80"/>
      <c r="DR39" s="68"/>
      <c r="DS39" s="80"/>
      <c r="DT39" s="80"/>
      <c r="DU39" s="47"/>
      <c r="DV39" s="47"/>
      <c r="DW39" s="47"/>
      <c r="DX39" s="47"/>
      <c r="DY39" s="81"/>
      <c r="DZ39" s="81"/>
      <c r="EA39" s="81"/>
      <c r="EB39" s="81"/>
      <c r="EC39" s="81"/>
      <c r="ED39" s="81"/>
      <c r="EE39" s="81"/>
      <c r="EF39" s="81"/>
      <c r="EG39" s="68"/>
      <c r="EH39" s="80"/>
      <c r="EI39" s="80"/>
      <c r="EJ39" s="80"/>
      <c r="EK39" s="80"/>
      <c r="EL39" s="47"/>
      <c r="EM39" s="47"/>
      <c r="EN39" s="47"/>
      <c r="EO39" s="47"/>
      <c r="EP39" s="47"/>
      <c r="EQ39" s="47"/>
      <c r="ER39" s="47"/>
      <c r="ES39" s="47"/>
      <c r="ET39" s="47"/>
      <c r="EU39" s="68"/>
      <c r="EV39" s="47"/>
      <c r="EW39" s="69"/>
      <c r="EX39" s="69"/>
      <c r="EY39" s="69"/>
      <c r="EZ39" s="69"/>
      <c r="FA39" s="69"/>
      <c r="FB39" s="69"/>
      <c r="FC39" s="69"/>
      <c r="FD39" s="69"/>
      <c r="FE39" s="68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68"/>
      <c r="FU39" s="47"/>
      <c r="FV39" s="80"/>
      <c r="FW39" s="47"/>
      <c r="FX39" s="47"/>
      <c r="FY39" s="47"/>
      <c r="FZ39" s="47"/>
      <c r="GA39" s="47"/>
      <c r="GB39" s="47"/>
      <c r="GC39" s="68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68"/>
      <c r="GO39" s="47"/>
      <c r="GP39" s="47"/>
      <c r="GQ39" s="47"/>
      <c r="GR39" s="47"/>
      <c r="GS39" s="47"/>
      <c r="GT39" s="47"/>
      <c r="GU39" s="47"/>
      <c r="GV39" s="47"/>
      <c r="GW39" s="47"/>
      <c r="GX39" s="47"/>
      <c r="GY39" s="68"/>
      <c r="GZ39" s="68"/>
      <c r="HA39" s="68"/>
      <c r="HB39" s="68"/>
      <c r="HC39" s="68"/>
      <c r="HD39" s="70"/>
      <c r="HE39" s="70"/>
      <c r="HF39" s="70"/>
      <c r="HG39" s="71"/>
      <c r="HH39" s="70"/>
      <c r="HI39" s="70"/>
      <c r="HJ39" s="70"/>
      <c r="HK39" s="70"/>
      <c r="HL39" s="70"/>
      <c r="HM39" s="70"/>
      <c r="HN39" s="70"/>
      <c r="HO39" s="70"/>
      <c r="HP39" s="70"/>
      <c r="HQ39" s="70"/>
      <c r="HR39" s="70"/>
      <c r="HS39" s="70"/>
      <c r="HT39" s="70"/>
      <c r="HU39" s="70"/>
      <c r="HV39" s="70"/>
      <c r="HW39" s="70"/>
      <c r="HX39" s="70"/>
      <c r="HY39" s="70"/>
      <c r="HZ39" s="70"/>
      <c r="IA39" s="70"/>
      <c r="IB39" s="72"/>
      <c r="IC39" s="72"/>
      <c r="ID39" s="70"/>
      <c r="IE39" s="70"/>
      <c r="IF39" s="72"/>
      <c r="IG39" s="72"/>
      <c r="IH39" s="70"/>
      <c r="II39" s="70"/>
      <c r="IJ39" s="70"/>
      <c r="IK39" s="70"/>
      <c r="IL39" s="70"/>
      <c r="IM39" s="70"/>
      <c r="IN39" s="70"/>
      <c r="IO39" s="70"/>
      <c r="IP39" s="70"/>
      <c r="IQ39" s="70"/>
      <c r="IR39" s="70"/>
      <c r="IS39" s="70"/>
      <c r="IT39" s="70"/>
      <c r="IU39" s="70"/>
      <c r="IV39" s="70"/>
      <c r="IW39" s="73"/>
      <c r="IX39" s="72"/>
      <c r="IY39" s="72"/>
      <c r="IZ39" s="72"/>
      <c r="JA39" s="72"/>
      <c r="JB39" s="72"/>
      <c r="JC39" s="72"/>
      <c r="JD39" s="72"/>
      <c r="JE39" s="72"/>
      <c r="JF39" s="72"/>
      <c r="JG39" s="72"/>
      <c r="JH39" s="72"/>
      <c r="JI39" s="72"/>
      <c r="JJ39" s="72"/>
      <c r="JK39" s="72"/>
      <c r="JL39" s="72"/>
      <c r="JM39" s="72">
        <v>236</v>
      </c>
      <c r="JN39" s="72">
        <v>304</v>
      </c>
      <c r="JO39" s="72"/>
      <c r="JP39" s="72"/>
      <c r="JQ39" s="72"/>
      <c r="JR39" s="72"/>
      <c r="JS39" s="72"/>
      <c r="JT39" s="72">
        <v>1980</v>
      </c>
      <c r="JU39" s="72"/>
      <c r="JV39" s="72"/>
      <c r="JW39" s="72"/>
      <c r="JX39" s="72"/>
      <c r="JY39" s="72"/>
      <c r="JZ39" s="72">
        <v>5018</v>
      </c>
      <c r="KA39" s="72">
        <v>3056</v>
      </c>
      <c r="KB39" s="72"/>
      <c r="KC39" s="72"/>
      <c r="KD39" s="72">
        <v>2484</v>
      </c>
      <c r="KE39" s="72">
        <v>2780</v>
      </c>
      <c r="KF39" s="72"/>
      <c r="KG39" s="72"/>
      <c r="KH39" s="72">
        <v>1994</v>
      </c>
      <c r="KI39" s="72">
        <v>6932</v>
      </c>
      <c r="KJ39" s="72"/>
      <c r="KK39" s="72"/>
      <c r="KL39" s="72"/>
      <c r="KM39" s="72"/>
      <c r="KN39" s="72">
        <v>2830</v>
      </c>
      <c r="KO39" s="72"/>
      <c r="KP39" s="72"/>
      <c r="KQ39" s="72"/>
      <c r="KR39" s="72"/>
      <c r="KS39" s="72"/>
      <c r="KT39" s="72"/>
      <c r="KU39" s="72"/>
      <c r="KV39" s="72"/>
      <c r="KW39" s="72"/>
      <c r="KX39" s="72">
        <v>2404</v>
      </c>
      <c r="KY39" s="72">
        <v>7892</v>
      </c>
      <c r="KZ39" s="72"/>
      <c r="LA39" s="72"/>
      <c r="LB39" s="74">
        <v>1695</v>
      </c>
      <c r="LC39" s="74">
        <v>5160</v>
      </c>
      <c r="LD39" s="74"/>
      <c r="LE39" s="74"/>
      <c r="LF39" s="74"/>
      <c r="LG39" s="74"/>
      <c r="LH39" s="74"/>
      <c r="LI39" s="74"/>
      <c r="LJ39" s="74"/>
      <c r="LK39" s="74"/>
      <c r="LL39" s="74"/>
      <c r="LM39" s="74"/>
      <c r="LN39" s="74"/>
      <c r="LO39" s="74"/>
      <c r="LP39" s="74"/>
      <c r="LQ39" s="74"/>
      <c r="LR39" s="74"/>
      <c r="LS39" s="74"/>
      <c r="LT39" s="74">
        <v>3360</v>
      </c>
      <c r="LU39" s="74">
        <v>7060</v>
      </c>
      <c r="LV39" s="74"/>
      <c r="LW39" s="74"/>
      <c r="LX39" s="74"/>
      <c r="LY39" s="74"/>
      <c r="LZ39" s="74"/>
      <c r="MA39" s="74"/>
      <c r="MB39" s="74"/>
      <c r="MC39" s="74"/>
      <c r="MD39" s="74"/>
      <c r="ME39" s="74"/>
      <c r="MF39" s="74"/>
      <c r="MG39" s="74"/>
      <c r="MH39" s="74"/>
      <c r="MI39" s="74"/>
      <c r="MJ39" s="74"/>
      <c r="MK39" s="74"/>
      <c r="ML39" s="74">
        <v>1928</v>
      </c>
      <c r="MM39" s="74">
        <v>7700</v>
      </c>
      <c r="MN39" s="74"/>
      <c r="MO39" s="74"/>
      <c r="MP39" s="74"/>
      <c r="MQ39" s="74"/>
      <c r="MR39" s="74"/>
      <c r="MS39" s="74"/>
      <c r="MT39" s="74"/>
      <c r="MU39" s="74"/>
      <c r="MV39" s="74">
        <v>2160</v>
      </c>
      <c r="MW39" s="74">
        <v>6820</v>
      </c>
      <c r="MX39" s="74"/>
      <c r="MY39" s="74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</row>
    <row r="40" spans="1:375" x14ac:dyDescent="0.2">
      <c r="A40" s="8" t="s">
        <v>42</v>
      </c>
      <c r="B40" s="8" t="s">
        <v>1</v>
      </c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8"/>
      <c r="N40" s="68"/>
      <c r="O40" s="68">
        <v>49.3</v>
      </c>
      <c r="P40" s="68"/>
      <c r="Q40" s="68"/>
      <c r="R40" s="68"/>
      <c r="S40" s="68"/>
      <c r="T40" s="68"/>
      <c r="U40" s="68">
        <v>15.6</v>
      </c>
      <c r="V40" s="68"/>
      <c r="W40" s="68"/>
      <c r="X40" s="68">
        <v>20</v>
      </c>
      <c r="Y40" s="68"/>
      <c r="Z40" s="68">
        <v>14</v>
      </c>
      <c r="AA40" s="68"/>
      <c r="AB40" s="68">
        <v>52</v>
      </c>
      <c r="AC40" s="68"/>
      <c r="AD40" s="68"/>
      <c r="AE40" s="68"/>
      <c r="AF40" s="68">
        <v>17</v>
      </c>
      <c r="AG40" s="68"/>
      <c r="AH40" s="68">
        <v>16</v>
      </c>
      <c r="AI40" s="68"/>
      <c r="AJ40" s="47"/>
      <c r="AK40" s="68">
        <v>22</v>
      </c>
      <c r="AL40" s="47">
        <v>39</v>
      </c>
      <c r="AM40" s="68"/>
      <c r="AN40" s="47"/>
      <c r="AO40" s="68">
        <v>71</v>
      </c>
      <c r="AP40" s="47">
        <v>223</v>
      </c>
      <c r="AQ40" s="68">
        <v>72</v>
      </c>
      <c r="AR40" s="47">
        <v>9</v>
      </c>
      <c r="AS40" s="68"/>
      <c r="AT40" s="47"/>
      <c r="AU40" s="68">
        <v>1</v>
      </c>
      <c r="AV40" s="47">
        <v>33</v>
      </c>
      <c r="AW40" s="68"/>
      <c r="AX40" s="47"/>
      <c r="AY40" s="68">
        <v>14.4</v>
      </c>
      <c r="AZ40" s="47">
        <v>75</v>
      </c>
      <c r="BA40" s="68"/>
      <c r="BB40" s="47"/>
      <c r="BC40" s="68">
        <v>18.5</v>
      </c>
      <c r="BD40" s="47">
        <v>86</v>
      </c>
      <c r="BE40" s="68"/>
      <c r="BF40" s="47"/>
      <c r="BG40" s="68">
        <v>9.5</v>
      </c>
      <c r="BH40" s="47">
        <v>21</v>
      </c>
      <c r="BI40" s="68"/>
      <c r="BJ40" s="47"/>
      <c r="BK40" s="68">
        <v>14</v>
      </c>
      <c r="BL40" s="47">
        <v>83</v>
      </c>
      <c r="BM40" s="47">
        <v>79</v>
      </c>
      <c r="BN40" s="47"/>
      <c r="BO40" s="47"/>
      <c r="BP40" s="47"/>
      <c r="BQ40" s="47"/>
      <c r="BR40" s="68"/>
      <c r="BS40" s="47"/>
      <c r="BT40" s="47"/>
      <c r="BU40" s="47"/>
      <c r="BV40" s="47"/>
      <c r="BW40" s="68">
        <v>34</v>
      </c>
      <c r="BX40" s="47">
        <v>80</v>
      </c>
      <c r="BY40" s="47">
        <v>54</v>
      </c>
      <c r="BZ40" s="47"/>
      <c r="CA40" s="47"/>
      <c r="CB40" s="68"/>
      <c r="CC40" s="47"/>
      <c r="CD40" s="47"/>
      <c r="CE40" s="68"/>
      <c r="CF40" s="47"/>
      <c r="CG40" s="47"/>
      <c r="CH40" s="47"/>
      <c r="CI40" s="47"/>
      <c r="CJ40" s="68">
        <v>24</v>
      </c>
      <c r="CK40" s="47">
        <v>31</v>
      </c>
      <c r="CL40" s="47">
        <v>25</v>
      </c>
      <c r="CM40" s="47"/>
      <c r="CN40" s="47"/>
      <c r="CO40" s="68"/>
      <c r="CP40" s="47"/>
      <c r="CQ40" s="47"/>
      <c r="CR40" s="47"/>
      <c r="CS40" s="47"/>
      <c r="CT40" s="47"/>
      <c r="CU40" s="47"/>
      <c r="CV40" s="47"/>
      <c r="CW40" s="47"/>
      <c r="CX40" s="68">
        <v>36</v>
      </c>
      <c r="CY40" s="47">
        <v>58</v>
      </c>
      <c r="CZ40" s="47">
        <v>52</v>
      </c>
      <c r="DA40" s="47"/>
      <c r="DB40" s="47"/>
      <c r="DC40" s="68"/>
      <c r="DD40" s="68"/>
      <c r="DE40" s="47"/>
      <c r="DF40" s="47"/>
      <c r="DG40" s="68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68">
        <v>24</v>
      </c>
      <c r="DS40" s="47">
        <v>52</v>
      </c>
      <c r="DT40" s="47">
        <v>40</v>
      </c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68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>
        <v>8.8000000000000007</v>
      </c>
      <c r="EU40" s="68">
        <v>9.1999999999999993</v>
      </c>
      <c r="EV40" s="69">
        <v>41</v>
      </c>
      <c r="EW40" s="69"/>
      <c r="EX40" s="69"/>
      <c r="EY40" s="69"/>
      <c r="EZ40" s="69"/>
      <c r="FA40" s="69"/>
      <c r="FB40" s="69"/>
      <c r="FC40" s="69"/>
      <c r="FD40" s="69"/>
      <c r="FE40" s="68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68">
        <v>8.4</v>
      </c>
      <c r="FU40" s="47">
        <v>12.4</v>
      </c>
      <c r="FV40" s="47">
        <v>9.6</v>
      </c>
      <c r="FW40" s="47"/>
      <c r="FX40" s="47"/>
      <c r="FY40" s="47"/>
      <c r="FZ40" s="47"/>
      <c r="GA40" s="47"/>
      <c r="GB40" s="47"/>
      <c r="GC40" s="68"/>
      <c r="GD40" s="47"/>
      <c r="GE40" s="47"/>
      <c r="GF40" s="47"/>
      <c r="GG40" s="47"/>
      <c r="GH40" s="47"/>
      <c r="GI40" s="47"/>
      <c r="GJ40" s="47"/>
      <c r="GK40" s="47"/>
      <c r="GL40" s="47"/>
      <c r="GM40" s="47"/>
      <c r="GN40" s="68">
        <v>19</v>
      </c>
      <c r="GO40" s="47">
        <v>29</v>
      </c>
      <c r="GP40" s="47">
        <v>16</v>
      </c>
      <c r="GQ40" s="47"/>
      <c r="GR40" s="47"/>
      <c r="GS40" s="47"/>
      <c r="GT40" s="47"/>
      <c r="GU40" s="47"/>
      <c r="GV40" s="47"/>
      <c r="GW40" s="47"/>
      <c r="GX40" s="47"/>
      <c r="GY40" s="68"/>
      <c r="GZ40" s="68"/>
      <c r="HA40" s="68"/>
      <c r="HB40" s="68"/>
      <c r="HC40" s="68"/>
      <c r="HD40" s="70"/>
      <c r="HE40" s="70"/>
      <c r="HF40" s="70"/>
      <c r="HG40" s="71"/>
      <c r="HH40" s="70"/>
      <c r="HI40" s="70"/>
      <c r="HJ40" s="70"/>
      <c r="HK40" s="70"/>
      <c r="HL40" s="70">
        <v>20.6</v>
      </c>
      <c r="HM40" s="70">
        <v>8.8000000000000007</v>
      </c>
      <c r="HN40" s="70">
        <v>6.4</v>
      </c>
      <c r="HO40" s="70">
        <v>12</v>
      </c>
      <c r="HP40" s="70">
        <v>10.4</v>
      </c>
      <c r="HQ40" s="70"/>
      <c r="HR40" s="70"/>
      <c r="HS40" s="70"/>
      <c r="HT40" s="70"/>
      <c r="HU40" s="70"/>
      <c r="HV40" s="70"/>
      <c r="HW40" s="70"/>
      <c r="HX40" s="70"/>
      <c r="HY40" s="70"/>
      <c r="HZ40" s="70"/>
      <c r="IA40" s="70"/>
      <c r="IB40" s="72"/>
      <c r="IC40" s="72"/>
      <c r="ID40" s="70"/>
      <c r="IE40" s="70"/>
      <c r="IF40" s="72"/>
      <c r="IG40" s="72"/>
      <c r="IH40" s="70"/>
      <c r="II40" s="70"/>
      <c r="IJ40" s="70"/>
      <c r="IK40" s="70"/>
      <c r="IL40" s="70">
        <v>15</v>
      </c>
      <c r="IM40" s="70">
        <v>30</v>
      </c>
      <c r="IN40" s="70">
        <v>19</v>
      </c>
      <c r="IO40" s="70"/>
      <c r="IP40" s="70"/>
      <c r="IQ40" s="70"/>
      <c r="IR40" s="70"/>
      <c r="IS40" s="70"/>
      <c r="IT40" s="70"/>
      <c r="IU40" s="70"/>
      <c r="IV40" s="70"/>
      <c r="IW40" s="73">
        <v>24</v>
      </c>
      <c r="IX40" s="72">
        <v>40</v>
      </c>
      <c r="IY40" s="72">
        <v>18.8</v>
      </c>
      <c r="IZ40" s="72"/>
      <c r="JA40" s="72"/>
      <c r="JB40" s="72"/>
      <c r="JC40" s="72"/>
      <c r="JD40" s="72"/>
      <c r="JE40" s="72"/>
      <c r="JF40" s="72"/>
      <c r="JG40" s="72"/>
      <c r="JH40" s="72"/>
      <c r="JI40" s="72"/>
      <c r="JJ40" s="72">
        <v>10</v>
      </c>
      <c r="JK40" s="72">
        <v>35</v>
      </c>
      <c r="JL40" s="72">
        <v>6</v>
      </c>
      <c r="JM40" s="72">
        <v>2</v>
      </c>
      <c r="JN40" s="72">
        <v>3.07</v>
      </c>
      <c r="JO40" s="72"/>
      <c r="JP40" s="72"/>
      <c r="JQ40" s="72"/>
      <c r="JR40" s="72"/>
      <c r="JS40" s="72"/>
      <c r="JT40" s="72">
        <v>21</v>
      </c>
      <c r="JU40" s="72"/>
      <c r="JV40" s="72">
        <v>22</v>
      </c>
      <c r="JW40" s="72"/>
      <c r="JX40" s="72"/>
      <c r="JY40" s="72"/>
      <c r="JZ40" s="72">
        <v>35</v>
      </c>
      <c r="KA40" s="72">
        <v>30</v>
      </c>
      <c r="KB40" s="72"/>
      <c r="KC40" s="72"/>
      <c r="KD40" s="72">
        <v>27</v>
      </c>
      <c r="KE40" s="72">
        <v>20</v>
      </c>
      <c r="KF40" s="72"/>
      <c r="KG40" s="72"/>
      <c r="KH40" s="72">
        <v>3</v>
      </c>
      <c r="KI40" s="72">
        <v>3</v>
      </c>
      <c r="KJ40" s="72"/>
      <c r="KK40" s="72"/>
      <c r="KL40" s="72"/>
      <c r="KM40" s="72"/>
      <c r="KN40" s="72">
        <v>104</v>
      </c>
      <c r="KO40" s="72"/>
      <c r="KP40" s="72"/>
      <c r="KQ40" s="72">
        <v>22</v>
      </c>
      <c r="KR40" s="72">
        <v>10</v>
      </c>
      <c r="KS40" s="72">
        <v>8</v>
      </c>
      <c r="KT40" s="72"/>
      <c r="KU40" s="72"/>
      <c r="KV40" s="72"/>
      <c r="KW40" s="72"/>
      <c r="KX40" s="72">
        <v>41</v>
      </c>
      <c r="KY40" s="72">
        <v>76</v>
      </c>
      <c r="KZ40" s="72"/>
      <c r="LA40" s="72"/>
      <c r="LB40" s="74">
        <v>116</v>
      </c>
      <c r="LC40" s="74">
        <v>12</v>
      </c>
      <c r="LD40" s="74"/>
      <c r="LE40" s="74"/>
      <c r="LF40" s="74"/>
      <c r="LG40" s="74"/>
      <c r="LH40" s="74"/>
      <c r="LI40" s="74"/>
      <c r="LJ40" s="74"/>
      <c r="LK40" s="74"/>
      <c r="LL40" s="74"/>
      <c r="LM40" s="74"/>
      <c r="LN40" s="74"/>
      <c r="LO40" s="74"/>
      <c r="LP40" s="74"/>
      <c r="LQ40" s="74"/>
      <c r="LR40" s="74"/>
      <c r="LS40" s="74"/>
      <c r="LT40" s="74">
        <v>58</v>
      </c>
      <c r="LU40" s="74">
        <v>84</v>
      </c>
      <c r="LV40" s="74"/>
      <c r="LW40" s="74"/>
      <c r="LX40" s="74"/>
      <c r="LY40" s="74"/>
      <c r="LZ40" s="74"/>
      <c r="MA40" s="74"/>
      <c r="MB40" s="74"/>
      <c r="MC40" s="74"/>
      <c r="MD40" s="74"/>
      <c r="ME40" s="74"/>
      <c r="MF40" s="74"/>
      <c r="MG40" s="74"/>
      <c r="MH40" s="74"/>
      <c r="MI40" s="74"/>
      <c r="MJ40" s="74"/>
      <c r="MK40" s="74"/>
      <c r="ML40" s="74">
        <v>35</v>
      </c>
      <c r="MM40" s="74">
        <v>43</v>
      </c>
      <c r="MN40" s="74"/>
      <c r="MO40" s="74"/>
      <c r="MP40" s="74"/>
      <c r="MQ40" s="74"/>
      <c r="MR40" s="74"/>
      <c r="MS40" s="74"/>
      <c r="MT40" s="74"/>
      <c r="MU40" s="74"/>
      <c r="MV40" s="74">
        <v>42</v>
      </c>
      <c r="MW40" s="74">
        <v>58</v>
      </c>
      <c r="MX40" s="74"/>
      <c r="MY40" s="74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</row>
    <row r="41" spans="1:375" x14ac:dyDescent="0.2">
      <c r="A41" s="86" t="s">
        <v>26</v>
      </c>
      <c r="B41" s="8" t="s">
        <v>1</v>
      </c>
      <c r="C41" s="67">
        <v>586.29999999999995</v>
      </c>
      <c r="D41" s="67">
        <v>1018</v>
      </c>
      <c r="E41" s="67">
        <v>535</v>
      </c>
      <c r="F41" s="67">
        <v>181</v>
      </c>
      <c r="G41" s="67">
        <v>885.5</v>
      </c>
      <c r="H41" s="67">
        <v>488</v>
      </c>
      <c r="I41" s="67">
        <v>421.5</v>
      </c>
      <c r="J41" s="67">
        <v>694</v>
      </c>
      <c r="K41" s="67">
        <v>578</v>
      </c>
      <c r="L41" s="67">
        <v>277.2</v>
      </c>
      <c r="M41" s="68">
        <v>675</v>
      </c>
      <c r="N41" s="68">
        <v>542</v>
      </c>
      <c r="O41" s="68" t="s">
        <v>136</v>
      </c>
      <c r="P41" s="68">
        <v>182.8</v>
      </c>
      <c r="Q41" s="68">
        <v>15.2</v>
      </c>
      <c r="R41" s="68"/>
      <c r="S41" s="68">
        <v>23.41</v>
      </c>
      <c r="T41" s="68"/>
      <c r="U41" s="68">
        <v>6</v>
      </c>
      <c r="V41" s="68"/>
      <c r="W41" s="68"/>
      <c r="X41" s="68" t="s">
        <v>63</v>
      </c>
      <c r="Y41" s="68"/>
      <c r="Z41" s="68">
        <v>356.7</v>
      </c>
      <c r="AA41" s="68"/>
      <c r="AB41" s="68">
        <v>93</v>
      </c>
      <c r="AC41" s="68"/>
      <c r="AD41" s="68">
        <v>752</v>
      </c>
      <c r="AE41" s="68"/>
      <c r="AF41" s="68">
        <v>37.4</v>
      </c>
      <c r="AG41" s="68"/>
      <c r="AH41" s="68"/>
      <c r="AI41" s="68"/>
      <c r="AJ41" s="47"/>
      <c r="AK41" s="68">
        <v>55.34</v>
      </c>
      <c r="AL41" s="47">
        <v>1512.7</v>
      </c>
      <c r="AM41" s="68"/>
      <c r="AN41" s="47"/>
      <c r="AO41" s="68">
        <v>98.1</v>
      </c>
      <c r="AP41" s="47">
        <v>1826.5</v>
      </c>
      <c r="AQ41" s="68">
        <v>212.1</v>
      </c>
      <c r="AR41" s="47">
        <v>580.5</v>
      </c>
      <c r="AS41" s="68"/>
      <c r="AT41" s="47"/>
      <c r="AU41" s="68">
        <v>15</v>
      </c>
      <c r="AV41" s="47" t="s">
        <v>50</v>
      </c>
      <c r="AW41" s="68"/>
      <c r="AX41" s="47"/>
      <c r="AY41" s="68">
        <v>143.77000000000001</v>
      </c>
      <c r="AZ41" s="47">
        <v>128.68</v>
      </c>
      <c r="BA41" s="68"/>
      <c r="BB41" s="47"/>
      <c r="BC41" s="68">
        <v>595.12</v>
      </c>
      <c r="BD41" s="47">
        <v>778.05</v>
      </c>
      <c r="BE41" s="68"/>
      <c r="BF41" s="47"/>
      <c r="BG41" s="68">
        <v>374.4</v>
      </c>
      <c r="BH41" s="47">
        <v>548.79999999999995</v>
      </c>
      <c r="BI41" s="68"/>
      <c r="BJ41" s="47"/>
      <c r="BK41" s="68">
        <v>126.54</v>
      </c>
      <c r="BL41" s="47">
        <v>647.95000000000005</v>
      </c>
      <c r="BM41" s="47">
        <v>704.36</v>
      </c>
      <c r="BN41" s="47"/>
      <c r="BO41" s="47"/>
      <c r="BP41" s="47"/>
      <c r="BQ41" s="47"/>
      <c r="BR41" s="68"/>
      <c r="BS41" s="47"/>
      <c r="BT41" s="47"/>
      <c r="BU41" s="47"/>
      <c r="BV41" s="47"/>
      <c r="BW41" s="68">
        <v>69.88</v>
      </c>
      <c r="BX41" s="47">
        <v>49.29</v>
      </c>
      <c r="BY41" s="47">
        <v>37.380000000000003</v>
      </c>
      <c r="BZ41" s="47"/>
      <c r="CA41" s="47"/>
      <c r="CB41" s="68"/>
      <c r="CC41" s="47"/>
      <c r="CD41" s="47"/>
      <c r="CE41" s="68"/>
      <c r="CF41" s="47"/>
      <c r="CG41" s="47"/>
      <c r="CH41" s="47"/>
      <c r="CI41" s="47"/>
      <c r="CJ41" s="68">
        <v>180.6</v>
      </c>
      <c r="CK41" s="47">
        <v>737.6</v>
      </c>
      <c r="CL41" s="47">
        <v>168.8</v>
      </c>
      <c r="CM41" s="47"/>
      <c r="CN41" s="47"/>
      <c r="CO41" s="68"/>
      <c r="CP41" s="47"/>
      <c r="CQ41" s="47"/>
      <c r="CR41" s="47"/>
      <c r="CS41" s="47"/>
      <c r="CT41" s="47"/>
      <c r="CU41" s="47"/>
      <c r="CV41" s="47"/>
      <c r="CW41" s="47"/>
      <c r="CX41" s="68">
        <v>71.650000000000006</v>
      </c>
      <c r="CY41" s="47">
        <v>36.35</v>
      </c>
      <c r="CZ41" s="47">
        <v>51.65</v>
      </c>
      <c r="DA41" s="47"/>
      <c r="DB41" s="47"/>
      <c r="DC41" s="68"/>
      <c r="DD41" s="68"/>
      <c r="DE41" s="47"/>
      <c r="DF41" s="47"/>
      <c r="DG41" s="68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68">
        <v>184.14</v>
      </c>
      <c r="DS41" s="47">
        <v>460</v>
      </c>
      <c r="DT41" s="47">
        <v>112.87</v>
      </c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68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>
        <v>717.8</v>
      </c>
      <c r="EU41" s="68">
        <v>308.5</v>
      </c>
      <c r="EV41" s="69">
        <v>664.1</v>
      </c>
      <c r="EW41" s="69"/>
      <c r="EX41" s="69"/>
      <c r="EY41" s="69"/>
      <c r="EZ41" s="69"/>
      <c r="FA41" s="69"/>
      <c r="FB41" s="69"/>
      <c r="FC41" s="69"/>
      <c r="FD41" s="69"/>
      <c r="FE41" s="68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68">
        <v>128</v>
      </c>
      <c r="FU41" s="47">
        <v>126.5</v>
      </c>
      <c r="FV41" s="47">
        <v>311</v>
      </c>
      <c r="FW41" s="47"/>
      <c r="FX41" s="47"/>
      <c r="FY41" s="47"/>
      <c r="FZ41" s="47"/>
      <c r="GA41" s="47"/>
      <c r="GB41" s="47"/>
      <c r="GC41" s="68"/>
      <c r="GD41" s="47"/>
      <c r="GE41" s="47"/>
      <c r="GF41" s="47"/>
      <c r="GG41" s="47"/>
      <c r="GH41" s="47"/>
      <c r="GI41" s="47"/>
      <c r="GJ41" s="47"/>
      <c r="GK41" s="47"/>
      <c r="GL41" s="47"/>
      <c r="GM41" s="47"/>
      <c r="GN41" s="68">
        <v>231.1</v>
      </c>
      <c r="GO41" s="47">
        <v>371.9</v>
      </c>
      <c r="GP41" s="47">
        <v>564.4</v>
      </c>
      <c r="GQ41" s="47"/>
      <c r="GR41" s="47"/>
      <c r="GS41" s="47"/>
      <c r="GT41" s="47"/>
      <c r="GU41" s="47"/>
      <c r="GV41" s="47"/>
      <c r="GW41" s="47"/>
      <c r="GX41" s="47"/>
      <c r="GY41" s="68"/>
      <c r="GZ41" s="68"/>
      <c r="HA41" s="68"/>
      <c r="HB41" s="68"/>
      <c r="HC41" s="68"/>
      <c r="HD41" s="70"/>
      <c r="HE41" s="70"/>
      <c r="HF41" s="70"/>
      <c r="HG41" s="71"/>
      <c r="HH41" s="70"/>
      <c r="HI41" s="70"/>
      <c r="HJ41" s="70"/>
      <c r="HK41" s="70"/>
      <c r="HL41" s="70">
        <v>366.3</v>
      </c>
      <c r="HM41" s="70">
        <v>136.30000000000001</v>
      </c>
      <c r="HN41" s="70">
        <v>114.5</v>
      </c>
      <c r="HO41" s="70">
        <v>76.3</v>
      </c>
      <c r="HP41" s="70">
        <v>43</v>
      </c>
      <c r="HQ41" s="70"/>
      <c r="HR41" s="70"/>
      <c r="HS41" s="70"/>
      <c r="HT41" s="70"/>
      <c r="HU41" s="70"/>
      <c r="HV41" s="70"/>
      <c r="HW41" s="70"/>
      <c r="HX41" s="70"/>
      <c r="HY41" s="70"/>
      <c r="HZ41" s="70"/>
      <c r="IA41" s="70"/>
      <c r="IB41" s="72"/>
      <c r="IC41" s="72"/>
      <c r="ID41" s="70"/>
      <c r="IE41" s="70"/>
      <c r="IF41" s="72"/>
      <c r="IG41" s="72"/>
      <c r="IH41" s="70"/>
      <c r="II41" s="70"/>
      <c r="IJ41" s="70"/>
      <c r="IK41" s="70"/>
      <c r="IL41" s="70">
        <v>56</v>
      </c>
      <c r="IM41" s="70">
        <v>22.1</v>
      </c>
      <c r="IN41" s="70">
        <v>118.3</v>
      </c>
      <c r="IO41" s="70"/>
      <c r="IP41" s="70"/>
      <c r="IQ41" s="70"/>
      <c r="IR41" s="70"/>
      <c r="IS41" s="70"/>
      <c r="IT41" s="70"/>
      <c r="IU41" s="70"/>
      <c r="IV41" s="70"/>
      <c r="IW41" s="73">
        <v>17.8</v>
      </c>
      <c r="IX41" s="72">
        <v>49.8</v>
      </c>
      <c r="IY41" s="72">
        <v>428.2</v>
      </c>
      <c r="IZ41" s="72"/>
      <c r="JA41" s="72"/>
      <c r="JB41" s="72"/>
      <c r="JC41" s="72"/>
      <c r="JD41" s="72"/>
      <c r="JE41" s="72"/>
      <c r="JF41" s="72"/>
      <c r="JG41" s="72"/>
      <c r="JH41" s="72"/>
      <c r="JI41" s="72"/>
      <c r="JJ41" s="72">
        <v>5</v>
      </c>
      <c r="JK41" s="72">
        <v>122.2</v>
      </c>
      <c r="JL41" s="72">
        <v>79.7</v>
      </c>
      <c r="JM41" s="72"/>
      <c r="JN41" s="72"/>
      <c r="JO41" s="72"/>
      <c r="JP41" s="72"/>
      <c r="JQ41" s="72"/>
      <c r="JR41" s="72"/>
      <c r="JS41" s="72"/>
      <c r="JT41" s="72"/>
      <c r="JU41" s="72"/>
      <c r="JV41" s="72"/>
      <c r="JW41" s="72"/>
      <c r="JX41" s="72"/>
      <c r="JY41" s="72"/>
      <c r="JZ41" s="72"/>
      <c r="KA41" s="72"/>
      <c r="KB41" s="72"/>
      <c r="KC41" s="72"/>
      <c r="KD41" s="72"/>
      <c r="KE41" s="72"/>
      <c r="KF41" s="72"/>
      <c r="KG41" s="72"/>
      <c r="KH41" s="72"/>
      <c r="KI41" s="72"/>
      <c r="KJ41" s="72"/>
      <c r="KK41" s="72"/>
      <c r="KL41" s="72"/>
      <c r="KM41" s="72"/>
      <c r="KN41" s="72"/>
      <c r="KO41" s="72"/>
      <c r="KP41" s="72"/>
      <c r="KQ41" s="72">
        <v>100.7</v>
      </c>
      <c r="KR41" s="72">
        <v>138.9</v>
      </c>
      <c r="KS41" s="72">
        <v>113</v>
      </c>
      <c r="KT41" s="72"/>
      <c r="KU41" s="72"/>
      <c r="KV41" s="72"/>
      <c r="KW41" s="72"/>
      <c r="KX41" s="72"/>
      <c r="KY41" s="72"/>
      <c r="KZ41" s="72"/>
      <c r="LA41" s="72"/>
      <c r="LB41" s="74"/>
      <c r="LC41" s="74"/>
      <c r="LD41" s="74"/>
      <c r="LE41" s="74"/>
      <c r="LF41" s="74"/>
      <c r="LG41" s="74"/>
      <c r="LH41" s="74"/>
      <c r="LI41" s="74"/>
      <c r="LJ41" s="74"/>
      <c r="LK41" s="74"/>
      <c r="LL41" s="74"/>
      <c r="LM41" s="74"/>
      <c r="LN41" s="74"/>
      <c r="LO41" s="74"/>
      <c r="LP41" s="74"/>
      <c r="LQ41" s="74"/>
      <c r="LR41" s="74"/>
      <c r="LS41" s="74"/>
      <c r="LT41" s="74">
        <v>64.8</v>
      </c>
      <c r="LU41" s="74">
        <v>13.9</v>
      </c>
      <c r="LV41" s="74"/>
      <c r="LW41" s="74"/>
      <c r="LX41" s="74"/>
      <c r="LY41" s="74"/>
      <c r="LZ41" s="74"/>
      <c r="MA41" s="74"/>
      <c r="MB41" s="74"/>
      <c r="MC41" s="74"/>
      <c r="MD41" s="74"/>
      <c r="ME41" s="74"/>
      <c r="MF41" s="74"/>
      <c r="MG41" s="74"/>
      <c r="MH41" s="74"/>
      <c r="MI41" s="74"/>
      <c r="MJ41" s="74"/>
      <c r="MK41" s="74"/>
      <c r="ML41" s="74"/>
      <c r="MM41" s="74"/>
      <c r="MN41" s="74"/>
      <c r="MO41" s="74"/>
      <c r="MP41" s="74"/>
      <c r="MQ41" s="74"/>
      <c r="MR41" s="74"/>
      <c r="MS41" s="74"/>
      <c r="MT41" s="74"/>
      <c r="MU41" s="74"/>
      <c r="MV41" s="74">
        <v>36.200000000000003</v>
      </c>
      <c r="MW41" s="74">
        <v>131.5</v>
      </c>
      <c r="MX41" s="74"/>
      <c r="MY41" s="74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</row>
    <row r="42" spans="1:375" x14ac:dyDescent="0.2">
      <c r="A42" s="86" t="s">
        <v>40</v>
      </c>
      <c r="B42" s="8" t="s">
        <v>41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8"/>
      <c r="N42" s="68"/>
      <c r="O42" s="68">
        <v>32</v>
      </c>
      <c r="P42" s="68"/>
      <c r="Q42" s="68"/>
      <c r="R42" s="68"/>
      <c r="S42" s="68"/>
      <c r="T42" s="68"/>
      <c r="U42" s="68">
        <v>140</v>
      </c>
      <c r="V42" s="68"/>
      <c r="W42" s="68"/>
      <c r="X42" s="68">
        <v>0</v>
      </c>
      <c r="Y42" s="68"/>
      <c r="Z42" s="68">
        <v>92.8</v>
      </c>
      <c r="AA42" s="68"/>
      <c r="AB42" s="68">
        <v>77.599999999999994</v>
      </c>
      <c r="AC42" s="68"/>
      <c r="AD42" s="68"/>
      <c r="AE42" s="68"/>
      <c r="AF42" s="68"/>
      <c r="AG42" s="68"/>
      <c r="AH42" s="68"/>
      <c r="AI42" s="68"/>
      <c r="AJ42" s="47"/>
      <c r="AK42" s="68"/>
      <c r="AL42" s="47"/>
      <c r="AM42" s="68"/>
      <c r="AN42" s="47"/>
      <c r="AO42" s="68"/>
      <c r="AP42" s="47"/>
      <c r="AQ42" s="68"/>
      <c r="AR42" s="47"/>
      <c r="AS42" s="68"/>
      <c r="AT42" s="47"/>
      <c r="AU42" s="68"/>
      <c r="AV42" s="47"/>
      <c r="AW42" s="68"/>
      <c r="AX42" s="47"/>
      <c r="AY42" s="68"/>
      <c r="AZ42" s="47"/>
      <c r="BA42" s="68"/>
      <c r="BB42" s="47"/>
      <c r="BC42" s="68"/>
      <c r="BD42" s="47"/>
      <c r="BE42" s="68"/>
      <c r="BF42" s="47"/>
      <c r="BG42" s="68"/>
      <c r="BH42" s="47"/>
      <c r="BI42" s="68"/>
      <c r="BJ42" s="47"/>
      <c r="BK42" s="68"/>
      <c r="BL42" s="47"/>
      <c r="BM42" s="47"/>
      <c r="BN42" s="47"/>
      <c r="BO42" s="47"/>
      <c r="BP42" s="47"/>
      <c r="BQ42" s="47"/>
      <c r="BR42" s="68"/>
      <c r="BS42" s="47"/>
      <c r="BT42" s="47"/>
      <c r="BU42" s="47"/>
      <c r="BV42" s="47"/>
      <c r="BW42" s="68"/>
      <c r="BX42" s="47"/>
      <c r="BY42" s="47"/>
      <c r="BZ42" s="47"/>
      <c r="CA42" s="47"/>
      <c r="CB42" s="68"/>
      <c r="CC42" s="47"/>
      <c r="CD42" s="47"/>
      <c r="CE42" s="68"/>
      <c r="CF42" s="47"/>
      <c r="CG42" s="47"/>
      <c r="CH42" s="47"/>
      <c r="CI42" s="47"/>
      <c r="CJ42" s="68"/>
      <c r="CK42" s="47"/>
      <c r="CL42" s="47"/>
      <c r="CM42" s="47"/>
      <c r="CN42" s="47"/>
      <c r="CO42" s="68"/>
      <c r="CP42" s="47"/>
      <c r="CQ42" s="47"/>
      <c r="CR42" s="47"/>
      <c r="CS42" s="47"/>
      <c r="CT42" s="47"/>
      <c r="CU42" s="47"/>
      <c r="CV42" s="47"/>
      <c r="CW42" s="47"/>
      <c r="CX42" s="68"/>
      <c r="CY42" s="47"/>
      <c r="CZ42" s="47"/>
      <c r="DA42" s="47"/>
      <c r="DB42" s="47"/>
      <c r="DC42" s="68"/>
      <c r="DD42" s="68"/>
      <c r="DE42" s="47"/>
      <c r="DF42" s="47"/>
      <c r="DG42" s="68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68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68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68"/>
      <c r="EV42" s="69"/>
      <c r="EW42" s="69"/>
      <c r="EX42" s="69"/>
      <c r="EY42" s="69"/>
      <c r="EZ42" s="69"/>
      <c r="FA42" s="69"/>
      <c r="FB42" s="69"/>
      <c r="FC42" s="69"/>
      <c r="FD42" s="69"/>
      <c r="FE42" s="68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68"/>
      <c r="FU42" s="47"/>
      <c r="FV42" s="47"/>
      <c r="FW42" s="47"/>
      <c r="FX42" s="47"/>
      <c r="FY42" s="47"/>
      <c r="FZ42" s="47"/>
      <c r="GA42" s="47"/>
      <c r="GB42" s="47"/>
      <c r="GC42" s="68"/>
      <c r="GD42" s="47"/>
      <c r="GE42" s="47"/>
      <c r="GF42" s="47"/>
      <c r="GG42" s="47"/>
      <c r="GH42" s="47"/>
      <c r="GI42" s="47"/>
      <c r="GJ42" s="47"/>
      <c r="GK42" s="47"/>
      <c r="GL42" s="47"/>
      <c r="GM42" s="47"/>
      <c r="GN42" s="68">
        <v>231.1</v>
      </c>
      <c r="GO42" s="47"/>
      <c r="GP42" s="47"/>
      <c r="GQ42" s="47"/>
      <c r="GR42" s="47"/>
      <c r="GS42" s="47"/>
      <c r="GT42" s="47"/>
      <c r="GU42" s="47"/>
      <c r="GV42" s="47"/>
      <c r="GW42" s="47"/>
      <c r="GX42" s="47"/>
      <c r="GY42" s="68"/>
      <c r="GZ42" s="68"/>
      <c r="HA42" s="68"/>
      <c r="HB42" s="68"/>
      <c r="HC42" s="68"/>
      <c r="HD42" s="70"/>
      <c r="HE42" s="70"/>
      <c r="HF42" s="70"/>
      <c r="HG42" s="71"/>
      <c r="HH42" s="70"/>
      <c r="HI42" s="70"/>
      <c r="HJ42" s="70"/>
      <c r="HK42" s="70"/>
      <c r="HL42" s="70"/>
      <c r="HM42" s="70"/>
      <c r="HN42" s="70"/>
      <c r="HO42" s="70"/>
      <c r="HP42" s="70"/>
      <c r="HQ42" s="70"/>
      <c r="HR42" s="70"/>
      <c r="HS42" s="70"/>
      <c r="HT42" s="70"/>
      <c r="HU42" s="70"/>
      <c r="HV42" s="70"/>
      <c r="HW42" s="70"/>
      <c r="HX42" s="70"/>
      <c r="HY42" s="70"/>
      <c r="HZ42" s="70"/>
      <c r="IA42" s="70"/>
      <c r="IB42" s="72"/>
      <c r="IC42" s="72"/>
      <c r="ID42" s="70"/>
      <c r="IE42" s="70"/>
      <c r="IF42" s="72"/>
      <c r="IG42" s="72"/>
      <c r="IH42" s="70"/>
      <c r="II42" s="70"/>
      <c r="IJ42" s="70"/>
      <c r="IK42" s="70"/>
      <c r="IL42" s="70"/>
      <c r="IM42" s="70"/>
      <c r="IN42" s="70"/>
      <c r="IO42" s="70"/>
      <c r="IP42" s="70"/>
      <c r="IQ42" s="70"/>
      <c r="IR42" s="70"/>
      <c r="IS42" s="70"/>
      <c r="IT42" s="70"/>
      <c r="IU42" s="70"/>
      <c r="IV42" s="70"/>
      <c r="IW42" s="73"/>
      <c r="IX42" s="72"/>
      <c r="IY42" s="72"/>
      <c r="IZ42" s="72"/>
      <c r="JA42" s="72"/>
      <c r="JB42" s="72"/>
      <c r="JC42" s="72"/>
      <c r="JD42" s="72"/>
      <c r="JE42" s="72"/>
      <c r="JF42" s="72"/>
      <c r="JG42" s="72"/>
      <c r="JH42" s="72"/>
      <c r="JI42" s="72"/>
      <c r="JJ42" s="72"/>
      <c r="JK42" s="72"/>
      <c r="JL42" s="72"/>
      <c r="JM42" s="72"/>
      <c r="JN42" s="72"/>
      <c r="JO42" s="72"/>
      <c r="JP42" s="72"/>
      <c r="JQ42" s="72"/>
      <c r="JR42" s="72"/>
      <c r="JS42" s="72"/>
      <c r="JT42" s="72"/>
      <c r="JU42" s="72"/>
      <c r="JV42" s="72"/>
      <c r="JW42" s="72"/>
      <c r="JX42" s="72"/>
      <c r="JY42" s="72"/>
      <c r="JZ42" s="72"/>
      <c r="KA42" s="72"/>
      <c r="KB42" s="72"/>
      <c r="KC42" s="72"/>
      <c r="KD42" s="72"/>
      <c r="KE42" s="72"/>
      <c r="KF42" s="72"/>
      <c r="KG42" s="72"/>
      <c r="KH42" s="72"/>
      <c r="KI42" s="72"/>
      <c r="KJ42" s="72"/>
      <c r="KK42" s="72"/>
      <c r="KL42" s="72"/>
      <c r="KM42" s="72"/>
      <c r="KN42" s="72"/>
      <c r="KO42" s="72"/>
      <c r="KP42" s="72"/>
      <c r="KQ42" s="72"/>
      <c r="KR42" s="72"/>
      <c r="KS42" s="72"/>
      <c r="KT42" s="72"/>
      <c r="KU42" s="72"/>
      <c r="KV42" s="72"/>
      <c r="KW42" s="72"/>
      <c r="KX42" s="72"/>
      <c r="KY42" s="72"/>
      <c r="KZ42" s="72"/>
      <c r="LA42" s="72"/>
      <c r="LB42" s="74"/>
      <c r="LC42" s="74"/>
      <c r="LD42" s="74"/>
      <c r="LE42" s="74"/>
      <c r="LF42" s="74"/>
      <c r="LG42" s="74"/>
      <c r="LH42" s="74"/>
      <c r="LI42" s="74"/>
      <c r="LJ42" s="74"/>
      <c r="LK42" s="74"/>
      <c r="LL42" s="74"/>
      <c r="LM42" s="74"/>
      <c r="LN42" s="74"/>
      <c r="LO42" s="74"/>
      <c r="LP42" s="74"/>
      <c r="LQ42" s="74"/>
      <c r="LR42" s="74"/>
      <c r="LS42" s="74"/>
      <c r="LT42" s="74"/>
      <c r="LU42" s="74"/>
      <c r="LV42" s="74"/>
      <c r="LW42" s="74"/>
      <c r="LX42" s="74"/>
      <c r="LY42" s="74"/>
      <c r="LZ42" s="74"/>
      <c r="MA42" s="74"/>
      <c r="MB42" s="74"/>
      <c r="MC42" s="74"/>
      <c r="MD42" s="74"/>
      <c r="ME42" s="74"/>
      <c r="MF42" s="74"/>
      <c r="MG42" s="74"/>
      <c r="MH42" s="74"/>
      <c r="MI42" s="74"/>
      <c r="MJ42" s="74"/>
      <c r="MK42" s="74"/>
      <c r="ML42" s="74"/>
      <c r="MM42" s="74"/>
      <c r="MN42" s="74"/>
      <c r="MO42" s="74"/>
      <c r="MP42" s="74"/>
      <c r="MQ42" s="74"/>
      <c r="MR42" s="74"/>
      <c r="MS42" s="74"/>
      <c r="MT42" s="74"/>
      <c r="MU42" s="74"/>
      <c r="MV42" s="74"/>
      <c r="MW42" s="74"/>
      <c r="MX42" s="74"/>
      <c r="MY42" s="74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</row>
    <row r="43" spans="1:375" x14ac:dyDescent="0.2">
      <c r="A43" s="86" t="s">
        <v>43</v>
      </c>
      <c r="B43" s="8" t="s">
        <v>18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8"/>
      <c r="N43" s="68"/>
      <c r="O43" s="68">
        <v>4260</v>
      </c>
      <c r="P43" s="68"/>
      <c r="Q43" s="68"/>
      <c r="R43" s="68"/>
      <c r="S43" s="68"/>
      <c r="T43" s="68"/>
      <c r="U43" s="68">
        <v>385.6</v>
      </c>
      <c r="V43" s="68"/>
      <c r="W43" s="68"/>
      <c r="X43" s="68">
        <v>4774</v>
      </c>
      <c r="Y43" s="68"/>
      <c r="Z43" s="68">
        <v>1358.4</v>
      </c>
      <c r="AA43" s="68"/>
      <c r="AB43" s="68">
        <v>862.6</v>
      </c>
      <c r="AC43" s="68"/>
      <c r="AD43" s="68">
        <v>1611.8</v>
      </c>
      <c r="AE43" s="68"/>
      <c r="AF43" s="68">
        <v>935.8</v>
      </c>
      <c r="AG43" s="68"/>
      <c r="AH43" s="68">
        <v>525.29999999999995</v>
      </c>
      <c r="AI43" s="68"/>
      <c r="AJ43" s="47"/>
      <c r="AK43" s="68">
        <v>289.60000000000002</v>
      </c>
      <c r="AL43" s="47">
        <v>1384.4</v>
      </c>
      <c r="AM43" s="68"/>
      <c r="AN43" s="47"/>
      <c r="AO43" s="68">
        <v>654.6</v>
      </c>
      <c r="AP43" s="47">
        <v>2780</v>
      </c>
      <c r="AQ43" s="68">
        <v>522.79999999999995</v>
      </c>
      <c r="AR43" s="47">
        <v>3064</v>
      </c>
      <c r="AS43" s="68"/>
      <c r="AT43" s="47"/>
      <c r="AU43" s="68">
        <v>641.20000000000005</v>
      </c>
      <c r="AV43" s="47">
        <v>1604.2</v>
      </c>
      <c r="AW43" s="68"/>
      <c r="AX43" s="47"/>
      <c r="AY43" s="68">
        <v>1340</v>
      </c>
      <c r="AZ43" s="47">
        <v>3133</v>
      </c>
      <c r="BA43" s="68"/>
      <c r="BB43" s="47"/>
      <c r="BC43" s="68">
        <v>164.4</v>
      </c>
      <c r="BD43" s="47">
        <v>2076</v>
      </c>
      <c r="BE43" s="68"/>
      <c r="BF43" s="47"/>
      <c r="BG43" s="68">
        <v>254.4</v>
      </c>
      <c r="BH43" s="47">
        <v>789.8</v>
      </c>
      <c r="BI43" s="68"/>
      <c r="BJ43" s="47"/>
      <c r="BK43" s="68">
        <v>467.1</v>
      </c>
      <c r="BL43" s="47">
        <v>2390.3000000000002</v>
      </c>
      <c r="BM43" s="47">
        <v>5262.4</v>
      </c>
      <c r="BN43" s="47"/>
      <c r="BO43" s="47"/>
      <c r="BP43" s="47"/>
      <c r="BQ43" s="47"/>
      <c r="BR43" s="68"/>
      <c r="BS43" s="47"/>
      <c r="BT43" s="47"/>
      <c r="BU43" s="47"/>
      <c r="BV43" s="47"/>
      <c r="BW43" s="68">
        <v>650.20000000000005</v>
      </c>
      <c r="BX43" s="47">
        <v>1992.7</v>
      </c>
      <c r="BY43" s="47">
        <v>1368.4</v>
      </c>
      <c r="BZ43" s="47"/>
      <c r="CA43" s="47"/>
      <c r="CB43" s="68"/>
      <c r="CC43" s="47"/>
      <c r="CD43" s="47"/>
      <c r="CE43" s="68"/>
      <c r="CF43" s="47"/>
      <c r="CG43" s="47"/>
      <c r="CH43" s="47"/>
      <c r="CI43" s="47"/>
      <c r="CJ43" s="68">
        <v>400.4</v>
      </c>
      <c r="CK43" s="47">
        <v>2291.3000000000002</v>
      </c>
      <c r="CL43" s="47">
        <v>1063.7</v>
      </c>
      <c r="CM43" s="47"/>
      <c r="CN43" s="47"/>
      <c r="CO43" s="68"/>
      <c r="CP43" s="47"/>
      <c r="CQ43" s="47"/>
      <c r="CR43" s="47"/>
      <c r="CS43" s="47"/>
      <c r="CT43" s="47"/>
      <c r="CU43" s="47"/>
      <c r="CV43" s="47"/>
      <c r="CW43" s="47"/>
      <c r="CX43" s="68">
        <v>297.89999999999998</v>
      </c>
      <c r="CY43" s="47">
        <v>2114</v>
      </c>
      <c r="CZ43" s="47">
        <v>2270.4</v>
      </c>
      <c r="DA43" s="47"/>
      <c r="DB43" s="47"/>
      <c r="DC43" s="68"/>
      <c r="DD43" s="68"/>
      <c r="DE43" s="47"/>
      <c r="DF43" s="47"/>
      <c r="DG43" s="68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68">
        <v>356.4</v>
      </c>
      <c r="DS43" s="47">
        <v>1734</v>
      </c>
      <c r="DT43" s="47">
        <v>4041</v>
      </c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68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>
        <v>1371.7</v>
      </c>
      <c r="EU43" s="68">
        <v>679.7</v>
      </c>
      <c r="EV43" s="69">
        <v>1588.4</v>
      </c>
      <c r="EW43" s="69"/>
      <c r="EX43" s="69"/>
      <c r="EY43" s="69"/>
      <c r="EZ43" s="69"/>
      <c r="FA43" s="69"/>
      <c r="FB43" s="69"/>
      <c r="FC43" s="69"/>
      <c r="FD43" s="69"/>
      <c r="FE43" s="68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68">
        <v>387.2</v>
      </c>
      <c r="FU43" s="47">
        <v>906.4</v>
      </c>
      <c r="FV43" s="47">
        <v>940.5</v>
      </c>
      <c r="FW43" s="47"/>
      <c r="FX43" s="47"/>
      <c r="FY43" s="47"/>
      <c r="FZ43" s="47"/>
      <c r="GA43" s="47"/>
      <c r="GB43" s="47"/>
      <c r="GC43" s="68"/>
      <c r="GD43" s="47"/>
      <c r="GE43" s="47"/>
      <c r="GF43" s="47"/>
      <c r="GG43" s="47"/>
      <c r="GH43" s="47"/>
      <c r="GI43" s="47"/>
      <c r="GJ43" s="47"/>
      <c r="GK43" s="47"/>
      <c r="GL43" s="47"/>
      <c r="GM43" s="47"/>
      <c r="GN43" s="68">
        <v>425</v>
      </c>
      <c r="GO43" s="47">
        <v>3335.2</v>
      </c>
      <c r="GP43" s="47">
        <v>5775</v>
      </c>
      <c r="GQ43" s="47"/>
      <c r="GR43" s="47"/>
      <c r="GS43" s="47"/>
      <c r="GT43" s="47"/>
      <c r="GU43" s="47"/>
      <c r="GV43" s="47"/>
      <c r="GW43" s="47"/>
      <c r="GX43" s="47"/>
      <c r="GY43" s="68"/>
      <c r="GZ43" s="68"/>
      <c r="HA43" s="68"/>
      <c r="HB43" s="68"/>
      <c r="HC43" s="68"/>
      <c r="HD43" s="70"/>
      <c r="HE43" s="70"/>
      <c r="HF43" s="70"/>
      <c r="HG43" s="71"/>
      <c r="HH43" s="70"/>
      <c r="HI43" s="70"/>
      <c r="HJ43" s="70"/>
      <c r="HK43" s="70"/>
      <c r="HL43" s="70">
        <v>266</v>
      </c>
      <c r="HM43" s="70">
        <v>138.4</v>
      </c>
      <c r="HN43" s="70">
        <v>2266</v>
      </c>
      <c r="HO43" s="70">
        <v>2780.3</v>
      </c>
      <c r="HP43" s="70">
        <v>3938</v>
      </c>
      <c r="HQ43" s="70"/>
      <c r="HR43" s="70"/>
      <c r="HS43" s="70"/>
      <c r="HT43" s="70"/>
      <c r="HU43" s="70"/>
      <c r="HV43" s="70"/>
      <c r="HW43" s="70"/>
      <c r="HX43" s="70"/>
      <c r="HY43" s="70"/>
      <c r="HZ43" s="70"/>
      <c r="IA43" s="70"/>
      <c r="IB43" s="72"/>
      <c r="IC43" s="72"/>
      <c r="ID43" s="70"/>
      <c r="IE43" s="70"/>
      <c r="IF43" s="72"/>
      <c r="IG43" s="72"/>
      <c r="IH43" s="70"/>
      <c r="II43" s="70"/>
      <c r="IJ43" s="70"/>
      <c r="IK43" s="70"/>
      <c r="IL43" s="70">
        <v>1722.6</v>
      </c>
      <c r="IM43" s="70">
        <v>3964.4</v>
      </c>
      <c r="IN43" s="70">
        <v>1707.2</v>
      </c>
      <c r="IO43" s="70"/>
      <c r="IP43" s="70"/>
      <c r="IQ43" s="70"/>
      <c r="IR43" s="70"/>
      <c r="IS43" s="70"/>
      <c r="IT43" s="70"/>
      <c r="IU43" s="70"/>
      <c r="IV43" s="70"/>
      <c r="IW43" s="73">
        <v>1013.1</v>
      </c>
      <c r="IX43" s="72">
        <v>2420</v>
      </c>
      <c r="IY43" s="72">
        <v>5902.6</v>
      </c>
      <c r="IZ43" s="72"/>
      <c r="JA43" s="72"/>
      <c r="JB43" s="72"/>
      <c r="JC43" s="72"/>
      <c r="JD43" s="72"/>
      <c r="JE43" s="72"/>
      <c r="JF43" s="72"/>
      <c r="JG43" s="72"/>
      <c r="JH43" s="72"/>
      <c r="JI43" s="72"/>
      <c r="JJ43" s="72">
        <v>3311</v>
      </c>
      <c r="JK43" s="72">
        <v>16181</v>
      </c>
      <c r="JL43" s="72">
        <v>2159.3000000000002</v>
      </c>
      <c r="JM43" s="72">
        <v>1281.5</v>
      </c>
      <c r="JN43" s="72">
        <v>3743.3</v>
      </c>
      <c r="JO43" s="72">
        <v>776.6</v>
      </c>
      <c r="JP43" s="72"/>
      <c r="JQ43" s="72">
        <v>3987.5</v>
      </c>
      <c r="JR43" s="72"/>
      <c r="JS43" s="72"/>
      <c r="JT43" s="72">
        <v>2763.2</v>
      </c>
      <c r="JU43" s="72"/>
      <c r="JV43" s="72">
        <v>1009.8</v>
      </c>
      <c r="JW43" s="72"/>
      <c r="JX43" s="72"/>
      <c r="JY43" s="72"/>
      <c r="JZ43" s="72">
        <v>11506</v>
      </c>
      <c r="KA43" s="72">
        <v>815.1</v>
      </c>
      <c r="KB43" s="72"/>
      <c r="KC43" s="72"/>
      <c r="KD43" s="72">
        <v>2989.8</v>
      </c>
      <c r="KE43" s="72">
        <v>756.8</v>
      </c>
      <c r="KF43" s="72"/>
      <c r="KG43" s="72"/>
      <c r="KH43" s="72">
        <v>966.9</v>
      </c>
      <c r="KI43" s="72">
        <v>645.70000000000005</v>
      </c>
      <c r="KJ43" s="72"/>
      <c r="KK43" s="72"/>
      <c r="KL43" s="72"/>
      <c r="KM43" s="72"/>
      <c r="KN43" s="72">
        <v>2403.5</v>
      </c>
      <c r="KO43" s="72"/>
      <c r="KP43" s="72"/>
      <c r="KQ43" s="72">
        <v>1011.5</v>
      </c>
      <c r="KR43" s="72">
        <v>1610.4</v>
      </c>
      <c r="KS43" s="72">
        <v>1727</v>
      </c>
      <c r="KT43" s="72"/>
      <c r="KU43" s="72"/>
      <c r="KV43" s="72"/>
      <c r="KW43" s="72"/>
      <c r="KX43" s="72">
        <v>1346.4</v>
      </c>
      <c r="KY43" s="72">
        <v>4604.6000000000004</v>
      </c>
      <c r="KZ43" s="72"/>
      <c r="LA43" s="72"/>
      <c r="LB43" s="74">
        <v>6315.1</v>
      </c>
      <c r="LC43" s="74">
        <v>3402.3</v>
      </c>
      <c r="LD43" s="74"/>
      <c r="LE43" s="74"/>
      <c r="LF43" s="74"/>
      <c r="LG43" s="74"/>
      <c r="LH43" s="74">
        <v>3098.7</v>
      </c>
      <c r="LI43" s="74">
        <v>23067</v>
      </c>
      <c r="LJ43" s="74"/>
      <c r="LK43" s="74"/>
      <c r="LL43" s="74"/>
      <c r="LM43" s="74"/>
      <c r="LN43" s="74">
        <v>5095.2</v>
      </c>
      <c r="LO43" s="74">
        <v>6603.3</v>
      </c>
      <c r="LP43" s="74"/>
      <c r="LQ43" s="74"/>
      <c r="LR43" s="74"/>
      <c r="LS43" s="74"/>
      <c r="LT43" s="74">
        <v>834.35</v>
      </c>
      <c r="LU43" s="74">
        <v>9339</v>
      </c>
      <c r="LV43" s="74"/>
      <c r="LW43" s="74"/>
      <c r="LX43" s="74"/>
      <c r="LY43" s="74"/>
      <c r="LZ43" s="74">
        <v>3666.3</v>
      </c>
      <c r="MA43" s="74">
        <v>3328.6</v>
      </c>
      <c r="MB43" s="74"/>
      <c r="MC43" s="74"/>
      <c r="MD43" s="74"/>
      <c r="ME43" s="74"/>
      <c r="MF43" s="74">
        <v>766.15</v>
      </c>
      <c r="MG43" s="74">
        <v>14916</v>
      </c>
      <c r="MH43" s="74"/>
      <c r="MI43" s="74"/>
      <c r="MJ43" s="74"/>
      <c r="MK43" s="74"/>
      <c r="ML43" s="74">
        <v>728.09</v>
      </c>
      <c r="MM43" s="74">
        <v>3754.3</v>
      </c>
      <c r="MN43" s="74"/>
      <c r="MO43" s="74"/>
      <c r="MP43" s="74">
        <v>989.9</v>
      </c>
      <c r="MQ43" s="74">
        <v>13431</v>
      </c>
      <c r="MR43" s="74"/>
      <c r="MS43" s="74"/>
      <c r="MT43" s="74"/>
      <c r="MU43" s="74"/>
      <c r="MV43" s="74">
        <v>726.88</v>
      </c>
      <c r="MW43" s="74">
        <v>977.02</v>
      </c>
      <c r="MX43" s="74"/>
      <c r="MY43" s="74"/>
      <c r="MZ43" s="11"/>
      <c r="NA43" s="11"/>
      <c r="NB43" s="11"/>
      <c r="NC43" s="11"/>
      <c r="ND43" s="11"/>
      <c r="NE43" s="11"/>
      <c r="NF43" s="11">
        <v>602.79999999999995</v>
      </c>
      <c r="NG43" s="11">
        <v>19613</v>
      </c>
      <c r="NH43" s="11"/>
      <c r="NI43" s="11"/>
      <c r="NJ43" s="11"/>
      <c r="NK43" s="11"/>
    </row>
    <row r="44" spans="1:375" x14ac:dyDescent="0.2">
      <c r="A44" s="8" t="s">
        <v>44</v>
      </c>
      <c r="B44" s="8" t="s">
        <v>18</v>
      </c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8"/>
      <c r="N44" s="68"/>
      <c r="O44" s="68" t="s">
        <v>114</v>
      </c>
      <c r="P44" s="68"/>
      <c r="Q44" s="68"/>
      <c r="R44" s="68"/>
      <c r="S44" s="68"/>
      <c r="T44" s="68">
        <v>345.8</v>
      </c>
      <c r="U44" s="68">
        <v>408</v>
      </c>
      <c r="V44" s="68">
        <v>700</v>
      </c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47"/>
      <c r="AK44" s="68"/>
      <c r="AL44" s="47"/>
      <c r="AM44" s="68"/>
      <c r="AN44" s="47"/>
      <c r="AO44" s="68"/>
      <c r="AP44" s="47"/>
      <c r="AQ44" s="68"/>
      <c r="AR44" s="47"/>
      <c r="AS44" s="68"/>
      <c r="AT44" s="47"/>
      <c r="AU44" s="68"/>
      <c r="AV44" s="47"/>
      <c r="AW44" s="68"/>
      <c r="AX44" s="47"/>
      <c r="AY44" s="68"/>
      <c r="AZ44" s="47"/>
      <c r="BA44" s="68"/>
      <c r="BB44" s="47"/>
      <c r="BC44" s="68"/>
      <c r="BD44" s="47"/>
      <c r="BE44" s="68"/>
      <c r="BF44" s="47"/>
      <c r="BG44" s="68"/>
      <c r="BH44" s="47"/>
      <c r="BI44" s="68"/>
      <c r="BJ44" s="47"/>
      <c r="BK44" s="68"/>
      <c r="BL44" s="47"/>
      <c r="BM44" s="47"/>
      <c r="BN44" s="47"/>
      <c r="BO44" s="47"/>
      <c r="BP44" s="47"/>
      <c r="BQ44" s="47"/>
      <c r="BR44" s="68"/>
      <c r="BS44" s="47"/>
      <c r="BT44" s="47"/>
      <c r="BU44" s="47"/>
      <c r="BV44" s="47"/>
      <c r="BW44" s="68"/>
      <c r="BX44" s="47"/>
      <c r="BY44" s="47"/>
      <c r="BZ44" s="47"/>
      <c r="CA44" s="47"/>
      <c r="CB44" s="68"/>
      <c r="CC44" s="47"/>
      <c r="CD44" s="47"/>
      <c r="CE44" s="68"/>
      <c r="CF44" s="47"/>
      <c r="CG44" s="47"/>
      <c r="CH44" s="47"/>
      <c r="CI44" s="47"/>
      <c r="CJ44" s="68"/>
      <c r="CK44" s="47"/>
      <c r="CL44" s="47"/>
      <c r="CM44" s="47"/>
      <c r="CN44" s="47"/>
      <c r="CO44" s="68"/>
      <c r="CP44" s="47"/>
      <c r="CQ44" s="47"/>
      <c r="CR44" s="47"/>
      <c r="CS44" s="47"/>
      <c r="CT44" s="47"/>
      <c r="CU44" s="47"/>
      <c r="CV44" s="47"/>
      <c r="CW44" s="47"/>
      <c r="CX44" s="68"/>
      <c r="CY44" s="47"/>
      <c r="CZ44" s="47"/>
      <c r="DA44" s="47"/>
      <c r="DB44" s="47"/>
      <c r="DC44" s="68"/>
      <c r="DD44" s="68"/>
      <c r="DE44" s="47"/>
      <c r="DF44" s="47"/>
      <c r="DG44" s="68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68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68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68"/>
      <c r="EV44" s="69"/>
      <c r="EW44" s="69"/>
      <c r="EX44" s="69"/>
      <c r="EY44" s="69"/>
      <c r="EZ44" s="69"/>
      <c r="FA44" s="69"/>
      <c r="FB44" s="69"/>
      <c r="FC44" s="69"/>
      <c r="FD44" s="69"/>
      <c r="FE44" s="68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68"/>
      <c r="FU44" s="47"/>
      <c r="FV44" s="47"/>
      <c r="FW44" s="47"/>
      <c r="FX44" s="47"/>
      <c r="FY44" s="47"/>
      <c r="FZ44" s="47"/>
      <c r="GA44" s="47"/>
      <c r="GB44" s="47"/>
      <c r="GC44" s="68"/>
      <c r="GD44" s="47"/>
      <c r="GE44" s="47"/>
      <c r="GF44" s="47"/>
      <c r="GG44" s="47"/>
      <c r="GH44" s="47"/>
      <c r="GI44" s="47"/>
      <c r="GJ44" s="47"/>
      <c r="GK44" s="47"/>
      <c r="GL44" s="47"/>
      <c r="GM44" s="47"/>
      <c r="GN44" s="68"/>
      <c r="GO44" s="47"/>
      <c r="GP44" s="47"/>
      <c r="GQ44" s="47"/>
      <c r="GR44" s="47"/>
      <c r="GS44" s="47"/>
      <c r="GT44" s="47"/>
      <c r="GU44" s="47"/>
      <c r="GV44" s="47"/>
      <c r="GW44" s="47"/>
      <c r="GX44" s="47"/>
      <c r="GY44" s="68"/>
      <c r="GZ44" s="68"/>
      <c r="HA44" s="68"/>
      <c r="HB44" s="68"/>
      <c r="HC44" s="68"/>
      <c r="HD44" s="70"/>
      <c r="HE44" s="70"/>
      <c r="HF44" s="70"/>
      <c r="HG44" s="71"/>
      <c r="HH44" s="70"/>
      <c r="HI44" s="70"/>
      <c r="HJ44" s="70"/>
      <c r="HK44" s="70"/>
      <c r="HL44" s="70"/>
      <c r="HM44" s="70"/>
      <c r="HN44" s="70"/>
      <c r="HO44" s="70"/>
      <c r="HP44" s="70"/>
      <c r="HQ44" s="70"/>
      <c r="HR44" s="70"/>
      <c r="HS44" s="70"/>
      <c r="HT44" s="70"/>
      <c r="HU44" s="70"/>
      <c r="HV44" s="70"/>
      <c r="HW44" s="70"/>
      <c r="HX44" s="70"/>
      <c r="HY44" s="70"/>
      <c r="HZ44" s="70"/>
      <c r="IA44" s="70"/>
      <c r="IB44" s="72"/>
      <c r="IC44" s="72"/>
      <c r="ID44" s="70"/>
      <c r="IE44" s="70"/>
      <c r="IF44" s="72"/>
      <c r="IG44" s="72"/>
      <c r="IH44" s="70"/>
      <c r="II44" s="70"/>
      <c r="IJ44" s="70"/>
      <c r="IK44" s="70"/>
      <c r="IL44" s="70"/>
      <c r="IM44" s="70"/>
      <c r="IN44" s="70"/>
      <c r="IO44" s="70"/>
      <c r="IP44" s="70"/>
      <c r="IQ44" s="70"/>
      <c r="IR44" s="70"/>
      <c r="IS44" s="70"/>
      <c r="IT44" s="70"/>
      <c r="IU44" s="70"/>
      <c r="IV44" s="70"/>
      <c r="IW44" s="73"/>
      <c r="IX44" s="72"/>
      <c r="IY44" s="72"/>
      <c r="IZ44" s="72"/>
      <c r="JA44" s="72"/>
      <c r="JB44" s="72"/>
      <c r="JC44" s="72"/>
      <c r="JD44" s="72"/>
      <c r="JE44" s="72"/>
      <c r="JF44" s="72"/>
      <c r="JG44" s="72"/>
      <c r="JH44" s="72"/>
      <c r="JI44" s="72"/>
      <c r="JJ44" s="72"/>
      <c r="JK44" s="72"/>
      <c r="JL44" s="72"/>
      <c r="JM44" s="72"/>
      <c r="JN44" s="72"/>
      <c r="JO44" s="72"/>
      <c r="JP44" s="72"/>
      <c r="JQ44" s="72"/>
      <c r="JR44" s="72"/>
      <c r="JS44" s="72"/>
      <c r="JT44" s="72"/>
      <c r="JU44" s="72"/>
      <c r="JV44" s="72"/>
      <c r="JW44" s="72"/>
      <c r="JX44" s="72"/>
      <c r="JY44" s="72"/>
      <c r="JZ44" s="72"/>
      <c r="KA44" s="72"/>
      <c r="KB44" s="72"/>
      <c r="KC44" s="72"/>
      <c r="KD44" s="72"/>
      <c r="KE44" s="72"/>
      <c r="KF44" s="72"/>
      <c r="KG44" s="72"/>
      <c r="KH44" s="72"/>
      <c r="KI44" s="72"/>
      <c r="KJ44" s="72"/>
      <c r="KK44" s="72"/>
      <c r="KL44" s="72"/>
      <c r="KM44" s="72"/>
      <c r="KN44" s="72"/>
      <c r="KO44" s="72"/>
      <c r="KP44" s="72"/>
      <c r="KQ44" s="72"/>
      <c r="KR44" s="72"/>
      <c r="KS44" s="72"/>
      <c r="KT44" s="72"/>
      <c r="KU44" s="72"/>
      <c r="KV44" s="72"/>
      <c r="KW44" s="72"/>
      <c r="KX44" s="72"/>
      <c r="KY44" s="72"/>
      <c r="KZ44" s="72"/>
      <c r="LA44" s="72"/>
      <c r="LB44" s="74"/>
      <c r="LC44" s="74"/>
      <c r="LD44" s="74"/>
      <c r="LE44" s="74"/>
      <c r="LF44" s="74"/>
      <c r="LG44" s="74"/>
      <c r="LH44" s="74"/>
      <c r="LI44" s="74"/>
      <c r="LJ44" s="74"/>
      <c r="LK44" s="74"/>
      <c r="LL44" s="74"/>
      <c r="LM44" s="74"/>
      <c r="LN44" s="74"/>
      <c r="LO44" s="74"/>
      <c r="LP44" s="74"/>
      <c r="LQ44" s="74"/>
      <c r="LR44" s="74"/>
      <c r="LS44" s="74"/>
      <c r="LT44" s="74"/>
      <c r="LU44" s="74"/>
      <c r="LV44" s="74"/>
      <c r="LW44" s="74"/>
      <c r="LX44" s="74"/>
      <c r="LY44" s="74"/>
      <c r="LZ44" s="74"/>
      <c r="MA44" s="74"/>
      <c r="MB44" s="74"/>
      <c r="MC44" s="74"/>
      <c r="MD44" s="74"/>
      <c r="ME44" s="74"/>
      <c r="MF44" s="74"/>
      <c r="MG44" s="74"/>
      <c r="MH44" s="74"/>
      <c r="MI44" s="74"/>
      <c r="MJ44" s="74"/>
      <c r="MK44" s="74"/>
      <c r="ML44" s="74"/>
      <c r="MM44" s="74"/>
      <c r="MN44" s="74"/>
      <c r="MO44" s="74"/>
      <c r="MP44" s="74"/>
      <c r="MQ44" s="74"/>
      <c r="MR44" s="74"/>
      <c r="MS44" s="74"/>
      <c r="MT44" s="74"/>
      <c r="MU44" s="74"/>
      <c r="MV44" s="74"/>
      <c r="MW44" s="74"/>
      <c r="MX44" s="74"/>
      <c r="MY44" s="74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</row>
    <row r="45" spans="1:375" x14ac:dyDescent="0.2">
      <c r="A45" s="86" t="s">
        <v>21</v>
      </c>
      <c r="B45" s="8" t="s">
        <v>18</v>
      </c>
      <c r="C45" s="67">
        <v>35.9</v>
      </c>
      <c r="D45" s="67">
        <v>8.1999999999999993</v>
      </c>
      <c r="E45" s="67">
        <v>0.5</v>
      </c>
      <c r="F45" s="67"/>
      <c r="G45" s="67"/>
      <c r="H45" s="67"/>
      <c r="I45" s="67"/>
      <c r="J45" s="67"/>
      <c r="K45" s="67">
        <v>0.5</v>
      </c>
      <c r="L45" s="67">
        <v>482.8</v>
      </c>
      <c r="M45" s="68">
        <v>382.4</v>
      </c>
      <c r="N45" s="68">
        <v>3.3</v>
      </c>
      <c r="O45" s="68">
        <v>58.8</v>
      </c>
      <c r="P45" s="68">
        <v>14.4</v>
      </c>
      <c r="Q45" s="68" t="s">
        <v>109</v>
      </c>
      <c r="R45" s="68"/>
      <c r="S45" s="68">
        <v>19.399999999999999</v>
      </c>
      <c r="T45" s="68">
        <v>64.400000000000006</v>
      </c>
      <c r="U45" s="68">
        <v>15.8</v>
      </c>
      <c r="V45" s="68">
        <v>19</v>
      </c>
      <c r="W45" s="68"/>
      <c r="X45" s="68">
        <v>26</v>
      </c>
      <c r="Y45" s="68">
        <v>16.399999999999999</v>
      </c>
      <c r="Z45" s="68">
        <v>32.799999999999997</v>
      </c>
      <c r="AA45" s="68">
        <v>43.8</v>
      </c>
      <c r="AB45" s="68">
        <v>19.8</v>
      </c>
      <c r="AC45" s="68">
        <v>16.600000000000001</v>
      </c>
      <c r="AD45" s="68">
        <v>25.4</v>
      </c>
      <c r="AE45" s="68">
        <v>20.8</v>
      </c>
      <c r="AF45" s="68">
        <v>13.5</v>
      </c>
      <c r="AG45" s="68">
        <v>14</v>
      </c>
      <c r="AH45" s="68">
        <v>6.7</v>
      </c>
      <c r="AI45" s="68">
        <v>9.4</v>
      </c>
      <c r="AJ45" s="47">
        <v>38.6</v>
      </c>
      <c r="AK45" s="68">
        <v>14.2</v>
      </c>
      <c r="AL45" s="47">
        <v>63.6</v>
      </c>
      <c r="AM45" s="68">
        <v>13.8</v>
      </c>
      <c r="AN45" s="47">
        <v>52.8</v>
      </c>
      <c r="AO45" s="68">
        <v>1632</v>
      </c>
      <c r="AP45" s="47">
        <v>79.599999999999994</v>
      </c>
      <c r="AQ45" s="68">
        <v>11.6</v>
      </c>
      <c r="AR45" s="47">
        <v>43.4</v>
      </c>
      <c r="AS45" s="68" t="s">
        <v>51</v>
      </c>
      <c r="AT45" s="47">
        <v>39.799999999999997</v>
      </c>
      <c r="AU45" s="68" t="s">
        <v>62</v>
      </c>
      <c r="AV45" s="47">
        <v>20.2</v>
      </c>
      <c r="AW45" s="68" t="s">
        <v>62</v>
      </c>
      <c r="AX45" s="47" t="s">
        <v>62</v>
      </c>
      <c r="AY45" s="68">
        <v>273.7</v>
      </c>
      <c r="AZ45" s="47">
        <v>21.1</v>
      </c>
      <c r="BA45" s="68" t="s">
        <v>51</v>
      </c>
      <c r="BB45" s="47">
        <v>23.2</v>
      </c>
      <c r="BC45" s="68" t="s">
        <v>51</v>
      </c>
      <c r="BD45" s="47">
        <v>30.6</v>
      </c>
      <c r="BE45" s="68" t="s">
        <v>51</v>
      </c>
      <c r="BF45" s="47" t="s">
        <v>51</v>
      </c>
      <c r="BG45" s="68" t="s">
        <v>51</v>
      </c>
      <c r="BH45" s="47" t="s">
        <v>51</v>
      </c>
      <c r="BI45" s="68" t="s">
        <v>51</v>
      </c>
      <c r="BJ45" s="47" t="s">
        <v>51</v>
      </c>
      <c r="BK45" s="68" t="s">
        <v>51</v>
      </c>
      <c r="BL45" s="47" t="s">
        <v>51</v>
      </c>
      <c r="BM45" s="47" t="s">
        <v>51</v>
      </c>
      <c r="BN45" s="47"/>
      <c r="BO45" s="47"/>
      <c r="BP45" s="47"/>
      <c r="BQ45" s="47"/>
      <c r="BR45" s="68" t="s">
        <v>57</v>
      </c>
      <c r="BS45" s="47" t="s">
        <v>57</v>
      </c>
      <c r="BT45" s="47" t="s">
        <v>57</v>
      </c>
      <c r="BU45" s="47"/>
      <c r="BV45" s="47"/>
      <c r="BW45" s="68" t="s">
        <v>60</v>
      </c>
      <c r="BX45" s="47" t="s">
        <v>60</v>
      </c>
      <c r="BY45" s="47" t="s">
        <v>60</v>
      </c>
      <c r="BZ45" s="47"/>
      <c r="CA45" s="47"/>
      <c r="CB45" s="68"/>
      <c r="CC45" s="47"/>
      <c r="CD45" s="47"/>
      <c r="CE45" s="68">
        <v>12.1</v>
      </c>
      <c r="CF45" s="47">
        <v>10.5</v>
      </c>
      <c r="CG45" s="47">
        <v>14.3</v>
      </c>
      <c r="CH45" s="47"/>
      <c r="CI45" s="47"/>
      <c r="CJ45" s="68" t="s">
        <v>57</v>
      </c>
      <c r="CK45" s="47" t="s">
        <v>60</v>
      </c>
      <c r="CL45" s="47" t="s">
        <v>60</v>
      </c>
      <c r="CM45" s="47"/>
      <c r="CN45" s="47"/>
      <c r="CO45" s="68" t="s">
        <v>57</v>
      </c>
      <c r="CP45" s="47" t="s">
        <v>60</v>
      </c>
      <c r="CQ45" s="47" t="s">
        <v>60</v>
      </c>
      <c r="CR45" s="47"/>
      <c r="CS45" s="47"/>
      <c r="CT45" s="47"/>
      <c r="CU45" s="47"/>
      <c r="CV45" s="47"/>
      <c r="CW45" s="47"/>
      <c r="CX45" s="68" t="s">
        <v>57</v>
      </c>
      <c r="CY45" s="47" t="s">
        <v>60</v>
      </c>
      <c r="CZ45" s="47" t="s">
        <v>60</v>
      </c>
      <c r="DA45" s="47"/>
      <c r="DB45" s="47"/>
      <c r="DC45" s="68"/>
      <c r="DD45" s="68"/>
      <c r="DE45" s="47"/>
      <c r="DF45" s="47"/>
      <c r="DG45" s="68" t="s">
        <v>60</v>
      </c>
      <c r="DH45" s="47" t="s">
        <v>60</v>
      </c>
      <c r="DI45" s="47" t="s">
        <v>60</v>
      </c>
      <c r="DJ45" s="47"/>
      <c r="DK45" s="47"/>
      <c r="DL45" s="47"/>
      <c r="DM45" s="47"/>
      <c r="DN45" s="47"/>
      <c r="DO45" s="47"/>
      <c r="DP45" s="47"/>
      <c r="DQ45" s="47"/>
      <c r="DR45" s="68" t="s">
        <v>60</v>
      </c>
      <c r="DS45" s="47">
        <v>55</v>
      </c>
      <c r="DT45" s="47" t="s">
        <v>60</v>
      </c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68" t="s">
        <v>60</v>
      </c>
      <c r="EH45" s="47" t="s">
        <v>60</v>
      </c>
      <c r="EI45" s="47" t="s">
        <v>60</v>
      </c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 t="s">
        <v>60</v>
      </c>
      <c r="EU45" s="68" t="s">
        <v>60</v>
      </c>
      <c r="EV45" s="69" t="s">
        <v>60</v>
      </c>
      <c r="EW45" s="69"/>
      <c r="EX45" s="69"/>
      <c r="EY45" s="69"/>
      <c r="EZ45" s="69"/>
      <c r="FA45" s="69"/>
      <c r="FB45" s="69"/>
      <c r="FC45" s="69"/>
      <c r="FD45" s="69"/>
      <c r="FE45" s="68" t="s">
        <v>60</v>
      </c>
      <c r="FF45" s="47" t="s">
        <v>60</v>
      </c>
      <c r="FG45" s="47" t="s">
        <v>60</v>
      </c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68" t="s">
        <v>60</v>
      </c>
      <c r="FU45" s="47" t="s">
        <v>60</v>
      </c>
      <c r="FV45" s="47" t="s">
        <v>60</v>
      </c>
      <c r="FW45" s="47"/>
      <c r="FX45" s="47"/>
      <c r="FY45" s="47"/>
      <c r="FZ45" s="47"/>
      <c r="GA45" s="47"/>
      <c r="GB45" s="47"/>
      <c r="GC45" s="68" t="s">
        <v>60</v>
      </c>
      <c r="GD45" s="47" t="s">
        <v>60</v>
      </c>
      <c r="GE45" s="47" t="s">
        <v>60</v>
      </c>
      <c r="GF45" s="47"/>
      <c r="GG45" s="47"/>
      <c r="GH45" s="47"/>
      <c r="GI45" s="47"/>
      <c r="GJ45" s="47"/>
      <c r="GK45" s="47"/>
      <c r="GL45" s="47"/>
      <c r="GM45" s="47"/>
      <c r="GN45" s="68" t="s">
        <v>60</v>
      </c>
      <c r="GO45" s="47" t="s">
        <v>60</v>
      </c>
      <c r="GP45" s="47" t="s">
        <v>60</v>
      </c>
      <c r="GQ45" s="47"/>
      <c r="GR45" s="47"/>
      <c r="GS45" s="47"/>
      <c r="GT45" s="47"/>
      <c r="GU45" s="47"/>
      <c r="GV45" s="47"/>
      <c r="GW45" s="47"/>
      <c r="GX45" s="47"/>
      <c r="GY45" s="68" t="s">
        <v>60</v>
      </c>
      <c r="GZ45" s="68" t="s">
        <v>60</v>
      </c>
      <c r="HA45" s="68" t="s">
        <v>60</v>
      </c>
      <c r="HB45" s="68"/>
      <c r="HC45" s="68"/>
      <c r="HD45" s="70"/>
      <c r="HE45" s="70"/>
      <c r="HF45" s="70"/>
      <c r="HG45" s="71"/>
      <c r="HH45" s="70"/>
      <c r="HI45" s="70"/>
      <c r="HJ45" s="70"/>
      <c r="HK45" s="70"/>
      <c r="HL45" s="75" t="s">
        <v>60</v>
      </c>
      <c r="HM45" s="75" t="s">
        <v>60</v>
      </c>
      <c r="HN45" s="75" t="s">
        <v>60</v>
      </c>
      <c r="HO45" s="75" t="s">
        <v>60</v>
      </c>
      <c r="HP45" s="75" t="s">
        <v>60</v>
      </c>
      <c r="HQ45" s="70"/>
      <c r="HR45" s="70"/>
      <c r="HS45" s="70"/>
      <c r="HT45" s="70"/>
      <c r="HU45" s="70"/>
      <c r="HV45" s="70"/>
      <c r="HW45" s="70"/>
      <c r="HX45" s="70"/>
      <c r="HY45" s="82" t="s">
        <v>60</v>
      </c>
      <c r="HZ45" s="82" t="s">
        <v>60</v>
      </c>
      <c r="IA45" s="82" t="s">
        <v>60</v>
      </c>
      <c r="IB45" s="72"/>
      <c r="IC45" s="72"/>
      <c r="ID45" s="70"/>
      <c r="IE45" s="70"/>
      <c r="IF45" s="72"/>
      <c r="IG45" s="72"/>
      <c r="IH45" s="70"/>
      <c r="II45" s="70"/>
      <c r="IJ45" s="70"/>
      <c r="IK45" s="70"/>
      <c r="IL45" s="75" t="s">
        <v>60</v>
      </c>
      <c r="IM45" s="70" t="s">
        <v>60</v>
      </c>
      <c r="IN45" s="70">
        <v>58.3</v>
      </c>
      <c r="IO45" s="70"/>
      <c r="IP45" s="70"/>
      <c r="IQ45" s="70"/>
      <c r="IR45" s="70"/>
      <c r="IS45" s="70"/>
      <c r="IT45" s="70"/>
      <c r="IU45" s="70"/>
      <c r="IV45" s="70"/>
      <c r="IW45" s="73">
        <v>23.1</v>
      </c>
      <c r="IX45" s="72" t="s">
        <v>60</v>
      </c>
      <c r="IY45" s="72" t="s">
        <v>60</v>
      </c>
      <c r="IZ45" s="72"/>
      <c r="JA45" s="72"/>
      <c r="JB45" s="72"/>
      <c r="JC45" s="72"/>
      <c r="JD45" s="72"/>
      <c r="JE45" s="72"/>
      <c r="JF45" s="72"/>
      <c r="JG45" s="72"/>
      <c r="JH45" s="72"/>
      <c r="JI45" s="72"/>
      <c r="JJ45" s="72" t="s">
        <v>60</v>
      </c>
      <c r="JK45" s="72" t="s">
        <v>60</v>
      </c>
      <c r="JL45" s="72" t="s">
        <v>60</v>
      </c>
      <c r="JM45" s="72" t="s">
        <v>60</v>
      </c>
      <c r="JN45" s="72" t="s">
        <v>60</v>
      </c>
      <c r="JO45" s="72" t="s">
        <v>60</v>
      </c>
      <c r="JP45" s="72"/>
      <c r="JQ45" s="72" t="s">
        <v>60</v>
      </c>
      <c r="JR45" s="72"/>
      <c r="JS45" s="72"/>
      <c r="JT45" s="72" t="s">
        <v>60</v>
      </c>
      <c r="JU45" s="72"/>
      <c r="JV45" s="72" t="s">
        <v>60</v>
      </c>
      <c r="JW45" s="72"/>
      <c r="JX45" s="72"/>
      <c r="JY45" s="72" t="s">
        <v>60</v>
      </c>
      <c r="JZ45" s="72" t="s">
        <v>60</v>
      </c>
      <c r="KA45" s="72" t="s">
        <v>60</v>
      </c>
      <c r="KB45" s="72"/>
      <c r="KC45" s="72"/>
      <c r="KD45" s="72" t="s">
        <v>60</v>
      </c>
      <c r="KE45" s="72" t="s">
        <v>60</v>
      </c>
      <c r="KF45" s="72"/>
      <c r="KG45" s="72"/>
      <c r="KH45" s="72" t="s">
        <v>60</v>
      </c>
      <c r="KI45" s="72" t="s">
        <v>60</v>
      </c>
      <c r="KJ45" s="72"/>
      <c r="KK45" s="72"/>
      <c r="KL45" s="72"/>
      <c r="KM45" s="72"/>
      <c r="KN45" s="72" t="s">
        <v>60</v>
      </c>
      <c r="KO45" s="72"/>
      <c r="KP45" s="72"/>
      <c r="KQ45" s="72" t="s">
        <v>60</v>
      </c>
      <c r="KR45" s="72" t="s">
        <v>60</v>
      </c>
      <c r="KS45" s="72" t="s">
        <v>60</v>
      </c>
      <c r="KT45" s="72"/>
      <c r="KU45" s="72"/>
      <c r="KV45" s="72"/>
      <c r="KW45" s="72"/>
      <c r="KX45" s="72" t="s">
        <v>60</v>
      </c>
      <c r="KY45" s="72" t="s">
        <v>60</v>
      </c>
      <c r="KZ45" s="72"/>
      <c r="LA45" s="72"/>
      <c r="LB45" s="74" t="s">
        <v>60</v>
      </c>
      <c r="LC45" s="74" t="s">
        <v>60</v>
      </c>
      <c r="LD45" s="74"/>
      <c r="LE45" s="74"/>
      <c r="LF45" s="74"/>
      <c r="LG45" s="74"/>
      <c r="LH45" s="74" t="s">
        <v>60</v>
      </c>
      <c r="LI45" s="74" t="s">
        <v>60</v>
      </c>
      <c r="LJ45" s="74"/>
      <c r="LK45" s="74"/>
      <c r="LL45" s="74"/>
      <c r="LM45" s="74"/>
      <c r="LN45" s="76" t="s">
        <v>60</v>
      </c>
      <c r="LO45" s="76" t="s">
        <v>60</v>
      </c>
      <c r="LP45" s="74"/>
      <c r="LQ45" s="74"/>
      <c r="LR45" s="74"/>
      <c r="LS45" s="74"/>
      <c r="LT45" s="76" t="s">
        <v>60</v>
      </c>
      <c r="LU45" s="76" t="s">
        <v>60</v>
      </c>
      <c r="LV45" s="74"/>
      <c r="LW45" s="74"/>
      <c r="LX45" s="74"/>
      <c r="LY45" s="74"/>
      <c r="LZ45" s="76">
        <v>33.08</v>
      </c>
      <c r="MA45" s="76">
        <v>19.91</v>
      </c>
      <c r="MB45" s="74"/>
      <c r="MC45" s="74"/>
      <c r="MD45" s="74"/>
      <c r="ME45" s="74"/>
      <c r="MF45" s="76" t="s">
        <v>60</v>
      </c>
      <c r="MG45" s="74">
        <v>44</v>
      </c>
      <c r="MH45" s="74"/>
      <c r="MI45" s="74"/>
      <c r="MJ45" s="74"/>
      <c r="MK45" s="74"/>
      <c r="ML45" s="76" t="s">
        <v>60</v>
      </c>
      <c r="MM45" s="76" t="s">
        <v>60</v>
      </c>
      <c r="MN45" s="74"/>
      <c r="MO45" s="74"/>
      <c r="MP45" s="76" t="s">
        <v>60</v>
      </c>
      <c r="MQ45" s="76" t="s">
        <v>60</v>
      </c>
      <c r="MR45" s="74"/>
      <c r="MS45" s="74"/>
      <c r="MT45" s="74"/>
      <c r="MU45" s="74"/>
      <c r="MV45" s="76" t="s">
        <v>60</v>
      </c>
      <c r="MW45" s="76" t="s">
        <v>60</v>
      </c>
      <c r="MX45" s="74"/>
      <c r="MY45" s="74"/>
      <c r="MZ45" s="11"/>
      <c r="NA45" s="11"/>
      <c r="NB45" s="11"/>
      <c r="NC45" s="11"/>
      <c r="ND45" s="11"/>
      <c r="NE45" s="11"/>
      <c r="NF45" s="112" t="s">
        <v>60</v>
      </c>
      <c r="NG45" s="112" t="s">
        <v>60</v>
      </c>
      <c r="NH45" s="11"/>
      <c r="NI45" s="11"/>
      <c r="NJ45" s="11"/>
      <c r="NK45" s="11"/>
    </row>
    <row r="46" spans="1:375" x14ac:dyDescent="0.2">
      <c r="A46" s="86" t="s">
        <v>45</v>
      </c>
      <c r="B46" s="8" t="s">
        <v>18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8"/>
      <c r="N46" s="68"/>
      <c r="O46" s="68">
        <v>77.400000000000006</v>
      </c>
      <c r="P46" s="68"/>
      <c r="Q46" s="68"/>
      <c r="R46" s="68"/>
      <c r="S46" s="68"/>
      <c r="T46" s="68">
        <v>90.2</v>
      </c>
      <c r="U46" s="68">
        <v>73.599999999999994</v>
      </c>
      <c r="V46" s="68">
        <v>54.6</v>
      </c>
      <c r="W46" s="68"/>
      <c r="X46" s="68">
        <v>120.2</v>
      </c>
      <c r="Y46" s="68">
        <v>68.400000000000006</v>
      </c>
      <c r="Z46" s="68">
        <v>55.2</v>
      </c>
      <c r="AA46" s="68">
        <v>54.6</v>
      </c>
      <c r="AB46" s="68">
        <v>25.5</v>
      </c>
      <c r="AC46" s="68">
        <v>36.799999999999997</v>
      </c>
      <c r="AD46" s="68">
        <v>64.400000000000006</v>
      </c>
      <c r="AE46" s="68">
        <v>43.9</v>
      </c>
      <c r="AF46" s="68">
        <v>45.2</v>
      </c>
      <c r="AG46" s="68">
        <v>41.12</v>
      </c>
      <c r="AH46" s="68">
        <v>29</v>
      </c>
      <c r="AI46" s="68">
        <v>25.6</v>
      </c>
      <c r="AJ46" s="47">
        <v>137</v>
      </c>
      <c r="AK46" s="68">
        <v>26.2</v>
      </c>
      <c r="AL46" s="47">
        <v>117.4</v>
      </c>
      <c r="AM46" s="68">
        <v>31.8</v>
      </c>
      <c r="AN46" s="47">
        <v>140.4</v>
      </c>
      <c r="AO46" s="68">
        <v>2414</v>
      </c>
      <c r="AP46" s="47">
        <v>196</v>
      </c>
      <c r="AQ46" s="68">
        <v>29</v>
      </c>
      <c r="AR46" s="47">
        <v>106.2</v>
      </c>
      <c r="AS46" s="68">
        <v>48.8</v>
      </c>
      <c r="AT46" s="47">
        <v>138.6</v>
      </c>
      <c r="AU46" s="68">
        <v>32.799999999999997</v>
      </c>
      <c r="AV46" s="47">
        <v>74.599999999999994</v>
      </c>
      <c r="AW46" s="68">
        <v>20</v>
      </c>
      <c r="AX46" s="47">
        <v>57</v>
      </c>
      <c r="AY46" s="68">
        <v>33570</v>
      </c>
      <c r="AZ46" s="47">
        <v>61.1</v>
      </c>
      <c r="BA46" s="68" t="s">
        <v>59</v>
      </c>
      <c r="BB46" s="47">
        <v>8.6999999999999993</v>
      </c>
      <c r="BC46" s="68">
        <v>38.799999999999997</v>
      </c>
      <c r="BD46" s="47">
        <v>150</v>
      </c>
      <c r="BE46" s="68">
        <v>23.4</v>
      </c>
      <c r="BF46" s="47">
        <v>86.9</v>
      </c>
      <c r="BG46" s="68">
        <v>21.2</v>
      </c>
      <c r="BH46" s="47">
        <v>8.8000000000000007</v>
      </c>
      <c r="BI46" s="68">
        <v>20.7</v>
      </c>
      <c r="BJ46" s="47">
        <v>57.2</v>
      </c>
      <c r="BK46" s="68">
        <v>19</v>
      </c>
      <c r="BL46" s="47">
        <v>40</v>
      </c>
      <c r="BM46" s="47">
        <v>29.7</v>
      </c>
      <c r="BN46" s="47"/>
      <c r="BO46" s="47"/>
      <c r="BP46" s="47"/>
      <c r="BQ46" s="47"/>
      <c r="BR46" s="68">
        <v>60.5</v>
      </c>
      <c r="BS46" s="47">
        <v>88.3</v>
      </c>
      <c r="BT46" s="47">
        <v>126.2</v>
      </c>
      <c r="BU46" s="47"/>
      <c r="BV46" s="47"/>
      <c r="BW46" s="68" t="s">
        <v>141</v>
      </c>
      <c r="BX46" s="47" t="s">
        <v>141</v>
      </c>
      <c r="BY46" s="47" t="s">
        <v>141</v>
      </c>
      <c r="BZ46" s="47"/>
      <c r="CA46" s="47"/>
      <c r="CB46" s="68"/>
      <c r="CC46" s="47"/>
      <c r="CD46" s="47"/>
      <c r="CE46" s="68" t="s">
        <v>141</v>
      </c>
      <c r="CF46" s="47">
        <v>8.3000000000000007</v>
      </c>
      <c r="CG46" s="47">
        <v>44.6</v>
      </c>
      <c r="CH46" s="47"/>
      <c r="CI46" s="47"/>
      <c r="CJ46" s="68" t="s">
        <v>57</v>
      </c>
      <c r="CK46" s="47" t="s">
        <v>60</v>
      </c>
      <c r="CL46" s="47" t="s">
        <v>60</v>
      </c>
      <c r="CM46" s="47"/>
      <c r="CN46" s="47"/>
      <c r="CO46" s="68">
        <v>13.6</v>
      </c>
      <c r="CP46" s="47">
        <v>24.9</v>
      </c>
      <c r="CQ46" s="47">
        <v>13.3</v>
      </c>
      <c r="CR46" s="47"/>
      <c r="CS46" s="47"/>
      <c r="CT46" s="47"/>
      <c r="CU46" s="47"/>
      <c r="CV46" s="47"/>
      <c r="CW46" s="47"/>
      <c r="CX46" s="68" t="s">
        <v>57</v>
      </c>
      <c r="CY46" s="47" t="s">
        <v>60</v>
      </c>
      <c r="CZ46" s="47" t="s">
        <v>60</v>
      </c>
      <c r="DA46" s="47"/>
      <c r="DB46" s="47"/>
      <c r="DC46" s="68"/>
      <c r="DD46" s="68"/>
      <c r="DE46" s="47"/>
      <c r="DF46" s="47"/>
      <c r="DG46" s="68">
        <v>12.1</v>
      </c>
      <c r="DH46" s="47">
        <v>31.9</v>
      </c>
      <c r="DI46" s="47">
        <v>35.200000000000003</v>
      </c>
      <c r="DJ46" s="47"/>
      <c r="DK46" s="47"/>
      <c r="DL46" s="47"/>
      <c r="DM46" s="47"/>
      <c r="DN46" s="47"/>
      <c r="DO46" s="47"/>
      <c r="DP46" s="47"/>
      <c r="DQ46" s="47"/>
      <c r="DR46" s="68" t="s">
        <v>60</v>
      </c>
      <c r="DS46" s="47">
        <v>309</v>
      </c>
      <c r="DT46" s="47">
        <v>58.3</v>
      </c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68">
        <v>26.4</v>
      </c>
      <c r="EH46" s="47">
        <v>154</v>
      </c>
      <c r="EI46" s="47">
        <v>157</v>
      </c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 t="s">
        <v>60</v>
      </c>
      <c r="EU46" s="68" t="s">
        <v>60</v>
      </c>
      <c r="EV46" s="69" t="s">
        <v>60</v>
      </c>
      <c r="EW46" s="69"/>
      <c r="EX46" s="69"/>
      <c r="EY46" s="69"/>
      <c r="EZ46" s="69"/>
      <c r="FA46" s="69"/>
      <c r="FB46" s="69"/>
      <c r="FC46" s="69"/>
      <c r="FD46" s="69"/>
      <c r="FE46" s="68">
        <v>58</v>
      </c>
      <c r="FF46" s="47">
        <v>83.7</v>
      </c>
      <c r="FG46" s="47">
        <v>123.8</v>
      </c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68" t="s">
        <v>60</v>
      </c>
      <c r="FU46" s="47">
        <v>18.7</v>
      </c>
      <c r="FV46" s="47">
        <v>29.7</v>
      </c>
      <c r="FW46" s="47"/>
      <c r="FX46" s="47"/>
      <c r="FY46" s="47"/>
      <c r="FZ46" s="47"/>
      <c r="GA46" s="47"/>
      <c r="GB46" s="47"/>
      <c r="GC46" s="68">
        <v>31.5</v>
      </c>
      <c r="GD46" s="47">
        <v>114.4</v>
      </c>
      <c r="GE46" s="47">
        <v>81.400000000000006</v>
      </c>
      <c r="GF46" s="47"/>
      <c r="GG46" s="47"/>
      <c r="GH46" s="47"/>
      <c r="GI46" s="47"/>
      <c r="GJ46" s="47"/>
      <c r="GK46" s="47"/>
      <c r="GL46" s="47"/>
      <c r="GM46" s="47"/>
      <c r="GN46" s="68">
        <v>174.8</v>
      </c>
      <c r="GO46" s="47">
        <v>123.2</v>
      </c>
      <c r="GP46" s="47">
        <v>104.4</v>
      </c>
      <c r="GQ46" s="47"/>
      <c r="GR46" s="47"/>
      <c r="GS46" s="47"/>
      <c r="GT46" s="47"/>
      <c r="GU46" s="47"/>
      <c r="GV46" s="47"/>
      <c r="GW46" s="47"/>
      <c r="GX46" s="47"/>
      <c r="GY46" s="68">
        <v>82.5</v>
      </c>
      <c r="GZ46" s="68">
        <v>126.5</v>
      </c>
      <c r="HA46" s="68">
        <v>69.3</v>
      </c>
      <c r="HB46" s="68"/>
      <c r="HC46" s="68"/>
      <c r="HD46" s="70"/>
      <c r="HE46" s="70"/>
      <c r="HF46" s="70"/>
      <c r="HG46" s="71"/>
      <c r="HH46" s="70"/>
      <c r="HI46" s="70"/>
      <c r="HJ46" s="70"/>
      <c r="HK46" s="70"/>
      <c r="HL46" s="70">
        <v>25.2</v>
      </c>
      <c r="HM46" s="70">
        <v>17.899999999999999</v>
      </c>
      <c r="HN46" s="70">
        <v>47.5</v>
      </c>
      <c r="HO46" s="70">
        <v>108.8</v>
      </c>
      <c r="HP46" s="70">
        <v>80.7</v>
      </c>
      <c r="HQ46" s="70"/>
      <c r="HR46" s="70"/>
      <c r="HS46" s="70"/>
      <c r="HT46" s="70"/>
      <c r="HU46" s="70"/>
      <c r="HV46" s="70"/>
      <c r="HW46" s="70"/>
      <c r="HX46" s="70"/>
      <c r="HY46" s="70">
        <v>51.8</v>
      </c>
      <c r="HZ46" s="70">
        <v>101.5</v>
      </c>
      <c r="IA46" s="70">
        <v>76.97</v>
      </c>
      <c r="IB46" s="72"/>
      <c r="IC46" s="72"/>
      <c r="ID46" s="70"/>
      <c r="IE46" s="70"/>
      <c r="IF46" s="72"/>
      <c r="IG46" s="72"/>
      <c r="IH46" s="70"/>
      <c r="II46" s="70"/>
      <c r="IJ46" s="70"/>
      <c r="IK46" s="70"/>
      <c r="IL46" s="75" t="s">
        <v>60</v>
      </c>
      <c r="IM46" s="70">
        <v>53.9</v>
      </c>
      <c r="IN46" s="70">
        <v>30.8</v>
      </c>
      <c r="IO46" s="70"/>
      <c r="IP46" s="70"/>
      <c r="IQ46" s="70"/>
      <c r="IR46" s="70"/>
      <c r="IS46" s="70"/>
      <c r="IT46" s="70"/>
      <c r="IU46" s="70"/>
      <c r="IV46" s="70"/>
      <c r="IW46" s="73">
        <v>2461.8000000000002</v>
      </c>
      <c r="IX46" s="72">
        <v>127.6</v>
      </c>
      <c r="IY46" s="72">
        <v>3557.4</v>
      </c>
      <c r="IZ46" s="72"/>
      <c r="JA46" s="72"/>
      <c r="JB46" s="72"/>
      <c r="JC46" s="72"/>
      <c r="JD46" s="72"/>
      <c r="JE46" s="72"/>
      <c r="JF46" s="72"/>
      <c r="JG46" s="72"/>
      <c r="JH46" s="72"/>
      <c r="JI46" s="72"/>
      <c r="JJ46" s="72">
        <v>20.9</v>
      </c>
      <c r="JK46" s="72">
        <v>141.9</v>
      </c>
      <c r="JL46" s="72">
        <v>28.6</v>
      </c>
      <c r="JM46" s="72" t="s">
        <v>60</v>
      </c>
      <c r="JN46" s="72">
        <v>45.1</v>
      </c>
      <c r="JO46" s="72">
        <v>19.8</v>
      </c>
      <c r="JP46" s="72"/>
      <c r="JQ46" s="72">
        <v>49.5</v>
      </c>
      <c r="JR46" s="72"/>
      <c r="JS46" s="72"/>
      <c r="JT46" s="72">
        <v>27.5</v>
      </c>
      <c r="JU46" s="72"/>
      <c r="JV46" s="72">
        <v>50.6</v>
      </c>
      <c r="JW46" s="72"/>
      <c r="JX46" s="72"/>
      <c r="JY46" s="72" t="s">
        <v>60</v>
      </c>
      <c r="JZ46" s="72" t="s">
        <v>60</v>
      </c>
      <c r="KA46" s="72" t="s">
        <v>60</v>
      </c>
      <c r="KB46" s="72"/>
      <c r="KC46" s="72"/>
      <c r="KD46" s="72" t="s">
        <v>60</v>
      </c>
      <c r="KE46" s="72" t="s">
        <v>60</v>
      </c>
      <c r="KF46" s="72"/>
      <c r="KG46" s="72"/>
      <c r="KH46" s="72" t="s">
        <v>60</v>
      </c>
      <c r="KI46" s="72" t="s">
        <v>60</v>
      </c>
      <c r="KJ46" s="72"/>
      <c r="KK46" s="72"/>
      <c r="KL46" s="72"/>
      <c r="KM46" s="72"/>
      <c r="KN46" s="72">
        <v>59.4</v>
      </c>
      <c r="KO46" s="72"/>
      <c r="KP46" s="72"/>
      <c r="KQ46" s="72">
        <v>31.8</v>
      </c>
      <c r="KR46" s="72">
        <v>165</v>
      </c>
      <c r="KS46" s="72">
        <v>59.4</v>
      </c>
      <c r="KT46" s="72"/>
      <c r="KU46" s="72"/>
      <c r="KV46" s="72"/>
      <c r="KW46" s="72"/>
      <c r="KX46" s="72" t="s">
        <v>60</v>
      </c>
      <c r="KY46" s="72" t="s">
        <v>60</v>
      </c>
      <c r="KZ46" s="72"/>
      <c r="LA46" s="72"/>
      <c r="LB46" s="74">
        <v>92.29</v>
      </c>
      <c r="LC46" s="74">
        <v>152.57</v>
      </c>
      <c r="LD46" s="74"/>
      <c r="LE46" s="74"/>
      <c r="LF46" s="74"/>
      <c r="LG46" s="74"/>
      <c r="LH46" s="74">
        <v>134.19999999999999</v>
      </c>
      <c r="LI46" s="74">
        <v>144.32</v>
      </c>
      <c r="LJ46" s="74"/>
      <c r="LK46" s="74"/>
      <c r="LL46" s="74"/>
      <c r="LM46" s="74"/>
      <c r="LN46" s="74">
        <v>25.46</v>
      </c>
      <c r="LO46" s="74">
        <v>53.14</v>
      </c>
      <c r="LP46" s="74"/>
      <c r="LQ46" s="74"/>
      <c r="LR46" s="74"/>
      <c r="LS46" s="74"/>
      <c r="LT46" s="74">
        <v>129.9</v>
      </c>
      <c r="LU46" s="74">
        <v>422.9</v>
      </c>
      <c r="LV46" s="74"/>
      <c r="LW46" s="74"/>
      <c r="LX46" s="74"/>
      <c r="LY46" s="74"/>
      <c r="LZ46" s="74">
        <v>34.950000000000003</v>
      </c>
      <c r="MA46" s="74">
        <v>54.95</v>
      </c>
      <c r="MB46" s="74"/>
      <c r="MC46" s="74"/>
      <c r="MD46" s="74"/>
      <c r="ME46" s="74"/>
      <c r="MF46" s="74">
        <v>551.42999999999995</v>
      </c>
      <c r="MG46" s="74">
        <v>346.83</v>
      </c>
      <c r="MH46" s="74"/>
      <c r="MI46" s="74"/>
      <c r="MJ46" s="74"/>
      <c r="MK46" s="74"/>
      <c r="ML46" s="74">
        <v>66.489999999999995</v>
      </c>
      <c r="MM46" s="74">
        <v>71.081999999999994</v>
      </c>
      <c r="MN46" s="74"/>
      <c r="MO46" s="74"/>
      <c r="MP46" s="74">
        <v>75.83</v>
      </c>
      <c r="MQ46" s="74">
        <v>569.14</v>
      </c>
      <c r="MR46" s="74"/>
      <c r="MS46" s="74"/>
      <c r="MT46" s="74"/>
      <c r="MU46" s="74"/>
      <c r="MV46" s="76" t="s">
        <v>60</v>
      </c>
      <c r="MW46" s="74">
        <v>31.79</v>
      </c>
      <c r="MX46" s="74"/>
      <c r="MY46" s="74"/>
      <c r="MZ46" s="11"/>
      <c r="NA46" s="11"/>
      <c r="NB46" s="11"/>
      <c r="NC46" s="11"/>
      <c r="ND46" s="11"/>
      <c r="NE46" s="11"/>
      <c r="NF46" s="11">
        <v>197.45</v>
      </c>
      <c r="NG46" s="11">
        <v>130.02000000000001</v>
      </c>
      <c r="NH46" s="11"/>
      <c r="NI46" s="11"/>
      <c r="NJ46" s="11"/>
      <c r="NK46" s="11"/>
    </row>
    <row r="47" spans="1:375" x14ac:dyDescent="0.2">
      <c r="A47" s="86" t="s">
        <v>17</v>
      </c>
      <c r="B47" s="8" t="s">
        <v>18</v>
      </c>
      <c r="C47" s="67">
        <v>1274.5999999999999</v>
      </c>
      <c r="D47" s="67">
        <v>698</v>
      </c>
      <c r="E47" s="67">
        <v>542.70000000000005</v>
      </c>
      <c r="F47" s="67">
        <v>341.6</v>
      </c>
      <c r="G47" s="67">
        <v>745.7</v>
      </c>
      <c r="H47" s="67">
        <v>1020</v>
      </c>
      <c r="I47" s="67">
        <v>639</v>
      </c>
      <c r="J47" s="67">
        <v>402.4</v>
      </c>
      <c r="K47" s="67">
        <v>544</v>
      </c>
      <c r="L47" s="67">
        <v>625.4</v>
      </c>
      <c r="M47" s="68">
        <v>510</v>
      </c>
      <c r="N47" s="68">
        <v>264.8</v>
      </c>
      <c r="O47" s="68">
        <v>183.9</v>
      </c>
      <c r="P47" s="68">
        <v>128.30000000000001</v>
      </c>
      <c r="Q47" s="68">
        <v>83.2</v>
      </c>
      <c r="R47" s="68"/>
      <c r="S47" s="68">
        <v>191.6</v>
      </c>
      <c r="T47" s="68">
        <v>80.599999999999994</v>
      </c>
      <c r="U47" s="68">
        <v>204.4</v>
      </c>
      <c r="V47" s="68">
        <v>116.1</v>
      </c>
      <c r="W47" s="68"/>
      <c r="X47" s="68">
        <v>231.8</v>
      </c>
      <c r="Y47" s="68">
        <v>163.19999999999999</v>
      </c>
      <c r="Z47" s="68">
        <v>172.6</v>
      </c>
      <c r="AA47" s="68">
        <v>184.6</v>
      </c>
      <c r="AB47" s="68">
        <v>185.8</v>
      </c>
      <c r="AC47" s="68">
        <v>134.19999999999999</v>
      </c>
      <c r="AD47" s="68">
        <v>300</v>
      </c>
      <c r="AE47" s="68">
        <v>223.4</v>
      </c>
      <c r="AF47" s="68">
        <v>177.16</v>
      </c>
      <c r="AG47" s="68">
        <v>111.14</v>
      </c>
      <c r="AH47" s="68">
        <v>82.8</v>
      </c>
      <c r="AI47" s="68">
        <v>163.19999999999999</v>
      </c>
      <c r="AJ47" s="47">
        <v>843.6</v>
      </c>
      <c r="AK47" s="68">
        <v>157.19999999999999</v>
      </c>
      <c r="AL47" s="47">
        <v>347.8</v>
      </c>
      <c r="AM47" s="68">
        <v>182</v>
      </c>
      <c r="AN47" s="47">
        <v>663.8</v>
      </c>
      <c r="AO47" s="68">
        <v>203.8</v>
      </c>
      <c r="AP47" s="47">
        <v>466.8</v>
      </c>
      <c r="AQ47" s="68" t="s">
        <v>58</v>
      </c>
      <c r="AR47" s="47">
        <v>261</v>
      </c>
      <c r="AS47" s="68">
        <v>193.2</v>
      </c>
      <c r="AT47" s="47">
        <v>253.8</v>
      </c>
      <c r="AU47" s="68" t="s">
        <v>61</v>
      </c>
      <c r="AV47" s="47">
        <v>150</v>
      </c>
      <c r="AW47" s="68">
        <v>191.6</v>
      </c>
      <c r="AX47" s="47">
        <v>292.3</v>
      </c>
      <c r="AY47" s="68">
        <v>74.8</v>
      </c>
      <c r="AZ47" s="47">
        <v>176.6</v>
      </c>
      <c r="BA47" s="68">
        <v>31.7</v>
      </c>
      <c r="BB47" s="47">
        <v>318</v>
      </c>
      <c r="BC47" s="68">
        <v>121.4</v>
      </c>
      <c r="BD47" s="47">
        <v>326</v>
      </c>
      <c r="BE47" s="68">
        <v>203</v>
      </c>
      <c r="BF47" s="47">
        <v>473</v>
      </c>
      <c r="BG47" s="68">
        <v>250.6</v>
      </c>
      <c r="BH47" s="47">
        <v>486.2</v>
      </c>
      <c r="BI47" s="68">
        <v>172.6</v>
      </c>
      <c r="BJ47" s="47">
        <v>790.9</v>
      </c>
      <c r="BK47" s="68">
        <v>203.8</v>
      </c>
      <c r="BL47" s="47">
        <v>506</v>
      </c>
      <c r="BM47" s="47">
        <v>442.2</v>
      </c>
      <c r="BN47" s="47"/>
      <c r="BO47" s="47"/>
      <c r="BP47" s="47"/>
      <c r="BQ47" s="47"/>
      <c r="BR47" s="68">
        <v>193.1</v>
      </c>
      <c r="BS47" s="47">
        <v>446.3</v>
      </c>
      <c r="BT47" s="47">
        <v>537.4</v>
      </c>
      <c r="BU47" s="47"/>
      <c r="BV47" s="47"/>
      <c r="BW47" s="68">
        <v>251</v>
      </c>
      <c r="BX47" s="47" t="s">
        <v>62</v>
      </c>
      <c r="BY47" s="47" t="s">
        <v>62</v>
      </c>
      <c r="BZ47" s="47"/>
      <c r="CA47" s="47"/>
      <c r="CB47" s="68"/>
      <c r="CC47" s="47"/>
      <c r="CD47" s="47"/>
      <c r="CE47" s="68">
        <v>248.1</v>
      </c>
      <c r="CF47" s="47">
        <v>563.20000000000005</v>
      </c>
      <c r="CG47" s="47">
        <v>1226</v>
      </c>
      <c r="CH47" s="47"/>
      <c r="CI47" s="47"/>
      <c r="CJ47" s="68" t="s">
        <v>51</v>
      </c>
      <c r="CK47" s="47">
        <v>609.4</v>
      </c>
      <c r="CL47" s="47" t="s">
        <v>62</v>
      </c>
      <c r="CM47" s="47"/>
      <c r="CN47" s="47"/>
      <c r="CO47" s="68">
        <v>126.9</v>
      </c>
      <c r="CP47" s="47">
        <v>210.5</v>
      </c>
      <c r="CQ47" s="47">
        <v>307.10000000000002</v>
      </c>
      <c r="CR47" s="47"/>
      <c r="CS47" s="47"/>
      <c r="CT47" s="47"/>
      <c r="CU47" s="47"/>
      <c r="CV47" s="47"/>
      <c r="CW47" s="47"/>
      <c r="CX47" s="68">
        <v>201.8</v>
      </c>
      <c r="CY47" s="47">
        <v>695</v>
      </c>
      <c r="CZ47" s="47">
        <v>648.29999999999995</v>
      </c>
      <c r="DA47" s="47"/>
      <c r="DB47" s="47"/>
      <c r="DC47" s="68"/>
      <c r="DD47" s="68"/>
      <c r="DE47" s="47"/>
      <c r="DF47" s="47"/>
      <c r="DG47" s="68">
        <v>192.5</v>
      </c>
      <c r="DH47" s="47">
        <v>621.5</v>
      </c>
      <c r="DI47" s="47">
        <v>583</v>
      </c>
      <c r="DJ47" s="47"/>
      <c r="DK47" s="47"/>
      <c r="DL47" s="47"/>
      <c r="DM47" s="47"/>
      <c r="DN47" s="47"/>
      <c r="DO47" s="47"/>
      <c r="DP47" s="47"/>
      <c r="DQ47" s="47"/>
      <c r="DR47" s="68">
        <v>69.3</v>
      </c>
      <c r="DS47" s="47">
        <v>629</v>
      </c>
      <c r="DT47" s="47">
        <v>263</v>
      </c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68">
        <v>112.8</v>
      </c>
      <c r="EH47" s="47">
        <v>849</v>
      </c>
      <c r="EI47" s="47">
        <v>771</v>
      </c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>
        <v>947.5</v>
      </c>
      <c r="EU47" s="68">
        <v>239</v>
      </c>
      <c r="EV47" s="69">
        <v>966.8</v>
      </c>
      <c r="EW47" s="69"/>
      <c r="EX47" s="69"/>
      <c r="EY47" s="69"/>
      <c r="EZ47" s="69"/>
      <c r="FA47" s="69"/>
      <c r="FB47" s="69"/>
      <c r="FC47" s="69"/>
      <c r="FD47" s="69"/>
      <c r="FE47" s="68">
        <v>231.6</v>
      </c>
      <c r="FF47" s="47">
        <v>989.2</v>
      </c>
      <c r="FG47" s="47">
        <v>968.3</v>
      </c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68">
        <v>89.1</v>
      </c>
      <c r="FU47" s="47">
        <v>282.7</v>
      </c>
      <c r="FV47" s="47">
        <v>856.9</v>
      </c>
      <c r="FW47" s="47"/>
      <c r="FX47" s="47"/>
      <c r="FY47" s="47"/>
      <c r="FZ47" s="47"/>
      <c r="GA47" s="47"/>
      <c r="GB47" s="47"/>
      <c r="GC47" s="68">
        <v>154.4</v>
      </c>
      <c r="GD47" s="47">
        <v>637.1</v>
      </c>
      <c r="GE47" s="47">
        <v>552.79999999999995</v>
      </c>
      <c r="GF47" s="47"/>
      <c r="GG47" s="47"/>
      <c r="GH47" s="47"/>
      <c r="GI47" s="47"/>
      <c r="GJ47" s="47"/>
      <c r="GK47" s="47"/>
      <c r="GL47" s="47"/>
      <c r="GM47" s="47"/>
      <c r="GN47" s="68">
        <v>169.2</v>
      </c>
      <c r="GO47" s="47">
        <v>872.1</v>
      </c>
      <c r="GP47" s="47">
        <v>921.8</v>
      </c>
      <c r="GQ47" s="47"/>
      <c r="GR47" s="47"/>
      <c r="GS47" s="47"/>
      <c r="GT47" s="47"/>
      <c r="GU47" s="47"/>
      <c r="GV47" s="47"/>
      <c r="GW47" s="47"/>
      <c r="GX47" s="47"/>
      <c r="GY47" s="68">
        <v>158.4</v>
      </c>
      <c r="GZ47" s="68">
        <v>885.5</v>
      </c>
      <c r="HA47" s="68">
        <v>693</v>
      </c>
      <c r="HB47" s="68"/>
      <c r="HC47" s="68"/>
      <c r="HD47" s="70"/>
      <c r="HE47" s="70"/>
      <c r="HF47" s="70"/>
      <c r="HG47" s="71"/>
      <c r="HH47" s="70"/>
      <c r="HI47" s="70"/>
      <c r="HJ47" s="70"/>
      <c r="HK47" s="70"/>
      <c r="HL47" s="70">
        <v>33</v>
      </c>
      <c r="HM47" s="75" t="s">
        <v>62</v>
      </c>
      <c r="HN47" s="70">
        <v>50.3</v>
      </c>
      <c r="HO47" s="70">
        <v>675.2</v>
      </c>
      <c r="HP47" s="70">
        <v>639.29999999999995</v>
      </c>
      <c r="HQ47" s="70"/>
      <c r="HR47" s="70"/>
      <c r="HS47" s="70"/>
      <c r="HT47" s="70"/>
      <c r="HU47" s="70"/>
      <c r="HV47" s="70"/>
      <c r="HW47" s="70"/>
      <c r="HX47" s="70"/>
      <c r="HY47" s="70">
        <v>136.19999999999999</v>
      </c>
      <c r="HZ47" s="70">
        <v>794.4</v>
      </c>
      <c r="IA47" s="70">
        <v>579.4</v>
      </c>
      <c r="IB47" s="72"/>
      <c r="IC47" s="72"/>
      <c r="ID47" s="70"/>
      <c r="IE47" s="70"/>
      <c r="IF47" s="72"/>
      <c r="IG47" s="72"/>
      <c r="IH47" s="70"/>
      <c r="II47" s="70"/>
      <c r="IJ47" s="70"/>
      <c r="IK47" s="70"/>
      <c r="IL47" s="70">
        <v>275</v>
      </c>
      <c r="IM47" s="70">
        <v>886.6</v>
      </c>
      <c r="IN47" s="70">
        <v>821.7</v>
      </c>
      <c r="IO47" s="70"/>
      <c r="IP47" s="70"/>
      <c r="IQ47" s="70"/>
      <c r="IR47" s="70"/>
      <c r="IS47" s="70"/>
      <c r="IT47" s="70"/>
      <c r="IU47" s="70"/>
      <c r="IV47" s="70"/>
      <c r="IW47" s="73">
        <v>114.4</v>
      </c>
      <c r="IX47" s="72">
        <v>320.10000000000002</v>
      </c>
      <c r="IY47" s="72">
        <v>405.9</v>
      </c>
      <c r="IZ47" s="72"/>
      <c r="JA47" s="72"/>
      <c r="JB47" s="72"/>
      <c r="JC47" s="72"/>
      <c r="JD47" s="72"/>
      <c r="JE47" s="72"/>
      <c r="JF47" s="72"/>
      <c r="JG47" s="72"/>
      <c r="JH47" s="72"/>
      <c r="JI47" s="72"/>
      <c r="JJ47" s="72">
        <v>124.3</v>
      </c>
      <c r="JK47" s="72">
        <v>218.9</v>
      </c>
      <c r="JL47" s="72">
        <v>612.70000000000005</v>
      </c>
      <c r="JM47" s="72">
        <v>138.6</v>
      </c>
      <c r="JN47" s="72">
        <v>444.4</v>
      </c>
      <c r="JO47" s="72">
        <v>466.4</v>
      </c>
      <c r="JP47" s="72"/>
      <c r="JQ47" s="72">
        <v>390.5</v>
      </c>
      <c r="JR47" s="72"/>
      <c r="JS47" s="72"/>
      <c r="JT47" s="72">
        <v>105.6</v>
      </c>
      <c r="JU47" s="72"/>
      <c r="JV47" s="72">
        <v>500.5</v>
      </c>
      <c r="JW47" s="72"/>
      <c r="JX47" s="72"/>
      <c r="JY47" s="72">
        <v>176</v>
      </c>
      <c r="JZ47" s="72">
        <v>628.1</v>
      </c>
      <c r="KA47" s="72">
        <v>591.79999999999995</v>
      </c>
      <c r="KB47" s="72"/>
      <c r="KC47" s="72"/>
      <c r="KD47" s="72">
        <v>205.7</v>
      </c>
      <c r="KE47" s="72">
        <v>587.4</v>
      </c>
      <c r="KF47" s="72"/>
      <c r="KG47" s="72"/>
      <c r="KH47" s="72">
        <v>183.7</v>
      </c>
      <c r="KI47" s="72">
        <v>564.29999999999995</v>
      </c>
      <c r="KJ47" s="72"/>
      <c r="KK47" s="72"/>
      <c r="KL47" s="72"/>
      <c r="KM47" s="72"/>
      <c r="KN47" s="72">
        <v>224.4</v>
      </c>
      <c r="KO47" s="72"/>
      <c r="KP47" s="72"/>
      <c r="KQ47" s="72">
        <v>230.7</v>
      </c>
      <c r="KR47" s="72">
        <v>679.8</v>
      </c>
      <c r="KS47" s="72">
        <v>642.4</v>
      </c>
      <c r="KT47" s="72"/>
      <c r="KU47" s="72"/>
      <c r="KV47" s="72"/>
      <c r="KW47" s="72"/>
      <c r="KX47" s="72">
        <v>307.67</v>
      </c>
      <c r="KY47" s="72" t="s">
        <v>62</v>
      </c>
      <c r="KZ47" s="72"/>
      <c r="LA47" s="72"/>
      <c r="LB47" s="74" t="s">
        <v>62</v>
      </c>
      <c r="LC47" s="74">
        <v>53.82</v>
      </c>
      <c r="LD47" s="74"/>
      <c r="LE47" s="74"/>
      <c r="LF47" s="74"/>
      <c r="LG47" s="74"/>
      <c r="LH47" s="74">
        <v>654.16999999999996</v>
      </c>
      <c r="LI47" s="74">
        <v>700.48</v>
      </c>
      <c r="LJ47" s="74"/>
      <c r="LK47" s="74"/>
      <c r="LL47" s="74"/>
      <c r="LM47" s="74"/>
      <c r="LN47" s="74">
        <v>146.96</v>
      </c>
      <c r="LO47" s="74">
        <v>304.58999999999997</v>
      </c>
      <c r="LP47" s="74"/>
      <c r="LQ47" s="74"/>
      <c r="LR47" s="74"/>
      <c r="LS47" s="74"/>
      <c r="LT47" s="74">
        <v>180.84</v>
      </c>
      <c r="LU47" s="74">
        <v>618.64</v>
      </c>
      <c r="LV47" s="74"/>
      <c r="LW47" s="74"/>
      <c r="LX47" s="74"/>
      <c r="LY47" s="74"/>
      <c r="LZ47" s="74">
        <v>188.65</v>
      </c>
      <c r="MA47" s="74">
        <v>460.35</v>
      </c>
      <c r="MB47" s="74"/>
      <c r="MC47" s="74"/>
      <c r="MD47" s="74"/>
      <c r="ME47" s="74"/>
      <c r="MF47" s="74">
        <v>338.25</v>
      </c>
      <c r="MG47" s="74">
        <v>910.14</v>
      </c>
      <c r="MH47" s="74"/>
      <c r="MI47" s="74"/>
      <c r="MJ47" s="74"/>
      <c r="MK47" s="74"/>
      <c r="ML47" s="74">
        <v>247.1</v>
      </c>
      <c r="MM47" s="74">
        <v>481.69</v>
      </c>
      <c r="MN47" s="74"/>
      <c r="MO47" s="74"/>
      <c r="MP47" s="74">
        <v>292.27</v>
      </c>
      <c r="MQ47" s="74">
        <v>137.28</v>
      </c>
      <c r="MR47" s="74"/>
      <c r="MS47" s="74"/>
      <c r="MT47" s="74"/>
      <c r="MU47" s="74"/>
      <c r="MV47" s="74">
        <v>42.68</v>
      </c>
      <c r="MW47" s="74">
        <v>233.09</v>
      </c>
      <c r="MX47" s="74"/>
      <c r="MY47" s="74"/>
      <c r="MZ47" s="11"/>
      <c r="NA47" s="11"/>
      <c r="NB47" s="11"/>
      <c r="NC47" s="11"/>
      <c r="ND47" s="11"/>
      <c r="NE47" s="11"/>
      <c r="NF47" s="11">
        <v>117.37</v>
      </c>
      <c r="NG47" s="11">
        <v>290.73</v>
      </c>
      <c r="NH47" s="11"/>
      <c r="NI47" s="11"/>
      <c r="NJ47" s="11"/>
      <c r="NK47" s="11"/>
    </row>
    <row r="48" spans="1:375" x14ac:dyDescent="0.2">
      <c r="A48" s="88" t="s">
        <v>19</v>
      </c>
      <c r="B48" s="29" t="s">
        <v>1</v>
      </c>
      <c r="C48" s="67">
        <f>165220/1000</f>
        <v>165.22</v>
      </c>
      <c r="D48" s="67">
        <f>181.6/1000</f>
        <v>0.18159999999999998</v>
      </c>
      <c r="E48" s="67">
        <f>294.8/1000</f>
        <v>0.29480000000000001</v>
      </c>
      <c r="F48" s="67">
        <v>1.5</v>
      </c>
      <c r="G48" s="67">
        <v>1.9</v>
      </c>
      <c r="H48" s="67">
        <v>2.5499999999999998</v>
      </c>
      <c r="I48" s="67">
        <v>2</v>
      </c>
      <c r="J48" s="67">
        <v>4</v>
      </c>
      <c r="K48" s="67">
        <v>2.87</v>
      </c>
      <c r="L48" s="67"/>
      <c r="M48" s="68"/>
      <c r="N48" s="68"/>
      <c r="O48" s="150">
        <v>54</v>
      </c>
      <c r="P48" s="68"/>
      <c r="Q48" s="68"/>
      <c r="R48" s="68"/>
      <c r="S48" s="68"/>
      <c r="T48" s="68">
        <v>11.368</v>
      </c>
      <c r="U48" s="68">
        <f>93.54/1000</f>
        <v>9.3540000000000012E-2</v>
      </c>
      <c r="V48" s="68">
        <v>3.6560000000000001</v>
      </c>
      <c r="W48" s="68"/>
      <c r="X48" s="68">
        <f>38340/1000</f>
        <v>38.340000000000003</v>
      </c>
      <c r="Y48" s="68">
        <f>64140/1000</f>
        <v>64.14</v>
      </c>
      <c r="Z48" s="68">
        <f>80120/1000</f>
        <v>80.12</v>
      </c>
      <c r="AA48" s="68">
        <f>94080/1000</f>
        <v>94.08</v>
      </c>
      <c r="AB48" s="68">
        <f>67040/1000</f>
        <v>67.040000000000006</v>
      </c>
      <c r="AC48" s="68">
        <v>15.01</v>
      </c>
      <c r="AD48" s="68">
        <f>68120/1000</f>
        <v>68.12</v>
      </c>
      <c r="AE48" s="68">
        <v>19.693999999999999</v>
      </c>
      <c r="AF48" s="68">
        <v>9.0660000000000007</v>
      </c>
      <c r="AG48" s="68">
        <f>13556/1000</f>
        <v>13.555999999999999</v>
      </c>
      <c r="AH48" s="68">
        <v>8.0500000000000007</v>
      </c>
      <c r="AI48" s="68">
        <v>3.9460000000000002</v>
      </c>
      <c r="AJ48" s="47">
        <f>190540/1000</f>
        <v>190.54</v>
      </c>
      <c r="AK48" s="68">
        <v>3.7559999999999998</v>
      </c>
      <c r="AL48" s="47">
        <v>341.5</v>
      </c>
      <c r="AM48" s="68">
        <v>3.742</v>
      </c>
      <c r="AN48" s="47">
        <f>309400/1000</f>
        <v>309.39999999999998</v>
      </c>
      <c r="AO48" s="68">
        <v>4.5540000000000003</v>
      </c>
      <c r="AP48" s="47">
        <f>394000/1000</f>
        <v>394</v>
      </c>
      <c r="AQ48" s="68">
        <v>3.7</v>
      </c>
      <c r="AR48" s="47">
        <f>235400/1000</f>
        <v>235.4</v>
      </c>
      <c r="AS48" s="68">
        <v>4.0999999999999996</v>
      </c>
      <c r="AT48" s="47">
        <f>160200/1000</f>
        <v>160.19999999999999</v>
      </c>
      <c r="AU48" s="68">
        <f>2812/1000</f>
        <v>2.8119999999999998</v>
      </c>
      <c r="AV48" s="47">
        <f>43240/1000</f>
        <v>43.24</v>
      </c>
      <c r="AW48" s="68">
        <f>3986/1000</f>
        <v>3.9860000000000002</v>
      </c>
      <c r="AX48" s="47">
        <f>22160/1000</f>
        <v>22.16</v>
      </c>
      <c r="AY48" s="68">
        <f>22060/1000</f>
        <v>22.06</v>
      </c>
      <c r="AZ48" s="47">
        <f>18550/1000</f>
        <v>18.55</v>
      </c>
      <c r="BA48" s="68">
        <f>2736/1000</f>
        <v>2.7360000000000002</v>
      </c>
      <c r="BB48" s="47">
        <f>73040/1000</f>
        <v>73.040000000000006</v>
      </c>
      <c r="BC48" s="68">
        <f>3112/1000</f>
        <v>3.1120000000000001</v>
      </c>
      <c r="BD48" s="47">
        <f>98340/1000</f>
        <v>98.34</v>
      </c>
      <c r="BE48" s="68">
        <f>4265.8/1000</f>
        <v>4.2658000000000005</v>
      </c>
      <c r="BF48" s="47">
        <f>62304/1000</f>
        <v>62.304000000000002</v>
      </c>
      <c r="BG48" s="68">
        <f>3170.2/1000</f>
        <v>3.1701999999999999</v>
      </c>
      <c r="BH48" s="47">
        <f>11407/1000</f>
        <v>11.407</v>
      </c>
      <c r="BI48" s="68">
        <f>3143.8/1000</f>
        <v>3.1438000000000001</v>
      </c>
      <c r="BJ48" s="47">
        <f>135355/1000</f>
        <v>135.35499999999999</v>
      </c>
      <c r="BK48" s="68">
        <f>3876.4/1000</f>
        <v>3.8764000000000003</v>
      </c>
      <c r="BL48" s="47">
        <f>64119/1000</f>
        <v>64.119</v>
      </c>
      <c r="BM48" s="47">
        <f>56485/1000</f>
        <v>56.484999999999999</v>
      </c>
      <c r="BN48" s="47"/>
      <c r="BO48" s="47"/>
      <c r="BP48" s="47"/>
      <c r="BQ48" s="47"/>
      <c r="BR48" s="68">
        <f>3024.5/1000</f>
        <v>3.0245000000000002</v>
      </c>
      <c r="BS48" s="47">
        <f>72380/1000</f>
        <v>72.38</v>
      </c>
      <c r="BT48" s="47">
        <f>99165/1000</f>
        <v>99.165000000000006</v>
      </c>
      <c r="BU48" s="47"/>
      <c r="BV48" s="47"/>
      <c r="BW48" s="68">
        <f>3251.6/1000</f>
        <v>3.2515999999999998</v>
      </c>
      <c r="BX48" s="47">
        <f>55110/1000</f>
        <v>55.11</v>
      </c>
      <c r="BY48" s="47">
        <f>25107.5/1000</f>
        <v>25.107500000000002</v>
      </c>
      <c r="BZ48" s="47"/>
      <c r="CA48" s="47"/>
      <c r="CB48" s="68"/>
      <c r="CC48" s="47"/>
      <c r="CD48" s="47"/>
      <c r="CE48" s="68">
        <f>3091/1000</f>
        <v>3.0910000000000002</v>
      </c>
      <c r="CF48" s="47">
        <f>28490/1000</f>
        <v>28.49</v>
      </c>
      <c r="CG48" s="47">
        <f>129360/1000</f>
        <v>129.36000000000001</v>
      </c>
      <c r="CH48" s="47"/>
      <c r="CI48" s="47"/>
      <c r="CJ48" s="68">
        <f>2846.8/1000</f>
        <v>2.8468</v>
      </c>
      <c r="CK48" s="47">
        <f>115104/1000</f>
        <v>115.104</v>
      </c>
      <c r="CL48" s="47">
        <f>275660/1000</f>
        <v>275.66000000000003</v>
      </c>
      <c r="CM48" s="47"/>
      <c r="CN48" s="47"/>
      <c r="CO48" s="68">
        <f>2290.2/1000</f>
        <v>2.2902</v>
      </c>
      <c r="CP48" s="47">
        <f>24508/1000</f>
        <v>24.507999999999999</v>
      </c>
      <c r="CQ48" s="47">
        <f>31339/1000</f>
        <v>31.338999999999999</v>
      </c>
      <c r="CR48" s="47"/>
      <c r="CS48" s="47"/>
      <c r="CT48" s="47"/>
      <c r="CU48" s="47"/>
      <c r="CV48" s="47"/>
      <c r="CW48" s="47"/>
      <c r="CX48" s="68">
        <f>3214.2/1000</f>
        <v>3.2141999999999999</v>
      </c>
      <c r="CY48" s="47">
        <f>22506/1000</f>
        <v>22.506</v>
      </c>
      <c r="CZ48" s="47">
        <f>30140/1000</f>
        <v>30.14</v>
      </c>
      <c r="DA48" s="47"/>
      <c r="DB48" s="47"/>
      <c r="DC48" s="68"/>
      <c r="DD48" s="68"/>
      <c r="DE48" s="47"/>
      <c r="DF48" s="47"/>
      <c r="DG48" s="68">
        <f>6227.1/1000</f>
        <v>6.2271000000000001</v>
      </c>
      <c r="DH48" s="47">
        <f>9754.8/1000</f>
        <v>9.7547999999999995</v>
      </c>
      <c r="DI48" s="47">
        <f>21428/1000</f>
        <v>21.428000000000001</v>
      </c>
      <c r="DJ48" s="47"/>
      <c r="DK48" s="47"/>
      <c r="DL48" s="47"/>
      <c r="DM48" s="47"/>
      <c r="DN48" s="47"/>
      <c r="DO48" s="47"/>
      <c r="DP48" s="47"/>
      <c r="DQ48" s="47"/>
      <c r="DR48" s="68">
        <f>1759/1000</f>
        <v>1.7589999999999999</v>
      </c>
      <c r="DS48" s="47">
        <f>10766/1000</f>
        <v>10.766</v>
      </c>
      <c r="DT48" s="47">
        <f>10893/1000</f>
        <v>10.893000000000001</v>
      </c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68">
        <f>2385.9/1000</f>
        <v>2.3858999999999999</v>
      </c>
      <c r="EH48" s="47">
        <f>28369/1000</f>
        <v>28.369</v>
      </c>
      <c r="EI48" s="47">
        <f>9714/1000</f>
        <v>9.7140000000000004</v>
      </c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>
        <f>6201.8/1000</f>
        <v>6.2018000000000004</v>
      </c>
      <c r="EU48" s="68">
        <f>3522.2/1000</f>
        <v>3.5221999999999998</v>
      </c>
      <c r="EV48" s="69">
        <f>6684.7/1000</f>
        <v>6.6846999999999994</v>
      </c>
      <c r="EW48" s="69"/>
      <c r="EX48" s="69"/>
      <c r="EY48" s="69"/>
      <c r="EZ48" s="69"/>
      <c r="FA48" s="69"/>
      <c r="FB48" s="69"/>
      <c r="FC48" s="69"/>
      <c r="FD48" s="69"/>
      <c r="FE48" s="68">
        <f>3082.2/1000</f>
        <v>3.0821999999999998</v>
      </c>
      <c r="FF48" s="47">
        <f>10467.6/1000</f>
        <v>10.467600000000001</v>
      </c>
      <c r="FG48" s="47">
        <f>18931/1000</f>
        <v>18.931000000000001</v>
      </c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68">
        <f>4580.4/1000</f>
        <v>4.5804</v>
      </c>
      <c r="FU48" s="47">
        <f>3522.2/1000</f>
        <v>3.5221999999999998</v>
      </c>
      <c r="FV48" s="47">
        <f>4511.1/1000</f>
        <v>4.5111000000000008</v>
      </c>
      <c r="FW48" s="47"/>
      <c r="FX48" s="47"/>
      <c r="FY48" s="47"/>
      <c r="FZ48" s="47"/>
      <c r="GA48" s="47"/>
      <c r="GB48" s="47"/>
      <c r="GC48" s="68">
        <f>3520/1000</f>
        <v>3.52</v>
      </c>
      <c r="GD48" s="47">
        <f>11165/1000</f>
        <v>11.164999999999999</v>
      </c>
      <c r="GE48" s="47">
        <f>4957.7/1000</f>
        <v>4.9577</v>
      </c>
      <c r="GF48" s="47"/>
      <c r="GG48" s="47"/>
      <c r="GH48" s="47"/>
      <c r="GI48" s="47"/>
      <c r="GJ48" s="47"/>
      <c r="GK48" s="47"/>
      <c r="GL48" s="47"/>
      <c r="GM48" s="47"/>
      <c r="GN48" s="68">
        <f>3055.8/1000</f>
        <v>3.0558000000000001</v>
      </c>
      <c r="GO48" s="47">
        <f>50391/1000</f>
        <v>50.390999999999998</v>
      </c>
      <c r="GP48" s="47">
        <f>36883/1000</f>
        <v>36.883000000000003</v>
      </c>
      <c r="GQ48" s="47"/>
      <c r="GR48" s="47"/>
      <c r="GS48" s="47"/>
      <c r="GT48" s="47"/>
      <c r="GU48" s="47"/>
      <c r="GV48" s="47"/>
      <c r="GW48" s="47"/>
      <c r="GX48" s="47"/>
      <c r="GY48" s="68">
        <f>5080.9/1000</f>
        <v>5.0808999999999997</v>
      </c>
      <c r="GZ48" s="68">
        <f>50798/1000</f>
        <v>50.798000000000002</v>
      </c>
      <c r="HA48" s="68">
        <f>12045/1000</f>
        <v>12.045</v>
      </c>
      <c r="HB48" s="68"/>
      <c r="HC48" s="68"/>
      <c r="HD48" s="70"/>
      <c r="HE48" s="70"/>
      <c r="HF48" s="70"/>
      <c r="HG48" s="71"/>
      <c r="HH48" s="70"/>
      <c r="HI48" s="70"/>
      <c r="HJ48" s="70"/>
      <c r="HK48" s="70"/>
      <c r="HL48" s="70">
        <f>4699.2/1000</f>
        <v>4.6991999999999994</v>
      </c>
      <c r="HM48" s="70">
        <f>2809.4/1000</f>
        <v>2.8094000000000001</v>
      </c>
      <c r="HN48" s="70">
        <f>4133.8/1000</f>
        <v>4.1337999999999999</v>
      </c>
      <c r="HO48" s="70">
        <f>48686/1000</f>
        <v>48.686</v>
      </c>
      <c r="HP48" s="70">
        <f>35970/1000</f>
        <v>35.97</v>
      </c>
      <c r="HQ48" s="70"/>
      <c r="HR48" s="70"/>
      <c r="HS48" s="70"/>
      <c r="HT48" s="70"/>
      <c r="HU48" s="70"/>
      <c r="HV48" s="70"/>
      <c r="HW48" s="70"/>
      <c r="HX48" s="70"/>
      <c r="HY48" s="70">
        <f>5135.9/1000</f>
        <v>5.1358999999999995</v>
      </c>
      <c r="HZ48" s="70">
        <f>62722/1000</f>
        <v>62.722000000000001</v>
      </c>
      <c r="IA48" s="70">
        <f>17798/1000</f>
        <v>17.797999999999998</v>
      </c>
      <c r="IB48" s="72"/>
      <c r="IC48" s="72"/>
      <c r="ID48" s="70"/>
      <c r="IE48" s="70"/>
      <c r="IF48" s="72"/>
      <c r="IG48" s="72"/>
      <c r="IH48" s="70"/>
      <c r="II48" s="70"/>
      <c r="IJ48" s="70"/>
      <c r="IK48" s="70"/>
      <c r="IL48" s="70">
        <f>3740/1000</f>
        <v>3.74</v>
      </c>
      <c r="IM48" s="70">
        <f>35321/1000</f>
        <v>35.320999999999998</v>
      </c>
      <c r="IN48" s="70">
        <f>8393/1000</f>
        <v>8.3930000000000007</v>
      </c>
      <c r="IO48" s="70"/>
      <c r="IP48" s="70"/>
      <c r="IQ48" s="70"/>
      <c r="IR48" s="70"/>
      <c r="IS48" s="70"/>
      <c r="IT48" s="70"/>
      <c r="IU48" s="70"/>
      <c r="IV48" s="70"/>
      <c r="IW48" s="73">
        <f>3435.3/1000</f>
        <v>3.4353000000000002</v>
      </c>
      <c r="IX48" s="72">
        <f>52349/1000</f>
        <v>52.348999999999997</v>
      </c>
      <c r="IY48" s="72">
        <f>13508/1000</f>
        <v>13.507999999999999</v>
      </c>
      <c r="IZ48" s="72"/>
      <c r="JA48" s="72"/>
      <c r="JB48" s="72"/>
      <c r="JC48" s="72"/>
      <c r="JD48" s="72"/>
      <c r="JE48" s="72"/>
      <c r="JF48" s="72"/>
      <c r="JG48" s="72"/>
      <c r="JH48" s="72"/>
      <c r="JI48" s="72"/>
      <c r="JJ48" s="72">
        <f>19536/1000</f>
        <v>19.536000000000001</v>
      </c>
      <c r="JK48" s="72">
        <f>32648/1000</f>
        <v>32.648000000000003</v>
      </c>
      <c r="JL48" s="72">
        <f>8192.8/1000</f>
        <v>8.1928000000000001</v>
      </c>
      <c r="JM48" s="72">
        <f>7599.9/1000</f>
        <v>7.5998999999999999</v>
      </c>
      <c r="JN48" s="72">
        <f>14487/1000</f>
        <v>14.487</v>
      </c>
      <c r="JO48" s="72">
        <f>7719.8/1000</f>
        <v>7.7198000000000002</v>
      </c>
      <c r="JP48" s="72"/>
      <c r="JQ48" s="72">
        <f>12507/1000</f>
        <v>12.507</v>
      </c>
      <c r="JR48" s="72"/>
      <c r="JS48" s="72"/>
      <c r="JT48" s="72">
        <f>6295.3/1000</f>
        <v>6.2953000000000001</v>
      </c>
      <c r="JU48" s="72"/>
      <c r="JV48" s="72">
        <f>5051.2/1000</f>
        <v>5.0511999999999997</v>
      </c>
      <c r="JW48" s="72"/>
      <c r="JX48" s="72"/>
      <c r="JY48" s="72">
        <f>5458.2/1000</f>
        <v>5.4581999999999997</v>
      </c>
      <c r="JZ48" s="72">
        <f>13299/1000</f>
        <v>13.298999999999999</v>
      </c>
      <c r="KA48" s="72">
        <f>4577.1/1000</f>
        <v>4.5771000000000006</v>
      </c>
      <c r="KB48" s="72"/>
      <c r="KC48" s="72"/>
      <c r="KD48" s="72">
        <f>26213/1000</f>
        <v>26.213000000000001</v>
      </c>
      <c r="KE48" s="72">
        <f>15191/1000</f>
        <v>15.191000000000001</v>
      </c>
      <c r="KF48" s="72"/>
      <c r="KG48" s="72"/>
      <c r="KH48" s="72">
        <f>3863.2/1000</f>
        <v>3.8632</v>
      </c>
      <c r="KI48" s="72">
        <f>12045/1000</f>
        <v>12.045</v>
      </c>
      <c r="KJ48" s="72"/>
      <c r="KK48" s="72"/>
      <c r="KL48" s="72"/>
      <c r="KM48" s="72"/>
      <c r="KN48" s="72">
        <f>7505.3/1000</f>
        <v>7.5053000000000001</v>
      </c>
      <c r="KO48" s="72"/>
      <c r="KP48" s="72"/>
      <c r="KQ48" s="72">
        <f>5134.8/1000</f>
        <v>5.1348000000000003</v>
      </c>
      <c r="KR48" s="72">
        <f>12870/1000</f>
        <v>12.87</v>
      </c>
      <c r="KS48" s="72">
        <f>10201.4/1000</f>
        <v>10.2014</v>
      </c>
      <c r="KT48" s="72"/>
      <c r="KU48" s="72"/>
      <c r="KV48" s="72"/>
      <c r="KW48" s="72"/>
      <c r="KX48" s="72">
        <f>9597.5/1000</f>
        <v>9.5975000000000001</v>
      </c>
      <c r="KY48" s="72">
        <f>62051/1000</f>
        <v>62.051000000000002</v>
      </c>
      <c r="KZ48" s="72"/>
      <c r="LA48" s="72"/>
      <c r="LB48" s="70">
        <f>14872/1000</f>
        <v>14.872</v>
      </c>
      <c r="LC48" s="70">
        <f>17842/1000</f>
        <v>17.841999999999999</v>
      </c>
      <c r="LD48" s="70"/>
      <c r="LE48" s="70"/>
      <c r="LF48" s="70"/>
      <c r="LG48" s="70"/>
      <c r="LH48" s="70">
        <f>30173/1000</f>
        <v>30.172999999999998</v>
      </c>
      <c r="LI48" s="70">
        <f>56177/1000</f>
        <v>56.177</v>
      </c>
      <c r="LJ48" s="70"/>
      <c r="LK48" s="70"/>
      <c r="LL48" s="70"/>
      <c r="LM48" s="70"/>
      <c r="LN48" s="70">
        <f>17369/1000</f>
        <v>17.369</v>
      </c>
      <c r="LO48" s="70">
        <f>23672/1000</f>
        <v>23.672000000000001</v>
      </c>
      <c r="LP48" s="70"/>
      <c r="LQ48" s="70"/>
      <c r="LR48" s="70"/>
      <c r="LS48" s="70"/>
      <c r="LT48" s="70">
        <f>6117.1/1000</f>
        <v>6.1171000000000006</v>
      </c>
      <c r="LU48" s="70">
        <f>34694/1000</f>
        <v>34.694000000000003</v>
      </c>
      <c r="LV48" s="70"/>
      <c r="LW48" s="70"/>
      <c r="LX48" s="70"/>
      <c r="LY48" s="70"/>
      <c r="LZ48" s="70">
        <f>4871.9/1000</f>
        <v>4.8718999999999992</v>
      </c>
      <c r="MA48" s="70">
        <f>21868/1000</f>
        <v>21.867999999999999</v>
      </c>
      <c r="MB48" s="70"/>
      <c r="MC48" s="70"/>
      <c r="MD48" s="70"/>
      <c r="ME48" s="70"/>
      <c r="MF48" s="70">
        <f>3781.8/1000</f>
        <v>3.7818000000000001</v>
      </c>
      <c r="MG48" s="70">
        <f>77286/1000</f>
        <v>77.286000000000001</v>
      </c>
      <c r="MH48" s="70"/>
      <c r="MI48" s="70"/>
      <c r="MJ48" s="70"/>
      <c r="MK48" s="70"/>
      <c r="ML48" s="70">
        <f>4219.6/1000</f>
        <v>4.2196000000000007</v>
      </c>
      <c r="MM48" s="70">
        <f>4248.2/1000</f>
        <v>4.2481999999999998</v>
      </c>
      <c r="MN48" s="70"/>
      <c r="MO48" s="70"/>
      <c r="MP48" s="70">
        <f>4996.2/1000</f>
        <v>4.9962</v>
      </c>
      <c r="MQ48" s="70">
        <f>74184/1000</f>
        <v>74.183999999999997</v>
      </c>
      <c r="MR48" s="70"/>
      <c r="MS48" s="70"/>
      <c r="MT48" s="70"/>
      <c r="MU48" s="70"/>
      <c r="MV48" s="74">
        <f>6406.4/1000</f>
        <v>6.4063999999999997</v>
      </c>
      <c r="MW48" s="74">
        <f>32802/1000</f>
        <v>32.802</v>
      </c>
      <c r="MX48" s="74"/>
      <c r="MY48" s="74"/>
      <c r="MZ48" s="11"/>
      <c r="NA48" s="11"/>
      <c r="NB48" s="11"/>
      <c r="NC48" s="11"/>
      <c r="ND48" s="11"/>
      <c r="NE48" s="11"/>
      <c r="NF48" s="11">
        <f>5606.7/1000</f>
        <v>5.6067</v>
      </c>
      <c r="NG48" s="11">
        <f>68222/1000</f>
        <v>68.221999999999994</v>
      </c>
      <c r="NH48" s="11"/>
      <c r="NI48" s="11"/>
      <c r="NJ48" s="11"/>
      <c r="NK48" s="11"/>
    </row>
    <row r="49" spans="1:375" x14ac:dyDescent="0.2">
      <c r="A49" s="88" t="s">
        <v>22</v>
      </c>
      <c r="B49" s="29" t="s">
        <v>1</v>
      </c>
      <c r="C49" s="67">
        <f>52960/1000</f>
        <v>52.96</v>
      </c>
      <c r="D49" s="67">
        <v>63.7</v>
      </c>
      <c r="E49" s="67">
        <v>84.6</v>
      </c>
      <c r="F49" s="67"/>
      <c r="G49" s="67"/>
      <c r="H49" s="67"/>
      <c r="I49" s="67">
        <v>36.4</v>
      </c>
      <c r="J49" s="67"/>
      <c r="K49" s="67">
        <v>50.6</v>
      </c>
      <c r="L49" s="67">
        <v>33.5</v>
      </c>
      <c r="M49" s="150">
        <v>38.299999999999997</v>
      </c>
      <c r="N49" s="150">
        <v>45.9</v>
      </c>
      <c r="O49" s="68">
        <f>2918/1000</f>
        <v>2.9180000000000001</v>
      </c>
      <c r="P49" s="68">
        <v>4.6619999999999999</v>
      </c>
      <c r="Q49" s="68">
        <f>202.3/1000</f>
        <v>0.20230000000000001</v>
      </c>
      <c r="R49" s="68"/>
      <c r="S49" s="68">
        <v>3.1240000000000001</v>
      </c>
      <c r="T49" s="68">
        <f>474.8/1000</f>
        <v>0.4748</v>
      </c>
      <c r="U49" s="68">
        <f>497.8/1000</f>
        <v>0.49780000000000002</v>
      </c>
      <c r="V49" s="68">
        <v>0.42</v>
      </c>
      <c r="W49" s="68"/>
      <c r="X49" s="68">
        <v>3.8359999999999999</v>
      </c>
      <c r="Y49" s="68">
        <v>3.468</v>
      </c>
      <c r="Z49" s="68">
        <v>1.054</v>
      </c>
      <c r="AA49" s="68">
        <v>9.9600000000000009</v>
      </c>
      <c r="AB49" s="68">
        <v>2.976</v>
      </c>
      <c r="AC49" s="68">
        <f>1483.4/1000</f>
        <v>1.4834000000000001</v>
      </c>
      <c r="AD49" s="68">
        <v>11.173999999999999</v>
      </c>
      <c r="AE49" s="68">
        <f>1901.4/1000</f>
        <v>1.9014000000000002</v>
      </c>
      <c r="AF49" s="68">
        <f>631.8/1000</f>
        <v>0.63179999999999992</v>
      </c>
      <c r="AG49" s="68">
        <v>2.2200000000000002</v>
      </c>
      <c r="AH49" s="68">
        <f>677.3/1000</f>
        <v>0.6772999999999999</v>
      </c>
      <c r="AI49" s="68">
        <f>327.2/1000</f>
        <v>0.32719999999999999</v>
      </c>
      <c r="AJ49" s="47">
        <v>23.56</v>
      </c>
      <c r="AK49" s="68">
        <v>0.216</v>
      </c>
      <c r="AL49" s="47">
        <v>36.1</v>
      </c>
      <c r="AM49" s="68">
        <f>555.6/1000</f>
        <v>0.55559999999999998</v>
      </c>
      <c r="AN49" s="47">
        <v>28.84</v>
      </c>
      <c r="AO49" s="68">
        <v>0.34300000000000003</v>
      </c>
      <c r="AP49" s="47">
        <f>35600/1000</f>
        <v>35.6</v>
      </c>
      <c r="AQ49" s="68"/>
      <c r="AR49" s="47"/>
      <c r="AS49" s="68">
        <f>307.2/1000</f>
        <v>0.30719999999999997</v>
      </c>
      <c r="AT49" s="47">
        <v>15.52</v>
      </c>
      <c r="AU49" s="68">
        <f>631/1000</f>
        <v>0.63100000000000001</v>
      </c>
      <c r="AV49" s="47">
        <f>4136/1000</f>
        <v>4.1360000000000001</v>
      </c>
      <c r="AW49" s="68">
        <f>349.8/1000</f>
        <v>0.3498</v>
      </c>
      <c r="AX49" s="47">
        <f>1680/1000</f>
        <v>1.68</v>
      </c>
      <c r="AY49" s="68">
        <f>883.3/1000</f>
        <v>0.88329999999999997</v>
      </c>
      <c r="AZ49" s="47">
        <f>1166/1000</f>
        <v>1.1659999999999999</v>
      </c>
      <c r="BA49" s="68">
        <f>797.6/1000</f>
        <v>0.79759999999999998</v>
      </c>
      <c r="BB49" s="47">
        <f>8618/1000</f>
        <v>8.6180000000000003</v>
      </c>
      <c r="BC49" s="68">
        <f>366.6/1000</f>
        <v>0.36660000000000004</v>
      </c>
      <c r="BD49" s="47">
        <f>10482/1000</f>
        <v>10.481999999999999</v>
      </c>
      <c r="BE49" s="68">
        <f>291.9/1000</f>
        <v>0.29189999999999999</v>
      </c>
      <c r="BF49" s="47">
        <f>2673/1000</f>
        <v>2.673</v>
      </c>
      <c r="BG49" s="68">
        <f>197.8/1000</f>
        <v>0.1978</v>
      </c>
      <c r="BH49" s="47">
        <f>193.6/1000</f>
        <v>0.19359999999999999</v>
      </c>
      <c r="BI49" s="68">
        <f>1045/1000</f>
        <v>1.0449999999999999</v>
      </c>
      <c r="BJ49" s="47">
        <f>10983.5/1000</f>
        <v>10.983499999999999</v>
      </c>
      <c r="BK49" s="68">
        <f>356.3/1000</f>
        <v>0.35630000000000001</v>
      </c>
      <c r="BL49" s="47">
        <f>4011.7/1000</f>
        <v>4.0116999999999994</v>
      </c>
      <c r="BM49" s="47">
        <f>642.4/1000</f>
        <v>0.64239999999999997</v>
      </c>
      <c r="BN49" s="47"/>
      <c r="BO49" s="47"/>
      <c r="BP49" s="47"/>
      <c r="BQ49" s="47"/>
      <c r="BR49" s="68">
        <f>290.5/1000</f>
        <v>0.29049999999999998</v>
      </c>
      <c r="BS49" s="47">
        <f>3186/1000</f>
        <v>3.1859999999999999</v>
      </c>
      <c r="BT49" s="47">
        <f>7931/1000</f>
        <v>7.931</v>
      </c>
      <c r="BU49" s="47"/>
      <c r="BV49" s="47"/>
      <c r="BW49" s="68">
        <f>214.8/1000</f>
        <v>0.21480000000000002</v>
      </c>
      <c r="BX49" s="47">
        <f>1113/1000</f>
        <v>1.113</v>
      </c>
      <c r="BY49" s="47">
        <f>459/1000</f>
        <v>0.45900000000000002</v>
      </c>
      <c r="BZ49" s="47"/>
      <c r="CA49" s="47"/>
      <c r="CB49" s="68"/>
      <c r="CC49" s="47"/>
      <c r="CD49" s="47"/>
      <c r="CE49" s="68">
        <f>302.5/1000</f>
        <v>0.30249999999999999</v>
      </c>
      <c r="CF49" s="47">
        <f>3268.7/1000</f>
        <v>3.2686999999999999</v>
      </c>
      <c r="CG49" s="47">
        <f>11506/1000</f>
        <v>11.506</v>
      </c>
      <c r="CH49" s="47"/>
      <c r="CI49" s="47"/>
      <c r="CJ49" s="68">
        <f>393.8/1000</f>
        <v>0.39380000000000004</v>
      </c>
      <c r="CK49" s="47">
        <f>9358.8/1000</f>
        <v>9.3587999999999987</v>
      </c>
      <c r="CL49" s="47" t="s">
        <v>140</v>
      </c>
      <c r="CM49" s="47"/>
      <c r="CN49" s="47"/>
      <c r="CO49" s="68">
        <f>221.9/1000</f>
        <v>0.22190000000000001</v>
      </c>
      <c r="CP49" s="47">
        <f>1036/1000</f>
        <v>1.036</v>
      </c>
      <c r="CQ49" s="47">
        <f>452.8/1000</f>
        <v>0.45280000000000004</v>
      </c>
      <c r="CR49" s="47"/>
      <c r="CS49" s="47"/>
      <c r="CT49" s="47"/>
      <c r="CU49" s="47"/>
      <c r="CV49" s="47"/>
      <c r="CW49" s="47"/>
      <c r="CX49" s="68">
        <f>287.8/1000</f>
        <v>0.2878</v>
      </c>
      <c r="CY49" s="47">
        <f>2270.4/1000</f>
        <v>2.2704</v>
      </c>
      <c r="CZ49" s="47">
        <f>1133.2/1000</f>
        <v>1.1332</v>
      </c>
      <c r="DA49" s="47"/>
      <c r="DB49" s="47"/>
      <c r="DC49" s="68"/>
      <c r="DD49" s="68"/>
      <c r="DE49" s="47"/>
      <c r="DF49" s="47"/>
      <c r="DG49" s="68">
        <f>357.5/1000</f>
        <v>0.35749999999999998</v>
      </c>
      <c r="DH49" s="47">
        <f>1033.5/1000</f>
        <v>1.0335000000000001</v>
      </c>
      <c r="DI49" s="47">
        <f>1609.3/1000</f>
        <v>1.6093</v>
      </c>
      <c r="DJ49" s="47"/>
      <c r="DK49" s="47"/>
      <c r="DL49" s="47"/>
      <c r="DM49" s="47"/>
      <c r="DN49" s="47"/>
      <c r="DO49" s="47"/>
      <c r="DP49" s="47"/>
      <c r="DQ49" s="47"/>
      <c r="DR49" s="68">
        <f>815.1/1000</f>
        <v>0.81510000000000005</v>
      </c>
      <c r="DS49" s="47">
        <f>1027/1000</f>
        <v>1.0269999999999999</v>
      </c>
      <c r="DT49" s="47">
        <f>1333/1000</f>
        <v>1.333</v>
      </c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68">
        <f>224.8/1000</f>
        <v>0.2248</v>
      </c>
      <c r="EH49" s="47">
        <f>755/1000</f>
        <v>0.755</v>
      </c>
      <c r="EI49" s="47">
        <f>521/1000</f>
        <v>0.52100000000000002</v>
      </c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>
        <f>255.3/1000</f>
        <v>0.25530000000000003</v>
      </c>
      <c r="EU49" s="68">
        <f>258.8/1000</f>
        <v>0.25880000000000003</v>
      </c>
      <c r="EV49" s="69">
        <f>291.2/1000</f>
        <v>0.29120000000000001</v>
      </c>
      <c r="EW49" s="69"/>
      <c r="EX49" s="69"/>
      <c r="EY49" s="69"/>
      <c r="EZ49" s="69"/>
      <c r="FA49" s="69"/>
      <c r="FB49" s="69"/>
      <c r="FC49" s="69"/>
      <c r="FD49" s="69"/>
      <c r="FE49" s="68">
        <f>167.5/1000</f>
        <v>0.16750000000000001</v>
      </c>
      <c r="FF49" s="47">
        <f>298.8/1000</f>
        <v>0.29880000000000001</v>
      </c>
      <c r="FG49" s="47">
        <f>601.2/1000</f>
        <v>0.60120000000000007</v>
      </c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68">
        <f>531.3/1000</f>
        <v>0.53129999999999999</v>
      </c>
      <c r="FU49" s="47">
        <f>611.6/1000</f>
        <v>0.61160000000000003</v>
      </c>
      <c r="FV49" s="47">
        <f>383.9/1000</f>
        <v>0.38389999999999996</v>
      </c>
      <c r="FW49" s="47"/>
      <c r="FX49" s="47"/>
      <c r="FY49" s="47"/>
      <c r="FZ49" s="47"/>
      <c r="GA49" s="47"/>
      <c r="GB49" s="47"/>
      <c r="GC49" s="68">
        <f>370/1000</f>
        <v>0.37</v>
      </c>
      <c r="GD49" s="47">
        <f>1188/1000</f>
        <v>1.1879999999999999</v>
      </c>
      <c r="GE49" s="47">
        <f>750.1/1000</f>
        <v>0.75009999999999999</v>
      </c>
      <c r="GF49" s="47"/>
      <c r="GG49" s="47"/>
      <c r="GH49" s="47"/>
      <c r="GI49" s="47"/>
      <c r="GJ49" s="47"/>
      <c r="GK49" s="47"/>
      <c r="GL49" s="47"/>
      <c r="GM49" s="47"/>
      <c r="GN49" s="68">
        <f>265.4/1000</f>
        <v>0.26539999999999997</v>
      </c>
      <c r="GO49" s="47">
        <f>1381.6/1000</f>
        <v>1.3815999999999999</v>
      </c>
      <c r="GP49" s="47">
        <f>1752.3/1000</f>
        <v>1.7523</v>
      </c>
      <c r="GQ49" s="47"/>
      <c r="GR49" s="47"/>
      <c r="GS49" s="47"/>
      <c r="GT49" s="47"/>
      <c r="GU49" s="47"/>
      <c r="GV49" s="47"/>
      <c r="GW49" s="47"/>
      <c r="GX49" s="47"/>
      <c r="GY49" s="68">
        <f>341/1000</f>
        <v>0.34100000000000003</v>
      </c>
      <c r="GZ49" s="68">
        <f>2389.2/1000</f>
        <v>2.3891999999999998</v>
      </c>
      <c r="HA49" s="68">
        <f>1276/1000</f>
        <v>1.276</v>
      </c>
      <c r="HB49" s="68"/>
      <c r="HC49" s="68"/>
      <c r="HD49" s="70"/>
      <c r="HE49" s="70"/>
      <c r="HF49" s="70"/>
      <c r="HG49" s="71"/>
      <c r="HH49" s="70"/>
      <c r="HI49" s="70"/>
      <c r="HJ49" s="70"/>
      <c r="HK49" s="70"/>
      <c r="HL49" s="70">
        <f>533.6/1000</f>
        <v>0.53360000000000007</v>
      </c>
      <c r="HM49" s="70">
        <f>199.3/1000</f>
        <v>0.1993</v>
      </c>
      <c r="HN49" s="70">
        <f>1140.9/1000</f>
        <v>1.1409</v>
      </c>
      <c r="HO49" s="70">
        <f>10531.4/1000</f>
        <v>10.5314</v>
      </c>
      <c r="HP49" s="70">
        <f>3694/1000</f>
        <v>3.694</v>
      </c>
      <c r="HQ49" s="70"/>
      <c r="HR49" s="70"/>
      <c r="HS49" s="70"/>
      <c r="HT49" s="70"/>
      <c r="HU49" s="70"/>
      <c r="HV49" s="70"/>
      <c r="HW49" s="70"/>
      <c r="HX49" s="70"/>
      <c r="HY49" s="70">
        <f>683.1/1000</f>
        <v>0.68310000000000004</v>
      </c>
      <c r="HZ49" s="70">
        <f>2294.6/1000</f>
        <v>2.2946</v>
      </c>
      <c r="IA49" s="70">
        <f>2736.8/1000</f>
        <v>2.7368000000000001</v>
      </c>
      <c r="IB49" s="72"/>
      <c r="IC49" s="72"/>
      <c r="ID49" s="70"/>
      <c r="IE49" s="70"/>
      <c r="IF49" s="72"/>
      <c r="IG49" s="72"/>
      <c r="IH49" s="70"/>
      <c r="II49" s="70"/>
      <c r="IJ49" s="70"/>
      <c r="IK49" s="70"/>
      <c r="IL49" s="70">
        <f>432.3/1000</f>
        <v>0.43230000000000002</v>
      </c>
      <c r="IM49" s="70">
        <f>2491.5/1000</f>
        <v>2.4914999999999998</v>
      </c>
      <c r="IN49" s="70">
        <f>609.4/1000</f>
        <v>0.60939999999999994</v>
      </c>
      <c r="IO49" s="70"/>
      <c r="IP49" s="70"/>
      <c r="IQ49" s="70"/>
      <c r="IR49" s="70"/>
      <c r="IS49" s="70"/>
      <c r="IT49" s="70"/>
      <c r="IU49" s="70"/>
      <c r="IV49" s="70"/>
      <c r="IW49" s="73">
        <f>599.5/1000</f>
        <v>0.59950000000000003</v>
      </c>
      <c r="IX49" s="72">
        <f>6542.8/1000</f>
        <v>6.5428000000000006</v>
      </c>
      <c r="IY49" s="72">
        <f>17765/1000</f>
        <v>17.765000000000001</v>
      </c>
      <c r="IZ49" s="72"/>
      <c r="JA49" s="72"/>
      <c r="JB49" s="72"/>
      <c r="JC49" s="72"/>
      <c r="JD49" s="72"/>
      <c r="JE49" s="72"/>
      <c r="JF49" s="72"/>
      <c r="JG49" s="72"/>
      <c r="JH49" s="72"/>
      <c r="JI49" s="72"/>
      <c r="JJ49" s="72">
        <f>2059.2/1000</f>
        <v>2.0591999999999997</v>
      </c>
      <c r="JK49" s="72">
        <f>1733.6/1000</f>
        <v>1.7335999999999998</v>
      </c>
      <c r="JL49" s="72">
        <f>1120.9/1000</f>
        <v>1.1209</v>
      </c>
      <c r="JM49" s="72">
        <f>1037.3/1000</f>
        <v>1.0372999999999999</v>
      </c>
      <c r="JN49" s="72">
        <f>1430/1000</f>
        <v>1.43</v>
      </c>
      <c r="JO49" s="72">
        <f>702.9/1000</f>
        <v>0.70289999999999997</v>
      </c>
      <c r="JP49" s="72"/>
      <c r="JQ49" s="72">
        <f>1355.2/1000</f>
        <v>1.3552</v>
      </c>
      <c r="JR49" s="72"/>
      <c r="JS49" s="72"/>
      <c r="JT49" s="72">
        <f>535.7/1000</f>
        <v>0.53570000000000007</v>
      </c>
      <c r="JU49" s="72"/>
      <c r="JV49" s="72">
        <f>1149.5/1000</f>
        <v>1.1495</v>
      </c>
      <c r="JW49" s="72"/>
      <c r="JX49" s="72"/>
      <c r="JY49" s="72">
        <f>338.2/1000</f>
        <v>0.3382</v>
      </c>
      <c r="JZ49" s="72">
        <f>2277/1000</f>
        <v>2.2770000000000001</v>
      </c>
      <c r="KA49" s="72">
        <f>418/1000</f>
        <v>0.41799999999999998</v>
      </c>
      <c r="KB49" s="72"/>
      <c r="KC49" s="72"/>
      <c r="KD49" s="72">
        <f>654.5/1000</f>
        <v>0.65449999999999997</v>
      </c>
      <c r="KE49" s="72">
        <f>1914/1000</f>
        <v>1.9139999999999999</v>
      </c>
      <c r="KF49" s="72"/>
      <c r="KG49" s="72"/>
      <c r="KH49" s="72">
        <f>331.1/1000</f>
        <v>0.33110000000000001</v>
      </c>
      <c r="KI49" s="72">
        <f>1290.3/1000</f>
        <v>1.2903</v>
      </c>
      <c r="KJ49" s="72"/>
      <c r="KK49" s="72"/>
      <c r="KL49" s="72"/>
      <c r="KM49" s="72"/>
      <c r="KN49" s="72">
        <f>213.4/1000</f>
        <v>0.21340000000000001</v>
      </c>
      <c r="KO49" s="72"/>
      <c r="KP49" s="72"/>
      <c r="KQ49" s="72">
        <f>315.7/1000</f>
        <v>0.31569999999999998</v>
      </c>
      <c r="KR49" s="72">
        <f>772.2/1000</f>
        <v>0.7722</v>
      </c>
      <c r="KS49" s="72">
        <f>82.5/1000</f>
        <v>8.2500000000000004E-2</v>
      </c>
      <c r="KT49" s="72"/>
      <c r="KU49" s="72"/>
      <c r="KV49" s="72"/>
      <c r="KW49" s="72"/>
      <c r="KX49" s="72">
        <f>546.15/1000</f>
        <v>0.54615000000000002</v>
      </c>
      <c r="KY49" s="72">
        <f>6981.7/1000</f>
        <v>6.9817</v>
      </c>
      <c r="KZ49" s="72"/>
      <c r="LA49" s="72"/>
      <c r="LB49" s="70">
        <f>601.26/1000</f>
        <v>0.60126000000000002</v>
      </c>
      <c r="LC49" s="70">
        <f>1658.8/1000</f>
        <v>1.6588000000000001</v>
      </c>
      <c r="LD49" s="70"/>
      <c r="LE49" s="70"/>
      <c r="LF49" s="70"/>
      <c r="LG49" s="70"/>
      <c r="LH49" s="70">
        <f>2411.2/1000</f>
        <v>2.4112</v>
      </c>
      <c r="LI49" s="70">
        <f>3545.3/1000</f>
        <v>3.5453000000000001</v>
      </c>
      <c r="LJ49" s="70"/>
      <c r="LK49" s="70"/>
      <c r="LL49" s="70"/>
      <c r="LM49" s="70"/>
      <c r="LN49" s="70">
        <f>1746.8/1000</f>
        <v>1.7467999999999999</v>
      </c>
      <c r="LO49" s="70">
        <f>3047/1000</f>
        <v>3.0470000000000002</v>
      </c>
      <c r="LP49" s="70"/>
      <c r="LQ49" s="70"/>
      <c r="LR49" s="70"/>
      <c r="LS49" s="70"/>
      <c r="LT49" s="70">
        <f>1100/1000</f>
        <v>1.1000000000000001</v>
      </c>
      <c r="LU49" s="70">
        <f>8453.5/1000</f>
        <v>8.4535</v>
      </c>
      <c r="LV49" s="70"/>
      <c r="LW49" s="70"/>
      <c r="LX49" s="70"/>
      <c r="LY49" s="70"/>
      <c r="LZ49" s="70">
        <f>911.02/1000</f>
        <v>0.91101999999999994</v>
      </c>
      <c r="MA49" s="70">
        <f>6172.1/1000</f>
        <v>6.1721000000000004</v>
      </c>
      <c r="MB49" s="70"/>
      <c r="MC49" s="70"/>
      <c r="MD49" s="70"/>
      <c r="ME49" s="70"/>
      <c r="MF49" s="70">
        <f>745.36/1000</f>
        <v>0.74536000000000002</v>
      </c>
      <c r="MG49" s="70">
        <f>8723/1000</f>
        <v>8.7230000000000008</v>
      </c>
      <c r="MH49" s="70"/>
      <c r="MI49" s="70"/>
      <c r="MJ49" s="70"/>
      <c r="MK49" s="70"/>
      <c r="ML49" s="70">
        <f>383.13/1000</f>
        <v>0.38312999999999997</v>
      </c>
      <c r="MM49" s="70">
        <f>369.6/1000</f>
        <v>0.36960000000000004</v>
      </c>
      <c r="MN49" s="70"/>
      <c r="MO49" s="70"/>
      <c r="MP49" s="70">
        <f>406.34/1000</f>
        <v>0.40633999999999998</v>
      </c>
      <c r="MQ49" s="70">
        <f>3369.3/1000</f>
        <v>3.3693</v>
      </c>
      <c r="MR49" s="70"/>
      <c r="MS49" s="70"/>
      <c r="MT49" s="70"/>
      <c r="MU49" s="70"/>
      <c r="MV49" s="74">
        <f>702.79/1000</f>
        <v>0.70278999999999991</v>
      </c>
      <c r="MW49" s="74">
        <f>5971.9/1000</f>
        <v>5.9718999999999998</v>
      </c>
      <c r="MX49" s="74"/>
      <c r="MY49" s="74"/>
      <c r="MZ49" s="11"/>
      <c r="NA49" s="11"/>
      <c r="NB49" s="11"/>
      <c r="NC49" s="11"/>
      <c r="ND49" s="11"/>
      <c r="NE49" s="11"/>
      <c r="NF49" s="11">
        <f>965.69/1000</f>
        <v>0.96569000000000005</v>
      </c>
      <c r="NG49" s="11">
        <f>13662/1000</f>
        <v>13.662000000000001</v>
      </c>
      <c r="NH49" s="11"/>
      <c r="NI49" s="11"/>
      <c r="NJ49" s="11"/>
      <c r="NK49" s="11"/>
    </row>
    <row r="50" spans="1:375" x14ac:dyDescent="0.2">
      <c r="A50" s="87" t="s">
        <v>78</v>
      </c>
      <c r="B50" s="8" t="s">
        <v>18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47"/>
      <c r="AK50" s="68"/>
      <c r="AL50" s="47"/>
      <c r="AM50" s="68"/>
      <c r="AN50" s="47"/>
      <c r="AO50" s="68"/>
      <c r="AP50" s="47"/>
      <c r="AQ50" s="68"/>
      <c r="AR50" s="47"/>
      <c r="AS50" s="68"/>
      <c r="AT50" s="47"/>
      <c r="AU50" s="68"/>
      <c r="AV50" s="47"/>
      <c r="AW50" s="68"/>
      <c r="AX50" s="47"/>
      <c r="AY50" s="68"/>
      <c r="AZ50" s="47"/>
      <c r="BA50" s="68"/>
      <c r="BB50" s="47"/>
      <c r="BC50" s="68"/>
      <c r="BD50" s="47"/>
      <c r="BE50" s="68"/>
      <c r="BF50" s="47"/>
      <c r="BG50" s="68"/>
      <c r="BH50" s="47"/>
      <c r="BI50" s="68"/>
      <c r="BJ50" s="47"/>
      <c r="BK50" s="68"/>
      <c r="BL50" s="47"/>
      <c r="BM50" s="47"/>
      <c r="BN50" s="47"/>
      <c r="BO50" s="47"/>
      <c r="BP50" s="47"/>
      <c r="BQ50" s="47"/>
      <c r="BR50" s="68"/>
      <c r="BS50" s="47"/>
      <c r="BT50" s="47"/>
      <c r="BU50" s="47"/>
      <c r="BV50" s="47"/>
      <c r="BW50" s="68"/>
      <c r="BX50" s="47"/>
      <c r="BY50" s="47"/>
      <c r="BZ50" s="47"/>
      <c r="CA50" s="47"/>
      <c r="CB50" s="68"/>
      <c r="CC50" s="47"/>
      <c r="CD50" s="47"/>
      <c r="CE50" s="68"/>
      <c r="CF50" s="47"/>
      <c r="CG50" s="47"/>
      <c r="CH50" s="47"/>
      <c r="CI50" s="47"/>
      <c r="CJ50" s="68"/>
      <c r="CK50" s="47"/>
      <c r="CL50" s="47"/>
      <c r="CM50" s="47"/>
      <c r="CN50" s="47"/>
      <c r="CO50" s="68"/>
      <c r="CP50" s="47"/>
      <c r="CQ50" s="47"/>
      <c r="CR50" s="47"/>
      <c r="CS50" s="47"/>
      <c r="CT50" s="47"/>
      <c r="CU50" s="47"/>
      <c r="CV50" s="47"/>
      <c r="CW50" s="47"/>
      <c r="CX50" s="68"/>
      <c r="CY50" s="47"/>
      <c r="CZ50" s="47"/>
      <c r="DA50" s="47"/>
      <c r="DB50" s="47"/>
      <c r="DC50" s="68"/>
      <c r="DD50" s="68"/>
      <c r="DE50" s="47"/>
      <c r="DF50" s="47"/>
      <c r="DG50" s="68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68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68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68"/>
      <c r="EV50" s="69"/>
      <c r="EW50" s="69"/>
      <c r="EX50" s="69"/>
      <c r="EY50" s="69"/>
      <c r="EZ50" s="69"/>
      <c r="FA50" s="69"/>
      <c r="FB50" s="69"/>
      <c r="FC50" s="69"/>
      <c r="FD50" s="69"/>
      <c r="FE50" s="68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68"/>
      <c r="FU50" s="47"/>
      <c r="FV50" s="47"/>
      <c r="FW50" s="47"/>
      <c r="FX50" s="47"/>
      <c r="FY50" s="47"/>
      <c r="FZ50" s="47"/>
      <c r="GA50" s="47"/>
      <c r="GB50" s="47"/>
      <c r="GC50" s="68"/>
      <c r="GD50" s="47"/>
      <c r="GE50" s="47"/>
      <c r="GF50" s="47"/>
      <c r="GG50" s="47"/>
      <c r="GH50" s="47"/>
      <c r="GI50" s="47"/>
      <c r="GJ50" s="47"/>
      <c r="GK50" s="47"/>
      <c r="GL50" s="47"/>
      <c r="GM50" s="47"/>
      <c r="GN50" s="68"/>
      <c r="GO50" s="47"/>
      <c r="GP50" s="47"/>
      <c r="GQ50" s="47"/>
      <c r="GR50" s="47"/>
      <c r="GS50" s="47"/>
      <c r="GT50" s="47"/>
      <c r="GU50" s="47"/>
      <c r="GV50" s="47"/>
      <c r="GW50" s="47"/>
      <c r="GX50" s="47"/>
      <c r="GY50" s="68"/>
      <c r="GZ50" s="68"/>
      <c r="HA50" s="68"/>
      <c r="HB50" s="68"/>
      <c r="HC50" s="68"/>
      <c r="HD50" s="70"/>
      <c r="HE50" s="70"/>
      <c r="HF50" s="70"/>
      <c r="HG50" s="71"/>
      <c r="HH50" s="70"/>
      <c r="HI50" s="70"/>
      <c r="HJ50" s="70"/>
      <c r="HK50" s="70"/>
      <c r="HL50" s="70"/>
      <c r="HM50" s="70"/>
      <c r="HN50" s="70"/>
      <c r="HO50" s="70"/>
      <c r="HP50" s="70"/>
      <c r="HQ50" s="70"/>
      <c r="HR50" s="70"/>
      <c r="HS50" s="70"/>
      <c r="HT50" s="70"/>
      <c r="HU50" s="70"/>
      <c r="HV50" s="70"/>
      <c r="HW50" s="70"/>
      <c r="HX50" s="70"/>
      <c r="HY50" s="70"/>
      <c r="HZ50" s="70"/>
      <c r="IA50" s="70"/>
      <c r="IB50" s="70"/>
      <c r="IC50" s="70"/>
      <c r="ID50" s="70"/>
      <c r="IE50" s="70"/>
      <c r="IF50" s="70"/>
      <c r="IG50" s="70"/>
      <c r="IH50" s="70"/>
      <c r="II50" s="70"/>
      <c r="IJ50" s="70"/>
      <c r="IK50" s="70"/>
      <c r="IL50" s="70"/>
      <c r="IM50" s="70"/>
      <c r="IN50" s="70"/>
      <c r="IO50" s="70"/>
      <c r="IP50" s="70"/>
      <c r="IQ50" s="70"/>
      <c r="IR50" s="70"/>
      <c r="IS50" s="70"/>
      <c r="IT50" s="70"/>
      <c r="IU50" s="70"/>
      <c r="IV50" s="70"/>
      <c r="IW50" s="73"/>
      <c r="IX50" s="72"/>
      <c r="IY50" s="72"/>
      <c r="IZ50" s="72"/>
      <c r="JA50" s="72"/>
      <c r="JB50" s="72"/>
      <c r="JC50" s="72"/>
      <c r="JD50" s="72"/>
      <c r="JE50" s="72"/>
      <c r="JF50" s="72"/>
      <c r="JG50" s="72"/>
      <c r="JH50" s="72"/>
      <c r="JI50" s="72"/>
      <c r="JJ50" s="72"/>
      <c r="JK50" s="72"/>
      <c r="JL50" s="72"/>
      <c r="JM50" s="73" t="s">
        <v>79</v>
      </c>
      <c r="JN50" s="73" t="s">
        <v>79</v>
      </c>
      <c r="JO50" s="73" t="s">
        <v>79</v>
      </c>
      <c r="JP50" s="72"/>
      <c r="JQ50" s="73" t="s">
        <v>79</v>
      </c>
      <c r="JR50" s="72"/>
      <c r="JS50" s="72"/>
      <c r="JT50" s="73" t="s">
        <v>79</v>
      </c>
      <c r="JU50" s="72"/>
      <c r="JV50" s="72"/>
      <c r="JW50" s="72"/>
      <c r="JX50" s="72"/>
      <c r="JY50" s="72"/>
      <c r="JZ50" s="73" t="s">
        <v>79</v>
      </c>
      <c r="KA50" s="73" t="s">
        <v>79</v>
      </c>
      <c r="KB50" s="72"/>
      <c r="KC50" s="72"/>
      <c r="KD50" s="83" t="s">
        <v>79</v>
      </c>
      <c r="KE50" s="83" t="s">
        <v>79</v>
      </c>
      <c r="KF50" s="72"/>
      <c r="KG50" s="72"/>
      <c r="KH50" s="83" t="s">
        <v>79</v>
      </c>
      <c r="KI50" s="83" t="s">
        <v>79</v>
      </c>
      <c r="KJ50" s="72"/>
      <c r="KK50" s="72"/>
      <c r="KL50" s="72"/>
      <c r="KM50" s="72"/>
      <c r="KN50" s="83" t="s">
        <v>79</v>
      </c>
      <c r="KO50" s="72"/>
      <c r="KP50" s="72"/>
      <c r="KQ50" s="72"/>
      <c r="KR50" s="72"/>
      <c r="KS50" s="72"/>
      <c r="KT50" s="72"/>
      <c r="KU50" s="72"/>
      <c r="KV50" s="72"/>
      <c r="KW50" s="72"/>
      <c r="KX50" s="83" t="s">
        <v>79</v>
      </c>
      <c r="KY50" s="83" t="s">
        <v>79</v>
      </c>
      <c r="KZ50" s="72"/>
      <c r="LA50" s="72"/>
      <c r="LB50" s="75" t="s">
        <v>79</v>
      </c>
      <c r="LC50" s="75" t="s">
        <v>79</v>
      </c>
      <c r="LD50" s="70"/>
      <c r="LE50" s="70"/>
      <c r="LF50" s="70"/>
      <c r="LG50" s="70"/>
      <c r="LH50" s="75" t="s">
        <v>61</v>
      </c>
      <c r="LI50" s="70">
        <v>565.29</v>
      </c>
      <c r="LJ50" s="70"/>
      <c r="LK50" s="70"/>
      <c r="LL50" s="70"/>
      <c r="LM50" s="70"/>
      <c r="LN50" s="75" t="s">
        <v>79</v>
      </c>
      <c r="LO50" s="75" t="s">
        <v>79</v>
      </c>
      <c r="LP50" s="70"/>
      <c r="LQ50" s="70"/>
      <c r="LR50" s="70"/>
      <c r="LS50" s="70"/>
      <c r="LT50" s="75" t="s">
        <v>79</v>
      </c>
      <c r="LU50" s="75" t="s">
        <v>79</v>
      </c>
      <c r="LV50" s="70"/>
      <c r="LW50" s="70"/>
      <c r="LX50" s="70"/>
      <c r="LY50" s="70"/>
      <c r="LZ50" s="75" t="s">
        <v>79</v>
      </c>
      <c r="MA50" s="75" t="s">
        <v>79</v>
      </c>
      <c r="MB50" s="70"/>
      <c r="MC50" s="70"/>
      <c r="MD50" s="70"/>
      <c r="ME50" s="70"/>
      <c r="MF50" s="75" t="s">
        <v>79</v>
      </c>
      <c r="MG50" s="75" t="s">
        <v>79</v>
      </c>
      <c r="MH50" s="70"/>
      <c r="MI50" s="70"/>
      <c r="MJ50" s="70"/>
      <c r="MK50" s="70"/>
      <c r="ML50" s="75" t="s">
        <v>79</v>
      </c>
      <c r="MM50" s="75" t="s">
        <v>79</v>
      </c>
      <c r="MN50" s="70"/>
      <c r="MO50" s="70"/>
      <c r="MP50" s="75" t="s">
        <v>79</v>
      </c>
      <c r="MQ50" s="75" t="s">
        <v>79</v>
      </c>
      <c r="MR50" s="70"/>
      <c r="MS50" s="70"/>
      <c r="MT50" s="70"/>
      <c r="MU50" s="70"/>
      <c r="MV50" s="75" t="s">
        <v>79</v>
      </c>
      <c r="MW50" s="75" t="s">
        <v>79</v>
      </c>
      <c r="MX50" s="70"/>
      <c r="MY50" s="70"/>
      <c r="MZ50" s="11"/>
      <c r="NA50" s="11"/>
      <c r="NB50" s="11"/>
      <c r="NC50" s="11"/>
      <c r="ND50" s="11"/>
      <c r="NE50" s="11"/>
      <c r="NF50" s="112" t="s">
        <v>79</v>
      </c>
      <c r="NG50" s="112" t="s">
        <v>79</v>
      </c>
      <c r="NH50" s="11"/>
      <c r="NI50" s="11"/>
      <c r="NJ50" s="11"/>
      <c r="NK50" s="11"/>
    </row>
    <row r="51" spans="1:375" x14ac:dyDescent="0.2">
      <c r="A51" s="86" t="s">
        <v>23</v>
      </c>
      <c r="B51" s="8" t="s">
        <v>18</v>
      </c>
      <c r="C51" s="67">
        <v>2628</v>
      </c>
      <c r="D51" s="67">
        <v>1751.8</v>
      </c>
      <c r="E51" s="67">
        <v>1332</v>
      </c>
      <c r="F51" s="67">
        <v>520.20000000000005</v>
      </c>
      <c r="G51" s="67">
        <v>1793</v>
      </c>
      <c r="H51" s="67"/>
      <c r="I51" s="67">
        <v>786.8</v>
      </c>
      <c r="J51" s="67">
        <v>1348.2</v>
      </c>
      <c r="K51" s="67">
        <v>1638.4</v>
      </c>
      <c r="L51" s="67">
        <v>1312</v>
      </c>
      <c r="M51" s="68">
        <v>1729.6</v>
      </c>
      <c r="N51" s="68">
        <v>1319</v>
      </c>
      <c r="O51" s="68">
        <v>438.2</v>
      </c>
      <c r="P51" s="68">
        <v>384</v>
      </c>
      <c r="Q51" s="68">
        <v>106.1</v>
      </c>
      <c r="R51" s="68"/>
      <c r="S51" s="68">
        <v>416</v>
      </c>
      <c r="T51" s="68">
        <v>259.2</v>
      </c>
      <c r="U51" s="68">
        <v>359.8</v>
      </c>
      <c r="V51" s="68">
        <v>269.8</v>
      </c>
      <c r="W51" s="68"/>
      <c r="X51" s="68">
        <v>343</v>
      </c>
      <c r="Y51" s="68">
        <v>394.4</v>
      </c>
      <c r="Z51" s="68">
        <v>601.4</v>
      </c>
      <c r="AA51" s="68">
        <v>845.2</v>
      </c>
      <c r="AB51" s="68">
        <v>504.8</v>
      </c>
      <c r="AC51" s="68">
        <v>301.8</v>
      </c>
      <c r="AD51" s="68">
        <v>507.4</v>
      </c>
      <c r="AE51" s="68">
        <v>359.2</v>
      </c>
      <c r="AF51" s="68">
        <v>342.4</v>
      </c>
      <c r="AG51" s="68">
        <v>228</v>
      </c>
      <c r="AH51" s="68">
        <v>170.6</v>
      </c>
      <c r="AI51" s="68">
        <v>285.2</v>
      </c>
      <c r="AJ51" s="47">
        <v>1150.4000000000001</v>
      </c>
      <c r="AK51" s="68">
        <v>408.8</v>
      </c>
      <c r="AL51" s="47">
        <v>1549.8</v>
      </c>
      <c r="AM51" s="68">
        <v>313.60000000000002</v>
      </c>
      <c r="AN51" s="47">
        <v>1117.2</v>
      </c>
      <c r="AO51" s="68">
        <v>407.6</v>
      </c>
      <c r="AP51" s="47">
        <v>1501.4</v>
      </c>
      <c r="AQ51" s="68">
        <v>333.6</v>
      </c>
      <c r="AR51" s="47">
        <v>970.4</v>
      </c>
      <c r="AS51" s="68">
        <v>353.6</v>
      </c>
      <c r="AT51" s="47">
        <v>884.8</v>
      </c>
      <c r="AU51" s="68">
        <v>182.6</v>
      </c>
      <c r="AV51" s="47">
        <v>287.8</v>
      </c>
      <c r="AW51" s="68">
        <v>242</v>
      </c>
      <c r="AX51" s="47">
        <v>537.6</v>
      </c>
      <c r="AY51" s="68">
        <v>169.6</v>
      </c>
      <c r="AZ51" s="47">
        <v>181.6</v>
      </c>
      <c r="BA51" s="68">
        <v>67.099999999999994</v>
      </c>
      <c r="BB51" s="47">
        <v>244.1</v>
      </c>
      <c r="BC51" s="68">
        <v>185.2</v>
      </c>
      <c r="BD51" s="47">
        <v>424</v>
      </c>
      <c r="BE51" s="68">
        <v>281.3</v>
      </c>
      <c r="BF51" s="47">
        <v>401.5</v>
      </c>
      <c r="BG51" s="68">
        <v>349.3</v>
      </c>
      <c r="BH51" s="47">
        <v>388.3</v>
      </c>
      <c r="BI51" s="68">
        <v>267</v>
      </c>
      <c r="BJ51" s="47">
        <v>618.79999999999995</v>
      </c>
      <c r="BK51" s="68">
        <v>321</v>
      </c>
      <c r="BL51" s="47">
        <v>523.6</v>
      </c>
      <c r="BM51" s="47">
        <v>426.8</v>
      </c>
      <c r="BN51" s="47"/>
      <c r="BO51" s="47"/>
      <c r="BP51" s="47"/>
      <c r="BQ51" s="47"/>
      <c r="BR51" s="68">
        <v>319.8</v>
      </c>
      <c r="BS51" s="47">
        <v>426.5</v>
      </c>
      <c r="BT51" s="47">
        <v>539.70000000000005</v>
      </c>
      <c r="BU51" s="47"/>
      <c r="BV51" s="47"/>
      <c r="BW51" s="68" t="s">
        <v>61</v>
      </c>
      <c r="BX51" s="47" t="s">
        <v>61</v>
      </c>
      <c r="BY51" s="47" t="s">
        <v>61</v>
      </c>
      <c r="BZ51" s="47"/>
      <c r="CA51" s="47"/>
      <c r="CB51" s="68"/>
      <c r="CC51" s="47"/>
      <c r="CD51" s="47"/>
      <c r="CE51" s="68">
        <v>374.6</v>
      </c>
      <c r="CF51" s="47">
        <v>353.7</v>
      </c>
      <c r="CG51" s="47">
        <v>652.9</v>
      </c>
      <c r="CH51" s="47"/>
      <c r="CI51" s="47"/>
      <c r="CJ51" s="68" t="s">
        <v>58</v>
      </c>
      <c r="CK51" s="47">
        <v>514.79999999999995</v>
      </c>
      <c r="CL51" s="47" t="s">
        <v>61</v>
      </c>
      <c r="CM51" s="47"/>
      <c r="CN51" s="47"/>
      <c r="CO51" s="68">
        <f>208.6</f>
        <v>208.6</v>
      </c>
      <c r="CP51" s="47">
        <v>247.5</v>
      </c>
      <c r="CQ51" s="47">
        <v>250.5</v>
      </c>
      <c r="CR51" s="47"/>
      <c r="CS51" s="47"/>
      <c r="CT51" s="47"/>
      <c r="CU51" s="47"/>
      <c r="CV51" s="47"/>
      <c r="CW51" s="47"/>
      <c r="CX51" s="68">
        <f>347.4</f>
        <v>347.4</v>
      </c>
      <c r="CY51" s="47">
        <v>379.5</v>
      </c>
      <c r="CZ51" s="47">
        <v>417.6</v>
      </c>
      <c r="DA51" s="47"/>
      <c r="DB51" s="47"/>
      <c r="DC51" s="68"/>
      <c r="DD51" s="68"/>
      <c r="DE51" s="47"/>
      <c r="DF51" s="47"/>
      <c r="DG51" s="68">
        <f>273.9</f>
        <v>273.89999999999998</v>
      </c>
      <c r="DH51" s="47">
        <v>476.3</v>
      </c>
      <c r="DI51" s="47">
        <v>548.9</v>
      </c>
      <c r="DJ51" s="47"/>
      <c r="DK51" s="47"/>
      <c r="DL51" s="47"/>
      <c r="DM51" s="47"/>
      <c r="DN51" s="47"/>
      <c r="DO51" s="47"/>
      <c r="DP51" s="47"/>
      <c r="DQ51" s="47"/>
      <c r="DR51" s="68">
        <f>110</f>
        <v>110</v>
      </c>
      <c r="DS51" s="47">
        <v>330</v>
      </c>
      <c r="DT51" s="47">
        <v>201.3</v>
      </c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68">
        <f>130.8</f>
        <v>130.80000000000001</v>
      </c>
      <c r="EH51" s="47">
        <v>524</v>
      </c>
      <c r="EI51" s="47">
        <v>453.2</v>
      </c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>
        <v>541.29999999999995</v>
      </c>
      <c r="EU51" s="68">
        <f>391.4</f>
        <v>391.4</v>
      </c>
      <c r="EV51" s="69">
        <v>566.5</v>
      </c>
      <c r="EW51" s="69"/>
      <c r="EX51" s="69"/>
      <c r="EY51" s="69"/>
      <c r="EZ51" s="69"/>
      <c r="FA51" s="69"/>
      <c r="FB51" s="69"/>
      <c r="FC51" s="69"/>
      <c r="FD51" s="69"/>
      <c r="FE51" s="68">
        <f>389.5</f>
        <v>389.5</v>
      </c>
      <c r="FF51" s="47">
        <v>540.79999999999995</v>
      </c>
      <c r="FG51" s="47">
        <v>541.29999999999995</v>
      </c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68">
        <v>205.7</v>
      </c>
      <c r="FU51" s="47">
        <v>193.6</v>
      </c>
      <c r="FV51" s="47">
        <v>435.6</v>
      </c>
      <c r="FW51" s="47"/>
      <c r="FX51" s="47"/>
      <c r="FY51" s="47"/>
      <c r="FZ51" s="47"/>
      <c r="GA51" s="47"/>
      <c r="GB51" s="47"/>
      <c r="GC51" s="68">
        <v>274</v>
      </c>
      <c r="GD51" s="47">
        <v>357.1</v>
      </c>
      <c r="GE51" s="47">
        <v>336.4</v>
      </c>
      <c r="GF51" s="47"/>
      <c r="GG51" s="47"/>
      <c r="GH51" s="47"/>
      <c r="GI51" s="47"/>
      <c r="GJ51" s="47"/>
      <c r="GK51" s="47"/>
      <c r="GL51" s="47"/>
      <c r="GM51" s="47"/>
      <c r="GN51" s="68">
        <v>283.89999999999998</v>
      </c>
      <c r="GO51" s="47">
        <v>516.6</v>
      </c>
      <c r="GP51" s="47">
        <v>486.3</v>
      </c>
      <c r="GQ51" s="47"/>
      <c r="GR51" s="47"/>
      <c r="GS51" s="47"/>
      <c r="GT51" s="47"/>
      <c r="GU51" s="47"/>
      <c r="GV51" s="47"/>
      <c r="GW51" s="47"/>
      <c r="GX51" s="47"/>
      <c r="GY51" s="68">
        <v>284.89999999999998</v>
      </c>
      <c r="GZ51" s="68">
        <v>559.9</v>
      </c>
      <c r="HA51" s="68">
        <v>580.79999999999995</v>
      </c>
      <c r="HB51" s="68"/>
      <c r="HC51" s="68"/>
      <c r="HD51" s="70"/>
      <c r="HE51" s="70"/>
      <c r="HF51" s="70"/>
      <c r="HG51" s="71"/>
      <c r="HH51" s="70"/>
      <c r="HI51" s="70"/>
      <c r="HJ51" s="70"/>
      <c r="HK51" s="70"/>
      <c r="HL51" s="70">
        <v>57.8</v>
      </c>
      <c r="HM51" s="70">
        <v>55.2</v>
      </c>
      <c r="HN51" s="70">
        <v>138.69999999999999</v>
      </c>
      <c r="HO51" s="70">
        <v>436.9</v>
      </c>
      <c r="HP51" s="70">
        <v>399.3</v>
      </c>
      <c r="HQ51" s="70"/>
      <c r="HR51" s="70"/>
      <c r="HS51" s="70"/>
      <c r="HT51" s="70"/>
      <c r="HU51" s="70"/>
      <c r="HV51" s="70"/>
      <c r="HW51" s="70"/>
      <c r="HX51" s="70"/>
      <c r="HY51" s="70">
        <v>225.5</v>
      </c>
      <c r="HZ51" s="70">
        <v>471.5</v>
      </c>
      <c r="IA51" s="70">
        <v>387.3</v>
      </c>
      <c r="IB51" s="72"/>
      <c r="IC51" s="72"/>
      <c r="ID51" s="70"/>
      <c r="IE51" s="70"/>
      <c r="IF51" s="72"/>
      <c r="IG51" s="72"/>
      <c r="IH51" s="70"/>
      <c r="II51" s="70"/>
      <c r="IJ51" s="70"/>
      <c r="IK51" s="70"/>
      <c r="IL51" s="70">
        <v>303.60000000000002</v>
      </c>
      <c r="IM51" s="70">
        <v>577.5</v>
      </c>
      <c r="IN51" s="70">
        <v>457.6</v>
      </c>
      <c r="IO51" s="70"/>
      <c r="IP51" s="70"/>
      <c r="IQ51" s="70"/>
      <c r="IR51" s="70"/>
      <c r="IS51" s="70"/>
      <c r="IT51" s="70"/>
      <c r="IU51" s="70"/>
      <c r="IV51" s="70"/>
      <c r="IW51" s="73">
        <v>191.4</v>
      </c>
      <c r="IX51" s="72">
        <v>377.3</v>
      </c>
      <c r="IY51" s="72">
        <v>608.29999999999995</v>
      </c>
      <c r="IZ51" s="72"/>
      <c r="JA51" s="72"/>
      <c r="JB51" s="72"/>
      <c r="JC51" s="72"/>
      <c r="JD51" s="72"/>
      <c r="JE51" s="72"/>
      <c r="JF51" s="72"/>
      <c r="JG51" s="72"/>
      <c r="JH51" s="72"/>
      <c r="JI51" s="72"/>
      <c r="JJ51" s="72">
        <v>163.9</v>
      </c>
      <c r="JK51" s="72">
        <v>250.8</v>
      </c>
      <c r="JL51" s="72">
        <v>364.1</v>
      </c>
      <c r="JM51" s="72">
        <v>146.30000000000001</v>
      </c>
      <c r="JN51" s="72">
        <v>331.1</v>
      </c>
      <c r="JO51" s="72">
        <v>336.6</v>
      </c>
      <c r="JP51" s="72"/>
      <c r="JQ51" s="72">
        <v>290.39999999999998</v>
      </c>
      <c r="JR51" s="72"/>
      <c r="JS51" s="72"/>
      <c r="JT51" s="72">
        <v>158.4</v>
      </c>
      <c r="JU51" s="72"/>
      <c r="JV51" s="72">
        <v>313.5</v>
      </c>
      <c r="JW51" s="72"/>
      <c r="JX51" s="72"/>
      <c r="JY51" s="73">
        <v>227.7</v>
      </c>
      <c r="JZ51" s="72">
        <v>342.1</v>
      </c>
      <c r="KA51" s="72">
        <v>356.4</v>
      </c>
      <c r="KB51" s="72"/>
      <c r="KC51" s="72"/>
      <c r="KD51" s="72">
        <v>284.89999999999998</v>
      </c>
      <c r="KE51" s="72">
        <v>352</v>
      </c>
      <c r="KF51" s="72"/>
      <c r="KG51" s="72"/>
      <c r="KH51" s="72">
        <v>265.10000000000002</v>
      </c>
      <c r="KI51" s="72">
        <v>401.5</v>
      </c>
      <c r="KJ51" s="72"/>
      <c r="KK51" s="72"/>
      <c r="KL51" s="72"/>
      <c r="KM51" s="72"/>
      <c r="KN51" s="72">
        <v>313.5</v>
      </c>
      <c r="KO51" s="72"/>
      <c r="KP51" s="72"/>
      <c r="KQ51" s="72">
        <v>309.10000000000002</v>
      </c>
      <c r="KR51" s="72">
        <v>482.9</v>
      </c>
      <c r="KS51" s="72">
        <v>443.3</v>
      </c>
      <c r="KT51" s="72"/>
      <c r="KU51" s="72"/>
      <c r="KV51" s="72"/>
      <c r="KW51" s="72"/>
      <c r="KX51" s="73" t="s">
        <v>61</v>
      </c>
      <c r="KY51" s="73" t="s">
        <v>61</v>
      </c>
      <c r="KZ51" s="72"/>
      <c r="LA51" s="72"/>
      <c r="LB51" s="74">
        <v>220.66</v>
      </c>
      <c r="LC51" s="74">
        <v>397.32</v>
      </c>
      <c r="LD51" s="74"/>
      <c r="LE51" s="74"/>
      <c r="LF51" s="74"/>
      <c r="LG51" s="74"/>
      <c r="LH51" s="76" t="s">
        <v>79</v>
      </c>
      <c r="LI51" s="76" t="s">
        <v>79</v>
      </c>
      <c r="LJ51" s="74"/>
      <c r="LK51" s="74"/>
      <c r="LL51" s="74"/>
      <c r="LM51" s="74"/>
      <c r="LN51" s="74">
        <v>215.49</v>
      </c>
      <c r="LO51" s="74">
        <v>240.35</v>
      </c>
      <c r="LP51" s="74"/>
      <c r="LQ51" s="74"/>
      <c r="LR51" s="74"/>
      <c r="LS51" s="74"/>
      <c r="LT51" s="74">
        <v>301.95</v>
      </c>
      <c r="LU51" s="74">
        <v>316.69</v>
      </c>
      <c r="LV51" s="74"/>
      <c r="LW51" s="74"/>
      <c r="LX51" s="74"/>
      <c r="LY51" s="74"/>
      <c r="LZ51" s="74">
        <v>273.45999999999998</v>
      </c>
      <c r="MA51" s="74">
        <v>286.77</v>
      </c>
      <c r="MB51" s="74"/>
      <c r="MC51" s="74"/>
      <c r="MD51" s="74"/>
      <c r="ME51" s="74"/>
      <c r="MF51" s="74">
        <v>443.85</v>
      </c>
      <c r="MG51" s="74">
        <v>699.49</v>
      </c>
      <c r="MH51" s="74"/>
      <c r="MI51" s="74"/>
      <c r="MJ51" s="74"/>
      <c r="MK51" s="74"/>
      <c r="ML51" s="74">
        <v>357.7</v>
      </c>
      <c r="MM51" s="74">
        <v>513.26</v>
      </c>
      <c r="MN51" s="74"/>
      <c r="MO51" s="74"/>
      <c r="MP51" s="74">
        <v>439.78</v>
      </c>
      <c r="MQ51" s="74">
        <v>645.59</v>
      </c>
      <c r="MR51" s="74"/>
      <c r="MS51" s="74"/>
      <c r="MT51" s="74"/>
      <c r="MU51" s="74"/>
      <c r="MV51" s="70">
        <v>62.491</v>
      </c>
      <c r="MW51" s="70">
        <v>302.61</v>
      </c>
      <c r="MX51" s="70"/>
      <c r="MY51" s="70"/>
      <c r="MZ51" s="11"/>
      <c r="NA51" s="11"/>
      <c r="NB51" s="11"/>
      <c r="NC51" s="11"/>
      <c r="ND51" s="11"/>
      <c r="NE51" s="11"/>
      <c r="NF51" s="11">
        <v>169.62</v>
      </c>
      <c r="NG51" s="11">
        <v>355.08</v>
      </c>
      <c r="NH51" s="11"/>
      <c r="NI51" s="11"/>
      <c r="NJ51" s="11"/>
      <c r="NK51" s="11"/>
    </row>
    <row r="52" spans="1:375" x14ac:dyDescent="0.2">
      <c r="A52" s="86" t="s">
        <v>20</v>
      </c>
      <c r="B52" s="8" t="s">
        <v>18</v>
      </c>
      <c r="C52" s="67">
        <f>54.1</f>
        <v>54.1</v>
      </c>
      <c r="D52" s="67">
        <f>174.1</f>
        <v>174.1</v>
      </c>
      <c r="E52" s="67">
        <f>28.57</f>
        <v>28.57</v>
      </c>
      <c r="F52" s="67"/>
      <c r="G52" s="67"/>
      <c r="H52" s="67"/>
      <c r="I52" s="67"/>
      <c r="J52" s="67"/>
      <c r="K52" s="67">
        <f>1049</f>
        <v>1049</v>
      </c>
      <c r="L52" s="67">
        <v>501.4</v>
      </c>
      <c r="M52" s="68">
        <v>1026</v>
      </c>
      <c r="N52" s="68">
        <v>312.8</v>
      </c>
      <c r="O52" s="68">
        <v>1540</v>
      </c>
      <c r="P52" s="68">
        <v>240</v>
      </c>
      <c r="Q52" s="68">
        <v>109.1</v>
      </c>
      <c r="R52" s="68"/>
      <c r="S52" s="68">
        <v>418</v>
      </c>
      <c r="T52" s="68">
        <v>218.6</v>
      </c>
      <c r="U52" s="68">
        <v>311.2</v>
      </c>
      <c r="V52" s="68">
        <v>133.19999999999999</v>
      </c>
      <c r="W52" s="68"/>
      <c r="X52" s="68">
        <v>176.2</v>
      </c>
      <c r="Y52" s="68">
        <v>144.19999999999999</v>
      </c>
      <c r="Z52" s="68">
        <v>267.2</v>
      </c>
      <c r="AA52" s="68">
        <v>258.60000000000002</v>
      </c>
      <c r="AB52" s="68">
        <v>358.8</v>
      </c>
      <c r="AC52" s="68">
        <v>101</v>
      </c>
      <c r="AD52" s="68">
        <v>217.4</v>
      </c>
      <c r="AE52" s="68">
        <v>178.8</v>
      </c>
      <c r="AF52" s="68">
        <v>120.74</v>
      </c>
      <c r="AG52" s="68">
        <v>150.80000000000001</v>
      </c>
      <c r="AH52" s="68">
        <v>77.3</v>
      </c>
      <c r="AI52" s="68">
        <v>113.8</v>
      </c>
      <c r="AJ52" s="47">
        <v>375.8</v>
      </c>
      <c r="AK52" s="68">
        <v>120.6</v>
      </c>
      <c r="AL52" s="47">
        <v>600</v>
      </c>
      <c r="AM52" s="68">
        <v>146.6</v>
      </c>
      <c r="AN52" s="47">
        <v>603.6</v>
      </c>
      <c r="AO52" s="68">
        <v>136</v>
      </c>
      <c r="AP52" s="47">
        <v>670.4</v>
      </c>
      <c r="AQ52" s="68">
        <v>106.8</v>
      </c>
      <c r="AR52" s="47">
        <v>424.4</v>
      </c>
      <c r="AS52" s="68">
        <v>181.2</v>
      </c>
      <c r="AT52" s="47">
        <v>493.8</v>
      </c>
      <c r="AU52" s="68" t="s">
        <v>55</v>
      </c>
      <c r="AV52" s="47">
        <v>262.39999999999998</v>
      </c>
      <c r="AW52" s="68" t="s">
        <v>55</v>
      </c>
      <c r="AX52" s="47" t="s">
        <v>55</v>
      </c>
      <c r="AY52" s="68">
        <v>206.7</v>
      </c>
      <c r="AZ52" s="47">
        <v>148.80000000000001</v>
      </c>
      <c r="BA52" s="68" t="s">
        <v>52</v>
      </c>
      <c r="BB52" s="47">
        <v>243.9</v>
      </c>
      <c r="BC52" s="68" t="s">
        <v>52</v>
      </c>
      <c r="BD52" s="47">
        <v>333.2</v>
      </c>
      <c r="BE52" s="68" t="s">
        <v>52</v>
      </c>
      <c r="BF52" s="47">
        <v>194.8</v>
      </c>
      <c r="BG52" s="68" t="s">
        <v>52</v>
      </c>
      <c r="BH52" s="47" t="s">
        <v>52</v>
      </c>
      <c r="BI52" s="68" t="s">
        <v>52</v>
      </c>
      <c r="BJ52" s="47" t="s">
        <v>52</v>
      </c>
      <c r="BK52" s="68" t="s">
        <v>52</v>
      </c>
      <c r="BL52" s="47" t="s">
        <v>52</v>
      </c>
      <c r="BM52" s="47" t="s">
        <v>55</v>
      </c>
      <c r="BN52" s="47"/>
      <c r="BO52" s="47"/>
      <c r="BP52" s="47"/>
      <c r="BQ52" s="47"/>
      <c r="BR52" s="68" t="s">
        <v>61</v>
      </c>
      <c r="BS52" s="47" t="s">
        <v>61</v>
      </c>
      <c r="BT52" s="47" t="s">
        <v>61</v>
      </c>
      <c r="BU52" s="47"/>
      <c r="BV52" s="47"/>
      <c r="BW52" s="68" t="s">
        <v>61</v>
      </c>
      <c r="BX52" s="47" t="s">
        <v>61</v>
      </c>
      <c r="BY52" s="47" t="s">
        <v>61</v>
      </c>
      <c r="BZ52" s="47"/>
      <c r="CA52" s="47"/>
      <c r="CB52" s="68"/>
      <c r="CC52" s="47"/>
      <c r="CD52" s="47"/>
      <c r="CE52" s="68" t="s">
        <v>61</v>
      </c>
      <c r="CF52" s="47">
        <v>121</v>
      </c>
      <c r="CG52" s="47">
        <v>99</v>
      </c>
      <c r="CH52" s="47"/>
      <c r="CI52" s="47"/>
      <c r="CJ52" s="68" t="s">
        <v>58</v>
      </c>
      <c r="CK52" s="47" t="s">
        <v>61</v>
      </c>
      <c r="CL52" s="47">
        <v>118.6</v>
      </c>
      <c r="CM52" s="47"/>
      <c r="CN52" s="47"/>
      <c r="CO52" s="68" t="s">
        <v>58</v>
      </c>
      <c r="CP52" s="47">
        <v>52.3</v>
      </c>
      <c r="CQ52" s="47">
        <v>61.4</v>
      </c>
      <c r="CR52" s="47"/>
      <c r="CS52" s="47"/>
      <c r="CT52" s="47"/>
      <c r="CU52" s="47"/>
      <c r="CV52" s="47"/>
      <c r="CW52" s="47"/>
      <c r="CX52" s="68" t="s">
        <v>58</v>
      </c>
      <c r="CY52" s="47" t="s">
        <v>61</v>
      </c>
      <c r="CZ52" s="47" t="s">
        <v>61</v>
      </c>
      <c r="DA52" s="47"/>
      <c r="DB52" s="47"/>
      <c r="DC52" s="68"/>
      <c r="DD52" s="68"/>
      <c r="DE52" s="47"/>
      <c r="DF52" s="47"/>
      <c r="DG52" s="68" t="s">
        <v>61</v>
      </c>
      <c r="DH52" s="47" t="s">
        <v>61</v>
      </c>
      <c r="DI52" s="47">
        <v>53.9</v>
      </c>
      <c r="DJ52" s="47"/>
      <c r="DK52" s="47"/>
      <c r="DL52" s="47"/>
      <c r="DM52" s="47"/>
      <c r="DN52" s="47"/>
      <c r="DO52" s="47"/>
      <c r="DP52" s="47"/>
      <c r="DQ52" s="47"/>
      <c r="DR52" s="68" t="s">
        <v>61</v>
      </c>
      <c r="DS52" s="47" t="s">
        <v>61</v>
      </c>
      <c r="DT52" s="47" t="s">
        <v>61</v>
      </c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68" t="s">
        <v>61</v>
      </c>
      <c r="EH52" s="47" t="s">
        <v>61</v>
      </c>
      <c r="EI52" s="47" t="s">
        <v>61</v>
      </c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 t="s">
        <v>61</v>
      </c>
      <c r="EU52" s="68" t="s">
        <v>61</v>
      </c>
      <c r="EV52" s="69" t="s">
        <v>61</v>
      </c>
      <c r="EW52" s="69"/>
      <c r="EX52" s="69"/>
      <c r="EY52" s="69"/>
      <c r="EZ52" s="69"/>
      <c r="FA52" s="69"/>
      <c r="FB52" s="69"/>
      <c r="FC52" s="69"/>
      <c r="FD52" s="69"/>
      <c r="FE52" s="68" t="s">
        <v>61</v>
      </c>
      <c r="FF52" s="47" t="s">
        <v>61</v>
      </c>
      <c r="FG52" s="47" t="s">
        <v>61</v>
      </c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68" t="s">
        <v>61</v>
      </c>
      <c r="FU52" s="47" t="s">
        <v>61</v>
      </c>
      <c r="FV52" s="47" t="s">
        <v>61</v>
      </c>
      <c r="FW52" s="47"/>
      <c r="FX52" s="47"/>
      <c r="FY52" s="47"/>
      <c r="FZ52" s="47"/>
      <c r="GA52" s="47"/>
      <c r="GB52" s="47"/>
      <c r="GC52" s="68" t="s">
        <v>61</v>
      </c>
      <c r="GD52" s="47" t="s">
        <v>61</v>
      </c>
      <c r="GE52" s="47" t="s">
        <v>61</v>
      </c>
      <c r="GF52" s="47"/>
      <c r="GG52" s="47"/>
      <c r="GH52" s="47"/>
      <c r="GI52" s="47"/>
      <c r="GJ52" s="47"/>
      <c r="GK52" s="47"/>
      <c r="GL52" s="47"/>
      <c r="GM52" s="47"/>
      <c r="GN52" s="68" t="s">
        <v>61</v>
      </c>
      <c r="GO52" s="47" t="s">
        <v>61</v>
      </c>
      <c r="GP52" s="47">
        <v>58.2</v>
      </c>
      <c r="GQ52" s="47"/>
      <c r="GR52" s="47"/>
      <c r="GS52" s="47"/>
      <c r="GT52" s="47"/>
      <c r="GU52" s="47"/>
      <c r="GV52" s="47"/>
      <c r="GW52" s="47"/>
      <c r="GX52" s="47"/>
      <c r="GY52" s="68" t="s">
        <v>61</v>
      </c>
      <c r="GZ52" s="68">
        <v>58.3</v>
      </c>
      <c r="HA52" s="68" t="s">
        <v>61</v>
      </c>
      <c r="HB52" s="68"/>
      <c r="HC52" s="68"/>
      <c r="HD52" s="70"/>
      <c r="HE52" s="70"/>
      <c r="HF52" s="70"/>
      <c r="HG52" s="71"/>
      <c r="HH52" s="70"/>
      <c r="HI52" s="70"/>
      <c r="HJ52" s="70"/>
      <c r="HK52" s="70"/>
      <c r="HL52" s="75" t="s">
        <v>61</v>
      </c>
      <c r="HM52" s="75" t="s">
        <v>61</v>
      </c>
      <c r="HN52" s="75" t="s">
        <v>61</v>
      </c>
      <c r="HO52" s="75" t="s">
        <v>61</v>
      </c>
      <c r="HP52" s="75" t="s">
        <v>61</v>
      </c>
      <c r="HQ52" s="70"/>
      <c r="HR52" s="70"/>
      <c r="HS52" s="70"/>
      <c r="HT52" s="70"/>
      <c r="HU52" s="70"/>
      <c r="HV52" s="70"/>
      <c r="HW52" s="70"/>
      <c r="HX52" s="70"/>
      <c r="HY52" s="82" t="s">
        <v>61</v>
      </c>
      <c r="HZ52" s="82" t="s">
        <v>61</v>
      </c>
      <c r="IA52" s="82" t="s">
        <v>61</v>
      </c>
      <c r="IB52" s="72"/>
      <c r="IC52" s="72"/>
      <c r="ID52" s="70"/>
      <c r="IE52" s="70"/>
      <c r="IF52" s="72"/>
      <c r="IG52" s="72"/>
      <c r="IH52" s="70"/>
      <c r="II52" s="70"/>
      <c r="IJ52" s="70"/>
      <c r="IK52" s="70"/>
      <c r="IL52" s="70">
        <v>79.2</v>
      </c>
      <c r="IM52" s="70">
        <v>58.3</v>
      </c>
      <c r="IN52" s="70">
        <v>1697.3</v>
      </c>
      <c r="IO52" s="70"/>
      <c r="IP52" s="70"/>
      <c r="IQ52" s="70"/>
      <c r="IR52" s="70"/>
      <c r="IS52" s="70"/>
      <c r="IT52" s="70"/>
      <c r="IU52" s="70"/>
      <c r="IV52" s="70"/>
      <c r="IW52" s="73" t="s">
        <v>61</v>
      </c>
      <c r="IX52" s="73" t="s">
        <v>61</v>
      </c>
      <c r="IY52" s="73" t="s">
        <v>61</v>
      </c>
      <c r="IZ52" s="72"/>
      <c r="JA52" s="72"/>
      <c r="JB52" s="72"/>
      <c r="JC52" s="72"/>
      <c r="JD52" s="72"/>
      <c r="JE52" s="72"/>
      <c r="JF52" s="72"/>
      <c r="JG52" s="72"/>
      <c r="JH52" s="72"/>
      <c r="JI52" s="72"/>
      <c r="JJ52" s="72">
        <v>38.5</v>
      </c>
      <c r="JK52" s="73" t="s">
        <v>61</v>
      </c>
      <c r="JL52" s="73" t="s">
        <v>61</v>
      </c>
      <c r="JM52" s="73" t="s">
        <v>61</v>
      </c>
      <c r="JN52" s="73" t="s">
        <v>61</v>
      </c>
      <c r="JO52" s="72">
        <v>52.8</v>
      </c>
      <c r="JP52" s="72"/>
      <c r="JQ52" s="72">
        <v>53.9</v>
      </c>
      <c r="JR52" s="72"/>
      <c r="JS52" s="72"/>
      <c r="JT52" s="73" t="s">
        <v>61</v>
      </c>
      <c r="JU52" s="72"/>
      <c r="JV52" s="73" t="s">
        <v>61</v>
      </c>
      <c r="JW52" s="72"/>
      <c r="JX52" s="72"/>
      <c r="JY52" s="73" t="s">
        <v>61</v>
      </c>
      <c r="JZ52" s="73" t="s">
        <v>61</v>
      </c>
      <c r="KA52" s="73" t="s">
        <v>61</v>
      </c>
      <c r="KB52" s="72"/>
      <c r="KC52" s="72"/>
      <c r="KD52" s="73" t="s">
        <v>61</v>
      </c>
      <c r="KE52" s="73" t="s">
        <v>61</v>
      </c>
      <c r="KF52" s="72"/>
      <c r="KG52" s="72"/>
      <c r="KH52" s="73" t="s">
        <v>61</v>
      </c>
      <c r="KI52" s="73" t="s">
        <v>61</v>
      </c>
      <c r="KJ52" s="72"/>
      <c r="KK52" s="72"/>
      <c r="KL52" s="72"/>
      <c r="KM52" s="72"/>
      <c r="KN52" s="73" t="s">
        <v>61</v>
      </c>
      <c r="KO52" s="72"/>
      <c r="KP52" s="72"/>
      <c r="KQ52" s="73" t="s">
        <v>61</v>
      </c>
      <c r="KR52" s="73" t="s">
        <v>61</v>
      </c>
      <c r="KS52" s="73" t="s">
        <v>61</v>
      </c>
      <c r="KT52" s="72"/>
      <c r="KU52" s="72"/>
      <c r="KV52" s="72"/>
      <c r="KW52" s="72"/>
      <c r="KX52" s="73" t="s">
        <v>61</v>
      </c>
      <c r="KY52" s="73" t="s">
        <v>61</v>
      </c>
      <c r="KZ52" s="72"/>
      <c r="LA52" s="72"/>
      <c r="LB52" s="74" t="s">
        <v>61</v>
      </c>
      <c r="LC52" s="74" t="s">
        <v>61</v>
      </c>
      <c r="LD52" s="74"/>
      <c r="LE52" s="74"/>
      <c r="LF52" s="74"/>
      <c r="LG52" s="74"/>
      <c r="LH52" s="76" t="s">
        <v>61</v>
      </c>
      <c r="LI52" s="76" t="s">
        <v>61</v>
      </c>
      <c r="LJ52" s="74"/>
      <c r="LK52" s="74"/>
      <c r="LL52" s="74"/>
      <c r="LM52" s="74"/>
      <c r="LN52" s="76" t="s">
        <v>61</v>
      </c>
      <c r="LO52" s="76" t="s">
        <v>61</v>
      </c>
      <c r="LP52" s="74"/>
      <c r="LQ52" s="74"/>
      <c r="LR52" s="74"/>
      <c r="LS52" s="74"/>
      <c r="LT52" s="74">
        <v>69.489999999999995</v>
      </c>
      <c r="LU52" s="74">
        <v>69.7</v>
      </c>
      <c r="LV52" s="74"/>
      <c r="LW52" s="74"/>
      <c r="LX52" s="74"/>
      <c r="LY52" s="74"/>
      <c r="LZ52" s="74">
        <v>366.3</v>
      </c>
      <c r="MA52" s="74">
        <v>214.5</v>
      </c>
      <c r="MB52" s="74"/>
      <c r="MC52" s="74"/>
      <c r="MD52" s="74"/>
      <c r="ME52" s="74"/>
      <c r="MF52" s="76" t="s">
        <v>61</v>
      </c>
      <c r="MG52" s="74">
        <v>95.45</v>
      </c>
      <c r="MH52" s="74"/>
      <c r="MI52" s="74"/>
      <c r="MJ52" s="74"/>
      <c r="MK52" s="74"/>
      <c r="ML52" s="76" t="s">
        <v>61</v>
      </c>
      <c r="MM52" s="76" t="s">
        <v>61</v>
      </c>
      <c r="MN52" s="74"/>
      <c r="MO52" s="74"/>
      <c r="MP52" s="74">
        <v>302.94</v>
      </c>
      <c r="MQ52" s="74">
        <v>132.11000000000001</v>
      </c>
      <c r="MR52" s="74"/>
      <c r="MS52" s="74"/>
      <c r="MT52" s="74"/>
      <c r="MU52" s="74"/>
      <c r="MV52" s="76" t="s">
        <v>61</v>
      </c>
      <c r="MW52" s="76" t="s">
        <v>61</v>
      </c>
      <c r="MX52" s="74"/>
      <c r="MY52" s="74"/>
      <c r="MZ52" s="11"/>
      <c r="NA52" s="11"/>
      <c r="NB52" s="11"/>
      <c r="NC52" s="11"/>
      <c r="ND52" s="11"/>
      <c r="NE52" s="11"/>
      <c r="NF52" s="112" t="s">
        <v>61</v>
      </c>
      <c r="NG52" s="11">
        <v>50.71</v>
      </c>
      <c r="NH52" s="11"/>
      <c r="NI52" s="11"/>
      <c r="NJ52" s="11"/>
      <c r="NK52" s="11"/>
    </row>
    <row r="53" spans="1:375" x14ac:dyDescent="0.2">
      <c r="A53" s="29" t="s">
        <v>24</v>
      </c>
      <c r="B53" s="29" t="s">
        <v>1</v>
      </c>
      <c r="C53" s="67">
        <v>1180.4000000000001</v>
      </c>
      <c r="D53" s="67">
        <v>976.4</v>
      </c>
      <c r="E53" s="67">
        <v>1413.4</v>
      </c>
      <c r="F53" s="67">
        <v>477.9</v>
      </c>
      <c r="G53" s="67">
        <v>1633.8</v>
      </c>
      <c r="H53" s="67">
        <v>1065.9000000000001</v>
      </c>
      <c r="I53" s="67">
        <v>1323.6</v>
      </c>
      <c r="J53" s="67">
        <v>1861.8</v>
      </c>
      <c r="K53" s="67">
        <v>1956.2</v>
      </c>
      <c r="L53" s="67">
        <v>1740.6</v>
      </c>
      <c r="M53" s="150">
        <v>1646.2</v>
      </c>
      <c r="N53" s="150">
        <v>1976</v>
      </c>
      <c r="O53" s="68"/>
      <c r="P53" s="68">
        <v>939.7</v>
      </c>
      <c r="Q53" s="68">
        <v>478.5</v>
      </c>
      <c r="R53" s="68"/>
      <c r="S53" s="68">
        <v>1111.4000000000001</v>
      </c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47"/>
      <c r="AK53" s="68"/>
      <c r="AL53" s="47"/>
      <c r="AM53" s="68"/>
      <c r="AN53" s="47"/>
      <c r="AO53" s="68"/>
      <c r="AP53" s="47"/>
      <c r="AQ53" s="68"/>
      <c r="AR53" s="47"/>
      <c r="AS53" s="68"/>
      <c r="AT53" s="47"/>
      <c r="AU53" s="68"/>
      <c r="AV53" s="47"/>
      <c r="AW53" s="68"/>
      <c r="AX53" s="47"/>
      <c r="AY53" s="68"/>
      <c r="AZ53" s="47"/>
      <c r="BA53" s="68"/>
      <c r="BB53" s="47"/>
      <c r="BC53" s="68"/>
      <c r="BD53" s="47"/>
      <c r="BE53" s="68"/>
      <c r="BF53" s="47"/>
      <c r="BG53" s="68"/>
      <c r="BH53" s="47"/>
      <c r="BI53" s="68"/>
      <c r="BJ53" s="47"/>
      <c r="BK53" s="68"/>
      <c r="BL53" s="47"/>
      <c r="BM53" s="47"/>
      <c r="BN53" s="47"/>
      <c r="BO53" s="47"/>
      <c r="BP53" s="47"/>
      <c r="BQ53" s="47"/>
      <c r="BR53" s="68"/>
      <c r="BS53" s="47"/>
      <c r="BT53" s="47"/>
      <c r="BU53" s="47"/>
      <c r="BV53" s="47"/>
      <c r="BW53" s="68"/>
      <c r="BX53" s="47"/>
      <c r="BY53" s="47"/>
      <c r="BZ53" s="47"/>
      <c r="CA53" s="47"/>
      <c r="CB53" s="68"/>
      <c r="CC53" s="47"/>
      <c r="CD53" s="47"/>
      <c r="CE53" s="68"/>
      <c r="CF53" s="47"/>
      <c r="CG53" s="47"/>
      <c r="CH53" s="47"/>
      <c r="CI53" s="47"/>
      <c r="CJ53" s="68"/>
      <c r="CK53" s="47"/>
      <c r="CL53" s="47"/>
      <c r="CM53" s="47"/>
      <c r="CN53" s="47"/>
      <c r="CO53" s="68"/>
      <c r="CP53" s="47"/>
      <c r="CQ53" s="47"/>
      <c r="CR53" s="47"/>
      <c r="CS53" s="47"/>
      <c r="CT53" s="47"/>
      <c r="CU53" s="47"/>
      <c r="CV53" s="47"/>
      <c r="CW53" s="47"/>
      <c r="CX53" s="68"/>
      <c r="CY53" s="47"/>
      <c r="CZ53" s="47"/>
      <c r="DA53" s="47"/>
      <c r="DB53" s="47"/>
      <c r="DC53" s="68"/>
      <c r="DD53" s="68"/>
      <c r="DE53" s="47"/>
      <c r="DF53" s="47"/>
      <c r="DG53" s="68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68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68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68"/>
      <c r="EV53" s="69"/>
      <c r="EW53" s="69"/>
      <c r="EX53" s="69"/>
      <c r="EY53" s="69"/>
      <c r="EZ53" s="69"/>
      <c r="FA53" s="69"/>
      <c r="FB53" s="69"/>
      <c r="FC53" s="69"/>
      <c r="FD53" s="69"/>
      <c r="FE53" s="68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68"/>
      <c r="FU53" s="47"/>
      <c r="FV53" s="47"/>
      <c r="FW53" s="47"/>
      <c r="FX53" s="47"/>
      <c r="FY53" s="47"/>
      <c r="FZ53" s="47"/>
      <c r="GA53" s="47"/>
      <c r="GB53" s="47"/>
      <c r="GC53" s="68"/>
      <c r="GD53" s="47"/>
      <c r="GE53" s="47"/>
      <c r="GF53" s="47"/>
      <c r="GG53" s="47"/>
      <c r="GH53" s="47"/>
      <c r="GI53" s="47"/>
      <c r="GJ53" s="47"/>
      <c r="GK53" s="47"/>
      <c r="GL53" s="47"/>
      <c r="GM53" s="47"/>
      <c r="GN53" s="68"/>
      <c r="GO53" s="47"/>
      <c r="GP53" s="47"/>
      <c r="GQ53" s="47"/>
      <c r="GR53" s="47"/>
      <c r="GS53" s="47"/>
      <c r="GT53" s="47"/>
      <c r="GU53" s="47"/>
      <c r="GV53" s="47"/>
      <c r="GW53" s="47"/>
      <c r="GX53" s="47"/>
      <c r="GY53" s="68"/>
      <c r="GZ53" s="68"/>
      <c r="HA53" s="68"/>
      <c r="HB53" s="68"/>
      <c r="HC53" s="68"/>
      <c r="HD53" s="70"/>
      <c r="HE53" s="70"/>
      <c r="HF53" s="70"/>
      <c r="HG53" s="71"/>
      <c r="HH53" s="70"/>
      <c r="HI53" s="70"/>
      <c r="HJ53" s="70"/>
      <c r="HK53" s="70"/>
      <c r="HL53" s="70"/>
      <c r="HM53" s="70"/>
      <c r="HN53" s="70"/>
      <c r="HO53" s="70"/>
      <c r="HP53" s="70"/>
      <c r="HQ53" s="70"/>
      <c r="HR53" s="70"/>
      <c r="HS53" s="70"/>
      <c r="HT53" s="70"/>
      <c r="HU53" s="70"/>
      <c r="HV53" s="70"/>
      <c r="HW53" s="70"/>
      <c r="HX53" s="70"/>
      <c r="HY53" s="70"/>
      <c r="HZ53" s="70"/>
      <c r="IA53" s="70"/>
      <c r="IB53" s="72"/>
      <c r="IC53" s="72"/>
      <c r="ID53" s="70"/>
      <c r="IE53" s="70"/>
      <c r="IF53" s="72"/>
      <c r="IG53" s="72"/>
      <c r="IH53" s="70"/>
      <c r="II53" s="70"/>
      <c r="IJ53" s="70"/>
      <c r="IK53" s="70"/>
      <c r="IL53" s="70"/>
      <c r="IM53" s="70"/>
      <c r="IN53" s="70"/>
      <c r="IO53" s="70"/>
      <c r="IP53" s="70"/>
      <c r="IQ53" s="70"/>
      <c r="IR53" s="70"/>
      <c r="IS53" s="70"/>
      <c r="IT53" s="70"/>
      <c r="IU53" s="70"/>
      <c r="IV53" s="70"/>
      <c r="IW53" s="73"/>
      <c r="IX53" s="72"/>
      <c r="IY53" s="72"/>
      <c r="IZ53" s="72"/>
      <c r="JA53" s="72"/>
      <c r="JB53" s="72"/>
      <c r="JC53" s="72"/>
      <c r="JD53" s="72"/>
      <c r="JE53" s="72"/>
      <c r="JF53" s="72"/>
      <c r="JG53" s="72"/>
      <c r="JH53" s="72"/>
      <c r="JI53" s="72"/>
      <c r="JJ53" s="72"/>
      <c r="JK53" s="72"/>
      <c r="JL53" s="72"/>
      <c r="JM53" s="72"/>
      <c r="JN53" s="72"/>
      <c r="JO53" s="72"/>
      <c r="JP53" s="72"/>
      <c r="JQ53" s="72"/>
      <c r="JR53" s="72"/>
      <c r="JS53" s="72"/>
      <c r="JT53" s="72"/>
      <c r="JU53" s="72"/>
      <c r="JV53" s="72"/>
      <c r="JW53" s="72"/>
      <c r="JX53" s="72"/>
      <c r="JY53" s="72"/>
      <c r="JZ53" s="72"/>
      <c r="KA53" s="72"/>
      <c r="KB53" s="72"/>
      <c r="KC53" s="72"/>
      <c r="KD53" s="72"/>
      <c r="KE53" s="72"/>
      <c r="KF53" s="72"/>
      <c r="KG53" s="72"/>
      <c r="KH53" s="72"/>
      <c r="KI53" s="72"/>
      <c r="KJ53" s="72"/>
      <c r="KK53" s="72"/>
      <c r="KL53" s="72"/>
      <c r="KM53" s="72"/>
      <c r="KN53" s="72"/>
      <c r="KO53" s="72"/>
      <c r="KP53" s="72"/>
      <c r="KQ53" s="72"/>
      <c r="KR53" s="72"/>
      <c r="KS53" s="72"/>
      <c r="KT53" s="72"/>
      <c r="KU53" s="72"/>
      <c r="KV53" s="72"/>
      <c r="KW53" s="72"/>
      <c r="KX53" s="72"/>
      <c r="KY53" s="72"/>
      <c r="KZ53" s="72"/>
      <c r="LA53" s="72"/>
      <c r="LB53" s="74"/>
      <c r="LC53" s="74"/>
      <c r="LD53" s="74"/>
      <c r="LE53" s="74"/>
      <c r="LF53" s="74"/>
      <c r="LG53" s="74"/>
      <c r="LH53" s="74"/>
      <c r="LI53" s="74"/>
      <c r="LJ53" s="74"/>
      <c r="LK53" s="74"/>
      <c r="LL53" s="74"/>
      <c r="LM53" s="74"/>
      <c r="LN53" s="74"/>
      <c r="LO53" s="74"/>
      <c r="LP53" s="74"/>
      <c r="LQ53" s="74"/>
      <c r="LR53" s="74"/>
      <c r="LS53" s="74"/>
      <c r="LT53" s="74"/>
      <c r="LU53" s="74"/>
      <c r="LV53" s="74"/>
      <c r="LW53" s="74"/>
      <c r="LX53" s="74"/>
      <c r="LY53" s="74"/>
      <c r="LZ53" s="74"/>
      <c r="MA53" s="74"/>
      <c r="MB53" s="74"/>
      <c r="MC53" s="74"/>
      <c r="MD53" s="74"/>
      <c r="ME53" s="74"/>
      <c r="MF53" s="74"/>
      <c r="MG53" s="74"/>
      <c r="MH53" s="74"/>
      <c r="MI53" s="74"/>
      <c r="MJ53" s="74"/>
      <c r="MK53" s="74"/>
      <c r="ML53" s="74"/>
      <c r="MM53" s="74"/>
      <c r="MN53" s="74"/>
      <c r="MO53" s="74"/>
      <c r="MP53" s="74"/>
      <c r="MQ53" s="74"/>
      <c r="MR53" s="74"/>
      <c r="MS53" s="74"/>
      <c r="MT53" s="74"/>
      <c r="MU53" s="74"/>
      <c r="MV53" s="70"/>
      <c r="MW53" s="70"/>
      <c r="MX53" s="70"/>
      <c r="MY53" s="70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</row>
    <row r="54" spans="1:375" x14ac:dyDescent="0.2">
      <c r="A54" s="29" t="s">
        <v>25</v>
      </c>
      <c r="B54" s="29" t="s">
        <v>1</v>
      </c>
      <c r="C54" s="67">
        <v>1169.5999999999999</v>
      </c>
      <c r="D54" s="67">
        <v>1166.4000000000001</v>
      </c>
      <c r="E54" s="67">
        <v>1069.4000000000001</v>
      </c>
      <c r="F54" s="67">
        <v>525.20000000000005</v>
      </c>
      <c r="G54" s="67">
        <v>1441.2</v>
      </c>
      <c r="H54" s="67">
        <v>1138.4000000000001</v>
      </c>
      <c r="I54" s="67">
        <v>1132.8</v>
      </c>
      <c r="J54" s="67">
        <v>1578.8</v>
      </c>
      <c r="K54" s="67">
        <v>1670.6</v>
      </c>
      <c r="L54" s="67">
        <v>1224.5999999999999</v>
      </c>
      <c r="M54" s="150">
        <v>1345</v>
      </c>
      <c r="N54" s="150">
        <v>1634</v>
      </c>
      <c r="O54" s="68"/>
      <c r="P54" s="68">
        <v>862.1</v>
      </c>
      <c r="Q54" s="68">
        <v>539.9</v>
      </c>
      <c r="R54" s="68"/>
      <c r="S54" s="68">
        <v>1213</v>
      </c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47"/>
      <c r="AK54" s="68"/>
      <c r="AL54" s="47"/>
      <c r="AM54" s="68"/>
      <c r="AN54" s="47"/>
      <c r="AO54" s="68"/>
      <c r="AP54" s="47"/>
      <c r="AQ54" s="68"/>
      <c r="AR54" s="47"/>
      <c r="AS54" s="68"/>
      <c r="AT54" s="47"/>
      <c r="AU54" s="68"/>
      <c r="AV54" s="47"/>
      <c r="AW54" s="68"/>
      <c r="AX54" s="47"/>
      <c r="AY54" s="68"/>
      <c r="AZ54" s="47"/>
      <c r="BA54" s="68"/>
      <c r="BB54" s="47"/>
      <c r="BC54" s="68"/>
      <c r="BD54" s="47"/>
      <c r="BE54" s="68"/>
      <c r="BF54" s="47"/>
      <c r="BG54" s="68"/>
      <c r="BH54" s="47"/>
      <c r="BI54" s="68"/>
      <c r="BJ54" s="47"/>
      <c r="BK54" s="68"/>
      <c r="BL54" s="47"/>
      <c r="BM54" s="47"/>
      <c r="BN54" s="47"/>
      <c r="BO54" s="47"/>
      <c r="BP54" s="47"/>
      <c r="BQ54" s="47"/>
      <c r="BR54" s="68"/>
      <c r="BS54" s="47"/>
      <c r="BT54" s="47"/>
      <c r="BU54" s="47"/>
      <c r="BV54" s="47"/>
      <c r="BW54" s="68"/>
      <c r="BX54" s="47"/>
      <c r="BY54" s="47"/>
      <c r="BZ54" s="47"/>
      <c r="CA54" s="47"/>
      <c r="CB54" s="68"/>
      <c r="CC54" s="47"/>
      <c r="CD54" s="47"/>
      <c r="CE54" s="68"/>
      <c r="CF54" s="47"/>
      <c r="CG54" s="47"/>
      <c r="CH54" s="47"/>
      <c r="CI54" s="47"/>
      <c r="CJ54" s="68"/>
      <c r="CK54" s="47"/>
      <c r="CL54" s="47"/>
      <c r="CM54" s="47"/>
      <c r="CN54" s="47"/>
      <c r="CO54" s="68"/>
      <c r="CP54" s="47"/>
      <c r="CQ54" s="47"/>
      <c r="CR54" s="47"/>
      <c r="CS54" s="47"/>
      <c r="CT54" s="47"/>
      <c r="CU54" s="47"/>
      <c r="CV54" s="47"/>
      <c r="CW54" s="47"/>
      <c r="CX54" s="68"/>
      <c r="CY54" s="47"/>
      <c r="CZ54" s="47"/>
      <c r="DA54" s="47"/>
      <c r="DB54" s="47"/>
      <c r="DC54" s="68"/>
      <c r="DD54" s="68"/>
      <c r="DE54" s="47"/>
      <c r="DF54" s="47"/>
      <c r="DG54" s="68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68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68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68"/>
      <c r="EV54" s="69"/>
      <c r="EW54" s="69"/>
      <c r="EX54" s="69"/>
      <c r="EY54" s="69"/>
      <c r="EZ54" s="69"/>
      <c r="FA54" s="69"/>
      <c r="FB54" s="69"/>
      <c r="FC54" s="69"/>
      <c r="FD54" s="69"/>
      <c r="FE54" s="68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68"/>
      <c r="FU54" s="47"/>
      <c r="FV54" s="47"/>
      <c r="FW54" s="47"/>
      <c r="FX54" s="47"/>
      <c r="FY54" s="47"/>
      <c r="FZ54" s="47"/>
      <c r="GA54" s="47"/>
      <c r="GB54" s="47"/>
      <c r="GC54" s="68"/>
      <c r="GD54" s="47"/>
      <c r="GE54" s="47"/>
      <c r="GF54" s="47"/>
      <c r="GG54" s="47"/>
      <c r="GH54" s="47"/>
      <c r="GI54" s="47"/>
      <c r="GJ54" s="47"/>
      <c r="GK54" s="47"/>
      <c r="GL54" s="47"/>
      <c r="GM54" s="47"/>
      <c r="GN54" s="68"/>
      <c r="GO54" s="47"/>
      <c r="GP54" s="47"/>
      <c r="GQ54" s="47"/>
      <c r="GR54" s="47"/>
      <c r="GS54" s="47"/>
      <c r="GT54" s="47"/>
      <c r="GU54" s="47"/>
      <c r="GV54" s="47"/>
      <c r="GW54" s="47"/>
      <c r="GX54" s="47"/>
      <c r="GY54" s="68"/>
      <c r="GZ54" s="68"/>
      <c r="HA54" s="68"/>
      <c r="HB54" s="68"/>
      <c r="HC54" s="68"/>
      <c r="HD54" s="70"/>
      <c r="HE54" s="70"/>
      <c r="HF54" s="70"/>
      <c r="HG54" s="71"/>
      <c r="HH54" s="70"/>
      <c r="HI54" s="70"/>
      <c r="HJ54" s="70"/>
      <c r="HK54" s="70"/>
      <c r="HL54" s="70"/>
      <c r="HM54" s="70"/>
      <c r="HN54" s="70"/>
      <c r="HO54" s="70"/>
      <c r="HP54" s="70"/>
      <c r="HQ54" s="70"/>
      <c r="HR54" s="70"/>
      <c r="HS54" s="70"/>
      <c r="HT54" s="70"/>
      <c r="HU54" s="70"/>
      <c r="HV54" s="70"/>
      <c r="HW54" s="70"/>
      <c r="HX54" s="70"/>
      <c r="HY54" s="70"/>
      <c r="HZ54" s="70"/>
      <c r="IA54" s="70"/>
      <c r="IB54" s="72"/>
      <c r="IC54" s="72"/>
      <c r="ID54" s="70"/>
      <c r="IE54" s="70"/>
      <c r="IF54" s="72"/>
      <c r="IG54" s="72"/>
      <c r="IH54" s="70"/>
      <c r="II54" s="70"/>
      <c r="IJ54" s="70"/>
      <c r="IK54" s="70"/>
      <c r="IL54" s="70"/>
      <c r="IM54" s="70"/>
      <c r="IN54" s="70"/>
      <c r="IO54" s="70"/>
      <c r="IP54" s="70"/>
      <c r="IQ54" s="70"/>
      <c r="IR54" s="70"/>
      <c r="IS54" s="70"/>
      <c r="IT54" s="70"/>
      <c r="IU54" s="70"/>
      <c r="IV54" s="70"/>
      <c r="IW54" s="73"/>
      <c r="IX54" s="72"/>
      <c r="IY54" s="72"/>
      <c r="IZ54" s="72"/>
      <c r="JA54" s="72"/>
      <c r="JB54" s="72"/>
      <c r="JC54" s="72"/>
      <c r="JD54" s="72"/>
      <c r="JE54" s="72"/>
      <c r="JF54" s="72"/>
      <c r="JG54" s="72"/>
      <c r="JH54" s="72"/>
      <c r="JI54" s="72"/>
      <c r="JJ54" s="72"/>
      <c r="JK54" s="72"/>
      <c r="JL54" s="72"/>
      <c r="JM54" s="72"/>
      <c r="JN54" s="72"/>
      <c r="JO54" s="72"/>
      <c r="JP54" s="72"/>
      <c r="JQ54" s="72"/>
      <c r="JR54" s="72"/>
      <c r="JS54" s="72"/>
      <c r="JT54" s="72"/>
      <c r="JU54" s="72"/>
      <c r="JV54" s="72"/>
      <c r="JW54" s="72"/>
      <c r="JX54" s="72"/>
      <c r="JY54" s="72"/>
      <c r="JZ54" s="72"/>
      <c r="KA54" s="72"/>
      <c r="KB54" s="72"/>
      <c r="KC54" s="72"/>
      <c r="KD54" s="72"/>
      <c r="KE54" s="72"/>
      <c r="KF54" s="72"/>
      <c r="KG54" s="72"/>
      <c r="KH54" s="72"/>
      <c r="KI54" s="72"/>
      <c r="KJ54" s="72"/>
      <c r="KK54" s="72"/>
      <c r="KL54" s="72"/>
      <c r="KM54" s="72"/>
      <c r="KN54" s="72"/>
      <c r="KO54" s="72"/>
      <c r="KP54" s="72"/>
      <c r="KQ54" s="72"/>
      <c r="KR54" s="72"/>
      <c r="KS54" s="72"/>
      <c r="KT54" s="72"/>
      <c r="KU54" s="72"/>
      <c r="KV54" s="72"/>
      <c r="KW54" s="72"/>
      <c r="KX54" s="72"/>
      <c r="KY54" s="72"/>
      <c r="KZ54" s="72"/>
      <c r="LA54" s="72"/>
      <c r="LB54" s="74"/>
      <c r="LC54" s="74"/>
      <c r="LD54" s="74"/>
      <c r="LE54" s="74"/>
      <c r="LF54" s="74"/>
      <c r="LG54" s="74"/>
      <c r="LH54" s="74"/>
      <c r="LI54" s="74"/>
      <c r="LJ54" s="74"/>
      <c r="LK54" s="74"/>
      <c r="LL54" s="74"/>
      <c r="LM54" s="74"/>
      <c r="LN54" s="74"/>
      <c r="LO54" s="74"/>
      <c r="LP54" s="74"/>
      <c r="LQ54" s="74"/>
      <c r="LR54" s="74"/>
      <c r="LS54" s="74"/>
      <c r="LT54" s="74"/>
      <c r="LU54" s="74"/>
      <c r="LV54" s="74"/>
      <c r="LW54" s="74"/>
      <c r="LX54" s="74"/>
      <c r="LY54" s="74"/>
      <c r="LZ54" s="74"/>
      <c r="MA54" s="74"/>
      <c r="MB54" s="74"/>
      <c r="MC54" s="74"/>
      <c r="MD54" s="74"/>
      <c r="ME54" s="74"/>
      <c r="MF54" s="74"/>
      <c r="MG54" s="74"/>
      <c r="MH54" s="74"/>
      <c r="MI54" s="74"/>
      <c r="MJ54" s="74"/>
      <c r="MK54" s="74"/>
      <c r="ML54" s="74"/>
      <c r="MM54" s="74"/>
      <c r="MN54" s="74"/>
      <c r="MO54" s="74"/>
      <c r="MP54" s="74"/>
      <c r="MQ54" s="74"/>
      <c r="MR54" s="74"/>
      <c r="MS54" s="74"/>
      <c r="MT54" s="74"/>
      <c r="MU54" s="74"/>
      <c r="MV54" s="74"/>
      <c r="MW54" s="74"/>
      <c r="MX54" s="74"/>
      <c r="MY54" s="74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</row>
    <row r="55" spans="1:375" x14ac:dyDescent="0.2">
      <c r="A55" s="88" t="s">
        <v>46</v>
      </c>
      <c r="B55" s="29" t="s">
        <v>1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8"/>
      <c r="N55" s="68"/>
      <c r="O55" s="68">
        <f>7536/1000</f>
        <v>7.5359999999999996</v>
      </c>
      <c r="P55" s="68"/>
      <c r="Q55" s="68"/>
      <c r="R55" s="68"/>
      <c r="S55" s="68"/>
      <c r="T55" s="68">
        <v>4.492</v>
      </c>
      <c r="U55" s="68">
        <f>1823/1000</f>
        <v>1.823</v>
      </c>
      <c r="V55" s="68">
        <f>938.8/1000</f>
        <v>0.93879999999999997</v>
      </c>
      <c r="W55" s="68"/>
      <c r="X55" s="68">
        <f>2550/1000</f>
        <v>2.5499999999999998</v>
      </c>
      <c r="Y55" s="68">
        <v>2.5499999999999998</v>
      </c>
      <c r="Z55" s="68">
        <v>3.1579999999999999</v>
      </c>
      <c r="AA55" s="68">
        <v>2.9159999999999999</v>
      </c>
      <c r="AB55" s="68">
        <v>2.2879999999999998</v>
      </c>
      <c r="AC55" s="68">
        <f>946.6/1000</f>
        <v>0.9466</v>
      </c>
      <c r="AD55" s="68">
        <v>2.5760000000000001</v>
      </c>
      <c r="AE55" s="68">
        <f>1675.8/1000</f>
        <v>1.6758</v>
      </c>
      <c r="AF55" s="68">
        <f>1103.4/1000</f>
        <v>1.1034000000000002</v>
      </c>
      <c r="AG55" s="68">
        <f>567.2/1000</f>
        <v>0.56720000000000004</v>
      </c>
      <c r="AH55" s="68">
        <v>332</v>
      </c>
      <c r="AI55" s="68">
        <f>514.6/1000</f>
        <v>0.51460000000000006</v>
      </c>
      <c r="AJ55" s="47">
        <v>9.44</v>
      </c>
      <c r="AK55" s="68">
        <v>0.5282</v>
      </c>
      <c r="AL55" s="47">
        <v>12.593999999999999</v>
      </c>
      <c r="AM55" s="68">
        <f>446.6/1000</f>
        <v>0.4466</v>
      </c>
      <c r="AN55" s="47">
        <v>11.88</v>
      </c>
      <c r="AO55" s="68">
        <f>508.8/1000</f>
        <v>0.50880000000000003</v>
      </c>
      <c r="AP55" s="47">
        <v>19.957999999999998</v>
      </c>
      <c r="AQ55" s="68">
        <f>307.4/1000</f>
        <v>0.30739999999999995</v>
      </c>
      <c r="AR55" s="47">
        <v>5.8280000000000003</v>
      </c>
      <c r="AS55" s="68">
        <f>458.8/1000</f>
        <v>0.45879999999999999</v>
      </c>
      <c r="AT55" s="47">
        <v>6.6660000000000004</v>
      </c>
      <c r="AU55" s="68">
        <f>122.2/1000</f>
        <v>0.1222</v>
      </c>
      <c r="AV55" s="47">
        <f>1886.2/1000</f>
        <v>1.8862000000000001</v>
      </c>
      <c r="AW55" s="68">
        <f>269.6/1000</f>
        <v>0.26960000000000001</v>
      </c>
      <c r="AX55" s="47">
        <f>1097/1000</f>
        <v>1.097</v>
      </c>
      <c r="AY55" s="68">
        <f>27330/1000</f>
        <v>27.33</v>
      </c>
      <c r="AZ55" s="47">
        <f>7439/1000</f>
        <v>7.4390000000000001</v>
      </c>
      <c r="BA55" s="68">
        <f>84.9/1000</f>
        <v>8.4900000000000003E-2</v>
      </c>
      <c r="BB55" s="47">
        <f>2406/1000</f>
        <v>2.4060000000000001</v>
      </c>
      <c r="BC55" s="68">
        <f>166.1/1000</f>
        <v>0.1661</v>
      </c>
      <c r="BD55" s="47">
        <f>1422/1000</f>
        <v>1.4219999999999999</v>
      </c>
      <c r="BE55" s="68">
        <f>234.3/1000</f>
        <v>0.23430000000000001</v>
      </c>
      <c r="BF55" s="47">
        <f>2164.8/1000</f>
        <v>2.1648000000000001</v>
      </c>
      <c r="BG55" s="68">
        <f>331.7/1000</f>
        <v>0.33169999999999999</v>
      </c>
      <c r="BH55" s="47">
        <f>88.1/1000</f>
        <v>8.8099999999999998E-2</v>
      </c>
      <c r="BI55" s="68">
        <f>247.7/1000</f>
        <v>0.24769999999999998</v>
      </c>
      <c r="BJ55" s="47">
        <f>3173.5/1000</f>
        <v>3.1735000000000002</v>
      </c>
      <c r="BK55" s="68">
        <f>238/1000</f>
        <v>0.23799999999999999</v>
      </c>
      <c r="BL55" s="47">
        <f>2450.8/1000</f>
        <v>2.4508000000000001</v>
      </c>
      <c r="BM55" s="47">
        <f>1452/1000</f>
        <v>1.452</v>
      </c>
      <c r="BN55" s="47"/>
      <c r="BO55" s="47"/>
      <c r="BP55" s="47"/>
      <c r="BQ55" s="47"/>
      <c r="BR55" s="68">
        <f>231.8/1000</f>
        <v>0.23180000000000001</v>
      </c>
      <c r="BS55" s="47">
        <f>2384.3/1000</f>
        <v>2.3843000000000001</v>
      </c>
      <c r="BT55" s="47">
        <f>3687.2/1000</f>
        <v>3.6871999999999998</v>
      </c>
      <c r="BU55" s="47"/>
      <c r="BV55" s="47"/>
      <c r="BW55" s="68">
        <f>320.8/1000</f>
        <v>0.32080000000000003</v>
      </c>
      <c r="BX55" s="47">
        <f>1881/1000</f>
        <v>1.881</v>
      </c>
      <c r="BY55" s="47">
        <f>875.9/1000</f>
        <v>0.87590000000000001</v>
      </c>
      <c r="BZ55" s="47"/>
      <c r="CA55" s="47"/>
      <c r="CB55" s="68"/>
      <c r="CC55" s="47"/>
      <c r="CD55" s="47"/>
      <c r="CE55" s="68">
        <f>282.7/1000</f>
        <v>0.28270000000000001</v>
      </c>
      <c r="CF55" s="47">
        <f>2185.7/1000</f>
        <v>2.1856999999999998</v>
      </c>
      <c r="CG55" s="47">
        <f>8151/1000</f>
        <v>8.1509999999999998</v>
      </c>
      <c r="CH55" s="47"/>
      <c r="CI55" s="47"/>
      <c r="CJ55" s="68">
        <f>284.9/1000</f>
        <v>0.28489999999999999</v>
      </c>
      <c r="CK55" s="47">
        <f>4155.8/1000</f>
        <v>4.1558000000000002</v>
      </c>
      <c r="CL55" s="47" t="s">
        <v>51</v>
      </c>
      <c r="CM55" s="47"/>
      <c r="CN55" s="47"/>
      <c r="CO55" s="68">
        <f>146.5/1000</f>
        <v>0.14649999999999999</v>
      </c>
      <c r="CP55" s="47">
        <f>1127.5/1000</f>
        <v>1.1274999999999999</v>
      </c>
      <c r="CQ55" s="47">
        <f>664/1000</f>
        <v>0.66400000000000003</v>
      </c>
      <c r="CR55" s="47"/>
      <c r="CS55" s="47"/>
      <c r="CT55" s="47"/>
      <c r="CU55" s="47"/>
      <c r="CV55" s="47"/>
      <c r="CW55" s="47"/>
      <c r="CX55" s="68">
        <f>70.8/1000</f>
        <v>7.0800000000000002E-2</v>
      </c>
      <c r="CY55" s="47">
        <f>1777.2/1000</f>
        <v>1.7772000000000001</v>
      </c>
      <c r="CZ55" s="47">
        <f>1372.8/1000</f>
        <v>1.3728</v>
      </c>
      <c r="DA55" s="47"/>
      <c r="DB55" s="47"/>
      <c r="DC55" s="68"/>
      <c r="DD55" s="68"/>
      <c r="DE55" s="47"/>
      <c r="DF55" s="47"/>
      <c r="DG55" s="68">
        <f>239.8/1000</f>
        <v>0.23980000000000001</v>
      </c>
      <c r="DH55" s="47">
        <f>757.9/1000</f>
        <v>0.75790000000000002</v>
      </c>
      <c r="DI55" s="47">
        <f>774.4/1000</f>
        <v>0.77439999999999998</v>
      </c>
      <c r="DJ55" s="47"/>
      <c r="DK55" s="47"/>
      <c r="DL55" s="47"/>
      <c r="DM55" s="47"/>
      <c r="DN55" s="47"/>
      <c r="DO55" s="47"/>
      <c r="DP55" s="47"/>
      <c r="DQ55" s="47"/>
      <c r="DR55" s="68">
        <f>139.7/1000</f>
        <v>0.13969999999999999</v>
      </c>
      <c r="DS55" s="47">
        <f>898/1000</f>
        <v>0.89800000000000002</v>
      </c>
      <c r="DT55" s="47">
        <f>514/1000</f>
        <v>0.51400000000000001</v>
      </c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68">
        <f>111.4/1000</f>
        <v>0.1114</v>
      </c>
      <c r="EH55" s="47">
        <f>1605/1000</f>
        <v>1.605</v>
      </c>
      <c r="EI55" s="47">
        <f>1326/1000</f>
        <v>1.3260000000000001</v>
      </c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>
        <f>2039.4/1000</f>
        <v>2.0394000000000001</v>
      </c>
      <c r="EU55" s="68">
        <f>450/1000</f>
        <v>0.45</v>
      </c>
      <c r="EV55" s="69">
        <f>1084.5/1000</f>
        <v>1.0845</v>
      </c>
      <c r="EW55" s="69"/>
      <c r="EX55" s="69"/>
      <c r="EY55" s="69"/>
      <c r="EZ55" s="69"/>
      <c r="FA55" s="69"/>
      <c r="FB55" s="69"/>
      <c r="FC55" s="69"/>
      <c r="FD55" s="69"/>
      <c r="FE55" s="68">
        <f>626.6/1000</f>
        <v>0.62660000000000005</v>
      </c>
      <c r="FF55" s="47">
        <f>1306.8/1000</f>
        <v>1.3068</v>
      </c>
      <c r="FG55" s="47">
        <f>1475.1/1000</f>
        <v>1.4750999999999999</v>
      </c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68">
        <f>134.2/1000</f>
        <v>0.13419999999999999</v>
      </c>
      <c r="FU55" s="47">
        <f>254.1/1000</f>
        <v>0.25409999999999999</v>
      </c>
      <c r="FV55" s="47">
        <f>713.9/1000</f>
        <v>0.71389999999999998</v>
      </c>
      <c r="FW55" s="47"/>
      <c r="FX55" s="47"/>
      <c r="FY55" s="47"/>
      <c r="FZ55" s="47"/>
      <c r="GA55" s="47"/>
      <c r="GB55" s="47"/>
      <c r="GC55" s="68">
        <f>290.3/1000</f>
        <v>0.2903</v>
      </c>
      <c r="GD55" s="47">
        <f>866.3/1000</f>
        <v>0.86629999999999996</v>
      </c>
      <c r="GE55" s="47">
        <f>575.3/1000</f>
        <v>0.57529999999999992</v>
      </c>
      <c r="GF55" s="47"/>
      <c r="GG55" s="47"/>
      <c r="GH55" s="47"/>
      <c r="GI55" s="47"/>
      <c r="GJ55" s="47"/>
      <c r="GK55" s="47"/>
      <c r="GL55" s="47"/>
      <c r="GM55" s="47"/>
      <c r="GN55" s="68">
        <f>428.4/1000</f>
        <v>0.4284</v>
      </c>
      <c r="GO55" s="47">
        <f>2491.5/1000</f>
        <v>2.4914999999999998</v>
      </c>
      <c r="GP55" s="47">
        <f>2156/1000</f>
        <v>2.1560000000000001</v>
      </c>
      <c r="GQ55" s="47"/>
      <c r="GR55" s="47"/>
      <c r="GS55" s="47"/>
      <c r="GT55" s="47"/>
      <c r="GU55" s="47"/>
      <c r="GV55" s="47"/>
      <c r="GW55" s="47"/>
      <c r="GX55" s="47"/>
      <c r="GY55" s="68">
        <f>288.2/1000</f>
        <v>0.28820000000000001</v>
      </c>
      <c r="GZ55" s="68">
        <f>2020.7/1000</f>
        <v>2.0207000000000002</v>
      </c>
      <c r="HA55" s="68">
        <f>939.4/1000</f>
        <v>0.93940000000000001</v>
      </c>
      <c r="HB55" s="68"/>
      <c r="HC55" s="68"/>
      <c r="HD55" s="70"/>
      <c r="HE55" s="70"/>
      <c r="HF55" s="70"/>
      <c r="HG55" s="71"/>
      <c r="HH55" s="70"/>
      <c r="HI55" s="70"/>
      <c r="HJ55" s="70"/>
      <c r="HK55" s="70"/>
      <c r="HL55" s="70">
        <f>71.2/1000</f>
        <v>7.1199999999999999E-2</v>
      </c>
      <c r="HM55" s="70">
        <f>43.6/1000</f>
        <v>4.36E-2</v>
      </c>
      <c r="HN55" s="70">
        <f>246.6/1000</f>
        <v>0.24659999999999999</v>
      </c>
      <c r="HO55" s="70">
        <f>2356.2/1000</f>
        <v>2.3561999999999999</v>
      </c>
      <c r="HP55" s="70">
        <f>1630.2/1000</f>
        <v>1.6302000000000001</v>
      </c>
      <c r="HQ55" s="70"/>
      <c r="HR55" s="70"/>
      <c r="HS55" s="70"/>
      <c r="HT55" s="70"/>
      <c r="HU55" s="70"/>
      <c r="HV55" s="70"/>
      <c r="HW55" s="70"/>
      <c r="HX55" s="70"/>
      <c r="HY55" s="70">
        <f>255.8/1000</f>
        <v>0.25580000000000003</v>
      </c>
      <c r="HZ55" s="70">
        <f>2987.6/1000</f>
        <v>2.9876</v>
      </c>
      <c r="IA55" s="70">
        <f>1122/1000</f>
        <v>1.1220000000000001</v>
      </c>
      <c r="IB55" s="72"/>
      <c r="IC55" s="72"/>
      <c r="ID55" s="70"/>
      <c r="IE55" s="70"/>
      <c r="IF55" s="72"/>
      <c r="IG55" s="72"/>
      <c r="IH55" s="70"/>
      <c r="II55" s="70"/>
      <c r="IJ55" s="70"/>
      <c r="IK55" s="70"/>
      <c r="IL55" s="70">
        <f>1333.2/1000</f>
        <v>1.3331999999999999</v>
      </c>
      <c r="IM55" s="70">
        <f>4227.3/1000</f>
        <v>4.2273000000000005</v>
      </c>
      <c r="IN55" s="70">
        <f>2611.4/1000</f>
        <v>2.6114000000000002</v>
      </c>
      <c r="IO55" s="70"/>
      <c r="IP55" s="70"/>
      <c r="IQ55" s="70"/>
      <c r="IR55" s="70"/>
      <c r="IS55" s="70"/>
      <c r="IT55" s="70"/>
      <c r="IU55" s="70"/>
      <c r="IV55" s="70"/>
      <c r="IW55" s="73">
        <f>247.8/1000</f>
        <v>0.24780000000000002</v>
      </c>
      <c r="IX55" s="72">
        <f>1295.8/1000</f>
        <v>1.2958000000000001</v>
      </c>
      <c r="IY55" s="72">
        <f>3125.1/1000</f>
        <v>3.1250999999999998</v>
      </c>
      <c r="IZ55" s="72"/>
      <c r="JA55" s="72"/>
      <c r="JB55" s="72"/>
      <c r="JC55" s="72"/>
      <c r="JD55" s="72"/>
      <c r="JE55" s="72"/>
      <c r="JF55" s="72"/>
      <c r="JG55" s="72"/>
      <c r="JH55" s="72"/>
      <c r="JI55" s="72"/>
      <c r="JJ55" s="72">
        <f>430.1/1000</f>
        <v>0.43010000000000004</v>
      </c>
      <c r="JK55" s="72">
        <f>700.7/1000</f>
        <v>0.7007000000000001</v>
      </c>
      <c r="JL55" s="72">
        <f>592.9/1000</f>
        <v>0.59289999999999998</v>
      </c>
      <c r="JM55" s="72">
        <f>475.6/1000</f>
        <v>0.47560000000000002</v>
      </c>
      <c r="JN55" s="72">
        <f>565.4/1000</f>
        <v>0.56540000000000001</v>
      </c>
      <c r="JO55" s="72">
        <f>448.8/1000</f>
        <v>0.44880000000000003</v>
      </c>
      <c r="JP55" s="72"/>
      <c r="JQ55" s="72">
        <f>541.2/1000</f>
        <v>0.54120000000000001</v>
      </c>
      <c r="JR55" s="72"/>
      <c r="JS55" s="72"/>
      <c r="JT55" s="72">
        <f>132/1000</f>
        <v>0.13200000000000001</v>
      </c>
      <c r="JU55" s="72"/>
      <c r="JV55" s="72">
        <f>314.6/1000</f>
        <v>0.31460000000000005</v>
      </c>
      <c r="JW55" s="72"/>
      <c r="JX55" s="72"/>
      <c r="JY55" s="72">
        <f>245.3/1000</f>
        <v>0.24530000000000002</v>
      </c>
      <c r="JZ55" s="72">
        <f>355.3/1000</f>
        <v>0.3553</v>
      </c>
      <c r="KA55" s="72">
        <f>457.6/1000</f>
        <v>0.45760000000000001</v>
      </c>
      <c r="KB55" s="72"/>
      <c r="KC55" s="72"/>
      <c r="KD55" s="72">
        <f>1523.5/1000</f>
        <v>1.5235000000000001</v>
      </c>
      <c r="KE55" s="72">
        <f>468.6/1000</f>
        <v>0.46860000000000002</v>
      </c>
      <c r="KF55" s="72"/>
      <c r="KG55" s="72"/>
      <c r="KH55" s="72">
        <f>234.3/1000</f>
        <v>0.23430000000000001</v>
      </c>
      <c r="KI55" s="72">
        <f>485.1/1000</f>
        <v>0.48510000000000003</v>
      </c>
      <c r="KJ55" s="72"/>
      <c r="KK55" s="72"/>
      <c r="KL55" s="72"/>
      <c r="KM55" s="72"/>
      <c r="KN55" s="72">
        <f>486.2/1000</f>
        <v>0.48619999999999997</v>
      </c>
      <c r="KO55" s="72"/>
      <c r="KP55" s="72"/>
      <c r="KQ55" s="72">
        <f>294.8/1000</f>
        <v>0.29480000000000001</v>
      </c>
      <c r="KR55" s="72">
        <f>8625.1/1000</f>
        <v>8.6250999999999998</v>
      </c>
      <c r="KS55" s="72">
        <f>2860/1000</f>
        <v>2.86</v>
      </c>
      <c r="KT55" s="72"/>
      <c r="KU55" s="72"/>
      <c r="KV55" s="72"/>
      <c r="KW55" s="72"/>
      <c r="KX55" s="72">
        <f>319/1000</f>
        <v>0.31900000000000001</v>
      </c>
      <c r="KY55" s="72">
        <f>1168.2/1000</f>
        <v>1.1682000000000001</v>
      </c>
      <c r="KZ55" s="72"/>
      <c r="LA55" s="72"/>
      <c r="LB55" s="70">
        <f>450.12/1000</f>
        <v>0.45012000000000002</v>
      </c>
      <c r="LC55" s="70">
        <f>492.03/1000</f>
        <v>0.49202999999999997</v>
      </c>
      <c r="LD55" s="70"/>
      <c r="LE55" s="70"/>
      <c r="LF55" s="70"/>
      <c r="LG55" s="70"/>
      <c r="LH55" s="70">
        <f>1542.2/1000</f>
        <v>1.5422</v>
      </c>
      <c r="LI55" s="70">
        <f>1647.8/1000</f>
        <v>1.6477999999999999</v>
      </c>
      <c r="LJ55" s="70"/>
      <c r="LK55" s="70"/>
      <c r="LL55" s="70"/>
      <c r="LM55" s="70"/>
      <c r="LN55" s="70">
        <f>544.4/1000</f>
        <v>0.5444</v>
      </c>
      <c r="LO55" s="70">
        <f>1422.3/1000</f>
        <v>1.4222999999999999</v>
      </c>
      <c r="LP55" s="70"/>
      <c r="LQ55" s="70"/>
      <c r="LR55" s="70"/>
      <c r="LS55" s="70"/>
      <c r="LT55" s="70">
        <f>455.5/1000</f>
        <v>0.45550000000000002</v>
      </c>
      <c r="LU55" s="70">
        <f>183.7/1000</f>
        <v>0.1837</v>
      </c>
      <c r="LV55" s="70"/>
      <c r="LW55" s="70"/>
      <c r="LX55" s="70"/>
      <c r="LY55" s="70"/>
      <c r="LZ55" s="70">
        <f>1421.2/1000</f>
        <v>1.4212</v>
      </c>
      <c r="MA55" s="70">
        <f>1657.7/1000</f>
        <v>1.6577</v>
      </c>
      <c r="MB55" s="70"/>
      <c r="MC55" s="70"/>
      <c r="MD55" s="70"/>
      <c r="ME55" s="70"/>
      <c r="MF55" s="70">
        <f>543.4/1000</f>
        <v>0.54339999999999999</v>
      </c>
      <c r="MG55" s="70">
        <f>2897.4/1000</f>
        <v>2.8974000000000002</v>
      </c>
      <c r="MH55" s="70"/>
      <c r="MI55" s="70"/>
      <c r="MJ55" s="70"/>
      <c r="MK55" s="70"/>
      <c r="ML55" s="70">
        <f>467.28/1000</f>
        <v>0.46727999999999997</v>
      </c>
      <c r="MM55" s="70">
        <f>992.09/1000</f>
        <v>0.99209000000000003</v>
      </c>
      <c r="MN55" s="70"/>
      <c r="MO55" s="70"/>
      <c r="MP55" s="70">
        <f>423.94/1000</f>
        <v>0.42393999999999998</v>
      </c>
      <c r="MQ55" s="70">
        <f>1788.9/1000</f>
        <v>1.7889000000000002</v>
      </c>
      <c r="MR55" s="70"/>
      <c r="MS55" s="70"/>
      <c r="MT55" s="70"/>
      <c r="MU55" s="70"/>
      <c r="MV55" s="74">
        <f>406.12/1000</f>
        <v>0.40611999999999998</v>
      </c>
      <c r="MW55" s="74">
        <f>2268.2/1000</f>
        <v>2.2681999999999998</v>
      </c>
      <c r="MX55" s="74"/>
      <c r="MY55" s="74"/>
      <c r="MZ55" s="11"/>
      <c r="NA55" s="11"/>
      <c r="NB55" s="11"/>
      <c r="NC55" s="11"/>
      <c r="ND55" s="11"/>
      <c r="NE55" s="11"/>
      <c r="NF55" s="11">
        <f>543.51/1000</f>
        <v>0.54350999999999994</v>
      </c>
      <c r="NG55" s="11">
        <f>1189.1/1000</f>
        <v>1.1890999999999998</v>
      </c>
      <c r="NH55" s="11"/>
      <c r="NI55" s="11"/>
      <c r="NJ55" s="11"/>
      <c r="NK55" s="11"/>
    </row>
    <row r="56" spans="1:375" s="108" customFormat="1" x14ac:dyDescent="0.2">
      <c r="A56" s="8" t="s">
        <v>29</v>
      </c>
      <c r="B56" s="8" t="s">
        <v>30</v>
      </c>
      <c r="C56" s="44">
        <v>11000000</v>
      </c>
      <c r="D56" s="44"/>
      <c r="E56" s="44"/>
      <c r="F56" s="44">
        <v>1300000</v>
      </c>
      <c r="G56" s="44"/>
      <c r="H56" s="44">
        <v>110000</v>
      </c>
      <c r="I56" s="44">
        <v>2200000</v>
      </c>
      <c r="J56" s="44">
        <v>9000</v>
      </c>
      <c r="K56" s="44">
        <v>90000</v>
      </c>
      <c r="L56" s="44">
        <v>8000</v>
      </c>
      <c r="M56" s="44">
        <v>16000</v>
      </c>
      <c r="N56" s="44">
        <v>50000</v>
      </c>
      <c r="O56" s="44">
        <v>1600000</v>
      </c>
      <c r="P56" s="44">
        <v>170000</v>
      </c>
      <c r="Q56" s="44">
        <v>900000</v>
      </c>
      <c r="R56" s="44"/>
      <c r="S56" s="44">
        <v>240000</v>
      </c>
      <c r="T56" s="44">
        <v>50000</v>
      </c>
      <c r="U56" s="44">
        <v>2400</v>
      </c>
      <c r="V56" s="44" t="s">
        <v>105</v>
      </c>
      <c r="W56" s="44"/>
      <c r="X56" s="44">
        <v>2400000</v>
      </c>
      <c r="Y56" s="44">
        <v>22000</v>
      </c>
      <c r="Z56" s="44">
        <v>13000</v>
      </c>
      <c r="AA56" s="44">
        <v>14000</v>
      </c>
      <c r="AB56" s="44">
        <v>350000</v>
      </c>
      <c r="AC56" s="44">
        <v>17000000</v>
      </c>
      <c r="AD56" s="44">
        <v>350000</v>
      </c>
      <c r="AE56" s="44">
        <v>22000</v>
      </c>
      <c r="AF56" s="44" t="s">
        <v>106</v>
      </c>
      <c r="AG56" s="44">
        <v>790000</v>
      </c>
      <c r="AH56" s="44">
        <v>70000</v>
      </c>
      <c r="AI56" s="44">
        <v>5400</v>
      </c>
      <c r="AJ56" s="40">
        <v>110000</v>
      </c>
      <c r="AK56" s="44">
        <v>35000</v>
      </c>
      <c r="AL56" s="40">
        <v>2300</v>
      </c>
      <c r="AM56" s="44">
        <v>35000</v>
      </c>
      <c r="AN56" s="40">
        <v>23000</v>
      </c>
      <c r="AO56" s="44">
        <v>2600</v>
      </c>
      <c r="AP56" s="48" t="s">
        <v>49</v>
      </c>
      <c r="AQ56" s="44">
        <v>4600</v>
      </c>
      <c r="AR56" s="40">
        <v>54000</v>
      </c>
      <c r="AS56" s="44">
        <v>1700</v>
      </c>
      <c r="AT56" s="40">
        <v>92000</v>
      </c>
      <c r="AU56" s="44">
        <v>35000</v>
      </c>
      <c r="AV56" s="40">
        <v>920000</v>
      </c>
      <c r="AW56" s="44">
        <v>17000</v>
      </c>
      <c r="AX56" s="40">
        <v>79000</v>
      </c>
      <c r="AY56" s="44">
        <v>22000</v>
      </c>
      <c r="AZ56" s="40">
        <v>79000</v>
      </c>
      <c r="BA56" s="44">
        <v>49000</v>
      </c>
      <c r="BB56" s="48" t="s">
        <v>54</v>
      </c>
      <c r="BC56" s="44" t="s">
        <v>103</v>
      </c>
      <c r="BD56" s="40">
        <v>54000</v>
      </c>
      <c r="BE56" s="44">
        <v>11000</v>
      </c>
      <c r="BF56" s="40">
        <v>140000</v>
      </c>
      <c r="BG56" s="44">
        <v>54000</v>
      </c>
      <c r="BH56" s="40">
        <v>13000</v>
      </c>
      <c r="BI56" s="44">
        <v>3500</v>
      </c>
      <c r="BJ56" s="40">
        <v>920000</v>
      </c>
      <c r="BK56" s="44">
        <v>13000</v>
      </c>
      <c r="BL56" s="40">
        <v>14000</v>
      </c>
      <c r="BM56" s="40">
        <v>3300</v>
      </c>
      <c r="BN56" s="40">
        <v>7900</v>
      </c>
      <c r="BO56" s="40">
        <v>920000</v>
      </c>
      <c r="BP56" s="40">
        <v>92000</v>
      </c>
      <c r="BQ56" s="40">
        <v>49000</v>
      </c>
      <c r="BR56" s="44">
        <v>92000</v>
      </c>
      <c r="BS56" s="40">
        <v>54000</v>
      </c>
      <c r="BT56" s="40">
        <v>110000</v>
      </c>
      <c r="BU56" s="40">
        <v>7900</v>
      </c>
      <c r="BV56" s="40">
        <v>3500</v>
      </c>
      <c r="BW56" s="44">
        <v>3500</v>
      </c>
      <c r="BX56" s="40">
        <v>4900</v>
      </c>
      <c r="BY56" s="40">
        <v>170000</v>
      </c>
      <c r="BZ56" s="40">
        <v>170000</v>
      </c>
      <c r="CA56" s="40">
        <v>350000</v>
      </c>
      <c r="CB56" s="44">
        <v>110000</v>
      </c>
      <c r="CC56" s="40">
        <v>5400000</v>
      </c>
      <c r="CD56" s="40">
        <v>3500000</v>
      </c>
      <c r="CE56" s="44"/>
      <c r="CF56" s="40"/>
      <c r="CG56" s="40"/>
      <c r="CH56" s="40">
        <v>78000</v>
      </c>
      <c r="CI56" s="40">
        <v>68000</v>
      </c>
      <c r="CJ56" s="44">
        <v>14000</v>
      </c>
      <c r="CK56" s="40">
        <v>110000</v>
      </c>
      <c r="CL56" s="40">
        <v>350000</v>
      </c>
      <c r="CM56" s="40"/>
      <c r="CN56" s="40"/>
      <c r="CO56" s="44">
        <v>14000</v>
      </c>
      <c r="CP56" s="40">
        <v>13000</v>
      </c>
      <c r="CQ56" s="40">
        <v>4600</v>
      </c>
      <c r="CR56" s="48" t="s">
        <v>64</v>
      </c>
      <c r="CS56" s="48" t="s">
        <v>64</v>
      </c>
      <c r="CT56" s="40">
        <v>1600000</v>
      </c>
      <c r="CU56" s="40">
        <v>920000</v>
      </c>
      <c r="CV56" s="40">
        <v>49000</v>
      </c>
      <c r="CW56" s="40">
        <v>23000</v>
      </c>
      <c r="CX56" s="44">
        <v>3300</v>
      </c>
      <c r="CY56" s="40">
        <v>3300</v>
      </c>
      <c r="CZ56" s="40">
        <v>2300</v>
      </c>
      <c r="DA56" s="48" t="s">
        <v>64</v>
      </c>
      <c r="DB56" s="40">
        <v>280000</v>
      </c>
      <c r="DC56" s="44">
        <v>2100</v>
      </c>
      <c r="DD56" s="44">
        <v>210</v>
      </c>
      <c r="DE56" s="40" t="s">
        <v>83</v>
      </c>
      <c r="DF56" s="40" t="s">
        <v>83</v>
      </c>
      <c r="DG56" s="44">
        <v>160000</v>
      </c>
      <c r="DH56" s="40">
        <v>35000</v>
      </c>
      <c r="DI56" s="40">
        <v>6300</v>
      </c>
      <c r="DJ56" s="40">
        <v>1300</v>
      </c>
      <c r="DK56" s="40">
        <v>9200</v>
      </c>
      <c r="DL56" s="40">
        <v>2400</v>
      </c>
      <c r="DM56" s="40">
        <v>5400</v>
      </c>
      <c r="DN56" s="40">
        <v>13000</v>
      </c>
      <c r="DO56" s="40">
        <v>4900</v>
      </c>
      <c r="DP56" s="48" t="s">
        <v>64</v>
      </c>
      <c r="DQ56" s="48" t="s">
        <v>64</v>
      </c>
      <c r="DR56" s="44">
        <v>26000</v>
      </c>
      <c r="DS56" s="40">
        <v>170000</v>
      </c>
      <c r="DT56" s="40">
        <v>170000</v>
      </c>
      <c r="DU56" s="40">
        <v>1600000</v>
      </c>
      <c r="DV56" s="40">
        <v>240000</v>
      </c>
      <c r="DW56" s="40">
        <v>130000</v>
      </c>
      <c r="DX56" s="40">
        <v>46000</v>
      </c>
      <c r="DY56" s="40">
        <v>23000</v>
      </c>
      <c r="DZ56" s="40">
        <v>2000</v>
      </c>
      <c r="EA56" s="40">
        <v>3300</v>
      </c>
      <c r="EB56" s="40">
        <v>110000</v>
      </c>
      <c r="EC56" s="40">
        <v>23000</v>
      </c>
      <c r="ED56" s="40">
        <v>1300</v>
      </c>
      <c r="EE56" s="40">
        <v>49000</v>
      </c>
      <c r="EF56" s="40">
        <v>17000</v>
      </c>
      <c r="EG56" s="44">
        <v>7900</v>
      </c>
      <c r="EH56" s="40">
        <v>110000</v>
      </c>
      <c r="EI56" s="40">
        <v>3300</v>
      </c>
      <c r="EJ56" s="40">
        <v>3300</v>
      </c>
      <c r="EK56" s="40">
        <v>79000</v>
      </c>
      <c r="EL56" s="40">
        <v>49000</v>
      </c>
      <c r="EM56" s="40">
        <v>22000</v>
      </c>
      <c r="EN56" s="40">
        <v>79000</v>
      </c>
      <c r="EO56" s="40">
        <v>4600</v>
      </c>
      <c r="EP56" s="40">
        <v>17000</v>
      </c>
      <c r="EQ56" s="40">
        <v>1300</v>
      </c>
      <c r="ER56" s="40">
        <v>450</v>
      </c>
      <c r="ES56" s="40">
        <v>200</v>
      </c>
      <c r="ET56" s="40">
        <v>49</v>
      </c>
      <c r="EU56" s="44">
        <v>16000</v>
      </c>
      <c r="EV56" s="49">
        <v>79</v>
      </c>
      <c r="EW56" s="49">
        <v>2300</v>
      </c>
      <c r="EX56" s="49">
        <v>310000</v>
      </c>
      <c r="EY56" s="49">
        <v>17000</v>
      </c>
      <c r="EZ56" s="49">
        <v>680</v>
      </c>
      <c r="FA56" s="49">
        <v>4900</v>
      </c>
      <c r="FB56" s="49">
        <v>4600</v>
      </c>
      <c r="FC56" s="49">
        <v>2200</v>
      </c>
      <c r="FD56" s="49">
        <v>2700</v>
      </c>
      <c r="FE56" s="44">
        <v>450</v>
      </c>
      <c r="FF56" s="40">
        <v>7000</v>
      </c>
      <c r="FG56" s="40">
        <v>3300</v>
      </c>
      <c r="FH56" s="40">
        <v>200</v>
      </c>
      <c r="FI56" s="40">
        <v>680</v>
      </c>
      <c r="FJ56" s="40">
        <v>7000</v>
      </c>
      <c r="FK56" s="40">
        <v>79000</v>
      </c>
      <c r="FL56" s="40">
        <v>7000</v>
      </c>
      <c r="FM56" s="40">
        <v>4900</v>
      </c>
      <c r="FN56" s="40" t="s">
        <v>64</v>
      </c>
      <c r="FO56" s="40">
        <v>1600000</v>
      </c>
      <c r="FP56" s="40">
        <v>33000</v>
      </c>
      <c r="FQ56" s="40">
        <v>2200000</v>
      </c>
      <c r="FR56" s="40">
        <v>920000</v>
      </c>
      <c r="FS56" s="40">
        <v>1600000</v>
      </c>
      <c r="FT56" s="44">
        <v>24000</v>
      </c>
      <c r="FU56" s="40">
        <v>79000</v>
      </c>
      <c r="FV56" s="40">
        <v>7900</v>
      </c>
      <c r="FW56" s="40">
        <v>1300000</v>
      </c>
      <c r="FX56" s="40">
        <v>7900</v>
      </c>
      <c r="FY56" s="40">
        <v>46000</v>
      </c>
      <c r="FZ56" s="40">
        <v>3100</v>
      </c>
      <c r="GA56" s="40">
        <v>14000</v>
      </c>
      <c r="GB56" s="40">
        <v>13000</v>
      </c>
      <c r="GC56" s="44">
        <v>33000</v>
      </c>
      <c r="GD56" s="40">
        <v>49000</v>
      </c>
      <c r="GE56" s="40">
        <v>2300</v>
      </c>
      <c r="GF56" s="40">
        <v>180</v>
      </c>
      <c r="GG56" s="40">
        <v>110000</v>
      </c>
      <c r="GH56" s="40">
        <v>1300</v>
      </c>
      <c r="GI56" s="40">
        <v>4900</v>
      </c>
      <c r="GJ56" s="40">
        <v>1700</v>
      </c>
      <c r="GK56" s="40">
        <v>46000</v>
      </c>
      <c r="GL56" s="40">
        <v>2200</v>
      </c>
      <c r="GM56" s="40">
        <v>4900</v>
      </c>
      <c r="GN56" s="44">
        <v>2600</v>
      </c>
      <c r="GO56" s="40">
        <v>1100</v>
      </c>
      <c r="GP56" s="40">
        <v>1300</v>
      </c>
      <c r="GQ56" s="40">
        <v>350000</v>
      </c>
      <c r="GR56" s="40">
        <v>920000</v>
      </c>
      <c r="GS56" s="40">
        <v>11000</v>
      </c>
      <c r="GT56" s="40">
        <v>4900</v>
      </c>
      <c r="GU56" s="40">
        <v>49000</v>
      </c>
      <c r="GV56" s="40">
        <v>4900</v>
      </c>
      <c r="GW56" s="40" t="s">
        <v>64</v>
      </c>
      <c r="GX56" s="40">
        <v>1600000</v>
      </c>
      <c r="GY56" s="44">
        <v>1300</v>
      </c>
      <c r="GZ56" s="44">
        <v>2200</v>
      </c>
      <c r="HA56" s="44">
        <v>2200</v>
      </c>
      <c r="HB56" s="44">
        <v>11000</v>
      </c>
      <c r="HC56" s="44">
        <v>1300</v>
      </c>
      <c r="HD56" s="37">
        <v>1600000</v>
      </c>
      <c r="HE56" s="37">
        <v>7900</v>
      </c>
      <c r="HF56" s="37">
        <v>240000</v>
      </c>
      <c r="HG56" s="46">
        <v>4900</v>
      </c>
      <c r="HH56" s="44" t="s">
        <v>66</v>
      </c>
      <c r="HI56" s="37">
        <v>7900</v>
      </c>
      <c r="HJ56" s="37">
        <v>540000</v>
      </c>
      <c r="HK56" s="37" t="s">
        <v>67</v>
      </c>
      <c r="HL56" s="37">
        <v>540000</v>
      </c>
      <c r="HM56" s="37">
        <v>22000</v>
      </c>
      <c r="HN56" s="37">
        <v>16000</v>
      </c>
      <c r="HO56" s="37" t="s">
        <v>67</v>
      </c>
      <c r="HP56" s="37" t="s">
        <v>67</v>
      </c>
      <c r="HQ56" s="44" t="s">
        <v>68</v>
      </c>
      <c r="HR56" s="37">
        <v>2600000</v>
      </c>
      <c r="HS56" s="37">
        <v>79000</v>
      </c>
      <c r="HT56" s="37">
        <v>540000</v>
      </c>
      <c r="HU56" s="37">
        <v>110000</v>
      </c>
      <c r="HV56" s="37">
        <v>49000</v>
      </c>
      <c r="HW56" s="44" t="s">
        <v>68</v>
      </c>
      <c r="HX56" s="44" t="s">
        <v>68</v>
      </c>
      <c r="HY56" s="37"/>
      <c r="HZ56" s="37"/>
      <c r="IA56" s="37"/>
      <c r="IB56" s="26">
        <v>33000</v>
      </c>
      <c r="IC56" s="26">
        <v>22000</v>
      </c>
      <c r="ID56" s="37">
        <v>17000</v>
      </c>
      <c r="IE56" s="37">
        <v>780</v>
      </c>
      <c r="IF56" s="26">
        <v>170000</v>
      </c>
      <c r="IG56" s="26">
        <v>33000</v>
      </c>
      <c r="IH56" s="37"/>
      <c r="II56" s="37"/>
      <c r="IJ56" s="37">
        <v>70000</v>
      </c>
      <c r="IK56" s="37">
        <v>1400</v>
      </c>
      <c r="IL56" s="37">
        <v>540000</v>
      </c>
      <c r="IM56" s="37">
        <v>7900</v>
      </c>
      <c r="IN56" s="37">
        <v>680</v>
      </c>
      <c r="IO56" s="44" t="s">
        <v>133</v>
      </c>
      <c r="IP56" s="37">
        <v>79000</v>
      </c>
      <c r="IQ56" s="37">
        <v>1300000</v>
      </c>
      <c r="IR56" s="37">
        <v>9200000</v>
      </c>
      <c r="IS56" s="37">
        <v>920000</v>
      </c>
      <c r="IT56" s="37">
        <v>540000</v>
      </c>
      <c r="IU56" s="37">
        <v>5400000</v>
      </c>
      <c r="IV56" s="37">
        <v>220000</v>
      </c>
      <c r="IW56" s="40">
        <v>23000</v>
      </c>
      <c r="IX56" s="26">
        <v>11000</v>
      </c>
      <c r="IY56" s="26">
        <v>540000</v>
      </c>
      <c r="IZ56" s="26">
        <v>70000</v>
      </c>
      <c r="JA56" s="26">
        <v>17000</v>
      </c>
      <c r="JB56" s="143">
        <v>240000</v>
      </c>
      <c r="JC56" s="40" t="s">
        <v>64</v>
      </c>
      <c r="JD56" s="26">
        <v>130000</v>
      </c>
      <c r="JE56" s="26">
        <v>23000</v>
      </c>
      <c r="JF56" s="26">
        <v>33000</v>
      </c>
      <c r="JG56" s="26">
        <v>17000</v>
      </c>
      <c r="JH56" s="26">
        <v>46000</v>
      </c>
      <c r="JI56" s="26">
        <v>13000</v>
      </c>
      <c r="JJ56" s="26">
        <v>46000</v>
      </c>
      <c r="JK56" s="26">
        <v>240000</v>
      </c>
      <c r="JL56" s="26">
        <v>13000</v>
      </c>
      <c r="JM56" s="26">
        <v>79000</v>
      </c>
      <c r="JN56" s="26">
        <v>17000</v>
      </c>
      <c r="JO56" s="26">
        <v>33000</v>
      </c>
      <c r="JP56" s="26">
        <v>540000</v>
      </c>
      <c r="JQ56" s="26">
        <v>3400</v>
      </c>
      <c r="JR56" s="26">
        <v>7800</v>
      </c>
      <c r="JS56" s="26">
        <v>13000</v>
      </c>
      <c r="JT56" s="26"/>
      <c r="JU56" s="26">
        <v>7800</v>
      </c>
      <c r="JV56" s="26">
        <v>4500</v>
      </c>
      <c r="JW56" s="26"/>
      <c r="JX56" s="26"/>
      <c r="JY56" s="26">
        <v>780</v>
      </c>
      <c r="JZ56" s="26">
        <v>780</v>
      </c>
      <c r="KA56" s="26">
        <v>4900</v>
      </c>
      <c r="KB56" s="26">
        <v>3300</v>
      </c>
      <c r="KC56" s="26">
        <v>790</v>
      </c>
      <c r="KD56" s="40" t="s">
        <v>68</v>
      </c>
      <c r="KE56" s="26">
        <v>17000</v>
      </c>
      <c r="KF56" s="40" t="s">
        <v>68</v>
      </c>
      <c r="KG56" s="40" t="s">
        <v>68</v>
      </c>
      <c r="KH56" s="26">
        <v>450</v>
      </c>
      <c r="KI56" s="26">
        <v>11000</v>
      </c>
      <c r="KJ56" s="26">
        <v>540000</v>
      </c>
      <c r="KK56" s="26">
        <v>33000</v>
      </c>
      <c r="KL56" s="26">
        <v>2700</v>
      </c>
      <c r="KM56" s="26">
        <v>1100</v>
      </c>
      <c r="KN56" s="26">
        <v>1100</v>
      </c>
      <c r="KO56" s="26">
        <v>17000</v>
      </c>
      <c r="KP56" s="26">
        <v>2700</v>
      </c>
      <c r="KQ56" s="26">
        <v>110</v>
      </c>
      <c r="KR56" s="26">
        <v>1100</v>
      </c>
      <c r="KS56" s="26">
        <v>1100</v>
      </c>
      <c r="KT56" s="26">
        <v>240000</v>
      </c>
      <c r="KU56" s="26">
        <v>350000</v>
      </c>
      <c r="KV56" s="26">
        <v>49000</v>
      </c>
      <c r="KW56" s="26">
        <v>460000</v>
      </c>
      <c r="KX56" s="26">
        <v>6800</v>
      </c>
      <c r="KY56" s="26">
        <v>17000</v>
      </c>
      <c r="KZ56" s="26">
        <v>4500</v>
      </c>
      <c r="LA56" s="26">
        <v>2000</v>
      </c>
      <c r="LB56" s="18"/>
      <c r="LC56" s="18"/>
      <c r="LD56" s="18"/>
      <c r="LE56" s="18"/>
      <c r="LF56" s="18"/>
      <c r="LG56" s="18"/>
      <c r="LH56" s="18"/>
      <c r="LI56" s="18"/>
      <c r="LJ56" s="18"/>
      <c r="LK56" s="18"/>
      <c r="LL56" s="18"/>
      <c r="LM56" s="18"/>
      <c r="LN56" s="18"/>
      <c r="LO56" s="18"/>
      <c r="LP56" s="18"/>
      <c r="LQ56" s="18"/>
      <c r="LR56" s="18"/>
      <c r="LS56" s="18"/>
      <c r="LT56" s="34">
        <v>16000</v>
      </c>
      <c r="LU56" s="18">
        <v>170000</v>
      </c>
      <c r="LV56" s="18"/>
      <c r="LW56" s="18"/>
      <c r="LX56" s="18"/>
      <c r="LY56" s="18"/>
      <c r="LZ56" s="34"/>
      <c r="MA56" s="18"/>
      <c r="MB56" s="18"/>
      <c r="MC56" s="18"/>
      <c r="MD56" s="18"/>
      <c r="ME56" s="18"/>
      <c r="MF56" s="18"/>
      <c r="MG56" s="18"/>
      <c r="MH56" s="18"/>
      <c r="MI56" s="18"/>
      <c r="MJ56" s="18"/>
      <c r="MK56" s="18"/>
      <c r="ML56" s="18"/>
      <c r="MM56" s="18"/>
      <c r="MN56" s="18"/>
      <c r="MO56" s="18"/>
      <c r="MP56" s="18"/>
      <c r="MQ56" s="18"/>
      <c r="MR56" s="18"/>
      <c r="MS56" s="18"/>
      <c r="MT56" s="18"/>
      <c r="MU56" s="18"/>
      <c r="MV56" s="18">
        <v>2400</v>
      </c>
      <c r="MW56" s="18">
        <v>540000</v>
      </c>
      <c r="MX56" s="18"/>
      <c r="MY56" s="18"/>
      <c r="MZ56" s="18"/>
      <c r="NA56" s="18"/>
      <c r="NB56" s="18"/>
      <c r="NC56" s="18"/>
      <c r="ND56" s="18"/>
      <c r="NE56" s="18"/>
      <c r="NF56" s="18"/>
      <c r="NG56" s="18"/>
      <c r="NH56" s="18"/>
      <c r="NI56" s="18"/>
      <c r="NJ56" s="18"/>
      <c r="NK56" s="18"/>
    </row>
    <row r="57" spans="1:375" s="108" customFormat="1" x14ac:dyDescent="0.2">
      <c r="A57" s="8" t="s">
        <v>31</v>
      </c>
      <c r="B57" s="8" t="s">
        <v>30</v>
      </c>
      <c r="C57" s="44">
        <v>11000000</v>
      </c>
      <c r="D57" s="44"/>
      <c r="E57" s="44"/>
      <c r="F57" s="44">
        <v>170000</v>
      </c>
      <c r="G57" s="44"/>
      <c r="H57" s="44">
        <v>17000</v>
      </c>
      <c r="I57" s="44">
        <v>9000</v>
      </c>
      <c r="J57" s="44" t="s">
        <v>107</v>
      </c>
      <c r="K57" s="44" t="s">
        <v>107</v>
      </c>
      <c r="L57" s="44">
        <v>2400</v>
      </c>
      <c r="M57" s="44">
        <v>2</v>
      </c>
      <c r="N57" s="44" t="s">
        <v>107</v>
      </c>
      <c r="O57" s="44">
        <v>1600000</v>
      </c>
      <c r="P57" s="44">
        <v>50000</v>
      </c>
      <c r="Q57" s="44">
        <v>500000</v>
      </c>
      <c r="R57" s="44"/>
      <c r="S57" s="44">
        <v>130000</v>
      </c>
      <c r="T57" s="44">
        <v>8000</v>
      </c>
      <c r="U57" s="44">
        <v>790</v>
      </c>
      <c r="V57" s="44">
        <v>920000</v>
      </c>
      <c r="W57" s="44"/>
      <c r="X57" s="44">
        <v>1300000</v>
      </c>
      <c r="Y57" s="44">
        <v>2000</v>
      </c>
      <c r="Z57" s="44">
        <v>7800</v>
      </c>
      <c r="AA57" s="44" t="s">
        <v>108</v>
      </c>
      <c r="AB57" s="44">
        <v>350000</v>
      </c>
      <c r="AC57" s="44">
        <v>5400000</v>
      </c>
      <c r="AD57" s="44">
        <v>240000</v>
      </c>
      <c r="AE57" s="44">
        <v>4000</v>
      </c>
      <c r="AF57" s="44">
        <v>1700</v>
      </c>
      <c r="AG57" s="44">
        <v>140000</v>
      </c>
      <c r="AH57" s="44">
        <v>2300</v>
      </c>
      <c r="AI57" s="44">
        <v>2200</v>
      </c>
      <c r="AJ57" s="40">
        <v>110000</v>
      </c>
      <c r="AK57" s="44">
        <v>20</v>
      </c>
      <c r="AL57" s="48" t="s">
        <v>49</v>
      </c>
      <c r="AM57" s="44">
        <v>1200</v>
      </c>
      <c r="AN57" s="40">
        <v>200</v>
      </c>
      <c r="AO57" s="44">
        <v>2600</v>
      </c>
      <c r="AP57" s="48" t="s">
        <v>49</v>
      </c>
      <c r="AQ57" s="44">
        <v>230</v>
      </c>
      <c r="AR57" s="40">
        <v>54000</v>
      </c>
      <c r="AS57" s="44">
        <v>220</v>
      </c>
      <c r="AT57" s="40">
        <v>92000</v>
      </c>
      <c r="AU57" s="44">
        <v>490</v>
      </c>
      <c r="AV57" s="40">
        <v>540000</v>
      </c>
      <c r="AW57" s="44">
        <v>45</v>
      </c>
      <c r="AX57" s="40">
        <v>33000</v>
      </c>
      <c r="AY57" s="44">
        <v>13000</v>
      </c>
      <c r="AZ57" s="40">
        <v>33000</v>
      </c>
      <c r="BA57" s="44">
        <v>2100</v>
      </c>
      <c r="BB57" s="48" t="s">
        <v>54</v>
      </c>
      <c r="BC57" s="44" t="s">
        <v>103</v>
      </c>
      <c r="BD57" s="40">
        <v>33000</v>
      </c>
      <c r="BE57" s="44">
        <v>11000</v>
      </c>
      <c r="BF57" s="40">
        <v>140000</v>
      </c>
      <c r="BG57" s="44">
        <v>54000</v>
      </c>
      <c r="BH57" s="40">
        <v>13000</v>
      </c>
      <c r="BI57" s="44">
        <v>2400</v>
      </c>
      <c r="BJ57" s="40">
        <v>350000</v>
      </c>
      <c r="BK57" s="44">
        <v>200</v>
      </c>
      <c r="BL57" s="40">
        <v>7900</v>
      </c>
      <c r="BM57" s="40">
        <v>3300</v>
      </c>
      <c r="BN57" s="40">
        <v>4900</v>
      </c>
      <c r="BO57" s="40">
        <v>240000</v>
      </c>
      <c r="BP57" s="40">
        <v>22000</v>
      </c>
      <c r="BQ57" s="40">
        <v>4900</v>
      </c>
      <c r="BR57" s="44">
        <v>78</v>
      </c>
      <c r="BS57" s="40">
        <v>54000</v>
      </c>
      <c r="BT57" s="40">
        <v>11000</v>
      </c>
      <c r="BU57" s="40">
        <v>4900</v>
      </c>
      <c r="BV57" s="40">
        <v>1700</v>
      </c>
      <c r="BW57" s="44">
        <v>33</v>
      </c>
      <c r="BX57" s="40">
        <v>4900</v>
      </c>
      <c r="BY57" s="40">
        <v>54000</v>
      </c>
      <c r="BZ57" s="40">
        <v>26000</v>
      </c>
      <c r="CA57" s="40">
        <v>240000</v>
      </c>
      <c r="CB57" s="44">
        <v>4900</v>
      </c>
      <c r="CC57" s="40">
        <v>2400000</v>
      </c>
      <c r="CD57" s="40">
        <v>2400000</v>
      </c>
      <c r="CE57" s="44"/>
      <c r="CF57" s="40"/>
      <c r="CG57" s="40"/>
      <c r="CH57" s="40">
        <v>45000</v>
      </c>
      <c r="CI57" s="40">
        <v>45000</v>
      </c>
      <c r="CJ57" s="44">
        <v>200</v>
      </c>
      <c r="CK57" s="40">
        <v>79000</v>
      </c>
      <c r="CL57" s="40">
        <v>7000</v>
      </c>
      <c r="CM57" s="40"/>
      <c r="CN57" s="40"/>
      <c r="CO57" s="44" t="s">
        <v>49</v>
      </c>
      <c r="CP57" s="40">
        <v>7900</v>
      </c>
      <c r="CQ57" s="40">
        <v>2300</v>
      </c>
      <c r="CR57" s="40">
        <v>920000</v>
      </c>
      <c r="CS57" s="40">
        <v>170000</v>
      </c>
      <c r="CT57" s="40">
        <v>920000</v>
      </c>
      <c r="CU57" s="40">
        <v>240000</v>
      </c>
      <c r="CV57" s="40">
        <v>17000</v>
      </c>
      <c r="CW57" s="40">
        <v>23000</v>
      </c>
      <c r="CX57" s="44" t="s">
        <v>49</v>
      </c>
      <c r="CY57" s="40">
        <v>1300</v>
      </c>
      <c r="CZ57" s="40">
        <v>2300</v>
      </c>
      <c r="DA57" s="48" t="s">
        <v>64</v>
      </c>
      <c r="DB57" s="40">
        <v>280000</v>
      </c>
      <c r="DC57" s="44">
        <v>780</v>
      </c>
      <c r="DD57" s="84" t="s">
        <v>65</v>
      </c>
      <c r="DE57" s="40" t="s">
        <v>83</v>
      </c>
      <c r="DF57" s="40" t="s">
        <v>83</v>
      </c>
      <c r="DG57" s="44">
        <v>35000</v>
      </c>
      <c r="DH57" s="40">
        <v>13000</v>
      </c>
      <c r="DI57" s="40">
        <v>1300</v>
      </c>
      <c r="DJ57" s="40">
        <v>1300</v>
      </c>
      <c r="DK57" s="40">
        <v>5400</v>
      </c>
      <c r="DL57" s="40">
        <v>2400</v>
      </c>
      <c r="DM57" s="40">
        <v>5400</v>
      </c>
      <c r="DN57" s="40">
        <v>13000</v>
      </c>
      <c r="DO57" s="40">
        <v>4900</v>
      </c>
      <c r="DP57" s="48" t="s">
        <v>64</v>
      </c>
      <c r="DQ57" s="40">
        <v>920000</v>
      </c>
      <c r="DR57" s="44">
        <v>1300</v>
      </c>
      <c r="DS57" s="40">
        <v>70000</v>
      </c>
      <c r="DT57" s="40">
        <v>33000</v>
      </c>
      <c r="DU57" s="40">
        <v>920000</v>
      </c>
      <c r="DV57" s="40">
        <v>130000</v>
      </c>
      <c r="DW57" s="40">
        <v>33000</v>
      </c>
      <c r="DX57" s="40">
        <v>46000</v>
      </c>
      <c r="DY57" s="40">
        <v>23000</v>
      </c>
      <c r="DZ57" s="40">
        <v>2000</v>
      </c>
      <c r="EA57" s="40" t="s">
        <v>65</v>
      </c>
      <c r="EB57" s="40">
        <v>33000</v>
      </c>
      <c r="EC57" s="40">
        <v>13000</v>
      </c>
      <c r="ED57" s="40" t="s">
        <v>65</v>
      </c>
      <c r="EE57" s="40">
        <v>33000</v>
      </c>
      <c r="EF57" s="40">
        <v>11000</v>
      </c>
      <c r="EG57" s="44">
        <v>450</v>
      </c>
      <c r="EH57" s="40">
        <v>28000</v>
      </c>
      <c r="EI57" s="40">
        <v>3300</v>
      </c>
      <c r="EJ57" s="40" t="s">
        <v>68</v>
      </c>
      <c r="EK57" s="40">
        <v>49000</v>
      </c>
      <c r="EL57" s="40">
        <v>17000</v>
      </c>
      <c r="EM57" s="40">
        <v>3100</v>
      </c>
      <c r="EN57" s="40">
        <v>3100</v>
      </c>
      <c r="EO57" s="40">
        <v>3100</v>
      </c>
      <c r="EP57" s="40">
        <v>17000</v>
      </c>
      <c r="EQ57" s="40">
        <v>1300</v>
      </c>
      <c r="ER57" s="40">
        <v>450</v>
      </c>
      <c r="ES57" s="40">
        <v>200</v>
      </c>
      <c r="ET57" s="40">
        <v>49</v>
      </c>
      <c r="EU57" s="44">
        <v>79</v>
      </c>
      <c r="EV57" s="49">
        <v>49</v>
      </c>
      <c r="EW57" s="49">
        <v>200</v>
      </c>
      <c r="EX57" s="49">
        <v>310000</v>
      </c>
      <c r="EY57" s="49">
        <v>1700</v>
      </c>
      <c r="EZ57" s="49">
        <v>680</v>
      </c>
      <c r="FA57" s="49">
        <v>3300</v>
      </c>
      <c r="FB57" s="49">
        <v>1100</v>
      </c>
      <c r="FC57" s="49">
        <v>450</v>
      </c>
      <c r="FD57" s="49">
        <v>1700</v>
      </c>
      <c r="FE57" s="44" t="s">
        <v>68</v>
      </c>
      <c r="FF57" s="40">
        <v>1700</v>
      </c>
      <c r="FG57" s="40">
        <v>3300</v>
      </c>
      <c r="FH57" s="40">
        <v>200</v>
      </c>
      <c r="FI57" s="40">
        <v>200</v>
      </c>
      <c r="FJ57" s="40">
        <v>3100</v>
      </c>
      <c r="FK57" s="40" t="s">
        <v>68</v>
      </c>
      <c r="FL57" s="40">
        <v>3100</v>
      </c>
      <c r="FM57" s="40">
        <v>3300</v>
      </c>
      <c r="FN57" s="40">
        <v>1600000</v>
      </c>
      <c r="FO57" s="40">
        <v>920000</v>
      </c>
      <c r="FP57" s="40">
        <v>13000</v>
      </c>
      <c r="FQ57" s="40">
        <v>280000</v>
      </c>
      <c r="FR57" s="40">
        <v>350000</v>
      </c>
      <c r="FS57" s="40">
        <v>920000</v>
      </c>
      <c r="FT57" s="44">
        <v>2300</v>
      </c>
      <c r="FU57" s="40">
        <v>7900</v>
      </c>
      <c r="FV57" s="40">
        <v>790</v>
      </c>
      <c r="FW57" s="40">
        <v>1300000</v>
      </c>
      <c r="FX57" s="40">
        <v>4900</v>
      </c>
      <c r="FY57" s="40">
        <v>11000</v>
      </c>
      <c r="FZ57" s="40">
        <v>780</v>
      </c>
      <c r="GA57" s="40">
        <v>1100</v>
      </c>
      <c r="GB57" s="40">
        <v>1100</v>
      </c>
      <c r="GC57" s="44">
        <v>220</v>
      </c>
      <c r="GD57" s="40">
        <v>2300</v>
      </c>
      <c r="GE57" s="40">
        <v>1300</v>
      </c>
      <c r="GF57" s="40">
        <v>180</v>
      </c>
      <c r="GG57" s="40">
        <v>2200</v>
      </c>
      <c r="GH57" s="40">
        <v>1300</v>
      </c>
      <c r="GI57" s="40">
        <v>4900</v>
      </c>
      <c r="GJ57" s="40" t="s">
        <v>68</v>
      </c>
      <c r="GK57" s="40">
        <v>220</v>
      </c>
      <c r="GL57" s="40">
        <v>930</v>
      </c>
      <c r="GM57" s="40">
        <v>4900</v>
      </c>
      <c r="GN57" s="44">
        <v>450</v>
      </c>
      <c r="GO57" s="40">
        <v>680</v>
      </c>
      <c r="GP57" s="40">
        <v>1300</v>
      </c>
      <c r="GQ57" s="40">
        <v>70000</v>
      </c>
      <c r="GR57" s="40">
        <v>240000</v>
      </c>
      <c r="GS57" s="40">
        <v>790</v>
      </c>
      <c r="GT57" s="40">
        <v>490</v>
      </c>
      <c r="GU57" s="40">
        <v>7900</v>
      </c>
      <c r="GV57" s="40">
        <v>220</v>
      </c>
      <c r="GW57" s="40">
        <v>130000</v>
      </c>
      <c r="GX57" s="40">
        <v>49000</v>
      </c>
      <c r="GY57" s="44" t="s">
        <v>68</v>
      </c>
      <c r="GZ57" s="44">
        <v>930</v>
      </c>
      <c r="HA57" s="44">
        <v>1700</v>
      </c>
      <c r="HB57" s="44">
        <v>3100</v>
      </c>
      <c r="HC57" s="44" t="s">
        <v>68</v>
      </c>
      <c r="HD57" s="37">
        <v>1600000</v>
      </c>
      <c r="HE57" s="37">
        <v>7900</v>
      </c>
      <c r="HF57" s="37">
        <v>130000</v>
      </c>
      <c r="HG57" s="46">
        <v>450</v>
      </c>
      <c r="HH57" s="37">
        <v>1600000</v>
      </c>
      <c r="HI57" s="37">
        <v>3300</v>
      </c>
      <c r="HJ57" s="37">
        <v>540000</v>
      </c>
      <c r="HK57" s="37">
        <v>1600000</v>
      </c>
      <c r="HL57" s="37">
        <v>79000</v>
      </c>
      <c r="HM57" s="37">
        <v>3300</v>
      </c>
      <c r="HN57" s="37">
        <v>700</v>
      </c>
      <c r="HO57" s="37" t="s">
        <v>67</v>
      </c>
      <c r="HP57" s="37" t="s">
        <v>67</v>
      </c>
      <c r="HQ57" s="44" t="s">
        <v>68</v>
      </c>
      <c r="HR57" s="37">
        <v>1100000</v>
      </c>
      <c r="HS57" s="37">
        <v>79000</v>
      </c>
      <c r="HT57" s="37">
        <v>170000</v>
      </c>
      <c r="HU57" s="37">
        <v>4900</v>
      </c>
      <c r="HV57" s="37">
        <v>2100</v>
      </c>
      <c r="HW57" s="44" t="s">
        <v>68</v>
      </c>
      <c r="HX57" s="44" t="s">
        <v>68</v>
      </c>
      <c r="HY57" s="37"/>
      <c r="HZ57" s="37"/>
      <c r="IA57" s="37"/>
      <c r="IB57" s="26">
        <v>13000</v>
      </c>
      <c r="IC57" s="26">
        <v>4900</v>
      </c>
      <c r="ID57" s="37">
        <v>130</v>
      </c>
      <c r="IE57" s="37">
        <v>780</v>
      </c>
      <c r="IF57" s="26">
        <v>49000</v>
      </c>
      <c r="IG57" s="26">
        <v>23000</v>
      </c>
      <c r="IH57" s="37"/>
      <c r="II57" s="37"/>
      <c r="IJ57" s="37">
        <v>46000</v>
      </c>
      <c r="IK57" s="44" t="s">
        <v>68</v>
      </c>
      <c r="IL57" s="37">
        <v>4900</v>
      </c>
      <c r="IM57" s="37">
        <v>930</v>
      </c>
      <c r="IN57" s="37">
        <v>180</v>
      </c>
      <c r="IO57" s="44" t="s">
        <v>133</v>
      </c>
      <c r="IP57" s="37">
        <v>33000</v>
      </c>
      <c r="IQ57" s="37">
        <v>790000</v>
      </c>
      <c r="IR57" s="37">
        <v>1100000</v>
      </c>
      <c r="IS57" s="37">
        <v>920000</v>
      </c>
      <c r="IT57" s="37">
        <v>220000</v>
      </c>
      <c r="IU57" s="37">
        <v>700000</v>
      </c>
      <c r="IV57" s="37">
        <v>49000</v>
      </c>
      <c r="IW57" s="40">
        <v>3400</v>
      </c>
      <c r="IX57" s="26">
        <v>2200</v>
      </c>
      <c r="IY57" s="26">
        <v>33000</v>
      </c>
      <c r="IZ57" s="26">
        <v>33000</v>
      </c>
      <c r="JA57" s="26">
        <v>11000</v>
      </c>
      <c r="JB57" s="143">
        <v>49000</v>
      </c>
      <c r="JC57" s="40" t="s">
        <v>64</v>
      </c>
      <c r="JD57" s="26">
        <v>23000</v>
      </c>
      <c r="JE57" s="26">
        <v>23000</v>
      </c>
      <c r="JF57" s="26">
        <v>17000</v>
      </c>
      <c r="JG57" s="26">
        <v>4900</v>
      </c>
      <c r="JH57" s="26">
        <v>13000</v>
      </c>
      <c r="JI57" s="26">
        <v>4900</v>
      </c>
      <c r="JJ57" s="26">
        <v>13000</v>
      </c>
      <c r="JK57" s="26">
        <v>23000</v>
      </c>
      <c r="JL57" s="26">
        <v>3300</v>
      </c>
      <c r="JM57" s="26">
        <v>79000</v>
      </c>
      <c r="JN57" s="26">
        <v>4500</v>
      </c>
      <c r="JO57" s="26">
        <v>4000</v>
      </c>
      <c r="JP57" s="26">
        <v>540000</v>
      </c>
      <c r="JQ57" s="26">
        <v>1700</v>
      </c>
      <c r="JR57" s="26">
        <v>2000</v>
      </c>
      <c r="JS57" s="26">
        <v>13000</v>
      </c>
      <c r="JT57" s="26"/>
      <c r="JU57" s="40" t="s">
        <v>68</v>
      </c>
      <c r="JV57" s="40" t="s">
        <v>68</v>
      </c>
      <c r="JW57" s="26"/>
      <c r="JX57" s="26"/>
      <c r="JY57" s="26">
        <v>450</v>
      </c>
      <c r="JZ57" s="40" t="s">
        <v>68</v>
      </c>
      <c r="KA57" s="26">
        <v>450</v>
      </c>
      <c r="KB57" s="26">
        <v>330</v>
      </c>
      <c r="KC57" s="26">
        <v>330</v>
      </c>
      <c r="KD57" s="40" t="s">
        <v>68</v>
      </c>
      <c r="KE57" s="40" t="s">
        <v>68</v>
      </c>
      <c r="KF57" s="40" t="s">
        <v>68</v>
      </c>
      <c r="KG57" s="40" t="s">
        <v>68</v>
      </c>
      <c r="KH57" s="26">
        <v>450</v>
      </c>
      <c r="KI57" s="40">
        <v>4900</v>
      </c>
      <c r="KJ57" s="26">
        <v>170000</v>
      </c>
      <c r="KK57" s="26">
        <v>7900</v>
      </c>
      <c r="KL57" s="26">
        <v>2700</v>
      </c>
      <c r="KM57" s="26">
        <v>780</v>
      </c>
      <c r="KN57" s="26">
        <v>180</v>
      </c>
      <c r="KO57" s="26">
        <v>2700</v>
      </c>
      <c r="KP57" s="26">
        <v>1100</v>
      </c>
      <c r="KQ57" s="26">
        <v>22</v>
      </c>
      <c r="KR57" s="26">
        <v>330</v>
      </c>
      <c r="KS57" s="26">
        <v>1100</v>
      </c>
      <c r="KT57" s="26">
        <v>9400</v>
      </c>
      <c r="KU57" s="26">
        <v>130000</v>
      </c>
      <c r="KV57" s="26">
        <v>33000</v>
      </c>
      <c r="KW57" s="26">
        <v>70000</v>
      </c>
      <c r="KX57" s="26">
        <v>2000</v>
      </c>
      <c r="KY57" s="26">
        <v>2000</v>
      </c>
      <c r="KZ57" s="26">
        <v>2000</v>
      </c>
      <c r="LA57" s="26">
        <v>2000</v>
      </c>
      <c r="LB57" s="18"/>
      <c r="LC57" s="18"/>
      <c r="LD57" s="18"/>
      <c r="LE57" s="18"/>
      <c r="LF57" s="18"/>
      <c r="LG57" s="18"/>
      <c r="LH57" s="18"/>
      <c r="LI57" s="18"/>
      <c r="LJ57" s="18"/>
      <c r="LK57" s="18"/>
      <c r="LL57" s="18"/>
      <c r="LM57" s="18"/>
      <c r="LN57" s="18"/>
      <c r="LO57" s="18"/>
      <c r="LP57" s="18"/>
      <c r="LQ57" s="18"/>
      <c r="LR57" s="18"/>
      <c r="LS57" s="18"/>
      <c r="LT57" s="18">
        <v>1300</v>
      </c>
      <c r="LU57" s="34">
        <v>49000</v>
      </c>
      <c r="LV57" s="18"/>
      <c r="LW57" s="18"/>
      <c r="LX57" s="18"/>
      <c r="LY57" s="18"/>
      <c r="LZ57" s="18"/>
      <c r="MA57" s="34"/>
      <c r="MB57" s="18"/>
      <c r="MC57" s="18"/>
      <c r="MD57" s="18"/>
      <c r="ME57" s="18"/>
      <c r="MF57" s="18"/>
      <c r="MG57" s="18"/>
      <c r="MH57" s="18"/>
      <c r="MI57" s="18"/>
      <c r="MJ57" s="18"/>
      <c r="MK57" s="18"/>
      <c r="ML57" s="18"/>
      <c r="MM57" s="18"/>
      <c r="MN57" s="18"/>
      <c r="MO57" s="18"/>
      <c r="MP57" s="18"/>
      <c r="MQ57" s="18"/>
      <c r="MR57" s="18"/>
      <c r="MS57" s="18"/>
      <c r="MT57" s="18"/>
      <c r="MU57" s="18"/>
      <c r="MV57" s="18">
        <v>2400</v>
      </c>
      <c r="MW57" s="18">
        <v>540000</v>
      </c>
      <c r="MX57" s="18"/>
      <c r="MY57" s="18"/>
      <c r="MZ57" s="18"/>
      <c r="NA57" s="18"/>
      <c r="NB57" s="18"/>
      <c r="NC57" s="18"/>
      <c r="ND57" s="18"/>
      <c r="NE57" s="18"/>
      <c r="NF57" s="18"/>
      <c r="NG57" s="18"/>
      <c r="NH57" s="18"/>
      <c r="NI57" s="18"/>
      <c r="NJ57" s="18"/>
      <c r="NK57" s="18"/>
    </row>
    <row r="58" spans="1:375" x14ac:dyDescent="0.2">
      <c r="A58" s="8" t="s">
        <v>4</v>
      </c>
      <c r="B58" s="8" t="s">
        <v>47</v>
      </c>
      <c r="C58" s="67"/>
      <c r="D58" s="67"/>
      <c r="E58" s="68">
        <v>700</v>
      </c>
      <c r="F58" s="67"/>
      <c r="G58" s="68">
        <v>430</v>
      </c>
      <c r="H58" s="68" t="s">
        <v>110</v>
      </c>
      <c r="I58" s="68" t="s">
        <v>111</v>
      </c>
      <c r="J58" s="68" t="s">
        <v>112</v>
      </c>
      <c r="K58" s="68" t="s">
        <v>113</v>
      </c>
      <c r="L58" s="68"/>
      <c r="M58" s="68"/>
      <c r="N58" s="68"/>
      <c r="O58" s="68"/>
      <c r="P58" s="68"/>
      <c r="Q58" s="68"/>
      <c r="R58" s="68"/>
      <c r="S58" s="68"/>
      <c r="T58" s="68"/>
      <c r="U58" s="68">
        <v>176</v>
      </c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47"/>
      <c r="AK58" s="68"/>
      <c r="AL58" s="47"/>
      <c r="AM58" s="68"/>
      <c r="AN58" s="47"/>
      <c r="AO58" s="68"/>
      <c r="AP58" s="47"/>
      <c r="AQ58" s="68"/>
      <c r="AR58" s="47"/>
      <c r="AS58" s="68"/>
      <c r="AT58" s="47"/>
      <c r="AU58" s="68"/>
      <c r="AV58" s="47"/>
      <c r="AW58" s="68"/>
      <c r="AX58" s="47"/>
      <c r="AY58" s="68"/>
      <c r="AZ58" s="47"/>
      <c r="BA58" s="68"/>
      <c r="BB58" s="47"/>
      <c r="BC58" s="68"/>
      <c r="BD58" s="47"/>
      <c r="BE58" s="68"/>
      <c r="BF58" s="47"/>
      <c r="BG58" s="68"/>
      <c r="BH58" s="47"/>
      <c r="BI58" s="68"/>
      <c r="BJ58" s="47"/>
      <c r="BK58" s="68"/>
      <c r="BL58" s="47"/>
      <c r="BM58" s="47"/>
      <c r="BN58" s="47"/>
      <c r="BO58" s="47"/>
      <c r="BP58" s="47"/>
      <c r="BQ58" s="47"/>
      <c r="BR58" s="68"/>
      <c r="BS58" s="47"/>
      <c r="BT58" s="47"/>
      <c r="BU58" s="47"/>
      <c r="BV58" s="47"/>
      <c r="BW58" s="68"/>
      <c r="BX58" s="47"/>
      <c r="BY58" s="47"/>
      <c r="BZ58" s="47"/>
      <c r="CA58" s="47"/>
      <c r="CB58" s="68"/>
      <c r="CC58" s="47"/>
      <c r="CD58" s="47"/>
      <c r="CE58" s="68"/>
      <c r="CF58" s="47"/>
      <c r="CG58" s="47"/>
      <c r="CH58" s="47"/>
      <c r="CI58" s="47"/>
      <c r="CJ58" s="68"/>
      <c r="CK58" s="47"/>
      <c r="CL58" s="47"/>
      <c r="CM58" s="47"/>
      <c r="CN58" s="47"/>
      <c r="CO58" s="68"/>
      <c r="CP58" s="47"/>
      <c r="CQ58" s="47"/>
      <c r="CR58" s="47"/>
      <c r="CS58" s="47"/>
      <c r="CT58" s="47"/>
      <c r="CU58" s="47"/>
      <c r="CV58" s="47"/>
      <c r="CW58" s="47"/>
      <c r="CX58" s="68"/>
      <c r="CY58" s="47"/>
      <c r="CZ58" s="47"/>
      <c r="DA58" s="47"/>
      <c r="DB58" s="47"/>
      <c r="DC58" s="68"/>
      <c r="DD58" s="68"/>
      <c r="DE58" s="47"/>
      <c r="DF58" s="47"/>
      <c r="DG58" s="68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68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68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68"/>
      <c r="EV58" s="69"/>
      <c r="EW58" s="69"/>
      <c r="EX58" s="69"/>
      <c r="EY58" s="69"/>
      <c r="EZ58" s="69"/>
      <c r="FA58" s="69"/>
      <c r="FB58" s="69"/>
      <c r="FC58" s="69"/>
      <c r="FD58" s="69"/>
      <c r="FE58" s="68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68"/>
      <c r="FU58" s="47"/>
      <c r="FV58" s="47"/>
      <c r="FW58" s="47"/>
      <c r="FX58" s="47"/>
      <c r="FY58" s="47"/>
      <c r="FZ58" s="47"/>
      <c r="GA58" s="47"/>
      <c r="GB58" s="47"/>
      <c r="GC58" s="68"/>
      <c r="GD58" s="47"/>
      <c r="GE58" s="47"/>
      <c r="GF58" s="47"/>
      <c r="GG58" s="47"/>
      <c r="GH58" s="47"/>
      <c r="GI58" s="47"/>
      <c r="GJ58" s="47"/>
      <c r="GK58" s="47"/>
      <c r="GL58" s="47"/>
      <c r="GM58" s="47"/>
      <c r="GN58" s="68"/>
      <c r="GO58" s="47"/>
      <c r="GP58" s="47"/>
      <c r="GQ58" s="47"/>
      <c r="GR58" s="47"/>
      <c r="GS58" s="47"/>
      <c r="GT58" s="47"/>
      <c r="GU58" s="47"/>
      <c r="GV58" s="47"/>
      <c r="GW58" s="47"/>
      <c r="GX58" s="47"/>
      <c r="GY58" s="68"/>
      <c r="GZ58" s="68"/>
      <c r="HA58" s="68"/>
      <c r="HB58" s="68"/>
      <c r="HC58" s="68"/>
      <c r="HD58" s="70"/>
      <c r="HE58" s="70"/>
      <c r="HF58" s="70"/>
      <c r="HG58" s="71"/>
      <c r="HH58" s="70"/>
      <c r="HI58" s="70"/>
      <c r="HJ58" s="70"/>
      <c r="HK58" s="70"/>
      <c r="HL58" s="70"/>
      <c r="HM58" s="70"/>
      <c r="HN58" s="70"/>
      <c r="HO58" s="70"/>
      <c r="HP58" s="70"/>
      <c r="HQ58" s="70"/>
      <c r="HR58" s="70"/>
      <c r="HS58" s="70"/>
      <c r="HT58" s="70"/>
      <c r="HU58" s="70"/>
      <c r="HV58" s="70"/>
      <c r="HW58" s="70"/>
      <c r="HX58" s="70"/>
      <c r="HY58" s="70"/>
      <c r="HZ58" s="70"/>
      <c r="IA58" s="70"/>
      <c r="IB58" s="72"/>
      <c r="IC58" s="72"/>
      <c r="ID58" s="70"/>
      <c r="IE58" s="70"/>
      <c r="IF58" s="72"/>
      <c r="IG58" s="72"/>
      <c r="IH58" s="70"/>
      <c r="II58" s="70"/>
      <c r="IJ58" s="70"/>
      <c r="IK58" s="70"/>
      <c r="IL58" s="70"/>
      <c r="IM58" s="70"/>
      <c r="IN58" s="70"/>
      <c r="IO58" s="70"/>
      <c r="IP58" s="70"/>
      <c r="IQ58" s="70"/>
      <c r="IR58" s="70"/>
      <c r="IS58" s="70"/>
      <c r="IT58" s="70"/>
      <c r="IU58" s="70"/>
      <c r="IV58" s="70"/>
      <c r="IW58" s="73"/>
      <c r="IX58" s="72"/>
      <c r="IY58" s="72"/>
      <c r="IZ58" s="72"/>
      <c r="JA58" s="72"/>
      <c r="JB58" s="72"/>
      <c r="JC58" s="72"/>
      <c r="JD58" s="72"/>
      <c r="JE58" s="72"/>
      <c r="JF58" s="72"/>
      <c r="JG58" s="72"/>
      <c r="JH58" s="72"/>
      <c r="JI58" s="72"/>
      <c r="JJ58" s="72"/>
      <c r="JK58" s="72"/>
      <c r="JL58" s="72"/>
      <c r="JM58" s="72"/>
      <c r="JN58" s="72"/>
      <c r="JO58" s="72"/>
      <c r="JP58" s="72"/>
      <c r="JQ58" s="72"/>
      <c r="JR58" s="72"/>
      <c r="JS58" s="72"/>
      <c r="JT58" s="72"/>
      <c r="JU58" s="72"/>
      <c r="JV58" s="72"/>
      <c r="JW58" s="72"/>
      <c r="JX58" s="72"/>
      <c r="JY58" s="72"/>
      <c r="JZ58" s="72"/>
      <c r="KA58" s="72"/>
      <c r="KB58" s="72"/>
      <c r="KC58" s="72"/>
      <c r="KD58" s="72"/>
      <c r="KE58" s="72"/>
      <c r="KF58" s="72"/>
      <c r="KG58" s="72"/>
      <c r="KH58" s="72"/>
      <c r="KI58" s="72"/>
      <c r="KJ58" s="72"/>
      <c r="KK58" s="72"/>
      <c r="KL58" s="72"/>
      <c r="KM58" s="72"/>
      <c r="KN58" s="72"/>
      <c r="KO58" s="72"/>
      <c r="KP58" s="72"/>
      <c r="KQ58" s="72"/>
      <c r="KR58" s="72"/>
      <c r="KS58" s="72"/>
      <c r="KT58" s="72"/>
      <c r="KU58" s="72"/>
      <c r="KV58" s="72"/>
      <c r="KW58" s="72"/>
      <c r="KX58" s="72"/>
      <c r="KY58" s="72"/>
      <c r="KZ58" s="72"/>
      <c r="LA58" s="72"/>
      <c r="LB58" s="74"/>
      <c r="LC58" s="74"/>
      <c r="LD58" s="74"/>
      <c r="LE58" s="74"/>
      <c r="LF58" s="74"/>
      <c r="LG58" s="74"/>
      <c r="LH58" s="74"/>
      <c r="LI58" s="74"/>
      <c r="LJ58" s="74"/>
      <c r="LK58" s="74"/>
      <c r="LL58" s="74"/>
      <c r="LM58" s="74"/>
      <c r="LN58" s="74"/>
      <c r="LO58" s="74"/>
      <c r="LP58" s="74"/>
      <c r="LQ58" s="74"/>
      <c r="LR58" s="74"/>
      <c r="LS58" s="74"/>
      <c r="LT58" s="74"/>
      <c r="LU58" s="74"/>
      <c r="LV58" s="74"/>
      <c r="LW58" s="74"/>
      <c r="LX58" s="74"/>
      <c r="LY58" s="74"/>
      <c r="LZ58" s="74"/>
      <c r="MA58" s="74"/>
      <c r="MB58" s="74"/>
      <c r="MC58" s="74"/>
      <c r="MD58" s="74"/>
      <c r="ME58" s="74"/>
      <c r="MF58" s="74"/>
      <c r="MG58" s="74"/>
      <c r="MH58" s="74"/>
      <c r="MI58" s="74"/>
      <c r="MJ58" s="74"/>
      <c r="MK58" s="74"/>
      <c r="ML58" s="74"/>
      <c r="MM58" s="74"/>
      <c r="MN58" s="74"/>
      <c r="MO58" s="74"/>
      <c r="MP58" s="74"/>
      <c r="MQ58" s="74"/>
      <c r="MR58" s="74"/>
      <c r="MS58" s="74"/>
      <c r="MT58" s="74"/>
      <c r="MU58" s="74"/>
      <c r="MV58" s="70"/>
      <c r="MW58" s="70"/>
      <c r="MX58" s="70"/>
      <c r="MY58" s="70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</row>
    <row r="59" spans="1:375" x14ac:dyDescent="0.2"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23"/>
      <c r="AK59" s="32"/>
      <c r="AM59" s="32"/>
      <c r="AO59" s="32"/>
      <c r="AQ59" s="32"/>
      <c r="AS59" s="32"/>
      <c r="AU59" s="32"/>
      <c r="AW59" s="32"/>
      <c r="AY59" s="32"/>
      <c r="BA59" s="32"/>
      <c r="BC59" s="32"/>
      <c r="BE59" s="32"/>
      <c r="BG59" s="32"/>
      <c r="BI59" s="32"/>
      <c r="BK59" s="32"/>
      <c r="BR59" s="32"/>
      <c r="BW59" s="32"/>
      <c r="CB59" s="32"/>
      <c r="CE59" s="32"/>
      <c r="CJ59" s="32"/>
      <c r="CO59" s="32"/>
      <c r="CX59" s="32"/>
      <c r="DG59" s="32"/>
      <c r="DR59" s="32"/>
      <c r="EG59" s="32"/>
      <c r="EU59" s="32"/>
      <c r="FE59" s="32"/>
      <c r="FT59" s="32"/>
      <c r="GC59" s="32"/>
      <c r="GN59" s="32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IV59" s="23"/>
      <c r="IW59" s="41"/>
      <c r="IX59" s="23"/>
      <c r="IY59" s="23"/>
      <c r="IZ59" s="23"/>
      <c r="JA59" s="23"/>
      <c r="JB59" s="23"/>
      <c r="JC59" s="23"/>
      <c r="JD59" s="23"/>
      <c r="JE59" s="23"/>
      <c r="JF59" s="23"/>
      <c r="JG59" s="23"/>
      <c r="JH59" s="23"/>
      <c r="JK59" s="23"/>
      <c r="JL59" s="23"/>
      <c r="JM59" s="23"/>
      <c r="JN59" s="23"/>
      <c r="JO59" s="23"/>
      <c r="JP59" s="23"/>
      <c r="JQ59" s="23"/>
      <c r="JR59" s="23"/>
      <c r="JS59" s="23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</row>
    <row r="60" spans="1:375" x14ac:dyDescent="0.2">
      <c r="A60" s="3"/>
      <c r="B60" s="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41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U60" s="32"/>
      <c r="FE60" s="32"/>
      <c r="FT60" s="32"/>
      <c r="GC60" s="32"/>
      <c r="GN60" s="32"/>
      <c r="HH60" s="154"/>
      <c r="HI60" s="154"/>
      <c r="HJ60" s="154"/>
      <c r="HK60" s="154"/>
      <c r="HL60" s="42"/>
      <c r="HM60" s="42"/>
      <c r="HN60" s="42"/>
      <c r="HO60" s="21"/>
      <c r="HP60" s="21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5"/>
      <c r="IG60" s="25"/>
      <c r="IH60" s="25"/>
      <c r="II60" s="25"/>
      <c r="IJ60" s="25"/>
      <c r="IK60" s="25"/>
      <c r="IL60" s="25"/>
      <c r="IM60" s="25"/>
      <c r="IN60" s="25"/>
      <c r="IO60" s="25"/>
      <c r="IP60" s="25"/>
      <c r="IQ60" s="25"/>
      <c r="IR60" s="25"/>
      <c r="IS60" s="25"/>
      <c r="IT60" s="25"/>
      <c r="IU60" s="25"/>
      <c r="IV60" s="20"/>
      <c r="IW60" s="33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5"/>
      <c r="JU60" s="25"/>
      <c r="JV60" s="25"/>
      <c r="JW60" s="25"/>
      <c r="JX60" s="25"/>
      <c r="JY60" s="25"/>
      <c r="JZ60" s="25"/>
      <c r="KA60" s="25"/>
      <c r="KB60" s="25"/>
      <c r="KC60" s="25"/>
      <c r="KD60" s="25"/>
      <c r="KE60" s="25"/>
      <c r="KF60" s="25"/>
      <c r="KG60" s="25"/>
      <c r="KH60" s="25"/>
      <c r="KI60" s="25"/>
      <c r="KJ60" s="25"/>
      <c r="KK60" s="25"/>
      <c r="KL60" s="25"/>
      <c r="KM60" s="25"/>
      <c r="KN60" s="25"/>
      <c r="KO60" s="25"/>
      <c r="KP60" s="25"/>
      <c r="KQ60" s="25"/>
      <c r="KR60" s="25"/>
      <c r="KS60" s="25"/>
      <c r="KT60" s="25"/>
      <c r="KU60" s="25"/>
      <c r="KV60" s="25"/>
      <c r="KW60" s="25"/>
      <c r="KX60" s="25"/>
      <c r="KY60" s="25"/>
      <c r="KZ60" s="25"/>
      <c r="LA60" s="25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</row>
    <row r="61" spans="1:375" x14ac:dyDescent="0.2">
      <c r="A61" s="2"/>
      <c r="B61" s="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41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U61" s="32"/>
      <c r="FE61" s="32"/>
      <c r="FT61" s="32"/>
      <c r="GC61" s="32"/>
      <c r="GN61" s="32"/>
      <c r="HH61" s="155"/>
      <c r="HI61" s="155"/>
      <c r="HJ61" s="155"/>
      <c r="HK61" s="155"/>
      <c r="HL61" s="43"/>
      <c r="HM61" s="43"/>
      <c r="HN61" s="43"/>
      <c r="HO61" s="22"/>
      <c r="HP61" s="22"/>
      <c r="HQ61" s="28"/>
      <c r="HR61" s="28"/>
      <c r="HS61" s="28"/>
      <c r="HT61" s="28"/>
      <c r="HU61" s="28"/>
      <c r="HV61" s="28"/>
      <c r="HW61" s="28"/>
      <c r="HX61" s="28"/>
      <c r="HY61" s="28"/>
      <c r="HZ61" s="28"/>
      <c r="IA61" s="28"/>
      <c r="IB61" s="28"/>
      <c r="IC61" s="28"/>
      <c r="ID61" s="28"/>
      <c r="IE61" s="28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0"/>
      <c r="IW61" s="33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</row>
    <row r="62" spans="1:375" x14ac:dyDescent="0.2">
      <c r="HH62"/>
      <c r="JI62"/>
      <c r="JJ62"/>
    </row>
    <row r="63" spans="1:375" s="110" customFormat="1" ht="14.25" x14ac:dyDescent="0.25">
      <c r="A63" s="152" t="s">
        <v>33</v>
      </c>
      <c r="B63" s="153"/>
      <c r="C63" s="109">
        <f t="shared" ref="C63:BN63" si="0">+C26/C27</f>
        <v>2.6741893535802676E-2</v>
      </c>
      <c r="D63" s="109">
        <f t="shared" si="0"/>
        <v>0</v>
      </c>
      <c r="E63" s="109">
        <f t="shared" si="0"/>
        <v>0.4688769424901903</v>
      </c>
      <c r="F63" s="109">
        <f t="shared" si="0"/>
        <v>0.51383585537170606</v>
      </c>
      <c r="G63" s="109" t="e">
        <f t="shared" si="0"/>
        <v>#DIV/0!</v>
      </c>
      <c r="H63" s="109" t="e">
        <f t="shared" si="0"/>
        <v>#DIV/0!</v>
      </c>
      <c r="I63" s="109">
        <f t="shared" si="0"/>
        <v>0.53205480762332913</v>
      </c>
      <c r="J63" s="109" t="e">
        <f t="shared" si="0"/>
        <v>#DIV/0!</v>
      </c>
      <c r="K63" s="109">
        <f t="shared" si="0"/>
        <v>0.49612639774071671</v>
      </c>
      <c r="L63" s="109">
        <f t="shared" si="0"/>
        <v>0.84438064679557545</v>
      </c>
      <c r="M63" s="109">
        <f t="shared" si="0"/>
        <v>0.58015239278601061</v>
      </c>
      <c r="N63" s="109">
        <f t="shared" si="0"/>
        <v>0.71706994189894835</v>
      </c>
      <c r="O63" s="109">
        <f t="shared" si="0"/>
        <v>0.43442515742072907</v>
      </c>
      <c r="P63" s="109">
        <f t="shared" si="0"/>
        <v>0.62710308962985617</v>
      </c>
      <c r="Q63" s="109">
        <f t="shared" si="0"/>
        <v>0</v>
      </c>
      <c r="R63" s="109" t="e">
        <f t="shared" si="0"/>
        <v>#DIV/0!</v>
      </c>
      <c r="S63" s="109">
        <f t="shared" si="0"/>
        <v>0.60864985076373856</v>
      </c>
      <c r="T63" s="109">
        <f t="shared" si="0"/>
        <v>0.64169997896065645</v>
      </c>
      <c r="U63" s="109">
        <f t="shared" si="0"/>
        <v>0.46289211935730679</v>
      </c>
      <c r="V63" s="109">
        <f t="shared" si="0"/>
        <v>0</v>
      </c>
      <c r="W63" s="109">
        <f t="shared" si="0"/>
        <v>0.22070015220700151</v>
      </c>
      <c r="X63" s="109">
        <f t="shared" si="0"/>
        <v>0.76205845436614672</v>
      </c>
      <c r="Y63" s="109">
        <f t="shared" si="0"/>
        <v>0.54834479015918958</v>
      </c>
      <c r="Z63" s="109">
        <f t="shared" si="0"/>
        <v>0.71258352413438619</v>
      </c>
      <c r="AA63" s="109">
        <f t="shared" si="0"/>
        <v>0.78904500101812258</v>
      </c>
      <c r="AB63" s="109">
        <f t="shared" si="0"/>
        <v>0.73591253153910852</v>
      </c>
      <c r="AC63" s="109">
        <f t="shared" si="0"/>
        <v>0.61193268740438556</v>
      </c>
      <c r="AD63" s="109">
        <f t="shared" si="0"/>
        <v>0.77487765089722671</v>
      </c>
      <c r="AE63" s="109">
        <f t="shared" si="0"/>
        <v>0.61612643986070181</v>
      </c>
      <c r="AF63" s="109">
        <f t="shared" si="0"/>
        <v>0.36031042128603102</v>
      </c>
      <c r="AG63" s="109">
        <f t="shared" si="0"/>
        <v>0.50705905746669322</v>
      </c>
      <c r="AH63" s="109">
        <f t="shared" si="0"/>
        <v>0.49349013019739607</v>
      </c>
      <c r="AI63" s="109">
        <f t="shared" si="0"/>
        <v>0.4931261207411835</v>
      </c>
      <c r="AJ63" s="109">
        <f t="shared" si="0"/>
        <v>0</v>
      </c>
      <c r="AK63" s="109">
        <f t="shared" si="0"/>
        <v>0</v>
      </c>
      <c r="AL63" s="109">
        <f t="shared" si="0"/>
        <v>0</v>
      </c>
      <c r="AM63" s="109" t="e">
        <f t="shared" si="0"/>
        <v>#DIV/0!</v>
      </c>
      <c r="AN63" s="109">
        <f t="shared" si="0"/>
        <v>0</v>
      </c>
      <c r="AO63" s="109">
        <f t="shared" si="0"/>
        <v>8.0160320641282562E-2</v>
      </c>
      <c r="AP63" s="109">
        <f t="shared" si="0"/>
        <v>0</v>
      </c>
      <c r="AQ63" s="109">
        <f t="shared" si="0"/>
        <v>7.9861111111111105E-2</v>
      </c>
      <c r="AR63" s="109">
        <f t="shared" si="0"/>
        <v>0.57750481254010455</v>
      </c>
      <c r="AS63" s="109">
        <f t="shared" si="0"/>
        <v>7.0124879923150821E-2</v>
      </c>
      <c r="AT63" s="109">
        <f t="shared" si="0"/>
        <v>0.68823124569855476</v>
      </c>
      <c r="AU63" s="109">
        <f t="shared" si="0"/>
        <v>9.6774193548387094E-2</v>
      </c>
      <c r="AV63" s="109">
        <f t="shared" si="0"/>
        <v>0.79306255558849692</v>
      </c>
      <c r="AW63" s="109">
        <f t="shared" si="0"/>
        <v>7.4092999489013794E-2</v>
      </c>
      <c r="AX63" s="109">
        <f t="shared" si="0"/>
        <v>0.56985655335036356</v>
      </c>
      <c r="AY63" s="109">
        <f t="shared" si="0"/>
        <v>0.17100371747211895</v>
      </c>
      <c r="AZ63" s="109">
        <f t="shared" si="0"/>
        <v>0.62458613692192677</v>
      </c>
      <c r="BA63" s="109">
        <f t="shared" si="0"/>
        <v>0.11794871794871795</v>
      </c>
      <c r="BB63" s="109">
        <f t="shared" si="0"/>
        <v>0.80557409023251036</v>
      </c>
      <c r="BC63" s="109">
        <f t="shared" si="0"/>
        <v>5.2503052503052504E-2</v>
      </c>
      <c r="BD63" s="109" t="e">
        <f t="shared" si="0"/>
        <v>#VALUE!</v>
      </c>
      <c r="BE63" s="109">
        <f t="shared" si="0"/>
        <v>4.0159045725646124E-2</v>
      </c>
      <c r="BF63" s="109">
        <f t="shared" si="0"/>
        <v>0.84425967380876243</v>
      </c>
      <c r="BG63" s="109">
        <f t="shared" si="0"/>
        <v>6.4732142857142863E-2</v>
      </c>
      <c r="BH63" s="109" t="e">
        <f t="shared" si="0"/>
        <v>#VALUE!</v>
      </c>
      <c r="BI63" s="109" t="e">
        <f t="shared" si="0"/>
        <v>#VALUE!</v>
      </c>
      <c r="BJ63" s="109" t="e">
        <f t="shared" si="0"/>
        <v>#VALUE!</v>
      </c>
      <c r="BK63" s="109">
        <f t="shared" si="0"/>
        <v>4.8818088386433707E-2</v>
      </c>
      <c r="BL63" s="109">
        <f t="shared" si="0"/>
        <v>0.76961183256077281</v>
      </c>
      <c r="BM63" s="109" t="e">
        <f t="shared" si="0"/>
        <v>#VALUE!</v>
      </c>
      <c r="BN63" s="109">
        <f t="shared" si="0"/>
        <v>0.83673255935571589</v>
      </c>
      <c r="BO63" s="109">
        <f t="shared" ref="BO63:DZ63" si="1">+BO26/BO27</f>
        <v>0.61567771014358064</v>
      </c>
      <c r="BP63" s="109">
        <f t="shared" si="1"/>
        <v>0.71237625216650513</v>
      </c>
      <c r="BQ63" s="109">
        <f t="shared" si="1"/>
        <v>0.77752215405589642</v>
      </c>
      <c r="BR63" s="109">
        <f t="shared" si="1"/>
        <v>6.1312078479460456E-2</v>
      </c>
      <c r="BS63" s="109">
        <f t="shared" si="1"/>
        <v>0.38911717096252024</v>
      </c>
      <c r="BT63" s="109">
        <f t="shared" si="1"/>
        <v>0.74716078900179317</v>
      </c>
      <c r="BU63" s="109">
        <f t="shared" si="1"/>
        <v>0.69956471528826503</v>
      </c>
      <c r="BV63" s="109">
        <f t="shared" si="1"/>
        <v>0.76144064570166758</v>
      </c>
      <c r="BW63" s="109">
        <f t="shared" si="1"/>
        <v>6.0368921185019561E-2</v>
      </c>
      <c r="BX63" s="109">
        <f t="shared" si="1"/>
        <v>0.93781971126520403</v>
      </c>
      <c r="BY63" s="109">
        <f t="shared" si="1"/>
        <v>0.86721032132424536</v>
      </c>
      <c r="BZ63" s="109">
        <f t="shared" si="1"/>
        <v>0.40686657005907928</v>
      </c>
      <c r="CA63" s="109">
        <f t="shared" si="1"/>
        <v>0.29359203472044931</v>
      </c>
      <c r="CB63" s="109" t="e">
        <f t="shared" si="1"/>
        <v>#VALUE!</v>
      </c>
      <c r="CC63" s="109">
        <f t="shared" si="1"/>
        <v>0.50670408481446838</v>
      </c>
      <c r="CD63" s="109">
        <f t="shared" si="1"/>
        <v>0.484375</v>
      </c>
      <c r="CE63" s="109">
        <f t="shared" si="1"/>
        <v>5.2603327965646804E-2</v>
      </c>
      <c r="CF63" s="109">
        <f t="shared" si="1"/>
        <v>0.5164809656453111</v>
      </c>
      <c r="CG63" s="109">
        <f t="shared" si="1"/>
        <v>0.7225433526011561</v>
      </c>
      <c r="CH63" s="109" t="e">
        <f t="shared" si="1"/>
        <v>#VALUE!</v>
      </c>
      <c r="CI63" s="109">
        <f t="shared" si="1"/>
        <v>0.82066135650494809</v>
      </c>
      <c r="CJ63" s="109">
        <f t="shared" si="1"/>
        <v>6.0270602706027063E-2</v>
      </c>
      <c r="CK63" s="109">
        <f t="shared" si="1"/>
        <v>0.78625027587728979</v>
      </c>
      <c r="CL63" s="109">
        <f t="shared" si="1"/>
        <v>0.51003972941050146</v>
      </c>
      <c r="CM63" s="109">
        <f t="shared" si="1"/>
        <v>0.57947019867549665</v>
      </c>
      <c r="CN63" s="109">
        <f t="shared" si="1"/>
        <v>0.70653110460106838</v>
      </c>
      <c r="CO63" s="109">
        <f t="shared" si="1"/>
        <v>5.9662090813093982E-2</v>
      </c>
      <c r="CP63" s="109">
        <f t="shared" si="1"/>
        <v>0.87513061650992685</v>
      </c>
      <c r="CQ63" s="109">
        <f t="shared" si="1"/>
        <v>0.68910681155579112</v>
      </c>
      <c r="CR63" s="109">
        <f t="shared" si="1"/>
        <v>0.25773638722314818</v>
      </c>
      <c r="CS63" s="109">
        <f t="shared" si="1"/>
        <v>0.60848916592460667</v>
      </c>
      <c r="CT63" s="109">
        <f t="shared" si="1"/>
        <v>0.48483296132313658</v>
      </c>
      <c r="CU63" s="109">
        <f t="shared" si="1"/>
        <v>0.70756168092044547</v>
      </c>
      <c r="CV63" s="109">
        <f t="shared" si="1"/>
        <v>0.27624907916973612</v>
      </c>
      <c r="CW63" s="109">
        <f t="shared" si="1"/>
        <v>0.6017228274638966</v>
      </c>
      <c r="CX63" s="109">
        <f t="shared" si="1"/>
        <v>5.6906077348066297E-2</v>
      </c>
      <c r="CY63" s="109">
        <f t="shared" si="1"/>
        <v>0.64888715852313283</v>
      </c>
      <c r="CZ63" s="109">
        <f t="shared" si="1"/>
        <v>0.54369877464903027</v>
      </c>
      <c r="DA63" s="109">
        <f t="shared" si="1"/>
        <v>0.63260965233973887</v>
      </c>
      <c r="DB63" s="109">
        <f t="shared" si="1"/>
        <v>0.64197213840919309</v>
      </c>
      <c r="DC63" s="109">
        <f t="shared" si="1"/>
        <v>0.68227662856464821</v>
      </c>
      <c r="DD63" s="109">
        <f t="shared" si="1"/>
        <v>0.53015751056473304</v>
      </c>
      <c r="DE63" s="109">
        <f t="shared" si="1"/>
        <v>0.55158247108947045</v>
      </c>
      <c r="DF63" s="109" t="e">
        <f t="shared" si="1"/>
        <v>#VALUE!</v>
      </c>
      <c r="DG63" s="109">
        <f t="shared" si="1"/>
        <v>6.7583046964490259E-2</v>
      </c>
      <c r="DH63" s="109">
        <f t="shared" si="1"/>
        <v>0.71396839499904807</v>
      </c>
      <c r="DI63" s="109">
        <f t="shared" si="1"/>
        <v>0.62344139650872821</v>
      </c>
      <c r="DJ63" s="109" t="e">
        <f t="shared" si="1"/>
        <v>#VALUE!</v>
      </c>
      <c r="DK63" s="109" t="e">
        <f t="shared" si="1"/>
        <v>#VALUE!</v>
      </c>
      <c r="DL63" s="109">
        <f t="shared" si="1"/>
        <v>0.53690406882722042</v>
      </c>
      <c r="DM63" s="109">
        <f t="shared" si="1"/>
        <v>0.51418439716312059</v>
      </c>
      <c r="DN63" s="109">
        <f t="shared" si="1"/>
        <v>0.63749999999999996</v>
      </c>
      <c r="DO63" s="109">
        <f t="shared" si="1"/>
        <v>0.46944801998939956</v>
      </c>
      <c r="DP63" s="109">
        <f t="shared" si="1"/>
        <v>0.59527929673980762</v>
      </c>
      <c r="DQ63" s="109">
        <f t="shared" si="1"/>
        <v>0.4</v>
      </c>
      <c r="DR63" s="109">
        <f t="shared" si="1"/>
        <v>0.12570145903479238</v>
      </c>
      <c r="DS63" s="109" t="e">
        <f t="shared" si="1"/>
        <v>#VALUE!</v>
      </c>
      <c r="DT63" s="109" t="e">
        <f t="shared" si="1"/>
        <v>#VALUE!</v>
      </c>
      <c r="DU63" s="109" t="e">
        <f t="shared" si="1"/>
        <v>#VALUE!</v>
      </c>
      <c r="DV63" s="109">
        <f t="shared" si="1"/>
        <v>0.30205113796010113</v>
      </c>
      <c r="DW63" s="109">
        <f t="shared" si="1"/>
        <v>0.19109712230215828</v>
      </c>
      <c r="DX63" s="109">
        <f t="shared" si="1"/>
        <v>0.16339869281045752</v>
      </c>
      <c r="DY63" s="109">
        <f t="shared" si="1"/>
        <v>0.42668183757644718</v>
      </c>
      <c r="DZ63" s="109">
        <f t="shared" si="1"/>
        <v>0.31993511175198269</v>
      </c>
      <c r="EA63" s="109">
        <f t="shared" ref="EA63:GL63" si="2">+EA26/EA27</f>
        <v>0.12875250166777852</v>
      </c>
      <c r="EB63" s="109">
        <f t="shared" si="2"/>
        <v>0.25944076102623237</v>
      </c>
      <c r="EC63" s="109">
        <f t="shared" si="2"/>
        <v>0.2344454463480613</v>
      </c>
      <c r="ED63" s="109">
        <f t="shared" si="2"/>
        <v>5.0160085378868728E-2</v>
      </c>
      <c r="EE63" s="109">
        <f t="shared" si="2"/>
        <v>0.16305118389337869</v>
      </c>
      <c r="EF63" s="109">
        <f t="shared" si="2"/>
        <v>0.18543607112616428</v>
      </c>
      <c r="EG63" s="109">
        <f t="shared" si="2"/>
        <v>5.5210918114143921E-2</v>
      </c>
      <c r="EH63" s="109">
        <f t="shared" si="2"/>
        <v>0.27835510688836107</v>
      </c>
      <c r="EI63" s="109">
        <f t="shared" si="2"/>
        <v>0.25642827033862581</v>
      </c>
      <c r="EJ63" s="109">
        <f t="shared" si="2"/>
        <v>0.12226750648388292</v>
      </c>
      <c r="EK63" s="109">
        <f t="shared" si="2"/>
        <v>0.12763241863433311</v>
      </c>
      <c r="EL63" s="109" t="e">
        <f t="shared" si="2"/>
        <v>#VALUE!</v>
      </c>
      <c r="EM63" s="109">
        <f t="shared" si="2"/>
        <v>0.28476141611082606</v>
      </c>
      <c r="EN63" s="109">
        <f t="shared" si="2"/>
        <v>0.13280020975353959</v>
      </c>
      <c r="EO63" s="109">
        <f t="shared" si="2"/>
        <v>0.17270253297048357</v>
      </c>
      <c r="EP63" s="109">
        <f t="shared" si="2"/>
        <v>0.16973525063835507</v>
      </c>
      <c r="EQ63" s="109">
        <f t="shared" si="2"/>
        <v>0.1826556125806027</v>
      </c>
      <c r="ER63" s="109">
        <f t="shared" si="2"/>
        <v>8.632804657699257E-2</v>
      </c>
      <c r="ES63" s="109">
        <f t="shared" si="2"/>
        <v>8.7256862388656611E-2</v>
      </c>
      <c r="ET63" s="109">
        <f t="shared" si="2"/>
        <v>5.6414542415378188E-2</v>
      </c>
      <c r="EU63" s="109">
        <f t="shared" si="2"/>
        <v>3.2489740082079346E-2</v>
      </c>
      <c r="EV63" s="109">
        <f t="shared" si="2"/>
        <v>9.9571734475374735E-2</v>
      </c>
      <c r="EW63" s="109">
        <f t="shared" si="2"/>
        <v>0.13322231473771856</v>
      </c>
      <c r="EX63" s="109">
        <f t="shared" si="2"/>
        <v>0.33128834355828218</v>
      </c>
      <c r="EY63" s="109">
        <f t="shared" si="2"/>
        <v>8.4643288996372426E-2</v>
      </c>
      <c r="EZ63" s="109">
        <f t="shared" si="2"/>
        <v>0.3380957574435598</v>
      </c>
      <c r="FA63" s="109">
        <f t="shared" si="2"/>
        <v>0.59979947002793099</v>
      </c>
      <c r="FB63" s="109">
        <f t="shared" si="2"/>
        <v>0.42684105405579537</v>
      </c>
      <c r="FC63" s="109">
        <f t="shared" si="2"/>
        <v>0.2742458239840439</v>
      </c>
      <c r="FD63" s="109">
        <f t="shared" si="2"/>
        <v>0.66245747186600368</v>
      </c>
      <c r="FE63" s="109">
        <f t="shared" si="2"/>
        <v>3.7022603273577551E-2</v>
      </c>
      <c r="FF63" s="109" t="e">
        <f t="shared" si="2"/>
        <v>#VALUE!</v>
      </c>
      <c r="FG63" s="109">
        <f t="shared" si="2"/>
        <v>0.30333354180999439</v>
      </c>
      <c r="FH63" s="109">
        <f t="shared" si="2"/>
        <v>0.11048197762739953</v>
      </c>
      <c r="FI63" s="109" t="e">
        <f t="shared" si="2"/>
        <v>#VALUE!</v>
      </c>
      <c r="FJ63" s="109">
        <f t="shared" si="2"/>
        <v>8.545454545454545E-2</v>
      </c>
      <c r="FK63" s="109">
        <f t="shared" si="2"/>
        <v>0.18061408789885611</v>
      </c>
      <c r="FL63" s="109">
        <f t="shared" si="2"/>
        <v>0.45813869924541861</v>
      </c>
      <c r="FM63" s="109" t="e">
        <f t="shared" si="2"/>
        <v>#VALUE!</v>
      </c>
      <c r="FN63" s="109">
        <f t="shared" si="2"/>
        <v>8.2182774490466792E-2</v>
      </c>
      <c r="FO63" s="109">
        <f t="shared" si="2"/>
        <v>0.41104553119730186</v>
      </c>
      <c r="FP63" s="109">
        <f t="shared" si="2"/>
        <v>0.516801748474638</v>
      </c>
      <c r="FQ63" s="109">
        <f t="shared" si="2"/>
        <v>0.54246745195288282</v>
      </c>
      <c r="FR63" s="109">
        <f t="shared" si="2"/>
        <v>0.34890763573437161</v>
      </c>
      <c r="FS63" s="109">
        <f t="shared" si="2"/>
        <v>0.40534096328087743</v>
      </c>
      <c r="FT63" s="109">
        <f t="shared" si="2"/>
        <v>4.9195402298850575E-2</v>
      </c>
      <c r="FU63" s="109">
        <f t="shared" si="2"/>
        <v>0.1783132530120482</v>
      </c>
      <c r="FV63" s="109">
        <f t="shared" si="2"/>
        <v>0.10403260403260403</v>
      </c>
      <c r="FW63" s="109">
        <f t="shared" si="2"/>
        <v>0.54379491163332683</v>
      </c>
      <c r="FX63" s="109">
        <f t="shared" si="2"/>
        <v>0.41208791208791207</v>
      </c>
      <c r="FY63" s="109">
        <f t="shared" si="2"/>
        <v>0.44281302802540351</v>
      </c>
      <c r="FZ63" s="109">
        <f t="shared" si="2"/>
        <v>0.39894678049948135</v>
      </c>
      <c r="GA63" s="109">
        <f t="shared" si="2"/>
        <v>0.49615877080665816</v>
      </c>
      <c r="GB63" s="109">
        <f t="shared" si="2"/>
        <v>0.34946706272933775</v>
      </c>
      <c r="GC63" s="109">
        <f t="shared" si="2"/>
        <v>6.1712846347607056E-2</v>
      </c>
      <c r="GD63" s="109">
        <f t="shared" si="2"/>
        <v>0.37639467670385807</v>
      </c>
      <c r="GE63" s="109">
        <f t="shared" si="2"/>
        <v>0.28873917228103946</v>
      </c>
      <c r="GF63" s="109">
        <f t="shared" si="2"/>
        <v>0.26062027625749284</v>
      </c>
      <c r="GG63" s="109">
        <f t="shared" si="2"/>
        <v>0.30710866227079758</v>
      </c>
      <c r="GH63" s="109">
        <f t="shared" si="2"/>
        <v>0.46890424481737414</v>
      </c>
      <c r="GI63" s="109">
        <f t="shared" si="2"/>
        <v>0.53097699767572337</v>
      </c>
      <c r="GJ63" s="109">
        <f t="shared" si="2"/>
        <v>0.37654653039268426</v>
      </c>
      <c r="GK63" s="109">
        <f t="shared" si="2"/>
        <v>0.65542168674698797</v>
      </c>
      <c r="GL63" s="109">
        <f t="shared" si="2"/>
        <v>0.28798350915484416</v>
      </c>
      <c r="GM63" s="109">
        <f t="shared" ref="GM63:IX63" si="3">+GM26/GM27</f>
        <v>0.35951327433628316</v>
      </c>
      <c r="GN63" s="109">
        <f t="shared" si="3"/>
        <v>5.6032018296169238E-2</v>
      </c>
      <c r="GO63" s="109">
        <f t="shared" si="3"/>
        <v>0.45674132630654368</v>
      </c>
      <c r="GP63" s="109">
        <f t="shared" si="3"/>
        <v>0.38954061072803797</v>
      </c>
      <c r="GQ63" s="109">
        <f t="shared" si="3"/>
        <v>0.20951240748802785</v>
      </c>
      <c r="GR63" s="109">
        <f t="shared" si="3"/>
        <v>0.36041031327973383</v>
      </c>
      <c r="GS63" s="109">
        <f t="shared" si="3"/>
        <v>0.23732200849362978</v>
      </c>
      <c r="GT63" s="109">
        <f t="shared" si="3"/>
        <v>0.32679738562091504</v>
      </c>
      <c r="GU63" s="109">
        <f t="shared" si="3"/>
        <v>0.23672293124742694</v>
      </c>
      <c r="GV63" s="109">
        <f t="shared" si="3"/>
        <v>0.33052884615384615</v>
      </c>
      <c r="GW63" s="109">
        <f t="shared" si="3"/>
        <v>0.40550634937573365</v>
      </c>
      <c r="GX63" s="109">
        <f t="shared" si="3"/>
        <v>0.20113366246114464</v>
      </c>
      <c r="GY63" s="109" t="e">
        <f t="shared" si="3"/>
        <v>#VALUE!</v>
      </c>
      <c r="GZ63" s="109">
        <f t="shared" si="3"/>
        <v>0.32386126201420812</v>
      </c>
      <c r="HA63" s="109">
        <f t="shared" si="3"/>
        <v>0.42635265455283727</v>
      </c>
      <c r="HB63" s="109">
        <f t="shared" si="3"/>
        <v>0.37666292675108193</v>
      </c>
      <c r="HC63" s="109">
        <f t="shared" si="3"/>
        <v>0.19386378961564396</v>
      </c>
      <c r="HD63" s="109">
        <f t="shared" si="3"/>
        <v>0.39885130823229098</v>
      </c>
      <c r="HE63" s="109">
        <f t="shared" si="3"/>
        <v>0.16546987199500468</v>
      </c>
      <c r="HF63" s="109">
        <f t="shared" si="3"/>
        <v>0.55696617249569991</v>
      </c>
      <c r="HG63" s="109">
        <f t="shared" si="3"/>
        <v>0.18681113394358304</v>
      </c>
      <c r="HH63" s="109">
        <f t="shared" si="3"/>
        <v>0.5030542579949695</v>
      </c>
      <c r="HI63" s="109">
        <f t="shared" si="3"/>
        <v>0.13874066168623267</v>
      </c>
      <c r="HJ63" s="109">
        <f t="shared" si="3"/>
        <v>0.72326594756768336</v>
      </c>
      <c r="HK63" s="109">
        <f t="shared" si="3"/>
        <v>0.56911458903359968</v>
      </c>
      <c r="HL63" s="109">
        <f t="shared" si="3"/>
        <v>0.12836970474967907</v>
      </c>
      <c r="HM63" s="109">
        <f t="shared" si="3"/>
        <v>0.10073710073710074</v>
      </c>
      <c r="HN63" s="109">
        <f t="shared" si="3"/>
        <v>0.12391573729863693</v>
      </c>
      <c r="HO63" s="109" t="e">
        <f t="shared" si="3"/>
        <v>#VALUE!</v>
      </c>
      <c r="HP63" s="109" t="e">
        <f t="shared" si="3"/>
        <v>#VALUE!</v>
      </c>
      <c r="HQ63" s="109">
        <f t="shared" si="3"/>
        <v>0.40268456375838924</v>
      </c>
      <c r="HR63" s="109">
        <f t="shared" si="3"/>
        <v>0.46807713911252574</v>
      </c>
      <c r="HS63" s="109">
        <f t="shared" si="3"/>
        <v>0.61381971238162047</v>
      </c>
      <c r="HT63" s="109">
        <f t="shared" si="3"/>
        <v>0.61752219220378235</v>
      </c>
      <c r="HU63" s="109">
        <f t="shared" si="3"/>
        <v>0.40638659104865804</v>
      </c>
      <c r="HV63" s="109">
        <f t="shared" si="3"/>
        <v>0.57820906028457941</v>
      </c>
      <c r="HW63" s="109">
        <f t="shared" si="3"/>
        <v>0.72546501117929685</v>
      </c>
      <c r="HX63" s="109">
        <f t="shared" si="3"/>
        <v>0.53414014642163454</v>
      </c>
      <c r="HY63" s="109">
        <f t="shared" si="3"/>
        <v>0.28009535160905841</v>
      </c>
      <c r="HZ63" s="109">
        <f t="shared" si="3"/>
        <v>0.2177676028812329</v>
      </c>
      <c r="IA63" s="109" t="e">
        <f t="shared" si="3"/>
        <v>#VALUE!</v>
      </c>
      <c r="IB63" s="109">
        <f t="shared" si="3"/>
        <v>0.36733659854754264</v>
      </c>
      <c r="IC63" s="109">
        <f t="shared" si="3"/>
        <v>0.31706379707916987</v>
      </c>
      <c r="ID63" s="109">
        <f t="shared" si="3"/>
        <v>0.779942170141531</v>
      </c>
      <c r="IE63" s="109">
        <f t="shared" si="3"/>
        <v>0.69583791831186481</v>
      </c>
      <c r="IF63" s="109">
        <f t="shared" si="3"/>
        <v>0.60666088894391479</v>
      </c>
      <c r="IG63" s="109">
        <f t="shared" si="3"/>
        <v>0.72776280323450138</v>
      </c>
      <c r="IH63" s="109">
        <f t="shared" si="3"/>
        <v>0.29863481228668942</v>
      </c>
      <c r="II63" s="109">
        <f t="shared" si="3"/>
        <v>0.32916037124973019</v>
      </c>
      <c r="IJ63" s="109">
        <f t="shared" si="3"/>
        <v>0.49273638603347208</v>
      </c>
      <c r="IK63" s="109">
        <f t="shared" si="3"/>
        <v>0.48304775792927451</v>
      </c>
      <c r="IL63" s="109">
        <f t="shared" si="3"/>
        <v>0.1380813953488372</v>
      </c>
      <c r="IM63" s="109">
        <f t="shared" si="3"/>
        <v>0.52119050884652307</v>
      </c>
      <c r="IN63" s="109">
        <f t="shared" si="3"/>
        <v>0.37718057520037718</v>
      </c>
      <c r="IO63" s="109">
        <f t="shared" si="3"/>
        <v>0.3856912774434178</v>
      </c>
      <c r="IP63" s="109">
        <f t="shared" si="3"/>
        <v>0.40478792092977056</v>
      </c>
      <c r="IQ63" s="109">
        <f t="shared" si="3"/>
        <v>0.53724641167508624</v>
      </c>
      <c r="IR63" s="109">
        <f t="shared" si="3"/>
        <v>0.63547715569190311</v>
      </c>
      <c r="IS63" s="109">
        <f t="shared" si="3"/>
        <v>0.24756852343059241</v>
      </c>
      <c r="IT63" s="109">
        <f t="shared" si="3"/>
        <v>0.28863885399684636</v>
      </c>
      <c r="IU63" s="109">
        <f t="shared" si="3"/>
        <v>0.73382099426920744</v>
      </c>
      <c r="IV63" s="109">
        <f t="shared" si="3"/>
        <v>0.50198901307065735</v>
      </c>
      <c r="IW63" s="109" t="e">
        <f t="shared" si="3"/>
        <v>#VALUE!</v>
      </c>
      <c r="IX63" s="109">
        <f t="shared" si="3"/>
        <v>1.1416527619214893</v>
      </c>
      <c r="IY63" s="109" t="e">
        <f t="shared" ref="IY63:LJ63" si="4">+IY26/IY27</f>
        <v>#VALUE!</v>
      </c>
      <c r="IZ63" s="109">
        <f t="shared" si="4"/>
        <v>0.47920433996383366</v>
      </c>
      <c r="JA63" s="109">
        <f t="shared" si="4"/>
        <v>0.40239135433432971</v>
      </c>
      <c r="JB63" s="109">
        <f t="shared" si="4"/>
        <v>0.19116611329107555</v>
      </c>
      <c r="JC63" s="109">
        <f t="shared" si="4"/>
        <v>0.93112859206935306</v>
      </c>
      <c r="JD63" s="109">
        <f t="shared" si="4"/>
        <v>0.35986846187255694</v>
      </c>
      <c r="JE63" s="109">
        <f t="shared" si="4"/>
        <v>0.45026323081185926</v>
      </c>
      <c r="JF63" s="109">
        <f t="shared" si="4"/>
        <v>0.55435370470524603</v>
      </c>
      <c r="JG63" s="109">
        <f t="shared" si="4"/>
        <v>0.44704264099037139</v>
      </c>
      <c r="JH63" s="109">
        <f t="shared" si="4"/>
        <v>0.35737491877842753</v>
      </c>
      <c r="JI63" s="109">
        <f t="shared" si="4"/>
        <v>0.40106951871657753</v>
      </c>
      <c r="JJ63" s="109">
        <f t="shared" si="4"/>
        <v>0.10372960372960373</v>
      </c>
      <c r="JK63" s="109">
        <f t="shared" si="4"/>
        <v>0.20554403168018104</v>
      </c>
      <c r="JL63" s="109">
        <f t="shared" si="4"/>
        <v>0.33204940895205204</v>
      </c>
      <c r="JM63" s="109">
        <f t="shared" si="4"/>
        <v>0.31896385076358014</v>
      </c>
      <c r="JN63" s="109">
        <f t="shared" si="4"/>
        <v>0.26161704248162454</v>
      </c>
      <c r="JO63" s="109">
        <f t="shared" si="4"/>
        <v>0.27876330461226556</v>
      </c>
      <c r="JP63" s="109">
        <f t="shared" si="4"/>
        <v>0.13580883616984701</v>
      </c>
      <c r="JQ63" s="109">
        <f t="shared" si="4"/>
        <v>0.20797598627787306</v>
      </c>
      <c r="JR63" s="109">
        <f t="shared" si="4"/>
        <v>0.50843764375469092</v>
      </c>
      <c r="JS63" s="109">
        <f t="shared" si="4"/>
        <v>0.40886865621311752</v>
      </c>
      <c r="JT63" s="109">
        <f t="shared" si="4"/>
        <v>0.15866719555731854</v>
      </c>
      <c r="JU63" s="109" t="e">
        <f t="shared" si="4"/>
        <v>#VALUE!</v>
      </c>
      <c r="JV63" s="109">
        <f t="shared" si="4"/>
        <v>0.17765144785930007</v>
      </c>
      <c r="JW63" s="109">
        <f t="shared" si="4"/>
        <v>0.19347122555227242</v>
      </c>
      <c r="JX63" s="109">
        <f t="shared" si="4"/>
        <v>0.34425778022583309</v>
      </c>
      <c r="JY63" s="109">
        <f t="shared" si="4"/>
        <v>0.17493638676844783</v>
      </c>
      <c r="JZ63" s="109">
        <f t="shared" si="4"/>
        <v>0.41267942583732059</v>
      </c>
      <c r="KA63" s="109">
        <f t="shared" si="4"/>
        <v>0.11155180961824492</v>
      </c>
      <c r="KB63" s="109">
        <f t="shared" si="4"/>
        <v>0.13815335021874281</v>
      </c>
      <c r="KC63" s="109">
        <f t="shared" si="4"/>
        <v>0.46250875963559918</v>
      </c>
      <c r="KD63" s="109">
        <f t="shared" si="4"/>
        <v>0.15738899933730949</v>
      </c>
      <c r="KE63" s="109">
        <f t="shared" si="4"/>
        <v>0.42261284988056591</v>
      </c>
      <c r="KF63" s="109">
        <f t="shared" si="4"/>
        <v>0.54854067480852831</v>
      </c>
      <c r="KG63" s="109">
        <f t="shared" si="4"/>
        <v>0.46690118324272467</v>
      </c>
      <c r="KH63" s="109">
        <f t="shared" si="4"/>
        <v>0.10247933884297521</v>
      </c>
      <c r="KI63" s="109">
        <f t="shared" si="4"/>
        <v>0.45324593821909209</v>
      </c>
      <c r="KJ63" s="109">
        <f t="shared" si="4"/>
        <v>0.47811059907834103</v>
      </c>
      <c r="KK63" s="109">
        <f t="shared" si="4"/>
        <v>0.45259507435490509</v>
      </c>
      <c r="KL63" s="109">
        <f t="shared" si="4"/>
        <v>0.59579439252336452</v>
      </c>
      <c r="KM63" s="109" t="e">
        <f t="shared" si="4"/>
        <v>#VALUE!</v>
      </c>
      <c r="KN63" s="109" t="e">
        <f t="shared" si="4"/>
        <v>#VALUE!</v>
      </c>
      <c r="KO63" s="109">
        <f t="shared" si="4"/>
        <v>0.48937942523948352</v>
      </c>
      <c r="KP63" s="109">
        <f t="shared" si="4"/>
        <v>0.46401246812128083</v>
      </c>
      <c r="KQ63" s="109">
        <f t="shared" si="4"/>
        <v>0.17152658662092624</v>
      </c>
      <c r="KR63" s="109">
        <f t="shared" si="4"/>
        <v>0.46304385811637255</v>
      </c>
      <c r="KS63" s="109">
        <f t="shared" si="4"/>
        <v>0.6155354613792352</v>
      </c>
      <c r="KT63" s="109">
        <f t="shared" si="4"/>
        <v>0.59105331923100857</v>
      </c>
      <c r="KU63" s="109">
        <f t="shared" si="4"/>
        <v>0.35521725340945132</v>
      </c>
      <c r="KV63" s="109">
        <f t="shared" si="4"/>
        <v>0.63106523812194981</v>
      </c>
      <c r="KW63" s="109">
        <f t="shared" si="4"/>
        <v>0.6197946930079411</v>
      </c>
      <c r="KX63" s="109">
        <f t="shared" si="4"/>
        <v>0.24843505477308295</v>
      </c>
      <c r="KY63" s="109">
        <f t="shared" si="4"/>
        <v>0.65688508580198113</v>
      </c>
      <c r="KZ63" s="109">
        <f t="shared" si="4"/>
        <v>0.21645021645021645</v>
      </c>
      <c r="LA63" s="109" t="e">
        <f t="shared" si="4"/>
        <v>#VALUE!</v>
      </c>
      <c r="LB63" s="109">
        <f t="shared" si="4"/>
        <v>0.17773620205799812</v>
      </c>
      <c r="LC63" s="109">
        <f t="shared" si="4"/>
        <v>0.4001778568252557</v>
      </c>
      <c r="LD63" s="109">
        <f t="shared" si="4"/>
        <v>0.34930630719275807</v>
      </c>
      <c r="LE63" s="109">
        <f t="shared" si="4"/>
        <v>0.36917098445595853</v>
      </c>
      <c r="LF63" s="109">
        <f t="shared" si="4"/>
        <v>0.57185649125195726</v>
      </c>
      <c r="LG63" s="109">
        <f t="shared" si="4"/>
        <v>0.3972075108329321</v>
      </c>
      <c r="LH63" s="109">
        <f t="shared" si="4"/>
        <v>0.57286432160804024</v>
      </c>
      <c r="LI63" s="109">
        <f t="shared" si="4"/>
        <v>0.38285600636435957</v>
      </c>
      <c r="LJ63" s="109">
        <f t="shared" si="4"/>
        <v>0.23938384679433805</v>
      </c>
      <c r="LK63" s="109">
        <f t="shared" ref="LK63:LP63" si="5">+LK26/LK27</f>
        <v>0.32853348245491404</v>
      </c>
      <c r="LL63" s="109">
        <f t="shared" si="5"/>
        <v>0.56467635679180173</v>
      </c>
      <c r="LM63" s="109">
        <f t="shared" si="5"/>
        <v>0.19443385436523064</v>
      </c>
      <c r="LN63" s="109">
        <f t="shared" si="5"/>
        <v>0.25328587075575026</v>
      </c>
      <c r="LO63" s="109">
        <f t="shared" si="5"/>
        <v>0.25311526479750779</v>
      </c>
      <c r="LP63" s="109">
        <f t="shared" si="5"/>
        <v>7.5868494609343806E-2</v>
      </c>
      <c r="LQ63" s="109"/>
      <c r="LR63" s="109">
        <f>+LR26/LR27</f>
        <v>0.77961180708640254</v>
      </c>
      <c r="LS63" s="109">
        <f>+LS26/LS27</f>
        <v>0.60576690089653507</v>
      </c>
      <c r="LT63" s="109">
        <f>+LT26/LT27</f>
        <v>0.39531478770131773</v>
      </c>
      <c r="LU63" s="109"/>
      <c r="LV63" s="109"/>
      <c r="LW63" s="109"/>
      <c r="LX63" s="109">
        <f t="shared" ref="LX63:MD63" si="6">+LX26/LX27</f>
        <v>0.51598108069370785</v>
      </c>
      <c r="LY63" s="109">
        <f t="shared" si="6"/>
        <v>0.70639945581078956</v>
      </c>
      <c r="LZ63" s="109">
        <f t="shared" si="6"/>
        <v>0.10557901755945766</v>
      </c>
      <c r="MA63" s="109">
        <f t="shared" si="6"/>
        <v>0.71334214002642005</v>
      </c>
      <c r="MB63" s="109">
        <f t="shared" si="6"/>
        <v>0.89746100124012795</v>
      </c>
      <c r="MC63" s="109">
        <f t="shared" si="6"/>
        <v>0.92258323305254708</v>
      </c>
      <c r="MD63" s="109">
        <f t="shared" si="6"/>
        <v>0.89219330855018586</v>
      </c>
      <c r="ME63" s="109"/>
      <c r="MF63" s="109">
        <f>+MF26/MF27</f>
        <v>0.3983199159957998</v>
      </c>
      <c r="MG63" s="109"/>
      <c r="MH63" s="109"/>
      <c r="MI63" s="109">
        <f t="shared" ref="MI63:MN63" si="7">+MI26/MI27</f>
        <v>0.59669973480011784</v>
      </c>
      <c r="MJ63" s="109">
        <f t="shared" si="7"/>
        <v>0.98539415766306526</v>
      </c>
      <c r="MK63" s="109">
        <f t="shared" si="7"/>
        <v>0.52600988084859057</v>
      </c>
      <c r="ML63" s="109">
        <f t="shared" si="7"/>
        <v>8.107088989441931E-2</v>
      </c>
      <c r="MM63" s="109">
        <f t="shared" si="7"/>
        <v>0.60666777981855624</v>
      </c>
      <c r="MN63" s="109">
        <f t="shared" si="7"/>
        <v>0.53715062254379842</v>
      </c>
      <c r="MO63" s="109"/>
      <c r="MP63" s="109"/>
      <c r="MQ63" s="109"/>
      <c r="MR63" s="109">
        <f t="shared" ref="MR63:NE63" si="8">+MR26/MR27</f>
        <v>0.22702379767001893</v>
      </c>
      <c r="MS63" s="109" t="e">
        <f t="shared" si="8"/>
        <v>#VALUE!</v>
      </c>
      <c r="MT63" s="109">
        <f t="shared" si="8"/>
        <v>0.69415750764399642</v>
      </c>
      <c r="MU63" s="109">
        <f t="shared" si="8"/>
        <v>0.69679746420373811</v>
      </c>
      <c r="MV63" s="109">
        <f t="shared" si="8"/>
        <v>0.16709511568123395</v>
      </c>
      <c r="MW63" s="109">
        <f t="shared" si="8"/>
        <v>0.49618603273346662</v>
      </c>
      <c r="MX63" s="109" t="e">
        <f t="shared" si="8"/>
        <v>#VALUE!</v>
      </c>
      <c r="MY63" s="109">
        <f t="shared" si="8"/>
        <v>0.22389969293756398</v>
      </c>
      <c r="MZ63" s="109">
        <f t="shared" si="8"/>
        <v>0.57635354413094753</v>
      </c>
      <c r="NA63" s="109">
        <f t="shared" si="8"/>
        <v>6.8296189791516901E-2</v>
      </c>
      <c r="NB63" s="109">
        <f t="shared" si="8"/>
        <v>0.84987619087589705</v>
      </c>
      <c r="NC63" s="109">
        <f t="shared" si="8"/>
        <v>0.46481841094079246</v>
      </c>
      <c r="ND63" s="109">
        <f t="shared" si="8"/>
        <v>0.46781246821926165</v>
      </c>
      <c r="NE63" s="109">
        <f t="shared" si="8"/>
        <v>0.37322002756086359</v>
      </c>
      <c r="NF63" s="109"/>
      <c r="NG63" s="109">
        <f>+NG26/NG27</f>
        <v>0.41348720069165129</v>
      </c>
      <c r="NH63" s="109">
        <f>+NH26/NH27</f>
        <v>4.7166298438547277E-2</v>
      </c>
      <c r="NI63" s="109">
        <f>+NI26/NI27</f>
        <v>0.42720252644329565</v>
      </c>
      <c r="NJ63" s="109">
        <f>+NJ26/NJ27</f>
        <v>0.25701678569803937</v>
      </c>
      <c r="NK63" s="109">
        <f>+NK26/NK27</f>
        <v>0.61763054463784395</v>
      </c>
    </row>
    <row r="64" spans="1:37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41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U64" s="32"/>
      <c r="FE64" s="32"/>
      <c r="FT64" s="32"/>
      <c r="GC64" s="32"/>
      <c r="GN64" s="32"/>
      <c r="HH64"/>
      <c r="IW64" s="41"/>
      <c r="JI64"/>
      <c r="JJ64"/>
      <c r="KX64" s="23"/>
      <c r="KY64" s="23"/>
      <c r="LQ64" s="32"/>
    </row>
    <row r="65" spans="1:370" s="23" customFormat="1" ht="102" x14ac:dyDescent="0.2">
      <c r="A65" s="96"/>
      <c r="B65" s="96"/>
      <c r="C65" s="57"/>
      <c r="D65" s="57"/>
      <c r="E65" s="57"/>
      <c r="F65" s="57"/>
      <c r="G65" s="57"/>
      <c r="H65" s="57"/>
      <c r="I65" s="57"/>
      <c r="J65" s="57"/>
      <c r="K65" s="57"/>
      <c r="L65" s="41"/>
      <c r="M65" s="97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98"/>
      <c r="AQ65" s="41"/>
      <c r="AR65" s="98"/>
      <c r="AS65" s="41"/>
      <c r="AT65" s="98"/>
      <c r="AU65" s="41"/>
      <c r="AV65" s="98"/>
      <c r="AW65" s="41"/>
      <c r="AX65" s="99"/>
      <c r="AY65" s="41"/>
      <c r="AZ65" s="99"/>
      <c r="BA65" s="41"/>
      <c r="BB65" s="99"/>
      <c r="BC65" s="41"/>
      <c r="BD65" s="100" t="s">
        <v>117</v>
      </c>
      <c r="BE65" s="41"/>
      <c r="BF65" s="99"/>
      <c r="BG65" s="41"/>
      <c r="BH65" s="101" t="s">
        <v>118</v>
      </c>
      <c r="BI65" s="101" t="s">
        <v>121</v>
      </c>
      <c r="BJ65" s="101" t="s">
        <v>121</v>
      </c>
      <c r="BK65" s="41"/>
      <c r="BL65" s="98"/>
      <c r="BM65" s="101" t="s">
        <v>122</v>
      </c>
      <c r="BN65" s="99"/>
      <c r="BO65" s="99"/>
      <c r="BP65" s="99"/>
      <c r="BQ65" s="99"/>
      <c r="BR65" s="41"/>
      <c r="BS65" s="99"/>
      <c r="BT65" s="99"/>
      <c r="BU65" s="99"/>
      <c r="BV65" s="99"/>
      <c r="BW65" s="41"/>
      <c r="BX65" s="99"/>
      <c r="BY65" s="99"/>
      <c r="BZ65" s="99"/>
      <c r="CA65" s="99"/>
      <c r="CB65" s="101" t="s">
        <v>119</v>
      </c>
      <c r="CC65" s="98"/>
      <c r="CD65" s="99"/>
      <c r="CE65" s="41"/>
      <c r="CF65" s="99"/>
      <c r="CG65" s="99"/>
      <c r="CH65" s="101" t="s">
        <v>123</v>
      </c>
      <c r="CI65" s="99"/>
      <c r="CJ65" s="41"/>
      <c r="CK65" s="99"/>
      <c r="CL65" s="101" t="s">
        <v>127</v>
      </c>
      <c r="CM65" s="99"/>
      <c r="CN65" s="99"/>
      <c r="CO65" s="41"/>
      <c r="CP65" s="99"/>
      <c r="CQ65" s="99"/>
      <c r="CR65" s="99"/>
      <c r="CS65" s="99"/>
      <c r="CT65" s="99"/>
      <c r="CU65" s="99"/>
      <c r="CV65" s="99"/>
      <c r="CW65" s="99"/>
      <c r="CX65" s="41"/>
      <c r="CY65" s="99"/>
      <c r="CZ65" s="99"/>
      <c r="DA65" s="102"/>
      <c r="DB65" s="102"/>
      <c r="DC65" s="102"/>
      <c r="DD65" s="102"/>
      <c r="DE65" s="103" t="s">
        <v>124</v>
      </c>
      <c r="DF65" s="104" t="s">
        <v>120</v>
      </c>
      <c r="DG65" s="41"/>
      <c r="DH65" s="98"/>
      <c r="DI65" s="99"/>
      <c r="DJ65" s="101" t="s">
        <v>118</v>
      </c>
      <c r="DK65" s="101" t="s">
        <v>118</v>
      </c>
      <c r="DL65" s="99"/>
      <c r="DM65" s="99"/>
      <c r="DN65" s="99"/>
      <c r="DO65" s="99"/>
      <c r="DP65" s="99"/>
      <c r="DQ65" s="99"/>
      <c r="DR65" s="41"/>
      <c r="DS65" s="101" t="s">
        <v>125</v>
      </c>
      <c r="DT65" s="101" t="s">
        <v>125</v>
      </c>
      <c r="DU65" s="101" t="s">
        <v>126</v>
      </c>
      <c r="DV65" s="99"/>
      <c r="DW65" s="99"/>
      <c r="DX65" s="99"/>
      <c r="DY65" s="99"/>
      <c r="DZ65" s="99"/>
      <c r="EA65" s="99"/>
      <c r="EB65" s="99"/>
      <c r="EC65" s="99"/>
      <c r="ED65" s="99"/>
      <c r="EE65" s="99"/>
      <c r="EF65" s="99"/>
      <c r="EG65" s="41"/>
      <c r="EH65" s="99"/>
      <c r="EI65" s="99"/>
      <c r="EJ65" s="104" t="s">
        <v>128</v>
      </c>
      <c r="EK65" s="102"/>
      <c r="EL65" s="104" t="s">
        <v>122</v>
      </c>
      <c r="EM65" s="102"/>
      <c r="EN65" s="102"/>
      <c r="EO65" s="102"/>
      <c r="EP65" s="102"/>
      <c r="EQ65" s="102"/>
      <c r="ER65" s="102"/>
      <c r="ES65" s="102"/>
      <c r="EU65" s="41"/>
      <c r="FE65" s="101" t="s">
        <v>93</v>
      </c>
      <c r="FF65" s="101" t="s">
        <v>126</v>
      </c>
      <c r="FI65" s="101" t="s">
        <v>129</v>
      </c>
      <c r="FK65" s="101" t="s">
        <v>100</v>
      </c>
      <c r="FM65" s="101" t="s">
        <v>130</v>
      </c>
      <c r="FT65" s="41"/>
      <c r="GC65" s="41"/>
      <c r="GJ65" s="101" t="s">
        <v>100</v>
      </c>
      <c r="GN65" s="41"/>
      <c r="GY65" s="101" t="s">
        <v>100</v>
      </c>
      <c r="HC65" s="101" t="s">
        <v>100</v>
      </c>
      <c r="HO65" s="101" t="s">
        <v>96</v>
      </c>
      <c r="HP65" s="101" t="s">
        <v>96</v>
      </c>
      <c r="HQ65" s="101" t="s">
        <v>100</v>
      </c>
      <c r="HW65" s="145" t="s">
        <v>139</v>
      </c>
      <c r="HX65" s="145" t="s">
        <v>139</v>
      </c>
      <c r="IA65" s="101" t="s">
        <v>131</v>
      </c>
      <c r="IK65" s="101" t="s">
        <v>100</v>
      </c>
      <c r="IW65" s="101" t="s">
        <v>95</v>
      </c>
      <c r="JU65" s="101" t="s">
        <v>94</v>
      </c>
      <c r="JV65" s="101" t="s">
        <v>93</v>
      </c>
      <c r="JZ65" s="101" t="s">
        <v>93</v>
      </c>
      <c r="KD65" s="101" t="s">
        <v>93</v>
      </c>
      <c r="KE65" s="101" t="s">
        <v>93</v>
      </c>
      <c r="KF65" s="101" t="s">
        <v>93</v>
      </c>
      <c r="KG65" s="101" t="s">
        <v>93</v>
      </c>
      <c r="KM65" s="101" t="s">
        <v>87</v>
      </c>
      <c r="KN65" s="101" t="s">
        <v>92</v>
      </c>
      <c r="LA65" s="105" t="s">
        <v>69</v>
      </c>
      <c r="LQ65" s="105" t="s">
        <v>80</v>
      </c>
      <c r="LU65" s="105" t="s">
        <v>81</v>
      </c>
      <c r="LV65" s="105" t="s">
        <v>84</v>
      </c>
      <c r="LW65" s="105" t="s">
        <v>85</v>
      </c>
      <c r="ME65" s="105" t="s">
        <v>86</v>
      </c>
      <c r="MG65" s="105" t="s">
        <v>87</v>
      </c>
      <c r="MH65" s="105" t="s">
        <v>87</v>
      </c>
      <c r="MO65" s="105" t="s">
        <v>88</v>
      </c>
      <c r="MP65" s="105" t="s">
        <v>90</v>
      </c>
      <c r="MQ65" s="105" t="s">
        <v>91</v>
      </c>
      <c r="MS65" s="105" t="s">
        <v>89</v>
      </c>
      <c r="MX65" s="101" t="s">
        <v>87</v>
      </c>
      <c r="NF65" s="101" t="s">
        <v>95</v>
      </c>
    </row>
    <row r="66" spans="1:370" s="23" customFormat="1" ht="63.75" x14ac:dyDescent="0.2">
      <c r="A66" s="106"/>
      <c r="B66" s="106"/>
      <c r="C66" s="56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103" t="s">
        <v>124</v>
      </c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U66" s="41"/>
      <c r="FE66" s="41"/>
      <c r="FT66" s="41"/>
      <c r="GC66" s="41"/>
      <c r="GN66" s="41"/>
      <c r="GY66" s="101" t="s">
        <v>101</v>
      </c>
      <c r="IW66" s="36"/>
      <c r="JU66" s="101" t="s">
        <v>93</v>
      </c>
    </row>
    <row r="67" spans="1:370" s="23" customFormat="1" x14ac:dyDescent="0.2">
      <c r="A67" s="96"/>
      <c r="B67" s="96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97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U67" s="41"/>
      <c r="FE67" s="41"/>
      <c r="FT67" s="41"/>
      <c r="GC67" s="41"/>
      <c r="GN67" s="41"/>
      <c r="IW67" s="36"/>
    </row>
    <row r="68" spans="1:370" s="23" customFormat="1" x14ac:dyDescent="0.2">
      <c r="A68" s="96"/>
      <c r="B68" s="96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U68" s="41"/>
      <c r="FE68" s="41"/>
      <c r="FT68" s="41"/>
      <c r="GC68" s="41"/>
      <c r="GN68" s="41"/>
      <c r="IW68" s="36"/>
    </row>
    <row r="69" spans="1:370" s="23" customFormat="1" x14ac:dyDescent="0.2">
      <c r="A69" s="96"/>
      <c r="B69" s="96"/>
      <c r="C69" s="56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U69" s="41"/>
      <c r="FE69" s="41"/>
      <c r="FT69" s="41"/>
      <c r="GC69" s="41"/>
      <c r="GN69" s="41"/>
      <c r="IW69" s="36"/>
    </row>
    <row r="70" spans="1:370" s="23" customFormat="1" x14ac:dyDescent="0.2">
      <c r="A70" s="96"/>
      <c r="B70" s="9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U70" s="41"/>
      <c r="FE70" s="41"/>
      <c r="FT70" s="41"/>
      <c r="GC70" s="41"/>
      <c r="GN70" s="41"/>
      <c r="IW70" s="36"/>
    </row>
    <row r="71" spans="1:370" s="23" customFormat="1" x14ac:dyDescent="0.2">
      <c r="A71" s="107"/>
      <c r="B71" s="107"/>
      <c r="C71" s="56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U71" s="41"/>
      <c r="FE71" s="41"/>
      <c r="FT71" s="41"/>
      <c r="GC71" s="41"/>
      <c r="GN71" s="41"/>
      <c r="IW71" s="36"/>
    </row>
    <row r="72" spans="1:370" s="23" customFormat="1" x14ac:dyDescent="0.2">
      <c r="A72" s="96"/>
      <c r="B72" s="96"/>
      <c r="C72" s="56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U72" s="41"/>
      <c r="FE72" s="41"/>
      <c r="FT72" s="41"/>
      <c r="GC72" s="41"/>
      <c r="GN72" s="41"/>
      <c r="IW72" s="36"/>
    </row>
    <row r="73" spans="1:370" x14ac:dyDescent="0.2">
      <c r="A73" s="4"/>
      <c r="B73" s="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41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U73" s="32"/>
      <c r="FE73" s="32"/>
      <c r="FT73" s="32"/>
      <c r="GC73" s="32"/>
      <c r="GN73" s="32"/>
      <c r="HH73"/>
      <c r="IW73" s="36"/>
      <c r="JI73"/>
      <c r="JJ73"/>
      <c r="KX73" s="23"/>
      <c r="KY73" s="23"/>
    </row>
    <row r="74" spans="1:370" x14ac:dyDescent="0.2">
      <c r="A74" s="4"/>
      <c r="B74" s="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41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U74" s="32"/>
      <c r="FE74" s="32"/>
      <c r="FT74" s="32"/>
      <c r="GC74" s="32"/>
      <c r="GN74" s="32"/>
      <c r="HH74"/>
      <c r="IW74" s="36"/>
      <c r="JI74"/>
      <c r="JJ74"/>
      <c r="KX74" s="23"/>
      <c r="KY74" s="23"/>
    </row>
    <row r="75" spans="1:370" x14ac:dyDescent="0.2">
      <c r="A75" s="4"/>
      <c r="B75" s="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41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U75" s="32"/>
      <c r="FE75" s="32"/>
      <c r="FT75" s="32"/>
      <c r="GC75" s="32"/>
      <c r="GN75" s="32"/>
      <c r="HH75"/>
      <c r="IW75" s="36"/>
      <c r="JI75"/>
      <c r="JJ75"/>
      <c r="KX75" s="23"/>
      <c r="KY75" s="23"/>
    </row>
    <row r="76" spans="1:370" x14ac:dyDescent="0.2">
      <c r="A76" s="4"/>
      <c r="B76" s="4"/>
      <c r="C76" s="55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41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U76" s="32"/>
      <c r="FE76" s="32"/>
      <c r="FT76" s="32"/>
      <c r="GC76" s="32"/>
      <c r="GN76" s="32"/>
      <c r="HH76"/>
      <c r="IW76" s="36"/>
      <c r="JI76"/>
      <c r="JJ76"/>
      <c r="KX76" s="23"/>
      <c r="KY76" s="23"/>
    </row>
    <row r="77" spans="1:370" x14ac:dyDescent="0.2">
      <c r="A77" s="6"/>
      <c r="B77" s="4"/>
      <c r="C77" s="58"/>
      <c r="D77" s="58"/>
      <c r="E77" s="59"/>
      <c r="F77" s="59"/>
      <c r="G77" s="59"/>
      <c r="H77" s="54"/>
      <c r="I77" s="54"/>
      <c r="J77" s="54"/>
      <c r="K77" s="54"/>
      <c r="L77" s="54"/>
      <c r="M77" s="54"/>
      <c r="N77" s="54"/>
      <c r="O77" s="54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41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U77" s="32"/>
      <c r="FE77" s="32"/>
      <c r="FT77" s="32"/>
      <c r="GC77" s="32"/>
      <c r="GN77" s="32"/>
      <c r="HH77"/>
      <c r="IW77" s="36"/>
      <c r="JI77"/>
      <c r="JJ77"/>
      <c r="KX77" s="23"/>
      <c r="KY77" s="23"/>
    </row>
    <row r="78" spans="1:370" x14ac:dyDescent="0.2">
      <c r="A78" s="4"/>
      <c r="B78" s="4"/>
      <c r="C78" s="55"/>
      <c r="D78" s="60"/>
      <c r="E78" s="60"/>
      <c r="F78" s="60"/>
      <c r="G78" s="60"/>
      <c r="H78" s="54"/>
      <c r="I78" s="54"/>
      <c r="J78" s="54"/>
      <c r="K78" s="54"/>
      <c r="L78" s="54"/>
      <c r="M78" s="54"/>
      <c r="N78" s="54"/>
      <c r="O78" s="54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41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U78" s="32"/>
      <c r="FE78" s="32"/>
      <c r="FT78" s="32"/>
      <c r="GC78" s="32"/>
      <c r="GN78" s="32"/>
      <c r="HH78"/>
      <c r="IW78" s="36"/>
      <c r="JI78"/>
      <c r="JJ78"/>
      <c r="KX78" s="23"/>
      <c r="KY78" s="23"/>
    </row>
    <row r="79" spans="1:370" x14ac:dyDescent="0.2">
      <c r="A79" s="4"/>
      <c r="B79" s="4"/>
      <c r="C79" s="55"/>
      <c r="D79" s="60"/>
      <c r="E79" s="60"/>
      <c r="F79" s="60"/>
      <c r="G79" s="60"/>
      <c r="H79" s="54"/>
      <c r="I79" s="54"/>
      <c r="J79" s="54"/>
      <c r="K79" s="54"/>
      <c r="L79" s="54"/>
      <c r="M79" s="54"/>
      <c r="N79" s="54"/>
      <c r="O79" s="54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41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U79" s="32"/>
      <c r="FE79" s="32"/>
      <c r="FT79" s="32"/>
      <c r="GC79" s="32"/>
      <c r="GN79" s="32"/>
      <c r="HH79"/>
      <c r="IW79" s="36"/>
      <c r="JI79"/>
      <c r="JJ79"/>
      <c r="KX79" s="23"/>
      <c r="KY79" s="23"/>
    </row>
    <row r="80" spans="1:370" x14ac:dyDescent="0.2">
      <c r="A80" s="4"/>
      <c r="B80" s="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41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U80" s="32"/>
      <c r="FE80" s="32"/>
      <c r="FT80" s="32"/>
      <c r="GC80" s="32"/>
      <c r="GN80" s="32"/>
      <c r="HH80"/>
      <c r="IW80" s="36"/>
      <c r="JI80"/>
      <c r="JJ80"/>
      <c r="KX80" s="23"/>
      <c r="KY80" s="23"/>
    </row>
    <row r="81" spans="1:311" x14ac:dyDescent="0.2">
      <c r="A81" s="4"/>
      <c r="B81" s="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41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U81" s="32"/>
      <c r="FE81" s="32"/>
      <c r="FT81" s="32"/>
      <c r="GC81" s="32"/>
      <c r="GN81" s="32"/>
      <c r="HH81"/>
      <c r="IW81" s="36"/>
      <c r="JI81"/>
      <c r="JJ81"/>
      <c r="KX81" s="23"/>
      <c r="KY81" s="23"/>
    </row>
    <row r="82" spans="1:311" x14ac:dyDescent="0.2">
      <c r="A82" s="4"/>
      <c r="B82" s="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41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U82" s="32"/>
      <c r="FE82" s="32"/>
      <c r="FT82" s="32"/>
      <c r="GC82" s="32"/>
      <c r="GN82" s="32"/>
      <c r="HH82"/>
      <c r="IW82" s="36"/>
      <c r="JI82"/>
      <c r="JJ82"/>
      <c r="KX82" s="23"/>
      <c r="KY82" s="23"/>
    </row>
    <row r="83" spans="1:311" x14ac:dyDescent="0.2">
      <c r="A83" s="4"/>
      <c r="B83" s="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41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U83" s="32"/>
      <c r="FE83" s="32"/>
      <c r="FT83" s="32"/>
      <c r="GC83" s="32"/>
      <c r="GN83" s="32"/>
      <c r="HH83"/>
      <c r="IW83" s="36"/>
      <c r="JI83"/>
      <c r="JJ83"/>
      <c r="KX83" s="23"/>
      <c r="KY83" s="23"/>
    </row>
    <row r="84" spans="1:311" x14ac:dyDescent="0.2">
      <c r="A84" s="4"/>
      <c r="B84" s="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41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U84" s="32"/>
      <c r="FE84" s="32"/>
      <c r="FT84" s="32"/>
      <c r="GC84" s="32"/>
      <c r="GN84" s="32"/>
      <c r="HH84"/>
      <c r="IW84" s="36"/>
      <c r="JI84"/>
      <c r="JJ84"/>
      <c r="KX84" s="23"/>
      <c r="KY84" s="23"/>
    </row>
    <row r="85" spans="1:311" x14ac:dyDescent="0.2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AJ85" s="23"/>
      <c r="HH85"/>
      <c r="IW85" s="36"/>
      <c r="JI85"/>
      <c r="JJ85"/>
      <c r="KX85" s="23"/>
      <c r="KY85" s="23"/>
    </row>
    <row r="86" spans="1:31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AJ86" s="23"/>
      <c r="HH86"/>
      <c r="IW86" s="36"/>
      <c r="JI86"/>
      <c r="JJ86"/>
      <c r="KX86" s="23"/>
      <c r="KY86" s="23"/>
    </row>
    <row r="87" spans="1:311" x14ac:dyDescent="0.2">
      <c r="A87" s="6"/>
      <c r="B87" s="7"/>
      <c r="C87" s="61"/>
      <c r="D87" s="61"/>
      <c r="E87" s="61"/>
      <c r="F87" s="62"/>
      <c r="G87" s="61"/>
      <c r="H87" s="62"/>
      <c r="I87" s="7"/>
      <c r="J87" s="7"/>
      <c r="K87" s="7"/>
      <c r="L87" s="7"/>
      <c r="M87" s="7"/>
      <c r="N87" s="7"/>
      <c r="O87" s="7"/>
      <c r="AJ87" s="23"/>
      <c r="HH87"/>
      <c r="IW87" s="36"/>
      <c r="JI87"/>
      <c r="JJ87"/>
      <c r="KX87" s="23"/>
      <c r="KY87" s="23"/>
    </row>
    <row r="88" spans="1:311" x14ac:dyDescent="0.2">
      <c r="A88" s="7"/>
      <c r="B88" s="7"/>
      <c r="C88" s="63"/>
      <c r="D88" s="63"/>
      <c r="E88" s="63"/>
      <c r="F88" s="64"/>
      <c r="G88" s="64"/>
      <c r="H88" s="64"/>
      <c r="I88" s="65"/>
      <c r="J88" s="7"/>
      <c r="K88" s="7"/>
      <c r="L88" s="7"/>
      <c r="M88" s="7"/>
      <c r="N88" s="7"/>
      <c r="O88" s="7"/>
      <c r="AJ88" s="23"/>
      <c r="HH88"/>
      <c r="IW88" s="36"/>
      <c r="JI88"/>
      <c r="JJ88"/>
      <c r="KX88" s="23"/>
      <c r="KY88" s="23"/>
    </row>
    <row r="89" spans="1:311" x14ac:dyDescent="0.2">
      <c r="A89" s="7"/>
      <c r="B89" s="7"/>
      <c r="C89" s="63"/>
      <c r="D89" s="64"/>
      <c r="E89" s="64"/>
      <c r="F89" s="64"/>
      <c r="G89" s="64"/>
      <c r="H89" s="64"/>
      <c r="I89" s="7"/>
      <c r="J89" s="7"/>
      <c r="K89" s="7"/>
      <c r="L89" s="7"/>
      <c r="M89" s="7"/>
      <c r="N89" s="7"/>
      <c r="O89" s="7"/>
      <c r="AJ89" s="23"/>
      <c r="HH89"/>
      <c r="IW89" s="36"/>
      <c r="JI89"/>
      <c r="JJ89"/>
      <c r="KX89" s="23"/>
      <c r="KY89" s="23"/>
    </row>
    <row r="90" spans="1:311" x14ac:dyDescent="0.2">
      <c r="A90" s="7"/>
      <c r="B90" s="7"/>
      <c r="C90" s="64"/>
      <c r="D90" s="64"/>
      <c r="E90" s="64"/>
      <c r="F90" s="64"/>
      <c r="G90" s="64"/>
      <c r="H90" s="65"/>
      <c r="I90" s="65"/>
      <c r="J90" s="7"/>
      <c r="K90" s="7"/>
      <c r="L90" s="7"/>
      <c r="M90" s="7"/>
      <c r="N90" s="7"/>
      <c r="O90" s="7"/>
      <c r="AJ90" s="23"/>
      <c r="HH90"/>
      <c r="IW90" s="36"/>
      <c r="JI90"/>
      <c r="JJ90"/>
      <c r="KX90" s="23"/>
      <c r="KY90" s="23"/>
    </row>
    <row r="91" spans="1:311" x14ac:dyDescent="0.2">
      <c r="A91" s="7"/>
      <c r="B91" s="7"/>
      <c r="C91" s="61"/>
      <c r="D91" s="61"/>
      <c r="E91" s="61"/>
      <c r="F91" s="62"/>
      <c r="G91" s="61"/>
      <c r="H91" s="62"/>
      <c r="I91" s="7"/>
      <c r="J91" s="7"/>
      <c r="K91" s="7"/>
      <c r="L91" s="7"/>
      <c r="M91" s="7"/>
      <c r="N91" s="7"/>
      <c r="O91" s="7"/>
      <c r="AJ91" s="23"/>
      <c r="HH91"/>
      <c r="IW91" s="36"/>
      <c r="JI91"/>
      <c r="JJ91"/>
      <c r="KX91" s="23"/>
      <c r="KY91" s="23"/>
    </row>
    <row r="92" spans="1:31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AJ92" s="23"/>
      <c r="HH92"/>
      <c r="IW92" s="36"/>
      <c r="JI92"/>
      <c r="JJ92"/>
      <c r="KX92" s="23"/>
      <c r="KY92" s="23"/>
    </row>
    <row r="93" spans="1:31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AJ93" s="23"/>
      <c r="HH93"/>
      <c r="IW93" s="36"/>
      <c r="JI93"/>
      <c r="JJ93"/>
      <c r="KX93" s="23"/>
      <c r="KY93" s="23"/>
    </row>
    <row r="94" spans="1:31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AJ94" s="23"/>
      <c r="HH94"/>
      <c r="IW94" s="36"/>
      <c r="JI94"/>
      <c r="JJ94"/>
      <c r="KX94" s="23"/>
      <c r="KY94" s="23"/>
    </row>
    <row r="95" spans="1:311" x14ac:dyDescent="0.2">
      <c r="A95" s="6"/>
      <c r="B95" s="7"/>
      <c r="C95" s="66"/>
      <c r="D95" s="66"/>
      <c r="E95" s="66"/>
      <c r="F95" s="62"/>
      <c r="G95" s="62"/>
      <c r="H95" s="62"/>
      <c r="I95" s="62"/>
      <c r="J95" s="62"/>
      <c r="K95" s="62"/>
      <c r="L95" s="62"/>
      <c r="M95" s="7"/>
      <c r="N95" s="7"/>
      <c r="O95" s="7"/>
      <c r="AJ95" s="23"/>
      <c r="HH95"/>
      <c r="IW95" s="36"/>
      <c r="JI95"/>
      <c r="JJ95"/>
      <c r="KX95" s="23"/>
      <c r="KY95" s="23"/>
    </row>
    <row r="96" spans="1:311" x14ac:dyDescent="0.2">
      <c r="A96" s="7"/>
      <c r="B96" s="7"/>
      <c r="C96" s="63"/>
      <c r="D96" s="63"/>
      <c r="E96" s="64"/>
      <c r="F96" s="64"/>
      <c r="G96" s="64"/>
      <c r="H96" s="64"/>
      <c r="I96" s="64"/>
      <c r="J96" s="64"/>
      <c r="K96" s="64"/>
      <c r="L96" s="64"/>
      <c r="M96" s="7"/>
      <c r="N96" s="7"/>
      <c r="O96" s="7"/>
      <c r="AJ96" s="23"/>
      <c r="HH96"/>
      <c r="IW96" s="36"/>
      <c r="JI96"/>
      <c r="JJ96"/>
      <c r="KX96" s="23"/>
      <c r="KY96" s="23"/>
    </row>
    <row r="97" spans="1:311" x14ac:dyDescent="0.2">
      <c r="A97" s="7"/>
      <c r="B97" s="7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7"/>
      <c r="N97" s="7"/>
      <c r="O97" s="7"/>
      <c r="AJ97" s="23"/>
      <c r="HH97"/>
      <c r="IW97" s="36"/>
      <c r="JI97"/>
      <c r="JJ97"/>
      <c r="KX97" s="23"/>
      <c r="KY97" s="23"/>
    </row>
    <row r="98" spans="1:311" x14ac:dyDescent="0.2">
      <c r="A98" s="7"/>
      <c r="B98" s="7"/>
      <c r="C98" s="64"/>
      <c r="D98" s="64"/>
      <c r="E98" s="64"/>
      <c r="F98" s="64"/>
      <c r="G98" s="64"/>
      <c r="H98" s="7"/>
      <c r="I98" s="64"/>
      <c r="J98" s="64"/>
      <c r="K98" s="64"/>
      <c r="L98" s="64"/>
      <c r="M98" s="7"/>
      <c r="N98" s="7"/>
      <c r="O98" s="7"/>
      <c r="AJ98" s="23"/>
      <c r="HH98"/>
      <c r="IW98" s="36"/>
      <c r="JI98"/>
      <c r="JJ98"/>
      <c r="KX98" s="23"/>
      <c r="KY98" s="23"/>
    </row>
    <row r="99" spans="1:31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AJ99" s="23"/>
      <c r="HH99"/>
      <c r="IW99" s="36"/>
      <c r="JI99"/>
      <c r="JJ99"/>
      <c r="KX99" s="23"/>
      <c r="KY99" s="23"/>
    </row>
    <row r="100" spans="1:31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AJ100" s="23"/>
      <c r="HH100"/>
      <c r="IW100" s="36"/>
      <c r="JI100"/>
      <c r="JJ100"/>
      <c r="KX100" s="23"/>
      <c r="KY100" s="23"/>
    </row>
    <row r="101" spans="1:31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AJ101" s="23"/>
      <c r="HH101"/>
      <c r="IW101" s="36"/>
      <c r="JI101"/>
      <c r="JJ101"/>
      <c r="KX101" s="23"/>
      <c r="KY101" s="23"/>
    </row>
    <row r="102" spans="1:31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AJ102" s="23"/>
      <c r="HH102"/>
      <c r="IW102" s="36"/>
      <c r="JI102"/>
      <c r="JJ102"/>
      <c r="KX102" s="23"/>
      <c r="KY102" s="23"/>
    </row>
    <row r="103" spans="1:31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AJ103" s="23"/>
      <c r="HH103"/>
      <c r="IW103" s="36"/>
      <c r="JI103"/>
      <c r="JJ103"/>
      <c r="KX103" s="23"/>
      <c r="KY103" s="23"/>
    </row>
    <row r="104" spans="1:31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AJ104" s="23"/>
      <c r="HH104"/>
      <c r="IW104" s="36"/>
      <c r="JI104"/>
      <c r="JJ104"/>
      <c r="KX104" s="23"/>
      <c r="KY104" s="23"/>
    </row>
    <row r="105" spans="1:31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AJ105" s="23"/>
      <c r="HH105"/>
      <c r="IW105" s="36"/>
      <c r="JI105"/>
      <c r="JJ105"/>
      <c r="KX105" s="23"/>
      <c r="KY105" s="23"/>
    </row>
    <row r="106" spans="1:31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AJ106" s="23"/>
      <c r="HH106"/>
      <c r="IW106" s="36"/>
      <c r="JI106"/>
      <c r="JJ106"/>
      <c r="KX106" s="23"/>
      <c r="KY106" s="23"/>
    </row>
    <row r="107" spans="1:311" x14ac:dyDescent="0.2">
      <c r="AJ107" s="23"/>
      <c r="HH107"/>
      <c r="IW107" s="36"/>
      <c r="JI107"/>
      <c r="JJ107"/>
      <c r="KX107" s="23"/>
      <c r="KY107" s="23"/>
    </row>
    <row r="108" spans="1:311" x14ac:dyDescent="0.2">
      <c r="AJ108" s="23"/>
      <c r="HH108"/>
      <c r="IW108" s="36"/>
      <c r="JI108"/>
      <c r="JJ108"/>
      <c r="KX108" s="23"/>
      <c r="KY108" s="23"/>
    </row>
    <row r="109" spans="1:311" x14ac:dyDescent="0.2">
      <c r="AJ109" s="23"/>
      <c r="HH109"/>
      <c r="IW109" s="36"/>
      <c r="JI109"/>
      <c r="JJ109"/>
      <c r="KX109" s="23"/>
      <c r="KY109" s="23"/>
    </row>
    <row r="110" spans="1:311" x14ac:dyDescent="0.2">
      <c r="AJ110" s="23"/>
      <c r="HH110"/>
      <c r="IW110" s="36"/>
      <c r="JI110"/>
      <c r="JJ110"/>
      <c r="KX110" s="23"/>
      <c r="KY110" s="23"/>
    </row>
    <row r="111" spans="1:311" x14ac:dyDescent="0.2">
      <c r="AJ111" s="23"/>
      <c r="HH111"/>
      <c r="IW111" s="36"/>
      <c r="JI111"/>
      <c r="JJ111"/>
      <c r="KX111" s="23"/>
      <c r="KY111" s="23"/>
    </row>
    <row r="112" spans="1:311" x14ac:dyDescent="0.2">
      <c r="AJ112" s="23"/>
      <c r="HH112"/>
      <c r="IW112" s="36"/>
      <c r="JI112"/>
      <c r="JJ112"/>
      <c r="KX112" s="23"/>
      <c r="KY112" s="23"/>
    </row>
    <row r="113" spans="36:311" x14ac:dyDescent="0.2">
      <c r="AJ113" s="23"/>
      <c r="HH113"/>
      <c r="IW113" s="36"/>
      <c r="JI113"/>
      <c r="JJ113"/>
      <c r="KX113" s="23"/>
      <c r="KY113" s="23"/>
    </row>
    <row r="114" spans="36:311" x14ac:dyDescent="0.2">
      <c r="AJ114" s="23"/>
      <c r="HH114"/>
      <c r="IW114" s="36"/>
      <c r="JI114"/>
      <c r="JJ114"/>
      <c r="KX114" s="23"/>
      <c r="KY114" s="23"/>
    </row>
    <row r="115" spans="36:311" x14ac:dyDescent="0.2">
      <c r="AJ115" s="23"/>
      <c r="HH115"/>
      <c r="IW115" s="36"/>
      <c r="JI115"/>
      <c r="JJ115"/>
      <c r="KX115" s="23"/>
      <c r="KY115" s="23"/>
    </row>
    <row r="116" spans="36:311" x14ac:dyDescent="0.2">
      <c r="AJ116" s="23"/>
      <c r="HH116"/>
      <c r="IW116" s="36"/>
      <c r="JI116"/>
      <c r="JJ116"/>
      <c r="KX116" s="23"/>
      <c r="KY116" s="23"/>
    </row>
    <row r="117" spans="36:311" x14ac:dyDescent="0.2">
      <c r="AJ117" s="23"/>
      <c r="HH117"/>
      <c r="IW117" s="36"/>
      <c r="JI117"/>
      <c r="JJ117"/>
      <c r="KX117" s="23"/>
      <c r="KY117" s="23"/>
    </row>
    <row r="118" spans="36:311" x14ac:dyDescent="0.2">
      <c r="AJ118" s="23"/>
      <c r="HH118"/>
      <c r="IW118" s="36"/>
      <c r="JI118"/>
      <c r="JJ118"/>
      <c r="KX118" s="23"/>
      <c r="KY118" s="23"/>
    </row>
    <row r="119" spans="36:311" x14ac:dyDescent="0.2">
      <c r="AJ119" s="23"/>
      <c r="HH119"/>
      <c r="IW119" s="36"/>
      <c r="JI119"/>
      <c r="JJ119"/>
      <c r="KX119" s="23"/>
      <c r="KY119" s="23"/>
    </row>
    <row r="120" spans="36:311" x14ac:dyDescent="0.2">
      <c r="AJ120" s="23"/>
      <c r="HH120"/>
      <c r="IW120" s="36"/>
      <c r="JI120"/>
      <c r="JJ120"/>
      <c r="KX120" s="23"/>
      <c r="KY120" s="23"/>
    </row>
    <row r="121" spans="36:311" x14ac:dyDescent="0.2">
      <c r="AJ121" s="23"/>
      <c r="HH121"/>
      <c r="IW121" s="36"/>
      <c r="JI121"/>
      <c r="JJ121"/>
      <c r="KX121" s="23"/>
      <c r="KY121" s="23"/>
    </row>
    <row r="122" spans="36:311" x14ac:dyDescent="0.2">
      <c r="AJ122" s="23"/>
      <c r="HH122"/>
      <c r="IW122" s="36"/>
      <c r="JI122"/>
      <c r="JJ122"/>
      <c r="KX122" s="23"/>
      <c r="KY122" s="23"/>
    </row>
    <row r="123" spans="36:311" x14ac:dyDescent="0.2">
      <c r="AJ123" s="23"/>
      <c r="HH123"/>
      <c r="IW123" s="36"/>
      <c r="JI123"/>
      <c r="JJ123"/>
      <c r="KX123" s="23"/>
      <c r="KY123" s="23"/>
    </row>
    <row r="124" spans="36:311" x14ac:dyDescent="0.2">
      <c r="AJ124" s="23"/>
      <c r="HH124"/>
      <c r="IW124" s="36"/>
      <c r="JI124"/>
      <c r="JJ124"/>
      <c r="KX124" s="23"/>
      <c r="KY124" s="23"/>
    </row>
    <row r="125" spans="36:311" x14ac:dyDescent="0.2">
      <c r="AJ125" s="23"/>
      <c r="HH125"/>
      <c r="IW125" s="36"/>
      <c r="JI125"/>
      <c r="JJ125"/>
      <c r="KX125" s="23"/>
      <c r="KY125" s="23"/>
    </row>
    <row r="126" spans="36:311" x14ac:dyDescent="0.2">
      <c r="AJ126" s="23"/>
      <c r="HH126"/>
      <c r="IW126" s="36"/>
      <c r="JI126"/>
      <c r="JJ126"/>
      <c r="KX126" s="23"/>
      <c r="KY126" s="23"/>
    </row>
    <row r="127" spans="36:311" x14ac:dyDescent="0.2">
      <c r="AJ127" s="23"/>
      <c r="HH127"/>
      <c r="IW127" s="36"/>
      <c r="JI127"/>
      <c r="JJ127"/>
      <c r="KX127" s="23"/>
      <c r="KY127" s="23"/>
    </row>
    <row r="128" spans="36:311" x14ac:dyDescent="0.2">
      <c r="AJ128" s="23"/>
      <c r="HH128"/>
      <c r="IW128" s="36"/>
      <c r="JI128"/>
      <c r="JJ128"/>
      <c r="KX128" s="23"/>
      <c r="KY128" s="23"/>
    </row>
    <row r="129" spans="36:311" x14ac:dyDescent="0.2">
      <c r="AJ129" s="23"/>
      <c r="HH129"/>
      <c r="IW129" s="36"/>
      <c r="JI129"/>
      <c r="JJ129"/>
      <c r="KX129" s="23"/>
      <c r="KY129" s="23"/>
    </row>
    <row r="130" spans="36:311" x14ac:dyDescent="0.2">
      <c r="AJ130" s="23"/>
      <c r="HH130"/>
      <c r="IW130" s="36"/>
      <c r="JI130"/>
      <c r="JJ130"/>
      <c r="KX130" s="23"/>
      <c r="KY130" s="23"/>
    </row>
    <row r="131" spans="36:311" x14ac:dyDescent="0.2">
      <c r="AJ131" s="23"/>
      <c r="HH131"/>
      <c r="IW131" s="36"/>
      <c r="JI131"/>
      <c r="JJ131"/>
      <c r="KX131" s="23"/>
      <c r="KY131" s="23"/>
    </row>
    <row r="132" spans="36:311" x14ac:dyDescent="0.2">
      <c r="AJ132" s="23"/>
      <c r="HH132"/>
      <c r="IW132" s="36"/>
      <c r="JI132"/>
      <c r="JJ132"/>
      <c r="KX132" s="23"/>
      <c r="KY132" s="23"/>
    </row>
    <row r="133" spans="36:311" x14ac:dyDescent="0.2">
      <c r="AJ133" s="23"/>
      <c r="HH133"/>
      <c r="IW133" s="36"/>
      <c r="JI133"/>
      <c r="JJ133"/>
      <c r="KX133" s="23"/>
      <c r="KY133" s="23"/>
    </row>
    <row r="134" spans="36:311" x14ac:dyDescent="0.2">
      <c r="AJ134" s="23"/>
      <c r="HH134"/>
      <c r="IW134" s="36"/>
      <c r="JI134"/>
      <c r="JJ134"/>
      <c r="KX134" s="23"/>
      <c r="KY134" s="23"/>
    </row>
    <row r="135" spans="36:311" x14ac:dyDescent="0.2">
      <c r="AJ135" s="23"/>
      <c r="HH135"/>
      <c r="IW135" s="36"/>
      <c r="JI135"/>
      <c r="JJ135"/>
      <c r="KX135" s="23"/>
      <c r="KY135" s="23"/>
    </row>
    <row r="136" spans="36:311" x14ac:dyDescent="0.2">
      <c r="AJ136" s="23"/>
      <c r="HH136"/>
      <c r="IW136" s="36"/>
      <c r="JI136"/>
      <c r="JJ136"/>
      <c r="KX136" s="23"/>
      <c r="KY136" s="23"/>
    </row>
    <row r="137" spans="36:311" x14ac:dyDescent="0.2">
      <c r="AJ137" s="23"/>
      <c r="HH137"/>
      <c r="IW137" s="36"/>
      <c r="JI137"/>
      <c r="JJ137"/>
      <c r="KX137" s="23"/>
      <c r="KY137" s="23"/>
    </row>
    <row r="138" spans="36:311" x14ac:dyDescent="0.2">
      <c r="AJ138" s="23"/>
      <c r="HH138"/>
      <c r="IW138" s="36"/>
      <c r="JI138"/>
      <c r="JJ138"/>
      <c r="KX138" s="23"/>
      <c r="KY138" s="23"/>
    </row>
    <row r="139" spans="36:311" x14ac:dyDescent="0.2">
      <c r="AJ139" s="23"/>
      <c r="HH139"/>
      <c r="IW139" s="36"/>
      <c r="JI139"/>
      <c r="JJ139"/>
      <c r="KX139" s="23"/>
      <c r="KY139" s="23"/>
    </row>
    <row r="140" spans="36:311" x14ac:dyDescent="0.2">
      <c r="AJ140" s="23"/>
      <c r="HH140"/>
      <c r="IW140" s="36"/>
      <c r="JI140"/>
      <c r="JJ140"/>
      <c r="KX140" s="23"/>
      <c r="KY140" s="23"/>
    </row>
    <row r="141" spans="36:311" x14ac:dyDescent="0.2">
      <c r="AJ141" s="23"/>
      <c r="HH141"/>
      <c r="IW141" s="36"/>
      <c r="JI141"/>
      <c r="JJ141"/>
      <c r="KX141" s="23"/>
      <c r="KY141" s="23"/>
    </row>
    <row r="142" spans="36:311" x14ac:dyDescent="0.2">
      <c r="AJ142" s="23"/>
      <c r="HH142"/>
      <c r="IW142" s="36"/>
      <c r="JI142"/>
      <c r="JJ142"/>
      <c r="KX142" s="23"/>
      <c r="KY142" s="23"/>
    </row>
    <row r="143" spans="36:311" x14ac:dyDescent="0.2">
      <c r="AJ143" s="23"/>
      <c r="HH143"/>
      <c r="IW143" s="36"/>
      <c r="JI143"/>
      <c r="JJ143"/>
      <c r="KX143" s="23"/>
      <c r="KY143" s="23"/>
    </row>
    <row r="144" spans="36:311" x14ac:dyDescent="0.2">
      <c r="AJ144" s="23"/>
      <c r="HH144"/>
      <c r="IW144" s="36"/>
      <c r="JI144"/>
      <c r="JJ144"/>
      <c r="KX144" s="23"/>
      <c r="KY144" s="23"/>
    </row>
    <row r="145" spans="36:311" x14ac:dyDescent="0.2">
      <c r="AJ145" s="23"/>
      <c r="HH145"/>
      <c r="IW145" s="36"/>
      <c r="JI145"/>
      <c r="JJ145"/>
      <c r="KX145" s="23"/>
      <c r="KY145" s="23"/>
    </row>
    <row r="146" spans="36:311" x14ac:dyDescent="0.2">
      <c r="AJ146" s="23"/>
      <c r="HH146"/>
      <c r="IW146" s="36"/>
      <c r="JI146"/>
      <c r="JJ146"/>
      <c r="KX146" s="23"/>
      <c r="KY146" s="23"/>
    </row>
    <row r="147" spans="36:311" x14ac:dyDescent="0.2">
      <c r="AJ147" s="23"/>
      <c r="HH147"/>
      <c r="IW147" s="36"/>
      <c r="JI147"/>
      <c r="JJ147"/>
      <c r="KX147" s="23"/>
      <c r="KY147" s="23"/>
    </row>
    <row r="148" spans="36:311" x14ac:dyDescent="0.2">
      <c r="AJ148" s="23"/>
      <c r="HH148"/>
      <c r="IW148" s="36"/>
      <c r="JI148"/>
      <c r="JJ148"/>
      <c r="KX148" s="23"/>
      <c r="KY148" s="23"/>
    </row>
    <row r="149" spans="36:311" x14ac:dyDescent="0.2">
      <c r="AJ149" s="23"/>
      <c r="HH149"/>
      <c r="IW149" s="36"/>
      <c r="JI149"/>
      <c r="JJ149"/>
      <c r="KX149" s="23"/>
      <c r="KY149" s="23"/>
    </row>
    <row r="150" spans="36:311" x14ac:dyDescent="0.2">
      <c r="AJ150" s="23"/>
      <c r="HH150"/>
      <c r="IW150" s="36"/>
      <c r="JI150"/>
      <c r="JJ150"/>
      <c r="KX150" s="23"/>
      <c r="KY150" s="23"/>
    </row>
    <row r="151" spans="36:311" x14ac:dyDescent="0.2">
      <c r="AJ151" s="23"/>
      <c r="HH151"/>
      <c r="IW151" s="36"/>
      <c r="JI151"/>
      <c r="JJ151"/>
      <c r="KX151" s="23"/>
      <c r="KY151" s="23"/>
    </row>
    <row r="152" spans="36:311" x14ac:dyDescent="0.2">
      <c r="AJ152" s="23"/>
      <c r="HH152"/>
      <c r="IW152" s="36"/>
      <c r="JI152"/>
      <c r="JJ152"/>
      <c r="KX152" s="23"/>
      <c r="KY152" s="23"/>
    </row>
    <row r="153" spans="36:311" x14ac:dyDescent="0.2">
      <c r="AJ153" s="23"/>
      <c r="HH153"/>
      <c r="IW153" s="36"/>
      <c r="JI153"/>
      <c r="JJ153"/>
      <c r="KX153" s="23"/>
      <c r="KY153" s="23"/>
    </row>
    <row r="154" spans="36:311" x14ac:dyDescent="0.2">
      <c r="AJ154" s="23"/>
      <c r="HH154"/>
      <c r="IW154" s="36"/>
      <c r="JI154"/>
      <c r="JJ154"/>
      <c r="KX154" s="23"/>
      <c r="KY154" s="23"/>
    </row>
    <row r="155" spans="36:311" x14ac:dyDescent="0.2">
      <c r="AJ155" s="23"/>
      <c r="HH155"/>
      <c r="IW155" s="36"/>
      <c r="JI155"/>
      <c r="JJ155"/>
      <c r="KX155" s="23"/>
      <c r="KY155" s="23"/>
    </row>
    <row r="156" spans="36:311" x14ac:dyDescent="0.2">
      <c r="AJ156" s="23"/>
      <c r="HH156"/>
      <c r="IW156" s="36"/>
      <c r="JI156"/>
      <c r="JJ156"/>
      <c r="KX156" s="23"/>
      <c r="KY156" s="23"/>
    </row>
    <row r="157" spans="36:311" x14ac:dyDescent="0.2">
      <c r="AJ157" s="23"/>
      <c r="HH157"/>
      <c r="IW157" s="36"/>
      <c r="JI157"/>
      <c r="JJ157"/>
      <c r="KX157" s="23"/>
      <c r="KY157" s="23"/>
    </row>
    <row r="158" spans="36:311" x14ac:dyDescent="0.2">
      <c r="AJ158" s="23"/>
      <c r="HH158"/>
      <c r="IW158" s="36"/>
      <c r="JI158"/>
      <c r="JJ158"/>
      <c r="KX158" s="23"/>
      <c r="KY158" s="23"/>
    </row>
    <row r="159" spans="36:311" x14ac:dyDescent="0.2">
      <c r="AJ159" s="23"/>
      <c r="HH159"/>
      <c r="IW159" s="36"/>
      <c r="JI159"/>
      <c r="JJ159"/>
      <c r="KX159" s="23"/>
      <c r="KY159" s="23"/>
    </row>
    <row r="160" spans="36:311" x14ac:dyDescent="0.2">
      <c r="AJ160" s="23"/>
      <c r="HH160"/>
      <c r="IW160" s="36"/>
      <c r="JI160"/>
      <c r="JJ160"/>
      <c r="KX160" s="23"/>
      <c r="KY160" s="23"/>
    </row>
    <row r="161" spans="36:311" x14ac:dyDescent="0.2">
      <c r="AJ161" s="23"/>
      <c r="HH161"/>
      <c r="IW161" s="36"/>
      <c r="JI161"/>
      <c r="JJ161"/>
      <c r="KX161" s="23"/>
      <c r="KY161" s="23"/>
    </row>
    <row r="162" spans="36:311" x14ac:dyDescent="0.2">
      <c r="AJ162" s="23"/>
      <c r="HH162"/>
      <c r="IW162" s="36"/>
      <c r="JI162"/>
      <c r="JJ162"/>
      <c r="KX162" s="23"/>
      <c r="KY162" s="23"/>
    </row>
    <row r="163" spans="36:311" x14ac:dyDescent="0.2">
      <c r="AJ163" s="23"/>
      <c r="HH163"/>
      <c r="IW163" s="36"/>
      <c r="JI163"/>
      <c r="JJ163"/>
      <c r="KX163" s="23"/>
      <c r="KY163" s="23"/>
    </row>
    <row r="164" spans="36:311" x14ac:dyDescent="0.2">
      <c r="AJ164" s="23"/>
      <c r="HH164"/>
      <c r="IW164" s="36"/>
      <c r="JI164"/>
      <c r="JJ164"/>
      <c r="KX164" s="23"/>
      <c r="KY164" s="23"/>
    </row>
    <row r="165" spans="36:311" x14ac:dyDescent="0.2">
      <c r="AJ165" s="23"/>
      <c r="HH165"/>
      <c r="IW165" s="36"/>
      <c r="JI165"/>
      <c r="JJ165"/>
      <c r="KX165" s="23"/>
      <c r="KY165" s="23"/>
    </row>
    <row r="166" spans="36:311" x14ac:dyDescent="0.2">
      <c r="AJ166" s="23"/>
      <c r="HH166"/>
      <c r="IW166" s="36"/>
      <c r="JI166"/>
      <c r="JJ166"/>
      <c r="KX166" s="23"/>
      <c r="KY166" s="23"/>
    </row>
    <row r="167" spans="36:311" x14ac:dyDescent="0.2">
      <c r="AJ167" s="23"/>
      <c r="HH167"/>
      <c r="IW167" s="36"/>
      <c r="JI167"/>
      <c r="JJ167"/>
      <c r="KX167" s="23"/>
      <c r="KY167" s="23"/>
    </row>
    <row r="168" spans="36:311" x14ac:dyDescent="0.2">
      <c r="AJ168" s="23"/>
      <c r="HH168"/>
      <c r="IW168" s="36"/>
      <c r="JI168"/>
      <c r="JJ168"/>
      <c r="KX168" s="23"/>
      <c r="KY168" s="23"/>
    </row>
    <row r="169" spans="36:311" x14ac:dyDescent="0.2">
      <c r="AJ169" s="23"/>
      <c r="HH169"/>
      <c r="IW169" s="36"/>
      <c r="JI169"/>
      <c r="JJ169"/>
      <c r="KX169" s="23"/>
      <c r="KY169" s="23"/>
    </row>
    <row r="170" spans="36:311" x14ac:dyDescent="0.2">
      <c r="AJ170" s="23"/>
      <c r="HH170"/>
      <c r="IW170" s="36"/>
      <c r="JI170"/>
      <c r="JJ170"/>
      <c r="KX170" s="23"/>
      <c r="KY170" s="23"/>
    </row>
    <row r="171" spans="36:311" x14ac:dyDescent="0.2">
      <c r="AJ171" s="23"/>
      <c r="HH171"/>
      <c r="IW171" s="36"/>
      <c r="JI171"/>
      <c r="JJ171"/>
      <c r="KX171" s="23"/>
      <c r="KY171" s="23"/>
    </row>
    <row r="172" spans="36:311" x14ac:dyDescent="0.2">
      <c r="AJ172" s="23"/>
      <c r="HH172"/>
      <c r="IW172" s="36"/>
      <c r="JI172"/>
      <c r="JJ172"/>
      <c r="KX172" s="23"/>
      <c r="KY172" s="23"/>
    </row>
    <row r="173" spans="36:311" x14ac:dyDescent="0.2">
      <c r="AJ173" s="23"/>
      <c r="HH173"/>
      <c r="IW173" s="36"/>
      <c r="JI173"/>
      <c r="JJ173"/>
      <c r="KX173" s="23"/>
      <c r="KY173" s="23"/>
    </row>
    <row r="174" spans="36:311" x14ac:dyDescent="0.2">
      <c r="AJ174" s="23"/>
      <c r="HH174"/>
      <c r="IW174" s="36"/>
      <c r="JI174"/>
      <c r="JJ174"/>
      <c r="KX174" s="23"/>
      <c r="KY174" s="23"/>
    </row>
    <row r="175" spans="36:311" x14ac:dyDescent="0.2">
      <c r="AJ175" s="23"/>
      <c r="HH175"/>
      <c r="IW175" s="36"/>
      <c r="JI175"/>
      <c r="JJ175"/>
      <c r="KX175" s="23"/>
      <c r="KY175" s="23"/>
    </row>
    <row r="176" spans="36:311" x14ac:dyDescent="0.2">
      <c r="AJ176" s="23"/>
      <c r="HH176"/>
      <c r="IW176" s="36"/>
      <c r="JI176"/>
      <c r="JJ176"/>
      <c r="KX176" s="23"/>
      <c r="KY176" s="23"/>
    </row>
    <row r="177" spans="36:311" x14ac:dyDescent="0.2">
      <c r="AJ177" s="23"/>
      <c r="HH177"/>
      <c r="IW177" s="36"/>
      <c r="JI177"/>
      <c r="JJ177"/>
      <c r="KX177" s="23"/>
      <c r="KY177" s="23"/>
    </row>
    <row r="178" spans="36:311" x14ac:dyDescent="0.2">
      <c r="AJ178" s="23"/>
      <c r="HH178"/>
      <c r="IW178" s="36"/>
      <c r="JI178"/>
      <c r="JJ178"/>
      <c r="KX178" s="23"/>
      <c r="KY178" s="23"/>
    </row>
    <row r="179" spans="36:311" x14ac:dyDescent="0.2">
      <c r="AJ179" s="23"/>
      <c r="HH179"/>
      <c r="IW179" s="36"/>
      <c r="JI179"/>
      <c r="JJ179"/>
      <c r="KX179" s="23"/>
      <c r="KY179" s="23"/>
    </row>
    <row r="180" spans="36:311" x14ac:dyDescent="0.2">
      <c r="AJ180" s="23"/>
      <c r="HH180"/>
      <c r="IW180" s="36"/>
      <c r="JI180"/>
      <c r="JJ180"/>
      <c r="KX180" s="23"/>
      <c r="KY180" s="23"/>
    </row>
    <row r="181" spans="36:311" x14ac:dyDescent="0.2">
      <c r="AJ181" s="23"/>
      <c r="HH181"/>
      <c r="IW181" s="36"/>
      <c r="JI181"/>
      <c r="JJ181"/>
      <c r="KX181" s="23"/>
      <c r="KY181" s="23"/>
    </row>
    <row r="182" spans="36:311" x14ac:dyDescent="0.2">
      <c r="AJ182" s="23"/>
      <c r="HH182"/>
      <c r="IW182" s="36"/>
      <c r="JI182"/>
      <c r="JJ182"/>
      <c r="KX182" s="23"/>
      <c r="KY182" s="23"/>
    </row>
    <row r="183" spans="36:311" x14ac:dyDescent="0.2">
      <c r="AJ183" s="23"/>
      <c r="HH183"/>
      <c r="IW183" s="36"/>
      <c r="JI183"/>
      <c r="JJ183"/>
      <c r="KX183" s="23"/>
      <c r="KY183" s="23"/>
    </row>
    <row r="184" spans="36:311" x14ac:dyDescent="0.2">
      <c r="AJ184" s="23"/>
      <c r="HH184"/>
      <c r="IW184" s="36"/>
      <c r="JI184"/>
      <c r="JJ184"/>
      <c r="KX184" s="23"/>
      <c r="KY184" s="23"/>
    </row>
    <row r="185" spans="36:311" x14ac:dyDescent="0.2">
      <c r="AJ185" s="23"/>
      <c r="HH185"/>
      <c r="IW185" s="36"/>
      <c r="JI185"/>
      <c r="JJ185"/>
      <c r="KX185" s="23"/>
      <c r="KY185" s="23"/>
    </row>
    <row r="186" spans="36:311" x14ac:dyDescent="0.2">
      <c r="AJ186" s="23"/>
      <c r="HH186"/>
      <c r="IW186" s="36"/>
      <c r="JI186"/>
      <c r="JJ186"/>
      <c r="KX186" s="23"/>
      <c r="KY186" s="23"/>
    </row>
    <row r="187" spans="36:311" x14ac:dyDescent="0.2">
      <c r="AJ187" s="23"/>
      <c r="HH187"/>
      <c r="IW187" s="36"/>
      <c r="JI187"/>
      <c r="JJ187"/>
      <c r="KX187" s="23"/>
      <c r="KY187" s="23"/>
    </row>
    <row r="188" spans="36:311" x14ac:dyDescent="0.2">
      <c r="AJ188" s="23"/>
      <c r="HH188"/>
      <c r="IW188" s="36"/>
      <c r="JI188"/>
      <c r="JJ188"/>
      <c r="KX188" s="23"/>
      <c r="KY188" s="23"/>
    </row>
    <row r="189" spans="36:311" x14ac:dyDescent="0.2">
      <c r="AJ189" s="23"/>
      <c r="HH189"/>
      <c r="IW189" s="36"/>
      <c r="JI189"/>
      <c r="JJ189"/>
      <c r="KX189" s="23"/>
      <c r="KY189" s="23"/>
    </row>
    <row r="190" spans="36:311" x14ac:dyDescent="0.2">
      <c r="AJ190" s="23"/>
      <c r="HH190"/>
      <c r="IW190" s="36"/>
      <c r="JI190"/>
      <c r="JJ190"/>
      <c r="KX190" s="23"/>
      <c r="KY190" s="23"/>
    </row>
    <row r="191" spans="36:311" x14ac:dyDescent="0.2">
      <c r="AJ191" s="23"/>
      <c r="HH191"/>
      <c r="IW191" s="36"/>
      <c r="JI191"/>
      <c r="JJ191"/>
      <c r="KX191" s="23"/>
      <c r="KY191" s="23"/>
    </row>
    <row r="192" spans="36:311" x14ac:dyDescent="0.2">
      <c r="AJ192" s="23"/>
      <c r="HH192"/>
      <c r="IW192" s="36"/>
      <c r="JI192"/>
      <c r="JJ192"/>
      <c r="KX192" s="23"/>
      <c r="KY192" s="23"/>
    </row>
    <row r="193" spans="36:311" x14ac:dyDescent="0.2">
      <c r="AJ193" s="23"/>
      <c r="HH193"/>
      <c r="IW193" s="36"/>
      <c r="JI193"/>
      <c r="JJ193"/>
      <c r="KX193" s="23"/>
      <c r="KY193" s="23"/>
    </row>
    <row r="194" spans="36:311" x14ac:dyDescent="0.2">
      <c r="AJ194" s="23"/>
      <c r="HH194"/>
      <c r="IW194" s="36"/>
      <c r="JI194"/>
      <c r="JJ194"/>
      <c r="KX194" s="23"/>
      <c r="KY194" s="23"/>
    </row>
    <row r="195" spans="36:311" x14ac:dyDescent="0.2">
      <c r="AJ195" s="23"/>
      <c r="HH195"/>
      <c r="IW195" s="36"/>
      <c r="JI195"/>
      <c r="JJ195"/>
      <c r="KX195" s="23"/>
      <c r="KY195" s="23"/>
    </row>
    <row r="196" spans="36:311" x14ac:dyDescent="0.2">
      <c r="AJ196" s="23"/>
      <c r="HH196"/>
      <c r="IW196" s="36"/>
      <c r="JI196"/>
      <c r="JJ196"/>
      <c r="KX196" s="23"/>
      <c r="KY196" s="23"/>
    </row>
    <row r="197" spans="36:311" x14ac:dyDescent="0.2">
      <c r="AJ197" s="23"/>
      <c r="HH197"/>
      <c r="IW197" s="36"/>
      <c r="JI197"/>
      <c r="JJ197"/>
      <c r="KX197" s="23"/>
      <c r="KY197" s="23"/>
    </row>
    <row r="198" spans="36:311" x14ac:dyDescent="0.2">
      <c r="AJ198" s="23"/>
      <c r="HH198"/>
      <c r="IW198" s="36"/>
      <c r="JI198"/>
      <c r="JJ198"/>
      <c r="KX198" s="23"/>
      <c r="KY198" s="23"/>
    </row>
    <row r="199" spans="36:311" x14ac:dyDescent="0.2">
      <c r="AJ199" s="23"/>
      <c r="HH199"/>
      <c r="IW199" s="36"/>
      <c r="JI199"/>
      <c r="JJ199"/>
      <c r="KX199" s="23"/>
      <c r="KY199" s="23"/>
    </row>
    <row r="200" spans="36:311" x14ac:dyDescent="0.2">
      <c r="AJ200" s="23"/>
      <c r="HH200"/>
      <c r="IW200" s="36"/>
      <c r="JI200"/>
      <c r="JJ200"/>
      <c r="KX200" s="23"/>
      <c r="KY200" s="23"/>
    </row>
    <row r="201" spans="36:311" x14ac:dyDescent="0.2">
      <c r="AJ201" s="23"/>
      <c r="HH201"/>
      <c r="IW201" s="36"/>
      <c r="JI201"/>
      <c r="JJ201"/>
      <c r="KX201" s="23"/>
      <c r="KY201" s="23"/>
    </row>
    <row r="202" spans="36:311" x14ac:dyDescent="0.2">
      <c r="AJ202" s="23"/>
      <c r="HH202"/>
      <c r="IW202" s="36"/>
      <c r="JI202"/>
      <c r="JJ202"/>
      <c r="KX202" s="23"/>
      <c r="KY202" s="23"/>
    </row>
    <row r="203" spans="36:311" x14ac:dyDescent="0.2">
      <c r="AJ203" s="23"/>
      <c r="HH203"/>
      <c r="IW203" s="36"/>
      <c r="JI203"/>
      <c r="JJ203"/>
      <c r="KX203" s="23"/>
      <c r="KY203" s="23"/>
    </row>
    <row r="204" spans="36:311" x14ac:dyDescent="0.2">
      <c r="AJ204" s="23"/>
      <c r="HH204"/>
      <c r="IW204" s="36"/>
      <c r="JI204"/>
      <c r="JJ204"/>
      <c r="KX204" s="23"/>
      <c r="KY204" s="23"/>
    </row>
    <row r="205" spans="36:311" x14ac:dyDescent="0.2">
      <c r="AJ205" s="23"/>
      <c r="HH205"/>
      <c r="IW205" s="36"/>
      <c r="JI205"/>
      <c r="JJ205"/>
      <c r="KX205" s="23"/>
      <c r="KY205" s="23"/>
    </row>
    <row r="206" spans="36:311" x14ac:dyDescent="0.2">
      <c r="AJ206" s="23"/>
      <c r="HH206"/>
      <c r="IW206" s="36"/>
      <c r="JI206"/>
      <c r="JJ206"/>
      <c r="KX206" s="23"/>
      <c r="KY206" s="23"/>
    </row>
    <row r="207" spans="36:311" x14ac:dyDescent="0.2">
      <c r="AJ207" s="23"/>
      <c r="HH207"/>
      <c r="IW207" s="36"/>
      <c r="JI207"/>
      <c r="JJ207"/>
      <c r="KX207" s="23"/>
      <c r="KY207" s="23"/>
    </row>
    <row r="208" spans="36:311" x14ac:dyDescent="0.2">
      <c r="AJ208" s="23"/>
      <c r="HH208"/>
      <c r="IW208" s="36"/>
      <c r="JI208"/>
      <c r="JJ208"/>
      <c r="KX208" s="23"/>
      <c r="KY208" s="23"/>
    </row>
    <row r="209" spans="36:311" x14ac:dyDescent="0.2">
      <c r="AJ209" s="23"/>
      <c r="HH209"/>
      <c r="IW209" s="36"/>
      <c r="JI209"/>
      <c r="JJ209"/>
      <c r="KX209" s="23"/>
      <c r="KY209" s="23"/>
    </row>
    <row r="210" spans="36:311" x14ac:dyDescent="0.2">
      <c r="AJ210" s="23"/>
      <c r="HH210"/>
      <c r="IW210" s="36"/>
      <c r="JI210"/>
      <c r="JJ210"/>
      <c r="KX210" s="23"/>
      <c r="KY210" s="23"/>
    </row>
    <row r="211" spans="36:311" x14ac:dyDescent="0.2">
      <c r="AJ211" s="23"/>
      <c r="HH211"/>
      <c r="IW211" s="36"/>
      <c r="JI211"/>
      <c r="JJ211"/>
      <c r="KX211" s="23"/>
      <c r="KY211" s="23"/>
    </row>
    <row r="212" spans="36:311" x14ac:dyDescent="0.2">
      <c r="AJ212" s="23"/>
      <c r="HH212"/>
      <c r="IW212" s="36"/>
      <c r="JI212"/>
      <c r="JJ212"/>
      <c r="KX212" s="23"/>
      <c r="KY212" s="23"/>
    </row>
    <row r="213" spans="36:311" x14ac:dyDescent="0.2">
      <c r="AJ213" s="23"/>
      <c r="HH213"/>
      <c r="IW213" s="36"/>
      <c r="JI213"/>
      <c r="JJ213"/>
      <c r="KX213" s="23"/>
      <c r="KY213" s="23"/>
    </row>
    <row r="214" spans="36:311" x14ac:dyDescent="0.2">
      <c r="AJ214" s="23"/>
      <c r="HH214"/>
      <c r="IW214" s="36"/>
      <c r="JI214"/>
      <c r="JJ214"/>
      <c r="KX214" s="23"/>
      <c r="KY214" s="23"/>
    </row>
    <row r="215" spans="36:311" x14ac:dyDescent="0.2">
      <c r="AJ215" s="23"/>
      <c r="HH215"/>
      <c r="IW215" s="36"/>
      <c r="JI215"/>
      <c r="JJ215"/>
      <c r="KX215" s="23"/>
      <c r="KY215" s="23"/>
    </row>
    <row r="216" spans="36:311" x14ac:dyDescent="0.2">
      <c r="AJ216" s="23"/>
      <c r="HH216"/>
      <c r="IW216" s="36"/>
      <c r="JI216"/>
      <c r="JJ216"/>
      <c r="KX216" s="23"/>
      <c r="KY216" s="23"/>
    </row>
    <row r="217" spans="36:311" x14ac:dyDescent="0.2">
      <c r="AJ217" s="23"/>
      <c r="HH217"/>
      <c r="IW217" s="36"/>
      <c r="JI217"/>
      <c r="JJ217"/>
      <c r="KX217" s="23"/>
      <c r="KY217" s="23"/>
    </row>
    <row r="218" spans="36:311" x14ac:dyDescent="0.2">
      <c r="AJ218" s="23"/>
      <c r="HH218"/>
      <c r="IW218" s="36"/>
      <c r="JI218"/>
      <c r="JJ218"/>
      <c r="KX218" s="23"/>
      <c r="KY218" s="23"/>
    </row>
    <row r="219" spans="36:311" x14ac:dyDescent="0.2">
      <c r="AJ219" s="23"/>
      <c r="HH219"/>
      <c r="IW219" s="36"/>
      <c r="JI219"/>
      <c r="JJ219"/>
      <c r="KX219" s="23"/>
      <c r="KY219" s="23"/>
    </row>
    <row r="220" spans="36:311" x14ac:dyDescent="0.2">
      <c r="AJ220" s="23"/>
      <c r="HH220"/>
      <c r="IW220" s="36"/>
      <c r="JI220"/>
      <c r="JJ220"/>
      <c r="KX220" s="23"/>
      <c r="KY220" s="23"/>
    </row>
    <row r="221" spans="36:311" x14ac:dyDescent="0.2">
      <c r="AJ221" s="23"/>
      <c r="HH221"/>
      <c r="IW221" s="36"/>
      <c r="JI221"/>
      <c r="JJ221"/>
      <c r="KX221" s="23"/>
      <c r="KY221" s="23"/>
    </row>
    <row r="222" spans="36:311" x14ac:dyDescent="0.2">
      <c r="AJ222" s="23"/>
      <c r="HH222"/>
      <c r="IW222" s="36"/>
      <c r="JI222"/>
      <c r="JJ222"/>
      <c r="KX222" s="23"/>
      <c r="KY222" s="23"/>
    </row>
    <row r="223" spans="36:311" x14ac:dyDescent="0.2">
      <c r="AJ223" s="23"/>
      <c r="HH223"/>
      <c r="IW223" s="36"/>
      <c r="JI223"/>
      <c r="JJ223"/>
      <c r="KX223" s="23"/>
      <c r="KY223" s="23"/>
    </row>
    <row r="224" spans="36:311" x14ac:dyDescent="0.2">
      <c r="AJ224" s="23"/>
      <c r="HH224"/>
      <c r="IW224" s="36"/>
      <c r="JI224"/>
      <c r="JJ224"/>
      <c r="KX224" s="23"/>
      <c r="KY224" s="23"/>
    </row>
    <row r="225" spans="36:311" x14ac:dyDescent="0.2">
      <c r="AJ225" s="23"/>
      <c r="HH225"/>
      <c r="IW225" s="36"/>
      <c r="JI225"/>
      <c r="JJ225"/>
      <c r="KX225" s="23"/>
      <c r="KY225" s="23"/>
    </row>
    <row r="226" spans="36:311" x14ac:dyDescent="0.2">
      <c r="AJ226" s="23"/>
      <c r="HH226"/>
      <c r="IW226" s="36"/>
      <c r="JI226"/>
      <c r="JJ226"/>
      <c r="KX226" s="23"/>
      <c r="KY226" s="23"/>
    </row>
    <row r="227" spans="36:311" x14ac:dyDescent="0.2">
      <c r="AJ227" s="23"/>
      <c r="HH227"/>
      <c r="IW227" s="36"/>
      <c r="JI227"/>
      <c r="JJ227"/>
      <c r="KX227" s="23"/>
      <c r="KY227" s="23"/>
    </row>
    <row r="228" spans="36:311" x14ac:dyDescent="0.2">
      <c r="AJ228" s="23"/>
      <c r="HH228"/>
      <c r="IW228" s="36"/>
      <c r="JI228"/>
      <c r="JJ228"/>
      <c r="KX228" s="23"/>
      <c r="KY228" s="23"/>
    </row>
    <row r="229" spans="36:311" x14ac:dyDescent="0.2">
      <c r="AJ229" s="23"/>
      <c r="HH229"/>
      <c r="IW229" s="36"/>
      <c r="JI229"/>
      <c r="JJ229"/>
      <c r="KX229" s="23"/>
      <c r="KY229" s="23"/>
    </row>
    <row r="230" spans="36:311" x14ac:dyDescent="0.2">
      <c r="AJ230" s="23"/>
      <c r="HH230"/>
      <c r="IW230" s="36"/>
      <c r="JI230"/>
      <c r="JJ230"/>
      <c r="KX230" s="23"/>
      <c r="KY230" s="23"/>
    </row>
    <row r="231" spans="36:311" x14ac:dyDescent="0.2">
      <c r="AJ231" s="23"/>
      <c r="HH231"/>
      <c r="IW231" s="36"/>
      <c r="JI231"/>
      <c r="JJ231"/>
      <c r="KX231" s="23"/>
      <c r="KY231" s="23"/>
    </row>
    <row r="232" spans="36:311" x14ac:dyDescent="0.2">
      <c r="AJ232" s="23"/>
      <c r="HH232"/>
      <c r="IW232" s="36"/>
      <c r="JI232"/>
      <c r="JJ232"/>
      <c r="KX232" s="23"/>
      <c r="KY232" s="23"/>
    </row>
    <row r="233" spans="36:311" x14ac:dyDescent="0.2">
      <c r="AJ233" s="23"/>
      <c r="HH233"/>
      <c r="IW233" s="36"/>
      <c r="JI233"/>
      <c r="JJ233"/>
      <c r="KX233" s="23"/>
      <c r="KY233" s="23"/>
    </row>
    <row r="234" spans="36:311" x14ac:dyDescent="0.2">
      <c r="AJ234" s="23"/>
      <c r="HH234"/>
      <c r="IW234" s="36"/>
      <c r="JI234"/>
      <c r="JJ234"/>
      <c r="KX234" s="23"/>
      <c r="KY234" s="23"/>
    </row>
    <row r="235" spans="36:311" x14ac:dyDescent="0.2">
      <c r="AJ235" s="23"/>
      <c r="HH235"/>
      <c r="IW235" s="36"/>
      <c r="JI235"/>
      <c r="JJ235"/>
      <c r="KX235" s="23"/>
      <c r="KY235" s="23"/>
    </row>
    <row r="236" spans="36:311" x14ac:dyDescent="0.2">
      <c r="AJ236" s="23"/>
      <c r="HH236"/>
      <c r="IW236" s="36"/>
      <c r="JI236"/>
      <c r="JJ236"/>
      <c r="KX236" s="23"/>
      <c r="KY236" s="23"/>
    </row>
    <row r="237" spans="36:311" x14ac:dyDescent="0.2">
      <c r="AJ237" s="23"/>
      <c r="HH237"/>
      <c r="IW237" s="36"/>
      <c r="JI237"/>
      <c r="JJ237"/>
      <c r="KX237" s="23"/>
      <c r="KY237" s="23"/>
    </row>
    <row r="238" spans="36:311" x14ac:dyDescent="0.2">
      <c r="AJ238" s="23"/>
      <c r="HH238"/>
      <c r="IW238" s="36"/>
      <c r="JI238"/>
      <c r="JJ238"/>
      <c r="KX238" s="23"/>
      <c r="KY238" s="23"/>
    </row>
    <row r="239" spans="36:311" x14ac:dyDescent="0.2">
      <c r="AJ239" s="23"/>
      <c r="HH239"/>
      <c r="IW239" s="36"/>
      <c r="JI239"/>
      <c r="JJ239"/>
      <c r="KX239" s="23"/>
      <c r="KY239" s="23"/>
    </row>
    <row r="240" spans="36:311" x14ac:dyDescent="0.2">
      <c r="AJ240" s="23"/>
      <c r="HH240"/>
      <c r="IW240" s="36"/>
      <c r="JI240"/>
      <c r="JJ240"/>
      <c r="KX240" s="23"/>
      <c r="KY240" s="23"/>
    </row>
    <row r="241" spans="36:311" x14ac:dyDescent="0.2">
      <c r="AJ241" s="23"/>
      <c r="HH241"/>
      <c r="IW241" s="36"/>
      <c r="JI241"/>
      <c r="JJ241"/>
      <c r="KX241" s="23"/>
      <c r="KY241" s="23"/>
    </row>
    <row r="242" spans="36:311" x14ac:dyDescent="0.2">
      <c r="AJ242" s="23"/>
      <c r="HH242"/>
      <c r="IW242" s="36"/>
      <c r="JI242"/>
      <c r="JJ242"/>
      <c r="KX242" s="23"/>
      <c r="KY242" s="23"/>
    </row>
    <row r="243" spans="36:311" x14ac:dyDescent="0.2">
      <c r="AJ243" s="23"/>
      <c r="HH243"/>
      <c r="IW243" s="36"/>
      <c r="JI243"/>
      <c r="JJ243"/>
      <c r="KX243" s="23"/>
      <c r="KY243" s="23"/>
    </row>
    <row r="244" spans="36:311" x14ac:dyDescent="0.2">
      <c r="AJ244" s="23"/>
      <c r="HH244"/>
      <c r="IW244" s="36"/>
      <c r="JI244"/>
      <c r="JJ244"/>
      <c r="KX244" s="23"/>
      <c r="KY244" s="23"/>
    </row>
    <row r="245" spans="36:311" x14ac:dyDescent="0.2">
      <c r="AJ245" s="23"/>
      <c r="HH245"/>
      <c r="IW245" s="36"/>
      <c r="JI245"/>
      <c r="JJ245"/>
      <c r="KX245" s="23"/>
      <c r="KY245" s="23"/>
    </row>
    <row r="246" spans="36:311" x14ac:dyDescent="0.2">
      <c r="AJ246" s="23"/>
      <c r="HH246"/>
      <c r="IW246" s="36"/>
      <c r="JI246"/>
      <c r="JJ246"/>
      <c r="KX246" s="23"/>
      <c r="KY246" s="23"/>
    </row>
    <row r="247" spans="36:311" x14ac:dyDescent="0.2">
      <c r="AJ247" s="23"/>
      <c r="HH247"/>
      <c r="IW247" s="36"/>
      <c r="JI247"/>
      <c r="JJ247"/>
      <c r="KX247" s="23"/>
      <c r="KY247" s="23"/>
    </row>
    <row r="248" spans="36:311" x14ac:dyDescent="0.2">
      <c r="AJ248" s="23"/>
      <c r="HH248"/>
      <c r="IW248" s="36"/>
      <c r="JI248"/>
      <c r="JJ248"/>
      <c r="KX248" s="23"/>
      <c r="KY248" s="23"/>
    </row>
    <row r="249" spans="36:311" x14ac:dyDescent="0.2">
      <c r="AJ249" s="23"/>
      <c r="HH249"/>
      <c r="IW249" s="36"/>
      <c r="JI249"/>
      <c r="JJ249"/>
      <c r="KX249" s="23"/>
      <c r="KY249" s="23"/>
    </row>
    <row r="250" spans="36:311" x14ac:dyDescent="0.2">
      <c r="AJ250" s="23"/>
      <c r="HH250"/>
      <c r="IW250" s="36"/>
      <c r="JI250"/>
      <c r="JJ250"/>
      <c r="KX250" s="23"/>
      <c r="KY250" s="23"/>
    </row>
    <row r="251" spans="36:311" x14ac:dyDescent="0.2">
      <c r="AJ251" s="23"/>
      <c r="HH251"/>
      <c r="IW251" s="36"/>
      <c r="JI251"/>
      <c r="JJ251"/>
      <c r="KX251" s="23"/>
      <c r="KY251" s="23"/>
    </row>
    <row r="252" spans="36:311" x14ac:dyDescent="0.2">
      <c r="AJ252" s="23"/>
      <c r="HH252"/>
      <c r="IW252" s="36"/>
      <c r="JI252"/>
      <c r="JJ252"/>
      <c r="KX252" s="23"/>
      <c r="KY252" s="23"/>
    </row>
    <row r="253" spans="36:311" x14ac:dyDescent="0.2">
      <c r="AJ253" s="23"/>
      <c r="HH253"/>
      <c r="IW253" s="36"/>
      <c r="JI253"/>
      <c r="JJ253"/>
      <c r="KX253" s="23"/>
      <c r="KY253" s="23"/>
    </row>
    <row r="254" spans="36:311" x14ac:dyDescent="0.2">
      <c r="AJ254" s="23"/>
      <c r="HH254"/>
      <c r="IW254" s="36"/>
      <c r="JI254"/>
      <c r="JJ254"/>
      <c r="KX254" s="23"/>
      <c r="KY254" s="23"/>
    </row>
    <row r="255" spans="36:311" x14ac:dyDescent="0.2">
      <c r="AJ255" s="23"/>
      <c r="HH255"/>
      <c r="IW255" s="36"/>
      <c r="JI255"/>
      <c r="JJ255"/>
      <c r="KX255" s="23"/>
      <c r="KY255" s="23"/>
    </row>
    <row r="256" spans="36:311" x14ac:dyDescent="0.2">
      <c r="AJ256" s="23"/>
      <c r="HH256"/>
      <c r="IW256" s="36"/>
      <c r="JI256"/>
      <c r="JJ256"/>
      <c r="KX256" s="23"/>
      <c r="KY256" s="23"/>
    </row>
    <row r="257" spans="36:311" x14ac:dyDescent="0.2">
      <c r="AJ257" s="23"/>
      <c r="HH257"/>
      <c r="IW257" s="36"/>
      <c r="JI257"/>
      <c r="JJ257"/>
      <c r="KX257" s="23"/>
      <c r="KY257" s="23"/>
    </row>
    <row r="258" spans="36:311" x14ac:dyDescent="0.2">
      <c r="AJ258" s="23"/>
      <c r="HH258"/>
      <c r="IW258" s="36"/>
      <c r="JI258"/>
      <c r="JJ258"/>
      <c r="KX258" s="23"/>
      <c r="KY258" s="23"/>
    </row>
    <row r="259" spans="36:311" x14ac:dyDescent="0.2">
      <c r="AJ259" s="23"/>
      <c r="HH259"/>
      <c r="IW259" s="36"/>
      <c r="JI259"/>
      <c r="JJ259"/>
      <c r="KX259" s="23"/>
      <c r="KY259" s="23"/>
    </row>
    <row r="260" spans="36:311" x14ac:dyDescent="0.2">
      <c r="AJ260" s="23"/>
      <c r="HH260"/>
      <c r="IW260" s="36"/>
      <c r="JI260"/>
      <c r="JJ260"/>
      <c r="KX260" s="23"/>
      <c r="KY260" s="23"/>
    </row>
    <row r="261" spans="36:311" x14ac:dyDescent="0.2">
      <c r="AJ261" s="23"/>
      <c r="HH261"/>
      <c r="IW261" s="36"/>
      <c r="JI261"/>
      <c r="JJ261"/>
      <c r="KX261" s="23"/>
      <c r="KY261" s="23"/>
    </row>
    <row r="262" spans="36:311" x14ac:dyDescent="0.2">
      <c r="AJ262" s="23"/>
      <c r="HH262"/>
      <c r="IW262" s="36"/>
      <c r="JI262"/>
      <c r="JJ262"/>
      <c r="KX262" s="23"/>
      <c r="KY262" s="23"/>
    </row>
    <row r="263" spans="36:311" x14ac:dyDescent="0.2">
      <c r="AJ263" s="23"/>
      <c r="HH263"/>
      <c r="IW263" s="36"/>
      <c r="JI263"/>
      <c r="JJ263"/>
      <c r="KX263" s="23"/>
      <c r="KY263" s="23"/>
    </row>
    <row r="264" spans="36:311" x14ac:dyDescent="0.2">
      <c r="AJ264" s="23"/>
      <c r="HH264"/>
      <c r="IW264" s="36"/>
      <c r="JI264"/>
      <c r="JJ264"/>
      <c r="KX264" s="23"/>
      <c r="KY264" s="23"/>
    </row>
    <row r="265" spans="36:311" x14ac:dyDescent="0.2">
      <c r="AJ265" s="23"/>
      <c r="HH265"/>
      <c r="IW265" s="36"/>
      <c r="JI265"/>
      <c r="JJ265"/>
      <c r="KX265" s="23"/>
      <c r="KY265" s="23"/>
    </row>
    <row r="266" spans="36:311" x14ac:dyDescent="0.2">
      <c r="AJ266" s="23"/>
      <c r="HH266"/>
      <c r="IW266" s="36"/>
      <c r="JI266"/>
      <c r="JJ266"/>
      <c r="KX266" s="23"/>
      <c r="KY266" s="23"/>
    </row>
    <row r="267" spans="36:311" x14ac:dyDescent="0.2">
      <c r="AJ267" s="23"/>
      <c r="HH267"/>
      <c r="IW267" s="36"/>
      <c r="JI267"/>
      <c r="JJ267"/>
      <c r="KX267" s="23"/>
      <c r="KY267" s="23"/>
    </row>
    <row r="268" spans="36:311" x14ac:dyDescent="0.2">
      <c r="AJ268" s="23"/>
      <c r="HH268"/>
      <c r="IW268" s="36"/>
      <c r="JI268"/>
      <c r="JJ268"/>
      <c r="KX268" s="23"/>
      <c r="KY268" s="23"/>
    </row>
    <row r="269" spans="36:311" x14ac:dyDescent="0.2">
      <c r="AJ269" s="23"/>
      <c r="HH269"/>
      <c r="IW269" s="36"/>
      <c r="JI269"/>
      <c r="JJ269"/>
      <c r="KX269" s="23"/>
      <c r="KY269" s="23"/>
    </row>
    <row r="270" spans="36:311" x14ac:dyDescent="0.2">
      <c r="AJ270" s="23"/>
      <c r="HH270"/>
      <c r="IW270" s="36"/>
      <c r="JI270"/>
      <c r="JJ270"/>
      <c r="KX270" s="23"/>
      <c r="KY270" s="23"/>
    </row>
    <row r="271" spans="36:311" x14ac:dyDescent="0.2">
      <c r="AJ271" s="23"/>
      <c r="HH271"/>
      <c r="IW271" s="36"/>
      <c r="JI271"/>
      <c r="JJ271"/>
      <c r="KX271" s="23"/>
      <c r="KY271" s="23"/>
    </row>
    <row r="272" spans="36:311" x14ac:dyDescent="0.2">
      <c r="AJ272" s="23"/>
      <c r="HH272"/>
      <c r="IW272" s="36"/>
      <c r="JI272"/>
      <c r="JJ272"/>
      <c r="KX272" s="23"/>
      <c r="KY272" s="23"/>
    </row>
    <row r="273" spans="36:311" x14ac:dyDescent="0.2">
      <c r="AJ273" s="23"/>
      <c r="HH273"/>
      <c r="IW273" s="36"/>
      <c r="JI273"/>
      <c r="JJ273"/>
      <c r="KX273" s="23"/>
      <c r="KY273" s="23"/>
    </row>
    <row r="274" spans="36:311" x14ac:dyDescent="0.2">
      <c r="AJ274" s="23"/>
      <c r="HH274"/>
      <c r="IW274" s="36"/>
      <c r="JI274"/>
      <c r="JJ274"/>
      <c r="KX274" s="23"/>
      <c r="KY274" s="23"/>
    </row>
    <row r="275" spans="36:311" x14ac:dyDescent="0.2">
      <c r="AJ275" s="23"/>
      <c r="HH275"/>
      <c r="IW275" s="36"/>
      <c r="JI275"/>
      <c r="JJ275"/>
      <c r="KX275" s="23"/>
      <c r="KY275" s="23"/>
    </row>
    <row r="276" spans="36:311" x14ac:dyDescent="0.2">
      <c r="AJ276" s="23"/>
      <c r="HH276"/>
      <c r="IW276" s="36"/>
      <c r="JI276"/>
      <c r="JJ276"/>
      <c r="KX276" s="23"/>
      <c r="KY276" s="23"/>
    </row>
    <row r="277" spans="36:311" x14ac:dyDescent="0.2">
      <c r="AJ277" s="23"/>
      <c r="HH277"/>
      <c r="IW277" s="36"/>
      <c r="JI277"/>
      <c r="JJ277"/>
      <c r="KX277" s="23"/>
      <c r="KY277" s="23"/>
    </row>
    <row r="278" spans="36:311" x14ac:dyDescent="0.2">
      <c r="AJ278" s="23"/>
      <c r="HH278"/>
      <c r="IW278" s="36"/>
      <c r="JI278"/>
      <c r="JJ278"/>
      <c r="KX278" s="23"/>
      <c r="KY278" s="23"/>
    </row>
    <row r="279" spans="36:311" x14ac:dyDescent="0.2">
      <c r="AJ279" s="23"/>
      <c r="HH279"/>
      <c r="IW279" s="36"/>
      <c r="JI279"/>
      <c r="JJ279"/>
      <c r="KX279" s="23"/>
      <c r="KY279" s="23"/>
    </row>
    <row r="280" spans="36:311" x14ac:dyDescent="0.2">
      <c r="AJ280" s="23"/>
      <c r="HH280"/>
      <c r="IW280" s="36"/>
      <c r="JI280"/>
      <c r="JJ280"/>
      <c r="KX280" s="23"/>
      <c r="KY280" s="23"/>
    </row>
    <row r="281" spans="36:311" x14ac:dyDescent="0.2">
      <c r="AJ281" s="23"/>
      <c r="HH281"/>
      <c r="IW281" s="36"/>
      <c r="JI281"/>
      <c r="JJ281"/>
      <c r="KX281" s="23"/>
      <c r="KY281" s="23"/>
    </row>
    <row r="282" spans="36:311" x14ac:dyDescent="0.2">
      <c r="AJ282" s="23"/>
      <c r="HH282"/>
      <c r="IW282" s="36"/>
      <c r="JI282"/>
      <c r="JJ282"/>
      <c r="KX282" s="23"/>
      <c r="KY282" s="23"/>
    </row>
    <row r="283" spans="36:311" x14ac:dyDescent="0.2">
      <c r="AJ283" s="23"/>
      <c r="HH283"/>
      <c r="IW283" s="36"/>
      <c r="JI283"/>
      <c r="JJ283"/>
      <c r="KX283" s="23"/>
      <c r="KY283" s="23"/>
    </row>
    <row r="284" spans="36:311" x14ac:dyDescent="0.2">
      <c r="AJ284" s="23"/>
      <c r="HH284"/>
      <c r="IW284" s="36"/>
      <c r="JI284"/>
      <c r="JJ284"/>
      <c r="KX284" s="23"/>
      <c r="KY284" s="23"/>
    </row>
    <row r="285" spans="36:311" x14ac:dyDescent="0.2">
      <c r="AJ285" s="23"/>
      <c r="HH285"/>
      <c r="IW285" s="36"/>
      <c r="JI285"/>
      <c r="JJ285"/>
      <c r="KX285" s="23"/>
      <c r="KY285" s="23"/>
    </row>
    <row r="286" spans="36:311" x14ac:dyDescent="0.2">
      <c r="AJ286" s="23"/>
      <c r="HH286"/>
      <c r="IW286" s="36"/>
      <c r="JI286"/>
      <c r="JJ286"/>
      <c r="KX286" s="23"/>
      <c r="KY286" s="23"/>
    </row>
    <row r="287" spans="36:311" x14ac:dyDescent="0.2">
      <c r="AJ287" s="23"/>
      <c r="HH287"/>
      <c r="IW287" s="36"/>
      <c r="JI287"/>
      <c r="JJ287"/>
      <c r="KX287" s="23"/>
      <c r="KY287" s="23"/>
    </row>
    <row r="288" spans="36:311" x14ac:dyDescent="0.2">
      <c r="AJ288" s="23"/>
      <c r="HH288"/>
      <c r="IW288" s="36"/>
      <c r="JI288"/>
      <c r="JJ288"/>
      <c r="KX288" s="23"/>
      <c r="KY288" s="23"/>
    </row>
    <row r="289" spans="36:311" x14ac:dyDescent="0.2">
      <c r="AJ289" s="23"/>
      <c r="HH289"/>
      <c r="IW289" s="36"/>
      <c r="JI289"/>
      <c r="JJ289"/>
      <c r="KX289" s="23"/>
      <c r="KY289" s="23"/>
    </row>
    <row r="290" spans="36:311" x14ac:dyDescent="0.2">
      <c r="AJ290" s="23"/>
      <c r="HH290"/>
      <c r="IW290" s="36"/>
      <c r="JI290"/>
      <c r="JJ290"/>
      <c r="KX290" s="23"/>
      <c r="KY290" s="23"/>
    </row>
    <row r="291" spans="36:311" x14ac:dyDescent="0.2">
      <c r="AJ291" s="23"/>
      <c r="HH291"/>
      <c r="IW291" s="36"/>
      <c r="JI291"/>
      <c r="JJ291"/>
      <c r="KX291" s="23"/>
      <c r="KY291" s="23"/>
    </row>
    <row r="292" spans="36:311" x14ac:dyDescent="0.2">
      <c r="AJ292" s="23"/>
      <c r="HH292"/>
      <c r="IW292" s="36"/>
      <c r="JI292"/>
      <c r="JJ292"/>
      <c r="KX292" s="23"/>
      <c r="KY292" s="23"/>
    </row>
    <row r="293" spans="36:311" x14ac:dyDescent="0.2">
      <c r="AJ293" s="23"/>
      <c r="HH293"/>
      <c r="IW293" s="36"/>
      <c r="JI293"/>
      <c r="JJ293"/>
      <c r="KX293" s="23"/>
      <c r="KY293" s="23"/>
    </row>
    <row r="294" spans="36:311" x14ac:dyDescent="0.2">
      <c r="AJ294" s="23"/>
      <c r="HH294"/>
      <c r="IW294" s="36"/>
      <c r="JI294"/>
      <c r="JJ294"/>
      <c r="KX294" s="23"/>
      <c r="KY294" s="23"/>
    </row>
    <row r="295" spans="36:311" x14ac:dyDescent="0.2">
      <c r="AJ295" s="23"/>
      <c r="HH295"/>
      <c r="IW295" s="36"/>
      <c r="JI295"/>
      <c r="JJ295"/>
      <c r="KX295" s="23"/>
      <c r="KY295" s="23"/>
    </row>
    <row r="296" spans="36:311" x14ac:dyDescent="0.2">
      <c r="AJ296" s="23"/>
      <c r="HH296"/>
      <c r="IW296" s="36"/>
      <c r="JI296"/>
      <c r="JJ296"/>
      <c r="KX296" s="23"/>
      <c r="KY296" s="23"/>
    </row>
    <row r="297" spans="36:311" x14ac:dyDescent="0.2">
      <c r="AJ297" s="23"/>
      <c r="HH297"/>
      <c r="IW297" s="36"/>
      <c r="JI297"/>
      <c r="JJ297"/>
      <c r="KX297" s="23"/>
      <c r="KY297" s="23"/>
    </row>
    <row r="298" spans="36:311" x14ac:dyDescent="0.2">
      <c r="AJ298" s="23"/>
      <c r="HH298"/>
      <c r="IW298" s="36"/>
      <c r="JI298"/>
      <c r="JJ298"/>
      <c r="KX298" s="23"/>
      <c r="KY298" s="23"/>
    </row>
    <row r="299" spans="36:311" x14ac:dyDescent="0.2">
      <c r="AJ299" s="23"/>
      <c r="HH299"/>
      <c r="IW299" s="36"/>
      <c r="JI299"/>
      <c r="JJ299"/>
      <c r="KX299" s="23"/>
      <c r="KY299" s="23"/>
    </row>
    <row r="300" spans="36:311" x14ac:dyDescent="0.2">
      <c r="AJ300" s="23"/>
      <c r="HH300"/>
      <c r="IW300" s="36"/>
      <c r="JI300"/>
      <c r="JJ300"/>
      <c r="KX300" s="23"/>
      <c r="KY300" s="23"/>
    </row>
    <row r="301" spans="36:311" x14ac:dyDescent="0.2">
      <c r="AJ301" s="23"/>
      <c r="HH301"/>
      <c r="IW301" s="36"/>
      <c r="JI301"/>
      <c r="JJ301"/>
      <c r="KX301" s="23"/>
      <c r="KY301" s="23"/>
    </row>
    <row r="302" spans="36:311" x14ac:dyDescent="0.2">
      <c r="AJ302" s="23"/>
      <c r="HH302"/>
      <c r="IW302" s="36"/>
      <c r="JI302"/>
      <c r="JJ302"/>
      <c r="KX302" s="23"/>
      <c r="KY302" s="23"/>
    </row>
    <row r="303" spans="36:311" x14ac:dyDescent="0.2">
      <c r="AJ303" s="23"/>
      <c r="HH303"/>
      <c r="IW303" s="36"/>
      <c r="JI303"/>
      <c r="JJ303"/>
      <c r="KX303" s="23"/>
      <c r="KY303" s="23"/>
    </row>
    <row r="304" spans="36:311" x14ac:dyDescent="0.2">
      <c r="AJ304" s="23"/>
      <c r="HH304"/>
      <c r="IW304" s="36"/>
      <c r="JI304"/>
      <c r="JJ304"/>
      <c r="KX304" s="23"/>
      <c r="KY304" s="23"/>
    </row>
    <row r="305" spans="36:311" x14ac:dyDescent="0.2">
      <c r="AJ305" s="23"/>
      <c r="HH305"/>
      <c r="IW305" s="36"/>
      <c r="JI305"/>
      <c r="JJ305"/>
      <c r="KX305" s="23"/>
      <c r="KY305" s="23"/>
    </row>
    <row r="306" spans="36:311" x14ac:dyDescent="0.2">
      <c r="AJ306" s="23"/>
      <c r="HH306"/>
      <c r="IW306" s="36"/>
      <c r="JI306"/>
      <c r="JJ306"/>
      <c r="KX306" s="23"/>
      <c r="KY306" s="23"/>
    </row>
    <row r="307" spans="36:311" x14ac:dyDescent="0.2">
      <c r="AJ307" s="23"/>
      <c r="HH307"/>
      <c r="IW307" s="36"/>
      <c r="JI307"/>
      <c r="JJ307"/>
      <c r="KX307" s="23"/>
      <c r="KY307" s="23"/>
    </row>
    <row r="308" spans="36:311" x14ac:dyDescent="0.2">
      <c r="AJ308" s="23"/>
      <c r="HH308"/>
      <c r="IW308" s="36"/>
      <c r="JI308"/>
      <c r="JJ308"/>
      <c r="KX308" s="23"/>
      <c r="KY308" s="23"/>
    </row>
    <row r="309" spans="36:311" x14ac:dyDescent="0.2">
      <c r="AJ309" s="23"/>
      <c r="HH309"/>
      <c r="IW309" s="36"/>
      <c r="JI309"/>
      <c r="JJ309"/>
      <c r="KX309" s="23"/>
      <c r="KY309" s="23"/>
    </row>
    <row r="310" spans="36:311" x14ac:dyDescent="0.2">
      <c r="AJ310" s="23"/>
      <c r="HH310"/>
      <c r="IW310" s="36"/>
      <c r="JI310"/>
      <c r="JJ310"/>
      <c r="KX310" s="23"/>
      <c r="KY310" s="23"/>
    </row>
    <row r="311" spans="36:311" x14ac:dyDescent="0.2">
      <c r="AJ311" s="23"/>
      <c r="HH311"/>
      <c r="IW311" s="36"/>
      <c r="JI311"/>
      <c r="JJ311"/>
      <c r="KX311" s="23"/>
      <c r="KY311" s="23"/>
    </row>
    <row r="312" spans="36:311" x14ac:dyDescent="0.2">
      <c r="AJ312" s="23"/>
      <c r="HH312"/>
      <c r="IW312" s="36"/>
      <c r="JI312"/>
      <c r="JJ312"/>
      <c r="KX312" s="23"/>
      <c r="KY312" s="23"/>
    </row>
    <row r="313" spans="36:311" x14ac:dyDescent="0.2">
      <c r="AJ313" s="23"/>
      <c r="HH313"/>
      <c r="IW313" s="36"/>
      <c r="JI313"/>
      <c r="JJ313"/>
      <c r="KX313" s="23"/>
      <c r="KY313" s="23"/>
    </row>
    <row r="314" spans="36:311" x14ac:dyDescent="0.2">
      <c r="AJ314" s="23"/>
      <c r="HH314"/>
      <c r="IW314" s="36"/>
      <c r="JI314"/>
      <c r="JJ314"/>
      <c r="KX314" s="23"/>
      <c r="KY314" s="23"/>
    </row>
    <row r="315" spans="36:311" x14ac:dyDescent="0.2">
      <c r="AJ315" s="23"/>
      <c r="HH315"/>
      <c r="IW315" s="36"/>
      <c r="JI315"/>
      <c r="JJ315"/>
      <c r="KX315" s="23"/>
      <c r="KY315" s="23"/>
    </row>
    <row r="316" spans="36:311" x14ac:dyDescent="0.2">
      <c r="AJ316" s="23"/>
      <c r="HH316"/>
      <c r="IW316" s="36"/>
      <c r="JI316"/>
      <c r="JJ316"/>
      <c r="KX316" s="23"/>
      <c r="KY316" s="23"/>
    </row>
    <row r="317" spans="36:311" x14ac:dyDescent="0.2">
      <c r="AJ317" s="23"/>
      <c r="HH317"/>
      <c r="IW317" s="36"/>
      <c r="JI317"/>
      <c r="JJ317"/>
      <c r="KX317" s="23"/>
      <c r="KY317" s="23"/>
    </row>
    <row r="318" spans="36:311" x14ac:dyDescent="0.2">
      <c r="AJ318" s="23"/>
      <c r="HH318"/>
      <c r="IW318" s="36"/>
      <c r="JI318"/>
      <c r="JJ318"/>
      <c r="KX318" s="23"/>
      <c r="KY318" s="23"/>
    </row>
    <row r="319" spans="36:311" x14ac:dyDescent="0.2">
      <c r="AJ319" s="23"/>
      <c r="HH319"/>
      <c r="IW319" s="36"/>
      <c r="JI319"/>
      <c r="JJ319"/>
      <c r="KX319" s="23"/>
      <c r="KY319" s="23"/>
    </row>
    <row r="320" spans="36:311" x14ac:dyDescent="0.2">
      <c r="AJ320" s="23"/>
      <c r="HH320"/>
      <c r="IW320" s="36"/>
      <c r="JI320"/>
      <c r="JJ320"/>
      <c r="KX320" s="23"/>
      <c r="KY320" s="23"/>
    </row>
    <row r="321" spans="36:311" x14ac:dyDescent="0.2">
      <c r="AJ321" s="23"/>
      <c r="HH321"/>
      <c r="IW321" s="36"/>
      <c r="JI321"/>
      <c r="JJ321"/>
      <c r="KX321" s="23"/>
      <c r="KY321" s="23"/>
    </row>
    <row r="322" spans="36:311" x14ac:dyDescent="0.2">
      <c r="AJ322" s="23"/>
      <c r="HH322"/>
      <c r="IW322" s="36"/>
      <c r="JI322"/>
      <c r="JJ322"/>
      <c r="KX322" s="23"/>
      <c r="KY322" s="23"/>
    </row>
    <row r="323" spans="36:311" x14ac:dyDescent="0.2">
      <c r="AJ323" s="23"/>
      <c r="HH323"/>
      <c r="IW323" s="36"/>
      <c r="JI323"/>
      <c r="JJ323"/>
      <c r="KX323" s="23"/>
      <c r="KY323" s="23"/>
    </row>
    <row r="324" spans="36:311" x14ac:dyDescent="0.2">
      <c r="AJ324" s="23"/>
      <c r="HH324"/>
      <c r="IW324" s="36"/>
      <c r="JI324"/>
      <c r="JJ324"/>
      <c r="KX324" s="23"/>
      <c r="KY324" s="23"/>
    </row>
    <row r="325" spans="36:311" x14ac:dyDescent="0.2">
      <c r="AJ325" s="23"/>
      <c r="HH325"/>
      <c r="IW325" s="36"/>
      <c r="JI325"/>
      <c r="JJ325"/>
      <c r="KX325" s="23"/>
      <c r="KY325" s="23"/>
    </row>
    <row r="326" spans="36:311" x14ac:dyDescent="0.2">
      <c r="AJ326" s="23"/>
      <c r="HH326"/>
      <c r="IW326" s="36"/>
      <c r="JI326"/>
      <c r="JJ326"/>
      <c r="KX326" s="23"/>
      <c r="KY326" s="23"/>
    </row>
    <row r="327" spans="36:311" x14ac:dyDescent="0.2">
      <c r="AJ327" s="23"/>
      <c r="HH327"/>
      <c r="IW327" s="36"/>
      <c r="JI327"/>
      <c r="JJ327"/>
      <c r="KX327" s="23"/>
      <c r="KY327" s="23"/>
    </row>
    <row r="328" spans="36:311" x14ac:dyDescent="0.2">
      <c r="AJ328" s="23"/>
      <c r="HH328"/>
      <c r="IW328" s="36"/>
      <c r="JI328"/>
      <c r="JJ328"/>
      <c r="KX328" s="23"/>
      <c r="KY328" s="23"/>
    </row>
    <row r="329" spans="36:311" x14ac:dyDescent="0.2">
      <c r="AJ329" s="23"/>
      <c r="HH329"/>
      <c r="IW329" s="36"/>
      <c r="JI329"/>
      <c r="JJ329"/>
      <c r="KX329" s="23"/>
      <c r="KY329" s="23"/>
    </row>
    <row r="330" spans="36:311" x14ac:dyDescent="0.2">
      <c r="AJ330" s="23"/>
      <c r="HH330"/>
      <c r="IW330" s="36"/>
      <c r="JI330"/>
      <c r="JJ330"/>
      <c r="KX330" s="23"/>
      <c r="KY330" s="23"/>
    </row>
    <row r="331" spans="36:311" x14ac:dyDescent="0.2">
      <c r="AJ331" s="23"/>
      <c r="HH331"/>
      <c r="IW331" s="36"/>
      <c r="JI331"/>
      <c r="JJ331"/>
      <c r="KX331" s="23"/>
      <c r="KY331" s="23"/>
    </row>
    <row r="332" spans="36:311" x14ac:dyDescent="0.2">
      <c r="AJ332" s="23"/>
      <c r="HH332"/>
      <c r="IW332" s="36"/>
      <c r="JI332"/>
      <c r="JJ332"/>
      <c r="KX332" s="23"/>
      <c r="KY332" s="23"/>
    </row>
    <row r="333" spans="36:311" x14ac:dyDescent="0.2">
      <c r="AJ333" s="23"/>
      <c r="HH333"/>
      <c r="IW333" s="36"/>
      <c r="JI333"/>
      <c r="JJ333"/>
      <c r="KX333" s="23"/>
      <c r="KY333" s="23"/>
    </row>
    <row r="334" spans="36:311" x14ac:dyDescent="0.2">
      <c r="AJ334" s="23"/>
      <c r="HH334"/>
      <c r="IW334" s="36"/>
      <c r="JI334"/>
      <c r="JJ334"/>
      <c r="KX334" s="23"/>
      <c r="KY334" s="23"/>
    </row>
    <row r="335" spans="36:311" x14ac:dyDescent="0.2">
      <c r="AJ335" s="23"/>
      <c r="HH335"/>
      <c r="IW335" s="36"/>
      <c r="JI335"/>
      <c r="JJ335"/>
      <c r="KX335" s="23"/>
      <c r="KY335" s="23"/>
    </row>
    <row r="336" spans="36:311" x14ac:dyDescent="0.2">
      <c r="AJ336" s="23"/>
      <c r="HH336"/>
      <c r="IW336" s="36"/>
      <c r="JI336"/>
      <c r="JJ336"/>
      <c r="KX336" s="23"/>
      <c r="KY336" s="23"/>
    </row>
    <row r="337" spans="36:311" x14ac:dyDescent="0.2">
      <c r="AJ337" s="23"/>
      <c r="HH337"/>
      <c r="IW337" s="36"/>
      <c r="JI337"/>
      <c r="JJ337"/>
      <c r="KX337" s="23"/>
      <c r="KY337" s="23"/>
    </row>
    <row r="338" spans="36:311" x14ac:dyDescent="0.2">
      <c r="AJ338" s="23"/>
      <c r="HH338"/>
      <c r="IW338" s="36"/>
      <c r="JI338"/>
      <c r="JJ338"/>
      <c r="KX338" s="23"/>
      <c r="KY338" s="23"/>
    </row>
    <row r="339" spans="36:311" x14ac:dyDescent="0.2">
      <c r="AJ339" s="23"/>
      <c r="HH339"/>
      <c r="IW339" s="36"/>
      <c r="JI339"/>
      <c r="JJ339"/>
      <c r="KX339" s="23"/>
      <c r="KY339" s="23"/>
    </row>
    <row r="340" spans="36:311" x14ac:dyDescent="0.2">
      <c r="AJ340" s="23"/>
      <c r="HH340"/>
      <c r="IW340" s="36"/>
      <c r="JI340"/>
      <c r="JJ340"/>
      <c r="KX340" s="23"/>
      <c r="KY340" s="23"/>
    </row>
    <row r="341" spans="36:311" x14ac:dyDescent="0.2">
      <c r="AJ341" s="23"/>
      <c r="HH341"/>
      <c r="IW341" s="36"/>
      <c r="JI341"/>
      <c r="JJ341"/>
      <c r="KX341" s="23"/>
      <c r="KY341" s="23"/>
    </row>
    <row r="342" spans="36:311" x14ac:dyDescent="0.2">
      <c r="AJ342" s="23"/>
      <c r="HH342"/>
      <c r="IW342" s="36"/>
      <c r="JI342"/>
      <c r="JJ342"/>
      <c r="KX342" s="23"/>
      <c r="KY342" s="23"/>
    </row>
    <row r="343" spans="36:311" x14ac:dyDescent="0.2">
      <c r="AJ343" s="23"/>
      <c r="HH343"/>
      <c r="IW343" s="36"/>
      <c r="JI343"/>
      <c r="JJ343"/>
      <c r="KX343" s="23"/>
      <c r="KY343" s="23"/>
    </row>
    <row r="344" spans="36:311" x14ac:dyDescent="0.2">
      <c r="AJ344" s="23"/>
      <c r="HH344"/>
      <c r="IW344" s="36"/>
      <c r="JI344"/>
      <c r="JJ344"/>
      <c r="KX344" s="23"/>
      <c r="KY344" s="23"/>
    </row>
    <row r="345" spans="36:311" x14ac:dyDescent="0.2">
      <c r="AJ345" s="23"/>
      <c r="HH345"/>
      <c r="IW345" s="36"/>
      <c r="JI345"/>
      <c r="JJ345"/>
      <c r="KX345" s="23"/>
      <c r="KY345" s="23"/>
    </row>
    <row r="346" spans="36:311" x14ac:dyDescent="0.2">
      <c r="AJ346" s="23"/>
      <c r="HH346"/>
      <c r="IW346" s="36"/>
      <c r="JI346"/>
      <c r="JJ346"/>
      <c r="KX346" s="23"/>
      <c r="KY346" s="23"/>
    </row>
    <row r="347" spans="36:311" x14ac:dyDescent="0.2">
      <c r="AJ347" s="23"/>
      <c r="HH347"/>
      <c r="IW347" s="36"/>
      <c r="JI347"/>
      <c r="JJ347"/>
      <c r="KX347" s="23"/>
      <c r="KY347" s="23"/>
    </row>
    <row r="348" spans="36:311" x14ac:dyDescent="0.2">
      <c r="AJ348" s="23"/>
      <c r="HH348"/>
      <c r="IW348" s="36"/>
      <c r="JI348"/>
      <c r="JJ348"/>
      <c r="KX348" s="23"/>
      <c r="KY348" s="23"/>
    </row>
    <row r="349" spans="36:311" x14ac:dyDescent="0.2">
      <c r="AJ349" s="23"/>
      <c r="HH349"/>
      <c r="IW349" s="36"/>
      <c r="JI349"/>
      <c r="JJ349"/>
      <c r="KX349" s="23"/>
      <c r="KY349" s="23"/>
    </row>
    <row r="350" spans="36:311" x14ac:dyDescent="0.2">
      <c r="AJ350" s="23"/>
      <c r="HH350"/>
      <c r="IW350" s="36"/>
      <c r="JI350"/>
      <c r="JJ350"/>
      <c r="KX350" s="23"/>
      <c r="KY350" s="23"/>
    </row>
    <row r="351" spans="36:311" x14ac:dyDescent="0.2">
      <c r="AJ351" s="23"/>
      <c r="HH351"/>
      <c r="IW351" s="36"/>
      <c r="JI351"/>
      <c r="JJ351"/>
      <c r="KX351" s="23"/>
      <c r="KY351" s="23"/>
    </row>
    <row r="352" spans="36:311" x14ac:dyDescent="0.2">
      <c r="AJ352" s="23"/>
      <c r="HH352"/>
      <c r="IW352" s="36"/>
      <c r="JI352"/>
      <c r="JJ352"/>
      <c r="KX352" s="23"/>
      <c r="KY352" s="23"/>
    </row>
    <row r="353" spans="36:311" x14ac:dyDescent="0.2">
      <c r="AJ353" s="23"/>
      <c r="HH353"/>
      <c r="IW353" s="36"/>
      <c r="JI353"/>
      <c r="JJ353"/>
      <c r="KX353" s="23"/>
      <c r="KY353" s="23"/>
    </row>
    <row r="354" spans="36:311" x14ac:dyDescent="0.2">
      <c r="AJ354" s="23"/>
      <c r="HH354"/>
      <c r="IW354" s="36"/>
      <c r="JI354"/>
      <c r="JJ354"/>
      <c r="KX354" s="23"/>
      <c r="KY354" s="23"/>
    </row>
    <row r="355" spans="36:311" x14ac:dyDescent="0.2">
      <c r="AJ355" s="23"/>
      <c r="HH355"/>
      <c r="IW355" s="36"/>
      <c r="JI355"/>
      <c r="JJ355"/>
      <c r="KX355" s="23"/>
      <c r="KY355" s="23"/>
    </row>
    <row r="356" spans="36:311" x14ac:dyDescent="0.2">
      <c r="AJ356" s="23"/>
      <c r="HH356"/>
      <c r="IW356" s="36"/>
      <c r="JI356"/>
      <c r="JJ356"/>
      <c r="KX356" s="23"/>
      <c r="KY356" s="23"/>
    </row>
    <row r="357" spans="36:311" x14ac:dyDescent="0.2">
      <c r="AJ357" s="23"/>
      <c r="HH357"/>
      <c r="IW357" s="36"/>
      <c r="JI357"/>
      <c r="JJ357"/>
      <c r="KX357" s="23"/>
      <c r="KY357" s="23"/>
    </row>
    <row r="358" spans="36:311" x14ac:dyDescent="0.2">
      <c r="AJ358" s="23"/>
      <c r="HH358"/>
      <c r="IW358" s="36"/>
      <c r="JI358"/>
      <c r="JJ358"/>
      <c r="KX358" s="23"/>
      <c r="KY358" s="23"/>
    </row>
    <row r="359" spans="36:311" x14ac:dyDescent="0.2">
      <c r="AJ359" s="23"/>
      <c r="HH359"/>
      <c r="IW359" s="36"/>
      <c r="JI359"/>
      <c r="JJ359"/>
      <c r="KX359" s="23"/>
      <c r="KY359" s="23"/>
    </row>
    <row r="360" spans="36:311" x14ac:dyDescent="0.2">
      <c r="AJ360" s="23"/>
      <c r="HH360"/>
      <c r="IW360" s="36"/>
      <c r="JI360"/>
      <c r="JJ360"/>
      <c r="KX360" s="23"/>
      <c r="KY360" s="23"/>
    </row>
    <row r="361" spans="36:311" x14ac:dyDescent="0.2">
      <c r="AJ361" s="23"/>
      <c r="HH361"/>
      <c r="IW361" s="36"/>
      <c r="JI361"/>
      <c r="JJ361"/>
      <c r="KX361" s="23"/>
      <c r="KY361" s="23"/>
    </row>
    <row r="362" spans="36:311" x14ac:dyDescent="0.2">
      <c r="AJ362" s="23"/>
      <c r="HH362"/>
      <c r="IW362" s="36"/>
      <c r="JI362"/>
      <c r="JJ362"/>
      <c r="KX362" s="23"/>
      <c r="KY362" s="23"/>
    </row>
    <row r="363" spans="36:311" x14ac:dyDescent="0.2">
      <c r="AJ363" s="23"/>
      <c r="HH363"/>
      <c r="IW363" s="36"/>
      <c r="JI363"/>
      <c r="JJ363"/>
      <c r="KX363" s="23"/>
      <c r="KY363" s="23"/>
    </row>
    <row r="364" spans="36:311" x14ac:dyDescent="0.2">
      <c r="AJ364" s="23"/>
      <c r="HH364"/>
      <c r="IW364" s="36"/>
      <c r="JI364"/>
      <c r="JJ364"/>
      <c r="KX364" s="23"/>
      <c r="KY364" s="23"/>
    </row>
    <row r="365" spans="36:311" x14ac:dyDescent="0.2">
      <c r="AJ365" s="23"/>
      <c r="HH365"/>
      <c r="IW365" s="36"/>
      <c r="JI365"/>
      <c r="JJ365"/>
      <c r="KX365" s="23"/>
      <c r="KY365" s="23"/>
    </row>
    <row r="366" spans="36:311" x14ac:dyDescent="0.2">
      <c r="AJ366" s="23"/>
      <c r="HH366"/>
      <c r="IW366" s="36"/>
      <c r="JI366"/>
      <c r="JJ366"/>
      <c r="KX366" s="23"/>
      <c r="KY366" s="23"/>
    </row>
    <row r="367" spans="36:311" x14ac:dyDescent="0.2">
      <c r="AJ367" s="23"/>
      <c r="HH367"/>
      <c r="IW367" s="36"/>
      <c r="JI367"/>
      <c r="JJ367"/>
      <c r="KX367" s="23"/>
      <c r="KY367" s="23"/>
    </row>
    <row r="368" spans="36:311" x14ac:dyDescent="0.2">
      <c r="AJ368" s="23"/>
      <c r="HH368"/>
      <c r="IW368" s="36"/>
      <c r="JI368"/>
      <c r="JJ368"/>
      <c r="KX368" s="23"/>
      <c r="KY368" s="23"/>
    </row>
    <row r="369" spans="36:311" x14ac:dyDescent="0.2">
      <c r="AJ369" s="23"/>
      <c r="HH369"/>
      <c r="IW369" s="36"/>
      <c r="JI369"/>
      <c r="JJ369"/>
      <c r="KX369" s="23"/>
      <c r="KY369" s="23"/>
    </row>
    <row r="370" spans="36:311" x14ac:dyDescent="0.2">
      <c r="AJ370" s="23"/>
      <c r="HH370"/>
      <c r="IW370" s="36"/>
      <c r="JI370"/>
      <c r="JJ370"/>
      <c r="KX370" s="23"/>
      <c r="KY370" s="23"/>
    </row>
    <row r="371" spans="36:311" x14ac:dyDescent="0.2">
      <c r="AJ371" s="23"/>
      <c r="HH371"/>
      <c r="IW371" s="36"/>
      <c r="JI371"/>
      <c r="JJ371"/>
      <c r="KX371" s="23"/>
      <c r="KY371" s="23"/>
    </row>
    <row r="372" spans="36:311" x14ac:dyDescent="0.2">
      <c r="AJ372" s="23"/>
      <c r="HH372"/>
      <c r="IW372" s="36"/>
      <c r="JI372"/>
      <c r="JJ372"/>
      <c r="KX372" s="23"/>
      <c r="KY372" s="23"/>
    </row>
    <row r="373" spans="36:311" x14ac:dyDescent="0.2">
      <c r="AJ373" s="23"/>
      <c r="HH373"/>
      <c r="IW373" s="36"/>
      <c r="JI373"/>
      <c r="JJ373"/>
      <c r="KX373" s="23"/>
      <c r="KY373" s="23"/>
    </row>
    <row r="374" spans="36:311" x14ac:dyDescent="0.2">
      <c r="AJ374" s="23"/>
      <c r="HH374"/>
      <c r="IW374" s="36"/>
      <c r="JI374"/>
      <c r="JJ374"/>
      <c r="KX374" s="23"/>
      <c r="KY374" s="23"/>
    </row>
    <row r="375" spans="36:311" x14ac:dyDescent="0.2">
      <c r="AJ375" s="23"/>
      <c r="HH375"/>
      <c r="IW375" s="36"/>
      <c r="JI375"/>
      <c r="JJ375"/>
      <c r="KX375" s="23"/>
      <c r="KY375" s="23"/>
    </row>
    <row r="376" spans="36:311" x14ac:dyDescent="0.2">
      <c r="AJ376" s="23"/>
      <c r="HH376"/>
      <c r="IW376" s="36"/>
      <c r="JI376"/>
      <c r="JJ376"/>
      <c r="KX376" s="23"/>
      <c r="KY376" s="23"/>
    </row>
    <row r="377" spans="36:311" x14ac:dyDescent="0.2">
      <c r="AJ377" s="23"/>
      <c r="HH377"/>
      <c r="IW377" s="36"/>
      <c r="JI377"/>
      <c r="JJ377"/>
      <c r="KX377" s="23"/>
      <c r="KY377" s="23"/>
    </row>
    <row r="378" spans="36:311" x14ac:dyDescent="0.2">
      <c r="AJ378" s="23"/>
      <c r="HH378"/>
      <c r="IW378" s="36"/>
      <c r="JI378"/>
      <c r="JJ378"/>
      <c r="KX378" s="23"/>
      <c r="KY378" s="23"/>
    </row>
    <row r="379" spans="36:311" x14ac:dyDescent="0.2">
      <c r="AJ379" s="23"/>
      <c r="HH379"/>
      <c r="IW379" s="36"/>
      <c r="JI379"/>
      <c r="JJ379"/>
      <c r="KX379" s="23"/>
      <c r="KY379" s="23"/>
    </row>
    <row r="380" spans="36:311" x14ac:dyDescent="0.2">
      <c r="AJ380" s="23"/>
      <c r="HH380"/>
      <c r="IW380" s="36"/>
      <c r="JI380"/>
      <c r="JJ380"/>
      <c r="KX380" s="23"/>
      <c r="KY380" s="23"/>
    </row>
    <row r="381" spans="36:311" x14ac:dyDescent="0.2">
      <c r="AJ381" s="23"/>
      <c r="HH381"/>
      <c r="IW381" s="36"/>
      <c r="JI381"/>
      <c r="JJ381"/>
      <c r="KX381" s="23"/>
      <c r="KY381" s="23"/>
    </row>
    <row r="382" spans="36:311" x14ac:dyDescent="0.2">
      <c r="AJ382" s="23"/>
      <c r="HH382"/>
      <c r="IW382" s="36"/>
      <c r="JI382"/>
      <c r="JJ382"/>
      <c r="KX382" s="23"/>
      <c r="KY382" s="23"/>
    </row>
    <row r="383" spans="36:311" x14ac:dyDescent="0.2">
      <c r="AJ383" s="23"/>
      <c r="HH383"/>
      <c r="IW383" s="36"/>
      <c r="JI383"/>
      <c r="JJ383"/>
      <c r="KX383" s="23"/>
      <c r="KY383" s="23"/>
    </row>
    <row r="384" spans="36:311" x14ac:dyDescent="0.2">
      <c r="AJ384" s="23"/>
      <c r="HH384"/>
      <c r="IW384" s="36"/>
      <c r="JI384"/>
      <c r="JJ384"/>
      <c r="KX384" s="23"/>
      <c r="KY384" s="23"/>
    </row>
    <row r="385" spans="36:311" x14ac:dyDescent="0.2">
      <c r="AJ385" s="23"/>
      <c r="HH385"/>
      <c r="IW385" s="36"/>
      <c r="JI385"/>
      <c r="JJ385"/>
      <c r="KX385" s="23"/>
      <c r="KY385" s="23"/>
    </row>
    <row r="386" spans="36:311" x14ac:dyDescent="0.2">
      <c r="AJ386" s="23"/>
      <c r="HH386"/>
      <c r="IW386" s="36"/>
      <c r="JI386"/>
      <c r="JJ386"/>
      <c r="KX386" s="23"/>
      <c r="KY386" s="23"/>
    </row>
    <row r="387" spans="36:311" x14ac:dyDescent="0.2">
      <c r="AJ387" s="23"/>
      <c r="HH387"/>
      <c r="IW387" s="36"/>
      <c r="JI387"/>
      <c r="JJ387"/>
      <c r="KX387" s="23"/>
      <c r="KY387" s="23"/>
    </row>
    <row r="388" spans="36:311" x14ac:dyDescent="0.2">
      <c r="AJ388" s="23"/>
      <c r="HH388"/>
      <c r="IW388" s="36"/>
      <c r="JI388"/>
      <c r="JJ388"/>
      <c r="KX388" s="23"/>
      <c r="KY388" s="23"/>
    </row>
    <row r="389" spans="36:311" x14ac:dyDescent="0.2">
      <c r="AJ389" s="23"/>
      <c r="HH389"/>
      <c r="IW389" s="36"/>
      <c r="JI389"/>
      <c r="JJ389"/>
      <c r="KX389" s="23"/>
      <c r="KY389" s="23"/>
    </row>
    <row r="390" spans="36:311" x14ac:dyDescent="0.2">
      <c r="AJ390" s="23"/>
      <c r="HH390"/>
      <c r="IW390" s="36"/>
      <c r="JI390"/>
      <c r="JJ390"/>
      <c r="KX390" s="23"/>
      <c r="KY390" s="23"/>
    </row>
    <row r="391" spans="36:311" x14ac:dyDescent="0.2">
      <c r="AJ391" s="23"/>
      <c r="HH391"/>
      <c r="IW391" s="36"/>
      <c r="JI391"/>
      <c r="JJ391"/>
      <c r="KX391" s="23"/>
      <c r="KY391" s="23"/>
    </row>
    <row r="392" spans="36:311" x14ac:dyDescent="0.2">
      <c r="AJ392" s="23"/>
      <c r="HH392"/>
      <c r="IW392" s="36"/>
      <c r="JI392"/>
      <c r="JJ392"/>
      <c r="KX392" s="23"/>
      <c r="KY392" s="23"/>
    </row>
    <row r="393" spans="36:311" x14ac:dyDescent="0.2">
      <c r="AJ393" s="23"/>
      <c r="HH393"/>
      <c r="IW393" s="36"/>
      <c r="JI393"/>
      <c r="JJ393"/>
      <c r="KX393" s="23"/>
      <c r="KY393" s="23"/>
    </row>
    <row r="394" spans="36:311" x14ac:dyDescent="0.2">
      <c r="AJ394" s="23"/>
      <c r="HH394"/>
      <c r="IW394" s="36"/>
      <c r="JI394"/>
      <c r="JJ394"/>
      <c r="KX394" s="23"/>
      <c r="KY394" s="23"/>
    </row>
    <row r="395" spans="36:311" x14ac:dyDescent="0.2">
      <c r="AJ395" s="23"/>
      <c r="HH395"/>
      <c r="IW395" s="36"/>
      <c r="JI395"/>
      <c r="JJ395"/>
      <c r="KX395" s="23"/>
      <c r="KY395" s="23"/>
    </row>
    <row r="396" spans="36:311" x14ac:dyDescent="0.2">
      <c r="AJ396" s="23"/>
      <c r="HH396"/>
      <c r="IW396" s="36"/>
      <c r="JI396"/>
      <c r="JJ396"/>
      <c r="KX396" s="23"/>
      <c r="KY396" s="23"/>
    </row>
    <row r="397" spans="36:311" x14ac:dyDescent="0.2">
      <c r="AJ397" s="23"/>
      <c r="HH397"/>
      <c r="IW397" s="36"/>
      <c r="JI397"/>
      <c r="JJ397"/>
      <c r="KX397" s="23"/>
      <c r="KY397" s="23"/>
    </row>
    <row r="398" spans="36:311" x14ac:dyDescent="0.2">
      <c r="AJ398" s="23"/>
      <c r="HH398"/>
      <c r="IW398" s="36"/>
      <c r="JI398"/>
      <c r="JJ398"/>
      <c r="KX398" s="23"/>
      <c r="KY398" s="23"/>
    </row>
    <row r="399" spans="36:311" x14ac:dyDescent="0.2">
      <c r="AJ399" s="23"/>
      <c r="HH399"/>
      <c r="IW399" s="36"/>
      <c r="JI399"/>
      <c r="JJ399"/>
      <c r="KX399" s="23"/>
      <c r="KY399" s="23"/>
    </row>
    <row r="400" spans="36:311" x14ac:dyDescent="0.2">
      <c r="AJ400" s="23"/>
      <c r="HH400"/>
      <c r="IW400" s="36"/>
      <c r="JI400"/>
      <c r="JJ400"/>
      <c r="KX400" s="23"/>
      <c r="KY400" s="23"/>
    </row>
    <row r="401" spans="36:311" x14ac:dyDescent="0.2">
      <c r="AJ401" s="23"/>
      <c r="HH401"/>
      <c r="IW401" s="36"/>
      <c r="JI401"/>
      <c r="JJ401"/>
      <c r="KX401" s="23"/>
      <c r="KY401" s="23"/>
    </row>
    <row r="402" spans="36:311" x14ac:dyDescent="0.2">
      <c r="AJ402" s="23"/>
      <c r="HH402"/>
      <c r="IW402" s="36"/>
      <c r="JI402"/>
      <c r="JJ402"/>
      <c r="KX402" s="23"/>
      <c r="KY402" s="23"/>
    </row>
    <row r="403" spans="36:311" x14ac:dyDescent="0.2">
      <c r="AJ403" s="23"/>
      <c r="HH403"/>
      <c r="IW403" s="36"/>
      <c r="JI403"/>
      <c r="JJ403"/>
      <c r="KX403" s="23"/>
      <c r="KY403" s="23"/>
    </row>
    <row r="404" spans="36:311" x14ac:dyDescent="0.2">
      <c r="AJ404" s="23"/>
      <c r="HH404"/>
      <c r="IW404" s="36"/>
      <c r="JI404"/>
      <c r="JJ404"/>
      <c r="KX404" s="23"/>
      <c r="KY404" s="23"/>
    </row>
    <row r="405" spans="36:311" x14ac:dyDescent="0.2">
      <c r="AJ405" s="23"/>
      <c r="HH405"/>
      <c r="IW405" s="36"/>
      <c r="JI405"/>
      <c r="JJ405"/>
      <c r="KX405" s="23"/>
      <c r="KY405" s="23"/>
    </row>
    <row r="406" spans="36:311" x14ac:dyDescent="0.2">
      <c r="AJ406" s="23"/>
      <c r="HH406"/>
      <c r="IW406" s="36"/>
      <c r="JI406"/>
      <c r="JJ406"/>
      <c r="KX406" s="23"/>
      <c r="KY406" s="23"/>
    </row>
    <row r="407" spans="36:311" x14ac:dyDescent="0.2">
      <c r="AJ407" s="23"/>
      <c r="HH407"/>
      <c r="IW407" s="36"/>
      <c r="JI407"/>
      <c r="JJ407"/>
      <c r="KX407" s="23"/>
      <c r="KY407" s="23"/>
    </row>
    <row r="408" spans="36:311" x14ac:dyDescent="0.2">
      <c r="AJ408" s="23"/>
      <c r="HH408"/>
      <c r="IW408" s="36"/>
      <c r="JI408"/>
      <c r="JJ408"/>
      <c r="KX408" s="23"/>
      <c r="KY408" s="23"/>
    </row>
    <row r="409" spans="36:311" x14ac:dyDescent="0.2">
      <c r="AJ409" s="23"/>
      <c r="HH409"/>
      <c r="IW409" s="36"/>
      <c r="JI409"/>
      <c r="JJ409"/>
      <c r="KX409" s="23"/>
      <c r="KY409" s="23"/>
    </row>
    <row r="410" spans="36:311" x14ac:dyDescent="0.2">
      <c r="AJ410" s="23"/>
      <c r="HH410"/>
      <c r="IW410" s="36"/>
      <c r="JI410"/>
      <c r="JJ410"/>
      <c r="KX410" s="23"/>
      <c r="KY410" s="23"/>
    </row>
    <row r="411" spans="36:311" x14ac:dyDescent="0.2">
      <c r="AJ411" s="23"/>
      <c r="HH411"/>
      <c r="IW411" s="36"/>
      <c r="JI411"/>
      <c r="JJ411"/>
      <c r="KX411" s="23"/>
      <c r="KY411" s="23"/>
    </row>
    <row r="412" spans="36:311" x14ac:dyDescent="0.2">
      <c r="AJ412" s="23"/>
      <c r="HH412"/>
      <c r="IW412" s="36"/>
      <c r="JI412"/>
      <c r="JJ412"/>
      <c r="KX412" s="23"/>
      <c r="KY412" s="23"/>
    </row>
    <row r="413" spans="36:311" x14ac:dyDescent="0.2">
      <c r="AJ413" s="23"/>
      <c r="HH413"/>
      <c r="IW413" s="36"/>
      <c r="JI413"/>
      <c r="JJ413"/>
      <c r="KX413" s="23"/>
      <c r="KY413" s="23"/>
    </row>
    <row r="414" spans="36:311" x14ac:dyDescent="0.2">
      <c r="AJ414" s="23"/>
      <c r="HH414"/>
      <c r="IW414" s="36"/>
      <c r="JI414"/>
      <c r="JJ414"/>
      <c r="KX414" s="23"/>
      <c r="KY414" s="23"/>
    </row>
    <row r="415" spans="36:311" x14ac:dyDescent="0.2">
      <c r="AJ415" s="23"/>
      <c r="HH415"/>
      <c r="IW415" s="36"/>
      <c r="JI415"/>
      <c r="JJ415"/>
      <c r="KX415" s="23"/>
      <c r="KY415" s="23"/>
    </row>
    <row r="416" spans="36:311" x14ac:dyDescent="0.2">
      <c r="AJ416" s="23"/>
      <c r="HH416"/>
      <c r="IW416" s="36"/>
      <c r="JI416"/>
      <c r="JJ416"/>
      <c r="KX416" s="23"/>
      <c r="KY416" s="23"/>
    </row>
    <row r="417" spans="36:311" x14ac:dyDescent="0.2">
      <c r="AJ417" s="23"/>
      <c r="HH417"/>
      <c r="IW417" s="36"/>
      <c r="JI417"/>
      <c r="JJ417"/>
      <c r="KX417" s="23"/>
      <c r="KY417" s="23"/>
    </row>
    <row r="418" spans="36:311" x14ac:dyDescent="0.2">
      <c r="AJ418" s="23"/>
      <c r="HH418"/>
      <c r="IW418" s="36"/>
      <c r="JI418"/>
      <c r="JJ418"/>
      <c r="KX418" s="23"/>
      <c r="KY418" s="23"/>
    </row>
    <row r="419" spans="36:311" x14ac:dyDescent="0.2">
      <c r="AJ419" s="23"/>
      <c r="HH419"/>
      <c r="IW419" s="36"/>
      <c r="JI419"/>
      <c r="JJ419"/>
      <c r="KX419" s="23"/>
      <c r="KY419" s="23"/>
    </row>
    <row r="420" spans="36:311" x14ac:dyDescent="0.2">
      <c r="AJ420" s="23"/>
      <c r="HH420"/>
      <c r="IW420" s="36"/>
      <c r="JI420"/>
      <c r="JJ420"/>
      <c r="KX420" s="23"/>
      <c r="KY420" s="23"/>
    </row>
    <row r="421" spans="36:311" x14ac:dyDescent="0.2">
      <c r="AJ421" s="23"/>
      <c r="HH421"/>
      <c r="IW421" s="36"/>
      <c r="JI421"/>
      <c r="JJ421"/>
      <c r="KX421" s="23"/>
      <c r="KY421" s="23"/>
    </row>
    <row r="422" spans="36:311" x14ac:dyDescent="0.2">
      <c r="AJ422" s="23"/>
      <c r="HH422"/>
      <c r="IW422" s="36"/>
      <c r="JI422"/>
      <c r="JJ422"/>
      <c r="KX422" s="23"/>
      <c r="KY422" s="23"/>
    </row>
    <row r="423" spans="36:311" x14ac:dyDescent="0.2">
      <c r="AJ423" s="23"/>
      <c r="HH423"/>
      <c r="IW423" s="36"/>
      <c r="JI423"/>
      <c r="JJ423"/>
      <c r="KX423" s="23"/>
      <c r="KY423" s="23"/>
    </row>
    <row r="424" spans="36:311" x14ac:dyDescent="0.2">
      <c r="AJ424" s="23"/>
      <c r="HH424"/>
      <c r="IW424" s="36"/>
      <c r="JI424"/>
      <c r="JJ424"/>
      <c r="KX424" s="23"/>
      <c r="KY424" s="23"/>
    </row>
    <row r="425" spans="36:311" x14ac:dyDescent="0.2">
      <c r="AJ425" s="23"/>
      <c r="HH425"/>
      <c r="IW425" s="36"/>
      <c r="JI425"/>
      <c r="JJ425"/>
      <c r="KX425" s="23"/>
      <c r="KY425" s="23"/>
    </row>
    <row r="426" spans="36:311" x14ac:dyDescent="0.2">
      <c r="AJ426" s="23"/>
      <c r="HH426"/>
      <c r="IW426" s="36"/>
      <c r="JI426"/>
      <c r="JJ426"/>
      <c r="KX426" s="23"/>
      <c r="KY426" s="23"/>
    </row>
    <row r="427" spans="36:311" x14ac:dyDescent="0.2">
      <c r="AJ427" s="23"/>
      <c r="HH427"/>
      <c r="IW427" s="36"/>
      <c r="JI427"/>
      <c r="JJ427"/>
      <c r="KX427" s="23"/>
      <c r="KY427" s="23"/>
    </row>
    <row r="428" spans="36:311" x14ac:dyDescent="0.2">
      <c r="AJ428" s="23"/>
      <c r="HH428"/>
      <c r="IW428" s="36"/>
      <c r="JI428"/>
      <c r="JJ428"/>
      <c r="KX428" s="23"/>
      <c r="KY428" s="23"/>
    </row>
    <row r="429" spans="36:311" x14ac:dyDescent="0.2">
      <c r="AJ429" s="23"/>
      <c r="HH429"/>
      <c r="IW429" s="36"/>
      <c r="JI429"/>
      <c r="JJ429"/>
      <c r="KX429" s="23"/>
      <c r="KY429" s="23"/>
    </row>
    <row r="430" spans="36:311" x14ac:dyDescent="0.2">
      <c r="AJ430" s="23"/>
      <c r="HH430"/>
      <c r="IW430" s="36"/>
      <c r="JI430"/>
      <c r="JJ430"/>
      <c r="KX430" s="23"/>
      <c r="KY430" s="23"/>
    </row>
    <row r="431" spans="36:311" x14ac:dyDescent="0.2">
      <c r="AJ431" s="23"/>
      <c r="HH431"/>
      <c r="IW431" s="36"/>
      <c r="JI431"/>
      <c r="JJ431"/>
      <c r="KX431" s="23"/>
      <c r="KY431" s="23"/>
    </row>
    <row r="432" spans="36:311" x14ac:dyDescent="0.2">
      <c r="AJ432" s="23"/>
      <c r="HH432"/>
      <c r="IW432" s="36"/>
      <c r="JI432"/>
      <c r="JJ432"/>
      <c r="KX432" s="23"/>
      <c r="KY432" s="23"/>
    </row>
    <row r="433" spans="36:311" x14ac:dyDescent="0.2">
      <c r="AJ433" s="23"/>
      <c r="HH433"/>
      <c r="IW433" s="36"/>
      <c r="JI433"/>
      <c r="JJ433"/>
      <c r="KX433" s="23"/>
      <c r="KY433" s="23"/>
    </row>
    <row r="434" spans="36:311" x14ac:dyDescent="0.2">
      <c r="AJ434" s="23"/>
      <c r="HH434"/>
      <c r="IW434" s="36"/>
      <c r="JI434"/>
      <c r="JJ434"/>
      <c r="KX434" s="23"/>
      <c r="KY434" s="23"/>
    </row>
    <row r="435" spans="36:311" x14ac:dyDescent="0.2">
      <c r="AJ435" s="23"/>
      <c r="HH435"/>
      <c r="IW435" s="36"/>
      <c r="JI435"/>
      <c r="JJ435"/>
      <c r="KX435" s="23"/>
      <c r="KY435" s="23"/>
    </row>
    <row r="436" spans="36:311" x14ac:dyDescent="0.2">
      <c r="AJ436" s="23"/>
      <c r="HH436"/>
      <c r="IW436" s="36"/>
      <c r="JI436"/>
      <c r="JJ436"/>
      <c r="KX436" s="23"/>
      <c r="KY436" s="23"/>
    </row>
    <row r="437" spans="36:311" x14ac:dyDescent="0.2">
      <c r="AJ437" s="23"/>
      <c r="HH437"/>
      <c r="IW437" s="36"/>
      <c r="JI437"/>
      <c r="JJ437"/>
      <c r="KX437" s="23"/>
      <c r="KY437" s="23"/>
    </row>
    <row r="438" spans="36:311" x14ac:dyDescent="0.2">
      <c r="AJ438" s="23"/>
      <c r="HH438"/>
      <c r="IW438" s="36"/>
      <c r="JI438"/>
      <c r="JJ438"/>
      <c r="KX438" s="23"/>
      <c r="KY438" s="23"/>
    </row>
    <row r="439" spans="36:311" x14ac:dyDescent="0.2">
      <c r="AJ439" s="23"/>
      <c r="HH439"/>
      <c r="IW439" s="36"/>
      <c r="JI439"/>
      <c r="JJ439"/>
      <c r="KX439" s="23"/>
      <c r="KY439" s="23"/>
    </row>
    <row r="440" spans="36:311" x14ac:dyDescent="0.2">
      <c r="AJ440" s="23"/>
      <c r="HH440"/>
      <c r="IW440" s="36"/>
      <c r="JI440"/>
      <c r="JJ440"/>
      <c r="KX440" s="23"/>
      <c r="KY440" s="23"/>
    </row>
    <row r="441" spans="36:311" x14ac:dyDescent="0.2">
      <c r="AJ441" s="23"/>
      <c r="HH441"/>
      <c r="IW441" s="36"/>
      <c r="JI441"/>
      <c r="JJ441"/>
      <c r="KX441" s="23"/>
      <c r="KY441" s="23"/>
    </row>
    <row r="442" spans="36:311" x14ac:dyDescent="0.2">
      <c r="AJ442" s="23"/>
      <c r="HH442"/>
      <c r="IW442" s="36"/>
      <c r="JI442"/>
      <c r="JJ442"/>
      <c r="KX442" s="23"/>
      <c r="KY442" s="23"/>
    </row>
    <row r="443" spans="36:311" x14ac:dyDescent="0.2">
      <c r="AJ443" s="23"/>
      <c r="HH443"/>
      <c r="IW443" s="36"/>
      <c r="JI443"/>
      <c r="JJ443"/>
      <c r="KX443" s="23"/>
      <c r="KY443" s="23"/>
    </row>
    <row r="444" spans="36:311" x14ac:dyDescent="0.2">
      <c r="AJ444" s="23"/>
      <c r="HH444"/>
      <c r="IW444" s="36"/>
      <c r="JI444"/>
      <c r="JJ444"/>
      <c r="KX444" s="23"/>
      <c r="KY444" s="23"/>
    </row>
    <row r="445" spans="36:311" x14ac:dyDescent="0.2">
      <c r="AJ445" s="23"/>
      <c r="HH445"/>
      <c r="IW445" s="36"/>
      <c r="JI445"/>
      <c r="JJ445"/>
      <c r="KX445" s="23"/>
      <c r="KY445" s="23"/>
    </row>
    <row r="446" spans="36:311" x14ac:dyDescent="0.2">
      <c r="AJ446" s="23"/>
      <c r="HH446"/>
      <c r="IW446" s="36"/>
      <c r="JI446"/>
      <c r="JJ446"/>
      <c r="KX446" s="23"/>
      <c r="KY446" s="23"/>
    </row>
    <row r="447" spans="36:311" x14ac:dyDescent="0.2">
      <c r="AJ447" s="23"/>
      <c r="HH447"/>
      <c r="IW447" s="36"/>
      <c r="JI447"/>
      <c r="JJ447"/>
      <c r="KX447" s="23"/>
      <c r="KY447" s="23"/>
    </row>
    <row r="448" spans="36:311" x14ac:dyDescent="0.2">
      <c r="AJ448" s="23"/>
      <c r="HH448"/>
      <c r="IW448" s="36"/>
      <c r="JI448"/>
      <c r="JJ448"/>
      <c r="KX448" s="23"/>
      <c r="KY448" s="23"/>
    </row>
    <row r="449" spans="36:311" x14ac:dyDescent="0.2">
      <c r="AJ449" s="23"/>
      <c r="HH449"/>
      <c r="IW449" s="36"/>
      <c r="JI449"/>
      <c r="JJ449"/>
      <c r="KX449" s="23"/>
      <c r="KY449" s="23"/>
    </row>
    <row r="450" spans="36:311" x14ac:dyDescent="0.2">
      <c r="AJ450" s="23"/>
      <c r="HH450"/>
      <c r="IW450" s="36"/>
      <c r="JI450"/>
      <c r="JJ450"/>
      <c r="KX450" s="23"/>
      <c r="KY450" s="23"/>
    </row>
    <row r="451" spans="36:311" x14ac:dyDescent="0.2">
      <c r="AJ451" s="23"/>
      <c r="HH451"/>
      <c r="IW451" s="36"/>
      <c r="JI451"/>
      <c r="JJ451"/>
      <c r="KX451" s="23"/>
      <c r="KY451" s="23"/>
    </row>
    <row r="452" spans="36:311" x14ac:dyDescent="0.2">
      <c r="AJ452" s="23"/>
      <c r="HH452"/>
      <c r="IW452" s="36"/>
      <c r="JI452"/>
      <c r="JJ452"/>
      <c r="KX452" s="23"/>
      <c r="KY452" s="23"/>
    </row>
    <row r="453" spans="36:311" x14ac:dyDescent="0.2">
      <c r="AJ453" s="23"/>
      <c r="HH453"/>
      <c r="IW453" s="36"/>
      <c r="JI453"/>
      <c r="JJ453"/>
      <c r="KX453" s="23"/>
      <c r="KY453" s="23"/>
    </row>
    <row r="454" spans="36:311" x14ac:dyDescent="0.2">
      <c r="AJ454" s="23"/>
      <c r="HH454"/>
      <c r="IW454" s="36"/>
      <c r="JI454"/>
      <c r="JJ454"/>
      <c r="KX454" s="23"/>
      <c r="KY454" s="23"/>
    </row>
    <row r="455" spans="36:311" x14ac:dyDescent="0.2">
      <c r="AJ455" s="23"/>
      <c r="HH455"/>
      <c r="IW455" s="36"/>
      <c r="JI455"/>
      <c r="JJ455"/>
      <c r="KX455" s="23"/>
      <c r="KY455" s="23"/>
    </row>
    <row r="456" spans="36:311" x14ac:dyDescent="0.2">
      <c r="AJ456" s="23"/>
      <c r="HH456"/>
      <c r="IW456" s="36"/>
      <c r="JI456"/>
      <c r="JJ456"/>
      <c r="KX456" s="23"/>
      <c r="KY456" s="23"/>
    </row>
    <row r="457" spans="36:311" x14ac:dyDescent="0.2">
      <c r="AJ457" s="23"/>
      <c r="HH457"/>
      <c r="IW457" s="36"/>
      <c r="JI457"/>
      <c r="JJ457"/>
      <c r="KX457" s="23"/>
      <c r="KY457" s="23"/>
    </row>
    <row r="458" spans="36:311" x14ac:dyDescent="0.2">
      <c r="AJ458" s="23"/>
      <c r="HH458"/>
      <c r="IW458" s="36"/>
      <c r="JI458"/>
      <c r="JJ458"/>
      <c r="KX458" s="23"/>
      <c r="KY458" s="23"/>
    </row>
    <row r="459" spans="36:311" x14ac:dyDescent="0.2">
      <c r="AJ459" s="23"/>
      <c r="HH459"/>
      <c r="IW459" s="36"/>
      <c r="JI459"/>
      <c r="JJ459"/>
      <c r="KX459" s="23"/>
      <c r="KY459" s="23"/>
    </row>
    <row r="460" spans="36:311" x14ac:dyDescent="0.2">
      <c r="AJ460" s="23"/>
      <c r="HH460"/>
      <c r="IW460" s="36"/>
      <c r="JI460"/>
      <c r="JJ460"/>
      <c r="KX460" s="23"/>
      <c r="KY460" s="23"/>
    </row>
    <row r="461" spans="36:311" x14ac:dyDescent="0.2">
      <c r="AJ461" s="23"/>
      <c r="HH461"/>
      <c r="IW461" s="36"/>
      <c r="JI461"/>
      <c r="JJ461"/>
      <c r="KX461" s="23"/>
      <c r="KY461" s="23"/>
    </row>
    <row r="462" spans="36:311" x14ac:dyDescent="0.2">
      <c r="AJ462" s="23"/>
      <c r="HH462"/>
      <c r="IW462" s="36"/>
      <c r="JI462"/>
      <c r="JJ462"/>
      <c r="KX462" s="23"/>
      <c r="KY462" s="23"/>
    </row>
    <row r="463" spans="36:311" x14ac:dyDescent="0.2">
      <c r="AJ463" s="23"/>
      <c r="HH463"/>
      <c r="IW463" s="36"/>
      <c r="JI463"/>
      <c r="JJ463"/>
      <c r="KX463" s="23"/>
      <c r="KY463" s="23"/>
    </row>
    <row r="464" spans="36:311" x14ac:dyDescent="0.2">
      <c r="AJ464" s="23"/>
      <c r="HH464"/>
      <c r="IW464" s="36"/>
      <c r="JI464"/>
      <c r="JJ464"/>
      <c r="KX464" s="23"/>
      <c r="KY464" s="23"/>
    </row>
    <row r="465" spans="36:311" x14ac:dyDescent="0.2">
      <c r="AJ465" s="23"/>
      <c r="HH465"/>
      <c r="IW465" s="36"/>
      <c r="JI465"/>
      <c r="JJ465"/>
      <c r="KX465" s="23"/>
      <c r="KY465" s="23"/>
    </row>
    <row r="466" spans="36:311" x14ac:dyDescent="0.2">
      <c r="AJ466" s="23"/>
      <c r="HH466"/>
      <c r="IW466" s="36"/>
      <c r="JI466"/>
      <c r="JJ466"/>
      <c r="KX466" s="23"/>
      <c r="KY466" s="23"/>
    </row>
    <row r="467" spans="36:311" x14ac:dyDescent="0.2">
      <c r="AJ467" s="23"/>
      <c r="HH467"/>
      <c r="IW467" s="36"/>
      <c r="JI467"/>
      <c r="JJ467"/>
      <c r="KX467" s="23"/>
      <c r="KY467" s="23"/>
    </row>
    <row r="468" spans="36:311" x14ac:dyDescent="0.2">
      <c r="AJ468" s="23"/>
      <c r="HH468"/>
      <c r="IW468" s="36"/>
      <c r="JI468"/>
      <c r="JJ468"/>
      <c r="KX468" s="23"/>
      <c r="KY468" s="23"/>
    </row>
    <row r="469" spans="36:311" x14ac:dyDescent="0.2">
      <c r="AJ469" s="23"/>
      <c r="HH469"/>
      <c r="IW469" s="36"/>
      <c r="JI469"/>
      <c r="JJ469"/>
      <c r="KX469" s="23"/>
      <c r="KY469" s="23"/>
    </row>
    <row r="470" spans="36:311" x14ac:dyDescent="0.2">
      <c r="AJ470" s="23"/>
      <c r="HH470"/>
      <c r="IW470" s="36"/>
      <c r="JI470"/>
      <c r="JJ470"/>
      <c r="KX470" s="23"/>
      <c r="KY470" s="23"/>
    </row>
    <row r="471" spans="36:311" x14ac:dyDescent="0.2">
      <c r="AJ471" s="23"/>
      <c r="HH471"/>
      <c r="IW471" s="36"/>
      <c r="JI471"/>
      <c r="JJ471"/>
      <c r="KX471" s="23"/>
      <c r="KY471" s="23"/>
    </row>
    <row r="472" spans="36:311" x14ac:dyDescent="0.2">
      <c r="AJ472" s="23"/>
      <c r="HH472"/>
      <c r="IW472" s="36"/>
      <c r="JI472"/>
      <c r="JJ472"/>
      <c r="KX472" s="23"/>
      <c r="KY472" s="23"/>
    </row>
    <row r="473" spans="36:311" x14ac:dyDescent="0.2">
      <c r="AJ473" s="23"/>
      <c r="HH473"/>
      <c r="IW473" s="36"/>
      <c r="JI473"/>
      <c r="JJ473"/>
      <c r="KX473" s="23"/>
      <c r="KY473" s="23"/>
    </row>
    <row r="474" spans="36:311" x14ac:dyDescent="0.2">
      <c r="AJ474" s="23"/>
      <c r="HH474"/>
      <c r="IW474" s="36"/>
      <c r="JI474"/>
      <c r="JJ474"/>
      <c r="KX474" s="23"/>
      <c r="KY474" s="23"/>
    </row>
    <row r="475" spans="36:311" x14ac:dyDescent="0.2">
      <c r="AJ475" s="23"/>
      <c r="HH475"/>
      <c r="IW475" s="36"/>
      <c r="JI475"/>
      <c r="JJ475"/>
      <c r="KX475" s="23"/>
      <c r="KY475" s="23"/>
    </row>
    <row r="476" spans="36:311" x14ac:dyDescent="0.2">
      <c r="AJ476" s="23"/>
      <c r="HH476"/>
      <c r="IW476" s="36"/>
      <c r="JI476"/>
      <c r="JJ476"/>
      <c r="KX476" s="23"/>
      <c r="KY476" s="23"/>
    </row>
    <row r="477" spans="36:311" x14ac:dyDescent="0.2">
      <c r="AJ477" s="23"/>
      <c r="HH477"/>
      <c r="IW477" s="36"/>
      <c r="JI477"/>
      <c r="JJ477"/>
      <c r="KX477" s="23"/>
      <c r="KY477" s="23"/>
    </row>
    <row r="478" spans="36:311" x14ac:dyDescent="0.2">
      <c r="AJ478" s="23"/>
      <c r="HH478"/>
      <c r="IW478" s="36"/>
      <c r="JI478"/>
      <c r="JJ478"/>
      <c r="KX478" s="23"/>
      <c r="KY478" s="23"/>
    </row>
    <row r="479" spans="36:311" x14ac:dyDescent="0.2">
      <c r="AJ479" s="23"/>
      <c r="HH479"/>
      <c r="IW479" s="36"/>
      <c r="JI479"/>
      <c r="JJ479"/>
      <c r="KX479" s="23"/>
      <c r="KY479" s="23"/>
    </row>
    <row r="480" spans="36:311" x14ac:dyDescent="0.2">
      <c r="AJ480" s="23"/>
      <c r="HH480"/>
      <c r="IW480" s="36"/>
      <c r="JI480"/>
      <c r="JJ480"/>
      <c r="KX480" s="23"/>
      <c r="KY480" s="23"/>
    </row>
    <row r="481" spans="36:311" x14ac:dyDescent="0.2">
      <c r="AJ481" s="23"/>
      <c r="HH481"/>
      <c r="IW481" s="36"/>
      <c r="JI481"/>
      <c r="JJ481"/>
      <c r="KX481" s="23"/>
      <c r="KY481" s="23"/>
    </row>
    <row r="482" spans="36:311" x14ac:dyDescent="0.2">
      <c r="AJ482" s="23"/>
      <c r="HH482"/>
      <c r="IW482" s="36"/>
      <c r="JI482"/>
      <c r="JJ482"/>
      <c r="KX482" s="23"/>
      <c r="KY482" s="23"/>
    </row>
    <row r="483" spans="36:311" x14ac:dyDescent="0.2">
      <c r="AJ483" s="23"/>
      <c r="HH483"/>
      <c r="IW483" s="36"/>
      <c r="JI483"/>
      <c r="JJ483"/>
      <c r="KX483" s="23"/>
      <c r="KY483" s="23"/>
    </row>
    <row r="484" spans="36:311" x14ac:dyDescent="0.2">
      <c r="AJ484" s="23"/>
      <c r="HH484"/>
      <c r="IW484" s="36"/>
      <c r="JI484"/>
      <c r="JJ484"/>
      <c r="KX484" s="23"/>
      <c r="KY484" s="23"/>
    </row>
    <row r="485" spans="36:311" x14ac:dyDescent="0.2">
      <c r="AJ485" s="23"/>
      <c r="HH485"/>
      <c r="IW485" s="36"/>
      <c r="JI485"/>
      <c r="JJ485"/>
      <c r="KX485" s="23"/>
      <c r="KY485" s="23"/>
    </row>
    <row r="486" spans="36:311" x14ac:dyDescent="0.2">
      <c r="AJ486" s="23"/>
      <c r="HH486"/>
      <c r="IW486" s="36"/>
      <c r="JI486"/>
      <c r="JJ486"/>
      <c r="KX486" s="23"/>
      <c r="KY486" s="23"/>
    </row>
    <row r="487" spans="36:311" x14ac:dyDescent="0.2">
      <c r="AJ487" s="23"/>
      <c r="HH487"/>
      <c r="IW487" s="36"/>
      <c r="JI487"/>
      <c r="JJ487"/>
      <c r="KX487" s="23"/>
      <c r="KY487" s="23"/>
    </row>
    <row r="488" spans="36:311" x14ac:dyDescent="0.2">
      <c r="AJ488" s="23"/>
      <c r="HH488"/>
      <c r="IW488" s="36"/>
      <c r="JI488"/>
      <c r="JJ488"/>
      <c r="KX488" s="23"/>
      <c r="KY488" s="23"/>
    </row>
    <row r="489" spans="36:311" x14ac:dyDescent="0.2">
      <c r="AJ489" s="23"/>
      <c r="HH489"/>
      <c r="IW489" s="36"/>
      <c r="JI489"/>
      <c r="JJ489"/>
      <c r="KX489" s="23"/>
      <c r="KY489" s="23"/>
    </row>
    <row r="490" spans="36:311" x14ac:dyDescent="0.2">
      <c r="AJ490" s="23"/>
      <c r="HH490"/>
      <c r="IW490" s="36"/>
      <c r="JI490"/>
      <c r="JJ490"/>
      <c r="KX490" s="23"/>
      <c r="KY490" s="23"/>
    </row>
    <row r="491" spans="36:311" x14ac:dyDescent="0.2">
      <c r="AJ491" s="23"/>
      <c r="HH491"/>
      <c r="IW491" s="36"/>
      <c r="JI491"/>
      <c r="JJ491"/>
      <c r="KX491" s="23"/>
      <c r="KY491" s="23"/>
    </row>
    <row r="492" spans="36:311" x14ac:dyDescent="0.2">
      <c r="AJ492" s="23"/>
      <c r="HH492"/>
      <c r="IW492" s="36"/>
      <c r="JI492"/>
      <c r="JJ492"/>
      <c r="KX492" s="23"/>
      <c r="KY492" s="23"/>
    </row>
    <row r="493" spans="36:311" x14ac:dyDescent="0.2">
      <c r="AJ493" s="23"/>
      <c r="HH493"/>
      <c r="IW493" s="36"/>
      <c r="JI493"/>
      <c r="JJ493"/>
      <c r="KX493" s="23"/>
      <c r="KY493" s="23"/>
    </row>
    <row r="494" spans="36:311" x14ac:dyDescent="0.2">
      <c r="AJ494" s="23"/>
      <c r="HH494"/>
      <c r="IW494" s="36"/>
      <c r="JI494"/>
      <c r="JJ494"/>
      <c r="KX494" s="23"/>
      <c r="KY494" s="23"/>
    </row>
    <row r="495" spans="36:311" x14ac:dyDescent="0.2">
      <c r="AJ495" s="23"/>
      <c r="HH495"/>
      <c r="IW495" s="36"/>
      <c r="JI495"/>
      <c r="JJ495"/>
      <c r="KX495" s="23"/>
      <c r="KY495" s="23"/>
    </row>
    <row r="496" spans="36:311" x14ac:dyDescent="0.2">
      <c r="AJ496" s="23"/>
      <c r="HH496"/>
      <c r="IW496" s="36"/>
      <c r="JI496"/>
      <c r="JJ496"/>
      <c r="KX496" s="23"/>
      <c r="KY496" s="23"/>
    </row>
    <row r="497" spans="36:311" x14ac:dyDescent="0.2">
      <c r="AJ497" s="23"/>
      <c r="HH497"/>
      <c r="IW497" s="36"/>
      <c r="JI497"/>
      <c r="JJ497"/>
      <c r="KX497" s="23"/>
      <c r="KY497" s="23"/>
    </row>
    <row r="498" spans="36:311" x14ac:dyDescent="0.2">
      <c r="AJ498" s="23"/>
      <c r="HH498"/>
      <c r="IW498" s="36"/>
      <c r="JI498"/>
      <c r="JJ498"/>
      <c r="KX498" s="23"/>
      <c r="KY498" s="23"/>
    </row>
    <row r="499" spans="36:311" x14ac:dyDescent="0.2">
      <c r="AJ499" s="23"/>
      <c r="HH499"/>
      <c r="IW499" s="36"/>
      <c r="JI499"/>
      <c r="JJ499"/>
      <c r="KX499" s="23"/>
      <c r="KY499" s="23"/>
    </row>
    <row r="500" spans="36:311" x14ac:dyDescent="0.2">
      <c r="AJ500" s="23"/>
      <c r="HH500"/>
      <c r="IW500" s="36"/>
      <c r="JI500"/>
      <c r="JJ500"/>
      <c r="KX500" s="23"/>
      <c r="KY500" s="23"/>
    </row>
    <row r="501" spans="36:311" x14ac:dyDescent="0.2">
      <c r="AJ501" s="23"/>
      <c r="HH501"/>
      <c r="IW501" s="36"/>
      <c r="JI501"/>
      <c r="JJ501"/>
      <c r="KX501" s="23"/>
      <c r="KY501" s="23"/>
    </row>
    <row r="502" spans="36:311" x14ac:dyDescent="0.2">
      <c r="AJ502" s="23"/>
      <c r="HH502"/>
      <c r="IW502" s="36"/>
      <c r="JI502"/>
      <c r="JJ502"/>
      <c r="KX502" s="23"/>
      <c r="KY502" s="23"/>
    </row>
    <row r="503" spans="36:311" x14ac:dyDescent="0.2">
      <c r="AJ503" s="23"/>
      <c r="HH503"/>
      <c r="IW503" s="36"/>
      <c r="JI503"/>
      <c r="JJ503"/>
      <c r="KX503" s="23"/>
      <c r="KY503" s="23"/>
    </row>
    <row r="504" spans="36:311" x14ac:dyDescent="0.2">
      <c r="AJ504" s="23"/>
      <c r="HH504"/>
      <c r="IW504" s="36"/>
      <c r="JI504"/>
      <c r="JJ504"/>
      <c r="KX504" s="23"/>
      <c r="KY504" s="23"/>
    </row>
    <row r="505" spans="36:311" x14ac:dyDescent="0.2">
      <c r="AJ505" s="23"/>
      <c r="HH505"/>
      <c r="IW505" s="36"/>
      <c r="JI505"/>
      <c r="JJ505"/>
      <c r="KX505" s="23"/>
      <c r="KY505" s="23"/>
    </row>
    <row r="506" spans="36:311" x14ac:dyDescent="0.2">
      <c r="AJ506" s="23"/>
      <c r="HH506"/>
      <c r="IW506" s="36"/>
      <c r="JI506"/>
      <c r="JJ506"/>
      <c r="KX506" s="23"/>
      <c r="KY506" s="23"/>
    </row>
    <row r="507" spans="36:311" x14ac:dyDescent="0.2">
      <c r="AJ507" s="23"/>
      <c r="HH507"/>
      <c r="IW507" s="36"/>
      <c r="JI507"/>
      <c r="JJ507"/>
      <c r="KX507" s="23"/>
      <c r="KY507" s="23"/>
    </row>
    <row r="508" spans="36:311" x14ac:dyDescent="0.2">
      <c r="AJ508" s="23"/>
      <c r="HH508"/>
      <c r="IW508" s="36"/>
      <c r="JI508"/>
      <c r="JJ508"/>
      <c r="KX508" s="23"/>
      <c r="KY508" s="23"/>
    </row>
    <row r="509" spans="36:311" x14ac:dyDescent="0.2">
      <c r="AJ509" s="23"/>
      <c r="HH509"/>
      <c r="IW509" s="36"/>
      <c r="JI509"/>
      <c r="JJ509"/>
      <c r="KX509" s="23"/>
      <c r="KY509" s="23"/>
    </row>
    <row r="510" spans="36:311" x14ac:dyDescent="0.2">
      <c r="AJ510" s="23"/>
      <c r="HH510"/>
      <c r="IW510" s="36"/>
      <c r="JI510"/>
      <c r="JJ510"/>
      <c r="KX510" s="23"/>
      <c r="KY510" s="23"/>
    </row>
    <row r="511" spans="36:311" x14ac:dyDescent="0.2">
      <c r="AJ511" s="23"/>
      <c r="HH511"/>
      <c r="IW511" s="36"/>
      <c r="JI511"/>
      <c r="JJ511"/>
      <c r="KX511" s="23"/>
      <c r="KY511" s="23"/>
    </row>
    <row r="512" spans="36:311" x14ac:dyDescent="0.2">
      <c r="AJ512" s="23"/>
      <c r="HH512"/>
      <c r="IW512" s="36"/>
      <c r="JI512"/>
      <c r="JJ512"/>
      <c r="KX512" s="23"/>
      <c r="KY512" s="23"/>
    </row>
    <row r="513" spans="36:311" x14ac:dyDescent="0.2">
      <c r="AJ513" s="23"/>
      <c r="HH513"/>
      <c r="IW513" s="36"/>
      <c r="JI513"/>
      <c r="JJ513"/>
      <c r="KX513" s="23"/>
      <c r="KY513" s="23"/>
    </row>
    <row r="514" spans="36:311" x14ac:dyDescent="0.2">
      <c r="AJ514" s="23"/>
      <c r="HH514"/>
      <c r="IW514" s="36"/>
      <c r="JI514"/>
      <c r="JJ514"/>
      <c r="KX514" s="23"/>
      <c r="KY514" s="23"/>
    </row>
    <row r="515" spans="36:311" x14ac:dyDescent="0.2">
      <c r="AJ515" s="23"/>
      <c r="HH515"/>
      <c r="IW515" s="36"/>
      <c r="JI515"/>
      <c r="JJ515"/>
      <c r="KX515" s="23"/>
      <c r="KY515" s="23"/>
    </row>
    <row r="516" spans="36:311" x14ac:dyDescent="0.2">
      <c r="AJ516" s="23"/>
      <c r="HH516"/>
      <c r="IW516" s="36"/>
      <c r="JI516"/>
      <c r="JJ516"/>
      <c r="KX516" s="23"/>
      <c r="KY516" s="23"/>
    </row>
    <row r="517" spans="36:311" x14ac:dyDescent="0.2">
      <c r="AJ517" s="23"/>
      <c r="HH517"/>
      <c r="IW517" s="36"/>
      <c r="JI517"/>
      <c r="JJ517"/>
      <c r="KX517" s="23"/>
      <c r="KY517" s="23"/>
    </row>
    <row r="518" spans="36:311" x14ac:dyDescent="0.2">
      <c r="AJ518" s="23"/>
      <c r="HH518"/>
      <c r="IW518" s="36"/>
      <c r="JI518"/>
      <c r="JJ518"/>
      <c r="KX518" s="23"/>
      <c r="KY518" s="23"/>
    </row>
    <row r="519" spans="36:311" x14ac:dyDescent="0.2">
      <c r="AJ519" s="23"/>
      <c r="HH519"/>
      <c r="IW519" s="36"/>
      <c r="JI519"/>
      <c r="JJ519"/>
      <c r="KX519" s="23"/>
      <c r="KY519" s="23"/>
    </row>
    <row r="520" spans="36:311" x14ac:dyDescent="0.2">
      <c r="AJ520" s="23"/>
      <c r="HH520"/>
      <c r="IW520" s="36"/>
      <c r="JI520"/>
      <c r="JJ520"/>
      <c r="KX520" s="23"/>
      <c r="KY520" s="23"/>
    </row>
    <row r="521" spans="36:311" x14ac:dyDescent="0.2">
      <c r="AJ521" s="23"/>
      <c r="HH521"/>
      <c r="IW521" s="36"/>
      <c r="JI521"/>
      <c r="JJ521"/>
      <c r="KX521" s="23"/>
      <c r="KY521" s="23"/>
    </row>
    <row r="522" spans="36:311" x14ac:dyDescent="0.2">
      <c r="AJ522" s="23"/>
      <c r="HH522"/>
      <c r="IW522" s="36"/>
      <c r="JI522"/>
      <c r="JJ522"/>
      <c r="KX522" s="23"/>
      <c r="KY522" s="23"/>
    </row>
    <row r="523" spans="36:311" x14ac:dyDescent="0.2">
      <c r="AJ523" s="23"/>
      <c r="HH523"/>
      <c r="IW523" s="36"/>
      <c r="JI523"/>
      <c r="JJ523"/>
      <c r="KX523" s="23"/>
      <c r="KY523" s="23"/>
    </row>
    <row r="524" spans="36:311" x14ac:dyDescent="0.2">
      <c r="AJ524" s="23"/>
      <c r="HH524"/>
      <c r="IW524" s="36"/>
      <c r="JI524"/>
      <c r="JJ524"/>
      <c r="KX524" s="23"/>
      <c r="KY524" s="23"/>
    </row>
    <row r="525" spans="36:311" x14ac:dyDescent="0.2">
      <c r="AJ525" s="23"/>
      <c r="HH525"/>
      <c r="IW525" s="36"/>
      <c r="JI525"/>
      <c r="JJ525"/>
      <c r="KX525" s="23"/>
      <c r="KY525" s="23"/>
    </row>
    <row r="526" spans="36:311" x14ac:dyDescent="0.2">
      <c r="AJ526" s="23"/>
      <c r="HH526"/>
      <c r="IW526" s="36"/>
      <c r="JI526"/>
      <c r="JJ526"/>
      <c r="KX526" s="23"/>
      <c r="KY526" s="23"/>
    </row>
    <row r="527" spans="36:311" x14ac:dyDescent="0.2">
      <c r="AJ527" s="23"/>
      <c r="HH527"/>
      <c r="IW527" s="36"/>
      <c r="JI527"/>
      <c r="JJ527"/>
      <c r="KX527" s="23"/>
      <c r="KY527" s="23"/>
    </row>
    <row r="528" spans="36:311" x14ac:dyDescent="0.2">
      <c r="AJ528" s="23"/>
      <c r="HH528"/>
      <c r="IW528" s="36"/>
      <c r="JI528"/>
      <c r="JJ528"/>
      <c r="KX528" s="23"/>
      <c r="KY528" s="23"/>
    </row>
    <row r="529" spans="36:311" x14ac:dyDescent="0.2">
      <c r="AJ529" s="23"/>
      <c r="HH529"/>
      <c r="IW529" s="36"/>
      <c r="JI529"/>
      <c r="JJ529"/>
      <c r="KX529" s="23"/>
      <c r="KY529" s="23"/>
    </row>
    <row r="530" spans="36:311" x14ac:dyDescent="0.2">
      <c r="AJ530" s="23"/>
      <c r="HH530"/>
      <c r="IW530" s="36"/>
      <c r="JI530"/>
      <c r="JJ530"/>
      <c r="KX530" s="23"/>
      <c r="KY530" s="23"/>
    </row>
    <row r="531" spans="36:311" x14ac:dyDescent="0.2">
      <c r="AJ531" s="23"/>
      <c r="HH531"/>
      <c r="IW531" s="36"/>
      <c r="JI531"/>
      <c r="JJ531"/>
      <c r="KX531" s="23"/>
      <c r="KY531" s="23"/>
    </row>
    <row r="532" spans="36:311" x14ac:dyDescent="0.2">
      <c r="AJ532" s="23"/>
      <c r="HH532"/>
      <c r="IW532" s="36"/>
      <c r="JI532"/>
      <c r="JJ532"/>
      <c r="KX532" s="23"/>
      <c r="KY532" s="23"/>
    </row>
    <row r="533" spans="36:311" x14ac:dyDescent="0.2">
      <c r="AJ533" s="23"/>
      <c r="HH533"/>
      <c r="IW533" s="36"/>
      <c r="JI533"/>
      <c r="JJ533"/>
      <c r="KX533" s="23"/>
      <c r="KY533" s="23"/>
    </row>
    <row r="534" spans="36:311" x14ac:dyDescent="0.2">
      <c r="AJ534" s="23"/>
      <c r="HH534"/>
      <c r="IW534" s="36"/>
      <c r="JI534"/>
      <c r="JJ534"/>
      <c r="KX534" s="23"/>
      <c r="KY534" s="23"/>
    </row>
    <row r="535" spans="36:311" x14ac:dyDescent="0.2">
      <c r="AJ535" s="23"/>
      <c r="HH535"/>
      <c r="IW535" s="36"/>
      <c r="JI535"/>
      <c r="JJ535"/>
      <c r="KX535" s="23"/>
      <c r="KY535" s="23"/>
    </row>
    <row r="536" spans="36:311" x14ac:dyDescent="0.2">
      <c r="AJ536" s="23"/>
      <c r="HH536"/>
      <c r="IW536" s="36"/>
      <c r="JI536"/>
      <c r="JJ536"/>
      <c r="KX536" s="23"/>
      <c r="KY536" s="23"/>
    </row>
    <row r="537" spans="36:311" x14ac:dyDescent="0.2">
      <c r="AJ537" s="23"/>
      <c r="HH537"/>
      <c r="IW537" s="36"/>
      <c r="JI537"/>
      <c r="JJ537"/>
      <c r="KX537" s="23"/>
      <c r="KY537" s="23"/>
    </row>
    <row r="538" spans="36:311" x14ac:dyDescent="0.2">
      <c r="AJ538" s="23"/>
      <c r="HH538"/>
      <c r="IW538" s="36"/>
      <c r="JI538"/>
      <c r="JJ538"/>
      <c r="KX538" s="23"/>
      <c r="KY538" s="23"/>
    </row>
    <row r="539" spans="36:311" x14ac:dyDescent="0.2">
      <c r="AJ539" s="23"/>
      <c r="HH539"/>
      <c r="IW539" s="36"/>
      <c r="JI539"/>
      <c r="JJ539"/>
      <c r="KX539" s="23"/>
      <c r="KY539" s="23"/>
    </row>
    <row r="540" spans="36:311" x14ac:dyDescent="0.2">
      <c r="AJ540" s="23"/>
      <c r="HH540"/>
      <c r="IW540" s="36"/>
      <c r="JI540"/>
      <c r="JJ540"/>
      <c r="KX540" s="23"/>
      <c r="KY540" s="23"/>
    </row>
    <row r="541" spans="36:311" x14ac:dyDescent="0.2">
      <c r="AJ541" s="23"/>
      <c r="HH541"/>
      <c r="IW541" s="36"/>
      <c r="JI541"/>
      <c r="JJ541"/>
      <c r="KX541" s="23"/>
      <c r="KY541" s="23"/>
    </row>
    <row r="542" spans="36:311" x14ac:dyDescent="0.2">
      <c r="AJ542" s="23"/>
      <c r="HH542"/>
      <c r="IW542" s="36"/>
      <c r="JI542"/>
      <c r="JJ542"/>
      <c r="KX542" s="23"/>
      <c r="KY542" s="23"/>
    </row>
    <row r="543" spans="36:311" x14ac:dyDescent="0.2">
      <c r="AJ543" s="23"/>
      <c r="HH543"/>
      <c r="IW543" s="36"/>
      <c r="JI543"/>
      <c r="JJ543"/>
      <c r="KX543" s="23"/>
      <c r="KY543" s="23"/>
    </row>
    <row r="544" spans="36:311" x14ac:dyDescent="0.2">
      <c r="AJ544" s="23"/>
      <c r="HH544"/>
      <c r="IW544" s="36"/>
      <c r="JI544"/>
      <c r="JJ544"/>
      <c r="KX544" s="23"/>
      <c r="KY544" s="23"/>
    </row>
    <row r="545" spans="36:311" x14ac:dyDescent="0.2">
      <c r="AJ545" s="23"/>
      <c r="HH545"/>
      <c r="IW545" s="36"/>
      <c r="JI545"/>
      <c r="JJ545"/>
      <c r="KX545" s="23"/>
      <c r="KY545" s="23"/>
    </row>
    <row r="546" spans="36:311" x14ac:dyDescent="0.2">
      <c r="AJ546" s="23"/>
      <c r="HH546"/>
      <c r="IW546" s="36"/>
      <c r="JI546"/>
      <c r="JJ546"/>
      <c r="KX546" s="23"/>
      <c r="KY546" s="23"/>
    </row>
    <row r="547" spans="36:311" x14ac:dyDescent="0.2">
      <c r="AJ547" s="23"/>
      <c r="HH547"/>
      <c r="IW547" s="36"/>
      <c r="JI547"/>
      <c r="JJ547"/>
      <c r="KX547" s="23"/>
      <c r="KY547" s="23"/>
    </row>
    <row r="548" spans="36:311" x14ac:dyDescent="0.2">
      <c r="AJ548" s="23"/>
      <c r="HH548"/>
      <c r="IW548" s="36"/>
      <c r="JI548"/>
      <c r="JJ548"/>
      <c r="KX548" s="23"/>
      <c r="KY548" s="23"/>
    </row>
    <row r="549" spans="36:311" x14ac:dyDescent="0.2">
      <c r="AJ549" s="23"/>
      <c r="HH549"/>
      <c r="IW549" s="36"/>
      <c r="JI549"/>
      <c r="JJ549"/>
      <c r="KX549" s="23"/>
      <c r="KY549" s="23"/>
    </row>
    <row r="550" spans="36:311" x14ac:dyDescent="0.2">
      <c r="AJ550" s="23"/>
      <c r="HH550"/>
      <c r="IW550" s="36"/>
      <c r="JI550"/>
      <c r="JJ550"/>
      <c r="KX550" s="23"/>
      <c r="KY550" s="23"/>
    </row>
    <row r="551" spans="36:311" x14ac:dyDescent="0.2">
      <c r="AJ551" s="23"/>
      <c r="HH551"/>
      <c r="IW551" s="36"/>
      <c r="JI551"/>
      <c r="JJ551"/>
      <c r="KX551" s="23"/>
      <c r="KY551" s="23"/>
    </row>
    <row r="552" spans="36:311" x14ac:dyDescent="0.2">
      <c r="AJ552" s="23"/>
      <c r="HH552"/>
      <c r="IW552" s="36"/>
      <c r="JI552"/>
      <c r="JJ552"/>
      <c r="KX552" s="23"/>
      <c r="KY552" s="23"/>
    </row>
    <row r="553" spans="36:311" x14ac:dyDescent="0.2">
      <c r="AJ553" s="23"/>
      <c r="HH553"/>
      <c r="IW553" s="36"/>
      <c r="JI553"/>
      <c r="JJ553"/>
      <c r="KX553" s="23"/>
      <c r="KY553" s="23"/>
    </row>
    <row r="554" spans="36:311" x14ac:dyDescent="0.2">
      <c r="AJ554" s="23"/>
      <c r="HH554"/>
      <c r="IW554" s="36"/>
      <c r="JI554"/>
      <c r="JJ554"/>
      <c r="KX554" s="23"/>
      <c r="KY554" s="23"/>
    </row>
    <row r="555" spans="36:311" x14ac:dyDescent="0.2">
      <c r="AJ555" s="23"/>
      <c r="HH555"/>
      <c r="IW555" s="36"/>
      <c r="JI555"/>
      <c r="JJ555"/>
      <c r="KX555" s="23"/>
      <c r="KY555" s="23"/>
    </row>
    <row r="556" spans="36:311" x14ac:dyDescent="0.2">
      <c r="AJ556" s="23"/>
      <c r="HH556"/>
      <c r="IW556" s="36"/>
      <c r="JI556"/>
      <c r="JJ556"/>
      <c r="KX556" s="23"/>
      <c r="KY556" s="23"/>
    </row>
    <row r="557" spans="36:311" x14ac:dyDescent="0.2">
      <c r="AJ557" s="23"/>
      <c r="HH557"/>
      <c r="IW557" s="36"/>
      <c r="JI557"/>
      <c r="JJ557"/>
      <c r="KX557" s="23"/>
      <c r="KY557" s="23"/>
    </row>
    <row r="558" spans="36:311" x14ac:dyDescent="0.2">
      <c r="AJ558" s="23"/>
      <c r="HH558"/>
      <c r="IW558" s="36"/>
      <c r="JI558"/>
      <c r="JJ558"/>
      <c r="KX558" s="23"/>
      <c r="KY558" s="23"/>
    </row>
    <row r="559" spans="36:311" x14ac:dyDescent="0.2">
      <c r="AJ559" s="23"/>
      <c r="HH559"/>
      <c r="IW559" s="36"/>
      <c r="JI559"/>
      <c r="JJ559"/>
      <c r="KX559" s="23"/>
      <c r="KY559" s="23"/>
    </row>
    <row r="560" spans="36:311" x14ac:dyDescent="0.2">
      <c r="AJ560" s="23"/>
      <c r="HH560"/>
      <c r="IW560" s="36"/>
      <c r="JI560"/>
      <c r="JJ560"/>
      <c r="KX560" s="23"/>
      <c r="KY560" s="23"/>
    </row>
    <row r="561" spans="36:311" x14ac:dyDescent="0.2">
      <c r="AJ561" s="23"/>
      <c r="HH561"/>
      <c r="IW561" s="36"/>
      <c r="JI561"/>
      <c r="JJ561"/>
      <c r="KX561" s="23"/>
      <c r="KY561" s="23"/>
    </row>
    <row r="562" spans="36:311" x14ac:dyDescent="0.2">
      <c r="AJ562" s="23"/>
      <c r="HH562"/>
      <c r="IW562" s="36"/>
      <c r="JI562"/>
      <c r="JJ562"/>
      <c r="KX562" s="23"/>
      <c r="KY562" s="23"/>
    </row>
    <row r="563" spans="36:311" x14ac:dyDescent="0.2">
      <c r="AJ563" s="23"/>
      <c r="HH563"/>
      <c r="IW563" s="36"/>
      <c r="JI563"/>
      <c r="JJ563"/>
      <c r="KX563" s="23"/>
      <c r="KY563" s="23"/>
    </row>
    <row r="564" spans="36:311" x14ac:dyDescent="0.2">
      <c r="AJ564" s="23"/>
      <c r="HH564"/>
      <c r="IW564" s="36"/>
      <c r="JI564"/>
      <c r="JJ564"/>
      <c r="KX564" s="23"/>
      <c r="KY564" s="23"/>
    </row>
    <row r="565" spans="36:311" x14ac:dyDescent="0.2">
      <c r="AJ565" s="23"/>
      <c r="HH565"/>
      <c r="IW565" s="36"/>
      <c r="JI565"/>
      <c r="JJ565"/>
      <c r="KX565" s="23"/>
      <c r="KY565" s="23"/>
    </row>
    <row r="566" spans="36:311" x14ac:dyDescent="0.2">
      <c r="AJ566" s="23"/>
      <c r="HH566"/>
      <c r="IW566" s="36"/>
      <c r="JI566"/>
      <c r="JJ566"/>
      <c r="KX566" s="23"/>
      <c r="KY566" s="23"/>
    </row>
    <row r="567" spans="36:311" x14ac:dyDescent="0.2">
      <c r="AJ567" s="23"/>
      <c r="HH567"/>
      <c r="IW567" s="36"/>
      <c r="JI567"/>
      <c r="JJ567"/>
      <c r="KX567" s="23"/>
      <c r="KY567" s="23"/>
    </row>
    <row r="568" spans="36:311" x14ac:dyDescent="0.2">
      <c r="AJ568" s="23"/>
      <c r="HH568"/>
      <c r="IW568" s="36"/>
      <c r="JI568"/>
      <c r="JJ568"/>
      <c r="KX568" s="23"/>
      <c r="KY568" s="23"/>
    </row>
    <row r="569" spans="36:311" x14ac:dyDescent="0.2">
      <c r="AJ569" s="23"/>
      <c r="HH569"/>
      <c r="IW569" s="36"/>
      <c r="JI569"/>
      <c r="JJ569"/>
      <c r="KX569" s="23"/>
      <c r="KY569" s="23"/>
    </row>
    <row r="570" spans="36:311" x14ac:dyDescent="0.2">
      <c r="AJ570" s="23"/>
      <c r="HH570"/>
      <c r="IW570" s="36"/>
      <c r="JI570"/>
      <c r="JJ570"/>
      <c r="KX570" s="23"/>
      <c r="KY570" s="23"/>
    </row>
    <row r="571" spans="36:311" x14ac:dyDescent="0.2">
      <c r="AJ571" s="23"/>
      <c r="HH571"/>
      <c r="IW571" s="36"/>
      <c r="JI571"/>
      <c r="JJ571"/>
      <c r="KX571" s="23"/>
      <c r="KY571" s="23"/>
    </row>
    <row r="572" spans="36:311" x14ac:dyDescent="0.2">
      <c r="AJ572" s="23"/>
      <c r="HH572"/>
      <c r="IW572" s="36"/>
      <c r="JI572"/>
      <c r="JJ572"/>
      <c r="KX572" s="23"/>
      <c r="KY572" s="23"/>
    </row>
    <row r="573" spans="36:311" x14ac:dyDescent="0.2">
      <c r="AJ573" s="23"/>
      <c r="HH573"/>
      <c r="IW573" s="36"/>
      <c r="JI573"/>
      <c r="JJ573"/>
      <c r="KX573" s="23"/>
      <c r="KY573" s="23"/>
    </row>
    <row r="574" spans="36:311" x14ac:dyDescent="0.2">
      <c r="AJ574" s="23"/>
      <c r="HH574"/>
      <c r="IW574" s="36"/>
      <c r="JI574"/>
      <c r="JJ574"/>
      <c r="KX574" s="23"/>
      <c r="KY574" s="23"/>
    </row>
    <row r="575" spans="36:311" x14ac:dyDescent="0.2">
      <c r="AJ575" s="23"/>
      <c r="HH575"/>
      <c r="IW575" s="36"/>
      <c r="JI575"/>
      <c r="JJ575"/>
      <c r="KX575" s="23"/>
      <c r="KY575" s="23"/>
    </row>
    <row r="576" spans="36:311" x14ac:dyDescent="0.2">
      <c r="AJ576" s="23"/>
      <c r="HH576"/>
      <c r="IW576" s="36"/>
      <c r="JI576"/>
      <c r="JJ576"/>
      <c r="KX576" s="23"/>
      <c r="KY576" s="23"/>
    </row>
    <row r="577" spans="36:311" x14ac:dyDescent="0.2">
      <c r="AJ577" s="23"/>
      <c r="HH577"/>
      <c r="IW577" s="36"/>
      <c r="JI577"/>
      <c r="JJ577"/>
      <c r="KX577" s="23"/>
      <c r="KY577" s="23"/>
    </row>
    <row r="578" spans="36:311" x14ac:dyDescent="0.2">
      <c r="AJ578" s="23"/>
      <c r="HH578"/>
      <c r="IW578" s="36"/>
      <c r="JI578"/>
      <c r="JJ578"/>
      <c r="KX578" s="23"/>
      <c r="KY578" s="23"/>
    </row>
    <row r="579" spans="36:311" x14ac:dyDescent="0.2">
      <c r="AJ579" s="23"/>
      <c r="HH579"/>
      <c r="IW579" s="36"/>
      <c r="JI579"/>
      <c r="JJ579"/>
      <c r="KX579" s="23"/>
      <c r="KY579" s="23"/>
    </row>
    <row r="580" spans="36:311" x14ac:dyDescent="0.2">
      <c r="AJ580" s="23"/>
      <c r="HH580"/>
      <c r="IW580" s="36"/>
      <c r="JI580"/>
      <c r="JJ580"/>
      <c r="KX580" s="23"/>
      <c r="KY580" s="23"/>
    </row>
    <row r="581" spans="36:311" x14ac:dyDescent="0.2">
      <c r="AJ581" s="23"/>
      <c r="HH581"/>
      <c r="IW581" s="36"/>
      <c r="JI581"/>
      <c r="JJ581"/>
      <c r="KX581" s="23"/>
      <c r="KY581" s="23"/>
    </row>
    <row r="582" spans="36:311" x14ac:dyDescent="0.2">
      <c r="AJ582" s="23"/>
      <c r="HH582"/>
      <c r="IW582" s="36"/>
      <c r="JI582"/>
      <c r="JJ582"/>
      <c r="KX582" s="23"/>
      <c r="KY582" s="23"/>
    </row>
    <row r="583" spans="36:311" x14ac:dyDescent="0.2">
      <c r="AJ583" s="23"/>
      <c r="HH583"/>
      <c r="IW583" s="36"/>
      <c r="JI583"/>
      <c r="JJ583"/>
      <c r="KX583" s="23"/>
      <c r="KY583" s="23"/>
    </row>
    <row r="584" spans="36:311" x14ac:dyDescent="0.2">
      <c r="AJ584" s="23"/>
      <c r="HH584"/>
      <c r="IW584" s="36"/>
      <c r="JI584"/>
      <c r="JJ584"/>
      <c r="KX584" s="23"/>
      <c r="KY584" s="23"/>
    </row>
    <row r="585" spans="36:311" x14ac:dyDescent="0.2">
      <c r="AJ585" s="23"/>
      <c r="HH585"/>
      <c r="IW585" s="36"/>
      <c r="JI585"/>
      <c r="JJ585"/>
      <c r="KX585" s="23"/>
      <c r="KY585" s="23"/>
    </row>
    <row r="586" spans="36:311" x14ac:dyDescent="0.2">
      <c r="AJ586" s="23"/>
      <c r="HH586"/>
      <c r="IW586" s="36"/>
      <c r="JI586"/>
      <c r="JJ586"/>
      <c r="KX586" s="23"/>
      <c r="KY586" s="23"/>
    </row>
    <row r="587" spans="36:311" x14ac:dyDescent="0.2">
      <c r="AJ587" s="23"/>
      <c r="HH587"/>
      <c r="IW587" s="36"/>
      <c r="JI587"/>
      <c r="JJ587"/>
      <c r="KX587" s="23"/>
      <c r="KY587" s="23"/>
    </row>
    <row r="588" spans="36:311" x14ac:dyDescent="0.2">
      <c r="AJ588" s="23"/>
      <c r="HH588"/>
      <c r="IW588" s="36"/>
      <c r="JI588"/>
      <c r="JJ588"/>
      <c r="KX588" s="23"/>
      <c r="KY588" s="23"/>
    </row>
    <row r="589" spans="36:311" x14ac:dyDescent="0.2">
      <c r="AJ589" s="23"/>
      <c r="HH589"/>
      <c r="IW589" s="36"/>
      <c r="JI589"/>
      <c r="JJ589"/>
      <c r="KX589" s="23"/>
      <c r="KY589" s="23"/>
    </row>
    <row r="590" spans="36:311" x14ac:dyDescent="0.2">
      <c r="AJ590" s="23"/>
      <c r="HH590"/>
      <c r="IW590" s="36"/>
      <c r="JI590"/>
      <c r="JJ590"/>
      <c r="KX590" s="23"/>
      <c r="KY590" s="23"/>
    </row>
    <row r="591" spans="36:311" x14ac:dyDescent="0.2">
      <c r="AJ591" s="23"/>
      <c r="HH591"/>
      <c r="IW591" s="36"/>
      <c r="JI591"/>
      <c r="JJ591"/>
      <c r="KX591" s="23"/>
      <c r="KY591" s="23"/>
    </row>
    <row r="592" spans="36:311" x14ac:dyDescent="0.2">
      <c r="AJ592" s="23"/>
      <c r="HH592"/>
      <c r="IW592" s="36"/>
      <c r="JI592"/>
      <c r="JJ592"/>
      <c r="KX592" s="23"/>
      <c r="KY592" s="23"/>
    </row>
    <row r="593" spans="36:311" x14ac:dyDescent="0.2">
      <c r="AJ593" s="23"/>
      <c r="HH593"/>
      <c r="IW593" s="36"/>
      <c r="JI593"/>
      <c r="JJ593"/>
      <c r="KX593" s="23"/>
      <c r="KY593" s="23"/>
    </row>
    <row r="594" spans="36:311" x14ac:dyDescent="0.2">
      <c r="AJ594" s="23"/>
      <c r="HH594"/>
      <c r="IW594" s="36"/>
      <c r="JI594"/>
      <c r="JJ594"/>
      <c r="KX594" s="23"/>
      <c r="KY594" s="23"/>
    </row>
    <row r="595" spans="36:311" x14ac:dyDescent="0.2">
      <c r="AJ595" s="23"/>
      <c r="HH595"/>
      <c r="IW595" s="36"/>
      <c r="JI595"/>
      <c r="JJ595"/>
      <c r="KX595" s="23"/>
      <c r="KY595" s="23"/>
    </row>
    <row r="596" spans="36:311" x14ac:dyDescent="0.2">
      <c r="AJ596" s="23"/>
      <c r="HH596"/>
      <c r="IW596" s="36"/>
      <c r="JI596"/>
      <c r="JJ596"/>
      <c r="KX596" s="23"/>
      <c r="KY596" s="23"/>
    </row>
    <row r="597" spans="36:311" x14ac:dyDescent="0.2">
      <c r="AJ597" s="23"/>
      <c r="HH597"/>
      <c r="IW597" s="36"/>
      <c r="JI597"/>
      <c r="JJ597"/>
      <c r="KX597" s="23"/>
      <c r="KY597" s="23"/>
    </row>
    <row r="598" spans="36:311" x14ac:dyDescent="0.2">
      <c r="AJ598" s="23"/>
      <c r="HH598"/>
      <c r="IW598" s="36"/>
      <c r="JI598"/>
      <c r="JJ598"/>
      <c r="KX598" s="23"/>
      <c r="KY598" s="23"/>
    </row>
    <row r="599" spans="36:311" x14ac:dyDescent="0.2">
      <c r="AJ599" s="23"/>
      <c r="HH599"/>
      <c r="IW599" s="36"/>
      <c r="JI599"/>
      <c r="JJ599"/>
      <c r="KX599" s="23"/>
      <c r="KY599" s="23"/>
    </row>
    <row r="600" spans="36:311" x14ac:dyDescent="0.2">
      <c r="AJ600" s="23"/>
      <c r="HH600"/>
      <c r="IW600" s="36"/>
      <c r="JI600"/>
      <c r="JJ600"/>
      <c r="KX600" s="23"/>
      <c r="KY600" s="23"/>
    </row>
    <row r="601" spans="36:311" x14ac:dyDescent="0.2">
      <c r="AJ601" s="23"/>
      <c r="HH601"/>
      <c r="IW601" s="36"/>
      <c r="JI601"/>
      <c r="JJ601"/>
      <c r="KX601" s="23"/>
      <c r="KY601" s="23"/>
    </row>
    <row r="602" spans="36:311" x14ac:dyDescent="0.2">
      <c r="AJ602" s="23"/>
      <c r="HH602"/>
      <c r="IW602" s="36"/>
      <c r="JI602"/>
      <c r="JJ602"/>
      <c r="KX602" s="23"/>
      <c r="KY602" s="23"/>
    </row>
    <row r="603" spans="36:311" x14ac:dyDescent="0.2">
      <c r="AJ603" s="23"/>
      <c r="HH603"/>
      <c r="IW603" s="36"/>
      <c r="JI603"/>
      <c r="JJ603"/>
      <c r="KX603" s="23"/>
      <c r="KY603" s="23"/>
    </row>
    <row r="604" spans="36:311" x14ac:dyDescent="0.2">
      <c r="AJ604" s="23"/>
      <c r="HH604"/>
      <c r="IW604" s="36"/>
      <c r="JI604"/>
      <c r="JJ604"/>
      <c r="KX604" s="23"/>
      <c r="KY604" s="23"/>
    </row>
    <row r="605" spans="36:311" x14ac:dyDescent="0.2">
      <c r="AJ605" s="23"/>
      <c r="HH605"/>
      <c r="IW605" s="36"/>
      <c r="JI605"/>
      <c r="JJ605"/>
      <c r="KX605" s="23"/>
      <c r="KY605" s="23"/>
    </row>
    <row r="606" spans="36:311" x14ac:dyDescent="0.2">
      <c r="AJ606" s="23"/>
      <c r="HH606"/>
      <c r="IW606" s="36"/>
      <c r="JI606"/>
      <c r="JJ606"/>
      <c r="KX606" s="23"/>
      <c r="KY606" s="23"/>
    </row>
    <row r="607" spans="36:311" x14ac:dyDescent="0.2">
      <c r="AJ607" s="23"/>
      <c r="HH607"/>
      <c r="IW607" s="36"/>
      <c r="JI607"/>
      <c r="JJ607"/>
      <c r="KX607" s="23"/>
      <c r="KY607" s="23"/>
    </row>
    <row r="608" spans="36:311" x14ac:dyDescent="0.2">
      <c r="AJ608" s="23"/>
      <c r="HH608"/>
      <c r="IW608" s="36"/>
      <c r="JI608"/>
      <c r="JJ608"/>
      <c r="KX608" s="23"/>
      <c r="KY608" s="23"/>
    </row>
    <row r="609" spans="36:311" x14ac:dyDescent="0.2">
      <c r="AJ609" s="23"/>
      <c r="HH609"/>
      <c r="IW609" s="36"/>
      <c r="JI609"/>
      <c r="JJ609"/>
      <c r="KX609" s="23"/>
      <c r="KY609" s="23"/>
    </row>
    <row r="610" spans="36:311" x14ac:dyDescent="0.2">
      <c r="AJ610" s="23"/>
      <c r="HH610"/>
      <c r="IW610" s="36"/>
      <c r="JI610"/>
      <c r="JJ610"/>
      <c r="KX610" s="23"/>
      <c r="KY610" s="23"/>
    </row>
    <row r="611" spans="36:311" x14ac:dyDescent="0.2">
      <c r="AJ611" s="23"/>
      <c r="HH611"/>
      <c r="IW611" s="36"/>
      <c r="JI611"/>
      <c r="JJ611"/>
      <c r="KX611" s="23"/>
      <c r="KY611" s="23"/>
    </row>
    <row r="612" spans="36:311" x14ac:dyDescent="0.2">
      <c r="AJ612" s="23"/>
      <c r="HH612"/>
      <c r="IW612" s="36"/>
      <c r="JI612"/>
      <c r="JJ612"/>
      <c r="KX612" s="23"/>
      <c r="KY612" s="23"/>
    </row>
    <row r="613" spans="36:311" x14ac:dyDescent="0.2">
      <c r="AJ613" s="23"/>
      <c r="HH613"/>
      <c r="IW613" s="36"/>
      <c r="JI613"/>
      <c r="JJ613"/>
      <c r="KX613" s="23"/>
      <c r="KY613" s="23"/>
    </row>
    <row r="614" spans="36:311" x14ac:dyDescent="0.2">
      <c r="AJ614" s="23"/>
      <c r="HH614"/>
      <c r="IW614" s="36"/>
      <c r="JI614"/>
      <c r="JJ614"/>
      <c r="KX614" s="23"/>
      <c r="KY614" s="23"/>
    </row>
    <row r="615" spans="36:311" x14ac:dyDescent="0.2">
      <c r="AJ615" s="23"/>
      <c r="HH615"/>
      <c r="IW615" s="36"/>
      <c r="JI615"/>
      <c r="JJ615"/>
      <c r="KX615" s="23"/>
      <c r="KY615" s="23"/>
    </row>
    <row r="616" spans="36:311" x14ac:dyDescent="0.2">
      <c r="AJ616" s="23"/>
      <c r="HH616"/>
      <c r="IW616" s="36"/>
      <c r="JI616"/>
      <c r="JJ616"/>
      <c r="KX616" s="23"/>
      <c r="KY616" s="23"/>
    </row>
    <row r="617" spans="36:311" x14ac:dyDescent="0.2">
      <c r="AJ617" s="23"/>
      <c r="HH617"/>
      <c r="IW617" s="36"/>
      <c r="JI617"/>
      <c r="JJ617"/>
      <c r="KX617" s="23"/>
      <c r="KY617" s="23"/>
    </row>
    <row r="618" spans="36:311" x14ac:dyDescent="0.2">
      <c r="AJ618" s="23"/>
      <c r="HH618"/>
      <c r="IW618" s="36"/>
      <c r="JI618"/>
      <c r="JJ618"/>
      <c r="KX618" s="23"/>
      <c r="KY618" s="23"/>
    </row>
    <row r="619" spans="36:311" x14ac:dyDescent="0.2">
      <c r="AJ619" s="23"/>
      <c r="HH619"/>
      <c r="IW619" s="36"/>
      <c r="JI619"/>
      <c r="JJ619"/>
      <c r="KX619" s="23"/>
      <c r="KY619" s="23"/>
    </row>
    <row r="620" spans="36:311" x14ac:dyDescent="0.2">
      <c r="AJ620" s="23"/>
      <c r="HH620"/>
      <c r="IW620" s="36"/>
      <c r="JI620"/>
      <c r="JJ620"/>
      <c r="KX620" s="23"/>
      <c r="KY620" s="23"/>
    </row>
    <row r="621" spans="36:311" x14ac:dyDescent="0.2">
      <c r="AJ621" s="23"/>
      <c r="HH621"/>
      <c r="IW621" s="36"/>
      <c r="JI621"/>
      <c r="JJ621"/>
      <c r="KX621" s="23"/>
      <c r="KY621" s="23"/>
    </row>
    <row r="622" spans="36:311" x14ac:dyDescent="0.2">
      <c r="AJ622" s="23"/>
      <c r="HH622"/>
      <c r="IW622" s="36"/>
      <c r="JI622"/>
      <c r="JJ622"/>
      <c r="KX622" s="23"/>
      <c r="KY622" s="23"/>
    </row>
    <row r="623" spans="36:311" x14ac:dyDescent="0.2">
      <c r="AJ623" s="23"/>
      <c r="HH623"/>
      <c r="IW623" s="36"/>
      <c r="JI623"/>
      <c r="JJ623"/>
      <c r="KX623" s="23"/>
      <c r="KY623" s="23"/>
    </row>
    <row r="624" spans="36:311" x14ac:dyDescent="0.2">
      <c r="AJ624" s="23"/>
      <c r="HH624"/>
      <c r="IW624" s="36"/>
      <c r="JI624"/>
      <c r="JJ624"/>
      <c r="KX624" s="23"/>
      <c r="KY624" s="23"/>
    </row>
    <row r="625" spans="36:311" x14ac:dyDescent="0.2">
      <c r="AJ625" s="23"/>
      <c r="HH625"/>
      <c r="IW625" s="36"/>
      <c r="JI625"/>
      <c r="JJ625"/>
      <c r="KX625" s="23"/>
      <c r="KY625" s="23"/>
    </row>
    <row r="626" spans="36:311" x14ac:dyDescent="0.2">
      <c r="AJ626" s="23"/>
      <c r="HH626"/>
      <c r="IW626" s="36"/>
      <c r="JI626"/>
      <c r="JJ626"/>
      <c r="KX626" s="23"/>
      <c r="KY626" s="23"/>
    </row>
    <row r="627" spans="36:311" x14ac:dyDescent="0.2">
      <c r="AJ627" s="23"/>
      <c r="HH627"/>
      <c r="IW627" s="36"/>
      <c r="JI627"/>
      <c r="JJ627"/>
      <c r="KX627" s="23"/>
      <c r="KY627" s="23"/>
    </row>
    <row r="628" spans="36:311" x14ac:dyDescent="0.2">
      <c r="AJ628" s="23"/>
      <c r="HH628"/>
      <c r="IW628" s="36"/>
      <c r="JI628"/>
      <c r="JJ628"/>
      <c r="KX628" s="23"/>
      <c r="KY628" s="23"/>
    </row>
    <row r="629" spans="36:311" x14ac:dyDescent="0.2">
      <c r="AJ629" s="23"/>
      <c r="HH629"/>
      <c r="IW629" s="36"/>
      <c r="JI629"/>
      <c r="JJ629"/>
      <c r="KX629" s="23"/>
      <c r="KY629" s="23"/>
    </row>
    <row r="630" spans="36:311" x14ac:dyDescent="0.2">
      <c r="AJ630" s="23"/>
      <c r="HH630"/>
      <c r="IW630" s="36"/>
      <c r="JI630"/>
      <c r="JJ630"/>
      <c r="KX630" s="23"/>
      <c r="KY630" s="23"/>
    </row>
    <row r="631" spans="36:311" x14ac:dyDescent="0.2">
      <c r="AJ631" s="23"/>
      <c r="HH631"/>
      <c r="IW631" s="36"/>
      <c r="JI631"/>
      <c r="JJ631"/>
      <c r="KX631" s="23"/>
      <c r="KY631" s="23"/>
    </row>
    <row r="632" spans="36:311" x14ac:dyDescent="0.2">
      <c r="AJ632" s="23"/>
      <c r="HH632"/>
      <c r="IW632" s="36"/>
      <c r="JI632"/>
      <c r="JJ632"/>
      <c r="KX632" s="23"/>
      <c r="KY632" s="23"/>
    </row>
    <row r="633" spans="36:311" x14ac:dyDescent="0.2">
      <c r="AJ633" s="23"/>
      <c r="HH633"/>
      <c r="IW633" s="36"/>
      <c r="JI633"/>
      <c r="JJ633"/>
      <c r="KX633" s="23"/>
      <c r="KY633" s="23"/>
    </row>
    <row r="634" spans="36:311" x14ac:dyDescent="0.2">
      <c r="AJ634" s="23"/>
      <c r="HH634"/>
      <c r="IW634" s="36"/>
      <c r="JI634"/>
      <c r="JJ634"/>
      <c r="KX634" s="23"/>
      <c r="KY634" s="23"/>
    </row>
    <row r="635" spans="36:311" x14ac:dyDescent="0.2">
      <c r="AJ635" s="23"/>
      <c r="HH635"/>
      <c r="IW635" s="36"/>
      <c r="JI635"/>
      <c r="JJ635"/>
      <c r="KX635" s="23"/>
      <c r="KY635" s="23"/>
    </row>
    <row r="636" spans="36:311" x14ac:dyDescent="0.2">
      <c r="AJ636" s="23"/>
      <c r="HH636"/>
      <c r="IW636" s="36"/>
      <c r="JI636"/>
      <c r="JJ636"/>
      <c r="KX636" s="23"/>
      <c r="KY636" s="23"/>
    </row>
    <row r="637" spans="36:311" x14ac:dyDescent="0.2">
      <c r="AJ637" s="23"/>
      <c r="HH637"/>
      <c r="IW637" s="36"/>
      <c r="JI637"/>
      <c r="JJ637"/>
      <c r="KX637" s="23"/>
      <c r="KY637" s="23"/>
    </row>
    <row r="638" spans="36:311" x14ac:dyDescent="0.2">
      <c r="AJ638" s="23"/>
      <c r="HH638"/>
      <c r="IW638" s="36"/>
      <c r="JI638"/>
      <c r="JJ638"/>
      <c r="KX638" s="23"/>
      <c r="KY638" s="23"/>
    </row>
    <row r="639" spans="36:311" x14ac:dyDescent="0.2">
      <c r="AJ639" s="23"/>
      <c r="HH639"/>
      <c r="IW639" s="36"/>
      <c r="JI639"/>
      <c r="JJ639"/>
      <c r="KX639" s="23"/>
      <c r="KY639" s="23"/>
    </row>
    <row r="640" spans="36:311" x14ac:dyDescent="0.2">
      <c r="AJ640" s="23"/>
      <c r="HH640"/>
      <c r="IW640" s="36"/>
      <c r="JI640"/>
      <c r="JJ640"/>
      <c r="KX640" s="23"/>
      <c r="KY640" s="23"/>
    </row>
    <row r="641" spans="36:311" x14ac:dyDescent="0.2">
      <c r="AJ641" s="23"/>
      <c r="HH641"/>
      <c r="IW641" s="36"/>
      <c r="JI641"/>
      <c r="JJ641"/>
      <c r="KX641" s="23"/>
      <c r="KY641" s="23"/>
    </row>
    <row r="642" spans="36:311" x14ac:dyDescent="0.2">
      <c r="AJ642" s="23"/>
      <c r="HH642"/>
      <c r="IW642" s="36"/>
      <c r="JI642"/>
      <c r="JJ642"/>
      <c r="KX642" s="23"/>
      <c r="KY642" s="23"/>
    </row>
    <row r="643" spans="36:311" x14ac:dyDescent="0.2">
      <c r="AJ643" s="23"/>
      <c r="HH643"/>
      <c r="IW643" s="36"/>
      <c r="JI643"/>
      <c r="JJ643"/>
      <c r="KX643" s="23"/>
      <c r="KY643" s="23"/>
    </row>
    <row r="644" spans="36:311" x14ac:dyDescent="0.2">
      <c r="AJ644" s="23"/>
      <c r="HH644"/>
      <c r="IW644" s="36"/>
      <c r="JI644"/>
      <c r="JJ644"/>
      <c r="KX644" s="23"/>
      <c r="KY644" s="23"/>
    </row>
    <row r="645" spans="36:311" x14ac:dyDescent="0.2">
      <c r="AJ645" s="23"/>
      <c r="HH645"/>
      <c r="IW645" s="36"/>
      <c r="JI645"/>
      <c r="JJ645"/>
      <c r="KX645" s="23"/>
      <c r="KY645" s="23"/>
    </row>
    <row r="646" spans="36:311" x14ac:dyDescent="0.2">
      <c r="AJ646" s="23"/>
      <c r="HH646"/>
      <c r="IW646" s="36"/>
      <c r="JI646"/>
      <c r="JJ646"/>
      <c r="KX646" s="23"/>
      <c r="KY646" s="23"/>
    </row>
    <row r="647" spans="36:311" x14ac:dyDescent="0.2">
      <c r="AJ647" s="23"/>
      <c r="HH647"/>
      <c r="IW647" s="36"/>
      <c r="JI647"/>
      <c r="JJ647"/>
      <c r="KX647" s="23"/>
      <c r="KY647" s="23"/>
    </row>
    <row r="648" spans="36:311" x14ac:dyDescent="0.2">
      <c r="AJ648" s="23"/>
      <c r="HH648"/>
      <c r="IW648" s="36"/>
      <c r="JI648"/>
      <c r="JJ648"/>
      <c r="KX648" s="23"/>
      <c r="KY648" s="23"/>
    </row>
    <row r="649" spans="36:311" x14ac:dyDescent="0.2">
      <c r="AJ649" s="23"/>
      <c r="HH649"/>
      <c r="IW649" s="36"/>
      <c r="JI649"/>
      <c r="JJ649"/>
      <c r="KX649" s="23"/>
      <c r="KY649" s="23"/>
    </row>
    <row r="650" spans="36:311" x14ac:dyDescent="0.2">
      <c r="AJ650" s="23"/>
      <c r="HH650"/>
      <c r="IW650" s="36"/>
      <c r="JI650"/>
      <c r="JJ650"/>
      <c r="KX650" s="23"/>
      <c r="KY650" s="23"/>
    </row>
    <row r="651" spans="36:311" x14ac:dyDescent="0.2">
      <c r="AJ651" s="23"/>
      <c r="HH651"/>
      <c r="IW651" s="36"/>
      <c r="JI651"/>
      <c r="JJ651"/>
      <c r="KX651" s="23"/>
      <c r="KY651" s="23"/>
    </row>
    <row r="652" spans="36:311" x14ac:dyDescent="0.2">
      <c r="AJ652" s="23"/>
      <c r="HH652"/>
      <c r="IW652" s="36"/>
      <c r="JI652"/>
      <c r="JJ652"/>
      <c r="KX652" s="23"/>
      <c r="KY652" s="23"/>
    </row>
    <row r="653" spans="36:311" x14ac:dyDescent="0.2">
      <c r="AJ653" s="23"/>
      <c r="HH653"/>
      <c r="IW653" s="36"/>
      <c r="JI653"/>
      <c r="JJ653"/>
      <c r="KX653" s="23"/>
      <c r="KY653" s="23"/>
    </row>
    <row r="654" spans="36:311" x14ac:dyDescent="0.2">
      <c r="AJ654" s="23"/>
      <c r="HH654"/>
      <c r="IW654" s="36"/>
      <c r="JI654"/>
      <c r="JJ654"/>
      <c r="KX654" s="23"/>
      <c r="KY654" s="23"/>
    </row>
    <row r="655" spans="36:311" x14ac:dyDescent="0.2">
      <c r="AJ655" s="23"/>
      <c r="HH655"/>
      <c r="IW655" s="36"/>
      <c r="JI655"/>
      <c r="JJ655"/>
      <c r="KX655" s="23"/>
      <c r="KY655" s="23"/>
    </row>
    <row r="656" spans="36:311" x14ac:dyDescent="0.2">
      <c r="AJ656" s="23"/>
      <c r="HH656"/>
      <c r="IW656" s="36"/>
      <c r="JI656"/>
      <c r="JJ656"/>
      <c r="KX656" s="23"/>
      <c r="KY656" s="23"/>
    </row>
    <row r="657" spans="36:311" x14ac:dyDescent="0.2">
      <c r="AJ657" s="23"/>
      <c r="HH657"/>
      <c r="IW657" s="36"/>
      <c r="JI657"/>
      <c r="JJ657"/>
      <c r="KX657" s="23"/>
      <c r="KY657" s="23"/>
    </row>
    <row r="658" spans="36:311" x14ac:dyDescent="0.2">
      <c r="AJ658" s="23"/>
      <c r="HH658"/>
      <c r="IW658" s="36"/>
      <c r="JI658"/>
      <c r="JJ658"/>
      <c r="KX658" s="23"/>
      <c r="KY658" s="23"/>
    </row>
    <row r="659" spans="36:311" x14ac:dyDescent="0.2">
      <c r="AJ659" s="23"/>
      <c r="HH659"/>
      <c r="IW659" s="36"/>
      <c r="JI659"/>
      <c r="JJ659"/>
      <c r="KX659" s="23"/>
      <c r="KY659" s="23"/>
    </row>
    <row r="660" spans="36:311" x14ac:dyDescent="0.2">
      <c r="AJ660" s="23"/>
      <c r="HH660"/>
      <c r="IW660" s="36"/>
      <c r="JI660"/>
      <c r="JJ660"/>
      <c r="KX660" s="23"/>
      <c r="KY660" s="23"/>
    </row>
    <row r="661" spans="36:311" x14ac:dyDescent="0.2">
      <c r="AJ661" s="23"/>
      <c r="HH661"/>
      <c r="IW661" s="36"/>
      <c r="JI661"/>
      <c r="JJ661"/>
      <c r="KX661" s="23"/>
      <c r="KY661" s="23"/>
    </row>
    <row r="662" spans="36:311" x14ac:dyDescent="0.2">
      <c r="AJ662" s="23"/>
      <c r="HH662"/>
      <c r="IW662" s="36"/>
      <c r="JI662"/>
      <c r="JJ662"/>
      <c r="KX662" s="23"/>
      <c r="KY662" s="23"/>
    </row>
    <row r="663" spans="36:311" x14ac:dyDescent="0.2">
      <c r="AJ663" s="23"/>
      <c r="HH663"/>
      <c r="IW663" s="36"/>
      <c r="JI663"/>
      <c r="JJ663"/>
      <c r="KX663" s="23"/>
      <c r="KY663" s="23"/>
    </row>
    <row r="664" spans="36:311" x14ac:dyDescent="0.2">
      <c r="AJ664" s="23"/>
      <c r="HH664"/>
      <c r="IW664" s="36"/>
      <c r="JI664"/>
      <c r="JJ664"/>
      <c r="KX664" s="23"/>
      <c r="KY664" s="23"/>
    </row>
    <row r="665" spans="36:311" x14ac:dyDescent="0.2">
      <c r="AJ665" s="23"/>
      <c r="HH665"/>
      <c r="IW665" s="36"/>
      <c r="JI665"/>
      <c r="JJ665"/>
      <c r="KX665" s="23"/>
      <c r="KY665" s="23"/>
    </row>
    <row r="666" spans="36:311" x14ac:dyDescent="0.2">
      <c r="AJ666" s="23"/>
      <c r="HH666"/>
      <c r="IW666" s="36"/>
      <c r="JI666"/>
      <c r="JJ666"/>
      <c r="KX666" s="23"/>
      <c r="KY666" s="23"/>
    </row>
    <row r="667" spans="36:311" x14ac:dyDescent="0.2">
      <c r="AJ667" s="23"/>
      <c r="HH667"/>
      <c r="IW667" s="36"/>
      <c r="JI667"/>
      <c r="JJ667"/>
      <c r="KX667" s="23"/>
      <c r="KY667" s="23"/>
    </row>
    <row r="668" spans="36:311" x14ac:dyDescent="0.2">
      <c r="AJ668" s="23"/>
      <c r="HH668"/>
      <c r="IW668" s="36"/>
      <c r="JI668"/>
      <c r="JJ668"/>
      <c r="KX668" s="23"/>
      <c r="KY668" s="23"/>
    </row>
    <row r="669" spans="36:311" x14ac:dyDescent="0.2">
      <c r="AJ669" s="23"/>
      <c r="HH669"/>
      <c r="IW669" s="36"/>
      <c r="JI669"/>
      <c r="JJ669"/>
      <c r="KX669" s="23"/>
      <c r="KY669" s="23"/>
    </row>
    <row r="670" spans="36:311" x14ac:dyDescent="0.2">
      <c r="AJ670" s="23"/>
      <c r="HH670"/>
      <c r="IW670" s="36"/>
      <c r="JI670"/>
      <c r="JJ670"/>
      <c r="KX670" s="23"/>
      <c r="KY670" s="23"/>
    </row>
    <row r="671" spans="36:311" x14ac:dyDescent="0.2">
      <c r="AJ671" s="23"/>
      <c r="HH671"/>
      <c r="IW671" s="36"/>
      <c r="JI671"/>
      <c r="JJ671"/>
      <c r="KX671" s="23"/>
      <c r="KY671" s="23"/>
    </row>
    <row r="672" spans="36:311" x14ac:dyDescent="0.2">
      <c r="AJ672" s="23"/>
      <c r="HH672"/>
      <c r="IW672" s="36"/>
      <c r="JI672"/>
      <c r="JJ672"/>
      <c r="KX672" s="23"/>
      <c r="KY672" s="23"/>
    </row>
    <row r="673" spans="36:311" x14ac:dyDescent="0.2">
      <c r="AJ673" s="23"/>
      <c r="HH673"/>
      <c r="IW673" s="36"/>
      <c r="JI673"/>
      <c r="JJ673"/>
      <c r="KX673" s="23"/>
      <c r="KY673" s="23"/>
    </row>
    <row r="674" spans="36:311" x14ac:dyDescent="0.2">
      <c r="AJ674" s="23"/>
      <c r="HH674"/>
      <c r="IW674" s="36"/>
      <c r="JI674"/>
      <c r="JJ674"/>
      <c r="KX674" s="23"/>
      <c r="KY674" s="23"/>
    </row>
    <row r="675" spans="36:311" x14ac:dyDescent="0.2">
      <c r="AJ675" s="23"/>
      <c r="HH675"/>
      <c r="IW675" s="36"/>
      <c r="JI675"/>
      <c r="JJ675"/>
      <c r="KX675" s="23"/>
      <c r="KY675" s="23"/>
    </row>
    <row r="676" spans="36:311" x14ac:dyDescent="0.2">
      <c r="AJ676" s="23"/>
      <c r="HH676"/>
      <c r="IW676" s="36"/>
      <c r="JI676"/>
      <c r="JJ676"/>
      <c r="KX676" s="23"/>
      <c r="KY676" s="23"/>
    </row>
    <row r="677" spans="36:311" x14ac:dyDescent="0.2">
      <c r="AJ677" s="23"/>
      <c r="HH677"/>
      <c r="IW677" s="36"/>
      <c r="JI677"/>
      <c r="JJ677"/>
      <c r="KX677" s="23"/>
      <c r="KY677" s="23"/>
    </row>
    <row r="678" spans="36:311" x14ac:dyDescent="0.2">
      <c r="AJ678" s="23"/>
      <c r="HH678"/>
      <c r="IW678" s="36"/>
      <c r="JI678"/>
      <c r="JJ678"/>
      <c r="KX678" s="23"/>
      <c r="KY678" s="23"/>
    </row>
    <row r="679" spans="36:311" x14ac:dyDescent="0.2">
      <c r="AJ679" s="23"/>
      <c r="HH679"/>
      <c r="IW679" s="36"/>
      <c r="JI679"/>
      <c r="JJ679"/>
      <c r="KX679" s="23"/>
      <c r="KY679" s="23"/>
    </row>
    <row r="680" spans="36:311" x14ac:dyDescent="0.2">
      <c r="AJ680" s="23"/>
      <c r="HH680"/>
      <c r="IW680" s="36"/>
      <c r="JI680"/>
      <c r="JJ680"/>
      <c r="KX680" s="23"/>
      <c r="KY680" s="23"/>
    </row>
    <row r="681" spans="36:311" x14ac:dyDescent="0.2">
      <c r="AJ681" s="23"/>
      <c r="HH681"/>
      <c r="IW681" s="36"/>
      <c r="JI681"/>
      <c r="JJ681"/>
      <c r="KX681" s="23"/>
      <c r="KY681" s="23"/>
    </row>
    <row r="682" spans="36:311" x14ac:dyDescent="0.2">
      <c r="AJ682" s="23"/>
      <c r="HH682"/>
      <c r="IW682" s="36"/>
      <c r="JI682"/>
      <c r="JJ682"/>
      <c r="KX682" s="23"/>
      <c r="KY682" s="23"/>
    </row>
    <row r="683" spans="36:311" x14ac:dyDescent="0.2">
      <c r="AJ683" s="23"/>
      <c r="HH683"/>
      <c r="IW683" s="36"/>
      <c r="JI683"/>
      <c r="JJ683"/>
      <c r="KX683" s="23"/>
      <c r="KY683" s="23"/>
    </row>
    <row r="684" spans="36:311" x14ac:dyDescent="0.2">
      <c r="AJ684" s="23"/>
      <c r="HH684"/>
      <c r="IW684" s="36"/>
      <c r="JI684"/>
      <c r="JJ684"/>
      <c r="KX684" s="23"/>
      <c r="KY684" s="23"/>
    </row>
    <row r="685" spans="36:311" x14ac:dyDescent="0.2">
      <c r="AJ685" s="23"/>
      <c r="HH685"/>
      <c r="IW685" s="36"/>
      <c r="JI685"/>
      <c r="JJ685"/>
      <c r="KX685" s="23"/>
      <c r="KY685" s="23"/>
    </row>
    <row r="686" spans="36:311" x14ac:dyDescent="0.2">
      <c r="AJ686" s="23"/>
      <c r="HH686"/>
      <c r="IW686" s="36"/>
      <c r="JI686"/>
      <c r="JJ686"/>
      <c r="KX686" s="23"/>
      <c r="KY686" s="23"/>
    </row>
    <row r="687" spans="36:311" x14ac:dyDescent="0.2">
      <c r="AJ687" s="23"/>
      <c r="HH687"/>
      <c r="IW687" s="36"/>
      <c r="JI687"/>
      <c r="JJ687"/>
      <c r="KX687" s="23"/>
      <c r="KY687" s="23"/>
    </row>
    <row r="688" spans="36:311" x14ac:dyDescent="0.2">
      <c r="AJ688" s="23"/>
      <c r="HH688"/>
      <c r="IW688" s="36"/>
      <c r="JI688"/>
      <c r="JJ688"/>
      <c r="KX688" s="23"/>
      <c r="KY688" s="23"/>
    </row>
    <row r="689" spans="36:311" x14ac:dyDescent="0.2">
      <c r="AJ689" s="23"/>
      <c r="HH689"/>
      <c r="IW689" s="36"/>
      <c r="JI689"/>
      <c r="JJ689"/>
      <c r="KX689" s="23"/>
      <c r="KY689" s="23"/>
    </row>
    <row r="690" spans="36:311" x14ac:dyDescent="0.2">
      <c r="AJ690" s="23"/>
      <c r="HH690"/>
      <c r="IW690" s="36"/>
      <c r="JI690"/>
      <c r="JJ690"/>
      <c r="KX690" s="23"/>
      <c r="KY690" s="23"/>
    </row>
    <row r="691" spans="36:311" x14ac:dyDescent="0.2">
      <c r="AJ691" s="23"/>
      <c r="HH691"/>
      <c r="IW691" s="36"/>
      <c r="JI691"/>
      <c r="JJ691"/>
      <c r="KX691" s="23"/>
      <c r="KY691" s="23"/>
    </row>
    <row r="692" spans="36:311" x14ac:dyDescent="0.2">
      <c r="AJ692" s="23"/>
      <c r="HH692"/>
      <c r="IW692" s="36"/>
      <c r="JI692"/>
      <c r="JJ692"/>
      <c r="KX692" s="23"/>
      <c r="KY692" s="23"/>
    </row>
    <row r="693" spans="36:311" x14ac:dyDescent="0.2">
      <c r="AJ693" s="23"/>
      <c r="HH693"/>
      <c r="IW693" s="36"/>
      <c r="JI693"/>
      <c r="JJ693"/>
      <c r="KX693" s="23"/>
      <c r="KY693" s="23"/>
    </row>
    <row r="694" spans="36:311" x14ac:dyDescent="0.2">
      <c r="AJ694" s="23"/>
      <c r="HH694"/>
      <c r="IW694" s="36"/>
      <c r="JI694"/>
      <c r="JJ694"/>
      <c r="KX694" s="23"/>
      <c r="KY694" s="23"/>
    </row>
    <row r="695" spans="36:311" x14ac:dyDescent="0.2">
      <c r="AJ695" s="23"/>
      <c r="HH695"/>
      <c r="IW695" s="36"/>
      <c r="JI695"/>
      <c r="JJ695"/>
      <c r="KX695" s="23"/>
      <c r="KY695" s="23"/>
    </row>
    <row r="696" spans="36:311" x14ac:dyDescent="0.2">
      <c r="AJ696" s="23"/>
      <c r="HH696"/>
      <c r="IW696" s="36"/>
      <c r="JI696"/>
      <c r="JJ696"/>
      <c r="KX696" s="23"/>
      <c r="KY696" s="23"/>
    </row>
    <row r="697" spans="36:311" x14ac:dyDescent="0.2">
      <c r="AJ697" s="23"/>
      <c r="HH697"/>
      <c r="IW697" s="36"/>
      <c r="JI697"/>
      <c r="JJ697"/>
      <c r="KX697" s="23"/>
      <c r="KY697" s="23"/>
    </row>
    <row r="698" spans="36:311" x14ac:dyDescent="0.2">
      <c r="AJ698" s="23"/>
      <c r="HH698"/>
      <c r="IW698" s="36"/>
      <c r="JI698"/>
      <c r="JJ698"/>
      <c r="KX698" s="23"/>
      <c r="KY698" s="23"/>
    </row>
    <row r="699" spans="36:311" x14ac:dyDescent="0.2">
      <c r="AJ699" s="23"/>
      <c r="HH699"/>
      <c r="IW699" s="36"/>
      <c r="JI699"/>
      <c r="JJ699"/>
      <c r="KX699" s="23"/>
      <c r="KY699" s="23"/>
    </row>
    <row r="700" spans="36:311" x14ac:dyDescent="0.2">
      <c r="AJ700" s="23"/>
      <c r="HH700"/>
      <c r="IW700" s="36"/>
      <c r="JI700"/>
      <c r="JJ700"/>
      <c r="KX700" s="23"/>
      <c r="KY700" s="23"/>
    </row>
    <row r="701" spans="36:311" x14ac:dyDescent="0.2">
      <c r="AJ701" s="23"/>
      <c r="HH701"/>
      <c r="IW701" s="36"/>
      <c r="JI701"/>
      <c r="JJ701"/>
      <c r="KX701" s="23"/>
      <c r="KY701" s="23"/>
    </row>
    <row r="702" spans="36:311" x14ac:dyDescent="0.2">
      <c r="AJ702" s="23"/>
      <c r="HH702"/>
      <c r="IW702" s="36"/>
      <c r="JI702"/>
      <c r="JJ702"/>
      <c r="KX702" s="23"/>
      <c r="KY702" s="23"/>
    </row>
    <row r="703" spans="36:311" x14ac:dyDescent="0.2">
      <c r="AJ703" s="23"/>
      <c r="HH703"/>
      <c r="IW703" s="36"/>
      <c r="JI703"/>
      <c r="JJ703"/>
      <c r="KX703" s="23"/>
      <c r="KY703" s="23"/>
    </row>
    <row r="704" spans="36:311" x14ac:dyDescent="0.2">
      <c r="AJ704" s="23"/>
      <c r="HH704"/>
      <c r="IW704" s="36"/>
      <c r="JI704"/>
      <c r="JJ704"/>
      <c r="KX704" s="23"/>
      <c r="KY704" s="23"/>
    </row>
    <row r="705" spans="36:311" x14ac:dyDescent="0.2">
      <c r="AJ705" s="23"/>
      <c r="HH705"/>
      <c r="IW705" s="36"/>
      <c r="JI705"/>
      <c r="JJ705"/>
      <c r="KX705" s="23"/>
      <c r="KY705" s="23"/>
    </row>
    <row r="706" spans="36:311" x14ac:dyDescent="0.2">
      <c r="AJ706" s="23"/>
      <c r="HH706"/>
      <c r="IW706" s="36"/>
      <c r="JI706"/>
      <c r="JJ706"/>
      <c r="KX706" s="23"/>
      <c r="KY706" s="23"/>
    </row>
    <row r="707" spans="36:311" x14ac:dyDescent="0.2">
      <c r="AJ707" s="23"/>
      <c r="HH707"/>
      <c r="IW707" s="36"/>
      <c r="JI707"/>
      <c r="JJ707"/>
      <c r="KX707" s="23"/>
      <c r="KY707" s="23"/>
    </row>
    <row r="708" spans="36:311" x14ac:dyDescent="0.2">
      <c r="AJ708" s="23"/>
      <c r="HH708"/>
      <c r="IW708" s="36"/>
      <c r="JI708"/>
      <c r="JJ708"/>
      <c r="KX708" s="23"/>
      <c r="KY708" s="23"/>
    </row>
    <row r="709" spans="36:311" x14ac:dyDescent="0.2">
      <c r="AJ709" s="23"/>
      <c r="HH709"/>
      <c r="IW709" s="36"/>
      <c r="JI709"/>
      <c r="JJ709"/>
      <c r="KX709" s="23"/>
      <c r="KY709" s="23"/>
    </row>
    <row r="710" spans="36:311" x14ac:dyDescent="0.2">
      <c r="AJ710" s="23"/>
      <c r="HH710"/>
      <c r="IW710" s="36"/>
      <c r="JI710"/>
      <c r="JJ710"/>
      <c r="KX710" s="23"/>
      <c r="KY710" s="23"/>
    </row>
    <row r="711" spans="36:311" x14ac:dyDescent="0.2">
      <c r="AJ711" s="23"/>
      <c r="HH711"/>
      <c r="IW711" s="36"/>
      <c r="JI711"/>
      <c r="JJ711"/>
      <c r="KX711" s="23"/>
      <c r="KY711" s="23"/>
    </row>
    <row r="712" spans="36:311" x14ac:dyDescent="0.2">
      <c r="AJ712" s="23"/>
      <c r="HH712"/>
      <c r="IW712" s="36"/>
      <c r="JI712"/>
      <c r="JJ712"/>
      <c r="KX712" s="23"/>
      <c r="KY712" s="23"/>
    </row>
    <row r="713" spans="36:311" x14ac:dyDescent="0.2">
      <c r="AJ713" s="23"/>
      <c r="HH713"/>
      <c r="IW713" s="36"/>
      <c r="JI713"/>
      <c r="JJ713"/>
      <c r="KX713" s="23"/>
      <c r="KY713" s="23"/>
    </row>
    <row r="714" spans="36:311" x14ac:dyDescent="0.2">
      <c r="AJ714" s="23"/>
      <c r="HH714"/>
      <c r="IW714" s="36"/>
      <c r="JI714"/>
      <c r="JJ714"/>
      <c r="KX714" s="23"/>
      <c r="KY714" s="23"/>
    </row>
    <row r="715" spans="36:311" x14ac:dyDescent="0.2">
      <c r="AJ715" s="23"/>
      <c r="HH715"/>
      <c r="IW715" s="36"/>
      <c r="JI715"/>
      <c r="JJ715"/>
      <c r="KX715" s="23"/>
      <c r="KY715" s="23"/>
    </row>
    <row r="716" spans="36:311" x14ac:dyDescent="0.2">
      <c r="AJ716" s="23"/>
      <c r="HH716"/>
      <c r="IW716" s="36"/>
      <c r="JI716"/>
      <c r="JJ716"/>
      <c r="KX716" s="23"/>
      <c r="KY716" s="23"/>
    </row>
    <row r="717" spans="36:311" x14ac:dyDescent="0.2">
      <c r="AJ717" s="23"/>
      <c r="HH717"/>
      <c r="IW717" s="36"/>
      <c r="JI717"/>
      <c r="JJ717"/>
      <c r="KX717" s="23"/>
      <c r="KY717" s="23"/>
    </row>
    <row r="718" spans="36:311" x14ac:dyDescent="0.2">
      <c r="AJ718" s="23"/>
      <c r="HH718"/>
      <c r="IW718" s="36"/>
      <c r="JI718"/>
      <c r="JJ718"/>
      <c r="KX718" s="23"/>
      <c r="KY718" s="23"/>
    </row>
    <row r="719" spans="36:311" x14ac:dyDescent="0.2">
      <c r="AJ719" s="23"/>
      <c r="HH719"/>
      <c r="IW719" s="36"/>
      <c r="JI719"/>
      <c r="JJ719"/>
      <c r="KX719" s="23"/>
      <c r="KY719" s="23"/>
    </row>
    <row r="720" spans="36:311" x14ac:dyDescent="0.2">
      <c r="AJ720" s="23"/>
      <c r="HH720"/>
      <c r="IW720" s="36"/>
      <c r="JI720"/>
      <c r="JJ720"/>
      <c r="KX720" s="23"/>
      <c r="KY720" s="23"/>
    </row>
    <row r="721" spans="36:311" x14ac:dyDescent="0.2">
      <c r="AJ721" s="23"/>
      <c r="HH721"/>
      <c r="IW721" s="36"/>
      <c r="JI721"/>
      <c r="JJ721"/>
      <c r="KX721" s="23"/>
      <c r="KY721" s="23"/>
    </row>
    <row r="722" spans="36:311" x14ac:dyDescent="0.2">
      <c r="AJ722" s="23"/>
      <c r="HH722"/>
      <c r="IW722" s="36"/>
      <c r="JI722"/>
      <c r="JJ722"/>
      <c r="KX722" s="23"/>
      <c r="KY722" s="23"/>
    </row>
    <row r="723" spans="36:311" x14ac:dyDescent="0.2">
      <c r="AJ723" s="23"/>
      <c r="HH723"/>
      <c r="IW723" s="36"/>
      <c r="JI723"/>
      <c r="JJ723"/>
      <c r="KX723" s="23"/>
      <c r="KY723" s="23"/>
    </row>
    <row r="724" spans="36:311" x14ac:dyDescent="0.2">
      <c r="AJ724" s="23"/>
      <c r="HH724"/>
      <c r="IW724" s="36"/>
      <c r="JI724"/>
      <c r="JJ724"/>
      <c r="KX724" s="23"/>
      <c r="KY724" s="23"/>
    </row>
    <row r="725" spans="36:311" x14ac:dyDescent="0.2">
      <c r="AJ725" s="23"/>
      <c r="HH725"/>
      <c r="IW725" s="36"/>
      <c r="JI725"/>
      <c r="JJ725"/>
      <c r="KX725" s="23"/>
      <c r="KY725" s="23"/>
    </row>
    <row r="726" spans="36:311" x14ac:dyDescent="0.2">
      <c r="AJ726" s="23"/>
      <c r="HH726"/>
      <c r="IW726" s="36"/>
      <c r="JI726"/>
      <c r="JJ726"/>
      <c r="KX726" s="23"/>
      <c r="KY726" s="23"/>
    </row>
    <row r="727" spans="36:311" x14ac:dyDescent="0.2">
      <c r="AJ727" s="23"/>
      <c r="HH727"/>
      <c r="IW727" s="36"/>
      <c r="JI727"/>
      <c r="JJ727"/>
      <c r="KX727" s="23"/>
      <c r="KY727" s="23"/>
    </row>
    <row r="728" spans="36:311" x14ac:dyDescent="0.2">
      <c r="AJ728" s="23"/>
      <c r="HH728"/>
      <c r="IW728" s="36"/>
      <c r="JI728"/>
      <c r="JJ728"/>
      <c r="KX728" s="23"/>
      <c r="KY728" s="23"/>
    </row>
    <row r="729" spans="36:311" x14ac:dyDescent="0.2">
      <c r="AJ729" s="23"/>
      <c r="HH729"/>
      <c r="IW729" s="36"/>
      <c r="JI729"/>
      <c r="JJ729"/>
      <c r="KX729" s="23"/>
      <c r="KY729" s="23"/>
    </row>
    <row r="730" spans="36:311" x14ac:dyDescent="0.2">
      <c r="AJ730" s="23"/>
      <c r="HH730"/>
      <c r="IW730" s="36"/>
      <c r="JI730"/>
      <c r="JJ730"/>
      <c r="KX730" s="23"/>
      <c r="KY730" s="23"/>
    </row>
    <row r="731" spans="36:311" x14ac:dyDescent="0.2">
      <c r="AJ731" s="23"/>
      <c r="HH731"/>
      <c r="IW731" s="36"/>
      <c r="JI731"/>
      <c r="JJ731"/>
      <c r="KX731" s="23"/>
      <c r="KY731" s="23"/>
    </row>
    <row r="732" spans="36:311" x14ac:dyDescent="0.2">
      <c r="AJ732" s="23"/>
      <c r="HH732"/>
      <c r="IW732" s="36"/>
      <c r="JI732"/>
      <c r="JJ732"/>
      <c r="KX732" s="23"/>
      <c r="KY732" s="23"/>
    </row>
    <row r="733" spans="36:311" x14ac:dyDescent="0.2">
      <c r="AJ733" s="23"/>
      <c r="HH733"/>
      <c r="IW733" s="36"/>
      <c r="JI733"/>
      <c r="JJ733"/>
      <c r="KX733" s="23"/>
      <c r="KY733" s="23"/>
    </row>
    <row r="734" spans="36:311" x14ac:dyDescent="0.2">
      <c r="AJ734" s="23"/>
      <c r="HH734"/>
      <c r="IW734" s="36"/>
      <c r="JI734"/>
      <c r="JJ734"/>
      <c r="KX734" s="23"/>
      <c r="KY734" s="23"/>
    </row>
    <row r="735" spans="36:311" x14ac:dyDescent="0.2">
      <c r="AJ735" s="23"/>
      <c r="HH735"/>
      <c r="IW735" s="36"/>
      <c r="JI735"/>
      <c r="JJ735"/>
      <c r="KX735" s="23"/>
      <c r="KY735" s="23"/>
    </row>
    <row r="736" spans="36:311" x14ac:dyDescent="0.2">
      <c r="AJ736" s="23"/>
      <c r="HH736"/>
      <c r="IW736" s="36"/>
      <c r="JI736"/>
      <c r="JJ736"/>
      <c r="KX736" s="23"/>
      <c r="KY736" s="23"/>
    </row>
    <row r="737" spans="36:311" x14ac:dyDescent="0.2">
      <c r="AJ737" s="23"/>
      <c r="HH737"/>
      <c r="IW737" s="36"/>
      <c r="JI737"/>
      <c r="JJ737"/>
      <c r="KX737" s="23"/>
      <c r="KY737" s="23"/>
    </row>
    <row r="738" spans="36:311" x14ac:dyDescent="0.2">
      <c r="AJ738" s="23"/>
      <c r="HH738"/>
      <c r="IW738" s="36"/>
      <c r="JI738"/>
      <c r="JJ738"/>
      <c r="KX738" s="23"/>
      <c r="KY738" s="23"/>
    </row>
    <row r="739" spans="36:311" x14ac:dyDescent="0.2">
      <c r="AJ739" s="23"/>
      <c r="HH739"/>
      <c r="IW739" s="36"/>
      <c r="JI739"/>
      <c r="JJ739"/>
      <c r="KX739" s="23"/>
      <c r="KY739" s="23"/>
    </row>
    <row r="740" spans="36:311" x14ac:dyDescent="0.2">
      <c r="AJ740" s="23"/>
      <c r="HH740"/>
      <c r="IW740" s="36"/>
      <c r="JI740"/>
      <c r="JJ740"/>
      <c r="KX740" s="23"/>
      <c r="KY740" s="23"/>
    </row>
    <row r="741" spans="36:311" x14ac:dyDescent="0.2">
      <c r="AJ741" s="23"/>
      <c r="HH741"/>
      <c r="IW741" s="36"/>
      <c r="JI741"/>
      <c r="JJ741"/>
      <c r="KX741" s="23"/>
      <c r="KY741" s="23"/>
    </row>
    <row r="742" spans="36:311" x14ac:dyDescent="0.2">
      <c r="AJ742" s="23"/>
      <c r="HH742"/>
      <c r="IW742" s="36"/>
      <c r="JI742"/>
      <c r="JJ742"/>
      <c r="KX742" s="23"/>
      <c r="KY742" s="23"/>
    </row>
    <row r="743" spans="36:311" x14ac:dyDescent="0.2">
      <c r="AJ743" s="23"/>
      <c r="HH743"/>
      <c r="IW743" s="36"/>
      <c r="JI743"/>
      <c r="JJ743"/>
      <c r="KX743" s="23"/>
      <c r="KY743" s="23"/>
    </row>
    <row r="744" spans="36:311" x14ac:dyDescent="0.2">
      <c r="AJ744" s="23"/>
      <c r="HH744"/>
      <c r="IW744" s="36"/>
      <c r="JI744"/>
      <c r="JJ744"/>
      <c r="KX744" s="23"/>
      <c r="KY744" s="23"/>
    </row>
    <row r="745" spans="36:311" x14ac:dyDescent="0.2">
      <c r="AJ745" s="23"/>
      <c r="HH745"/>
      <c r="IW745" s="36"/>
      <c r="JI745"/>
      <c r="JJ745"/>
      <c r="KX745" s="23"/>
      <c r="KY745" s="23"/>
    </row>
    <row r="746" spans="36:311" x14ac:dyDescent="0.2">
      <c r="AJ746" s="23"/>
      <c r="HH746"/>
      <c r="IW746" s="36"/>
      <c r="JI746"/>
      <c r="JJ746"/>
      <c r="KX746" s="23"/>
      <c r="KY746" s="23"/>
    </row>
    <row r="747" spans="36:311" x14ac:dyDescent="0.2">
      <c r="AJ747" s="23"/>
      <c r="HH747"/>
      <c r="IW747" s="36"/>
      <c r="JI747"/>
      <c r="JJ747"/>
      <c r="KX747" s="23"/>
      <c r="KY747" s="23"/>
    </row>
    <row r="748" spans="36:311" x14ac:dyDescent="0.2">
      <c r="AJ748" s="23"/>
      <c r="HH748"/>
      <c r="IW748" s="36"/>
      <c r="JI748"/>
      <c r="JJ748"/>
      <c r="KX748" s="23"/>
      <c r="KY748" s="23"/>
    </row>
    <row r="749" spans="36:311" x14ac:dyDescent="0.2">
      <c r="AJ749" s="23"/>
      <c r="HH749"/>
      <c r="IW749" s="36"/>
      <c r="JI749"/>
      <c r="JJ749"/>
      <c r="KX749" s="23"/>
      <c r="KY749" s="23"/>
    </row>
    <row r="750" spans="36:311" x14ac:dyDescent="0.2">
      <c r="AJ750" s="23"/>
      <c r="HH750"/>
      <c r="IW750" s="36"/>
      <c r="JI750"/>
      <c r="JJ750"/>
      <c r="KX750" s="23"/>
      <c r="KY750" s="23"/>
    </row>
    <row r="751" spans="36:311" x14ac:dyDescent="0.2">
      <c r="AJ751" s="23"/>
      <c r="HH751"/>
      <c r="IW751" s="36"/>
      <c r="JI751"/>
      <c r="JJ751"/>
      <c r="KX751" s="23"/>
      <c r="KY751" s="23"/>
    </row>
    <row r="752" spans="36:311" x14ac:dyDescent="0.2">
      <c r="AJ752" s="23"/>
      <c r="HH752"/>
      <c r="IW752" s="36"/>
      <c r="JI752"/>
      <c r="JJ752"/>
      <c r="KX752" s="23"/>
      <c r="KY752" s="23"/>
    </row>
    <row r="753" spans="36:311" x14ac:dyDescent="0.2">
      <c r="AJ753" s="23"/>
      <c r="HH753"/>
      <c r="IW753" s="36"/>
      <c r="JI753"/>
      <c r="JJ753"/>
      <c r="KX753" s="23"/>
      <c r="KY753" s="23"/>
    </row>
    <row r="754" spans="36:311" x14ac:dyDescent="0.2">
      <c r="AJ754" s="23"/>
      <c r="HH754"/>
      <c r="IW754" s="36"/>
      <c r="JI754"/>
      <c r="JJ754"/>
      <c r="KX754" s="23"/>
      <c r="KY754" s="23"/>
    </row>
    <row r="755" spans="36:311" x14ac:dyDescent="0.2">
      <c r="AJ755" s="23"/>
      <c r="HH755"/>
      <c r="IW755" s="36"/>
      <c r="JI755"/>
      <c r="JJ755"/>
      <c r="KX755" s="23"/>
      <c r="KY755" s="23"/>
    </row>
    <row r="756" spans="36:311" x14ac:dyDescent="0.2">
      <c r="AJ756" s="23"/>
      <c r="HH756"/>
      <c r="IW756" s="36"/>
      <c r="JI756"/>
      <c r="JJ756"/>
      <c r="KX756" s="23"/>
      <c r="KY756" s="23"/>
    </row>
    <row r="757" spans="36:311" x14ac:dyDescent="0.2">
      <c r="AJ757" s="23"/>
      <c r="HH757"/>
      <c r="IW757" s="36"/>
      <c r="JI757"/>
      <c r="JJ757"/>
      <c r="KX757" s="23"/>
      <c r="KY757" s="23"/>
    </row>
    <row r="758" spans="36:311" x14ac:dyDescent="0.2">
      <c r="AJ758" s="23"/>
      <c r="HH758"/>
      <c r="IW758" s="36"/>
      <c r="JI758"/>
      <c r="JJ758"/>
      <c r="KX758" s="23"/>
      <c r="KY758" s="23"/>
    </row>
    <row r="759" spans="36:311" x14ac:dyDescent="0.2">
      <c r="AJ759" s="23"/>
      <c r="HH759"/>
      <c r="IW759" s="36"/>
      <c r="JI759"/>
      <c r="JJ759"/>
      <c r="KX759" s="23"/>
      <c r="KY759" s="23"/>
    </row>
    <row r="760" spans="36:311" x14ac:dyDescent="0.2">
      <c r="AJ760" s="23"/>
      <c r="HH760"/>
      <c r="IW760" s="36"/>
      <c r="JI760"/>
      <c r="JJ760"/>
      <c r="KX760" s="23"/>
      <c r="KY760" s="23"/>
    </row>
    <row r="761" spans="36:311" x14ac:dyDescent="0.2">
      <c r="AJ761" s="23"/>
      <c r="HH761"/>
      <c r="IW761" s="36"/>
      <c r="JI761"/>
      <c r="JJ761"/>
      <c r="KX761" s="23"/>
      <c r="KY761" s="23"/>
    </row>
    <row r="762" spans="36:311" x14ac:dyDescent="0.2">
      <c r="AJ762" s="23"/>
      <c r="HH762"/>
      <c r="IW762" s="36"/>
      <c r="JI762"/>
      <c r="JJ762"/>
      <c r="KX762" s="23"/>
      <c r="KY762" s="23"/>
    </row>
    <row r="763" spans="36:311" x14ac:dyDescent="0.2">
      <c r="AJ763" s="23"/>
      <c r="HH763"/>
      <c r="IW763" s="36"/>
      <c r="JI763"/>
      <c r="JJ763"/>
      <c r="KX763" s="23"/>
      <c r="KY763" s="23"/>
    </row>
    <row r="764" spans="36:311" x14ac:dyDescent="0.2">
      <c r="AJ764" s="23"/>
      <c r="HH764"/>
      <c r="IW764" s="36"/>
      <c r="JI764"/>
      <c r="JJ764"/>
      <c r="KX764" s="23"/>
      <c r="KY764" s="23"/>
    </row>
    <row r="765" spans="36:311" x14ac:dyDescent="0.2">
      <c r="AJ765" s="23"/>
      <c r="HH765"/>
      <c r="IW765" s="36"/>
      <c r="JI765"/>
      <c r="JJ765"/>
      <c r="KX765" s="23"/>
      <c r="KY765" s="23"/>
    </row>
    <row r="766" spans="36:311" x14ac:dyDescent="0.2">
      <c r="AJ766" s="23"/>
      <c r="HH766"/>
      <c r="IW766" s="36"/>
      <c r="JI766"/>
      <c r="JJ766"/>
      <c r="KX766" s="23"/>
      <c r="KY766" s="23"/>
    </row>
    <row r="767" spans="36:311" x14ac:dyDescent="0.2">
      <c r="AJ767" s="23"/>
      <c r="HH767"/>
      <c r="IW767" s="36"/>
      <c r="JI767"/>
      <c r="JJ767"/>
      <c r="KX767" s="23"/>
      <c r="KY767" s="23"/>
    </row>
    <row r="768" spans="36:311" x14ac:dyDescent="0.2">
      <c r="AJ768" s="23"/>
      <c r="HH768"/>
      <c r="IW768" s="36"/>
      <c r="JI768"/>
      <c r="JJ768"/>
      <c r="KX768" s="23"/>
      <c r="KY768" s="23"/>
    </row>
    <row r="769" spans="36:311" x14ac:dyDescent="0.2">
      <c r="AJ769" s="23"/>
      <c r="HH769"/>
      <c r="IW769" s="36"/>
      <c r="JI769"/>
      <c r="JJ769"/>
      <c r="KX769" s="23"/>
      <c r="KY769" s="23"/>
    </row>
    <row r="770" spans="36:311" x14ac:dyDescent="0.2">
      <c r="AJ770" s="23"/>
      <c r="HH770"/>
      <c r="IW770" s="36"/>
      <c r="JI770"/>
      <c r="JJ770"/>
      <c r="KX770" s="23"/>
      <c r="KY770" s="23"/>
    </row>
    <row r="771" spans="36:311" x14ac:dyDescent="0.2">
      <c r="AJ771" s="23"/>
      <c r="HH771"/>
      <c r="IW771" s="36"/>
      <c r="JI771"/>
      <c r="JJ771"/>
      <c r="KX771" s="23"/>
      <c r="KY771" s="23"/>
    </row>
    <row r="772" spans="36:311" x14ac:dyDescent="0.2">
      <c r="AJ772" s="23"/>
      <c r="HH772"/>
      <c r="IW772" s="36"/>
      <c r="JI772"/>
      <c r="JJ772"/>
      <c r="KX772" s="23"/>
      <c r="KY772" s="23"/>
    </row>
    <row r="773" spans="36:311" x14ac:dyDescent="0.2">
      <c r="AJ773" s="23"/>
      <c r="HH773"/>
      <c r="IW773" s="36"/>
      <c r="JI773"/>
      <c r="JJ773"/>
      <c r="KX773" s="23"/>
      <c r="KY773" s="23"/>
    </row>
    <row r="774" spans="36:311" x14ac:dyDescent="0.2">
      <c r="AJ774" s="23"/>
      <c r="HH774"/>
      <c r="IW774" s="36"/>
      <c r="JI774"/>
      <c r="JJ774"/>
      <c r="KX774" s="23"/>
      <c r="KY774" s="23"/>
    </row>
    <row r="775" spans="36:311" x14ac:dyDescent="0.2">
      <c r="AJ775" s="23"/>
      <c r="HH775"/>
      <c r="IW775" s="36"/>
      <c r="JI775"/>
      <c r="JJ775"/>
      <c r="KX775" s="23"/>
      <c r="KY775" s="23"/>
    </row>
    <row r="776" spans="36:311" x14ac:dyDescent="0.2">
      <c r="AJ776" s="23"/>
      <c r="HH776"/>
      <c r="IW776" s="36"/>
      <c r="JI776"/>
      <c r="JJ776"/>
      <c r="KX776" s="23"/>
      <c r="KY776" s="23"/>
    </row>
    <row r="777" spans="36:311" x14ac:dyDescent="0.2">
      <c r="AJ777" s="23"/>
      <c r="HH777"/>
      <c r="IW777" s="36"/>
      <c r="JI777"/>
      <c r="JJ777"/>
      <c r="KX777" s="23"/>
      <c r="KY777" s="23"/>
    </row>
    <row r="778" spans="36:311" x14ac:dyDescent="0.2">
      <c r="AJ778" s="23"/>
      <c r="HH778"/>
      <c r="IW778" s="36"/>
      <c r="JI778"/>
      <c r="JJ778"/>
      <c r="KX778" s="23"/>
      <c r="KY778" s="23"/>
    </row>
    <row r="779" spans="36:311" x14ac:dyDescent="0.2">
      <c r="AJ779" s="23"/>
      <c r="HH779"/>
      <c r="IW779" s="36"/>
      <c r="JI779"/>
      <c r="JJ779"/>
      <c r="KX779" s="23"/>
      <c r="KY779" s="23"/>
    </row>
    <row r="780" spans="36:311" x14ac:dyDescent="0.2">
      <c r="AJ780" s="23"/>
      <c r="HH780"/>
      <c r="IW780" s="36"/>
      <c r="JI780"/>
      <c r="JJ780"/>
      <c r="KX780" s="23"/>
      <c r="KY780" s="23"/>
    </row>
    <row r="781" spans="36:311" x14ac:dyDescent="0.2">
      <c r="AJ781" s="23"/>
      <c r="HH781"/>
      <c r="IW781" s="36"/>
      <c r="JI781"/>
      <c r="JJ781"/>
      <c r="KX781" s="23"/>
      <c r="KY781" s="23"/>
    </row>
    <row r="782" spans="36:311" x14ac:dyDescent="0.2">
      <c r="AJ782" s="23"/>
      <c r="HH782"/>
      <c r="IW782" s="36"/>
      <c r="JI782"/>
      <c r="JJ782"/>
      <c r="KX782" s="23"/>
      <c r="KY782" s="23"/>
    </row>
    <row r="783" spans="36:311" x14ac:dyDescent="0.2">
      <c r="AJ783" s="23"/>
      <c r="HH783"/>
      <c r="IW783" s="36"/>
      <c r="JI783"/>
      <c r="JJ783"/>
      <c r="KX783" s="23"/>
      <c r="KY783" s="23"/>
    </row>
    <row r="784" spans="36:311" x14ac:dyDescent="0.2">
      <c r="AJ784" s="23"/>
      <c r="HH784"/>
      <c r="IW784" s="36"/>
      <c r="JI784"/>
      <c r="JJ784"/>
      <c r="KX784" s="23"/>
      <c r="KY784" s="23"/>
    </row>
    <row r="785" spans="36:311" x14ac:dyDescent="0.2">
      <c r="AJ785" s="23"/>
      <c r="HH785"/>
      <c r="IW785" s="36"/>
      <c r="JI785"/>
      <c r="JJ785"/>
      <c r="KX785" s="23"/>
      <c r="KY785" s="23"/>
    </row>
    <row r="786" spans="36:311" x14ac:dyDescent="0.2">
      <c r="AJ786" s="23"/>
      <c r="HH786"/>
      <c r="IW786" s="36"/>
      <c r="JI786"/>
      <c r="JJ786"/>
      <c r="KX786" s="23"/>
      <c r="KY786" s="23"/>
    </row>
    <row r="787" spans="36:311" x14ac:dyDescent="0.2">
      <c r="AJ787" s="23"/>
      <c r="HH787"/>
      <c r="IW787" s="36"/>
      <c r="JI787"/>
      <c r="JJ787"/>
      <c r="KX787" s="23"/>
      <c r="KY787" s="23"/>
    </row>
    <row r="788" spans="36:311" x14ac:dyDescent="0.2">
      <c r="AJ788" s="23"/>
      <c r="HH788"/>
      <c r="IW788" s="36"/>
      <c r="JI788"/>
      <c r="JJ788"/>
      <c r="KX788" s="23"/>
      <c r="KY788" s="23"/>
    </row>
    <row r="789" spans="36:311" x14ac:dyDescent="0.2">
      <c r="AJ789" s="23"/>
      <c r="HH789"/>
      <c r="IW789" s="36"/>
      <c r="JI789"/>
      <c r="JJ789"/>
      <c r="KX789" s="23"/>
      <c r="KY789" s="23"/>
    </row>
    <row r="790" spans="36:311" x14ac:dyDescent="0.2">
      <c r="AJ790" s="23"/>
      <c r="HH790"/>
      <c r="IW790" s="36"/>
      <c r="JI790"/>
      <c r="JJ790"/>
      <c r="KX790" s="23"/>
      <c r="KY790" s="23"/>
    </row>
    <row r="791" spans="36:311" x14ac:dyDescent="0.2">
      <c r="AJ791" s="23"/>
      <c r="HH791"/>
      <c r="IW791" s="36"/>
      <c r="JI791"/>
      <c r="JJ791"/>
      <c r="KX791" s="23"/>
      <c r="KY791" s="23"/>
    </row>
    <row r="792" spans="36:311" x14ac:dyDescent="0.2">
      <c r="AJ792" s="23"/>
      <c r="HH792"/>
      <c r="IW792" s="36"/>
      <c r="JI792"/>
      <c r="JJ792"/>
      <c r="KX792" s="23"/>
      <c r="KY792" s="23"/>
    </row>
    <row r="793" spans="36:311" x14ac:dyDescent="0.2">
      <c r="AJ793" s="23"/>
      <c r="HH793"/>
      <c r="IW793" s="36"/>
      <c r="JI793"/>
      <c r="JJ793"/>
      <c r="KX793" s="23"/>
      <c r="KY793" s="23"/>
    </row>
    <row r="794" spans="36:311" x14ac:dyDescent="0.2">
      <c r="AJ794" s="23"/>
      <c r="HH794"/>
      <c r="IW794" s="36"/>
      <c r="JI794"/>
      <c r="JJ794"/>
      <c r="KX794" s="23"/>
      <c r="KY794" s="23"/>
    </row>
    <row r="795" spans="36:311" x14ac:dyDescent="0.2">
      <c r="AJ795" s="23"/>
      <c r="HH795"/>
      <c r="IW795" s="36"/>
      <c r="JI795"/>
      <c r="JJ795"/>
      <c r="KX795" s="23"/>
      <c r="KY795" s="23"/>
    </row>
    <row r="796" spans="36:311" x14ac:dyDescent="0.2">
      <c r="AJ796" s="23"/>
      <c r="HH796"/>
      <c r="IW796" s="36"/>
      <c r="JI796"/>
      <c r="JJ796"/>
      <c r="KX796" s="23"/>
      <c r="KY796" s="23"/>
    </row>
    <row r="797" spans="36:311" x14ac:dyDescent="0.2">
      <c r="AJ797" s="23"/>
      <c r="HH797"/>
      <c r="IW797" s="36"/>
      <c r="JI797"/>
      <c r="JJ797"/>
      <c r="KX797" s="23"/>
      <c r="KY797" s="23"/>
    </row>
    <row r="798" spans="36:311" x14ac:dyDescent="0.2">
      <c r="AJ798" s="23"/>
      <c r="HH798"/>
      <c r="IW798" s="36"/>
      <c r="JI798"/>
      <c r="JJ798"/>
      <c r="KX798" s="23"/>
      <c r="KY798" s="23"/>
    </row>
    <row r="799" spans="36:311" x14ac:dyDescent="0.2">
      <c r="AJ799" s="23"/>
      <c r="HH799"/>
      <c r="IW799" s="36"/>
      <c r="JI799"/>
      <c r="JJ799"/>
      <c r="KX799" s="23"/>
      <c r="KY799" s="23"/>
    </row>
    <row r="800" spans="36:311" x14ac:dyDescent="0.2">
      <c r="AJ800" s="23"/>
      <c r="HH800"/>
      <c r="IW800" s="36"/>
      <c r="JI800"/>
      <c r="JJ800"/>
      <c r="KX800" s="23"/>
      <c r="KY800" s="23"/>
    </row>
    <row r="801" spans="36:311" x14ac:dyDescent="0.2">
      <c r="AJ801" s="23"/>
      <c r="HH801"/>
      <c r="IW801" s="36"/>
      <c r="JI801"/>
      <c r="JJ801"/>
      <c r="KX801" s="23"/>
      <c r="KY801" s="23"/>
    </row>
    <row r="802" spans="36:311" x14ac:dyDescent="0.2">
      <c r="AJ802" s="23"/>
      <c r="HH802"/>
      <c r="IW802" s="36"/>
      <c r="JI802"/>
      <c r="JJ802"/>
      <c r="KX802" s="23"/>
      <c r="KY802" s="23"/>
    </row>
    <row r="803" spans="36:311" x14ac:dyDescent="0.2">
      <c r="AJ803" s="23"/>
      <c r="HH803"/>
      <c r="IW803" s="36"/>
      <c r="JI803"/>
      <c r="JJ803"/>
      <c r="KX803" s="23"/>
      <c r="KY803" s="23"/>
    </row>
    <row r="804" spans="36:311" x14ac:dyDescent="0.2">
      <c r="AJ804" s="23"/>
      <c r="HH804"/>
      <c r="IW804" s="36"/>
      <c r="JI804"/>
      <c r="JJ804"/>
      <c r="KX804" s="23"/>
      <c r="KY804" s="23"/>
    </row>
    <row r="805" spans="36:311" x14ac:dyDescent="0.2">
      <c r="AJ805" s="23"/>
      <c r="HH805"/>
      <c r="IW805" s="36"/>
      <c r="JI805"/>
      <c r="JJ805"/>
      <c r="KX805" s="23"/>
      <c r="KY805" s="23"/>
    </row>
    <row r="806" spans="36:311" x14ac:dyDescent="0.2">
      <c r="AJ806" s="23"/>
      <c r="HH806"/>
      <c r="IW806" s="36"/>
      <c r="JI806"/>
      <c r="JJ806"/>
      <c r="KX806" s="23"/>
      <c r="KY806" s="23"/>
    </row>
    <row r="807" spans="36:311" x14ac:dyDescent="0.2">
      <c r="AJ807" s="23"/>
      <c r="HH807"/>
      <c r="IW807" s="36"/>
      <c r="JI807"/>
      <c r="JJ807"/>
      <c r="KX807" s="23"/>
      <c r="KY807" s="23"/>
    </row>
    <row r="808" spans="36:311" x14ac:dyDescent="0.2">
      <c r="AJ808" s="23"/>
      <c r="HH808"/>
      <c r="IW808" s="36"/>
      <c r="JI808"/>
      <c r="JJ808"/>
      <c r="KX808" s="23"/>
      <c r="KY808" s="23"/>
    </row>
    <row r="809" spans="36:311" x14ac:dyDescent="0.2">
      <c r="AJ809" s="23"/>
      <c r="HH809"/>
      <c r="IW809" s="36"/>
      <c r="JI809"/>
      <c r="JJ809"/>
      <c r="KX809" s="23"/>
      <c r="KY809" s="23"/>
    </row>
    <row r="810" spans="36:311" x14ac:dyDescent="0.2">
      <c r="AJ810" s="23"/>
      <c r="HH810"/>
      <c r="IW810" s="36"/>
      <c r="JI810"/>
      <c r="JJ810"/>
      <c r="KX810" s="23"/>
      <c r="KY810" s="23"/>
    </row>
    <row r="811" spans="36:311" x14ac:dyDescent="0.2">
      <c r="AJ811" s="23"/>
      <c r="HH811"/>
      <c r="IW811" s="36"/>
      <c r="JI811"/>
      <c r="JJ811"/>
      <c r="KX811" s="23"/>
      <c r="KY811" s="23"/>
    </row>
    <row r="812" spans="36:311" x14ac:dyDescent="0.2">
      <c r="AJ812" s="23"/>
      <c r="HH812"/>
      <c r="IW812" s="36"/>
      <c r="JI812"/>
      <c r="JJ812"/>
      <c r="KX812" s="23"/>
      <c r="KY812" s="23"/>
    </row>
    <row r="813" spans="36:311" x14ac:dyDescent="0.2">
      <c r="AJ813" s="23"/>
      <c r="HH813"/>
      <c r="IW813" s="36"/>
      <c r="JI813"/>
      <c r="JJ813"/>
      <c r="KX813" s="23"/>
      <c r="KY813" s="23"/>
    </row>
    <row r="814" spans="36:311" x14ac:dyDescent="0.2">
      <c r="AJ814" s="23"/>
      <c r="HH814"/>
      <c r="IW814" s="36"/>
      <c r="JI814"/>
      <c r="JJ814"/>
      <c r="KX814" s="23"/>
      <c r="KY814" s="23"/>
    </row>
    <row r="815" spans="36:311" x14ac:dyDescent="0.2">
      <c r="AJ815" s="23"/>
      <c r="HH815"/>
      <c r="IW815" s="36"/>
      <c r="JI815"/>
      <c r="JJ815"/>
      <c r="KX815" s="23"/>
      <c r="KY815" s="23"/>
    </row>
    <row r="816" spans="36:311" x14ac:dyDescent="0.2">
      <c r="AJ816" s="23"/>
      <c r="HH816"/>
      <c r="IW816" s="36"/>
      <c r="JI816"/>
      <c r="JJ816"/>
      <c r="KX816" s="23"/>
      <c r="KY816" s="23"/>
    </row>
    <row r="817" spans="36:311" x14ac:dyDescent="0.2">
      <c r="AJ817" s="23"/>
      <c r="HH817"/>
      <c r="IW817" s="36"/>
      <c r="JI817"/>
      <c r="JJ817"/>
      <c r="KX817" s="23"/>
      <c r="KY817" s="23"/>
    </row>
    <row r="818" spans="36:311" x14ac:dyDescent="0.2">
      <c r="AJ818" s="23"/>
      <c r="HH818"/>
      <c r="IW818" s="36"/>
      <c r="JI818"/>
      <c r="JJ818"/>
      <c r="KX818" s="23"/>
      <c r="KY818" s="23"/>
    </row>
    <row r="819" spans="36:311" x14ac:dyDescent="0.2">
      <c r="AJ819" s="23"/>
      <c r="HH819"/>
      <c r="IW819" s="36"/>
      <c r="JI819"/>
      <c r="JJ819"/>
      <c r="KX819" s="23"/>
      <c r="KY819" s="23"/>
    </row>
    <row r="820" spans="36:311" x14ac:dyDescent="0.2">
      <c r="AJ820" s="23"/>
      <c r="HH820"/>
      <c r="IW820" s="36"/>
      <c r="JI820"/>
      <c r="JJ820"/>
      <c r="KX820" s="23"/>
      <c r="KY820" s="23"/>
    </row>
    <row r="821" spans="36:311" x14ac:dyDescent="0.2">
      <c r="AJ821" s="23"/>
      <c r="HH821"/>
      <c r="IW821" s="36"/>
      <c r="JI821"/>
      <c r="JJ821"/>
      <c r="KX821" s="23"/>
      <c r="KY821" s="23"/>
    </row>
    <row r="822" spans="36:311" x14ac:dyDescent="0.2">
      <c r="AJ822" s="23"/>
      <c r="HH822"/>
      <c r="IW822" s="36"/>
      <c r="JI822"/>
      <c r="JJ822"/>
      <c r="KX822" s="23"/>
      <c r="KY822" s="23"/>
    </row>
    <row r="823" spans="36:311" x14ac:dyDescent="0.2">
      <c r="AJ823" s="23"/>
      <c r="HH823"/>
      <c r="IW823" s="36"/>
      <c r="JI823"/>
      <c r="JJ823"/>
      <c r="KX823" s="23"/>
      <c r="KY823" s="23"/>
    </row>
    <row r="824" spans="36:311" x14ac:dyDescent="0.2">
      <c r="AJ824" s="23"/>
      <c r="HH824"/>
      <c r="IW824" s="36"/>
      <c r="JI824"/>
      <c r="JJ824"/>
      <c r="KX824" s="23"/>
      <c r="KY824" s="23"/>
    </row>
    <row r="825" spans="36:311" x14ac:dyDescent="0.2">
      <c r="AJ825" s="23"/>
      <c r="HH825"/>
      <c r="IW825" s="36"/>
      <c r="JI825"/>
      <c r="JJ825"/>
      <c r="KX825" s="23"/>
      <c r="KY825" s="23"/>
    </row>
    <row r="826" spans="36:311" x14ac:dyDescent="0.2">
      <c r="AJ826" s="23"/>
      <c r="HH826"/>
      <c r="IW826" s="36"/>
      <c r="JI826"/>
      <c r="JJ826"/>
      <c r="KX826" s="23"/>
      <c r="KY826" s="23"/>
    </row>
    <row r="827" spans="36:311" x14ac:dyDescent="0.2">
      <c r="AJ827" s="23"/>
      <c r="HH827"/>
      <c r="IW827" s="36"/>
      <c r="JI827"/>
      <c r="JJ827"/>
      <c r="KX827" s="23"/>
      <c r="KY827" s="23"/>
    </row>
    <row r="828" spans="36:311" x14ac:dyDescent="0.2">
      <c r="AJ828" s="23"/>
      <c r="HH828"/>
      <c r="IW828" s="36"/>
      <c r="JI828"/>
      <c r="JJ828"/>
      <c r="KX828" s="23"/>
      <c r="KY828" s="23"/>
    </row>
    <row r="829" spans="36:311" x14ac:dyDescent="0.2">
      <c r="AJ829" s="23"/>
      <c r="HH829"/>
      <c r="IW829" s="36"/>
      <c r="JI829"/>
      <c r="JJ829"/>
      <c r="KX829" s="23"/>
      <c r="KY829" s="23"/>
    </row>
    <row r="830" spans="36:311" x14ac:dyDescent="0.2">
      <c r="AJ830" s="23"/>
      <c r="HH830"/>
      <c r="IW830" s="36"/>
      <c r="JI830"/>
      <c r="JJ830"/>
      <c r="KX830" s="23"/>
      <c r="KY830" s="23"/>
    </row>
    <row r="831" spans="36:311" x14ac:dyDescent="0.2">
      <c r="AJ831" s="23"/>
      <c r="HH831"/>
      <c r="IW831" s="36"/>
      <c r="JI831"/>
      <c r="JJ831"/>
      <c r="KX831" s="23"/>
      <c r="KY831" s="23"/>
    </row>
    <row r="832" spans="36:311" x14ac:dyDescent="0.2">
      <c r="AJ832" s="23"/>
      <c r="HH832"/>
      <c r="IW832" s="36"/>
      <c r="JI832"/>
      <c r="JJ832"/>
      <c r="KX832" s="23"/>
      <c r="KY832" s="23"/>
    </row>
    <row r="833" spans="36:311" x14ac:dyDescent="0.2">
      <c r="AJ833" s="23"/>
      <c r="HH833"/>
      <c r="IW833" s="36"/>
      <c r="JI833"/>
      <c r="JJ833"/>
      <c r="KX833" s="23"/>
      <c r="KY833" s="23"/>
    </row>
    <row r="834" spans="36:311" x14ac:dyDescent="0.2">
      <c r="AJ834" s="23"/>
      <c r="HH834"/>
      <c r="IW834" s="36"/>
      <c r="JI834"/>
      <c r="JJ834"/>
      <c r="KX834" s="23"/>
      <c r="KY834" s="23"/>
    </row>
    <row r="835" spans="36:311" x14ac:dyDescent="0.2">
      <c r="AJ835" s="23"/>
      <c r="HH835"/>
      <c r="IW835" s="36"/>
      <c r="JI835"/>
      <c r="JJ835"/>
      <c r="KX835" s="23"/>
      <c r="KY835" s="23"/>
    </row>
    <row r="836" spans="36:311" x14ac:dyDescent="0.2">
      <c r="AJ836" s="23"/>
      <c r="HH836"/>
      <c r="IW836" s="36"/>
      <c r="JI836"/>
      <c r="JJ836"/>
      <c r="KX836" s="23"/>
      <c r="KY836" s="23"/>
    </row>
    <row r="837" spans="36:311" x14ac:dyDescent="0.2">
      <c r="AJ837" s="23"/>
      <c r="HH837"/>
      <c r="IW837" s="36"/>
      <c r="JI837"/>
      <c r="JJ837"/>
      <c r="KX837" s="23"/>
      <c r="KY837" s="23"/>
    </row>
    <row r="838" spans="36:311" x14ac:dyDescent="0.2">
      <c r="AJ838" s="23"/>
      <c r="HH838"/>
      <c r="IW838" s="36"/>
      <c r="JI838"/>
      <c r="JJ838"/>
      <c r="KX838" s="23"/>
      <c r="KY838" s="23"/>
    </row>
    <row r="839" spans="36:311" x14ac:dyDescent="0.2">
      <c r="AJ839" s="23"/>
      <c r="HH839"/>
      <c r="IW839" s="36"/>
      <c r="JI839"/>
      <c r="JJ839"/>
      <c r="KX839" s="23"/>
      <c r="KY839" s="23"/>
    </row>
    <row r="840" spans="36:311" x14ac:dyDescent="0.2">
      <c r="AJ840" s="23"/>
      <c r="HH840"/>
      <c r="IW840" s="36"/>
      <c r="JI840"/>
      <c r="JJ840"/>
      <c r="KX840" s="23"/>
      <c r="KY840" s="23"/>
    </row>
    <row r="841" spans="36:311" x14ac:dyDescent="0.2">
      <c r="AJ841" s="23"/>
      <c r="HH841"/>
      <c r="IW841" s="36"/>
      <c r="JI841"/>
      <c r="JJ841"/>
      <c r="KX841" s="23"/>
      <c r="KY841" s="23"/>
    </row>
    <row r="842" spans="36:311" x14ac:dyDescent="0.2">
      <c r="AJ842" s="23"/>
      <c r="HH842"/>
      <c r="IW842" s="36"/>
      <c r="JI842"/>
      <c r="JJ842"/>
      <c r="KX842" s="23"/>
      <c r="KY842" s="23"/>
    </row>
    <row r="843" spans="36:311" x14ac:dyDescent="0.2">
      <c r="AJ843" s="23"/>
      <c r="HH843"/>
      <c r="IW843" s="36"/>
      <c r="JI843"/>
      <c r="JJ843"/>
      <c r="KX843" s="23"/>
      <c r="KY843" s="23"/>
    </row>
    <row r="844" spans="36:311" x14ac:dyDescent="0.2">
      <c r="AJ844" s="23"/>
      <c r="HH844"/>
      <c r="IW844" s="36"/>
      <c r="JI844"/>
      <c r="JJ844"/>
      <c r="KX844" s="23"/>
      <c r="KY844" s="23"/>
    </row>
    <row r="845" spans="36:311" x14ac:dyDescent="0.2">
      <c r="AJ845" s="23"/>
      <c r="HH845"/>
      <c r="IW845" s="36"/>
      <c r="JI845"/>
      <c r="JJ845"/>
      <c r="KX845" s="23"/>
      <c r="KY845" s="23"/>
    </row>
    <row r="846" spans="36:311" x14ac:dyDescent="0.2">
      <c r="AJ846" s="23"/>
      <c r="HH846"/>
      <c r="IW846" s="36"/>
      <c r="JI846"/>
      <c r="JJ846"/>
      <c r="KX846" s="23"/>
      <c r="KY846" s="23"/>
    </row>
    <row r="847" spans="36:311" x14ac:dyDescent="0.2">
      <c r="AJ847" s="23"/>
      <c r="HH847"/>
      <c r="IW847" s="36"/>
      <c r="JI847"/>
      <c r="JJ847"/>
      <c r="KX847" s="23"/>
      <c r="KY847" s="23"/>
    </row>
    <row r="848" spans="36:311" x14ac:dyDescent="0.2">
      <c r="AJ848" s="23"/>
      <c r="HH848"/>
      <c r="IW848" s="36"/>
      <c r="JI848"/>
      <c r="JJ848"/>
      <c r="KX848" s="23"/>
      <c r="KY848" s="23"/>
    </row>
    <row r="849" spans="36:311" x14ac:dyDescent="0.2">
      <c r="AJ849" s="23"/>
      <c r="HH849"/>
      <c r="IW849" s="36"/>
      <c r="JI849"/>
      <c r="JJ849"/>
      <c r="KX849" s="23"/>
      <c r="KY849" s="23"/>
    </row>
    <row r="850" spans="36:311" x14ac:dyDescent="0.2">
      <c r="AJ850" s="23"/>
      <c r="HH850"/>
      <c r="IW850" s="36"/>
      <c r="JI850"/>
      <c r="JJ850"/>
      <c r="KX850" s="23"/>
      <c r="KY850" s="23"/>
    </row>
    <row r="851" spans="36:311" x14ac:dyDescent="0.2">
      <c r="AJ851" s="23"/>
      <c r="HH851"/>
      <c r="IW851" s="36"/>
      <c r="JI851"/>
      <c r="JJ851"/>
      <c r="KX851" s="23"/>
      <c r="KY851" s="23"/>
    </row>
    <row r="852" spans="36:311" x14ac:dyDescent="0.2">
      <c r="AJ852" s="23"/>
      <c r="HH852"/>
      <c r="IW852" s="36"/>
      <c r="JI852"/>
      <c r="JJ852"/>
      <c r="KX852" s="23"/>
      <c r="KY852" s="23"/>
    </row>
    <row r="853" spans="36:311" x14ac:dyDescent="0.2">
      <c r="AJ853" s="23"/>
      <c r="HH853"/>
      <c r="IW853" s="36"/>
      <c r="JI853"/>
      <c r="JJ853"/>
      <c r="KX853" s="23"/>
      <c r="KY853" s="23"/>
    </row>
    <row r="854" spans="36:311" x14ac:dyDescent="0.2">
      <c r="AJ854" s="23"/>
      <c r="HH854"/>
      <c r="IW854" s="36"/>
      <c r="JI854"/>
      <c r="JJ854"/>
      <c r="KX854" s="23"/>
      <c r="KY854" s="23"/>
    </row>
    <row r="855" spans="36:311" x14ac:dyDescent="0.2">
      <c r="AJ855" s="23"/>
      <c r="HH855"/>
      <c r="IW855" s="36"/>
      <c r="JI855"/>
      <c r="JJ855"/>
      <c r="KX855" s="23"/>
      <c r="KY855" s="23"/>
    </row>
    <row r="856" spans="36:311" x14ac:dyDescent="0.2">
      <c r="AJ856" s="23"/>
      <c r="HH856"/>
      <c r="IW856" s="36"/>
      <c r="JI856"/>
      <c r="JJ856"/>
      <c r="KX856" s="23"/>
      <c r="KY856" s="23"/>
    </row>
    <row r="857" spans="36:311" x14ac:dyDescent="0.2">
      <c r="AJ857" s="23"/>
      <c r="HH857"/>
      <c r="IW857" s="36"/>
      <c r="JI857"/>
      <c r="JJ857"/>
      <c r="KX857" s="23"/>
      <c r="KY857" s="23"/>
    </row>
    <row r="858" spans="36:311" x14ac:dyDescent="0.2">
      <c r="AJ858" s="23"/>
      <c r="HH858"/>
      <c r="IW858" s="36"/>
      <c r="JI858"/>
      <c r="JJ858"/>
      <c r="KX858" s="23"/>
      <c r="KY858" s="23"/>
    </row>
    <row r="859" spans="36:311" x14ac:dyDescent="0.2">
      <c r="AJ859" s="23"/>
      <c r="HH859"/>
      <c r="IW859" s="36"/>
      <c r="JI859"/>
      <c r="JJ859"/>
      <c r="KX859" s="23"/>
      <c r="KY859" s="23"/>
    </row>
    <row r="860" spans="36:311" x14ac:dyDescent="0.2">
      <c r="AJ860" s="23"/>
      <c r="HH860"/>
      <c r="IW860" s="36"/>
      <c r="JI860"/>
      <c r="JJ860"/>
      <c r="KX860" s="23"/>
      <c r="KY860" s="23"/>
    </row>
    <row r="861" spans="36:311" x14ac:dyDescent="0.2">
      <c r="AJ861" s="23"/>
      <c r="HH861"/>
      <c r="IW861" s="36"/>
      <c r="JI861"/>
      <c r="JJ861"/>
      <c r="KX861" s="23"/>
      <c r="KY861" s="23"/>
    </row>
    <row r="862" spans="36:311" x14ac:dyDescent="0.2">
      <c r="AJ862" s="23"/>
      <c r="HH862"/>
      <c r="IW862" s="36"/>
      <c r="JI862"/>
      <c r="JJ862"/>
      <c r="KX862" s="23"/>
      <c r="KY862" s="23"/>
    </row>
    <row r="863" spans="36:311" x14ac:dyDescent="0.2">
      <c r="AJ863" s="23"/>
      <c r="HH863"/>
      <c r="IW863" s="36"/>
      <c r="JI863"/>
      <c r="JJ863"/>
      <c r="KX863" s="23"/>
      <c r="KY863" s="23"/>
    </row>
    <row r="864" spans="36:311" x14ac:dyDescent="0.2">
      <c r="AJ864" s="23"/>
      <c r="HH864"/>
      <c r="IW864" s="36"/>
      <c r="JI864"/>
      <c r="JJ864"/>
      <c r="KX864" s="23"/>
      <c r="KY864" s="23"/>
    </row>
    <row r="865" spans="36:311" x14ac:dyDescent="0.2">
      <c r="AJ865" s="23"/>
      <c r="HH865"/>
      <c r="IW865" s="36"/>
      <c r="JI865"/>
      <c r="JJ865"/>
      <c r="KX865" s="23"/>
      <c r="KY865" s="23"/>
    </row>
    <row r="866" spans="36:311" x14ac:dyDescent="0.2">
      <c r="AJ866" s="23"/>
      <c r="HH866"/>
      <c r="IW866" s="36"/>
      <c r="JI866"/>
      <c r="JJ866"/>
      <c r="KX866" s="23"/>
      <c r="KY866" s="23"/>
    </row>
    <row r="867" spans="36:311" x14ac:dyDescent="0.2">
      <c r="AJ867" s="23"/>
      <c r="HH867"/>
      <c r="IW867" s="36"/>
      <c r="JI867"/>
      <c r="JJ867"/>
      <c r="KX867" s="23"/>
      <c r="KY867" s="23"/>
    </row>
    <row r="868" spans="36:311" x14ac:dyDescent="0.2">
      <c r="AJ868" s="23"/>
      <c r="HH868"/>
      <c r="IW868" s="36"/>
      <c r="JI868"/>
      <c r="JJ868"/>
      <c r="KX868" s="23"/>
      <c r="KY868" s="23"/>
    </row>
    <row r="869" spans="36:311" x14ac:dyDescent="0.2">
      <c r="AJ869" s="23"/>
      <c r="HH869"/>
      <c r="IW869" s="36"/>
      <c r="JI869"/>
      <c r="JJ869"/>
      <c r="KX869" s="23"/>
      <c r="KY869" s="23"/>
    </row>
    <row r="870" spans="36:311" x14ac:dyDescent="0.2">
      <c r="AJ870" s="23"/>
      <c r="HH870"/>
      <c r="IW870" s="36"/>
      <c r="JI870"/>
      <c r="JJ870"/>
      <c r="KX870" s="23"/>
      <c r="KY870" s="23"/>
    </row>
    <row r="871" spans="36:311" x14ac:dyDescent="0.2">
      <c r="AJ871" s="23"/>
      <c r="HH871"/>
      <c r="IW871" s="36"/>
      <c r="JI871"/>
      <c r="JJ871"/>
      <c r="KX871" s="23"/>
      <c r="KY871" s="23"/>
    </row>
    <row r="872" spans="36:311" x14ac:dyDescent="0.2">
      <c r="AJ872" s="23"/>
      <c r="HH872"/>
      <c r="IW872" s="36"/>
      <c r="JI872"/>
      <c r="JJ872"/>
      <c r="KX872" s="23"/>
      <c r="KY872" s="23"/>
    </row>
    <row r="873" spans="36:311" x14ac:dyDescent="0.2">
      <c r="AJ873" s="23"/>
      <c r="HH873"/>
      <c r="IW873" s="36"/>
      <c r="JI873"/>
      <c r="JJ873"/>
      <c r="KX873" s="23"/>
      <c r="KY873" s="23"/>
    </row>
    <row r="874" spans="36:311" x14ac:dyDescent="0.2">
      <c r="AJ874" s="23"/>
      <c r="HH874"/>
      <c r="IW874" s="36"/>
      <c r="JI874"/>
      <c r="JJ874"/>
      <c r="KX874" s="23"/>
      <c r="KY874" s="23"/>
    </row>
    <row r="875" spans="36:311" x14ac:dyDescent="0.2">
      <c r="AJ875" s="23"/>
      <c r="HH875"/>
      <c r="IW875" s="36"/>
      <c r="JI875"/>
      <c r="JJ875"/>
      <c r="KX875" s="23"/>
      <c r="KY875" s="23"/>
    </row>
    <row r="876" spans="36:311" x14ac:dyDescent="0.2">
      <c r="AJ876" s="23"/>
      <c r="HH876"/>
      <c r="IW876" s="36"/>
      <c r="JI876"/>
      <c r="JJ876"/>
      <c r="KX876" s="23"/>
      <c r="KY876" s="23"/>
    </row>
    <row r="877" spans="36:311" x14ac:dyDescent="0.2">
      <c r="AJ877" s="23"/>
      <c r="HH877"/>
      <c r="IW877" s="36"/>
      <c r="JI877"/>
      <c r="JJ877"/>
      <c r="KX877" s="23"/>
      <c r="KY877" s="23"/>
    </row>
    <row r="878" spans="36:311" x14ac:dyDescent="0.2">
      <c r="AJ878" s="23"/>
      <c r="HH878"/>
      <c r="IW878" s="36"/>
      <c r="JI878"/>
      <c r="JJ878"/>
      <c r="KX878" s="23"/>
      <c r="KY878" s="23"/>
    </row>
    <row r="879" spans="36:311" x14ac:dyDescent="0.2">
      <c r="AJ879" s="23"/>
      <c r="HH879"/>
      <c r="IW879" s="36"/>
      <c r="JI879"/>
      <c r="JJ879"/>
      <c r="KX879" s="23"/>
      <c r="KY879" s="23"/>
    </row>
    <row r="880" spans="36:311" x14ac:dyDescent="0.2">
      <c r="AJ880" s="23"/>
      <c r="HH880"/>
      <c r="IW880" s="36"/>
      <c r="JI880"/>
      <c r="JJ880"/>
      <c r="KX880" s="23"/>
      <c r="KY880" s="23"/>
    </row>
    <row r="881" spans="36:311" x14ac:dyDescent="0.2">
      <c r="AJ881" s="23"/>
      <c r="HH881"/>
      <c r="IW881" s="36"/>
      <c r="JI881"/>
      <c r="JJ881"/>
      <c r="KX881" s="23"/>
      <c r="KY881" s="23"/>
    </row>
    <row r="882" spans="36:311" x14ac:dyDescent="0.2">
      <c r="AJ882" s="23"/>
      <c r="HH882"/>
      <c r="IW882" s="36"/>
      <c r="JI882"/>
      <c r="JJ882"/>
      <c r="KX882" s="23"/>
      <c r="KY882" s="23"/>
    </row>
    <row r="883" spans="36:311" x14ac:dyDescent="0.2">
      <c r="AJ883" s="23"/>
      <c r="HH883"/>
      <c r="IW883" s="36"/>
      <c r="JI883"/>
      <c r="JJ883"/>
      <c r="KX883" s="23"/>
      <c r="KY883" s="23"/>
    </row>
    <row r="884" spans="36:311" x14ac:dyDescent="0.2">
      <c r="AJ884" s="23"/>
      <c r="HH884"/>
      <c r="IW884" s="36"/>
      <c r="JI884"/>
      <c r="JJ884"/>
      <c r="KX884" s="23"/>
      <c r="KY884" s="23"/>
    </row>
    <row r="885" spans="36:311" x14ac:dyDescent="0.2">
      <c r="AJ885" s="23"/>
      <c r="HH885"/>
      <c r="IW885" s="36"/>
      <c r="JI885"/>
      <c r="JJ885"/>
      <c r="KX885" s="23"/>
      <c r="KY885" s="23"/>
    </row>
    <row r="886" spans="36:311" x14ac:dyDescent="0.2">
      <c r="AJ886" s="23"/>
      <c r="HH886"/>
      <c r="IW886" s="36"/>
      <c r="JI886"/>
      <c r="JJ886"/>
      <c r="KX886" s="23"/>
      <c r="KY886" s="23"/>
    </row>
    <row r="887" spans="36:311" x14ac:dyDescent="0.2">
      <c r="AJ887" s="23"/>
      <c r="HH887"/>
      <c r="IW887" s="36"/>
      <c r="JI887"/>
      <c r="JJ887"/>
      <c r="KX887" s="23"/>
      <c r="KY887" s="23"/>
    </row>
    <row r="888" spans="36:311" x14ac:dyDescent="0.2">
      <c r="AJ888" s="23"/>
      <c r="HH888"/>
      <c r="IW888" s="36"/>
      <c r="JI888"/>
      <c r="JJ888"/>
      <c r="KX888" s="23"/>
      <c r="KY888" s="23"/>
    </row>
    <row r="889" spans="36:311" x14ac:dyDescent="0.2">
      <c r="AJ889" s="23"/>
      <c r="HH889"/>
      <c r="IW889" s="36"/>
      <c r="JI889"/>
      <c r="JJ889"/>
      <c r="KX889" s="23"/>
      <c r="KY889" s="23"/>
    </row>
    <row r="890" spans="36:311" x14ac:dyDescent="0.2">
      <c r="AJ890" s="23"/>
      <c r="HH890"/>
      <c r="IW890" s="36"/>
      <c r="JI890"/>
      <c r="JJ890"/>
      <c r="KX890" s="23"/>
      <c r="KY890" s="23"/>
    </row>
    <row r="891" spans="36:311" x14ac:dyDescent="0.2">
      <c r="AJ891" s="23"/>
      <c r="HH891"/>
      <c r="IW891" s="36"/>
      <c r="JI891"/>
      <c r="JJ891"/>
      <c r="KX891" s="23"/>
      <c r="KY891" s="23"/>
    </row>
    <row r="892" spans="36:311" x14ac:dyDescent="0.2">
      <c r="AJ892" s="23"/>
      <c r="HH892"/>
      <c r="IW892" s="36"/>
      <c r="JI892"/>
      <c r="JJ892"/>
      <c r="KX892" s="23"/>
      <c r="KY892" s="23"/>
    </row>
    <row r="893" spans="36:311" x14ac:dyDescent="0.2">
      <c r="AJ893" s="23"/>
      <c r="HH893"/>
      <c r="IW893" s="36"/>
      <c r="JI893"/>
      <c r="JJ893"/>
      <c r="KX893" s="23"/>
      <c r="KY893" s="23"/>
    </row>
    <row r="894" spans="36:311" x14ac:dyDescent="0.2">
      <c r="AJ894" s="23"/>
      <c r="HH894"/>
      <c r="IW894" s="36"/>
      <c r="JI894"/>
      <c r="JJ894"/>
      <c r="KX894" s="23"/>
      <c r="KY894" s="23"/>
    </row>
    <row r="895" spans="36:311" x14ac:dyDescent="0.2">
      <c r="AJ895" s="23"/>
      <c r="HH895"/>
      <c r="IW895" s="36"/>
      <c r="JI895"/>
      <c r="JJ895"/>
      <c r="KX895" s="23"/>
      <c r="KY895" s="23"/>
    </row>
    <row r="896" spans="36:311" x14ac:dyDescent="0.2">
      <c r="AJ896" s="23"/>
      <c r="HH896"/>
      <c r="IW896" s="36"/>
      <c r="JI896"/>
      <c r="JJ896"/>
      <c r="KX896" s="23"/>
      <c r="KY896" s="23"/>
    </row>
    <row r="897" spans="36:311" x14ac:dyDescent="0.2">
      <c r="AJ897" s="23"/>
      <c r="HH897"/>
      <c r="IW897" s="36"/>
      <c r="JI897"/>
      <c r="JJ897"/>
      <c r="KX897" s="23"/>
      <c r="KY897" s="23"/>
    </row>
    <row r="898" spans="36:311" x14ac:dyDescent="0.2">
      <c r="AJ898" s="23"/>
      <c r="HH898"/>
      <c r="IW898" s="36"/>
      <c r="JI898"/>
      <c r="JJ898"/>
      <c r="KX898" s="23"/>
      <c r="KY898" s="23"/>
    </row>
    <row r="899" spans="36:311" x14ac:dyDescent="0.2">
      <c r="AJ899" s="23"/>
      <c r="HH899"/>
      <c r="IW899" s="36"/>
      <c r="JI899"/>
      <c r="JJ899"/>
      <c r="KX899" s="23"/>
      <c r="KY899" s="23"/>
    </row>
    <row r="900" spans="36:311" x14ac:dyDescent="0.2">
      <c r="AJ900" s="23"/>
      <c r="HH900"/>
      <c r="IW900" s="36"/>
      <c r="JI900"/>
      <c r="JJ900"/>
      <c r="KX900" s="23"/>
      <c r="KY900" s="23"/>
    </row>
    <row r="901" spans="36:311" x14ac:dyDescent="0.2">
      <c r="AJ901" s="23"/>
      <c r="HH901"/>
      <c r="IW901" s="36"/>
      <c r="JI901"/>
      <c r="JJ901"/>
      <c r="KX901" s="23"/>
      <c r="KY901" s="23"/>
    </row>
    <row r="902" spans="36:311" x14ac:dyDescent="0.2">
      <c r="AJ902" s="23"/>
      <c r="HH902"/>
      <c r="IW902" s="36"/>
      <c r="JI902"/>
      <c r="JJ902"/>
      <c r="KX902" s="23"/>
      <c r="KY902" s="23"/>
    </row>
    <row r="903" spans="36:311" x14ac:dyDescent="0.2">
      <c r="AJ903" s="23"/>
      <c r="HH903"/>
      <c r="IW903" s="36"/>
      <c r="JI903"/>
      <c r="JJ903"/>
      <c r="KX903" s="23"/>
      <c r="KY903" s="23"/>
    </row>
    <row r="904" spans="36:311" x14ac:dyDescent="0.2">
      <c r="AJ904" s="23"/>
      <c r="HH904"/>
      <c r="IW904" s="36"/>
      <c r="JI904"/>
      <c r="JJ904"/>
      <c r="KX904" s="23"/>
      <c r="KY904" s="23"/>
    </row>
    <row r="905" spans="36:311" x14ac:dyDescent="0.2">
      <c r="AJ905" s="23"/>
      <c r="HH905"/>
      <c r="IW905" s="36"/>
      <c r="JI905"/>
      <c r="JJ905"/>
      <c r="KX905" s="23"/>
      <c r="KY905" s="23"/>
    </row>
    <row r="906" spans="36:311" x14ac:dyDescent="0.2">
      <c r="AJ906" s="23"/>
      <c r="HH906"/>
      <c r="IW906" s="36"/>
      <c r="JI906"/>
      <c r="JJ906"/>
      <c r="KX906" s="23"/>
      <c r="KY906" s="23"/>
    </row>
    <row r="907" spans="36:311" x14ac:dyDescent="0.2">
      <c r="AJ907" s="23"/>
      <c r="HH907"/>
      <c r="IW907" s="36"/>
      <c r="JI907"/>
      <c r="JJ907"/>
      <c r="KX907" s="23"/>
      <c r="KY907" s="23"/>
    </row>
    <row r="908" spans="36:311" x14ac:dyDescent="0.2">
      <c r="AJ908" s="23"/>
      <c r="HH908"/>
      <c r="IW908" s="36"/>
      <c r="JI908"/>
      <c r="JJ908"/>
      <c r="KX908" s="23"/>
      <c r="KY908" s="23"/>
    </row>
    <row r="909" spans="36:311" x14ac:dyDescent="0.2">
      <c r="AJ909" s="23"/>
      <c r="HH909"/>
      <c r="IW909" s="36"/>
      <c r="JI909"/>
      <c r="JJ909"/>
      <c r="KX909" s="23"/>
      <c r="KY909" s="23"/>
    </row>
    <row r="910" spans="36:311" x14ac:dyDescent="0.2">
      <c r="AJ910" s="23"/>
      <c r="HH910"/>
      <c r="IW910" s="36"/>
      <c r="JI910"/>
      <c r="JJ910"/>
      <c r="KX910" s="23"/>
      <c r="KY910" s="23"/>
    </row>
    <row r="911" spans="36:311" x14ac:dyDescent="0.2">
      <c r="AJ911" s="23"/>
      <c r="HH911"/>
      <c r="IW911" s="36"/>
      <c r="JI911"/>
      <c r="JJ911"/>
      <c r="KX911" s="23"/>
      <c r="KY911" s="23"/>
    </row>
    <row r="912" spans="36:311" x14ac:dyDescent="0.2">
      <c r="AJ912" s="23"/>
      <c r="HH912"/>
      <c r="IW912" s="36"/>
      <c r="JI912"/>
      <c r="JJ912"/>
      <c r="KX912" s="23"/>
      <c r="KY912" s="23"/>
    </row>
    <row r="913" spans="36:311" x14ac:dyDescent="0.2">
      <c r="AJ913" s="23"/>
      <c r="HH913"/>
      <c r="IW913" s="36"/>
      <c r="JI913"/>
      <c r="JJ913"/>
      <c r="KX913" s="23"/>
      <c r="KY913" s="23"/>
    </row>
    <row r="914" spans="36:311" x14ac:dyDescent="0.2">
      <c r="AJ914" s="23"/>
      <c r="HH914"/>
      <c r="IW914" s="36"/>
      <c r="JI914"/>
      <c r="JJ914"/>
      <c r="KX914" s="23"/>
      <c r="KY914" s="23"/>
    </row>
    <row r="915" spans="36:311" x14ac:dyDescent="0.2">
      <c r="AJ915" s="23"/>
      <c r="HH915"/>
      <c r="IW915" s="36"/>
      <c r="JI915"/>
      <c r="JJ915"/>
      <c r="KX915" s="23"/>
      <c r="KY915" s="23"/>
    </row>
    <row r="916" spans="36:311" x14ac:dyDescent="0.2">
      <c r="AJ916" s="23"/>
      <c r="HH916"/>
      <c r="IW916" s="36"/>
      <c r="JI916"/>
      <c r="JJ916"/>
      <c r="KX916" s="23"/>
      <c r="KY916" s="23"/>
    </row>
    <row r="917" spans="36:311" x14ac:dyDescent="0.2">
      <c r="AJ917" s="23"/>
      <c r="HH917"/>
      <c r="IW917" s="36"/>
      <c r="JI917"/>
      <c r="JJ917"/>
      <c r="KX917" s="23"/>
      <c r="KY917" s="23"/>
    </row>
    <row r="918" spans="36:311" x14ac:dyDescent="0.2">
      <c r="AJ918" s="23"/>
      <c r="HH918"/>
      <c r="IW918" s="36"/>
      <c r="JI918"/>
      <c r="JJ918"/>
      <c r="KX918" s="23"/>
      <c r="KY918" s="23"/>
    </row>
    <row r="919" spans="36:311" x14ac:dyDescent="0.2">
      <c r="AJ919" s="23"/>
      <c r="HH919"/>
      <c r="IW919" s="36"/>
      <c r="JI919"/>
      <c r="JJ919"/>
      <c r="KX919" s="23"/>
      <c r="KY919" s="23"/>
    </row>
    <row r="920" spans="36:311" x14ac:dyDescent="0.2">
      <c r="AJ920" s="23"/>
      <c r="HH920"/>
      <c r="IW920" s="36"/>
      <c r="JI920"/>
      <c r="JJ920"/>
      <c r="KX920" s="23"/>
      <c r="KY920" s="23"/>
    </row>
    <row r="921" spans="36:311" x14ac:dyDescent="0.2">
      <c r="AJ921" s="23"/>
      <c r="HH921"/>
      <c r="IW921" s="36"/>
      <c r="JI921"/>
      <c r="JJ921"/>
      <c r="KX921" s="23"/>
      <c r="KY921" s="23"/>
    </row>
    <row r="922" spans="36:311" x14ac:dyDescent="0.2">
      <c r="AJ922" s="23"/>
      <c r="HH922"/>
      <c r="IW922" s="36"/>
      <c r="JI922"/>
      <c r="JJ922"/>
      <c r="KX922" s="23"/>
      <c r="KY922" s="23"/>
    </row>
    <row r="923" spans="36:311" x14ac:dyDescent="0.2">
      <c r="AJ923" s="23"/>
      <c r="HH923"/>
      <c r="IW923" s="36"/>
      <c r="JI923"/>
      <c r="JJ923"/>
      <c r="KX923" s="23"/>
      <c r="KY923" s="23"/>
    </row>
    <row r="924" spans="36:311" x14ac:dyDescent="0.2">
      <c r="AJ924" s="23"/>
      <c r="HH924"/>
      <c r="IW924" s="36"/>
      <c r="JI924"/>
      <c r="JJ924"/>
      <c r="KX924" s="23"/>
      <c r="KY924" s="23"/>
    </row>
    <row r="925" spans="36:311" x14ac:dyDescent="0.2">
      <c r="AJ925" s="23"/>
      <c r="HH925"/>
      <c r="IW925" s="36"/>
      <c r="JI925"/>
      <c r="JJ925"/>
      <c r="KX925" s="23"/>
      <c r="KY925" s="23"/>
    </row>
    <row r="926" spans="36:311" x14ac:dyDescent="0.2">
      <c r="AJ926" s="23"/>
      <c r="HH926"/>
      <c r="IW926" s="36"/>
      <c r="JI926"/>
      <c r="JJ926"/>
      <c r="KX926" s="23"/>
      <c r="KY926" s="23"/>
    </row>
    <row r="927" spans="36:311" x14ac:dyDescent="0.2">
      <c r="AJ927" s="23"/>
      <c r="HH927"/>
      <c r="IW927" s="36"/>
      <c r="JI927"/>
      <c r="JJ927"/>
      <c r="KX927" s="23"/>
      <c r="KY927" s="23"/>
    </row>
    <row r="928" spans="36:311" x14ac:dyDescent="0.2">
      <c r="AJ928" s="23"/>
      <c r="HH928"/>
      <c r="IW928" s="36"/>
      <c r="JI928"/>
      <c r="JJ928"/>
      <c r="KX928" s="23"/>
      <c r="KY928" s="23"/>
    </row>
    <row r="929" spans="36:311" x14ac:dyDescent="0.2">
      <c r="AJ929" s="23"/>
      <c r="HH929"/>
      <c r="IW929" s="36"/>
      <c r="JI929"/>
      <c r="JJ929"/>
      <c r="KX929" s="23"/>
      <c r="KY929" s="23"/>
    </row>
    <row r="930" spans="36:311" x14ac:dyDescent="0.2">
      <c r="AJ930" s="23"/>
      <c r="HH930"/>
      <c r="IW930" s="36"/>
      <c r="JI930"/>
      <c r="JJ930"/>
      <c r="KX930" s="23"/>
      <c r="KY930" s="23"/>
    </row>
    <row r="931" spans="36:311" x14ac:dyDescent="0.2">
      <c r="AJ931" s="23"/>
      <c r="HH931"/>
      <c r="IW931" s="36"/>
      <c r="JI931"/>
      <c r="JJ931"/>
      <c r="KX931" s="23"/>
      <c r="KY931" s="23"/>
    </row>
    <row r="932" spans="36:311" x14ac:dyDescent="0.2">
      <c r="AJ932" s="23"/>
      <c r="HH932"/>
      <c r="IW932" s="36"/>
      <c r="JI932"/>
      <c r="JJ932"/>
      <c r="KX932" s="23"/>
      <c r="KY932" s="23"/>
    </row>
    <row r="933" spans="36:311" x14ac:dyDescent="0.2">
      <c r="AJ933" s="23"/>
      <c r="HH933"/>
      <c r="IW933" s="36"/>
      <c r="JI933"/>
      <c r="JJ933"/>
      <c r="KX933" s="23"/>
      <c r="KY933" s="23"/>
    </row>
    <row r="934" spans="36:311" x14ac:dyDescent="0.2">
      <c r="AJ934" s="23"/>
      <c r="HH934"/>
      <c r="IW934" s="36"/>
      <c r="JI934"/>
      <c r="JJ934"/>
      <c r="KX934" s="23"/>
      <c r="KY934" s="23"/>
    </row>
    <row r="935" spans="36:311" x14ac:dyDescent="0.2">
      <c r="AJ935" s="23"/>
      <c r="HH935"/>
      <c r="IW935" s="36"/>
      <c r="JI935"/>
      <c r="JJ935"/>
      <c r="KX935" s="23"/>
      <c r="KY935" s="23"/>
    </row>
    <row r="936" spans="36:311" x14ac:dyDescent="0.2">
      <c r="AJ936" s="23"/>
      <c r="HH936"/>
      <c r="IW936" s="36"/>
      <c r="JI936"/>
      <c r="JJ936"/>
      <c r="KX936" s="23"/>
      <c r="KY936" s="23"/>
    </row>
    <row r="937" spans="36:311" x14ac:dyDescent="0.2">
      <c r="AJ937" s="23"/>
      <c r="HH937"/>
      <c r="IW937" s="36"/>
      <c r="JI937"/>
      <c r="JJ937"/>
      <c r="KX937" s="23"/>
      <c r="KY937" s="23"/>
    </row>
    <row r="938" spans="36:311" x14ac:dyDescent="0.2">
      <c r="AJ938" s="23"/>
      <c r="HH938"/>
      <c r="IW938" s="36"/>
      <c r="JI938"/>
      <c r="JJ938"/>
      <c r="KX938" s="23"/>
      <c r="KY938" s="23"/>
    </row>
    <row r="939" spans="36:311" x14ac:dyDescent="0.2">
      <c r="AJ939" s="23"/>
      <c r="HH939"/>
      <c r="IW939" s="36"/>
      <c r="JI939"/>
      <c r="JJ939"/>
      <c r="KX939" s="23"/>
      <c r="KY939" s="23"/>
    </row>
    <row r="940" spans="36:311" x14ac:dyDescent="0.2">
      <c r="AJ940" s="23"/>
      <c r="HH940"/>
      <c r="IW940" s="36"/>
      <c r="JI940"/>
      <c r="JJ940"/>
      <c r="KX940" s="23"/>
      <c r="KY940" s="23"/>
    </row>
    <row r="941" spans="36:311" x14ac:dyDescent="0.2">
      <c r="AJ941" s="23"/>
      <c r="HH941"/>
      <c r="IW941" s="36"/>
      <c r="JI941"/>
      <c r="JJ941"/>
      <c r="KX941" s="23"/>
      <c r="KY941" s="23"/>
    </row>
    <row r="942" spans="36:311" x14ac:dyDescent="0.2">
      <c r="AJ942" s="23"/>
      <c r="HH942"/>
      <c r="IW942" s="36"/>
      <c r="JI942"/>
      <c r="JJ942"/>
      <c r="KX942" s="23"/>
      <c r="KY942" s="23"/>
    </row>
    <row r="943" spans="36:311" x14ac:dyDescent="0.2">
      <c r="AJ943" s="23"/>
      <c r="HH943"/>
      <c r="IW943" s="36"/>
      <c r="JI943"/>
      <c r="JJ943"/>
      <c r="KX943" s="23"/>
      <c r="KY943" s="23"/>
    </row>
    <row r="944" spans="36:311" x14ac:dyDescent="0.2">
      <c r="AJ944" s="23"/>
      <c r="HH944"/>
      <c r="IW944" s="36"/>
      <c r="JI944"/>
      <c r="JJ944"/>
      <c r="KX944" s="23"/>
      <c r="KY944" s="23"/>
    </row>
    <row r="945" spans="36:311" x14ac:dyDescent="0.2">
      <c r="AJ945" s="23"/>
      <c r="HH945"/>
      <c r="IW945" s="36"/>
      <c r="JI945"/>
      <c r="JJ945"/>
      <c r="KX945" s="23"/>
      <c r="KY945" s="23"/>
    </row>
    <row r="946" spans="36:311" x14ac:dyDescent="0.2">
      <c r="AJ946" s="23"/>
      <c r="HH946"/>
      <c r="IW946" s="36"/>
      <c r="JI946"/>
      <c r="JJ946"/>
      <c r="KX946" s="23"/>
      <c r="KY946" s="23"/>
    </row>
    <row r="947" spans="36:311" x14ac:dyDescent="0.2">
      <c r="AJ947" s="23"/>
      <c r="HH947"/>
      <c r="IW947" s="36"/>
      <c r="JI947"/>
      <c r="JJ947"/>
      <c r="KX947" s="23"/>
      <c r="KY947" s="23"/>
    </row>
    <row r="948" spans="36:311" x14ac:dyDescent="0.2">
      <c r="AJ948" s="23"/>
      <c r="HH948"/>
      <c r="IW948" s="36"/>
      <c r="JI948"/>
      <c r="JJ948"/>
      <c r="KX948" s="23"/>
      <c r="KY948" s="23"/>
    </row>
    <row r="949" spans="36:311" x14ac:dyDescent="0.2">
      <c r="AJ949" s="23"/>
      <c r="HH949"/>
      <c r="IW949" s="36"/>
      <c r="JI949"/>
      <c r="JJ949"/>
      <c r="KX949" s="23"/>
      <c r="KY949" s="23"/>
    </row>
    <row r="950" spans="36:311" x14ac:dyDescent="0.2">
      <c r="AJ950" s="23"/>
      <c r="HH950"/>
      <c r="IW950" s="36"/>
      <c r="JI950"/>
      <c r="JJ950"/>
      <c r="KX950" s="23"/>
      <c r="KY950" s="23"/>
    </row>
    <row r="951" spans="36:311" x14ac:dyDescent="0.2">
      <c r="AJ951" s="23"/>
      <c r="HH951"/>
      <c r="IW951" s="36"/>
      <c r="JI951"/>
      <c r="JJ951"/>
      <c r="KX951" s="23"/>
      <c r="KY951" s="23"/>
    </row>
    <row r="952" spans="36:311" x14ac:dyDescent="0.2">
      <c r="AJ952" s="23"/>
      <c r="HH952"/>
      <c r="IW952" s="36"/>
      <c r="JI952"/>
      <c r="JJ952"/>
      <c r="KX952" s="23"/>
      <c r="KY952" s="23"/>
    </row>
    <row r="953" spans="36:311" x14ac:dyDescent="0.2">
      <c r="AJ953" s="23"/>
      <c r="HH953"/>
      <c r="IW953" s="36"/>
      <c r="JI953"/>
      <c r="JJ953"/>
      <c r="KX953" s="23"/>
      <c r="KY953" s="23"/>
    </row>
    <row r="954" spans="36:311" x14ac:dyDescent="0.2">
      <c r="AJ954" s="23"/>
      <c r="HH954"/>
      <c r="IW954" s="36"/>
      <c r="JI954"/>
      <c r="JJ954"/>
      <c r="KX954" s="23"/>
      <c r="KY954" s="23"/>
    </row>
    <row r="955" spans="36:311" x14ac:dyDescent="0.2">
      <c r="AJ955" s="23"/>
      <c r="HH955"/>
      <c r="IW955" s="36"/>
      <c r="JI955"/>
      <c r="JJ955"/>
      <c r="KX955" s="23"/>
      <c r="KY955" s="23"/>
    </row>
    <row r="956" spans="36:311" x14ac:dyDescent="0.2">
      <c r="AJ956" s="23"/>
      <c r="HH956"/>
      <c r="IW956" s="36"/>
      <c r="JI956"/>
      <c r="JJ956"/>
      <c r="KX956" s="23"/>
      <c r="KY956" s="23"/>
    </row>
    <row r="957" spans="36:311" x14ac:dyDescent="0.2">
      <c r="AJ957" s="23"/>
      <c r="HH957"/>
      <c r="IW957" s="36"/>
      <c r="JI957"/>
      <c r="JJ957"/>
      <c r="KX957" s="23"/>
      <c r="KY957" s="23"/>
    </row>
    <row r="958" spans="36:311" x14ac:dyDescent="0.2">
      <c r="AJ958" s="23"/>
      <c r="HH958"/>
      <c r="IW958" s="36"/>
      <c r="JI958"/>
      <c r="JJ958"/>
      <c r="KX958" s="23"/>
      <c r="KY958" s="23"/>
    </row>
    <row r="959" spans="36:311" x14ac:dyDescent="0.2">
      <c r="AJ959" s="23"/>
      <c r="HH959"/>
      <c r="IW959" s="36"/>
      <c r="JI959"/>
      <c r="JJ959"/>
      <c r="KX959" s="23"/>
      <c r="KY959" s="23"/>
    </row>
    <row r="960" spans="36:311" x14ac:dyDescent="0.2">
      <c r="AJ960" s="23"/>
      <c r="HH960"/>
      <c r="IW960" s="36"/>
      <c r="JI960"/>
      <c r="JJ960"/>
      <c r="KX960" s="23"/>
      <c r="KY960" s="23"/>
    </row>
    <row r="961" spans="36:311" x14ac:dyDescent="0.2">
      <c r="AJ961" s="23"/>
      <c r="HH961"/>
      <c r="IW961" s="36"/>
      <c r="JI961"/>
      <c r="JJ961"/>
      <c r="KX961" s="23"/>
      <c r="KY961" s="23"/>
    </row>
    <row r="962" spans="36:311" x14ac:dyDescent="0.2">
      <c r="AJ962" s="23"/>
      <c r="HH962"/>
      <c r="IW962" s="36"/>
      <c r="JI962"/>
      <c r="JJ962"/>
      <c r="KX962" s="23"/>
      <c r="KY962" s="23"/>
    </row>
    <row r="963" spans="36:311" x14ac:dyDescent="0.2">
      <c r="AJ963" s="23"/>
      <c r="HH963"/>
      <c r="IW963" s="36"/>
      <c r="JI963"/>
      <c r="JJ963"/>
      <c r="KX963" s="23"/>
      <c r="KY963" s="23"/>
    </row>
    <row r="964" spans="36:311" x14ac:dyDescent="0.2">
      <c r="AJ964" s="23"/>
      <c r="HH964"/>
      <c r="IW964" s="36"/>
      <c r="JI964"/>
      <c r="JJ964"/>
      <c r="KX964" s="23"/>
      <c r="KY964" s="23"/>
    </row>
    <row r="965" spans="36:311" x14ac:dyDescent="0.2">
      <c r="AJ965" s="23"/>
      <c r="HH965"/>
      <c r="IW965" s="36"/>
      <c r="JI965"/>
      <c r="JJ965"/>
      <c r="KX965" s="23"/>
      <c r="KY965" s="23"/>
    </row>
    <row r="966" spans="36:311" x14ac:dyDescent="0.2">
      <c r="AJ966" s="23"/>
      <c r="HH966"/>
      <c r="IW966" s="36"/>
      <c r="JI966"/>
      <c r="JJ966"/>
      <c r="KX966" s="23"/>
      <c r="KY966" s="23"/>
    </row>
    <row r="967" spans="36:311" x14ac:dyDescent="0.2">
      <c r="AJ967" s="23"/>
      <c r="HH967"/>
      <c r="IW967" s="36"/>
      <c r="JI967"/>
      <c r="JJ967"/>
      <c r="KX967" s="23"/>
      <c r="KY967" s="23"/>
    </row>
    <row r="968" spans="36:311" x14ac:dyDescent="0.2">
      <c r="AJ968" s="23"/>
      <c r="HH968"/>
      <c r="IW968" s="36"/>
      <c r="JI968"/>
      <c r="JJ968"/>
      <c r="KX968" s="23"/>
      <c r="KY968" s="23"/>
    </row>
    <row r="969" spans="36:311" x14ac:dyDescent="0.2">
      <c r="AJ969" s="23"/>
      <c r="HH969"/>
      <c r="IW969" s="36"/>
      <c r="JI969"/>
      <c r="JJ969"/>
      <c r="KX969" s="23"/>
      <c r="KY969" s="23"/>
    </row>
    <row r="970" spans="36:311" x14ac:dyDescent="0.2">
      <c r="AJ970" s="23"/>
      <c r="HH970"/>
      <c r="IW970" s="36"/>
      <c r="JI970"/>
      <c r="JJ970"/>
      <c r="KX970" s="23"/>
      <c r="KY970" s="23"/>
    </row>
    <row r="971" spans="36:311" x14ac:dyDescent="0.2">
      <c r="AJ971" s="23"/>
      <c r="HH971"/>
      <c r="IW971" s="36"/>
      <c r="JI971"/>
      <c r="JJ971"/>
      <c r="KX971" s="23"/>
      <c r="KY971" s="23"/>
    </row>
    <row r="972" spans="36:311" x14ac:dyDescent="0.2">
      <c r="AJ972" s="23"/>
      <c r="HH972"/>
      <c r="IW972" s="36"/>
      <c r="JI972"/>
      <c r="JJ972"/>
      <c r="KX972" s="23"/>
      <c r="KY972" s="23"/>
    </row>
    <row r="973" spans="36:311" x14ac:dyDescent="0.2">
      <c r="AJ973" s="23"/>
      <c r="HH973"/>
      <c r="IW973" s="36"/>
      <c r="JI973"/>
      <c r="JJ973"/>
      <c r="KX973" s="23"/>
      <c r="KY973" s="23"/>
    </row>
    <row r="974" spans="36:311" x14ac:dyDescent="0.2">
      <c r="AJ974" s="23"/>
      <c r="HH974"/>
      <c r="IW974" s="36"/>
      <c r="JI974"/>
      <c r="JJ974"/>
      <c r="KX974" s="23"/>
      <c r="KY974" s="23"/>
    </row>
    <row r="975" spans="36:311" x14ac:dyDescent="0.2">
      <c r="AJ975" s="23"/>
      <c r="HH975"/>
      <c r="IW975" s="36"/>
      <c r="JI975"/>
      <c r="JJ975"/>
      <c r="KX975" s="23"/>
      <c r="KY975" s="23"/>
    </row>
    <row r="976" spans="36:311" x14ac:dyDescent="0.2">
      <c r="AJ976" s="23"/>
      <c r="HH976"/>
      <c r="IW976" s="36"/>
      <c r="JI976"/>
      <c r="JJ976"/>
      <c r="KX976" s="23"/>
      <c r="KY976" s="23"/>
    </row>
    <row r="977" spans="36:311" x14ac:dyDescent="0.2">
      <c r="AJ977" s="23"/>
      <c r="HH977"/>
      <c r="IW977" s="36"/>
      <c r="JI977"/>
      <c r="JJ977"/>
      <c r="KX977" s="23"/>
      <c r="KY977" s="23"/>
    </row>
    <row r="978" spans="36:311" x14ac:dyDescent="0.2">
      <c r="AJ978" s="23"/>
      <c r="HH978"/>
      <c r="IW978" s="36"/>
      <c r="JI978"/>
      <c r="JJ978"/>
      <c r="KX978" s="23"/>
      <c r="KY978" s="23"/>
    </row>
    <row r="979" spans="36:311" x14ac:dyDescent="0.2">
      <c r="AJ979" s="23"/>
      <c r="HH979"/>
      <c r="IW979" s="36"/>
      <c r="JI979"/>
      <c r="JJ979"/>
      <c r="KX979" s="23"/>
      <c r="KY979" s="23"/>
    </row>
    <row r="980" spans="36:311" x14ac:dyDescent="0.2">
      <c r="AJ980" s="23"/>
      <c r="HH980"/>
      <c r="IW980" s="36"/>
      <c r="JI980"/>
      <c r="JJ980"/>
      <c r="KX980" s="23"/>
      <c r="KY980" s="23"/>
    </row>
    <row r="981" spans="36:311" x14ac:dyDescent="0.2">
      <c r="AJ981" s="23"/>
      <c r="HH981"/>
      <c r="IW981" s="36"/>
      <c r="JI981"/>
      <c r="JJ981"/>
      <c r="KX981" s="23"/>
      <c r="KY981" s="23"/>
    </row>
    <row r="982" spans="36:311" x14ac:dyDescent="0.2">
      <c r="AJ982" s="23"/>
      <c r="HH982"/>
      <c r="IW982" s="36"/>
      <c r="JI982"/>
      <c r="JJ982"/>
      <c r="KX982" s="23"/>
      <c r="KY982" s="23"/>
    </row>
    <row r="983" spans="36:311" x14ac:dyDescent="0.2">
      <c r="AJ983" s="23"/>
      <c r="HH983"/>
      <c r="IW983" s="36"/>
      <c r="JI983"/>
      <c r="JJ983"/>
      <c r="KX983" s="23"/>
      <c r="KY983" s="23"/>
    </row>
    <row r="984" spans="36:311" x14ac:dyDescent="0.2">
      <c r="AJ984" s="23"/>
      <c r="HH984"/>
      <c r="IW984" s="36"/>
      <c r="JI984"/>
      <c r="JJ984"/>
      <c r="KX984" s="23"/>
      <c r="KY984" s="23"/>
    </row>
    <row r="985" spans="36:311" x14ac:dyDescent="0.2">
      <c r="AJ985" s="23"/>
      <c r="HH985"/>
      <c r="IW985" s="36"/>
      <c r="JI985"/>
      <c r="JJ985"/>
      <c r="KX985" s="23"/>
      <c r="KY985" s="23"/>
    </row>
    <row r="986" spans="36:311" x14ac:dyDescent="0.2">
      <c r="AJ986" s="23"/>
      <c r="HH986"/>
      <c r="IW986" s="36"/>
      <c r="JI986"/>
      <c r="JJ986"/>
      <c r="KX986" s="23"/>
      <c r="KY986" s="23"/>
    </row>
    <row r="987" spans="36:311" x14ac:dyDescent="0.2">
      <c r="AJ987" s="23"/>
      <c r="HH987"/>
      <c r="IW987" s="36"/>
      <c r="JI987"/>
      <c r="JJ987"/>
      <c r="KX987" s="23"/>
      <c r="KY987" s="23"/>
    </row>
    <row r="988" spans="36:311" x14ac:dyDescent="0.2">
      <c r="AJ988" s="23"/>
      <c r="HH988"/>
      <c r="IW988" s="36"/>
      <c r="JI988"/>
      <c r="JJ988"/>
      <c r="KX988" s="23"/>
      <c r="KY988" s="23"/>
    </row>
    <row r="989" spans="36:311" x14ac:dyDescent="0.2">
      <c r="AJ989" s="23"/>
      <c r="HH989"/>
      <c r="IW989" s="36"/>
      <c r="JI989"/>
      <c r="JJ989"/>
      <c r="KX989" s="23"/>
      <c r="KY989" s="23"/>
    </row>
    <row r="990" spans="36:311" x14ac:dyDescent="0.2">
      <c r="AJ990" s="23"/>
      <c r="HH990"/>
      <c r="IW990" s="36"/>
      <c r="JI990"/>
      <c r="JJ990"/>
      <c r="KX990" s="23"/>
      <c r="KY990" s="23"/>
    </row>
    <row r="991" spans="36:311" x14ac:dyDescent="0.2">
      <c r="AJ991" s="23"/>
      <c r="HH991"/>
      <c r="IW991" s="36"/>
      <c r="JI991"/>
      <c r="JJ991"/>
      <c r="KX991" s="23"/>
      <c r="KY991" s="23"/>
    </row>
    <row r="992" spans="36:311" x14ac:dyDescent="0.2">
      <c r="AJ992" s="23"/>
      <c r="HH992"/>
      <c r="IW992" s="36"/>
      <c r="JI992"/>
      <c r="JJ992"/>
      <c r="KX992" s="23"/>
      <c r="KY992" s="23"/>
    </row>
    <row r="993" spans="36:311" x14ac:dyDescent="0.2">
      <c r="AJ993" s="23"/>
      <c r="HH993"/>
      <c r="IW993" s="36"/>
      <c r="JI993"/>
      <c r="JJ993"/>
      <c r="KX993" s="23"/>
      <c r="KY993" s="23"/>
    </row>
    <row r="994" spans="36:311" x14ac:dyDescent="0.2">
      <c r="AJ994" s="23"/>
      <c r="HH994"/>
      <c r="IW994" s="36"/>
      <c r="JI994"/>
      <c r="JJ994"/>
      <c r="KX994" s="23"/>
      <c r="KY994" s="23"/>
    </row>
    <row r="995" spans="36:311" x14ac:dyDescent="0.2">
      <c r="AJ995" s="23"/>
      <c r="HH995"/>
      <c r="IW995" s="36"/>
      <c r="JI995"/>
      <c r="JJ995"/>
      <c r="KX995" s="23"/>
      <c r="KY995" s="23"/>
    </row>
    <row r="996" spans="36:311" x14ac:dyDescent="0.2">
      <c r="AJ996" s="23"/>
      <c r="HH996"/>
      <c r="IW996" s="36"/>
      <c r="JI996"/>
      <c r="JJ996"/>
      <c r="KX996" s="23"/>
      <c r="KY996" s="23"/>
    </row>
    <row r="997" spans="36:311" x14ac:dyDescent="0.2">
      <c r="AJ997" s="23"/>
      <c r="HH997"/>
      <c r="IW997" s="36"/>
      <c r="JI997"/>
      <c r="JJ997"/>
      <c r="KX997" s="23"/>
      <c r="KY997" s="23"/>
    </row>
    <row r="998" spans="36:311" x14ac:dyDescent="0.2">
      <c r="AJ998" s="23"/>
      <c r="HH998"/>
      <c r="IW998" s="36"/>
      <c r="JI998"/>
      <c r="JJ998"/>
      <c r="KX998" s="23"/>
      <c r="KY998" s="23"/>
    </row>
    <row r="999" spans="36:311" x14ac:dyDescent="0.2">
      <c r="AJ999" s="23"/>
      <c r="HH999"/>
      <c r="IW999" s="36"/>
      <c r="JI999"/>
      <c r="JJ999"/>
      <c r="KX999" s="23"/>
      <c r="KY999" s="23"/>
    </row>
    <row r="1000" spans="36:311" x14ac:dyDescent="0.2">
      <c r="AJ1000" s="23"/>
      <c r="HH1000"/>
      <c r="IW1000" s="36"/>
      <c r="JI1000"/>
      <c r="JJ1000"/>
      <c r="KX1000" s="23"/>
      <c r="KY1000" s="23"/>
    </row>
    <row r="1001" spans="36:311" x14ac:dyDescent="0.2">
      <c r="AJ1001" s="23"/>
      <c r="HH1001"/>
      <c r="IW1001" s="36"/>
      <c r="JI1001"/>
      <c r="JJ1001"/>
      <c r="KX1001" s="23"/>
      <c r="KY1001" s="23"/>
    </row>
    <row r="1002" spans="36:311" x14ac:dyDescent="0.2">
      <c r="AJ1002" s="23"/>
      <c r="HH1002"/>
      <c r="IW1002" s="36"/>
      <c r="JI1002"/>
      <c r="JJ1002"/>
      <c r="KX1002" s="23"/>
      <c r="KY1002" s="23"/>
    </row>
    <row r="1003" spans="36:311" x14ac:dyDescent="0.2">
      <c r="AJ1003" s="23"/>
      <c r="HH1003"/>
      <c r="IW1003" s="36"/>
      <c r="JI1003"/>
      <c r="JJ1003"/>
      <c r="KX1003" s="23"/>
      <c r="KY1003" s="23"/>
    </row>
    <row r="1004" spans="36:311" x14ac:dyDescent="0.2">
      <c r="AJ1004" s="23"/>
      <c r="HH1004"/>
      <c r="IW1004" s="36"/>
      <c r="JI1004"/>
      <c r="JJ1004"/>
      <c r="KX1004" s="23"/>
      <c r="KY1004" s="23"/>
    </row>
    <row r="1005" spans="36:311" x14ac:dyDescent="0.2">
      <c r="AJ1005" s="23"/>
      <c r="HH1005"/>
      <c r="IW1005" s="36"/>
      <c r="JI1005"/>
      <c r="JJ1005"/>
      <c r="KX1005" s="23"/>
      <c r="KY1005" s="23"/>
    </row>
    <row r="1006" spans="36:311" x14ac:dyDescent="0.2">
      <c r="AJ1006" s="23"/>
      <c r="HH1006"/>
      <c r="IW1006" s="36"/>
      <c r="JI1006"/>
      <c r="JJ1006"/>
      <c r="KX1006" s="23"/>
      <c r="KY1006" s="23"/>
    </row>
    <row r="1007" spans="36:311" x14ac:dyDescent="0.2">
      <c r="AJ1007" s="23"/>
      <c r="HH1007"/>
      <c r="IW1007" s="36"/>
      <c r="JI1007"/>
      <c r="JJ1007"/>
      <c r="KX1007" s="23"/>
      <c r="KY1007" s="23"/>
    </row>
    <row r="1008" spans="36:311" x14ac:dyDescent="0.2">
      <c r="AJ1008" s="23"/>
      <c r="HH1008"/>
      <c r="IW1008" s="36"/>
      <c r="JI1008"/>
      <c r="JJ1008"/>
      <c r="KX1008" s="23"/>
      <c r="KY1008" s="23"/>
    </row>
    <row r="1009" spans="36:311" x14ac:dyDescent="0.2">
      <c r="AJ1009" s="23"/>
      <c r="HH1009"/>
      <c r="IW1009" s="36"/>
      <c r="JI1009"/>
      <c r="JJ1009"/>
      <c r="KX1009" s="23"/>
      <c r="KY1009" s="23"/>
    </row>
    <row r="1010" spans="36:311" x14ac:dyDescent="0.2">
      <c r="AJ1010" s="23"/>
      <c r="HH1010"/>
      <c r="IW1010" s="36"/>
      <c r="JI1010"/>
      <c r="JJ1010"/>
      <c r="KX1010" s="23"/>
      <c r="KY1010" s="23"/>
    </row>
    <row r="1011" spans="36:311" x14ac:dyDescent="0.2">
      <c r="AJ1011" s="23"/>
      <c r="HH1011"/>
      <c r="IW1011" s="36"/>
      <c r="JI1011"/>
      <c r="JJ1011"/>
      <c r="KX1011" s="23"/>
      <c r="KY1011" s="23"/>
    </row>
    <row r="1012" spans="36:311" x14ac:dyDescent="0.2">
      <c r="AJ1012" s="23"/>
      <c r="HH1012"/>
      <c r="IW1012" s="36"/>
      <c r="JI1012"/>
      <c r="JJ1012"/>
      <c r="KX1012" s="23"/>
      <c r="KY1012" s="23"/>
    </row>
    <row r="1013" spans="36:311" x14ac:dyDescent="0.2">
      <c r="AJ1013" s="23"/>
      <c r="HH1013"/>
      <c r="IW1013" s="36"/>
      <c r="JI1013"/>
      <c r="JJ1013"/>
      <c r="KX1013" s="23"/>
      <c r="KY1013" s="23"/>
    </row>
    <row r="1014" spans="36:311" x14ac:dyDescent="0.2">
      <c r="AJ1014" s="23"/>
      <c r="HH1014"/>
      <c r="IW1014" s="36"/>
      <c r="JI1014"/>
      <c r="JJ1014"/>
      <c r="KX1014" s="23"/>
      <c r="KY1014" s="23"/>
    </row>
    <row r="1015" spans="36:311" x14ac:dyDescent="0.2">
      <c r="AJ1015" s="23"/>
      <c r="HH1015"/>
      <c r="IW1015" s="36"/>
      <c r="JI1015"/>
      <c r="JJ1015"/>
      <c r="KX1015" s="23"/>
      <c r="KY1015" s="23"/>
    </row>
    <row r="1016" spans="36:311" x14ac:dyDescent="0.2">
      <c r="AJ1016" s="23"/>
      <c r="HH1016"/>
      <c r="IW1016" s="36"/>
      <c r="JI1016"/>
      <c r="JJ1016"/>
      <c r="KX1016" s="23"/>
      <c r="KY1016" s="23"/>
    </row>
    <row r="1017" spans="36:311" x14ac:dyDescent="0.2">
      <c r="AJ1017" s="23"/>
      <c r="HH1017"/>
      <c r="IW1017" s="36"/>
      <c r="JI1017"/>
      <c r="JJ1017"/>
      <c r="KX1017" s="23"/>
      <c r="KY1017" s="23"/>
    </row>
    <row r="1018" spans="36:311" x14ac:dyDescent="0.2">
      <c r="AJ1018" s="23"/>
      <c r="HH1018"/>
      <c r="IW1018" s="36"/>
      <c r="JI1018"/>
      <c r="JJ1018"/>
      <c r="KX1018" s="23"/>
      <c r="KY1018" s="23"/>
    </row>
    <row r="1019" spans="36:311" x14ac:dyDescent="0.2">
      <c r="AJ1019" s="23"/>
      <c r="HH1019"/>
      <c r="IW1019" s="36"/>
      <c r="JI1019"/>
      <c r="JJ1019"/>
      <c r="KX1019" s="23"/>
      <c r="KY1019" s="23"/>
    </row>
    <row r="1020" spans="36:311" x14ac:dyDescent="0.2">
      <c r="AJ1020" s="23"/>
      <c r="HH1020"/>
      <c r="IW1020" s="36"/>
      <c r="JI1020"/>
      <c r="JJ1020"/>
      <c r="KX1020" s="23"/>
      <c r="KY1020" s="23"/>
    </row>
    <row r="1021" spans="36:311" x14ac:dyDescent="0.2">
      <c r="AJ1021" s="23"/>
      <c r="HH1021"/>
      <c r="IW1021" s="36"/>
      <c r="JI1021"/>
      <c r="JJ1021"/>
      <c r="KX1021" s="23"/>
      <c r="KY1021" s="23"/>
    </row>
    <row r="1022" spans="36:311" x14ac:dyDescent="0.2">
      <c r="AJ1022" s="23"/>
      <c r="HH1022"/>
      <c r="IW1022" s="36"/>
      <c r="JI1022"/>
      <c r="JJ1022"/>
      <c r="KX1022" s="23"/>
      <c r="KY1022" s="23"/>
    </row>
    <row r="1023" spans="36:311" x14ac:dyDescent="0.2">
      <c r="AJ1023" s="23"/>
      <c r="HH1023"/>
      <c r="IW1023" s="36"/>
      <c r="JI1023"/>
      <c r="JJ1023"/>
      <c r="KX1023" s="23"/>
      <c r="KY1023" s="23"/>
    </row>
    <row r="1024" spans="36:311" x14ac:dyDescent="0.2">
      <c r="AJ1024" s="23"/>
      <c r="HH1024"/>
      <c r="IW1024" s="36"/>
      <c r="JI1024"/>
      <c r="JJ1024"/>
      <c r="KX1024" s="23"/>
      <c r="KY1024" s="23"/>
    </row>
    <row r="1025" spans="36:311" x14ac:dyDescent="0.2">
      <c r="AJ1025" s="23"/>
      <c r="HH1025"/>
      <c r="IW1025" s="36"/>
      <c r="JI1025"/>
      <c r="JJ1025"/>
      <c r="KX1025" s="23"/>
      <c r="KY1025" s="23"/>
    </row>
    <row r="1026" spans="36:311" x14ac:dyDescent="0.2">
      <c r="AJ1026" s="23"/>
      <c r="HH1026"/>
      <c r="IW1026" s="36"/>
      <c r="JI1026"/>
      <c r="JJ1026"/>
      <c r="KX1026" s="23"/>
      <c r="KY1026" s="23"/>
    </row>
    <row r="1027" spans="36:311" x14ac:dyDescent="0.2">
      <c r="AJ1027" s="23"/>
      <c r="HH1027"/>
      <c r="IW1027" s="36"/>
      <c r="JI1027"/>
      <c r="JJ1027"/>
      <c r="KX1027" s="23"/>
      <c r="KY1027" s="23"/>
    </row>
    <row r="1028" spans="36:311" x14ac:dyDescent="0.2">
      <c r="AJ1028" s="23"/>
      <c r="HH1028"/>
      <c r="IW1028" s="36"/>
      <c r="JI1028"/>
      <c r="JJ1028"/>
      <c r="KX1028" s="23"/>
      <c r="KY1028" s="23"/>
    </row>
    <row r="1029" spans="36:311" x14ac:dyDescent="0.2">
      <c r="AJ1029" s="23"/>
      <c r="HH1029"/>
      <c r="IW1029" s="36"/>
      <c r="JI1029"/>
      <c r="JJ1029"/>
      <c r="KX1029" s="23"/>
      <c r="KY1029" s="23"/>
    </row>
    <row r="1030" spans="36:311" x14ac:dyDescent="0.2">
      <c r="AJ1030" s="23"/>
      <c r="HH1030"/>
      <c r="IW1030" s="36"/>
      <c r="JI1030"/>
      <c r="JJ1030"/>
      <c r="KX1030" s="23"/>
      <c r="KY1030" s="23"/>
    </row>
    <row r="1031" spans="36:311" x14ac:dyDescent="0.2">
      <c r="AJ1031" s="23"/>
      <c r="HH1031"/>
      <c r="IW1031" s="36"/>
      <c r="JI1031"/>
      <c r="JJ1031"/>
      <c r="KX1031" s="23"/>
      <c r="KY1031" s="23"/>
    </row>
    <row r="1032" spans="36:311" x14ac:dyDescent="0.2">
      <c r="AJ1032" s="23"/>
      <c r="HH1032"/>
      <c r="IW1032" s="36"/>
      <c r="JI1032"/>
      <c r="JJ1032"/>
      <c r="KX1032" s="23"/>
      <c r="KY1032" s="23"/>
    </row>
    <row r="1033" spans="36:311" x14ac:dyDescent="0.2">
      <c r="AJ1033" s="23"/>
      <c r="HH1033"/>
      <c r="IW1033" s="36"/>
      <c r="JI1033"/>
      <c r="JJ1033"/>
      <c r="KX1033" s="23"/>
      <c r="KY1033" s="23"/>
    </row>
    <row r="1034" spans="36:311" x14ac:dyDescent="0.2">
      <c r="AJ1034" s="23"/>
      <c r="HH1034"/>
      <c r="IW1034" s="36"/>
      <c r="JI1034"/>
      <c r="JJ1034"/>
      <c r="KX1034" s="23"/>
      <c r="KY1034" s="23"/>
    </row>
    <row r="1035" spans="36:311" x14ac:dyDescent="0.2">
      <c r="AJ1035" s="23"/>
      <c r="HH1035"/>
      <c r="IW1035" s="36"/>
      <c r="JI1035"/>
      <c r="JJ1035"/>
      <c r="KX1035" s="23"/>
      <c r="KY1035" s="23"/>
    </row>
    <row r="1036" spans="36:311" x14ac:dyDescent="0.2">
      <c r="AJ1036" s="23"/>
      <c r="HH1036"/>
      <c r="IW1036" s="36"/>
      <c r="JI1036"/>
      <c r="JJ1036"/>
      <c r="KX1036" s="23"/>
      <c r="KY1036" s="23"/>
    </row>
    <row r="1037" spans="36:311" x14ac:dyDescent="0.2">
      <c r="AJ1037" s="23"/>
      <c r="HH1037"/>
      <c r="IW1037" s="36"/>
      <c r="JI1037"/>
      <c r="JJ1037"/>
      <c r="KX1037" s="23"/>
      <c r="KY1037" s="23"/>
    </row>
    <row r="1038" spans="36:311" x14ac:dyDescent="0.2">
      <c r="AJ1038" s="23"/>
      <c r="HH1038"/>
      <c r="IW1038" s="36"/>
      <c r="JI1038"/>
      <c r="JJ1038"/>
      <c r="KX1038" s="23"/>
      <c r="KY1038" s="23"/>
    </row>
    <row r="1039" spans="36:311" x14ac:dyDescent="0.2">
      <c r="AJ1039" s="23"/>
      <c r="HH1039"/>
      <c r="IW1039" s="36"/>
      <c r="JI1039"/>
      <c r="JJ1039"/>
      <c r="KX1039" s="23"/>
      <c r="KY1039" s="23"/>
    </row>
    <row r="1040" spans="36:311" x14ac:dyDescent="0.2">
      <c r="AJ1040" s="23"/>
      <c r="HH1040"/>
      <c r="IW1040" s="36"/>
      <c r="JI1040"/>
      <c r="JJ1040"/>
      <c r="KX1040" s="23"/>
      <c r="KY1040" s="23"/>
    </row>
    <row r="1041" spans="36:311" x14ac:dyDescent="0.2">
      <c r="AJ1041" s="23"/>
      <c r="HH1041"/>
      <c r="IW1041" s="36"/>
      <c r="JI1041"/>
      <c r="JJ1041"/>
      <c r="KX1041" s="23"/>
      <c r="KY1041" s="23"/>
    </row>
    <row r="1042" spans="36:311" x14ac:dyDescent="0.2">
      <c r="AJ1042" s="23"/>
      <c r="HH1042"/>
      <c r="IW1042" s="36"/>
      <c r="JI1042"/>
      <c r="JJ1042"/>
      <c r="KX1042" s="23"/>
      <c r="KY1042" s="23"/>
    </row>
    <row r="1043" spans="36:311" x14ac:dyDescent="0.2">
      <c r="AJ1043" s="23"/>
      <c r="HH1043"/>
      <c r="IW1043" s="36"/>
      <c r="JI1043"/>
      <c r="JJ1043"/>
      <c r="KX1043" s="23"/>
      <c r="KY1043" s="23"/>
    </row>
    <row r="1044" spans="36:311" x14ac:dyDescent="0.2">
      <c r="AJ1044" s="23"/>
      <c r="HH1044"/>
      <c r="IW1044" s="36"/>
      <c r="JI1044"/>
      <c r="JJ1044"/>
      <c r="KX1044" s="23"/>
      <c r="KY1044" s="23"/>
    </row>
    <row r="1045" spans="36:311" x14ac:dyDescent="0.2">
      <c r="AJ1045" s="23"/>
      <c r="HH1045"/>
      <c r="IW1045" s="36"/>
      <c r="JI1045"/>
      <c r="JJ1045"/>
      <c r="KX1045" s="23"/>
      <c r="KY1045" s="23"/>
    </row>
    <row r="1046" spans="36:311" x14ac:dyDescent="0.2">
      <c r="AJ1046" s="23"/>
      <c r="HH1046"/>
      <c r="IW1046" s="36"/>
      <c r="JI1046"/>
      <c r="JJ1046"/>
      <c r="KX1046" s="23"/>
      <c r="KY1046" s="23"/>
    </row>
    <row r="1047" spans="36:311" x14ac:dyDescent="0.2">
      <c r="AJ1047" s="23"/>
      <c r="HH1047"/>
      <c r="IW1047" s="36"/>
      <c r="JI1047"/>
      <c r="JJ1047"/>
      <c r="KX1047" s="23"/>
      <c r="KY1047" s="23"/>
    </row>
    <row r="1048" spans="36:311" x14ac:dyDescent="0.2">
      <c r="AJ1048" s="23"/>
      <c r="HH1048"/>
      <c r="IW1048" s="36"/>
      <c r="JI1048"/>
      <c r="JJ1048"/>
      <c r="KX1048" s="23"/>
      <c r="KY1048" s="23"/>
    </row>
    <row r="1049" spans="36:311" x14ac:dyDescent="0.2">
      <c r="AJ1049" s="23"/>
      <c r="HH1049"/>
      <c r="IW1049" s="36"/>
      <c r="JI1049"/>
      <c r="JJ1049"/>
      <c r="KX1049" s="23"/>
      <c r="KY1049" s="23"/>
    </row>
    <row r="1050" spans="36:311" x14ac:dyDescent="0.2">
      <c r="AJ1050" s="23"/>
      <c r="HH1050"/>
      <c r="IW1050" s="36"/>
      <c r="JI1050"/>
      <c r="JJ1050"/>
      <c r="KX1050" s="23"/>
      <c r="KY1050" s="23"/>
    </row>
    <row r="1051" spans="36:311" x14ac:dyDescent="0.2">
      <c r="AJ1051" s="23"/>
      <c r="HH1051"/>
      <c r="IW1051" s="36"/>
      <c r="JI1051"/>
      <c r="JJ1051"/>
      <c r="KX1051" s="23"/>
      <c r="KY1051" s="23"/>
    </row>
    <row r="1052" spans="36:311" x14ac:dyDescent="0.2">
      <c r="AJ1052" s="23"/>
      <c r="HH1052"/>
      <c r="IW1052" s="36"/>
      <c r="JI1052"/>
      <c r="JJ1052"/>
      <c r="KX1052" s="23"/>
      <c r="KY1052" s="23"/>
    </row>
    <row r="1053" spans="36:311" x14ac:dyDescent="0.2">
      <c r="AJ1053" s="23"/>
      <c r="HH1053"/>
      <c r="IW1053" s="36"/>
      <c r="JI1053"/>
      <c r="JJ1053"/>
      <c r="KX1053" s="23"/>
      <c r="KY1053" s="23"/>
    </row>
    <row r="1054" spans="36:311" x14ac:dyDescent="0.2">
      <c r="AJ1054" s="23"/>
      <c r="HH1054"/>
      <c r="IW1054" s="36"/>
      <c r="JI1054"/>
      <c r="JJ1054"/>
      <c r="KX1054" s="23"/>
      <c r="KY1054" s="23"/>
    </row>
    <row r="1055" spans="36:311" x14ac:dyDescent="0.2">
      <c r="AJ1055" s="23"/>
      <c r="HH1055"/>
      <c r="IW1055" s="36"/>
      <c r="JI1055"/>
      <c r="JJ1055"/>
      <c r="KX1055" s="23"/>
      <c r="KY1055" s="23"/>
    </row>
    <row r="1056" spans="36:311" x14ac:dyDescent="0.2">
      <c r="AJ1056" s="23"/>
      <c r="HH1056"/>
      <c r="IW1056" s="36"/>
      <c r="JI1056"/>
      <c r="JJ1056"/>
      <c r="KX1056" s="23"/>
      <c r="KY1056" s="23"/>
    </row>
    <row r="1057" spans="36:311" x14ac:dyDescent="0.2">
      <c r="AJ1057" s="23"/>
      <c r="HH1057"/>
      <c r="IW1057" s="36"/>
      <c r="JI1057"/>
      <c r="JJ1057"/>
      <c r="KX1057" s="23"/>
      <c r="KY1057" s="23"/>
    </row>
    <row r="1058" spans="36:311" x14ac:dyDescent="0.2">
      <c r="AJ1058" s="23"/>
      <c r="HH1058"/>
      <c r="IW1058" s="36"/>
      <c r="JI1058"/>
      <c r="JJ1058"/>
      <c r="KX1058" s="23"/>
      <c r="KY1058" s="23"/>
    </row>
    <row r="1059" spans="36:311" x14ac:dyDescent="0.2">
      <c r="AJ1059" s="23"/>
      <c r="HH1059"/>
      <c r="IW1059" s="36"/>
      <c r="JI1059"/>
      <c r="JJ1059"/>
      <c r="KX1059" s="23"/>
      <c r="KY1059" s="23"/>
    </row>
    <row r="1060" spans="36:311" x14ac:dyDescent="0.2">
      <c r="AJ1060" s="23"/>
      <c r="HH1060"/>
      <c r="IW1060" s="36"/>
      <c r="JI1060"/>
      <c r="JJ1060"/>
      <c r="KX1060" s="23"/>
      <c r="KY1060" s="23"/>
    </row>
    <row r="1061" spans="36:311" x14ac:dyDescent="0.2">
      <c r="AJ1061" s="23"/>
      <c r="HH1061"/>
      <c r="IW1061" s="36"/>
      <c r="JI1061"/>
      <c r="JJ1061"/>
      <c r="KX1061" s="23"/>
      <c r="KY1061" s="23"/>
    </row>
    <row r="1062" spans="36:311" x14ac:dyDescent="0.2">
      <c r="AJ1062" s="23"/>
      <c r="HH1062"/>
      <c r="IW1062" s="36"/>
      <c r="JI1062"/>
      <c r="JJ1062"/>
      <c r="KX1062" s="23"/>
      <c r="KY1062" s="23"/>
    </row>
    <row r="1063" spans="36:311" x14ac:dyDescent="0.2">
      <c r="AJ1063" s="23"/>
      <c r="HH1063"/>
      <c r="IW1063" s="36"/>
      <c r="JI1063"/>
      <c r="JJ1063"/>
      <c r="KX1063" s="23"/>
      <c r="KY1063" s="23"/>
    </row>
    <row r="1064" spans="36:311" x14ac:dyDescent="0.2">
      <c r="AJ1064" s="23"/>
      <c r="HH1064"/>
      <c r="IW1064" s="36"/>
      <c r="JI1064"/>
      <c r="JJ1064"/>
      <c r="KX1064" s="23"/>
      <c r="KY1064" s="23"/>
    </row>
    <row r="1065" spans="36:311" x14ac:dyDescent="0.2">
      <c r="AJ1065" s="23"/>
      <c r="HH1065"/>
      <c r="IW1065" s="36"/>
      <c r="JI1065"/>
      <c r="JJ1065"/>
      <c r="KX1065" s="23"/>
      <c r="KY1065" s="23"/>
    </row>
    <row r="1066" spans="36:311" x14ac:dyDescent="0.2">
      <c r="AJ1066" s="23"/>
      <c r="HH1066"/>
      <c r="IW1066" s="36"/>
      <c r="JI1066"/>
      <c r="JJ1066"/>
      <c r="KX1066" s="23"/>
      <c r="KY1066" s="23"/>
    </row>
    <row r="1067" spans="36:311" x14ac:dyDescent="0.2">
      <c r="AJ1067" s="23"/>
      <c r="HH1067"/>
      <c r="IW1067" s="36"/>
      <c r="JI1067"/>
      <c r="JJ1067"/>
      <c r="KX1067" s="23"/>
      <c r="KY1067" s="23"/>
    </row>
    <row r="1068" spans="36:311" x14ac:dyDescent="0.2">
      <c r="AJ1068" s="23"/>
      <c r="HH1068"/>
      <c r="IW1068" s="36"/>
      <c r="JI1068"/>
      <c r="JJ1068"/>
      <c r="KX1068" s="23"/>
      <c r="KY1068" s="23"/>
    </row>
    <row r="1069" spans="36:311" x14ac:dyDescent="0.2">
      <c r="AJ1069" s="23"/>
      <c r="HH1069"/>
      <c r="IW1069" s="36"/>
      <c r="JI1069"/>
      <c r="JJ1069"/>
      <c r="KX1069" s="23"/>
      <c r="KY1069" s="23"/>
    </row>
    <row r="1070" spans="36:311" x14ac:dyDescent="0.2">
      <c r="AJ1070" s="23"/>
      <c r="HH1070"/>
      <c r="IW1070" s="36"/>
      <c r="JI1070"/>
      <c r="JJ1070"/>
      <c r="KX1070" s="23"/>
      <c r="KY1070" s="23"/>
    </row>
    <row r="1071" spans="36:311" x14ac:dyDescent="0.2">
      <c r="AJ1071" s="23"/>
      <c r="HH1071"/>
      <c r="IW1071" s="36"/>
      <c r="JI1071"/>
      <c r="JJ1071"/>
      <c r="KX1071" s="23"/>
      <c r="KY1071" s="23"/>
    </row>
    <row r="1072" spans="36:311" x14ac:dyDescent="0.2">
      <c r="AJ1072" s="23"/>
      <c r="HH1072"/>
      <c r="IW1072" s="36"/>
      <c r="JI1072"/>
      <c r="JJ1072"/>
      <c r="KX1072" s="23"/>
      <c r="KY1072" s="23"/>
    </row>
    <row r="1073" spans="36:311" x14ac:dyDescent="0.2">
      <c r="AJ1073" s="23"/>
      <c r="HH1073"/>
      <c r="IW1073" s="36"/>
      <c r="JI1073"/>
      <c r="JJ1073"/>
      <c r="KX1073" s="23"/>
      <c r="KY1073" s="23"/>
    </row>
    <row r="1074" spans="36:311" x14ac:dyDescent="0.2">
      <c r="AJ1074" s="23"/>
      <c r="HH1074"/>
      <c r="IW1074" s="36"/>
      <c r="JI1074"/>
      <c r="JJ1074"/>
      <c r="KX1074" s="23"/>
      <c r="KY1074" s="23"/>
    </row>
    <row r="1075" spans="36:311" x14ac:dyDescent="0.2">
      <c r="AJ1075" s="23"/>
      <c r="HH1075"/>
      <c r="IW1075" s="36"/>
      <c r="JI1075"/>
      <c r="JJ1075"/>
      <c r="KX1075" s="23"/>
      <c r="KY1075" s="23"/>
    </row>
    <row r="1076" spans="36:311" x14ac:dyDescent="0.2">
      <c r="AJ1076" s="23"/>
      <c r="HH1076"/>
      <c r="IW1076" s="36"/>
      <c r="JI1076"/>
      <c r="JJ1076"/>
      <c r="KX1076" s="23"/>
      <c r="KY1076" s="23"/>
    </row>
    <row r="1077" spans="36:311" x14ac:dyDescent="0.2">
      <c r="AJ1077" s="23"/>
      <c r="HH1077"/>
      <c r="IW1077" s="36"/>
      <c r="JI1077"/>
      <c r="JJ1077"/>
      <c r="KX1077" s="23"/>
      <c r="KY1077" s="23"/>
    </row>
    <row r="1078" spans="36:311" x14ac:dyDescent="0.2">
      <c r="AJ1078" s="23"/>
      <c r="HH1078"/>
      <c r="IW1078" s="36"/>
      <c r="JI1078"/>
      <c r="JJ1078"/>
      <c r="KX1078" s="23"/>
      <c r="KY1078" s="23"/>
    </row>
    <row r="1079" spans="36:311" x14ac:dyDescent="0.2">
      <c r="AJ1079" s="23"/>
      <c r="HH1079"/>
      <c r="IW1079" s="36"/>
      <c r="JI1079"/>
      <c r="JJ1079"/>
      <c r="KX1079" s="23"/>
      <c r="KY1079" s="23"/>
    </row>
    <row r="1080" spans="36:311" x14ac:dyDescent="0.2">
      <c r="AJ1080" s="23"/>
      <c r="HH1080"/>
      <c r="IW1080" s="36"/>
      <c r="JI1080"/>
      <c r="JJ1080"/>
      <c r="KX1080" s="23"/>
      <c r="KY1080" s="23"/>
    </row>
    <row r="1081" spans="36:311" x14ac:dyDescent="0.2">
      <c r="AJ1081" s="23"/>
      <c r="HH1081"/>
      <c r="IW1081" s="36"/>
      <c r="JI1081"/>
      <c r="JJ1081"/>
      <c r="KX1081" s="23"/>
      <c r="KY1081" s="23"/>
    </row>
    <row r="1082" spans="36:311" x14ac:dyDescent="0.2">
      <c r="AJ1082" s="23"/>
      <c r="HH1082"/>
      <c r="IW1082" s="36"/>
      <c r="JI1082"/>
      <c r="JJ1082"/>
      <c r="KX1082" s="23"/>
      <c r="KY1082" s="23"/>
    </row>
    <row r="1083" spans="36:311" x14ac:dyDescent="0.2">
      <c r="AJ1083" s="23"/>
      <c r="HH1083"/>
      <c r="IW1083" s="36"/>
      <c r="JI1083"/>
      <c r="JJ1083"/>
      <c r="KX1083" s="23"/>
      <c r="KY1083" s="23"/>
    </row>
    <row r="1084" spans="36:311" x14ac:dyDescent="0.2">
      <c r="AJ1084" s="23"/>
      <c r="HH1084"/>
      <c r="IW1084" s="36"/>
      <c r="JI1084"/>
      <c r="JJ1084"/>
      <c r="KX1084" s="23"/>
      <c r="KY1084" s="23"/>
    </row>
    <row r="1085" spans="36:311" x14ac:dyDescent="0.2">
      <c r="AJ1085" s="23"/>
      <c r="HH1085"/>
      <c r="IW1085" s="36"/>
      <c r="JI1085"/>
      <c r="JJ1085"/>
      <c r="KX1085" s="23"/>
      <c r="KY1085" s="23"/>
    </row>
    <row r="1086" spans="36:311" x14ac:dyDescent="0.2">
      <c r="AJ1086" s="23"/>
      <c r="HH1086"/>
      <c r="IW1086" s="36"/>
      <c r="JI1086"/>
      <c r="JJ1086"/>
      <c r="KX1086" s="23"/>
      <c r="KY1086" s="23"/>
    </row>
    <row r="1087" spans="36:311" x14ac:dyDescent="0.2">
      <c r="AJ1087" s="23"/>
      <c r="HH1087"/>
      <c r="IW1087" s="36"/>
      <c r="JI1087"/>
      <c r="JJ1087"/>
      <c r="KX1087" s="23"/>
      <c r="KY1087" s="23"/>
    </row>
    <row r="1088" spans="36:311" x14ac:dyDescent="0.2">
      <c r="AJ1088" s="23"/>
      <c r="HH1088"/>
      <c r="IW1088" s="36"/>
      <c r="JI1088"/>
      <c r="JJ1088"/>
      <c r="KX1088" s="23"/>
      <c r="KY1088" s="23"/>
    </row>
    <row r="1089" spans="36:311" x14ac:dyDescent="0.2">
      <c r="AJ1089" s="23"/>
      <c r="HH1089"/>
      <c r="IW1089" s="36"/>
      <c r="JI1089"/>
      <c r="JJ1089"/>
      <c r="KX1089" s="23"/>
      <c r="KY1089" s="23"/>
    </row>
    <row r="1090" spans="36:311" x14ac:dyDescent="0.2">
      <c r="AJ1090" s="23"/>
      <c r="HH1090"/>
      <c r="IW1090" s="36"/>
      <c r="JI1090"/>
      <c r="JJ1090"/>
      <c r="KX1090" s="23"/>
      <c r="KY1090" s="23"/>
    </row>
    <row r="1091" spans="36:311" x14ac:dyDescent="0.2">
      <c r="AJ1091" s="23"/>
      <c r="HH1091"/>
      <c r="IW1091" s="36"/>
      <c r="JI1091"/>
      <c r="JJ1091"/>
      <c r="KX1091" s="23"/>
      <c r="KY1091" s="23"/>
    </row>
    <row r="1092" spans="36:311" x14ac:dyDescent="0.2">
      <c r="AJ1092" s="23"/>
      <c r="HH1092"/>
      <c r="IW1092" s="36"/>
      <c r="JI1092"/>
      <c r="JJ1092"/>
      <c r="KX1092" s="23"/>
      <c r="KY1092" s="23"/>
    </row>
    <row r="1093" spans="36:311" x14ac:dyDescent="0.2">
      <c r="AJ1093" s="23"/>
      <c r="HH1093"/>
      <c r="IW1093" s="36"/>
      <c r="JI1093"/>
      <c r="JJ1093"/>
      <c r="KX1093" s="23"/>
      <c r="KY1093" s="23"/>
    </row>
    <row r="1094" spans="36:311" x14ac:dyDescent="0.2">
      <c r="AJ1094" s="23"/>
      <c r="HH1094"/>
      <c r="IW1094" s="36"/>
      <c r="JI1094"/>
      <c r="JJ1094"/>
      <c r="KX1094" s="23"/>
      <c r="KY1094" s="23"/>
    </row>
    <row r="1095" spans="36:311" x14ac:dyDescent="0.2">
      <c r="AJ1095" s="23"/>
      <c r="HH1095"/>
      <c r="IW1095" s="36"/>
      <c r="JI1095"/>
      <c r="JJ1095"/>
      <c r="KX1095" s="23"/>
      <c r="KY1095" s="23"/>
    </row>
    <row r="1096" spans="36:311" x14ac:dyDescent="0.2">
      <c r="AJ1096" s="23"/>
      <c r="HH1096"/>
      <c r="IW1096" s="36"/>
      <c r="JI1096"/>
      <c r="JJ1096"/>
      <c r="KX1096" s="23"/>
      <c r="KY1096" s="23"/>
    </row>
    <row r="1097" spans="36:311" x14ac:dyDescent="0.2">
      <c r="AJ1097" s="23"/>
      <c r="HH1097"/>
      <c r="IW1097" s="36"/>
      <c r="JI1097"/>
      <c r="JJ1097"/>
      <c r="KX1097" s="23"/>
      <c r="KY1097" s="23"/>
    </row>
    <row r="1098" spans="36:311" x14ac:dyDescent="0.2">
      <c r="AJ1098" s="23"/>
      <c r="HH1098"/>
      <c r="IW1098" s="36"/>
      <c r="JI1098"/>
      <c r="JJ1098"/>
      <c r="KX1098" s="23"/>
      <c r="KY1098" s="23"/>
    </row>
    <row r="1099" spans="36:311" x14ac:dyDescent="0.2">
      <c r="AJ1099" s="23"/>
      <c r="HH1099"/>
      <c r="IW1099" s="36"/>
      <c r="JI1099"/>
      <c r="JJ1099"/>
      <c r="KX1099" s="23"/>
      <c r="KY1099" s="23"/>
    </row>
    <row r="1100" spans="36:311" x14ac:dyDescent="0.2">
      <c r="AJ1100" s="23"/>
      <c r="HH1100"/>
      <c r="IW1100" s="36"/>
      <c r="JI1100"/>
      <c r="JJ1100"/>
      <c r="KX1100" s="23"/>
      <c r="KY1100" s="23"/>
    </row>
    <row r="1101" spans="36:311" x14ac:dyDescent="0.2">
      <c r="AJ1101" s="23"/>
      <c r="HH1101"/>
      <c r="IW1101" s="36"/>
      <c r="JI1101"/>
      <c r="JJ1101"/>
      <c r="KX1101" s="23"/>
      <c r="KY1101" s="23"/>
    </row>
    <row r="1102" spans="36:311" x14ac:dyDescent="0.2">
      <c r="AJ1102" s="23"/>
      <c r="HH1102"/>
      <c r="IW1102" s="36"/>
      <c r="JI1102"/>
      <c r="JJ1102"/>
      <c r="KX1102" s="23"/>
      <c r="KY1102" s="23"/>
    </row>
    <row r="1103" spans="36:311" x14ac:dyDescent="0.2">
      <c r="AJ1103" s="23"/>
      <c r="HH1103"/>
      <c r="IW1103" s="36"/>
      <c r="JI1103"/>
      <c r="JJ1103"/>
      <c r="KX1103" s="23"/>
      <c r="KY1103" s="23"/>
    </row>
    <row r="1104" spans="36:311" x14ac:dyDescent="0.2">
      <c r="AJ1104" s="23"/>
      <c r="HH1104"/>
      <c r="IW1104" s="36"/>
      <c r="JI1104"/>
      <c r="JJ1104"/>
      <c r="KX1104" s="23"/>
      <c r="KY1104" s="23"/>
    </row>
    <row r="1105" spans="36:311" x14ac:dyDescent="0.2">
      <c r="AJ1105" s="23"/>
      <c r="HH1105"/>
      <c r="IW1105" s="36"/>
      <c r="JI1105"/>
      <c r="JJ1105"/>
      <c r="KX1105" s="23"/>
      <c r="KY1105" s="23"/>
    </row>
    <row r="1106" spans="36:311" x14ac:dyDescent="0.2">
      <c r="AJ1106" s="23"/>
      <c r="HH1106"/>
      <c r="IW1106" s="36"/>
      <c r="JI1106"/>
      <c r="JJ1106"/>
      <c r="KX1106" s="23"/>
      <c r="KY1106" s="23"/>
    </row>
    <row r="1107" spans="36:311" x14ac:dyDescent="0.2">
      <c r="AJ1107" s="23"/>
      <c r="HH1107"/>
      <c r="IW1107" s="36"/>
      <c r="JI1107"/>
      <c r="JJ1107"/>
      <c r="KX1107" s="23"/>
      <c r="KY1107" s="23"/>
    </row>
    <row r="1108" spans="36:311" x14ac:dyDescent="0.2">
      <c r="AJ1108" s="23"/>
      <c r="HH1108"/>
      <c r="IW1108" s="36"/>
      <c r="JI1108"/>
      <c r="JJ1108"/>
      <c r="KX1108" s="23"/>
      <c r="KY1108" s="23"/>
    </row>
    <row r="1109" spans="36:311" x14ac:dyDescent="0.2">
      <c r="AJ1109" s="23"/>
      <c r="HH1109"/>
      <c r="IW1109" s="36"/>
      <c r="JI1109"/>
      <c r="JJ1109"/>
      <c r="KX1109" s="23"/>
      <c r="KY1109" s="23"/>
    </row>
    <row r="1110" spans="36:311" x14ac:dyDescent="0.2">
      <c r="AJ1110" s="23"/>
      <c r="HH1110"/>
      <c r="IW1110" s="36"/>
      <c r="JI1110"/>
      <c r="JJ1110"/>
      <c r="KX1110" s="23"/>
      <c r="KY1110" s="23"/>
    </row>
    <row r="1111" spans="36:311" x14ac:dyDescent="0.2">
      <c r="AJ1111" s="23"/>
      <c r="HH1111"/>
      <c r="IW1111" s="36"/>
      <c r="JI1111"/>
      <c r="JJ1111"/>
      <c r="KX1111" s="23"/>
      <c r="KY1111" s="23"/>
    </row>
    <row r="1112" spans="36:311" x14ac:dyDescent="0.2">
      <c r="AJ1112" s="23"/>
      <c r="HH1112"/>
      <c r="IW1112" s="36"/>
      <c r="JI1112"/>
      <c r="JJ1112"/>
      <c r="KX1112" s="23"/>
      <c r="KY1112" s="23"/>
    </row>
    <row r="1113" spans="36:311" x14ac:dyDescent="0.2">
      <c r="AJ1113" s="23"/>
      <c r="HH1113"/>
      <c r="IW1113" s="36"/>
      <c r="JI1113"/>
      <c r="JJ1113"/>
      <c r="KX1113" s="23"/>
      <c r="KY1113" s="23"/>
    </row>
    <row r="1114" spans="36:311" x14ac:dyDescent="0.2">
      <c r="AJ1114" s="23"/>
      <c r="HH1114"/>
      <c r="IW1114" s="36"/>
      <c r="JI1114"/>
      <c r="JJ1114"/>
      <c r="KX1114" s="23"/>
      <c r="KY1114" s="23"/>
    </row>
    <row r="1115" spans="36:311" x14ac:dyDescent="0.2">
      <c r="AJ1115" s="23"/>
      <c r="HH1115"/>
      <c r="IW1115" s="36"/>
      <c r="JI1115"/>
      <c r="JJ1115"/>
      <c r="KX1115" s="23"/>
      <c r="KY1115" s="23"/>
    </row>
    <row r="1116" spans="36:311" x14ac:dyDescent="0.2">
      <c r="AJ1116" s="23"/>
      <c r="HH1116"/>
      <c r="IW1116" s="36"/>
      <c r="JI1116"/>
      <c r="JJ1116"/>
      <c r="KX1116" s="23"/>
      <c r="KY1116" s="23"/>
    </row>
    <row r="1117" spans="36:311" x14ac:dyDescent="0.2">
      <c r="AJ1117" s="23"/>
      <c r="HH1117"/>
      <c r="IW1117" s="36"/>
      <c r="JI1117"/>
      <c r="JJ1117"/>
      <c r="KX1117" s="23"/>
      <c r="KY1117" s="23"/>
    </row>
    <row r="1118" spans="36:311" x14ac:dyDescent="0.2">
      <c r="AJ1118" s="23"/>
      <c r="HH1118"/>
      <c r="IW1118" s="36"/>
      <c r="JI1118"/>
      <c r="JJ1118"/>
      <c r="KX1118" s="23"/>
      <c r="KY1118" s="23"/>
    </row>
    <row r="1119" spans="36:311" x14ac:dyDescent="0.2">
      <c r="AJ1119" s="23"/>
      <c r="HH1119"/>
      <c r="IW1119" s="36"/>
      <c r="JI1119"/>
      <c r="JJ1119"/>
      <c r="KX1119" s="23"/>
      <c r="KY1119" s="23"/>
    </row>
    <row r="1120" spans="36:311" x14ac:dyDescent="0.2">
      <c r="AJ1120" s="23"/>
      <c r="HH1120"/>
      <c r="IW1120" s="36"/>
      <c r="JI1120"/>
      <c r="JJ1120"/>
      <c r="KX1120" s="23"/>
      <c r="KY1120" s="23"/>
    </row>
    <row r="1121" spans="36:311" x14ac:dyDescent="0.2">
      <c r="AJ1121" s="23"/>
      <c r="HH1121"/>
      <c r="IW1121" s="36"/>
      <c r="JI1121"/>
      <c r="JJ1121"/>
      <c r="KX1121" s="23"/>
      <c r="KY1121" s="23"/>
    </row>
    <row r="1122" spans="36:311" x14ac:dyDescent="0.2">
      <c r="AJ1122" s="23"/>
      <c r="HH1122"/>
      <c r="IW1122" s="36"/>
      <c r="JI1122"/>
      <c r="JJ1122"/>
      <c r="KX1122" s="23"/>
      <c r="KY1122" s="23"/>
    </row>
    <row r="1123" spans="36:311" x14ac:dyDescent="0.2">
      <c r="AJ1123" s="23"/>
      <c r="HH1123"/>
      <c r="IW1123" s="36"/>
      <c r="JI1123"/>
      <c r="JJ1123"/>
      <c r="KX1123" s="23"/>
      <c r="KY1123" s="23"/>
    </row>
    <row r="1124" spans="36:311" x14ac:dyDescent="0.2">
      <c r="AJ1124" s="23"/>
      <c r="HH1124"/>
      <c r="IW1124" s="36"/>
      <c r="JI1124"/>
      <c r="JJ1124"/>
      <c r="KX1124" s="23"/>
      <c r="KY1124" s="23"/>
    </row>
    <row r="1125" spans="36:311" x14ac:dyDescent="0.2">
      <c r="AJ1125" s="23"/>
      <c r="HH1125"/>
      <c r="IW1125" s="36"/>
      <c r="JI1125"/>
      <c r="JJ1125"/>
      <c r="KX1125" s="23"/>
      <c r="KY1125" s="23"/>
    </row>
    <row r="1126" spans="36:311" x14ac:dyDescent="0.2">
      <c r="AJ1126" s="23"/>
      <c r="HH1126"/>
      <c r="IW1126" s="36"/>
      <c r="JI1126"/>
      <c r="JJ1126"/>
      <c r="KX1126" s="23"/>
      <c r="KY1126" s="23"/>
    </row>
    <row r="1127" spans="36:311" x14ac:dyDescent="0.2">
      <c r="AJ1127" s="23"/>
      <c r="HH1127"/>
      <c r="IW1127" s="36"/>
      <c r="JI1127"/>
      <c r="JJ1127"/>
      <c r="KX1127" s="23"/>
      <c r="KY1127" s="23"/>
    </row>
    <row r="1128" spans="36:311" x14ac:dyDescent="0.2">
      <c r="AJ1128" s="23"/>
      <c r="HH1128"/>
      <c r="IW1128" s="36"/>
      <c r="JI1128"/>
      <c r="JJ1128"/>
      <c r="KX1128" s="23"/>
      <c r="KY1128" s="23"/>
    </row>
    <row r="1129" spans="36:311" x14ac:dyDescent="0.2">
      <c r="AJ1129" s="23"/>
      <c r="HH1129"/>
      <c r="IW1129" s="36"/>
      <c r="JI1129"/>
      <c r="JJ1129"/>
      <c r="KX1129" s="23"/>
      <c r="KY1129" s="23"/>
    </row>
    <row r="1130" spans="36:311" x14ac:dyDescent="0.2">
      <c r="AJ1130" s="23"/>
      <c r="HH1130"/>
      <c r="IW1130" s="36"/>
      <c r="JI1130"/>
      <c r="JJ1130"/>
      <c r="KX1130" s="23"/>
      <c r="KY1130" s="23"/>
    </row>
    <row r="1131" spans="36:311" x14ac:dyDescent="0.2">
      <c r="AJ1131" s="23"/>
      <c r="HH1131"/>
      <c r="IW1131" s="36"/>
      <c r="JI1131"/>
      <c r="JJ1131"/>
      <c r="KX1131" s="23"/>
      <c r="KY1131" s="23"/>
    </row>
    <row r="1132" spans="36:311" x14ac:dyDescent="0.2">
      <c r="AJ1132" s="23"/>
      <c r="HH1132"/>
      <c r="IW1132" s="36"/>
      <c r="JI1132"/>
      <c r="JJ1132"/>
      <c r="KX1132" s="23"/>
      <c r="KY1132" s="23"/>
    </row>
    <row r="1133" spans="36:311" x14ac:dyDescent="0.2">
      <c r="AJ1133" s="23"/>
      <c r="HH1133"/>
      <c r="IW1133" s="36"/>
      <c r="JI1133"/>
      <c r="JJ1133"/>
      <c r="KX1133" s="23"/>
      <c r="KY1133" s="23"/>
    </row>
    <row r="1134" spans="36:311" x14ac:dyDescent="0.2">
      <c r="AJ1134" s="23"/>
      <c r="HH1134"/>
      <c r="IW1134" s="36"/>
      <c r="JI1134"/>
      <c r="JJ1134"/>
      <c r="KX1134" s="23"/>
      <c r="KY1134" s="23"/>
    </row>
    <row r="1135" spans="36:311" x14ac:dyDescent="0.2">
      <c r="AJ1135" s="23"/>
      <c r="HH1135"/>
      <c r="IW1135" s="36"/>
      <c r="JI1135"/>
      <c r="JJ1135"/>
      <c r="KX1135" s="23"/>
      <c r="KY1135" s="23"/>
    </row>
    <row r="1136" spans="36:311" x14ac:dyDescent="0.2">
      <c r="AJ1136" s="23"/>
      <c r="HH1136"/>
      <c r="IW1136" s="36"/>
      <c r="JI1136"/>
      <c r="JJ1136"/>
      <c r="KX1136" s="23"/>
      <c r="KY1136" s="23"/>
    </row>
    <row r="1137" spans="36:311" x14ac:dyDescent="0.2">
      <c r="AJ1137" s="23"/>
      <c r="HH1137"/>
      <c r="IW1137" s="36"/>
      <c r="JI1137"/>
      <c r="JJ1137"/>
      <c r="KX1137" s="23"/>
      <c r="KY1137" s="23"/>
    </row>
    <row r="1138" spans="36:311" x14ac:dyDescent="0.2">
      <c r="AJ1138" s="23"/>
      <c r="HH1138"/>
      <c r="IW1138" s="36"/>
      <c r="JI1138"/>
      <c r="JJ1138"/>
      <c r="KX1138" s="23"/>
      <c r="KY1138" s="23"/>
    </row>
    <row r="1139" spans="36:311" x14ac:dyDescent="0.2">
      <c r="AJ1139" s="23"/>
      <c r="HH1139"/>
      <c r="IW1139" s="36"/>
      <c r="JI1139"/>
      <c r="JJ1139"/>
      <c r="KX1139" s="23"/>
      <c r="KY1139" s="23"/>
    </row>
    <row r="1140" spans="36:311" x14ac:dyDescent="0.2">
      <c r="AJ1140" s="23"/>
      <c r="HH1140"/>
      <c r="IW1140" s="36"/>
      <c r="JI1140"/>
      <c r="JJ1140"/>
      <c r="KX1140" s="23"/>
      <c r="KY1140" s="23"/>
    </row>
    <row r="1141" spans="36:311" x14ac:dyDescent="0.2">
      <c r="AJ1141" s="23"/>
      <c r="HH1141"/>
      <c r="IW1141" s="36"/>
      <c r="JI1141"/>
      <c r="JJ1141"/>
      <c r="KX1141" s="23"/>
      <c r="KY1141" s="23"/>
    </row>
    <row r="1142" spans="36:311" x14ac:dyDescent="0.2">
      <c r="AJ1142" s="23"/>
      <c r="HH1142"/>
      <c r="IW1142" s="36"/>
      <c r="JI1142"/>
      <c r="JJ1142"/>
      <c r="KX1142" s="23"/>
      <c r="KY1142" s="23"/>
    </row>
    <row r="1143" spans="36:311" x14ac:dyDescent="0.2">
      <c r="AJ1143" s="23"/>
      <c r="HH1143"/>
      <c r="IW1143" s="36"/>
      <c r="JI1143"/>
      <c r="JJ1143"/>
      <c r="KX1143" s="23"/>
      <c r="KY1143" s="23"/>
    </row>
    <row r="1144" spans="36:311" x14ac:dyDescent="0.2">
      <c r="AJ1144" s="23"/>
      <c r="HH1144"/>
      <c r="IW1144" s="36"/>
      <c r="JI1144"/>
      <c r="JJ1144"/>
      <c r="KX1144" s="23"/>
      <c r="KY1144" s="23"/>
    </row>
    <row r="1145" spans="36:311" x14ac:dyDescent="0.2">
      <c r="AJ1145" s="23"/>
      <c r="HH1145"/>
      <c r="IW1145" s="36"/>
      <c r="JI1145"/>
      <c r="JJ1145"/>
      <c r="KX1145" s="23"/>
      <c r="KY1145" s="23"/>
    </row>
    <row r="1146" spans="36:311" x14ac:dyDescent="0.2">
      <c r="AJ1146" s="23"/>
      <c r="HH1146"/>
      <c r="IW1146" s="36"/>
      <c r="JI1146"/>
      <c r="JJ1146"/>
      <c r="KX1146" s="23"/>
      <c r="KY1146" s="23"/>
    </row>
    <row r="1147" spans="36:311" x14ac:dyDescent="0.2">
      <c r="AJ1147" s="23"/>
      <c r="HH1147"/>
      <c r="IW1147" s="36"/>
      <c r="JI1147"/>
      <c r="JJ1147"/>
      <c r="KX1147" s="23"/>
      <c r="KY1147" s="23"/>
    </row>
    <row r="1148" spans="36:311" x14ac:dyDescent="0.2">
      <c r="AJ1148" s="23"/>
      <c r="HH1148"/>
      <c r="IW1148" s="36"/>
      <c r="JI1148"/>
      <c r="JJ1148"/>
      <c r="KX1148" s="23"/>
      <c r="KY1148" s="23"/>
    </row>
    <row r="1149" spans="36:311" x14ac:dyDescent="0.2">
      <c r="AJ1149" s="23"/>
      <c r="HH1149"/>
      <c r="IW1149" s="36"/>
      <c r="JI1149"/>
      <c r="JJ1149"/>
      <c r="KX1149" s="23"/>
      <c r="KY1149" s="23"/>
    </row>
    <row r="1150" spans="36:311" x14ac:dyDescent="0.2">
      <c r="AJ1150" s="23"/>
      <c r="HH1150"/>
      <c r="IW1150" s="36"/>
      <c r="JI1150"/>
      <c r="JJ1150"/>
      <c r="KX1150" s="23"/>
      <c r="KY1150" s="23"/>
    </row>
    <row r="1151" spans="36:311" x14ac:dyDescent="0.2">
      <c r="AJ1151" s="23"/>
      <c r="HH1151"/>
      <c r="IW1151" s="36"/>
      <c r="JI1151"/>
      <c r="JJ1151"/>
      <c r="KX1151" s="23"/>
      <c r="KY1151" s="23"/>
    </row>
    <row r="1152" spans="36:311" x14ac:dyDescent="0.2">
      <c r="AJ1152" s="23"/>
      <c r="HH1152"/>
      <c r="IW1152" s="36"/>
      <c r="JI1152"/>
      <c r="JJ1152"/>
      <c r="KX1152" s="23"/>
      <c r="KY1152" s="23"/>
    </row>
    <row r="1153" spans="36:311" x14ac:dyDescent="0.2">
      <c r="AJ1153" s="23"/>
      <c r="HH1153"/>
      <c r="IW1153" s="36"/>
      <c r="JI1153"/>
      <c r="JJ1153"/>
      <c r="KX1153" s="23"/>
      <c r="KY1153" s="23"/>
    </row>
    <row r="1154" spans="36:311" x14ac:dyDescent="0.2">
      <c r="AJ1154" s="23"/>
      <c r="HH1154"/>
      <c r="IW1154" s="36"/>
      <c r="JI1154"/>
      <c r="JJ1154"/>
      <c r="KX1154" s="23"/>
      <c r="KY1154" s="23"/>
    </row>
    <row r="1155" spans="36:311" x14ac:dyDescent="0.2">
      <c r="AJ1155" s="23"/>
      <c r="HH1155"/>
      <c r="IW1155" s="36"/>
      <c r="JI1155"/>
      <c r="JJ1155"/>
      <c r="KX1155" s="23"/>
      <c r="KY1155" s="23"/>
    </row>
    <row r="1156" spans="36:311" x14ac:dyDescent="0.2">
      <c r="AJ1156" s="23"/>
      <c r="HH1156"/>
      <c r="IW1156" s="36"/>
      <c r="JI1156"/>
      <c r="JJ1156"/>
      <c r="KX1156" s="23"/>
      <c r="KY1156" s="23"/>
    </row>
    <row r="1157" spans="36:311" x14ac:dyDescent="0.2">
      <c r="AJ1157" s="23"/>
      <c r="HH1157"/>
      <c r="IW1157" s="36"/>
      <c r="JI1157"/>
      <c r="JJ1157"/>
      <c r="KX1157" s="23"/>
      <c r="KY1157" s="23"/>
    </row>
    <row r="1158" spans="36:311" x14ac:dyDescent="0.2">
      <c r="AJ1158" s="23"/>
      <c r="HH1158"/>
      <c r="IW1158" s="36"/>
      <c r="JI1158"/>
      <c r="JJ1158"/>
      <c r="KX1158" s="23"/>
      <c r="KY1158" s="23"/>
    </row>
    <row r="1159" spans="36:311" x14ac:dyDescent="0.2">
      <c r="AJ1159" s="23"/>
      <c r="HH1159"/>
      <c r="IW1159" s="36"/>
      <c r="JI1159"/>
      <c r="JJ1159"/>
      <c r="KX1159" s="23"/>
      <c r="KY1159" s="23"/>
    </row>
    <row r="1160" spans="36:311" x14ac:dyDescent="0.2">
      <c r="AJ1160" s="23"/>
      <c r="HH1160"/>
      <c r="IW1160" s="36"/>
      <c r="JI1160"/>
      <c r="JJ1160"/>
      <c r="KX1160" s="23"/>
      <c r="KY1160" s="23"/>
    </row>
    <row r="1161" spans="36:311" x14ac:dyDescent="0.2">
      <c r="AJ1161" s="23"/>
      <c r="HH1161"/>
      <c r="IW1161" s="36"/>
      <c r="JI1161"/>
      <c r="JJ1161"/>
      <c r="KX1161" s="23"/>
      <c r="KY1161" s="23"/>
    </row>
    <row r="1162" spans="36:311" x14ac:dyDescent="0.2">
      <c r="AJ1162" s="23"/>
      <c r="HH1162"/>
      <c r="IW1162" s="36"/>
      <c r="JI1162"/>
      <c r="JJ1162"/>
      <c r="KX1162" s="23"/>
      <c r="KY1162" s="23"/>
    </row>
    <row r="1163" spans="36:311" x14ac:dyDescent="0.2">
      <c r="AJ1163" s="23"/>
      <c r="HH1163"/>
      <c r="IW1163" s="36"/>
      <c r="JI1163"/>
      <c r="JJ1163"/>
      <c r="KX1163" s="23"/>
      <c r="KY1163" s="23"/>
    </row>
    <row r="1164" spans="36:311" x14ac:dyDescent="0.2">
      <c r="AJ1164" s="23"/>
      <c r="HH1164"/>
      <c r="IW1164" s="36"/>
      <c r="JI1164"/>
      <c r="JJ1164"/>
      <c r="KX1164" s="23"/>
      <c r="KY1164" s="23"/>
    </row>
    <row r="1165" spans="36:311" x14ac:dyDescent="0.2">
      <c r="AJ1165" s="23"/>
      <c r="HH1165"/>
      <c r="IW1165" s="36"/>
      <c r="JI1165"/>
      <c r="JJ1165"/>
      <c r="KX1165" s="23"/>
      <c r="KY1165" s="23"/>
    </row>
    <row r="1166" spans="36:311" x14ac:dyDescent="0.2">
      <c r="AJ1166" s="23"/>
      <c r="HH1166"/>
      <c r="IW1166" s="36"/>
      <c r="JI1166"/>
      <c r="JJ1166"/>
      <c r="KX1166" s="23"/>
      <c r="KY1166" s="23"/>
    </row>
    <row r="1167" spans="36:311" x14ac:dyDescent="0.2">
      <c r="AJ1167" s="23"/>
      <c r="HH1167"/>
      <c r="IW1167" s="36"/>
      <c r="JI1167"/>
      <c r="JJ1167"/>
      <c r="KX1167" s="23"/>
      <c r="KY1167" s="23"/>
    </row>
    <row r="1168" spans="36:311" x14ac:dyDescent="0.2">
      <c r="AJ1168" s="23"/>
      <c r="HH1168"/>
      <c r="IW1168" s="36"/>
      <c r="JI1168"/>
      <c r="JJ1168"/>
      <c r="KX1168" s="23"/>
      <c r="KY1168" s="23"/>
    </row>
    <row r="1169" spans="36:311" x14ac:dyDescent="0.2">
      <c r="AJ1169" s="23"/>
      <c r="HH1169"/>
      <c r="IW1169" s="36"/>
      <c r="JI1169"/>
      <c r="JJ1169"/>
      <c r="KX1169" s="23"/>
      <c r="KY1169" s="23"/>
    </row>
    <row r="1170" spans="36:311" x14ac:dyDescent="0.2">
      <c r="AJ1170" s="23"/>
      <c r="HH1170"/>
      <c r="IW1170" s="36"/>
      <c r="JI1170"/>
      <c r="JJ1170"/>
      <c r="KX1170" s="23"/>
      <c r="KY1170" s="23"/>
    </row>
    <row r="1171" spans="36:311" x14ac:dyDescent="0.2">
      <c r="AJ1171" s="23"/>
      <c r="HH1171"/>
      <c r="IW1171" s="36"/>
      <c r="JI1171"/>
      <c r="JJ1171"/>
      <c r="KX1171" s="23"/>
      <c r="KY1171" s="23"/>
    </row>
    <row r="1172" spans="36:311" x14ac:dyDescent="0.2">
      <c r="AJ1172" s="23"/>
      <c r="HH1172"/>
      <c r="IW1172" s="36"/>
      <c r="JI1172"/>
      <c r="JJ1172"/>
      <c r="KX1172" s="23"/>
      <c r="KY1172" s="23"/>
    </row>
    <row r="1173" spans="36:311" x14ac:dyDescent="0.2">
      <c r="AJ1173" s="23"/>
      <c r="HH1173"/>
      <c r="IW1173" s="36"/>
      <c r="JI1173"/>
      <c r="JJ1173"/>
      <c r="KX1173" s="23"/>
      <c r="KY1173" s="23"/>
    </row>
    <row r="1174" spans="36:311" x14ac:dyDescent="0.2">
      <c r="AJ1174" s="23"/>
      <c r="HH1174"/>
      <c r="IW1174" s="36"/>
      <c r="JI1174"/>
      <c r="JJ1174"/>
      <c r="KX1174" s="23"/>
      <c r="KY1174" s="23"/>
    </row>
    <row r="1175" spans="36:311" x14ac:dyDescent="0.2">
      <c r="AJ1175" s="23"/>
      <c r="HH1175"/>
      <c r="IW1175" s="36"/>
      <c r="JI1175"/>
      <c r="JJ1175"/>
      <c r="KX1175" s="23"/>
      <c r="KY1175" s="23"/>
    </row>
    <row r="1176" spans="36:311" x14ac:dyDescent="0.2">
      <c r="AJ1176" s="23"/>
      <c r="HH1176"/>
      <c r="IW1176" s="36"/>
      <c r="JI1176"/>
      <c r="JJ1176"/>
      <c r="KX1176" s="23"/>
      <c r="KY1176" s="23"/>
    </row>
    <row r="1177" spans="36:311" x14ac:dyDescent="0.2">
      <c r="AJ1177" s="23"/>
      <c r="HH1177"/>
      <c r="IW1177" s="36"/>
      <c r="JI1177"/>
      <c r="JJ1177"/>
      <c r="KX1177" s="23"/>
      <c r="KY1177" s="23"/>
    </row>
    <row r="1178" spans="36:311" x14ac:dyDescent="0.2">
      <c r="AJ1178" s="23"/>
      <c r="HH1178"/>
      <c r="IW1178" s="36"/>
      <c r="JI1178"/>
      <c r="JJ1178"/>
      <c r="KX1178" s="23"/>
      <c r="KY1178" s="23"/>
    </row>
    <row r="1179" spans="36:311" x14ac:dyDescent="0.2">
      <c r="AJ1179" s="23"/>
      <c r="HH1179"/>
      <c r="IW1179" s="36"/>
      <c r="JI1179"/>
      <c r="JJ1179"/>
      <c r="KX1179" s="23"/>
      <c r="KY1179" s="23"/>
    </row>
    <row r="1180" spans="36:311" x14ac:dyDescent="0.2">
      <c r="AJ1180" s="23"/>
      <c r="HH1180"/>
      <c r="IW1180" s="36"/>
      <c r="JI1180"/>
      <c r="JJ1180"/>
      <c r="KX1180" s="23"/>
      <c r="KY1180" s="23"/>
    </row>
    <row r="1181" spans="36:311" x14ac:dyDescent="0.2">
      <c r="AJ1181" s="23"/>
      <c r="HH1181"/>
      <c r="IW1181" s="36"/>
      <c r="JI1181"/>
      <c r="JJ1181"/>
      <c r="KX1181" s="23"/>
      <c r="KY1181" s="23"/>
    </row>
    <row r="1182" spans="36:311" x14ac:dyDescent="0.2">
      <c r="AJ1182" s="23"/>
      <c r="HH1182"/>
      <c r="IW1182" s="36"/>
      <c r="JI1182"/>
      <c r="JJ1182"/>
      <c r="KX1182" s="23"/>
      <c r="KY1182" s="23"/>
    </row>
    <row r="1183" spans="36:311" x14ac:dyDescent="0.2">
      <c r="AJ1183" s="23"/>
      <c r="HH1183"/>
      <c r="IW1183" s="36"/>
      <c r="JI1183"/>
      <c r="JJ1183"/>
      <c r="KX1183" s="23"/>
      <c r="KY1183" s="23"/>
    </row>
    <row r="1184" spans="36:311" x14ac:dyDescent="0.2">
      <c r="AJ1184" s="23"/>
      <c r="HH1184"/>
      <c r="IW1184" s="36"/>
      <c r="JI1184"/>
      <c r="JJ1184"/>
      <c r="KX1184" s="23"/>
      <c r="KY1184" s="23"/>
    </row>
    <row r="1185" spans="36:311" x14ac:dyDescent="0.2">
      <c r="AJ1185" s="23"/>
      <c r="HH1185"/>
      <c r="IW1185" s="36"/>
      <c r="JI1185"/>
      <c r="JJ1185"/>
      <c r="KX1185" s="23"/>
      <c r="KY1185" s="23"/>
    </row>
    <row r="1186" spans="36:311" x14ac:dyDescent="0.2">
      <c r="AJ1186" s="23"/>
      <c r="HH1186"/>
      <c r="IW1186" s="36"/>
      <c r="JI1186"/>
      <c r="JJ1186"/>
      <c r="KX1186" s="23"/>
      <c r="KY1186" s="23"/>
    </row>
    <row r="1187" spans="36:311" x14ac:dyDescent="0.2">
      <c r="AJ1187" s="23"/>
      <c r="HH1187"/>
      <c r="IW1187" s="36"/>
      <c r="JI1187"/>
      <c r="JJ1187"/>
      <c r="KX1187" s="23"/>
      <c r="KY1187" s="23"/>
    </row>
    <row r="1188" spans="36:311" x14ac:dyDescent="0.2">
      <c r="AJ1188" s="23"/>
      <c r="HH1188"/>
      <c r="IW1188" s="36"/>
      <c r="JI1188"/>
      <c r="JJ1188"/>
      <c r="KX1188" s="23"/>
      <c r="KY1188" s="23"/>
    </row>
    <row r="1189" spans="36:311" x14ac:dyDescent="0.2">
      <c r="AJ1189" s="23"/>
      <c r="HH1189"/>
      <c r="IW1189" s="36"/>
      <c r="JI1189"/>
      <c r="JJ1189"/>
      <c r="KX1189" s="23"/>
      <c r="KY1189" s="23"/>
    </row>
    <row r="1190" spans="36:311" x14ac:dyDescent="0.2">
      <c r="AJ1190" s="23"/>
      <c r="HH1190"/>
      <c r="IW1190" s="36"/>
      <c r="JI1190"/>
      <c r="JJ1190"/>
      <c r="KX1190" s="23"/>
      <c r="KY1190" s="23"/>
    </row>
    <row r="1191" spans="36:311" x14ac:dyDescent="0.2">
      <c r="AJ1191" s="23"/>
      <c r="HH1191"/>
      <c r="IW1191" s="36"/>
      <c r="JI1191"/>
      <c r="JJ1191"/>
      <c r="KX1191" s="23"/>
      <c r="KY1191" s="23"/>
    </row>
    <row r="1192" spans="36:311" x14ac:dyDescent="0.2">
      <c r="AJ1192" s="23"/>
      <c r="HH1192"/>
      <c r="IW1192" s="36"/>
      <c r="JI1192"/>
      <c r="JJ1192"/>
      <c r="KX1192" s="23"/>
      <c r="KY1192" s="23"/>
    </row>
    <row r="1193" spans="36:311" x14ac:dyDescent="0.2">
      <c r="AJ1193" s="23"/>
      <c r="HH1193"/>
      <c r="IW1193" s="36"/>
      <c r="JI1193"/>
      <c r="JJ1193"/>
      <c r="KX1193" s="23"/>
      <c r="KY1193" s="23"/>
    </row>
    <row r="1194" spans="36:311" x14ac:dyDescent="0.2">
      <c r="AJ1194" s="23"/>
      <c r="HH1194"/>
      <c r="IW1194" s="36"/>
      <c r="JI1194"/>
      <c r="JJ1194"/>
      <c r="KX1194" s="23"/>
      <c r="KY1194" s="23"/>
    </row>
    <row r="1195" spans="36:311" x14ac:dyDescent="0.2">
      <c r="AJ1195" s="23"/>
      <c r="HH1195"/>
      <c r="IW1195" s="36"/>
      <c r="JI1195"/>
      <c r="JJ1195"/>
      <c r="KX1195" s="23"/>
      <c r="KY1195" s="23"/>
    </row>
    <row r="1196" spans="36:311" x14ac:dyDescent="0.2">
      <c r="AJ1196" s="23"/>
      <c r="HH1196"/>
      <c r="IW1196" s="36"/>
      <c r="JI1196"/>
      <c r="JJ1196"/>
      <c r="KX1196" s="23"/>
      <c r="KY1196" s="23"/>
    </row>
    <row r="1197" spans="36:311" x14ac:dyDescent="0.2">
      <c r="AJ1197" s="23"/>
      <c r="HH1197"/>
      <c r="IW1197" s="36"/>
      <c r="JI1197"/>
      <c r="JJ1197"/>
      <c r="KX1197" s="23"/>
      <c r="KY1197" s="23"/>
    </row>
    <row r="1198" spans="36:311" x14ac:dyDescent="0.2">
      <c r="AJ1198" s="23"/>
      <c r="HH1198"/>
      <c r="IW1198" s="36"/>
      <c r="JI1198"/>
      <c r="JJ1198"/>
      <c r="KX1198" s="23"/>
      <c r="KY1198" s="23"/>
    </row>
    <row r="1199" spans="36:311" x14ac:dyDescent="0.2">
      <c r="AJ1199" s="23"/>
      <c r="HH1199"/>
      <c r="IW1199" s="36"/>
      <c r="JI1199"/>
      <c r="JJ1199"/>
      <c r="KX1199" s="23"/>
      <c r="KY1199" s="23"/>
    </row>
    <row r="1200" spans="36:311" x14ac:dyDescent="0.2">
      <c r="AJ1200" s="23"/>
      <c r="HH1200"/>
      <c r="IW1200" s="36"/>
      <c r="JI1200"/>
      <c r="JJ1200"/>
      <c r="KX1200" s="23"/>
      <c r="KY1200" s="23"/>
    </row>
    <row r="1201" spans="36:311" x14ac:dyDescent="0.2">
      <c r="AJ1201" s="23"/>
      <c r="HH1201"/>
      <c r="IW1201" s="36"/>
      <c r="JI1201"/>
      <c r="JJ1201"/>
      <c r="KX1201" s="23"/>
      <c r="KY1201" s="23"/>
    </row>
    <row r="1202" spans="36:311" x14ac:dyDescent="0.2">
      <c r="AJ1202" s="23"/>
      <c r="HH1202"/>
      <c r="IW1202" s="36"/>
      <c r="JI1202"/>
      <c r="JJ1202"/>
      <c r="KX1202" s="23"/>
      <c r="KY1202" s="23"/>
    </row>
    <row r="1203" spans="36:311" x14ac:dyDescent="0.2">
      <c r="AJ1203" s="23"/>
      <c r="HH1203"/>
      <c r="IW1203" s="36"/>
      <c r="JI1203"/>
      <c r="JJ1203"/>
      <c r="KX1203" s="23"/>
      <c r="KY1203" s="23"/>
    </row>
    <row r="1204" spans="36:311" x14ac:dyDescent="0.2">
      <c r="AJ1204" s="23"/>
      <c r="HH1204"/>
      <c r="IW1204" s="36"/>
      <c r="JI1204"/>
      <c r="JJ1204"/>
      <c r="KX1204" s="23"/>
      <c r="KY1204" s="23"/>
    </row>
    <row r="1205" spans="36:311" x14ac:dyDescent="0.2">
      <c r="AJ1205" s="23"/>
      <c r="HH1205"/>
      <c r="IW1205" s="36"/>
      <c r="JI1205"/>
      <c r="JJ1205"/>
      <c r="KX1205" s="23"/>
      <c r="KY1205" s="23"/>
    </row>
    <row r="1206" spans="36:311" x14ac:dyDescent="0.2">
      <c r="AJ1206" s="23"/>
      <c r="HH1206"/>
      <c r="IW1206" s="36"/>
      <c r="JI1206"/>
      <c r="JJ1206"/>
      <c r="KX1206" s="23"/>
      <c r="KY1206" s="23"/>
    </row>
    <row r="1207" spans="36:311" x14ac:dyDescent="0.2">
      <c r="AJ1207" s="23"/>
      <c r="HH1207"/>
      <c r="IW1207" s="36"/>
      <c r="JI1207"/>
      <c r="JJ1207"/>
      <c r="KX1207" s="23"/>
      <c r="KY1207" s="23"/>
    </row>
    <row r="1208" spans="36:311" x14ac:dyDescent="0.2">
      <c r="AJ1208" s="23"/>
      <c r="HH1208"/>
      <c r="IW1208" s="36"/>
      <c r="JI1208"/>
      <c r="JJ1208"/>
      <c r="KX1208" s="23"/>
      <c r="KY1208" s="23"/>
    </row>
    <row r="1209" spans="36:311" x14ac:dyDescent="0.2">
      <c r="AJ1209" s="23"/>
      <c r="HH1209"/>
      <c r="IW1209" s="36"/>
      <c r="JI1209"/>
      <c r="JJ1209"/>
      <c r="KX1209" s="23"/>
      <c r="KY1209" s="23"/>
    </row>
    <row r="1210" spans="36:311" x14ac:dyDescent="0.2">
      <c r="AJ1210" s="23"/>
      <c r="HH1210"/>
      <c r="IW1210" s="36"/>
      <c r="JI1210"/>
      <c r="JJ1210"/>
      <c r="KX1210" s="23"/>
      <c r="KY1210" s="23"/>
    </row>
    <row r="1211" spans="36:311" x14ac:dyDescent="0.2">
      <c r="AJ1211" s="23"/>
      <c r="HH1211"/>
      <c r="IW1211" s="36"/>
      <c r="JI1211"/>
      <c r="JJ1211"/>
      <c r="KX1211" s="23"/>
      <c r="KY1211" s="23"/>
    </row>
    <row r="1212" spans="36:311" x14ac:dyDescent="0.2">
      <c r="AJ1212" s="23"/>
      <c r="HH1212"/>
      <c r="IW1212" s="36"/>
      <c r="JI1212"/>
      <c r="JJ1212"/>
      <c r="KX1212" s="23"/>
      <c r="KY1212" s="23"/>
    </row>
    <row r="1213" spans="36:311" x14ac:dyDescent="0.2">
      <c r="AJ1213" s="23"/>
      <c r="HH1213"/>
      <c r="IW1213" s="36"/>
      <c r="JI1213"/>
      <c r="JJ1213"/>
      <c r="KX1213" s="23"/>
      <c r="KY1213" s="23"/>
    </row>
    <row r="1214" spans="36:311" x14ac:dyDescent="0.2">
      <c r="AJ1214" s="23"/>
      <c r="HH1214"/>
      <c r="IW1214" s="36"/>
      <c r="JI1214"/>
      <c r="JJ1214"/>
      <c r="KX1214" s="23"/>
      <c r="KY1214" s="23"/>
    </row>
    <row r="1215" spans="36:311" x14ac:dyDescent="0.2">
      <c r="AJ1215" s="23"/>
      <c r="HH1215"/>
      <c r="IW1215" s="36"/>
      <c r="JI1215"/>
      <c r="JJ1215"/>
      <c r="KX1215" s="23"/>
      <c r="KY1215" s="23"/>
    </row>
    <row r="1216" spans="36:311" x14ac:dyDescent="0.2">
      <c r="AJ1216" s="23"/>
      <c r="HH1216"/>
      <c r="IW1216" s="36"/>
      <c r="JI1216"/>
      <c r="JJ1216"/>
      <c r="KX1216" s="23"/>
      <c r="KY1216" s="23"/>
    </row>
    <row r="1217" spans="36:311" x14ac:dyDescent="0.2">
      <c r="AJ1217" s="23"/>
      <c r="HH1217"/>
      <c r="IW1217" s="36"/>
      <c r="JI1217"/>
      <c r="JJ1217"/>
      <c r="KX1217" s="23"/>
      <c r="KY1217" s="23"/>
    </row>
    <row r="1218" spans="36:311" x14ac:dyDescent="0.2">
      <c r="AJ1218" s="23"/>
      <c r="HH1218"/>
      <c r="IW1218" s="36"/>
      <c r="JI1218"/>
      <c r="JJ1218"/>
      <c r="KX1218" s="23"/>
      <c r="KY1218" s="23"/>
    </row>
    <row r="1219" spans="36:311" x14ac:dyDescent="0.2">
      <c r="AJ1219" s="23"/>
      <c r="HH1219"/>
      <c r="IW1219" s="36"/>
      <c r="JI1219"/>
      <c r="JJ1219"/>
      <c r="KX1219" s="23"/>
      <c r="KY1219" s="23"/>
    </row>
    <row r="1220" spans="36:311" x14ac:dyDescent="0.2">
      <c r="AJ1220" s="23"/>
      <c r="HH1220"/>
      <c r="IW1220" s="36"/>
      <c r="JI1220"/>
      <c r="JJ1220"/>
      <c r="KX1220" s="23"/>
      <c r="KY1220" s="23"/>
    </row>
    <row r="1221" spans="36:311" x14ac:dyDescent="0.2">
      <c r="AJ1221" s="23"/>
      <c r="HH1221"/>
      <c r="IW1221" s="36"/>
      <c r="JI1221"/>
      <c r="JJ1221"/>
      <c r="KX1221" s="23"/>
      <c r="KY1221" s="23"/>
    </row>
    <row r="1222" spans="36:311" x14ac:dyDescent="0.2">
      <c r="AJ1222" s="23"/>
      <c r="HH1222"/>
      <c r="IW1222" s="36"/>
      <c r="JI1222"/>
      <c r="JJ1222"/>
      <c r="KX1222" s="23"/>
      <c r="KY1222" s="23"/>
    </row>
    <row r="1223" spans="36:311" x14ac:dyDescent="0.2">
      <c r="AJ1223" s="23"/>
      <c r="HH1223"/>
      <c r="IW1223" s="36"/>
      <c r="JI1223"/>
      <c r="JJ1223"/>
      <c r="KX1223" s="23"/>
      <c r="KY1223" s="23"/>
    </row>
    <row r="1224" spans="36:311" x14ac:dyDescent="0.2">
      <c r="AJ1224" s="23"/>
      <c r="HH1224"/>
      <c r="IW1224" s="36"/>
      <c r="JI1224"/>
      <c r="JJ1224"/>
      <c r="KX1224" s="23"/>
      <c r="KY1224" s="23"/>
    </row>
    <row r="1225" spans="36:311" x14ac:dyDescent="0.2">
      <c r="AJ1225" s="23"/>
      <c r="HH1225"/>
      <c r="IW1225" s="36"/>
      <c r="JI1225"/>
      <c r="JJ1225"/>
      <c r="KX1225" s="23"/>
      <c r="KY1225" s="23"/>
    </row>
    <row r="1226" spans="36:311" x14ac:dyDescent="0.2">
      <c r="AJ1226" s="23"/>
      <c r="HH1226"/>
      <c r="IW1226" s="36"/>
      <c r="JI1226"/>
      <c r="JJ1226"/>
      <c r="KX1226" s="23"/>
      <c r="KY1226" s="23"/>
    </row>
    <row r="1227" spans="36:311" x14ac:dyDescent="0.2">
      <c r="AJ1227" s="23"/>
      <c r="HH1227"/>
      <c r="IW1227" s="36"/>
      <c r="JI1227"/>
      <c r="JJ1227"/>
      <c r="KX1227" s="23"/>
      <c r="KY1227" s="23"/>
    </row>
    <row r="1228" spans="36:311" x14ac:dyDescent="0.2">
      <c r="AJ1228" s="23"/>
      <c r="HH1228"/>
      <c r="IW1228" s="36"/>
      <c r="JI1228"/>
      <c r="JJ1228"/>
      <c r="KX1228" s="23"/>
      <c r="KY1228" s="23"/>
    </row>
    <row r="1229" spans="36:311" x14ac:dyDescent="0.2">
      <c r="AJ1229" s="23"/>
      <c r="HH1229"/>
      <c r="IW1229" s="36"/>
      <c r="JI1229"/>
      <c r="JJ1229"/>
      <c r="KX1229" s="23"/>
      <c r="KY1229" s="23"/>
    </row>
    <row r="1230" spans="36:311" x14ac:dyDescent="0.2">
      <c r="AJ1230" s="23"/>
      <c r="HH1230"/>
      <c r="IW1230" s="36"/>
      <c r="JI1230"/>
      <c r="JJ1230"/>
      <c r="KX1230" s="23"/>
      <c r="KY1230" s="23"/>
    </row>
    <row r="1231" spans="36:311" x14ac:dyDescent="0.2">
      <c r="AJ1231" s="23"/>
      <c r="HH1231"/>
      <c r="IW1231" s="36"/>
      <c r="JI1231"/>
      <c r="JJ1231"/>
      <c r="KX1231" s="23"/>
      <c r="KY1231" s="23"/>
    </row>
    <row r="1232" spans="36:311" x14ac:dyDescent="0.2">
      <c r="AJ1232" s="23"/>
      <c r="HH1232"/>
      <c r="IW1232" s="36"/>
      <c r="JI1232"/>
      <c r="JJ1232"/>
      <c r="KX1232" s="23"/>
      <c r="KY1232" s="23"/>
    </row>
    <row r="1233" spans="36:311" x14ac:dyDescent="0.2">
      <c r="AJ1233" s="23"/>
      <c r="HH1233"/>
      <c r="IW1233" s="36"/>
      <c r="JI1233"/>
      <c r="JJ1233"/>
      <c r="KX1233" s="23"/>
      <c r="KY1233" s="23"/>
    </row>
    <row r="1234" spans="36:311" x14ac:dyDescent="0.2">
      <c r="AJ1234" s="23"/>
      <c r="HH1234"/>
      <c r="IW1234" s="36"/>
      <c r="JI1234"/>
      <c r="JJ1234"/>
      <c r="KX1234" s="23"/>
      <c r="KY1234" s="23"/>
    </row>
    <row r="1235" spans="36:311" x14ac:dyDescent="0.2">
      <c r="AJ1235" s="23"/>
      <c r="HH1235"/>
      <c r="IW1235" s="36"/>
      <c r="JI1235"/>
      <c r="JJ1235"/>
      <c r="KX1235" s="23"/>
      <c r="KY1235" s="23"/>
    </row>
    <row r="1236" spans="36:311" x14ac:dyDescent="0.2">
      <c r="AJ1236" s="23"/>
      <c r="HH1236"/>
      <c r="IW1236" s="36"/>
      <c r="JI1236"/>
      <c r="JJ1236"/>
      <c r="KX1236" s="23"/>
      <c r="KY1236" s="23"/>
    </row>
    <row r="1237" spans="36:311" x14ac:dyDescent="0.2">
      <c r="AJ1237" s="23"/>
      <c r="HH1237"/>
      <c r="IW1237" s="36"/>
      <c r="JI1237"/>
      <c r="JJ1237"/>
      <c r="KX1237" s="23"/>
      <c r="KY1237" s="23"/>
    </row>
    <row r="1238" spans="36:311" x14ac:dyDescent="0.2">
      <c r="AJ1238" s="23"/>
      <c r="HH1238"/>
      <c r="IW1238" s="36"/>
      <c r="JI1238"/>
      <c r="JJ1238"/>
      <c r="KX1238" s="23"/>
      <c r="KY1238" s="23"/>
    </row>
    <row r="1239" spans="36:311" x14ac:dyDescent="0.2">
      <c r="AJ1239" s="23"/>
      <c r="HH1239"/>
      <c r="IW1239" s="36"/>
      <c r="JI1239"/>
      <c r="JJ1239"/>
      <c r="KX1239" s="23"/>
      <c r="KY1239" s="23"/>
    </row>
    <row r="1240" spans="36:311" x14ac:dyDescent="0.2">
      <c r="AJ1240" s="23"/>
      <c r="HH1240"/>
      <c r="IW1240" s="36"/>
      <c r="JI1240"/>
      <c r="JJ1240"/>
      <c r="KX1240" s="23"/>
      <c r="KY1240" s="23"/>
    </row>
    <row r="1241" spans="36:311" x14ac:dyDescent="0.2">
      <c r="AJ1241" s="23"/>
      <c r="HH1241"/>
      <c r="IW1241" s="36"/>
      <c r="JI1241"/>
      <c r="JJ1241"/>
      <c r="KX1241" s="23"/>
      <c r="KY1241" s="23"/>
    </row>
    <row r="1242" spans="36:311" x14ac:dyDescent="0.2">
      <c r="AJ1242" s="23"/>
      <c r="HH1242"/>
      <c r="IW1242" s="36"/>
      <c r="JI1242"/>
      <c r="JJ1242"/>
      <c r="KX1242" s="23"/>
      <c r="KY1242" s="23"/>
    </row>
    <row r="1243" spans="36:311" x14ac:dyDescent="0.2">
      <c r="AJ1243" s="23"/>
      <c r="HH1243"/>
      <c r="IW1243" s="36"/>
      <c r="JI1243"/>
      <c r="JJ1243"/>
      <c r="KX1243" s="23"/>
      <c r="KY1243" s="23"/>
    </row>
    <row r="1244" spans="36:311" x14ac:dyDescent="0.2">
      <c r="AJ1244" s="23"/>
      <c r="HH1244"/>
      <c r="IW1244" s="36"/>
      <c r="JI1244"/>
      <c r="JJ1244"/>
      <c r="KX1244" s="23"/>
      <c r="KY1244" s="23"/>
    </row>
    <row r="1245" spans="36:311" x14ac:dyDescent="0.2">
      <c r="AJ1245" s="23"/>
      <c r="HH1245"/>
      <c r="IW1245" s="36"/>
      <c r="JI1245"/>
      <c r="JJ1245"/>
      <c r="KX1245" s="23"/>
      <c r="KY1245" s="23"/>
    </row>
    <row r="1246" spans="36:311" x14ac:dyDescent="0.2">
      <c r="AJ1246" s="23"/>
      <c r="HH1246"/>
      <c r="IW1246" s="36"/>
      <c r="JI1246"/>
      <c r="JJ1246"/>
      <c r="KX1246" s="23"/>
      <c r="KY1246" s="23"/>
    </row>
    <row r="1247" spans="36:311" x14ac:dyDescent="0.2">
      <c r="AJ1247" s="23"/>
      <c r="HH1247"/>
      <c r="IW1247" s="36"/>
      <c r="JI1247"/>
      <c r="JJ1247"/>
      <c r="KX1247" s="23"/>
      <c r="KY1247" s="23"/>
    </row>
    <row r="1248" spans="36:311" x14ac:dyDescent="0.2">
      <c r="AJ1248" s="23"/>
      <c r="HH1248"/>
      <c r="IW1248" s="36"/>
      <c r="JI1248"/>
      <c r="JJ1248"/>
      <c r="KX1248" s="23"/>
      <c r="KY1248" s="23"/>
    </row>
    <row r="1249" spans="36:311" x14ac:dyDescent="0.2">
      <c r="AJ1249" s="23"/>
      <c r="HH1249"/>
      <c r="IW1249" s="36"/>
      <c r="JI1249"/>
      <c r="JJ1249"/>
      <c r="KX1249" s="23"/>
      <c r="KY1249" s="23"/>
    </row>
    <row r="1250" spans="36:311" x14ac:dyDescent="0.2">
      <c r="AJ1250" s="23"/>
      <c r="HH1250"/>
      <c r="IW1250" s="36"/>
      <c r="JI1250"/>
      <c r="JJ1250"/>
      <c r="KX1250" s="23"/>
      <c r="KY1250" s="23"/>
    </row>
    <row r="1251" spans="36:311" x14ac:dyDescent="0.2">
      <c r="AJ1251" s="23"/>
      <c r="HH1251"/>
      <c r="IW1251" s="36"/>
      <c r="JI1251"/>
      <c r="JJ1251"/>
      <c r="KX1251" s="23"/>
      <c r="KY1251" s="23"/>
    </row>
    <row r="1252" spans="36:311" x14ac:dyDescent="0.2">
      <c r="AJ1252" s="23"/>
      <c r="HH1252"/>
      <c r="IW1252" s="36"/>
      <c r="JI1252"/>
      <c r="JJ1252"/>
      <c r="KX1252" s="23"/>
      <c r="KY1252" s="23"/>
    </row>
    <row r="1253" spans="36:311" x14ac:dyDescent="0.2">
      <c r="AJ1253" s="23"/>
      <c r="HH1253"/>
      <c r="IW1253" s="36"/>
      <c r="JI1253"/>
      <c r="JJ1253"/>
      <c r="KX1253" s="23"/>
      <c r="KY1253" s="23"/>
    </row>
    <row r="1254" spans="36:311" x14ac:dyDescent="0.2">
      <c r="AJ1254" s="23"/>
      <c r="HH1254"/>
      <c r="IW1254" s="36"/>
      <c r="JI1254"/>
      <c r="JJ1254"/>
      <c r="KX1254" s="23"/>
      <c r="KY1254" s="23"/>
    </row>
    <row r="1255" spans="36:311" x14ac:dyDescent="0.2">
      <c r="AJ1255" s="23"/>
      <c r="HH1255"/>
      <c r="IW1255" s="36"/>
      <c r="JI1255"/>
      <c r="JJ1255"/>
      <c r="KX1255" s="23"/>
      <c r="KY1255" s="23"/>
    </row>
    <row r="1256" spans="36:311" x14ac:dyDescent="0.2">
      <c r="AJ1256" s="23"/>
      <c r="HH1256"/>
      <c r="IW1256" s="36"/>
      <c r="JI1256"/>
      <c r="JJ1256"/>
      <c r="KX1256" s="23"/>
      <c r="KY1256" s="23"/>
    </row>
    <row r="1257" spans="36:311" x14ac:dyDescent="0.2">
      <c r="AJ1257" s="23"/>
      <c r="HH1257"/>
      <c r="IW1257" s="36"/>
      <c r="JI1257"/>
      <c r="JJ1257"/>
      <c r="KX1257" s="23"/>
      <c r="KY1257" s="23"/>
    </row>
    <row r="1258" spans="36:311" x14ac:dyDescent="0.2">
      <c r="AJ1258" s="23"/>
      <c r="HH1258"/>
      <c r="IW1258" s="36"/>
      <c r="JI1258"/>
      <c r="JJ1258"/>
      <c r="KX1258" s="23"/>
      <c r="KY1258" s="23"/>
    </row>
    <row r="1259" spans="36:311" x14ac:dyDescent="0.2">
      <c r="AJ1259" s="23"/>
      <c r="HH1259"/>
      <c r="IW1259" s="36"/>
      <c r="JI1259"/>
      <c r="JJ1259"/>
      <c r="KX1259" s="23"/>
      <c r="KY1259" s="23"/>
    </row>
    <row r="1260" spans="36:311" x14ac:dyDescent="0.2">
      <c r="AJ1260" s="23"/>
      <c r="HH1260"/>
      <c r="IW1260" s="36"/>
      <c r="JI1260"/>
      <c r="JJ1260"/>
      <c r="KX1260" s="23"/>
      <c r="KY1260" s="23"/>
    </row>
    <row r="1261" spans="36:311" x14ac:dyDescent="0.2">
      <c r="AJ1261" s="23"/>
      <c r="HH1261"/>
      <c r="IW1261" s="36"/>
      <c r="JI1261"/>
      <c r="JJ1261"/>
      <c r="KX1261" s="23"/>
      <c r="KY1261" s="23"/>
    </row>
    <row r="1262" spans="36:311" x14ac:dyDescent="0.2">
      <c r="AJ1262" s="23"/>
      <c r="HH1262"/>
      <c r="IW1262" s="36"/>
      <c r="JI1262"/>
      <c r="JJ1262"/>
      <c r="KX1262" s="23"/>
      <c r="KY1262" s="23"/>
    </row>
    <row r="1263" spans="36:311" x14ac:dyDescent="0.2">
      <c r="AJ1263" s="23"/>
      <c r="HH1263"/>
      <c r="IW1263" s="36"/>
      <c r="JI1263"/>
      <c r="JJ1263"/>
      <c r="KX1263" s="23"/>
      <c r="KY1263" s="23"/>
    </row>
    <row r="1264" spans="36:311" x14ac:dyDescent="0.2">
      <c r="AJ1264" s="23"/>
      <c r="HH1264"/>
      <c r="IW1264" s="36"/>
      <c r="JI1264"/>
      <c r="JJ1264"/>
      <c r="KX1264" s="23"/>
      <c r="KY1264" s="23"/>
    </row>
    <row r="1265" spans="36:311" x14ac:dyDescent="0.2">
      <c r="AJ1265" s="23"/>
      <c r="HH1265"/>
      <c r="IW1265" s="36"/>
      <c r="JI1265"/>
      <c r="JJ1265"/>
      <c r="KX1265" s="23"/>
      <c r="KY1265" s="23"/>
    </row>
    <row r="1266" spans="36:311" x14ac:dyDescent="0.2">
      <c r="AJ1266" s="23"/>
      <c r="HH1266"/>
      <c r="IW1266" s="36"/>
      <c r="JI1266"/>
      <c r="JJ1266"/>
      <c r="KX1266" s="23"/>
      <c r="KY1266" s="23"/>
    </row>
    <row r="1267" spans="36:311" x14ac:dyDescent="0.2">
      <c r="AJ1267" s="23"/>
      <c r="HH1267"/>
      <c r="IW1267" s="36"/>
      <c r="JI1267"/>
      <c r="JJ1267"/>
      <c r="KX1267" s="23"/>
      <c r="KY1267" s="23"/>
    </row>
    <row r="1268" spans="36:311" x14ac:dyDescent="0.2">
      <c r="AJ1268" s="23"/>
      <c r="HH1268"/>
      <c r="IW1268" s="36"/>
      <c r="JI1268"/>
      <c r="JJ1268"/>
      <c r="KX1268" s="23"/>
      <c r="KY1268" s="23"/>
    </row>
    <row r="1269" spans="36:311" x14ac:dyDescent="0.2">
      <c r="AJ1269" s="23"/>
      <c r="HH1269"/>
      <c r="IW1269" s="36"/>
      <c r="JI1269"/>
      <c r="JJ1269"/>
      <c r="KX1269" s="23"/>
      <c r="KY1269" s="23"/>
    </row>
    <row r="1270" spans="36:311" x14ac:dyDescent="0.2">
      <c r="AJ1270" s="23"/>
      <c r="HH1270"/>
      <c r="IW1270" s="36"/>
      <c r="JI1270"/>
      <c r="JJ1270"/>
      <c r="KX1270" s="23"/>
      <c r="KY1270" s="23"/>
    </row>
    <row r="1271" spans="36:311" x14ac:dyDescent="0.2">
      <c r="AJ1271" s="23"/>
      <c r="HH1271"/>
      <c r="IW1271" s="36"/>
      <c r="JI1271"/>
      <c r="JJ1271"/>
      <c r="KX1271" s="23"/>
      <c r="KY1271" s="23"/>
    </row>
    <row r="1272" spans="36:311" x14ac:dyDescent="0.2">
      <c r="AJ1272" s="23"/>
      <c r="HH1272"/>
      <c r="IW1272" s="36"/>
      <c r="JI1272"/>
      <c r="JJ1272"/>
      <c r="KX1272" s="23"/>
      <c r="KY1272" s="23"/>
    </row>
    <row r="1273" spans="36:311" x14ac:dyDescent="0.2">
      <c r="AJ1273" s="23"/>
      <c r="HH1273"/>
      <c r="IW1273" s="36"/>
      <c r="JI1273"/>
      <c r="JJ1273"/>
      <c r="KX1273" s="23"/>
      <c r="KY1273" s="23"/>
    </row>
    <row r="1274" spans="36:311" x14ac:dyDescent="0.2">
      <c r="AJ1274" s="23"/>
      <c r="HH1274"/>
      <c r="IW1274" s="36"/>
      <c r="JI1274"/>
      <c r="JJ1274"/>
      <c r="KX1274" s="23"/>
      <c r="KY1274" s="23"/>
    </row>
    <row r="1275" spans="36:311" x14ac:dyDescent="0.2">
      <c r="AJ1275" s="23"/>
      <c r="HH1275"/>
      <c r="IW1275" s="36"/>
      <c r="JI1275"/>
      <c r="JJ1275"/>
      <c r="KX1275" s="23"/>
      <c r="KY1275" s="23"/>
    </row>
    <row r="1276" spans="36:311" x14ac:dyDescent="0.2">
      <c r="AJ1276" s="23"/>
      <c r="HH1276"/>
      <c r="IW1276" s="36"/>
      <c r="JI1276"/>
      <c r="JJ1276"/>
      <c r="KX1276" s="23"/>
      <c r="KY1276" s="23"/>
    </row>
    <row r="1277" spans="36:311" x14ac:dyDescent="0.2">
      <c r="AJ1277" s="23"/>
      <c r="HH1277"/>
      <c r="IW1277" s="36"/>
      <c r="JI1277"/>
      <c r="JJ1277"/>
      <c r="KX1277" s="23"/>
      <c r="KY1277" s="23"/>
    </row>
    <row r="1278" spans="36:311" x14ac:dyDescent="0.2">
      <c r="AJ1278" s="23"/>
      <c r="HH1278"/>
      <c r="IW1278" s="36"/>
      <c r="JI1278"/>
      <c r="JJ1278"/>
      <c r="KX1278" s="23"/>
      <c r="KY1278" s="23"/>
    </row>
    <row r="1279" spans="36:311" x14ac:dyDescent="0.2">
      <c r="AJ1279" s="23"/>
      <c r="HH1279"/>
      <c r="IW1279" s="36"/>
      <c r="JI1279"/>
      <c r="JJ1279"/>
      <c r="KX1279" s="23"/>
      <c r="KY1279" s="23"/>
    </row>
    <row r="1280" spans="36:311" x14ac:dyDescent="0.2">
      <c r="AJ1280" s="23"/>
      <c r="HH1280"/>
      <c r="IW1280" s="36"/>
      <c r="JI1280"/>
      <c r="JJ1280"/>
      <c r="KX1280" s="23"/>
      <c r="KY1280" s="23"/>
    </row>
    <row r="1281" spans="36:311" x14ac:dyDescent="0.2">
      <c r="AJ1281" s="23"/>
      <c r="HH1281"/>
      <c r="IW1281" s="36"/>
      <c r="JI1281"/>
      <c r="JJ1281"/>
      <c r="KX1281" s="23"/>
      <c r="KY1281" s="23"/>
    </row>
    <row r="1282" spans="36:311" x14ac:dyDescent="0.2">
      <c r="AJ1282" s="23"/>
      <c r="HH1282"/>
      <c r="IW1282" s="36"/>
      <c r="JI1282"/>
      <c r="JJ1282"/>
      <c r="KX1282" s="23"/>
      <c r="KY1282" s="23"/>
    </row>
    <row r="1283" spans="36:311" x14ac:dyDescent="0.2">
      <c r="AJ1283" s="23"/>
      <c r="HH1283"/>
      <c r="IW1283" s="36"/>
      <c r="JI1283"/>
      <c r="JJ1283"/>
      <c r="KX1283" s="23"/>
      <c r="KY1283" s="23"/>
    </row>
    <row r="1284" spans="36:311" x14ac:dyDescent="0.2">
      <c r="AJ1284" s="23"/>
      <c r="HH1284"/>
      <c r="IW1284" s="36"/>
      <c r="JI1284"/>
      <c r="JJ1284"/>
      <c r="KX1284" s="23"/>
      <c r="KY1284" s="23"/>
    </row>
    <row r="1285" spans="36:311" x14ac:dyDescent="0.2">
      <c r="AJ1285" s="23"/>
      <c r="HH1285"/>
      <c r="IW1285" s="36"/>
      <c r="JI1285"/>
      <c r="JJ1285"/>
      <c r="KX1285" s="23"/>
      <c r="KY1285" s="23"/>
    </row>
    <row r="1286" spans="36:311" x14ac:dyDescent="0.2">
      <c r="AJ1286" s="23"/>
      <c r="HH1286"/>
      <c r="IW1286" s="36"/>
      <c r="JI1286"/>
      <c r="JJ1286"/>
      <c r="KX1286" s="23"/>
      <c r="KY1286" s="23"/>
    </row>
    <row r="1287" spans="36:311" x14ac:dyDescent="0.2">
      <c r="AJ1287" s="23"/>
      <c r="HH1287"/>
      <c r="IW1287" s="36"/>
      <c r="JI1287"/>
      <c r="JJ1287"/>
      <c r="KX1287" s="23"/>
      <c r="KY1287" s="23"/>
    </row>
    <row r="1288" spans="36:311" x14ac:dyDescent="0.2">
      <c r="AJ1288" s="23"/>
      <c r="HH1288"/>
      <c r="IW1288" s="36"/>
      <c r="JI1288"/>
      <c r="JJ1288"/>
      <c r="KX1288" s="23"/>
      <c r="KY1288" s="23"/>
    </row>
    <row r="1289" spans="36:311" x14ac:dyDescent="0.2">
      <c r="AJ1289" s="23"/>
      <c r="HH1289"/>
      <c r="IW1289" s="36"/>
      <c r="JI1289"/>
      <c r="JJ1289"/>
      <c r="KX1289" s="23"/>
      <c r="KY1289" s="23"/>
    </row>
    <row r="1290" spans="36:311" x14ac:dyDescent="0.2">
      <c r="AJ1290" s="23"/>
      <c r="HH1290"/>
      <c r="IW1290" s="36"/>
      <c r="JI1290"/>
      <c r="JJ1290"/>
      <c r="KX1290" s="23"/>
      <c r="KY1290" s="23"/>
    </row>
    <row r="1291" spans="36:311" x14ac:dyDescent="0.2">
      <c r="AJ1291" s="23"/>
      <c r="HH1291"/>
      <c r="IW1291" s="36"/>
      <c r="JI1291"/>
      <c r="JJ1291"/>
      <c r="KX1291" s="23"/>
      <c r="KY1291" s="23"/>
    </row>
    <row r="1292" spans="36:311" x14ac:dyDescent="0.2">
      <c r="AJ1292" s="23"/>
      <c r="HH1292"/>
      <c r="IW1292" s="36"/>
      <c r="JI1292"/>
      <c r="JJ1292"/>
      <c r="KX1292" s="23"/>
      <c r="KY1292" s="23"/>
    </row>
    <row r="1293" spans="36:311" x14ac:dyDescent="0.2">
      <c r="AJ1293" s="23"/>
      <c r="HH1293"/>
      <c r="IW1293" s="36"/>
      <c r="JI1293"/>
      <c r="JJ1293"/>
      <c r="KX1293" s="23"/>
      <c r="KY1293" s="23"/>
    </row>
    <row r="1294" spans="36:311" x14ac:dyDescent="0.2">
      <c r="AJ1294" s="23"/>
      <c r="HH1294"/>
      <c r="IW1294" s="36"/>
      <c r="JI1294"/>
      <c r="JJ1294"/>
      <c r="KX1294" s="23"/>
      <c r="KY1294" s="23"/>
    </row>
    <row r="1295" spans="36:311" x14ac:dyDescent="0.2">
      <c r="AJ1295" s="23"/>
      <c r="HH1295"/>
      <c r="IW1295" s="36"/>
      <c r="JI1295"/>
      <c r="JJ1295"/>
      <c r="KX1295" s="23"/>
      <c r="KY1295" s="23"/>
    </row>
    <row r="1296" spans="36:311" x14ac:dyDescent="0.2">
      <c r="AJ1296" s="23"/>
      <c r="HH1296"/>
      <c r="IW1296" s="36"/>
      <c r="JI1296"/>
      <c r="JJ1296"/>
      <c r="KX1296" s="23"/>
      <c r="KY1296" s="23"/>
    </row>
    <row r="1297" spans="36:311" x14ac:dyDescent="0.2">
      <c r="AJ1297" s="23"/>
      <c r="HH1297"/>
      <c r="IW1297" s="36"/>
      <c r="JI1297"/>
      <c r="JJ1297"/>
      <c r="KX1297" s="23"/>
      <c r="KY1297" s="23"/>
    </row>
    <row r="1298" spans="36:311" x14ac:dyDescent="0.2">
      <c r="AJ1298" s="23"/>
      <c r="HH1298"/>
      <c r="IW1298" s="36"/>
      <c r="JI1298"/>
      <c r="JJ1298"/>
      <c r="KX1298" s="23"/>
      <c r="KY1298" s="23"/>
    </row>
    <row r="1299" spans="36:311" x14ac:dyDescent="0.2">
      <c r="AJ1299" s="23"/>
      <c r="HH1299"/>
      <c r="IW1299" s="36"/>
      <c r="JI1299"/>
      <c r="JJ1299"/>
      <c r="KX1299" s="23"/>
      <c r="KY1299" s="23"/>
    </row>
    <row r="1300" spans="36:311" x14ac:dyDescent="0.2">
      <c r="AJ1300" s="23"/>
      <c r="HH1300"/>
      <c r="IW1300" s="36"/>
      <c r="JI1300"/>
      <c r="JJ1300"/>
      <c r="KX1300" s="23"/>
      <c r="KY1300" s="23"/>
    </row>
    <row r="1301" spans="36:311" x14ac:dyDescent="0.2">
      <c r="AJ1301" s="23"/>
      <c r="HH1301"/>
      <c r="IW1301" s="36"/>
      <c r="JI1301"/>
      <c r="JJ1301"/>
      <c r="KX1301" s="23"/>
      <c r="KY1301" s="23"/>
    </row>
    <row r="1302" spans="36:311" x14ac:dyDescent="0.2">
      <c r="AJ1302" s="23"/>
      <c r="HH1302"/>
      <c r="IW1302" s="36"/>
      <c r="JI1302"/>
      <c r="JJ1302"/>
      <c r="KX1302" s="23"/>
      <c r="KY1302" s="23"/>
    </row>
    <row r="1303" spans="36:311" x14ac:dyDescent="0.2">
      <c r="AJ1303" s="23"/>
      <c r="HH1303"/>
      <c r="IW1303" s="36"/>
      <c r="JI1303"/>
      <c r="JJ1303"/>
      <c r="KX1303" s="23"/>
      <c r="KY1303" s="23"/>
    </row>
    <row r="1304" spans="36:311" x14ac:dyDescent="0.2">
      <c r="AJ1304" s="23"/>
      <c r="HH1304"/>
      <c r="IW1304" s="36"/>
      <c r="JI1304"/>
      <c r="JJ1304"/>
      <c r="KX1304" s="23"/>
      <c r="KY1304" s="23"/>
    </row>
    <row r="1305" spans="36:311" x14ac:dyDescent="0.2">
      <c r="AJ1305" s="23"/>
      <c r="HH1305"/>
      <c r="IW1305" s="36"/>
      <c r="JI1305"/>
      <c r="JJ1305"/>
      <c r="KX1305" s="23"/>
      <c r="KY1305" s="23"/>
    </row>
    <row r="1306" spans="36:311" x14ac:dyDescent="0.2">
      <c r="AJ1306" s="23"/>
      <c r="HH1306"/>
      <c r="IW1306" s="36"/>
      <c r="JI1306"/>
      <c r="JJ1306"/>
      <c r="KX1306" s="23"/>
      <c r="KY1306" s="23"/>
    </row>
    <row r="1307" spans="36:311" x14ac:dyDescent="0.2">
      <c r="AJ1307" s="23"/>
      <c r="HH1307"/>
      <c r="IW1307" s="36"/>
      <c r="JI1307"/>
      <c r="JJ1307"/>
      <c r="KX1307" s="23"/>
      <c r="KY1307" s="23"/>
    </row>
    <row r="1308" spans="36:311" x14ac:dyDescent="0.2">
      <c r="AJ1308" s="23"/>
      <c r="HH1308"/>
      <c r="IW1308" s="36"/>
      <c r="JI1308"/>
      <c r="JJ1308"/>
      <c r="KX1308" s="23"/>
      <c r="KY1308" s="23"/>
    </row>
    <row r="1309" spans="36:311" x14ac:dyDescent="0.2">
      <c r="AJ1309" s="23"/>
      <c r="HH1309"/>
      <c r="IW1309" s="36"/>
      <c r="JI1309"/>
      <c r="JJ1309"/>
      <c r="KX1309" s="23"/>
      <c r="KY1309" s="23"/>
    </row>
    <row r="1310" spans="36:311" x14ac:dyDescent="0.2">
      <c r="AJ1310" s="23"/>
      <c r="HH1310"/>
      <c r="IW1310" s="36"/>
      <c r="JI1310"/>
      <c r="JJ1310"/>
      <c r="KX1310" s="23"/>
      <c r="KY1310" s="23"/>
    </row>
    <row r="1311" spans="36:311" x14ac:dyDescent="0.2">
      <c r="AJ1311" s="23"/>
      <c r="HH1311"/>
      <c r="IW1311" s="36"/>
      <c r="JI1311"/>
      <c r="JJ1311"/>
      <c r="KX1311" s="23"/>
      <c r="KY1311" s="23"/>
    </row>
    <row r="1312" spans="36:311" x14ac:dyDescent="0.2">
      <c r="AJ1312" s="23"/>
      <c r="HH1312"/>
      <c r="IW1312" s="36"/>
      <c r="JI1312"/>
      <c r="JJ1312"/>
      <c r="KX1312" s="23"/>
      <c r="KY1312" s="23"/>
    </row>
    <row r="1313" spans="36:311" x14ac:dyDescent="0.2">
      <c r="AJ1313" s="23"/>
      <c r="HH1313"/>
      <c r="IW1313" s="36"/>
      <c r="JI1313"/>
      <c r="JJ1313"/>
      <c r="KX1313" s="23"/>
      <c r="KY1313" s="23"/>
    </row>
    <row r="1314" spans="36:311" x14ac:dyDescent="0.2">
      <c r="AJ1314" s="23"/>
      <c r="HH1314"/>
      <c r="IW1314" s="36"/>
      <c r="JI1314"/>
      <c r="JJ1314"/>
      <c r="KX1314" s="23"/>
      <c r="KY1314" s="23"/>
    </row>
    <row r="1315" spans="36:311" x14ac:dyDescent="0.2">
      <c r="AJ1315" s="23"/>
      <c r="HH1315"/>
      <c r="IW1315" s="36"/>
      <c r="JI1315"/>
      <c r="JJ1315"/>
      <c r="KX1315" s="23"/>
      <c r="KY1315" s="23"/>
    </row>
    <row r="1316" spans="36:311" x14ac:dyDescent="0.2">
      <c r="AJ1316" s="23"/>
      <c r="HH1316"/>
      <c r="IW1316" s="36"/>
      <c r="JI1316"/>
      <c r="JJ1316"/>
      <c r="KX1316" s="23"/>
      <c r="KY1316" s="23"/>
    </row>
    <row r="1317" spans="36:311" x14ac:dyDescent="0.2">
      <c r="AJ1317" s="23"/>
      <c r="HH1317"/>
      <c r="IW1317" s="36"/>
      <c r="JI1317"/>
      <c r="JJ1317"/>
      <c r="KX1317" s="23"/>
      <c r="KY1317" s="23"/>
    </row>
    <row r="1318" spans="36:311" x14ac:dyDescent="0.2">
      <c r="AJ1318" s="23"/>
      <c r="HH1318"/>
      <c r="IW1318" s="36"/>
      <c r="JI1318"/>
      <c r="JJ1318"/>
      <c r="KX1318" s="23"/>
      <c r="KY1318" s="23"/>
    </row>
    <row r="1319" spans="36:311" x14ac:dyDescent="0.2">
      <c r="AJ1319" s="23"/>
      <c r="HH1319"/>
      <c r="IW1319" s="36"/>
      <c r="JI1319"/>
      <c r="JJ1319"/>
      <c r="KX1319" s="23"/>
      <c r="KY1319" s="23"/>
    </row>
    <row r="1320" spans="36:311" x14ac:dyDescent="0.2">
      <c r="AJ1320" s="23"/>
      <c r="HH1320"/>
      <c r="IW1320" s="36"/>
      <c r="JI1320"/>
      <c r="JJ1320"/>
      <c r="KX1320" s="23"/>
      <c r="KY1320" s="23"/>
    </row>
    <row r="1321" spans="36:311" x14ac:dyDescent="0.2">
      <c r="AJ1321" s="23"/>
      <c r="HH1321"/>
      <c r="IW1321" s="36"/>
      <c r="JI1321"/>
      <c r="JJ1321"/>
      <c r="KX1321" s="23"/>
      <c r="KY1321" s="23"/>
    </row>
    <row r="1322" spans="36:311" x14ac:dyDescent="0.2">
      <c r="AJ1322" s="23"/>
      <c r="HH1322"/>
      <c r="IW1322" s="36"/>
      <c r="JI1322"/>
      <c r="JJ1322"/>
      <c r="KX1322" s="23"/>
      <c r="KY1322" s="23"/>
    </row>
    <row r="1323" spans="36:311" x14ac:dyDescent="0.2">
      <c r="AJ1323" s="23"/>
      <c r="HH1323"/>
      <c r="IW1323" s="36"/>
      <c r="JI1323"/>
      <c r="JJ1323"/>
      <c r="KX1323" s="23"/>
      <c r="KY1323" s="23"/>
    </row>
    <row r="1324" spans="36:311" x14ac:dyDescent="0.2">
      <c r="AJ1324" s="23"/>
      <c r="HH1324"/>
      <c r="IW1324" s="36"/>
      <c r="JI1324"/>
      <c r="JJ1324"/>
      <c r="KX1324" s="23"/>
      <c r="KY1324" s="23"/>
    </row>
    <row r="1325" spans="36:311" x14ac:dyDescent="0.2">
      <c r="AJ1325" s="23"/>
      <c r="HH1325"/>
      <c r="IW1325" s="36"/>
      <c r="JI1325"/>
      <c r="JJ1325"/>
      <c r="KX1325" s="23"/>
      <c r="KY1325" s="23"/>
    </row>
    <row r="1326" spans="36:311" x14ac:dyDescent="0.2">
      <c r="AJ1326" s="23"/>
      <c r="HH1326"/>
      <c r="IW1326" s="36"/>
      <c r="JI1326"/>
      <c r="JJ1326"/>
      <c r="KX1326" s="23"/>
      <c r="KY1326" s="23"/>
    </row>
    <row r="1327" spans="36:311" x14ac:dyDescent="0.2">
      <c r="AJ1327" s="23"/>
      <c r="HH1327"/>
      <c r="IW1327" s="36"/>
      <c r="JI1327"/>
      <c r="JJ1327"/>
      <c r="KX1327" s="23"/>
      <c r="KY1327" s="23"/>
    </row>
    <row r="1328" spans="36:311" x14ac:dyDescent="0.2">
      <c r="AJ1328" s="23"/>
      <c r="HH1328"/>
      <c r="IW1328" s="36"/>
      <c r="JI1328"/>
      <c r="JJ1328"/>
      <c r="KX1328" s="23"/>
      <c r="KY1328" s="23"/>
    </row>
    <row r="1329" spans="36:311" x14ac:dyDescent="0.2">
      <c r="AJ1329" s="23"/>
      <c r="HH1329"/>
      <c r="IW1329" s="36"/>
      <c r="JI1329"/>
      <c r="JJ1329"/>
      <c r="KX1329" s="23"/>
      <c r="KY1329" s="23"/>
    </row>
    <row r="1330" spans="36:311" x14ac:dyDescent="0.2">
      <c r="AJ1330" s="23"/>
      <c r="HH1330"/>
      <c r="IW1330" s="36"/>
      <c r="JI1330"/>
      <c r="JJ1330"/>
      <c r="KX1330" s="23"/>
      <c r="KY1330" s="23"/>
    </row>
    <row r="1331" spans="36:311" x14ac:dyDescent="0.2">
      <c r="AJ1331" s="23"/>
      <c r="HH1331"/>
      <c r="IW1331" s="36"/>
      <c r="JI1331"/>
      <c r="JJ1331"/>
      <c r="KX1331" s="23"/>
      <c r="KY1331" s="23"/>
    </row>
    <row r="1332" spans="36:311" x14ac:dyDescent="0.2">
      <c r="AJ1332" s="23"/>
      <c r="HH1332"/>
      <c r="IW1332" s="36"/>
      <c r="JI1332"/>
      <c r="JJ1332"/>
      <c r="KX1332" s="23"/>
      <c r="KY1332" s="23"/>
    </row>
    <row r="1333" spans="36:311" x14ac:dyDescent="0.2">
      <c r="AJ1333" s="23"/>
      <c r="HH1333"/>
      <c r="IW1333" s="36"/>
      <c r="JI1333"/>
      <c r="JJ1333"/>
      <c r="KX1333" s="23"/>
      <c r="KY1333" s="23"/>
    </row>
    <row r="1334" spans="36:311" x14ac:dyDescent="0.2">
      <c r="AJ1334" s="23"/>
      <c r="HH1334"/>
      <c r="IW1334" s="36"/>
      <c r="JI1334"/>
      <c r="JJ1334"/>
      <c r="KX1334" s="23"/>
      <c r="KY1334" s="23"/>
    </row>
    <row r="1335" spans="36:311" x14ac:dyDescent="0.2">
      <c r="AJ1335" s="23"/>
      <c r="HH1335"/>
      <c r="IW1335" s="36"/>
      <c r="JI1335"/>
      <c r="JJ1335"/>
      <c r="KX1335" s="23"/>
      <c r="KY1335" s="23"/>
    </row>
    <row r="1336" spans="36:311" x14ac:dyDescent="0.2">
      <c r="AJ1336" s="23"/>
      <c r="HH1336"/>
      <c r="IW1336" s="36"/>
      <c r="JI1336"/>
      <c r="JJ1336"/>
      <c r="KX1336" s="23"/>
      <c r="KY1336" s="23"/>
    </row>
    <row r="1337" spans="36:311" x14ac:dyDescent="0.2">
      <c r="AJ1337" s="23"/>
      <c r="HH1337"/>
      <c r="IW1337" s="36"/>
      <c r="JI1337"/>
      <c r="JJ1337"/>
      <c r="KX1337" s="23"/>
      <c r="KY1337" s="23"/>
    </row>
    <row r="1338" spans="36:311" x14ac:dyDescent="0.2">
      <c r="AJ1338" s="23"/>
      <c r="HH1338"/>
      <c r="IW1338" s="36"/>
      <c r="JI1338"/>
      <c r="JJ1338"/>
      <c r="KX1338" s="23"/>
      <c r="KY1338" s="23"/>
    </row>
    <row r="1339" spans="36:311" x14ac:dyDescent="0.2">
      <c r="AJ1339" s="23"/>
      <c r="HH1339"/>
      <c r="IW1339" s="36"/>
      <c r="JI1339"/>
      <c r="JJ1339"/>
      <c r="KX1339" s="23"/>
      <c r="KY1339" s="23"/>
    </row>
    <row r="1340" spans="36:311" x14ac:dyDescent="0.2">
      <c r="AJ1340" s="23"/>
      <c r="HH1340"/>
      <c r="IW1340" s="36"/>
      <c r="JI1340"/>
      <c r="JJ1340"/>
      <c r="KX1340" s="23"/>
      <c r="KY1340" s="23"/>
    </row>
    <row r="1341" spans="36:311" x14ac:dyDescent="0.2">
      <c r="AJ1341" s="23"/>
      <c r="HH1341"/>
      <c r="IW1341" s="36"/>
      <c r="JI1341"/>
      <c r="JJ1341"/>
      <c r="KX1341" s="23"/>
      <c r="KY1341" s="23"/>
    </row>
    <row r="1342" spans="36:311" x14ac:dyDescent="0.2">
      <c r="AJ1342" s="23"/>
      <c r="HH1342"/>
      <c r="IW1342" s="36"/>
      <c r="JI1342"/>
      <c r="JJ1342"/>
      <c r="KX1342" s="23"/>
      <c r="KY1342" s="23"/>
    </row>
    <row r="1343" spans="36:311" x14ac:dyDescent="0.2">
      <c r="AJ1343" s="23"/>
      <c r="HH1343"/>
      <c r="IW1343" s="36"/>
      <c r="JI1343"/>
      <c r="JJ1343"/>
      <c r="KX1343" s="23"/>
      <c r="KY1343" s="23"/>
    </row>
    <row r="1344" spans="36:311" x14ac:dyDescent="0.2">
      <c r="AJ1344" s="23"/>
      <c r="HH1344"/>
      <c r="IW1344" s="36"/>
      <c r="JI1344"/>
      <c r="JJ1344"/>
      <c r="KX1344" s="23"/>
      <c r="KY1344" s="23"/>
    </row>
    <row r="1345" spans="36:311" x14ac:dyDescent="0.2">
      <c r="AJ1345" s="23"/>
      <c r="HH1345"/>
      <c r="IW1345" s="36"/>
      <c r="JI1345"/>
      <c r="JJ1345"/>
      <c r="KX1345" s="23"/>
      <c r="KY1345" s="23"/>
    </row>
    <row r="1346" spans="36:311" x14ac:dyDescent="0.2">
      <c r="AJ1346" s="23"/>
      <c r="HH1346"/>
      <c r="IW1346" s="36"/>
      <c r="JI1346"/>
      <c r="JJ1346"/>
      <c r="KX1346" s="23"/>
      <c r="KY1346" s="23"/>
    </row>
    <row r="1347" spans="36:311" x14ac:dyDescent="0.2">
      <c r="AJ1347" s="23"/>
      <c r="HH1347"/>
      <c r="IW1347" s="36"/>
      <c r="JI1347"/>
      <c r="JJ1347"/>
      <c r="KX1347" s="23"/>
      <c r="KY1347" s="23"/>
    </row>
    <row r="1348" spans="36:311" x14ac:dyDescent="0.2">
      <c r="AJ1348" s="23"/>
      <c r="HH1348"/>
      <c r="IW1348" s="36"/>
      <c r="JI1348"/>
      <c r="JJ1348"/>
      <c r="KX1348" s="23"/>
      <c r="KY1348" s="23"/>
    </row>
    <row r="1349" spans="36:311" x14ac:dyDescent="0.2">
      <c r="AJ1349" s="23"/>
      <c r="HH1349"/>
      <c r="IW1349" s="36"/>
      <c r="JI1349"/>
      <c r="JJ1349"/>
      <c r="KX1349" s="23"/>
      <c r="KY1349" s="23"/>
    </row>
    <row r="1350" spans="36:311" x14ac:dyDescent="0.2">
      <c r="AJ1350" s="23"/>
      <c r="HH1350"/>
      <c r="IW1350" s="36"/>
      <c r="JI1350"/>
      <c r="JJ1350"/>
      <c r="KX1350" s="23"/>
      <c r="KY1350" s="23"/>
    </row>
    <row r="1351" spans="36:311" x14ac:dyDescent="0.2">
      <c r="AJ1351" s="23"/>
      <c r="HH1351"/>
      <c r="IW1351" s="36"/>
      <c r="JI1351"/>
      <c r="JJ1351"/>
      <c r="KX1351" s="23"/>
      <c r="KY1351" s="23"/>
    </row>
    <row r="1352" spans="36:311" x14ac:dyDescent="0.2">
      <c r="AJ1352" s="23"/>
      <c r="HH1352"/>
      <c r="IW1352" s="36"/>
      <c r="JI1352"/>
      <c r="JJ1352"/>
      <c r="KX1352" s="23"/>
      <c r="KY1352" s="23"/>
    </row>
    <row r="1353" spans="36:311" x14ac:dyDescent="0.2">
      <c r="AJ1353" s="23"/>
      <c r="HH1353"/>
      <c r="IW1353" s="36"/>
      <c r="JI1353"/>
      <c r="JJ1353"/>
      <c r="KX1353" s="23"/>
      <c r="KY1353" s="23"/>
    </row>
    <row r="1354" spans="36:311" x14ac:dyDescent="0.2">
      <c r="AJ1354" s="23"/>
      <c r="HH1354"/>
      <c r="IW1354" s="36"/>
      <c r="JI1354"/>
      <c r="JJ1354"/>
      <c r="KX1354" s="23"/>
      <c r="KY1354" s="23"/>
    </row>
    <row r="1355" spans="36:311" x14ac:dyDescent="0.2">
      <c r="AJ1355" s="23"/>
      <c r="HH1355"/>
      <c r="IW1355" s="36"/>
      <c r="JI1355"/>
      <c r="JJ1355"/>
      <c r="KX1355" s="23"/>
      <c r="KY1355" s="23"/>
    </row>
    <row r="1356" spans="36:311" x14ac:dyDescent="0.2">
      <c r="AJ1356" s="23"/>
      <c r="HH1356"/>
      <c r="IW1356" s="36"/>
      <c r="JI1356"/>
      <c r="JJ1356"/>
      <c r="KX1356" s="23"/>
      <c r="KY1356" s="23"/>
    </row>
    <row r="1357" spans="36:311" x14ac:dyDescent="0.2">
      <c r="AJ1357" s="23"/>
      <c r="HH1357"/>
      <c r="IW1357" s="36"/>
      <c r="JI1357"/>
      <c r="JJ1357"/>
      <c r="KX1357" s="23"/>
      <c r="KY1357" s="23"/>
    </row>
    <row r="1358" spans="36:311" x14ac:dyDescent="0.2">
      <c r="AJ1358" s="23"/>
      <c r="HH1358"/>
      <c r="IW1358" s="36"/>
      <c r="JI1358"/>
      <c r="JJ1358"/>
      <c r="KX1358" s="23"/>
      <c r="KY1358" s="23"/>
    </row>
    <row r="1359" spans="36:311" x14ac:dyDescent="0.2">
      <c r="AJ1359" s="23"/>
      <c r="HH1359"/>
      <c r="IW1359" s="36"/>
      <c r="JI1359"/>
      <c r="JJ1359"/>
      <c r="KX1359" s="23"/>
      <c r="KY1359" s="23"/>
    </row>
    <row r="1360" spans="36:311" x14ac:dyDescent="0.2">
      <c r="AJ1360" s="23"/>
      <c r="HH1360"/>
      <c r="IW1360" s="36"/>
      <c r="JI1360"/>
      <c r="JJ1360"/>
      <c r="KX1360" s="23"/>
      <c r="KY1360" s="23"/>
    </row>
    <row r="1361" spans="36:311" x14ac:dyDescent="0.2">
      <c r="AJ1361" s="23"/>
      <c r="HH1361"/>
      <c r="IW1361" s="36"/>
      <c r="JI1361"/>
      <c r="JJ1361"/>
      <c r="KX1361" s="23"/>
      <c r="KY1361" s="23"/>
    </row>
    <row r="1362" spans="36:311" x14ac:dyDescent="0.2">
      <c r="AJ1362" s="23"/>
      <c r="HH1362"/>
      <c r="IW1362" s="36"/>
      <c r="JI1362"/>
      <c r="JJ1362"/>
      <c r="KX1362" s="23"/>
      <c r="KY1362" s="23"/>
    </row>
    <row r="1363" spans="36:311" x14ac:dyDescent="0.2">
      <c r="AJ1363" s="23"/>
      <c r="HH1363"/>
      <c r="IW1363" s="36"/>
      <c r="JI1363"/>
      <c r="JJ1363"/>
      <c r="KX1363" s="23"/>
      <c r="KY1363" s="23"/>
    </row>
    <row r="1364" spans="36:311" x14ac:dyDescent="0.2">
      <c r="AJ1364" s="23"/>
      <c r="HH1364"/>
      <c r="IW1364" s="36"/>
      <c r="JI1364"/>
      <c r="JJ1364"/>
      <c r="KX1364" s="23"/>
      <c r="KY1364" s="23"/>
    </row>
    <row r="1365" spans="36:311" x14ac:dyDescent="0.2">
      <c r="AJ1365" s="23"/>
      <c r="HH1365"/>
      <c r="IW1365" s="36"/>
      <c r="JI1365"/>
      <c r="JJ1365"/>
      <c r="KX1365" s="23"/>
      <c r="KY1365" s="23"/>
    </row>
    <row r="1366" spans="36:311" x14ac:dyDescent="0.2">
      <c r="AJ1366" s="23"/>
      <c r="HH1366"/>
      <c r="IW1366" s="36"/>
      <c r="JI1366"/>
      <c r="JJ1366"/>
      <c r="KX1366" s="23"/>
      <c r="KY1366" s="23"/>
    </row>
    <row r="1367" spans="36:311" x14ac:dyDescent="0.2">
      <c r="AJ1367" s="23"/>
      <c r="HH1367"/>
      <c r="IW1367" s="36"/>
      <c r="JI1367"/>
      <c r="JJ1367"/>
      <c r="KX1367" s="23"/>
      <c r="KY1367" s="23"/>
    </row>
    <row r="1368" spans="36:311" x14ac:dyDescent="0.2">
      <c r="AJ1368" s="23"/>
      <c r="HH1368"/>
      <c r="IW1368" s="36"/>
      <c r="JI1368"/>
      <c r="JJ1368"/>
      <c r="KX1368" s="23"/>
      <c r="KY1368" s="23"/>
    </row>
    <row r="1369" spans="36:311" x14ac:dyDescent="0.2">
      <c r="AJ1369" s="23"/>
      <c r="HH1369"/>
      <c r="IW1369" s="36"/>
      <c r="JI1369"/>
      <c r="JJ1369"/>
      <c r="KX1369" s="23"/>
      <c r="KY1369" s="23"/>
    </row>
    <row r="1370" spans="36:311" x14ac:dyDescent="0.2">
      <c r="AJ1370" s="23"/>
      <c r="HH1370"/>
      <c r="IW1370" s="36"/>
      <c r="JI1370"/>
      <c r="JJ1370"/>
      <c r="KX1370" s="23"/>
      <c r="KY1370" s="23"/>
    </row>
    <row r="1371" spans="36:311" x14ac:dyDescent="0.2">
      <c r="AJ1371" s="23"/>
      <c r="HH1371"/>
      <c r="IW1371" s="36"/>
      <c r="JI1371"/>
      <c r="JJ1371"/>
      <c r="KX1371" s="23"/>
      <c r="KY1371" s="23"/>
    </row>
    <row r="1372" spans="36:311" x14ac:dyDescent="0.2">
      <c r="AJ1372" s="23"/>
      <c r="HH1372"/>
      <c r="IW1372" s="36"/>
      <c r="JI1372"/>
      <c r="JJ1372"/>
      <c r="KX1372" s="23"/>
      <c r="KY1372" s="23"/>
    </row>
    <row r="1373" spans="36:311" x14ac:dyDescent="0.2">
      <c r="AJ1373" s="23"/>
      <c r="HH1373"/>
      <c r="IW1373" s="36"/>
      <c r="JI1373"/>
      <c r="JJ1373"/>
      <c r="KX1373" s="23"/>
      <c r="KY1373" s="23"/>
    </row>
    <row r="1374" spans="36:311" x14ac:dyDescent="0.2">
      <c r="AJ1374" s="23"/>
      <c r="HH1374"/>
      <c r="IW1374" s="36"/>
      <c r="JI1374"/>
      <c r="JJ1374"/>
      <c r="KX1374" s="23"/>
      <c r="KY1374" s="23"/>
    </row>
    <row r="1375" spans="36:311" x14ac:dyDescent="0.2">
      <c r="AJ1375" s="23"/>
      <c r="HH1375"/>
      <c r="IW1375" s="36"/>
      <c r="JI1375"/>
      <c r="JJ1375"/>
      <c r="KX1375" s="23"/>
      <c r="KY1375" s="23"/>
    </row>
    <row r="1376" spans="36:311" x14ac:dyDescent="0.2">
      <c r="AJ1376" s="23"/>
      <c r="HH1376"/>
      <c r="IW1376" s="36"/>
      <c r="JI1376"/>
      <c r="JJ1376"/>
      <c r="KX1376" s="23"/>
      <c r="KY1376" s="23"/>
    </row>
    <row r="1377" spans="36:311" x14ac:dyDescent="0.2">
      <c r="AJ1377" s="23"/>
      <c r="HH1377"/>
      <c r="IW1377" s="36"/>
      <c r="JI1377"/>
      <c r="JJ1377"/>
      <c r="KX1377" s="23"/>
      <c r="KY1377" s="23"/>
    </row>
    <row r="1378" spans="36:311" x14ac:dyDescent="0.2">
      <c r="AJ1378" s="23"/>
      <c r="HH1378"/>
      <c r="IW1378" s="36"/>
      <c r="JI1378"/>
      <c r="JJ1378"/>
      <c r="KX1378" s="23"/>
      <c r="KY1378" s="23"/>
    </row>
    <row r="1379" spans="36:311" x14ac:dyDescent="0.2">
      <c r="AJ1379" s="23"/>
      <c r="HH1379"/>
      <c r="IW1379" s="36"/>
      <c r="JI1379"/>
      <c r="JJ1379"/>
      <c r="KX1379" s="23"/>
      <c r="KY1379" s="23"/>
    </row>
    <row r="1380" spans="36:311" x14ac:dyDescent="0.2">
      <c r="AJ1380" s="23"/>
      <c r="HH1380"/>
      <c r="IW1380" s="36"/>
      <c r="JI1380"/>
      <c r="JJ1380"/>
      <c r="KX1380" s="23"/>
      <c r="KY1380" s="23"/>
    </row>
    <row r="1381" spans="36:311" x14ac:dyDescent="0.2">
      <c r="AJ1381" s="23"/>
      <c r="HH1381"/>
      <c r="IW1381" s="36"/>
      <c r="JI1381"/>
      <c r="JJ1381"/>
      <c r="KX1381" s="23"/>
      <c r="KY1381" s="23"/>
    </row>
    <row r="1382" spans="36:311" x14ac:dyDescent="0.2">
      <c r="AJ1382" s="23"/>
      <c r="HH1382"/>
      <c r="IW1382" s="36"/>
      <c r="JI1382"/>
      <c r="JJ1382"/>
      <c r="KX1382" s="23"/>
      <c r="KY1382" s="23"/>
    </row>
    <row r="1383" spans="36:311" x14ac:dyDescent="0.2">
      <c r="AJ1383" s="23"/>
      <c r="HH1383"/>
      <c r="IW1383" s="36"/>
      <c r="JI1383"/>
      <c r="JJ1383"/>
      <c r="KX1383" s="23"/>
      <c r="KY1383" s="23"/>
    </row>
    <row r="1384" spans="36:311" x14ac:dyDescent="0.2">
      <c r="AJ1384" s="23"/>
      <c r="HH1384"/>
      <c r="IW1384" s="36"/>
      <c r="JI1384"/>
      <c r="JJ1384"/>
      <c r="KX1384" s="23"/>
      <c r="KY1384" s="23"/>
    </row>
    <row r="1385" spans="36:311" x14ac:dyDescent="0.2">
      <c r="AJ1385" s="23"/>
      <c r="HH1385"/>
      <c r="IW1385" s="36"/>
      <c r="JI1385"/>
      <c r="JJ1385"/>
      <c r="KX1385" s="23"/>
      <c r="KY1385" s="23"/>
    </row>
    <row r="1386" spans="36:311" x14ac:dyDescent="0.2">
      <c r="AJ1386" s="23"/>
      <c r="HH1386"/>
      <c r="IW1386" s="36"/>
      <c r="JI1386"/>
      <c r="JJ1386"/>
      <c r="KX1386" s="23"/>
      <c r="KY1386" s="23"/>
    </row>
    <row r="1387" spans="36:311" x14ac:dyDescent="0.2">
      <c r="AJ1387" s="23"/>
      <c r="HH1387"/>
      <c r="IW1387" s="36"/>
      <c r="JI1387"/>
      <c r="JJ1387"/>
      <c r="KX1387" s="23"/>
      <c r="KY1387" s="23"/>
    </row>
    <row r="1388" spans="36:311" x14ac:dyDescent="0.2">
      <c r="AJ1388" s="23"/>
      <c r="HH1388"/>
      <c r="IW1388" s="36"/>
      <c r="JI1388"/>
      <c r="JJ1388"/>
      <c r="KX1388" s="23"/>
      <c r="KY1388" s="23"/>
    </row>
    <row r="1389" spans="36:311" x14ac:dyDescent="0.2">
      <c r="AJ1389" s="23"/>
      <c r="HH1389"/>
      <c r="IW1389" s="36"/>
      <c r="JI1389"/>
      <c r="JJ1389"/>
      <c r="KX1389" s="23"/>
      <c r="KY1389" s="23"/>
    </row>
    <row r="1390" spans="36:311" x14ac:dyDescent="0.2">
      <c r="AJ1390" s="23"/>
      <c r="HH1390"/>
      <c r="IW1390" s="36"/>
      <c r="JI1390"/>
      <c r="JJ1390"/>
      <c r="KX1390" s="23"/>
      <c r="KY1390" s="23"/>
    </row>
    <row r="1391" spans="36:311" x14ac:dyDescent="0.2">
      <c r="AJ1391" s="23"/>
      <c r="HH1391"/>
      <c r="IW1391" s="36"/>
      <c r="JI1391"/>
      <c r="JJ1391"/>
      <c r="KX1391" s="23"/>
      <c r="KY1391" s="23"/>
    </row>
    <row r="1392" spans="36:311" x14ac:dyDescent="0.2">
      <c r="AJ1392" s="23"/>
      <c r="HH1392"/>
      <c r="IW1392" s="36"/>
      <c r="JI1392"/>
      <c r="JJ1392"/>
      <c r="KX1392" s="23"/>
      <c r="KY1392" s="23"/>
    </row>
    <row r="1393" spans="36:311" x14ac:dyDescent="0.2">
      <c r="AJ1393" s="23"/>
      <c r="HH1393"/>
      <c r="IW1393" s="36"/>
      <c r="JI1393"/>
      <c r="JJ1393"/>
      <c r="KX1393" s="23"/>
      <c r="KY1393" s="23"/>
    </row>
    <row r="1394" spans="36:311" x14ac:dyDescent="0.2">
      <c r="AJ1394" s="23"/>
      <c r="HH1394"/>
      <c r="IW1394" s="36"/>
      <c r="JI1394"/>
      <c r="JJ1394"/>
      <c r="KX1394" s="23"/>
      <c r="KY1394" s="23"/>
    </row>
    <row r="1395" spans="36:311" x14ac:dyDescent="0.2">
      <c r="AJ1395" s="23"/>
      <c r="HH1395"/>
      <c r="IW1395" s="36"/>
      <c r="JI1395"/>
      <c r="JJ1395"/>
      <c r="KX1395" s="23"/>
      <c r="KY1395" s="23"/>
    </row>
    <row r="1396" spans="36:311" x14ac:dyDescent="0.2">
      <c r="AJ1396" s="23"/>
      <c r="HH1396"/>
      <c r="IW1396" s="36"/>
      <c r="JI1396"/>
      <c r="JJ1396"/>
      <c r="KX1396" s="23"/>
      <c r="KY1396" s="23"/>
    </row>
    <row r="1397" spans="36:311" x14ac:dyDescent="0.2">
      <c r="AJ1397" s="23"/>
      <c r="HH1397"/>
      <c r="IW1397" s="36"/>
      <c r="JI1397"/>
      <c r="JJ1397"/>
      <c r="KX1397" s="23"/>
      <c r="KY1397" s="23"/>
    </row>
    <row r="1398" spans="36:311" x14ac:dyDescent="0.2">
      <c r="AJ1398" s="23"/>
      <c r="HH1398"/>
      <c r="IW1398" s="36"/>
      <c r="JI1398"/>
      <c r="JJ1398"/>
      <c r="KX1398" s="23"/>
      <c r="KY1398" s="23"/>
    </row>
    <row r="1399" spans="36:311" x14ac:dyDescent="0.2">
      <c r="AJ1399" s="23"/>
      <c r="HH1399"/>
      <c r="IW1399" s="36"/>
      <c r="JI1399"/>
      <c r="JJ1399"/>
      <c r="KX1399" s="23"/>
      <c r="KY1399" s="23"/>
    </row>
    <row r="1400" spans="36:311" x14ac:dyDescent="0.2">
      <c r="AJ1400" s="23"/>
      <c r="HH1400"/>
      <c r="IW1400" s="36"/>
      <c r="JI1400"/>
      <c r="JJ1400"/>
      <c r="KX1400" s="23"/>
      <c r="KY1400" s="23"/>
    </row>
    <row r="1401" spans="36:311" x14ac:dyDescent="0.2">
      <c r="AJ1401" s="23"/>
      <c r="HH1401"/>
      <c r="IW1401" s="36"/>
      <c r="JI1401"/>
      <c r="JJ1401"/>
      <c r="KX1401" s="23"/>
      <c r="KY1401" s="23"/>
    </row>
    <row r="1402" spans="36:311" x14ac:dyDescent="0.2">
      <c r="AJ1402" s="23"/>
      <c r="HH1402"/>
      <c r="IW1402" s="36"/>
      <c r="JI1402"/>
      <c r="JJ1402"/>
      <c r="KX1402" s="23"/>
      <c r="KY1402" s="23"/>
    </row>
    <row r="1403" spans="36:311" x14ac:dyDescent="0.2">
      <c r="AJ1403" s="23"/>
      <c r="HH1403"/>
      <c r="IW1403" s="36"/>
      <c r="JI1403"/>
      <c r="JJ1403"/>
      <c r="KX1403" s="23"/>
      <c r="KY1403" s="23"/>
    </row>
    <row r="1404" spans="36:311" x14ac:dyDescent="0.2">
      <c r="AJ1404" s="23"/>
      <c r="HH1404"/>
      <c r="IW1404" s="36"/>
      <c r="JI1404"/>
      <c r="JJ1404"/>
      <c r="KX1404" s="23"/>
      <c r="KY1404" s="23"/>
    </row>
    <row r="1405" spans="36:311" x14ac:dyDescent="0.2">
      <c r="AJ1405" s="23"/>
      <c r="HH1405"/>
      <c r="IW1405" s="36"/>
      <c r="JI1405"/>
      <c r="JJ1405"/>
      <c r="KX1405" s="23"/>
      <c r="KY1405" s="23"/>
    </row>
    <row r="1406" spans="36:311" x14ac:dyDescent="0.2">
      <c r="AJ1406" s="23"/>
      <c r="HH1406"/>
      <c r="IW1406" s="36"/>
      <c r="JI1406"/>
      <c r="JJ1406"/>
      <c r="KX1406" s="23"/>
      <c r="KY1406" s="23"/>
    </row>
    <row r="1407" spans="36:311" x14ac:dyDescent="0.2">
      <c r="AJ1407" s="23"/>
      <c r="HH1407"/>
      <c r="IW1407" s="36"/>
      <c r="JI1407"/>
      <c r="JJ1407"/>
      <c r="KX1407" s="23"/>
      <c r="KY1407" s="23"/>
    </row>
    <row r="1408" spans="36:311" x14ac:dyDescent="0.2">
      <c r="AJ1408" s="23"/>
      <c r="HH1408"/>
      <c r="IW1408" s="36"/>
      <c r="JI1408"/>
      <c r="JJ1408"/>
      <c r="KX1408" s="23"/>
      <c r="KY1408" s="23"/>
    </row>
    <row r="1409" spans="36:311" x14ac:dyDescent="0.2">
      <c r="AJ1409" s="23"/>
      <c r="HH1409"/>
      <c r="IW1409" s="36"/>
      <c r="JI1409"/>
      <c r="JJ1409"/>
      <c r="KX1409" s="23"/>
      <c r="KY1409" s="23"/>
    </row>
    <row r="1410" spans="36:311" x14ac:dyDescent="0.2">
      <c r="AJ1410" s="23"/>
      <c r="HH1410"/>
      <c r="IW1410" s="36"/>
      <c r="JI1410"/>
      <c r="JJ1410"/>
      <c r="KX1410" s="23"/>
      <c r="KY1410" s="23"/>
    </row>
    <row r="1411" spans="36:311" x14ac:dyDescent="0.2">
      <c r="AJ1411" s="23"/>
      <c r="HH1411"/>
      <c r="IW1411" s="36"/>
      <c r="JI1411"/>
      <c r="JJ1411"/>
      <c r="KX1411" s="23"/>
      <c r="KY1411" s="23"/>
    </row>
    <row r="1412" spans="36:311" x14ac:dyDescent="0.2">
      <c r="AJ1412" s="23"/>
      <c r="HH1412"/>
      <c r="IW1412" s="36"/>
      <c r="JI1412"/>
      <c r="JJ1412"/>
      <c r="KX1412" s="23"/>
      <c r="KY1412" s="23"/>
    </row>
    <row r="1413" spans="36:311" x14ac:dyDescent="0.2">
      <c r="AJ1413" s="23"/>
      <c r="HH1413"/>
      <c r="IW1413" s="36"/>
      <c r="JI1413"/>
      <c r="JJ1413"/>
      <c r="KX1413" s="23"/>
      <c r="KY1413" s="23"/>
    </row>
    <row r="1414" spans="36:311" x14ac:dyDescent="0.2">
      <c r="AJ1414" s="23"/>
      <c r="HH1414"/>
      <c r="IW1414" s="36"/>
      <c r="JI1414"/>
      <c r="JJ1414"/>
      <c r="KX1414" s="23"/>
      <c r="KY1414" s="23"/>
    </row>
    <row r="1415" spans="36:311" x14ac:dyDescent="0.2">
      <c r="AJ1415" s="23"/>
      <c r="HH1415"/>
      <c r="IW1415" s="36"/>
      <c r="JI1415"/>
      <c r="JJ1415"/>
      <c r="KX1415" s="23"/>
      <c r="KY1415" s="23"/>
    </row>
    <row r="1416" spans="36:311" x14ac:dyDescent="0.2">
      <c r="AJ1416" s="23"/>
      <c r="HH1416"/>
      <c r="IW1416" s="36"/>
      <c r="JI1416"/>
      <c r="JJ1416"/>
      <c r="KX1416" s="23"/>
      <c r="KY1416" s="23"/>
    </row>
    <row r="1417" spans="36:311" x14ac:dyDescent="0.2">
      <c r="AJ1417" s="23"/>
      <c r="HH1417"/>
      <c r="IW1417" s="36"/>
      <c r="JI1417"/>
      <c r="JJ1417"/>
      <c r="KX1417" s="23"/>
      <c r="KY1417" s="23"/>
    </row>
    <row r="1418" spans="36:311" x14ac:dyDescent="0.2">
      <c r="AJ1418" s="23"/>
      <c r="HH1418"/>
      <c r="IW1418" s="36"/>
      <c r="JI1418"/>
      <c r="JJ1418"/>
      <c r="KX1418" s="23"/>
      <c r="KY1418" s="23"/>
    </row>
    <row r="1419" spans="36:311" x14ac:dyDescent="0.2">
      <c r="AJ1419" s="23"/>
      <c r="HH1419"/>
      <c r="IW1419" s="36"/>
      <c r="JI1419"/>
      <c r="JJ1419"/>
      <c r="KX1419" s="23"/>
      <c r="KY1419" s="23"/>
    </row>
    <row r="1420" spans="36:311" x14ac:dyDescent="0.2">
      <c r="AJ1420" s="23"/>
      <c r="HH1420"/>
      <c r="IW1420" s="36"/>
      <c r="JI1420"/>
      <c r="JJ1420"/>
      <c r="KX1420" s="23"/>
      <c r="KY1420" s="23"/>
    </row>
    <row r="1421" spans="36:311" x14ac:dyDescent="0.2">
      <c r="AJ1421" s="23"/>
      <c r="HH1421"/>
      <c r="IW1421" s="36"/>
      <c r="JI1421"/>
      <c r="JJ1421"/>
      <c r="KX1421" s="23"/>
      <c r="KY1421" s="23"/>
    </row>
    <row r="1422" spans="36:311" x14ac:dyDescent="0.2">
      <c r="AJ1422" s="23"/>
      <c r="HH1422"/>
      <c r="IW1422" s="36"/>
      <c r="JI1422"/>
      <c r="JJ1422"/>
      <c r="KX1422" s="23"/>
      <c r="KY1422" s="23"/>
    </row>
    <row r="1423" spans="36:311" x14ac:dyDescent="0.2">
      <c r="AJ1423" s="23"/>
      <c r="HH1423"/>
      <c r="IW1423" s="36"/>
      <c r="JI1423"/>
      <c r="JJ1423"/>
      <c r="KX1423" s="23"/>
      <c r="KY1423" s="23"/>
    </row>
    <row r="1424" spans="36:311" x14ac:dyDescent="0.2">
      <c r="AJ1424" s="23"/>
      <c r="HH1424"/>
      <c r="IW1424" s="36"/>
      <c r="JI1424"/>
      <c r="JJ1424"/>
      <c r="KX1424" s="23"/>
      <c r="KY1424" s="23"/>
    </row>
    <row r="1425" spans="36:311" x14ac:dyDescent="0.2">
      <c r="AJ1425" s="23"/>
      <c r="HH1425"/>
      <c r="IW1425" s="36"/>
      <c r="JI1425"/>
      <c r="JJ1425"/>
      <c r="KX1425" s="23"/>
      <c r="KY1425" s="23"/>
    </row>
    <row r="1426" spans="36:311" x14ac:dyDescent="0.2">
      <c r="AJ1426" s="23"/>
      <c r="HH1426"/>
      <c r="IW1426" s="36"/>
      <c r="JI1426"/>
      <c r="JJ1426"/>
      <c r="KX1426" s="23"/>
      <c r="KY1426" s="23"/>
    </row>
    <row r="1427" spans="36:311" x14ac:dyDescent="0.2">
      <c r="AJ1427" s="23"/>
      <c r="HH1427"/>
      <c r="IW1427" s="36"/>
      <c r="JI1427"/>
      <c r="JJ1427"/>
      <c r="KX1427" s="23"/>
      <c r="KY1427" s="23"/>
    </row>
    <row r="1428" spans="36:311" x14ac:dyDescent="0.2">
      <c r="AJ1428" s="23"/>
      <c r="HH1428"/>
      <c r="IW1428" s="36"/>
      <c r="JI1428"/>
      <c r="JJ1428"/>
      <c r="KX1428" s="23"/>
      <c r="KY1428" s="23"/>
    </row>
    <row r="1429" spans="36:311" x14ac:dyDescent="0.2">
      <c r="AJ1429" s="23"/>
      <c r="HH1429"/>
      <c r="IW1429" s="36"/>
      <c r="JI1429"/>
      <c r="JJ1429"/>
      <c r="KX1429" s="23"/>
      <c r="KY1429" s="23"/>
    </row>
    <row r="1430" spans="36:311" x14ac:dyDescent="0.2">
      <c r="AJ1430" s="23"/>
      <c r="HH1430"/>
      <c r="IW1430" s="36"/>
      <c r="JI1430"/>
      <c r="JJ1430"/>
      <c r="KX1430" s="23"/>
      <c r="KY1430" s="23"/>
    </row>
    <row r="1431" spans="36:311" x14ac:dyDescent="0.2">
      <c r="AJ1431" s="23"/>
      <c r="HH1431"/>
      <c r="IW1431" s="36"/>
      <c r="JI1431"/>
      <c r="JJ1431"/>
      <c r="KX1431" s="23"/>
      <c r="KY1431" s="23"/>
    </row>
    <row r="1432" spans="36:311" x14ac:dyDescent="0.2">
      <c r="AJ1432" s="23"/>
      <c r="HH1432"/>
      <c r="IW1432" s="36"/>
      <c r="JI1432"/>
      <c r="JJ1432"/>
      <c r="KX1432" s="23"/>
      <c r="KY1432" s="23"/>
    </row>
    <row r="1433" spans="36:311" x14ac:dyDescent="0.2">
      <c r="AJ1433" s="23"/>
      <c r="HH1433"/>
      <c r="IW1433" s="36"/>
      <c r="JI1433"/>
      <c r="JJ1433"/>
      <c r="KX1433" s="23"/>
      <c r="KY1433" s="23"/>
    </row>
    <row r="1434" spans="36:311" x14ac:dyDescent="0.2">
      <c r="AJ1434" s="23"/>
      <c r="HH1434"/>
      <c r="IW1434" s="36"/>
      <c r="JI1434"/>
      <c r="JJ1434"/>
      <c r="KX1434" s="23"/>
      <c r="KY1434" s="23"/>
    </row>
    <row r="1435" spans="36:311" x14ac:dyDescent="0.2">
      <c r="AJ1435" s="23"/>
      <c r="HH1435"/>
      <c r="IW1435" s="36"/>
      <c r="JI1435"/>
      <c r="JJ1435"/>
      <c r="KX1435" s="23"/>
      <c r="KY1435" s="23"/>
    </row>
    <row r="1436" spans="36:311" x14ac:dyDescent="0.2">
      <c r="AJ1436" s="23"/>
      <c r="HH1436"/>
      <c r="IW1436" s="36"/>
      <c r="JI1436"/>
      <c r="JJ1436"/>
      <c r="KX1436" s="23"/>
      <c r="KY1436" s="23"/>
    </row>
    <row r="1437" spans="36:311" x14ac:dyDescent="0.2">
      <c r="AJ1437" s="23"/>
      <c r="HH1437"/>
      <c r="IW1437" s="36"/>
      <c r="JI1437"/>
      <c r="JJ1437"/>
      <c r="KX1437" s="23"/>
      <c r="KY1437" s="23"/>
    </row>
    <row r="1438" spans="36:311" x14ac:dyDescent="0.2">
      <c r="AJ1438" s="23"/>
      <c r="HH1438"/>
      <c r="IW1438" s="36"/>
      <c r="JI1438"/>
      <c r="JJ1438"/>
      <c r="KX1438" s="23"/>
      <c r="KY1438" s="23"/>
    </row>
    <row r="1439" spans="36:311" x14ac:dyDescent="0.2">
      <c r="AJ1439" s="23"/>
      <c r="HH1439"/>
      <c r="IW1439" s="36"/>
      <c r="JI1439"/>
      <c r="JJ1439"/>
      <c r="KX1439" s="23"/>
      <c r="KY1439" s="23"/>
    </row>
    <row r="1440" spans="36:311" x14ac:dyDescent="0.2">
      <c r="AJ1440" s="23"/>
      <c r="HH1440"/>
      <c r="IW1440" s="36"/>
      <c r="JI1440"/>
      <c r="JJ1440"/>
      <c r="KX1440" s="23"/>
      <c r="KY1440" s="23"/>
    </row>
    <row r="1441" spans="36:311" x14ac:dyDescent="0.2">
      <c r="AJ1441" s="23"/>
      <c r="HH1441"/>
      <c r="IW1441" s="36"/>
      <c r="JI1441"/>
      <c r="JJ1441"/>
      <c r="KX1441" s="23"/>
      <c r="KY1441" s="23"/>
    </row>
    <row r="1442" spans="36:311" x14ac:dyDescent="0.2">
      <c r="AJ1442" s="23"/>
      <c r="HH1442"/>
      <c r="IW1442" s="36"/>
      <c r="JI1442"/>
      <c r="JJ1442"/>
      <c r="KX1442" s="23"/>
      <c r="KY1442" s="23"/>
    </row>
    <row r="1443" spans="36:311" x14ac:dyDescent="0.2">
      <c r="AJ1443" s="23"/>
      <c r="HH1443"/>
      <c r="IW1443" s="36"/>
      <c r="JI1443"/>
      <c r="JJ1443"/>
      <c r="KX1443" s="23"/>
      <c r="KY1443" s="23"/>
    </row>
    <row r="1444" spans="36:311" x14ac:dyDescent="0.2">
      <c r="AJ1444" s="23"/>
      <c r="HH1444"/>
      <c r="IW1444" s="36"/>
      <c r="JI1444"/>
      <c r="JJ1444"/>
      <c r="KX1444" s="23"/>
      <c r="KY1444" s="23"/>
    </row>
    <row r="1445" spans="36:311" x14ac:dyDescent="0.2">
      <c r="AJ1445" s="23"/>
      <c r="HH1445"/>
      <c r="IW1445" s="36"/>
      <c r="JI1445"/>
      <c r="JJ1445"/>
      <c r="KX1445" s="23"/>
      <c r="KY1445" s="23"/>
    </row>
    <row r="1446" spans="36:311" x14ac:dyDescent="0.2">
      <c r="AJ1446" s="23"/>
      <c r="HH1446"/>
      <c r="IW1446" s="36"/>
      <c r="JI1446"/>
      <c r="JJ1446"/>
      <c r="KX1446" s="23"/>
      <c r="KY1446" s="23"/>
    </row>
    <row r="1447" spans="36:311" x14ac:dyDescent="0.2">
      <c r="AJ1447" s="23"/>
      <c r="HH1447"/>
      <c r="IW1447" s="36"/>
      <c r="JI1447"/>
      <c r="JJ1447"/>
      <c r="KX1447" s="23"/>
      <c r="KY1447" s="23"/>
    </row>
    <row r="1448" spans="36:311" x14ac:dyDescent="0.2">
      <c r="AJ1448" s="23"/>
      <c r="HH1448"/>
      <c r="IW1448" s="36"/>
      <c r="JI1448"/>
      <c r="JJ1448"/>
      <c r="KX1448" s="23"/>
      <c r="KY1448" s="23"/>
    </row>
    <row r="1449" spans="36:311" x14ac:dyDescent="0.2">
      <c r="AJ1449" s="23"/>
      <c r="HH1449"/>
      <c r="IW1449" s="36"/>
      <c r="JI1449"/>
      <c r="JJ1449"/>
      <c r="KX1449" s="23"/>
      <c r="KY1449" s="23"/>
    </row>
    <row r="1450" spans="36:311" x14ac:dyDescent="0.2">
      <c r="AJ1450" s="23"/>
      <c r="HH1450"/>
      <c r="IW1450" s="36"/>
      <c r="JI1450"/>
      <c r="JJ1450"/>
      <c r="KX1450" s="23"/>
      <c r="KY1450" s="23"/>
    </row>
    <row r="1451" spans="36:311" x14ac:dyDescent="0.2">
      <c r="AJ1451" s="23"/>
      <c r="HH1451"/>
      <c r="IW1451" s="36"/>
      <c r="JI1451"/>
      <c r="JJ1451"/>
      <c r="KX1451" s="23"/>
      <c r="KY1451" s="23"/>
    </row>
    <row r="1452" spans="36:311" x14ac:dyDescent="0.2">
      <c r="AJ1452" s="23"/>
      <c r="HH1452"/>
      <c r="IW1452" s="36"/>
      <c r="JI1452"/>
      <c r="JJ1452"/>
      <c r="KX1452" s="23"/>
      <c r="KY1452" s="23"/>
    </row>
    <row r="1453" spans="36:311" x14ac:dyDescent="0.2">
      <c r="AJ1453" s="23"/>
      <c r="HH1453"/>
      <c r="IW1453" s="36"/>
      <c r="JI1453"/>
      <c r="JJ1453"/>
      <c r="KX1453" s="23"/>
      <c r="KY1453" s="23"/>
    </row>
    <row r="1454" spans="36:311" x14ac:dyDescent="0.2">
      <c r="AJ1454" s="23"/>
      <c r="HH1454"/>
      <c r="IW1454" s="36"/>
      <c r="JI1454"/>
      <c r="JJ1454"/>
      <c r="KX1454" s="23"/>
      <c r="KY1454" s="23"/>
    </row>
    <row r="1455" spans="36:311" x14ac:dyDescent="0.2">
      <c r="AJ1455" s="23"/>
      <c r="HH1455"/>
      <c r="IW1455" s="36"/>
      <c r="JI1455"/>
      <c r="JJ1455"/>
      <c r="KX1455" s="23"/>
      <c r="KY1455" s="23"/>
    </row>
    <row r="1456" spans="36:311" x14ac:dyDescent="0.2">
      <c r="AJ1456" s="23"/>
      <c r="HH1456"/>
      <c r="IW1456" s="36"/>
      <c r="JI1456"/>
      <c r="JJ1456"/>
      <c r="KX1456" s="23"/>
      <c r="KY1456" s="23"/>
    </row>
    <row r="1457" spans="36:311" x14ac:dyDescent="0.2">
      <c r="AJ1457" s="23"/>
      <c r="HH1457"/>
      <c r="IW1457" s="36"/>
      <c r="JI1457"/>
      <c r="JJ1457"/>
      <c r="KX1457" s="23"/>
      <c r="KY1457" s="23"/>
    </row>
    <row r="1458" spans="36:311" x14ac:dyDescent="0.2">
      <c r="AJ1458" s="23"/>
      <c r="HH1458"/>
      <c r="IW1458" s="36"/>
      <c r="JI1458"/>
      <c r="JJ1458"/>
      <c r="KX1458" s="23"/>
      <c r="KY1458" s="23"/>
    </row>
    <row r="1459" spans="36:311" x14ac:dyDescent="0.2">
      <c r="AJ1459" s="23"/>
      <c r="HH1459"/>
      <c r="IW1459" s="36"/>
      <c r="JI1459"/>
      <c r="JJ1459"/>
      <c r="KX1459" s="23"/>
      <c r="KY1459" s="23"/>
    </row>
    <row r="1460" spans="36:311" x14ac:dyDescent="0.2">
      <c r="AJ1460" s="23"/>
      <c r="HH1460"/>
      <c r="IW1460" s="36"/>
      <c r="JI1460"/>
      <c r="JJ1460"/>
      <c r="KX1460" s="23"/>
      <c r="KY1460" s="23"/>
    </row>
    <row r="1461" spans="36:311" x14ac:dyDescent="0.2">
      <c r="AJ1461" s="23"/>
      <c r="HH1461"/>
      <c r="IW1461" s="36"/>
      <c r="JI1461"/>
      <c r="JJ1461"/>
      <c r="KX1461" s="23"/>
      <c r="KY1461" s="23"/>
    </row>
    <row r="1462" spans="36:311" x14ac:dyDescent="0.2">
      <c r="AJ1462" s="23"/>
      <c r="HH1462"/>
      <c r="IW1462" s="36"/>
      <c r="JI1462"/>
      <c r="JJ1462"/>
      <c r="KX1462" s="23"/>
      <c r="KY1462" s="23"/>
    </row>
    <row r="1463" spans="36:311" x14ac:dyDescent="0.2">
      <c r="AJ1463" s="23"/>
      <c r="HH1463"/>
      <c r="IW1463" s="36"/>
      <c r="JI1463"/>
      <c r="JJ1463"/>
      <c r="KX1463" s="23"/>
      <c r="KY1463" s="23"/>
    </row>
    <row r="1464" spans="36:311" x14ac:dyDescent="0.2">
      <c r="AJ1464" s="23"/>
      <c r="HH1464"/>
      <c r="IW1464" s="36"/>
      <c r="JI1464"/>
      <c r="JJ1464"/>
      <c r="KX1464" s="23"/>
      <c r="KY1464" s="23"/>
    </row>
    <row r="1465" spans="36:311" x14ac:dyDescent="0.2">
      <c r="AJ1465" s="23"/>
      <c r="HH1465"/>
      <c r="IW1465" s="36"/>
      <c r="JI1465"/>
      <c r="JJ1465"/>
      <c r="KX1465" s="23"/>
      <c r="KY1465" s="23"/>
    </row>
    <row r="1466" spans="36:311" x14ac:dyDescent="0.2">
      <c r="AJ1466" s="23"/>
      <c r="HH1466"/>
      <c r="IW1466" s="36"/>
      <c r="JI1466"/>
      <c r="JJ1466"/>
      <c r="KX1466" s="23"/>
      <c r="KY1466" s="23"/>
    </row>
    <row r="1467" spans="36:311" x14ac:dyDescent="0.2">
      <c r="AJ1467" s="23"/>
      <c r="HH1467"/>
      <c r="IW1467" s="36"/>
      <c r="JI1467"/>
      <c r="JJ1467"/>
      <c r="KX1467" s="23"/>
      <c r="KY1467" s="23"/>
    </row>
    <row r="1468" spans="36:311" x14ac:dyDescent="0.2">
      <c r="AJ1468" s="23"/>
      <c r="HH1468"/>
      <c r="IW1468" s="36"/>
      <c r="JI1468"/>
      <c r="JJ1468"/>
      <c r="KX1468" s="23"/>
      <c r="KY1468" s="23"/>
    </row>
    <row r="1469" spans="36:311" x14ac:dyDescent="0.2">
      <c r="AJ1469" s="23"/>
      <c r="HH1469"/>
      <c r="IW1469" s="36"/>
      <c r="JI1469"/>
      <c r="JJ1469"/>
      <c r="KX1469" s="23"/>
      <c r="KY1469" s="23"/>
    </row>
    <row r="1470" spans="36:311" x14ac:dyDescent="0.2">
      <c r="AJ1470" s="23"/>
      <c r="HH1470"/>
      <c r="IW1470" s="36"/>
      <c r="JI1470"/>
      <c r="JJ1470"/>
      <c r="KX1470" s="23"/>
      <c r="KY1470" s="23"/>
    </row>
    <row r="1471" spans="36:311" x14ac:dyDescent="0.2">
      <c r="AJ1471" s="23"/>
      <c r="HH1471"/>
      <c r="IW1471" s="36"/>
      <c r="JI1471"/>
      <c r="JJ1471"/>
      <c r="KX1471" s="23"/>
      <c r="KY1471" s="23"/>
    </row>
    <row r="1472" spans="36:311" x14ac:dyDescent="0.2">
      <c r="AJ1472" s="23"/>
      <c r="HH1472"/>
      <c r="IW1472" s="36"/>
      <c r="JI1472"/>
      <c r="JJ1472"/>
      <c r="KX1472" s="23"/>
      <c r="KY1472" s="23"/>
    </row>
    <row r="1473" spans="36:311" x14ac:dyDescent="0.2">
      <c r="AJ1473" s="23"/>
      <c r="HH1473"/>
      <c r="IW1473" s="36"/>
      <c r="JI1473"/>
      <c r="JJ1473"/>
      <c r="KX1473" s="23"/>
      <c r="KY1473" s="23"/>
    </row>
    <row r="1474" spans="36:311" x14ac:dyDescent="0.2">
      <c r="AJ1474" s="23"/>
      <c r="HH1474"/>
      <c r="IW1474" s="36"/>
      <c r="JI1474"/>
      <c r="JJ1474"/>
      <c r="KX1474" s="23"/>
      <c r="KY1474" s="23"/>
    </row>
    <row r="1475" spans="36:311" x14ac:dyDescent="0.2">
      <c r="AJ1475" s="23"/>
      <c r="HH1475"/>
      <c r="IW1475" s="36"/>
      <c r="JI1475"/>
      <c r="JJ1475"/>
      <c r="KX1475" s="23"/>
      <c r="KY1475" s="23"/>
    </row>
    <row r="1476" spans="36:311" x14ac:dyDescent="0.2">
      <c r="AJ1476" s="23"/>
      <c r="HH1476"/>
      <c r="IW1476" s="36"/>
      <c r="JI1476"/>
      <c r="JJ1476"/>
      <c r="KX1476" s="23"/>
      <c r="KY1476" s="23"/>
    </row>
    <row r="1477" spans="36:311" x14ac:dyDescent="0.2">
      <c r="AJ1477" s="23"/>
      <c r="HH1477"/>
      <c r="IW1477" s="36"/>
      <c r="JI1477"/>
      <c r="JJ1477"/>
      <c r="KX1477" s="23"/>
      <c r="KY1477" s="23"/>
    </row>
    <row r="1478" spans="36:311" x14ac:dyDescent="0.2">
      <c r="AJ1478" s="23"/>
      <c r="HH1478"/>
      <c r="IW1478" s="36"/>
      <c r="JI1478"/>
      <c r="JJ1478"/>
      <c r="KX1478" s="23"/>
      <c r="KY1478" s="23"/>
    </row>
    <row r="1479" spans="36:311" x14ac:dyDescent="0.2">
      <c r="AJ1479" s="23"/>
      <c r="HH1479"/>
      <c r="IW1479" s="36"/>
      <c r="JI1479"/>
      <c r="JJ1479"/>
      <c r="KX1479" s="23"/>
      <c r="KY1479" s="23"/>
    </row>
    <row r="1480" spans="36:311" x14ac:dyDescent="0.2">
      <c r="AJ1480" s="23"/>
      <c r="HH1480"/>
      <c r="IW1480" s="36"/>
      <c r="JI1480"/>
      <c r="JJ1480"/>
      <c r="KX1480" s="23"/>
      <c r="KY1480" s="23"/>
    </row>
    <row r="1481" spans="36:311" x14ac:dyDescent="0.2">
      <c r="AJ1481" s="23"/>
      <c r="HH1481"/>
      <c r="IW1481" s="36"/>
      <c r="JI1481"/>
      <c r="JJ1481"/>
      <c r="KX1481" s="23"/>
      <c r="KY1481" s="23"/>
    </row>
    <row r="1482" spans="36:311" x14ac:dyDescent="0.2">
      <c r="AJ1482" s="23"/>
      <c r="HH1482"/>
      <c r="IW1482" s="36"/>
      <c r="JI1482"/>
      <c r="JJ1482"/>
      <c r="KX1482" s="23"/>
      <c r="KY1482" s="23"/>
    </row>
    <row r="1483" spans="36:311" x14ac:dyDescent="0.2">
      <c r="AJ1483" s="23"/>
      <c r="HH1483"/>
      <c r="IW1483" s="36"/>
      <c r="JI1483"/>
      <c r="JJ1483"/>
      <c r="KX1483" s="23"/>
      <c r="KY1483" s="23"/>
    </row>
    <row r="1484" spans="36:311" x14ac:dyDescent="0.2">
      <c r="AJ1484" s="23"/>
      <c r="HH1484"/>
      <c r="IW1484" s="36"/>
      <c r="JI1484"/>
      <c r="JJ1484"/>
      <c r="KX1484" s="23"/>
      <c r="KY1484" s="23"/>
    </row>
    <row r="1485" spans="36:311" x14ac:dyDescent="0.2">
      <c r="AJ1485" s="23"/>
      <c r="HH1485"/>
      <c r="IW1485" s="36"/>
      <c r="JI1485"/>
      <c r="JJ1485"/>
      <c r="KX1485" s="23"/>
      <c r="KY1485" s="23"/>
    </row>
    <row r="1486" spans="36:311" x14ac:dyDescent="0.2">
      <c r="AJ1486" s="23"/>
      <c r="HH1486"/>
      <c r="IW1486" s="36"/>
      <c r="JI1486"/>
      <c r="JJ1486"/>
      <c r="KX1486" s="23"/>
      <c r="KY1486" s="23"/>
    </row>
    <row r="1487" spans="36:311" x14ac:dyDescent="0.2">
      <c r="AJ1487" s="23"/>
      <c r="HH1487"/>
      <c r="IW1487" s="36"/>
      <c r="JI1487"/>
      <c r="JJ1487"/>
      <c r="KX1487" s="23"/>
      <c r="KY1487" s="23"/>
    </row>
    <row r="1488" spans="36:311" x14ac:dyDescent="0.2">
      <c r="AJ1488" s="23"/>
      <c r="HH1488"/>
      <c r="IW1488" s="36"/>
      <c r="JI1488"/>
      <c r="JJ1488"/>
      <c r="KX1488" s="23"/>
      <c r="KY1488" s="23"/>
    </row>
    <row r="1489" spans="36:311" x14ac:dyDescent="0.2">
      <c r="AJ1489" s="23"/>
      <c r="HH1489"/>
      <c r="IW1489" s="36"/>
      <c r="JI1489"/>
      <c r="JJ1489"/>
      <c r="KX1489" s="23"/>
      <c r="KY1489" s="23"/>
    </row>
    <row r="1490" spans="36:311" x14ac:dyDescent="0.2">
      <c r="AJ1490" s="23"/>
      <c r="HH1490"/>
      <c r="IW1490" s="36"/>
      <c r="JI1490"/>
      <c r="JJ1490"/>
      <c r="KX1490" s="23"/>
      <c r="KY1490" s="23"/>
    </row>
    <row r="1491" spans="36:311" x14ac:dyDescent="0.2">
      <c r="AJ1491" s="23"/>
      <c r="HH1491"/>
      <c r="IW1491" s="36"/>
      <c r="JI1491"/>
      <c r="JJ1491"/>
      <c r="KX1491" s="23"/>
      <c r="KY1491" s="23"/>
    </row>
    <row r="1492" spans="36:311" x14ac:dyDescent="0.2">
      <c r="AJ1492" s="23"/>
      <c r="HH1492"/>
      <c r="IW1492" s="36"/>
      <c r="JI1492"/>
      <c r="JJ1492"/>
      <c r="KX1492" s="23"/>
      <c r="KY1492" s="23"/>
    </row>
    <row r="1493" spans="36:311" x14ac:dyDescent="0.2">
      <c r="AJ1493" s="23"/>
      <c r="HH1493"/>
      <c r="IW1493" s="36"/>
      <c r="JI1493"/>
      <c r="JJ1493"/>
      <c r="KX1493" s="23"/>
      <c r="KY1493" s="23"/>
    </row>
    <row r="1494" spans="36:311" x14ac:dyDescent="0.2">
      <c r="AJ1494" s="23"/>
      <c r="HH1494"/>
      <c r="IW1494" s="36"/>
      <c r="JI1494"/>
      <c r="JJ1494"/>
      <c r="KX1494" s="23"/>
      <c r="KY1494" s="23"/>
    </row>
    <row r="1495" spans="36:311" x14ac:dyDescent="0.2">
      <c r="AJ1495" s="23"/>
      <c r="HH1495"/>
      <c r="IW1495" s="36"/>
      <c r="JI1495"/>
      <c r="JJ1495"/>
      <c r="KX1495" s="23"/>
      <c r="KY1495" s="23"/>
    </row>
    <row r="1496" spans="36:311" x14ac:dyDescent="0.2">
      <c r="AJ1496" s="23"/>
      <c r="HH1496"/>
      <c r="IW1496" s="36"/>
      <c r="JI1496"/>
      <c r="JJ1496"/>
      <c r="KX1496" s="23"/>
      <c r="KY1496" s="23"/>
    </row>
    <row r="1497" spans="36:311" x14ac:dyDescent="0.2">
      <c r="AJ1497" s="23"/>
      <c r="HH1497"/>
      <c r="IW1497" s="36"/>
      <c r="JI1497"/>
      <c r="JJ1497"/>
      <c r="KX1497" s="23"/>
      <c r="KY1497" s="23"/>
    </row>
    <row r="1498" spans="36:311" x14ac:dyDescent="0.2">
      <c r="AJ1498" s="23"/>
      <c r="HH1498"/>
      <c r="IW1498" s="36"/>
      <c r="JI1498"/>
      <c r="JJ1498"/>
      <c r="KX1498" s="23"/>
      <c r="KY1498" s="23"/>
    </row>
    <row r="1499" spans="36:311" x14ac:dyDescent="0.2">
      <c r="AJ1499" s="23"/>
      <c r="HH1499"/>
      <c r="IW1499" s="36"/>
      <c r="JI1499"/>
      <c r="JJ1499"/>
      <c r="KX1499" s="23"/>
      <c r="KY1499" s="23"/>
    </row>
    <row r="1500" spans="36:311" x14ac:dyDescent="0.2">
      <c r="AJ1500" s="23"/>
      <c r="HH1500"/>
      <c r="IW1500" s="36"/>
      <c r="JI1500"/>
      <c r="JJ1500"/>
      <c r="KX1500" s="23"/>
      <c r="KY1500" s="23"/>
    </row>
    <row r="1501" spans="36:311" x14ac:dyDescent="0.2">
      <c r="AJ1501" s="23"/>
      <c r="HH1501"/>
      <c r="IW1501" s="36"/>
      <c r="JI1501"/>
      <c r="JJ1501"/>
      <c r="KX1501" s="23"/>
      <c r="KY1501" s="23"/>
    </row>
    <row r="1502" spans="36:311" x14ac:dyDescent="0.2">
      <c r="AJ1502" s="23"/>
      <c r="HH1502"/>
      <c r="IW1502" s="36"/>
      <c r="JI1502"/>
      <c r="JJ1502"/>
      <c r="KX1502" s="23"/>
      <c r="KY1502" s="23"/>
    </row>
    <row r="1503" spans="36:311" x14ac:dyDescent="0.2">
      <c r="AJ1503" s="23"/>
      <c r="HH1503"/>
      <c r="IW1503" s="36"/>
      <c r="JI1503"/>
      <c r="JJ1503"/>
      <c r="KX1503" s="23"/>
      <c r="KY1503" s="23"/>
    </row>
    <row r="1504" spans="36:311" x14ac:dyDescent="0.2">
      <c r="AJ1504" s="23"/>
      <c r="HH1504"/>
      <c r="IW1504" s="36"/>
      <c r="JI1504"/>
      <c r="JJ1504"/>
      <c r="KX1504" s="23"/>
      <c r="KY1504" s="23"/>
    </row>
    <row r="1505" spans="36:311" x14ac:dyDescent="0.2">
      <c r="AJ1505" s="23"/>
      <c r="HH1505"/>
      <c r="IW1505" s="36"/>
      <c r="JI1505"/>
      <c r="JJ1505"/>
      <c r="KX1505" s="23"/>
      <c r="KY1505" s="23"/>
    </row>
    <row r="1506" spans="36:311" x14ac:dyDescent="0.2">
      <c r="AJ1506" s="23"/>
      <c r="HH1506"/>
      <c r="IW1506" s="36"/>
      <c r="JI1506"/>
      <c r="JJ1506"/>
      <c r="KX1506" s="23"/>
      <c r="KY1506" s="23"/>
    </row>
    <row r="1507" spans="36:311" x14ac:dyDescent="0.2">
      <c r="AJ1507" s="23"/>
      <c r="HH1507"/>
      <c r="IW1507" s="36"/>
      <c r="JI1507"/>
      <c r="JJ1507"/>
      <c r="KX1507" s="23"/>
      <c r="KY1507" s="23"/>
    </row>
    <row r="1508" spans="36:311" x14ac:dyDescent="0.2">
      <c r="AJ1508" s="23"/>
      <c r="HH1508"/>
      <c r="IW1508" s="36"/>
      <c r="JI1508"/>
      <c r="JJ1508"/>
      <c r="KX1508" s="23"/>
      <c r="KY1508" s="23"/>
    </row>
    <row r="1509" spans="36:311" x14ac:dyDescent="0.2">
      <c r="AJ1509" s="23"/>
      <c r="HH1509"/>
      <c r="IW1509" s="36"/>
      <c r="JI1509"/>
      <c r="JJ1509"/>
      <c r="KX1509" s="23"/>
      <c r="KY1509" s="23"/>
    </row>
    <row r="1510" spans="36:311" x14ac:dyDescent="0.2">
      <c r="AJ1510" s="23"/>
      <c r="HH1510"/>
      <c r="IW1510" s="36"/>
      <c r="JI1510"/>
      <c r="JJ1510"/>
      <c r="KX1510" s="23"/>
      <c r="KY1510" s="23"/>
    </row>
    <row r="1511" spans="36:311" x14ac:dyDescent="0.2">
      <c r="AJ1511" s="23"/>
      <c r="HH1511"/>
      <c r="IW1511" s="36"/>
      <c r="JI1511"/>
      <c r="JJ1511"/>
      <c r="KX1511" s="23"/>
      <c r="KY1511" s="23"/>
    </row>
    <row r="1512" spans="36:311" x14ac:dyDescent="0.2">
      <c r="AJ1512" s="23"/>
      <c r="HH1512"/>
      <c r="IW1512" s="36"/>
      <c r="JI1512"/>
      <c r="JJ1512"/>
      <c r="KX1512" s="23"/>
      <c r="KY1512" s="23"/>
    </row>
    <row r="1513" spans="36:311" x14ac:dyDescent="0.2">
      <c r="AJ1513" s="23"/>
      <c r="HH1513"/>
      <c r="IW1513" s="36"/>
      <c r="JI1513"/>
      <c r="JJ1513"/>
      <c r="KX1513" s="23"/>
      <c r="KY1513" s="23"/>
    </row>
    <row r="1514" spans="36:311" x14ac:dyDescent="0.2">
      <c r="AJ1514" s="23"/>
      <c r="HH1514"/>
      <c r="IW1514" s="36"/>
      <c r="JI1514"/>
      <c r="JJ1514"/>
      <c r="KX1514" s="23"/>
      <c r="KY1514" s="23"/>
    </row>
    <row r="1515" spans="36:311" x14ac:dyDescent="0.2">
      <c r="AJ1515" s="23"/>
      <c r="HH1515"/>
      <c r="IW1515" s="36"/>
      <c r="JI1515"/>
      <c r="JJ1515"/>
      <c r="KX1515" s="23"/>
      <c r="KY1515" s="23"/>
    </row>
    <row r="1516" spans="36:311" x14ac:dyDescent="0.2">
      <c r="AJ1516" s="23"/>
      <c r="HH1516"/>
      <c r="IW1516" s="36"/>
      <c r="JI1516"/>
      <c r="JJ1516"/>
      <c r="KX1516" s="23"/>
      <c r="KY1516" s="23"/>
    </row>
    <row r="1517" spans="36:311" x14ac:dyDescent="0.2">
      <c r="AJ1517" s="23"/>
      <c r="HH1517"/>
      <c r="IW1517" s="36"/>
      <c r="JI1517"/>
      <c r="JJ1517"/>
      <c r="KX1517" s="23"/>
      <c r="KY1517" s="23"/>
    </row>
    <row r="1518" spans="36:311" x14ac:dyDescent="0.2">
      <c r="AJ1518" s="23"/>
      <c r="HH1518"/>
      <c r="IW1518" s="36"/>
      <c r="JI1518"/>
      <c r="JJ1518"/>
      <c r="KX1518" s="23"/>
      <c r="KY1518" s="23"/>
    </row>
    <row r="1519" spans="36:311" x14ac:dyDescent="0.2">
      <c r="AJ1519" s="23"/>
      <c r="HH1519"/>
      <c r="IW1519" s="36"/>
      <c r="JI1519"/>
      <c r="JJ1519"/>
      <c r="KX1519" s="23"/>
      <c r="KY1519" s="23"/>
    </row>
    <row r="1520" spans="36:311" x14ac:dyDescent="0.2">
      <c r="AJ1520" s="23"/>
      <c r="HH1520"/>
      <c r="IW1520" s="36"/>
      <c r="JI1520"/>
      <c r="JJ1520"/>
      <c r="KX1520" s="23"/>
      <c r="KY1520" s="23"/>
    </row>
    <row r="1521" spans="36:311" x14ac:dyDescent="0.2">
      <c r="AJ1521" s="23"/>
      <c r="HH1521"/>
      <c r="IW1521" s="36"/>
      <c r="JI1521"/>
      <c r="JJ1521"/>
      <c r="KX1521" s="23"/>
      <c r="KY1521" s="23"/>
    </row>
    <row r="1522" spans="36:311" x14ac:dyDescent="0.2">
      <c r="AJ1522" s="23"/>
      <c r="HH1522"/>
      <c r="IW1522" s="36"/>
      <c r="JI1522"/>
      <c r="JJ1522"/>
      <c r="KX1522" s="23"/>
      <c r="KY1522" s="23"/>
    </row>
    <row r="1523" spans="36:311" x14ac:dyDescent="0.2">
      <c r="AJ1523" s="23"/>
      <c r="HH1523"/>
      <c r="IW1523" s="36"/>
      <c r="JI1523"/>
      <c r="JJ1523"/>
      <c r="KX1523" s="23"/>
      <c r="KY1523" s="23"/>
    </row>
    <row r="1524" spans="36:311" x14ac:dyDescent="0.2">
      <c r="AJ1524" s="23"/>
      <c r="HH1524"/>
      <c r="IW1524" s="36"/>
      <c r="JI1524"/>
      <c r="JJ1524"/>
      <c r="KX1524" s="23"/>
      <c r="KY1524" s="23"/>
    </row>
    <row r="1525" spans="36:311" x14ac:dyDescent="0.2">
      <c r="AJ1525" s="23"/>
      <c r="HH1525"/>
      <c r="IW1525" s="36"/>
      <c r="JI1525"/>
      <c r="JJ1525"/>
      <c r="KX1525" s="23"/>
      <c r="KY1525" s="23"/>
    </row>
    <row r="1526" spans="36:311" x14ac:dyDescent="0.2">
      <c r="AJ1526" s="23"/>
      <c r="HH1526"/>
      <c r="IW1526" s="36"/>
      <c r="JI1526"/>
      <c r="JJ1526"/>
      <c r="KX1526" s="23"/>
      <c r="KY1526" s="23"/>
    </row>
    <row r="1527" spans="36:311" x14ac:dyDescent="0.2">
      <c r="AJ1527" s="23"/>
      <c r="HH1527"/>
      <c r="IW1527" s="36"/>
      <c r="JI1527"/>
      <c r="JJ1527"/>
      <c r="KX1527" s="23"/>
      <c r="KY1527" s="23"/>
    </row>
    <row r="1528" spans="36:311" x14ac:dyDescent="0.2">
      <c r="AJ1528" s="23"/>
      <c r="HH1528"/>
      <c r="IW1528" s="36"/>
      <c r="JI1528"/>
      <c r="JJ1528"/>
      <c r="KX1528" s="23"/>
      <c r="KY1528" s="23"/>
    </row>
    <row r="1529" spans="36:311" x14ac:dyDescent="0.2">
      <c r="AJ1529" s="23"/>
      <c r="HH1529"/>
      <c r="IW1529" s="36"/>
      <c r="JI1529"/>
      <c r="JJ1529"/>
      <c r="KX1529" s="23"/>
      <c r="KY1529" s="23"/>
    </row>
    <row r="1530" spans="36:311" x14ac:dyDescent="0.2">
      <c r="AJ1530" s="23"/>
      <c r="HH1530"/>
      <c r="IW1530" s="36"/>
      <c r="JI1530"/>
      <c r="JJ1530"/>
      <c r="KX1530" s="23"/>
      <c r="KY1530" s="23"/>
    </row>
    <row r="1531" spans="36:311" x14ac:dyDescent="0.2">
      <c r="AJ1531" s="23"/>
      <c r="HH1531"/>
      <c r="IW1531" s="36"/>
      <c r="JI1531"/>
      <c r="JJ1531"/>
      <c r="KX1531" s="23"/>
      <c r="KY1531" s="23"/>
    </row>
    <row r="1532" spans="36:311" x14ac:dyDescent="0.2">
      <c r="AJ1532" s="23"/>
      <c r="HH1532"/>
      <c r="IW1532" s="36"/>
      <c r="JI1532"/>
      <c r="JJ1532"/>
      <c r="KX1532" s="23"/>
      <c r="KY1532" s="23"/>
    </row>
    <row r="1533" spans="36:311" x14ac:dyDescent="0.2">
      <c r="AJ1533" s="23"/>
      <c r="HH1533"/>
      <c r="IW1533" s="36"/>
      <c r="JI1533"/>
      <c r="JJ1533"/>
      <c r="KX1533" s="23"/>
      <c r="KY1533" s="23"/>
    </row>
    <row r="1534" spans="36:311" x14ac:dyDescent="0.2">
      <c r="AJ1534" s="23"/>
      <c r="HH1534"/>
      <c r="IW1534" s="36"/>
      <c r="JI1534"/>
      <c r="JJ1534"/>
      <c r="KX1534" s="23"/>
      <c r="KY1534" s="23"/>
    </row>
    <row r="1535" spans="36:311" x14ac:dyDescent="0.2">
      <c r="AJ1535" s="23"/>
      <c r="HH1535"/>
      <c r="IW1535" s="36"/>
      <c r="JI1535"/>
      <c r="JJ1535"/>
      <c r="KX1535" s="23"/>
      <c r="KY1535" s="23"/>
    </row>
    <row r="1536" spans="36:311" x14ac:dyDescent="0.2">
      <c r="AJ1536" s="23"/>
      <c r="HH1536"/>
      <c r="IW1536" s="36"/>
      <c r="JI1536"/>
      <c r="JJ1536"/>
      <c r="KX1536" s="23"/>
      <c r="KY1536" s="23"/>
    </row>
    <row r="1537" spans="36:311" x14ac:dyDescent="0.2">
      <c r="AJ1537" s="23"/>
      <c r="HH1537"/>
      <c r="IW1537" s="36"/>
      <c r="JI1537"/>
      <c r="JJ1537"/>
      <c r="KX1537" s="23"/>
      <c r="KY1537" s="23"/>
    </row>
    <row r="1538" spans="36:311" x14ac:dyDescent="0.2">
      <c r="AJ1538" s="23"/>
      <c r="HH1538"/>
      <c r="IW1538" s="36"/>
      <c r="JI1538"/>
      <c r="JJ1538"/>
      <c r="KX1538" s="23"/>
      <c r="KY1538" s="23"/>
    </row>
    <row r="1539" spans="36:311" x14ac:dyDescent="0.2">
      <c r="AJ1539" s="23"/>
      <c r="HH1539"/>
      <c r="IW1539" s="36"/>
      <c r="JI1539"/>
      <c r="JJ1539"/>
      <c r="KX1539" s="23"/>
      <c r="KY1539" s="23"/>
    </row>
    <row r="1540" spans="36:311" x14ac:dyDescent="0.2">
      <c r="AJ1540" s="23"/>
      <c r="HH1540"/>
      <c r="IW1540" s="36"/>
      <c r="JI1540"/>
      <c r="JJ1540"/>
      <c r="KX1540" s="23"/>
      <c r="KY1540" s="23"/>
    </row>
    <row r="1541" spans="36:311" x14ac:dyDescent="0.2">
      <c r="AJ1541" s="23"/>
      <c r="HH1541"/>
      <c r="IW1541" s="36"/>
      <c r="JI1541"/>
      <c r="JJ1541"/>
      <c r="KX1541" s="23"/>
      <c r="KY1541" s="23"/>
    </row>
    <row r="1542" spans="36:311" x14ac:dyDescent="0.2">
      <c r="AJ1542" s="23"/>
      <c r="HH1542"/>
      <c r="IW1542" s="36"/>
      <c r="JI1542"/>
      <c r="JJ1542"/>
      <c r="KX1542" s="23"/>
      <c r="KY1542" s="23"/>
    </row>
    <row r="1543" spans="36:311" x14ac:dyDescent="0.2">
      <c r="AJ1543" s="23"/>
      <c r="HH1543"/>
      <c r="IW1543" s="36"/>
      <c r="JI1543"/>
      <c r="JJ1543"/>
      <c r="KX1543" s="23"/>
      <c r="KY1543" s="23"/>
    </row>
    <row r="1544" spans="36:311" x14ac:dyDescent="0.2">
      <c r="AJ1544" s="23"/>
      <c r="HH1544"/>
      <c r="IW1544" s="36"/>
      <c r="JI1544"/>
      <c r="JJ1544"/>
      <c r="KX1544" s="23"/>
      <c r="KY1544" s="23"/>
    </row>
    <row r="1545" spans="36:311" x14ac:dyDescent="0.2">
      <c r="AJ1545" s="23"/>
      <c r="HH1545"/>
      <c r="IW1545" s="36"/>
      <c r="JI1545"/>
      <c r="JJ1545"/>
      <c r="KX1545" s="23"/>
      <c r="KY1545" s="23"/>
    </row>
    <row r="1546" spans="36:311" x14ac:dyDescent="0.2">
      <c r="AJ1546" s="23"/>
      <c r="HH1546"/>
      <c r="IW1546" s="36"/>
      <c r="JI1546"/>
      <c r="JJ1546"/>
      <c r="KX1546" s="23"/>
      <c r="KY1546" s="23"/>
    </row>
    <row r="1547" spans="36:311" x14ac:dyDescent="0.2">
      <c r="AJ1547" s="23"/>
      <c r="HH1547"/>
      <c r="IW1547" s="36"/>
      <c r="JI1547"/>
      <c r="JJ1547"/>
      <c r="KX1547" s="23"/>
      <c r="KY1547" s="23"/>
    </row>
    <row r="1548" spans="36:311" x14ac:dyDescent="0.2">
      <c r="AJ1548" s="23"/>
      <c r="HH1548"/>
      <c r="IW1548" s="36"/>
      <c r="JI1548"/>
      <c r="JJ1548"/>
      <c r="KX1548" s="23"/>
      <c r="KY1548" s="23"/>
    </row>
    <row r="1549" spans="36:311" x14ac:dyDescent="0.2">
      <c r="AJ1549" s="23"/>
      <c r="HH1549"/>
      <c r="IW1549" s="36"/>
      <c r="JI1549"/>
      <c r="JJ1549"/>
      <c r="KX1549" s="23"/>
      <c r="KY1549" s="23"/>
    </row>
    <row r="1550" spans="36:311" x14ac:dyDescent="0.2">
      <c r="AJ1550" s="23"/>
      <c r="HH1550"/>
      <c r="IW1550" s="36"/>
      <c r="JI1550"/>
      <c r="JJ1550"/>
      <c r="KX1550" s="23"/>
      <c r="KY1550" s="23"/>
    </row>
    <row r="1551" spans="36:311" x14ac:dyDescent="0.2">
      <c r="AJ1551" s="23"/>
      <c r="HH1551"/>
      <c r="IW1551" s="36"/>
      <c r="JI1551"/>
      <c r="JJ1551"/>
      <c r="KX1551" s="23"/>
      <c r="KY1551" s="23"/>
    </row>
    <row r="1552" spans="36:311" x14ac:dyDescent="0.2">
      <c r="AJ1552" s="23"/>
      <c r="HH1552"/>
      <c r="IW1552" s="36"/>
      <c r="JI1552"/>
      <c r="JJ1552"/>
      <c r="KX1552" s="23"/>
      <c r="KY1552" s="23"/>
    </row>
    <row r="1553" spans="36:311" x14ac:dyDescent="0.2">
      <c r="AJ1553" s="23"/>
      <c r="HH1553"/>
      <c r="IW1553" s="36"/>
      <c r="JI1553"/>
      <c r="JJ1553"/>
      <c r="KX1553" s="23"/>
      <c r="KY1553" s="23"/>
    </row>
    <row r="1554" spans="36:311" x14ac:dyDescent="0.2">
      <c r="AJ1554" s="23"/>
      <c r="HH1554"/>
      <c r="IW1554" s="36"/>
      <c r="JI1554"/>
      <c r="JJ1554"/>
      <c r="KX1554" s="23"/>
      <c r="KY1554" s="23"/>
    </row>
    <row r="1555" spans="36:311" x14ac:dyDescent="0.2">
      <c r="AJ1555" s="23"/>
      <c r="HH1555"/>
      <c r="IW1555" s="36"/>
      <c r="JI1555"/>
      <c r="JJ1555"/>
      <c r="KX1555" s="23"/>
      <c r="KY1555" s="23"/>
    </row>
    <row r="1556" spans="36:311" x14ac:dyDescent="0.2">
      <c r="AJ1556" s="23"/>
      <c r="HH1556"/>
      <c r="IW1556" s="36"/>
      <c r="JI1556"/>
      <c r="JJ1556"/>
      <c r="KX1556" s="23"/>
      <c r="KY1556" s="23"/>
    </row>
    <row r="1557" spans="36:311" x14ac:dyDescent="0.2">
      <c r="AJ1557" s="23"/>
      <c r="HH1557"/>
      <c r="IW1557" s="36"/>
      <c r="JI1557"/>
      <c r="JJ1557"/>
      <c r="KX1557" s="23"/>
      <c r="KY1557" s="23"/>
    </row>
    <row r="1558" spans="36:311" x14ac:dyDescent="0.2">
      <c r="AJ1558" s="23"/>
      <c r="HH1558"/>
      <c r="IW1558" s="36"/>
      <c r="JI1558"/>
      <c r="JJ1558"/>
      <c r="KX1558" s="23"/>
      <c r="KY1558" s="23"/>
    </row>
    <row r="1559" spans="36:311" x14ac:dyDescent="0.2">
      <c r="AJ1559" s="23"/>
      <c r="HH1559"/>
      <c r="IW1559" s="36"/>
      <c r="JI1559"/>
      <c r="JJ1559"/>
      <c r="KX1559" s="23"/>
      <c r="KY1559" s="23"/>
    </row>
    <row r="1560" spans="36:311" x14ac:dyDescent="0.2">
      <c r="AJ1560" s="23"/>
      <c r="HH1560"/>
      <c r="IW1560" s="36"/>
      <c r="JI1560"/>
      <c r="JJ1560"/>
      <c r="KX1560" s="23"/>
      <c r="KY1560" s="23"/>
    </row>
    <row r="1561" spans="36:311" x14ac:dyDescent="0.2">
      <c r="AJ1561" s="23"/>
      <c r="HH1561"/>
      <c r="IW1561" s="36"/>
      <c r="JI1561"/>
      <c r="JJ1561"/>
      <c r="KX1561" s="23"/>
      <c r="KY1561" s="23"/>
    </row>
    <row r="1562" spans="36:311" x14ac:dyDescent="0.2">
      <c r="AJ1562" s="23"/>
      <c r="HH1562"/>
      <c r="IW1562" s="36"/>
      <c r="JI1562"/>
      <c r="JJ1562"/>
      <c r="KX1562" s="23"/>
      <c r="KY1562" s="23"/>
    </row>
    <row r="1563" spans="36:311" x14ac:dyDescent="0.2">
      <c r="AJ1563" s="23"/>
      <c r="HH1563"/>
      <c r="IW1563" s="36"/>
      <c r="JI1563"/>
      <c r="JJ1563"/>
      <c r="KX1563" s="23"/>
      <c r="KY1563" s="23"/>
    </row>
    <row r="1564" spans="36:311" x14ac:dyDescent="0.2">
      <c r="AJ1564" s="23"/>
      <c r="HH1564"/>
      <c r="IW1564" s="36"/>
      <c r="JI1564"/>
      <c r="JJ1564"/>
      <c r="KX1564" s="23"/>
      <c r="KY1564" s="23"/>
    </row>
    <row r="1565" spans="36:311" x14ac:dyDescent="0.2">
      <c r="AJ1565" s="23"/>
      <c r="HH1565"/>
      <c r="IW1565" s="36"/>
      <c r="JI1565"/>
      <c r="JJ1565"/>
      <c r="KX1565" s="23"/>
      <c r="KY1565" s="23"/>
    </row>
    <row r="1566" spans="36:311" x14ac:dyDescent="0.2">
      <c r="AJ1566" s="23"/>
      <c r="HH1566"/>
      <c r="IW1566" s="36"/>
      <c r="JI1566"/>
      <c r="JJ1566"/>
      <c r="KX1566" s="23"/>
      <c r="KY1566" s="23"/>
    </row>
    <row r="1567" spans="36:311" x14ac:dyDescent="0.2">
      <c r="AJ1567" s="23"/>
      <c r="HH1567"/>
      <c r="IW1567" s="36"/>
      <c r="JI1567"/>
      <c r="JJ1567"/>
      <c r="KX1567" s="23"/>
      <c r="KY1567" s="23"/>
    </row>
    <row r="1568" spans="36:311" x14ac:dyDescent="0.2">
      <c r="AJ1568" s="23"/>
      <c r="HH1568"/>
      <c r="IW1568" s="36"/>
      <c r="JI1568"/>
      <c r="JJ1568"/>
      <c r="KX1568" s="23"/>
      <c r="KY1568" s="23"/>
    </row>
    <row r="1569" spans="36:311" x14ac:dyDescent="0.2">
      <c r="AJ1569" s="23"/>
      <c r="HH1569"/>
      <c r="IW1569" s="36"/>
      <c r="JI1569"/>
      <c r="JJ1569"/>
      <c r="KX1569" s="23"/>
      <c r="KY1569" s="23"/>
    </row>
    <row r="1570" spans="36:311" x14ac:dyDescent="0.2">
      <c r="AJ1570" s="23"/>
      <c r="HH1570"/>
      <c r="IW1570" s="36"/>
      <c r="JI1570"/>
      <c r="JJ1570"/>
      <c r="KX1570" s="23"/>
      <c r="KY1570" s="23"/>
    </row>
    <row r="1571" spans="36:311" x14ac:dyDescent="0.2">
      <c r="AJ1571" s="23"/>
      <c r="HH1571"/>
      <c r="IW1571" s="36"/>
      <c r="JI1571"/>
      <c r="JJ1571"/>
      <c r="KX1571" s="23"/>
      <c r="KY1571" s="23"/>
    </row>
    <row r="1572" spans="36:311" x14ac:dyDescent="0.2">
      <c r="AJ1572" s="23"/>
      <c r="HH1572"/>
      <c r="IW1572" s="36"/>
      <c r="JI1572"/>
      <c r="JJ1572"/>
      <c r="KX1572" s="23"/>
      <c r="KY1572" s="23"/>
    </row>
    <row r="1573" spans="36:311" x14ac:dyDescent="0.2">
      <c r="AJ1573" s="23"/>
      <c r="HH1573"/>
      <c r="IW1573" s="36"/>
      <c r="JI1573"/>
      <c r="JJ1573"/>
      <c r="KX1573" s="23"/>
      <c r="KY1573" s="23"/>
    </row>
    <row r="1574" spans="36:311" x14ac:dyDescent="0.2">
      <c r="AJ1574" s="23"/>
      <c r="HH1574"/>
      <c r="IW1574" s="36"/>
      <c r="JI1574"/>
      <c r="JJ1574"/>
      <c r="KX1574" s="23"/>
      <c r="KY1574" s="23"/>
    </row>
    <row r="1575" spans="36:311" x14ac:dyDescent="0.2">
      <c r="AJ1575" s="23"/>
      <c r="HH1575"/>
      <c r="IW1575" s="36"/>
      <c r="JI1575"/>
      <c r="JJ1575"/>
      <c r="KX1575" s="23"/>
      <c r="KY1575" s="23"/>
    </row>
    <row r="1576" spans="36:311" x14ac:dyDescent="0.2">
      <c r="AJ1576" s="23"/>
      <c r="HH1576"/>
      <c r="IW1576" s="36"/>
      <c r="JI1576"/>
      <c r="JJ1576"/>
      <c r="KX1576" s="23"/>
      <c r="KY1576" s="23"/>
    </row>
    <row r="1577" spans="36:311" x14ac:dyDescent="0.2">
      <c r="AJ1577" s="23"/>
      <c r="HH1577"/>
      <c r="IW1577" s="36"/>
      <c r="JI1577"/>
      <c r="JJ1577"/>
      <c r="KX1577" s="23"/>
      <c r="KY1577" s="23"/>
    </row>
    <row r="1578" spans="36:311" x14ac:dyDescent="0.2">
      <c r="AJ1578" s="23"/>
      <c r="HH1578"/>
      <c r="IW1578" s="36"/>
      <c r="JI1578"/>
      <c r="JJ1578"/>
      <c r="KX1578" s="23"/>
      <c r="KY1578" s="23"/>
    </row>
    <row r="1579" spans="36:311" x14ac:dyDescent="0.2">
      <c r="AJ1579" s="23"/>
      <c r="HH1579"/>
      <c r="IW1579" s="36"/>
      <c r="JI1579"/>
      <c r="JJ1579"/>
      <c r="KX1579" s="23"/>
      <c r="KY1579" s="23"/>
    </row>
    <row r="1580" spans="36:311" x14ac:dyDescent="0.2">
      <c r="AJ1580" s="23"/>
      <c r="HH1580"/>
      <c r="IW1580" s="36"/>
      <c r="JI1580"/>
      <c r="JJ1580"/>
      <c r="KX1580" s="23"/>
      <c r="KY1580" s="23"/>
    </row>
    <row r="1581" spans="36:311" x14ac:dyDescent="0.2">
      <c r="AJ1581" s="23"/>
      <c r="HH1581"/>
      <c r="IW1581" s="36"/>
      <c r="JI1581"/>
      <c r="JJ1581"/>
      <c r="KX1581" s="23"/>
      <c r="KY1581" s="23"/>
    </row>
    <row r="1582" spans="36:311" x14ac:dyDescent="0.2">
      <c r="AJ1582" s="23"/>
      <c r="HH1582"/>
      <c r="IW1582" s="36"/>
      <c r="JI1582"/>
      <c r="JJ1582"/>
      <c r="KX1582" s="23"/>
      <c r="KY1582" s="23"/>
    </row>
    <row r="1583" spans="36:311" x14ac:dyDescent="0.2">
      <c r="AJ1583" s="23"/>
      <c r="HH1583"/>
      <c r="IW1583" s="36"/>
      <c r="JI1583"/>
      <c r="JJ1583"/>
      <c r="KX1583" s="23"/>
      <c r="KY1583" s="23"/>
    </row>
    <row r="1584" spans="36:311" x14ac:dyDescent="0.2">
      <c r="AJ1584" s="23"/>
      <c r="HH1584"/>
      <c r="IW1584" s="36"/>
      <c r="JI1584"/>
      <c r="JJ1584"/>
      <c r="KX1584" s="23"/>
      <c r="KY1584" s="23"/>
    </row>
    <row r="1585" spans="36:311" x14ac:dyDescent="0.2">
      <c r="AJ1585" s="23"/>
      <c r="HH1585"/>
      <c r="IW1585" s="36"/>
      <c r="JI1585"/>
      <c r="JJ1585"/>
      <c r="KX1585" s="23"/>
      <c r="KY1585" s="23"/>
    </row>
    <row r="1586" spans="36:311" x14ac:dyDescent="0.2">
      <c r="AJ1586" s="23"/>
      <c r="HH1586"/>
      <c r="IW1586" s="36"/>
      <c r="JI1586"/>
      <c r="JJ1586"/>
      <c r="KX1586" s="23"/>
      <c r="KY1586" s="23"/>
    </row>
    <row r="1587" spans="36:311" x14ac:dyDescent="0.2">
      <c r="AJ1587" s="23"/>
      <c r="HH1587"/>
      <c r="IW1587" s="36"/>
      <c r="JI1587"/>
      <c r="JJ1587"/>
      <c r="KX1587" s="23"/>
      <c r="KY1587" s="23"/>
    </row>
    <row r="1588" spans="36:311" x14ac:dyDescent="0.2">
      <c r="AJ1588" s="23"/>
      <c r="HH1588"/>
      <c r="IW1588" s="36"/>
      <c r="JI1588"/>
      <c r="JJ1588"/>
      <c r="KX1588" s="23"/>
      <c r="KY1588" s="23"/>
    </row>
    <row r="1589" spans="36:311" x14ac:dyDescent="0.2">
      <c r="AJ1589" s="23"/>
      <c r="HH1589"/>
      <c r="IW1589" s="36"/>
      <c r="JI1589"/>
      <c r="JJ1589"/>
      <c r="KX1589" s="23"/>
      <c r="KY1589" s="23"/>
    </row>
    <row r="1590" spans="36:311" x14ac:dyDescent="0.2">
      <c r="AJ1590" s="23"/>
      <c r="HH1590"/>
      <c r="IW1590" s="36"/>
      <c r="JI1590"/>
      <c r="JJ1590"/>
      <c r="KX1590" s="23"/>
      <c r="KY1590" s="23"/>
    </row>
    <row r="1591" spans="36:311" x14ac:dyDescent="0.2">
      <c r="AJ1591" s="23"/>
      <c r="HH1591"/>
      <c r="IW1591" s="36"/>
      <c r="JI1591"/>
      <c r="JJ1591"/>
      <c r="KX1591" s="23"/>
      <c r="KY1591" s="23"/>
    </row>
    <row r="1592" spans="36:311" x14ac:dyDescent="0.2">
      <c r="AJ1592" s="23"/>
      <c r="HH1592"/>
      <c r="IW1592" s="36"/>
      <c r="JI1592"/>
      <c r="JJ1592"/>
      <c r="KX1592" s="23"/>
      <c r="KY1592" s="23"/>
    </row>
    <row r="1593" spans="36:311" x14ac:dyDescent="0.2">
      <c r="AJ1593" s="23"/>
      <c r="HH1593"/>
      <c r="IW1593" s="36"/>
      <c r="JI1593"/>
      <c r="JJ1593"/>
      <c r="KX1593" s="23"/>
      <c r="KY1593" s="23"/>
    </row>
    <row r="1594" spans="36:311" x14ac:dyDescent="0.2">
      <c r="AJ1594" s="23"/>
      <c r="HH1594"/>
      <c r="IW1594" s="36"/>
      <c r="JI1594"/>
      <c r="JJ1594"/>
      <c r="KX1594" s="23"/>
      <c r="KY1594" s="23"/>
    </row>
    <row r="1595" spans="36:311" x14ac:dyDescent="0.2">
      <c r="AJ1595" s="23"/>
      <c r="HH1595"/>
      <c r="IW1595" s="36"/>
      <c r="JI1595"/>
      <c r="JJ1595"/>
      <c r="KX1595" s="23"/>
      <c r="KY1595" s="23"/>
    </row>
    <row r="1596" spans="36:311" x14ac:dyDescent="0.2">
      <c r="AJ1596" s="23"/>
      <c r="HH1596"/>
      <c r="IW1596" s="36"/>
      <c r="JI1596"/>
      <c r="JJ1596"/>
      <c r="KX1596" s="23"/>
      <c r="KY1596" s="23"/>
    </row>
    <row r="1597" spans="36:311" x14ac:dyDescent="0.2">
      <c r="AJ1597" s="23"/>
      <c r="HH1597"/>
      <c r="IW1597" s="36"/>
      <c r="JI1597"/>
      <c r="JJ1597"/>
      <c r="KX1597" s="23"/>
      <c r="KY1597" s="23"/>
    </row>
    <row r="1598" spans="36:311" x14ac:dyDescent="0.2">
      <c r="AJ1598" s="23"/>
      <c r="HH1598"/>
      <c r="IW1598" s="36"/>
      <c r="JI1598"/>
      <c r="JJ1598"/>
      <c r="KX1598" s="23"/>
      <c r="KY1598" s="23"/>
    </row>
    <row r="1599" spans="36:311" x14ac:dyDescent="0.2">
      <c r="AJ1599" s="23"/>
      <c r="HH1599"/>
      <c r="IW1599" s="36"/>
      <c r="JI1599"/>
      <c r="JJ1599"/>
      <c r="KX1599" s="23"/>
      <c r="KY1599" s="23"/>
    </row>
    <row r="1600" spans="36:311" x14ac:dyDescent="0.2">
      <c r="AJ1600" s="23"/>
      <c r="HH1600"/>
      <c r="IW1600" s="36"/>
      <c r="JI1600"/>
      <c r="JJ1600"/>
      <c r="KX1600" s="23"/>
      <c r="KY1600" s="23"/>
    </row>
    <row r="1601" spans="36:311" x14ac:dyDescent="0.2">
      <c r="AJ1601" s="23"/>
      <c r="HH1601"/>
      <c r="IW1601" s="36"/>
      <c r="JI1601"/>
      <c r="JJ1601"/>
      <c r="KX1601" s="23"/>
      <c r="KY1601" s="23"/>
    </row>
    <row r="1602" spans="36:311" x14ac:dyDescent="0.2">
      <c r="AJ1602" s="23"/>
      <c r="HH1602"/>
      <c r="IW1602" s="36"/>
      <c r="JI1602"/>
      <c r="JJ1602"/>
      <c r="KX1602" s="23"/>
      <c r="KY1602" s="23"/>
    </row>
    <row r="1603" spans="36:311" x14ac:dyDescent="0.2">
      <c r="AJ1603" s="23"/>
      <c r="HH1603"/>
      <c r="IW1603" s="36"/>
      <c r="JI1603"/>
      <c r="JJ1603"/>
      <c r="KX1603" s="23"/>
      <c r="KY1603" s="23"/>
    </row>
    <row r="1604" spans="36:311" x14ac:dyDescent="0.2">
      <c r="AJ1604" s="23"/>
      <c r="HH1604"/>
      <c r="IW1604" s="36"/>
      <c r="JI1604"/>
      <c r="JJ1604"/>
      <c r="KX1604" s="23"/>
      <c r="KY1604" s="23"/>
    </row>
    <row r="1605" spans="36:311" x14ac:dyDescent="0.2">
      <c r="AJ1605" s="23"/>
      <c r="HH1605"/>
      <c r="IW1605" s="36"/>
      <c r="JI1605"/>
      <c r="JJ1605"/>
      <c r="KX1605" s="23"/>
      <c r="KY1605" s="23"/>
    </row>
    <row r="1606" spans="36:311" x14ac:dyDescent="0.2">
      <c r="AJ1606" s="23"/>
      <c r="HH1606"/>
      <c r="IW1606" s="36"/>
      <c r="JI1606"/>
      <c r="JJ1606"/>
      <c r="KX1606" s="23"/>
      <c r="KY1606" s="23"/>
    </row>
    <row r="1607" spans="36:311" x14ac:dyDescent="0.2">
      <c r="AJ1607" s="23"/>
      <c r="HH1607"/>
      <c r="IW1607" s="36"/>
      <c r="JI1607"/>
      <c r="JJ1607"/>
      <c r="KX1607" s="23"/>
      <c r="KY1607" s="23"/>
    </row>
    <row r="1608" spans="36:311" x14ac:dyDescent="0.2">
      <c r="AJ1608" s="23"/>
      <c r="HH1608"/>
      <c r="IW1608" s="36"/>
      <c r="JI1608"/>
      <c r="JJ1608"/>
      <c r="KX1608" s="23"/>
      <c r="KY1608" s="23"/>
    </row>
    <row r="1609" spans="36:311" x14ac:dyDescent="0.2">
      <c r="AJ1609" s="23"/>
      <c r="HH1609"/>
      <c r="IW1609" s="36"/>
      <c r="JI1609"/>
      <c r="JJ1609"/>
      <c r="KX1609" s="23"/>
      <c r="KY1609" s="23"/>
    </row>
    <row r="1610" spans="36:311" x14ac:dyDescent="0.2">
      <c r="AJ1610" s="23"/>
      <c r="HH1610"/>
      <c r="IW1610" s="36"/>
      <c r="JI1610"/>
      <c r="JJ1610"/>
      <c r="KX1610" s="23"/>
      <c r="KY1610" s="23"/>
    </row>
    <row r="1611" spans="36:311" x14ac:dyDescent="0.2">
      <c r="AJ1611" s="23"/>
      <c r="HH1611"/>
      <c r="IW1611" s="36"/>
      <c r="JI1611"/>
      <c r="JJ1611"/>
      <c r="KX1611" s="23"/>
      <c r="KY1611" s="23"/>
    </row>
    <row r="1612" spans="36:311" x14ac:dyDescent="0.2">
      <c r="AJ1612" s="23"/>
      <c r="HH1612"/>
      <c r="IW1612" s="36"/>
      <c r="JI1612"/>
      <c r="JJ1612"/>
      <c r="KX1612" s="23"/>
      <c r="KY1612" s="23"/>
    </row>
    <row r="1613" spans="36:311" x14ac:dyDescent="0.2">
      <c r="AJ1613" s="23"/>
      <c r="HH1613"/>
      <c r="IW1613" s="36"/>
      <c r="JI1613"/>
      <c r="JJ1613"/>
      <c r="KX1613" s="23"/>
      <c r="KY1613" s="23"/>
    </row>
    <row r="1614" spans="36:311" x14ac:dyDescent="0.2">
      <c r="AJ1614" s="23"/>
      <c r="HH1614"/>
      <c r="IW1614" s="36"/>
      <c r="JI1614"/>
      <c r="JJ1614"/>
      <c r="KX1614" s="23"/>
      <c r="KY1614" s="23"/>
    </row>
    <row r="1615" spans="36:311" x14ac:dyDescent="0.2">
      <c r="AJ1615" s="23"/>
      <c r="HH1615"/>
      <c r="IW1615" s="36"/>
      <c r="JI1615"/>
      <c r="JJ1615"/>
      <c r="KX1615" s="23"/>
      <c r="KY1615" s="23"/>
    </row>
    <row r="1616" spans="36:311" x14ac:dyDescent="0.2">
      <c r="AJ1616" s="23"/>
      <c r="HH1616"/>
      <c r="IW1616" s="36"/>
      <c r="JI1616"/>
      <c r="JJ1616"/>
      <c r="KX1616" s="23"/>
      <c r="KY1616" s="23"/>
    </row>
    <row r="1617" spans="36:311" x14ac:dyDescent="0.2">
      <c r="AJ1617" s="23"/>
      <c r="HH1617"/>
      <c r="IW1617" s="36"/>
      <c r="JI1617"/>
      <c r="JJ1617"/>
      <c r="KX1617" s="23"/>
      <c r="KY1617" s="23"/>
    </row>
    <row r="1618" spans="36:311" x14ac:dyDescent="0.2">
      <c r="AJ1618" s="23"/>
      <c r="HH1618"/>
      <c r="IW1618" s="36"/>
      <c r="JI1618"/>
      <c r="JJ1618"/>
      <c r="KX1618" s="23"/>
      <c r="KY1618" s="23"/>
    </row>
    <row r="1619" spans="36:311" x14ac:dyDescent="0.2">
      <c r="AJ1619" s="23"/>
      <c r="HH1619"/>
      <c r="IW1619" s="36"/>
      <c r="JI1619"/>
      <c r="JJ1619"/>
      <c r="KX1619" s="23"/>
      <c r="KY1619" s="23"/>
    </row>
    <row r="1620" spans="36:311" x14ac:dyDescent="0.2">
      <c r="AJ1620" s="23"/>
      <c r="HH1620"/>
      <c r="IW1620" s="36"/>
      <c r="JI1620"/>
      <c r="JJ1620"/>
      <c r="KX1620" s="23"/>
      <c r="KY1620" s="23"/>
    </row>
    <row r="1621" spans="36:311" x14ac:dyDescent="0.2">
      <c r="AJ1621" s="23"/>
      <c r="HH1621"/>
      <c r="IW1621" s="36"/>
      <c r="JI1621"/>
      <c r="JJ1621"/>
      <c r="KX1621" s="23"/>
      <c r="KY1621" s="23"/>
    </row>
    <row r="1622" spans="36:311" x14ac:dyDescent="0.2">
      <c r="AJ1622" s="23"/>
      <c r="HH1622"/>
      <c r="IW1622" s="36"/>
      <c r="JI1622"/>
      <c r="JJ1622"/>
      <c r="KX1622" s="23"/>
      <c r="KY1622" s="23"/>
    </row>
    <row r="1623" spans="36:311" x14ac:dyDescent="0.2">
      <c r="AJ1623" s="23"/>
      <c r="HH1623"/>
      <c r="IW1623" s="36"/>
      <c r="JI1623"/>
      <c r="JJ1623"/>
      <c r="KX1623" s="23"/>
      <c r="KY1623" s="23"/>
    </row>
    <row r="1624" spans="36:311" x14ac:dyDescent="0.2">
      <c r="AJ1624" s="23"/>
      <c r="HH1624"/>
      <c r="IW1624" s="36"/>
      <c r="JI1624"/>
      <c r="JJ1624"/>
      <c r="KX1624" s="23"/>
      <c r="KY1624" s="23"/>
    </row>
    <row r="1625" spans="36:311" x14ac:dyDescent="0.2">
      <c r="AJ1625" s="23"/>
      <c r="HH1625"/>
      <c r="IW1625" s="36"/>
      <c r="JI1625"/>
      <c r="JJ1625"/>
      <c r="KX1625" s="23"/>
      <c r="KY1625" s="23"/>
    </row>
    <row r="1626" spans="36:311" x14ac:dyDescent="0.2">
      <c r="AJ1626" s="23"/>
      <c r="HH1626"/>
      <c r="IW1626" s="36"/>
      <c r="JI1626"/>
      <c r="JJ1626"/>
      <c r="KX1626" s="23"/>
      <c r="KY1626" s="23"/>
    </row>
    <row r="1627" spans="36:311" x14ac:dyDescent="0.2">
      <c r="AJ1627" s="23"/>
      <c r="HH1627"/>
      <c r="IW1627" s="36"/>
      <c r="JI1627"/>
      <c r="JJ1627"/>
      <c r="KX1627" s="23"/>
      <c r="KY1627" s="23"/>
    </row>
    <row r="1628" spans="36:311" x14ac:dyDescent="0.2">
      <c r="AJ1628" s="23"/>
      <c r="HH1628"/>
      <c r="IW1628" s="36"/>
      <c r="JI1628"/>
      <c r="JJ1628"/>
      <c r="KX1628" s="23"/>
      <c r="KY1628" s="23"/>
    </row>
    <row r="1629" spans="36:311" x14ac:dyDescent="0.2">
      <c r="AJ1629" s="23"/>
      <c r="HH1629"/>
      <c r="IW1629" s="36"/>
      <c r="JI1629"/>
      <c r="JJ1629"/>
      <c r="KX1629" s="23"/>
      <c r="KY1629" s="23"/>
    </row>
    <row r="1630" spans="36:311" x14ac:dyDescent="0.2">
      <c r="AJ1630" s="23"/>
      <c r="HH1630"/>
      <c r="IW1630" s="36"/>
      <c r="JI1630"/>
      <c r="JJ1630"/>
      <c r="KX1630" s="23"/>
      <c r="KY1630" s="23"/>
    </row>
    <row r="1631" spans="36:311" x14ac:dyDescent="0.2">
      <c r="AJ1631" s="23"/>
      <c r="HH1631"/>
      <c r="IW1631" s="36"/>
      <c r="JI1631"/>
      <c r="JJ1631"/>
      <c r="KX1631" s="23"/>
      <c r="KY1631" s="23"/>
    </row>
    <row r="1632" spans="36:311" x14ac:dyDescent="0.2">
      <c r="AJ1632" s="23"/>
      <c r="HH1632"/>
      <c r="IW1632" s="36"/>
      <c r="JI1632"/>
      <c r="JJ1632"/>
      <c r="KX1632" s="23"/>
      <c r="KY1632" s="23"/>
    </row>
    <row r="1633" spans="36:311" x14ac:dyDescent="0.2">
      <c r="AJ1633" s="23"/>
      <c r="HH1633"/>
      <c r="IW1633" s="36"/>
      <c r="JI1633"/>
      <c r="JJ1633"/>
      <c r="KX1633" s="23"/>
      <c r="KY1633" s="23"/>
    </row>
    <row r="1634" spans="36:311" x14ac:dyDescent="0.2">
      <c r="AJ1634" s="23"/>
      <c r="HH1634"/>
      <c r="IW1634" s="36"/>
      <c r="JI1634"/>
      <c r="JJ1634"/>
      <c r="KX1634" s="23"/>
      <c r="KY1634" s="23"/>
    </row>
    <row r="1635" spans="36:311" x14ac:dyDescent="0.2">
      <c r="AJ1635" s="23"/>
      <c r="HH1635"/>
      <c r="IW1635" s="36"/>
      <c r="JI1635"/>
      <c r="JJ1635"/>
      <c r="KX1635" s="23"/>
      <c r="KY1635" s="23"/>
    </row>
    <row r="1636" spans="36:311" x14ac:dyDescent="0.2">
      <c r="AJ1636" s="23"/>
      <c r="HH1636"/>
      <c r="IW1636" s="36"/>
      <c r="JI1636"/>
      <c r="JJ1636"/>
      <c r="KX1636" s="23"/>
      <c r="KY1636" s="23"/>
    </row>
    <row r="1637" spans="36:311" x14ac:dyDescent="0.2">
      <c r="AJ1637" s="23"/>
      <c r="HH1637"/>
      <c r="IW1637" s="36"/>
      <c r="JI1637"/>
      <c r="JJ1637"/>
      <c r="KX1637" s="23"/>
      <c r="KY1637" s="23"/>
    </row>
    <row r="1638" spans="36:311" x14ac:dyDescent="0.2">
      <c r="AJ1638" s="23"/>
      <c r="HH1638"/>
      <c r="IW1638" s="36"/>
      <c r="JI1638"/>
      <c r="JJ1638"/>
      <c r="KX1638" s="23"/>
      <c r="KY1638" s="23"/>
    </row>
    <row r="1639" spans="36:311" x14ac:dyDescent="0.2">
      <c r="AJ1639" s="23"/>
      <c r="HH1639"/>
      <c r="IW1639" s="36"/>
      <c r="JI1639"/>
      <c r="JJ1639"/>
      <c r="KX1639" s="23"/>
      <c r="KY1639" s="23"/>
    </row>
    <row r="1640" spans="36:311" x14ac:dyDescent="0.2">
      <c r="AJ1640" s="23"/>
      <c r="HH1640"/>
      <c r="IW1640" s="36"/>
      <c r="JI1640"/>
      <c r="JJ1640"/>
      <c r="KX1640" s="23"/>
      <c r="KY1640" s="23"/>
    </row>
    <row r="1641" spans="36:311" x14ac:dyDescent="0.2">
      <c r="AJ1641" s="23"/>
      <c r="HH1641"/>
      <c r="IW1641" s="36"/>
      <c r="JI1641"/>
      <c r="JJ1641"/>
      <c r="KX1641" s="23"/>
      <c r="KY1641" s="23"/>
    </row>
    <row r="1642" spans="36:311" x14ac:dyDescent="0.2">
      <c r="AJ1642" s="23"/>
      <c r="HH1642"/>
      <c r="IW1642" s="36"/>
      <c r="JI1642"/>
      <c r="JJ1642"/>
      <c r="KX1642" s="23"/>
      <c r="KY1642" s="23"/>
    </row>
    <row r="1643" spans="36:311" x14ac:dyDescent="0.2">
      <c r="AJ1643" s="23"/>
      <c r="HH1643"/>
      <c r="IW1643" s="36"/>
      <c r="JI1643"/>
      <c r="JJ1643"/>
      <c r="KX1643" s="23"/>
      <c r="KY1643" s="23"/>
    </row>
    <row r="1644" spans="36:311" x14ac:dyDescent="0.2">
      <c r="AJ1644" s="23"/>
      <c r="HH1644"/>
      <c r="IW1644" s="36"/>
      <c r="JI1644"/>
      <c r="JJ1644"/>
      <c r="KX1644" s="23"/>
      <c r="KY1644" s="23"/>
    </row>
    <row r="1645" spans="36:311" x14ac:dyDescent="0.2">
      <c r="AJ1645" s="23"/>
      <c r="HH1645"/>
      <c r="IW1645" s="36"/>
      <c r="JI1645"/>
      <c r="JJ1645"/>
      <c r="KX1645" s="23"/>
      <c r="KY1645" s="23"/>
    </row>
    <row r="1646" spans="36:311" x14ac:dyDescent="0.2">
      <c r="AJ1646" s="23"/>
      <c r="HH1646"/>
      <c r="IW1646" s="36"/>
      <c r="JI1646"/>
      <c r="JJ1646"/>
      <c r="KX1646" s="23"/>
      <c r="KY1646" s="23"/>
    </row>
    <row r="1647" spans="36:311" x14ac:dyDescent="0.2">
      <c r="AJ1647" s="23"/>
      <c r="HH1647"/>
      <c r="IW1647" s="36"/>
      <c r="JI1647"/>
      <c r="JJ1647"/>
      <c r="KX1647" s="23"/>
      <c r="KY1647" s="23"/>
    </row>
    <row r="1648" spans="36:311" x14ac:dyDescent="0.2">
      <c r="AJ1648" s="23"/>
      <c r="HH1648"/>
      <c r="IW1648" s="36"/>
      <c r="JI1648"/>
      <c r="JJ1648"/>
      <c r="KX1648" s="23"/>
      <c r="KY1648" s="23"/>
    </row>
    <row r="1649" spans="36:311" x14ac:dyDescent="0.2">
      <c r="AJ1649" s="23"/>
      <c r="HH1649"/>
      <c r="IW1649" s="36"/>
      <c r="JI1649"/>
      <c r="JJ1649"/>
      <c r="KX1649" s="23"/>
      <c r="KY1649" s="23"/>
    </row>
    <row r="1650" spans="36:311" x14ac:dyDescent="0.2">
      <c r="AJ1650" s="23"/>
      <c r="HH1650"/>
      <c r="IW1650" s="36"/>
      <c r="JI1650"/>
      <c r="JJ1650"/>
      <c r="KX1650" s="23"/>
      <c r="KY1650" s="23"/>
    </row>
    <row r="1651" spans="36:311" x14ac:dyDescent="0.2">
      <c r="AJ1651" s="23"/>
      <c r="HH1651"/>
      <c r="IW1651" s="36"/>
      <c r="JI1651"/>
      <c r="JJ1651"/>
      <c r="KX1651" s="23"/>
      <c r="KY1651" s="23"/>
    </row>
    <row r="1652" spans="36:311" x14ac:dyDescent="0.2">
      <c r="AJ1652" s="23"/>
      <c r="HH1652"/>
      <c r="IW1652" s="36"/>
      <c r="JI1652"/>
      <c r="JJ1652"/>
      <c r="KX1652" s="23"/>
      <c r="KY1652" s="23"/>
    </row>
    <row r="1653" spans="36:311" x14ac:dyDescent="0.2">
      <c r="AJ1653" s="23"/>
      <c r="HH1653"/>
      <c r="IW1653" s="36"/>
      <c r="JI1653"/>
      <c r="JJ1653"/>
      <c r="KX1653" s="23"/>
      <c r="KY1653" s="23"/>
    </row>
    <row r="1654" spans="36:311" x14ac:dyDescent="0.2">
      <c r="AJ1654" s="23"/>
      <c r="HH1654"/>
      <c r="IW1654" s="36"/>
      <c r="JI1654"/>
      <c r="JJ1654"/>
      <c r="KX1654" s="23"/>
      <c r="KY1654" s="23"/>
    </row>
    <row r="1655" spans="36:311" x14ac:dyDescent="0.2">
      <c r="AJ1655" s="23"/>
      <c r="HH1655"/>
      <c r="IW1655" s="36"/>
      <c r="JI1655"/>
      <c r="JJ1655"/>
      <c r="KX1655" s="23"/>
      <c r="KY1655" s="23"/>
    </row>
    <row r="1656" spans="36:311" x14ac:dyDescent="0.2">
      <c r="AJ1656" s="23"/>
      <c r="HH1656"/>
      <c r="IW1656" s="36"/>
      <c r="JI1656"/>
      <c r="JJ1656"/>
      <c r="KX1656" s="23"/>
      <c r="KY1656" s="23"/>
    </row>
    <row r="1657" spans="36:311" x14ac:dyDescent="0.2">
      <c r="AJ1657" s="23"/>
      <c r="HH1657"/>
      <c r="IW1657" s="36"/>
      <c r="JI1657"/>
      <c r="JJ1657"/>
      <c r="KX1657" s="23"/>
      <c r="KY1657" s="23"/>
    </row>
    <row r="1658" spans="36:311" x14ac:dyDescent="0.2">
      <c r="AJ1658" s="23"/>
      <c r="HH1658"/>
      <c r="IW1658" s="36"/>
      <c r="JI1658"/>
      <c r="JJ1658"/>
      <c r="KX1658" s="23"/>
      <c r="KY1658" s="23"/>
    </row>
    <row r="1659" spans="36:311" x14ac:dyDescent="0.2">
      <c r="AJ1659" s="23"/>
      <c r="HH1659"/>
      <c r="IW1659" s="36"/>
      <c r="JI1659"/>
      <c r="JJ1659"/>
      <c r="KX1659" s="23"/>
      <c r="KY1659" s="23"/>
    </row>
    <row r="1660" spans="36:311" x14ac:dyDescent="0.2">
      <c r="AJ1660" s="23"/>
      <c r="HH1660"/>
      <c r="IW1660" s="36"/>
      <c r="JI1660"/>
      <c r="JJ1660"/>
      <c r="KX1660" s="23"/>
      <c r="KY1660" s="23"/>
    </row>
    <row r="1661" spans="36:311" x14ac:dyDescent="0.2">
      <c r="AJ1661" s="23"/>
      <c r="HH1661"/>
      <c r="IW1661" s="36"/>
      <c r="JI1661"/>
      <c r="JJ1661"/>
      <c r="KX1661" s="23"/>
      <c r="KY1661" s="23"/>
    </row>
    <row r="1662" spans="36:311" x14ac:dyDescent="0.2">
      <c r="AJ1662" s="23"/>
      <c r="HH1662"/>
      <c r="IW1662" s="36"/>
      <c r="JI1662"/>
      <c r="JJ1662"/>
      <c r="KX1662" s="23"/>
      <c r="KY1662" s="23"/>
    </row>
    <row r="1663" spans="36:311" x14ac:dyDescent="0.2">
      <c r="AJ1663" s="23"/>
      <c r="HH1663"/>
      <c r="IW1663" s="36"/>
      <c r="JI1663"/>
      <c r="JJ1663"/>
      <c r="KX1663" s="23"/>
      <c r="KY1663" s="23"/>
    </row>
    <row r="1664" spans="36:311" x14ac:dyDescent="0.2">
      <c r="AJ1664" s="23"/>
      <c r="HH1664"/>
      <c r="IW1664" s="36"/>
      <c r="JI1664"/>
      <c r="JJ1664"/>
      <c r="KX1664" s="23"/>
      <c r="KY1664" s="23"/>
    </row>
    <row r="1665" spans="36:311" x14ac:dyDescent="0.2">
      <c r="AJ1665" s="23"/>
      <c r="HH1665"/>
      <c r="IW1665" s="36"/>
      <c r="JI1665"/>
      <c r="JJ1665"/>
      <c r="KX1665" s="23"/>
      <c r="KY1665" s="23"/>
    </row>
    <row r="1666" spans="36:311" x14ac:dyDescent="0.2">
      <c r="AJ1666" s="23"/>
      <c r="HH1666"/>
      <c r="IW1666" s="36"/>
      <c r="JI1666"/>
      <c r="JJ1666"/>
      <c r="KX1666" s="23"/>
      <c r="KY1666" s="23"/>
    </row>
    <row r="1667" spans="36:311" x14ac:dyDescent="0.2">
      <c r="AJ1667" s="23"/>
      <c r="HH1667"/>
      <c r="IW1667" s="36"/>
      <c r="JI1667"/>
      <c r="JJ1667"/>
      <c r="KX1667" s="23"/>
      <c r="KY1667" s="23"/>
    </row>
    <row r="1668" spans="36:311" x14ac:dyDescent="0.2">
      <c r="AJ1668" s="23"/>
      <c r="HH1668"/>
      <c r="IW1668" s="36"/>
      <c r="JI1668"/>
      <c r="JJ1668"/>
      <c r="KX1668" s="23"/>
      <c r="KY1668" s="23"/>
    </row>
    <row r="1669" spans="36:311" x14ac:dyDescent="0.2">
      <c r="AJ1669" s="23"/>
      <c r="HH1669"/>
      <c r="IW1669" s="36"/>
      <c r="JI1669"/>
      <c r="JJ1669"/>
      <c r="KX1669" s="23"/>
      <c r="KY1669" s="23"/>
    </row>
    <row r="1670" spans="36:311" x14ac:dyDescent="0.2">
      <c r="AJ1670" s="23"/>
      <c r="HH1670"/>
      <c r="IW1670" s="36"/>
      <c r="JI1670"/>
      <c r="JJ1670"/>
      <c r="KX1670" s="23"/>
      <c r="KY1670" s="23"/>
    </row>
    <row r="1671" spans="36:311" x14ac:dyDescent="0.2">
      <c r="AJ1671" s="23"/>
      <c r="HH1671"/>
      <c r="IW1671" s="36"/>
      <c r="JI1671"/>
      <c r="JJ1671"/>
      <c r="KX1671" s="23"/>
      <c r="KY1671" s="23"/>
    </row>
    <row r="1672" spans="36:311" x14ac:dyDescent="0.2">
      <c r="AJ1672" s="23"/>
      <c r="HH1672"/>
      <c r="IW1672" s="36"/>
      <c r="JI1672"/>
      <c r="JJ1672"/>
      <c r="KX1672" s="23"/>
      <c r="KY1672" s="23"/>
    </row>
    <row r="1673" spans="36:311" x14ac:dyDescent="0.2">
      <c r="AJ1673" s="23"/>
      <c r="HH1673"/>
      <c r="IW1673" s="36"/>
      <c r="JI1673"/>
      <c r="JJ1673"/>
      <c r="KX1673" s="23"/>
      <c r="KY1673" s="23"/>
    </row>
    <row r="1674" spans="36:311" x14ac:dyDescent="0.2">
      <c r="AJ1674" s="23"/>
      <c r="HH1674"/>
      <c r="IW1674" s="36"/>
      <c r="JI1674"/>
      <c r="JJ1674"/>
      <c r="KX1674" s="23"/>
      <c r="KY1674" s="23"/>
    </row>
    <row r="1675" spans="36:311" x14ac:dyDescent="0.2">
      <c r="AJ1675" s="23"/>
      <c r="HH1675"/>
      <c r="IW1675" s="36"/>
      <c r="JI1675"/>
      <c r="JJ1675"/>
      <c r="KX1675" s="23"/>
      <c r="KY1675" s="23"/>
    </row>
    <row r="1676" spans="36:311" x14ac:dyDescent="0.2">
      <c r="AJ1676" s="23"/>
      <c r="HH1676"/>
      <c r="IW1676" s="36"/>
      <c r="JI1676"/>
      <c r="JJ1676"/>
      <c r="KX1676" s="23"/>
      <c r="KY1676" s="23"/>
    </row>
    <row r="1677" spans="36:311" x14ac:dyDescent="0.2">
      <c r="AJ1677" s="23"/>
      <c r="HH1677"/>
      <c r="IW1677" s="36"/>
      <c r="JI1677"/>
      <c r="JJ1677"/>
      <c r="KX1677" s="23"/>
      <c r="KY1677" s="23"/>
    </row>
    <row r="1678" spans="36:311" x14ac:dyDescent="0.2">
      <c r="AJ1678" s="23"/>
      <c r="HH1678"/>
      <c r="IW1678" s="36"/>
      <c r="JI1678"/>
      <c r="JJ1678"/>
      <c r="KX1678" s="23"/>
      <c r="KY1678" s="23"/>
    </row>
    <row r="1679" spans="36:311" x14ac:dyDescent="0.2">
      <c r="AJ1679" s="23"/>
      <c r="HH1679"/>
      <c r="IW1679" s="36"/>
      <c r="JI1679"/>
      <c r="JJ1679"/>
      <c r="KX1679" s="23"/>
      <c r="KY1679" s="23"/>
    </row>
    <row r="1680" spans="36:311" x14ac:dyDescent="0.2">
      <c r="AJ1680" s="23"/>
      <c r="HH1680"/>
      <c r="IW1680" s="36"/>
      <c r="JI1680"/>
      <c r="JJ1680"/>
      <c r="KX1680" s="23"/>
      <c r="KY1680" s="23"/>
    </row>
    <row r="1681" spans="36:311" x14ac:dyDescent="0.2">
      <c r="AJ1681" s="23"/>
      <c r="HH1681"/>
      <c r="IW1681" s="36"/>
      <c r="JI1681"/>
      <c r="JJ1681"/>
      <c r="KX1681" s="23"/>
      <c r="KY1681" s="23"/>
    </row>
    <row r="1682" spans="36:311" x14ac:dyDescent="0.2">
      <c r="AJ1682" s="23"/>
      <c r="HH1682"/>
      <c r="IW1682" s="36"/>
      <c r="JI1682"/>
      <c r="JJ1682"/>
      <c r="KX1682" s="23"/>
      <c r="KY1682" s="23"/>
    </row>
    <row r="1683" spans="36:311" x14ac:dyDescent="0.2">
      <c r="AJ1683" s="23"/>
      <c r="HH1683"/>
      <c r="IW1683" s="36"/>
      <c r="JI1683"/>
      <c r="JJ1683"/>
      <c r="KX1683" s="23"/>
      <c r="KY1683" s="23"/>
    </row>
    <row r="1684" spans="36:311" x14ac:dyDescent="0.2">
      <c r="AJ1684" s="23"/>
      <c r="HH1684"/>
      <c r="IW1684" s="36"/>
      <c r="JI1684"/>
      <c r="JJ1684"/>
      <c r="KX1684" s="23"/>
      <c r="KY1684" s="23"/>
    </row>
    <row r="1685" spans="36:311" x14ac:dyDescent="0.2">
      <c r="AJ1685" s="23"/>
      <c r="HH1685"/>
      <c r="IW1685" s="36"/>
      <c r="JI1685"/>
      <c r="JJ1685"/>
      <c r="KX1685" s="23"/>
      <c r="KY1685" s="23"/>
    </row>
    <row r="1686" spans="36:311" x14ac:dyDescent="0.2">
      <c r="AJ1686" s="23"/>
      <c r="HH1686"/>
      <c r="IW1686" s="36"/>
      <c r="JI1686"/>
      <c r="JJ1686"/>
      <c r="KX1686" s="23"/>
      <c r="KY1686" s="23"/>
    </row>
    <row r="1687" spans="36:311" x14ac:dyDescent="0.2">
      <c r="AJ1687" s="23"/>
      <c r="HH1687"/>
      <c r="IW1687" s="36"/>
      <c r="JI1687"/>
      <c r="JJ1687"/>
      <c r="KX1687" s="23"/>
      <c r="KY1687" s="23"/>
    </row>
    <row r="1688" spans="36:311" x14ac:dyDescent="0.2">
      <c r="AJ1688" s="23"/>
      <c r="HH1688"/>
      <c r="IW1688" s="36"/>
      <c r="JI1688"/>
      <c r="JJ1688"/>
      <c r="KX1688" s="23"/>
      <c r="KY1688" s="23"/>
    </row>
    <row r="1689" spans="36:311" x14ac:dyDescent="0.2">
      <c r="AJ1689" s="23"/>
      <c r="HH1689"/>
      <c r="IW1689" s="36"/>
      <c r="JI1689"/>
      <c r="JJ1689"/>
      <c r="KX1689" s="23"/>
      <c r="KY1689" s="23"/>
    </row>
    <row r="1690" spans="36:311" x14ac:dyDescent="0.2">
      <c r="AJ1690" s="23"/>
      <c r="HH1690"/>
      <c r="IW1690" s="36"/>
      <c r="JI1690"/>
      <c r="JJ1690"/>
      <c r="KX1690" s="23"/>
      <c r="KY1690" s="23"/>
    </row>
    <row r="1691" spans="36:311" x14ac:dyDescent="0.2">
      <c r="AJ1691" s="23"/>
      <c r="HH1691"/>
      <c r="IW1691" s="36"/>
      <c r="JI1691"/>
      <c r="JJ1691"/>
      <c r="KX1691" s="23"/>
      <c r="KY1691" s="23"/>
    </row>
    <row r="1692" spans="36:311" x14ac:dyDescent="0.2">
      <c r="AJ1692" s="23"/>
      <c r="HH1692"/>
      <c r="IW1692" s="36"/>
      <c r="JI1692"/>
      <c r="JJ1692"/>
      <c r="KX1692" s="23"/>
      <c r="KY1692" s="23"/>
    </row>
    <row r="1693" spans="36:311" x14ac:dyDescent="0.2">
      <c r="AJ1693" s="23"/>
      <c r="HH1693"/>
      <c r="IW1693" s="36"/>
      <c r="JI1693"/>
      <c r="JJ1693"/>
      <c r="KX1693" s="23"/>
      <c r="KY1693" s="23"/>
    </row>
    <row r="1694" spans="36:311" x14ac:dyDescent="0.2">
      <c r="AJ1694" s="23"/>
      <c r="HH1694"/>
      <c r="IW1694" s="36"/>
      <c r="JI1694"/>
      <c r="JJ1694"/>
      <c r="KX1694" s="23"/>
      <c r="KY1694" s="23"/>
    </row>
    <row r="1695" spans="36:311" x14ac:dyDescent="0.2">
      <c r="AJ1695" s="23"/>
      <c r="HH1695"/>
      <c r="IW1695" s="36"/>
      <c r="JI1695"/>
      <c r="JJ1695"/>
      <c r="KX1695" s="23"/>
      <c r="KY1695" s="23"/>
    </row>
    <row r="1696" spans="36:311" x14ac:dyDescent="0.2">
      <c r="AJ1696" s="23"/>
      <c r="HH1696"/>
      <c r="IW1696" s="36"/>
      <c r="JI1696"/>
      <c r="JJ1696"/>
      <c r="KX1696" s="23"/>
      <c r="KY1696" s="23"/>
    </row>
    <row r="1697" spans="36:311" x14ac:dyDescent="0.2">
      <c r="AJ1697" s="23"/>
      <c r="HH1697"/>
      <c r="IW1697" s="36"/>
      <c r="JI1697"/>
      <c r="JJ1697"/>
      <c r="KX1697" s="23"/>
      <c r="KY1697" s="23"/>
    </row>
    <row r="1698" spans="36:311" x14ac:dyDescent="0.2">
      <c r="AJ1698" s="23"/>
      <c r="HH1698"/>
      <c r="IW1698" s="36"/>
      <c r="JI1698"/>
      <c r="JJ1698"/>
      <c r="KX1698" s="23"/>
      <c r="KY1698" s="23"/>
    </row>
    <row r="1699" spans="36:311" x14ac:dyDescent="0.2">
      <c r="AJ1699" s="23"/>
      <c r="HH1699"/>
      <c r="IW1699" s="36"/>
      <c r="JI1699"/>
      <c r="JJ1699"/>
      <c r="KX1699" s="23"/>
      <c r="KY1699" s="23"/>
    </row>
    <row r="1700" spans="36:311" x14ac:dyDescent="0.2">
      <c r="AJ1700" s="23"/>
      <c r="HH1700"/>
      <c r="IW1700" s="36"/>
      <c r="JI1700"/>
      <c r="JJ1700"/>
      <c r="KX1700" s="23"/>
      <c r="KY1700" s="23"/>
    </row>
    <row r="1701" spans="36:311" x14ac:dyDescent="0.2">
      <c r="AJ1701" s="23"/>
      <c r="HH1701"/>
      <c r="IW1701" s="36"/>
      <c r="JI1701"/>
      <c r="JJ1701"/>
      <c r="KX1701" s="23"/>
      <c r="KY1701" s="23"/>
    </row>
    <row r="1702" spans="36:311" x14ac:dyDescent="0.2">
      <c r="AJ1702" s="23"/>
      <c r="HH1702"/>
      <c r="IW1702" s="36"/>
      <c r="JI1702"/>
      <c r="JJ1702"/>
      <c r="KX1702" s="23"/>
      <c r="KY1702" s="23"/>
    </row>
    <row r="1703" spans="36:311" x14ac:dyDescent="0.2">
      <c r="AJ1703" s="23"/>
      <c r="HH1703"/>
      <c r="IW1703" s="36"/>
      <c r="JI1703"/>
      <c r="JJ1703"/>
      <c r="KX1703" s="23"/>
      <c r="KY1703" s="23"/>
    </row>
    <row r="1704" spans="36:311" x14ac:dyDescent="0.2">
      <c r="AJ1704" s="23"/>
      <c r="HH1704"/>
      <c r="IW1704" s="36"/>
      <c r="JI1704"/>
      <c r="JJ1704"/>
      <c r="KX1704" s="23"/>
      <c r="KY1704" s="23"/>
    </row>
    <row r="1705" spans="36:311" x14ac:dyDescent="0.2">
      <c r="AJ1705" s="23"/>
      <c r="HH1705"/>
      <c r="IW1705" s="36"/>
      <c r="JI1705"/>
      <c r="JJ1705"/>
      <c r="KX1705" s="23"/>
      <c r="KY1705" s="23"/>
    </row>
    <row r="1706" spans="36:311" x14ac:dyDescent="0.2">
      <c r="AJ1706" s="23"/>
      <c r="HH1706"/>
      <c r="IW1706" s="36"/>
      <c r="JI1706"/>
      <c r="JJ1706"/>
      <c r="KX1706" s="23"/>
      <c r="KY1706" s="23"/>
    </row>
    <row r="1707" spans="36:311" x14ac:dyDescent="0.2">
      <c r="AJ1707" s="23"/>
      <c r="HH1707"/>
      <c r="IW1707" s="36"/>
      <c r="JI1707"/>
      <c r="JJ1707"/>
      <c r="KX1707" s="23"/>
      <c r="KY1707" s="23"/>
    </row>
    <row r="1708" spans="36:311" x14ac:dyDescent="0.2">
      <c r="AJ1708" s="23"/>
      <c r="HH1708"/>
      <c r="IW1708" s="36"/>
      <c r="JI1708"/>
      <c r="JJ1708"/>
      <c r="KX1708" s="23"/>
      <c r="KY1708" s="23"/>
    </row>
    <row r="1709" spans="36:311" x14ac:dyDescent="0.2">
      <c r="AJ1709" s="23"/>
      <c r="HH1709"/>
      <c r="IW1709" s="36"/>
      <c r="JI1709"/>
      <c r="JJ1709"/>
      <c r="KX1709" s="23"/>
      <c r="KY1709" s="23"/>
    </row>
    <row r="1710" spans="36:311" x14ac:dyDescent="0.2">
      <c r="AJ1710" s="23"/>
      <c r="HH1710"/>
      <c r="IW1710" s="36"/>
      <c r="JI1710"/>
      <c r="JJ1710"/>
      <c r="KX1710" s="23"/>
      <c r="KY1710" s="23"/>
    </row>
    <row r="1711" spans="36:311" x14ac:dyDescent="0.2">
      <c r="AJ1711" s="23"/>
      <c r="HH1711"/>
      <c r="IW1711" s="36"/>
      <c r="JI1711"/>
      <c r="JJ1711"/>
      <c r="KX1711" s="23"/>
      <c r="KY1711" s="23"/>
    </row>
    <row r="1712" spans="36:311" x14ac:dyDescent="0.2">
      <c r="AJ1712" s="23"/>
      <c r="HH1712"/>
      <c r="IW1712" s="36"/>
      <c r="JI1712"/>
      <c r="JJ1712"/>
      <c r="KX1712" s="23"/>
      <c r="KY1712" s="23"/>
    </row>
    <row r="1713" spans="36:311" x14ac:dyDescent="0.2">
      <c r="AJ1713" s="23"/>
      <c r="HH1713"/>
      <c r="IW1713" s="36"/>
      <c r="JI1713"/>
      <c r="JJ1713"/>
      <c r="KX1713" s="23"/>
      <c r="KY1713" s="23"/>
    </row>
    <row r="1714" spans="36:311" x14ac:dyDescent="0.2">
      <c r="AJ1714" s="23"/>
      <c r="HH1714"/>
      <c r="IW1714" s="36"/>
      <c r="JI1714"/>
      <c r="JJ1714"/>
      <c r="KX1714" s="23"/>
      <c r="KY1714" s="23"/>
    </row>
    <row r="1715" spans="36:311" x14ac:dyDescent="0.2">
      <c r="AJ1715" s="23"/>
      <c r="HH1715"/>
      <c r="IW1715" s="36"/>
      <c r="JI1715"/>
      <c r="JJ1715"/>
      <c r="KX1715" s="23"/>
      <c r="KY1715" s="23"/>
    </row>
    <row r="1716" spans="36:311" x14ac:dyDescent="0.2">
      <c r="AJ1716" s="23"/>
      <c r="HH1716"/>
      <c r="IW1716" s="36"/>
      <c r="JI1716"/>
      <c r="JJ1716"/>
      <c r="KX1716" s="23"/>
      <c r="KY1716" s="23"/>
    </row>
    <row r="1717" spans="36:311" x14ac:dyDescent="0.2">
      <c r="AJ1717" s="23"/>
      <c r="HH1717"/>
      <c r="IW1717" s="36"/>
      <c r="JI1717"/>
      <c r="JJ1717"/>
      <c r="KX1717" s="23"/>
      <c r="KY1717" s="23"/>
    </row>
    <row r="1718" spans="36:311" x14ac:dyDescent="0.2">
      <c r="AJ1718" s="23"/>
      <c r="HH1718"/>
      <c r="IW1718" s="36"/>
      <c r="JI1718"/>
      <c r="JJ1718"/>
      <c r="KX1718" s="23"/>
      <c r="KY1718" s="23"/>
    </row>
    <row r="1719" spans="36:311" x14ac:dyDescent="0.2">
      <c r="AJ1719" s="23"/>
      <c r="HH1719"/>
      <c r="IW1719" s="36"/>
      <c r="JI1719"/>
      <c r="JJ1719"/>
      <c r="KX1719" s="23"/>
      <c r="KY1719" s="23"/>
    </row>
    <row r="1720" spans="36:311" x14ac:dyDescent="0.2">
      <c r="AJ1720" s="23"/>
      <c r="HH1720"/>
      <c r="IW1720" s="36"/>
      <c r="JI1720"/>
      <c r="JJ1720"/>
      <c r="KX1720" s="23"/>
      <c r="KY1720" s="23"/>
    </row>
    <row r="1721" spans="36:311" x14ac:dyDescent="0.2">
      <c r="AJ1721" s="23"/>
      <c r="HH1721"/>
      <c r="IW1721" s="36"/>
      <c r="JI1721"/>
      <c r="JJ1721"/>
      <c r="KX1721" s="23"/>
      <c r="KY1721" s="23"/>
    </row>
    <row r="1722" spans="36:311" x14ac:dyDescent="0.2">
      <c r="AJ1722" s="23"/>
      <c r="HH1722"/>
      <c r="IW1722" s="36"/>
      <c r="JI1722"/>
      <c r="JJ1722"/>
      <c r="KX1722" s="23"/>
      <c r="KY1722" s="23"/>
    </row>
    <row r="1723" spans="36:311" x14ac:dyDescent="0.2">
      <c r="AJ1723" s="23"/>
      <c r="HH1723"/>
      <c r="IW1723" s="36"/>
      <c r="JI1723"/>
      <c r="JJ1723"/>
      <c r="KX1723" s="23"/>
      <c r="KY1723" s="23"/>
    </row>
    <row r="1724" spans="36:311" x14ac:dyDescent="0.2">
      <c r="AJ1724" s="23"/>
      <c r="HH1724"/>
      <c r="IW1724" s="36"/>
      <c r="JI1724"/>
      <c r="JJ1724"/>
      <c r="KX1724" s="23"/>
      <c r="KY1724" s="23"/>
    </row>
    <row r="1725" spans="36:311" x14ac:dyDescent="0.2">
      <c r="AJ1725" s="23"/>
      <c r="HH1725"/>
      <c r="IW1725" s="36"/>
      <c r="JI1725"/>
      <c r="JJ1725"/>
      <c r="KX1725" s="23"/>
      <c r="KY1725" s="23"/>
    </row>
    <row r="1726" spans="36:311" x14ac:dyDescent="0.2">
      <c r="AJ1726" s="23"/>
      <c r="HH1726"/>
      <c r="IW1726" s="36"/>
      <c r="JI1726"/>
      <c r="JJ1726"/>
      <c r="KX1726" s="23"/>
      <c r="KY1726" s="23"/>
    </row>
    <row r="1727" spans="36:311" x14ac:dyDescent="0.2">
      <c r="AJ1727" s="23"/>
      <c r="HH1727"/>
      <c r="IW1727" s="36"/>
      <c r="JI1727"/>
      <c r="JJ1727"/>
      <c r="KX1727" s="23"/>
      <c r="KY1727" s="23"/>
    </row>
    <row r="1728" spans="36:311" x14ac:dyDescent="0.2">
      <c r="AJ1728" s="23"/>
      <c r="HH1728"/>
      <c r="IW1728" s="36"/>
      <c r="JI1728"/>
      <c r="JJ1728"/>
      <c r="KX1728" s="23"/>
      <c r="KY1728" s="23"/>
    </row>
    <row r="1729" spans="36:311" x14ac:dyDescent="0.2">
      <c r="AJ1729" s="23"/>
      <c r="HH1729"/>
      <c r="IW1729" s="36"/>
      <c r="JI1729"/>
      <c r="JJ1729"/>
      <c r="KX1729" s="23"/>
      <c r="KY1729" s="23"/>
    </row>
    <row r="1730" spans="36:311" x14ac:dyDescent="0.2">
      <c r="AJ1730" s="23"/>
      <c r="HH1730"/>
      <c r="IW1730" s="36"/>
      <c r="JI1730"/>
      <c r="JJ1730"/>
      <c r="KX1730" s="23"/>
      <c r="KY1730" s="23"/>
    </row>
    <row r="1731" spans="36:311" x14ac:dyDescent="0.2">
      <c r="AJ1731" s="23"/>
      <c r="HH1731"/>
      <c r="IW1731" s="36"/>
      <c r="JI1731"/>
      <c r="JJ1731"/>
      <c r="KX1731" s="23"/>
      <c r="KY1731" s="23"/>
    </row>
    <row r="1732" spans="36:311" x14ac:dyDescent="0.2">
      <c r="AJ1732" s="23"/>
      <c r="HH1732"/>
      <c r="IW1732" s="36"/>
      <c r="JI1732"/>
      <c r="JJ1732"/>
      <c r="KX1732" s="23"/>
      <c r="KY1732" s="23"/>
    </row>
    <row r="1733" spans="36:311" x14ac:dyDescent="0.2">
      <c r="AJ1733" s="23"/>
      <c r="HH1733"/>
      <c r="IW1733" s="36"/>
      <c r="JI1733"/>
      <c r="JJ1733"/>
      <c r="KX1733" s="23"/>
      <c r="KY1733" s="23"/>
    </row>
    <row r="1734" spans="36:311" x14ac:dyDescent="0.2">
      <c r="AJ1734" s="23"/>
      <c r="HH1734"/>
      <c r="IW1734" s="36"/>
      <c r="JI1734"/>
      <c r="JJ1734"/>
      <c r="KX1734" s="23"/>
      <c r="KY1734" s="23"/>
    </row>
    <row r="1735" spans="36:311" x14ac:dyDescent="0.2">
      <c r="AJ1735" s="23"/>
      <c r="HH1735"/>
      <c r="IW1735" s="36"/>
      <c r="JI1735"/>
      <c r="JJ1735"/>
      <c r="KX1735" s="23"/>
      <c r="KY1735" s="23"/>
    </row>
    <row r="1736" spans="36:311" x14ac:dyDescent="0.2">
      <c r="AJ1736" s="23"/>
      <c r="HH1736"/>
      <c r="IW1736" s="36"/>
      <c r="JI1736"/>
      <c r="JJ1736"/>
      <c r="KX1736" s="23"/>
      <c r="KY1736" s="23"/>
    </row>
    <row r="1737" spans="36:311" x14ac:dyDescent="0.2">
      <c r="AJ1737" s="23"/>
      <c r="HH1737"/>
      <c r="IW1737" s="36"/>
      <c r="JI1737"/>
      <c r="JJ1737"/>
      <c r="KX1737" s="23"/>
      <c r="KY1737" s="23"/>
    </row>
    <row r="1738" spans="36:311" x14ac:dyDescent="0.2">
      <c r="AJ1738" s="23"/>
      <c r="HH1738"/>
      <c r="IW1738" s="36"/>
      <c r="JI1738"/>
      <c r="JJ1738"/>
      <c r="KX1738" s="23"/>
      <c r="KY1738" s="23"/>
    </row>
    <row r="1739" spans="36:311" x14ac:dyDescent="0.2">
      <c r="AJ1739" s="23"/>
      <c r="HH1739"/>
      <c r="IW1739" s="36"/>
      <c r="JI1739"/>
      <c r="JJ1739"/>
      <c r="KX1739" s="23"/>
      <c r="KY1739" s="23"/>
    </row>
    <row r="1740" spans="36:311" x14ac:dyDescent="0.2">
      <c r="AJ1740" s="23"/>
      <c r="HH1740"/>
      <c r="IW1740" s="36"/>
      <c r="JI1740"/>
      <c r="JJ1740"/>
      <c r="KX1740" s="23"/>
      <c r="KY1740" s="23"/>
    </row>
    <row r="1741" spans="36:311" x14ac:dyDescent="0.2">
      <c r="AJ1741" s="23"/>
      <c r="HH1741"/>
      <c r="IW1741" s="36"/>
      <c r="JI1741"/>
      <c r="JJ1741"/>
      <c r="KX1741" s="23"/>
      <c r="KY1741" s="23"/>
    </row>
    <row r="1742" spans="36:311" x14ac:dyDescent="0.2">
      <c r="AJ1742" s="23"/>
      <c r="HH1742"/>
      <c r="IW1742" s="36"/>
      <c r="JI1742"/>
      <c r="JJ1742"/>
      <c r="KX1742" s="23"/>
      <c r="KY1742" s="23"/>
    </row>
    <row r="1743" spans="36:311" x14ac:dyDescent="0.2">
      <c r="AJ1743" s="23"/>
      <c r="HH1743"/>
      <c r="IW1743" s="36"/>
      <c r="JI1743"/>
      <c r="JJ1743"/>
      <c r="KX1743" s="23"/>
      <c r="KY1743" s="23"/>
    </row>
    <row r="1744" spans="36:311" x14ac:dyDescent="0.2">
      <c r="AJ1744" s="23"/>
      <c r="HH1744"/>
      <c r="IW1744" s="36"/>
      <c r="JI1744"/>
      <c r="JJ1744"/>
      <c r="KX1744" s="23"/>
      <c r="KY1744" s="23"/>
    </row>
    <row r="1745" spans="36:311" x14ac:dyDescent="0.2">
      <c r="AJ1745" s="23"/>
      <c r="HH1745"/>
      <c r="IW1745" s="36"/>
      <c r="JI1745"/>
      <c r="JJ1745"/>
      <c r="KX1745" s="23"/>
      <c r="KY1745" s="23"/>
    </row>
    <row r="1746" spans="36:311" x14ac:dyDescent="0.2">
      <c r="AJ1746" s="23"/>
      <c r="HH1746"/>
      <c r="IW1746" s="36"/>
      <c r="JI1746"/>
      <c r="JJ1746"/>
      <c r="KX1746" s="23"/>
      <c r="KY1746" s="23"/>
    </row>
    <row r="1747" spans="36:311" x14ac:dyDescent="0.2">
      <c r="AJ1747" s="23"/>
      <c r="HH1747"/>
      <c r="IW1747" s="36"/>
      <c r="JI1747"/>
      <c r="JJ1747"/>
      <c r="KX1747" s="23"/>
      <c r="KY1747" s="23"/>
    </row>
    <row r="1748" spans="36:311" x14ac:dyDescent="0.2">
      <c r="AJ1748" s="23"/>
      <c r="HH1748"/>
      <c r="IW1748" s="36"/>
      <c r="JI1748"/>
      <c r="JJ1748"/>
      <c r="KX1748" s="23"/>
      <c r="KY1748" s="23"/>
    </row>
    <row r="1749" spans="36:311" x14ac:dyDescent="0.2">
      <c r="AJ1749" s="23"/>
      <c r="HH1749"/>
      <c r="IW1749" s="36"/>
      <c r="JI1749"/>
      <c r="JJ1749"/>
      <c r="KX1749" s="23"/>
      <c r="KY1749" s="23"/>
    </row>
    <row r="1750" spans="36:311" x14ac:dyDescent="0.2">
      <c r="AJ1750" s="23"/>
      <c r="HH1750"/>
      <c r="IW1750" s="36"/>
      <c r="JI1750"/>
      <c r="JJ1750"/>
      <c r="KX1750" s="23"/>
      <c r="KY1750" s="23"/>
    </row>
    <row r="1751" spans="36:311" x14ac:dyDescent="0.2">
      <c r="AJ1751" s="23"/>
      <c r="HH1751"/>
      <c r="IW1751" s="36"/>
      <c r="JI1751"/>
      <c r="JJ1751"/>
      <c r="KX1751" s="23"/>
      <c r="KY1751" s="23"/>
    </row>
    <row r="1752" spans="36:311" x14ac:dyDescent="0.2">
      <c r="AJ1752" s="23"/>
      <c r="HH1752"/>
      <c r="IW1752" s="36"/>
      <c r="JI1752"/>
      <c r="JJ1752"/>
      <c r="KX1752" s="23"/>
      <c r="KY1752" s="23"/>
    </row>
    <row r="1753" spans="36:311" x14ac:dyDescent="0.2">
      <c r="AJ1753" s="23"/>
      <c r="HH1753"/>
      <c r="IW1753" s="36"/>
      <c r="JI1753"/>
      <c r="JJ1753"/>
      <c r="KX1753" s="23"/>
      <c r="KY1753" s="23"/>
    </row>
    <row r="1754" spans="36:311" x14ac:dyDescent="0.2">
      <c r="AJ1754" s="23"/>
      <c r="HH1754"/>
      <c r="IW1754" s="36"/>
      <c r="JI1754"/>
      <c r="JJ1754"/>
      <c r="KX1754" s="23"/>
      <c r="KY1754" s="23"/>
    </row>
    <row r="1755" spans="36:311" x14ac:dyDescent="0.2">
      <c r="AJ1755" s="23"/>
      <c r="HH1755"/>
      <c r="IW1755" s="36"/>
      <c r="JI1755"/>
      <c r="JJ1755"/>
      <c r="KX1755" s="23"/>
      <c r="KY1755" s="23"/>
    </row>
    <row r="1756" spans="36:311" x14ac:dyDescent="0.2">
      <c r="AJ1756" s="23"/>
      <c r="HH1756"/>
      <c r="IW1756" s="36"/>
      <c r="JI1756"/>
      <c r="JJ1756"/>
      <c r="KX1756" s="23"/>
      <c r="KY1756" s="23"/>
    </row>
    <row r="1757" spans="36:311" x14ac:dyDescent="0.2">
      <c r="AJ1757" s="23"/>
      <c r="HH1757"/>
      <c r="IW1757" s="36"/>
      <c r="JI1757"/>
      <c r="JJ1757"/>
      <c r="KX1757" s="23"/>
      <c r="KY1757" s="23"/>
    </row>
    <row r="1758" spans="36:311" x14ac:dyDescent="0.2">
      <c r="AJ1758" s="23"/>
      <c r="HH1758"/>
      <c r="IW1758" s="36"/>
      <c r="JI1758"/>
      <c r="JJ1758"/>
      <c r="KX1758" s="23"/>
      <c r="KY1758" s="23"/>
    </row>
    <row r="1759" spans="36:311" x14ac:dyDescent="0.2">
      <c r="AJ1759" s="23"/>
      <c r="HH1759"/>
      <c r="IW1759" s="36"/>
      <c r="JI1759"/>
      <c r="JJ1759"/>
      <c r="KX1759" s="23"/>
      <c r="KY1759" s="23"/>
    </row>
    <row r="1760" spans="36:311" x14ac:dyDescent="0.2">
      <c r="AJ1760" s="23"/>
      <c r="HH1760"/>
      <c r="IW1760" s="36"/>
      <c r="JI1760"/>
      <c r="JJ1760"/>
      <c r="KX1760" s="23"/>
      <c r="KY1760" s="23"/>
    </row>
    <row r="1761" spans="36:311" x14ac:dyDescent="0.2">
      <c r="AJ1761" s="23"/>
      <c r="HH1761"/>
      <c r="IW1761" s="36"/>
      <c r="JI1761"/>
      <c r="JJ1761"/>
      <c r="KX1761" s="23"/>
      <c r="KY1761" s="23"/>
    </row>
    <row r="1762" spans="36:311" x14ac:dyDescent="0.2">
      <c r="AJ1762" s="23"/>
      <c r="HH1762"/>
      <c r="IW1762" s="36"/>
      <c r="JI1762"/>
      <c r="JJ1762"/>
      <c r="KX1762" s="23"/>
      <c r="KY1762" s="23"/>
    </row>
    <row r="1763" spans="36:311" x14ac:dyDescent="0.2">
      <c r="AJ1763" s="23"/>
      <c r="HH1763"/>
      <c r="IW1763" s="36"/>
      <c r="JI1763"/>
      <c r="JJ1763"/>
      <c r="KX1763" s="23"/>
      <c r="KY1763" s="23"/>
    </row>
    <row r="1764" spans="36:311" x14ac:dyDescent="0.2">
      <c r="AJ1764" s="23"/>
      <c r="HH1764"/>
      <c r="IW1764" s="36"/>
      <c r="JI1764"/>
      <c r="JJ1764"/>
      <c r="KX1764" s="23"/>
      <c r="KY1764" s="23"/>
    </row>
    <row r="1765" spans="36:311" x14ac:dyDescent="0.2">
      <c r="AJ1765" s="23"/>
      <c r="HH1765"/>
      <c r="IW1765" s="36"/>
      <c r="JI1765"/>
      <c r="JJ1765"/>
      <c r="KX1765" s="23"/>
      <c r="KY1765" s="23"/>
    </row>
    <row r="1766" spans="36:311" x14ac:dyDescent="0.2">
      <c r="AJ1766" s="23"/>
      <c r="HH1766"/>
      <c r="IW1766" s="36"/>
      <c r="JI1766"/>
      <c r="JJ1766"/>
      <c r="KX1766" s="23"/>
      <c r="KY1766" s="23"/>
    </row>
    <row r="1767" spans="36:311" x14ac:dyDescent="0.2">
      <c r="AJ1767" s="23"/>
      <c r="HH1767"/>
      <c r="IW1767" s="36"/>
      <c r="JI1767"/>
      <c r="JJ1767"/>
      <c r="KX1767" s="23"/>
      <c r="KY1767" s="23"/>
    </row>
    <row r="1768" spans="36:311" x14ac:dyDescent="0.2">
      <c r="AJ1768" s="23"/>
      <c r="HH1768"/>
      <c r="IW1768" s="36"/>
      <c r="JI1768"/>
      <c r="JJ1768"/>
      <c r="KX1768" s="23"/>
      <c r="KY1768" s="23"/>
    </row>
    <row r="1769" spans="36:311" x14ac:dyDescent="0.2">
      <c r="AJ1769" s="23"/>
      <c r="HH1769"/>
      <c r="IW1769" s="36"/>
      <c r="JI1769"/>
      <c r="JJ1769"/>
      <c r="KX1769" s="23"/>
      <c r="KY1769" s="23"/>
    </row>
    <row r="1770" spans="36:311" x14ac:dyDescent="0.2">
      <c r="AJ1770" s="23"/>
      <c r="HH1770"/>
      <c r="IW1770" s="36"/>
      <c r="JI1770"/>
      <c r="JJ1770"/>
      <c r="KX1770" s="23"/>
      <c r="KY1770" s="23"/>
    </row>
    <row r="1771" spans="36:311" x14ac:dyDescent="0.2">
      <c r="AJ1771" s="23"/>
      <c r="HH1771"/>
      <c r="IW1771" s="36"/>
      <c r="JI1771"/>
      <c r="JJ1771"/>
      <c r="KX1771" s="23"/>
      <c r="KY1771" s="23"/>
    </row>
    <row r="1772" spans="36:311" x14ac:dyDescent="0.2">
      <c r="AJ1772" s="23"/>
      <c r="HH1772"/>
      <c r="IW1772" s="36"/>
      <c r="JI1772"/>
      <c r="JJ1772"/>
      <c r="KX1772" s="23"/>
      <c r="KY1772" s="23"/>
    </row>
    <row r="1773" spans="36:311" x14ac:dyDescent="0.2">
      <c r="AJ1773" s="23"/>
      <c r="HH1773"/>
      <c r="IW1773" s="36"/>
      <c r="JI1773"/>
      <c r="JJ1773"/>
      <c r="KX1773" s="23"/>
      <c r="KY1773" s="23"/>
    </row>
    <row r="1774" spans="36:311" x14ac:dyDescent="0.2">
      <c r="AJ1774" s="23"/>
      <c r="HH1774"/>
      <c r="IW1774" s="36"/>
      <c r="JI1774"/>
      <c r="JJ1774"/>
      <c r="KX1774" s="23"/>
      <c r="KY1774" s="23"/>
    </row>
    <row r="1775" spans="36:311" x14ac:dyDescent="0.2">
      <c r="AJ1775" s="23"/>
      <c r="HH1775"/>
      <c r="IW1775" s="36"/>
      <c r="JI1775"/>
      <c r="JJ1775"/>
      <c r="KX1775" s="23"/>
      <c r="KY1775" s="23"/>
    </row>
    <row r="1776" spans="36:311" x14ac:dyDescent="0.2">
      <c r="AJ1776" s="23"/>
      <c r="HH1776"/>
      <c r="IW1776" s="36"/>
      <c r="JI1776"/>
      <c r="JJ1776"/>
      <c r="KX1776" s="23"/>
      <c r="KY1776" s="23"/>
    </row>
    <row r="1777" spans="36:311" x14ac:dyDescent="0.2">
      <c r="AJ1777" s="23"/>
      <c r="HH1777"/>
      <c r="IW1777" s="36"/>
      <c r="JI1777"/>
      <c r="JJ1777"/>
      <c r="KX1777" s="23"/>
      <c r="KY1777" s="23"/>
    </row>
    <row r="1778" spans="36:311" x14ac:dyDescent="0.2">
      <c r="AJ1778" s="23"/>
      <c r="HH1778"/>
      <c r="IW1778" s="36"/>
      <c r="JI1778"/>
      <c r="JJ1778"/>
      <c r="KX1778" s="23"/>
      <c r="KY1778" s="23"/>
    </row>
    <row r="1779" spans="36:311" x14ac:dyDescent="0.2">
      <c r="AJ1779" s="23"/>
      <c r="HH1779"/>
      <c r="IW1779" s="36"/>
      <c r="JI1779"/>
      <c r="JJ1779"/>
      <c r="KX1779" s="23"/>
      <c r="KY1779" s="23"/>
    </row>
    <row r="1780" spans="36:311" x14ac:dyDescent="0.2">
      <c r="AJ1780" s="23"/>
      <c r="HH1780"/>
      <c r="IW1780" s="36"/>
      <c r="JI1780"/>
      <c r="JJ1780"/>
      <c r="KX1780" s="23"/>
      <c r="KY1780" s="23"/>
    </row>
    <row r="1781" spans="36:311" x14ac:dyDescent="0.2">
      <c r="AJ1781" s="23"/>
      <c r="HH1781"/>
      <c r="IW1781" s="36"/>
      <c r="JI1781"/>
      <c r="JJ1781"/>
      <c r="KX1781" s="23"/>
      <c r="KY1781" s="23"/>
    </row>
    <row r="1782" spans="36:311" x14ac:dyDescent="0.2">
      <c r="AJ1782" s="23"/>
      <c r="HH1782"/>
      <c r="IW1782" s="36"/>
      <c r="JI1782"/>
      <c r="JJ1782"/>
      <c r="KX1782" s="23"/>
      <c r="KY1782" s="23"/>
    </row>
    <row r="1783" spans="36:311" x14ac:dyDescent="0.2">
      <c r="AJ1783" s="23"/>
      <c r="HH1783"/>
      <c r="IW1783" s="36"/>
      <c r="JI1783"/>
      <c r="JJ1783"/>
      <c r="KX1783" s="23"/>
      <c r="KY1783" s="23"/>
    </row>
    <row r="1784" spans="36:311" x14ac:dyDescent="0.2">
      <c r="AJ1784" s="23"/>
      <c r="HH1784"/>
      <c r="IW1784" s="36"/>
      <c r="JI1784"/>
      <c r="JJ1784"/>
      <c r="KX1784" s="23"/>
      <c r="KY1784" s="23"/>
    </row>
    <row r="1785" spans="36:311" x14ac:dyDescent="0.2">
      <c r="AJ1785" s="23"/>
      <c r="HH1785"/>
      <c r="IW1785" s="36"/>
      <c r="JI1785"/>
      <c r="JJ1785"/>
      <c r="KX1785" s="23"/>
      <c r="KY1785" s="23"/>
    </row>
    <row r="1786" spans="36:311" x14ac:dyDescent="0.2">
      <c r="AJ1786" s="23"/>
      <c r="HH1786"/>
      <c r="IW1786" s="36"/>
      <c r="JI1786"/>
      <c r="JJ1786"/>
      <c r="KX1786" s="23"/>
      <c r="KY1786" s="23"/>
    </row>
    <row r="1787" spans="36:311" x14ac:dyDescent="0.2">
      <c r="AJ1787" s="23"/>
      <c r="HH1787"/>
      <c r="IW1787" s="36"/>
      <c r="JI1787"/>
      <c r="JJ1787"/>
      <c r="KX1787" s="23"/>
      <c r="KY1787" s="23"/>
    </row>
    <row r="1788" spans="36:311" x14ac:dyDescent="0.2">
      <c r="AJ1788" s="23"/>
      <c r="HH1788"/>
      <c r="IW1788" s="36"/>
      <c r="JI1788"/>
      <c r="JJ1788"/>
      <c r="KX1788" s="23"/>
      <c r="KY1788" s="23"/>
    </row>
    <row r="1789" spans="36:311" x14ac:dyDescent="0.2">
      <c r="AJ1789" s="23"/>
      <c r="HH1789"/>
      <c r="IW1789" s="36"/>
      <c r="JI1789"/>
      <c r="JJ1789"/>
      <c r="KX1789" s="23"/>
      <c r="KY1789" s="23"/>
    </row>
    <row r="1790" spans="36:311" x14ac:dyDescent="0.2">
      <c r="AJ1790" s="23"/>
      <c r="HH1790"/>
      <c r="IW1790" s="36"/>
      <c r="JI1790"/>
      <c r="JJ1790"/>
      <c r="KX1790" s="23"/>
      <c r="KY1790" s="23"/>
    </row>
    <row r="1791" spans="36:311" x14ac:dyDescent="0.2">
      <c r="AJ1791" s="23"/>
      <c r="HH1791"/>
      <c r="IW1791" s="36"/>
      <c r="JI1791"/>
      <c r="JJ1791"/>
      <c r="KX1791" s="23"/>
      <c r="KY1791" s="23"/>
    </row>
    <row r="1792" spans="36:311" x14ac:dyDescent="0.2">
      <c r="AJ1792" s="23"/>
      <c r="HH1792"/>
      <c r="IW1792" s="36"/>
      <c r="JI1792"/>
      <c r="JJ1792"/>
      <c r="KX1792" s="23"/>
      <c r="KY1792" s="23"/>
    </row>
    <row r="1793" spans="36:311" x14ac:dyDescent="0.2">
      <c r="AJ1793" s="23"/>
      <c r="HH1793"/>
      <c r="IW1793" s="36"/>
      <c r="JI1793"/>
      <c r="JJ1793"/>
      <c r="KX1793" s="23"/>
      <c r="KY1793" s="23"/>
    </row>
    <row r="1794" spans="36:311" x14ac:dyDescent="0.2">
      <c r="AJ1794" s="23"/>
      <c r="HH1794"/>
      <c r="IW1794" s="36"/>
      <c r="JI1794"/>
      <c r="JJ1794"/>
      <c r="KX1794" s="23"/>
      <c r="KY1794" s="23"/>
    </row>
    <row r="1795" spans="36:311" x14ac:dyDescent="0.2">
      <c r="AJ1795" s="23"/>
      <c r="HH1795"/>
      <c r="IW1795" s="36"/>
      <c r="JI1795"/>
      <c r="JJ1795"/>
      <c r="KX1795" s="23"/>
      <c r="KY1795" s="23"/>
    </row>
    <row r="1796" spans="36:311" x14ac:dyDescent="0.2">
      <c r="AJ1796" s="23"/>
      <c r="HH1796"/>
      <c r="IW1796" s="36"/>
      <c r="JI1796"/>
      <c r="JJ1796"/>
      <c r="KX1796" s="23"/>
      <c r="KY1796" s="23"/>
    </row>
    <row r="1797" spans="36:311" x14ac:dyDescent="0.2">
      <c r="AJ1797" s="23"/>
      <c r="HH1797"/>
      <c r="IW1797" s="36"/>
      <c r="JI1797"/>
      <c r="JJ1797"/>
      <c r="KX1797" s="23"/>
      <c r="KY1797" s="23"/>
    </row>
    <row r="1798" spans="36:311" x14ac:dyDescent="0.2">
      <c r="AJ1798" s="23"/>
      <c r="HH1798"/>
      <c r="IW1798" s="36"/>
      <c r="JI1798"/>
      <c r="JJ1798"/>
      <c r="KX1798" s="23"/>
      <c r="KY1798" s="23"/>
    </row>
    <row r="1799" spans="36:311" x14ac:dyDescent="0.2">
      <c r="AJ1799" s="23"/>
      <c r="HH1799"/>
      <c r="IW1799" s="36"/>
      <c r="JI1799"/>
      <c r="JJ1799"/>
      <c r="KX1799" s="23"/>
      <c r="KY1799" s="23"/>
    </row>
    <row r="1800" spans="36:311" x14ac:dyDescent="0.2">
      <c r="AJ1800" s="23"/>
      <c r="HH1800"/>
      <c r="IW1800" s="36"/>
      <c r="JI1800"/>
      <c r="JJ1800"/>
      <c r="KX1800" s="23"/>
      <c r="KY1800" s="23"/>
    </row>
    <row r="1801" spans="36:311" x14ac:dyDescent="0.2">
      <c r="AJ1801" s="23"/>
      <c r="HH1801"/>
      <c r="IW1801" s="36"/>
      <c r="JI1801"/>
      <c r="JJ1801"/>
      <c r="KX1801" s="23"/>
      <c r="KY1801" s="23"/>
    </row>
    <row r="1802" spans="36:311" x14ac:dyDescent="0.2">
      <c r="AJ1802" s="23"/>
      <c r="HH1802"/>
      <c r="IW1802" s="36"/>
      <c r="JI1802"/>
      <c r="JJ1802"/>
      <c r="KX1802" s="23"/>
      <c r="KY1802" s="23"/>
    </row>
    <row r="1803" spans="36:311" x14ac:dyDescent="0.2">
      <c r="AJ1803" s="23"/>
      <c r="HH1803"/>
      <c r="IW1803" s="36"/>
      <c r="JI1803"/>
      <c r="JJ1803"/>
      <c r="KX1803" s="23"/>
      <c r="KY1803" s="23"/>
    </row>
    <row r="1804" spans="36:311" x14ac:dyDescent="0.2">
      <c r="AJ1804" s="23"/>
      <c r="HH1804"/>
      <c r="IW1804" s="36"/>
      <c r="JI1804"/>
      <c r="JJ1804"/>
      <c r="KX1804" s="23"/>
      <c r="KY1804" s="23"/>
    </row>
    <row r="1805" spans="36:311" x14ac:dyDescent="0.2">
      <c r="AJ1805" s="23"/>
      <c r="HH1805"/>
      <c r="IW1805" s="36"/>
      <c r="JI1805"/>
      <c r="JJ1805"/>
      <c r="KX1805" s="23"/>
      <c r="KY1805" s="23"/>
    </row>
    <row r="1806" spans="36:311" x14ac:dyDescent="0.2">
      <c r="AJ1806" s="23"/>
      <c r="HH1806"/>
      <c r="IW1806" s="36"/>
      <c r="JI1806"/>
      <c r="JJ1806"/>
      <c r="KX1806" s="23"/>
      <c r="KY1806" s="23"/>
    </row>
    <row r="1807" spans="36:311" x14ac:dyDescent="0.2">
      <c r="AJ1807" s="23"/>
      <c r="HH1807"/>
      <c r="IW1807" s="36"/>
      <c r="JI1807"/>
      <c r="JJ1807"/>
      <c r="KX1807" s="23"/>
      <c r="KY1807" s="23"/>
    </row>
    <row r="1808" spans="36:311" x14ac:dyDescent="0.2">
      <c r="AJ1808" s="23"/>
      <c r="HH1808"/>
      <c r="IW1808" s="36"/>
      <c r="JI1808"/>
      <c r="JJ1808"/>
      <c r="KX1808" s="23"/>
      <c r="KY1808" s="23"/>
    </row>
    <row r="1809" spans="36:311" x14ac:dyDescent="0.2">
      <c r="AJ1809" s="23"/>
      <c r="HH1809"/>
      <c r="IW1809" s="36"/>
      <c r="JI1809"/>
      <c r="JJ1809"/>
      <c r="KX1809" s="23"/>
      <c r="KY1809" s="23"/>
    </row>
    <row r="1810" spans="36:311" x14ac:dyDescent="0.2">
      <c r="AJ1810" s="23"/>
      <c r="HH1810"/>
      <c r="IW1810" s="36"/>
      <c r="JI1810"/>
      <c r="JJ1810"/>
      <c r="KX1810" s="23"/>
      <c r="KY1810" s="23"/>
    </row>
    <row r="1811" spans="36:311" x14ac:dyDescent="0.2">
      <c r="AJ1811" s="23"/>
      <c r="HH1811"/>
      <c r="IW1811" s="36"/>
      <c r="JI1811"/>
      <c r="JJ1811"/>
      <c r="KX1811" s="23"/>
      <c r="KY1811" s="23"/>
    </row>
    <row r="1812" spans="36:311" x14ac:dyDescent="0.2">
      <c r="AJ1812" s="23"/>
      <c r="HH1812"/>
      <c r="IW1812" s="36"/>
      <c r="JI1812"/>
      <c r="JJ1812"/>
      <c r="KX1812" s="23"/>
      <c r="KY1812" s="23"/>
    </row>
    <row r="1813" spans="36:311" x14ac:dyDescent="0.2">
      <c r="AJ1813" s="23"/>
      <c r="HH1813"/>
      <c r="IW1813" s="36"/>
      <c r="JI1813"/>
      <c r="JJ1813"/>
      <c r="KX1813" s="23"/>
      <c r="KY1813" s="23"/>
    </row>
    <row r="1814" spans="36:311" x14ac:dyDescent="0.2">
      <c r="AJ1814" s="23"/>
      <c r="HH1814"/>
      <c r="IW1814" s="36"/>
      <c r="JI1814"/>
      <c r="JJ1814"/>
      <c r="KX1814" s="23"/>
      <c r="KY1814" s="23"/>
    </row>
    <row r="1815" spans="36:311" x14ac:dyDescent="0.2">
      <c r="AJ1815" s="23"/>
      <c r="HH1815"/>
      <c r="IW1815" s="36"/>
      <c r="JI1815"/>
      <c r="JJ1815"/>
      <c r="KX1815" s="23"/>
      <c r="KY1815" s="23"/>
    </row>
    <row r="1816" spans="36:311" x14ac:dyDescent="0.2">
      <c r="AJ1816" s="23"/>
      <c r="HH1816"/>
      <c r="IW1816" s="36"/>
      <c r="JI1816"/>
      <c r="JJ1816"/>
      <c r="KX1816" s="23"/>
      <c r="KY1816" s="23"/>
    </row>
    <row r="1817" spans="36:311" x14ac:dyDescent="0.2">
      <c r="AJ1817" s="23"/>
      <c r="HH1817"/>
      <c r="IW1817" s="36"/>
      <c r="JI1817"/>
      <c r="JJ1817"/>
      <c r="KX1817" s="23"/>
      <c r="KY1817" s="23"/>
    </row>
    <row r="1818" spans="36:311" x14ac:dyDescent="0.2">
      <c r="AJ1818" s="23"/>
      <c r="HH1818"/>
      <c r="IW1818" s="36"/>
      <c r="JI1818"/>
      <c r="JJ1818"/>
      <c r="KX1818" s="23"/>
      <c r="KY1818" s="23"/>
    </row>
    <row r="1819" spans="36:311" x14ac:dyDescent="0.2">
      <c r="AJ1819" s="23"/>
      <c r="HH1819"/>
      <c r="IW1819" s="36"/>
      <c r="JI1819"/>
      <c r="JJ1819"/>
      <c r="KX1819" s="23"/>
      <c r="KY1819" s="23"/>
    </row>
    <row r="1820" spans="36:311" x14ac:dyDescent="0.2">
      <c r="AJ1820" s="23"/>
      <c r="HH1820"/>
      <c r="IW1820" s="36"/>
      <c r="JI1820"/>
      <c r="JJ1820"/>
      <c r="KX1820" s="23"/>
      <c r="KY1820" s="23"/>
    </row>
    <row r="1821" spans="36:311" x14ac:dyDescent="0.2">
      <c r="AJ1821" s="23"/>
      <c r="HH1821"/>
      <c r="IW1821" s="36"/>
      <c r="JI1821"/>
      <c r="JJ1821"/>
      <c r="KX1821" s="23"/>
      <c r="KY1821" s="23"/>
    </row>
    <row r="1822" spans="36:311" x14ac:dyDescent="0.2">
      <c r="AJ1822" s="23"/>
      <c r="HH1822"/>
      <c r="IW1822" s="36"/>
      <c r="JI1822"/>
      <c r="JJ1822"/>
      <c r="KX1822" s="23"/>
      <c r="KY1822" s="23"/>
    </row>
    <row r="1823" spans="36:311" x14ac:dyDescent="0.2">
      <c r="AJ1823" s="23"/>
      <c r="HH1823"/>
      <c r="IW1823" s="36"/>
      <c r="JI1823"/>
      <c r="JJ1823"/>
      <c r="KX1823" s="23"/>
      <c r="KY1823" s="23"/>
    </row>
    <row r="1824" spans="36:311" x14ac:dyDescent="0.2">
      <c r="AJ1824" s="23"/>
      <c r="HH1824"/>
      <c r="IW1824" s="36"/>
      <c r="JI1824"/>
      <c r="JJ1824"/>
      <c r="KX1824" s="23"/>
      <c r="KY1824" s="23"/>
    </row>
    <row r="1825" spans="36:311" x14ac:dyDescent="0.2">
      <c r="AJ1825" s="23"/>
      <c r="HH1825"/>
      <c r="IW1825" s="36"/>
      <c r="JI1825"/>
      <c r="JJ1825"/>
      <c r="KX1825" s="23"/>
      <c r="KY1825" s="23"/>
    </row>
    <row r="1826" spans="36:311" x14ac:dyDescent="0.2">
      <c r="AJ1826" s="23"/>
      <c r="HH1826"/>
      <c r="IW1826" s="36"/>
      <c r="JI1826"/>
      <c r="JJ1826"/>
      <c r="KX1826" s="23"/>
      <c r="KY1826" s="23"/>
    </row>
    <row r="1827" spans="36:311" x14ac:dyDescent="0.2">
      <c r="AJ1827" s="23"/>
      <c r="HH1827"/>
      <c r="IW1827" s="36"/>
      <c r="JI1827"/>
      <c r="JJ1827"/>
      <c r="KX1827" s="23"/>
      <c r="KY1827" s="23"/>
    </row>
    <row r="1828" spans="36:311" x14ac:dyDescent="0.2">
      <c r="AJ1828" s="23"/>
      <c r="HH1828"/>
      <c r="IW1828" s="36"/>
      <c r="JI1828"/>
      <c r="JJ1828"/>
      <c r="KX1828" s="23"/>
      <c r="KY1828" s="23"/>
    </row>
    <row r="1829" spans="36:311" x14ac:dyDescent="0.2">
      <c r="AJ1829" s="23"/>
      <c r="HH1829"/>
      <c r="IW1829" s="36"/>
      <c r="JI1829"/>
      <c r="JJ1829"/>
      <c r="KX1829" s="23"/>
      <c r="KY1829" s="23"/>
    </row>
    <row r="1830" spans="36:311" x14ac:dyDescent="0.2">
      <c r="AJ1830" s="23"/>
      <c r="HH1830"/>
      <c r="IW1830" s="36"/>
      <c r="JI1830"/>
      <c r="JJ1830"/>
      <c r="KX1830" s="23"/>
      <c r="KY1830" s="23"/>
    </row>
    <row r="1831" spans="36:311" x14ac:dyDescent="0.2">
      <c r="AJ1831" s="23"/>
      <c r="HH1831"/>
      <c r="IW1831" s="36"/>
      <c r="JI1831"/>
      <c r="JJ1831"/>
      <c r="KX1831" s="23"/>
      <c r="KY1831" s="23"/>
    </row>
    <row r="1832" spans="36:311" x14ac:dyDescent="0.2">
      <c r="AJ1832" s="23"/>
      <c r="HH1832"/>
      <c r="IW1832" s="36"/>
      <c r="JI1832"/>
      <c r="JJ1832"/>
      <c r="KX1832" s="23"/>
      <c r="KY1832" s="23"/>
    </row>
    <row r="1833" spans="36:311" x14ac:dyDescent="0.2">
      <c r="AJ1833" s="23"/>
      <c r="HH1833"/>
      <c r="IW1833" s="36"/>
      <c r="JI1833"/>
      <c r="JJ1833"/>
      <c r="KX1833" s="23"/>
      <c r="KY1833" s="23"/>
    </row>
    <row r="1834" spans="36:311" x14ac:dyDescent="0.2">
      <c r="AJ1834" s="23"/>
      <c r="HH1834"/>
      <c r="IW1834" s="36"/>
      <c r="JI1834"/>
      <c r="JJ1834"/>
      <c r="KX1834" s="23"/>
      <c r="KY1834" s="23"/>
    </row>
    <row r="1835" spans="36:311" x14ac:dyDescent="0.2">
      <c r="AJ1835" s="23"/>
      <c r="HH1835"/>
      <c r="IW1835" s="36"/>
      <c r="JI1835"/>
      <c r="JJ1835"/>
      <c r="KX1835" s="23"/>
      <c r="KY1835" s="23"/>
    </row>
    <row r="1836" spans="36:311" x14ac:dyDescent="0.2">
      <c r="AJ1836" s="23"/>
      <c r="HH1836"/>
      <c r="IW1836" s="36"/>
      <c r="JI1836"/>
      <c r="JJ1836"/>
      <c r="KX1836" s="23"/>
      <c r="KY1836" s="23"/>
    </row>
    <row r="1837" spans="36:311" x14ac:dyDescent="0.2">
      <c r="AJ1837" s="23"/>
      <c r="HH1837"/>
      <c r="IW1837" s="36"/>
      <c r="JI1837"/>
      <c r="JJ1837"/>
      <c r="KX1837" s="23"/>
      <c r="KY1837" s="23"/>
    </row>
    <row r="1838" spans="36:311" x14ac:dyDescent="0.2">
      <c r="AJ1838" s="23"/>
      <c r="HH1838"/>
      <c r="IW1838" s="36"/>
      <c r="JI1838"/>
      <c r="JJ1838"/>
      <c r="KX1838" s="23"/>
      <c r="KY1838" s="23"/>
    </row>
    <row r="1839" spans="36:311" x14ac:dyDescent="0.2">
      <c r="AJ1839" s="23"/>
      <c r="HH1839"/>
      <c r="IW1839" s="36"/>
      <c r="JI1839"/>
      <c r="JJ1839"/>
      <c r="KX1839" s="23"/>
      <c r="KY1839" s="23"/>
    </row>
    <row r="1840" spans="36:311" x14ac:dyDescent="0.2">
      <c r="AJ1840" s="23"/>
      <c r="HH1840"/>
      <c r="IW1840" s="36"/>
      <c r="JI1840"/>
      <c r="JJ1840"/>
      <c r="KX1840" s="23"/>
      <c r="KY1840" s="23"/>
    </row>
    <row r="1841" spans="36:311" x14ac:dyDescent="0.2">
      <c r="AJ1841" s="23"/>
      <c r="HH1841"/>
      <c r="IW1841" s="36"/>
      <c r="JI1841"/>
      <c r="JJ1841"/>
      <c r="KX1841" s="23"/>
      <c r="KY1841" s="23"/>
    </row>
    <row r="1842" spans="36:311" x14ac:dyDescent="0.2">
      <c r="AJ1842" s="23"/>
      <c r="HH1842"/>
      <c r="IW1842" s="36"/>
      <c r="JI1842"/>
      <c r="JJ1842"/>
      <c r="KX1842" s="23"/>
      <c r="KY1842" s="23"/>
    </row>
    <row r="1843" spans="36:311" x14ac:dyDescent="0.2">
      <c r="AJ1843" s="23"/>
      <c r="HH1843"/>
      <c r="IW1843" s="36"/>
      <c r="JI1843"/>
      <c r="JJ1843"/>
      <c r="KX1843" s="23"/>
      <c r="KY1843" s="23"/>
    </row>
    <row r="1844" spans="36:311" x14ac:dyDescent="0.2">
      <c r="AJ1844" s="23"/>
      <c r="HH1844"/>
      <c r="IW1844" s="36"/>
      <c r="JI1844"/>
      <c r="JJ1844"/>
      <c r="KX1844" s="23"/>
      <c r="KY1844" s="23"/>
    </row>
    <row r="1845" spans="36:311" x14ac:dyDescent="0.2">
      <c r="AJ1845" s="23"/>
      <c r="HH1845"/>
      <c r="IW1845" s="36"/>
      <c r="JI1845"/>
      <c r="JJ1845"/>
      <c r="KX1845" s="23"/>
      <c r="KY1845" s="23"/>
    </row>
    <row r="1846" spans="36:311" x14ac:dyDescent="0.2">
      <c r="AJ1846" s="23"/>
      <c r="HH1846"/>
      <c r="IW1846" s="36"/>
      <c r="JI1846"/>
      <c r="JJ1846"/>
      <c r="KX1846" s="23"/>
      <c r="KY1846" s="23"/>
    </row>
    <row r="1847" spans="36:311" x14ac:dyDescent="0.2">
      <c r="AJ1847" s="23"/>
      <c r="HH1847"/>
      <c r="IW1847" s="36"/>
      <c r="JI1847"/>
      <c r="JJ1847"/>
      <c r="KX1847" s="23"/>
      <c r="KY1847" s="23"/>
    </row>
    <row r="1848" spans="36:311" x14ac:dyDescent="0.2">
      <c r="AJ1848" s="23"/>
      <c r="HH1848"/>
      <c r="IW1848" s="36"/>
      <c r="JI1848"/>
      <c r="JJ1848"/>
      <c r="KX1848" s="23"/>
      <c r="KY1848" s="23"/>
    </row>
    <row r="1849" spans="36:311" x14ac:dyDescent="0.2">
      <c r="AJ1849" s="23"/>
      <c r="HH1849"/>
      <c r="IW1849" s="36"/>
      <c r="JI1849"/>
      <c r="JJ1849"/>
      <c r="KX1849" s="23"/>
      <c r="KY1849" s="23"/>
    </row>
    <row r="1850" spans="36:311" x14ac:dyDescent="0.2">
      <c r="AJ1850" s="23"/>
      <c r="HH1850"/>
      <c r="IW1850" s="36"/>
      <c r="JI1850"/>
      <c r="JJ1850"/>
      <c r="KX1850" s="23"/>
      <c r="KY1850" s="23"/>
    </row>
    <row r="1851" spans="36:311" x14ac:dyDescent="0.2">
      <c r="AJ1851" s="23"/>
      <c r="HH1851"/>
      <c r="IW1851" s="36"/>
      <c r="JI1851"/>
      <c r="JJ1851"/>
      <c r="KX1851" s="23"/>
      <c r="KY1851" s="23"/>
    </row>
    <row r="1852" spans="36:311" x14ac:dyDescent="0.2">
      <c r="AJ1852" s="23"/>
      <c r="HH1852"/>
      <c r="IW1852" s="36"/>
      <c r="JI1852"/>
      <c r="JJ1852"/>
      <c r="KX1852" s="23"/>
      <c r="KY1852" s="23"/>
    </row>
    <row r="1853" spans="36:311" x14ac:dyDescent="0.2">
      <c r="AJ1853" s="23"/>
      <c r="HH1853"/>
      <c r="IW1853" s="36"/>
      <c r="JI1853"/>
      <c r="JJ1853"/>
      <c r="KX1853" s="23"/>
      <c r="KY1853" s="23"/>
    </row>
    <row r="1854" spans="36:311" x14ac:dyDescent="0.2">
      <c r="AJ1854" s="23"/>
      <c r="HH1854"/>
      <c r="IW1854" s="36"/>
      <c r="JI1854"/>
      <c r="JJ1854"/>
      <c r="KX1854" s="23"/>
      <c r="KY1854" s="23"/>
    </row>
    <row r="1855" spans="36:311" x14ac:dyDescent="0.2">
      <c r="AJ1855" s="23"/>
      <c r="HH1855"/>
      <c r="IW1855" s="36"/>
      <c r="JI1855"/>
      <c r="JJ1855"/>
      <c r="KX1855" s="23"/>
      <c r="KY1855" s="23"/>
    </row>
    <row r="1856" spans="36:311" x14ac:dyDescent="0.2">
      <c r="AJ1856" s="23"/>
      <c r="HH1856"/>
      <c r="IW1856" s="36"/>
      <c r="JI1856"/>
      <c r="JJ1856"/>
      <c r="KX1856" s="23"/>
      <c r="KY1856" s="23"/>
    </row>
    <row r="1857" spans="36:311" x14ac:dyDescent="0.2">
      <c r="AJ1857" s="23"/>
      <c r="HH1857"/>
      <c r="IW1857" s="36"/>
      <c r="JI1857"/>
      <c r="JJ1857"/>
      <c r="KX1857" s="23"/>
      <c r="KY1857" s="23"/>
    </row>
    <row r="1858" spans="36:311" x14ac:dyDescent="0.2">
      <c r="AJ1858" s="23"/>
      <c r="HH1858"/>
      <c r="IW1858" s="36"/>
      <c r="JI1858"/>
      <c r="JJ1858"/>
      <c r="KX1858" s="23"/>
      <c r="KY1858" s="23"/>
    </row>
    <row r="1859" spans="36:311" x14ac:dyDescent="0.2">
      <c r="AJ1859" s="23"/>
      <c r="HH1859"/>
      <c r="IW1859" s="36"/>
      <c r="JI1859"/>
      <c r="JJ1859"/>
      <c r="KX1859" s="23"/>
      <c r="KY1859" s="23"/>
    </row>
    <row r="1860" spans="36:311" x14ac:dyDescent="0.2">
      <c r="AJ1860" s="23"/>
      <c r="HH1860"/>
      <c r="IW1860" s="36"/>
      <c r="JI1860"/>
      <c r="JJ1860"/>
      <c r="KX1860" s="23"/>
      <c r="KY1860" s="23"/>
    </row>
    <row r="1861" spans="36:311" x14ac:dyDescent="0.2">
      <c r="AJ1861" s="23"/>
      <c r="HH1861"/>
      <c r="IW1861" s="36"/>
      <c r="JI1861"/>
      <c r="JJ1861"/>
      <c r="KX1861" s="23"/>
      <c r="KY1861" s="23"/>
    </row>
    <row r="1862" spans="36:311" x14ac:dyDescent="0.2">
      <c r="AJ1862" s="23"/>
      <c r="HH1862"/>
      <c r="IW1862" s="36"/>
      <c r="JI1862"/>
      <c r="JJ1862"/>
      <c r="KX1862" s="23"/>
      <c r="KY1862" s="23"/>
    </row>
    <row r="1863" spans="36:311" x14ac:dyDescent="0.2">
      <c r="AJ1863" s="23"/>
      <c r="HH1863"/>
      <c r="IW1863" s="36"/>
      <c r="JI1863"/>
      <c r="JJ1863"/>
      <c r="KX1863" s="23"/>
      <c r="KY1863" s="23"/>
    </row>
    <row r="1864" spans="36:311" x14ac:dyDescent="0.2">
      <c r="AJ1864" s="23"/>
      <c r="HH1864"/>
      <c r="IW1864" s="36"/>
      <c r="JI1864"/>
      <c r="JJ1864"/>
      <c r="KX1864" s="23"/>
      <c r="KY1864" s="23"/>
    </row>
    <row r="1865" spans="36:311" x14ac:dyDescent="0.2">
      <c r="AJ1865" s="23"/>
      <c r="HH1865"/>
      <c r="IW1865" s="36"/>
      <c r="JI1865"/>
      <c r="JJ1865"/>
      <c r="KX1865" s="23"/>
      <c r="KY1865" s="23"/>
    </row>
    <row r="1866" spans="36:311" x14ac:dyDescent="0.2">
      <c r="AJ1866" s="23"/>
      <c r="HH1866"/>
      <c r="IW1866" s="36"/>
      <c r="JI1866"/>
      <c r="JJ1866"/>
      <c r="KX1866" s="23"/>
      <c r="KY1866" s="23"/>
    </row>
    <row r="1867" spans="36:311" x14ac:dyDescent="0.2">
      <c r="AJ1867" s="23"/>
      <c r="HH1867"/>
      <c r="IW1867" s="36"/>
      <c r="JI1867"/>
      <c r="JJ1867"/>
      <c r="KX1867" s="23"/>
      <c r="KY1867" s="23"/>
    </row>
    <row r="1868" spans="36:311" x14ac:dyDescent="0.2">
      <c r="AJ1868" s="23"/>
      <c r="HH1868"/>
      <c r="IW1868" s="36"/>
      <c r="JI1868"/>
      <c r="JJ1868"/>
      <c r="KX1868" s="23"/>
      <c r="KY1868" s="23"/>
    </row>
    <row r="1869" spans="36:311" x14ac:dyDescent="0.2">
      <c r="AJ1869" s="23"/>
      <c r="HH1869"/>
      <c r="IW1869" s="36"/>
      <c r="JI1869"/>
      <c r="JJ1869"/>
      <c r="KX1869" s="23"/>
      <c r="KY1869" s="23"/>
    </row>
    <row r="1870" spans="36:311" x14ac:dyDescent="0.2">
      <c r="AJ1870" s="23"/>
      <c r="HH1870"/>
      <c r="IW1870" s="36"/>
      <c r="JI1870"/>
      <c r="JJ1870"/>
      <c r="KX1870" s="23"/>
      <c r="KY1870" s="23"/>
    </row>
    <row r="1871" spans="36:311" x14ac:dyDescent="0.2">
      <c r="AJ1871" s="23"/>
      <c r="HH1871"/>
      <c r="IW1871" s="36"/>
      <c r="JI1871"/>
      <c r="JJ1871"/>
      <c r="KX1871" s="23"/>
      <c r="KY1871" s="23"/>
    </row>
    <row r="1872" spans="36:311" x14ac:dyDescent="0.2">
      <c r="AJ1872" s="23"/>
      <c r="HH1872"/>
      <c r="IW1872" s="36"/>
      <c r="JI1872"/>
      <c r="JJ1872"/>
      <c r="KX1872" s="23"/>
      <c r="KY1872" s="23"/>
    </row>
    <row r="1873" spans="36:311" x14ac:dyDescent="0.2">
      <c r="AJ1873" s="23"/>
      <c r="HH1873"/>
      <c r="IW1873" s="36"/>
      <c r="JI1873"/>
      <c r="JJ1873"/>
      <c r="KX1873" s="23"/>
      <c r="KY1873" s="23"/>
    </row>
    <row r="1874" spans="36:311" x14ac:dyDescent="0.2">
      <c r="AJ1874" s="23"/>
      <c r="HH1874"/>
      <c r="IW1874" s="36"/>
      <c r="JI1874"/>
      <c r="JJ1874"/>
      <c r="KX1874" s="23"/>
      <c r="KY1874" s="23"/>
    </row>
    <row r="1875" spans="36:311" x14ac:dyDescent="0.2">
      <c r="AJ1875" s="23"/>
      <c r="HH1875"/>
      <c r="IW1875" s="36"/>
      <c r="JI1875"/>
      <c r="JJ1875"/>
      <c r="KX1875" s="23"/>
      <c r="KY1875" s="23"/>
    </row>
    <row r="1876" spans="36:311" x14ac:dyDescent="0.2">
      <c r="AJ1876" s="23"/>
      <c r="HH1876"/>
      <c r="IW1876" s="36"/>
      <c r="JI1876"/>
      <c r="JJ1876"/>
      <c r="KX1876" s="23"/>
      <c r="KY1876" s="23"/>
    </row>
    <row r="1877" spans="36:311" x14ac:dyDescent="0.2">
      <c r="AJ1877" s="23"/>
      <c r="HH1877"/>
      <c r="IW1877" s="36"/>
      <c r="JI1877"/>
      <c r="JJ1877"/>
      <c r="KX1877" s="23"/>
      <c r="KY1877" s="23"/>
    </row>
    <row r="1878" spans="36:311" x14ac:dyDescent="0.2">
      <c r="AJ1878" s="23"/>
      <c r="HH1878"/>
      <c r="IW1878" s="36"/>
      <c r="JI1878"/>
      <c r="JJ1878"/>
      <c r="KX1878" s="23"/>
      <c r="KY1878" s="23"/>
    </row>
    <row r="1879" spans="36:311" x14ac:dyDescent="0.2">
      <c r="AJ1879" s="23"/>
      <c r="HH1879"/>
      <c r="IW1879" s="36"/>
      <c r="JI1879"/>
      <c r="JJ1879"/>
      <c r="KX1879" s="23"/>
      <c r="KY1879" s="23"/>
    </row>
    <row r="1880" spans="36:311" x14ac:dyDescent="0.2">
      <c r="AJ1880" s="23"/>
      <c r="HH1880"/>
      <c r="IW1880" s="36"/>
      <c r="JI1880"/>
      <c r="JJ1880"/>
      <c r="KX1880" s="23"/>
      <c r="KY1880" s="23"/>
    </row>
    <row r="1881" spans="36:311" x14ac:dyDescent="0.2">
      <c r="AJ1881" s="23"/>
      <c r="HH1881"/>
      <c r="IW1881" s="36"/>
      <c r="JI1881"/>
      <c r="JJ1881"/>
      <c r="KX1881" s="23"/>
      <c r="KY1881" s="23"/>
    </row>
    <row r="1882" spans="36:311" x14ac:dyDescent="0.2">
      <c r="AJ1882" s="23"/>
      <c r="HH1882"/>
      <c r="IW1882" s="36"/>
      <c r="JI1882"/>
      <c r="JJ1882"/>
      <c r="KX1882" s="23"/>
      <c r="KY1882" s="23"/>
    </row>
    <row r="1883" spans="36:311" x14ac:dyDescent="0.2">
      <c r="AJ1883" s="23"/>
      <c r="HH1883"/>
      <c r="IW1883" s="36"/>
      <c r="JI1883"/>
      <c r="JJ1883"/>
      <c r="KX1883" s="23"/>
      <c r="KY1883" s="23"/>
    </row>
    <row r="1884" spans="36:311" x14ac:dyDescent="0.2">
      <c r="AJ1884" s="23"/>
      <c r="HH1884"/>
      <c r="IW1884" s="36"/>
      <c r="JI1884"/>
      <c r="JJ1884"/>
      <c r="KX1884" s="23"/>
      <c r="KY1884" s="23"/>
    </row>
    <row r="1885" spans="36:311" x14ac:dyDescent="0.2">
      <c r="AJ1885" s="23"/>
      <c r="HH1885"/>
      <c r="IW1885" s="36"/>
      <c r="JI1885"/>
      <c r="JJ1885"/>
      <c r="KX1885" s="23"/>
      <c r="KY1885" s="23"/>
    </row>
    <row r="1886" spans="36:311" x14ac:dyDescent="0.2">
      <c r="AJ1886" s="23"/>
      <c r="HH1886"/>
      <c r="IW1886" s="36"/>
      <c r="JI1886"/>
      <c r="JJ1886"/>
      <c r="KX1886" s="23"/>
      <c r="KY1886" s="23"/>
    </row>
    <row r="1887" spans="36:311" x14ac:dyDescent="0.2">
      <c r="AJ1887" s="23"/>
      <c r="HH1887"/>
      <c r="IW1887" s="36"/>
      <c r="JI1887"/>
      <c r="JJ1887"/>
      <c r="KX1887" s="23"/>
      <c r="KY1887" s="23"/>
    </row>
    <row r="1888" spans="36:311" x14ac:dyDescent="0.2">
      <c r="AJ1888" s="23"/>
      <c r="HH1888"/>
      <c r="IW1888" s="36"/>
      <c r="JI1888"/>
      <c r="JJ1888"/>
      <c r="KX1888" s="23"/>
      <c r="KY1888" s="23"/>
    </row>
    <row r="1889" spans="36:311" x14ac:dyDescent="0.2">
      <c r="AJ1889" s="23"/>
      <c r="HH1889"/>
      <c r="IW1889" s="36"/>
      <c r="JI1889"/>
      <c r="JJ1889"/>
      <c r="KX1889" s="23"/>
      <c r="KY1889" s="23"/>
    </row>
    <row r="1890" spans="36:311" x14ac:dyDescent="0.2">
      <c r="AJ1890" s="23"/>
      <c r="HH1890"/>
      <c r="IW1890" s="36"/>
      <c r="JI1890"/>
      <c r="JJ1890"/>
      <c r="KX1890" s="23"/>
      <c r="KY1890" s="23"/>
    </row>
    <row r="1891" spans="36:311" x14ac:dyDescent="0.2">
      <c r="AJ1891" s="23"/>
      <c r="HH1891"/>
      <c r="IW1891" s="36"/>
      <c r="JI1891"/>
      <c r="JJ1891"/>
      <c r="KX1891" s="23"/>
      <c r="KY1891" s="23"/>
    </row>
    <row r="1892" spans="36:311" x14ac:dyDescent="0.2">
      <c r="AJ1892" s="23"/>
      <c r="HH1892"/>
      <c r="IW1892" s="36"/>
      <c r="JI1892"/>
      <c r="JJ1892"/>
      <c r="KX1892" s="23"/>
      <c r="KY1892" s="23"/>
    </row>
    <row r="1893" spans="36:311" x14ac:dyDescent="0.2">
      <c r="AJ1893" s="23"/>
      <c r="HH1893"/>
      <c r="IW1893" s="36"/>
      <c r="JI1893"/>
      <c r="JJ1893"/>
      <c r="KX1893" s="23"/>
      <c r="KY1893" s="23"/>
    </row>
    <row r="1894" spans="36:311" x14ac:dyDescent="0.2">
      <c r="AJ1894" s="23"/>
      <c r="HH1894"/>
      <c r="IW1894" s="36"/>
      <c r="JI1894"/>
      <c r="JJ1894"/>
      <c r="KX1894" s="23"/>
      <c r="KY1894" s="23"/>
    </row>
    <row r="1895" spans="36:311" x14ac:dyDescent="0.2">
      <c r="AJ1895" s="23"/>
      <c r="HH1895"/>
      <c r="IW1895" s="36"/>
      <c r="JI1895"/>
      <c r="JJ1895"/>
      <c r="KX1895" s="23"/>
      <c r="KY1895" s="23"/>
    </row>
    <row r="1896" spans="36:311" x14ac:dyDescent="0.2">
      <c r="AJ1896" s="23"/>
      <c r="HH1896"/>
      <c r="IW1896" s="36"/>
      <c r="JI1896"/>
      <c r="JJ1896"/>
      <c r="KX1896" s="23"/>
      <c r="KY1896" s="23"/>
    </row>
    <row r="1897" spans="36:311" x14ac:dyDescent="0.2">
      <c r="AJ1897" s="23"/>
      <c r="HH1897"/>
      <c r="IW1897" s="36"/>
      <c r="JI1897"/>
      <c r="JJ1897"/>
      <c r="KX1897" s="23"/>
      <c r="KY1897" s="23"/>
    </row>
    <row r="1898" spans="36:311" x14ac:dyDescent="0.2">
      <c r="AJ1898" s="23"/>
      <c r="HH1898"/>
      <c r="IW1898" s="36"/>
      <c r="JI1898"/>
      <c r="JJ1898"/>
      <c r="KX1898" s="23"/>
      <c r="KY1898" s="23"/>
    </row>
    <row r="1899" spans="36:311" x14ac:dyDescent="0.2">
      <c r="AJ1899" s="23"/>
      <c r="HH1899"/>
      <c r="IW1899" s="36"/>
      <c r="JI1899"/>
      <c r="JJ1899"/>
      <c r="KX1899" s="23"/>
      <c r="KY1899" s="23"/>
    </row>
    <row r="1900" spans="36:311" x14ac:dyDescent="0.2">
      <c r="AJ1900" s="23"/>
      <c r="HH1900"/>
      <c r="IW1900" s="36"/>
      <c r="JI1900"/>
      <c r="JJ1900"/>
      <c r="KX1900" s="23"/>
      <c r="KY1900" s="23"/>
    </row>
    <row r="1901" spans="36:311" x14ac:dyDescent="0.2">
      <c r="AJ1901" s="23"/>
      <c r="HH1901"/>
      <c r="IW1901" s="36"/>
      <c r="JI1901"/>
      <c r="JJ1901"/>
      <c r="KX1901" s="23"/>
      <c r="KY1901" s="23"/>
    </row>
    <row r="1902" spans="36:311" x14ac:dyDescent="0.2">
      <c r="AJ1902" s="23"/>
      <c r="HH1902"/>
      <c r="IW1902" s="36"/>
      <c r="JI1902"/>
      <c r="JJ1902"/>
      <c r="KX1902" s="23"/>
      <c r="KY1902" s="23"/>
    </row>
    <row r="1903" spans="36:311" x14ac:dyDescent="0.2">
      <c r="AJ1903" s="23"/>
      <c r="HH1903"/>
      <c r="IW1903" s="36"/>
      <c r="JI1903"/>
      <c r="JJ1903"/>
      <c r="KX1903" s="23"/>
      <c r="KY1903" s="23"/>
    </row>
    <row r="1904" spans="36:311" x14ac:dyDescent="0.2">
      <c r="AJ1904" s="23"/>
      <c r="HH1904"/>
      <c r="IW1904" s="36"/>
      <c r="JI1904"/>
      <c r="JJ1904"/>
      <c r="KX1904" s="23"/>
      <c r="KY1904" s="23"/>
    </row>
    <row r="1905" spans="36:311" x14ac:dyDescent="0.2">
      <c r="AJ1905" s="23"/>
      <c r="HH1905"/>
      <c r="IW1905" s="36"/>
      <c r="JI1905"/>
      <c r="JJ1905"/>
      <c r="KX1905" s="23"/>
      <c r="KY1905" s="23"/>
    </row>
    <row r="1906" spans="36:311" x14ac:dyDescent="0.2">
      <c r="AJ1906" s="23"/>
      <c r="HH1906"/>
      <c r="IW1906" s="36"/>
      <c r="JI1906"/>
      <c r="JJ1906"/>
      <c r="KX1906" s="23"/>
      <c r="KY1906" s="23"/>
    </row>
    <row r="1907" spans="36:311" x14ac:dyDescent="0.2">
      <c r="AJ1907" s="23"/>
      <c r="HH1907"/>
      <c r="IW1907" s="36"/>
      <c r="JI1907"/>
      <c r="JJ1907"/>
      <c r="KX1907" s="23"/>
      <c r="KY1907" s="23"/>
    </row>
    <row r="1908" spans="36:311" x14ac:dyDescent="0.2">
      <c r="AJ1908" s="23"/>
      <c r="HH1908"/>
      <c r="IW1908" s="36"/>
      <c r="JI1908"/>
      <c r="JJ1908"/>
      <c r="KX1908" s="23"/>
      <c r="KY1908" s="23"/>
    </row>
    <row r="1909" spans="36:311" x14ac:dyDescent="0.2">
      <c r="AJ1909" s="23"/>
      <c r="HH1909"/>
      <c r="IW1909" s="36"/>
      <c r="JI1909"/>
      <c r="JJ1909"/>
      <c r="KX1909" s="23"/>
      <c r="KY1909" s="23"/>
    </row>
    <row r="1910" spans="36:311" x14ac:dyDescent="0.2">
      <c r="AJ1910" s="23"/>
      <c r="HH1910"/>
      <c r="IW1910" s="36"/>
      <c r="JI1910"/>
      <c r="JJ1910"/>
      <c r="KX1910" s="23"/>
      <c r="KY1910" s="23"/>
    </row>
    <row r="1911" spans="36:311" x14ac:dyDescent="0.2">
      <c r="AJ1911" s="23"/>
      <c r="HH1911"/>
      <c r="IW1911" s="36"/>
      <c r="JI1911"/>
      <c r="JJ1911"/>
      <c r="KX1911" s="23"/>
      <c r="KY1911" s="23"/>
    </row>
    <row r="1912" spans="36:311" x14ac:dyDescent="0.2">
      <c r="AJ1912" s="23"/>
      <c r="HH1912"/>
      <c r="IW1912" s="36"/>
      <c r="JI1912"/>
      <c r="JJ1912"/>
      <c r="KX1912" s="23"/>
      <c r="KY1912" s="23"/>
    </row>
    <row r="1913" spans="36:311" x14ac:dyDescent="0.2">
      <c r="AJ1913" s="23"/>
      <c r="HH1913"/>
      <c r="IW1913" s="36"/>
      <c r="JI1913"/>
      <c r="JJ1913"/>
      <c r="KX1913" s="23"/>
      <c r="KY1913" s="23"/>
    </row>
    <row r="1914" spans="36:311" x14ac:dyDescent="0.2">
      <c r="AJ1914" s="23"/>
      <c r="HH1914"/>
      <c r="IW1914" s="36"/>
      <c r="JI1914"/>
      <c r="JJ1914"/>
      <c r="KX1914" s="23"/>
      <c r="KY1914" s="23"/>
    </row>
    <row r="1915" spans="36:311" x14ac:dyDescent="0.2">
      <c r="AJ1915" s="23"/>
      <c r="HH1915"/>
      <c r="IW1915" s="36"/>
      <c r="JI1915"/>
      <c r="JJ1915"/>
      <c r="KX1915" s="23"/>
      <c r="KY1915" s="23"/>
    </row>
    <row r="1916" spans="36:311" x14ac:dyDescent="0.2">
      <c r="AJ1916" s="23"/>
      <c r="HH1916"/>
      <c r="IW1916" s="36"/>
      <c r="JI1916"/>
      <c r="JJ1916"/>
      <c r="KX1916" s="23"/>
      <c r="KY1916" s="23"/>
    </row>
    <row r="1917" spans="36:311" x14ac:dyDescent="0.2">
      <c r="AJ1917" s="23"/>
      <c r="HH1917"/>
      <c r="IW1917" s="36"/>
      <c r="JI1917"/>
      <c r="JJ1917"/>
      <c r="KX1917" s="23"/>
      <c r="KY1917" s="23"/>
    </row>
    <row r="1918" spans="36:311" x14ac:dyDescent="0.2">
      <c r="AJ1918" s="23"/>
      <c r="HH1918"/>
      <c r="IW1918" s="36"/>
      <c r="JI1918"/>
      <c r="JJ1918"/>
      <c r="KX1918" s="23"/>
      <c r="KY1918" s="23"/>
    </row>
    <row r="1919" spans="36:311" x14ac:dyDescent="0.2">
      <c r="AJ1919" s="23"/>
      <c r="HH1919"/>
      <c r="IW1919" s="36"/>
      <c r="JI1919"/>
      <c r="JJ1919"/>
      <c r="KX1919" s="23"/>
      <c r="KY1919" s="23"/>
    </row>
    <row r="1920" spans="36:311" x14ac:dyDescent="0.2">
      <c r="AJ1920" s="23"/>
      <c r="HH1920"/>
      <c r="IW1920" s="36"/>
      <c r="JI1920"/>
      <c r="JJ1920"/>
      <c r="KX1920" s="23"/>
      <c r="KY1920" s="23"/>
    </row>
    <row r="1921" spans="36:311" x14ac:dyDescent="0.2">
      <c r="AJ1921" s="23"/>
      <c r="HH1921"/>
      <c r="IW1921" s="36"/>
      <c r="JI1921"/>
      <c r="JJ1921"/>
      <c r="KX1921" s="23"/>
      <c r="KY1921" s="23"/>
    </row>
    <row r="1922" spans="36:311" x14ac:dyDescent="0.2">
      <c r="AJ1922" s="23"/>
      <c r="HH1922"/>
      <c r="IW1922" s="36"/>
      <c r="JI1922"/>
      <c r="JJ1922"/>
      <c r="KX1922" s="23"/>
      <c r="KY1922" s="23"/>
    </row>
    <row r="1923" spans="36:311" x14ac:dyDescent="0.2">
      <c r="AJ1923" s="23"/>
      <c r="HH1923"/>
      <c r="IW1923" s="36"/>
      <c r="JI1923"/>
      <c r="JJ1923"/>
      <c r="KX1923" s="23"/>
      <c r="KY1923" s="23"/>
    </row>
    <row r="1924" spans="36:311" x14ac:dyDescent="0.2">
      <c r="AJ1924" s="23"/>
      <c r="HH1924"/>
      <c r="IW1924" s="36"/>
      <c r="JI1924"/>
      <c r="JJ1924"/>
      <c r="KX1924" s="23"/>
      <c r="KY1924" s="23"/>
    </row>
    <row r="1925" spans="36:311" x14ac:dyDescent="0.2">
      <c r="AJ1925" s="23"/>
      <c r="HH1925"/>
      <c r="IW1925" s="36"/>
      <c r="JI1925"/>
      <c r="JJ1925"/>
      <c r="KX1925" s="23"/>
      <c r="KY1925" s="23"/>
    </row>
    <row r="1926" spans="36:311" x14ac:dyDescent="0.2">
      <c r="AJ1926" s="23"/>
      <c r="HH1926"/>
      <c r="IW1926" s="36"/>
      <c r="JI1926"/>
      <c r="JJ1926"/>
      <c r="KX1926" s="23"/>
      <c r="KY1926" s="23"/>
    </row>
    <row r="1927" spans="36:311" x14ac:dyDescent="0.2">
      <c r="AJ1927" s="23"/>
      <c r="HH1927"/>
      <c r="IW1927" s="36"/>
      <c r="JI1927"/>
      <c r="JJ1927"/>
      <c r="KX1927" s="23"/>
      <c r="KY1927" s="23"/>
    </row>
    <row r="1928" spans="36:311" x14ac:dyDescent="0.2">
      <c r="AJ1928" s="23"/>
      <c r="HH1928"/>
      <c r="IW1928" s="36"/>
      <c r="JI1928"/>
      <c r="JJ1928"/>
      <c r="KX1928" s="23"/>
      <c r="KY1928" s="23"/>
    </row>
    <row r="1929" spans="36:311" x14ac:dyDescent="0.2">
      <c r="AJ1929" s="23"/>
      <c r="HH1929"/>
      <c r="IW1929" s="36"/>
      <c r="JI1929"/>
      <c r="JJ1929"/>
      <c r="KX1929" s="23"/>
      <c r="KY1929" s="23"/>
    </row>
    <row r="1930" spans="36:311" x14ac:dyDescent="0.2">
      <c r="AJ1930" s="23"/>
      <c r="HH1930"/>
      <c r="IW1930" s="36"/>
      <c r="JI1930"/>
      <c r="JJ1930"/>
      <c r="KX1930" s="23"/>
      <c r="KY1930" s="23"/>
    </row>
    <row r="1931" spans="36:311" x14ac:dyDescent="0.2">
      <c r="AJ1931" s="23"/>
      <c r="HH1931"/>
      <c r="IW1931" s="36"/>
      <c r="JI1931"/>
      <c r="JJ1931"/>
      <c r="KX1931" s="23"/>
      <c r="KY1931" s="23"/>
    </row>
    <row r="1932" spans="36:311" x14ac:dyDescent="0.2">
      <c r="AJ1932" s="23"/>
      <c r="HH1932"/>
      <c r="IW1932" s="36"/>
      <c r="JI1932"/>
      <c r="JJ1932"/>
      <c r="KX1932" s="23"/>
      <c r="KY1932" s="23"/>
    </row>
    <row r="1933" spans="36:311" x14ac:dyDescent="0.2">
      <c r="AJ1933" s="23"/>
      <c r="HH1933"/>
      <c r="IW1933" s="36"/>
      <c r="JI1933"/>
      <c r="JJ1933"/>
      <c r="KX1933" s="23"/>
      <c r="KY1933" s="23"/>
    </row>
    <row r="1934" spans="36:311" x14ac:dyDescent="0.2">
      <c r="AJ1934" s="23"/>
      <c r="HH1934"/>
      <c r="IW1934" s="36"/>
      <c r="JI1934"/>
      <c r="JJ1934"/>
      <c r="KX1934" s="23"/>
      <c r="KY1934" s="23"/>
    </row>
    <row r="1935" spans="36:311" x14ac:dyDescent="0.2">
      <c r="AJ1935" s="23"/>
      <c r="HH1935"/>
      <c r="IW1935" s="36"/>
      <c r="JI1935"/>
      <c r="JJ1935"/>
      <c r="KX1935" s="23"/>
      <c r="KY1935" s="23"/>
    </row>
    <row r="1936" spans="36:311" x14ac:dyDescent="0.2">
      <c r="AJ1936" s="23"/>
      <c r="HH1936"/>
      <c r="IW1936" s="36"/>
      <c r="JI1936"/>
      <c r="JJ1936"/>
      <c r="KX1936" s="23"/>
      <c r="KY1936" s="23"/>
    </row>
    <row r="1937" spans="36:311" x14ac:dyDescent="0.2">
      <c r="AJ1937" s="23"/>
      <c r="HH1937"/>
      <c r="IW1937" s="36"/>
      <c r="JI1937"/>
      <c r="JJ1937"/>
      <c r="KX1937" s="23"/>
      <c r="KY1937" s="23"/>
    </row>
    <row r="1938" spans="36:311" x14ac:dyDescent="0.2">
      <c r="AJ1938" s="23"/>
      <c r="HH1938"/>
      <c r="IW1938" s="36"/>
      <c r="JI1938"/>
      <c r="JJ1938"/>
      <c r="KX1938" s="23"/>
      <c r="KY1938" s="23"/>
    </row>
    <row r="1939" spans="36:311" x14ac:dyDescent="0.2">
      <c r="AJ1939" s="23"/>
      <c r="HH1939"/>
      <c r="IW1939" s="36"/>
      <c r="JI1939"/>
      <c r="JJ1939"/>
      <c r="KX1939" s="23"/>
      <c r="KY1939" s="23"/>
    </row>
    <row r="1940" spans="36:311" x14ac:dyDescent="0.2">
      <c r="AJ1940" s="23"/>
      <c r="HH1940"/>
      <c r="IW1940" s="36"/>
      <c r="JI1940"/>
      <c r="JJ1940"/>
      <c r="KX1940" s="23"/>
      <c r="KY1940" s="23"/>
    </row>
    <row r="1941" spans="36:311" x14ac:dyDescent="0.2">
      <c r="AJ1941" s="23"/>
      <c r="HH1941"/>
      <c r="IW1941" s="36"/>
      <c r="JI1941"/>
      <c r="JJ1941"/>
      <c r="KX1941" s="23"/>
      <c r="KY1941" s="23"/>
    </row>
    <row r="1942" spans="36:311" x14ac:dyDescent="0.2">
      <c r="AJ1942" s="23"/>
      <c r="HH1942"/>
      <c r="IW1942" s="36"/>
      <c r="JI1942"/>
      <c r="JJ1942"/>
      <c r="KX1942" s="23"/>
      <c r="KY1942" s="23"/>
    </row>
    <row r="1943" spans="36:311" x14ac:dyDescent="0.2">
      <c r="AJ1943" s="23"/>
      <c r="HH1943"/>
      <c r="IW1943" s="36"/>
      <c r="JI1943"/>
      <c r="JJ1943"/>
      <c r="KX1943" s="23"/>
      <c r="KY1943" s="23"/>
    </row>
    <row r="1944" spans="36:311" x14ac:dyDescent="0.2">
      <c r="AJ1944" s="23"/>
      <c r="HH1944"/>
      <c r="IW1944" s="36"/>
      <c r="JI1944"/>
      <c r="JJ1944"/>
      <c r="KX1944" s="23"/>
      <c r="KY1944" s="23"/>
    </row>
    <row r="1945" spans="36:311" x14ac:dyDescent="0.2">
      <c r="AJ1945" s="23"/>
      <c r="HH1945"/>
      <c r="IW1945" s="36"/>
      <c r="JI1945"/>
      <c r="JJ1945"/>
      <c r="KX1945" s="23"/>
      <c r="KY1945" s="23"/>
    </row>
    <row r="1946" spans="36:311" x14ac:dyDescent="0.2">
      <c r="AJ1946" s="23"/>
      <c r="HH1946"/>
      <c r="IW1946" s="36"/>
      <c r="JI1946"/>
      <c r="JJ1946"/>
      <c r="KX1946" s="23"/>
      <c r="KY1946" s="23"/>
    </row>
    <row r="1947" spans="36:311" x14ac:dyDescent="0.2">
      <c r="AJ1947" s="23"/>
      <c r="HH1947"/>
      <c r="IW1947" s="36"/>
      <c r="JI1947"/>
      <c r="JJ1947"/>
      <c r="KX1947" s="23"/>
      <c r="KY1947" s="23"/>
    </row>
    <row r="1948" spans="36:311" x14ac:dyDescent="0.2">
      <c r="AJ1948" s="23"/>
      <c r="HH1948"/>
      <c r="IW1948" s="36"/>
      <c r="JI1948"/>
      <c r="JJ1948"/>
      <c r="KX1948" s="23"/>
      <c r="KY1948" s="23"/>
    </row>
    <row r="1949" spans="36:311" x14ac:dyDescent="0.2">
      <c r="AJ1949" s="23"/>
      <c r="HH1949"/>
      <c r="IW1949" s="36"/>
      <c r="JI1949"/>
      <c r="JJ1949"/>
      <c r="KX1949" s="23"/>
      <c r="KY1949" s="23"/>
    </row>
    <row r="1950" spans="36:311" x14ac:dyDescent="0.2">
      <c r="AJ1950" s="23"/>
      <c r="HH1950"/>
      <c r="IW1950" s="36"/>
      <c r="JI1950"/>
      <c r="JJ1950"/>
      <c r="KX1950" s="23"/>
      <c r="KY1950" s="23"/>
    </row>
    <row r="1951" spans="36:311" x14ac:dyDescent="0.2">
      <c r="AJ1951" s="23"/>
      <c r="HH1951"/>
      <c r="IW1951" s="36"/>
      <c r="JI1951"/>
      <c r="JJ1951"/>
      <c r="KX1951" s="23"/>
      <c r="KY1951" s="23"/>
    </row>
    <row r="1952" spans="36:311" x14ac:dyDescent="0.2">
      <c r="AJ1952" s="23"/>
      <c r="HH1952"/>
      <c r="IW1952" s="36"/>
      <c r="JI1952"/>
      <c r="JJ1952"/>
      <c r="KX1952" s="23"/>
      <c r="KY1952" s="23"/>
    </row>
    <row r="1953" spans="36:311" x14ac:dyDescent="0.2">
      <c r="AJ1953" s="23"/>
      <c r="HH1953"/>
      <c r="IW1953" s="36"/>
      <c r="JI1953"/>
      <c r="JJ1953"/>
      <c r="KX1953" s="23"/>
      <c r="KY1953" s="23"/>
    </row>
    <row r="1954" spans="36:311" x14ac:dyDescent="0.2">
      <c r="AJ1954" s="23"/>
      <c r="HH1954"/>
      <c r="IW1954" s="36"/>
      <c r="JI1954"/>
      <c r="JJ1954"/>
      <c r="KX1954" s="23"/>
      <c r="KY1954" s="23"/>
    </row>
    <row r="1955" spans="36:311" x14ac:dyDescent="0.2">
      <c r="AJ1955" s="23"/>
      <c r="HH1955"/>
      <c r="IW1955" s="36"/>
      <c r="JI1955"/>
      <c r="JJ1955"/>
      <c r="KX1955" s="23"/>
      <c r="KY1955" s="23"/>
    </row>
    <row r="1956" spans="36:311" x14ac:dyDescent="0.2">
      <c r="AJ1956" s="23"/>
      <c r="HH1956"/>
      <c r="IW1956" s="36"/>
      <c r="JI1956"/>
      <c r="JJ1956"/>
      <c r="KX1956" s="23"/>
      <c r="KY1956" s="23"/>
    </row>
    <row r="1957" spans="36:311" x14ac:dyDescent="0.2">
      <c r="AJ1957" s="23"/>
      <c r="HH1957"/>
      <c r="IW1957" s="36"/>
      <c r="JI1957"/>
      <c r="JJ1957"/>
      <c r="KX1957" s="23"/>
      <c r="KY1957" s="23"/>
    </row>
    <row r="1958" spans="36:311" x14ac:dyDescent="0.2">
      <c r="AJ1958" s="23"/>
      <c r="HH1958"/>
      <c r="IW1958" s="36"/>
      <c r="JI1958"/>
      <c r="JJ1958"/>
      <c r="KX1958" s="23"/>
      <c r="KY1958" s="23"/>
    </row>
    <row r="1959" spans="36:311" x14ac:dyDescent="0.2">
      <c r="AJ1959" s="23"/>
      <c r="HH1959"/>
      <c r="IW1959" s="36"/>
      <c r="JI1959"/>
      <c r="JJ1959"/>
      <c r="KX1959" s="23"/>
      <c r="KY1959" s="23"/>
    </row>
    <row r="1960" spans="36:311" x14ac:dyDescent="0.2">
      <c r="AJ1960" s="23"/>
      <c r="HH1960"/>
      <c r="IW1960" s="36"/>
      <c r="JI1960"/>
      <c r="JJ1960"/>
      <c r="KX1960" s="23"/>
      <c r="KY1960" s="23"/>
    </row>
    <row r="1961" spans="36:311" x14ac:dyDescent="0.2">
      <c r="AJ1961" s="23"/>
      <c r="HH1961"/>
      <c r="IW1961" s="36"/>
      <c r="JI1961"/>
      <c r="JJ1961"/>
      <c r="KX1961" s="23"/>
      <c r="KY1961" s="23"/>
    </row>
    <row r="1962" spans="36:311" x14ac:dyDescent="0.2">
      <c r="AJ1962" s="23"/>
      <c r="HH1962"/>
      <c r="IW1962" s="36"/>
      <c r="JI1962"/>
      <c r="JJ1962"/>
      <c r="KX1962" s="23"/>
      <c r="KY1962" s="23"/>
    </row>
    <row r="1963" spans="36:311" x14ac:dyDescent="0.2">
      <c r="AJ1963" s="23"/>
      <c r="HH1963"/>
      <c r="IW1963" s="36"/>
      <c r="JI1963"/>
      <c r="JJ1963"/>
      <c r="KX1963" s="23"/>
      <c r="KY1963" s="23"/>
    </row>
    <row r="1964" spans="36:311" x14ac:dyDescent="0.2">
      <c r="AJ1964" s="23"/>
      <c r="HH1964"/>
      <c r="IW1964" s="36"/>
      <c r="JI1964"/>
      <c r="JJ1964"/>
      <c r="KX1964" s="23"/>
      <c r="KY1964" s="23"/>
    </row>
    <row r="1965" spans="36:311" x14ac:dyDescent="0.2">
      <c r="AJ1965" s="23"/>
      <c r="HH1965"/>
      <c r="IW1965" s="36"/>
      <c r="JI1965"/>
      <c r="JJ1965"/>
      <c r="KX1965" s="23"/>
      <c r="KY1965" s="23"/>
    </row>
    <row r="1966" spans="36:311" x14ac:dyDescent="0.2">
      <c r="AJ1966" s="23"/>
      <c r="HH1966"/>
      <c r="IW1966" s="36"/>
      <c r="JI1966"/>
      <c r="JJ1966"/>
      <c r="KX1966" s="23"/>
      <c r="KY1966" s="23"/>
    </row>
    <row r="1967" spans="36:311" x14ac:dyDescent="0.2">
      <c r="AJ1967" s="23"/>
      <c r="HH1967"/>
      <c r="IW1967" s="36"/>
      <c r="JI1967"/>
      <c r="JJ1967"/>
      <c r="KX1967" s="23"/>
      <c r="KY1967" s="23"/>
    </row>
    <row r="1968" spans="36:311" x14ac:dyDescent="0.2">
      <c r="AJ1968" s="23"/>
      <c r="HH1968"/>
      <c r="IW1968" s="36"/>
      <c r="JI1968"/>
      <c r="JJ1968"/>
      <c r="KX1968" s="23"/>
      <c r="KY1968" s="23"/>
    </row>
    <row r="1969" spans="36:311" x14ac:dyDescent="0.2">
      <c r="AJ1969" s="23"/>
      <c r="HH1969"/>
      <c r="IW1969" s="36"/>
      <c r="JI1969"/>
      <c r="JJ1969"/>
      <c r="KX1969" s="23"/>
      <c r="KY1969" s="23"/>
    </row>
    <row r="1970" spans="36:311" x14ac:dyDescent="0.2">
      <c r="AJ1970" s="23"/>
      <c r="HH1970"/>
      <c r="IW1970" s="36"/>
      <c r="JI1970"/>
      <c r="JJ1970"/>
      <c r="KX1970" s="23"/>
      <c r="KY1970" s="23"/>
    </row>
    <row r="1971" spans="36:311" x14ac:dyDescent="0.2">
      <c r="AJ1971" s="23"/>
      <c r="HH1971"/>
      <c r="IW1971" s="36"/>
      <c r="JI1971"/>
      <c r="JJ1971"/>
      <c r="KX1971" s="23"/>
      <c r="KY1971" s="23"/>
    </row>
    <row r="1972" spans="36:311" x14ac:dyDescent="0.2">
      <c r="AJ1972" s="23"/>
      <c r="HH1972"/>
      <c r="IW1972" s="36"/>
      <c r="JI1972"/>
      <c r="JJ1972"/>
      <c r="KX1972" s="23"/>
      <c r="KY1972" s="23"/>
    </row>
    <row r="1973" spans="36:311" x14ac:dyDescent="0.2">
      <c r="AJ1973" s="23"/>
      <c r="HH1973"/>
      <c r="IW1973" s="36"/>
      <c r="JI1973"/>
      <c r="JJ1973"/>
      <c r="KX1973" s="23"/>
      <c r="KY1973" s="23"/>
    </row>
    <row r="1974" spans="36:311" x14ac:dyDescent="0.2">
      <c r="AJ1974" s="23"/>
      <c r="HH1974"/>
      <c r="IW1974" s="36"/>
      <c r="JI1974"/>
      <c r="JJ1974"/>
      <c r="KX1974" s="23"/>
      <c r="KY1974" s="23"/>
    </row>
    <row r="1975" spans="36:311" x14ac:dyDescent="0.2">
      <c r="AJ1975" s="23"/>
      <c r="HH1975"/>
      <c r="IW1975" s="36"/>
      <c r="JI1975"/>
      <c r="JJ1975"/>
      <c r="KX1975" s="23"/>
      <c r="KY1975" s="23"/>
    </row>
    <row r="1976" spans="36:311" x14ac:dyDescent="0.2">
      <c r="AJ1976" s="23"/>
      <c r="HH1976"/>
      <c r="IW1976" s="36"/>
      <c r="JI1976"/>
      <c r="JJ1976"/>
      <c r="KX1976" s="23"/>
      <c r="KY1976" s="23"/>
    </row>
    <row r="1977" spans="36:311" x14ac:dyDescent="0.2">
      <c r="AJ1977" s="23"/>
      <c r="HH1977"/>
      <c r="IW1977" s="36"/>
      <c r="JI1977"/>
      <c r="JJ1977"/>
      <c r="KX1977" s="23"/>
      <c r="KY1977" s="23"/>
    </row>
    <row r="1978" spans="36:311" x14ac:dyDescent="0.2">
      <c r="AJ1978" s="23"/>
      <c r="HH1978"/>
      <c r="IW1978" s="36"/>
      <c r="JI1978"/>
      <c r="JJ1978"/>
      <c r="KX1978" s="23"/>
      <c r="KY1978" s="23"/>
    </row>
    <row r="1979" spans="36:311" x14ac:dyDescent="0.2">
      <c r="AJ1979" s="23"/>
      <c r="HH1979"/>
      <c r="IW1979" s="36"/>
      <c r="JI1979"/>
      <c r="JJ1979"/>
      <c r="KX1979" s="23"/>
      <c r="KY1979" s="23"/>
    </row>
    <row r="1980" spans="36:311" x14ac:dyDescent="0.2">
      <c r="AJ1980" s="23"/>
      <c r="HH1980"/>
      <c r="IW1980" s="36"/>
      <c r="JI1980"/>
      <c r="JJ1980"/>
      <c r="KX1980" s="23"/>
      <c r="KY1980" s="23"/>
    </row>
    <row r="1981" spans="36:311" x14ac:dyDescent="0.2">
      <c r="AJ1981" s="23"/>
      <c r="HH1981"/>
      <c r="IW1981" s="36"/>
      <c r="JI1981"/>
      <c r="JJ1981"/>
      <c r="KX1981" s="23"/>
      <c r="KY1981" s="23"/>
    </row>
    <row r="1982" spans="36:311" x14ac:dyDescent="0.2">
      <c r="AJ1982" s="23"/>
      <c r="HH1982"/>
      <c r="IW1982" s="36"/>
      <c r="JI1982"/>
      <c r="JJ1982"/>
      <c r="KX1982" s="23"/>
      <c r="KY1982" s="23"/>
    </row>
    <row r="1983" spans="36:311" x14ac:dyDescent="0.2">
      <c r="AJ1983" s="23"/>
      <c r="HH1983"/>
      <c r="IW1983" s="36"/>
      <c r="JI1983"/>
      <c r="JJ1983"/>
      <c r="KX1983" s="23"/>
      <c r="KY1983" s="23"/>
    </row>
    <row r="1984" spans="36:311" x14ac:dyDescent="0.2">
      <c r="AJ1984" s="23"/>
      <c r="HH1984"/>
      <c r="IW1984" s="36"/>
      <c r="JI1984"/>
      <c r="JJ1984"/>
      <c r="KX1984" s="23"/>
      <c r="KY1984" s="23"/>
    </row>
    <row r="1985" spans="36:311" x14ac:dyDescent="0.2">
      <c r="AJ1985" s="23"/>
      <c r="HH1985"/>
      <c r="IW1985" s="36"/>
      <c r="JI1985"/>
      <c r="JJ1985"/>
      <c r="KX1985" s="23"/>
      <c r="KY1985" s="23"/>
    </row>
    <row r="1986" spans="36:311" x14ac:dyDescent="0.2">
      <c r="AJ1986" s="23"/>
      <c r="HH1986"/>
      <c r="IW1986" s="36"/>
      <c r="JI1986"/>
      <c r="JJ1986"/>
      <c r="KX1986" s="23"/>
      <c r="KY1986" s="23"/>
    </row>
    <row r="1987" spans="36:311" x14ac:dyDescent="0.2">
      <c r="AJ1987" s="23"/>
      <c r="HH1987"/>
      <c r="IW1987" s="36"/>
      <c r="JI1987"/>
      <c r="JJ1987"/>
      <c r="KX1987" s="23"/>
      <c r="KY1987" s="23"/>
    </row>
    <row r="1988" spans="36:311" x14ac:dyDescent="0.2">
      <c r="AJ1988" s="23"/>
      <c r="HH1988"/>
      <c r="IW1988" s="36"/>
      <c r="JI1988"/>
      <c r="JJ1988"/>
      <c r="KX1988" s="23"/>
      <c r="KY1988" s="23"/>
    </row>
    <row r="1989" spans="36:311" x14ac:dyDescent="0.2">
      <c r="AJ1989" s="23"/>
      <c r="HH1989"/>
      <c r="IW1989" s="36"/>
      <c r="JI1989"/>
      <c r="JJ1989"/>
      <c r="KX1989" s="23"/>
      <c r="KY1989" s="23"/>
    </row>
    <row r="1990" spans="36:311" x14ac:dyDescent="0.2">
      <c r="AJ1990" s="23"/>
      <c r="HH1990"/>
      <c r="IW1990" s="36"/>
      <c r="JI1990"/>
      <c r="JJ1990"/>
      <c r="KX1990" s="23"/>
      <c r="KY1990" s="23"/>
    </row>
    <row r="1991" spans="36:311" x14ac:dyDescent="0.2">
      <c r="AJ1991" s="23"/>
      <c r="HH1991"/>
      <c r="IW1991" s="36"/>
      <c r="JI1991"/>
      <c r="JJ1991"/>
      <c r="KX1991" s="23"/>
      <c r="KY1991" s="23"/>
    </row>
    <row r="1992" spans="36:311" x14ac:dyDescent="0.2">
      <c r="AJ1992" s="23"/>
      <c r="HH1992"/>
      <c r="IW1992" s="36"/>
      <c r="JI1992"/>
      <c r="JJ1992"/>
      <c r="KX1992" s="23"/>
      <c r="KY1992" s="23"/>
    </row>
    <row r="1993" spans="36:311" x14ac:dyDescent="0.2">
      <c r="AJ1993" s="23"/>
      <c r="HH1993"/>
      <c r="IW1993" s="36"/>
      <c r="JI1993"/>
      <c r="JJ1993"/>
      <c r="KX1993" s="23"/>
      <c r="KY1993" s="23"/>
    </row>
    <row r="1994" spans="36:311" x14ac:dyDescent="0.2">
      <c r="AJ1994" s="23"/>
      <c r="HH1994"/>
      <c r="IW1994" s="36"/>
      <c r="JI1994"/>
      <c r="JJ1994"/>
      <c r="KX1994" s="23"/>
      <c r="KY1994" s="23"/>
    </row>
    <row r="1995" spans="36:311" x14ac:dyDescent="0.2">
      <c r="AJ1995" s="23"/>
      <c r="HH1995"/>
      <c r="IW1995" s="36"/>
      <c r="JI1995"/>
      <c r="JJ1995"/>
      <c r="KX1995" s="23"/>
      <c r="KY1995" s="23"/>
    </row>
    <row r="1996" spans="36:311" x14ac:dyDescent="0.2">
      <c r="AJ1996" s="23"/>
      <c r="HH1996"/>
      <c r="IW1996" s="36"/>
      <c r="JI1996"/>
      <c r="JJ1996"/>
      <c r="KX1996" s="23"/>
      <c r="KY1996" s="23"/>
    </row>
    <row r="1997" spans="36:311" x14ac:dyDescent="0.2">
      <c r="AJ1997" s="23"/>
      <c r="HH1997"/>
      <c r="IW1997" s="36"/>
      <c r="JI1997"/>
      <c r="JJ1997"/>
      <c r="KX1997" s="23"/>
      <c r="KY1997" s="23"/>
    </row>
    <row r="1998" spans="36:311" x14ac:dyDescent="0.2">
      <c r="AJ1998" s="23"/>
      <c r="HH1998"/>
      <c r="IW1998" s="36"/>
      <c r="JI1998"/>
      <c r="JJ1998"/>
      <c r="KX1998" s="23"/>
      <c r="KY1998" s="23"/>
    </row>
    <row r="1999" spans="36:311" x14ac:dyDescent="0.2">
      <c r="AJ1999" s="23"/>
      <c r="HH1999"/>
      <c r="IW1999" s="36"/>
      <c r="JI1999"/>
      <c r="JJ1999"/>
      <c r="KX1999" s="23"/>
      <c r="KY1999" s="23"/>
    </row>
    <row r="2000" spans="36:311" x14ac:dyDescent="0.2">
      <c r="AJ2000" s="23"/>
      <c r="HH2000"/>
      <c r="IW2000" s="36"/>
      <c r="JI2000"/>
      <c r="JJ2000"/>
      <c r="KX2000" s="23"/>
      <c r="KY2000" s="23"/>
    </row>
    <row r="2001" spans="36:311" x14ac:dyDescent="0.2">
      <c r="AJ2001" s="23"/>
      <c r="HH2001"/>
      <c r="IW2001" s="36"/>
      <c r="JI2001"/>
      <c r="JJ2001"/>
      <c r="KX2001" s="23"/>
      <c r="KY2001" s="23"/>
    </row>
    <row r="2002" spans="36:311" x14ac:dyDescent="0.2">
      <c r="AJ2002" s="23"/>
      <c r="HH2002"/>
      <c r="IW2002" s="36"/>
      <c r="JI2002"/>
      <c r="JJ2002"/>
      <c r="KX2002" s="23"/>
      <c r="KY2002" s="23"/>
    </row>
    <row r="2003" spans="36:311" x14ac:dyDescent="0.2">
      <c r="AJ2003" s="23"/>
      <c r="HH2003"/>
      <c r="IW2003" s="36"/>
      <c r="JI2003"/>
      <c r="JJ2003"/>
      <c r="KX2003" s="23"/>
      <c r="KY2003" s="23"/>
    </row>
    <row r="2004" spans="36:311" x14ac:dyDescent="0.2">
      <c r="AJ2004" s="23"/>
      <c r="HH2004"/>
      <c r="IW2004" s="36"/>
      <c r="JI2004"/>
      <c r="JJ2004"/>
      <c r="KX2004" s="23"/>
      <c r="KY2004" s="23"/>
    </row>
    <row r="2005" spans="36:311" x14ac:dyDescent="0.2">
      <c r="AJ2005" s="23"/>
      <c r="HH2005"/>
      <c r="IW2005" s="36"/>
      <c r="JI2005"/>
      <c r="JJ2005"/>
      <c r="KX2005" s="23"/>
      <c r="KY2005" s="23"/>
    </row>
    <row r="2006" spans="36:311" x14ac:dyDescent="0.2">
      <c r="AJ2006" s="23"/>
      <c r="HH2006"/>
      <c r="IW2006" s="36"/>
      <c r="JI2006"/>
      <c r="JJ2006"/>
      <c r="KX2006" s="23"/>
      <c r="KY2006" s="23"/>
    </row>
    <row r="2007" spans="36:311" x14ac:dyDescent="0.2">
      <c r="AJ2007" s="23"/>
      <c r="HH2007"/>
      <c r="IW2007" s="36"/>
      <c r="JI2007"/>
      <c r="JJ2007"/>
      <c r="KX2007" s="23"/>
      <c r="KY2007" s="23"/>
    </row>
    <row r="2008" spans="36:311" x14ac:dyDescent="0.2">
      <c r="AJ2008" s="23"/>
      <c r="HH2008"/>
      <c r="IW2008" s="36"/>
      <c r="JI2008"/>
      <c r="JJ2008"/>
      <c r="KX2008" s="23"/>
      <c r="KY2008" s="23"/>
    </row>
    <row r="2009" spans="36:311" x14ac:dyDescent="0.2">
      <c r="AJ2009" s="23"/>
      <c r="HH2009"/>
      <c r="IW2009" s="36"/>
      <c r="JI2009"/>
      <c r="JJ2009"/>
      <c r="KX2009" s="23"/>
      <c r="KY2009" s="23"/>
    </row>
    <row r="2010" spans="36:311" x14ac:dyDescent="0.2">
      <c r="AJ2010" s="23"/>
      <c r="HH2010"/>
      <c r="IW2010" s="36"/>
      <c r="JI2010"/>
      <c r="JJ2010"/>
      <c r="KX2010" s="23"/>
      <c r="KY2010" s="23"/>
    </row>
    <row r="2011" spans="36:311" x14ac:dyDescent="0.2">
      <c r="AJ2011" s="23"/>
      <c r="HH2011"/>
      <c r="IW2011" s="36"/>
      <c r="JI2011"/>
      <c r="JJ2011"/>
      <c r="KX2011" s="23"/>
      <c r="KY2011" s="23"/>
    </row>
    <row r="2012" spans="36:311" x14ac:dyDescent="0.2">
      <c r="AJ2012" s="23"/>
      <c r="HH2012"/>
      <c r="IW2012" s="36"/>
      <c r="JI2012"/>
      <c r="JJ2012"/>
      <c r="KX2012" s="23"/>
      <c r="KY2012" s="23"/>
    </row>
    <row r="2013" spans="36:311" x14ac:dyDescent="0.2">
      <c r="AJ2013" s="23"/>
      <c r="HH2013"/>
      <c r="IW2013" s="36"/>
      <c r="JI2013"/>
      <c r="JJ2013"/>
      <c r="KX2013" s="23"/>
      <c r="KY2013" s="23"/>
    </row>
    <row r="2014" spans="36:311" x14ac:dyDescent="0.2">
      <c r="AJ2014" s="23"/>
      <c r="HH2014"/>
      <c r="IW2014" s="36"/>
      <c r="JI2014"/>
      <c r="JJ2014"/>
      <c r="KX2014" s="23"/>
      <c r="KY2014" s="23"/>
    </row>
    <row r="2015" spans="36:311" x14ac:dyDescent="0.2">
      <c r="AJ2015" s="23"/>
      <c r="HH2015"/>
      <c r="IW2015" s="36"/>
      <c r="JI2015"/>
      <c r="JJ2015"/>
      <c r="KX2015" s="23"/>
      <c r="KY2015" s="23"/>
    </row>
    <row r="2016" spans="36:311" x14ac:dyDescent="0.2">
      <c r="AJ2016" s="23"/>
      <c r="HH2016"/>
      <c r="IW2016" s="36"/>
      <c r="JI2016"/>
      <c r="JJ2016"/>
      <c r="KX2016" s="23"/>
      <c r="KY2016" s="23"/>
    </row>
    <row r="2017" spans="36:311" x14ac:dyDescent="0.2">
      <c r="AJ2017" s="23"/>
      <c r="HH2017"/>
      <c r="IW2017" s="36"/>
      <c r="JI2017"/>
      <c r="JJ2017"/>
      <c r="KX2017" s="23"/>
      <c r="KY2017" s="23"/>
    </row>
    <row r="2018" spans="36:311" x14ac:dyDescent="0.2">
      <c r="AJ2018" s="23"/>
      <c r="HH2018"/>
      <c r="IW2018" s="36"/>
      <c r="JI2018"/>
      <c r="JJ2018"/>
      <c r="KX2018" s="23"/>
      <c r="KY2018" s="23"/>
    </row>
    <row r="2019" spans="36:311" x14ac:dyDescent="0.2">
      <c r="AJ2019" s="23"/>
      <c r="HH2019"/>
      <c r="IW2019" s="36"/>
      <c r="JI2019"/>
      <c r="JJ2019"/>
      <c r="KX2019" s="23"/>
      <c r="KY2019" s="23"/>
    </row>
    <row r="2020" spans="36:311" x14ac:dyDescent="0.2">
      <c r="AJ2020" s="23"/>
      <c r="HH2020"/>
      <c r="IW2020" s="36"/>
      <c r="JI2020"/>
      <c r="JJ2020"/>
      <c r="KX2020" s="23"/>
      <c r="KY2020" s="23"/>
    </row>
    <row r="2021" spans="36:311" x14ac:dyDescent="0.2">
      <c r="AJ2021" s="23"/>
      <c r="HH2021"/>
      <c r="IW2021" s="36"/>
      <c r="JI2021"/>
      <c r="JJ2021"/>
      <c r="KX2021" s="23"/>
      <c r="KY2021" s="23"/>
    </row>
    <row r="2022" spans="36:311" x14ac:dyDescent="0.2">
      <c r="AJ2022" s="23"/>
      <c r="HH2022"/>
      <c r="IW2022" s="36"/>
      <c r="JI2022"/>
      <c r="JJ2022"/>
      <c r="KX2022" s="23"/>
      <c r="KY2022" s="23"/>
    </row>
    <row r="2023" spans="36:311" x14ac:dyDescent="0.2">
      <c r="AJ2023" s="23"/>
      <c r="HH2023"/>
      <c r="IW2023" s="36"/>
      <c r="JI2023"/>
      <c r="JJ2023"/>
      <c r="KX2023" s="23"/>
      <c r="KY2023" s="23"/>
    </row>
    <row r="2024" spans="36:311" x14ac:dyDescent="0.2">
      <c r="AJ2024" s="23"/>
      <c r="HH2024"/>
      <c r="IW2024" s="36"/>
      <c r="JI2024"/>
      <c r="JJ2024"/>
      <c r="KX2024" s="23"/>
      <c r="KY2024" s="23"/>
    </row>
    <row r="2025" spans="36:311" x14ac:dyDescent="0.2">
      <c r="AJ2025" s="23"/>
      <c r="HH2025"/>
      <c r="IW2025" s="36"/>
      <c r="JI2025"/>
      <c r="JJ2025"/>
      <c r="KX2025" s="23"/>
      <c r="KY2025" s="23"/>
    </row>
    <row r="2026" spans="36:311" x14ac:dyDescent="0.2">
      <c r="AJ2026" s="23"/>
      <c r="HH2026"/>
      <c r="IW2026" s="36"/>
      <c r="JI2026"/>
      <c r="JJ2026"/>
      <c r="KX2026" s="23"/>
      <c r="KY2026" s="23"/>
    </row>
    <row r="2027" spans="36:311" x14ac:dyDescent="0.2">
      <c r="AJ2027" s="23"/>
      <c r="HH2027"/>
      <c r="IW2027" s="36"/>
      <c r="JI2027"/>
      <c r="JJ2027"/>
      <c r="KX2027" s="23"/>
      <c r="KY2027" s="23"/>
    </row>
    <row r="2028" spans="36:311" x14ac:dyDescent="0.2">
      <c r="AJ2028" s="23"/>
      <c r="HH2028"/>
      <c r="IW2028" s="36"/>
      <c r="JI2028"/>
      <c r="JJ2028"/>
      <c r="KX2028" s="23"/>
      <c r="KY2028" s="23"/>
    </row>
    <row r="2029" spans="36:311" x14ac:dyDescent="0.2">
      <c r="AJ2029" s="23"/>
      <c r="HH2029"/>
      <c r="IW2029" s="36"/>
      <c r="JI2029"/>
      <c r="JJ2029"/>
      <c r="KX2029" s="23"/>
      <c r="KY2029" s="23"/>
    </row>
    <row r="2030" spans="36:311" x14ac:dyDescent="0.2">
      <c r="AJ2030" s="23"/>
      <c r="HH2030"/>
      <c r="IW2030" s="36"/>
      <c r="JI2030"/>
      <c r="JJ2030"/>
      <c r="KX2030" s="23"/>
      <c r="KY2030" s="23"/>
    </row>
    <row r="2031" spans="36:311" x14ac:dyDescent="0.2">
      <c r="AJ2031" s="23"/>
      <c r="HH2031"/>
      <c r="IW2031" s="36"/>
      <c r="JI2031"/>
      <c r="JJ2031"/>
      <c r="KX2031" s="23"/>
      <c r="KY2031" s="23"/>
    </row>
    <row r="2032" spans="36:311" x14ac:dyDescent="0.2">
      <c r="AJ2032" s="23"/>
      <c r="HH2032"/>
      <c r="IW2032" s="36"/>
      <c r="JI2032"/>
      <c r="JJ2032"/>
      <c r="KX2032" s="23"/>
      <c r="KY2032" s="23"/>
    </row>
    <row r="2033" spans="36:311" x14ac:dyDescent="0.2">
      <c r="AJ2033" s="23"/>
      <c r="HH2033"/>
      <c r="IW2033" s="36"/>
      <c r="JI2033"/>
      <c r="JJ2033"/>
      <c r="KX2033" s="23"/>
      <c r="KY2033" s="23"/>
    </row>
    <row r="2034" spans="36:311" x14ac:dyDescent="0.2">
      <c r="AJ2034" s="23"/>
      <c r="HH2034"/>
      <c r="IW2034" s="36"/>
      <c r="JI2034"/>
      <c r="JJ2034"/>
      <c r="KX2034" s="23"/>
      <c r="KY2034" s="23"/>
    </row>
    <row r="2035" spans="36:311" x14ac:dyDescent="0.2">
      <c r="AJ2035" s="23"/>
      <c r="HH2035"/>
      <c r="IW2035" s="36"/>
      <c r="JI2035"/>
      <c r="JJ2035"/>
      <c r="KX2035" s="23"/>
      <c r="KY2035" s="23"/>
    </row>
    <row r="2036" spans="36:311" x14ac:dyDescent="0.2">
      <c r="AJ2036" s="23"/>
      <c r="HH2036"/>
      <c r="IW2036" s="36"/>
      <c r="JI2036"/>
      <c r="JJ2036"/>
      <c r="KX2036" s="23"/>
      <c r="KY2036" s="23"/>
    </row>
    <row r="2037" spans="36:311" x14ac:dyDescent="0.2">
      <c r="AJ2037" s="23"/>
      <c r="HH2037"/>
      <c r="IW2037" s="36"/>
      <c r="JI2037"/>
      <c r="JJ2037"/>
      <c r="KX2037" s="23"/>
      <c r="KY2037" s="23"/>
    </row>
    <row r="2038" spans="36:311" x14ac:dyDescent="0.2">
      <c r="AJ2038" s="23"/>
      <c r="HH2038"/>
      <c r="IW2038" s="36"/>
      <c r="JI2038"/>
      <c r="JJ2038"/>
      <c r="KX2038" s="23"/>
      <c r="KY2038" s="23"/>
    </row>
    <row r="2039" spans="36:311" x14ac:dyDescent="0.2">
      <c r="AJ2039" s="23"/>
      <c r="HH2039"/>
      <c r="IW2039" s="36"/>
      <c r="JI2039"/>
      <c r="JJ2039"/>
      <c r="KX2039" s="23"/>
      <c r="KY2039" s="23"/>
    </row>
    <row r="2040" spans="36:311" x14ac:dyDescent="0.2">
      <c r="AJ2040" s="23"/>
      <c r="HH2040"/>
      <c r="IW2040" s="36"/>
      <c r="JI2040"/>
      <c r="JJ2040"/>
      <c r="KX2040" s="23"/>
      <c r="KY2040" s="23"/>
    </row>
    <row r="2041" spans="36:311" x14ac:dyDescent="0.2">
      <c r="AJ2041" s="23"/>
      <c r="HH2041"/>
      <c r="IW2041" s="36"/>
      <c r="JI2041"/>
      <c r="JJ2041"/>
      <c r="KX2041" s="23"/>
      <c r="KY2041" s="23"/>
    </row>
    <row r="2042" spans="36:311" x14ac:dyDescent="0.2">
      <c r="AJ2042" s="23"/>
      <c r="HH2042"/>
      <c r="IW2042" s="36"/>
      <c r="JI2042"/>
      <c r="JJ2042"/>
      <c r="KX2042" s="23"/>
      <c r="KY2042" s="23"/>
    </row>
    <row r="2043" spans="36:311" x14ac:dyDescent="0.2">
      <c r="AJ2043" s="23"/>
      <c r="HH2043"/>
      <c r="IW2043" s="36"/>
      <c r="JI2043"/>
      <c r="JJ2043"/>
      <c r="KX2043" s="23"/>
      <c r="KY2043" s="23"/>
    </row>
    <row r="2044" spans="36:311" x14ac:dyDescent="0.2">
      <c r="AJ2044" s="23"/>
      <c r="HH2044"/>
      <c r="IW2044" s="36"/>
      <c r="JI2044"/>
      <c r="JJ2044"/>
      <c r="KX2044" s="23"/>
      <c r="KY2044" s="23"/>
    </row>
    <row r="2045" spans="36:311" x14ac:dyDescent="0.2">
      <c r="AJ2045" s="23"/>
      <c r="HH2045"/>
      <c r="IW2045" s="36"/>
      <c r="JI2045"/>
      <c r="JJ2045"/>
      <c r="KX2045" s="23"/>
      <c r="KY2045" s="23"/>
    </row>
    <row r="2046" spans="36:311" x14ac:dyDescent="0.2">
      <c r="AJ2046" s="23"/>
      <c r="HH2046"/>
      <c r="IW2046" s="36"/>
      <c r="JI2046"/>
      <c r="JJ2046"/>
      <c r="KX2046" s="23"/>
      <c r="KY2046" s="23"/>
    </row>
    <row r="2047" spans="36:311" x14ac:dyDescent="0.2">
      <c r="AJ2047" s="23"/>
      <c r="HH2047"/>
      <c r="IW2047" s="36"/>
      <c r="JI2047"/>
      <c r="JJ2047"/>
      <c r="KX2047" s="23"/>
      <c r="KY2047" s="23"/>
    </row>
    <row r="2048" spans="36:311" x14ac:dyDescent="0.2">
      <c r="AJ2048" s="23"/>
      <c r="HH2048"/>
      <c r="IW2048" s="36"/>
      <c r="JI2048"/>
      <c r="JJ2048"/>
      <c r="KX2048" s="23"/>
      <c r="KY2048" s="23"/>
    </row>
    <row r="2049" spans="36:311" x14ac:dyDescent="0.2">
      <c r="AJ2049" s="23"/>
      <c r="HH2049"/>
      <c r="IW2049" s="36"/>
      <c r="JI2049"/>
      <c r="JJ2049"/>
      <c r="KX2049" s="23"/>
      <c r="KY2049" s="23"/>
    </row>
    <row r="2050" spans="36:311" x14ac:dyDescent="0.2">
      <c r="AJ2050" s="23"/>
      <c r="HH2050"/>
      <c r="IW2050" s="36"/>
      <c r="JI2050"/>
      <c r="JJ2050"/>
      <c r="KX2050" s="23"/>
      <c r="KY2050" s="23"/>
    </row>
    <row r="2051" spans="36:311" x14ac:dyDescent="0.2">
      <c r="AJ2051" s="23"/>
      <c r="HH2051"/>
      <c r="IW2051" s="36"/>
      <c r="JI2051"/>
      <c r="JJ2051"/>
      <c r="KX2051" s="23"/>
      <c r="KY2051" s="23"/>
    </row>
    <row r="2052" spans="36:311" x14ac:dyDescent="0.2">
      <c r="AJ2052" s="23"/>
      <c r="HH2052"/>
      <c r="IW2052" s="36"/>
      <c r="JI2052"/>
      <c r="JJ2052"/>
      <c r="KX2052" s="23"/>
      <c r="KY2052" s="23"/>
    </row>
    <row r="2053" spans="36:311" x14ac:dyDescent="0.2">
      <c r="AJ2053" s="23"/>
      <c r="HH2053"/>
      <c r="IW2053" s="36"/>
      <c r="JI2053"/>
      <c r="JJ2053"/>
      <c r="KX2053" s="23"/>
      <c r="KY2053" s="23"/>
    </row>
    <row r="2054" spans="36:311" x14ac:dyDescent="0.2">
      <c r="AJ2054" s="23"/>
      <c r="HH2054"/>
      <c r="IW2054" s="36"/>
      <c r="JI2054"/>
      <c r="JJ2054"/>
      <c r="KX2054" s="23"/>
      <c r="KY2054" s="23"/>
    </row>
    <row r="2055" spans="36:311" x14ac:dyDescent="0.2">
      <c r="AJ2055" s="23"/>
      <c r="HH2055"/>
      <c r="IW2055" s="36"/>
      <c r="JI2055"/>
      <c r="JJ2055"/>
      <c r="KX2055" s="23"/>
      <c r="KY2055" s="23"/>
    </row>
    <row r="2056" spans="36:311" x14ac:dyDescent="0.2">
      <c r="AJ2056" s="23"/>
      <c r="HH2056"/>
      <c r="IW2056" s="36"/>
      <c r="JI2056"/>
      <c r="JJ2056"/>
      <c r="KX2056" s="23"/>
      <c r="KY2056" s="23"/>
    </row>
    <row r="2057" spans="36:311" x14ac:dyDescent="0.2">
      <c r="AJ2057" s="23"/>
      <c r="HH2057"/>
      <c r="IW2057" s="36"/>
      <c r="JI2057"/>
      <c r="JJ2057"/>
      <c r="KX2057" s="23"/>
      <c r="KY2057" s="23"/>
    </row>
    <row r="2058" spans="36:311" x14ac:dyDescent="0.2">
      <c r="AJ2058" s="23"/>
      <c r="HH2058"/>
      <c r="IW2058" s="36"/>
      <c r="JI2058"/>
      <c r="JJ2058"/>
      <c r="KX2058" s="23"/>
      <c r="KY2058" s="23"/>
    </row>
    <row r="2059" spans="36:311" x14ac:dyDescent="0.2">
      <c r="AJ2059" s="23"/>
      <c r="HH2059"/>
      <c r="IW2059" s="36"/>
      <c r="JI2059"/>
      <c r="JJ2059"/>
      <c r="KX2059" s="23"/>
      <c r="KY2059" s="23"/>
    </row>
    <row r="2060" spans="36:311" x14ac:dyDescent="0.2">
      <c r="AJ2060" s="23"/>
      <c r="HH2060"/>
      <c r="IW2060" s="36"/>
      <c r="JI2060"/>
      <c r="JJ2060"/>
      <c r="KX2060" s="23"/>
      <c r="KY2060" s="23"/>
    </row>
    <row r="2061" spans="36:311" x14ac:dyDescent="0.2">
      <c r="AJ2061" s="23"/>
      <c r="HH2061"/>
      <c r="IW2061" s="36"/>
      <c r="JI2061"/>
      <c r="JJ2061"/>
      <c r="KX2061" s="23"/>
      <c r="KY2061" s="23"/>
    </row>
    <row r="2062" spans="36:311" x14ac:dyDescent="0.2">
      <c r="AJ2062" s="23"/>
      <c r="HH2062"/>
      <c r="IW2062" s="36"/>
      <c r="JI2062"/>
      <c r="JJ2062"/>
      <c r="KX2062" s="23"/>
      <c r="KY2062" s="23"/>
    </row>
    <row r="2063" spans="36:311" x14ac:dyDescent="0.2">
      <c r="AJ2063" s="23"/>
      <c r="HH2063"/>
      <c r="IW2063" s="36"/>
      <c r="JI2063"/>
      <c r="JJ2063"/>
      <c r="KX2063" s="23"/>
      <c r="KY2063" s="23"/>
    </row>
    <row r="2064" spans="36:311" x14ac:dyDescent="0.2">
      <c r="AJ2064" s="23"/>
      <c r="HH2064"/>
      <c r="IW2064" s="36"/>
      <c r="JI2064"/>
      <c r="JJ2064"/>
      <c r="KX2064" s="23"/>
      <c r="KY2064" s="23"/>
    </row>
    <row r="2065" spans="36:311" x14ac:dyDescent="0.2">
      <c r="AJ2065" s="23"/>
      <c r="HH2065"/>
      <c r="IW2065" s="36"/>
      <c r="JI2065"/>
      <c r="JJ2065"/>
      <c r="KX2065" s="23"/>
      <c r="KY2065" s="23"/>
    </row>
    <row r="2066" spans="36:311" x14ac:dyDescent="0.2">
      <c r="AJ2066" s="23"/>
      <c r="HH2066"/>
      <c r="IW2066" s="36"/>
      <c r="JI2066"/>
      <c r="JJ2066"/>
      <c r="KX2066" s="23"/>
      <c r="KY2066" s="23"/>
    </row>
    <row r="2067" spans="36:311" x14ac:dyDescent="0.2">
      <c r="AJ2067" s="23"/>
      <c r="HH2067"/>
      <c r="IW2067" s="36"/>
      <c r="JI2067"/>
      <c r="JJ2067"/>
      <c r="KX2067" s="23"/>
      <c r="KY2067" s="23"/>
    </row>
    <row r="2068" spans="36:311" x14ac:dyDescent="0.2">
      <c r="AJ2068" s="23"/>
      <c r="HH2068"/>
      <c r="IW2068" s="36"/>
      <c r="JI2068"/>
      <c r="JJ2068"/>
      <c r="KX2068" s="23"/>
      <c r="KY2068" s="23"/>
    </row>
    <row r="2069" spans="36:311" x14ac:dyDescent="0.2">
      <c r="AJ2069" s="23"/>
      <c r="HH2069"/>
      <c r="IW2069" s="36"/>
      <c r="JI2069"/>
      <c r="JJ2069"/>
      <c r="KX2069" s="23"/>
      <c r="KY2069" s="23"/>
    </row>
    <row r="2070" spans="36:311" x14ac:dyDescent="0.2">
      <c r="AJ2070" s="23"/>
      <c r="HH2070"/>
      <c r="IW2070" s="36"/>
      <c r="JI2070"/>
      <c r="JJ2070"/>
      <c r="KX2070" s="23"/>
      <c r="KY2070" s="23"/>
    </row>
    <row r="2071" spans="36:311" x14ac:dyDescent="0.2">
      <c r="AJ2071" s="23"/>
      <c r="HH2071"/>
      <c r="IW2071" s="36"/>
      <c r="JI2071"/>
      <c r="JJ2071"/>
      <c r="KX2071" s="23"/>
      <c r="KY2071" s="23"/>
    </row>
    <row r="2072" spans="36:311" x14ac:dyDescent="0.2">
      <c r="AJ2072" s="23"/>
      <c r="HH2072"/>
      <c r="IW2072" s="36"/>
      <c r="JI2072"/>
      <c r="JJ2072"/>
      <c r="KX2072" s="23"/>
      <c r="KY2072" s="23"/>
    </row>
    <row r="2073" spans="36:311" x14ac:dyDescent="0.2">
      <c r="AJ2073" s="23"/>
      <c r="HH2073"/>
      <c r="IW2073" s="36"/>
      <c r="JI2073"/>
      <c r="JJ2073"/>
      <c r="KX2073" s="23"/>
      <c r="KY2073" s="23"/>
    </row>
    <row r="2074" spans="36:311" x14ac:dyDescent="0.2">
      <c r="AJ2074" s="23"/>
      <c r="HH2074"/>
      <c r="IW2074" s="36"/>
      <c r="JI2074"/>
      <c r="JJ2074"/>
      <c r="KX2074" s="23"/>
      <c r="KY2074" s="23"/>
    </row>
    <row r="2075" spans="36:311" x14ac:dyDescent="0.2">
      <c r="AJ2075" s="23"/>
      <c r="HH2075"/>
      <c r="IW2075" s="36"/>
      <c r="JI2075"/>
      <c r="JJ2075"/>
      <c r="KX2075" s="23"/>
      <c r="KY2075" s="23"/>
    </row>
    <row r="2076" spans="36:311" x14ac:dyDescent="0.2">
      <c r="AJ2076" s="23"/>
      <c r="HH2076"/>
      <c r="IW2076" s="36"/>
      <c r="JI2076"/>
      <c r="JJ2076"/>
      <c r="KX2076" s="23"/>
      <c r="KY2076" s="23"/>
    </row>
    <row r="2077" spans="36:311" x14ac:dyDescent="0.2">
      <c r="AJ2077" s="23"/>
      <c r="HH2077"/>
      <c r="IW2077" s="36"/>
      <c r="JI2077"/>
      <c r="JJ2077"/>
      <c r="KX2077" s="23"/>
      <c r="KY2077" s="23"/>
    </row>
    <row r="2078" spans="36:311" x14ac:dyDescent="0.2">
      <c r="AJ2078" s="23"/>
      <c r="HH2078"/>
      <c r="IW2078" s="36"/>
      <c r="JI2078"/>
      <c r="JJ2078"/>
      <c r="KX2078" s="23"/>
      <c r="KY2078" s="23"/>
    </row>
    <row r="2079" spans="36:311" x14ac:dyDescent="0.2">
      <c r="AJ2079" s="23"/>
      <c r="HH2079"/>
      <c r="IW2079" s="36"/>
      <c r="JI2079"/>
      <c r="JJ2079"/>
      <c r="KX2079" s="23"/>
      <c r="KY2079" s="23"/>
    </row>
    <row r="2080" spans="36:311" x14ac:dyDescent="0.2">
      <c r="AJ2080" s="23"/>
      <c r="HH2080"/>
      <c r="IW2080" s="36"/>
      <c r="JI2080"/>
      <c r="JJ2080"/>
      <c r="KX2080" s="23"/>
      <c r="KY2080" s="23"/>
    </row>
    <row r="2081" spans="36:311" x14ac:dyDescent="0.2">
      <c r="AJ2081" s="23"/>
      <c r="HH2081"/>
      <c r="IW2081" s="36"/>
      <c r="JI2081"/>
      <c r="JJ2081"/>
      <c r="KX2081" s="23"/>
      <c r="KY2081" s="23"/>
    </row>
    <row r="2082" spans="36:311" x14ac:dyDescent="0.2">
      <c r="AJ2082" s="23"/>
      <c r="HH2082"/>
      <c r="IW2082" s="36"/>
      <c r="JI2082"/>
      <c r="JJ2082"/>
      <c r="KX2082" s="23"/>
      <c r="KY2082" s="23"/>
    </row>
    <row r="2083" spans="36:311" x14ac:dyDescent="0.2">
      <c r="AJ2083" s="23"/>
      <c r="HH2083"/>
      <c r="IW2083" s="36"/>
      <c r="JI2083"/>
      <c r="JJ2083"/>
      <c r="KX2083" s="23"/>
      <c r="KY2083" s="23"/>
    </row>
    <row r="2084" spans="36:311" x14ac:dyDescent="0.2">
      <c r="AJ2084" s="23"/>
      <c r="HH2084"/>
      <c r="IW2084" s="36"/>
      <c r="JI2084"/>
      <c r="JJ2084"/>
      <c r="KX2084" s="23"/>
      <c r="KY2084" s="23"/>
    </row>
    <row r="2085" spans="36:311" x14ac:dyDescent="0.2">
      <c r="AJ2085" s="23"/>
      <c r="HH2085"/>
      <c r="IW2085" s="36"/>
      <c r="JI2085"/>
      <c r="JJ2085"/>
      <c r="KX2085" s="23"/>
      <c r="KY2085" s="23"/>
    </row>
    <row r="2086" spans="36:311" x14ac:dyDescent="0.2">
      <c r="AJ2086" s="23"/>
      <c r="HH2086"/>
      <c r="IW2086" s="36"/>
      <c r="JI2086"/>
      <c r="JJ2086"/>
      <c r="KX2086" s="23"/>
      <c r="KY2086" s="23"/>
    </row>
    <row r="2087" spans="36:311" x14ac:dyDescent="0.2">
      <c r="AJ2087" s="23"/>
      <c r="HH2087"/>
      <c r="IW2087" s="36"/>
      <c r="JI2087"/>
      <c r="JJ2087"/>
      <c r="KX2087" s="23"/>
      <c r="KY2087" s="23"/>
    </row>
    <row r="2088" spans="36:311" x14ac:dyDescent="0.2">
      <c r="AJ2088" s="23"/>
      <c r="HH2088"/>
      <c r="IW2088" s="36"/>
      <c r="JI2088"/>
      <c r="JJ2088"/>
      <c r="KX2088" s="23"/>
      <c r="KY2088" s="23"/>
    </row>
    <row r="2089" spans="36:311" x14ac:dyDescent="0.2">
      <c r="AJ2089" s="23"/>
      <c r="HH2089"/>
      <c r="IW2089" s="36"/>
      <c r="JI2089"/>
      <c r="JJ2089"/>
      <c r="KX2089" s="23"/>
      <c r="KY2089" s="23"/>
    </row>
    <row r="2090" spans="36:311" x14ac:dyDescent="0.2">
      <c r="AJ2090" s="23"/>
      <c r="HH2090"/>
      <c r="IW2090" s="36"/>
      <c r="JI2090"/>
      <c r="JJ2090"/>
      <c r="KX2090" s="23"/>
      <c r="KY2090" s="23"/>
    </row>
    <row r="2091" spans="36:311" x14ac:dyDescent="0.2">
      <c r="AJ2091" s="23"/>
      <c r="HH2091"/>
      <c r="IW2091" s="36"/>
      <c r="JI2091"/>
      <c r="JJ2091"/>
      <c r="KX2091" s="23"/>
      <c r="KY2091" s="23"/>
    </row>
    <row r="2092" spans="36:311" x14ac:dyDescent="0.2">
      <c r="AJ2092" s="23"/>
      <c r="HH2092"/>
      <c r="IW2092" s="36"/>
      <c r="JI2092"/>
      <c r="JJ2092"/>
      <c r="KX2092" s="23"/>
      <c r="KY2092" s="23"/>
    </row>
    <row r="2093" spans="36:311" x14ac:dyDescent="0.2">
      <c r="AJ2093" s="23"/>
      <c r="HH2093"/>
      <c r="IW2093" s="36"/>
      <c r="JI2093"/>
      <c r="JJ2093"/>
      <c r="KX2093" s="23"/>
      <c r="KY2093" s="23"/>
    </row>
    <row r="2094" spans="36:311" x14ac:dyDescent="0.2">
      <c r="AJ2094" s="23"/>
      <c r="HH2094"/>
      <c r="IW2094" s="36"/>
      <c r="JI2094"/>
      <c r="JJ2094"/>
      <c r="KX2094" s="23"/>
      <c r="KY2094" s="23"/>
    </row>
    <row r="2095" spans="36:311" x14ac:dyDescent="0.2">
      <c r="AJ2095" s="23"/>
      <c r="HH2095"/>
      <c r="IW2095" s="36"/>
      <c r="JI2095"/>
      <c r="JJ2095"/>
      <c r="KX2095" s="23"/>
      <c r="KY2095" s="23"/>
    </row>
    <row r="2096" spans="36:311" x14ac:dyDescent="0.2">
      <c r="AJ2096" s="23"/>
      <c r="HH2096"/>
      <c r="IW2096" s="36"/>
      <c r="JI2096"/>
      <c r="JJ2096"/>
      <c r="KX2096" s="23"/>
      <c r="KY2096" s="23"/>
    </row>
    <row r="2097" spans="36:311" x14ac:dyDescent="0.2">
      <c r="AJ2097" s="23"/>
      <c r="HH2097"/>
      <c r="IW2097" s="36"/>
      <c r="JI2097"/>
      <c r="JJ2097"/>
      <c r="KX2097" s="23"/>
      <c r="KY2097" s="23"/>
    </row>
    <row r="2098" spans="36:311" x14ac:dyDescent="0.2">
      <c r="AJ2098" s="23"/>
      <c r="HH2098"/>
      <c r="IW2098" s="36"/>
      <c r="JI2098"/>
      <c r="JJ2098"/>
      <c r="KX2098" s="23"/>
      <c r="KY2098" s="23"/>
    </row>
    <row r="2099" spans="36:311" x14ac:dyDescent="0.2">
      <c r="AJ2099" s="23"/>
      <c r="HH2099"/>
      <c r="IW2099" s="36"/>
      <c r="JI2099"/>
      <c r="JJ2099"/>
      <c r="KX2099" s="23"/>
      <c r="KY2099" s="23"/>
    </row>
    <row r="2100" spans="36:311" x14ac:dyDescent="0.2">
      <c r="AJ2100" s="23"/>
      <c r="HH2100"/>
      <c r="IW2100" s="36"/>
      <c r="JI2100"/>
      <c r="JJ2100"/>
      <c r="KX2100" s="23"/>
      <c r="KY2100" s="23"/>
    </row>
    <row r="2101" spans="36:311" x14ac:dyDescent="0.2">
      <c r="AJ2101" s="23"/>
      <c r="HH2101"/>
      <c r="IW2101" s="36"/>
      <c r="JI2101"/>
      <c r="JJ2101"/>
      <c r="KX2101" s="23"/>
      <c r="KY2101" s="23"/>
    </row>
    <row r="2102" spans="36:311" x14ac:dyDescent="0.2">
      <c r="AJ2102" s="23"/>
      <c r="HH2102"/>
      <c r="IW2102" s="36"/>
      <c r="JI2102"/>
      <c r="JJ2102"/>
      <c r="KX2102" s="23"/>
      <c r="KY2102" s="23"/>
    </row>
    <row r="2103" spans="36:311" x14ac:dyDescent="0.2">
      <c r="AJ2103" s="23"/>
      <c r="HH2103"/>
      <c r="IW2103" s="36"/>
      <c r="JI2103"/>
      <c r="JJ2103"/>
      <c r="KX2103" s="23"/>
      <c r="KY2103" s="23"/>
    </row>
    <row r="2104" spans="36:311" x14ac:dyDescent="0.2">
      <c r="AJ2104" s="23"/>
      <c r="HH2104"/>
      <c r="IW2104" s="36"/>
      <c r="JI2104"/>
      <c r="JJ2104"/>
      <c r="KX2104" s="23"/>
      <c r="KY2104" s="23"/>
    </row>
    <row r="2105" spans="36:311" x14ac:dyDescent="0.2">
      <c r="AJ2105" s="23"/>
      <c r="HH2105"/>
      <c r="IW2105" s="36"/>
      <c r="JI2105"/>
      <c r="JJ2105"/>
      <c r="KX2105" s="23"/>
      <c r="KY2105" s="23"/>
    </row>
    <row r="2106" spans="36:311" x14ac:dyDescent="0.2">
      <c r="AJ2106" s="23"/>
      <c r="HH2106"/>
      <c r="IW2106" s="36"/>
      <c r="JI2106"/>
      <c r="JJ2106"/>
      <c r="KX2106" s="23"/>
      <c r="KY2106" s="23"/>
    </row>
    <row r="2107" spans="36:311" x14ac:dyDescent="0.2">
      <c r="AJ2107" s="23"/>
      <c r="HH2107"/>
      <c r="IW2107" s="36"/>
      <c r="JI2107"/>
      <c r="JJ2107"/>
      <c r="KX2107" s="23"/>
      <c r="KY2107" s="23"/>
    </row>
    <row r="2108" spans="36:311" x14ac:dyDescent="0.2">
      <c r="AJ2108" s="23"/>
      <c r="HH2108"/>
      <c r="IW2108" s="36"/>
      <c r="JI2108"/>
      <c r="JJ2108"/>
      <c r="KX2108" s="23"/>
      <c r="KY2108" s="23"/>
    </row>
    <row r="2109" spans="36:311" x14ac:dyDescent="0.2">
      <c r="AJ2109" s="23"/>
      <c r="HH2109"/>
      <c r="IW2109" s="36"/>
      <c r="JI2109"/>
      <c r="JJ2109"/>
      <c r="KX2109" s="23"/>
      <c r="KY2109" s="23"/>
    </row>
    <row r="2110" spans="36:311" x14ac:dyDescent="0.2">
      <c r="AJ2110" s="23"/>
      <c r="HH2110"/>
      <c r="IW2110" s="36"/>
      <c r="JI2110"/>
      <c r="JJ2110"/>
      <c r="KX2110" s="23"/>
      <c r="KY2110" s="23"/>
    </row>
    <row r="2111" spans="36:311" x14ac:dyDescent="0.2">
      <c r="AJ2111" s="23"/>
      <c r="HH2111"/>
      <c r="IW2111" s="36"/>
      <c r="JI2111"/>
      <c r="JJ2111"/>
      <c r="KX2111" s="23"/>
      <c r="KY2111" s="23"/>
    </row>
    <row r="2112" spans="36:311" x14ac:dyDescent="0.2">
      <c r="AJ2112" s="23"/>
      <c r="HH2112"/>
      <c r="IW2112" s="36"/>
      <c r="JI2112"/>
      <c r="JJ2112"/>
      <c r="KX2112" s="23"/>
      <c r="KY2112" s="23"/>
    </row>
    <row r="2113" spans="36:311" x14ac:dyDescent="0.2">
      <c r="AJ2113" s="23"/>
      <c r="HH2113"/>
      <c r="IW2113" s="36"/>
      <c r="JI2113"/>
      <c r="JJ2113"/>
      <c r="KX2113" s="23"/>
      <c r="KY2113" s="23"/>
    </row>
    <row r="2114" spans="36:311" x14ac:dyDescent="0.2">
      <c r="AJ2114" s="23"/>
      <c r="HH2114"/>
      <c r="IW2114" s="36"/>
      <c r="JI2114"/>
      <c r="JJ2114"/>
      <c r="KX2114" s="23"/>
      <c r="KY2114" s="23"/>
    </row>
    <row r="2115" spans="36:311" x14ac:dyDescent="0.2">
      <c r="AJ2115" s="23"/>
      <c r="HH2115"/>
      <c r="IW2115" s="36"/>
      <c r="JI2115"/>
      <c r="JJ2115"/>
      <c r="KX2115" s="23"/>
      <c r="KY2115" s="23"/>
    </row>
    <row r="2116" spans="36:311" x14ac:dyDescent="0.2">
      <c r="AJ2116" s="23"/>
      <c r="HH2116"/>
      <c r="IW2116" s="36"/>
      <c r="JI2116"/>
      <c r="JJ2116"/>
      <c r="KX2116" s="23"/>
      <c r="KY2116" s="23"/>
    </row>
    <row r="2117" spans="36:311" x14ac:dyDescent="0.2">
      <c r="AJ2117" s="23"/>
      <c r="HH2117"/>
      <c r="IW2117" s="36"/>
      <c r="JI2117"/>
      <c r="JJ2117"/>
      <c r="KX2117" s="23"/>
      <c r="KY2117" s="23"/>
    </row>
    <row r="2118" spans="36:311" x14ac:dyDescent="0.2">
      <c r="AJ2118" s="23"/>
      <c r="HH2118"/>
      <c r="IW2118" s="36"/>
      <c r="JI2118"/>
      <c r="JJ2118"/>
      <c r="KX2118" s="23"/>
      <c r="KY2118" s="23"/>
    </row>
    <row r="2119" spans="36:311" x14ac:dyDescent="0.2">
      <c r="AJ2119" s="23"/>
      <c r="HH2119"/>
      <c r="IW2119" s="36"/>
      <c r="JI2119"/>
      <c r="JJ2119"/>
      <c r="KX2119" s="23"/>
      <c r="KY2119" s="23"/>
    </row>
    <row r="2120" spans="36:311" x14ac:dyDescent="0.2">
      <c r="AJ2120" s="23"/>
      <c r="HH2120"/>
      <c r="IW2120" s="36"/>
      <c r="JI2120"/>
      <c r="JJ2120"/>
      <c r="KX2120" s="23"/>
      <c r="KY2120" s="23"/>
    </row>
    <row r="2121" spans="36:311" x14ac:dyDescent="0.2">
      <c r="AJ2121" s="23"/>
      <c r="HH2121"/>
      <c r="IW2121" s="36"/>
      <c r="JI2121"/>
      <c r="JJ2121"/>
      <c r="KX2121" s="23"/>
      <c r="KY2121" s="23"/>
    </row>
    <row r="2122" spans="36:311" x14ac:dyDescent="0.2">
      <c r="AJ2122" s="23"/>
      <c r="HH2122"/>
      <c r="IW2122" s="36"/>
      <c r="JI2122"/>
      <c r="JJ2122"/>
      <c r="KX2122" s="23"/>
      <c r="KY2122" s="23"/>
    </row>
    <row r="2123" spans="36:311" x14ac:dyDescent="0.2">
      <c r="AJ2123" s="23"/>
      <c r="HH2123"/>
      <c r="IW2123" s="36"/>
      <c r="JI2123"/>
      <c r="JJ2123"/>
      <c r="KX2123" s="23"/>
      <c r="KY2123" s="23"/>
    </row>
    <row r="2124" spans="36:311" x14ac:dyDescent="0.2">
      <c r="AJ2124" s="23"/>
      <c r="HH2124"/>
      <c r="IW2124" s="36"/>
      <c r="JI2124"/>
      <c r="JJ2124"/>
      <c r="KX2124" s="23"/>
      <c r="KY2124" s="23"/>
    </row>
    <row r="2125" spans="36:311" x14ac:dyDescent="0.2">
      <c r="AJ2125" s="23"/>
      <c r="HH2125"/>
      <c r="IW2125" s="36"/>
      <c r="JI2125"/>
      <c r="JJ2125"/>
      <c r="KX2125" s="23"/>
      <c r="KY2125" s="23"/>
    </row>
    <row r="2126" spans="36:311" x14ac:dyDescent="0.2">
      <c r="AJ2126" s="23"/>
      <c r="HH2126"/>
      <c r="IW2126" s="36"/>
      <c r="JI2126"/>
      <c r="JJ2126"/>
      <c r="KX2126" s="23"/>
      <c r="KY2126" s="23"/>
    </row>
    <row r="2127" spans="36:311" x14ac:dyDescent="0.2">
      <c r="AJ2127" s="23"/>
      <c r="HH2127"/>
      <c r="IW2127" s="36"/>
      <c r="JI2127"/>
      <c r="JJ2127"/>
      <c r="KX2127" s="23"/>
      <c r="KY2127" s="23"/>
    </row>
    <row r="2128" spans="36:311" x14ac:dyDescent="0.2">
      <c r="AJ2128" s="23"/>
      <c r="HH2128"/>
      <c r="IW2128" s="36"/>
      <c r="JI2128"/>
      <c r="JJ2128"/>
      <c r="KX2128" s="23"/>
      <c r="KY2128" s="23"/>
    </row>
    <row r="2129" spans="36:311" x14ac:dyDescent="0.2">
      <c r="AJ2129" s="23"/>
      <c r="HH2129"/>
      <c r="IW2129" s="36"/>
      <c r="JI2129"/>
      <c r="JJ2129"/>
      <c r="KX2129" s="23"/>
      <c r="KY2129" s="23"/>
    </row>
    <row r="2130" spans="36:311" x14ac:dyDescent="0.2">
      <c r="AJ2130" s="23"/>
      <c r="HH2130"/>
      <c r="IW2130" s="36"/>
      <c r="JI2130"/>
      <c r="JJ2130"/>
      <c r="KX2130" s="23"/>
      <c r="KY2130" s="23"/>
    </row>
    <row r="2131" spans="36:311" x14ac:dyDescent="0.2">
      <c r="AJ2131" s="23"/>
      <c r="HH2131"/>
      <c r="IW2131" s="36"/>
      <c r="JI2131"/>
      <c r="JJ2131"/>
      <c r="KX2131" s="23"/>
      <c r="KY2131" s="23"/>
    </row>
    <row r="2132" spans="36:311" x14ac:dyDescent="0.2">
      <c r="AJ2132" s="23"/>
      <c r="HH2132"/>
      <c r="IW2132" s="36"/>
      <c r="JI2132"/>
      <c r="JJ2132"/>
      <c r="KX2132" s="23"/>
      <c r="KY2132" s="23"/>
    </row>
    <row r="2133" spans="36:311" x14ac:dyDescent="0.2">
      <c r="AJ2133" s="23"/>
      <c r="HH2133"/>
      <c r="IW2133" s="36"/>
      <c r="JI2133"/>
      <c r="JJ2133"/>
      <c r="KX2133" s="23"/>
      <c r="KY2133" s="23"/>
    </row>
    <row r="2134" spans="36:311" x14ac:dyDescent="0.2">
      <c r="AJ2134" s="23"/>
      <c r="HH2134"/>
      <c r="IW2134" s="36"/>
      <c r="JI2134"/>
      <c r="JJ2134"/>
      <c r="KX2134" s="23"/>
      <c r="KY2134" s="23"/>
    </row>
    <row r="2135" spans="36:311" x14ac:dyDescent="0.2">
      <c r="AJ2135" s="23"/>
      <c r="HH2135"/>
      <c r="IW2135" s="36"/>
      <c r="JI2135"/>
      <c r="JJ2135"/>
      <c r="KX2135" s="23"/>
      <c r="KY2135" s="23"/>
    </row>
    <row r="2136" spans="36:311" x14ac:dyDescent="0.2">
      <c r="AJ2136" s="23"/>
      <c r="HH2136"/>
      <c r="IW2136" s="36"/>
      <c r="JI2136"/>
      <c r="JJ2136"/>
      <c r="KX2136" s="23"/>
      <c r="KY2136" s="23"/>
    </row>
    <row r="2137" spans="36:311" x14ac:dyDescent="0.2">
      <c r="AJ2137" s="23"/>
      <c r="HH2137"/>
      <c r="IW2137" s="36"/>
      <c r="JI2137"/>
      <c r="JJ2137"/>
      <c r="KX2137" s="23"/>
      <c r="KY2137" s="23"/>
    </row>
    <row r="2138" spans="36:311" x14ac:dyDescent="0.2">
      <c r="AJ2138" s="23"/>
      <c r="HH2138"/>
      <c r="IW2138" s="36"/>
      <c r="JI2138"/>
      <c r="JJ2138"/>
      <c r="KX2138" s="23"/>
      <c r="KY2138" s="23"/>
    </row>
    <row r="2139" spans="36:311" x14ac:dyDescent="0.2">
      <c r="AJ2139" s="23"/>
      <c r="HH2139"/>
      <c r="IW2139" s="36"/>
      <c r="JI2139"/>
      <c r="JJ2139"/>
      <c r="KX2139" s="23"/>
      <c r="KY2139" s="23"/>
    </row>
    <row r="2140" spans="36:311" x14ac:dyDescent="0.2">
      <c r="AJ2140" s="23"/>
      <c r="HH2140"/>
      <c r="IW2140" s="36"/>
      <c r="JI2140"/>
      <c r="JJ2140"/>
      <c r="KX2140" s="23"/>
      <c r="KY2140" s="23"/>
    </row>
    <row r="2141" spans="36:311" x14ac:dyDescent="0.2">
      <c r="AJ2141" s="23"/>
      <c r="HH2141"/>
      <c r="IW2141" s="36"/>
      <c r="JI2141"/>
      <c r="JJ2141"/>
      <c r="KX2141" s="23"/>
      <c r="KY2141" s="23"/>
    </row>
    <row r="2142" spans="36:311" x14ac:dyDescent="0.2">
      <c r="AJ2142" s="23"/>
      <c r="HH2142"/>
      <c r="IW2142" s="36"/>
      <c r="JI2142"/>
      <c r="JJ2142"/>
      <c r="KX2142" s="23"/>
      <c r="KY2142" s="23"/>
    </row>
    <row r="2143" spans="36:311" x14ac:dyDescent="0.2">
      <c r="AJ2143" s="23"/>
      <c r="HH2143"/>
      <c r="IW2143" s="36"/>
      <c r="JI2143"/>
      <c r="JJ2143"/>
      <c r="KX2143" s="23"/>
      <c r="KY2143" s="23"/>
    </row>
    <row r="2144" spans="36:311" x14ac:dyDescent="0.2">
      <c r="AJ2144" s="23"/>
      <c r="HH2144"/>
      <c r="IW2144" s="36"/>
      <c r="JI2144"/>
      <c r="JJ2144"/>
      <c r="KX2144" s="23"/>
      <c r="KY2144" s="23"/>
    </row>
    <row r="2145" spans="36:311" x14ac:dyDescent="0.2">
      <c r="AJ2145" s="23"/>
      <c r="HH2145"/>
      <c r="IW2145" s="36"/>
      <c r="JI2145"/>
      <c r="JJ2145"/>
      <c r="KX2145" s="23"/>
      <c r="KY2145" s="23"/>
    </row>
    <row r="2146" spans="36:311" x14ac:dyDescent="0.2">
      <c r="AJ2146" s="23"/>
      <c r="HH2146"/>
      <c r="IW2146" s="36"/>
      <c r="JI2146"/>
      <c r="JJ2146"/>
      <c r="KX2146" s="23"/>
      <c r="KY2146" s="23"/>
    </row>
    <row r="2147" spans="36:311" x14ac:dyDescent="0.2">
      <c r="AJ2147" s="23"/>
      <c r="HH2147"/>
      <c r="IW2147" s="36"/>
      <c r="JI2147"/>
      <c r="JJ2147"/>
      <c r="KX2147" s="23"/>
      <c r="KY2147" s="23"/>
    </row>
    <row r="2148" spans="36:311" x14ac:dyDescent="0.2">
      <c r="AJ2148" s="23"/>
      <c r="HH2148"/>
      <c r="IW2148" s="36"/>
      <c r="JI2148"/>
      <c r="JJ2148"/>
      <c r="KX2148" s="23"/>
      <c r="KY2148" s="23"/>
    </row>
    <row r="2149" spans="36:311" x14ac:dyDescent="0.2">
      <c r="AJ2149" s="23"/>
      <c r="HH2149"/>
      <c r="IW2149" s="36"/>
      <c r="JI2149"/>
      <c r="JJ2149"/>
      <c r="KX2149" s="23"/>
      <c r="KY2149" s="23"/>
    </row>
    <row r="2150" spans="36:311" x14ac:dyDescent="0.2">
      <c r="AJ2150" s="23"/>
      <c r="HH2150"/>
      <c r="IW2150" s="36"/>
      <c r="JI2150"/>
      <c r="JJ2150"/>
      <c r="KX2150" s="23"/>
      <c r="KY2150" s="23"/>
    </row>
    <row r="2151" spans="36:311" x14ac:dyDescent="0.2">
      <c r="AJ2151" s="23"/>
      <c r="HH2151"/>
      <c r="IW2151" s="36"/>
      <c r="JI2151"/>
      <c r="JJ2151"/>
      <c r="KX2151" s="23"/>
      <c r="KY2151" s="23"/>
    </row>
    <row r="2152" spans="36:311" x14ac:dyDescent="0.2">
      <c r="AJ2152" s="23"/>
      <c r="HH2152"/>
      <c r="IW2152" s="36"/>
      <c r="JI2152"/>
      <c r="JJ2152"/>
      <c r="KX2152" s="23"/>
      <c r="KY2152" s="23"/>
    </row>
    <row r="2153" spans="36:311" x14ac:dyDescent="0.2">
      <c r="AJ2153" s="23"/>
      <c r="HH2153"/>
      <c r="IW2153" s="36"/>
      <c r="JI2153"/>
      <c r="JJ2153"/>
      <c r="KX2153" s="23"/>
      <c r="KY2153" s="23"/>
    </row>
    <row r="2154" spans="36:311" x14ac:dyDescent="0.2">
      <c r="AJ2154" s="23"/>
      <c r="HH2154"/>
      <c r="IW2154" s="36"/>
      <c r="JI2154"/>
      <c r="JJ2154"/>
      <c r="KX2154" s="23"/>
      <c r="KY2154" s="23"/>
    </row>
    <row r="2155" spans="36:311" x14ac:dyDescent="0.2">
      <c r="AJ2155" s="23"/>
      <c r="HH2155"/>
      <c r="IW2155" s="36"/>
      <c r="JI2155"/>
      <c r="JJ2155"/>
      <c r="KX2155" s="23"/>
      <c r="KY2155" s="23"/>
    </row>
    <row r="2156" spans="36:311" x14ac:dyDescent="0.2">
      <c r="AJ2156" s="23"/>
      <c r="HH2156"/>
      <c r="IW2156" s="36"/>
      <c r="JI2156"/>
      <c r="JJ2156"/>
      <c r="KX2156" s="23"/>
      <c r="KY2156" s="23"/>
    </row>
    <row r="2157" spans="36:311" x14ac:dyDescent="0.2">
      <c r="AJ2157" s="23"/>
      <c r="HH2157"/>
      <c r="IW2157" s="36"/>
      <c r="JI2157"/>
      <c r="JJ2157"/>
      <c r="KX2157" s="23"/>
      <c r="KY2157" s="23"/>
    </row>
    <row r="2158" spans="36:311" x14ac:dyDescent="0.2">
      <c r="AJ2158" s="23"/>
      <c r="HH2158"/>
      <c r="IW2158" s="36"/>
      <c r="JI2158"/>
      <c r="JJ2158"/>
      <c r="KX2158" s="23"/>
      <c r="KY2158" s="23"/>
    </row>
    <row r="2159" spans="36:311" x14ac:dyDescent="0.2">
      <c r="AJ2159" s="23"/>
      <c r="HH2159"/>
      <c r="IW2159" s="36"/>
      <c r="JI2159"/>
      <c r="JJ2159"/>
      <c r="KX2159" s="23"/>
      <c r="KY2159" s="23"/>
    </row>
    <row r="2160" spans="36:311" x14ac:dyDescent="0.2">
      <c r="AJ2160" s="23"/>
      <c r="HH2160"/>
      <c r="IW2160" s="36"/>
      <c r="JI2160"/>
      <c r="JJ2160"/>
      <c r="KX2160" s="23"/>
      <c r="KY2160" s="23"/>
    </row>
    <row r="2161" spans="36:311" x14ac:dyDescent="0.2">
      <c r="AJ2161" s="23"/>
      <c r="HH2161"/>
      <c r="IW2161" s="36"/>
      <c r="JI2161"/>
      <c r="JJ2161"/>
      <c r="KX2161" s="23"/>
      <c r="KY2161" s="23"/>
    </row>
    <row r="2162" spans="36:311" x14ac:dyDescent="0.2">
      <c r="AJ2162" s="23"/>
      <c r="HH2162"/>
      <c r="IW2162" s="36"/>
      <c r="JI2162"/>
      <c r="JJ2162"/>
      <c r="KX2162" s="23"/>
      <c r="KY2162" s="23"/>
    </row>
    <row r="2163" spans="36:311" x14ac:dyDescent="0.2">
      <c r="AJ2163" s="23"/>
      <c r="HH2163"/>
      <c r="IW2163" s="36"/>
      <c r="JI2163"/>
      <c r="JJ2163"/>
      <c r="KX2163" s="23"/>
      <c r="KY2163" s="23"/>
    </row>
    <row r="2164" spans="36:311" x14ac:dyDescent="0.2">
      <c r="AJ2164" s="23"/>
      <c r="HH2164"/>
      <c r="IW2164" s="36"/>
      <c r="JI2164"/>
      <c r="JJ2164"/>
      <c r="KX2164" s="23"/>
      <c r="KY2164" s="23"/>
    </row>
    <row r="2165" spans="36:311" x14ac:dyDescent="0.2">
      <c r="AJ2165" s="23"/>
      <c r="HH2165"/>
      <c r="IW2165" s="36"/>
      <c r="JI2165"/>
      <c r="JJ2165"/>
      <c r="KX2165" s="23"/>
      <c r="KY2165" s="23"/>
    </row>
    <row r="2166" spans="36:311" x14ac:dyDescent="0.2">
      <c r="AJ2166" s="23"/>
      <c r="HH2166"/>
      <c r="IW2166" s="36"/>
      <c r="JI2166"/>
      <c r="JJ2166"/>
      <c r="KX2166" s="23"/>
      <c r="KY2166" s="23"/>
    </row>
    <row r="2167" spans="36:311" x14ac:dyDescent="0.2">
      <c r="AJ2167" s="23"/>
      <c r="HH2167"/>
      <c r="IW2167" s="36"/>
      <c r="JI2167"/>
      <c r="JJ2167"/>
      <c r="KX2167" s="23"/>
      <c r="KY2167" s="23"/>
    </row>
    <row r="2168" spans="36:311" x14ac:dyDescent="0.2">
      <c r="AJ2168" s="23"/>
      <c r="HH2168"/>
      <c r="IW2168" s="36"/>
      <c r="JI2168"/>
      <c r="JJ2168"/>
      <c r="KX2168" s="23"/>
      <c r="KY2168" s="23"/>
    </row>
    <row r="2169" spans="36:311" x14ac:dyDescent="0.2">
      <c r="AJ2169" s="23"/>
      <c r="HH2169"/>
      <c r="IW2169" s="36"/>
      <c r="JI2169"/>
      <c r="JJ2169"/>
      <c r="KX2169" s="23"/>
      <c r="KY2169" s="23"/>
    </row>
    <row r="2170" spans="36:311" x14ac:dyDescent="0.2">
      <c r="AJ2170" s="23"/>
      <c r="HH2170"/>
      <c r="IW2170" s="36"/>
      <c r="JI2170"/>
      <c r="JJ2170"/>
      <c r="KX2170" s="23"/>
      <c r="KY2170" s="23"/>
    </row>
    <row r="2171" spans="36:311" x14ac:dyDescent="0.2">
      <c r="AJ2171" s="23"/>
      <c r="HH2171"/>
      <c r="IW2171" s="36"/>
      <c r="JI2171"/>
      <c r="JJ2171"/>
      <c r="KX2171" s="23"/>
      <c r="KY2171" s="23"/>
    </row>
    <row r="2172" spans="36:311" x14ac:dyDescent="0.2">
      <c r="AJ2172" s="23"/>
      <c r="HH2172"/>
      <c r="IW2172" s="36"/>
      <c r="JI2172"/>
      <c r="JJ2172"/>
      <c r="KX2172" s="23"/>
      <c r="KY2172" s="23"/>
    </row>
    <row r="2173" spans="36:311" x14ac:dyDescent="0.2">
      <c r="AJ2173" s="23"/>
      <c r="HH2173"/>
      <c r="IW2173" s="36"/>
      <c r="JI2173"/>
      <c r="JJ2173"/>
      <c r="KX2173" s="23"/>
      <c r="KY2173" s="23"/>
    </row>
    <row r="2174" spans="36:311" x14ac:dyDescent="0.2">
      <c r="AJ2174" s="23"/>
      <c r="HH2174"/>
      <c r="IW2174" s="36"/>
      <c r="JI2174"/>
      <c r="JJ2174"/>
      <c r="KX2174" s="23"/>
      <c r="KY2174" s="23"/>
    </row>
    <row r="2175" spans="36:311" x14ac:dyDescent="0.2">
      <c r="AJ2175" s="23"/>
      <c r="HH2175"/>
      <c r="IW2175" s="36"/>
      <c r="JI2175"/>
      <c r="JJ2175"/>
      <c r="KX2175" s="23"/>
      <c r="KY2175" s="23"/>
    </row>
    <row r="2176" spans="36:311" x14ac:dyDescent="0.2">
      <c r="AJ2176" s="23"/>
      <c r="HH2176"/>
      <c r="IW2176" s="36"/>
      <c r="JI2176"/>
      <c r="JJ2176"/>
      <c r="KX2176" s="23"/>
      <c r="KY2176" s="23"/>
    </row>
    <row r="2177" spans="36:311" x14ac:dyDescent="0.2">
      <c r="AJ2177" s="23"/>
      <c r="HH2177"/>
      <c r="IW2177" s="36"/>
      <c r="JI2177"/>
      <c r="JJ2177"/>
      <c r="KX2177" s="23"/>
      <c r="KY2177" s="23"/>
    </row>
    <row r="2178" spans="36:311" x14ac:dyDescent="0.2">
      <c r="AJ2178" s="23"/>
      <c r="HH2178"/>
      <c r="IW2178" s="36"/>
      <c r="JI2178"/>
      <c r="JJ2178"/>
      <c r="KX2178" s="23"/>
      <c r="KY2178" s="23"/>
    </row>
    <row r="2179" spans="36:311" x14ac:dyDescent="0.2">
      <c r="AJ2179" s="23"/>
      <c r="HH2179"/>
      <c r="IW2179" s="36"/>
      <c r="JI2179"/>
      <c r="JJ2179"/>
      <c r="KX2179" s="23"/>
      <c r="KY2179" s="23"/>
    </row>
    <row r="2180" spans="36:311" x14ac:dyDescent="0.2">
      <c r="AJ2180" s="23"/>
      <c r="HH2180"/>
      <c r="IW2180" s="36"/>
      <c r="JI2180"/>
      <c r="JJ2180"/>
      <c r="KX2180" s="23"/>
      <c r="KY2180" s="23"/>
    </row>
    <row r="2181" spans="36:311" x14ac:dyDescent="0.2">
      <c r="AJ2181" s="23"/>
      <c r="HH2181"/>
      <c r="IW2181" s="36"/>
      <c r="JI2181"/>
      <c r="JJ2181"/>
      <c r="KX2181" s="23"/>
      <c r="KY2181" s="23"/>
    </row>
    <row r="2182" spans="36:311" x14ac:dyDescent="0.2">
      <c r="AJ2182" s="23"/>
      <c r="HH2182"/>
      <c r="IW2182" s="36"/>
      <c r="JI2182"/>
      <c r="JJ2182"/>
      <c r="KX2182" s="23"/>
      <c r="KY2182" s="23"/>
    </row>
    <row r="2183" spans="36:311" x14ac:dyDescent="0.2">
      <c r="AJ2183" s="23"/>
      <c r="HH2183"/>
      <c r="IW2183" s="36"/>
      <c r="JI2183"/>
      <c r="JJ2183"/>
      <c r="KX2183" s="23"/>
      <c r="KY2183" s="23"/>
    </row>
    <row r="2184" spans="36:311" x14ac:dyDescent="0.2">
      <c r="AJ2184" s="23"/>
      <c r="HH2184"/>
      <c r="IW2184" s="36"/>
      <c r="JI2184"/>
      <c r="JJ2184"/>
      <c r="KX2184" s="23"/>
      <c r="KY2184" s="23"/>
    </row>
    <row r="2185" spans="36:311" x14ac:dyDescent="0.2">
      <c r="AJ2185" s="23"/>
      <c r="HH2185"/>
      <c r="IW2185" s="36"/>
      <c r="JI2185"/>
      <c r="JJ2185"/>
      <c r="KX2185" s="23"/>
      <c r="KY2185" s="23"/>
    </row>
    <row r="2186" spans="36:311" x14ac:dyDescent="0.2">
      <c r="AJ2186" s="23"/>
      <c r="HH2186"/>
      <c r="IW2186" s="36"/>
      <c r="JI2186"/>
      <c r="JJ2186"/>
      <c r="KX2186" s="23"/>
      <c r="KY2186" s="23"/>
    </row>
    <row r="2187" spans="36:311" x14ac:dyDescent="0.2">
      <c r="AJ2187" s="23"/>
      <c r="HH2187"/>
      <c r="IW2187" s="36"/>
      <c r="JI2187"/>
      <c r="JJ2187"/>
      <c r="KX2187" s="23"/>
      <c r="KY2187" s="23"/>
    </row>
    <row r="2188" spans="36:311" x14ac:dyDescent="0.2">
      <c r="AJ2188" s="23"/>
      <c r="HH2188"/>
      <c r="IW2188" s="36"/>
      <c r="JI2188"/>
      <c r="JJ2188"/>
      <c r="KX2188" s="23"/>
      <c r="KY2188" s="23"/>
    </row>
    <row r="2189" spans="36:311" x14ac:dyDescent="0.2">
      <c r="AJ2189" s="23"/>
      <c r="HH2189"/>
      <c r="IW2189" s="36"/>
      <c r="JI2189"/>
      <c r="JJ2189"/>
      <c r="KX2189" s="23"/>
      <c r="KY2189" s="23"/>
    </row>
    <row r="2190" spans="36:311" x14ac:dyDescent="0.2">
      <c r="AJ2190" s="23"/>
      <c r="HH2190"/>
      <c r="IW2190" s="36"/>
      <c r="JI2190"/>
      <c r="JJ2190"/>
      <c r="KX2190" s="23"/>
      <c r="KY2190" s="23"/>
    </row>
    <row r="2191" spans="36:311" x14ac:dyDescent="0.2">
      <c r="AJ2191" s="23"/>
      <c r="HH2191"/>
      <c r="IW2191" s="36"/>
      <c r="JI2191"/>
      <c r="JJ2191"/>
      <c r="KX2191" s="23"/>
      <c r="KY2191" s="23"/>
    </row>
    <row r="2192" spans="36:311" x14ac:dyDescent="0.2">
      <c r="AJ2192" s="23"/>
      <c r="HH2192"/>
      <c r="IW2192" s="36"/>
      <c r="JI2192"/>
      <c r="JJ2192"/>
      <c r="KX2192" s="23"/>
      <c r="KY2192" s="23"/>
    </row>
    <row r="2193" spans="36:311" x14ac:dyDescent="0.2">
      <c r="AJ2193" s="23"/>
      <c r="HH2193"/>
      <c r="IW2193" s="36"/>
      <c r="JI2193"/>
      <c r="JJ2193"/>
      <c r="KX2193" s="23"/>
      <c r="KY2193" s="23"/>
    </row>
    <row r="2194" spans="36:311" x14ac:dyDescent="0.2">
      <c r="AJ2194" s="23"/>
      <c r="HH2194"/>
      <c r="IW2194" s="36"/>
      <c r="JI2194"/>
      <c r="JJ2194"/>
      <c r="KX2194" s="23"/>
      <c r="KY2194" s="23"/>
    </row>
    <row r="2195" spans="36:311" x14ac:dyDescent="0.2">
      <c r="AJ2195" s="23"/>
      <c r="HH2195"/>
      <c r="IW2195" s="36"/>
      <c r="JI2195"/>
      <c r="JJ2195"/>
      <c r="KX2195" s="23"/>
      <c r="KY2195" s="23"/>
    </row>
    <row r="2196" spans="36:311" x14ac:dyDescent="0.2">
      <c r="AJ2196" s="23"/>
      <c r="HH2196"/>
      <c r="IW2196" s="36"/>
      <c r="JI2196"/>
      <c r="JJ2196"/>
      <c r="KX2196" s="23"/>
      <c r="KY2196" s="23"/>
    </row>
    <row r="2197" spans="36:311" x14ac:dyDescent="0.2">
      <c r="AJ2197" s="23"/>
      <c r="HH2197"/>
      <c r="IW2197" s="36"/>
      <c r="JI2197"/>
      <c r="JJ2197"/>
      <c r="KX2197" s="23"/>
      <c r="KY2197" s="23"/>
    </row>
    <row r="2198" spans="36:311" x14ac:dyDescent="0.2">
      <c r="AJ2198" s="23"/>
      <c r="HH2198"/>
      <c r="IW2198" s="36"/>
      <c r="JI2198"/>
      <c r="JJ2198"/>
      <c r="KX2198" s="23"/>
      <c r="KY2198" s="23"/>
    </row>
    <row r="2199" spans="36:311" x14ac:dyDescent="0.2">
      <c r="AJ2199" s="23"/>
      <c r="HH2199"/>
      <c r="IW2199" s="36"/>
      <c r="JI2199"/>
      <c r="JJ2199"/>
      <c r="KX2199" s="23"/>
      <c r="KY2199" s="23"/>
    </row>
    <row r="2200" spans="36:311" x14ac:dyDescent="0.2">
      <c r="AJ2200" s="23"/>
      <c r="HH2200"/>
      <c r="IW2200" s="36"/>
      <c r="JI2200"/>
      <c r="JJ2200"/>
      <c r="KX2200" s="23"/>
      <c r="KY2200" s="23"/>
    </row>
    <row r="2201" spans="36:311" x14ac:dyDescent="0.2">
      <c r="AJ2201" s="23"/>
      <c r="HH2201"/>
      <c r="IW2201" s="36"/>
      <c r="JI2201"/>
      <c r="JJ2201"/>
      <c r="KX2201" s="23"/>
      <c r="KY2201" s="23"/>
    </row>
    <row r="2202" spans="36:311" x14ac:dyDescent="0.2">
      <c r="AJ2202" s="23"/>
      <c r="HH2202"/>
      <c r="IW2202" s="36"/>
      <c r="JI2202"/>
      <c r="JJ2202"/>
      <c r="KX2202" s="23"/>
      <c r="KY2202" s="23"/>
    </row>
    <row r="2203" spans="36:311" x14ac:dyDescent="0.2">
      <c r="AJ2203" s="23"/>
      <c r="HH2203"/>
      <c r="IW2203" s="36"/>
      <c r="JI2203"/>
      <c r="JJ2203"/>
      <c r="KX2203" s="23"/>
      <c r="KY2203" s="23"/>
    </row>
    <row r="2204" spans="36:311" x14ac:dyDescent="0.2">
      <c r="AJ2204" s="23"/>
      <c r="HH2204"/>
      <c r="IW2204" s="36"/>
      <c r="JI2204"/>
      <c r="JJ2204"/>
      <c r="KX2204" s="23"/>
      <c r="KY2204" s="23"/>
    </row>
    <row r="2205" spans="36:311" x14ac:dyDescent="0.2">
      <c r="AJ2205" s="23"/>
      <c r="HH2205"/>
      <c r="IW2205" s="36"/>
      <c r="JI2205"/>
      <c r="JJ2205"/>
      <c r="KX2205" s="23"/>
      <c r="KY2205" s="23"/>
    </row>
    <row r="2206" spans="36:311" x14ac:dyDescent="0.2">
      <c r="AJ2206" s="23"/>
      <c r="HH2206"/>
      <c r="IW2206" s="36"/>
      <c r="JI2206"/>
      <c r="JJ2206"/>
      <c r="KX2206" s="23"/>
      <c r="KY2206" s="23"/>
    </row>
    <row r="2207" spans="36:311" x14ac:dyDescent="0.2">
      <c r="AJ2207" s="23"/>
      <c r="HH2207"/>
      <c r="IW2207" s="36"/>
      <c r="JI2207"/>
      <c r="JJ2207"/>
      <c r="KX2207" s="23"/>
      <c r="KY2207" s="23"/>
    </row>
    <row r="2208" spans="36:311" x14ac:dyDescent="0.2">
      <c r="AJ2208" s="23"/>
      <c r="HH2208"/>
      <c r="IW2208" s="36"/>
      <c r="JI2208"/>
      <c r="JJ2208"/>
      <c r="KX2208" s="23"/>
      <c r="KY2208" s="23"/>
    </row>
    <row r="2209" spans="36:311" x14ac:dyDescent="0.2">
      <c r="AJ2209" s="23"/>
      <c r="HH2209"/>
      <c r="IW2209" s="36"/>
      <c r="JI2209"/>
      <c r="JJ2209"/>
      <c r="KX2209" s="23"/>
      <c r="KY2209" s="23"/>
    </row>
    <row r="2210" spans="36:311" x14ac:dyDescent="0.2">
      <c r="AJ2210" s="23"/>
      <c r="HH2210"/>
      <c r="IW2210" s="36"/>
      <c r="JI2210"/>
      <c r="JJ2210"/>
      <c r="KX2210" s="23"/>
      <c r="KY2210" s="23"/>
    </row>
    <row r="2211" spans="36:311" x14ac:dyDescent="0.2">
      <c r="AJ2211" s="23"/>
      <c r="HH2211"/>
      <c r="IW2211" s="36"/>
      <c r="JI2211"/>
      <c r="JJ2211"/>
      <c r="KX2211" s="23"/>
      <c r="KY2211" s="23"/>
    </row>
    <row r="2212" spans="36:311" x14ac:dyDescent="0.2">
      <c r="AJ2212" s="23"/>
      <c r="HH2212"/>
      <c r="IW2212" s="36"/>
      <c r="JI2212"/>
      <c r="JJ2212"/>
      <c r="KX2212" s="23"/>
      <c r="KY2212" s="23"/>
    </row>
    <row r="2213" spans="36:311" x14ac:dyDescent="0.2">
      <c r="AJ2213" s="23"/>
      <c r="HH2213"/>
      <c r="IW2213" s="36"/>
      <c r="JI2213"/>
      <c r="JJ2213"/>
      <c r="KX2213" s="23"/>
      <c r="KY2213" s="23"/>
    </row>
    <row r="2214" spans="36:311" x14ac:dyDescent="0.2">
      <c r="AJ2214" s="23"/>
      <c r="HH2214"/>
      <c r="IW2214" s="36"/>
      <c r="JI2214"/>
      <c r="JJ2214"/>
      <c r="KX2214" s="23"/>
      <c r="KY2214" s="23"/>
    </row>
    <row r="2215" spans="36:311" x14ac:dyDescent="0.2">
      <c r="AJ2215" s="23"/>
      <c r="HH2215"/>
      <c r="IW2215" s="36"/>
      <c r="JI2215"/>
      <c r="JJ2215"/>
      <c r="KX2215" s="23"/>
      <c r="KY2215" s="23"/>
    </row>
    <row r="2216" spans="36:311" x14ac:dyDescent="0.2">
      <c r="AJ2216" s="23"/>
      <c r="HH2216"/>
      <c r="IW2216" s="36"/>
      <c r="JI2216"/>
      <c r="JJ2216"/>
      <c r="KX2216" s="23"/>
      <c r="KY2216" s="23"/>
    </row>
    <row r="2217" spans="36:311" x14ac:dyDescent="0.2">
      <c r="AJ2217" s="23"/>
      <c r="HH2217"/>
      <c r="IW2217" s="36"/>
      <c r="JI2217"/>
      <c r="JJ2217"/>
      <c r="KX2217" s="23"/>
      <c r="KY2217" s="23"/>
    </row>
    <row r="2218" spans="36:311" x14ac:dyDescent="0.2">
      <c r="AJ2218" s="23"/>
      <c r="HH2218"/>
      <c r="IW2218" s="36"/>
      <c r="JI2218"/>
      <c r="JJ2218"/>
      <c r="KX2218" s="23"/>
      <c r="KY2218" s="23"/>
    </row>
    <row r="2219" spans="36:311" x14ac:dyDescent="0.2">
      <c r="AJ2219" s="23"/>
      <c r="HH2219"/>
      <c r="IW2219" s="36"/>
      <c r="JI2219"/>
      <c r="JJ2219"/>
      <c r="KX2219" s="23"/>
      <c r="KY2219" s="23"/>
    </row>
    <row r="2220" spans="36:311" x14ac:dyDescent="0.2">
      <c r="AJ2220" s="23"/>
      <c r="HH2220"/>
      <c r="IW2220" s="36"/>
      <c r="JI2220"/>
      <c r="JJ2220"/>
      <c r="KX2220" s="23"/>
      <c r="KY2220" s="23"/>
    </row>
    <row r="2221" spans="36:311" x14ac:dyDescent="0.2">
      <c r="AJ2221" s="23"/>
      <c r="HH2221"/>
      <c r="IW2221" s="36"/>
      <c r="JI2221"/>
      <c r="JJ2221"/>
      <c r="KX2221" s="23"/>
      <c r="KY2221" s="23"/>
    </row>
    <row r="2222" spans="36:311" x14ac:dyDescent="0.2">
      <c r="AJ2222" s="23"/>
      <c r="HH2222"/>
      <c r="IW2222" s="36"/>
      <c r="JI2222"/>
      <c r="JJ2222"/>
      <c r="KX2222" s="23"/>
      <c r="KY2222" s="23"/>
    </row>
    <row r="2223" spans="36:311" x14ac:dyDescent="0.2">
      <c r="AJ2223" s="23"/>
      <c r="HH2223"/>
      <c r="IW2223" s="36"/>
      <c r="JI2223"/>
      <c r="JJ2223"/>
      <c r="KX2223" s="23"/>
      <c r="KY2223" s="23"/>
    </row>
    <row r="2224" spans="36:311" x14ac:dyDescent="0.2">
      <c r="AJ2224" s="23"/>
      <c r="HH2224"/>
      <c r="IW2224" s="36"/>
      <c r="JI2224"/>
      <c r="JJ2224"/>
      <c r="KX2224" s="23"/>
      <c r="KY2224" s="23"/>
    </row>
    <row r="2225" spans="36:311" x14ac:dyDescent="0.2">
      <c r="AJ2225" s="23"/>
      <c r="HH2225"/>
      <c r="IW2225" s="36"/>
      <c r="JI2225"/>
      <c r="JJ2225"/>
      <c r="KX2225" s="23"/>
      <c r="KY2225" s="23"/>
    </row>
    <row r="2226" spans="36:311" x14ac:dyDescent="0.2">
      <c r="AJ2226" s="23"/>
      <c r="HH2226"/>
      <c r="IW2226" s="36"/>
      <c r="JI2226"/>
      <c r="JJ2226"/>
      <c r="KX2226" s="23"/>
      <c r="KY2226" s="23"/>
    </row>
    <row r="2227" spans="36:311" x14ac:dyDescent="0.2">
      <c r="AJ2227" s="23"/>
      <c r="HH2227"/>
      <c r="IW2227" s="36"/>
      <c r="JI2227"/>
      <c r="JJ2227"/>
      <c r="KX2227" s="23"/>
      <c r="KY2227" s="23"/>
    </row>
    <row r="2228" spans="36:311" x14ac:dyDescent="0.2">
      <c r="AJ2228" s="23"/>
      <c r="HH2228"/>
      <c r="IW2228" s="36"/>
      <c r="JI2228"/>
      <c r="JJ2228"/>
      <c r="KX2228" s="23"/>
      <c r="KY2228" s="23"/>
    </row>
    <row r="2229" spans="36:311" x14ac:dyDescent="0.2">
      <c r="AJ2229" s="23"/>
      <c r="HH2229"/>
      <c r="IW2229" s="36"/>
      <c r="JI2229"/>
      <c r="JJ2229"/>
      <c r="KX2229" s="23"/>
      <c r="KY2229" s="23"/>
    </row>
    <row r="2230" spans="36:311" x14ac:dyDescent="0.2">
      <c r="AJ2230" s="23"/>
      <c r="HH2230"/>
      <c r="IW2230" s="36"/>
      <c r="JI2230"/>
      <c r="JJ2230"/>
      <c r="KX2230" s="23"/>
      <c r="KY2230" s="23"/>
    </row>
    <row r="2231" spans="36:311" x14ac:dyDescent="0.2">
      <c r="AJ2231" s="23"/>
      <c r="HH2231"/>
      <c r="IW2231" s="36"/>
      <c r="JI2231"/>
      <c r="JJ2231"/>
      <c r="KX2231" s="23"/>
      <c r="KY2231" s="23"/>
    </row>
    <row r="2232" spans="36:311" x14ac:dyDescent="0.2">
      <c r="AJ2232" s="23"/>
      <c r="HH2232"/>
      <c r="IW2232" s="36"/>
      <c r="JI2232"/>
      <c r="JJ2232"/>
      <c r="KX2232" s="23"/>
      <c r="KY2232" s="23"/>
    </row>
    <row r="2233" spans="36:311" x14ac:dyDescent="0.2">
      <c r="AJ2233" s="23"/>
      <c r="HH2233"/>
      <c r="IW2233" s="36"/>
      <c r="JI2233"/>
      <c r="JJ2233"/>
      <c r="KX2233" s="23"/>
      <c r="KY2233" s="23"/>
    </row>
    <row r="2234" spans="36:311" x14ac:dyDescent="0.2">
      <c r="AJ2234" s="23"/>
      <c r="HH2234"/>
      <c r="IW2234" s="36"/>
      <c r="JI2234"/>
      <c r="JJ2234"/>
      <c r="KX2234" s="23"/>
      <c r="KY2234" s="23"/>
    </row>
    <row r="2235" spans="36:311" x14ac:dyDescent="0.2">
      <c r="AJ2235" s="23"/>
      <c r="HH2235"/>
      <c r="IW2235" s="36"/>
      <c r="JI2235"/>
      <c r="JJ2235"/>
      <c r="KX2235" s="23"/>
      <c r="KY2235" s="23"/>
    </row>
    <row r="2236" spans="36:311" x14ac:dyDescent="0.2">
      <c r="AJ2236" s="23"/>
      <c r="HH2236"/>
      <c r="IW2236" s="36"/>
      <c r="JI2236"/>
      <c r="JJ2236"/>
      <c r="KX2236" s="23"/>
      <c r="KY2236" s="23"/>
    </row>
    <row r="2237" spans="36:311" x14ac:dyDescent="0.2">
      <c r="AJ2237" s="23"/>
      <c r="HH2237"/>
      <c r="IW2237" s="36"/>
      <c r="JI2237"/>
      <c r="JJ2237"/>
      <c r="KX2237" s="23"/>
      <c r="KY2237" s="23"/>
    </row>
    <row r="2238" spans="36:311" x14ac:dyDescent="0.2">
      <c r="AJ2238" s="23"/>
      <c r="HH2238"/>
      <c r="IW2238" s="36"/>
      <c r="JI2238"/>
      <c r="JJ2238"/>
      <c r="KX2238" s="23"/>
      <c r="KY2238" s="23"/>
    </row>
    <row r="2239" spans="36:311" x14ac:dyDescent="0.2">
      <c r="AJ2239" s="23"/>
      <c r="HH2239"/>
      <c r="IW2239" s="36"/>
      <c r="JI2239"/>
      <c r="JJ2239"/>
      <c r="KX2239" s="23"/>
      <c r="KY2239" s="23"/>
    </row>
    <row r="2240" spans="36:311" x14ac:dyDescent="0.2">
      <c r="AJ2240" s="23"/>
      <c r="HH2240"/>
      <c r="IW2240" s="36"/>
      <c r="JI2240"/>
      <c r="JJ2240"/>
      <c r="KX2240" s="23"/>
      <c r="KY2240" s="23"/>
    </row>
    <row r="2241" spans="36:311" x14ac:dyDescent="0.2">
      <c r="AJ2241" s="23"/>
      <c r="HH2241"/>
      <c r="IW2241" s="36"/>
      <c r="JI2241"/>
      <c r="JJ2241"/>
      <c r="KX2241" s="23"/>
      <c r="KY2241" s="23"/>
    </row>
    <row r="2242" spans="36:311" x14ac:dyDescent="0.2">
      <c r="AJ2242" s="23"/>
      <c r="HH2242"/>
      <c r="IW2242" s="36"/>
      <c r="JI2242"/>
      <c r="JJ2242"/>
      <c r="KX2242" s="23"/>
      <c r="KY2242" s="23"/>
    </row>
    <row r="2243" spans="36:311" x14ac:dyDescent="0.2">
      <c r="AJ2243" s="23"/>
      <c r="HH2243"/>
      <c r="IW2243" s="36"/>
      <c r="JI2243"/>
      <c r="JJ2243"/>
      <c r="KX2243" s="23"/>
      <c r="KY2243" s="23"/>
    </row>
    <row r="2244" spans="36:311" x14ac:dyDescent="0.2">
      <c r="AJ2244" s="23"/>
      <c r="HH2244"/>
      <c r="IW2244" s="36"/>
      <c r="JI2244"/>
      <c r="JJ2244"/>
      <c r="KX2244" s="23"/>
      <c r="KY2244" s="23"/>
    </row>
    <row r="2245" spans="36:311" x14ac:dyDescent="0.2">
      <c r="AJ2245" s="23"/>
      <c r="HH2245"/>
      <c r="IW2245" s="36"/>
      <c r="JI2245"/>
      <c r="JJ2245"/>
      <c r="KX2245" s="23"/>
      <c r="KY2245" s="23"/>
    </row>
    <row r="2246" spans="36:311" x14ac:dyDescent="0.2">
      <c r="AJ2246" s="23"/>
      <c r="HH2246"/>
      <c r="IW2246" s="36"/>
      <c r="JI2246"/>
      <c r="JJ2246"/>
      <c r="KX2246" s="23"/>
      <c r="KY2246" s="23"/>
    </row>
    <row r="2247" spans="36:311" x14ac:dyDescent="0.2">
      <c r="AJ2247" s="23"/>
      <c r="HH2247"/>
      <c r="IW2247" s="36"/>
      <c r="JI2247"/>
      <c r="JJ2247"/>
      <c r="KX2247" s="23"/>
      <c r="KY2247" s="23"/>
    </row>
    <row r="2248" spans="36:311" x14ac:dyDescent="0.2">
      <c r="AJ2248" s="23"/>
      <c r="HH2248"/>
      <c r="IW2248" s="36"/>
      <c r="JI2248"/>
      <c r="JJ2248"/>
      <c r="KX2248" s="23"/>
      <c r="KY2248" s="23"/>
    </row>
    <row r="2249" spans="36:311" x14ac:dyDescent="0.2">
      <c r="AJ2249" s="23"/>
      <c r="HH2249"/>
      <c r="IW2249" s="36"/>
      <c r="JI2249"/>
      <c r="JJ2249"/>
      <c r="KX2249" s="23"/>
      <c r="KY2249" s="23"/>
    </row>
    <row r="2250" spans="36:311" x14ac:dyDescent="0.2">
      <c r="AJ2250" s="23"/>
      <c r="HH2250"/>
      <c r="IW2250" s="36"/>
      <c r="JI2250"/>
      <c r="JJ2250"/>
      <c r="KX2250" s="23"/>
      <c r="KY2250" s="23"/>
    </row>
    <row r="2251" spans="36:311" x14ac:dyDescent="0.2">
      <c r="AJ2251" s="23"/>
      <c r="HH2251"/>
      <c r="IW2251" s="36"/>
      <c r="JI2251"/>
      <c r="JJ2251"/>
      <c r="KX2251" s="23"/>
      <c r="KY2251" s="23"/>
    </row>
    <row r="2252" spans="36:311" x14ac:dyDescent="0.2">
      <c r="AJ2252" s="23"/>
      <c r="HH2252"/>
      <c r="IW2252" s="36"/>
      <c r="JI2252"/>
      <c r="JJ2252"/>
      <c r="KX2252" s="23"/>
      <c r="KY2252" s="23"/>
    </row>
    <row r="2253" spans="36:311" x14ac:dyDescent="0.2">
      <c r="AJ2253" s="23"/>
      <c r="HH2253"/>
      <c r="IW2253" s="36"/>
      <c r="JI2253"/>
      <c r="JJ2253"/>
      <c r="KX2253" s="23"/>
      <c r="KY2253" s="23"/>
    </row>
    <row r="2254" spans="36:311" x14ac:dyDescent="0.2">
      <c r="AJ2254" s="23"/>
      <c r="HH2254"/>
      <c r="IW2254" s="36"/>
      <c r="JI2254"/>
      <c r="JJ2254"/>
      <c r="KX2254" s="23"/>
      <c r="KY2254" s="23"/>
    </row>
    <row r="2255" spans="36:311" x14ac:dyDescent="0.2">
      <c r="AJ2255" s="23"/>
      <c r="HH2255"/>
      <c r="IW2255" s="36"/>
      <c r="JI2255"/>
      <c r="JJ2255"/>
      <c r="KX2255" s="23"/>
      <c r="KY2255" s="23"/>
    </row>
    <row r="2256" spans="36:311" x14ac:dyDescent="0.2">
      <c r="AJ2256" s="23"/>
      <c r="HH2256"/>
      <c r="IW2256" s="36"/>
      <c r="JI2256"/>
      <c r="JJ2256"/>
      <c r="KX2256" s="23"/>
      <c r="KY2256" s="23"/>
    </row>
    <row r="2257" spans="36:311" x14ac:dyDescent="0.2">
      <c r="AJ2257" s="23"/>
      <c r="HH2257"/>
      <c r="IW2257" s="36"/>
      <c r="JI2257"/>
      <c r="JJ2257"/>
      <c r="KX2257" s="23"/>
      <c r="KY2257" s="23"/>
    </row>
    <row r="2258" spans="36:311" x14ac:dyDescent="0.2">
      <c r="AJ2258" s="23"/>
      <c r="HH2258"/>
      <c r="IW2258" s="36"/>
      <c r="JI2258"/>
      <c r="JJ2258"/>
      <c r="KX2258" s="23"/>
      <c r="KY2258" s="23"/>
    </row>
    <row r="2259" spans="36:311" x14ac:dyDescent="0.2">
      <c r="AJ2259" s="23"/>
      <c r="HH2259"/>
      <c r="IW2259" s="36"/>
      <c r="JI2259"/>
      <c r="JJ2259"/>
      <c r="KX2259" s="23"/>
      <c r="KY2259" s="23"/>
    </row>
    <row r="2260" spans="36:311" x14ac:dyDescent="0.2">
      <c r="AJ2260" s="23"/>
      <c r="HH2260"/>
      <c r="IW2260" s="36"/>
      <c r="JI2260"/>
      <c r="JJ2260"/>
      <c r="KX2260" s="23"/>
      <c r="KY2260" s="23"/>
    </row>
    <row r="2261" spans="36:311" x14ac:dyDescent="0.2">
      <c r="AJ2261" s="23"/>
      <c r="HH2261"/>
      <c r="IW2261" s="36"/>
      <c r="JI2261"/>
      <c r="JJ2261"/>
      <c r="KX2261" s="23"/>
      <c r="KY2261" s="23"/>
    </row>
    <row r="2262" spans="36:311" x14ac:dyDescent="0.2">
      <c r="AJ2262" s="23"/>
      <c r="HH2262"/>
      <c r="IW2262" s="36"/>
      <c r="JI2262"/>
      <c r="JJ2262"/>
      <c r="KX2262" s="23"/>
      <c r="KY2262" s="23"/>
    </row>
    <row r="2263" spans="36:311" x14ac:dyDescent="0.2">
      <c r="AJ2263" s="23"/>
      <c r="HH2263"/>
      <c r="IW2263" s="36"/>
      <c r="JI2263"/>
      <c r="JJ2263"/>
      <c r="KX2263" s="23"/>
      <c r="KY2263" s="23"/>
    </row>
    <row r="2264" spans="36:311" x14ac:dyDescent="0.2">
      <c r="AJ2264" s="23"/>
      <c r="HH2264"/>
      <c r="IW2264" s="36"/>
      <c r="JI2264"/>
      <c r="JJ2264"/>
      <c r="KX2264" s="23"/>
      <c r="KY2264" s="23"/>
    </row>
    <row r="2265" spans="36:311" x14ac:dyDescent="0.2">
      <c r="AJ2265" s="23"/>
      <c r="HH2265"/>
      <c r="IW2265" s="36"/>
      <c r="JI2265"/>
      <c r="JJ2265"/>
      <c r="KX2265" s="23"/>
      <c r="KY2265" s="23"/>
    </row>
    <row r="2266" spans="36:311" x14ac:dyDescent="0.2">
      <c r="AJ2266" s="23"/>
      <c r="HH2266"/>
      <c r="IW2266" s="36"/>
      <c r="JI2266"/>
      <c r="JJ2266"/>
      <c r="KX2266" s="23"/>
      <c r="KY2266" s="23"/>
    </row>
    <row r="2267" spans="36:311" x14ac:dyDescent="0.2">
      <c r="AJ2267" s="23"/>
      <c r="HH2267"/>
      <c r="IW2267" s="36"/>
      <c r="JI2267"/>
      <c r="JJ2267"/>
      <c r="KX2267" s="23"/>
      <c r="KY2267" s="23"/>
    </row>
    <row r="2268" spans="36:311" x14ac:dyDescent="0.2">
      <c r="AJ2268" s="23"/>
      <c r="HH2268"/>
      <c r="IW2268" s="36"/>
      <c r="JI2268"/>
      <c r="JJ2268"/>
      <c r="KX2268" s="23"/>
      <c r="KY2268" s="23"/>
    </row>
    <row r="2269" spans="36:311" x14ac:dyDescent="0.2">
      <c r="AJ2269" s="23"/>
      <c r="HH2269"/>
      <c r="IW2269" s="36"/>
      <c r="JI2269"/>
      <c r="JJ2269"/>
      <c r="KX2269" s="23"/>
      <c r="KY2269" s="23"/>
    </row>
    <row r="2270" spans="36:311" x14ac:dyDescent="0.2">
      <c r="AJ2270" s="23"/>
      <c r="HH2270"/>
      <c r="IW2270" s="36"/>
      <c r="JI2270"/>
      <c r="JJ2270"/>
      <c r="KX2270" s="23"/>
      <c r="KY2270" s="23"/>
    </row>
    <row r="2271" spans="36:311" x14ac:dyDescent="0.2">
      <c r="AJ2271" s="23"/>
      <c r="HH2271"/>
      <c r="IW2271" s="36"/>
      <c r="JI2271"/>
      <c r="JJ2271"/>
      <c r="KX2271" s="23"/>
      <c r="KY2271" s="23"/>
    </row>
    <row r="2272" spans="36:311" x14ac:dyDescent="0.2">
      <c r="AJ2272" s="23"/>
      <c r="HH2272"/>
      <c r="IW2272" s="36"/>
      <c r="JI2272"/>
      <c r="JJ2272"/>
      <c r="KX2272" s="23"/>
      <c r="KY2272" s="23"/>
    </row>
    <row r="2273" spans="36:311" x14ac:dyDescent="0.2">
      <c r="AJ2273" s="23"/>
      <c r="HH2273"/>
      <c r="IW2273" s="36"/>
      <c r="JI2273"/>
      <c r="JJ2273"/>
      <c r="KX2273" s="23"/>
      <c r="KY2273" s="23"/>
    </row>
    <row r="2274" spans="36:311" x14ac:dyDescent="0.2">
      <c r="AJ2274" s="23"/>
      <c r="HH2274"/>
      <c r="IW2274" s="36"/>
      <c r="JI2274"/>
      <c r="JJ2274"/>
      <c r="KX2274" s="23"/>
      <c r="KY2274" s="23"/>
    </row>
    <row r="2275" spans="36:311" x14ac:dyDescent="0.2">
      <c r="AJ2275" s="23"/>
      <c r="HH2275"/>
      <c r="IW2275" s="36"/>
      <c r="JI2275"/>
      <c r="JJ2275"/>
      <c r="KX2275" s="23"/>
      <c r="KY2275" s="23"/>
    </row>
    <row r="2276" spans="36:311" x14ac:dyDescent="0.2">
      <c r="AJ2276" s="23"/>
      <c r="HH2276"/>
      <c r="IW2276" s="36"/>
      <c r="JI2276"/>
      <c r="JJ2276"/>
      <c r="KX2276" s="23"/>
      <c r="KY2276" s="23"/>
    </row>
    <row r="2277" spans="36:311" x14ac:dyDescent="0.2">
      <c r="AJ2277" s="23"/>
      <c r="HH2277"/>
      <c r="IW2277" s="36"/>
      <c r="JI2277"/>
      <c r="JJ2277"/>
      <c r="KX2277" s="23"/>
      <c r="KY2277" s="23"/>
    </row>
    <row r="2278" spans="36:311" x14ac:dyDescent="0.2">
      <c r="AJ2278" s="23"/>
      <c r="HH2278"/>
      <c r="IW2278" s="36"/>
      <c r="JI2278"/>
      <c r="JJ2278"/>
      <c r="KX2278" s="23"/>
      <c r="KY2278" s="23"/>
    </row>
    <row r="2279" spans="36:311" x14ac:dyDescent="0.2">
      <c r="AJ2279" s="23"/>
      <c r="HH2279"/>
      <c r="IW2279" s="36"/>
      <c r="JI2279"/>
      <c r="JJ2279"/>
      <c r="KX2279" s="23"/>
      <c r="KY2279" s="23"/>
    </row>
    <row r="2280" spans="36:311" x14ac:dyDescent="0.2">
      <c r="AJ2280" s="23"/>
      <c r="HH2280"/>
      <c r="IW2280" s="36"/>
      <c r="JI2280"/>
      <c r="JJ2280"/>
      <c r="KX2280" s="23"/>
      <c r="KY2280" s="23"/>
    </row>
    <row r="2281" spans="36:311" x14ac:dyDescent="0.2">
      <c r="AJ2281" s="23"/>
      <c r="HH2281"/>
      <c r="IW2281" s="36"/>
      <c r="JI2281"/>
      <c r="JJ2281"/>
      <c r="KX2281" s="23"/>
      <c r="KY2281" s="23"/>
    </row>
    <row r="2282" spans="36:311" x14ac:dyDescent="0.2">
      <c r="AJ2282" s="23"/>
      <c r="HH2282"/>
      <c r="IW2282" s="36"/>
      <c r="JI2282"/>
      <c r="JJ2282"/>
      <c r="KX2282" s="23"/>
      <c r="KY2282" s="23"/>
    </row>
    <row r="2283" spans="36:311" x14ac:dyDescent="0.2">
      <c r="AJ2283" s="23"/>
      <c r="HH2283"/>
      <c r="IW2283" s="36"/>
      <c r="JI2283"/>
      <c r="JJ2283"/>
      <c r="KX2283" s="23"/>
      <c r="KY2283" s="23"/>
    </row>
    <row r="2284" spans="36:311" x14ac:dyDescent="0.2">
      <c r="AJ2284" s="23"/>
      <c r="HH2284"/>
      <c r="IW2284" s="36"/>
      <c r="JI2284"/>
      <c r="JJ2284"/>
      <c r="KX2284" s="23"/>
      <c r="KY2284" s="23"/>
    </row>
    <row r="2285" spans="36:311" x14ac:dyDescent="0.2">
      <c r="AJ2285" s="23"/>
      <c r="HH2285"/>
      <c r="IW2285" s="36"/>
      <c r="JI2285"/>
      <c r="JJ2285"/>
      <c r="KX2285" s="23"/>
      <c r="KY2285" s="23"/>
    </row>
    <row r="2286" spans="36:311" x14ac:dyDescent="0.2">
      <c r="AJ2286" s="23"/>
      <c r="HH2286"/>
      <c r="IW2286" s="36"/>
      <c r="JI2286"/>
      <c r="JJ2286"/>
      <c r="KX2286" s="23"/>
      <c r="KY2286" s="23"/>
    </row>
    <row r="2287" spans="36:311" x14ac:dyDescent="0.2">
      <c r="AJ2287" s="23"/>
      <c r="HH2287"/>
      <c r="IW2287" s="36"/>
      <c r="JI2287"/>
      <c r="JJ2287"/>
      <c r="KX2287" s="23"/>
      <c r="KY2287" s="23"/>
    </row>
    <row r="2288" spans="36:311" x14ac:dyDescent="0.2">
      <c r="AJ2288" s="23"/>
      <c r="HH2288"/>
      <c r="IW2288" s="36"/>
      <c r="JI2288"/>
      <c r="JJ2288"/>
      <c r="KX2288" s="23"/>
      <c r="KY2288" s="23"/>
    </row>
    <row r="2289" spans="36:311" x14ac:dyDescent="0.2">
      <c r="AJ2289" s="23"/>
      <c r="HH2289"/>
      <c r="IW2289" s="36"/>
      <c r="JI2289"/>
      <c r="JJ2289"/>
      <c r="KX2289" s="23"/>
      <c r="KY2289" s="23"/>
    </row>
    <row r="2290" spans="36:311" x14ac:dyDescent="0.2">
      <c r="AJ2290" s="23"/>
      <c r="HH2290"/>
      <c r="IW2290" s="36"/>
      <c r="JI2290"/>
      <c r="JJ2290"/>
      <c r="KX2290" s="23"/>
      <c r="KY2290" s="23"/>
    </row>
    <row r="2291" spans="36:311" x14ac:dyDescent="0.2">
      <c r="AJ2291" s="23"/>
      <c r="HH2291"/>
      <c r="IW2291" s="36"/>
      <c r="JI2291"/>
      <c r="JJ2291"/>
      <c r="KX2291" s="23"/>
      <c r="KY2291" s="23"/>
    </row>
    <row r="2292" spans="36:311" x14ac:dyDescent="0.2">
      <c r="AJ2292" s="23"/>
      <c r="HH2292"/>
      <c r="IW2292" s="36"/>
      <c r="JI2292"/>
      <c r="JJ2292"/>
      <c r="KX2292" s="23"/>
      <c r="KY2292" s="23"/>
    </row>
    <row r="2293" spans="36:311" x14ac:dyDescent="0.2">
      <c r="AJ2293" s="23"/>
      <c r="HH2293"/>
      <c r="IW2293" s="36"/>
      <c r="JI2293"/>
      <c r="JJ2293"/>
      <c r="KX2293" s="23"/>
      <c r="KY2293" s="23"/>
    </row>
    <row r="2294" spans="36:311" x14ac:dyDescent="0.2">
      <c r="AJ2294" s="23"/>
      <c r="HH2294"/>
      <c r="IW2294" s="36"/>
      <c r="JI2294"/>
      <c r="JJ2294"/>
      <c r="KX2294" s="23"/>
      <c r="KY2294" s="23"/>
    </row>
    <row r="2295" spans="36:311" x14ac:dyDescent="0.2">
      <c r="AJ2295" s="23"/>
      <c r="HH2295"/>
      <c r="IW2295" s="36"/>
      <c r="JI2295"/>
      <c r="JJ2295"/>
      <c r="KX2295" s="23"/>
      <c r="KY2295" s="23"/>
    </row>
    <row r="2296" spans="36:311" x14ac:dyDescent="0.2">
      <c r="AJ2296" s="23"/>
      <c r="HH2296"/>
      <c r="IW2296" s="36"/>
      <c r="JI2296"/>
      <c r="JJ2296"/>
      <c r="KX2296" s="23"/>
      <c r="KY2296" s="23"/>
    </row>
    <row r="2297" spans="36:311" x14ac:dyDescent="0.2">
      <c r="AJ2297" s="23"/>
      <c r="HH2297"/>
      <c r="IW2297" s="36"/>
      <c r="JI2297"/>
      <c r="JJ2297"/>
      <c r="KX2297" s="23"/>
      <c r="KY2297" s="23"/>
    </row>
    <row r="2298" spans="36:311" x14ac:dyDescent="0.2">
      <c r="AJ2298" s="23"/>
      <c r="HH2298"/>
      <c r="IW2298" s="36"/>
      <c r="JI2298"/>
      <c r="JJ2298"/>
      <c r="KX2298" s="23"/>
      <c r="KY2298" s="23"/>
    </row>
    <row r="2299" spans="36:311" x14ac:dyDescent="0.2">
      <c r="AJ2299" s="23"/>
      <c r="HH2299"/>
      <c r="IW2299" s="36"/>
      <c r="JI2299"/>
      <c r="JJ2299"/>
      <c r="KX2299" s="23"/>
      <c r="KY2299" s="23"/>
    </row>
    <row r="2300" spans="36:311" x14ac:dyDescent="0.2">
      <c r="AJ2300" s="23"/>
      <c r="HH2300"/>
      <c r="IW2300" s="36"/>
      <c r="JI2300"/>
      <c r="JJ2300"/>
      <c r="KX2300" s="23"/>
      <c r="KY2300" s="23"/>
    </row>
    <row r="2301" spans="36:311" x14ac:dyDescent="0.2">
      <c r="AJ2301" s="23"/>
      <c r="HH2301"/>
      <c r="IW2301" s="36"/>
      <c r="JI2301"/>
      <c r="JJ2301"/>
      <c r="KX2301" s="23"/>
      <c r="KY2301" s="23"/>
    </row>
    <row r="2302" spans="36:311" x14ac:dyDescent="0.2">
      <c r="AJ2302" s="23"/>
      <c r="HH2302"/>
      <c r="IW2302" s="36"/>
      <c r="JI2302"/>
      <c r="JJ2302"/>
      <c r="KX2302" s="23"/>
      <c r="KY2302" s="23"/>
    </row>
    <row r="2303" spans="36:311" x14ac:dyDescent="0.2">
      <c r="AJ2303" s="23"/>
      <c r="HH2303"/>
      <c r="IW2303" s="36"/>
      <c r="JI2303"/>
      <c r="JJ2303"/>
      <c r="KX2303" s="23"/>
      <c r="KY2303" s="23"/>
    </row>
    <row r="2304" spans="36:311" x14ac:dyDescent="0.2">
      <c r="AJ2304" s="23"/>
      <c r="HH2304"/>
      <c r="IW2304" s="36"/>
      <c r="JI2304"/>
      <c r="JJ2304"/>
      <c r="KX2304" s="23"/>
      <c r="KY2304" s="23"/>
    </row>
    <row r="2305" spans="36:311" x14ac:dyDescent="0.2">
      <c r="AJ2305" s="23"/>
      <c r="HH2305"/>
      <c r="IW2305" s="36"/>
      <c r="JI2305"/>
      <c r="JJ2305"/>
      <c r="KX2305" s="23"/>
      <c r="KY2305" s="23"/>
    </row>
    <row r="2306" spans="36:311" x14ac:dyDescent="0.2">
      <c r="AJ2306" s="23"/>
      <c r="HH2306"/>
      <c r="IW2306" s="36"/>
      <c r="JI2306"/>
      <c r="JJ2306"/>
      <c r="KX2306" s="23"/>
      <c r="KY2306" s="23"/>
    </row>
    <row r="2307" spans="36:311" x14ac:dyDescent="0.2">
      <c r="AJ2307" s="23"/>
      <c r="HH2307"/>
      <c r="IW2307" s="36"/>
      <c r="JI2307"/>
      <c r="JJ2307"/>
      <c r="KX2307" s="23"/>
      <c r="KY2307" s="23"/>
    </row>
    <row r="2308" spans="36:311" x14ac:dyDescent="0.2">
      <c r="AJ2308" s="23"/>
      <c r="HH2308"/>
      <c r="IW2308" s="36"/>
      <c r="JI2308"/>
      <c r="JJ2308"/>
      <c r="KX2308" s="23"/>
      <c r="KY2308" s="23"/>
    </row>
    <row r="2309" spans="36:311" x14ac:dyDescent="0.2">
      <c r="AJ2309" s="23"/>
      <c r="HH2309"/>
      <c r="IW2309" s="36"/>
      <c r="JI2309"/>
      <c r="JJ2309"/>
      <c r="KX2309" s="23"/>
      <c r="KY2309" s="23"/>
    </row>
    <row r="2310" spans="36:311" x14ac:dyDescent="0.2">
      <c r="AJ2310" s="23"/>
      <c r="HH2310"/>
      <c r="IW2310" s="36"/>
      <c r="JI2310"/>
      <c r="JJ2310"/>
      <c r="KX2310" s="23"/>
      <c r="KY2310" s="23"/>
    </row>
    <row r="2311" spans="36:311" x14ac:dyDescent="0.2">
      <c r="AJ2311" s="23"/>
      <c r="HH2311"/>
      <c r="IW2311" s="36"/>
      <c r="JI2311"/>
      <c r="JJ2311"/>
      <c r="KX2311" s="23"/>
      <c r="KY2311" s="23"/>
    </row>
    <row r="2312" spans="36:311" x14ac:dyDescent="0.2">
      <c r="AJ2312" s="23"/>
      <c r="HH2312"/>
      <c r="IW2312" s="36"/>
      <c r="JI2312"/>
      <c r="JJ2312"/>
      <c r="KX2312" s="23"/>
      <c r="KY2312" s="23"/>
    </row>
    <row r="2313" spans="36:311" x14ac:dyDescent="0.2">
      <c r="AJ2313" s="23"/>
      <c r="HH2313"/>
      <c r="IW2313" s="36"/>
      <c r="JI2313"/>
      <c r="JJ2313"/>
      <c r="KX2313" s="23"/>
      <c r="KY2313" s="23"/>
    </row>
    <row r="2314" spans="36:311" x14ac:dyDescent="0.2">
      <c r="AJ2314" s="23"/>
      <c r="HH2314"/>
      <c r="IW2314" s="36"/>
      <c r="JI2314"/>
      <c r="JJ2314"/>
      <c r="KX2314" s="23"/>
      <c r="KY2314" s="23"/>
    </row>
    <row r="2315" spans="36:311" x14ac:dyDescent="0.2">
      <c r="AJ2315" s="23"/>
      <c r="HH2315"/>
      <c r="IW2315" s="36"/>
      <c r="JI2315"/>
      <c r="JJ2315"/>
      <c r="KX2315" s="23"/>
      <c r="KY2315" s="23"/>
    </row>
    <row r="2316" spans="36:311" x14ac:dyDescent="0.2">
      <c r="AJ2316" s="23"/>
      <c r="HH2316"/>
      <c r="IW2316" s="36"/>
      <c r="JI2316"/>
      <c r="JJ2316"/>
      <c r="KX2316" s="23"/>
      <c r="KY2316" s="23"/>
    </row>
    <row r="2317" spans="36:311" x14ac:dyDescent="0.2">
      <c r="AJ2317" s="23"/>
      <c r="HH2317"/>
      <c r="IW2317" s="36"/>
      <c r="JI2317"/>
      <c r="JJ2317"/>
      <c r="KX2317" s="23"/>
      <c r="KY2317" s="23"/>
    </row>
    <row r="2318" spans="36:311" x14ac:dyDescent="0.2">
      <c r="AJ2318" s="23"/>
      <c r="HH2318"/>
      <c r="IW2318" s="36"/>
      <c r="JI2318"/>
      <c r="JJ2318"/>
      <c r="KX2318" s="23"/>
      <c r="KY2318" s="23"/>
    </row>
    <row r="2319" spans="36:311" x14ac:dyDescent="0.2">
      <c r="AJ2319" s="23"/>
      <c r="HH2319"/>
      <c r="IW2319" s="36"/>
      <c r="JI2319"/>
      <c r="JJ2319"/>
      <c r="KX2319" s="23"/>
      <c r="KY2319" s="23"/>
    </row>
    <row r="2320" spans="36:311" x14ac:dyDescent="0.2">
      <c r="AJ2320" s="23"/>
      <c r="HH2320"/>
      <c r="IW2320" s="36"/>
      <c r="JI2320"/>
      <c r="JJ2320"/>
      <c r="KX2320" s="23"/>
      <c r="KY2320" s="23"/>
    </row>
    <row r="2321" spans="36:311" x14ac:dyDescent="0.2">
      <c r="AJ2321" s="23"/>
      <c r="HH2321"/>
      <c r="IW2321" s="36"/>
      <c r="JI2321"/>
      <c r="JJ2321"/>
      <c r="KX2321" s="23"/>
      <c r="KY2321" s="23"/>
    </row>
    <row r="2322" spans="36:311" x14ac:dyDescent="0.2">
      <c r="AJ2322" s="23"/>
      <c r="HH2322"/>
      <c r="IW2322" s="36"/>
      <c r="JI2322"/>
      <c r="JJ2322"/>
      <c r="KX2322" s="23"/>
      <c r="KY2322" s="23"/>
    </row>
    <row r="2323" spans="36:311" x14ac:dyDescent="0.2">
      <c r="AJ2323" s="23"/>
      <c r="HH2323"/>
      <c r="IW2323" s="36"/>
      <c r="JI2323"/>
      <c r="JJ2323"/>
      <c r="KX2323" s="23"/>
      <c r="KY2323" s="23"/>
    </row>
    <row r="2324" spans="36:311" x14ac:dyDescent="0.2">
      <c r="AJ2324" s="23"/>
      <c r="HH2324"/>
      <c r="IW2324" s="36"/>
      <c r="JI2324"/>
      <c r="JJ2324"/>
      <c r="KX2324" s="23"/>
      <c r="KY2324" s="23"/>
    </row>
    <row r="2325" spans="36:311" x14ac:dyDescent="0.2">
      <c r="AJ2325" s="23"/>
      <c r="HH2325"/>
      <c r="IW2325" s="36"/>
      <c r="JI2325"/>
      <c r="JJ2325"/>
      <c r="KX2325" s="23"/>
      <c r="KY2325" s="23"/>
    </row>
    <row r="2326" spans="36:311" x14ac:dyDescent="0.2">
      <c r="AJ2326" s="23"/>
      <c r="HH2326"/>
      <c r="IW2326" s="36"/>
      <c r="JI2326"/>
      <c r="JJ2326"/>
      <c r="KX2326" s="23"/>
      <c r="KY2326" s="23"/>
    </row>
    <row r="2327" spans="36:311" x14ac:dyDescent="0.2">
      <c r="AJ2327" s="23"/>
      <c r="HH2327"/>
      <c r="IW2327" s="36"/>
      <c r="JI2327"/>
      <c r="JJ2327"/>
      <c r="KX2327" s="23"/>
      <c r="KY2327" s="23"/>
    </row>
    <row r="2328" spans="36:311" x14ac:dyDescent="0.2">
      <c r="AJ2328" s="23"/>
      <c r="HH2328"/>
      <c r="IW2328" s="36"/>
      <c r="JI2328"/>
      <c r="JJ2328"/>
      <c r="KX2328" s="23"/>
      <c r="KY2328" s="23"/>
    </row>
    <row r="2329" spans="36:311" x14ac:dyDescent="0.2">
      <c r="AJ2329" s="23"/>
      <c r="HH2329"/>
      <c r="IW2329" s="36"/>
      <c r="JI2329"/>
      <c r="JJ2329"/>
      <c r="KX2329" s="23"/>
      <c r="KY2329" s="23"/>
    </row>
    <row r="2330" spans="36:311" x14ac:dyDescent="0.2">
      <c r="AJ2330" s="23"/>
      <c r="HH2330"/>
      <c r="IW2330" s="36"/>
      <c r="JI2330"/>
      <c r="JJ2330"/>
      <c r="KX2330" s="23"/>
      <c r="KY2330" s="23"/>
    </row>
    <row r="2331" spans="36:311" x14ac:dyDescent="0.2">
      <c r="AJ2331" s="23"/>
      <c r="HH2331"/>
      <c r="IW2331" s="36"/>
      <c r="JI2331"/>
      <c r="JJ2331"/>
      <c r="KX2331" s="23"/>
      <c r="KY2331" s="23"/>
    </row>
    <row r="2332" spans="36:311" x14ac:dyDescent="0.2">
      <c r="AJ2332" s="23"/>
      <c r="HH2332"/>
      <c r="IW2332" s="36"/>
      <c r="JI2332"/>
      <c r="JJ2332"/>
      <c r="KX2332" s="23"/>
      <c r="KY2332" s="23"/>
    </row>
    <row r="2333" spans="36:311" x14ac:dyDescent="0.2">
      <c r="AJ2333" s="23"/>
      <c r="HH2333"/>
      <c r="IW2333" s="36"/>
      <c r="JI2333"/>
      <c r="JJ2333"/>
      <c r="KX2333" s="23"/>
      <c r="KY2333" s="23"/>
    </row>
    <row r="2334" spans="36:311" x14ac:dyDescent="0.2">
      <c r="AJ2334" s="23"/>
      <c r="HH2334"/>
      <c r="IW2334" s="36"/>
      <c r="JI2334"/>
      <c r="JJ2334"/>
      <c r="KX2334" s="23"/>
      <c r="KY2334" s="23"/>
    </row>
    <row r="2335" spans="36:311" x14ac:dyDescent="0.2">
      <c r="AJ2335" s="23"/>
      <c r="HH2335"/>
      <c r="IW2335" s="36"/>
      <c r="JI2335"/>
      <c r="JJ2335"/>
      <c r="KX2335" s="23"/>
      <c r="KY2335" s="23"/>
    </row>
    <row r="2336" spans="36:311" x14ac:dyDescent="0.2">
      <c r="AJ2336" s="23"/>
      <c r="HH2336"/>
      <c r="IW2336" s="36"/>
      <c r="JI2336"/>
      <c r="JJ2336"/>
      <c r="KX2336" s="23"/>
      <c r="KY2336" s="23"/>
    </row>
    <row r="2337" spans="36:311" x14ac:dyDescent="0.2">
      <c r="AJ2337" s="23"/>
      <c r="HH2337"/>
      <c r="IW2337" s="36"/>
      <c r="JI2337"/>
      <c r="JJ2337"/>
      <c r="KX2337" s="23"/>
      <c r="KY2337" s="23"/>
    </row>
    <row r="2338" spans="36:311" x14ac:dyDescent="0.2">
      <c r="AJ2338" s="23"/>
      <c r="HH2338"/>
      <c r="IW2338" s="36"/>
      <c r="JI2338"/>
      <c r="JJ2338"/>
      <c r="KX2338" s="23"/>
      <c r="KY2338" s="23"/>
    </row>
    <row r="2339" spans="36:311" x14ac:dyDescent="0.2">
      <c r="AJ2339" s="23"/>
      <c r="HH2339"/>
      <c r="IW2339" s="36"/>
      <c r="JI2339"/>
      <c r="JJ2339"/>
      <c r="KX2339" s="23"/>
      <c r="KY2339" s="23"/>
    </row>
    <row r="2340" spans="36:311" x14ac:dyDescent="0.2">
      <c r="AJ2340" s="23"/>
      <c r="HH2340"/>
      <c r="IW2340" s="36"/>
      <c r="JI2340"/>
      <c r="JJ2340"/>
      <c r="KX2340" s="23"/>
      <c r="KY2340" s="23"/>
    </row>
    <row r="2341" spans="36:311" x14ac:dyDescent="0.2">
      <c r="AJ2341" s="23"/>
      <c r="HH2341"/>
      <c r="IW2341" s="36"/>
      <c r="JI2341"/>
      <c r="JJ2341"/>
      <c r="KX2341" s="23"/>
      <c r="KY2341" s="23"/>
    </row>
    <row r="2342" spans="36:311" x14ac:dyDescent="0.2">
      <c r="AJ2342" s="23"/>
      <c r="HH2342"/>
      <c r="IW2342" s="36"/>
      <c r="JI2342"/>
      <c r="JJ2342"/>
      <c r="KX2342" s="23"/>
      <c r="KY2342" s="23"/>
    </row>
    <row r="2343" spans="36:311" x14ac:dyDescent="0.2">
      <c r="AJ2343" s="23"/>
      <c r="HH2343"/>
      <c r="IW2343" s="36"/>
      <c r="JI2343"/>
      <c r="JJ2343"/>
      <c r="KX2343" s="23"/>
      <c r="KY2343" s="23"/>
    </row>
    <row r="2344" spans="36:311" x14ac:dyDescent="0.2">
      <c r="AJ2344" s="23"/>
      <c r="HH2344"/>
      <c r="IW2344" s="36"/>
      <c r="JI2344"/>
      <c r="JJ2344"/>
      <c r="KX2344" s="23"/>
      <c r="KY2344" s="23"/>
    </row>
    <row r="2345" spans="36:311" x14ac:dyDescent="0.2">
      <c r="AJ2345" s="23"/>
      <c r="HH2345"/>
      <c r="IW2345" s="36"/>
      <c r="JI2345"/>
      <c r="JJ2345"/>
      <c r="KX2345" s="23"/>
      <c r="KY2345" s="23"/>
    </row>
    <row r="2346" spans="36:311" x14ac:dyDescent="0.2">
      <c r="AJ2346" s="23"/>
      <c r="HH2346"/>
      <c r="IW2346" s="36"/>
      <c r="JI2346"/>
      <c r="JJ2346"/>
      <c r="KX2346" s="23"/>
      <c r="KY2346" s="23"/>
    </row>
    <row r="2347" spans="36:311" x14ac:dyDescent="0.2">
      <c r="AJ2347" s="23"/>
      <c r="HH2347"/>
      <c r="IW2347" s="36"/>
      <c r="JI2347"/>
      <c r="JJ2347"/>
      <c r="KX2347" s="23"/>
      <c r="KY2347" s="23"/>
    </row>
    <row r="2348" spans="36:311" x14ac:dyDescent="0.2">
      <c r="AJ2348" s="23"/>
      <c r="HH2348"/>
      <c r="IW2348" s="36"/>
      <c r="JI2348"/>
      <c r="JJ2348"/>
      <c r="KX2348" s="23"/>
      <c r="KY2348" s="23"/>
    </row>
    <row r="2349" spans="36:311" x14ac:dyDescent="0.2">
      <c r="AJ2349" s="23"/>
      <c r="HH2349"/>
      <c r="IW2349" s="36"/>
      <c r="JI2349"/>
      <c r="JJ2349"/>
      <c r="KX2349" s="23"/>
      <c r="KY2349" s="23"/>
    </row>
    <row r="2350" spans="36:311" x14ac:dyDescent="0.2">
      <c r="AJ2350" s="23"/>
      <c r="HH2350"/>
      <c r="IW2350" s="36"/>
      <c r="JI2350"/>
      <c r="JJ2350"/>
      <c r="KX2350" s="23"/>
      <c r="KY2350" s="23"/>
    </row>
    <row r="2351" spans="36:311" x14ac:dyDescent="0.2">
      <c r="AJ2351" s="23"/>
      <c r="HH2351"/>
      <c r="IW2351" s="36"/>
      <c r="JI2351"/>
      <c r="JJ2351"/>
      <c r="KX2351" s="23"/>
      <c r="KY2351" s="23"/>
    </row>
    <row r="2352" spans="36:311" x14ac:dyDescent="0.2">
      <c r="AJ2352" s="23"/>
      <c r="HH2352"/>
      <c r="IW2352" s="36"/>
      <c r="JI2352"/>
      <c r="JJ2352"/>
      <c r="KX2352" s="23"/>
      <c r="KY2352" s="23"/>
    </row>
    <row r="2353" spans="36:311" x14ac:dyDescent="0.2">
      <c r="AJ2353" s="23"/>
      <c r="HH2353"/>
      <c r="IW2353" s="36"/>
      <c r="JI2353"/>
      <c r="JJ2353"/>
      <c r="KX2353" s="23"/>
      <c r="KY2353" s="23"/>
    </row>
    <row r="2354" spans="36:311" x14ac:dyDescent="0.2">
      <c r="AJ2354" s="23"/>
      <c r="HH2354"/>
      <c r="IW2354" s="36"/>
      <c r="JI2354"/>
      <c r="JJ2354"/>
      <c r="KX2354" s="23"/>
      <c r="KY2354" s="23"/>
    </row>
    <row r="2355" spans="36:311" x14ac:dyDescent="0.2">
      <c r="AJ2355" s="23"/>
      <c r="HH2355"/>
      <c r="IW2355" s="36"/>
      <c r="JI2355"/>
      <c r="JJ2355"/>
      <c r="KX2355" s="23"/>
      <c r="KY2355" s="23"/>
    </row>
    <row r="2356" spans="36:311" x14ac:dyDescent="0.2">
      <c r="AJ2356" s="23"/>
      <c r="HH2356"/>
      <c r="IW2356" s="36"/>
      <c r="JI2356"/>
      <c r="JJ2356"/>
      <c r="KX2356" s="23"/>
      <c r="KY2356" s="23"/>
    </row>
    <row r="2357" spans="36:311" x14ac:dyDescent="0.2">
      <c r="AJ2357" s="23"/>
      <c r="HH2357"/>
      <c r="IW2357" s="36"/>
      <c r="JI2357"/>
      <c r="JJ2357"/>
      <c r="KX2357" s="23"/>
      <c r="KY2357" s="23"/>
    </row>
    <row r="2358" spans="36:311" x14ac:dyDescent="0.2">
      <c r="AJ2358" s="23"/>
      <c r="HH2358"/>
      <c r="IW2358" s="36"/>
      <c r="JI2358"/>
      <c r="JJ2358"/>
      <c r="KX2358" s="23"/>
      <c r="KY2358" s="23"/>
    </row>
    <row r="2359" spans="36:311" x14ac:dyDescent="0.2">
      <c r="AJ2359" s="23"/>
      <c r="HH2359"/>
      <c r="IW2359" s="36"/>
      <c r="JI2359"/>
      <c r="JJ2359"/>
      <c r="KX2359" s="23"/>
      <c r="KY2359" s="23"/>
    </row>
    <row r="2360" spans="36:311" x14ac:dyDescent="0.2">
      <c r="AJ2360" s="23"/>
      <c r="HH2360"/>
      <c r="IW2360" s="36"/>
      <c r="JI2360"/>
      <c r="JJ2360"/>
      <c r="KX2360" s="23"/>
      <c r="KY2360" s="23"/>
    </row>
    <row r="2361" spans="36:311" x14ac:dyDescent="0.2">
      <c r="AJ2361" s="23"/>
      <c r="HH2361"/>
      <c r="IW2361" s="36"/>
      <c r="JI2361"/>
      <c r="JJ2361"/>
      <c r="KX2361" s="23"/>
      <c r="KY2361" s="23"/>
    </row>
    <row r="2362" spans="36:311" x14ac:dyDescent="0.2">
      <c r="AJ2362" s="23"/>
      <c r="HH2362"/>
      <c r="IW2362" s="36"/>
      <c r="JI2362"/>
      <c r="JJ2362"/>
      <c r="KX2362" s="23"/>
      <c r="KY2362" s="23"/>
    </row>
    <row r="2363" spans="36:311" x14ac:dyDescent="0.2">
      <c r="AJ2363" s="23"/>
      <c r="HH2363"/>
      <c r="IW2363" s="36"/>
      <c r="JI2363"/>
      <c r="JJ2363"/>
      <c r="KX2363" s="23"/>
      <c r="KY2363" s="23"/>
    </row>
    <row r="2364" spans="36:311" x14ac:dyDescent="0.2">
      <c r="AJ2364" s="23"/>
      <c r="HH2364"/>
      <c r="IW2364" s="36"/>
      <c r="JI2364"/>
      <c r="JJ2364"/>
      <c r="KX2364" s="23"/>
      <c r="KY2364" s="23"/>
    </row>
    <row r="2365" spans="36:311" x14ac:dyDescent="0.2">
      <c r="AJ2365" s="23"/>
      <c r="HH2365"/>
      <c r="IW2365" s="36"/>
      <c r="JI2365"/>
      <c r="JJ2365"/>
      <c r="KX2365" s="23"/>
      <c r="KY2365" s="23"/>
    </row>
    <row r="2366" spans="36:311" x14ac:dyDescent="0.2">
      <c r="AJ2366" s="23"/>
      <c r="HH2366"/>
      <c r="IW2366" s="36"/>
      <c r="JI2366"/>
      <c r="JJ2366"/>
      <c r="KX2366" s="23"/>
      <c r="KY2366" s="23"/>
    </row>
    <row r="2367" spans="36:311" x14ac:dyDescent="0.2">
      <c r="AJ2367" s="23"/>
      <c r="HH2367"/>
      <c r="IW2367" s="36"/>
      <c r="JI2367"/>
      <c r="JJ2367"/>
      <c r="KX2367" s="23"/>
      <c r="KY2367" s="23"/>
    </row>
    <row r="2368" spans="36:311" x14ac:dyDescent="0.2">
      <c r="AJ2368" s="23"/>
      <c r="HH2368"/>
      <c r="IW2368" s="36"/>
      <c r="JI2368"/>
      <c r="JJ2368"/>
      <c r="KX2368" s="23"/>
      <c r="KY2368" s="23"/>
    </row>
    <row r="2369" spans="36:311" x14ac:dyDescent="0.2">
      <c r="AJ2369" s="23"/>
      <c r="HH2369"/>
      <c r="IW2369" s="36"/>
      <c r="JI2369"/>
      <c r="JJ2369"/>
      <c r="KX2369" s="23"/>
      <c r="KY2369" s="23"/>
    </row>
    <row r="2370" spans="36:311" x14ac:dyDescent="0.2">
      <c r="AJ2370" s="23"/>
      <c r="HH2370"/>
      <c r="IW2370" s="36"/>
      <c r="JI2370"/>
      <c r="JJ2370"/>
      <c r="KX2370" s="23"/>
      <c r="KY2370" s="23"/>
    </row>
    <row r="2371" spans="36:311" x14ac:dyDescent="0.2">
      <c r="AJ2371" s="23"/>
      <c r="HH2371"/>
      <c r="IW2371" s="36"/>
      <c r="JI2371"/>
      <c r="JJ2371"/>
      <c r="KX2371" s="23"/>
      <c r="KY2371" s="23"/>
    </row>
    <row r="2372" spans="36:311" x14ac:dyDescent="0.2">
      <c r="AJ2372" s="23"/>
      <c r="HH2372"/>
      <c r="IW2372" s="36"/>
      <c r="JI2372"/>
      <c r="JJ2372"/>
      <c r="KX2372" s="23"/>
      <c r="KY2372" s="23"/>
    </row>
    <row r="2373" spans="36:311" x14ac:dyDescent="0.2">
      <c r="AJ2373" s="23"/>
      <c r="HH2373"/>
      <c r="IW2373" s="36"/>
      <c r="JI2373"/>
      <c r="JJ2373"/>
      <c r="KX2373" s="23"/>
      <c r="KY2373" s="23"/>
    </row>
    <row r="2374" spans="36:311" x14ac:dyDescent="0.2">
      <c r="AJ2374" s="23"/>
      <c r="HH2374"/>
      <c r="IW2374" s="36"/>
      <c r="JI2374"/>
      <c r="JJ2374"/>
      <c r="KX2374" s="23"/>
      <c r="KY2374" s="23"/>
    </row>
    <row r="2375" spans="36:311" x14ac:dyDescent="0.2">
      <c r="AJ2375" s="23"/>
      <c r="HH2375"/>
      <c r="IW2375" s="36"/>
      <c r="JI2375"/>
      <c r="JJ2375"/>
      <c r="KX2375" s="23"/>
      <c r="KY2375" s="23"/>
    </row>
    <row r="2376" spans="36:311" x14ac:dyDescent="0.2">
      <c r="AJ2376" s="23"/>
      <c r="HH2376"/>
      <c r="IW2376" s="36"/>
      <c r="JI2376"/>
      <c r="JJ2376"/>
      <c r="KX2376" s="23"/>
      <c r="KY2376" s="23"/>
    </row>
    <row r="2377" spans="36:311" x14ac:dyDescent="0.2">
      <c r="AJ2377" s="23"/>
      <c r="HH2377"/>
      <c r="IW2377" s="36"/>
      <c r="JI2377"/>
      <c r="JJ2377"/>
      <c r="KX2377" s="23"/>
      <c r="KY2377" s="23"/>
    </row>
    <row r="2378" spans="36:311" x14ac:dyDescent="0.2">
      <c r="AJ2378" s="23"/>
      <c r="HH2378"/>
      <c r="IW2378" s="36"/>
      <c r="JI2378"/>
      <c r="JJ2378"/>
      <c r="KX2378" s="23"/>
      <c r="KY2378" s="23"/>
    </row>
    <row r="2379" spans="36:311" x14ac:dyDescent="0.2">
      <c r="AJ2379" s="23"/>
      <c r="HH2379"/>
      <c r="IW2379" s="36"/>
      <c r="JI2379"/>
      <c r="JJ2379"/>
      <c r="KX2379" s="23"/>
      <c r="KY2379" s="23"/>
    </row>
    <row r="2380" spans="36:311" x14ac:dyDescent="0.2">
      <c r="AJ2380" s="23"/>
      <c r="HH2380"/>
      <c r="IW2380" s="36"/>
      <c r="JI2380"/>
      <c r="JJ2380"/>
      <c r="KX2380" s="23"/>
      <c r="KY2380" s="23"/>
    </row>
    <row r="2381" spans="36:311" x14ac:dyDescent="0.2">
      <c r="AJ2381" s="23"/>
      <c r="HH2381"/>
      <c r="IW2381" s="36"/>
      <c r="JI2381"/>
      <c r="JJ2381"/>
      <c r="KX2381" s="23"/>
      <c r="KY2381" s="23"/>
    </row>
    <row r="2382" spans="36:311" x14ac:dyDescent="0.2">
      <c r="AJ2382" s="23"/>
      <c r="HH2382"/>
      <c r="IW2382" s="36"/>
      <c r="JI2382"/>
      <c r="JJ2382"/>
      <c r="KX2382" s="23"/>
      <c r="KY2382" s="23"/>
    </row>
    <row r="2383" spans="36:311" x14ac:dyDescent="0.2">
      <c r="AJ2383" s="23"/>
      <c r="HH2383"/>
      <c r="IW2383" s="36"/>
      <c r="JI2383"/>
      <c r="JJ2383"/>
      <c r="KX2383" s="23"/>
      <c r="KY2383" s="23"/>
    </row>
    <row r="2384" spans="36:311" x14ac:dyDescent="0.2">
      <c r="AJ2384" s="23"/>
      <c r="HH2384"/>
      <c r="IW2384" s="36"/>
      <c r="JI2384"/>
      <c r="JJ2384"/>
      <c r="KX2384" s="23"/>
      <c r="KY2384" s="23"/>
    </row>
    <row r="2385" spans="36:311" x14ac:dyDescent="0.2">
      <c r="AJ2385" s="23"/>
      <c r="HH2385"/>
      <c r="IW2385" s="36"/>
      <c r="JI2385"/>
      <c r="JJ2385"/>
      <c r="KX2385" s="23"/>
      <c r="KY2385" s="23"/>
    </row>
    <row r="2386" spans="36:311" x14ac:dyDescent="0.2">
      <c r="AJ2386" s="23"/>
      <c r="HH2386"/>
      <c r="IW2386" s="36"/>
      <c r="JI2386"/>
      <c r="JJ2386"/>
      <c r="KX2386" s="23"/>
      <c r="KY2386" s="23"/>
    </row>
    <row r="2387" spans="36:311" x14ac:dyDescent="0.2">
      <c r="AJ2387" s="23"/>
      <c r="HH2387"/>
      <c r="IW2387" s="36"/>
      <c r="JI2387"/>
      <c r="JJ2387"/>
      <c r="KX2387" s="23"/>
      <c r="KY2387" s="23"/>
    </row>
    <row r="2388" spans="36:311" x14ac:dyDescent="0.2">
      <c r="AJ2388" s="23"/>
      <c r="HH2388"/>
      <c r="IW2388" s="36"/>
      <c r="JI2388"/>
      <c r="JJ2388"/>
      <c r="KX2388" s="23"/>
      <c r="KY2388" s="23"/>
    </row>
    <row r="2389" spans="36:311" x14ac:dyDescent="0.2">
      <c r="AJ2389" s="23"/>
      <c r="HH2389"/>
      <c r="IW2389" s="36"/>
      <c r="JI2389"/>
      <c r="JJ2389"/>
      <c r="KX2389" s="23"/>
      <c r="KY2389" s="23"/>
    </row>
    <row r="2390" spans="36:311" x14ac:dyDescent="0.2">
      <c r="AJ2390" s="23"/>
      <c r="HH2390"/>
      <c r="IW2390" s="36"/>
      <c r="JI2390"/>
      <c r="JJ2390"/>
      <c r="KX2390" s="23"/>
      <c r="KY2390" s="23"/>
    </row>
    <row r="2391" spans="36:311" x14ac:dyDescent="0.2">
      <c r="AJ2391" s="23"/>
      <c r="HH2391"/>
      <c r="IW2391" s="36"/>
      <c r="JI2391"/>
      <c r="JJ2391"/>
      <c r="KX2391" s="23"/>
      <c r="KY2391" s="23"/>
    </row>
    <row r="2392" spans="36:311" x14ac:dyDescent="0.2">
      <c r="AJ2392" s="23"/>
      <c r="HH2392"/>
      <c r="IW2392" s="36"/>
      <c r="JI2392"/>
      <c r="JJ2392"/>
      <c r="KX2392" s="23"/>
      <c r="KY2392" s="23"/>
    </row>
    <row r="2393" spans="36:311" x14ac:dyDescent="0.2">
      <c r="AJ2393" s="23"/>
      <c r="HH2393"/>
      <c r="IW2393" s="36"/>
      <c r="JI2393"/>
      <c r="JJ2393"/>
      <c r="KX2393" s="23"/>
      <c r="KY2393" s="23"/>
    </row>
    <row r="2394" spans="36:311" x14ac:dyDescent="0.2">
      <c r="AJ2394" s="23"/>
      <c r="HH2394"/>
      <c r="IW2394" s="36"/>
      <c r="JI2394"/>
      <c r="JJ2394"/>
      <c r="KX2394" s="23"/>
      <c r="KY2394" s="23"/>
    </row>
    <row r="2395" spans="36:311" x14ac:dyDescent="0.2">
      <c r="AJ2395" s="23"/>
      <c r="HH2395"/>
      <c r="IW2395" s="36"/>
      <c r="JI2395"/>
      <c r="JJ2395"/>
      <c r="KX2395" s="23"/>
      <c r="KY2395" s="23"/>
    </row>
    <row r="2396" spans="36:311" x14ac:dyDescent="0.2">
      <c r="AJ2396" s="23"/>
      <c r="HH2396"/>
      <c r="IW2396" s="36"/>
      <c r="JI2396"/>
      <c r="JJ2396"/>
      <c r="KX2396" s="23"/>
      <c r="KY2396" s="23"/>
    </row>
    <row r="2397" spans="36:311" x14ac:dyDescent="0.2">
      <c r="AJ2397" s="23"/>
      <c r="HH2397"/>
      <c r="IW2397" s="36"/>
      <c r="JI2397"/>
      <c r="JJ2397"/>
      <c r="KX2397" s="23"/>
      <c r="KY2397" s="23"/>
    </row>
    <row r="2398" spans="36:311" x14ac:dyDescent="0.2">
      <c r="AJ2398" s="23"/>
      <c r="HH2398"/>
      <c r="IW2398" s="36"/>
      <c r="JI2398"/>
      <c r="JJ2398"/>
      <c r="KX2398" s="23"/>
      <c r="KY2398" s="23"/>
    </row>
    <row r="2399" spans="36:311" x14ac:dyDescent="0.2">
      <c r="AJ2399" s="23"/>
      <c r="HH2399"/>
      <c r="IW2399" s="36"/>
      <c r="JI2399"/>
      <c r="JJ2399"/>
      <c r="KX2399" s="23"/>
      <c r="KY2399" s="23"/>
    </row>
    <row r="2400" spans="36:311" x14ac:dyDescent="0.2">
      <c r="AJ2400" s="23"/>
      <c r="HH2400"/>
      <c r="IW2400" s="36"/>
      <c r="JI2400"/>
      <c r="JJ2400"/>
      <c r="KX2400" s="23"/>
      <c r="KY2400" s="23"/>
    </row>
    <row r="2401" spans="36:311" x14ac:dyDescent="0.2">
      <c r="AJ2401" s="23"/>
      <c r="HH2401"/>
      <c r="IW2401" s="36"/>
      <c r="JI2401"/>
      <c r="JJ2401"/>
      <c r="KX2401" s="23"/>
      <c r="KY2401" s="23"/>
    </row>
    <row r="2402" spans="36:311" x14ac:dyDescent="0.2">
      <c r="AJ2402" s="23"/>
      <c r="HH2402"/>
      <c r="IW2402" s="36"/>
      <c r="JI2402"/>
      <c r="JJ2402"/>
      <c r="KX2402" s="23"/>
      <c r="KY2402" s="23"/>
    </row>
    <row r="2403" spans="36:311" x14ac:dyDescent="0.2">
      <c r="AJ2403" s="23"/>
      <c r="HH2403"/>
      <c r="IW2403" s="36"/>
      <c r="JI2403"/>
      <c r="JJ2403"/>
      <c r="KX2403" s="23"/>
      <c r="KY2403" s="23"/>
    </row>
    <row r="2404" spans="36:311" x14ac:dyDescent="0.2">
      <c r="AJ2404" s="23"/>
      <c r="HH2404"/>
      <c r="IW2404" s="36"/>
      <c r="JI2404"/>
      <c r="JJ2404"/>
      <c r="KX2404" s="23"/>
      <c r="KY2404" s="23"/>
    </row>
    <row r="2405" spans="36:311" x14ac:dyDescent="0.2">
      <c r="AJ2405" s="23"/>
      <c r="HH2405"/>
      <c r="IW2405" s="36"/>
      <c r="JI2405"/>
      <c r="JJ2405"/>
      <c r="KX2405" s="23"/>
      <c r="KY2405" s="23"/>
    </row>
    <row r="2406" spans="36:311" x14ac:dyDescent="0.2">
      <c r="AJ2406" s="23"/>
      <c r="HH2406"/>
      <c r="IW2406" s="36"/>
      <c r="JI2406"/>
      <c r="JJ2406"/>
      <c r="KX2406" s="23"/>
      <c r="KY2406" s="23"/>
    </row>
    <row r="2407" spans="36:311" x14ac:dyDescent="0.2">
      <c r="AJ2407" s="23"/>
      <c r="HH2407"/>
      <c r="IW2407" s="36"/>
      <c r="JI2407"/>
      <c r="JJ2407"/>
      <c r="KX2407" s="23"/>
      <c r="KY2407" s="23"/>
    </row>
    <row r="2408" spans="36:311" x14ac:dyDescent="0.2">
      <c r="AJ2408" s="23"/>
      <c r="HH2408"/>
      <c r="IW2408" s="36"/>
      <c r="JI2408"/>
      <c r="JJ2408"/>
      <c r="KX2408" s="23"/>
      <c r="KY2408" s="23"/>
    </row>
    <row r="2409" spans="36:311" x14ac:dyDescent="0.2">
      <c r="AJ2409" s="23"/>
      <c r="HH2409"/>
      <c r="IW2409" s="36"/>
      <c r="JI2409"/>
      <c r="JJ2409"/>
      <c r="KX2409" s="23"/>
      <c r="KY2409" s="23"/>
    </row>
    <row r="2410" spans="36:311" x14ac:dyDescent="0.2">
      <c r="AJ2410" s="23"/>
      <c r="HH2410"/>
      <c r="IW2410" s="36"/>
      <c r="JI2410"/>
      <c r="JJ2410"/>
      <c r="KX2410" s="23"/>
      <c r="KY2410" s="23"/>
    </row>
    <row r="2411" spans="36:311" x14ac:dyDescent="0.2">
      <c r="AJ2411" s="23"/>
      <c r="HH2411"/>
      <c r="IW2411" s="36"/>
      <c r="JI2411"/>
      <c r="JJ2411"/>
      <c r="KX2411" s="23"/>
      <c r="KY2411" s="23"/>
    </row>
    <row r="2412" spans="36:311" x14ac:dyDescent="0.2">
      <c r="AJ2412" s="23"/>
      <c r="HH2412"/>
      <c r="IW2412" s="36"/>
      <c r="JI2412"/>
      <c r="JJ2412"/>
      <c r="KX2412" s="23"/>
      <c r="KY2412" s="23"/>
    </row>
    <row r="2413" spans="36:311" x14ac:dyDescent="0.2">
      <c r="AJ2413" s="23"/>
      <c r="HH2413"/>
      <c r="IW2413" s="36"/>
      <c r="JI2413"/>
      <c r="JJ2413"/>
      <c r="KX2413" s="23"/>
      <c r="KY2413" s="23"/>
    </row>
    <row r="2414" spans="36:311" x14ac:dyDescent="0.2">
      <c r="AJ2414" s="23"/>
      <c r="HH2414"/>
      <c r="IW2414" s="36"/>
      <c r="JI2414"/>
      <c r="JJ2414"/>
      <c r="KX2414" s="23"/>
      <c r="KY2414" s="23"/>
    </row>
    <row r="2415" spans="36:311" x14ac:dyDescent="0.2">
      <c r="AJ2415" s="23"/>
      <c r="HH2415"/>
      <c r="IW2415" s="36"/>
      <c r="JI2415"/>
      <c r="JJ2415"/>
      <c r="KX2415" s="23"/>
      <c r="KY2415" s="23"/>
    </row>
    <row r="2416" spans="36:311" x14ac:dyDescent="0.2">
      <c r="AJ2416" s="23"/>
      <c r="HH2416"/>
      <c r="IW2416" s="36"/>
      <c r="JI2416"/>
      <c r="JJ2416"/>
      <c r="KX2416" s="23"/>
      <c r="KY2416" s="23"/>
    </row>
    <row r="2417" spans="36:311" x14ac:dyDescent="0.2">
      <c r="AJ2417" s="23"/>
      <c r="HH2417"/>
      <c r="IW2417" s="36"/>
      <c r="JI2417"/>
      <c r="JJ2417"/>
      <c r="KX2417" s="23"/>
      <c r="KY2417" s="23"/>
    </row>
    <row r="2418" spans="36:311" x14ac:dyDescent="0.2">
      <c r="AJ2418" s="23"/>
      <c r="HH2418"/>
      <c r="IW2418" s="36"/>
      <c r="JI2418"/>
      <c r="JJ2418"/>
      <c r="KX2418" s="23"/>
      <c r="KY2418" s="23"/>
    </row>
    <row r="2419" spans="36:311" x14ac:dyDescent="0.2">
      <c r="AJ2419" s="23"/>
      <c r="HH2419"/>
      <c r="IW2419" s="36"/>
      <c r="JI2419"/>
      <c r="JJ2419"/>
      <c r="KX2419" s="23"/>
      <c r="KY2419" s="23"/>
    </row>
    <row r="2420" spans="36:311" x14ac:dyDescent="0.2">
      <c r="AJ2420" s="23"/>
      <c r="HH2420"/>
      <c r="IW2420" s="36"/>
      <c r="JI2420"/>
      <c r="JJ2420"/>
      <c r="KX2420" s="23"/>
      <c r="KY2420" s="23"/>
    </row>
    <row r="2421" spans="36:311" x14ac:dyDescent="0.2">
      <c r="AJ2421" s="23"/>
      <c r="HH2421"/>
      <c r="IW2421" s="36"/>
      <c r="JI2421"/>
      <c r="JJ2421"/>
      <c r="KX2421" s="23"/>
      <c r="KY2421" s="23"/>
    </row>
    <row r="2422" spans="36:311" x14ac:dyDescent="0.2">
      <c r="AJ2422" s="23"/>
      <c r="HH2422"/>
      <c r="IW2422" s="36"/>
      <c r="JI2422"/>
      <c r="JJ2422"/>
      <c r="KX2422" s="23"/>
      <c r="KY2422" s="23"/>
    </row>
    <row r="2423" spans="36:311" x14ac:dyDescent="0.2">
      <c r="AJ2423" s="23"/>
      <c r="HH2423"/>
      <c r="IW2423" s="36"/>
      <c r="JI2423"/>
      <c r="JJ2423"/>
      <c r="KX2423" s="23"/>
      <c r="KY2423" s="23"/>
    </row>
    <row r="2424" spans="36:311" x14ac:dyDescent="0.2">
      <c r="AJ2424" s="23"/>
      <c r="HH2424"/>
      <c r="IW2424" s="36"/>
      <c r="JI2424"/>
      <c r="JJ2424"/>
      <c r="KX2424" s="23"/>
      <c r="KY2424" s="23"/>
    </row>
    <row r="2425" spans="36:311" x14ac:dyDescent="0.2">
      <c r="AJ2425" s="23"/>
      <c r="HH2425"/>
      <c r="IW2425" s="36"/>
      <c r="JI2425"/>
      <c r="JJ2425"/>
      <c r="KX2425" s="23"/>
      <c r="KY2425" s="23"/>
    </row>
    <row r="2426" spans="36:311" x14ac:dyDescent="0.2">
      <c r="AJ2426" s="23"/>
      <c r="HH2426"/>
      <c r="IW2426" s="36"/>
      <c r="JI2426"/>
      <c r="JJ2426"/>
      <c r="KX2426" s="23"/>
      <c r="KY2426" s="23"/>
    </row>
    <row r="2427" spans="36:311" x14ac:dyDescent="0.2">
      <c r="AJ2427" s="23"/>
      <c r="HH2427"/>
      <c r="IW2427" s="36"/>
      <c r="JI2427"/>
      <c r="JJ2427"/>
      <c r="KX2427" s="23"/>
      <c r="KY2427" s="23"/>
    </row>
    <row r="2428" spans="36:311" x14ac:dyDescent="0.2">
      <c r="AJ2428" s="23"/>
      <c r="HH2428"/>
      <c r="IW2428" s="36"/>
      <c r="JI2428"/>
      <c r="JJ2428"/>
      <c r="KX2428" s="23"/>
      <c r="KY2428" s="23"/>
    </row>
    <row r="2429" spans="36:311" x14ac:dyDescent="0.2">
      <c r="AJ2429" s="23"/>
      <c r="HH2429"/>
      <c r="IW2429" s="36"/>
      <c r="JI2429"/>
      <c r="JJ2429"/>
      <c r="KX2429" s="23"/>
      <c r="KY2429" s="23"/>
    </row>
    <row r="2430" spans="36:311" x14ac:dyDescent="0.2">
      <c r="AJ2430" s="23"/>
      <c r="HH2430"/>
      <c r="IW2430" s="36"/>
      <c r="JI2430"/>
      <c r="JJ2430"/>
      <c r="KX2430" s="23"/>
      <c r="KY2430" s="23"/>
    </row>
    <row r="2431" spans="36:311" x14ac:dyDescent="0.2">
      <c r="AJ2431" s="23"/>
      <c r="HH2431"/>
      <c r="IW2431" s="36"/>
      <c r="JI2431"/>
      <c r="JJ2431"/>
      <c r="KX2431" s="23"/>
      <c r="KY2431" s="23"/>
    </row>
    <row r="2432" spans="36:311" x14ac:dyDescent="0.2">
      <c r="AJ2432" s="23"/>
      <c r="HH2432"/>
      <c r="IW2432" s="36"/>
      <c r="JI2432"/>
      <c r="JJ2432"/>
      <c r="KX2432" s="23"/>
      <c r="KY2432" s="23"/>
    </row>
    <row r="2433" spans="36:311" x14ac:dyDescent="0.2">
      <c r="AJ2433" s="23"/>
      <c r="HH2433"/>
      <c r="IW2433" s="36"/>
      <c r="JI2433"/>
      <c r="JJ2433"/>
      <c r="KX2433" s="23"/>
      <c r="KY2433" s="23"/>
    </row>
    <row r="2434" spans="36:311" x14ac:dyDescent="0.2">
      <c r="AJ2434" s="23"/>
      <c r="HH2434"/>
      <c r="IW2434" s="36"/>
      <c r="JI2434"/>
      <c r="JJ2434"/>
      <c r="KX2434" s="23"/>
      <c r="KY2434" s="23"/>
    </row>
    <row r="2435" spans="36:311" x14ac:dyDescent="0.2">
      <c r="AJ2435" s="23"/>
      <c r="HH2435"/>
      <c r="IW2435" s="36"/>
      <c r="JI2435"/>
      <c r="JJ2435"/>
      <c r="KX2435" s="23"/>
      <c r="KY2435" s="23"/>
    </row>
    <row r="2436" spans="36:311" x14ac:dyDescent="0.2">
      <c r="AJ2436" s="23"/>
      <c r="HH2436"/>
      <c r="IW2436" s="36"/>
      <c r="JI2436"/>
      <c r="JJ2436"/>
      <c r="KX2436" s="23"/>
      <c r="KY2436" s="23"/>
    </row>
    <row r="2437" spans="36:311" x14ac:dyDescent="0.2">
      <c r="AJ2437" s="23"/>
      <c r="HH2437"/>
      <c r="IW2437" s="36"/>
      <c r="JI2437"/>
      <c r="JJ2437"/>
      <c r="KX2437" s="23"/>
      <c r="KY2437" s="23"/>
    </row>
    <row r="2438" spans="36:311" x14ac:dyDescent="0.2">
      <c r="AJ2438" s="23"/>
      <c r="HH2438"/>
      <c r="IW2438" s="36"/>
      <c r="JI2438"/>
      <c r="JJ2438"/>
      <c r="KX2438" s="23"/>
      <c r="KY2438" s="23"/>
    </row>
    <row r="2439" spans="36:311" x14ac:dyDescent="0.2">
      <c r="AJ2439" s="23"/>
      <c r="HH2439"/>
      <c r="IW2439" s="36"/>
      <c r="JI2439"/>
      <c r="JJ2439"/>
      <c r="KX2439" s="23"/>
      <c r="KY2439" s="23"/>
    </row>
    <row r="2440" spans="36:311" x14ac:dyDescent="0.2">
      <c r="AJ2440" s="23"/>
      <c r="HH2440"/>
      <c r="IW2440" s="36"/>
      <c r="JI2440"/>
      <c r="JJ2440"/>
      <c r="KX2440" s="23"/>
      <c r="KY2440" s="23"/>
    </row>
    <row r="2441" spans="36:311" x14ac:dyDescent="0.2">
      <c r="AJ2441" s="23"/>
      <c r="HH2441"/>
      <c r="IW2441" s="36"/>
      <c r="JI2441"/>
      <c r="JJ2441"/>
      <c r="KX2441" s="23"/>
      <c r="KY2441" s="23"/>
    </row>
    <row r="2442" spans="36:311" x14ac:dyDescent="0.2">
      <c r="AJ2442" s="23"/>
      <c r="HH2442"/>
      <c r="IW2442" s="36"/>
      <c r="JI2442"/>
      <c r="JJ2442"/>
      <c r="KX2442" s="23"/>
      <c r="KY2442" s="23"/>
    </row>
    <row r="2443" spans="36:311" x14ac:dyDescent="0.2">
      <c r="AJ2443" s="23"/>
      <c r="HH2443"/>
      <c r="IW2443" s="36"/>
      <c r="JI2443"/>
      <c r="JJ2443"/>
      <c r="KX2443" s="23"/>
      <c r="KY2443" s="23"/>
    </row>
    <row r="2444" spans="36:311" x14ac:dyDescent="0.2">
      <c r="AJ2444" s="23"/>
      <c r="HH2444"/>
      <c r="IW2444" s="36"/>
      <c r="JI2444"/>
      <c r="JJ2444"/>
      <c r="KX2444" s="23"/>
      <c r="KY2444" s="23"/>
    </row>
    <row r="2445" spans="36:311" x14ac:dyDescent="0.2">
      <c r="AJ2445" s="23"/>
      <c r="HH2445"/>
      <c r="IW2445" s="36"/>
      <c r="JI2445"/>
      <c r="JJ2445"/>
      <c r="KX2445" s="23"/>
      <c r="KY2445" s="23"/>
    </row>
    <row r="2446" spans="36:311" x14ac:dyDescent="0.2">
      <c r="AJ2446" s="23"/>
      <c r="HH2446"/>
      <c r="IW2446" s="36"/>
      <c r="JI2446"/>
      <c r="JJ2446"/>
      <c r="KX2446" s="23"/>
      <c r="KY2446" s="23"/>
    </row>
    <row r="2447" spans="36:311" x14ac:dyDescent="0.2">
      <c r="AJ2447" s="23"/>
      <c r="HH2447"/>
      <c r="IW2447" s="36"/>
      <c r="JI2447"/>
      <c r="JJ2447"/>
      <c r="KX2447" s="23"/>
      <c r="KY2447" s="23"/>
    </row>
    <row r="2448" spans="36:311" x14ac:dyDescent="0.2">
      <c r="AJ2448" s="23"/>
      <c r="HH2448"/>
      <c r="IW2448" s="36"/>
      <c r="JI2448"/>
      <c r="JJ2448"/>
      <c r="KX2448" s="23"/>
      <c r="KY2448" s="23"/>
    </row>
    <row r="2449" spans="36:311" x14ac:dyDescent="0.2">
      <c r="AJ2449" s="23"/>
      <c r="HH2449"/>
      <c r="IW2449" s="36"/>
      <c r="JI2449"/>
      <c r="JJ2449"/>
      <c r="KX2449" s="23"/>
      <c r="KY2449" s="23"/>
    </row>
    <row r="2450" spans="36:311" x14ac:dyDescent="0.2">
      <c r="AJ2450" s="23"/>
      <c r="HH2450"/>
      <c r="IW2450" s="36"/>
      <c r="JI2450"/>
      <c r="JJ2450"/>
      <c r="KX2450" s="23"/>
      <c r="KY2450" s="23"/>
    </row>
    <row r="2451" spans="36:311" x14ac:dyDescent="0.2">
      <c r="AJ2451" s="23"/>
      <c r="HH2451"/>
      <c r="IW2451" s="36"/>
      <c r="JI2451"/>
      <c r="JJ2451"/>
      <c r="KX2451" s="23"/>
      <c r="KY2451" s="23"/>
    </row>
    <row r="2452" spans="36:311" x14ac:dyDescent="0.2">
      <c r="AJ2452" s="23"/>
      <c r="HH2452"/>
      <c r="IW2452" s="36"/>
      <c r="JI2452"/>
      <c r="JJ2452"/>
      <c r="KX2452" s="23"/>
      <c r="KY2452" s="23"/>
    </row>
    <row r="2453" spans="36:311" x14ac:dyDescent="0.2">
      <c r="AJ2453" s="23"/>
      <c r="HH2453"/>
      <c r="IW2453" s="36"/>
      <c r="JI2453"/>
      <c r="JJ2453"/>
      <c r="KX2453" s="23"/>
      <c r="KY2453" s="23"/>
    </row>
    <row r="2454" spans="36:311" x14ac:dyDescent="0.2">
      <c r="AJ2454" s="23"/>
      <c r="HH2454"/>
      <c r="IW2454" s="36"/>
      <c r="JI2454"/>
      <c r="JJ2454"/>
      <c r="KX2454" s="23"/>
      <c r="KY2454" s="23"/>
    </row>
    <row r="2455" spans="36:311" x14ac:dyDescent="0.2">
      <c r="AJ2455" s="23"/>
      <c r="HH2455"/>
      <c r="IW2455" s="36"/>
      <c r="JI2455"/>
      <c r="JJ2455"/>
      <c r="KX2455" s="23"/>
      <c r="KY2455" s="23"/>
    </row>
    <row r="2456" spans="36:311" x14ac:dyDescent="0.2">
      <c r="AJ2456" s="23"/>
      <c r="HH2456"/>
      <c r="IW2456" s="36"/>
      <c r="JI2456"/>
      <c r="JJ2456"/>
      <c r="KX2456" s="23"/>
      <c r="KY2456" s="23"/>
    </row>
    <row r="2457" spans="36:311" x14ac:dyDescent="0.2">
      <c r="AJ2457" s="23"/>
      <c r="HH2457"/>
      <c r="IW2457" s="36"/>
      <c r="JI2457"/>
      <c r="JJ2457"/>
      <c r="KX2457" s="23"/>
      <c r="KY2457" s="23"/>
    </row>
    <row r="2458" spans="36:311" x14ac:dyDescent="0.2">
      <c r="AJ2458" s="23"/>
      <c r="HH2458"/>
      <c r="IW2458" s="36"/>
      <c r="JI2458"/>
      <c r="JJ2458"/>
      <c r="KX2458" s="23"/>
      <c r="KY2458" s="23"/>
    </row>
    <row r="2459" spans="36:311" x14ac:dyDescent="0.2">
      <c r="AJ2459" s="23"/>
      <c r="HH2459"/>
      <c r="IW2459" s="36"/>
      <c r="JI2459"/>
      <c r="JJ2459"/>
      <c r="KX2459" s="23"/>
      <c r="KY2459" s="23"/>
    </row>
    <row r="2460" spans="36:311" x14ac:dyDescent="0.2">
      <c r="AJ2460" s="23"/>
      <c r="HH2460"/>
      <c r="IW2460" s="36"/>
      <c r="JI2460"/>
      <c r="JJ2460"/>
      <c r="KX2460" s="23"/>
      <c r="KY2460" s="23"/>
    </row>
    <row r="2461" spans="36:311" x14ac:dyDescent="0.2">
      <c r="AJ2461" s="23"/>
      <c r="HH2461"/>
      <c r="IW2461" s="36"/>
      <c r="JI2461"/>
      <c r="JJ2461"/>
      <c r="KX2461" s="23"/>
      <c r="KY2461" s="23"/>
    </row>
    <row r="2462" spans="36:311" x14ac:dyDescent="0.2">
      <c r="AJ2462" s="23"/>
      <c r="HH2462"/>
      <c r="IW2462" s="36"/>
      <c r="JI2462"/>
      <c r="JJ2462"/>
      <c r="KX2462" s="23"/>
      <c r="KY2462" s="23"/>
    </row>
    <row r="2463" spans="36:311" x14ac:dyDescent="0.2">
      <c r="AJ2463" s="23"/>
      <c r="HH2463"/>
      <c r="IW2463" s="36"/>
      <c r="JI2463"/>
      <c r="JJ2463"/>
      <c r="KX2463" s="23"/>
      <c r="KY2463" s="23"/>
    </row>
    <row r="2464" spans="36:311" x14ac:dyDescent="0.2">
      <c r="AJ2464" s="23"/>
      <c r="HH2464"/>
      <c r="IW2464" s="36"/>
      <c r="JI2464"/>
      <c r="JJ2464"/>
      <c r="KX2464" s="23"/>
      <c r="KY2464" s="23"/>
    </row>
    <row r="2465" spans="36:311" x14ac:dyDescent="0.2">
      <c r="AJ2465" s="23"/>
      <c r="HH2465"/>
      <c r="IW2465" s="36"/>
      <c r="JI2465"/>
      <c r="JJ2465"/>
      <c r="KX2465" s="23"/>
      <c r="KY2465" s="23"/>
    </row>
    <row r="2466" spans="36:311" x14ac:dyDescent="0.2">
      <c r="AJ2466" s="23"/>
      <c r="HH2466"/>
      <c r="IW2466" s="36"/>
      <c r="JI2466"/>
      <c r="JJ2466"/>
      <c r="KX2466" s="23"/>
      <c r="KY2466" s="23"/>
    </row>
    <row r="2467" spans="36:311" x14ac:dyDescent="0.2">
      <c r="AJ2467" s="23"/>
      <c r="HH2467"/>
      <c r="IW2467" s="36"/>
      <c r="JI2467"/>
      <c r="JJ2467"/>
      <c r="KX2467" s="23"/>
      <c r="KY2467" s="23"/>
    </row>
    <row r="2468" spans="36:311" x14ac:dyDescent="0.2">
      <c r="AJ2468" s="23"/>
      <c r="HH2468"/>
      <c r="IW2468" s="36"/>
      <c r="JI2468"/>
      <c r="JJ2468"/>
      <c r="KX2468" s="23"/>
      <c r="KY2468" s="23"/>
    </row>
    <row r="2469" spans="36:311" x14ac:dyDescent="0.2">
      <c r="AJ2469" s="23"/>
      <c r="HH2469"/>
      <c r="IW2469" s="36"/>
      <c r="JI2469"/>
      <c r="JJ2469"/>
      <c r="KX2469" s="23"/>
      <c r="KY2469" s="23"/>
    </row>
    <row r="2470" spans="36:311" x14ac:dyDescent="0.2">
      <c r="AJ2470" s="23"/>
      <c r="HH2470"/>
      <c r="IW2470" s="36"/>
      <c r="JI2470"/>
      <c r="JJ2470"/>
      <c r="KX2470" s="23"/>
      <c r="KY2470" s="23"/>
    </row>
    <row r="2471" spans="36:311" x14ac:dyDescent="0.2">
      <c r="AJ2471" s="23"/>
      <c r="HH2471"/>
      <c r="IW2471" s="36"/>
      <c r="JI2471"/>
      <c r="JJ2471"/>
      <c r="KX2471" s="23"/>
      <c r="KY2471" s="23"/>
    </row>
    <row r="2472" spans="36:311" x14ac:dyDescent="0.2">
      <c r="AJ2472" s="23"/>
      <c r="HH2472"/>
      <c r="IW2472" s="36"/>
      <c r="JI2472"/>
      <c r="JJ2472"/>
      <c r="KX2472" s="23"/>
      <c r="KY2472" s="23"/>
    </row>
    <row r="2473" spans="36:311" x14ac:dyDescent="0.2">
      <c r="AJ2473" s="23"/>
      <c r="HH2473"/>
      <c r="IW2473" s="36"/>
      <c r="JI2473"/>
      <c r="JJ2473"/>
      <c r="KX2473" s="23"/>
      <c r="KY2473" s="23"/>
    </row>
    <row r="2474" spans="36:311" x14ac:dyDescent="0.2">
      <c r="AJ2474" s="23"/>
      <c r="HH2474"/>
      <c r="IW2474" s="36"/>
      <c r="JI2474"/>
      <c r="JJ2474"/>
      <c r="KX2474" s="23"/>
      <c r="KY2474" s="23"/>
    </row>
    <row r="2475" spans="36:311" x14ac:dyDescent="0.2">
      <c r="AJ2475" s="23"/>
      <c r="HH2475"/>
      <c r="IW2475" s="36"/>
      <c r="JI2475"/>
      <c r="JJ2475"/>
      <c r="KX2475" s="23"/>
      <c r="KY2475" s="23"/>
    </row>
    <row r="2476" spans="36:311" x14ac:dyDescent="0.2">
      <c r="AJ2476" s="23"/>
      <c r="HH2476"/>
      <c r="IW2476" s="36"/>
      <c r="JI2476"/>
      <c r="JJ2476"/>
      <c r="KX2476" s="23"/>
      <c r="KY2476" s="23"/>
    </row>
    <row r="2477" spans="36:311" x14ac:dyDescent="0.2">
      <c r="AJ2477" s="23"/>
      <c r="HH2477"/>
      <c r="IW2477" s="36"/>
      <c r="JI2477"/>
      <c r="JJ2477"/>
      <c r="KX2477" s="23"/>
      <c r="KY2477" s="23"/>
    </row>
    <row r="2478" spans="36:311" x14ac:dyDescent="0.2">
      <c r="AJ2478" s="23"/>
      <c r="HH2478"/>
      <c r="IW2478" s="36"/>
      <c r="JI2478"/>
      <c r="JJ2478"/>
      <c r="KX2478" s="23"/>
      <c r="KY2478" s="23"/>
    </row>
    <row r="2479" spans="36:311" x14ac:dyDescent="0.2">
      <c r="AJ2479" s="23"/>
      <c r="HH2479"/>
      <c r="IW2479" s="36"/>
      <c r="JI2479"/>
      <c r="JJ2479"/>
      <c r="KX2479" s="23"/>
      <c r="KY2479" s="23"/>
    </row>
    <row r="2480" spans="36:311" x14ac:dyDescent="0.2">
      <c r="AJ2480" s="23"/>
      <c r="HH2480"/>
      <c r="IW2480" s="36"/>
      <c r="JI2480"/>
      <c r="JJ2480"/>
      <c r="KX2480" s="23"/>
      <c r="KY2480" s="23"/>
    </row>
    <row r="2481" spans="36:311" x14ac:dyDescent="0.2">
      <c r="AJ2481" s="23"/>
      <c r="HH2481"/>
      <c r="IW2481" s="36"/>
      <c r="JI2481"/>
      <c r="JJ2481"/>
      <c r="KX2481" s="23"/>
      <c r="KY2481" s="23"/>
    </row>
    <row r="2482" spans="36:311" x14ac:dyDescent="0.2">
      <c r="AJ2482" s="23"/>
      <c r="HH2482"/>
      <c r="IW2482" s="36"/>
      <c r="JI2482"/>
      <c r="JJ2482"/>
      <c r="KX2482" s="23"/>
      <c r="KY2482" s="23"/>
    </row>
    <row r="2483" spans="36:311" x14ac:dyDescent="0.2">
      <c r="AJ2483" s="23"/>
      <c r="HH2483"/>
      <c r="IW2483" s="36"/>
      <c r="JI2483"/>
      <c r="JJ2483"/>
      <c r="KX2483" s="23"/>
      <c r="KY2483" s="23"/>
    </row>
    <row r="2484" spans="36:311" x14ac:dyDescent="0.2">
      <c r="AJ2484" s="23"/>
      <c r="HH2484"/>
      <c r="IW2484" s="36"/>
      <c r="JI2484"/>
      <c r="JJ2484"/>
      <c r="KX2484" s="23"/>
      <c r="KY2484" s="23"/>
    </row>
    <row r="2485" spans="36:311" x14ac:dyDescent="0.2">
      <c r="AJ2485" s="23"/>
      <c r="HH2485"/>
      <c r="IW2485" s="36"/>
      <c r="JI2485"/>
      <c r="JJ2485"/>
      <c r="KX2485" s="23"/>
      <c r="KY2485" s="23"/>
    </row>
    <row r="2486" spans="36:311" x14ac:dyDescent="0.2">
      <c r="AJ2486" s="23"/>
      <c r="HH2486"/>
      <c r="IW2486" s="36"/>
      <c r="JI2486"/>
      <c r="JJ2486"/>
      <c r="KX2486" s="23"/>
      <c r="KY2486" s="23"/>
    </row>
    <row r="2487" spans="36:311" x14ac:dyDescent="0.2">
      <c r="AJ2487" s="23"/>
      <c r="HH2487"/>
      <c r="IW2487" s="36"/>
      <c r="JI2487"/>
      <c r="JJ2487"/>
      <c r="KX2487" s="23"/>
      <c r="KY2487" s="23"/>
    </row>
    <row r="2488" spans="36:311" x14ac:dyDescent="0.2">
      <c r="AJ2488" s="23"/>
      <c r="HH2488"/>
      <c r="IW2488" s="36"/>
      <c r="JI2488"/>
      <c r="JJ2488"/>
      <c r="KX2488" s="23"/>
      <c r="KY2488" s="23"/>
    </row>
    <row r="2489" spans="36:311" x14ac:dyDescent="0.2">
      <c r="AJ2489" s="23"/>
      <c r="HH2489"/>
      <c r="IW2489" s="36"/>
      <c r="JI2489"/>
      <c r="JJ2489"/>
      <c r="KX2489" s="23"/>
      <c r="KY2489" s="23"/>
    </row>
    <row r="2490" spans="36:311" x14ac:dyDescent="0.2">
      <c r="AJ2490" s="23"/>
      <c r="HH2490"/>
      <c r="IW2490" s="36"/>
      <c r="JI2490"/>
      <c r="JJ2490"/>
      <c r="KX2490" s="23"/>
      <c r="KY2490" s="23"/>
    </row>
    <row r="2491" spans="36:311" x14ac:dyDescent="0.2">
      <c r="AJ2491" s="23"/>
      <c r="HH2491"/>
      <c r="IW2491" s="36"/>
      <c r="JI2491"/>
      <c r="JJ2491"/>
      <c r="KX2491" s="23"/>
      <c r="KY2491" s="23"/>
    </row>
    <row r="2492" spans="36:311" x14ac:dyDescent="0.2">
      <c r="AJ2492" s="23"/>
      <c r="HH2492"/>
      <c r="IW2492" s="36"/>
      <c r="JI2492"/>
      <c r="JJ2492"/>
      <c r="KX2492" s="23"/>
      <c r="KY2492" s="23"/>
    </row>
    <row r="2493" spans="36:311" x14ac:dyDescent="0.2">
      <c r="AJ2493" s="23"/>
      <c r="HH2493"/>
      <c r="IW2493" s="36"/>
      <c r="JI2493"/>
      <c r="JJ2493"/>
      <c r="KX2493" s="23"/>
      <c r="KY2493" s="23"/>
    </row>
    <row r="2494" spans="36:311" x14ac:dyDescent="0.2">
      <c r="AJ2494" s="23"/>
      <c r="HH2494"/>
      <c r="IW2494" s="36"/>
      <c r="JI2494"/>
      <c r="JJ2494"/>
      <c r="KX2494" s="23"/>
      <c r="KY2494" s="23"/>
    </row>
    <row r="2495" spans="36:311" x14ac:dyDescent="0.2">
      <c r="AJ2495" s="23"/>
      <c r="HH2495"/>
      <c r="IW2495" s="36"/>
      <c r="JI2495"/>
      <c r="JJ2495"/>
      <c r="KX2495" s="23"/>
      <c r="KY2495" s="23"/>
    </row>
    <row r="2496" spans="36:311" x14ac:dyDescent="0.2">
      <c r="AJ2496" s="23"/>
      <c r="HH2496"/>
      <c r="IW2496" s="36"/>
      <c r="JI2496"/>
      <c r="JJ2496"/>
      <c r="KX2496" s="23"/>
      <c r="KY2496" s="23"/>
    </row>
    <row r="2497" spans="36:311" x14ac:dyDescent="0.2">
      <c r="AJ2497" s="23"/>
      <c r="HH2497"/>
      <c r="IW2497" s="36"/>
      <c r="JI2497"/>
      <c r="JJ2497"/>
      <c r="KX2497" s="23"/>
      <c r="KY2497" s="23"/>
    </row>
    <row r="2498" spans="36:311" x14ac:dyDescent="0.2">
      <c r="AJ2498" s="23"/>
      <c r="HH2498"/>
      <c r="IW2498" s="36"/>
      <c r="JI2498"/>
      <c r="JJ2498"/>
      <c r="KX2498" s="23"/>
      <c r="KY2498" s="23"/>
    </row>
    <row r="2499" spans="36:311" x14ac:dyDescent="0.2">
      <c r="AJ2499" s="23"/>
      <c r="HH2499"/>
      <c r="IW2499" s="36"/>
      <c r="JI2499"/>
      <c r="JJ2499"/>
      <c r="KX2499" s="23"/>
      <c r="KY2499" s="23"/>
    </row>
    <row r="2500" spans="36:311" x14ac:dyDescent="0.2">
      <c r="AJ2500" s="23"/>
      <c r="HH2500"/>
      <c r="IW2500" s="36"/>
      <c r="JI2500"/>
      <c r="JJ2500"/>
      <c r="KX2500" s="23"/>
      <c r="KY2500" s="23"/>
    </row>
    <row r="2501" spans="36:311" x14ac:dyDescent="0.2">
      <c r="AJ2501" s="23"/>
      <c r="HH2501"/>
      <c r="IW2501" s="36"/>
      <c r="JI2501"/>
      <c r="JJ2501"/>
      <c r="KX2501" s="23"/>
      <c r="KY2501" s="23"/>
    </row>
    <row r="2502" spans="36:311" x14ac:dyDescent="0.2">
      <c r="AJ2502" s="23"/>
      <c r="HH2502"/>
      <c r="IW2502" s="36"/>
      <c r="JI2502"/>
      <c r="JJ2502"/>
      <c r="KX2502" s="23"/>
      <c r="KY2502" s="23"/>
    </row>
    <row r="2503" spans="36:311" x14ac:dyDescent="0.2">
      <c r="AJ2503" s="23"/>
      <c r="HH2503"/>
      <c r="IW2503" s="36"/>
      <c r="JI2503"/>
      <c r="JJ2503"/>
      <c r="KX2503" s="23"/>
      <c r="KY2503" s="23"/>
    </row>
    <row r="2504" spans="36:311" x14ac:dyDescent="0.2">
      <c r="AJ2504" s="23"/>
      <c r="HH2504"/>
      <c r="IW2504" s="36"/>
      <c r="JI2504"/>
      <c r="JJ2504"/>
      <c r="KX2504" s="23"/>
      <c r="KY2504" s="23"/>
    </row>
    <row r="2505" spans="36:311" x14ac:dyDescent="0.2">
      <c r="AJ2505" s="23"/>
      <c r="HH2505"/>
      <c r="IW2505" s="36"/>
      <c r="JI2505"/>
      <c r="JJ2505"/>
      <c r="KX2505" s="23"/>
      <c r="KY2505" s="23"/>
    </row>
    <row r="2506" spans="36:311" x14ac:dyDescent="0.2">
      <c r="AJ2506" s="23"/>
      <c r="HH2506"/>
      <c r="IW2506" s="36"/>
      <c r="JI2506"/>
      <c r="JJ2506"/>
      <c r="KX2506" s="23"/>
      <c r="KY2506" s="23"/>
    </row>
    <row r="2507" spans="36:311" x14ac:dyDescent="0.2">
      <c r="AJ2507" s="23"/>
      <c r="HH2507"/>
      <c r="IW2507" s="36"/>
      <c r="JI2507"/>
      <c r="JJ2507"/>
      <c r="KX2507" s="23"/>
      <c r="KY2507" s="23"/>
    </row>
    <row r="2508" spans="36:311" x14ac:dyDescent="0.2">
      <c r="AJ2508" s="23"/>
      <c r="HH2508"/>
      <c r="IW2508" s="36"/>
      <c r="JI2508"/>
      <c r="JJ2508"/>
      <c r="KX2508" s="23"/>
      <c r="KY2508" s="23"/>
    </row>
    <row r="2509" spans="36:311" x14ac:dyDescent="0.2">
      <c r="AJ2509" s="23"/>
      <c r="HH2509"/>
      <c r="IW2509" s="36"/>
      <c r="JI2509"/>
      <c r="JJ2509"/>
      <c r="KX2509" s="23"/>
      <c r="KY2509" s="23"/>
    </row>
    <row r="2510" spans="36:311" x14ac:dyDescent="0.2">
      <c r="AJ2510" s="23"/>
      <c r="HH2510"/>
      <c r="IW2510" s="36"/>
      <c r="JI2510"/>
      <c r="JJ2510"/>
      <c r="KX2510" s="23"/>
      <c r="KY2510" s="23"/>
    </row>
    <row r="2511" spans="36:311" x14ac:dyDescent="0.2">
      <c r="AJ2511" s="23"/>
      <c r="HH2511"/>
      <c r="IW2511" s="36"/>
      <c r="JI2511"/>
      <c r="JJ2511"/>
      <c r="KX2511" s="23"/>
      <c r="KY2511" s="23"/>
    </row>
    <row r="2512" spans="36:311" x14ac:dyDescent="0.2">
      <c r="AJ2512" s="23"/>
      <c r="HH2512"/>
      <c r="IW2512" s="36"/>
      <c r="JI2512"/>
      <c r="JJ2512"/>
      <c r="KX2512" s="23"/>
      <c r="KY2512" s="23"/>
    </row>
    <row r="2513" spans="36:311" x14ac:dyDescent="0.2">
      <c r="AJ2513" s="23"/>
      <c r="HH2513"/>
      <c r="IW2513" s="36"/>
      <c r="JI2513"/>
      <c r="JJ2513"/>
      <c r="KX2513" s="23"/>
      <c r="KY2513" s="23"/>
    </row>
    <row r="2514" spans="36:311" x14ac:dyDescent="0.2">
      <c r="AJ2514" s="23"/>
      <c r="HH2514"/>
      <c r="IW2514" s="36"/>
      <c r="JI2514"/>
      <c r="JJ2514"/>
      <c r="KX2514" s="23"/>
      <c r="KY2514" s="23"/>
    </row>
    <row r="2515" spans="36:311" x14ac:dyDescent="0.2">
      <c r="AJ2515" s="23"/>
      <c r="HH2515"/>
      <c r="IW2515" s="36"/>
      <c r="JI2515"/>
      <c r="JJ2515"/>
      <c r="KX2515" s="23"/>
      <c r="KY2515" s="23"/>
    </row>
    <row r="2516" spans="36:311" x14ac:dyDescent="0.2">
      <c r="AJ2516" s="23"/>
      <c r="HH2516"/>
      <c r="IW2516" s="36"/>
      <c r="JI2516"/>
      <c r="JJ2516"/>
      <c r="KX2516" s="23"/>
      <c r="KY2516" s="23"/>
    </row>
    <row r="2517" spans="36:311" x14ac:dyDescent="0.2">
      <c r="AJ2517" s="23"/>
      <c r="HH2517"/>
      <c r="IW2517" s="36"/>
      <c r="JI2517"/>
      <c r="JJ2517"/>
      <c r="KX2517" s="23"/>
      <c r="KY2517" s="23"/>
    </row>
    <row r="2518" spans="36:311" x14ac:dyDescent="0.2">
      <c r="AJ2518" s="23"/>
      <c r="HH2518"/>
      <c r="IW2518" s="36"/>
      <c r="JI2518"/>
      <c r="JJ2518"/>
      <c r="KX2518" s="23"/>
      <c r="KY2518" s="23"/>
    </row>
    <row r="2519" spans="36:311" x14ac:dyDescent="0.2">
      <c r="AJ2519" s="23"/>
      <c r="HH2519"/>
      <c r="IW2519" s="36"/>
      <c r="JI2519"/>
      <c r="JJ2519"/>
      <c r="KX2519" s="23"/>
      <c r="KY2519" s="23"/>
    </row>
    <row r="2520" spans="36:311" x14ac:dyDescent="0.2">
      <c r="AJ2520" s="23"/>
      <c r="HH2520"/>
      <c r="IW2520" s="36"/>
      <c r="JI2520"/>
      <c r="JJ2520"/>
      <c r="KX2520" s="23"/>
      <c r="KY2520" s="23"/>
    </row>
    <row r="2521" spans="36:311" x14ac:dyDescent="0.2">
      <c r="AJ2521" s="23"/>
      <c r="HH2521"/>
      <c r="IW2521" s="36"/>
      <c r="JI2521"/>
      <c r="JJ2521"/>
      <c r="KX2521" s="23"/>
      <c r="KY2521" s="23"/>
    </row>
    <row r="2522" spans="36:311" x14ac:dyDescent="0.2">
      <c r="AJ2522" s="23"/>
      <c r="HH2522"/>
      <c r="IW2522" s="36"/>
      <c r="JI2522"/>
      <c r="JJ2522"/>
      <c r="KX2522" s="23"/>
      <c r="KY2522" s="23"/>
    </row>
    <row r="2523" spans="36:311" x14ac:dyDescent="0.2">
      <c r="AJ2523" s="23"/>
      <c r="HH2523"/>
      <c r="IW2523" s="36"/>
      <c r="JI2523"/>
      <c r="JJ2523"/>
      <c r="KX2523" s="23"/>
      <c r="KY2523" s="23"/>
    </row>
    <row r="2524" spans="36:311" x14ac:dyDescent="0.2">
      <c r="AJ2524" s="23"/>
      <c r="HH2524"/>
      <c r="IW2524" s="36"/>
      <c r="JI2524"/>
      <c r="JJ2524"/>
      <c r="KX2524" s="23"/>
      <c r="KY2524" s="23"/>
    </row>
    <row r="2525" spans="36:311" x14ac:dyDescent="0.2">
      <c r="AJ2525" s="23"/>
      <c r="HH2525"/>
      <c r="IW2525" s="36"/>
      <c r="JI2525"/>
      <c r="JJ2525"/>
      <c r="KX2525" s="23"/>
      <c r="KY2525" s="23"/>
    </row>
    <row r="2526" spans="36:311" x14ac:dyDescent="0.2">
      <c r="AJ2526" s="23"/>
      <c r="HH2526"/>
      <c r="IW2526" s="36"/>
      <c r="JI2526"/>
      <c r="JJ2526"/>
      <c r="KX2526" s="23"/>
      <c r="KY2526" s="23"/>
    </row>
    <row r="2527" spans="36:311" x14ac:dyDescent="0.2">
      <c r="AJ2527" s="23"/>
      <c r="HH2527"/>
      <c r="IW2527" s="36"/>
      <c r="JI2527"/>
      <c r="JJ2527"/>
      <c r="KX2527" s="23"/>
      <c r="KY2527" s="23"/>
    </row>
    <row r="2528" spans="36:311" x14ac:dyDescent="0.2">
      <c r="AJ2528" s="23"/>
      <c r="HH2528"/>
      <c r="IW2528" s="36"/>
      <c r="JI2528"/>
      <c r="JJ2528"/>
      <c r="KX2528" s="23"/>
      <c r="KY2528" s="23"/>
    </row>
    <row r="2529" spans="36:311" x14ac:dyDescent="0.2">
      <c r="AJ2529" s="23"/>
      <c r="HH2529"/>
      <c r="IW2529" s="36"/>
      <c r="JI2529"/>
      <c r="JJ2529"/>
      <c r="KX2529" s="23"/>
      <c r="KY2529" s="23"/>
    </row>
    <row r="2530" spans="36:311" x14ac:dyDescent="0.2">
      <c r="AJ2530" s="23"/>
      <c r="HH2530"/>
      <c r="IW2530" s="36"/>
      <c r="JI2530"/>
      <c r="JJ2530"/>
      <c r="KX2530" s="23"/>
      <c r="KY2530" s="23"/>
    </row>
    <row r="2531" spans="36:311" x14ac:dyDescent="0.2">
      <c r="AJ2531" s="23"/>
      <c r="HH2531"/>
      <c r="IW2531" s="36"/>
      <c r="JI2531"/>
      <c r="JJ2531"/>
      <c r="KX2531" s="23"/>
      <c r="KY2531" s="23"/>
    </row>
    <row r="2532" spans="36:311" x14ac:dyDescent="0.2">
      <c r="AJ2532" s="23"/>
      <c r="HH2532"/>
      <c r="IW2532" s="36"/>
      <c r="JI2532"/>
      <c r="JJ2532"/>
      <c r="KX2532" s="23"/>
      <c r="KY2532" s="23"/>
    </row>
    <row r="2533" spans="36:311" x14ac:dyDescent="0.2">
      <c r="AJ2533" s="23"/>
      <c r="HH2533"/>
      <c r="IW2533" s="36"/>
      <c r="JI2533"/>
      <c r="JJ2533"/>
      <c r="KX2533" s="23"/>
      <c r="KY2533" s="23"/>
    </row>
    <row r="2534" spans="36:311" x14ac:dyDescent="0.2">
      <c r="AJ2534" s="23"/>
      <c r="HH2534"/>
      <c r="IW2534" s="36"/>
      <c r="JI2534"/>
      <c r="JJ2534"/>
      <c r="KX2534" s="23"/>
      <c r="KY2534" s="23"/>
    </row>
    <row r="2535" spans="36:311" x14ac:dyDescent="0.2">
      <c r="AJ2535" s="23"/>
      <c r="HH2535"/>
      <c r="IW2535" s="36"/>
      <c r="JI2535"/>
      <c r="JJ2535"/>
      <c r="KX2535" s="23"/>
      <c r="KY2535" s="23"/>
    </row>
    <row r="2536" spans="36:311" x14ac:dyDescent="0.2">
      <c r="AJ2536" s="23"/>
      <c r="HH2536"/>
      <c r="IW2536" s="36"/>
      <c r="JI2536"/>
      <c r="JJ2536"/>
      <c r="KX2536" s="23"/>
      <c r="KY2536" s="23"/>
    </row>
    <row r="2537" spans="36:311" x14ac:dyDescent="0.2">
      <c r="AJ2537" s="23"/>
      <c r="HH2537"/>
      <c r="IW2537" s="36"/>
      <c r="JI2537"/>
      <c r="JJ2537"/>
      <c r="KX2537" s="23"/>
      <c r="KY2537" s="23"/>
    </row>
    <row r="2538" spans="36:311" x14ac:dyDescent="0.2">
      <c r="AJ2538" s="23"/>
      <c r="HH2538"/>
      <c r="IW2538" s="36"/>
      <c r="JI2538"/>
      <c r="JJ2538"/>
      <c r="KX2538" s="23"/>
      <c r="KY2538" s="23"/>
    </row>
    <row r="2539" spans="36:311" x14ac:dyDescent="0.2">
      <c r="AJ2539" s="23"/>
      <c r="HH2539"/>
      <c r="IW2539" s="36"/>
      <c r="JI2539"/>
      <c r="JJ2539"/>
      <c r="KX2539" s="23"/>
      <c r="KY2539" s="23"/>
    </row>
    <row r="2540" spans="36:311" x14ac:dyDescent="0.2">
      <c r="AJ2540" s="23"/>
      <c r="HH2540"/>
      <c r="IW2540" s="36"/>
      <c r="JI2540"/>
      <c r="JJ2540"/>
      <c r="KX2540" s="23"/>
      <c r="KY2540" s="23"/>
    </row>
    <row r="2541" spans="36:311" x14ac:dyDescent="0.2">
      <c r="AJ2541" s="23"/>
      <c r="HH2541"/>
      <c r="IW2541" s="36"/>
      <c r="JI2541"/>
      <c r="JJ2541"/>
      <c r="KX2541" s="23"/>
      <c r="KY2541" s="23"/>
    </row>
    <row r="2542" spans="36:311" x14ac:dyDescent="0.2">
      <c r="AJ2542" s="23"/>
      <c r="HH2542"/>
      <c r="IW2542" s="36"/>
      <c r="JI2542"/>
      <c r="JJ2542"/>
      <c r="KX2542" s="23"/>
      <c r="KY2542" s="23"/>
    </row>
    <row r="2543" spans="36:311" x14ac:dyDescent="0.2">
      <c r="AJ2543" s="23"/>
      <c r="HH2543"/>
      <c r="IW2543" s="36"/>
      <c r="JI2543"/>
      <c r="JJ2543"/>
      <c r="KX2543" s="23"/>
      <c r="KY2543" s="23"/>
    </row>
    <row r="2544" spans="36:311" x14ac:dyDescent="0.2">
      <c r="AJ2544" s="23"/>
      <c r="HH2544"/>
      <c r="IW2544" s="36"/>
      <c r="JI2544"/>
      <c r="JJ2544"/>
      <c r="KX2544" s="23"/>
      <c r="KY2544" s="23"/>
    </row>
    <row r="2545" spans="36:311" x14ac:dyDescent="0.2">
      <c r="AJ2545" s="23"/>
      <c r="HH2545"/>
      <c r="IW2545" s="36"/>
      <c r="JI2545"/>
      <c r="JJ2545"/>
      <c r="KX2545" s="23"/>
      <c r="KY2545" s="23"/>
    </row>
    <row r="2546" spans="36:311" x14ac:dyDescent="0.2">
      <c r="AJ2546" s="23"/>
      <c r="HH2546"/>
      <c r="IW2546" s="36"/>
      <c r="JI2546"/>
      <c r="JJ2546"/>
      <c r="KX2546" s="23"/>
      <c r="KY2546" s="23"/>
    </row>
    <row r="2547" spans="36:311" x14ac:dyDescent="0.2">
      <c r="AJ2547" s="23"/>
      <c r="HH2547"/>
      <c r="IW2547" s="36"/>
      <c r="JI2547"/>
      <c r="JJ2547"/>
      <c r="KX2547" s="23"/>
      <c r="KY2547" s="23"/>
    </row>
    <row r="2548" spans="36:311" x14ac:dyDescent="0.2">
      <c r="AJ2548" s="23"/>
      <c r="HH2548"/>
      <c r="IW2548" s="36"/>
      <c r="JI2548"/>
      <c r="JJ2548"/>
      <c r="KX2548" s="23"/>
      <c r="KY2548" s="23"/>
    </row>
    <row r="2549" spans="36:311" x14ac:dyDescent="0.2">
      <c r="AJ2549" s="23"/>
      <c r="HH2549"/>
      <c r="IW2549" s="36"/>
      <c r="JI2549"/>
      <c r="JJ2549"/>
      <c r="KX2549" s="23"/>
      <c r="KY2549" s="23"/>
    </row>
    <row r="2550" spans="36:311" x14ac:dyDescent="0.2">
      <c r="AJ2550" s="23"/>
      <c r="HH2550"/>
      <c r="IW2550" s="36"/>
      <c r="JI2550"/>
      <c r="JJ2550"/>
      <c r="KX2550" s="23"/>
      <c r="KY2550" s="23"/>
    </row>
    <row r="2551" spans="36:311" x14ac:dyDescent="0.2">
      <c r="AJ2551" s="23"/>
      <c r="HH2551"/>
      <c r="IW2551" s="36"/>
      <c r="JI2551"/>
      <c r="JJ2551"/>
      <c r="KX2551" s="23"/>
      <c r="KY2551" s="23"/>
    </row>
    <row r="2552" spans="36:311" x14ac:dyDescent="0.2">
      <c r="AJ2552" s="23"/>
      <c r="HH2552"/>
      <c r="IW2552" s="36"/>
      <c r="JI2552"/>
      <c r="JJ2552"/>
      <c r="KX2552" s="23"/>
      <c r="KY2552" s="23"/>
    </row>
    <row r="2553" spans="36:311" x14ac:dyDescent="0.2">
      <c r="AJ2553" s="23"/>
      <c r="HH2553"/>
      <c r="IW2553" s="36"/>
      <c r="JI2553"/>
      <c r="JJ2553"/>
      <c r="KX2553" s="23"/>
      <c r="KY2553" s="23"/>
    </row>
    <row r="2554" spans="36:311" x14ac:dyDescent="0.2">
      <c r="AJ2554" s="23"/>
      <c r="HH2554"/>
      <c r="IW2554" s="36"/>
      <c r="JI2554"/>
      <c r="JJ2554"/>
      <c r="KX2554" s="23"/>
      <c r="KY2554" s="23"/>
    </row>
    <row r="2555" spans="36:311" x14ac:dyDescent="0.2">
      <c r="AJ2555" s="23"/>
      <c r="HH2555"/>
      <c r="IW2555" s="36"/>
      <c r="JI2555"/>
      <c r="JJ2555"/>
      <c r="KX2555" s="23"/>
      <c r="KY2555" s="23"/>
    </row>
    <row r="2556" spans="36:311" x14ac:dyDescent="0.2">
      <c r="AJ2556" s="23"/>
      <c r="HH2556"/>
      <c r="IW2556" s="36"/>
      <c r="JI2556"/>
      <c r="JJ2556"/>
      <c r="KX2556" s="23"/>
      <c r="KY2556" s="23"/>
    </row>
    <row r="2557" spans="36:311" x14ac:dyDescent="0.2">
      <c r="AJ2557" s="23"/>
      <c r="HH2557"/>
      <c r="IW2557" s="36"/>
      <c r="JI2557"/>
      <c r="JJ2557"/>
      <c r="KX2557" s="23"/>
      <c r="KY2557" s="23"/>
    </row>
    <row r="2558" spans="36:311" x14ac:dyDescent="0.2">
      <c r="AJ2558" s="23"/>
      <c r="HH2558"/>
      <c r="IW2558" s="36"/>
      <c r="JI2558"/>
      <c r="JJ2558"/>
      <c r="KX2558" s="23"/>
      <c r="KY2558" s="23"/>
    </row>
    <row r="2559" spans="36:311" x14ac:dyDescent="0.2">
      <c r="AJ2559" s="23"/>
      <c r="HH2559"/>
      <c r="IW2559" s="36"/>
      <c r="JI2559"/>
      <c r="JJ2559"/>
      <c r="KX2559" s="23"/>
      <c r="KY2559" s="23"/>
    </row>
    <row r="2560" spans="36:311" x14ac:dyDescent="0.2">
      <c r="AJ2560" s="23"/>
      <c r="HH2560"/>
      <c r="IW2560" s="36"/>
      <c r="JI2560"/>
      <c r="JJ2560"/>
      <c r="KX2560" s="23"/>
      <c r="KY2560" s="23"/>
    </row>
    <row r="2561" spans="36:311" x14ac:dyDescent="0.2">
      <c r="AJ2561" s="23"/>
      <c r="HH2561"/>
      <c r="IW2561" s="36"/>
      <c r="JI2561"/>
      <c r="JJ2561"/>
      <c r="KX2561" s="23"/>
      <c r="KY2561" s="23"/>
    </row>
    <row r="2562" spans="36:311" x14ac:dyDescent="0.2">
      <c r="AJ2562" s="23"/>
      <c r="HH2562"/>
      <c r="IW2562" s="36"/>
      <c r="JI2562"/>
      <c r="JJ2562"/>
      <c r="KX2562" s="23"/>
      <c r="KY2562" s="23"/>
    </row>
    <row r="2563" spans="36:311" x14ac:dyDescent="0.2">
      <c r="AJ2563" s="23"/>
      <c r="HH2563"/>
      <c r="IW2563" s="36"/>
      <c r="JI2563"/>
      <c r="JJ2563"/>
      <c r="KX2563" s="23"/>
      <c r="KY2563" s="23"/>
    </row>
    <row r="2564" spans="36:311" x14ac:dyDescent="0.2">
      <c r="AJ2564" s="23"/>
      <c r="HH2564"/>
      <c r="IW2564" s="36"/>
      <c r="JI2564"/>
      <c r="JJ2564"/>
      <c r="KX2564" s="23"/>
      <c r="KY2564" s="23"/>
    </row>
    <row r="2565" spans="36:311" x14ac:dyDescent="0.2">
      <c r="AJ2565" s="23"/>
      <c r="HH2565"/>
      <c r="IW2565" s="36"/>
      <c r="JI2565"/>
      <c r="JJ2565"/>
      <c r="KX2565" s="23"/>
      <c r="KY2565" s="23"/>
    </row>
    <row r="2566" spans="36:311" x14ac:dyDescent="0.2">
      <c r="AJ2566" s="23"/>
      <c r="HH2566"/>
      <c r="IW2566" s="36"/>
      <c r="JI2566"/>
      <c r="JJ2566"/>
      <c r="KX2566" s="23"/>
      <c r="KY2566" s="23"/>
    </row>
    <row r="2567" spans="36:311" x14ac:dyDescent="0.2">
      <c r="AJ2567" s="23"/>
      <c r="HH2567"/>
      <c r="IW2567" s="36"/>
      <c r="JI2567"/>
      <c r="JJ2567"/>
      <c r="KX2567" s="23"/>
      <c r="KY2567" s="23"/>
    </row>
    <row r="2568" spans="36:311" x14ac:dyDescent="0.2">
      <c r="AJ2568" s="23"/>
      <c r="HH2568"/>
      <c r="IW2568" s="36"/>
      <c r="JI2568"/>
      <c r="JJ2568"/>
      <c r="KX2568" s="23"/>
      <c r="KY2568" s="23"/>
    </row>
    <row r="2569" spans="36:311" x14ac:dyDescent="0.2">
      <c r="AJ2569" s="23"/>
      <c r="HH2569"/>
      <c r="IW2569" s="36"/>
      <c r="JI2569"/>
      <c r="JJ2569"/>
      <c r="KX2569" s="23"/>
      <c r="KY2569" s="23"/>
    </row>
    <row r="2570" spans="36:311" x14ac:dyDescent="0.2">
      <c r="AJ2570" s="23"/>
      <c r="HH2570"/>
      <c r="IW2570" s="36"/>
      <c r="JI2570"/>
      <c r="JJ2570"/>
      <c r="KX2570" s="23"/>
      <c r="KY2570" s="23"/>
    </row>
    <row r="2571" spans="36:311" x14ac:dyDescent="0.2">
      <c r="AJ2571" s="23"/>
      <c r="HH2571"/>
      <c r="IW2571" s="36"/>
      <c r="JI2571"/>
      <c r="JJ2571"/>
      <c r="KX2571" s="23"/>
      <c r="KY2571" s="23"/>
    </row>
    <row r="2572" spans="36:311" x14ac:dyDescent="0.2">
      <c r="AJ2572" s="23"/>
      <c r="HH2572"/>
      <c r="IW2572" s="36"/>
      <c r="JI2572"/>
      <c r="JJ2572"/>
      <c r="KX2572" s="23"/>
      <c r="KY2572" s="23"/>
    </row>
    <row r="2573" spans="36:311" x14ac:dyDescent="0.2">
      <c r="AJ2573" s="23"/>
      <c r="HH2573"/>
      <c r="IW2573" s="36"/>
      <c r="JI2573"/>
      <c r="JJ2573"/>
      <c r="KX2573" s="23"/>
      <c r="KY2573" s="23"/>
    </row>
    <row r="2574" spans="36:311" x14ac:dyDescent="0.2">
      <c r="AJ2574" s="23"/>
      <c r="HH2574"/>
      <c r="IW2574" s="36"/>
      <c r="JI2574"/>
      <c r="JJ2574"/>
      <c r="KX2574" s="23"/>
      <c r="KY2574" s="23"/>
    </row>
    <row r="2575" spans="36:311" x14ac:dyDescent="0.2">
      <c r="AJ2575" s="23"/>
      <c r="HH2575"/>
      <c r="IW2575" s="36"/>
      <c r="JI2575"/>
      <c r="JJ2575"/>
      <c r="KX2575" s="23"/>
      <c r="KY2575" s="23"/>
    </row>
    <row r="2576" spans="36:311" x14ac:dyDescent="0.2">
      <c r="AJ2576" s="23"/>
      <c r="HH2576"/>
      <c r="IW2576" s="36"/>
      <c r="JI2576"/>
      <c r="JJ2576"/>
      <c r="KX2576" s="23"/>
      <c r="KY2576" s="23"/>
    </row>
    <row r="2577" spans="36:311" x14ac:dyDescent="0.2">
      <c r="AJ2577" s="23"/>
      <c r="HH2577"/>
      <c r="IW2577" s="36"/>
      <c r="JI2577"/>
      <c r="JJ2577"/>
      <c r="KX2577" s="23"/>
      <c r="KY2577" s="23"/>
    </row>
    <row r="2578" spans="36:311" x14ac:dyDescent="0.2">
      <c r="AJ2578" s="23"/>
      <c r="HH2578"/>
      <c r="IW2578" s="36"/>
      <c r="JI2578"/>
      <c r="JJ2578"/>
      <c r="KX2578" s="23"/>
      <c r="KY2578" s="23"/>
    </row>
    <row r="2579" spans="36:311" x14ac:dyDescent="0.2">
      <c r="AJ2579" s="23"/>
      <c r="HH2579"/>
      <c r="IW2579" s="36"/>
      <c r="JI2579"/>
      <c r="JJ2579"/>
      <c r="KX2579" s="23"/>
      <c r="KY2579" s="23"/>
    </row>
    <row r="2580" spans="36:311" x14ac:dyDescent="0.2">
      <c r="AJ2580" s="23"/>
      <c r="HH2580"/>
      <c r="IW2580" s="36"/>
      <c r="JI2580"/>
      <c r="JJ2580"/>
      <c r="KX2580" s="23"/>
      <c r="KY2580" s="23"/>
    </row>
    <row r="2581" spans="36:311" x14ac:dyDescent="0.2">
      <c r="AJ2581" s="23"/>
      <c r="HH2581"/>
      <c r="IW2581" s="36"/>
      <c r="JI2581"/>
      <c r="JJ2581"/>
      <c r="KX2581" s="23"/>
      <c r="KY2581" s="23"/>
    </row>
    <row r="2582" spans="36:311" x14ac:dyDescent="0.2">
      <c r="AJ2582" s="23"/>
      <c r="HH2582"/>
      <c r="IW2582" s="36"/>
      <c r="JI2582"/>
      <c r="JJ2582"/>
      <c r="KX2582" s="23"/>
      <c r="KY2582" s="23"/>
    </row>
    <row r="2583" spans="36:311" x14ac:dyDescent="0.2">
      <c r="AJ2583" s="23"/>
      <c r="HH2583"/>
      <c r="IW2583" s="36"/>
      <c r="JI2583"/>
      <c r="JJ2583"/>
      <c r="KX2583" s="23"/>
      <c r="KY2583" s="23"/>
    </row>
    <row r="2584" spans="36:311" x14ac:dyDescent="0.2">
      <c r="AJ2584" s="23"/>
      <c r="HH2584"/>
      <c r="IW2584" s="36"/>
      <c r="JI2584"/>
      <c r="JJ2584"/>
      <c r="KX2584" s="23"/>
      <c r="KY2584" s="23"/>
    </row>
    <row r="2585" spans="36:311" x14ac:dyDescent="0.2">
      <c r="AJ2585" s="23"/>
      <c r="HH2585"/>
      <c r="IW2585" s="36"/>
      <c r="JI2585"/>
      <c r="JJ2585"/>
      <c r="KX2585" s="23"/>
      <c r="KY2585" s="23"/>
    </row>
    <row r="2586" spans="36:311" x14ac:dyDescent="0.2">
      <c r="AJ2586" s="23"/>
      <c r="HH2586"/>
      <c r="IW2586" s="36"/>
      <c r="JI2586"/>
      <c r="JJ2586"/>
      <c r="KX2586" s="23"/>
      <c r="KY2586" s="23"/>
    </row>
    <row r="2587" spans="36:311" x14ac:dyDescent="0.2">
      <c r="AJ2587" s="23"/>
      <c r="HH2587"/>
      <c r="IW2587" s="36"/>
      <c r="JI2587"/>
      <c r="JJ2587"/>
      <c r="KX2587" s="23"/>
      <c r="KY2587" s="23"/>
    </row>
    <row r="2588" spans="36:311" x14ac:dyDescent="0.2">
      <c r="AJ2588" s="23"/>
      <c r="HH2588"/>
      <c r="IW2588" s="36"/>
      <c r="JI2588"/>
      <c r="JJ2588"/>
      <c r="KX2588" s="23"/>
      <c r="KY2588" s="23"/>
    </row>
    <row r="2589" spans="36:311" x14ac:dyDescent="0.2">
      <c r="AJ2589" s="23"/>
      <c r="HH2589"/>
      <c r="IW2589" s="36"/>
      <c r="JI2589"/>
      <c r="JJ2589"/>
      <c r="KX2589" s="23"/>
      <c r="KY2589" s="23"/>
    </row>
    <row r="2590" spans="36:311" x14ac:dyDescent="0.2">
      <c r="AJ2590" s="23"/>
      <c r="HH2590"/>
      <c r="IW2590" s="36"/>
      <c r="JI2590"/>
      <c r="JJ2590"/>
      <c r="KX2590" s="23"/>
      <c r="KY2590" s="23"/>
    </row>
    <row r="2591" spans="36:311" x14ac:dyDescent="0.2">
      <c r="AJ2591" s="23"/>
      <c r="HH2591"/>
      <c r="IW2591" s="36"/>
      <c r="JI2591"/>
      <c r="JJ2591"/>
      <c r="KX2591" s="23"/>
      <c r="KY2591" s="23"/>
    </row>
    <row r="2592" spans="36:311" x14ac:dyDescent="0.2">
      <c r="AJ2592" s="23"/>
      <c r="HH2592"/>
      <c r="IW2592" s="36"/>
      <c r="JI2592"/>
      <c r="JJ2592"/>
      <c r="KX2592" s="23"/>
      <c r="KY2592" s="23"/>
    </row>
    <row r="2593" spans="36:311" x14ac:dyDescent="0.2">
      <c r="AJ2593" s="23"/>
      <c r="HH2593"/>
      <c r="IW2593" s="36"/>
      <c r="JI2593"/>
      <c r="JJ2593"/>
      <c r="KX2593" s="23"/>
      <c r="KY2593" s="23"/>
    </row>
    <row r="2594" spans="36:311" x14ac:dyDescent="0.2">
      <c r="AJ2594" s="23"/>
      <c r="HH2594"/>
      <c r="IW2594" s="36"/>
      <c r="JI2594"/>
      <c r="JJ2594"/>
      <c r="KX2594" s="23"/>
      <c r="KY2594" s="23"/>
    </row>
    <row r="2595" spans="36:311" x14ac:dyDescent="0.2">
      <c r="AJ2595" s="23"/>
      <c r="HH2595"/>
      <c r="IW2595" s="36"/>
      <c r="JI2595"/>
      <c r="JJ2595"/>
      <c r="KX2595" s="23"/>
      <c r="KY2595" s="23"/>
    </row>
    <row r="2596" spans="36:311" x14ac:dyDescent="0.2">
      <c r="AJ2596" s="23"/>
      <c r="HH2596"/>
      <c r="IW2596" s="36"/>
      <c r="JI2596"/>
      <c r="JJ2596"/>
      <c r="KX2596" s="23"/>
      <c r="KY2596" s="23"/>
    </row>
    <row r="2597" spans="36:311" x14ac:dyDescent="0.2">
      <c r="AJ2597" s="23"/>
      <c r="HH2597"/>
      <c r="IW2597" s="36"/>
      <c r="JI2597"/>
      <c r="JJ2597"/>
      <c r="KX2597" s="23"/>
      <c r="KY2597" s="23"/>
    </row>
    <row r="2598" spans="36:311" x14ac:dyDescent="0.2">
      <c r="AJ2598" s="23"/>
      <c r="HH2598"/>
      <c r="IW2598" s="36"/>
      <c r="JI2598"/>
      <c r="JJ2598"/>
      <c r="KX2598" s="23"/>
      <c r="KY2598" s="23"/>
    </row>
    <row r="2599" spans="36:311" x14ac:dyDescent="0.2">
      <c r="AJ2599" s="23"/>
      <c r="HH2599"/>
      <c r="IW2599" s="36"/>
      <c r="JI2599"/>
      <c r="JJ2599"/>
      <c r="KX2599" s="23"/>
      <c r="KY2599" s="23"/>
    </row>
    <row r="2600" spans="36:311" x14ac:dyDescent="0.2">
      <c r="AJ2600" s="23"/>
      <c r="HH2600"/>
      <c r="IW2600" s="36"/>
      <c r="JI2600"/>
      <c r="JJ2600"/>
      <c r="KX2600" s="23"/>
      <c r="KY2600" s="23"/>
    </row>
    <row r="2601" spans="36:311" x14ac:dyDescent="0.2">
      <c r="AJ2601" s="23"/>
      <c r="HH2601"/>
      <c r="IW2601" s="36"/>
      <c r="JI2601"/>
      <c r="JJ2601"/>
      <c r="KX2601" s="23"/>
      <c r="KY2601" s="23"/>
    </row>
    <row r="2602" spans="36:311" x14ac:dyDescent="0.2">
      <c r="AJ2602" s="23"/>
      <c r="HH2602"/>
      <c r="IW2602" s="36"/>
      <c r="JI2602"/>
      <c r="JJ2602"/>
      <c r="KX2602" s="23"/>
      <c r="KY2602" s="23"/>
    </row>
    <row r="2603" spans="36:311" x14ac:dyDescent="0.2">
      <c r="AJ2603" s="23"/>
      <c r="HH2603"/>
      <c r="IW2603" s="36"/>
      <c r="JI2603"/>
      <c r="JJ2603"/>
      <c r="KX2603" s="23"/>
      <c r="KY2603" s="23"/>
    </row>
    <row r="2604" spans="36:311" x14ac:dyDescent="0.2">
      <c r="AJ2604" s="23"/>
      <c r="HH2604"/>
      <c r="IW2604" s="36"/>
      <c r="JI2604"/>
      <c r="JJ2604"/>
      <c r="KX2604" s="23"/>
      <c r="KY2604" s="23"/>
    </row>
    <row r="2605" spans="36:311" x14ac:dyDescent="0.2">
      <c r="AJ2605" s="23"/>
      <c r="HH2605"/>
      <c r="IW2605" s="36"/>
      <c r="JI2605"/>
      <c r="JJ2605"/>
      <c r="KX2605" s="23"/>
      <c r="KY2605" s="23"/>
    </row>
    <row r="2606" spans="36:311" x14ac:dyDescent="0.2">
      <c r="AJ2606" s="23"/>
      <c r="HH2606"/>
      <c r="IW2606" s="36"/>
      <c r="JI2606"/>
      <c r="JJ2606"/>
      <c r="KX2606" s="23"/>
      <c r="KY2606" s="23"/>
    </row>
    <row r="2607" spans="36:311" x14ac:dyDescent="0.2">
      <c r="AJ2607" s="23"/>
      <c r="HH2607"/>
      <c r="IW2607" s="36"/>
      <c r="JI2607"/>
      <c r="JJ2607"/>
      <c r="KX2607" s="23"/>
      <c r="KY2607" s="23"/>
    </row>
    <row r="2608" spans="36:311" x14ac:dyDescent="0.2">
      <c r="AJ2608" s="23"/>
      <c r="HH2608"/>
      <c r="IW2608" s="36"/>
      <c r="JI2608"/>
      <c r="JJ2608"/>
      <c r="KX2608" s="23"/>
      <c r="KY2608" s="23"/>
    </row>
    <row r="2609" spans="36:311" x14ac:dyDescent="0.2">
      <c r="AJ2609" s="23"/>
      <c r="HH2609"/>
      <c r="IW2609" s="36"/>
      <c r="JI2609"/>
      <c r="JJ2609"/>
      <c r="KX2609" s="23"/>
      <c r="KY2609" s="23"/>
    </row>
    <row r="2610" spans="36:311" x14ac:dyDescent="0.2">
      <c r="AJ2610" s="23"/>
      <c r="HH2610"/>
      <c r="IW2610" s="36"/>
      <c r="JI2610"/>
      <c r="JJ2610"/>
      <c r="KX2610" s="23"/>
      <c r="KY2610" s="23"/>
    </row>
    <row r="2611" spans="36:311" x14ac:dyDescent="0.2">
      <c r="AJ2611" s="23"/>
      <c r="HH2611"/>
      <c r="IW2611" s="36"/>
      <c r="JI2611"/>
      <c r="JJ2611"/>
      <c r="KX2611" s="23"/>
      <c r="KY2611" s="23"/>
    </row>
    <row r="2612" spans="36:311" x14ac:dyDescent="0.2">
      <c r="AJ2612" s="23"/>
      <c r="HH2612"/>
      <c r="IW2612" s="36"/>
      <c r="JI2612"/>
      <c r="JJ2612"/>
      <c r="KX2612" s="23"/>
      <c r="KY2612" s="23"/>
    </row>
    <row r="2613" spans="36:311" x14ac:dyDescent="0.2">
      <c r="AJ2613" s="23"/>
      <c r="HH2613"/>
      <c r="IW2613" s="36"/>
      <c r="JI2613"/>
      <c r="JJ2613"/>
      <c r="KX2613" s="23"/>
      <c r="KY2613" s="23"/>
    </row>
    <row r="2614" spans="36:311" x14ac:dyDescent="0.2">
      <c r="AJ2614" s="23"/>
      <c r="HH2614"/>
      <c r="IW2614" s="36"/>
      <c r="JI2614"/>
      <c r="JJ2614"/>
      <c r="KX2614" s="23"/>
      <c r="KY2614" s="23"/>
    </row>
    <row r="2615" spans="36:311" x14ac:dyDescent="0.2">
      <c r="AJ2615" s="23"/>
      <c r="HH2615"/>
      <c r="IW2615" s="36"/>
      <c r="JI2615"/>
      <c r="JJ2615"/>
      <c r="KX2615" s="23"/>
      <c r="KY2615" s="23"/>
    </row>
    <row r="2616" spans="36:311" x14ac:dyDescent="0.2">
      <c r="AJ2616" s="23"/>
      <c r="HH2616"/>
      <c r="IW2616" s="36"/>
      <c r="JI2616"/>
      <c r="JJ2616"/>
      <c r="KX2616" s="23"/>
      <c r="KY2616" s="23"/>
    </row>
    <row r="2617" spans="36:311" x14ac:dyDescent="0.2">
      <c r="AJ2617" s="23"/>
      <c r="HH2617"/>
      <c r="IW2617" s="36"/>
      <c r="JI2617"/>
      <c r="JJ2617"/>
      <c r="KX2617" s="23"/>
      <c r="KY2617" s="23"/>
    </row>
    <row r="2618" spans="36:311" x14ac:dyDescent="0.2">
      <c r="AJ2618" s="23"/>
      <c r="HH2618"/>
      <c r="IW2618" s="36"/>
      <c r="JI2618"/>
      <c r="JJ2618"/>
      <c r="KX2618" s="23"/>
      <c r="KY2618" s="23"/>
    </row>
    <row r="2619" spans="36:311" x14ac:dyDescent="0.2">
      <c r="AJ2619" s="23"/>
      <c r="HH2619"/>
      <c r="IW2619" s="36"/>
      <c r="JI2619"/>
      <c r="JJ2619"/>
      <c r="KX2619" s="23"/>
      <c r="KY2619" s="23"/>
    </row>
    <row r="2620" spans="36:311" x14ac:dyDescent="0.2">
      <c r="AJ2620" s="23"/>
      <c r="HH2620"/>
      <c r="IW2620" s="36"/>
      <c r="JI2620"/>
      <c r="JJ2620"/>
      <c r="KX2620" s="23"/>
      <c r="KY2620" s="23"/>
    </row>
    <row r="2621" spans="36:311" x14ac:dyDescent="0.2">
      <c r="AJ2621" s="23"/>
      <c r="HH2621"/>
      <c r="IW2621" s="36"/>
      <c r="JI2621"/>
      <c r="JJ2621"/>
      <c r="KX2621" s="23"/>
      <c r="KY2621" s="23"/>
    </row>
    <row r="2622" spans="36:311" x14ac:dyDescent="0.2">
      <c r="AJ2622" s="23"/>
      <c r="HH2622"/>
      <c r="IW2622" s="36"/>
      <c r="JI2622"/>
      <c r="JJ2622"/>
      <c r="KX2622" s="23"/>
      <c r="KY2622" s="23"/>
    </row>
    <row r="2623" spans="36:311" x14ac:dyDescent="0.2">
      <c r="AJ2623" s="23"/>
      <c r="HH2623"/>
      <c r="IW2623" s="36"/>
      <c r="JI2623"/>
      <c r="JJ2623"/>
      <c r="KX2623" s="23"/>
      <c r="KY2623" s="23"/>
    </row>
    <row r="2624" spans="36:311" x14ac:dyDescent="0.2">
      <c r="AJ2624" s="23"/>
      <c r="HH2624"/>
      <c r="IW2624" s="36"/>
      <c r="JI2624"/>
      <c r="JJ2624"/>
      <c r="KX2624" s="23"/>
      <c r="KY2624" s="23"/>
    </row>
    <row r="2625" spans="36:311" x14ac:dyDescent="0.2">
      <c r="AJ2625" s="23"/>
      <c r="HH2625"/>
      <c r="IW2625" s="36"/>
      <c r="JI2625"/>
      <c r="JJ2625"/>
      <c r="KX2625" s="23"/>
      <c r="KY2625" s="23"/>
    </row>
    <row r="2626" spans="36:311" x14ac:dyDescent="0.2">
      <c r="AJ2626" s="23"/>
      <c r="HH2626"/>
      <c r="IW2626" s="36"/>
      <c r="JI2626"/>
      <c r="JJ2626"/>
      <c r="KX2626" s="23"/>
      <c r="KY2626" s="23"/>
    </row>
    <row r="2627" spans="36:311" x14ac:dyDescent="0.2">
      <c r="AJ2627" s="23"/>
      <c r="HH2627"/>
      <c r="IW2627" s="36"/>
      <c r="JI2627"/>
      <c r="JJ2627"/>
      <c r="KX2627" s="23"/>
      <c r="KY2627" s="23"/>
    </row>
    <row r="2628" spans="36:311" x14ac:dyDescent="0.2">
      <c r="AJ2628" s="23"/>
      <c r="HH2628"/>
      <c r="IW2628" s="36"/>
      <c r="JI2628"/>
      <c r="JJ2628"/>
      <c r="KX2628" s="23"/>
      <c r="KY2628" s="23"/>
    </row>
    <row r="2629" spans="36:311" x14ac:dyDescent="0.2">
      <c r="AJ2629" s="23"/>
      <c r="HH2629"/>
      <c r="IW2629" s="36"/>
      <c r="JI2629"/>
      <c r="JJ2629"/>
      <c r="KX2629" s="23"/>
      <c r="KY2629" s="23"/>
    </row>
    <row r="2630" spans="36:311" x14ac:dyDescent="0.2">
      <c r="AJ2630" s="23"/>
      <c r="HH2630"/>
      <c r="IW2630" s="36"/>
      <c r="JI2630"/>
      <c r="JJ2630"/>
      <c r="KX2630" s="23"/>
      <c r="KY2630" s="23"/>
    </row>
    <row r="2631" spans="36:311" x14ac:dyDescent="0.2">
      <c r="AJ2631" s="23"/>
      <c r="HH2631"/>
      <c r="IW2631" s="36"/>
      <c r="JI2631"/>
      <c r="JJ2631"/>
      <c r="KX2631" s="23"/>
      <c r="KY2631" s="23"/>
    </row>
    <row r="2632" spans="36:311" x14ac:dyDescent="0.2">
      <c r="AJ2632" s="23"/>
      <c r="HH2632"/>
      <c r="IW2632" s="36"/>
      <c r="JI2632"/>
      <c r="JJ2632"/>
      <c r="KX2632" s="23"/>
      <c r="KY2632" s="23"/>
    </row>
    <row r="2633" spans="36:311" x14ac:dyDescent="0.2">
      <c r="AJ2633" s="23"/>
      <c r="HH2633"/>
      <c r="IW2633" s="36"/>
      <c r="JI2633"/>
      <c r="JJ2633"/>
      <c r="KX2633" s="23"/>
      <c r="KY2633" s="23"/>
    </row>
    <row r="2634" spans="36:311" x14ac:dyDescent="0.2">
      <c r="AJ2634" s="23"/>
      <c r="HH2634"/>
      <c r="IW2634" s="36"/>
      <c r="JI2634"/>
      <c r="JJ2634"/>
      <c r="KX2634" s="23"/>
      <c r="KY2634" s="23"/>
    </row>
    <row r="2635" spans="36:311" x14ac:dyDescent="0.2">
      <c r="AJ2635" s="23"/>
      <c r="HH2635"/>
      <c r="IW2635" s="36"/>
      <c r="JI2635"/>
      <c r="JJ2635"/>
      <c r="KX2635" s="23"/>
      <c r="KY2635" s="23"/>
    </row>
    <row r="2636" spans="36:311" x14ac:dyDescent="0.2">
      <c r="AJ2636" s="23"/>
      <c r="HH2636"/>
      <c r="IW2636" s="36"/>
      <c r="JI2636"/>
      <c r="JJ2636"/>
      <c r="KX2636" s="23"/>
      <c r="KY2636" s="23"/>
    </row>
    <row r="2637" spans="36:311" x14ac:dyDescent="0.2">
      <c r="AJ2637" s="23"/>
      <c r="HH2637"/>
      <c r="IW2637" s="36"/>
      <c r="JI2637"/>
      <c r="JJ2637"/>
      <c r="KX2637" s="23"/>
      <c r="KY2637" s="23"/>
    </row>
    <row r="2638" spans="36:311" x14ac:dyDescent="0.2">
      <c r="AJ2638" s="23"/>
      <c r="HH2638"/>
      <c r="IW2638" s="36"/>
      <c r="JI2638"/>
      <c r="JJ2638"/>
      <c r="KX2638" s="23"/>
      <c r="KY2638" s="23"/>
    </row>
    <row r="2639" spans="36:311" x14ac:dyDescent="0.2">
      <c r="AJ2639" s="23"/>
      <c r="HH2639"/>
      <c r="IW2639" s="36"/>
      <c r="JI2639"/>
      <c r="JJ2639"/>
      <c r="KX2639" s="23"/>
      <c r="KY2639" s="23"/>
    </row>
    <row r="2640" spans="36:311" x14ac:dyDescent="0.2">
      <c r="AJ2640" s="23"/>
      <c r="HH2640"/>
      <c r="IW2640" s="36"/>
      <c r="JI2640"/>
      <c r="JJ2640"/>
      <c r="KX2640" s="23"/>
      <c r="KY2640" s="23"/>
    </row>
    <row r="2641" spans="36:311" x14ac:dyDescent="0.2">
      <c r="AJ2641" s="23"/>
      <c r="HH2641"/>
      <c r="IW2641" s="36"/>
      <c r="JI2641"/>
      <c r="JJ2641"/>
      <c r="KX2641" s="23"/>
      <c r="KY2641" s="23"/>
    </row>
    <row r="2642" spans="36:311" x14ac:dyDescent="0.2">
      <c r="AJ2642" s="23"/>
      <c r="HH2642"/>
      <c r="IW2642" s="36"/>
      <c r="JI2642"/>
      <c r="JJ2642"/>
      <c r="KX2642" s="23"/>
      <c r="KY2642" s="23"/>
    </row>
    <row r="2643" spans="36:311" x14ac:dyDescent="0.2">
      <c r="AJ2643" s="23"/>
      <c r="HH2643"/>
      <c r="IW2643" s="36"/>
      <c r="JI2643"/>
      <c r="JJ2643"/>
      <c r="KX2643" s="23"/>
      <c r="KY2643" s="23"/>
    </row>
    <row r="2644" spans="36:311" x14ac:dyDescent="0.2">
      <c r="AJ2644" s="23"/>
      <c r="HH2644"/>
      <c r="IW2644" s="36"/>
      <c r="JI2644"/>
      <c r="JJ2644"/>
      <c r="KX2644" s="23"/>
      <c r="KY2644" s="23"/>
    </row>
    <row r="2645" spans="36:311" x14ac:dyDescent="0.2">
      <c r="AJ2645" s="23"/>
      <c r="HH2645"/>
      <c r="IW2645" s="36"/>
      <c r="JI2645"/>
      <c r="JJ2645"/>
      <c r="KX2645" s="23"/>
      <c r="KY2645" s="23"/>
    </row>
    <row r="2646" spans="36:311" x14ac:dyDescent="0.2">
      <c r="AJ2646" s="23"/>
      <c r="HH2646"/>
      <c r="IW2646" s="36"/>
      <c r="JI2646"/>
      <c r="JJ2646"/>
      <c r="KX2646" s="23"/>
      <c r="KY2646" s="23"/>
    </row>
    <row r="2647" spans="36:311" x14ac:dyDescent="0.2">
      <c r="AJ2647" s="23"/>
      <c r="HH2647"/>
      <c r="IW2647" s="36"/>
      <c r="JI2647"/>
      <c r="JJ2647"/>
      <c r="KX2647" s="23"/>
      <c r="KY2647" s="23"/>
    </row>
    <row r="2648" spans="36:311" x14ac:dyDescent="0.2">
      <c r="AJ2648" s="23"/>
      <c r="HH2648"/>
      <c r="IW2648" s="36"/>
      <c r="JI2648"/>
      <c r="JJ2648"/>
      <c r="KX2648" s="23"/>
      <c r="KY2648" s="23"/>
    </row>
    <row r="2649" spans="36:311" x14ac:dyDescent="0.2">
      <c r="AJ2649" s="23"/>
      <c r="HH2649"/>
      <c r="IW2649" s="36"/>
      <c r="JI2649"/>
      <c r="JJ2649"/>
      <c r="KX2649" s="23"/>
      <c r="KY2649" s="23"/>
    </row>
    <row r="2650" spans="36:311" x14ac:dyDescent="0.2">
      <c r="AJ2650" s="23"/>
      <c r="HH2650"/>
      <c r="IW2650" s="36"/>
      <c r="JI2650"/>
      <c r="JJ2650"/>
      <c r="KX2650" s="23"/>
      <c r="KY2650" s="23"/>
    </row>
    <row r="2651" spans="36:311" x14ac:dyDescent="0.2">
      <c r="AJ2651" s="23"/>
      <c r="HH2651"/>
      <c r="IW2651" s="36"/>
      <c r="JI2651"/>
      <c r="JJ2651"/>
      <c r="KX2651" s="23"/>
      <c r="KY2651" s="23"/>
    </row>
    <row r="2652" spans="36:311" x14ac:dyDescent="0.2">
      <c r="AJ2652" s="23"/>
      <c r="HH2652"/>
      <c r="IW2652" s="36"/>
      <c r="JI2652"/>
      <c r="JJ2652"/>
      <c r="KX2652" s="23"/>
      <c r="KY2652" s="23"/>
    </row>
    <row r="2653" spans="36:311" x14ac:dyDescent="0.2">
      <c r="AJ2653" s="23"/>
      <c r="HH2653"/>
      <c r="IW2653" s="36"/>
      <c r="JI2653"/>
      <c r="JJ2653"/>
      <c r="KX2653" s="23"/>
      <c r="KY2653" s="23"/>
    </row>
    <row r="2654" spans="36:311" x14ac:dyDescent="0.2">
      <c r="AJ2654" s="23"/>
      <c r="HH2654"/>
      <c r="IW2654" s="36"/>
      <c r="JI2654"/>
      <c r="JJ2654"/>
      <c r="KX2654" s="23"/>
      <c r="KY2654" s="23"/>
    </row>
    <row r="2655" spans="36:311" x14ac:dyDescent="0.2">
      <c r="AJ2655" s="23"/>
      <c r="HH2655"/>
      <c r="IW2655" s="36"/>
      <c r="JI2655"/>
      <c r="JJ2655"/>
      <c r="KX2655" s="23"/>
      <c r="KY2655" s="23"/>
    </row>
    <row r="2656" spans="36:311" x14ac:dyDescent="0.2">
      <c r="AJ2656" s="23"/>
      <c r="HH2656"/>
      <c r="IW2656" s="36"/>
      <c r="JI2656"/>
      <c r="JJ2656"/>
      <c r="KX2656" s="23"/>
      <c r="KY2656" s="23"/>
    </row>
    <row r="2657" spans="36:311" x14ac:dyDescent="0.2">
      <c r="AJ2657" s="23"/>
      <c r="HH2657"/>
      <c r="IW2657" s="36"/>
      <c r="JI2657"/>
      <c r="JJ2657"/>
      <c r="KX2657" s="23"/>
      <c r="KY2657" s="23"/>
    </row>
    <row r="2658" spans="36:311" x14ac:dyDescent="0.2">
      <c r="AJ2658" s="23"/>
      <c r="HH2658"/>
      <c r="IW2658" s="36"/>
      <c r="JI2658"/>
      <c r="JJ2658"/>
      <c r="KX2658" s="23"/>
      <c r="KY2658" s="23"/>
    </row>
    <row r="2659" spans="36:311" x14ac:dyDescent="0.2">
      <c r="AJ2659" s="23"/>
      <c r="HH2659"/>
      <c r="IW2659" s="36"/>
      <c r="JI2659"/>
      <c r="JJ2659"/>
      <c r="KX2659" s="23"/>
      <c r="KY2659" s="23"/>
    </row>
    <row r="2660" spans="36:311" x14ac:dyDescent="0.2">
      <c r="AJ2660" s="23"/>
      <c r="HH2660"/>
      <c r="IW2660" s="36"/>
      <c r="JI2660"/>
      <c r="JJ2660"/>
      <c r="KX2660" s="23"/>
      <c r="KY2660" s="23"/>
    </row>
    <row r="2661" spans="36:311" x14ac:dyDescent="0.2">
      <c r="AJ2661" s="23"/>
      <c r="HH2661"/>
      <c r="IW2661" s="36"/>
      <c r="JI2661"/>
      <c r="JJ2661"/>
      <c r="KX2661" s="23"/>
      <c r="KY2661" s="23"/>
    </row>
    <row r="2662" spans="36:311" x14ac:dyDescent="0.2">
      <c r="AJ2662" s="23"/>
      <c r="HH2662"/>
      <c r="IW2662" s="36"/>
      <c r="JI2662"/>
      <c r="JJ2662"/>
      <c r="KX2662" s="23"/>
      <c r="KY2662" s="23"/>
    </row>
    <row r="2663" spans="36:311" x14ac:dyDescent="0.2">
      <c r="AJ2663" s="23"/>
      <c r="HH2663"/>
      <c r="IW2663" s="36"/>
      <c r="JI2663"/>
      <c r="JJ2663"/>
      <c r="KX2663" s="23"/>
      <c r="KY2663" s="23"/>
    </row>
    <row r="2664" spans="36:311" x14ac:dyDescent="0.2">
      <c r="AJ2664" s="23"/>
      <c r="HH2664"/>
      <c r="IW2664" s="36"/>
      <c r="JI2664"/>
      <c r="JJ2664"/>
      <c r="KX2664" s="23"/>
      <c r="KY2664" s="23"/>
    </row>
    <row r="2665" spans="36:311" x14ac:dyDescent="0.2">
      <c r="AJ2665" s="23"/>
      <c r="HH2665"/>
      <c r="IW2665" s="36"/>
      <c r="JI2665"/>
      <c r="JJ2665"/>
      <c r="KX2665" s="23"/>
      <c r="KY2665" s="23"/>
    </row>
    <row r="2666" spans="36:311" x14ac:dyDescent="0.2">
      <c r="AJ2666" s="23"/>
      <c r="HH2666"/>
      <c r="IW2666" s="36"/>
      <c r="JI2666"/>
      <c r="JJ2666"/>
      <c r="KX2666" s="23"/>
      <c r="KY2666" s="23"/>
    </row>
    <row r="2667" spans="36:311" x14ac:dyDescent="0.2">
      <c r="AJ2667" s="23"/>
      <c r="HH2667"/>
      <c r="IW2667" s="36"/>
      <c r="JI2667"/>
      <c r="JJ2667"/>
      <c r="KX2667" s="23"/>
      <c r="KY2667" s="23"/>
    </row>
    <row r="2668" spans="36:311" x14ac:dyDescent="0.2">
      <c r="AJ2668" s="23"/>
      <c r="HH2668"/>
      <c r="IW2668" s="36"/>
      <c r="JI2668"/>
      <c r="JJ2668"/>
      <c r="KX2668" s="23"/>
      <c r="KY2668" s="23"/>
    </row>
    <row r="2669" spans="36:311" x14ac:dyDescent="0.2">
      <c r="AJ2669" s="23"/>
      <c r="HH2669"/>
      <c r="IW2669" s="36"/>
      <c r="JI2669"/>
      <c r="JJ2669"/>
      <c r="KX2669" s="23"/>
      <c r="KY2669" s="23"/>
    </row>
    <row r="2670" spans="36:311" x14ac:dyDescent="0.2">
      <c r="AJ2670" s="23"/>
      <c r="HH2670"/>
      <c r="IW2670" s="36"/>
      <c r="JI2670"/>
      <c r="JJ2670"/>
      <c r="KX2670" s="23"/>
      <c r="KY2670" s="23"/>
    </row>
    <row r="2671" spans="36:311" x14ac:dyDescent="0.2">
      <c r="AJ2671" s="23"/>
      <c r="HH2671"/>
      <c r="IW2671" s="36"/>
      <c r="JI2671"/>
      <c r="JJ2671"/>
      <c r="KX2671" s="23"/>
      <c r="KY2671" s="23"/>
    </row>
    <row r="2672" spans="36:311" x14ac:dyDescent="0.2">
      <c r="AJ2672" s="23"/>
      <c r="HH2672"/>
      <c r="IW2672" s="36"/>
      <c r="JI2672"/>
      <c r="JJ2672"/>
      <c r="KX2672" s="23"/>
      <c r="KY2672" s="23"/>
    </row>
    <row r="2673" spans="36:311" x14ac:dyDescent="0.2">
      <c r="AJ2673" s="23"/>
      <c r="HH2673"/>
      <c r="IW2673" s="36"/>
      <c r="JI2673"/>
      <c r="JJ2673"/>
      <c r="KX2673" s="23"/>
      <c r="KY2673" s="23"/>
    </row>
    <row r="2674" spans="36:311" x14ac:dyDescent="0.2">
      <c r="AJ2674" s="23"/>
      <c r="HH2674"/>
      <c r="IW2674" s="36"/>
      <c r="JI2674"/>
      <c r="JJ2674"/>
      <c r="KX2674" s="23"/>
      <c r="KY2674" s="23"/>
    </row>
    <row r="2675" spans="36:311" x14ac:dyDescent="0.2">
      <c r="AJ2675" s="23"/>
      <c r="HH2675"/>
      <c r="IW2675" s="36"/>
      <c r="JI2675"/>
      <c r="JJ2675"/>
      <c r="KX2675" s="23"/>
      <c r="KY2675" s="23"/>
    </row>
    <row r="2676" spans="36:311" x14ac:dyDescent="0.2">
      <c r="AJ2676" s="23"/>
      <c r="HH2676"/>
      <c r="IW2676" s="36"/>
      <c r="JI2676"/>
      <c r="JJ2676"/>
      <c r="KX2676" s="23"/>
      <c r="KY2676" s="23"/>
    </row>
    <row r="2677" spans="36:311" x14ac:dyDescent="0.2">
      <c r="AJ2677" s="23"/>
      <c r="HH2677"/>
      <c r="IW2677" s="36"/>
      <c r="JI2677"/>
      <c r="JJ2677"/>
      <c r="KX2677" s="23"/>
      <c r="KY2677" s="23"/>
    </row>
    <row r="2678" spans="36:311" x14ac:dyDescent="0.2">
      <c r="AJ2678" s="23"/>
      <c r="HH2678"/>
      <c r="IW2678" s="36"/>
      <c r="JI2678"/>
      <c r="JJ2678"/>
      <c r="KX2678" s="23"/>
      <c r="KY2678" s="23"/>
    </row>
    <row r="2679" spans="36:311" x14ac:dyDescent="0.2">
      <c r="AJ2679" s="23"/>
      <c r="HH2679"/>
      <c r="IW2679" s="36"/>
      <c r="JI2679"/>
      <c r="JJ2679"/>
      <c r="KX2679" s="23"/>
      <c r="KY2679" s="23"/>
    </row>
    <row r="2680" spans="36:311" x14ac:dyDescent="0.2">
      <c r="AJ2680" s="23"/>
      <c r="HH2680"/>
      <c r="IW2680" s="36"/>
      <c r="JI2680"/>
      <c r="JJ2680"/>
      <c r="KX2680" s="23"/>
      <c r="KY2680" s="23"/>
    </row>
    <row r="2681" spans="36:311" x14ac:dyDescent="0.2">
      <c r="AJ2681" s="23"/>
      <c r="HH2681"/>
      <c r="IW2681" s="36"/>
      <c r="JI2681"/>
      <c r="JJ2681"/>
      <c r="KX2681" s="23"/>
      <c r="KY2681" s="23"/>
    </row>
    <row r="2682" spans="36:311" x14ac:dyDescent="0.2">
      <c r="AJ2682" s="23"/>
      <c r="HH2682"/>
      <c r="IW2682" s="36"/>
      <c r="JI2682"/>
      <c r="JJ2682"/>
      <c r="KX2682" s="23"/>
      <c r="KY2682" s="23"/>
    </row>
    <row r="2683" spans="36:311" x14ac:dyDescent="0.2">
      <c r="AJ2683" s="23"/>
      <c r="HH2683"/>
      <c r="IW2683" s="36"/>
      <c r="JI2683"/>
      <c r="JJ2683"/>
      <c r="KX2683" s="23"/>
      <c r="KY2683" s="23"/>
    </row>
    <row r="2684" spans="36:311" x14ac:dyDescent="0.2">
      <c r="AJ2684" s="23"/>
      <c r="HH2684"/>
      <c r="IW2684" s="36"/>
      <c r="JI2684"/>
      <c r="JJ2684"/>
      <c r="KX2684" s="23"/>
      <c r="KY2684" s="23"/>
    </row>
    <row r="2685" spans="36:311" x14ac:dyDescent="0.2">
      <c r="AJ2685" s="23"/>
      <c r="HH2685"/>
      <c r="IW2685" s="36"/>
      <c r="JI2685"/>
      <c r="JJ2685"/>
      <c r="KX2685" s="23"/>
      <c r="KY2685" s="23"/>
    </row>
    <row r="2686" spans="36:311" x14ac:dyDescent="0.2">
      <c r="AJ2686" s="23"/>
      <c r="HH2686"/>
      <c r="IW2686" s="36"/>
      <c r="JI2686"/>
      <c r="JJ2686"/>
      <c r="KX2686" s="23"/>
      <c r="KY2686" s="23"/>
    </row>
    <row r="2687" spans="36:311" x14ac:dyDescent="0.2">
      <c r="AJ2687" s="23"/>
      <c r="HH2687"/>
      <c r="IW2687" s="36"/>
      <c r="JI2687"/>
      <c r="JJ2687"/>
      <c r="KX2687" s="23"/>
      <c r="KY2687" s="23"/>
    </row>
    <row r="2688" spans="36:311" x14ac:dyDescent="0.2">
      <c r="AJ2688" s="23"/>
      <c r="HH2688"/>
      <c r="IW2688" s="36"/>
      <c r="JI2688"/>
      <c r="JJ2688"/>
      <c r="KX2688" s="23"/>
      <c r="KY2688" s="23"/>
    </row>
    <row r="2689" spans="36:311" x14ac:dyDescent="0.2">
      <c r="AJ2689" s="23"/>
      <c r="HH2689"/>
      <c r="IW2689" s="36"/>
      <c r="JI2689"/>
      <c r="JJ2689"/>
      <c r="KX2689" s="23"/>
      <c r="KY2689" s="23"/>
    </row>
    <row r="2690" spans="36:311" x14ac:dyDescent="0.2">
      <c r="AJ2690" s="23"/>
      <c r="HH2690"/>
      <c r="IW2690" s="36"/>
      <c r="JI2690"/>
      <c r="JJ2690"/>
      <c r="KX2690" s="23"/>
      <c r="KY2690" s="23"/>
    </row>
    <row r="2691" spans="36:311" x14ac:dyDescent="0.2">
      <c r="AJ2691" s="23"/>
      <c r="HH2691"/>
      <c r="IW2691" s="36"/>
      <c r="JI2691"/>
      <c r="JJ2691"/>
      <c r="KX2691" s="23"/>
      <c r="KY2691" s="23"/>
    </row>
    <row r="2692" spans="36:311" x14ac:dyDescent="0.2">
      <c r="AJ2692" s="23"/>
      <c r="HH2692"/>
      <c r="IW2692" s="36"/>
      <c r="JI2692"/>
      <c r="JJ2692"/>
      <c r="KX2692" s="23"/>
      <c r="KY2692" s="23"/>
    </row>
    <row r="2693" spans="36:311" x14ac:dyDescent="0.2">
      <c r="AJ2693" s="23"/>
      <c r="HH2693"/>
      <c r="IW2693" s="36"/>
      <c r="JI2693"/>
      <c r="JJ2693"/>
      <c r="KX2693" s="23"/>
      <c r="KY2693" s="23"/>
    </row>
    <row r="2694" spans="36:311" x14ac:dyDescent="0.2">
      <c r="AJ2694" s="23"/>
      <c r="HH2694"/>
      <c r="IW2694" s="36"/>
      <c r="JI2694"/>
      <c r="JJ2694"/>
      <c r="KX2694" s="23"/>
      <c r="KY2694" s="23"/>
    </row>
    <row r="2695" spans="36:311" x14ac:dyDescent="0.2">
      <c r="AJ2695" s="23"/>
      <c r="HH2695"/>
      <c r="IW2695" s="36"/>
      <c r="JI2695"/>
      <c r="JJ2695"/>
      <c r="KX2695" s="23"/>
      <c r="KY2695" s="23"/>
    </row>
    <row r="2696" spans="36:311" x14ac:dyDescent="0.2">
      <c r="AJ2696" s="23"/>
      <c r="HH2696"/>
      <c r="IW2696" s="36"/>
      <c r="JI2696"/>
      <c r="JJ2696"/>
      <c r="KX2696" s="23"/>
      <c r="KY2696" s="23"/>
    </row>
    <row r="2697" spans="36:311" x14ac:dyDescent="0.2">
      <c r="AJ2697" s="23"/>
      <c r="HH2697"/>
      <c r="IW2697" s="36"/>
      <c r="JI2697"/>
      <c r="JJ2697"/>
      <c r="KX2697" s="23"/>
      <c r="KY2697" s="23"/>
    </row>
    <row r="2698" spans="36:311" x14ac:dyDescent="0.2">
      <c r="AJ2698" s="23"/>
      <c r="HH2698"/>
      <c r="IW2698" s="36"/>
      <c r="JI2698"/>
      <c r="JJ2698"/>
      <c r="KX2698" s="23"/>
      <c r="KY2698" s="23"/>
    </row>
    <row r="2699" spans="36:311" x14ac:dyDescent="0.2">
      <c r="AJ2699" s="23"/>
      <c r="HH2699"/>
      <c r="IW2699" s="36"/>
      <c r="JI2699"/>
      <c r="JJ2699"/>
      <c r="KX2699" s="23"/>
      <c r="KY2699" s="23"/>
    </row>
    <row r="2700" spans="36:311" x14ac:dyDescent="0.2">
      <c r="AJ2700" s="23"/>
      <c r="HH2700"/>
      <c r="IW2700" s="36"/>
      <c r="JI2700"/>
      <c r="JJ2700"/>
      <c r="KX2700" s="23"/>
      <c r="KY2700" s="23"/>
    </row>
    <row r="2701" spans="36:311" x14ac:dyDescent="0.2">
      <c r="AJ2701" s="23"/>
      <c r="HH2701"/>
      <c r="IW2701" s="36"/>
      <c r="JI2701"/>
      <c r="JJ2701"/>
      <c r="KX2701" s="23"/>
      <c r="KY2701" s="23"/>
    </row>
    <row r="2702" spans="36:311" x14ac:dyDescent="0.2">
      <c r="AJ2702" s="23"/>
      <c r="HH2702"/>
      <c r="IW2702" s="36"/>
      <c r="JI2702"/>
      <c r="JJ2702"/>
      <c r="KX2702" s="23"/>
      <c r="KY2702" s="23"/>
    </row>
    <row r="2703" spans="36:311" x14ac:dyDescent="0.2">
      <c r="AJ2703" s="23"/>
      <c r="HH2703"/>
      <c r="IW2703" s="36"/>
      <c r="JI2703"/>
      <c r="JJ2703"/>
      <c r="KX2703" s="23"/>
      <c r="KY2703" s="23"/>
    </row>
    <row r="2704" spans="36:311" x14ac:dyDescent="0.2">
      <c r="AJ2704" s="23"/>
      <c r="HH2704"/>
      <c r="IW2704" s="36"/>
      <c r="JI2704"/>
      <c r="JJ2704"/>
      <c r="KX2704" s="23"/>
      <c r="KY2704" s="23"/>
    </row>
    <row r="2705" spans="36:311" x14ac:dyDescent="0.2">
      <c r="AJ2705" s="23"/>
      <c r="HH2705"/>
      <c r="IW2705" s="36"/>
      <c r="JI2705"/>
      <c r="JJ2705"/>
      <c r="KX2705" s="23"/>
      <c r="KY2705" s="23"/>
    </row>
    <row r="2706" spans="36:311" x14ac:dyDescent="0.2">
      <c r="AJ2706" s="23"/>
      <c r="HH2706"/>
      <c r="IW2706" s="36"/>
      <c r="JI2706"/>
      <c r="JJ2706"/>
      <c r="KX2706" s="23"/>
      <c r="KY2706" s="23"/>
    </row>
    <row r="2707" spans="36:311" x14ac:dyDescent="0.2">
      <c r="AJ2707" s="23"/>
      <c r="HH2707"/>
      <c r="IW2707" s="36"/>
      <c r="JI2707"/>
      <c r="JJ2707"/>
      <c r="KX2707" s="23"/>
      <c r="KY2707" s="23"/>
    </row>
    <row r="2708" spans="36:311" x14ac:dyDescent="0.2">
      <c r="AJ2708" s="23"/>
      <c r="HH2708"/>
      <c r="IW2708" s="36"/>
      <c r="JI2708"/>
      <c r="JJ2708"/>
      <c r="KX2708" s="23"/>
      <c r="KY2708" s="23"/>
    </row>
    <row r="2709" spans="36:311" x14ac:dyDescent="0.2">
      <c r="AJ2709" s="23"/>
      <c r="HH2709"/>
      <c r="IW2709" s="36"/>
      <c r="JI2709"/>
      <c r="JJ2709"/>
      <c r="KX2709" s="23"/>
      <c r="KY2709" s="23"/>
    </row>
    <row r="2710" spans="36:311" x14ac:dyDescent="0.2">
      <c r="AJ2710" s="23"/>
      <c r="HH2710"/>
      <c r="IW2710" s="36"/>
      <c r="JI2710"/>
      <c r="JJ2710"/>
      <c r="KX2710" s="23"/>
      <c r="KY2710" s="23"/>
    </row>
    <row r="2711" spans="36:311" x14ac:dyDescent="0.2">
      <c r="AJ2711" s="23"/>
      <c r="HH2711"/>
      <c r="IW2711" s="36"/>
      <c r="JI2711"/>
      <c r="JJ2711"/>
      <c r="KX2711" s="23"/>
      <c r="KY2711" s="23"/>
    </row>
    <row r="2712" spans="36:311" x14ac:dyDescent="0.2">
      <c r="AJ2712" s="23"/>
      <c r="HH2712"/>
      <c r="IW2712" s="36"/>
      <c r="JI2712"/>
      <c r="JJ2712"/>
      <c r="KX2712" s="23"/>
      <c r="KY2712" s="23"/>
    </row>
    <row r="2713" spans="36:311" x14ac:dyDescent="0.2">
      <c r="AJ2713" s="23"/>
      <c r="HH2713"/>
      <c r="IW2713" s="36"/>
      <c r="JI2713"/>
      <c r="JJ2713"/>
      <c r="KX2713" s="23"/>
      <c r="KY2713" s="23"/>
    </row>
    <row r="2714" spans="36:311" x14ac:dyDescent="0.2">
      <c r="AJ2714" s="23"/>
      <c r="HH2714"/>
      <c r="IW2714" s="36"/>
      <c r="JI2714"/>
      <c r="JJ2714"/>
      <c r="KX2714" s="23"/>
      <c r="KY2714" s="23"/>
    </row>
    <row r="2715" spans="36:311" x14ac:dyDescent="0.2">
      <c r="AJ2715" s="23"/>
      <c r="HH2715"/>
      <c r="IW2715" s="36"/>
      <c r="JI2715"/>
      <c r="JJ2715"/>
      <c r="KX2715" s="23"/>
      <c r="KY2715" s="23"/>
    </row>
    <row r="2716" spans="36:311" x14ac:dyDescent="0.2">
      <c r="AJ2716" s="23"/>
      <c r="HH2716"/>
      <c r="IW2716" s="36"/>
      <c r="JI2716"/>
      <c r="JJ2716"/>
      <c r="KX2716" s="23"/>
      <c r="KY2716" s="23"/>
    </row>
    <row r="2717" spans="36:311" x14ac:dyDescent="0.2">
      <c r="AJ2717" s="23"/>
      <c r="HH2717"/>
      <c r="IW2717" s="36"/>
      <c r="JI2717"/>
      <c r="JJ2717"/>
      <c r="KX2717" s="23"/>
      <c r="KY2717" s="23"/>
    </row>
    <row r="2718" spans="36:311" x14ac:dyDescent="0.2">
      <c r="AJ2718" s="23"/>
      <c r="HH2718"/>
      <c r="IW2718" s="36"/>
      <c r="JI2718"/>
      <c r="JJ2718"/>
      <c r="KX2718" s="23"/>
      <c r="KY2718" s="23"/>
    </row>
    <row r="2719" spans="36:311" x14ac:dyDescent="0.2">
      <c r="AJ2719" s="23"/>
      <c r="HH2719"/>
      <c r="IW2719" s="36"/>
      <c r="JI2719"/>
      <c r="JJ2719"/>
      <c r="KX2719" s="23"/>
      <c r="KY2719" s="23"/>
    </row>
    <row r="2720" spans="36:311" x14ac:dyDescent="0.2">
      <c r="AJ2720" s="23"/>
      <c r="HH2720"/>
      <c r="IW2720" s="36"/>
      <c r="JI2720"/>
      <c r="JJ2720"/>
      <c r="KX2720" s="23"/>
      <c r="KY2720" s="23"/>
    </row>
    <row r="2721" spans="36:311" x14ac:dyDescent="0.2">
      <c r="AJ2721" s="23"/>
      <c r="HH2721"/>
      <c r="IW2721" s="36"/>
      <c r="JI2721"/>
      <c r="JJ2721"/>
      <c r="KX2721" s="23"/>
      <c r="KY2721" s="23"/>
    </row>
    <row r="2722" spans="36:311" x14ac:dyDescent="0.2">
      <c r="AJ2722" s="23"/>
      <c r="HH2722"/>
      <c r="IW2722" s="36"/>
      <c r="JI2722"/>
      <c r="JJ2722"/>
      <c r="KX2722" s="23"/>
      <c r="KY2722" s="23"/>
    </row>
    <row r="2723" spans="36:311" x14ac:dyDescent="0.2">
      <c r="AJ2723" s="23"/>
      <c r="HH2723"/>
      <c r="IW2723" s="36"/>
      <c r="JI2723"/>
      <c r="JJ2723"/>
      <c r="KX2723" s="23"/>
      <c r="KY2723" s="23"/>
    </row>
    <row r="2724" spans="36:311" x14ac:dyDescent="0.2">
      <c r="AJ2724" s="23"/>
      <c r="HH2724"/>
      <c r="IW2724" s="36"/>
      <c r="JI2724"/>
      <c r="JJ2724"/>
      <c r="KX2724" s="23"/>
      <c r="KY2724" s="23"/>
    </row>
    <row r="2725" spans="36:311" x14ac:dyDescent="0.2">
      <c r="AJ2725" s="23"/>
      <c r="HH2725"/>
      <c r="IW2725" s="36"/>
      <c r="JI2725"/>
      <c r="JJ2725"/>
      <c r="KX2725" s="23"/>
      <c r="KY2725" s="23"/>
    </row>
    <row r="2726" spans="36:311" x14ac:dyDescent="0.2">
      <c r="AJ2726" s="23"/>
      <c r="HH2726"/>
      <c r="IW2726" s="36"/>
      <c r="JI2726"/>
      <c r="JJ2726"/>
      <c r="KX2726" s="23"/>
      <c r="KY2726" s="23"/>
    </row>
    <row r="2727" spans="36:311" x14ac:dyDescent="0.2">
      <c r="AJ2727" s="23"/>
      <c r="HH2727"/>
      <c r="IW2727" s="36"/>
      <c r="JI2727"/>
      <c r="JJ2727"/>
      <c r="KX2727" s="23"/>
      <c r="KY2727" s="23"/>
    </row>
    <row r="2728" spans="36:311" x14ac:dyDescent="0.2">
      <c r="AJ2728" s="23"/>
      <c r="HH2728"/>
      <c r="IW2728" s="36"/>
      <c r="JI2728"/>
      <c r="JJ2728"/>
      <c r="KX2728" s="23"/>
      <c r="KY2728" s="23"/>
    </row>
    <row r="2729" spans="36:311" x14ac:dyDescent="0.2">
      <c r="AJ2729" s="23"/>
      <c r="HH2729"/>
      <c r="IW2729" s="36"/>
      <c r="JI2729"/>
      <c r="JJ2729"/>
      <c r="KX2729" s="23"/>
      <c r="KY2729" s="23"/>
    </row>
    <row r="2730" spans="36:311" x14ac:dyDescent="0.2">
      <c r="AJ2730" s="23"/>
      <c r="HH2730"/>
      <c r="IW2730" s="36"/>
      <c r="JI2730"/>
      <c r="JJ2730"/>
      <c r="KX2730" s="23"/>
      <c r="KY2730" s="23"/>
    </row>
    <row r="2731" spans="36:311" x14ac:dyDescent="0.2">
      <c r="AJ2731" s="23"/>
      <c r="HH2731"/>
      <c r="IW2731" s="36"/>
      <c r="JI2731"/>
      <c r="JJ2731"/>
      <c r="KX2731" s="23"/>
      <c r="KY2731" s="23"/>
    </row>
    <row r="2732" spans="36:311" x14ac:dyDescent="0.2">
      <c r="AJ2732" s="23"/>
      <c r="HH2732"/>
      <c r="IW2732" s="36"/>
      <c r="JI2732"/>
      <c r="JJ2732"/>
      <c r="KX2732" s="23"/>
      <c r="KY2732" s="23"/>
    </row>
    <row r="2733" spans="36:311" x14ac:dyDescent="0.2">
      <c r="AJ2733" s="23"/>
      <c r="HH2733"/>
      <c r="IW2733" s="36"/>
      <c r="JI2733"/>
      <c r="JJ2733"/>
      <c r="KX2733" s="23"/>
      <c r="KY2733" s="23"/>
    </row>
    <row r="2734" spans="36:311" x14ac:dyDescent="0.2">
      <c r="AJ2734" s="23"/>
      <c r="HH2734"/>
      <c r="IW2734" s="36"/>
      <c r="JI2734"/>
      <c r="JJ2734"/>
      <c r="KX2734" s="23"/>
      <c r="KY2734" s="23"/>
    </row>
    <row r="2735" spans="36:311" x14ac:dyDescent="0.2">
      <c r="AJ2735" s="23"/>
      <c r="HH2735"/>
      <c r="IW2735" s="36"/>
      <c r="JI2735"/>
      <c r="JJ2735"/>
      <c r="KX2735" s="23"/>
      <c r="KY2735" s="23"/>
    </row>
    <row r="2736" spans="36:311" x14ac:dyDescent="0.2">
      <c r="AJ2736" s="23"/>
      <c r="HH2736"/>
      <c r="IW2736" s="36"/>
      <c r="JI2736"/>
      <c r="JJ2736"/>
      <c r="KX2736" s="23"/>
      <c r="KY2736" s="23"/>
    </row>
    <row r="2737" spans="36:311" x14ac:dyDescent="0.2">
      <c r="AJ2737" s="23"/>
      <c r="HH2737"/>
      <c r="IW2737" s="36"/>
      <c r="JI2737"/>
      <c r="JJ2737"/>
      <c r="KX2737" s="23"/>
      <c r="KY2737" s="23"/>
    </row>
    <row r="2738" spans="36:311" x14ac:dyDescent="0.2">
      <c r="AJ2738" s="23"/>
      <c r="HH2738"/>
      <c r="IW2738" s="36"/>
      <c r="JI2738"/>
      <c r="JJ2738"/>
      <c r="KX2738" s="23"/>
      <c r="KY2738" s="23"/>
    </row>
    <row r="2739" spans="36:311" x14ac:dyDescent="0.2">
      <c r="AJ2739" s="23"/>
      <c r="HH2739"/>
      <c r="IW2739" s="36"/>
      <c r="JI2739"/>
      <c r="JJ2739"/>
      <c r="KX2739" s="23"/>
      <c r="KY2739" s="23"/>
    </row>
    <row r="2740" spans="36:311" x14ac:dyDescent="0.2">
      <c r="AJ2740" s="23"/>
      <c r="HH2740"/>
      <c r="IW2740" s="36"/>
      <c r="JI2740"/>
      <c r="JJ2740"/>
      <c r="KX2740" s="23"/>
      <c r="KY2740" s="23"/>
    </row>
    <row r="2741" spans="36:311" x14ac:dyDescent="0.2">
      <c r="AJ2741" s="23"/>
      <c r="HH2741"/>
      <c r="IW2741" s="36"/>
      <c r="JI2741"/>
      <c r="JJ2741"/>
      <c r="KX2741" s="23"/>
      <c r="KY2741" s="23"/>
    </row>
    <row r="2742" spans="36:311" x14ac:dyDescent="0.2">
      <c r="AJ2742" s="23"/>
      <c r="HH2742"/>
      <c r="IW2742" s="36"/>
      <c r="JI2742"/>
      <c r="JJ2742"/>
      <c r="KX2742" s="23"/>
      <c r="KY2742" s="23"/>
    </row>
    <row r="2743" spans="36:311" x14ac:dyDescent="0.2">
      <c r="AJ2743" s="23"/>
      <c r="HH2743"/>
      <c r="IW2743" s="36"/>
      <c r="JI2743"/>
      <c r="JJ2743"/>
      <c r="KX2743" s="23"/>
      <c r="KY2743" s="23"/>
    </row>
    <row r="2744" spans="36:311" x14ac:dyDescent="0.2">
      <c r="AJ2744" s="23"/>
      <c r="HH2744"/>
      <c r="IW2744" s="36"/>
      <c r="JI2744"/>
      <c r="JJ2744"/>
      <c r="KX2744" s="23"/>
      <c r="KY2744" s="23"/>
    </row>
    <row r="2745" spans="36:311" x14ac:dyDescent="0.2">
      <c r="AJ2745" s="23"/>
      <c r="HH2745"/>
      <c r="IW2745" s="36"/>
      <c r="JI2745"/>
      <c r="JJ2745"/>
      <c r="KX2745" s="23"/>
      <c r="KY2745" s="23"/>
    </row>
    <row r="2746" spans="36:311" x14ac:dyDescent="0.2">
      <c r="AJ2746" s="23"/>
      <c r="HH2746"/>
      <c r="IW2746" s="36"/>
      <c r="JI2746"/>
      <c r="JJ2746"/>
      <c r="KX2746" s="23"/>
      <c r="KY2746" s="23"/>
    </row>
    <row r="2747" spans="36:311" x14ac:dyDescent="0.2">
      <c r="AJ2747" s="23"/>
      <c r="HH2747"/>
      <c r="IW2747" s="36"/>
      <c r="JI2747"/>
      <c r="JJ2747"/>
      <c r="KX2747" s="23"/>
      <c r="KY2747" s="23"/>
    </row>
    <row r="2748" spans="36:311" x14ac:dyDescent="0.2">
      <c r="AJ2748" s="23"/>
      <c r="HH2748"/>
      <c r="IW2748" s="36"/>
      <c r="JI2748"/>
      <c r="JJ2748"/>
      <c r="KX2748" s="23"/>
      <c r="KY2748" s="23"/>
    </row>
    <row r="2749" spans="36:311" x14ac:dyDescent="0.2">
      <c r="AJ2749" s="23"/>
      <c r="HH2749"/>
      <c r="IW2749" s="36"/>
      <c r="JI2749"/>
      <c r="JJ2749"/>
      <c r="KX2749" s="23"/>
      <c r="KY2749" s="23"/>
    </row>
    <row r="2750" spans="36:311" x14ac:dyDescent="0.2">
      <c r="AJ2750" s="23"/>
      <c r="HH2750"/>
      <c r="IW2750" s="36"/>
      <c r="JI2750"/>
      <c r="JJ2750"/>
      <c r="KX2750" s="23"/>
      <c r="KY2750" s="23"/>
    </row>
    <row r="2751" spans="36:311" x14ac:dyDescent="0.2">
      <c r="AJ2751" s="23"/>
      <c r="HH2751"/>
      <c r="IW2751" s="36"/>
      <c r="JI2751"/>
      <c r="JJ2751"/>
      <c r="KX2751" s="23"/>
      <c r="KY2751" s="23"/>
    </row>
    <row r="2752" spans="36:311" x14ac:dyDescent="0.2">
      <c r="AJ2752" s="23"/>
      <c r="HH2752"/>
      <c r="IW2752" s="36"/>
      <c r="JI2752"/>
      <c r="JJ2752"/>
      <c r="KX2752" s="23"/>
      <c r="KY2752" s="23"/>
    </row>
    <row r="2753" spans="36:311" x14ac:dyDescent="0.2">
      <c r="AJ2753" s="23"/>
      <c r="HH2753"/>
      <c r="IW2753" s="36"/>
      <c r="JI2753"/>
      <c r="JJ2753"/>
      <c r="KX2753" s="23"/>
      <c r="KY2753" s="23"/>
    </row>
    <row r="2754" spans="36:311" x14ac:dyDescent="0.2">
      <c r="AJ2754" s="23"/>
      <c r="HH2754"/>
      <c r="IW2754" s="36"/>
      <c r="JI2754"/>
      <c r="JJ2754"/>
      <c r="KX2754" s="23"/>
      <c r="KY2754" s="23"/>
    </row>
    <row r="2755" spans="36:311" x14ac:dyDescent="0.2">
      <c r="AJ2755" s="23"/>
      <c r="HH2755"/>
      <c r="IW2755" s="36"/>
      <c r="JI2755"/>
      <c r="JJ2755"/>
      <c r="KX2755" s="23"/>
      <c r="KY2755" s="23"/>
    </row>
    <row r="2756" spans="36:311" x14ac:dyDescent="0.2">
      <c r="AJ2756" s="23"/>
      <c r="HH2756"/>
      <c r="IW2756" s="36"/>
      <c r="JI2756"/>
      <c r="JJ2756"/>
      <c r="KX2756" s="23"/>
      <c r="KY2756" s="23"/>
    </row>
    <row r="2757" spans="36:311" x14ac:dyDescent="0.2">
      <c r="AJ2757" s="23"/>
      <c r="HH2757"/>
      <c r="IW2757" s="36"/>
      <c r="JI2757"/>
      <c r="JJ2757"/>
      <c r="KX2757" s="23"/>
      <c r="KY2757" s="23"/>
    </row>
    <row r="2758" spans="36:311" x14ac:dyDescent="0.2">
      <c r="AJ2758" s="23"/>
      <c r="HH2758"/>
      <c r="IW2758" s="36"/>
      <c r="JI2758"/>
      <c r="JJ2758"/>
      <c r="KX2758" s="23"/>
      <c r="KY2758" s="23"/>
    </row>
    <row r="2759" spans="36:311" x14ac:dyDescent="0.2">
      <c r="AJ2759" s="23"/>
      <c r="HH2759"/>
      <c r="IW2759" s="36"/>
      <c r="JI2759"/>
      <c r="JJ2759"/>
      <c r="KX2759" s="23"/>
      <c r="KY2759" s="23"/>
    </row>
    <row r="2760" spans="36:311" x14ac:dyDescent="0.2">
      <c r="AJ2760" s="23"/>
      <c r="HH2760"/>
      <c r="IW2760" s="36"/>
      <c r="JI2760"/>
      <c r="JJ2760"/>
      <c r="KX2760" s="23"/>
      <c r="KY2760" s="23"/>
    </row>
    <row r="2761" spans="36:311" x14ac:dyDescent="0.2">
      <c r="AJ2761" s="23"/>
      <c r="HH2761"/>
      <c r="IW2761" s="36"/>
      <c r="JI2761"/>
      <c r="JJ2761"/>
      <c r="KX2761" s="23"/>
      <c r="KY2761" s="23"/>
    </row>
    <row r="2762" spans="36:311" x14ac:dyDescent="0.2">
      <c r="AJ2762" s="23"/>
      <c r="HH2762"/>
      <c r="IW2762" s="36"/>
      <c r="JI2762"/>
      <c r="JJ2762"/>
      <c r="KX2762" s="23"/>
      <c r="KY2762" s="23"/>
    </row>
    <row r="2763" spans="36:311" x14ac:dyDescent="0.2">
      <c r="AJ2763" s="23"/>
      <c r="HH2763"/>
      <c r="IW2763" s="36"/>
      <c r="JI2763"/>
      <c r="JJ2763"/>
      <c r="KX2763" s="23"/>
      <c r="KY2763" s="23"/>
    </row>
    <row r="2764" spans="36:311" x14ac:dyDescent="0.2">
      <c r="AJ2764" s="23"/>
      <c r="HH2764"/>
      <c r="IW2764" s="36"/>
      <c r="JI2764"/>
      <c r="JJ2764"/>
      <c r="KX2764" s="23"/>
      <c r="KY2764" s="23"/>
    </row>
    <row r="2765" spans="36:311" x14ac:dyDescent="0.2">
      <c r="AJ2765" s="23"/>
      <c r="HH2765"/>
      <c r="IW2765" s="36"/>
      <c r="JI2765"/>
      <c r="JJ2765"/>
      <c r="KX2765" s="23"/>
      <c r="KY2765" s="23"/>
    </row>
    <row r="2766" spans="36:311" x14ac:dyDescent="0.2">
      <c r="AJ2766" s="23"/>
      <c r="HH2766"/>
      <c r="IW2766" s="36"/>
      <c r="JI2766"/>
      <c r="JJ2766"/>
      <c r="KX2766" s="23"/>
      <c r="KY2766" s="23"/>
    </row>
    <row r="2767" spans="36:311" x14ac:dyDescent="0.2">
      <c r="AJ2767" s="23"/>
      <c r="HH2767"/>
      <c r="IW2767" s="36"/>
      <c r="JI2767"/>
      <c r="JJ2767"/>
      <c r="KX2767" s="23"/>
      <c r="KY2767" s="23"/>
    </row>
    <row r="2768" spans="36:311" x14ac:dyDescent="0.2">
      <c r="AJ2768" s="23"/>
      <c r="HH2768"/>
      <c r="IW2768" s="36"/>
      <c r="JI2768"/>
      <c r="JJ2768"/>
      <c r="KX2768" s="23"/>
      <c r="KY2768" s="23"/>
    </row>
    <row r="2769" spans="36:311" x14ac:dyDescent="0.2">
      <c r="AJ2769" s="23"/>
      <c r="HH2769"/>
      <c r="IW2769" s="36"/>
      <c r="JI2769"/>
      <c r="JJ2769"/>
      <c r="KX2769" s="23"/>
      <c r="KY2769" s="23"/>
    </row>
    <row r="2770" spans="36:311" x14ac:dyDescent="0.2">
      <c r="AJ2770" s="23"/>
      <c r="HH2770"/>
      <c r="IW2770" s="36"/>
      <c r="JI2770"/>
      <c r="JJ2770"/>
      <c r="KX2770" s="23"/>
      <c r="KY2770" s="23"/>
    </row>
    <row r="2771" spans="36:311" x14ac:dyDescent="0.2">
      <c r="AJ2771" s="23"/>
      <c r="HH2771"/>
      <c r="IW2771" s="36"/>
      <c r="JI2771"/>
      <c r="JJ2771"/>
      <c r="KX2771" s="23"/>
      <c r="KY2771" s="23"/>
    </row>
    <row r="2772" spans="36:311" x14ac:dyDescent="0.2">
      <c r="AJ2772" s="23"/>
      <c r="HH2772"/>
      <c r="IW2772" s="36"/>
      <c r="JI2772"/>
      <c r="JJ2772"/>
      <c r="KX2772" s="23"/>
      <c r="KY2772" s="23"/>
    </row>
    <row r="2773" spans="36:311" x14ac:dyDescent="0.2">
      <c r="AJ2773" s="23"/>
      <c r="HH2773"/>
      <c r="IW2773" s="36"/>
      <c r="JI2773"/>
      <c r="JJ2773"/>
      <c r="KX2773" s="23"/>
      <c r="KY2773" s="23"/>
    </row>
    <row r="2774" spans="36:311" x14ac:dyDescent="0.2">
      <c r="AJ2774" s="23"/>
      <c r="HH2774"/>
      <c r="IW2774" s="36"/>
      <c r="JI2774"/>
      <c r="JJ2774"/>
      <c r="KX2774" s="23"/>
      <c r="KY2774" s="23"/>
    </row>
    <row r="2775" spans="36:311" x14ac:dyDescent="0.2">
      <c r="AJ2775" s="23"/>
      <c r="HH2775"/>
      <c r="IW2775" s="36"/>
      <c r="JI2775"/>
      <c r="JJ2775"/>
      <c r="KX2775" s="23"/>
      <c r="KY2775" s="23"/>
    </row>
    <row r="2776" spans="36:311" x14ac:dyDescent="0.2">
      <c r="AJ2776" s="23"/>
      <c r="HH2776"/>
      <c r="IW2776" s="36"/>
      <c r="JI2776"/>
      <c r="JJ2776"/>
      <c r="KX2776" s="23"/>
      <c r="KY2776" s="23"/>
    </row>
    <row r="2777" spans="36:311" x14ac:dyDescent="0.2">
      <c r="AJ2777" s="23"/>
      <c r="HH2777"/>
      <c r="IW2777" s="36"/>
      <c r="JI2777"/>
      <c r="JJ2777"/>
      <c r="KX2777" s="23"/>
      <c r="KY2777" s="23"/>
    </row>
    <row r="2778" spans="36:311" x14ac:dyDescent="0.2">
      <c r="AJ2778" s="23"/>
      <c r="HH2778"/>
      <c r="IW2778" s="36"/>
      <c r="JI2778"/>
      <c r="JJ2778"/>
      <c r="KX2778" s="23"/>
      <c r="KY2778" s="23"/>
    </row>
    <row r="2779" spans="36:311" x14ac:dyDescent="0.2">
      <c r="AJ2779" s="23"/>
      <c r="HH2779"/>
      <c r="IW2779" s="36"/>
      <c r="JI2779"/>
      <c r="JJ2779"/>
      <c r="KX2779" s="23"/>
      <c r="KY2779" s="23"/>
    </row>
    <row r="2780" spans="36:311" x14ac:dyDescent="0.2">
      <c r="AJ2780" s="23"/>
      <c r="HH2780"/>
      <c r="IW2780" s="36"/>
      <c r="JI2780"/>
      <c r="JJ2780"/>
      <c r="KX2780" s="23"/>
      <c r="KY2780" s="23"/>
    </row>
    <row r="2781" spans="36:311" x14ac:dyDescent="0.2">
      <c r="AJ2781" s="23"/>
      <c r="HH2781"/>
      <c r="IW2781" s="36"/>
      <c r="JI2781"/>
      <c r="JJ2781"/>
      <c r="KX2781" s="23"/>
      <c r="KY2781" s="23"/>
    </row>
    <row r="2782" spans="36:311" x14ac:dyDescent="0.2">
      <c r="AJ2782" s="23"/>
      <c r="HH2782"/>
      <c r="IW2782" s="36"/>
      <c r="JI2782"/>
      <c r="JJ2782"/>
      <c r="KX2782" s="23"/>
      <c r="KY2782" s="23"/>
    </row>
    <row r="2783" spans="36:311" x14ac:dyDescent="0.2">
      <c r="AJ2783" s="23"/>
      <c r="HH2783"/>
      <c r="IW2783" s="36"/>
      <c r="JI2783"/>
      <c r="JJ2783"/>
      <c r="KX2783" s="23"/>
      <c r="KY2783" s="23"/>
    </row>
    <row r="2784" spans="36:311" x14ac:dyDescent="0.2">
      <c r="AJ2784" s="23"/>
      <c r="HH2784"/>
      <c r="IW2784" s="36"/>
      <c r="JI2784"/>
      <c r="JJ2784"/>
      <c r="KX2784" s="23"/>
      <c r="KY2784" s="23"/>
    </row>
    <row r="2785" spans="36:311" x14ac:dyDescent="0.2">
      <c r="AJ2785" s="23"/>
      <c r="HH2785"/>
      <c r="IW2785" s="36"/>
      <c r="JI2785"/>
      <c r="JJ2785"/>
      <c r="KX2785" s="23"/>
      <c r="KY2785" s="23"/>
    </row>
    <row r="2786" spans="36:311" x14ac:dyDescent="0.2">
      <c r="AJ2786" s="23"/>
      <c r="HH2786"/>
      <c r="IW2786" s="36"/>
      <c r="JI2786"/>
      <c r="JJ2786"/>
      <c r="KX2786" s="23"/>
      <c r="KY2786" s="23"/>
    </row>
    <row r="2787" spans="36:311" x14ac:dyDescent="0.2">
      <c r="AJ2787" s="23"/>
      <c r="HH2787"/>
      <c r="IW2787" s="36"/>
      <c r="JI2787"/>
      <c r="JJ2787"/>
      <c r="KX2787" s="23"/>
      <c r="KY2787" s="23"/>
    </row>
    <row r="2788" spans="36:311" x14ac:dyDescent="0.2">
      <c r="AJ2788" s="23"/>
      <c r="HH2788"/>
      <c r="IW2788" s="36"/>
      <c r="JI2788"/>
      <c r="JJ2788"/>
      <c r="KX2788" s="23"/>
      <c r="KY2788" s="23"/>
    </row>
    <row r="2789" spans="36:311" x14ac:dyDescent="0.2">
      <c r="AJ2789" s="23"/>
      <c r="HH2789"/>
      <c r="IW2789" s="36"/>
      <c r="JI2789"/>
      <c r="JJ2789"/>
      <c r="KX2789" s="23"/>
      <c r="KY2789" s="23"/>
    </row>
    <row r="2790" spans="36:311" x14ac:dyDescent="0.2">
      <c r="AJ2790" s="23"/>
      <c r="HH2790"/>
      <c r="IW2790" s="36"/>
      <c r="JI2790"/>
      <c r="JJ2790"/>
      <c r="KX2790" s="23"/>
      <c r="KY2790" s="23"/>
    </row>
    <row r="2791" spans="36:311" x14ac:dyDescent="0.2">
      <c r="AJ2791" s="23"/>
      <c r="HH2791"/>
      <c r="IW2791" s="36"/>
      <c r="JI2791"/>
      <c r="JJ2791"/>
      <c r="KX2791" s="23"/>
      <c r="KY2791" s="23"/>
    </row>
    <row r="2792" spans="36:311" x14ac:dyDescent="0.2">
      <c r="AJ2792" s="23"/>
      <c r="HH2792"/>
      <c r="IW2792" s="36"/>
      <c r="JI2792"/>
      <c r="JJ2792"/>
      <c r="KX2792" s="23"/>
      <c r="KY2792" s="23"/>
    </row>
    <row r="2793" spans="36:311" x14ac:dyDescent="0.2">
      <c r="AJ2793" s="23"/>
      <c r="HH2793"/>
      <c r="IW2793" s="36"/>
      <c r="JI2793"/>
      <c r="JJ2793"/>
      <c r="KX2793" s="23"/>
      <c r="KY2793" s="23"/>
    </row>
    <row r="2794" spans="36:311" x14ac:dyDescent="0.2">
      <c r="AJ2794" s="23"/>
      <c r="HH2794"/>
      <c r="IW2794" s="36"/>
      <c r="JI2794"/>
      <c r="JJ2794"/>
      <c r="KX2794" s="23"/>
      <c r="KY2794" s="23"/>
    </row>
    <row r="2795" spans="36:311" x14ac:dyDescent="0.2">
      <c r="AJ2795" s="23"/>
      <c r="HH2795"/>
      <c r="IW2795" s="36"/>
      <c r="JI2795"/>
      <c r="JJ2795"/>
      <c r="KX2795" s="23"/>
      <c r="KY2795" s="23"/>
    </row>
    <row r="2796" spans="36:311" x14ac:dyDescent="0.2">
      <c r="AJ2796" s="23"/>
      <c r="HH2796"/>
      <c r="IW2796" s="36"/>
      <c r="JI2796"/>
      <c r="JJ2796"/>
      <c r="KX2796" s="23"/>
      <c r="KY2796" s="23"/>
    </row>
    <row r="2797" spans="36:311" x14ac:dyDescent="0.2">
      <c r="AJ2797" s="23"/>
      <c r="HH2797"/>
      <c r="IW2797" s="36"/>
      <c r="JI2797"/>
      <c r="JJ2797"/>
      <c r="KX2797" s="23"/>
      <c r="KY2797" s="23"/>
    </row>
    <row r="2798" spans="36:311" x14ac:dyDescent="0.2">
      <c r="AJ2798" s="23"/>
      <c r="HH2798"/>
      <c r="IW2798" s="36"/>
      <c r="JI2798"/>
      <c r="JJ2798"/>
      <c r="KX2798" s="23"/>
      <c r="KY2798" s="23"/>
    </row>
    <row r="2799" spans="36:311" x14ac:dyDescent="0.2">
      <c r="AJ2799" s="23"/>
      <c r="HH2799"/>
      <c r="IW2799" s="36"/>
      <c r="JI2799"/>
      <c r="JJ2799"/>
      <c r="KX2799" s="23"/>
      <c r="KY2799" s="23"/>
    </row>
    <row r="2800" spans="36:311" x14ac:dyDescent="0.2">
      <c r="AJ2800" s="23"/>
      <c r="HH2800"/>
      <c r="IW2800" s="36"/>
      <c r="JI2800"/>
      <c r="JJ2800"/>
      <c r="KX2800" s="23"/>
      <c r="KY2800" s="23"/>
    </row>
    <row r="2801" spans="36:311" x14ac:dyDescent="0.2">
      <c r="AJ2801" s="23"/>
      <c r="HH2801"/>
      <c r="IW2801" s="36"/>
      <c r="JI2801"/>
      <c r="JJ2801"/>
      <c r="KX2801" s="23"/>
      <c r="KY2801" s="23"/>
    </row>
    <row r="2802" spans="36:311" x14ac:dyDescent="0.2">
      <c r="AJ2802" s="23"/>
      <c r="HH2802"/>
      <c r="IW2802" s="36"/>
      <c r="JI2802"/>
      <c r="JJ2802"/>
      <c r="KX2802" s="23"/>
      <c r="KY2802" s="23"/>
    </row>
    <row r="2803" spans="36:311" x14ac:dyDescent="0.2">
      <c r="AJ2803" s="23"/>
      <c r="HH2803"/>
      <c r="IW2803" s="36"/>
      <c r="JI2803"/>
      <c r="JJ2803"/>
      <c r="KX2803" s="23"/>
      <c r="KY2803" s="23"/>
    </row>
    <row r="2804" spans="36:311" x14ac:dyDescent="0.2">
      <c r="AJ2804" s="23"/>
      <c r="HH2804"/>
      <c r="IW2804" s="36"/>
      <c r="JI2804"/>
      <c r="JJ2804"/>
      <c r="KX2804" s="23"/>
      <c r="KY2804" s="23"/>
    </row>
    <row r="2805" spans="36:311" x14ac:dyDescent="0.2">
      <c r="AJ2805" s="23"/>
      <c r="HH2805"/>
      <c r="IW2805" s="36"/>
      <c r="JI2805"/>
      <c r="JJ2805"/>
      <c r="KX2805" s="23"/>
      <c r="KY2805" s="23"/>
    </row>
    <row r="2806" spans="36:311" x14ac:dyDescent="0.2">
      <c r="AJ2806" s="23"/>
      <c r="HH2806"/>
      <c r="IW2806" s="36"/>
      <c r="JI2806"/>
      <c r="JJ2806"/>
      <c r="KX2806" s="23"/>
      <c r="KY2806" s="23"/>
    </row>
    <row r="2807" spans="36:311" x14ac:dyDescent="0.2">
      <c r="AJ2807" s="23"/>
      <c r="HH2807"/>
      <c r="IW2807" s="36"/>
      <c r="JI2807"/>
      <c r="JJ2807"/>
      <c r="KX2807" s="23"/>
      <c r="KY2807" s="23"/>
    </row>
    <row r="2808" spans="36:311" x14ac:dyDescent="0.2">
      <c r="AJ2808" s="23"/>
      <c r="HH2808"/>
      <c r="IW2808" s="36"/>
      <c r="JI2808"/>
      <c r="JJ2808"/>
      <c r="KX2808" s="23"/>
      <c r="KY2808" s="23"/>
    </row>
    <row r="2809" spans="36:311" x14ac:dyDescent="0.2">
      <c r="AJ2809" s="23"/>
      <c r="HH2809"/>
      <c r="IW2809" s="36"/>
      <c r="JI2809"/>
      <c r="JJ2809"/>
      <c r="KX2809" s="23"/>
      <c r="KY2809" s="23"/>
    </row>
    <row r="2810" spans="36:311" x14ac:dyDescent="0.2">
      <c r="AJ2810" s="23"/>
      <c r="HH2810"/>
      <c r="IW2810" s="36"/>
      <c r="JI2810"/>
      <c r="JJ2810"/>
      <c r="KX2810" s="23"/>
      <c r="KY2810" s="23"/>
    </row>
    <row r="2811" spans="36:311" x14ac:dyDescent="0.2">
      <c r="AJ2811" s="23"/>
      <c r="HH2811"/>
      <c r="IW2811" s="36"/>
      <c r="JI2811"/>
      <c r="JJ2811"/>
      <c r="KX2811" s="23"/>
      <c r="KY2811" s="23"/>
    </row>
    <row r="2812" spans="36:311" x14ac:dyDescent="0.2">
      <c r="AJ2812" s="23"/>
      <c r="HH2812"/>
      <c r="IW2812" s="36"/>
      <c r="JI2812"/>
      <c r="JJ2812"/>
      <c r="KX2812" s="23"/>
      <c r="KY2812" s="23"/>
    </row>
    <row r="2813" spans="36:311" x14ac:dyDescent="0.2">
      <c r="AJ2813" s="23"/>
      <c r="HH2813"/>
      <c r="IW2813" s="36"/>
      <c r="JI2813"/>
      <c r="JJ2813"/>
      <c r="KX2813" s="23"/>
      <c r="KY2813" s="23"/>
    </row>
    <row r="2814" spans="36:311" x14ac:dyDescent="0.2">
      <c r="AJ2814" s="23"/>
      <c r="HH2814"/>
      <c r="IW2814" s="36"/>
      <c r="JI2814"/>
      <c r="JJ2814"/>
      <c r="KX2814" s="23"/>
      <c r="KY2814" s="23"/>
    </row>
    <row r="2815" spans="36:311" x14ac:dyDescent="0.2">
      <c r="AJ2815" s="23"/>
      <c r="HH2815"/>
      <c r="IW2815" s="36"/>
      <c r="JI2815"/>
      <c r="JJ2815"/>
      <c r="KX2815" s="23"/>
      <c r="KY2815" s="23"/>
    </row>
    <row r="2816" spans="36:311" x14ac:dyDescent="0.2">
      <c r="AJ2816" s="23"/>
      <c r="HH2816"/>
      <c r="IW2816" s="36"/>
      <c r="JI2816"/>
      <c r="JJ2816"/>
      <c r="KX2816" s="23"/>
      <c r="KY2816" s="23"/>
    </row>
    <row r="2817" spans="36:311" x14ac:dyDescent="0.2">
      <c r="AJ2817" s="23"/>
      <c r="HH2817"/>
      <c r="IW2817" s="36"/>
      <c r="JI2817"/>
      <c r="JJ2817"/>
      <c r="KX2817" s="23"/>
      <c r="KY2817" s="23"/>
    </row>
    <row r="2818" spans="36:311" x14ac:dyDescent="0.2">
      <c r="AJ2818" s="23"/>
      <c r="HH2818"/>
      <c r="IW2818" s="36"/>
      <c r="JI2818"/>
      <c r="JJ2818"/>
      <c r="KX2818" s="23"/>
      <c r="KY2818" s="23"/>
    </row>
    <row r="2819" spans="36:311" x14ac:dyDescent="0.2">
      <c r="AJ2819" s="23"/>
      <c r="HH2819"/>
      <c r="IW2819" s="36"/>
      <c r="JI2819"/>
      <c r="JJ2819"/>
      <c r="KX2819" s="23"/>
      <c r="KY2819" s="23"/>
    </row>
    <row r="2820" spans="36:311" x14ac:dyDescent="0.2">
      <c r="AJ2820" s="23"/>
      <c r="HH2820"/>
      <c r="IW2820" s="36"/>
      <c r="JI2820"/>
      <c r="JJ2820"/>
      <c r="KX2820" s="23"/>
      <c r="KY2820" s="23"/>
    </row>
    <row r="2821" spans="36:311" x14ac:dyDescent="0.2">
      <c r="AJ2821" s="23"/>
      <c r="HH2821"/>
      <c r="IW2821" s="36"/>
      <c r="JI2821"/>
      <c r="JJ2821"/>
      <c r="KX2821" s="23"/>
      <c r="KY2821" s="23"/>
    </row>
    <row r="2822" spans="36:311" x14ac:dyDescent="0.2">
      <c r="AJ2822" s="23"/>
      <c r="HH2822"/>
      <c r="IW2822" s="36"/>
      <c r="JI2822"/>
      <c r="JJ2822"/>
      <c r="KX2822" s="23"/>
      <c r="KY2822" s="23"/>
    </row>
    <row r="2823" spans="36:311" x14ac:dyDescent="0.2">
      <c r="AJ2823" s="23"/>
      <c r="HH2823"/>
      <c r="IW2823" s="36"/>
      <c r="JI2823"/>
      <c r="JJ2823"/>
      <c r="KX2823" s="23"/>
      <c r="KY2823" s="23"/>
    </row>
    <row r="2824" spans="36:311" x14ac:dyDescent="0.2">
      <c r="AJ2824" s="23"/>
      <c r="HH2824"/>
      <c r="IW2824" s="36"/>
      <c r="JI2824"/>
      <c r="JJ2824"/>
      <c r="KX2824" s="23"/>
      <c r="KY2824" s="23"/>
    </row>
    <row r="2825" spans="36:311" x14ac:dyDescent="0.2">
      <c r="AJ2825" s="23"/>
      <c r="HH2825"/>
      <c r="IW2825" s="36"/>
      <c r="JI2825"/>
      <c r="JJ2825"/>
      <c r="KX2825" s="23"/>
      <c r="KY2825" s="23"/>
    </row>
    <row r="2826" spans="36:311" x14ac:dyDescent="0.2">
      <c r="AJ2826" s="23"/>
      <c r="HH2826"/>
      <c r="IW2826" s="36"/>
      <c r="JI2826"/>
      <c r="JJ2826"/>
      <c r="KX2826" s="23"/>
      <c r="KY2826" s="23"/>
    </row>
    <row r="2827" spans="36:311" x14ac:dyDescent="0.2">
      <c r="AJ2827" s="23"/>
      <c r="HH2827"/>
      <c r="IW2827" s="36"/>
      <c r="JI2827"/>
      <c r="JJ2827"/>
      <c r="KX2827" s="23"/>
      <c r="KY2827" s="23"/>
    </row>
    <row r="2828" spans="36:311" x14ac:dyDescent="0.2">
      <c r="AJ2828" s="23"/>
      <c r="HH2828"/>
      <c r="IW2828" s="36"/>
      <c r="JI2828"/>
      <c r="JJ2828"/>
      <c r="KX2828" s="23"/>
      <c r="KY2828" s="23"/>
    </row>
    <row r="2829" spans="36:311" x14ac:dyDescent="0.2">
      <c r="AJ2829" s="23"/>
      <c r="HH2829"/>
      <c r="IW2829" s="36"/>
      <c r="JI2829"/>
      <c r="JJ2829"/>
      <c r="KX2829" s="23"/>
      <c r="KY2829" s="23"/>
    </row>
    <row r="2830" spans="36:311" x14ac:dyDescent="0.2">
      <c r="AJ2830" s="23"/>
      <c r="HH2830"/>
      <c r="IW2830" s="36"/>
      <c r="JI2830"/>
      <c r="JJ2830"/>
      <c r="KX2830" s="23"/>
      <c r="KY2830" s="23"/>
    </row>
    <row r="2831" spans="36:311" x14ac:dyDescent="0.2">
      <c r="AJ2831" s="23"/>
      <c r="HH2831"/>
      <c r="IW2831" s="36"/>
      <c r="JI2831"/>
      <c r="JJ2831"/>
      <c r="KX2831" s="23"/>
      <c r="KY2831" s="23"/>
    </row>
    <row r="2832" spans="36:311" x14ac:dyDescent="0.2">
      <c r="AJ2832" s="23"/>
      <c r="HH2832"/>
      <c r="IW2832" s="36"/>
      <c r="JI2832"/>
      <c r="JJ2832"/>
      <c r="KX2832" s="23"/>
      <c r="KY2832" s="23"/>
    </row>
    <row r="2833" spans="36:311" x14ac:dyDescent="0.2">
      <c r="AJ2833" s="23"/>
      <c r="HH2833"/>
      <c r="IW2833" s="36"/>
      <c r="JI2833"/>
      <c r="JJ2833"/>
      <c r="KX2833" s="23"/>
      <c r="KY2833" s="23"/>
    </row>
    <row r="2834" spans="36:311" x14ac:dyDescent="0.2">
      <c r="AJ2834" s="23"/>
      <c r="HH2834"/>
      <c r="IW2834" s="36"/>
      <c r="JI2834"/>
      <c r="JJ2834"/>
      <c r="KX2834" s="23"/>
      <c r="KY2834" s="23"/>
    </row>
    <row r="2835" spans="36:311" x14ac:dyDescent="0.2">
      <c r="AJ2835" s="23"/>
      <c r="HH2835"/>
      <c r="IW2835" s="36"/>
      <c r="JI2835"/>
      <c r="JJ2835"/>
      <c r="KX2835" s="23"/>
      <c r="KY2835" s="23"/>
    </row>
    <row r="2836" spans="36:311" x14ac:dyDescent="0.2">
      <c r="AJ2836" s="23"/>
      <c r="HH2836"/>
      <c r="IW2836" s="36"/>
      <c r="JI2836"/>
      <c r="JJ2836"/>
      <c r="KX2836" s="23"/>
      <c r="KY2836" s="23"/>
    </row>
    <row r="2837" spans="36:311" x14ac:dyDescent="0.2">
      <c r="AJ2837" s="23"/>
      <c r="HH2837"/>
      <c r="IW2837" s="36"/>
      <c r="JI2837"/>
      <c r="JJ2837"/>
      <c r="KX2837" s="23"/>
      <c r="KY2837" s="23"/>
    </row>
    <row r="2838" spans="36:311" x14ac:dyDescent="0.2">
      <c r="AJ2838" s="23"/>
      <c r="HH2838"/>
      <c r="IW2838" s="36"/>
      <c r="JI2838"/>
      <c r="JJ2838"/>
      <c r="KX2838" s="23"/>
      <c r="KY2838" s="23"/>
    </row>
    <row r="2839" spans="36:311" x14ac:dyDescent="0.2">
      <c r="AJ2839" s="23"/>
      <c r="HH2839"/>
      <c r="IW2839" s="36"/>
      <c r="JI2839"/>
      <c r="JJ2839"/>
      <c r="KX2839" s="23"/>
      <c r="KY2839" s="23"/>
    </row>
    <row r="2840" spans="36:311" x14ac:dyDescent="0.2">
      <c r="AJ2840" s="23"/>
      <c r="HH2840"/>
      <c r="IW2840" s="36"/>
      <c r="JI2840"/>
      <c r="JJ2840"/>
      <c r="KX2840" s="23"/>
      <c r="KY2840" s="23"/>
    </row>
    <row r="2841" spans="36:311" x14ac:dyDescent="0.2">
      <c r="AJ2841" s="23"/>
      <c r="HH2841"/>
      <c r="IW2841" s="36"/>
      <c r="JI2841"/>
      <c r="JJ2841"/>
      <c r="KX2841" s="23"/>
      <c r="KY2841" s="23"/>
    </row>
    <row r="2842" spans="36:311" x14ac:dyDescent="0.2">
      <c r="AJ2842" s="23"/>
      <c r="HH2842"/>
      <c r="IW2842" s="36"/>
      <c r="JI2842"/>
      <c r="JJ2842"/>
      <c r="KX2842" s="23"/>
      <c r="KY2842" s="23"/>
    </row>
    <row r="2843" spans="36:311" x14ac:dyDescent="0.2">
      <c r="AJ2843" s="23"/>
      <c r="HH2843"/>
      <c r="IW2843" s="36"/>
      <c r="JI2843"/>
      <c r="JJ2843"/>
      <c r="KX2843" s="23"/>
      <c r="KY2843" s="23"/>
    </row>
    <row r="2844" spans="36:311" x14ac:dyDescent="0.2">
      <c r="AJ2844" s="23"/>
      <c r="HH2844"/>
      <c r="IW2844" s="36"/>
      <c r="JI2844"/>
      <c r="JJ2844"/>
      <c r="KX2844" s="23"/>
      <c r="KY2844" s="23"/>
    </row>
    <row r="2845" spans="36:311" x14ac:dyDescent="0.2">
      <c r="AJ2845" s="23"/>
      <c r="HH2845"/>
      <c r="IW2845" s="36"/>
      <c r="JI2845"/>
      <c r="JJ2845"/>
      <c r="KX2845" s="23"/>
      <c r="KY2845" s="23"/>
    </row>
    <row r="2846" spans="36:311" x14ac:dyDescent="0.2">
      <c r="AJ2846" s="23"/>
      <c r="HH2846"/>
      <c r="IW2846" s="36"/>
      <c r="JI2846"/>
      <c r="JJ2846"/>
      <c r="KX2846" s="23"/>
      <c r="KY2846" s="23"/>
    </row>
    <row r="2847" spans="36:311" x14ac:dyDescent="0.2">
      <c r="AJ2847" s="23"/>
      <c r="HH2847"/>
      <c r="IW2847" s="36"/>
      <c r="JI2847"/>
      <c r="JJ2847"/>
      <c r="KX2847" s="23"/>
      <c r="KY2847" s="23"/>
    </row>
    <row r="2848" spans="36:311" x14ac:dyDescent="0.2">
      <c r="AJ2848" s="23"/>
      <c r="HH2848"/>
      <c r="IW2848" s="36"/>
      <c r="JI2848"/>
      <c r="JJ2848"/>
      <c r="KX2848" s="23"/>
      <c r="KY2848" s="23"/>
    </row>
    <row r="2849" spans="36:311" x14ac:dyDescent="0.2">
      <c r="AJ2849" s="23"/>
      <c r="HH2849"/>
      <c r="IW2849" s="36"/>
      <c r="JI2849"/>
      <c r="JJ2849"/>
      <c r="KX2849" s="23"/>
      <c r="KY2849" s="23"/>
    </row>
    <row r="2850" spans="36:311" x14ac:dyDescent="0.2">
      <c r="AJ2850" s="23"/>
      <c r="HH2850"/>
      <c r="IW2850" s="36"/>
      <c r="JI2850"/>
      <c r="JJ2850"/>
      <c r="KX2850" s="23"/>
      <c r="KY2850" s="23"/>
    </row>
    <row r="2851" spans="36:311" x14ac:dyDescent="0.2">
      <c r="AJ2851" s="23"/>
      <c r="HH2851"/>
      <c r="IW2851" s="36"/>
      <c r="JI2851"/>
      <c r="JJ2851"/>
      <c r="KX2851" s="23"/>
      <c r="KY2851" s="23"/>
    </row>
    <row r="2852" spans="36:311" x14ac:dyDescent="0.2">
      <c r="AJ2852" s="23"/>
      <c r="HH2852"/>
      <c r="IW2852" s="36"/>
      <c r="JI2852"/>
      <c r="JJ2852"/>
      <c r="KX2852" s="23"/>
      <c r="KY2852" s="23"/>
    </row>
    <row r="2853" spans="36:311" x14ac:dyDescent="0.2">
      <c r="AJ2853" s="23"/>
      <c r="HH2853"/>
      <c r="IW2853" s="36"/>
      <c r="JI2853"/>
      <c r="JJ2853"/>
      <c r="KX2853" s="23"/>
      <c r="KY2853" s="23"/>
    </row>
    <row r="2854" spans="36:311" x14ac:dyDescent="0.2">
      <c r="AJ2854" s="23"/>
      <c r="HH2854"/>
      <c r="IW2854" s="36"/>
      <c r="JI2854"/>
      <c r="JJ2854"/>
      <c r="KX2854" s="23"/>
      <c r="KY2854" s="23"/>
    </row>
    <row r="2855" spans="36:311" x14ac:dyDescent="0.2">
      <c r="AJ2855" s="23"/>
      <c r="HH2855"/>
      <c r="IW2855" s="36"/>
      <c r="JI2855"/>
      <c r="JJ2855"/>
      <c r="KX2855" s="23"/>
      <c r="KY2855" s="23"/>
    </row>
    <row r="2856" spans="36:311" x14ac:dyDescent="0.2">
      <c r="AJ2856" s="23"/>
      <c r="HH2856"/>
      <c r="IW2856" s="36"/>
      <c r="JI2856"/>
      <c r="JJ2856"/>
      <c r="KX2856" s="23"/>
      <c r="KY2856" s="23"/>
    </row>
    <row r="2857" spans="36:311" x14ac:dyDescent="0.2">
      <c r="AJ2857" s="23"/>
      <c r="HH2857"/>
      <c r="IW2857" s="36"/>
      <c r="JI2857"/>
      <c r="JJ2857"/>
      <c r="KX2857" s="23"/>
      <c r="KY2857" s="23"/>
    </row>
    <row r="2858" spans="36:311" x14ac:dyDescent="0.2">
      <c r="AJ2858" s="23"/>
      <c r="HH2858"/>
      <c r="IW2858" s="36"/>
      <c r="JI2858"/>
      <c r="JJ2858"/>
      <c r="KX2858" s="23"/>
      <c r="KY2858" s="23"/>
    </row>
    <row r="2859" spans="36:311" x14ac:dyDescent="0.2">
      <c r="AJ2859" s="23"/>
      <c r="HH2859"/>
      <c r="IW2859" s="36"/>
      <c r="JI2859"/>
      <c r="JJ2859"/>
      <c r="KX2859" s="23"/>
      <c r="KY2859" s="23"/>
    </row>
    <row r="2860" spans="36:311" x14ac:dyDescent="0.2">
      <c r="AJ2860" s="23"/>
      <c r="HH2860"/>
      <c r="IW2860" s="36"/>
      <c r="JI2860"/>
      <c r="JJ2860"/>
      <c r="KX2860" s="23"/>
      <c r="KY2860" s="23"/>
    </row>
    <row r="2861" spans="36:311" x14ac:dyDescent="0.2">
      <c r="AJ2861" s="23"/>
      <c r="HH2861"/>
      <c r="IW2861" s="36"/>
      <c r="JI2861"/>
      <c r="JJ2861"/>
      <c r="KX2861" s="23"/>
      <c r="KY2861" s="23"/>
    </row>
    <row r="2862" spans="36:311" x14ac:dyDescent="0.2">
      <c r="AJ2862" s="23"/>
      <c r="HH2862"/>
      <c r="IW2862" s="36"/>
      <c r="JI2862"/>
      <c r="JJ2862"/>
      <c r="KX2862" s="23"/>
      <c r="KY2862" s="23"/>
    </row>
    <row r="2863" spans="36:311" x14ac:dyDescent="0.2">
      <c r="AJ2863" s="23"/>
      <c r="HH2863"/>
      <c r="IW2863" s="36"/>
      <c r="JI2863"/>
      <c r="JJ2863"/>
      <c r="KX2863" s="23"/>
      <c r="KY2863" s="23"/>
    </row>
    <row r="2864" spans="36:311" x14ac:dyDescent="0.2">
      <c r="AJ2864" s="23"/>
      <c r="HH2864"/>
      <c r="IW2864" s="36"/>
      <c r="JI2864"/>
      <c r="JJ2864"/>
      <c r="KX2864" s="23"/>
      <c r="KY2864" s="23"/>
    </row>
    <row r="2865" spans="36:311" x14ac:dyDescent="0.2">
      <c r="AJ2865" s="23"/>
      <c r="HH2865"/>
      <c r="IW2865" s="36"/>
      <c r="JI2865"/>
      <c r="JJ2865"/>
      <c r="KX2865" s="23"/>
      <c r="KY2865" s="23"/>
    </row>
    <row r="2866" spans="36:311" x14ac:dyDescent="0.2">
      <c r="AJ2866" s="23"/>
      <c r="HH2866"/>
      <c r="IW2866" s="36"/>
      <c r="JI2866"/>
      <c r="JJ2866"/>
      <c r="KX2866" s="23"/>
      <c r="KY2866" s="23"/>
    </row>
    <row r="2867" spans="36:311" x14ac:dyDescent="0.2">
      <c r="AJ2867" s="23"/>
      <c r="HH2867"/>
      <c r="IW2867" s="36"/>
      <c r="JI2867"/>
      <c r="JJ2867"/>
      <c r="KX2867" s="23"/>
      <c r="KY2867" s="23"/>
    </row>
    <row r="2868" spans="36:311" x14ac:dyDescent="0.2">
      <c r="AJ2868" s="23"/>
      <c r="HH2868"/>
      <c r="IW2868" s="36"/>
      <c r="JI2868"/>
      <c r="JJ2868"/>
      <c r="KX2868" s="23"/>
      <c r="KY2868" s="23"/>
    </row>
    <row r="2869" spans="36:311" x14ac:dyDescent="0.2">
      <c r="AJ2869" s="23"/>
      <c r="HH2869"/>
      <c r="IW2869" s="36"/>
      <c r="JI2869"/>
      <c r="JJ2869"/>
      <c r="KX2869" s="23"/>
      <c r="KY2869" s="23"/>
    </row>
    <row r="2870" spans="36:311" x14ac:dyDescent="0.2">
      <c r="AJ2870" s="23"/>
      <c r="HH2870"/>
      <c r="IW2870" s="36"/>
      <c r="JI2870"/>
      <c r="JJ2870"/>
      <c r="KX2870" s="23"/>
      <c r="KY2870" s="23"/>
    </row>
    <row r="2871" spans="36:311" x14ac:dyDescent="0.2">
      <c r="AJ2871" s="23"/>
      <c r="HH2871"/>
      <c r="IW2871" s="36"/>
      <c r="JI2871"/>
      <c r="JJ2871"/>
      <c r="KX2871" s="23"/>
      <c r="KY2871" s="23"/>
    </row>
    <row r="2872" spans="36:311" x14ac:dyDescent="0.2">
      <c r="AJ2872" s="23"/>
      <c r="HH2872"/>
      <c r="IW2872" s="36"/>
      <c r="JI2872"/>
      <c r="JJ2872"/>
      <c r="KX2872" s="23"/>
      <c r="KY2872" s="23"/>
    </row>
    <row r="2873" spans="36:311" x14ac:dyDescent="0.2">
      <c r="AJ2873" s="23"/>
      <c r="HH2873"/>
      <c r="IW2873" s="36"/>
      <c r="JI2873"/>
      <c r="JJ2873"/>
      <c r="KX2873" s="23"/>
      <c r="KY2873" s="23"/>
    </row>
    <row r="2874" spans="36:311" x14ac:dyDescent="0.2">
      <c r="AJ2874" s="23"/>
      <c r="HH2874"/>
      <c r="IW2874" s="36"/>
      <c r="JI2874"/>
      <c r="JJ2874"/>
      <c r="KX2874" s="23"/>
      <c r="KY2874" s="23"/>
    </row>
    <row r="2875" spans="36:311" x14ac:dyDescent="0.2">
      <c r="AJ2875" s="23"/>
      <c r="HH2875"/>
      <c r="IW2875" s="36"/>
      <c r="JI2875"/>
      <c r="JJ2875"/>
      <c r="KX2875" s="23"/>
      <c r="KY2875" s="23"/>
    </row>
    <row r="2876" spans="36:311" x14ac:dyDescent="0.2">
      <c r="AJ2876" s="23"/>
      <c r="HH2876"/>
      <c r="IW2876" s="36"/>
      <c r="JI2876"/>
      <c r="JJ2876"/>
      <c r="KX2876" s="23"/>
      <c r="KY2876" s="23"/>
    </row>
    <row r="2877" spans="36:311" x14ac:dyDescent="0.2">
      <c r="AJ2877" s="23"/>
      <c r="HH2877"/>
      <c r="IW2877" s="36"/>
      <c r="JI2877"/>
      <c r="JJ2877"/>
      <c r="KX2877" s="23"/>
      <c r="KY2877" s="23"/>
    </row>
    <row r="2878" spans="36:311" x14ac:dyDescent="0.2">
      <c r="AJ2878" s="23"/>
      <c r="HH2878"/>
      <c r="IW2878" s="36"/>
      <c r="JI2878"/>
      <c r="JJ2878"/>
      <c r="KX2878" s="23"/>
      <c r="KY2878" s="23"/>
    </row>
    <row r="2879" spans="36:311" x14ac:dyDescent="0.2">
      <c r="AJ2879" s="23"/>
      <c r="HH2879"/>
      <c r="IW2879" s="36"/>
      <c r="JI2879"/>
      <c r="JJ2879"/>
      <c r="KX2879" s="23"/>
      <c r="KY2879" s="23"/>
    </row>
    <row r="2880" spans="36:311" x14ac:dyDescent="0.2">
      <c r="AJ2880" s="23"/>
      <c r="HH2880"/>
      <c r="IW2880" s="36"/>
      <c r="JI2880"/>
      <c r="JJ2880"/>
      <c r="KX2880" s="23"/>
      <c r="KY2880" s="23"/>
    </row>
    <row r="2881" spans="36:311" x14ac:dyDescent="0.2">
      <c r="AJ2881" s="23"/>
      <c r="HH2881"/>
      <c r="IW2881" s="36"/>
      <c r="JI2881"/>
      <c r="JJ2881"/>
      <c r="KX2881" s="23"/>
      <c r="KY2881" s="23"/>
    </row>
    <row r="2882" spans="36:311" x14ac:dyDescent="0.2">
      <c r="AJ2882" s="23"/>
      <c r="HH2882"/>
      <c r="IW2882" s="36"/>
      <c r="JI2882"/>
      <c r="JJ2882"/>
      <c r="KX2882" s="23"/>
      <c r="KY2882" s="23"/>
    </row>
    <row r="2883" spans="36:311" x14ac:dyDescent="0.2">
      <c r="AJ2883" s="23"/>
      <c r="HH2883"/>
      <c r="IW2883" s="36"/>
      <c r="JI2883"/>
      <c r="JJ2883"/>
      <c r="KX2883" s="23"/>
      <c r="KY2883" s="23"/>
    </row>
    <row r="2884" spans="36:311" x14ac:dyDescent="0.2">
      <c r="AJ2884" s="23"/>
      <c r="HH2884"/>
      <c r="IW2884" s="36"/>
      <c r="JI2884"/>
      <c r="JJ2884"/>
      <c r="KX2884" s="23"/>
      <c r="KY2884" s="23"/>
    </row>
    <row r="2885" spans="36:311" x14ac:dyDescent="0.2">
      <c r="AJ2885" s="23"/>
      <c r="HH2885"/>
      <c r="IW2885" s="36"/>
      <c r="JI2885"/>
      <c r="JJ2885"/>
      <c r="KX2885" s="23"/>
      <c r="KY2885" s="23"/>
    </row>
    <row r="2886" spans="36:311" x14ac:dyDescent="0.2">
      <c r="AJ2886" s="23"/>
      <c r="HH2886"/>
      <c r="IW2886" s="36"/>
      <c r="JI2886"/>
      <c r="JJ2886"/>
      <c r="KX2886" s="23"/>
      <c r="KY2886" s="23"/>
    </row>
    <row r="2887" spans="36:311" x14ac:dyDescent="0.2">
      <c r="AJ2887" s="23"/>
      <c r="HH2887"/>
      <c r="IW2887" s="36"/>
      <c r="JI2887"/>
      <c r="JJ2887"/>
      <c r="KX2887" s="23"/>
      <c r="KY2887" s="23"/>
    </row>
    <row r="2888" spans="36:311" x14ac:dyDescent="0.2">
      <c r="AJ2888" s="23"/>
      <c r="HH2888"/>
      <c r="IW2888" s="36"/>
      <c r="JI2888"/>
      <c r="JJ2888"/>
      <c r="KX2888" s="23"/>
      <c r="KY2888" s="23"/>
    </row>
    <row r="2889" spans="36:311" x14ac:dyDescent="0.2">
      <c r="AJ2889" s="23"/>
      <c r="HH2889"/>
      <c r="IW2889" s="36"/>
      <c r="JI2889"/>
      <c r="JJ2889"/>
      <c r="KX2889" s="23"/>
      <c r="KY2889" s="23"/>
    </row>
    <row r="2890" spans="36:311" x14ac:dyDescent="0.2">
      <c r="AJ2890" s="23"/>
      <c r="HH2890"/>
      <c r="IW2890" s="36"/>
      <c r="JI2890"/>
      <c r="JJ2890"/>
      <c r="KX2890" s="23"/>
      <c r="KY2890" s="23"/>
    </row>
    <row r="2891" spans="36:311" x14ac:dyDescent="0.2">
      <c r="AJ2891" s="23"/>
      <c r="HH2891"/>
      <c r="IW2891" s="36"/>
      <c r="JI2891"/>
      <c r="JJ2891"/>
      <c r="KX2891" s="23"/>
      <c r="KY2891" s="23"/>
    </row>
    <row r="2892" spans="36:311" x14ac:dyDescent="0.2">
      <c r="AJ2892" s="23"/>
      <c r="HH2892"/>
      <c r="IW2892" s="36"/>
      <c r="JI2892"/>
      <c r="JJ2892"/>
      <c r="KX2892" s="23"/>
      <c r="KY2892" s="23"/>
    </row>
    <row r="2893" spans="36:311" x14ac:dyDescent="0.2">
      <c r="AJ2893" s="23"/>
      <c r="HH2893"/>
      <c r="IW2893" s="36"/>
      <c r="JI2893"/>
      <c r="JJ2893"/>
      <c r="KX2893" s="23"/>
      <c r="KY2893" s="23"/>
    </row>
    <row r="2894" spans="36:311" x14ac:dyDescent="0.2">
      <c r="AJ2894" s="23"/>
      <c r="HH2894"/>
      <c r="IW2894" s="36"/>
      <c r="JI2894"/>
      <c r="JJ2894"/>
      <c r="KX2894" s="23"/>
      <c r="KY2894" s="23"/>
    </row>
    <row r="2895" spans="36:311" x14ac:dyDescent="0.2">
      <c r="AJ2895" s="23"/>
      <c r="HH2895"/>
      <c r="IW2895" s="36"/>
      <c r="JI2895"/>
      <c r="JJ2895"/>
      <c r="KX2895" s="23"/>
      <c r="KY2895" s="23"/>
    </row>
    <row r="2896" spans="36:311" x14ac:dyDescent="0.2">
      <c r="AJ2896" s="23"/>
      <c r="HH2896"/>
      <c r="IW2896" s="36"/>
      <c r="JI2896"/>
      <c r="JJ2896"/>
      <c r="KX2896" s="23"/>
      <c r="KY2896" s="23"/>
    </row>
    <row r="2897" spans="36:311" x14ac:dyDescent="0.2">
      <c r="AJ2897" s="23"/>
      <c r="HH2897"/>
      <c r="IW2897" s="36"/>
      <c r="JI2897"/>
      <c r="JJ2897"/>
      <c r="KX2897" s="23"/>
      <c r="KY2897" s="23"/>
    </row>
    <row r="2898" spans="36:311" x14ac:dyDescent="0.2">
      <c r="AJ2898" s="23"/>
      <c r="HH2898"/>
      <c r="IW2898" s="36"/>
      <c r="JI2898"/>
      <c r="JJ2898"/>
      <c r="KX2898" s="23"/>
      <c r="KY2898" s="23"/>
    </row>
    <row r="2899" spans="36:311" x14ac:dyDescent="0.2">
      <c r="AJ2899" s="23"/>
      <c r="HH2899"/>
      <c r="IW2899" s="36"/>
      <c r="JI2899"/>
      <c r="JJ2899"/>
      <c r="KX2899" s="23"/>
      <c r="KY2899" s="23"/>
    </row>
    <row r="2900" spans="36:311" x14ac:dyDescent="0.2">
      <c r="AJ2900" s="23"/>
      <c r="HH2900"/>
      <c r="IW2900" s="36"/>
      <c r="JI2900"/>
      <c r="JJ2900"/>
      <c r="KX2900" s="23"/>
      <c r="KY2900" s="23"/>
    </row>
    <row r="2901" spans="36:311" x14ac:dyDescent="0.2">
      <c r="AJ2901" s="23"/>
      <c r="HH2901"/>
      <c r="IW2901" s="36"/>
      <c r="JI2901"/>
      <c r="JJ2901"/>
      <c r="KX2901" s="23"/>
      <c r="KY2901" s="23"/>
    </row>
    <row r="2902" spans="36:311" x14ac:dyDescent="0.2">
      <c r="AJ2902" s="23"/>
      <c r="HH2902"/>
      <c r="IW2902" s="36"/>
      <c r="JI2902"/>
      <c r="JJ2902"/>
      <c r="KX2902" s="23"/>
      <c r="KY2902" s="23"/>
    </row>
    <row r="2903" spans="36:311" x14ac:dyDescent="0.2">
      <c r="AJ2903" s="23"/>
      <c r="HH2903"/>
      <c r="IW2903" s="36"/>
      <c r="JI2903"/>
      <c r="JJ2903"/>
      <c r="KX2903" s="23"/>
      <c r="KY2903" s="23"/>
    </row>
    <row r="2904" spans="36:311" x14ac:dyDescent="0.2">
      <c r="AJ2904" s="23"/>
      <c r="HH2904"/>
      <c r="IW2904" s="36"/>
      <c r="JI2904"/>
      <c r="JJ2904"/>
      <c r="KX2904" s="23"/>
      <c r="KY2904" s="23"/>
    </row>
    <row r="2905" spans="36:311" x14ac:dyDescent="0.2">
      <c r="AJ2905" s="23"/>
      <c r="HH2905"/>
      <c r="IW2905" s="36"/>
      <c r="JI2905"/>
      <c r="JJ2905"/>
      <c r="KX2905" s="23"/>
      <c r="KY2905" s="23"/>
    </row>
    <row r="2906" spans="36:311" x14ac:dyDescent="0.2">
      <c r="AJ2906" s="23"/>
      <c r="HH2906"/>
      <c r="IW2906" s="36"/>
      <c r="JI2906"/>
      <c r="JJ2906"/>
      <c r="KX2906" s="23"/>
      <c r="KY2906" s="23"/>
    </row>
    <row r="2907" spans="36:311" x14ac:dyDescent="0.2">
      <c r="AJ2907" s="23"/>
      <c r="HH2907"/>
      <c r="IW2907" s="36"/>
      <c r="JI2907"/>
      <c r="JJ2907"/>
      <c r="KX2907" s="23"/>
      <c r="KY2907" s="23"/>
    </row>
    <row r="2908" spans="36:311" x14ac:dyDescent="0.2">
      <c r="AJ2908" s="23"/>
      <c r="HH2908"/>
      <c r="IW2908" s="36"/>
      <c r="JI2908"/>
      <c r="JJ2908"/>
      <c r="KX2908" s="23"/>
      <c r="KY2908" s="23"/>
    </row>
    <row r="2909" spans="36:311" x14ac:dyDescent="0.2">
      <c r="AJ2909" s="23"/>
      <c r="HH2909"/>
      <c r="IW2909" s="36"/>
      <c r="JI2909"/>
      <c r="JJ2909"/>
      <c r="KX2909" s="23"/>
      <c r="KY2909" s="23"/>
    </row>
    <row r="2910" spans="36:311" x14ac:dyDescent="0.2">
      <c r="AJ2910" s="23"/>
      <c r="HH2910"/>
      <c r="IW2910" s="36"/>
      <c r="JI2910"/>
      <c r="JJ2910"/>
      <c r="KX2910" s="23"/>
      <c r="KY2910" s="23"/>
    </row>
    <row r="2911" spans="36:311" x14ac:dyDescent="0.2">
      <c r="AJ2911" s="23"/>
      <c r="HH2911"/>
      <c r="IW2911" s="36"/>
      <c r="JI2911"/>
      <c r="JJ2911"/>
      <c r="KX2911" s="23"/>
      <c r="KY2911" s="23"/>
    </row>
    <row r="2912" spans="36:311" x14ac:dyDescent="0.2">
      <c r="AJ2912" s="23"/>
      <c r="HH2912"/>
      <c r="IW2912" s="36"/>
      <c r="JI2912"/>
      <c r="JJ2912"/>
      <c r="KX2912" s="23"/>
      <c r="KY2912" s="23"/>
    </row>
    <row r="2913" spans="36:311" x14ac:dyDescent="0.2">
      <c r="AJ2913" s="23"/>
      <c r="HH2913"/>
      <c r="IW2913" s="36"/>
      <c r="JI2913"/>
      <c r="JJ2913"/>
      <c r="KX2913" s="23"/>
      <c r="KY2913" s="23"/>
    </row>
    <row r="2914" spans="36:311" x14ac:dyDescent="0.2">
      <c r="AJ2914" s="23"/>
      <c r="HH2914"/>
      <c r="IW2914" s="36"/>
      <c r="JI2914"/>
      <c r="JJ2914"/>
      <c r="KX2914" s="23"/>
      <c r="KY2914" s="23"/>
    </row>
    <row r="2915" spans="36:311" x14ac:dyDescent="0.2">
      <c r="AJ2915" s="23"/>
      <c r="HH2915"/>
      <c r="IW2915" s="36"/>
      <c r="JI2915"/>
      <c r="JJ2915"/>
      <c r="KX2915" s="23"/>
      <c r="KY2915" s="23"/>
    </row>
    <row r="2916" spans="36:311" x14ac:dyDescent="0.2">
      <c r="AJ2916" s="23"/>
      <c r="HH2916"/>
      <c r="IW2916" s="36"/>
      <c r="JI2916"/>
      <c r="JJ2916"/>
      <c r="KX2916" s="23"/>
      <c r="KY2916" s="23"/>
    </row>
    <row r="2917" spans="36:311" x14ac:dyDescent="0.2">
      <c r="AJ2917" s="23"/>
      <c r="HH2917"/>
      <c r="IW2917" s="36"/>
      <c r="JI2917"/>
      <c r="JJ2917"/>
      <c r="KX2917" s="23"/>
      <c r="KY2917" s="23"/>
    </row>
    <row r="2918" spans="36:311" x14ac:dyDescent="0.2">
      <c r="AJ2918" s="23"/>
      <c r="HH2918"/>
      <c r="IW2918" s="36"/>
      <c r="JI2918"/>
      <c r="JJ2918"/>
      <c r="KX2918" s="23"/>
      <c r="KY2918" s="23"/>
    </row>
    <row r="2919" spans="36:311" x14ac:dyDescent="0.2">
      <c r="AJ2919" s="23"/>
      <c r="HH2919"/>
      <c r="IW2919" s="36"/>
      <c r="JI2919"/>
      <c r="JJ2919"/>
      <c r="KX2919" s="23"/>
      <c r="KY2919" s="23"/>
    </row>
    <row r="2920" spans="36:311" x14ac:dyDescent="0.2">
      <c r="AJ2920" s="23"/>
      <c r="HH2920"/>
      <c r="IW2920" s="36"/>
      <c r="JI2920"/>
      <c r="JJ2920"/>
      <c r="KX2920" s="23"/>
      <c r="KY2920" s="23"/>
    </row>
    <row r="2921" spans="36:311" x14ac:dyDescent="0.2">
      <c r="AJ2921" s="23"/>
      <c r="HH2921"/>
      <c r="IW2921" s="36"/>
      <c r="JI2921"/>
      <c r="JJ2921"/>
      <c r="KX2921" s="23"/>
      <c r="KY2921" s="23"/>
    </row>
    <row r="2922" spans="36:311" x14ac:dyDescent="0.2">
      <c r="AJ2922" s="23"/>
      <c r="HH2922"/>
      <c r="IW2922" s="36"/>
      <c r="JI2922"/>
      <c r="JJ2922"/>
      <c r="KX2922" s="23"/>
      <c r="KY2922" s="23"/>
    </row>
    <row r="2923" spans="36:311" x14ac:dyDescent="0.2">
      <c r="AJ2923" s="23"/>
      <c r="HH2923"/>
      <c r="IW2923" s="36"/>
      <c r="JI2923"/>
      <c r="JJ2923"/>
      <c r="KX2923" s="23"/>
      <c r="KY2923" s="23"/>
    </row>
    <row r="2924" spans="36:311" x14ac:dyDescent="0.2">
      <c r="AJ2924" s="23"/>
      <c r="HH2924"/>
      <c r="IW2924" s="36"/>
      <c r="JI2924"/>
      <c r="JJ2924"/>
      <c r="KX2924" s="23"/>
      <c r="KY2924" s="23"/>
    </row>
    <row r="2925" spans="36:311" x14ac:dyDescent="0.2">
      <c r="AJ2925" s="23"/>
      <c r="HH2925"/>
      <c r="IW2925" s="36"/>
      <c r="JI2925"/>
      <c r="JJ2925"/>
      <c r="KX2925" s="23"/>
      <c r="KY2925" s="23"/>
    </row>
    <row r="2926" spans="36:311" x14ac:dyDescent="0.2">
      <c r="AJ2926" s="23"/>
      <c r="HH2926"/>
      <c r="IW2926" s="36"/>
      <c r="JI2926"/>
      <c r="JJ2926"/>
      <c r="KX2926" s="23"/>
      <c r="KY2926" s="23"/>
    </row>
    <row r="2927" spans="36:311" x14ac:dyDescent="0.2">
      <c r="AJ2927" s="23"/>
      <c r="HH2927"/>
      <c r="IW2927" s="36"/>
      <c r="JI2927"/>
      <c r="JJ2927"/>
      <c r="KX2927" s="23"/>
      <c r="KY2927" s="23"/>
    </row>
    <row r="2928" spans="36:311" x14ac:dyDescent="0.2">
      <c r="AJ2928" s="23"/>
      <c r="HH2928"/>
      <c r="IW2928" s="36"/>
      <c r="JI2928"/>
      <c r="JJ2928"/>
      <c r="KX2928" s="23"/>
      <c r="KY2928" s="23"/>
    </row>
    <row r="2929" spans="36:311" x14ac:dyDescent="0.2">
      <c r="AJ2929" s="23"/>
      <c r="HH2929"/>
      <c r="IW2929" s="36"/>
      <c r="JI2929"/>
      <c r="JJ2929"/>
      <c r="KX2929" s="23"/>
      <c r="KY2929" s="23"/>
    </row>
    <row r="2930" spans="36:311" x14ac:dyDescent="0.2">
      <c r="AJ2930" s="23"/>
      <c r="HH2930"/>
      <c r="IW2930" s="36"/>
      <c r="JI2930"/>
      <c r="JJ2930"/>
      <c r="KX2930" s="23"/>
      <c r="KY2930" s="23"/>
    </row>
    <row r="2931" spans="36:311" x14ac:dyDescent="0.2">
      <c r="AJ2931" s="23"/>
      <c r="HH2931"/>
      <c r="IW2931" s="36"/>
      <c r="JI2931"/>
      <c r="JJ2931"/>
      <c r="KX2931" s="23"/>
      <c r="KY2931" s="23"/>
    </row>
    <row r="2932" spans="36:311" x14ac:dyDescent="0.2">
      <c r="AJ2932" s="23"/>
      <c r="HH2932"/>
      <c r="IW2932" s="36"/>
      <c r="JI2932"/>
      <c r="JJ2932"/>
      <c r="KX2932" s="23"/>
      <c r="KY2932" s="23"/>
    </row>
    <row r="2933" spans="36:311" x14ac:dyDescent="0.2">
      <c r="AJ2933" s="23"/>
      <c r="HH2933"/>
      <c r="IW2933" s="36"/>
      <c r="JI2933"/>
      <c r="JJ2933"/>
      <c r="KX2933" s="23"/>
      <c r="KY2933" s="23"/>
    </row>
    <row r="2934" spans="36:311" x14ac:dyDescent="0.2">
      <c r="AJ2934" s="23"/>
      <c r="HH2934"/>
      <c r="IW2934" s="36"/>
      <c r="JI2934"/>
      <c r="JJ2934"/>
      <c r="KX2934" s="23"/>
      <c r="KY2934" s="23"/>
    </row>
    <row r="2935" spans="36:311" x14ac:dyDescent="0.2">
      <c r="AJ2935" s="23"/>
      <c r="HH2935"/>
      <c r="IW2935" s="36"/>
      <c r="JI2935"/>
      <c r="JJ2935"/>
      <c r="KX2935" s="23"/>
      <c r="KY2935" s="23"/>
    </row>
    <row r="2936" spans="36:311" x14ac:dyDescent="0.2">
      <c r="AJ2936" s="23"/>
      <c r="HH2936"/>
      <c r="IW2936" s="36"/>
      <c r="JI2936"/>
      <c r="JJ2936"/>
      <c r="KX2936" s="23"/>
      <c r="KY2936" s="23"/>
    </row>
    <row r="2937" spans="36:311" x14ac:dyDescent="0.2">
      <c r="AJ2937" s="23"/>
      <c r="HH2937"/>
      <c r="IW2937" s="36"/>
      <c r="JI2937"/>
      <c r="JJ2937"/>
      <c r="KX2937" s="23"/>
      <c r="KY2937" s="23"/>
    </row>
    <row r="2938" spans="36:311" x14ac:dyDescent="0.2">
      <c r="AJ2938" s="23"/>
      <c r="HH2938"/>
      <c r="IW2938" s="36"/>
      <c r="JI2938"/>
      <c r="JJ2938"/>
      <c r="KX2938" s="23"/>
      <c r="KY2938" s="23"/>
    </row>
    <row r="2939" spans="36:311" x14ac:dyDescent="0.2">
      <c r="AJ2939" s="23"/>
      <c r="HH2939"/>
      <c r="IW2939" s="36"/>
      <c r="JI2939"/>
      <c r="JJ2939"/>
      <c r="KX2939" s="23"/>
      <c r="KY2939" s="23"/>
    </row>
    <row r="2940" spans="36:311" x14ac:dyDescent="0.2">
      <c r="AJ2940" s="23"/>
      <c r="HH2940"/>
      <c r="IW2940" s="36"/>
      <c r="JI2940"/>
      <c r="JJ2940"/>
      <c r="KX2940" s="23"/>
      <c r="KY2940" s="23"/>
    </row>
    <row r="2941" spans="36:311" x14ac:dyDescent="0.2">
      <c r="AJ2941" s="23"/>
      <c r="HH2941"/>
      <c r="IW2941" s="36"/>
      <c r="JI2941"/>
      <c r="JJ2941"/>
      <c r="KX2941" s="23"/>
      <c r="KY2941" s="23"/>
    </row>
    <row r="2942" spans="36:311" x14ac:dyDescent="0.2">
      <c r="AJ2942" s="23"/>
      <c r="HH2942"/>
      <c r="IW2942" s="36"/>
      <c r="JI2942"/>
      <c r="JJ2942"/>
      <c r="KX2942" s="23"/>
      <c r="KY2942" s="23"/>
    </row>
    <row r="2943" spans="36:311" x14ac:dyDescent="0.2">
      <c r="AJ2943" s="23"/>
      <c r="HH2943"/>
      <c r="IW2943" s="36"/>
      <c r="JI2943"/>
      <c r="JJ2943"/>
      <c r="KX2943" s="23"/>
      <c r="KY2943" s="23"/>
    </row>
    <row r="2944" spans="36:311" x14ac:dyDescent="0.2">
      <c r="AJ2944" s="23"/>
      <c r="HH2944"/>
      <c r="IW2944" s="36"/>
      <c r="JI2944"/>
      <c r="JJ2944"/>
      <c r="KX2944" s="23"/>
      <c r="KY2944" s="23"/>
    </row>
    <row r="2945" spans="36:311" x14ac:dyDescent="0.2">
      <c r="AJ2945" s="23"/>
      <c r="HH2945"/>
      <c r="IW2945" s="36"/>
      <c r="JI2945"/>
      <c r="JJ2945"/>
      <c r="KX2945" s="23"/>
      <c r="KY2945" s="23"/>
    </row>
    <row r="2946" spans="36:311" x14ac:dyDescent="0.2">
      <c r="AJ2946" s="23"/>
      <c r="HH2946"/>
      <c r="IW2946" s="36"/>
      <c r="JI2946"/>
      <c r="JJ2946"/>
      <c r="KX2946" s="23"/>
      <c r="KY2946" s="23"/>
    </row>
    <row r="2947" spans="36:311" x14ac:dyDescent="0.2">
      <c r="AJ2947" s="23"/>
      <c r="HH2947"/>
      <c r="IW2947" s="36"/>
      <c r="JI2947"/>
      <c r="JJ2947"/>
      <c r="KX2947" s="23"/>
      <c r="KY2947" s="23"/>
    </row>
    <row r="2948" spans="36:311" x14ac:dyDescent="0.2">
      <c r="AJ2948" s="23"/>
      <c r="HH2948"/>
      <c r="IW2948" s="36"/>
      <c r="JI2948"/>
      <c r="JJ2948"/>
      <c r="KX2948" s="23"/>
      <c r="KY2948" s="23"/>
    </row>
    <row r="2949" spans="36:311" x14ac:dyDescent="0.2">
      <c r="AJ2949" s="23"/>
      <c r="HH2949"/>
      <c r="IW2949" s="36"/>
      <c r="JI2949"/>
      <c r="JJ2949"/>
      <c r="KX2949" s="23"/>
      <c r="KY2949" s="23"/>
    </row>
    <row r="2950" spans="36:311" x14ac:dyDescent="0.2">
      <c r="AJ2950" s="23"/>
      <c r="HH2950"/>
      <c r="IW2950" s="36"/>
      <c r="JI2950"/>
      <c r="JJ2950"/>
      <c r="KX2950" s="23"/>
      <c r="KY2950" s="23"/>
    </row>
    <row r="2951" spans="36:311" x14ac:dyDescent="0.2">
      <c r="AJ2951" s="23"/>
      <c r="HH2951"/>
      <c r="IW2951" s="36"/>
      <c r="JI2951"/>
      <c r="JJ2951"/>
      <c r="KX2951" s="23"/>
      <c r="KY2951" s="23"/>
    </row>
    <row r="2952" spans="36:311" x14ac:dyDescent="0.2">
      <c r="AJ2952" s="23"/>
      <c r="HH2952"/>
      <c r="IW2952" s="36"/>
      <c r="JI2952"/>
      <c r="JJ2952"/>
      <c r="KX2952" s="23"/>
      <c r="KY2952" s="23"/>
    </row>
    <row r="2953" spans="36:311" x14ac:dyDescent="0.2">
      <c r="AJ2953" s="23"/>
      <c r="HH2953"/>
      <c r="IW2953" s="36"/>
      <c r="JI2953"/>
      <c r="JJ2953"/>
      <c r="KX2953" s="23"/>
      <c r="KY2953" s="23"/>
    </row>
    <row r="2954" spans="36:311" x14ac:dyDescent="0.2">
      <c r="AJ2954" s="23"/>
      <c r="HH2954"/>
      <c r="IW2954" s="36"/>
      <c r="JI2954"/>
      <c r="JJ2954"/>
      <c r="KX2954" s="23"/>
      <c r="KY2954" s="23"/>
    </row>
    <row r="2955" spans="36:311" x14ac:dyDescent="0.2">
      <c r="AJ2955" s="23"/>
      <c r="HH2955"/>
      <c r="IW2955" s="36"/>
      <c r="JI2955"/>
      <c r="JJ2955"/>
      <c r="KX2955" s="23"/>
      <c r="KY2955" s="23"/>
    </row>
    <row r="2956" spans="36:311" x14ac:dyDescent="0.2">
      <c r="AJ2956" s="23"/>
      <c r="HH2956"/>
      <c r="IW2956" s="36"/>
      <c r="JI2956"/>
      <c r="JJ2956"/>
      <c r="KX2956" s="23"/>
      <c r="KY2956" s="23"/>
    </row>
    <row r="2957" spans="36:311" x14ac:dyDescent="0.2">
      <c r="AJ2957" s="23"/>
      <c r="HH2957"/>
      <c r="IW2957" s="36"/>
      <c r="JI2957"/>
      <c r="JJ2957"/>
      <c r="KX2957" s="23"/>
      <c r="KY2957" s="23"/>
    </row>
    <row r="2958" spans="36:311" x14ac:dyDescent="0.2">
      <c r="AJ2958" s="23"/>
      <c r="HH2958"/>
      <c r="IW2958" s="36"/>
      <c r="JI2958"/>
      <c r="JJ2958"/>
      <c r="KX2958" s="23"/>
      <c r="KY2958" s="23"/>
    </row>
    <row r="2959" spans="36:311" x14ac:dyDescent="0.2">
      <c r="AJ2959" s="23"/>
      <c r="HH2959"/>
      <c r="IW2959" s="36"/>
      <c r="JI2959"/>
      <c r="JJ2959"/>
      <c r="KX2959" s="23"/>
      <c r="KY2959" s="23"/>
    </row>
    <row r="2960" spans="36:311" x14ac:dyDescent="0.2">
      <c r="AJ2960" s="23"/>
      <c r="HH2960"/>
      <c r="IW2960" s="36"/>
      <c r="JI2960"/>
      <c r="JJ2960"/>
      <c r="KX2960" s="23"/>
      <c r="KY2960" s="23"/>
    </row>
    <row r="2961" spans="36:311" x14ac:dyDescent="0.2">
      <c r="AJ2961" s="23"/>
      <c r="HH2961"/>
      <c r="IW2961" s="36"/>
      <c r="JI2961"/>
      <c r="JJ2961"/>
      <c r="KX2961" s="23"/>
      <c r="KY2961" s="23"/>
    </row>
    <row r="2962" spans="36:311" x14ac:dyDescent="0.2">
      <c r="AJ2962" s="23"/>
      <c r="HH2962"/>
      <c r="IW2962" s="36"/>
      <c r="JI2962"/>
      <c r="JJ2962"/>
      <c r="KX2962" s="23"/>
      <c r="KY2962" s="23"/>
    </row>
    <row r="2963" spans="36:311" x14ac:dyDescent="0.2">
      <c r="AJ2963" s="23"/>
      <c r="HH2963"/>
      <c r="IW2963" s="36"/>
      <c r="JI2963"/>
      <c r="JJ2963"/>
      <c r="KX2963" s="23"/>
      <c r="KY2963" s="23"/>
    </row>
    <row r="2964" spans="36:311" x14ac:dyDescent="0.2">
      <c r="AJ2964" s="23"/>
      <c r="HH2964"/>
      <c r="IW2964" s="36"/>
      <c r="JI2964"/>
      <c r="JJ2964"/>
      <c r="KX2964" s="23"/>
      <c r="KY2964" s="23"/>
    </row>
    <row r="2965" spans="36:311" x14ac:dyDescent="0.2">
      <c r="AJ2965" s="23"/>
      <c r="HH2965"/>
      <c r="IW2965" s="36"/>
      <c r="JI2965"/>
      <c r="JJ2965"/>
      <c r="KX2965" s="23"/>
      <c r="KY2965" s="23"/>
    </row>
    <row r="2966" spans="36:311" x14ac:dyDescent="0.2">
      <c r="AJ2966" s="23"/>
      <c r="HH2966"/>
      <c r="IW2966" s="36"/>
      <c r="JI2966"/>
      <c r="JJ2966"/>
      <c r="KX2966" s="23"/>
      <c r="KY2966" s="23"/>
    </row>
    <row r="2967" spans="36:311" x14ac:dyDescent="0.2">
      <c r="AJ2967" s="23"/>
      <c r="HH2967"/>
      <c r="IW2967" s="36"/>
      <c r="JI2967"/>
      <c r="JJ2967"/>
      <c r="KX2967" s="23"/>
      <c r="KY2967" s="23"/>
    </row>
    <row r="2968" spans="36:311" x14ac:dyDescent="0.2">
      <c r="AJ2968" s="23"/>
      <c r="HH2968"/>
      <c r="IW2968" s="36"/>
      <c r="JI2968"/>
      <c r="JJ2968"/>
      <c r="KX2968" s="23"/>
      <c r="KY2968" s="23"/>
    </row>
    <row r="2969" spans="36:311" x14ac:dyDescent="0.2">
      <c r="AJ2969" s="23"/>
      <c r="HH2969"/>
      <c r="IW2969" s="36"/>
      <c r="JI2969"/>
      <c r="JJ2969"/>
      <c r="KX2969" s="23"/>
      <c r="KY2969" s="23"/>
    </row>
    <row r="2970" spans="36:311" x14ac:dyDescent="0.2">
      <c r="AJ2970" s="23"/>
      <c r="HH2970"/>
      <c r="IW2970" s="36"/>
      <c r="JI2970"/>
      <c r="JJ2970"/>
      <c r="KX2970" s="23"/>
      <c r="KY2970" s="23"/>
    </row>
    <row r="2971" spans="36:311" x14ac:dyDescent="0.2">
      <c r="AJ2971" s="23"/>
      <c r="HH2971"/>
      <c r="IW2971" s="36"/>
      <c r="JI2971"/>
      <c r="JJ2971"/>
      <c r="KX2971" s="23"/>
      <c r="KY2971" s="23"/>
    </row>
    <row r="2972" spans="36:311" x14ac:dyDescent="0.2">
      <c r="AJ2972" s="23"/>
      <c r="HH2972"/>
      <c r="IW2972" s="36"/>
      <c r="JI2972"/>
      <c r="JJ2972"/>
      <c r="KX2972" s="23"/>
      <c r="KY2972" s="23"/>
    </row>
    <row r="2973" spans="36:311" x14ac:dyDescent="0.2">
      <c r="AJ2973" s="23"/>
      <c r="HH2973"/>
      <c r="IW2973" s="36"/>
      <c r="JI2973"/>
      <c r="JJ2973"/>
      <c r="KX2973" s="23"/>
      <c r="KY2973" s="23"/>
    </row>
    <row r="2974" spans="36:311" x14ac:dyDescent="0.2">
      <c r="AJ2974" s="23"/>
      <c r="HH2974"/>
      <c r="IW2974" s="36"/>
      <c r="JI2974"/>
      <c r="JJ2974"/>
      <c r="KX2974" s="23"/>
      <c r="KY2974" s="23"/>
    </row>
    <row r="2975" spans="36:311" x14ac:dyDescent="0.2">
      <c r="AJ2975" s="23"/>
      <c r="HH2975"/>
      <c r="IW2975" s="36"/>
      <c r="JI2975"/>
      <c r="JJ2975"/>
      <c r="KX2975" s="23"/>
      <c r="KY2975" s="23"/>
    </row>
    <row r="2976" spans="36:311" x14ac:dyDescent="0.2">
      <c r="AJ2976" s="23"/>
      <c r="HH2976"/>
      <c r="IW2976" s="36"/>
      <c r="JI2976"/>
      <c r="JJ2976"/>
      <c r="KX2976" s="23"/>
      <c r="KY2976" s="23"/>
    </row>
    <row r="2977" spans="36:311" x14ac:dyDescent="0.2">
      <c r="AJ2977" s="23"/>
      <c r="HH2977"/>
      <c r="IW2977" s="36"/>
      <c r="JI2977"/>
      <c r="JJ2977"/>
      <c r="KX2977" s="23"/>
      <c r="KY2977" s="23"/>
    </row>
    <row r="2978" spans="36:311" x14ac:dyDescent="0.2">
      <c r="AJ2978" s="23"/>
      <c r="HH2978"/>
      <c r="IW2978" s="36"/>
      <c r="JI2978"/>
      <c r="JJ2978"/>
      <c r="KX2978" s="23"/>
      <c r="KY2978" s="23"/>
    </row>
    <row r="2979" spans="36:311" x14ac:dyDescent="0.2">
      <c r="AJ2979" s="23"/>
      <c r="HH2979"/>
      <c r="IW2979" s="36"/>
      <c r="JI2979"/>
      <c r="JJ2979"/>
      <c r="KX2979" s="23"/>
      <c r="KY2979" s="23"/>
    </row>
    <row r="2980" spans="36:311" x14ac:dyDescent="0.2">
      <c r="AJ2980" s="23"/>
      <c r="HH2980"/>
      <c r="IW2980" s="36"/>
      <c r="JI2980"/>
      <c r="JJ2980"/>
      <c r="KX2980" s="23"/>
      <c r="KY2980" s="23"/>
    </row>
    <row r="2981" spans="36:311" x14ac:dyDescent="0.2">
      <c r="AJ2981" s="23"/>
      <c r="HH2981"/>
      <c r="IW2981" s="36"/>
      <c r="JI2981"/>
      <c r="JJ2981"/>
      <c r="KX2981" s="23"/>
      <c r="KY2981" s="23"/>
    </row>
    <row r="2982" spans="36:311" x14ac:dyDescent="0.2">
      <c r="AJ2982" s="23"/>
      <c r="HH2982"/>
      <c r="IW2982" s="36"/>
      <c r="JI2982"/>
      <c r="JJ2982"/>
      <c r="KX2982" s="23"/>
      <c r="KY2982" s="23"/>
    </row>
    <row r="2983" spans="36:311" x14ac:dyDescent="0.2">
      <c r="AJ2983" s="23"/>
      <c r="HH2983"/>
      <c r="IW2983" s="36"/>
      <c r="JI2983"/>
      <c r="JJ2983"/>
      <c r="KX2983" s="23"/>
      <c r="KY2983" s="23"/>
    </row>
    <row r="2984" spans="36:311" x14ac:dyDescent="0.2">
      <c r="AJ2984" s="23"/>
      <c r="HH2984"/>
      <c r="IW2984" s="36"/>
      <c r="JI2984"/>
      <c r="JJ2984"/>
      <c r="KX2984" s="23"/>
      <c r="KY2984" s="23"/>
    </row>
    <row r="2985" spans="36:311" x14ac:dyDescent="0.2">
      <c r="AJ2985" s="23"/>
      <c r="HH2985"/>
      <c r="IW2985" s="36"/>
      <c r="JI2985"/>
      <c r="JJ2985"/>
      <c r="KX2985" s="23"/>
      <c r="KY2985" s="23"/>
    </row>
    <row r="2986" spans="36:311" x14ac:dyDescent="0.2">
      <c r="AJ2986" s="23"/>
      <c r="HH2986"/>
      <c r="IW2986" s="36"/>
      <c r="JI2986"/>
      <c r="JJ2986"/>
      <c r="KX2986" s="23"/>
      <c r="KY2986" s="23"/>
    </row>
    <row r="2987" spans="36:311" x14ac:dyDescent="0.2">
      <c r="AJ2987" s="23"/>
      <c r="HH2987"/>
      <c r="IW2987" s="36"/>
      <c r="JI2987"/>
      <c r="JJ2987"/>
      <c r="KX2987" s="23"/>
      <c r="KY2987" s="23"/>
    </row>
    <row r="2988" spans="36:311" x14ac:dyDescent="0.2">
      <c r="AJ2988" s="23"/>
      <c r="HH2988"/>
      <c r="IW2988" s="36"/>
      <c r="JI2988"/>
      <c r="JJ2988"/>
      <c r="KX2988" s="23"/>
      <c r="KY2988" s="23"/>
    </row>
    <row r="2989" spans="36:311" x14ac:dyDescent="0.2">
      <c r="AJ2989" s="23"/>
      <c r="HH2989"/>
      <c r="IW2989" s="36"/>
      <c r="JI2989"/>
      <c r="JJ2989"/>
      <c r="KX2989" s="23"/>
      <c r="KY2989" s="23"/>
    </row>
    <row r="2990" spans="36:311" x14ac:dyDescent="0.2">
      <c r="AJ2990" s="23"/>
      <c r="HH2990"/>
      <c r="IW2990" s="36"/>
      <c r="JI2990"/>
      <c r="JJ2990"/>
      <c r="KX2990" s="23"/>
      <c r="KY2990" s="23"/>
    </row>
    <row r="2991" spans="36:311" x14ac:dyDescent="0.2">
      <c r="AJ2991" s="23"/>
      <c r="HH2991"/>
      <c r="IW2991" s="36"/>
      <c r="JI2991"/>
      <c r="JJ2991"/>
      <c r="KX2991" s="23"/>
      <c r="KY2991" s="23"/>
    </row>
    <row r="2992" spans="36:311" x14ac:dyDescent="0.2">
      <c r="AJ2992" s="23"/>
      <c r="HH2992"/>
      <c r="IW2992" s="36"/>
      <c r="JI2992"/>
      <c r="JJ2992"/>
      <c r="KX2992" s="23"/>
      <c r="KY2992" s="23"/>
    </row>
    <row r="2993" spans="36:311" x14ac:dyDescent="0.2">
      <c r="AJ2993" s="23"/>
      <c r="HH2993"/>
      <c r="IW2993" s="36"/>
      <c r="JI2993"/>
      <c r="JJ2993"/>
      <c r="KX2993" s="23"/>
      <c r="KY2993" s="23"/>
    </row>
    <row r="2994" spans="36:311" x14ac:dyDescent="0.2">
      <c r="AJ2994" s="23"/>
      <c r="HH2994"/>
      <c r="IW2994" s="36"/>
      <c r="JI2994"/>
      <c r="JJ2994"/>
      <c r="KX2994" s="23"/>
      <c r="KY2994" s="23"/>
    </row>
    <row r="2995" spans="36:311" x14ac:dyDescent="0.2">
      <c r="AJ2995" s="23"/>
      <c r="HH2995"/>
      <c r="IW2995" s="36"/>
      <c r="JI2995"/>
      <c r="JJ2995"/>
      <c r="KX2995" s="23"/>
      <c r="KY2995" s="23"/>
    </row>
    <row r="2996" spans="36:311" x14ac:dyDescent="0.2">
      <c r="AJ2996" s="23"/>
      <c r="HH2996"/>
      <c r="IW2996" s="36"/>
      <c r="JI2996"/>
      <c r="JJ2996"/>
      <c r="KX2996" s="23"/>
      <c r="KY2996" s="23"/>
    </row>
    <row r="2997" spans="36:311" x14ac:dyDescent="0.2">
      <c r="AJ2997" s="23"/>
      <c r="HH2997"/>
      <c r="IW2997" s="36"/>
      <c r="JI2997"/>
      <c r="JJ2997"/>
      <c r="KX2997" s="23"/>
      <c r="KY2997" s="23"/>
    </row>
    <row r="2998" spans="36:311" x14ac:dyDescent="0.2">
      <c r="AJ2998" s="23"/>
      <c r="HH2998"/>
      <c r="IW2998" s="36"/>
      <c r="JI2998"/>
      <c r="JJ2998"/>
      <c r="KX2998" s="23"/>
      <c r="KY2998" s="23"/>
    </row>
    <row r="2999" spans="36:311" x14ac:dyDescent="0.2">
      <c r="AJ2999" s="23"/>
      <c r="HH2999"/>
      <c r="IW2999" s="36"/>
      <c r="JI2999"/>
      <c r="JJ2999"/>
      <c r="KX2999" s="23"/>
      <c r="KY2999" s="23"/>
    </row>
    <row r="3000" spans="36:311" x14ac:dyDescent="0.2">
      <c r="AJ3000" s="23"/>
      <c r="HH3000"/>
      <c r="IW3000" s="36"/>
      <c r="JI3000"/>
      <c r="JJ3000"/>
      <c r="KX3000" s="23"/>
      <c r="KY3000" s="23"/>
    </row>
    <row r="3001" spans="36:311" x14ac:dyDescent="0.2">
      <c r="AJ3001" s="23"/>
      <c r="HH3001"/>
      <c r="IW3001" s="36"/>
      <c r="JI3001"/>
      <c r="JJ3001"/>
      <c r="KX3001" s="23"/>
      <c r="KY3001" s="23"/>
    </row>
    <row r="3002" spans="36:311" x14ac:dyDescent="0.2">
      <c r="AJ3002" s="23"/>
      <c r="HH3002"/>
      <c r="IW3002" s="36"/>
      <c r="JI3002"/>
      <c r="JJ3002"/>
      <c r="KX3002" s="23"/>
      <c r="KY3002" s="23"/>
    </row>
    <row r="3003" spans="36:311" x14ac:dyDescent="0.2">
      <c r="AJ3003" s="23"/>
      <c r="HH3003"/>
      <c r="IW3003" s="36"/>
      <c r="JI3003"/>
      <c r="JJ3003"/>
      <c r="KX3003" s="23"/>
      <c r="KY3003" s="23"/>
    </row>
    <row r="3004" spans="36:311" x14ac:dyDescent="0.2">
      <c r="AJ3004" s="23"/>
      <c r="HH3004"/>
      <c r="IW3004" s="36"/>
      <c r="JI3004"/>
      <c r="JJ3004"/>
      <c r="KX3004" s="23"/>
      <c r="KY3004" s="23"/>
    </row>
    <row r="3005" spans="36:311" x14ac:dyDescent="0.2">
      <c r="AJ3005" s="23"/>
      <c r="HH3005"/>
      <c r="IW3005" s="36"/>
      <c r="JI3005"/>
      <c r="JJ3005"/>
      <c r="KX3005" s="23"/>
      <c r="KY3005" s="23"/>
    </row>
    <row r="3006" spans="36:311" x14ac:dyDescent="0.2">
      <c r="AJ3006" s="23"/>
      <c r="HH3006"/>
      <c r="IW3006" s="36"/>
      <c r="JI3006"/>
      <c r="JJ3006"/>
      <c r="KX3006" s="23"/>
      <c r="KY3006" s="23"/>
    </row>
    <row r="3007" spans="36:311" x14ac:dyDescent="0.2">
      <c r="AJ3007" s="23"/>
      <c r="HH3007"/>
      <c r="IW3007" s="36"/>
      <c r="JI3007"/>
      <c r="JJ3007"/>
      <c r="KX3007" s="23"/>
      <c r="KY3007" s="23"/>
    </row>
    <row r="3008" spans="36:311" x14ac:dyDescent="0.2">
      <c r="AJ3008" s="23"/>
      <c r="HH3008"/>
      <c r="IW3008" s="36"/>
      <c r="JI3008"/>
      <c r="JJ3008"/>
      <c r="KX3008" s="23"/>
      <c r="KY3008" s="23"/>
    </row>
    <row r="3009" spans="36:311" x14ac:dyDescent="0.2">
      <c r="AJ3009" s="23"/>
      <c r="HH3009"/>
      <c r="IW3009" s="36"/>
      <c r="JI3009"/>
      <c r="JJ3009"/>
      <c r="KX3009" s="23"/>
      <c r="KY3009" s="23"/>
    </row>
    <row r="3010" spans="36:311" x14ac:dyDescent="0.2">
      <c r="AJ3010" s="23"/>
      <c r="HH3010"/>
      <c r="IW3010" s="36"/>
      <c r="JI3010"/>
      <c r="JJ3010"/>
      <c r="KX3010" s="23"/>
      <c r="KY3010" s="23"/>
    </row>
    <row r="3011" spans="36:311" x14ac:dyDescent="0.2">
      <c r="AJ3011" s="23"/>
      <c r="HH3011"/>
      <c r="IW3011" s="36"/>
      <c r="JI3011"/>
      <c r="JJ3011"/>
      <c r="KX3011" s="23"/>
      <c r="KY3011" s="23"/>
    </row>
    <row r="3012" spans="36:311" x14ac:dyDescent="0.2">
      <c r="AJ3012" s="23"/>
      <c r="HH3012"/>
      <c r="IW3012" s="36"/>
      <c r="JI3012"/>
      <c r="JJ3012"/>
      <c r="KX3012" s="23"/>
      <c r="KY3012" s="23"/>
    </row>
    <row r="3013" spans="36:311" x14ac:dyDescent="0.2">
      <c r="AJ3013" s="23"/>
      <c r="HH3013"/>
      <c r="IW3013" s="36"/>
      <c r="JI3013"/>
      <c r="JJ3013"/>
      <c r="KX3013" s="23"/>
      <c r="KY3013" s="23"/>
    </row>
    <row r="3014" spans="36:311" x14ac:dyDescent="0.2">
      <c r="AJ3014" s="23"/>
      <c r="HH3014"/>
      <c r="IW3014" s="36"/>
      <c r="JI3014"/>
      <c r="JJ3014"/>
      <c r="KX3014" s="23"/>
      <c r="KY3014" s="23"/>
    </row>
    <row r="3015" spans="36:311" x14ac:dyDescent="0.2">
      <c r="AJ3015" s="23"/>
      <c r="HH3015"/>
      <c r="IW3015" s="36"/>
      <c r="JI3015"/>
      <c r="JJ3015"/>
      <c r="KX3015" s="23"/>
      <c r="KY3015" s="23"/>
    </row>
    <row r="3016" spans="36:311" x14ac:dyDescent="0.2">
      <c r="AJ3016" s="23"/>
      <c r="HH3016"/>
      <c r="IW3016" s="36"/>
      <c r="JI3016"/>
      <c r="JJ3016"/>
      <c r="KX3016" s="23"/>
      <c r="KY3016" s="23"/>
    </row>
    <row r="3017" spans="36:311" x14ac:dyDescent="0.2">
      <c r="AJ3017" s="23"/>
      <c r="HH3017"/>
      <c r="IW3017" s="36"/>
      <c r="JI3017"/>
      <c r="JJ3017"/>
      <c r="KX3017" s="23"/>
      <c r="KY3017" s="23"/>
    </row>
    <row r="3018" spans="36:311" x14ac:dyDescent="0.2">
      <c r="AJ3018" s="23"/>
      <c r="HH3018"/>
      <c r="IW3018" s="36"/>
      <c r="JI3018"/>
      <c r="JJ3018"/>
      <c r="KX3018" s="23"/>
      <c r="KY3018" s="23"/>
    </row>
    <row r="3019" spans="36:311" x14ac:dyDescent="0.2">
      <c r="AJ3019" s="23"/>
      <c r="HH3019"/>
      <c r="IW3019" s="36"/>
      <c r="JI3019"/>
      <c r="JJ3019"/>
      <c r="KX3019" s="23"/>
      <c r="KY3019" s="23"/>
    </row>
    <row r="3020" spans="36:311" x14ac:dyDescent="0.2">
      <c r="AJ3020" s="23"/>
      <c r="HH3020"/>
      <c r="IW3020" s="36"/>
      <c r="JI3020"/>
      <c r="JJ3020"/>
      <c r="KX3020" s="23"/>
      <c r="KY3020" s="23"/>
    </row>
    <row r="3021" spans="36:311" x14ac:dyDescent="0.2">
      <c r="AJ3021" s="23"/>
      <c r="HH3021"/>
      <c r="IW3021" s="36"/>
      <c r="JI3021"/>
      <c r="JJ3021"/>
      <c r="KX3021" s="23"/>
      <c r="KY3021" s="23"/>
    </row>
    <row r="3022" spans="36:311" x14ac:dyDescent="0.2">
      <c r="AJ3022" s="23"/>
      <c r="HH3022"/>
      <c r="IW3022" s="36"/>
      <c r="JI3022"/>
      <c r="JJ3022"/>
      <c r="KX3022" s="23"/>
      <c r="KY3022" s="23"/>
    </row>
    <row r="3023" spans="36:311" x14ac:dyDescent="0.2">
      <c r="AJ3023" s="23"/>
      <c r="HH3023"/>
      <c r="IW3023" s="36"/>
      <c r="JI3023"/>
      <c r="JJ3023"/>
      <c r="KX3023" s="23"/>
      <c r="KY3023" s="23"/>
    </row>
    <row r="3024" spans="36:311" x14ac:dyDescent="0.2">
      <c r="AJ3024" s="23"/>
      <c r="HH3024"/>
      <c r="IW3024" s="36"/>
      <c r="JI3024"/>
      <c r="JJ3024"/>
      <c r="KX3024" s="23"/>
      <c r="KY3024" s="23"/>
    </row>
    <row r="3025" spans="36:311" x14ac:dyDescent="0.2">
      <c r="AJ3025" s="23"/>
      <c r="HH3025"/>
      <c r="IW3025" s="36"/>
      <c r="JI3025"/>
      <c r="JJ3025"/>
      <c r="KX3025" s="23"/>
      <c r="KY3025" s="23"/>
    </row>
    <row r="3026" spans="36:311" x14ac:dyDescent="0.2">
      <c r="AJ3026" s="23"/>
      <c r="HH3026"/>
      <c r="IW3026" s="36"/>
      <c r="JI3026"/>
      <c r="JJ3026"/>
      <c r="KX3026" s="23"/>
      <c r="KY3026" s="23"/>
    </row>
    <row r="3027" spans="36:311" x14ac:dyDescent="0.2">
      <c r="AJ3027" s="23"/>
      <c r="HH3027"/>
      <c r="IW3027" s="36"/>
      <c r="JI3027"/>
      <c r="JJ3027"/>
      <c r="KX3027" s="23"/>
      <c r="KY3027" s="23"/>
    </row>
    <row r="3028" spans="36:311" x14ac:dyDescent="0.2">
      <c r="AJ3028" s="23"/>
      <c r="HH3028"/>
      <c r="IW3028" s="36"/>
      <c r="JI3028"/>
      <c r="JJ3028"/>
      <c r="KX3028" s="23"/>
      <c r="KY3028" s="23"/>
    </row>
    <row r="3029" spans="36:311" x14ac:dyDescent="0.2">
      <c r="AJ3029" s="23"/>
      <c r="HH3029"/>
      <c r="IW3029" s="36"/>
      <c r="JI3029"/>
      <c r="JJ3029"/>
      <c r="KX3029" s="23"/>
      <c r="KY3029" s="23"/>
    </row>
    <row r="3030" spans="36:311" x14ac:dyDescent="0.2">
      <c r="AJ3030" s="23"/>
      <c r="HH3030"/>
      <c r="IW3030" s="36"/>
      <c r="JI3030"/>
      <c r="JJ3030"/>
      <c r="KX3030" s="23"/>
      <c r="KY3030" s="23"/>
    </row>
    <row r="3031" spans="36:311" x14ac:dyDescent="0.2">
      <c r="AJ3031" s="23"/>
      <c r="HH3031"/>
      <c r="IW3031" s="36"/>
      <c r="JI3031"/>
      <c r="JJ3031"/>
      <c r="KX3031" s="23"/>
      <c r="KY3031" s="23"/>
    </row>
    <row r="3032" spans="36:311" x14ac:dyDescent="0.2">
      <c r="AJ3032" s="23"/>
      <c r="HH3032"/>
      <c r="IW3032" s="36"/>
      <c r="JI3032"/>
      <c r="JJ3032"/>
      <c r="KX3032" s="23"/>
      <c r="KY3032" s="23"/>
    </row>
    <row r="3033" spans="36:311" x14ac:dyDescent="0.2">
      <c r="AJ3033" s="23"/>
      <c r="HH3033"/>
      <c r="IW3033" s="36"/>
      <c r="JI3033"/>
      <c r="JJ3033"/>
      <c r="KX3033" s="23"/>
      <c r="KY3033" s="23"/>
    </row>
    <row r="3034" spans="36:311" x14ac:dyDescent="0.2">
      <c r="AJ3034" s="23"/>
      <c r="HH3034"/>
      <c r="IW3034" s="36"/>
      <c r="JI3034"/>
      <c r="JJ3034"/>
      <c r="KX3034" s="23"/>
      <c r="KY3034" s="23"/>
    </row>
    <row r="3035" spans="36:311" x14ac:dyDescent="0.2">
      <c r="AJ3035" s="23"/>
      <c r="HH3035"/>
      <c r="IW3035" s="36"/>
      <c r="JI3035"/>
      <c r="JJ3035"/>
      <c r="KX3035" s="23"/>
      <c r="KY3035" s="23"/>
    </row>
    <row r="3036" spans="36:311" x14ac:dyDescent="0.2">
      <c r="AJ3036" s="23"/>
      <c r="HH3036"/>
      <c r="IW3036" s="36"/>
      <c r="JI3036"/>
      <c r="JJ3036"/>
      <c r="KX3036" s="23"/>
      <c r="KY3036" s="23"/>
    </row>
    <row r="3037" spans="36:311" x14ac:dyDescent="0.2">
      <c r="AJ3037" s="23"/>
      <c r="HH3037"/>
      <c r="IW3037" s="36"/>
      <c r="JI3037"/>
      <c r="JJ3037"/>
      <c r="KX3037" s="23"/>
      <c r="KY3037" s="23"/>
    </row>
    <row r="3038" spans="36:311" x14ac:dyDescent="0.2">
      <c r="AJ3038" s="23"/>
      <c r="HH3038"/>
      <c r="IW3038" s="36"/>
      <c r="JI3038"/>
      <c r="JJ3038"/>
      <c r="KX3038" s="23"/>
      <c r="KY3038" s="23"/>
    </row>
    <row r="3039" spans="36:311" x14ac:dyDescent="0.2">
      <c r="AJ3039" s="23"/>
      <c r="HH3039"/>
      <c r="IW3039" s="36"/>
      <c r="JI3039"/>
      <c r="JJ3039"/>
      <c r="KX3039" s="23"/>
      <c r="KY3039" s="23"/>
    </row>
    <row r="3040" spans="36:311" x14ac:dyDescent="0.2">
      <c r="AJ3040" s="23"/>
      <c r="HH3040"/>
      <c r="IW3040" s="36"/>
      <c r="JI3040"/>
      <c r="JJ3040"/>
      <c r="KX3040" s="23"/>
      <c r="KY3040" s="23"/>
    </row>
    <row r="3041" spans="36:311" x14ac:dyDescent="0.2">
      <c r="AJ3041" s="23"/>
      <c r="HH3041"/>
      <c r="IW3041" s="36"/>
      <c r="JI3041"/>
      <c r="JJ3041"/>
      <c r="KX3041" s="23"/>
      <c r="KY3041" s="23"/>
    </row>
    <row r="3042" spans="36:311" x14ac:dyDescent="0.2">
      <c r="AJ3042" s="23"/>
      <c r="HH3042"/>
      <c r="IW3042" s="36"/>
      <c r="JI3042"/>
      <c r="JJ3042"/>
      <c r="KX3042" s="23"/>
      <c r="KY3042" s="23"/>
    </row>
    <row r="3043" spans="36:311" x14ac:dyDescent="0.2">
      <c r="AJ3043" s="23"/>
      <c r="HH3043"/>
      <c r="IW3043" s="36"/>
      <c r="JI3043"/>
      <c r="JJ3043"/>
      <c r="KX3043" s="23"/>
      <c r="KY3043" s="23"/>
    </row>
    <row r="3044" spans="36:311" x14ac:dyDescent="0.2">
      <c r="AJ3044" s="23"/>
      <c r="HH3044"/>
      <c r="IW3044" s="36"/>
      <c r="JI3044"/>
      <c r="JJ3044"/>
      <c r="KX3044" s="23"/>
      <c r="KY3044" s="23"/>
    </row>
    <row r="3045" spans="36:311" x14ac:dyDescent="0.2">
      <c r="AJ3045" s="23"/>
      <c r="HH3045"/>
      <c r="IW3045" s="36"/>
      <c r="JI3045"/>
      <c r="JJ3045"/>
      <c r="KX3045" s="23"/>
      <c r="KY3045" s="23"/>
    </row>
    <row r="3046" spans="36:311" x14ac:dyDescent="0.2">
      <c r="AJ3046" s="23"/>
      <c r="HH3046"/>
      <c r="IW3046" s="36"/>
      <c r="JI3046"/>
      <c r="JJ3046"/>
      <c r="KX3046" s="23"/>
      <c r="KY3046" s="23"/>
    </row>
    <row r="3047" spans="36:311" x14ac:dyDescent="0.2">
      <c r="AJ3047" s="23"/>
      <c r="HH3047"/>
      <c r="IW3047" s="36"/>
      <c r="JI3047"/>
      <c r="JJ3047"/>
      <c r="KX3047" s="23"/>
      <c r="KY3047" s="23"/>
    </row>
    <row r="3048" spans="36:311" x14ac:dyDescent="0.2">
      <c r="AJ3048" s="23"/>
      <c r="HH3048"/>
      <c r="IW3048" s="36"/>
      <c r="JI3048"/>
      <c r="JJ3048"/>
      <c r="KX3048" s="23"/>
      <c r="KY3048" s="23"/>
    </row>
    <row r="3049" spans="36:311" x14ac:dyDescent="0.2">
      <c r="AJ3049" s="23"/>
      <c r="HH3049"/>
      <c r="IW3049" s="36"/>
      <c r="JI3049"/>
      <c r="JJ3049"/>
      <c r="KX3049" s="23"/>
      <c r="KY3049" s="23"/>
    </row>
    <row r="3050" spans="36:311" x14ac:dyDescent="0.2">
      <c r="AJ3050" s="23"/>
      <c r="HH3050"/>
      <c r="IW3050" s="36"/>
      <c r="JI3050"/>
      <c r="JJ3050"/>
      <c r="KX3050" s="23"/>
      <c r="KY3050" s="23"/>
    </row>
    <row r="3051" spans="36:311" x14ac:dyDescent="0.2">
      <c r="AJ3051" s="23"/>
      <c r="HH3051"/>
      <c r="IW3051" s="36"/>
      <c r="JI3051"/>
      <c r="JJ3051"/>
      <c r="KX3051" s="23"/>
      <c r="KY3051" s="23"/>
    </row>
    <row r="3052" spans="36:311" x14ac:dyDescent="0.2">
      <c r="AJ3052" s="23"/>
      <c r="HH3052"/>
      <c r="IW3052" s="36"/>
      <c r="JI3052"/>
      <c r="JJ3052"/>
      <c r="KX3052" s="23"/>
      <c r="KY3052" s="23"/>
    </row>
    <row r="3053" spans="36:311" x14ac:dyDescent="0.2">
      <c r="AJ3053" s="23"/>
      <c r="HH3053"/>
      <c r="IW3053" s="36"/>
      <c r="JI3053"/>
      <c r="JJ3053"/>
      <c r="KX3053" s="23"/>
      <c r="KY3053" s="23"/>
    </row>
    <row r="3054" spans="36:311" x14ac:dyDescent="0.2">
      <c r="AJ3054" s="23"/>
      <c r="HH3054"/>
      <c r="IW3054" s="36"/>
      <c r="JI3054"/>
      <c r="JJ3054"/>
      <c r="KX3054" s="23"/>
      <c r="KY3054" s="23"/>
    </row>
    <row r="3055" spans="36:311" x14ac:dyDescent="0.2">
      <c r="AJ3055" s="23"/>
      <c r="HH3055"/>
      <c r="IW3055" s="36"/>
      <c r="JI3055"/>
      <c r="JJ3055"/>
      <c r="KX3055" s="23"/>
      <c r="KY3055" s="23"/>
    </row>
    <row r="3056" spans="36:311" x14ac:dyDescent="0.2">
      <c r="AJ3056" s="23"/>
      <c r="HH3056"/>
      <c r="IW3056" s="36"/>
      <c r="JI3056"/>
      <c r="JJ3056"/>
      <c r="KX3056" s="23"/>
      <c r="KY3056" s="23"/>
    </row>
    <row r="3057" spans="36:311" x14ac:dyDescent="0.2">
      <c r="AJ3057" s="23"/>
      <c r="HH3057"/>
      <c r="IW3057" s="36"/>
      <c r="JI3057"/>
      <c r="JJ3057"/>
      <c r="KX3057" s="23"/>
      <c r="KY3057" s="23"/>
    </row>
    <row r="3058" spans="36:311" x14ac:dyDescent="0.2">
      <c r="AJ3058" s="23"/>
      <c r="HH3058"/>
      <c r="IW3058" s="36"/>
      <c r="JI3058"/>
      <c r="JJ3058"/>
      <c r="KX3058" s="23"/>
      <c r="KY3058" s="23"/>
    </row>
    <row r="3059" spans="36:311" x14ac:dyDescent="0.2">
      <c r="AJ3059" s="23"/>
      <c r="HH3059"/>
      <c r="IW3059" s="36"/>
      <c r="JI3059"/>
      <c r="JJ3059"/>
      <c r="KX3059" s="23"/>
      <c r="KY3059" s="23"/>
    </row>
    <row r="3060" spans="36:311" x14ac:dyDescent="0.2">
      <c r="AJ3060" s="23"/>
      <c r="HH3060"/>
      <c r="IW3060" s="36"/>
      <c r="JI3060"/>
      <c r="JJ3060"/>
      <c r="KX3060" s="23"/>
      <c r="KY3060" s="23"/>
    </row>
    <row r="3061" spans="36:311" x14ac:dyDescent="0.2">
      <c r="AJ3061" s="23"/>
      <c r="HH3061"/>
      <c r="IW3061" s="36"/>
      <c r="JI3061"/>
      <c r="JJ3061"/>
      <c r="KX3061" s="23"/>
      <c r="KY3061" s="23"/>
    </row>
    <row r="3062" spans="36:311" x14ac:dyDescent="0.2">
      <c r="AJ3062" s="23"/>
      <c r="HH3062"/>
      <c r="IW3062" s="36"/>
      <c r="JI3062"/>
      <c r="JJ3062"/>
      <c r="KX3062" s="23"/>
      <c r="KY3062" s="23"/>
    </row>
    <row r="3063" spans="36:311" x14ac:dyDescent="0.2">
      <c r="AJ3063" s="23"/>
      <c r="HH3063"/>
      <c r="IW3063" s="36"/>
      <c r="JI3063"/>
      <c r="JJ3063"/>
      <c r="KX3063" s="23"/>
      <c r="KY3063" s="23"/>
    </row>
    <row r="3064" spans="36:311" x14ac:dyDescent="0.2">
      <c r="AJ3064" s="23"/>
      <c r="HH3064"/>
      <c r="IW3064" s="36"/>
      <c r="JI3064"/>
      <c r="JJ3064"/>
      <c r="KX3064" s="23"/>
      <c r="KY3064" s="23"/>
    </row>
    <row r="3065" spans="36:311" x14ac:dyDescent="0.2">
      <c r="AJ3065" s="23"/>
      <c r="HH3065"/>
      <c r="IW3065" s="36"/>
      <c r="JI3065"/>
      <c r="JJ3065"/>
      <c r="KX3065" s="23"/>
      <c r="KY3065" s="23"/>
    </row>
    <row r="3066" spans="36:311" x14ac:dyDescent="0.2">
      <c r="AJ3066" s="23"/>
      <c r="HH3066"/>
      <c r="IW3066" s="36"/>
      <c r="JI3066"/>
      <c r="JJ3066"/>
      <c r="KX3066" s="23"/>
      <c r="KY3066" s="23"/>
    </row>
    <row r="3067" spans="36:311" x14ac:dyDescent="0.2">
      <c r="AJ3067" s="23"/>
      <c r="HH3067"/>
      <c r="IW3067" s="36"/>
      <c r="JI3067"/>
      <c r="JJ3067"/>
      <c r="KX3067" s="23"/>
      <c r="KY3067" s="23"/>
    </row>
    <row r="3068" spans="36:311" x14ac:dyDescent="0.2">
      <c r="AJ3068" s="23"/>
      <c r="HH3068"/>
      <c r="IW3068" s="36"/>
      <c r="JI3068"/>
      <c r="JJ3068"/>
      <c r="KX3068" s="23"/>
      <c r="KY3068" s="23"/>
    </row>
    <row r="3069" spans="36:311" x14ac:dyDescent="0.2">
      <c r="AJ3069" s="23"/>
      <c r="HH3069"/>
      <c r="IW3069" s="36"/>
      <c r="JI3069"/>
      <c r="JJ3069"/>
      <c r="KX3069" s="23"/>
      <c r="KY3069" s="23"/>
    </row>
    <row r="3070" spans="36:311" x14ac:dyDescent="0.2">
      <c r="AJ3070" s="23"/>
      <c r="HH3070"/>
      <c r="IW3070" s="36"/>
      <c r="JI3070"/>
      <c r="JJ3070"/>
      <c r="KX3070" s="23"/>
      <c r="KY3070" s="23"/>
    </row>
    <row r="3071" spans="36:311" x14ac:dyDescent="0.2">
      <c r="AJ3071" s="23"/>
      <c r="HH3071"/>
      <c r="IW3071" s="36"/>
      <c r="JI3071"/>
      <c r="JJ3071"/>
      <c r="KX3071" s="23"/>
      <c r="KY3071" s="23"/>
    </row>
    <row r="3072" spans="36:311" x14ac:dyDescent="0.2">
      <c r="AJ3072" s="23"/>
      <c r="HH3072"/>
      <c r="IW3072" s="36"/>
      <c r="JI3072"/>
      <c r="JJ3072"/>
      <c r="KX3072" s="23"/>
      <c r="KY3072" s="23"/>
    </row>
    <row r="3073" spans="36:311" x14ac:dyDescent="0.2">
      <c r="AJ3073" s="23"/>
      <c r="HH3073"/>
      <c r="IW3073" s="36"/>
      <c r="JI3073"/>
      <c r="JJ3073"/>
      <c r="KX3073" s="23"/>
      <c r="KY3073" s="23"/>
    </row>
    <row r="3074" spans="36:311" x14ac:dyDescent="0.2">
      <c r="AJ3074" s="23"/>
      <c r="HH3074"/>
      <c r="IW3074" s="36"/>
      <c r="JI3074"/>
      <c r="JJ3074"/>
      <c r="KX3074" s="23"/>
      <c r="KY3074" s="23"/>
    </row>
    <row r="3075" spans="36:311" x14ac:dyDescent="0.2">
      <c r="AJ3075" s="23"/>
      <c r="HH3075"/>
      <c r="IW3075" s="36"/>
      <c r="JI3075"/>
      <c r="JJ3075"/>
      <c r="KX3075" s="23"/>
      <c r="KY3075" s="23"/>
    </row>
    <row r="3076" spans="36:311" x14ac:dyDescent="0.2">
      <c r="AJ3076" s="23"/>
      <c r="HH3076"/>
      <c r="IW3076" s="36"/>
      <c r="JI3076"/>
      <c r="JJ3076"/>
      <c r="KX3076" s="23"/>
      <c r="KY3076" s="23"/>
    </row>
    <row r="3077" spans="36:311" x14ac:dyDescent="0.2">
      <c r="AJ3077" s="23"/>
      <c r="HH3077"/>
      <c r="IW3077" s="36"/>
      <c r="JI3077"/>
      <c r="JJ3077"/>
      <c r="KX3077" s="23"/>
      <c r="KY3077" s="23"/>
    </row>
    <row r="3078" spans="36:311" x14ac:dyDescent="0.2">
      <c r="AJ3078" s="23"/>
      <c r="HH3078"/>
      <c r="IW3078" s="36"/>
      <c r="JI3078"/>
      <c r="JJ3078"/>
      <c r="KX3078" s="23"/>
      <c r="KY3078" s="23"/>
    </row>
    <row r="3079" spans="36:311" x14ac:dyDescent="0.2">
      <c r="AJ3079" s="23"/>
      <c r="HH3079"/>
      <c r="IW3079" s="36"/>
      <c r="JI3079"/>
      <c r="JJ3079"/>
      <c r="KX3079" s="23"/>
      <c r="KY3079" s="23"/>
    </row>
    <row r="3080" spans="36:311" x14ac:dyDescent="0.2">
      <c r="AJ3080" s="23"/>
      <c r="HH3080"/>
      <c r="IW3080" s="36"/>
      <c r="JI3080"/>
      <c r="JJ3080"/>
      <c r="KX3080" s="23"/>
      <c r="KY3080" s="23"/>
    </row>
    <row r="3081" spans="36:311" x14ac:dyDescent="0.2">
      <c r="AJ3081" s="23"/>
      <c r="HH3081"/>
      <c r="IW3081" s="36"/>
      <c r="JI3081"/>
      <c r="JJ3081"/>
      <c r="KX3081" s="23"/>
      <c r="KY3081" s="23"/>
    </row>
    <row r="3082" spans="36:311" x14ac:dyDescent="0.2">
      <c r="AJ3082" s="23"/>
      <c r="HH3082"/>
      <c r="IW3082" s="36"/>
      <c r="JI3082"/>
      <c r="JJ3082"/>
      <c r="KX3082" s="23"/>
      <c r="KY3082" s="23"/>
    </row>
    <row r="3083" spans="36:311" x14ac:dyDescent="0.2">
      <c r="AJ3083" s="23"/>
      <c r="HH3083"/>
      <c r="IW3083" s="36"/>
      <c r="JI3083"/>
      <c r="JJ3083"/>
      <c r="KX3083" s="23"/>
      <c r="KY3083" s="23"/>
    </row>
    <row r="3084" spans="36:311" x14ac:dyDescent="0.2">
      <c r="AJ3084" s="23"/>
      <c r="HH3084"/>
      <c r="IW3084" s="36"/>
      <c r="JI3084"/>
      <c r="JJ3084"/>
      <c r="KX3084" s="23"/>
      <c r="KY3084" s="23"/>
    </row>
    <row r="3085" spans="36:311" x14ac:dyDescent="0.2">
      <c r="AJ3085" s="23"/>
      <c r="HH3085"/>
      <c r="IW3085" s="36"/>
      <c r="JI3085"/>
      <c r="JJ3085"/>
      <c r="KX3085" s="23"/>
      <c r="KY3085" s="23"/>
    </row>
    <row r="3086" spans="36:311" x14ac:dyDescent="0.2">
      <c r="AJ3086" s="23"/>
      <c r="HH3086"/>
      <c r="IW3086" s="36"/>
      <c r="JI3086"/>
      <c r="JJ3086"/>
      <c r="KX3086" s="23"/>
      <c r="KY3086" s="23"/>
    </row>
    <row r="3087" spans="36:311" x14ac:dyDescent="0.2">
      <c r="AJ3087" s="23"/>
      <c r="HH3087"/>
      <c r="IW3087" s="36"/>
      <c r="JI3087"/>
      <c r="JJ3087"/>
      <c r="KX3087" s="23"/>
      <c r="KY3087" s="23"/>
    </row>
    <row r="3088" spans="36:311" x14ac:dyDescent="0.2">
      <c r="AJ3088" s="23"/>
      <c r="HH3088"/>
      <c r="IW3088" s="36"/>
      <c r="JI3088"/>
      <c r="JJ3088"/>
      <c r="KX3088" s="23"/>
      <c r="KY3088" s="23"/>
    </row>
    <row r="3089" spans="36:311" x14ac:dyDescent="0.2">
      <c r="AJ3089" s="23"/>
      <c r="HH3089"/>
      <c r="IW3089" s="36"/>
      <c r="JI3089"/>
      <c r="JJ3089"/>
      <c r="KX3089" s="23"/>
      <c r="KY3089" s="23"/>
    </row>
    <row r="3090" spans="36:311" x14ac:dyDescent="0.2">
      <c r="AJ3090" s="23"/>
      <c r="HH3090"/>
      <c r="IW3090" s="36"/>
      <c r="JI3090"/>
      <c r="JJ3090"/>
      <c r="KX3090" s="23"/>
      <c r="KY3090" s="23"/>
    </row>
    <row r="3091" spans="36:311" x14ac:dyDescent="0.2">
      <c r="AJ3091" s="23"/>
      <c r="HH3091"/>
      <c r="IW3091" s="36"/>
      <c r="JI3091"/>
      <c r="JJ3091"/>
      <c r="KX3091" s="23"/>
      <c r="KY3091" s="23"/>
    </row>
    <row r="3092" spans="36:311" x14ac:dyDescent="0.2">
      <c r="AJ3092" s="23"/>
      <c r="HH3092"/>
      <c r="IW3092" s="36"/>
      <c r="JI3092"/>
      <c r="JJ3092"/>
      <c r="KX3092" s="23"/>
      <c r="KY3092" s="23"/>
    </row>
    <row r="3093" spans="36:311" x14ac:dyDescent="0.2">
      <c r="AJ3093" s="23"/>
      <c r="HH3093"/>
      <c r="IW3093" s="36"/>
      <c r="JI3093"/>
      <c r="JJ3093"/>
      <c r="KX3093" s="23"/>
      <c r="KY3093" s="23"/>
    </row>
    <row r="3094" spans="36:311" x14ac:dyDescent="0.2">
      <c r="AJ3094" s="23"/>
      <c r="HH3094"/>
      <c r="IW3094" s="36"/>
      <c r="JI3094"/>
      <c r="JJ3094"/>
      <c r="KX3094" s="23"/>
      <c r="KY3094" s="23"/>
    </row>
    <row r="3095" spans="36:311" x14ac:dyDescent="0.2">
      <c r="AJ3095" s="23"/>
      <c r="HH3095"/>
      <c r="IW3095" s="36"/>
      <c r="JI3095"/>
      <c r="JJ3095"/>
      <c r="KX3095" s="23"/>
      <c r="KY3095" s="23"/>
    </row>
    <row r="3096" spans="36:311" x14ac:dyDescent="0.2">
      <c r="AJ3096" s="23"/>
      <c r="HH3096"/>
      <c r="IW3096" s="36"/>
      <c r="JI3096"/>
      <c r="JJ3096"/>
      <c r="KX3096" s="23"/>
      <c r="KY3096" s="23"/>
    </row>
    <row r="3097" spans="36:311" x14ac:dyDescent="0.2">
      <c r="AJ3097" s="23"/>
      <c r="HH3097"/>
      <c r="IW3097" s="36"/>
      <c r="JI3097"/>
      <c r="JJ3097"/>
      <c r="KX3097" s="23"/>
      <c r="KY3097" s="23"/>
    </row>
    <row r="3098" spans="36:311" x14ac:dyDescent="0.2">
      <c r="AJ3098" s="23"/>
      <c r="HH3098"/>
      <c r="IW3098" s="36"/>
      <c r="JI3098"/>
      <c r="JJ3098"/>
      <c r="KX3098" s="23"/>
      <c r="KY3098" s="23"/>
    </row>
    <row r="3099" spans="36:311" x14ac:dyDescent="0.2">
      <c r="AJ3099" s="23"/>
      <c r="HH3099"/>
      <c r="IW3099" s="36"/>
      <c r="JI3099"/>
      <c r="JJ3099"/>
      <c r="KX3099" s="23"/>
      <c r="KY3099" s="23"/>
    </row>
    <row r="3100" spans="36:311" x14ac:dyDescent="0.2">
      <c r="AJ3100" s="23"/>
      <c r="HH3100"/>
      <c r="IW3100" s="36"/>
      <c r="JI3100"/>
      <c r="JJ3100"/>
      <c r="KX3100" s="23"/>
      <c r="KY3100" s="23"/>
    </row>
    <row r="3101" spans="36:311" x14ac:dyDescent="0.2">
      <c r="AJ3101" s="23"/>
      <c r="HH3101"/>
      <c r="IW3101" s="36"/>
      <c r="JI3101"/>
      <c r="JJ3101"/>
      <c r="KX3101" s="23"/>
      <c r="KY3101" s="23"/>
    </row>
    <row r="3102" spans="36:311" x14ac:dyDescent="0.2">
      <c r="AJ3102" s="23"/>
      <c r="HH3102"/>
      <c r="IW3102" s="36"/>
      <c r="JI3102"/>
      <c r="JJ3102"/>
      <c r="KX3102" s="23"/>
      <c r="KY3102" s="23"/>
    </row>
    <row r="3103" spans="36:311" x14ac:dyDescent="0.2">
      <c r="AJ3103" s="23"/>
      <c r="HH3103"/>
      <c r="IW3103" s="36"/>
      <c r="JI3103"/>
      <c r="JJ3103"/>
      <c r="KX3103" s="23"/>
      <c r="KY3103" s="23"/>
    </row>
    <row r="3104" spans="36:311" x14ac:dyDescent="0.2">
      <c r="AJ3104" s="23"/>
      <c r="HH3104"/>
      <c r="IW3104" s="36"/>
      <c r="JI3104"/>
      <c r="JJ3104"/>
      <c r="KX3104" s="23"/>
      <c r="KY3104" s="23"/>
    </row>
    <row r="3105" spans="36:311" x14ac:dyDescent="0.2">
      <c r="AJ3105" s="23"/>
      <c r="HH3105"/>
      <c r="IW3105" s="36"/>
      <c r="JI3105"/>
      <c r="JJ3105"/>
      <c r="KX3105" s="23"/>
      <c r="KY3105" s="23"/>
    </row>
    <row r="3106" spans="36:311" x14ac:dyDescent="0.2">
      <c r="AJ3106" s="23"/>
      <c r="HH3106"/>
      <c r="IW3106" s="36"/>
      <c r="JI3106"/>
      <c r="JJ3106"/>
      <c r="KX3106" s="23"/>
      <c r="KY3106" s="23"/>
    </row>
    <row r="3107" spans="36:311" x14ac:dyDescent="0.2">
      <c r="AJ3107" s="23"/>
      <c r="HH3107"/>
      <c r="IW3107" s="36"/>
      <c r="JI3107"/>
      <c r="JJ3107"/>
      <c r="KX3107" s="23"/>
      <c r="KY3107" s="23"/>
    </row>
    <row r="3108" spans="36:311" x14ac:dyDescent="0.2">
      <c r="AJ3108" s="23"/>
      <c r="HH3108"/>
      <c r="IW3108" s="36"/>
      <c r="JI3108"/>
      <c r="JJ3108"/>
      <c r="KX3108" s="23"/>
      <c r="KY3108" s="23"/>
    </row>
    <row r="3109" spans="36:311" x14ac:dyDescent="0.2">
      <c r="AJ3109" s="23"/>
      <c r="HH3109"/>
      <c r="IW3109" s="36"/>
      <c r="JI3109"/>
      <c r="JJ3109"/>
      <c r="KX3109" s="23"/>
      <c r="KY3109" s="23"/>
    </row>
    <row r="3110" spans="36:311" x14ac:dyDescent="0.2">
      <c r="AJ3110" s="23"/>
      <c r="HH3110"/>
      <c r="IW3110" s="36"/>
      <c r="JI3110"/>
      <c r="JJ3110"/>
      <c r="KX3110" s="23"/>
      <c r="KY3110" s="23"/>
    </row>
    <row r="3111" spans="36:311" x14ac:dyDescent="0.2">
      <c r="AJ3111" s="23"/>
      <c r="HH3111"/>
      <c r="IW3111" s="36"/>
      <c r="JI3111"/>
      <c r="JJ3111"/>
      <c r="KX3111" s="23"/>
      <c r="KY3111" s="23"/>
    </row>
    <row r="3112" spans="36:311" x14ac:dyDescent="0.2">
      <c r="AJ3112" s="23"/>
      <c r="HH3112"/>
      <c r="IW3112" s="36"/>
      <c r="JI3112"/>
      <c r="JJ3112"/>
      <c r="KX3112" s="23"/>
      <c r="KY3112" s="23"/>
    </row>
    <row r="3113" spans="36:311" x14ac:dyDescent="0.2">
      <c r="AJ3113" s="23"/>
      <c r="HH3113"/>
      <c r="IW3113" s="36"/>
      <c r="JI3113"/>
      <c r="JJ3113"/>
      <c r="KX3113" s="23"/>
      <c r="KY3113" s="23"/>
    </row>
    <row r="3114" spans="36:311" x14ac:dyDescent="0.2">
      <c r="AJ3114" s="23"/>
      <c r="HH3114"/>
      <c r="IW3114" s="36"/>
      <c r="JI3114"/>
      <c r="JJ3114"/>
      <c r="KX3114" s="23"/>
      <c r="KY3114" s="23"/>
    </row>
    <row r="3115" spans="36:311" x14ac:dyDescent="0.2">
      <c r="AJ3115" s="23"/>
      <c r="HH3115"/>
      <c r="IW3115" s="36"/>
      <c r="JI3115"/>
      <c r="JJ3115"/>
      <c r="KX3115" s="23"/>
      <c r="KY3115" s="23"/>
    </row>
    <row r="3116" spans="36:311" x14ac:dyDescent="0.2">
      <c r="AJ3116" s="23"/>
      <c r="HH3116"/>
      <c r="IW3116" s="36"/>
      <c r="JI3116"/>
      <c r="JJ3116"/>
      <c r="KX3116" s="23"/>
      <c r="KY3116" s="23"/>
    </row>
    <row r="3117" spans="36:311" x14ac:dyDescent="0.2">
      <c r="AJ3117" s="23"/>
      <c r="HH3117"/>
      <c r="IW3117" s="36"/>
      <c r="JI3117"/>
      <c r="JJ3117"/>
      <c r="KX3117" s="23"/>
      <c r="KY3117" s="23"/>
    </row>
    <row r="3118" spans="36:311" x14ac:dyDescent="0.2">
      <c r="AJ3118" s="23"/>
      <c r="HH3118"/>
      <c r="IW3118" s="36"/>
      <c r="JI3118"/>
      <c r="JJ3118"/>
      <c r="KX3118" s="23"/>
      <c r="KY3118" s="23"/>
    </row>
    <row r="3119" spans="36:311" x14ac:dyDescent="0.2">
      <c r="AJ3119" s="23"/>
      <c r="HH3119"/>
      <c r="IW3119" s="36"/>
      <c r="JI3119"/>
      <c r="JJ3119"/>
      <c r="KX3119" s="23"/>
      <c r="KY3119" s="23"/>
    </row>
    <row r="3120" spans="36:311" x14ac:dyDescent="0.2">
      <c r="AJ3120" s="23"/>
      <c r="HH3120"/>
      <c r="IW3120" s="36"/>
      <c r="JI3120"/>
      <c r="JJ3120"/>
      <c r="KX3120" s="23"/>
      <c r="KY3120" s="23"/>
    </row>
    <row r="3121" spans="36:311" x14ac:dyDescent="0.2">
      <c r="AJ3121" s="23"/>
      <c r="HH3121"/>
      <c r="IW3121" s="36"/>
      <c r="JI3121"/>
      <c r="JJ3121"/>
      <c r="KX3121" s="23"/>
      <c r="KY3121" s="23"/>
    </row>
    <row r="3122" spans="36:311" x14ac:dyDescent="0.2">
      <c r="AJ3122" s="23"/>
      <c r="HH3122"/>
      <c r="IW3122" s="36"/>
      <c r="JI3122"/>
      <c r="JJ3122"/>
      <c r="KX3122" s="23"/>
      <c r="KY3122" s="23"/>
    </row>
    <row r="3123" spans="36:311" x14ac:dyDescent="0.2">
      <c r="AJ3123" s="23"/>
      <c r="HH3123"/>
      <c r="IW3123" s="36"/>
      <c r="JI3123"/>
      <c r="JJ3123"/>
      <c r="KX3123" s="23"/>
      <c r="KY3123" s="23"/>
    </row>
    <row r="3124" spans="36:311" x14ac:dyDescent="0.2">
      <c r="AJ3124" s="23"/>
      <c r="HH3124"/>
      <c r="IW3124" s="36"/>
      <c r="JI3124"/>
      <c r="JJ3124"/>
      <c r="KX3124" s="23"/>
      <c r="KY3124" s="23"/>
    </row>
    <row r="3125" spans="36:311" x14ac:dyDescent="0.2">
      <c r="AJ3125" s="23"/>
      <c r="HH3125"/>
      <c r="IW3125" s="36"/>
      <c r="JI3125"/>
      <c r="JJ3125"/>
      <c r="KX3125" s="23"/>
      <c r="KY3125" s="23"/>
    </row>
    <row r="3126" spans="36:311" x14ac:dyDescent="0.2">
      <c r="AJ3126" s="23"/>
      <c r="HH3126"/>
      <c r="IW3126" s="36"/>
      <c r="JI3126"/>
      <c r="JJ3126"/>
      <c r="KX3126" s="23"/>
      <c r="KY3126" s="23"/>
    </row>
    <row r="3127" spans="36:311" x14ac:dyDescent="0.2">
      <c r="AJ3127" s="23"/>
      <c r="HH3127"/>
      <c r="IW3127" s="36"/>
      <c r="JI3127"/>
      <c r="JJ3127"/>
      <c r="KX3127" s="23"/>
      <c r="KY3127" s="23"/>
    </row>
    <row r="3128" spans="36:311" x14ac:dyDescent="0.2">
      <c r="AJ3128" s="23"/>
      <c r="HH3128"/>
      <c r="IW3128" s="36"/>
      <c r="JI3128"/>
      <c r="JJ3128"/>
      <c r="KX3128" s="23"/>
      <c r="KY3128" s="23"/>
    </row>
    <row r="3129" spans="36:311" x14ac:dyDescent="0.2">
      <c r="AJ3129" s="23"/>
      <c r="HH3129"/>
      <c r="IW3129" s="36"/>
      <c r="JI3129"/>
      <c r="JJ3129"/>
      <c r="KX3129" s="23"/>
      <c r="KY3129" s="23"/>
    </row>
    <row r="3130" spans="36:311" x14ac:dyDescent="0.2">
      <c r="AJ3130" s="23"/>
      <c r="HH3130"/>
      <c r="IW3130" s="36"/>
      <c r="JI3130"/>
      <c r="JJ3130"/>
      <c r="KX3130" s="23"/>
      <c r="KY3130" s="23"/>
    </row>
    <row r="3131" spans="36:311" x14ac:dyDescent="0.2">
      <c r="AJ3131" s="23"/>
      <c r="HH3131"/>
      <c r="IW3131" s="36"/>
      <c r="JI3131"/>
      <c r="JJ3131"/>
      <c r="KX3131" s="23"/>
      <c r="KY3131" s="23"/>
    </row>
    <row r="3132" spans="36:311" x14ac:dyDescent="0.2">
      <c r="AJ3132" s="23"/>
      <c r="HH3132"/>
      <c r="IW3132" s="36"/>
      <c r="JI3132"/>
      <c r="JJ3132"/>
      <c r="KX3132" s="23"/>
      <c r="KY3132" s="23"/>
    </row>
    <row r="3133" spans="36:311" x14ac:dyDescent="0.2">
      <c r="AJ3133" s="23"/>
      <c r="HH3133"/>
      <c r="IW3133" s="36"/>
      <c r="JI3133"/>
      <c r="JJ3133"/>
      <c r="KX3133" s="23"/>
      <c r="KY3133" s="23"/>
    </row>
    <row r="3134" spans="36:311" x14ac:dyDescent="0.2">
      <c r="AJ3134" s="23"/>
      <c r="HH3134"/>
      <c r="IW3134" s="36"/>
      <c r="JI3134"/>
      <c r="JJ3134"/>
      <c r="KX3134" s="23"/>
      <c r="KY3134" s="23"/>
    </row>
    <row r="3135" spans="36:311" x14ac:dyDescent="0.2">
      <c r="AJ3135" s="23"/>
      <c r="HH3135"/>
      <c r="IW3135" s="36"/>
      <c r="JI3135"/>
      <c r="JJ3135"/>
      <c r="KX3135" s="23"/>
      <c r="KY3135" s="23"/>
    </row>
    <row r="3136" spans="36:311" x14ac:dyDescent="0.2">
      <c r="AJ3136" s="23"/>
      <c r="HH3136"/>
      <c r="IW3136" s="36"/>
      <c r="JI3136"/>
      <c r="JJ3136"/>
      <c r="KX3136" s="23"/>
      <c r="KY3136" s="23"/>
    </row>
    <row r="3137" spans="36:311" x14ac:dyDescent="0.2">
      <c r="AJ3137" s="23"/>
      <c r="HH3137"/>
      <c r="IW3137" s="36"/>
      <c r="JI3137"/>
      <c r="JJ3137"/>
      <c r="KX3137" s="23"/>
      <c r="KY3137" s="23"/>
    </row>
    <row r="3138" spans="36:311" x14ac:dyDescent="0.2">
      <c r="AJ3138" s="23"/>
      <c r="HH3138"/>
      <c r="IW3138" s="36"/>
      <c r="JI3138"/>
      <c r="JJ3138"/>
      <c r="KX3138" s="23"/>
      <c r="KY3138" s="23"/>
    </row>
    <row r="3139" spans="36:311" x14ac:dyDescent="0.2">
      <c r="AJ3139" s="23"/>
      <c r="HH3139"/>
      <c r="IW3139" s="36"/>
      <c r="JI3139"/>
      <c r="JJ3139"/>
      <c r="KX3139" s="23"/>
      <c r="KY3139" s="23"/>
    </row>
    <row r="3140" spans="36:311" x14ac:dyDescent="0.2">
      <c r="AJ3140" s="23"/>
      <c r="HH3140"/>
      <c r="IW3140" s="36"/>
      <c r="JI3140"/>
      <c r="JJ3140"/>
      <c r="KX3140" s="23"/>
      <c r="KY3140" s="23"/>
    </row>
    <row r="3141" spans="36:311" x14ac:dyDescent="0.2">
      <c r="AJ3141" s="23"/>
      <c r="HH3141"/>
      <c r="IW3141" s="36"/>
      <c r="JI3141"/>
      <c r="JJ3141"/>
      <c r="KX3141" s="23"/>
      <c r="KY3141" s="23"/>
    </row>
    <row r="3142" spans="36:311" x14ac:dyDescent="0.2">
      <c r="AJ3142" s="23"/>
      <c r="HH3142"/>
      <c r="IW3142" s="36"/>
      <c r="JI3142"/>
      <c r="JJ3142"/>
      <c r="KX3142" s="23"/>
      <c r="KY3142" s="23"/>
    </row>
    <row r="3143" spans="36:311" x14ac:dyDescent="0.2">
      <c r="AJ3143" s="23"/>
      <c r="HH3143"/>
      <c r="IW3143" s="36"/>
      <c r="JI3143"/>
      <c r="JJ3143"/>
      <c r="KX3143" s="23"/>
      <c r="KY3143" s="23"/>
    </row>
    <row r="3144" spans="36:311" x14ac:dyDescent="0.2">
      <c r="AJ3144" s="23"/>
      <c r="HH3144"/>
      <c r="IW3144" s="36"/>
      <c r="JI3144"/>
      <c r="JJ3144"/>
      <c r="KX3144" s="23"/>
      <c r="KY3144" s="23"/>
    </row>
    <row r="3145" spans="36:311" x14ac:dyDescent="0.2">
      <c r="AJ3145" s="23"/>
      <c r="HH3145"/>
      <c r="IW3145" s="36"/>
      <c r="JI3145"/>
      <c r="JJ3145"/>
      <c r="KX3145" s="23"/>
      <c r="KY3145" s="23"/>
    </row>
    <row r="3146" spans="36:311" x14ac:dyDescent="0.2">
      <c r="AJ3146" s="23"/>
      <c r="HH3146"/>
      <c r="IW3146" s="36"/>
      <c r="JI3146"/>
      <c r="JJ3146"/>
      <c r="KX3146" s="23"/>
      <c r="KY3146" s="23"/>
    </row>
    <row r="3147" spans="36:311" x14ac:dyDescent="0.2">
      <c r="AJ3147" s="23"/>
      <c r="HH3147"/>
      <c r="IW3147" s="36"/>
      <c r="JI3147"/>
      <c r="JJ3147"/>
      <c r="KX3147" s="23"/>
      <c r="KY3147" s="23"/>
    </row>
    <row r="3148" spans="36:311" x14ac:dyDescent="0.2">
      <c r="AJ3148" s="23"/>
      <c r="HH3148"/>
      <c r="IW3148" s="36"/>
      <c r="JI3148"/>
      <c r="JJ3148"/>
      <c r="KX3148" s="23"/>
      <c r="KY3148" s="23"/>
    </row>
    <row r="3149" spans="36:311" x14ac:dyDescent="0.2">
      <c r="AJ3149" s="23"/>
      <c r="HH3149"/>
      <c r="IW3149" s="36"/>
      <c r="JI3149"/>
      <c r="JJ3149"/>
      <c r="KX3149" s="23"/>
      <c r="KY3149" s="23"/>
    </row>
    <row r="3150" spans="36:311" x14ac:dyDescent="0.2">
      <c r="AJ3150" s="23"/>
      <c r="HH3150"/>
      <c r="IW3150" s="36"/>
      <c r="JI3150"/>
      <c r="JJ3150"/>
      <c r="KX3150" s="23"/>
      <c r="KY3150" s="23"/>
    </row>
    <row r="3151" spans="36:311" x14ac:dyDescent="0.2">
      <c r="AJ3151" s="23"/>
      <c r="HH3151"/>
      <c r="IW3151" s="36"/>
      <c r="JI3151"/>
      <c r="JJ3151"/>
      <c r="KX3151" s="23"/>
      <c r="KY3151" s="23"/>
    </row>
    <row r="3152" spans="36:311" x14ac:dyDescent="0.2">
      <c r="AJ3152" s="23"/>
      <c r="HH3152"/>
      <c r="IW3152" s="36"/>
      <c r="JI3152"/>
      <c r="JJ3152"/>
      <c r="KX3152" s="23"/>
      <c r="KY3152" s="23"/>
    </row>
    <row r="3153" spans="36:311" x14ac:dyDescent="0.2">
      <c r="AJ3153" s="23"/>
      <c r="HH3153"/>
      <c r="IW3153" s="36"/>
      <c r="JI3153"/>
      <c r="JJ3153"/>
      <c r="KX3153" s="23"/>
      <c r="KY3153" s="23"/>
    </row>
    <row r="3154" spans="36:311" x14ac:dyDescent="0.2">
      <c r="AJ3154" s="23"/>
      <c r="HH3154"/>
      <c r="IW3154" s="36"/>
      <c r="JI3154"/>
      <c r="JJ3154"/>
      <c r="KX3154" s="23"/>
      <c r="KY3154" s="23"/>
    </row>
    <row r="3155" spans="36:311" x14ac:dyDescent="0.2">
      <c r="AJ3155" s="23"/>
      <c r="HH3155"/>
      <c r="IW3155" s="36"/>
      <c r="JI3155"/>
      <c r="JJ3155"/>
      <c r="KX3155" s="23"/>
      <c r="KY3155" s="23"/>
    </row>
    <row r="3156" spans="36:311" x14ac:dyDescent="0.2">
      <c r="AJ3156" s="23"/>
      <c r="HH3156"/>
      <c r="IW3156" s="36"/>
      <c r="JI3156"/>
      <c r="JJ3156"/>
      <c r="KX3156" s="23"/>
      <c r="KY3156" s="23"/>
    </row>
    <row r="3157" spans="36:311" x14ac:dyDescent="0.2">
      <c r="AJ3157" s="23"/>
      <c r="HH3157"/>
      <c r="IW3157" s="36"/>
      <c r="JI3157"/>
      <c r="JJ3157"/>
      <c r="KX3157" s="23"/>
      <c r="KY3157" s="23"/>
    </row>
    <row r="3158" spans="36:311" x14ac:dyDescent="0.2">
      <c r="AJ3158" s="23"/>
      <c r="HH3158"/>
      <c r="IW3158" s="36"/>
      <c r="JI3158"/>
      <c r="JJ3158"/>
      <c r="KX3158" s="23"/>
      <c r="KY3158" s="23"/>
    </row>
    <row r="3159" spans="36:311" x14ac:dyDescent="0.2">
      <c r="AJ3159" s="23"/>
      <c r="HH3159"/>
      <c r="IW3159" s="36"/>
      <c r="JI3159"/>
      <c r="JJ3159"/>
      <c r="KX3159" s="23"/>
      <c r="KY3159" s="23"/>
    </row>
    <row r="3160" spans="36:311" x14ac:dyDescent="0.2">
      <c r="AJ3160" s="23"/>
      <c r="HH3160"/>
      <c r="IW3160" s="36"/>
      <c r="JI3160"/>
      <c r="JJ3160"/>
      <c r="KX3160" s="23"/>
      <c r="KY3160" s="23"/>
    </row>
    <row r="3161" spans="36:311" x14ac:dyDescent="0.2">
      <c r="AJ3161" s="23"/>
      <c r="HH3161"/>
      <c r="IW3161" s="36"/>
      <c r="JI3161"/>
      <c r="JJ3161"/>
      <c r="KX3161" s="23"/>
      <c r="KY3161" s="23"/>
    </row>
    <row r="3162" spans="36:311" x14ac:dyDescent="0.2">
      <c r="AJ3162" s="23"/>
      <c r="HH3162"/>
      <c r="IW3162" s="36"/>
      <c r="JI3162"/>
      <c r="JJ3162"/>
      <c r="KX3162" s="23"/>
      <c r="KY3162" s="23"/>
    </row>
    <row r="3163" spans="36:311" x14ac:dyDescent="0.2">
      <c r="AJ3163" s="23"/>
      <c r="HH3163"/>
      <c r="IW3163" s="36"/>
      <c r="JI3163"/>
      <c r="JJ3163"/>
      <c r="KX3163" s="23"/>
      <c r="KY3163" s="23"/>
    </row>
    <row r="3164" spans="36:311" x14ac:dyDescent="0.2">
      <c r="AJ3164" s="23"/>
      <c r="HH3164"/>
      <c r="IW3164" s="36"/>
      <c r="JI3164"/>
      <c r="JJ3164"/>
      <c r="KX3164" s="23"/>
      <c r="KY3164" s="23"/>
    </row>
    <row r="3165" spans="36:311" x14ac:dyDescent="0.2">
      <c r="AJ3165" s="23"/>
      <c r="HH3165"/>
      <c r="IW3165" s="36"/>
      <c r="JI3165"/>
      <c r="JJ3165"/>
      <c r="KX3165" s="23"/>
      <c r="KY3165" s="23"/>
    </row>
    <row r="3166" spans="36:311" x14ac:dyDescent="0.2">
      <c r="AJ3166" s="23"/>
      <c r="HH3166"/>
      <c r="IW3166" s="36"/>
      <c r="JI3166"/>
      <c r="JJ3166"/>
      <c r="KX3166" s="23"/>
      <c r="KY3166" s="23"/>
    </row>
    <row r="3167" spans="36:311" x14ac:dyDescent="0.2">
      <c r="AJ3167" s="23"/>
      <c r="HH3167"/>
      <c r="IW3167" s="36"/>
      <c r="JI3167"/>
      <c r="JJ3167"/>
      <c r="KX3167" s="23"/>
      <c r="KY3167" s="23"/>
    </row>
    <row r="3168" spans="36:311" x14ac:dyDescent="0.2">
      <c r="AJ3168" s="23"/>
      <c r="HH3168"/>
      <c r="IW3168" s="36"/>
      <c r="JI3168"/>
      <c r="JJ3168"/>
      <c r="KX3168" s="23"/>
      <c r="KY3168" s="23"/>
    </row>
    <row r="3169" spans="36:311" x14ac:dyDescent="0.2">
      <c r="AJ3169" s="23"/>
      <c r="HH3169"/>
      <c r="IW3169" s="36"/>
      <c r="JI3169"/>
      <c r="JJ3169"/>
      <c r="KX3169" s="23"/>
      <c r="KY3169" s="23"/>
    </row>
    <row r="3170" spans="36:311" x14ac:dyDescent="0.2">
      <c r="AJ3170" s="23"/>
      <c r="HH3170"/>
      <c r="IW3170" s="36"/>
      <c r="JI3170"/>
      <c r="JJ3170"/>
      <c r="KX3170" s="23"/>
      <c r="KY3170" s="23"/>
    </row>
    <row r="3171" spans="36:311" x14ac:dyDescent="0.2">
      <c r="AJ3171" s="23"/>
      <c r="HH3171"/>
      <c r="IW3171" s="36"/>
      <c r="JI3171"/>
      <c r="JJ3171"/>
      <c r="KX3171" s="23"/>
      <c r="KY3171" s="23"/>
    </row>
    <row r="3172" spans="36:311" x14ac:dyDescent="0.2">
      <c r="AJ3172" s="23"/>
      <c r="HH3172"/>
      <c r="IW3172" s="36"/>
      <c r="JI3172"/>
      <c r="JJ3172"/>
      <c r="KX3172" s="23"/>
      <c r="KY3172" s="23"/>
    </row>
    <row r="3173" spans="36:311" x14ac:dyDescent="0.2">
      <c r="AJ3173" s="23"/>
      <c r="HH3173"/>
      <c r="IW3173" s="36"/>
      <c r="JI3173"/>
      <c r="JJ3173"/>
      <c r="KX3173" s="23"/>
      <c r="KY3173" s="23"/>
    </row>
    <row r="3174" spans="36:311" x14ac:dyDescent="0.2">
      <c r="AJ3174" s="23"/>
      <c r="HH3174"/>
      <c r="IW3174" s="36"/>
      <c r="JI3174"/>
      <c r="JJ3174"/>
      <c r="KX3174" s="23"/>
      <c r="KY3174" s="23"/>
    </row>
    <row r="3175" spans="36:311" x14ac:dyDescent="0.2">
      <c r="AJ3175" s="23"/>
      <c r="HH3175"/>
      <c r="IW3175" s="36"/>
      <c r="JI3175"/>
      <c r="JJ3175"/>
      <c r="KX3175" s="23"/>
      <c r="KY3175" s="23"/>
    </row>
    <row r="3176" spans="36:311" x14ac:dyDescent="0.2">
      <c r="AJ3176" s="23"/>
      <c r="HH3176"/>
      <c r="IW3176" s="36"/>
      <c r="JI3176"/>
      <c r="JJ3176"/>
      <c r="KX3176" s="23"/>
      <c r="KY3176" s="23"/>
    </row>
    <row r="3177" spans="36:311" x14ac:dyDescent="0.2">
      <c r="AJ3177" s="23"/>
      <c r="HH3177"/>
      <c r="IW3177" s="36"/>
      <c r="JI3177"/>
      <c r="JJ3177"/>
      <c r="KX3177" s="23"/>
      <c r="KY3177" s="23"/>
    </row>
    <row r="3178" spans="36:311" x14ac:dyDescent="0.2">
      <c r="AJ3178" s="23"/>
      <c r="HH3178"/>
      <c r="IW3178" s="36"/>
      <c r="JI3178"/>
      <c r="JJ3178"/>
      <c r="KX3178" s="23"/>
      <c r="KY3178" s="23"/>
    </row>
    <row r="3179" spans="36:311" x14ac:dyDescent="0.2">
      <c r="AJ3179" s="23"/>
      <c r="HH3179"/>
      <c r="IW3179" s="36"/>
      <c r="JI3179"/>
      <c r="JJ3179"/>
      <c r="KX3179" s="23"/>
      <c r="KY3179" s="23"/>
    </row>
    <row r="3180" spans="36:311" x14ac:dyDescent="0.2">
      <c r="AJ3180" s="23"/>
      <c r="HH3180"/>
      <c r="IW3180" s="36"/>
      <c r="JI3180"/>
      <c r="JJ3180"/>
      <c r="KX3180" s="23"/>
      <c r="KY3180" s="23"/>
    </row>
    <row r="3181" spans="36:311" x14ac:dyDescent="0.2">
      <c r="AJ3181" s="23"/>
      <c r="HH3181"/>
      <c r="IW3181" s="36"/>
      <c r="JI3181"/>
      <c r="JJ3181"/>
      <c r="KX3181" s="23"/>
      <c r="KY3181" s="23"/>
    </row>
    <row r="3182" spans="36:311" x14ac:dyDescent="0.2">
      <c r="AJ3182" s="23"/>
      <c r="HH3182"/>
      <c r="IW3182" s="36"/>
      <c r="JI3182"/>
      <c r="JJ3182"/>
      <c r="KX3182" s="23"/>
      <c r="KY3182" s="23"/>
    </row>
    <row r="3183" spans="36:311" x14ac:dyDescent="0.2">
      <c r="AJ3183" s="23"/>
      <c r="HH3183"/>
      <c r="IW3183" s="36"/>
      <c r="JI3183"/>
      <c r="JJ3183"/>
      <c r="KX3183" s="23"/>
      <c r="KY3183" s="23"/>
    </row>
    <row r="3184" spans="36:311" x14ac:dyDescent="0.2">
      <c r="AJ3184" s="23"/>
      <c r="HH3184"/>
      <c r="IW3184" s="36"/>
      <c r="JI3184"/>
      <c r="JJ3184"/>
      <c r="KX3184" s="23"/>
      <c r="KY3184" s="23"/>
    </row>
    <row r="3185" spans="36:311" x14ac:dyDescent="0.2">
      <c r="AJ3185" s="23"/>
      <c r="HH3185"/>
      <c r="IW3185" s="36"/>
      <c r="JI3185"/>
      <c r="JJ3185"/>
      <c r="KX3185" s="23"/>
      <c r="KY3185" s="23"/>
    </row>
    <row r="3186" spans="36:311" x14ac:dyDescent="0.2">
      <c r="AJ3186" s="23"/>
      <c r="HH3186"/>
      <c r="IW3186" s="36"/>
      <c r="JI3186"/>
      <c r="JJ3186"/>
      <c r="KX3186" s="23"/>
      <c r="KY3186" s="23"/>
    </row>
    <row r="3187" spans="36:311" x14ac:dyDescent="0.2">
      <c r="AJ3187" s="23"/>
      <c r="HH3187"/>
      <c r="IW3187" s="36"/>
      <c r="JI3187"/>
      <c r="JJ3187"/>
      <c r="KX3187" s="23"/>
      <c r="KY3187" s="23"/>
    </row>
    <row r="3188" spans="36:311" x14ac:dyDescent="0.2">
      <c r="AJ3188" s="23"/>
      <c r="HH3188"/>
      <c r="IW3188" s="36"/>
      <c r="JI3188"/>
      <c r="JJ3188"/>
      <c r="KX3188" s="23"/>
      <c r="KY3188" s="23"/>
    </row>
    <row r="3189" spans="36:311" x14ac:dyDescent="0.2">
      <c r="AJ3189" s="23"/>
      <c r="HH3189"/>
      <c r="IW3189" s="36"/>
      <c r="JI3189"/>
      <c r="JJ3189"/>
      <c r="KX3189" s="23"/>
      <c r="KY3189" s="23"/>
    </row>
    <row r="3190" spans="36:311" x14ac:dyDescent="0.2">
      <c r="AJ3190" s="23"/>
      <c r="HH3190"/>
      <c r="IW3190" s="36"/>
      <c r="JI3190"/>
      <c r="JJ3190"/>
      <c r="KX3190" s="23"/>
      <c r="KY3190" s="23"/>
    </row>
    <row r="3191" spans="36:311" x14ac:dyDescent="0.2">
      <c r="AJ3191" s="23"/>
      <c r="HH3191"/>
      <c r="IW3191" s="36"/>
      <c r="JI3191"/>
      <c r="JJ3191"/>
      <c r="KX3191" s="23"/>
      <c r="KY3191" s="23"/>
    </row>
    <row r="3192" spans="36:311" x14ac:dyDescent="0.2">
      <c r="AJ3192" s="23"/>
      <c r="HH3192"/>
      <c r="IW3192" s="36"/>
      <c r="JI3192"/>
      <c r="JJ3192"/>
      <c r="KX3192" s="23"/>
      <c r="KY3192" s="23"/>
    </row>
    <row r="3193" spans="36:311" x14ac:dyDescent="0.2">
      <c r="AJ3193" s="23"/>
      <c r="HH3193"/>
      <c r="IW3193" s="36"/>
      <c r="JI3193"/>
      <c r="JJ3193"/>
      <c r="KX3193" s="23"/>
      <c r="KY3193" s="23"/>
    </row>
    <row r="3194" spans="36:311" x14ac:dyDescent="0.2">
      <c r="AJ3194" s="23"/>
      <c r="HH3194"/>
      <c r="IW3194" s="36"/>
      <c r="JI3194"/>
      <c r="JJ3194"/>
      <c r="KX3194" s="23"/>
      <c r="KY3194" s="23"/>
    </row>
    <row r="3195" spans="36:311" x14ac:dyDescent="0.2">
      <c r="AJ3195" s="23"/>
      <c r="HH3195"/>
      <c r="IW3195" s="36"/>
      <c r="JI3195"/>
      <c r="JJ3195"/>
      <c r="KX3195" s="23"/>
      <c r="KY3195" s="23"/>
    </row>
    <row r="3196" spans="36:311" x14ac:dyDescent="0.2">
      <c r="AJ3196" s="23"/>
      <c r="HH3196"/>
      <c r="IW3196" s="36"/>
      <c r="JI3196"/>
      <c r="JJ3196"/>
      <c r="KX3196" s="23"/>
      <c r="KY3196" s="23"/>
    </row>
    <row r="3197" spans="36:311" x14ac:dyDescent="0.2">
      <c r="AJ3197" s="23"/>
      <c r="HH3197"/>
      <c r="IW3197" s="36"/>
      <c r="JI3197"/>
      <c r="JJ3197"/>
      <c r="KX3197" s="23"/>
      <c r="KY3197" s="23"/>
    </row>
    <row r="3198" spans="36:311" x14ac:dyDescent="0.2">
      <c r="AJ3198" s="23"/>
      <c r="HH3198"/>
      <c r="IW3198" s="36"/>
      <c r="JI3198"/>
      <c r="JJ3198"/>
      <c r="KX3198" s="23"/>
      <c r="KY3198" s="23"/>
    </row>
    <row r="3199" spans="36:311" x14ac:dyDescent="0.2">
      <c r="AJ3199" s="23"/>
      <c r="HH3199"/>
      <c r="IW3199" s="36"/>
      <c r="JI3199"/>
      <c r="JJ3199"/>
      <c r="KX3199" s="23"/>
      <c r="KY3199" s="23"/>
    </row>
    <row r="3200" spans="36:311" x14ac:dyDescent="0.2">
      <c r="AJ3200" s="23"/>
      <c r="HH3200"/>
      <c r="IW3200" s="36"/>
      <c r="JI3200"/>
      <c r="JJ3200"/>
      <c r="KX3200" s="23"/>
      <c r="KY3200" s="23"/>
    </row>
    <row r="3201" spans="36:311" x14ac:dyDescent="0.2">
      <c r="AJ3201" s="23"/>
      <c r="HH3201"/>
      <c r="IW3201" s="36"/>
      <c r="JI3201"/>
      <c r="JJ3201"/>
      <c r="KX3201" s="23"/>
      <c r="KY3201" s="23"/>
    </row>
    <row r="3202" spans="36:311" x14ac:dyDescent="0.2">
      <c r="AJ3202" s="23"/>
      <c r="HH3202"/>
      <c r="IW3202" s="36"/>
      <c r="JI3202"/>
      <c r="JJ3202"/>
      <c r="KX3202" s="23"/>
      <c r="KY3202" s="23"/>
    </row>
    <row r="3203" spans="36:311" x14ac:dyDescent="0.2">
      <c r="AJ3203" s="23"/>
      <c r="HH3203"/>
      <c r="IW3203" s="36"/>
      <c r="JI3203"/>
      <c r="JJ3203"/>
      <c r="KX3203" s="23"/>
      <c r="KY3203" s="23"/>
    </row>
    <row r="3204" spans="36:311" x14ac:dyDescent="0.2">
      <c r="AJ3204" s="23"/>
      <c r="HH3204"/>
      <c r="IW3204" s="36"/>
      <c r="JI3204"/>
      <c r="JJ3204"/>
      <c r="KX3204" s="23"/>
      <c r="KY3204" s="23"/>
    </row>
    <row r="3205" spans="36:311" x14ac:dyDescent="0.2">
      <c r="AJ3205" s="23"/>
      <c r="HH3205"/>
      <c r="IW3205" s="36"/>
      <c r="JI3205"/>
      <c r="JJ3205"/>
      <c r="KX3205" s="23"/>
      <c r="KY3205" s="23"/>
    </row>
    <row r="3206" spans="36:311" x14ac:dyDescent="0.2">
      <c r="AJ3206" s="23"/>
      <c r="HH3206"/>
      <c r="IW3206" s="36"/>
      <c r="JI3206"/>
      <c r="JJ3206"/>
      <c r="KX3206" s="23"/>
      <c r="KY3206" s="23"/>
    </row>
    <row r="3207" spans="36:311" x14ac:dyDescent="0.2">
      <c r="AJ3207" s="23"/>
      <c r="HH3207"/>
      <c r="IW3207" s="36"/>
      <c r="JI3207"/>
      <c r="JJ3207"/>
      <c r="KX3207" s="23"/>
      <c r="KY3207" s="23"/>
    </row>
    <row r="3208" spans="36:311" x14ac:dyDescent="0.2">
      <c r="AJ3208" s="23"/>
      <c r="HH3208"/>
      <c r="IW3208" s="36"/>
      <c r="JI3208"/>
      <c r="JJ3208"/>
      <c r="KX3208" s="23"/>
      <c r="KY3208" s="23"/>
    </row>
    <row r="3209" spans="36:311" x14ac:dyDescent="0.2">
      <c r="AJ3209" s="23"/>
      <c r="HH3209"/>
      <c r="IW3209" s="36"/>
      <c r="JI3209"/>
      <c r="JJ3209"/>
      <c r="KX3209" s="23"/>
      <c r="KY3209" s="23"/>
    </row>
    <row r="3210" spans="36:311" x14ac:dyDescent="0.2">
      <c r="AJ3210" s="23"/>
      <c r="HH3210"/>
      <c r="IW3210" s="36"/>
      <c r="JI3210"/>
      <c r="JJ3210"/>
      <c r="KX3210" s="23"/>
      <c r="KY3210" s="23"/>
    </row>
    <row r="3211" spans="36:311" x14ac:dyDescent="0.2">
      <c r="AJ3211" s="23"/>
      <c r="HH3211"/>
      <c r="IW3211" s="36"/>
      <c r="JI3211"/>
      <c r="JJ3211"/>
      <c r="KX3211" s="23"/>
      <c r="KY3211" s="23"/>
    </row>
    <row r="3212" spans="36:311" x14ac:dyDescent="0.2">
      <c r="AJ3212" s="23"/>
      <c r="HH3212"/>
      <c r="IW3212" s="36"/>
      <c r="JI3212"/>
      <c r="JJ3212"/>
      <c r="KX3212" s="23"/>
      <c r="KY3212" s="23"/>
    </row>
    <row r="3213" spans="36:311" x14ac:dyDescent="0.2">
      <c r="AJ3213" s="23"/>
      <c r="HH3213"/>
      <c r="IW3213" s="36"/>
      <c r="JI3213"/>
      <c r="JJ3213"/>
      <c r="KX3213" s="23"/>
      <c r="KY3213" s="23"/>
    </row>
    <row r="3214" spans="36:311" x14ac:dyDescent="0.2">
      <c r="AJ3214" s="23"/>
      <c r="HH3214"/>
      <c r="IW3214" s="36"/>
      <c r="JI3214"/>
      <c r="JJ3214"/>
      <c r="KX3214" s="23"/>
      <c r="KY3214" s="23"/>
    </row>
    <row r="3215" spans="36:311" x14ac:dyDescent="0.2">
      <c r="AJ3215" s="23"/>
      <c r="HH3215"/>
      <c r="IW3215" s="36"/>
      <c r="JI3215"/>
      <c r="JJ3215"/>
      <c r="KX3215" s="23"/>
      <c r="KY3215" s="23"/>
    </row>
    <row r="3216" spans="36:311" x14ac:dyDescent="0.2">
      <c r="AJ3216" s="23"/>
      <c r="HH3216"/>
      <c r="IW3216" s="36"/>
      <c r="JI3216"/>
      <c r="JJ3216"/>
      <c r="KX3216" s="23"/>
      <c r="KY3216" s="23"/>
    </row>
    <row r="3217" spans="36:311" x14ac:dyDescent="0.2">
      <c r="AJ3217" s="23"/>
      <c r="HH3217"/>
      <c r="IW3217" s="36"/>
      <c r="JI3217"/>
      <c r="JJ3217"/>
      <c r="KX3217" s="23"/>
      <c r="KY3217" s="23"/>
    </row>
    <row r="3218" spans="36:311" x14ac:dyDescent="0.2">
      <c r="AJ3218" s="23"/>
      <c r="HH3218"/>
      <c r="IW3218" s="36"/>
      <c r="JI3218"/>
      <c r="JJ3218"/>
      <c r="KX3218" s="23"/>
      <c r="KY3218" s="23"/>
    </row>
    <row r="3219" spans="36:311" x14ac:dyDescent="0.2">
      <c r="AJ3219" s="23"/>
      <c r="HH3219"/>
      <c r="IW3219" s="36"/>
      <c r="JI3219"/>
      <c r="JJ3219"/>
      <c r="KX3219" s="23"/>
      <c r="KY3219" s="23"/>
    </row>
    <row r="3220" spans="36:311" x14ac:dyDescent="0.2">
      <c r="AJ3220" s="23"/>
      <c r="HH3220"/>
      <c r="IW3220" s="36"/>
      <c r="JI3220"/>
      <c r="JJ3220"/>
      <c r="KX3220" s="23"/>
      <c r="KY3220" s="23"/>
    </row>
    <row r="3221" spans="36:311" x14ac:dyDescent="0.2">
      <c r="AJ3221" s="23"/>
      <c r="HH3221"/>
      <c r="IW3221" s="36"/>
      <c r="JI3221"/>
      <c r="JJ3221"/>
      <c r="KX3221" s="23"/>
      <c r="KY3221" s="23"/>
    </row>
    <row r="3222" spans="36:311" x14ac:dyDescent="0.2">
      <c r="AJ3222" s="23"/>
      <c r="HH3222"/>
      <c r="IW3222" s="36"/>
      <c r="JI3222"/>
      <c r="JJ3222"/>
      <c r="KX3222" s="23"/>
      <c r="KY3222" s="23"/>
    </row>
    <row r="3223" spans="36:311" x14ac:dyDescent="0.2">
      <c r="AJ3223" s="23"/>
      <c r="HH3223"/>
      <c r="IW3223" s="36"/>
      <c r="JI3223"/>
      <c r="JJ3223"/>
      <c r="KX3223" s="23"/>
      <c r="KY3223" s="23"/>
    </row>
    <row r="3224" spans="36:311" x14ac:dyDescent="0.2">
      <c r="AJ3224" s="23"/>
      <c r="HH3224"/>
      <c r="IW3224" s="36"/>
      <c r="JI3224"/>
      <c r="JJ3224"/>
      <c r="KX3224" s="23"/>
      <c r="KY3224" s="23"/>
    </row>
    <row r="3225" spans="36:311" x14ac:dyDescent="0.2">
      <c r="AJ3225" s="23"/>
      <c r="HH3225"/>
      <c r="IW3225" s="36"/>
      <c r="JI3225"/>
      <c r="JJ3225"/>
      <c r="KX3225" s="23"/>
      <c r="KY3225" s="23"/>
    </row>
    <row r="3226" spans="36:311" x14ac:dyDescent="0.2">
      <c r="AJ3226" s="23"/>
      <c r="HH3226"/>
      <c r="IW3226" s="36"/>
      <c r="JI3226"/>
      <c r="JJ3226"/>
      <c r="KX3226" s="23"/>
      <c r="KY3226" s="23"/>
    </row>
    <row r="3227" spans="36:311" x14ac:dyDescent="0.2">
      <c r="AJ3227" s="23"/>
      <c r="HH3227"/>
      <c r="IW3227" s="36"/>
      <c r="JI3227"/>
      <c r="JJ3227"/>
      <c r="KX3227" s="23"/>
      <c r="KY3227" s="23"/>
    </row>
    <row r="3228" spans="36:311" x14ac:dyDescent="0.2">
      <c r="AJ3228" s="23"/>
      <c r="HH3228"/>
      <c r="IW3228" s="36"/>
      <c r="JI3228"/>
      <c r="JJ3228"/>
      <c r="KX3228" s="23"/>
      <c r="KY3228" s="23"/>
    </row>
    <row r="3229" spans="36:311" x14ac:dyDescent="0.2">
      <c r="AJ3229" s="23"/>
      <c r="HH3229"/>
      <c r="IW3229" s="36"/>
      <c r="JI3229"/>
      <c r="JJ3229"/>
      <c r="KX3229" s="23"/>
      <c r="KY3229" s="23"/>
    </row>
    <row r="3230" spans="36:311" x14ac:dyDescent="0.2">
      <c r="AJ3230" s="23"/>
      <c r="HH3230"/>
      <c r="IW3230" s="36"/>
      <c r="JI3230"/>
      <c r="JJ3230"/>
      <c r="KX3230" s="23"/>
      <c r="KY3230" s="23"/>
    </row>
    <row r="3231" spans="36:311" x14ac:dyDescent="0.2">
      <c r="AJ3231" s="23"/>
      <c r="HH3231"/>
      <c r="IW3231" s="36"/>
      <c r="JI3231"/>
      <c r="JJ3231"/>
      <c r="KX3231" s="23"/>
      <c r="KY3231" s="23"/>
    </row>
    <row r="3232" spans="36:311" x14ac:dyDescent="0.2">
      <c r="AJ3232" s="23"/>
      <c r="HH3232"/>
      <c r="IW3232" s="36"/>
      <c r="JI3232"/>
      <c r="JJ3232"/>
      <c r="KX3232" s="23"/>
      <c r="KY3232" s="23"/>
    </row>
    <row r="3233" spans="36:311" x14ac:dyDescent="0.2">
      <c r="AJ3233" s="23"/>
      <c r="HH3233"/>
      <c r="IW3233" s="36"/>
      <c r="JI3233"/>
      <c r="JJ3233"/>
      <c r="KX3233" s="23"/>
      <c r="KY3233" s="23"/>
    </row>
    <row r="3234" spans="36:311" x14ac:dyDescent="0.2">
      <c r="AJ3234" s="23"/>
      <c r="HH3234"/>
      <c r="IW3234" s="36"/>
      <c r="JI3234"/>
      <c r="JJ3234"/>
      <c r="KX3234" s="23"/>
      <c r="KY3234" s="23"/>
    </row>
    <row r="3235" spans="36:311" x14ac:dyDescent="0.2">
      <c r="AJ3235" s="23"/>
      <c r="HH3235"/>
      <c r="IW3235" s="36"/>
      <c r="JI3235"/>
      <c r="JJ3235"/>
      <c r="KX3235" s="23"/>
      <c r="KY3235" s="23"/>
    </row>
    <row r="3236" spans="36:311" x14ac:dyDescent="0.2">
      <c r="AJ3236" s="23"/>
      <c r="HH3236"/>
      <c r="IW3236" s="36"/>
      <c r="JI3236"/>
      <c r="JJ3236"/>
      <c r="KX3236" s="23"/>
      <c r="KY3236" s="23"/>
    </row>
    <row r="3237" spans="36:311" x14ac:dyDescent="0.2">
      <c r="AJ3237" s="23"/>
      <c r="HH3237"/>
      <c r="IW3237" s="36"/>
      <c r="JI3237"/>
      <c r="JJ3237"/>
      <c r="KX3237" s="23"/>
      <c r="KY3237" s="23"/>
    </row>
    <row r="3238" spans="36:311" x14ac:dyDescent="0.2">
      <c r="AJ3238" s="23"/>
      <c r="HH3238"/>
      <c r="IW3238" s="36"/>
      <c r="JI3238"/>
      <c r="JJ3238"/>
      <c r="KX3238" s="23"/>
      <c r="KY3238" s="23"/>
    </row>
    <row r="3239" spans="36:311" x14ac:dyDescent="0.2">
      <c r="AJ3239" s="23"/>
      <c r="HH3239"/>
      <c r="IW3239" s="36"/>
      <c r="JI3239"/>
      <c r="JJ3239"/>
      <c r="KX3239" s="23"/>
      <c r="KY3239" s="23"/>
    </row>
    <row r="3240" spans="36:311" x14ac:dyDescent="0.2">
      <c r="AJ3240" s="23"/>
      <c r="HH3240"/>
      <c r="IW3240" s="36"/>
      <c r="JI3240"/>
      <c r="JJ3240"/>
      <c r="KX3240" s="23"/>
      <c r="KY3240" s="23"/>
    </row>
    <row r="3241" spans="36:311" x14ac:dyDescent="0.2">
      <c r="AJ3241" s="23"/>
      <c r="HH3241"/>
      <c r="IW3241" s="36"/>
      <c r="JI3241"/>
      <c r="JJ3241"/>
      <c r="KX3241" s="23"/>
      <c r="KY3241" s="23"/>
    </row>
    <row r="3242" spans="36:311" x14ac:dyDescent="0.2">
      <c r="AJ3242" s="23"/>
      <c r="HH3242"/>
      <c r="IW3242" s="36"/>
      <c r="JI3242"/>
      <c r="JJ3242"/>
      <c r="KX3242" s="23"/>
      <c r="KY3242" s="23"/>
    </row>
    <row r="3243" spans="36:311" x14ac:dyDescent="0.2">
      <c r="AJ3243" s="23"/>
      <c r="HH3243"/>
      <c r="IW3243" s="36"/>
      <c r="JI3243"/>
      <c r="JJ3243"/>
      <c r="KX3243" s="23"/>
      <c r="KY3243" s="23"/>
    </row>
    <row r="3244" spans="36:311" x14ac:dyDescent="0.2">
      <c r="AJ3244" s="23"/>
      <c r="HH3244"/>
      <c r="IW3244" s="36"/>
      <c r="JI3244"/>
      <c r="JJ3244"/>
      <c r="KX3244" s="23"/>
      <c r="KY3244" s="23"/>
    </row>
    <row r="3245" spans="36:311" x14ac:dyDescent="0.2">
      <c r="AJ3245" s="23"/>
      <c r="HH3245"/>
      <c r="IW3245" s="36"/>
      <c r="JI3245"/>
      <c r="JJ3245"/>
      <c r="KX3245" s="23"/>
      <c r="KY3245" s="23"/>
    </row>
    <row r="3246" spans="36:311" x14ac:dyDescent="0.2">
      <c r="AJ3246" s="23"/>
      <c r="HH3246"/>
      <c r="IW3246" s="36"/>
      <c r="JI3246"/>
      <c r="JJ3246"/>
      <c r="KX3246" s="23"/>
      <c r="KY3246" s="23"/>
    </row>
    <row r="3247" spans="36:311" x14ac:dyDescent="0.2">
      <c r="AJ3247" s="23"/>
      <c r="HH3247"/>
      <c r="IW3247" s="36"/>
      <c r="JI3247"/>
      <c r="JJ3247"/>
      <c r="KX3247" s="23"/>
      <c r="KY3247" s="23"/>
    </row>
    <row r="3248" spans="36:311" x14ac:dyDescent="0.2">
      <c r="AJ3248" s="23"/>
      <c r="HH3248"/>
      <c r="IW3248" s="36"/>
      <c r="JI3248"/>
      <c r="JJ3248"/>
      <c r="KX3248" s="23"/>
      <c r="KY3248" s="23"/>
    </row>
    <row r="3249" spans="36:311" x14ac:dyDescent="0.2">
      <c r="AJ3249" s="23"/>
      <c r="HH3249"/>
      <c r="IW3249" s="36"/>
      <c r="JI3249"/>
      <c r="JJ3249"/>
      <c r="KX3249" s="23"/>
      <c r="KY3249" s="23"/>
    </row>
    <row r="3250" spans="36:311" x14ac:dyDescent="0.2">
      <c r="AJ3250" s="23"/>
      <c r="HH3250"/>
      <c r="IW3250" s="36"/>
      <c r="JI3250"/>
      <c r="JJ3250"/>
      <c r="KX3250" s="23"/>
      <c r="KY3250" s="23"/>
    </row>
    <row r="3251" spans="36:311" x14ac:dyDescent="0.2">
      <c r="AJ3251" s="23"/>
      <c r="HH3251"/>
      <c r="IW3251" s="36"/>
      <c r="JI3251"/>
      <c r="JJ3251"/>
      <c r="KX3251" s="23"/>
      <c r="KY3251" s="23"/>
    </row>
    <row r="3252" spans="36:311" x14ac:dyDescent="0.2">
      <c r="AJ3252" s="23"/>
      <c r="HH3252"/>
      <c r="IW3252" s="36"/>
      <c r="JI3252"/>
      <c r="JJ3252"/>
      <c r="KX3252" s="23"/>
      <c r="KY3252" s="23"/>
    </row>
    <row r="3253" spans="36:311" x14ac:dyDescent="0.2">
      <c r="AJ3253" s="23"/>
      <c r="HH3253"/>
      <c r="IW3253" s="36"/>
      <c r="JI3253"/>
      <c r="JJ3253"/>
      <c r="KX3253" s="23"/>
      <c r="KY3253" s="23"/>
    </row>
    <row r="3254" spans="36:311" x14ac:dyDescent="0.2">
      <c r="AJ3254" s="23"/>
      <c r="HH3254"/>
      <c r="IW3254" s="36"/>
      <c r="JI3254"/>
      <c r="JJ3254"/>
      <c r="KX3254" s="23"/>
      <c r="KY3254" s="23"/>
    </row>
    <row r="3255" spans="36:311" x14ac:dyDescent="0.2">
      <c r="AJ3255" s="23"/>
      <c r="HH3255"/>
      <c r="IW3255" s="36"/>
      <c r="JI3255"/>
      <c r="JJ3255"/>
      <c r="KX3255" s="23"/>
      <c r="KY3255" s="23"/>
    </row>
    <row r="3256" spans="36:311" x14ac:dyDescent="0.2">
      <c r="AJ3256" s="23"/>
      <c r="HH3256"/>
      <c r="IW3256" s="36"/>
      <c r="JI3256"/>
      <c r="JJ3256"/>
      <c r="KX3256" s="23"/>
      <c r="KY3256" s="23"/>
    </row>
    <row r="3257" spans="36:311" x14ac:dyDescent="0.2">
      <c r="AJ3257" s="23"/>
      <c r="HH3257"/>
      <c r="IW3257" s="36"/>
      <c r="JI3257"/>
      <c r="JJ3257"/>
      <c r="KX3257" s="23"/>
      <c r="KY3257" s="23"/>
    </row>
    <row r="3258" spans="36:311" x14ac:dyDescent="0.2">
      <c r="AJ3258" s="23"/>
      <c r="HH3258"/>
      <c r="IW3258" s="36"/>
      <c r="JI3258"/>
      <c r="JJ3258"/>
      <c r="KX3258" s="23"/>
      <c r="KY3258" s="23"/>
    </row>
    <row r="3259" spans="36:311" x14ac:dyDescent="0.2">
      <c r="AJ3259" s="23"/>
      <c r="HH3259"/>
      <c r="IW3259" s="36"/>
      <c r="JI3259"/>
      <c r="JJ3259"/>
      <c r="KX3259" s="23"/>
      <c r="KY3259" s="23"/>
    </row>
    <row r="3260" spans="36:311" x14ac:dyDescent="0.2">
      <c r="AJ3260" s="23"/>
      <c r="HH3260"/>
      <c r="IW3260" s="36"/>
      <c r="JI3260"/>
      <c r="JJ3260"/>
      <c r="KX3260" s="23"/>
      <c r="KY3260" s="23"/>
    </row>
    <row r="3261" spans="36:311" x14ac:dyDescent="0.2">
      <c r="AJ3261" s="23"/>
      <c r="HH3261"/>
      <c r="IW3261" s="36"/>
      <c r="JI3261"/>
      <c r="JJ3261"/>
      <c r="KX3261" s="23"/>
      <c r="KY3261" s="23"/>
    </row>
    <row r="3262" spans="36:311" x14ac:dyDescent="0.2">
      <c r="AJ3262" s="23"/>
      <c r="HH3262"/>
      <c r="IW3262" s="36"/>
      <c r="JI3262"/>
      <c r="JJ3262"/>
      <c r="KX3262" s="23"/>
      <c r="KY3262" s="23"/>
    </row>
    <row r="3263" spans="36:311" x14ac:dyDescent="0.2">
      <c r="AJ3263" s="23"/>
      <c r="HH3263"/>
      <c r="IW3263" s="36"/>
      <c r="JI3263"/>
      <c r="JJ3263"/>
      <c r="KX3263" s="23"/>
      <c r="KY3263" s="23"/>
    </row>
    <row r="3264" spans="36:311" x14ac:dyDescent="0.2">
      <c r="AJ3264" s="23"/>
      <c r="HH3264"/>
      <c r="IW3264" s="36"/>
      <c r="JI3264"/>
      <c r="JJ3264"/>
      <c r="KX3264" s="23"/>
      <c r="KY3264" s="23"/>
    </row>
    <row r="3265" spans="36:311" x14ac:dyDescent="0.2">
      <c r="AJ3265" s="23"/>
      <c r="HH3265"/>
      <c r="IW3265" s="36"/>
      <c r="JI3265"/>
      <c r="JJ3265"/>
      <c r="KX3265" s="23"/>
      <c r="KY3265" s="23"/>
    </row>
    <row r="3266" spans="36:311" x14ac:dyDescent="0.2">
      <c r="AJ3266" s="23"/>
      <c r="HH3266"/>
      <c r="IW3266" s="36"/>
      <c r="JI3266"/>
      <c r="JJ3266"/>
      <c r="KX3266" s="23"/>
      <c r="KY3266" s="23"/>
    </row>
    <row r="3267" spans="36:311" x14ac:dyDescent="0.2">
      <c r="AJ3267" s="23"/>
      <c r="HH3267"/>
      <c r="IW3267" s="36"/>
      <c r="JI3267"/>
      <c r="JJ3267"/>
      <c r="KX3267" s="23"/>
      <c r="KY3267" s="23"/>
    </row>
    <row r="3268" spans="36:311" x14ac:dyDescent="0.2">
      <c r="AJ3268" s="23"/>
      <c r="HH3268"/>
      <c r="IW3268" s="36"/>
      <c r="JI3268"/>
      <c r="JJ3268"/>
      <c r="KX3268" s="23"/>
      <c r="KY3268" s="23"/>
    </row>
    <row r="3269" spans="36:311" x14ac:dyDescent="0.2">
      <c r="AJ3269" s="23"/>
      <c r="HH3269"/>
      <c r="IW3269" s="36"/>
      <c r="JI3269"/>
      <c r="JJ3269"/>
      <c r="KX3269" s="23"/>
      <c r="KY3269" s="23"/>
    </row>
    <row r="3270" spans="36:311" x14ac:dyDescent="0.2">
      <c r="AJ3270" s="23"/>
      <c r="HH3270"/>
      <c r="IW3270" s="36"/>
      <c r="JI3270"/>
      <c r="JJ3270"/>
      <c r="KX3270" s="23"/>
      <c r="KY3270" s="23"/>
    </row>
    <row r="3271" spans="36:311" x14ac:dyDescent="0.2">
      <c r="AJ3271" s="23"/>
      <c r="HH3271"/>
      <c r="IW3271" s="36"/>
      <c r="JI3271"/>
      <c r="JJ3271"/>
      <c r="KX3271" s="23"/>
      <c r="KY3271" s="23"/>
    </row>
    <row r="3272" spans="36:311" x14ac:dyDescent="0.2">
      <c r="AJ3272" s="23"/>
      <c r="HH3272"/>
      <c r="IW3272" s="36"/>
      <c r="JI3272"/>
      <c r="JJ3272"/>
      <c r="KX3272" s="23"/>
      <c r="KY3272" s="23"/>
    </row>
    <row r="3273" spans="36:311" x14ac:dyDescent="0.2">
      <c r="AJ3273" s="23"/>
      <c r="HH3273"/>
      <c r="IW3273" s="36"/>
      <c r="JI3273"/>
      <c r="JJ3273"/>
      <c r="KX3273" s="23"/>
      <c r="KY3273" s="23"/>
    </row>
    <row r="3274" spans="36:311" x14ac:dyDescent="0.2">
      <c r="AJ3274" s="23"/>
      <c r="HH3274"/>
      <c r="IW3274" s="36"/>
      <c r="JI3274"/>
      <c r="JJ3274"/>
      <c r="KX3274" s="23"/>
      <c r="KY3274" s="23"/>
    </row>
    <row r="3275" spans="36:311" x14ac:dyDescent="0.2">
      <c r="AJ3275" s="23"/>
      <c r="HH3275"/>
      <c r="IW3275" s="36"/>
      <c r="JI3275"/>
      <c r="JJ3275"/>
      <c r="KX3275" s="23"/>
      <c r="KY3275" s="23"/>
    </row>
    <row r="3276" spans="36:311" x14ac:dyDescent="0.2">
      <c r="AJ3276" s="23"/>
      <c r="HH3276"/>
      <c r="IW3276" s="36"/>
      <c r="JI3276"/>
      <c r="JJ3276"/>
      <c r="KX3276" s="23"/>
      <c r="KY3276" s="23"/>
    </row>
    <row r="3277" spans="36:311" x14ac:dyDescent="0.2">
      <c r="AJ3277" s="23"/>
      <c r="HH3277"/>
      <c r="IW3277" s="36"/>
      <c r="JI3277"/>
      <c r="JJ3277"/>
      <c r="KX3277" s="23"/>
      <c r="KY3277" s="23"/>
    </row>
    <row r="3278" spans="36:311" x14ac:dyDescent="0.2">
      <c r="AJ3278" s="23"/>
      <c r="HH3278"/>
      <c r="IW3278" s="36"/>
      <c r="JI3278"/>
      <c r="JJ3278"/>
      <c r="KX3278" s="23"/>
      <c r="KY3278" s="23"/>
    </row>
    <row r="3279" spans="36:311" x14ac:dyDescent="0.2">
      <c r="AJ3279" s="23"/>
      <c r="HH3279"/>
      <c r="IW3279" s="36"/>
      <c r="JI3279"/>
      <c r="JJ3279"/>
      <c r="KX3279" s="23"/>
      <c r="KY3279" s="23"/>
    </row>
    <row r="3280" spans="36:311" x14ac:dyDescent="0.2">
      <c r="AJ3280" s="23"/>
      <c r="HH3280"/>
      <c r="IW3280" s="36"/>
      <c r="JI3280"/>
      <c r="JJ3280"/>
      <c r="KX3280" s="23"/>
      <c r="KY3280" s="23"/>
    </row>
    <row r="3281" spans="36:311" x14ac:dyDescent="0.2">
      <c r="AJ3281" s="23"/>
      <c r="HH3281"/>
      <c r="IW3281" s="36"/>
      <c r="JI3281"/>
      <c r="JJ3281"/>
      <c r="KX3281" s="23"/>
      <c r="KY3281" s="23"/>
    </row>
    <row r="3282" spans="36:311" x14ac:dyDescent="0.2">
      <c r="AJ3282" s="23"/>
      <c r="HH3282"/>
      <c r="IW3282" s="36"/>
      <c r="JI3282"/>
      <c r="JJ3282"/>
      <c r="KX3282" s="23"/>
      <c r="KY3282" s="23"/>
    </row>
    <row r="3283" spans="36:311" x14ac:dyDescent="0.2">
      <c r="AJ3283" s="23"/>
      <c r="HH3283"/>
      <c r="IW3283" s="36"/>
      <c r="JI3283"/>
      <c r="JJ3283"/>
      <c r="KX3283" s="23"/>
      <c r="KY3283" s="23"/>
    </row>
    <row r="3284" spans="36:311" x14ac:dyDescent="0.2">
      <c r="AJ3284" s="23"/>
      <c r="HH3284"/>
      <c r="IW3284" s="36"/>
      <c r="JI3284"/>
      <c r="JJ3284"/>
      <c r="KX3284" s="23"/>
      <c r="KY3284" s="23"/>
    </row>
    <row r="3285" spans="36:311" x14ac:dyDescent="0.2">
      <c r="AJ3285" s="23"/>
      <c r="HH3285"/>
      <c r="IW3285" s="36"/>
      <c r="JI3285"/>
      <c r="JJ3285"/>
      <c r="KX3285" s="23"/>
      <c r="KY3285" s="23"/>
    </row>
    <row r="3286" spans="36:311" x14ac:dyDescent="0.2">
      <c r="AJ3286" s="23"/>
      <c r="HH3286"/>
      <c r="IW3286" s="36"/>
      <c r="JI3286"/>
      <c r="JJ3286"/>
      <c r="KX3286" s="23"/>
      <c r="KY3286" s="23"/>
    </row>
    <row r="3287" spans="36:311" x14ac:dyDescent="0.2">
      <c r="AJ3287" s="23"/>
      <c r="HH3287"/>
      <c r="IW3287" s="36"/>
      <c r="JI3287"/>
      <c r="JJ3287"/>
      <c r="KX3287" s="23"/>
      <c r="KY3287" s="23"/>
    </row>
    <row r="3288" spans="36:311" x14ac:dyDescent="0.2">
      <c r="AJ3288" s="23"/>
      <c r="HH3288"/>
      <c r="IW3288" s="36"/>
      <c r="JI3288"/>
      <c r="JJ3288"/>
      <c r="KX3288" s="23"/>
      <c r="KY3288" s="23"/>
    </row>
    <row r="3289" spans="36:311" x14ac:dyDescent="0.2">
      <c r="AJ3289" s="23"/>
      <c r="HH3289"/>
      <c r="IW3289" s="36"/>
      <c r="JI3289"/>
      <c r="JJ3289"/>
      <c r="KX3289" s="23"/>
      <c r="KY3289" s="23"/>
    </row>
    <row r="3290" spans="36:311" x14ac:dyDescent="0.2">
      <c r="AJ3290" s="23"/>
      <c r="HH3290"/>
      <c r="IW3290" s="36"/>
      <c r="JI3290"/>
      <c r="JJ3290"/>
      <c r="KX3290" s="23"/>
      <c r="KY3290" s="23"/>
    </row>
    <row r="3291" spans="36:311" x14ac:dyDescent="0.2">
      <c r="AJ3291" s="23"/>
      <c r="HH3291"/>
      <c r="IW3291" s="36"/>
      <c r="JI3291"/>
      <c r="JJ3291"/>
      <c r="KX3291" s="23"/>
      <c r="KY3291" s="23"/>
    </row>
    <row r="3292" spans="36:311" x14ac:dyDescent="0.2">
      <c r="AJ3292" s="23"/>
      <c r="HH3292"/>
      <c r="IW3292" s="36"/>
      <c r="JI3292"/>
      <c r="JJ3292"/>
      <c r="KX3292" s="23"/>
      <c r="KY3292" s="23"/>
    </row>
    <row r="3293" spans="36:311" x14ac:dyDescent="0.2">
      <c r="AJ3293" s="23"/>
      <c r="HH3293"/>
      <c r="IW3293" s="36"/>
      <c r="JI3293"/>
      <c r="JJ3293"/>
      <c r="KX3293" s="23"/>
      <c r="KY3293" s="23"/>
    </row>
    <row r="3294" spans="36:311" x14ac:dyDescent="0.2">
      <c r="AJ3294" s="23"/>
      <c r="HH3294"/>
      <c r="IW3294" s="36"/>
      <c r="JI3294"/>
      <c r="JJ3294"/>
      <c r="KX3294" s="23"/>
      <c r="KY3294" s="23"/>
    </row>
    <row r="3295" spans="36:311" x14ac:dyDescent="0.2">
      <c r="AJ3295" s="23"/>
      <c r="HH3295"/>
      <c r="IW3295" s="36"/>
      <c r="JI3295"/>
      <c r="JJ3295"/>
      <c r="KX3295" s="23"/>
      <c r="KY3295" s="23"/>
    </row>
    <row r="3296" spans="36:311" x14ac:dyDescent="0.2">
      <c r="AJ3296" s="23"/>
      <c r="HH3296"/>
      <c r="IW3296" s="36"/>
      <c r="JI3296"/>
      <c r="JJ3296"/>
      <c r="KX3296" s="23"/>
      <c r="KY3296" s="23"/>
    </row>
    <row r="3297" spans="36:311" x14ac:dyDescent="0.2">
      <c r="AJ3297" s="23"/>
      <c r="HH3297"/>
      <c r="IW3297" s="36"/>
      <c r="JI3297"/>
      <c r="JJ3297"/>
      <c r="KX3297" s="23"/>
      <c r="KY3297" s="23"/>
    </row>
    <row r="3298" spans="36:311" x14ac:dyDescent="0.2">
      <c r="AJ3298" s="23"/>
      <c r="HH3298"/>
      <c r="IW3298" s="36"/>
      <c r="JI3298"/>
      <c r="JJ3298"/>
      <c r="KX3298" s="23"/>
      <c r="KY3298" s="23"/>
    </row>
    <row r="3299" spans="36:311" x14ac:dyDescent="0.2">
      <c r="AJ3299" s="23"/>
      <c r="HH3299"/>
      <c r="IW3299" s="36"/>
      <c r="JI3299"/>
      <c r="JJ3299"/>
      <c r="KX3299" s="23"/>
      <c r="KY3299" s="23"/>
    </row>
    <row r="3300" spans="36:311" x14ac:dyDescent="0.2">
      <c r="AJ3300" s="23"/>
      <c r="HH3300"/>
      <c r="IW3300" s="36"/>
      <c r="JI3300"/>
      <c r="JJ3300"/>
      <c r="KX3300" s="23"/>
      <c r="KY3300" s="23"/>
    </row>
    <row r="3301" spans="36:311" x14ac:dyDescent="0.2">
      <c r="AJ3301" s="23"/>
      <c r="HH3301"/>
      <c r="IW3301" s="36"/>
      <c r="JI3301"/>
      <c r="JJ3301"/>
      <c r="KX3301" s="23"/>
      <c r="KY3301" s="23"/>
    </row>
    <row r="3302" spans="36:311" x14ac:dyDescent="0.2">
      <c r="AJ3302" s="23"/>
      <c r="HH3302"/>
      <c r="IW3302" s="36"/>
      <c r="JI3302"/>
      <c r="JJ3302"/>
      <c r="KX3302" s="23"/>
      <c r="KY3302" s="23"/>
    </row>
    <row r="3303" spans="36:311" x14ac:dyDescent="0.2">
      <c r="AJ3303" s="23"/>
      <c r="HH3303"/>
      <c r="IW3303" s="36"/>
      <c r="JI3303"/>
      <c r="JJ3303"/>
      <c r="KX3303" s="23"/>
      <c r="KY3303" s="23"/>
    </row>
    <row r="3304" spans="36:311" x14ac:dyDescent="0.2">
      <c r="AJ3304" s="23"/>
      <c r="HH3304"/>
      <c r="IW3304" s="36"/>
      <c r="JI3304"/>
      <c r="JJ3304"/>
      <c r="KX3304" s="23"/>
      <c r="KY3304" s="23"/>
    </row>
    <row r="3305" spans="36:311" x14ac:dyDescent="0.2">
      <c r="AJ3305" s="23"/>
      <c r="HH3305"/>
      <c r="IW3305" s="36"/>
      <c r="JI3305"/>
      <c r="JJ3305"/>
      <c r="KX3305" s="23"/>
      <c r="KY3305" s="23"/>
    </row>
    <row r="3306" spans="36:311" x14ac:dyDescent="0.2">
      <c r="AJ3306" s="23"/>
      <c r="HH3306"/>
      <c r="IW3306" s="36"/>
      <c r="JI3306"/>
      <c r="JJ3306"/>
      <c r="KX3306" s="23"/>
      <c r="KY3306" s="23"/>
    </row>
    <row r="3307" spans="36:311" x14ac:dyDescent="0.2">
      <c r="AJ3307" s="23"/>
      <c r="HH3307"/>
      <c r="IW3307" s="36"/>
      <c r="JI3307"/>
      <c r="JJ3307"/>
      <c r="KX3307" s="23"/>
      <c r="KY3307" s="23"/>
    </row>
    <row r="3308" spans="36:311" x14ac:dyDescent="0.2">
      <c r="AJ3308" s="23"/>
      <c r="HH3308"/>
      <c r="IW3308" s="36"/>
      <c r="JI3308"/>
      <c r="JJ3308"/>
      <c r="KX3308" s="23"/>
      <c r="KY3308" s="23"/>
    </row>
    <row r="3309" spans="36:311" x14ac:dyDescent="0.2">
      <c r="AJ3309" s="23"/>
      <c r="HH3309"/>
      <c r="IW3309" s="36"/>
      <c r="JI3309"/>
      <c r="JJ3309"/>
      <c r="KX3309" s="23"/>
      <c r="KY3309" s="23"/>
    </row>
    <row r="3310" spans="36:311" x14ac:dyDescent="0.2">
      <c r="AJ3310" s="23"/>
      <c r="HH3310"/>
      <c r="IW3310" s="36"/>
      <c r="JI3310"/>
      <c r="JJ3310"/>
      <c r="KX3310" s="23"/>
      <c r="KY3310" s="23"/>
    </row>
    <row r="3311" spans="36:311" x14ac:dyDescent="0.2">
      <c r="AJ3311" s="23"/>
      <c r="HH3311"/>
      <c r="IW3311" s="36"/>
      <c r="JI3311"/>
      <c r="JJ3311"/>
      <c r="KX3311" s="23"/>
      <c r="KY3311" s="23"/>
    </row>
    <row r="3312" spans="36:311" x14ac:dyDescent="0.2">
      <c r="AJ3312" s="23"/>
      <c r="HH3312"/>
      <c r="IW3312" s="36"/>
      <c r="JI3312"/>
      <c r="JJ3312"/>
      <c r="KX3312" s="23"/>
      <c r="KY3312" s="23"/>
    </row>
    <row r="3313" spans="36:311" x14ac:dyDescent="0.2">
      <c r="AJ3313" s="23"/>
      <c r="HH3313"/>
      <c r="IW3313" s="36"/>
      <c r="JI3313"/>
      <c r="JJ3313"/>
      <c r="KX3313" s="23"/>
      <c r="KY3313" s="23"/>
    </row>
    <row r="3314" spans="36:311" x14ac:dyDescent="0.2">
      <c r="AJ3314" s="23"/>
      <c r="HH3314"/>
      <c r="IW3314" s="36"/>
      <c r="JI3314"/>
      <c r="JJ3314"/>
      <c r="KX3314" s="23"/>
      <c r="KY3314" s="23"/>
    </row>
    <row r="3315" spans="36:311" x14ac:dyDescent="0.2">
      <c r="AJ3315" s="23"/>
      <c r="HH3315"/>
      <c r="IW3315" s="36"/>
      <c r="JI3315"/>
      <c r="JJ3315"/>
      <c r="KX3315" s="23"/>
      <c r="KY3315" s="23"/>
    </row>
    <row r="3316" spans="36:311" x14ac:dyDescent="0.2">
      <c r="AJ3316" s="23"/>
      <c r="HH3316"/>
      <c r="IW3316" s="36"/>
      <c r="JI3316"/>
      <c r="JJ3316"/>
      <c r="KX3316" s="23"/>
      <c r="KY3316" s="23"/>
    </row>
    <row r="3317" spans="36:311" x14ac:dyDescent="0.2">
      <c r="AJ3317" s="23"/>
      <c r="HH3317"/>
      <c r="IW3317" s="36"/>
      <c r="JI3317"/>
      <c r="JJ3317"/>
      <c r="KX3317" s="23"/>
      <c r="KY3317" s="23"/>
    </row>
    <row r="3318" spans="36:311" x14ac:dyDescent="0.2">
      <c r="AJ3318" s="23"/>
      <c r="HH3318"/>
      <c r="IW3318" s="36"/>
      <c r="JI3318"/>
      <c r="JJ3318"/>
      <c r="KX3318" s="23"/>
      <c r="KY3318" s="23"/>
    </row>
    <row r="3319" spans="36:311" x14ac:dyDescent="0.2">
      <c r="AJ3319" s="23"/>
      <c r="HH3319"/>
      <c r="IW3319" s="36"/>
      <c r="JI3319"/>
      <c r="JJ3319"/>
      <c r="KX3319" s="23"/>
      <c r="KY3319" s="23"/>
    </row>
    <row r="3320" spans="36:311" x14ac:dyDescent="0.2">
      <c r="AJ3320" s="23"/>
      <c r="HH3320"/>
      <c r="IW3320" s="36"/>
      <c r="JI3320"/>
      <c r="JJ3320"/>
      <c r="KX3320" s="23"/>
      <c r="KY3320" s="23"/>
    </row>
    <row r="3321" spans="36:311" x14ac:dyDescent="0.2">
      <c r="AJ3321" s="23"/>
      <c r="HH3321"/>
      <c r="IW3321" s="36"/>
      <c r="JI3321"/>
      <c r="JJ3321"/>
      <c r="KX3321" s="23"/>
      <c r="KY3321" s="23"/>
    </row>
    <row r="3322" spans="36:311" x14ac:dyDescent="0.2">
      <c r="AJ3322" s="23"/>
      <c r="HH3322"/>
      <c r="IW3322" s="36"/>
      <c r="JI3322"/>
      <c r="JJ3322"/>
      <c r="KX3322" s="23"/>
      <c r="KY3322" s="23"/>
    </row>
    <row r="3323" spans="36:311" x14ac:dyDescent="0.2">
      <c r="AJ3323" s="23"/>
      <c r="HH3323"/>
      <c r="IW3323" s="36"/>
      <c r="JI3323"/>
      <c r="JJ3323"/>
      <c r="KX3323" s="23"/>
      <c r="KY3323" s="23"/>
    </row>
    <row r="3324" spans="36:311" x14ac:dyDescent="0.2">
      <c r="AJ3324" s="23"/>
      <c r="HH3324"/>
      <c r="IW3324" s="36"/>
      <c r="JI3324"/>
      <c r="JJ3324"/>
      <c r="KX3324" s="23"/>
      <c r="KY3324" s="23"/>
    </row>
    <row r="3325" spans="36:311" x14ac:dyDescent="0.2">
      <c r="AJ3325" s="23"/>
      <c r="HH3325"/>
      <c r="IW3325" s="36"/>
      <c r="JI3325"/>
      <c r="JJ3325"/>
      <c r="KX3325" s="23"/>
      <c r="KY3325" s="23"/>
    </row>
    <row r="3326" spans="36:311" x14ac:dyDescent="0.2">
      <c r="AJ3326" s="23"/>
      <c r="HH3326"/>
      <c r="IW3326" s="36"/>
      <c r="JI3326"/>
      <c r="JJ3326"/>
      <c r="KX3326" s="23"/>
      <c r="KY3326" s="23"/>
    </row>
    <row r="3327" spans="36:311" x14ac:dyDescent="0.2">
      <c r="AJ3327" s="23"/>
      <c r="HH3327"/>
      <c r="IW3327" s="36"/>
      <c r="JI3327"/>
      <c r="JJ3327"/>
      <c r="KX3327" s="23"/>
      <c r="KY3327" s="23"/>
    </row>
    <row r="3328" spans="36:311" x14ac:dyDescent="0.2">
      <c r="AJ3328" s="23"/>
      <c r="HH3328"/>
      <c r="IW3328" s="36"/>
      <c r="JI3328"/>
      <c r="JJ3328"/>
      <c r="KX3328" s="23"/>
      <c r="KY3328" s="23"/>
    </row>
    <row r="3329" spans="36:311" x14ac:dyDescent="0.2">
      <c r="AJ3329" s="23"/>
      <c r="HH3329"/>
      <c r="IW3329" s="36"/>
      <c r="JI3329"/>
      <c r="JJ3329"/>
      <c r="KX3329" s="23"/>
      <c r="KY3329" s="23"/>
    </row>
    <row r="3330" spans="36:311" x14ac:dyDescent="0.2">
      <c r="AJ3330" s="23"/>
      <c r="HH3330"/>
      <c r="IW3330" s="36"/>
      <c r="JI3330"/>
      <c r="JJ3330"/>
      <c r="KX3330" s="23"/>
      <c r="KY3330" s="23"/>
    </row>
    <row r="3331" spans="36:311" x14ac:dyDescent="0.2">
      <c r="AJ3331" s="23"/>
      <c r="HH3331"/>
      <c r="IW3331" s="36"/>
      <c r="JI3331"/>
      <c r="JJ3331"/>
      <c r="KX3331" s="23"/>
      <c r="KY3331" s="23"/>
    </row>
    <row r="3332" spans="36:311" x14ac:dyDescent="0.2">
      <c r="AJ3332" s="23"/>
      <c r="HH3332"/>
      <c r="IW3332" s="36"/>
      <c r="JI3332"/>
      <c r="JJ3332"/>
      <c r="KX3332" s="23"/>
      <c r="KY3332" s="23"/>
    </row>
    <row r="3333" spans="36:311" x14ac:dyDescent="0.2">
      <c r="AJ3333" s="23"/>
      <c r="HH3333"/>
      <c r="IW3333" s="36"/>
      <c r="JI3333"/>
      <c r="JJ3333"/>
      <c r="KX3333" s="23"/>
      <c r="KY3333" s="23"/>
    </row>
    <row r="3334" spans="36:311" x14ac:dyDescent="0.2">
      <c r="AJ3334" s="23"/>
      <c r="HH3334"/>
      <c r="IW3334" s="36"/>
      <c r="JI3334"/>
      <c r="JJ3334"/>
      <c r="KX3334" s="23"/>
      <c r="KY3334" s="23"/>
    </row>
    <row r="3335" spans="36:311" x14ac:dyDescent="0.2">
      <c r="AJ3335" s="23"/>
      <c r="HH3335"/>
      <c r="IW3335" s="36"/>
      <c r="JI3335"/>
      <c r="JJ3335"/>
      <c r="KX3335" s="23"/>
      <c r="KY3335" s="23"/>
    </row>
    <row r="3336" spans="36:311" x14ac:dyDescent="0.2">
      <c r="AJ3336" s="23"/>
      <c r="HH3336"/>
      <c r="IW3336" s="36"/>
      <c r="JI3336"/>
      <c r="JJ3336"/>
      <c r="KX3336" s="23"/>
      <c r="KY3336" s="23"/>
    </row>
    <row r="3337" spans="36:311" x14ac:dyDescent="0.2">
      <c r="AJ3337" s="23"/>
      <c r="HH3337"/>
      <c r="IW3337" s="36"/>
      <c r="JI3337"/>
      <c r="JJ3337"/>
      <c r="KX3337" s="23"/>
      <c r="KY3337" s="23"/>
    </row>
    <row r="3338" spans="36:311" x14ac:dyDescent="0.2">
      <c r="AJ3338" s="23"/>
      <c r="HH3338"/>
      <c r="IW3338" s="36"/>
      <c r="JI3338"/>
      <c r="JJ3338"/>
      <c r="KX3338" s="23"/>
      <c r="KY3338" s="23"/>
    </row>
    <row r="3339" spans="36:311" x14ac:dyDescent="0.2">
      <c r="AJ3339" s="23"/>
      <c r="HH3339"/>
      <c r="IW3339" s="36"/>
      <c r="JI3339"/>
      <c r="JJ3339"/>
      <c r="KX3339" s="23"/>
      <c r="KY3339" s="23"/>
    </row>
    <row r="3340" spans="36:311" x14ac:dyDescent="0.2">
      <c r="AJ3340" s="23"/>
      <c r="HH3340"/>
      <c r="IW3340" s="36"/>
      <c r="JI3340"/>
      <c r="JJ3340"/>
      <c r="KX3340" s="23"/>
      <c r="KY3340" s="23"/>
    </row>
    <row r="3341" spans="36:311" x14ac:dyDescent="0.2">
      <c r="AJ3341" s="23"/>
      <c r="HH3341"/>
      <c r="IW3341" s="36"/>
      <c r="JI3341"/>
      <c r="JJ3341"/>
      <c r="KX3341" s="23"/>
      <c r="KY3341" s="23"/>
    </row>
    <row r="3342" spans="36:311" x14ac:dyDescent="0.2">
      <c r="AJ3342" s="23"/>
      <c r="HH3342"/>
      <c r="IW3342" s="36"/>
      <c r="JI3342"/>
      <c r="JJ3342"/>
      <c r="KX3342" s="23"/>
      <c r="KY3342" s="23"/>
    </row>
    <row r="3343" spans="36:311" x14ac:dyDescent="0.2">
      <c r="AJ3343" s="23"/>
      <c r="HH3343"/>
      <c r="IW3343" s="36"/>
      <c r="JI3343"/>
      <c r="JJ3343"/>
      <c r="KX3343" s="23"/>
      <c r="KY3343" s="23"/>
    </row>
    <row r="3344" spans="36:311" x14ac:dyDescent="0.2">
      <c r="AJ3344" s="23"/>
      <c r="HH3344"/>
      <c r="IW3344" s="36"/>
      <c r="JI3344"/>
      <c r="JJ3344"/>
      <c r="KX3344" s="23"/>
      <c r="KY3344" s="23"/>
    </row>
    <row r="3345" spans="36:311" x14ac:dyDescent="0.2">
      <c r="AJ3345" s="23"/>
      <c r="HH3345"/>
      <c r="IW3345" s="36"/>
      <c r="JI3345"/>
      <c r="JJ3345"/>
      <c r="KX3345" s="23"/>
      <c r="KY3345" s="23"/>
    </row>
    <row r="3346" spans="36:311" x14ac:dyDescent="0.2">
      <c r="AJ3346" s="23"/>
      <c r="HH3346"/>
      <c r="IW3346" s="36"/>
      <c r="JI3346"/>
      <c r="JJ3346"/>
      <c r="KX3346" s="23"/>
      <c r="KY3346" s="23"/>
    </row>
    <row r="3347" spans="36:311" x14ac:dyDescent="0.2">
      <c r="AJ3347" s="23"/>
      <c r="HH3347"/>
      <c r="IW3347" s="36"/>
      <c r="JI3347"/>
      <c r="JJ3347"/>
      <c r="KX3347" s="23"/>
      <c r="KY3347" s="23"/>
    </row>
    <row r="3348" spans="36:311" x14ac:dyDescent="0.2">
      <c r="AJ3348" s="23"/>
      <c r="HH3348"/>
      <c r="IW3348" s="36"/>
      <c r="JI3348"/>
      <c r="JJ3348"/>
      <c r="KX3348" s="23"/>
      <c r="KY3348" s="23"/>
    </row>
    <row r="3349" spans="36:311" x14ac:dyDescent="0.2">
      <c r="AJ3349" s="23"/>
      <c r="HH3349"/>
      <c r="IW3349" s="36"/>
      <c r="JI3349"/>
      <c r="JJ3349"/>
      <c r="KX3349" s="23"/>
      <c r="KY3349" s="23"/>
    </row>
    <row r="3350" spans="36:311" x14ac:dyDescent="0.2">
      <c r="AJ3350" s="23"/>
      <c r="HH3350"/>
      <c r="IW3350" s="36"/>
      <c r="JI3350"/>
      <c r="JJ3350"/>
      <c r="KX3350" s="23"/>
      <c r="KY3350" s="23"/>
    </row>
    <row r="3351" spans="36:311" x14ac:dyDescent="0.2">
      <c r="AJ3351" s="23"/>
      <c r="HH3351"/>
      <c r="IW3351" s="36"/>
      <c r="JI3351"/>
      <c r="JJ3351"/>
      <c r="KX3351" s="23"/>
      <c r="KY3351" s="23"/>
    </row>
    <row r="3352" spans="36:311" x14ac:dyDescent="0.2">
      <c r="AJ3352" s="23"/>
      <c r="HH3352"/>
      <c r="IW3352" s="36"/>
      <c r="JI3352"/>
      <c r="JJ3352"/>
      <c r="KX3352" s="23"/>
      <c r="KY3352" s="23"/>
    </row>
    <row r="3353" spans="36:311" x14ac:dyDescent="0.2">
      <c r="AJ3353" s="23"/>
      <c r="HH3353"/>
      <c r="IW3353" s="36"/>
      <c r="JI3353"/>
      <c r="JJ3353"/>
      <c r="KX3353" s="23"/>
      <c r="KY3353" s="23"/>
    </row>
    <row r="3354" spans="36:311" x14ac:dyDescent="0.2">
      <c r="AJ3354" s="23"/>
      <c r="HH3354"/>
      <c r="IW3354" s="36"/>
      <c r="JI3354"/>
      <c r="JJ3354"/>
      <c r="KX3354" s="23"/>
      <c r="KY3354" s="23"/>
    </row>
    <row r="3355" spans="36:311" x14ac:dyDescent="0.2">
      <c r="AJ3355" s="23"/>
      <c r="HH3355"/>
      <c r="IW3355" s="36"/>
      <c r="JI3355"/>
      <c r="JJ3355"/>
      <c r="KX3355" s="23"/>
      <c r="KY3355" s="23"/>
    </row>
    <row r="3356" spans="36:311" x14ac:dyDescent="0.2">
      <c r="AJ3356" s="23"/>
      <c r="HH3356"/>
      <c r="IW3356" s="36"/>
      <c r="JI3356"/>
      <c r="JJ3356"/>
      <c r="KX3356" s="23"/>
      <c r="KY3356" s="23"/>
    </row>
    <row r="3357" spans="36:311" x14ac:dyDescent="0.2">
      <c r="AJ3357" s="23"/>
      <c r="HH3357"/>
      <c r="IW3357" s="36"/>
      <c r="JI3357"/>
      <c r="JJ3357"/>
      <c r="KX3357" s="23"/>
      <c r="KY3357" s="23"/>
    </row>
    <row r="3358" spans="36:311" x14ac:dyDescent="0.2">
      <c r="AJ3358" s="23"/>
      <c r="HH3358"/>
      <c r="IW3358" s="36"/>
      <c r="JI3358"/>
      <c r="JJ3358"/>
      <c r="KX3358" s="23"/>
      <c r="KY3358" s="23"/>
    </row>
    <row r="3359" spans="36:311" x14ac:dyDescent="0.2">
      <c r="AJ3359" s="23"/>
      <c r="HH3359"/>
      <c r="IW3359" s="36"/>
      <c r="JI3359"/>
      <c r="JJ3359"/>
      <c r="KX3359" s="23"/>
      <c r="KY3359" s="23"/>
    </row>
    <row r="3360" spans="36:311" x14ac:dyDescent="0.2">
      <c r="AJ3360" s="23"/>
      <c r="HH3360"/>
      <c r="IW3360" s="36"/>
      <c r="JI3360"/>
      <c r="JJ3360"/>
      <c r="KX3360" s="23"/>
      <c r="KY3360" s="23"/>
    </row>
    <row r="3361" spans="36:311" x14ac:dyDescent="0.2">
      <c r="AJ3361" s="23"/>
      <c r="HH3361"/>
      <c r="IW3361" s="36"/>
      <c r="JI3361"/>
      <c r="JJ3361"/>
      <c r="KX3361" s="23"/>
      <c r="KY3361" s="23"/>
    </row>
    <row r="3362" spans="36:311" x14ac:dyDescent="0.2">
      <c r="AJ3362" s="23"/>
      <c r="HH3362"/>
      <c r="IW3362" s="36"/>
      <c r="JI3362"/>
      <c r="JJ3362"/>
      <c r="KX3362" s="23"/>
      <c r="KY3362" s="23"/>
    </row>
    <row r="3363" spans="36:311" x14ac:dyDescent="0.2">
      <c r="AJ3363" s="23"/>
      <c r="HH3363"/>
      <c r="IW3363" s="36"/>
      <c r="JI3363"/>
      <c r="JJ3363"/>
      <c r="KX3363" s="23"/>
      <c r="KY3363" s="23"/>
    </row>
    <row r="3364" spans="36:311" x14ac:dyDescent="0.2">
      <c r="AJ3364" s="23"/>
      <c r="HH3364"/>
      <c r="IW3364" s="36"/>
      <c r="JI3364"/>
      <c r="JJ3364"/>
      <c r="KX3364" s="23"/>
      <c r="KY3364" s="23"/>
    </row>
    <row r="3365" spans="36:311" x14ac:dyDescent="0.2">
      <c r="AJ3365" s="23"/>
      <c r="HH3365"/>
      <c r="IW3365" s="36"/>
      <c r="JI3365"/>
      <c r="JJ3365"/>
      <c r="KX3365" s="23"/>
      <c r="KY3365" s="23"/>
    </row>
    <row r="3366" spans="36:311" x14ac:dyDescent="0.2">
      <c r="AJ3366" s="23"/>
      <c r="HH3366"/>
      <c r="IW3366" s="36"/>
      <c r="JI3366"/>
      <c r="JJ3366"/>
      <c r="KX3366" s="23"/>
      <c r="KY3366" s="23"/>
    </row>
    <row r="3367" spans="36:311" x14ac:dyDescent="0.2">
      <c r="AJ3367" s="23"/>
      <c r="HH3367"/>
      <c r="IW3367" s="36"/>
      <c r="JI3367"/>
      <c r="JJ3367"/>
      <c r="KX3367" s="23"/>
      <c r="KY3367" s="23"/>
    </row>
    <row r="3368" spans="36:311" x14ac:dyDescent="0.2">
      <c r="AJ3368" s="23"/>
      <c r="HH3368"/>
      <c r="IW3368" s="36"/>
      <c r="JI3368"/>
      <c r="JJ3368"/>
      <c r="KX3368" s="23"/>
      <c r="KY3368" s="23"/>
    </row>
    <row r="3369" spans="36:311" x14ac:dyDescent="0.2">
      <c r="AJ3369" s="23"/>
      <c r="HH3369"/>
      <c r="IW3369" s="36"/>
      <c r="JI3369"/>
      <c r="JJ3369"/>
      <c r="KX3369" s="23"/>
      <c r="KY3369" s="23"/>
    </row>
    <row r="3370" spans="36:311" x14ac:dyDescent="0.2">
      <c r="AJ3370" s="23"/>
      <c r="HH3370"/>
      <c r="IW3370" s="36"/>
      <c r="JI3370"/>
      <c r="JJ3370"/>
      <c r="KX3370" s="23"/>
      <c r="KY3370" s="23"/>
    </row>
    <row r="3371" spans="36:311" x14ac:dyDescent="0.2">
      <c r="AJ3371" s="23"/>
      <c r="HH3371"/>
      <c r="IW3371" s="36"/>
      <c r="JI3371"/>
      <c r="JJ3371"/>
      <c r="KX3371" s="23"/>
      <c r="KY3371" s="23"/>
    </row>
    <row r="3372" spans="36:311" x14ac:dyDescent="0.2">
      <c r="AJ3372" s="23"/>
      <c r="HH3372"/>
      <c r="IW3372" s="36"/>
      <c r="JI3372"/>
      <c r="JJ3372"/>
      <c r="KX3372" s="23"/>
      <c r="KY3372" s="23"/>
    </row>
    <row r="3373" spans="36:311" x14ac:dyDescent="0.2">
      <c r="AJ3373" s="23"/>
      <c r="HH3373"/>
      <c r="IW3373" s="36"/>
      <c r="JI3373"/>
      <c r="JJ3373"/>
      <c r="KX3373" s="23"/>
      <c r="KY3373" s="23"/>
    </row>
    <row r="3374" spans="36:311" x14ac:dyDescent="0.2">
      <c r="AJ3374" s="23"/>
      <c r="HH3374"/>
      <c r="IW3374" s="36"/>
      <c r="JI3374"/>
      <c r="JJ3374"/>
      <c r="KX3374" s="23"/>
      <c r="KY3374" s="23"/>
    </row>
    <row r="3375" spans="36:311" x14ac:dyDescent="0.2">
      <c r="AJ3375" s="23"/>
      <c r="HH3375"/>
      <c r="IW3375" s="36"/>
      <c r="JI3375"/>
      <c r="JJ3375"/>
      <c r="KX3375" s="23"/>
      <c r="KY3375" s="23"/>
    </row>
    <row r="3376" spans="36:311" x14ac:dyDescent="0.2">
      <c r="AJ3376" s="23"/>
      <c r="HH3376"/>
      <c r="IW3376" s="36"/>
      <c r="JI3376"/>
      <c r="JJ3376"/>
      <c r="KX3376" s="23"/>
      <c r="KY3376" s="23"/>
    </row>
    <row r="3377" spans="36:311" x14ac:dyDescent="0.2">
      <c r="AJ3377" s="23"/>
      <c r="HH3377"/>
      <c r="IW3377" s="36"/>
      <c r="JI3377"/>
      <c r="JJ3377"/>
      <c r="KX3377" s="23"/>
      <c r="KY3377" s="23"/>
    </row>
    <row r="3378" spans="36:311" x14ac:dyDescent="0.2">
      <c r="AJ3378" s="23"/>
      <c r="HH3378"/>
      <c r="IW3378" s="36"/>
      <c r="JI3378"/>
      <c r="JJ3378"/>
      <c r="KX3378" s="23"/>
      <c r="KY3378" s="23"/>
    </row>
    <row r="3379" spans="36:311" x14ac:dyDescent="0.2">
      <c r="AJ3379" s="23"/>
      <c r="HH3379"/>
      <c r="IW3379" s="36"/>
      <c r="JI3379"/>
      <c r="JJ3379"/>
      <c r="KX3379" s="23"/>
      <c r="KY3379" s="23"/>
    </row>
    <row r="3380" spans="36:311" x14ac:dyDescent="0.2">
      <c r="AJ3380" s="23"/>
      <c r="HH3380"/>
      <c r="IW3380" s="36"/>
      <c r="JI3380"/>
      <c r="JJ3380"/>
      <c r="KX3380" s="23"/>
      <c r="KY3380" s="23"/>
    </row>
    <row r="3381" spans="36:311" x14ac:dyDescent="0.2">
      <c r="AJ3381" s="23"/>
      <c r="HH3381"/>
      <c r="IW3381" s="36"/>
      <c r="JI3381"/>
      <c r="JJ3381"/>
      <c r="KX3381" s="23"/>
      <c r="KY3381" s="23"/>
    </row>
    <row r="3382" spans="36:311" x14ac:dyDescent="0.2">
      <c r="AJ3382" s="23"/>
      <c r="HH3382"/>
      <c r="IW3382" s="36"/>
      <c r="JI3382"/>
      <c r="JJ3382"/>
      <c r="KX3382" s="23"/>
      <c r="KY3382" s="23"/>
    </row>
    <row r="3383" spans="36:311" x14ac:dyDescent="0.2">
      <c r="AJ3383" s="23"/>
      <c r="HH3383"/>
      <c r="IW3383" s="36"/>
      <c r="JI3383"/>
      <c r="JJ3383"/>
      <c r="KX3383" s="23"/>
      <c r="KY3383" s="23"/>
    </row>
    <row r="3384" spans="36:311" x14ac:dyDescent="0.2">
      <c r="AJ3384" s="23"/>
      <c r="HH3384"/>
      <c r="IW3384" s="36"/>
      <c r="JI3384"/>
      <c r="JJ3384"/>
      <c r="KX3384" s="23"/>
      <c r="KY3384" s="23"/>
    </row>
    <row r="3385" spans="36:311" x14ac:dyDescent="0.2">
      <c r="AJ3385" s="23"/>
      <c r="HH3385"/>
      <c r="IW3385" s="36"/>
      <c r="JI3385"/>
      <c r="JJ3385"/>
      <c r="KX3385" s="23"/>
      <c r="KY3385" s="23"/>
    </row>
    <row r="3386" spans="36:311" x14ac:dyDescent="0.2">
      <c r="AJ3386" s="23"/>
      <c r="HH3386"/>
      <c r="IW3386" s="36"/>
      <c r="JI3386"/>
      <c r="JJ3386"/>
      <c r="KX3386" s="23"/>
      <c r="KY3386" s="23"/>
    </row>
    <row r="3387" spans="36:311" x14ac:dyDescent="0.2">
      <c r="AJ3387" s="23"/>
      <c r="HH3387"/>
      <c r="IW3387" s="36"/>
      <c r="JI3387"/>
      <c r="JJ3387"/>
      <c r="KX3387" s="23"/>
      <c r="KY3387" s="23"/>
    </row>
    <row r="3388" spans="36:311" x14ac:dyDescent="0.2">
      <c r="AJ3388" s="23"/>
      <c r="HH3388"/>
      <c r="IW3388" s="36"/>
      <c r="JI3388"/>
      <c r="JJ3388"/>
      <c r="KX3388" s="23"/>
      <c r="KY3388" s="23"/>
    </row>
    <row r="3389" spans="36:311" x14ac:dyDescent="0.2">
      <c r="AJ3389" s="23"/>
      <c r="HH3389"/>
      <c r="IW3389" s="36"/>
      <c r="JI3389"/>
      <c r="JJ3389"/>
      <c r="KX3389" s="23"/>
      <c r="KY3389" s="23"/>
    </row>
    <row r="3390" spans="36:311" x14ac:dyDescent="0.2">
      <c r="AJ3390" s="23"/>
      <c r="HH3390"/>
      <c r="IW3390" s="36"/>
      <c r="JI3390"/>
      <c r="JJ3390"/>
      <c r="KX3390" s="23"/>
      <c r="KY3390" s="23"/>
    </row>
    <row r="3391" spans="36:311" x14ac:dyDescent="0.2">
      <c r="AJ3391" s="23"/>
      <c r="HH3391"/>
      <c r="IW3391" s="36"/>
      <c r="JI3391"/>
      <c r="JJ3391"/>
      <c r="KX3391" s="23"/>
      <c r="KY3391" s="23"/>
    </row>
    <row r="3392" spans="36:311" x14ac:dyDescent="0.2">
      <c r="AJ3392" s="23"/>
      <c r="HH3392"/>
      <c r="IW3392" s="36"/>
      <c r="JI3392"/>
      <c r="JJ3392"/>
      <c r="KX3392" s="23"/>
      <c r="KY3392" s="23"/>
    </row>
    <row r="3393" spans="36:311" x14ac:dyDescent="0.2">
      <c r="AJ3393" s="23"/>
      <c r="HH3393"/>
      <c r="IW3393" s="36"/>
      <c r="JI3393"/>
      <c r="JJ3393"/>
      <c r="KX3393" s="23"/>
      <c r="KY3393" s="23"/>
    </row>
    <row r="3394" spans="36:311" x14ac:dyDescent="0.2">
      <c r="AJ3394" s="23"/>
      <c r="HH3394"/>
      <c r="IW3394" s="36"/>
      <c r="JI3394"/>
      <c r="JJ3394"/>
      <c r="KX3394" s="23"/>
      <c r="KY3394" s="23"/>
    </row>
    <row r="3395" spans="36:311" x14ac:dyDescent="0.2">
      <c r="AJ3395" s="23"/>
      <c r="HH3395"/>
      <c r="IW3395" s="36"/>
      <c r="JI3395"/>
      <c r="JJ3395"/>
      <c r="KX3395" s="23"/>
      <c r="KY3395" s="23"/>
    </row>
    <row r="3396" spans="36:311" x14ac:dyDescent="0.2">
      <c r="AJ3396" s="23"/>
      <c r="HH3396"/>
      <c r="IW3396" s="36"/>
      <c r="JI3396"/>
      <c r="JJ3396"/>
      <c r="KX3396" s="23"/>
      <c r="KY3396" s="23"/>
    </row>
    <row r="3397" spans="36:311" x14ac:dyDescent="0.2">
      <c r="AJ3397" s="23"/>
      <c r="HH3397"/>
      <c r="IW3397" s="36"/>
      <c r="JI3397"/>
      <c r="JJ3397"/>
      <c r="KX3397" s="23"/>
      <c r="KY3397" s="23"/>
    </row>
    <row r="3398" spans="36:311" x14ac:dyDescent="0.2">
      <c r="AJ3398" s="23"/>
      <c r="HH3398"/>
      <c r="IW3398" s="36"/>
      <c r="JI3398"/>
      <c r="JJ3398"/>
      <c r="KX3398" s="23"/>
      <c r="KY3398" s="23"/>
    </row>
    <row r="3399" spans="36:311" x14ac:dyDescent="0.2">
      <c r="AJ3399" s="23"/>
      <c r="HH3399"/>
      <c r="IW3399" s="36"/>
      <c r="JI3399"/>
      <c r="JJ3399"/>
      <c r="KX3399" s="23"/>
      <c r="KY3399" s="23"/>
    </row>
    <row r="3400" spans="36:311" x14ac:dyDescent="0.2">
      <c r="AJ3400" s="23"/>
      <c r="HH3400"/>
      <c r="IW3400" s="36"/>
      <c r="JI3400"/>
      <c r="JJ3400"/>
      <c r="KX3400" s="23"/>
      <c r="KY3400" s="23"/>
    </row>
    <row r="3401" spans="36:311" x14ac:dyDescent="0.2">
      <c r="AJ3401" s="23"/>
      <c r="HH3401"/>
      <c r="IW3401" s="36"/>
      <c r="JI3401"/>
      <c r="JJ3401"/>
      <c r="KX3401" s="23"/>
      <c r="KY3401" s="23"/>
    </row>
    <row r="3402" spans="36:311" x14ac:dyDescent="0.2">
      <c r="AJ3402" s="23"/>
      <c r="HH3402"/>
      <c r="IW3402" s="36"/>
      <c r="JI3402"/>
      <c r="JJ3402"/>
      <c r="KX3402" s="23"/>
      <c r="KY3402" s="23"/>
    </row>
    <row r="3403" spans="36:311" x14ac:dyDescent="0.2">
      <c r="AJ3403" s="23"/>
      <c r="HH3403"/>
      <c r="IW3403" s="36"/>
      <c r="JI3403"/>
      <c r="JJ3403"/>
      <c r="KX3403" s="23"/>
      <c r="KY3403" s="23"/>
    </row>
    <row r="3404" spans="36:311" x14ac:dyDescent="0.2">
      <c r="AJ3404" s="23"/>
      <c r="HH3404"/>
      <c r="IW3404" s="36"/>
      <c r="JI3404"/>
      <c r="JJ3404"/>
      <c r="KX3404" s="23"/>
      <c r="KY3404" s="23"/>
    </row>
    <row r="3405" spans="36:311" x14ac:dyDescent="0.2">
      <c r="AJ3405" s="23"/>
      <c r="HH3405"/>
      <c r="IW3405" s="36"/>
      <c r="JI3405"/>
      <c r="JJ3405"/>
      <c r="KX3405" s="23"/>
      <c r="KY3405" s="23"/>
    </row>
    <row r="3406" spans="36:311" x14ac:dyDescent="0.2">
      <c r="AJ3406" s="23"/>
      <c r="HH3406"/>
      <c r="IW3406" s="36"/>
      <c r="JI3406"/>
      <c r="JJ3406"/>
      <c r="KX3406" s="23"/>
      <c r="KY3406" s="23"/>
    </row>
    <row r="3407" spans="36:311" x14ac:dyDescent="0.2">
      <c r="AJ3407" s="23"/>
      <c r="HH3407"/>
      <c r="IW3407" s="36"/>
      <c r="JI3407"/>
      <c r="JJ3407"/>
      <c r="KX3407" s="23"/>
      <c r="KY3407" s="23"/>
    </row>
    <row r="3408" spans="36:311" x14ac:dyDescent="0.2">
      <c r="AJ3408" s="23"/>
      <c r="HH3408"/>
      <c r="IW3408" s="36"/>
      <c r="JI3408"/>
      <c r="JJ3408"/>
      <c r="KX3408" s="23"/>
      <c r="KY3408" s="23"/>
    </row>
    <row r="3409" spans="36:311" x14ac:dyDescent="0.2">
      <c r="AJ3409" s="23"/>
      <c r="HH3409"/>
      <c r="IW3409" s="36"/>
      <c r="JI3409"/>
      <c r="JJ3409"/>
      <c r="KX3409" s="23"/>
      <c r="KY3409" s="23"/>
    </row>
    <row r="3410" spans="36:311" x14ac:dyDescent="0.2">
      <c r="AJ3410" s="23"/>
      <c r="HH3410"/>
      <c r="IW3410" s="36"/>
      <c r="JI3410"/>
      <c r="JJ3410"/>
      <c r="KX3410" s="23"/>
      <c r="KY3410" s="23"/>
    </row>
    <row r="3411" spans="36:311" x14ac:dyDescent="0.2">
      <c r="AJ3411" s="23"/>
      <c r="HH3411"/>
      <c r="IW3411" s="36"/>
      <c r="JI3411"/>
      <c r="JJ3411"/>
      <c r="KX3411" s="23"/>
      <c r="KY3411" s="23"/>
    </row>
    <row r="3412" spans="36:311" x14ac:dyDescent="0.2">
      <c r="AJ3412" s="23"/>
      <c r="HH3412"/>
      <c r="IW3412" s="36"/>
      <c r="JI3412"/>
      <c r="JJ3412"/>
      <c r="KX3412" s="23"/>
      <c r="KY3412" s="23"/>
    </row>
    <row r="3413" spans="36:311" x14ac:dyDescent="0.2">
      <c r="AJ3413" s="23"/>
      <c r="HH3413"/>
      <c r="IW3413" s="36"/>
      <c r="JI3413"/>
      <c r="JJ3413"/>
      <c r="KX3413" s="23"/>
      <c r="KY3413" s="23"/>
    </row>
    <row r="3414" spans="36:311" x14ac:dyDescent="0.2">
      <c r="AJ3414" s="23"/>
      <c r="HH3414"/>
      <c r="IW3414" s="36"/>
      <c r="JI3414"/>
      <c r="JJ3414"/>
      <c r="KX3414" s="23"/>
      <c r="KY3414" s="23"/>
    </row>
    <row r="3415" spans="36:311" x14ac:dyDescent="0.2">
      <c r="AJ3415" s="23"/>
      <c r="HH3415"/>
      <c r="IW3415" s="36"/>
      <c r="JI3415"/>
      <c r="JJ3415"/>
      <c r="KX3415" s="23"/>
      <c r="KY3415" s="23"/>
    </row>
    <row r="3416" spans="36:311" x14ac:dyDescent="0.2">
      <c r="AJ3416" s="23"/>
      <c r="HH3416"/>
      <c r="IW3416" s="36"/>
      <c r="JI3416"/>
      <c r="JJ3416"/>
      <c r="KX3416" s="23"/>
      <c r="KY3416" s="23"/>
    </row>
    <row r="3417" spans="36:311" x14ac:dyDescent="0.2">
      <c r="AJ3417" s="23"/>
      <c r="HH3417"/>
      <c r="IW3417" s="36"/>
      <c r="JI3417"/>
      <c r="JJ3417"/>
      <c r="KX3417" s="23"/>
      <c r="KY3417" s="23"/>
    </row>
    <row r="3418" spans="36:311" x14ac:dyDescent="0.2">
      <c r="AJ3418" s="23"/>
      <c r="HH3418"/>
      <c r="IW3418" s="36"/>
      <c r="JI3418"/>
      <c r="JJ3418"/>
      <c r="KX3418" s="23"/>
      <c r="KY3418" s="23"/>
    </row>
    <row r="3419" spans="36:311" x14ac:dyDescent="0.2">
      <c r="AJ3419" s="23"/>
      <c r="HH3419"/>
      <c r="IW3419" s="36"/>
      <c r="JI3419"/>
      <c r="JJ3419"/>
      <c r="KX3419" s="23"/>
      <c r="KY3419" s="23"/>
    </row>
    <row r="3420" spans="36:311" x14ac:dyDescent="0.2">
      <c r="AJ3420" s="23"/>
      <c r="HH3420"/>
      <c r="IW3420" s="36"/>
      <c r="JI3420"/>
      <c r="JJ3420"/>
      <c r="KX3420" s="23"/>
      <c r="KY3420" s="23"/>
    </row>
    <row r="3421" spans="36:311" x14ac:dyDescent="0.2">
      <c r="AJ3421" s="23"/>
      <c r="HH3421"/>
      <c r="IW3421" s="36"/>
      <c r="JI3421"/>
      <c r="JJ3421"/>
      <c r="KX3421" s="23"/>
      <c r="KY3421" s="23"/>
    </row>
    <row r="3422" spans="36:311" x14ac:dyDescent="0.2">
      <c r="AJ3422" s="23"/>
      <c r="HH3422"/>
      <c r="IW3422" s="36"/>
      <c r="JI3422"/>
      <c r="JJ3422"/>
      <c r="KX3422" s="23"/>
      <c r="KY3422" s="23"/>
    </row>
    <row r="3423" spans="36:311" x14ac:dyDescent="0.2">
      <c r="AJ3423" s="23"/>
      <c r="HH3423"/>
      <c r="IW3423" s="36"/>
      <c r="JI3423"/>
      <c r="JJ3423"/>
      <c r="KX3423" s="23"/>
      <c r="KY3423" s="23"/>
    </row>
    <row r="3424" spans="36:311" x14ac:dyDescent="0.2">
      <c r="AJ3424" s="23"/>
      <c r="HH3424"/>
      <c r="IW3424" s="36"/>
      <c r="JI3424"/>
      <c r="JJ3424"/>
      <c r="KX3424" s="23"/>
      <c r="KY3424" s="23"/>
    </row>
    <row r="3425" spans="36:311" x14ac:dyDescent="0.2">
      <c r="AJ3425" s="23"/>
      <c r="HH3425"/>
      <c r="IW3425" s="36"/>
      <c r="JI3425"/>
      <c r="JJ3425"/>
      <c r="KX3425" s="23"/>
      <c r="KY3425" s="23"/>
    </row>
    <row r="3426" spans="36:311" x14ac:dyDescent="0.2">
      <c r="AJ3426" s="23"/>
      <c r="HH3426"/>
      <c r="IW3426" s="36"/>
      <c r="JI3426"/>
      <c r="JJ3426"/>
      <c r="KX3426" s="23"/>
      <c r="KY3426" s="23"/>
    </row>
    <row r="3427" spans="36:311" x14ac:dyDescent="0.2">
      <c r="AJ3427" s="23"/>
      <c r="HH3427"/>
      <c r="IW3427" s="36"/>
      <c r="JI3427"/>
      <c r="JJ3427"/>
      <c r="KX3427" s="23"/>
      <c r="KY3427" s="23"/>
    </row>
    <row r="3428" spans="36:311" x14ac:dyDescent="0.2">
      <c r="AJ3428" s="23"/>
      <c r="HH3428"/>
      <c r="IW3428" s="36"/>
      <c r="JI3428"/>
      <c r="JJ3428"/>
      <c r="KX3428" s="23"/>
      <c r="KY3428" s="23"/>
    </row>
    <row r="3429" spans="36:311" x14ac:dyDescent="0.2">
      <c r="AJ3429" s="23"/>
      <c r="HH3429"/>
      <c r="IW3429" s="36"/>
      <c r="JI3429"/>
      <c r="JJ3429"/>
      <c r="KX3429" s="23"/>
      <c r="KY3429" s="23"/>
    </row>
    <row r="3430" spans="36:311" x14ac:dyDescent="0.2">
      <c r="AJ3430" s="23"/>
      <c r="HH3430"/>
      <c r="IW3430" s="36"/>
      <c r="JI3430"/>
      <c r="JJ3430"/>
      <c r="KX3430" s="23"/>
      <c r="KY3430" s="23"/>
    </row>
    <row r="3431" spans="36:311" x14ac:dyDescent="0.2">
      <c r="AJ3431" s="23"/>
      <c r="HH3431"/>
      <c r="IW3431" s="36"/>
      <c r="JI3431"/>
      <c r="JJ3431"/>
      <c r="KX3431" s="23"/>
      <c r="KY3431" s="23"/>
    </row>
    <row r="3432" spans="36:311" x14ac:dyDescent="0.2">
      <c r="AJ3432" s="23"/>
      <c r="HH3432"/>
      <c r="IW3432" s="36"/>
      <c r="JI3432"/>
      <c r="JJ3432"/>
      <c r="KX3432" s="23"/>
      <c r="KY3432" s="23"/>
    </row>
    <row r="3433" spans="36:311" x14ac:dyDescent="0.2">
      <c r="AJ3433" s="23"/>
      <c r="HH3433"/>
      <c r="IW3433" s="36"/>
      <c r="JI3433"/>
      <c r="JJ3433"/>
      <c r="KX3433" s="23"/>
      <c r="KY3433" s="23"/>
    </row>
    <row r="3434" spans="36:311" x14ac:dyDescent="0.2">
      <c r="AJ3434" s="23"/>
      <c r="HH3434"/>
      <c r="IW3434" s="36"/>
      <c r="JI3434"/>
      <c r="JJ3434"/>
      <c r="KX3434" s="23"/>
      <c r="KY3434" s="23"/>
    </row>
    <row r="3435" spans="36:311" x14ac:dyDescent="0.2">
      <c r="AJ3435" s="23"/>
      <c r="HH3435"/>
      <c r="IW3435" s="36"/>
      <c r="JI3435"/>
      <c r="JJ3435"/>
      <c r="KX3435" s="23"/>
      <c r="KY3435" s="23"/>
    </row>
    <row r="3436" spans="36:311" x14ac:dyDescent="0.2">
      <c r="AJ3436" s="23"/>
      <c r="HH3436"/>
      <c r="IW3436" s="36"/>
      <c r="JI3436"/>
      <c r="JJ3436"/>
      <c r="KX3436" s="23"/>
      <c r="KY3436" s="23"/>
    </row>
    <row r="3437" spans="36:311" x14ac:dyDescent="0.2">
      <c r="AJ3437" s="23"/>
      <c r="HH3437"/>
      <c r="IW3437" s="36"/>
      <c r="JI3437"/>
      <c r="JJ3437"/>
      <c r="KX3437" s="23"/>
      <c r="KY3437" s="23"/>
    </row>
    <row r="3438" spans="36:311" x14ac:dyDescent="0.2">
      <c r="AJ3438" s="23"/>
      <c r="HH3438"/>
      <c r="IW3438" s="36"/>
      <c r="JI3438"/>
      <c r="JJ3438"/>
      <c r="KX3438" s="23"/>
      <c r="KY3438" s="23"/>
    </row>
    <row r="3439" spans="36:311" x14ac:dyDescent="0.2">
      <c r="AJ3439" s="23"/>
      <c r="HH3439"/>
      <c r="IW3439" s="36"/>
      <c r="JI3439"/>
      <c r="JJ3439"/>
      <c r="KX3439" s="23"/>
      <c r="KY3439" s="23"/>
    </row>
    <row r="3440" spans="36:311" x14ac:dyDescent="0.2">
      <c r="AJ3440" s="23"/>
      <c r="HH3440"/>
      <c r="IW3440" s="36"/>
      <c r="JI3440"/>
      <c r="JJ3440"/>
      <c r="KX3440" s="23"/>
      <c r="KY3440" s="23"/>
    </row>
    <row r="3441" spans="36:311" x14ac:dyDescent="0.2">
      <c r="AJ3441" s="23"/>
      <c r="HH3441"/>
      <c r="IW3441" s="36"/>
      <c r="JI3441"/>
      <c r="JJ3441"/>
      <c r="KX3441" s="23"/>
      <c r="KY3441" s="23"/>
    </row>
    <row r="3442" spans="36:311" x14ac:dyDescent="0.2">
      <c r="AJ3442" s="23"/>
      <c r="HH3442"/>
      <c r="IW3442" s="36"/>
      <c r="JI3442"/>
      <c r="JJ3442"/>
      <c r="KX3442" s="23"/>
      <c r="KY3442" s="23"/>
    </row>
    <row r="3443" spans="36:311" x14ac:dyDescent="0.2">
      <c r="AJ3443" s="23"/>
      <c r="HH3443"/>
      <c r="IW3443" s="36"/>
      <c r="JI3443"/>
      <c r="JJ3443"/>
      <c r="KX3443" s="23"/>
      <c r="KY3443" s="23"/>
    </row>
    <row r="3444" spans="36:311" x14ac:dyDescent="0.2">
      <c r="AJ3444" s="23"/>
      <c r="HH3444"/>
      <c r="IW3444" s="36"/>
      <c r="JI3444"/>
      <c r="JJ3444"/>
      <c r="KX3444" s="23"/>
      <c r="KY3444" s="23"/>
    </row>
    <row r="3445" spans="36:311" x14ac:dyDescent="0.2">
      <c r="AJ3445" s="23"/>
      <c r="HH3445"/>
      <c r="IW3445" s="36"/>
      <c r="JI3445"/>
      <c r="JJ3445"/>
      <c r="KX3445" s="23"/>
      <c r="KY3445" s="23"/>
    </row>
    <row r="3446" spans="36:311" x14ac:dyDescent="0.2">
      <c r="AJ3446" s="23"/>
      <c r="HH3446"/>
      <c r="IW3446" s="36"/>
      <c r="JI3446"/>
      <c r="JJ3446"/>
      <c r="KX3446" s="23"/>
      <c r="KY3446" s="23"/>
    </row>
    <row r="3447" spans="36:311" x14ac:dyDescent="0.2">
      <c r="AJ3447" s="23"/>
      <c r="HH3447"/>
      <c r="IW3447" s="36"/>
      <c r="JI3447"/>
      <c r="JJ3447"/>
      <c r="KX3447" s="23"/>
      <c r="KY3447" s="23"/>
    </row>
    <row r="3448" spans="36:311" x14ac:dyDescent="0.2">
      <c r="AJ3448" s="23"/>
      <c r="HH3448"/>
      <c r="IW3448" s="36"/>
      <c r="JI3448"/>
      <c r="JJ3448"/>
      <c r="KX3448" s="23"/>
      <c r="KY3448" s="23"/>
    </row>
    <row r="3449" spans="36:311" x14ac:dyDescent="0.2">
      <c r="AJ3449" s="23"/>
      <c r="HH3449"/>
      <c r="IW3449" s="36"/>
      <c r="JI3449"/>
      <c r="JJ3449"/>
      <c r="KX3449" s="23"/>
      <c r="KY3449" s="23"/>
    </row>
    <row r="3450" spans="36:311" x14ac:dyDescent="0.2">
      <c r="AJ3450" s="23"/>
      <c r="HH3450"/>
      <c r="IW3450" s="36"/>
      <c r="JI3450"/>
      <c r="JJ3450"/>
      <c r="KX3450" s="23"/>
      <c r="KY3450" s="23"/>
    </row>
    <row r="3451" spans="36:311" x14ac:dyDescent="0.2">
      <c r="AJ3451" s="23"/>
      <c r="HH3451"/>
      <c r="IW3451" s="36"/>
      <c r="JI3451"/>
      <c r="JJ3451"/>
      <c r="KX3451" s="23"/>
      <c r="KY3451" s="23"/>
    </row>
    <row r="3452" spans="36:311" x14ac:dyDescent="0.2">
      <c r="AJ3452" s="23"/>
      <c r="HH3452"/>
      <c r="IW3452" s="36"/>
      <c r="JI3452"/>
      <c r="JJ3452"/>
      <c r="KX3452" s="23"/>
      <c r="KY3452" s="23"/>
    </row>
    <row r="3453" spans="36:311" x14ac:dyDescent="0.2">
      <c r="AJ3453" s="23"/>
      <c r="HH3453"/>
      <c r="IW3453" s="36"/>
      <c r="JI3453"/>
      <c r="JJ3453"/>
      <c r="KX3453" s="23"/>
      <c r="KY3453" s="23"/>
    </row>
    <row r="3454" spans="36:311" x14ac:dyDescent="0.2">
      <c r="AJ3454" s="23"/>
      <c r="HH3454"/>
      <c r="IW3454" s="36"/>
      <c r="JI3454"/>
      <c r="JJ3454"/>
      <c r="KX3454" s="23"/>
      <c r="KY3454" s="23"/>
    </row>
    <row r="3455" spans="36:311" x14ac:dyDescent="0.2">
      <c r="AJ3455" s="23"/>
      <c r="HH3455"/>
      <c r="IW3455" s="36"/>
      <c r="JI3455"/>
      <c r="JJ3455"/>
      <c r="KX3455" s="23"/>
      <c r="KY3455" s="23"/>
    </row>
    <row r="3456" spans="36:311" x14ac:dyDescent="0.2">
      <c r="AJ3456" s="23"/>
      <c r="HH3456"/>
      <c r="IW3456" s="36"/>
      <c r="JI3456"/>
      <c r="JJ3456"/>
      <c r="KX3456" s="23"/>
      <c r="KY3456" s="23"/>
    </row>
    <row r="3457" spans="36:311" x14ac:dyDescent="0.2">
      <c r="AJ3457" s="23"/>
      <c r="HH3457"/>
      <c r="IW3457" s="36"/>
      <c r="JI3457"/>
      <c r="JJ3457"/>
      <c r="KX3457" s="23"/>
      <c r="KY3457" s="23"/>
    </row>
    <row r="3458" spans="36:311" x14ac:dyDescent="0.2">
      <c r="AJ3458" s="23"/>
      <c r="HH3458"/>
      <c r="IW3458" s="36"/>
      <c r="JI3458"/>
      <c r="JJ3458"/>
      <c r="KX3458" s="23"/>
      <c r="KY3458" s="23"/>
    </row>
    <row r="3459" spans="36:311" x14ac:dyDescent="0.2">
      <c r="AJ3459" s="23"/>
      <c r="HH3459"/>
      <c r="IW3459" s="36"/>
      <c r="JI3459"/>
      <c r="JJ3459"/>
      <c r="KX3459" s="23"/>
      <c r="KY3459" s="23"/>
    </row>
    <row r="3460" spans="36:311" x14ac:dyDescent="0.2">
      <c r="AJ3460" s="23"/>
      <c r="HH3460"/>
      <c r="IW3460" s="36"/>
      <c r="JI3460"/>
      <c r="JJ3460"/>
      <c r="KX3460" s="23"/>
      <c r="KY3460" s="23"/>
    </row>
    <row r="3461" spans="36:311" x14ac:dyDescent="0.2">
      <c r="AJ3461" s="23"/>
      <c r="HH3461"/>
      <c r="IW3461" s="36"/>
      <c r="JI3461"/>
      <c r="JJ3461"/>
      <c r="KX3461" s="23"/>
      <c r="KY3461" s="23"/>
    </row>
    <row r="3462" spans="36:311" x14ac:dyDescent="0.2">
      <c r="AJ3462" s="23"/>
      <c r="HH3462"/>
      <c r="IW3462" s="36"/>
      <c r="JI3462"/>
      <c r="JJ3462"/>
      <c r="KX3462" s="23"/>
      <c r="KY3462" s="23"/>
    </row>
    <row r="3463" spans="36:311" x14ac:dyDescent="0.2">
      <c r="AJ3463" s="23"/>
      <c r="HH3463"/>
      <c r="IW3463" s="36"/>
      <c r="JI3463"/>
      <c r="JJ3463"/>
      <c r="KX3463" s="23"/>
      <c r="KY3463" s="23"/>
    </row>
    <row r="3464" spans="36:311" x14ac:dyDescent="0.2">
      <c r="AJ3464" s="23"/>
      <c r="HH3464"/>
      <c r="IW3464" s="36"/>
      <c r="JI3464"/>
      <c r="JJ3464"/>
      <c r="KX3464" s="23"/>
      <c r="KY3464" s="23"/>
    </row>
    <row r="3465" spans="36:311" x14ac:dyDescent="0.2">
      <c r="AJ3465" s="23"/>
      <c r="HH3465"/>
      <c r="IW3465" s="36"/>
      <c r="JI3465"/>
      <c r="JJ3465"/>
      <c r="KX3465" s="23"/>
      <c r="KY3465" s="23"/>
    </row>
    <row r="3466" spans="36:311" x14ac:dyDescent="0.2">
      <c r="AJ3466" s="23"/>
      <c r="HH3466"/>
      <c r="IW3466" s="36"/>
      <c r="JI3466"/>
      <c r="JJ3466"/>
      <c r="KX3466" s="23"/>
      <c r="KY3466" s="23"/>
    </row>
    <row r="3467" spans="36:311" x14ac:dyDescent="0.2">
      <c r="AJ3467" s="23"/>
      <c r="HH3467"/>
      <c r="IW3467" s="36"/>
      <c r="JI3467"/>
      <c r="JJ3467"/>
      <c r="KX3467" s="23"/>
      <c r="KY3467" s="23"/>
    </row>
    <row r="3468" spans="36:311" x14ac:dyDescent="0.2">
      <c r="AJ3468" s="23"/>
      <c r="HH3468"/>
      <c r="IW3468" s="36"/>
      <c r="JI3468"/>
      <c r="JJ3468"/>
      <c r="KX3468" s="23"/>
      <c r="KY3468" s="23"/>
    </row>
    <row r="3469" spans="36:311" x14ac:dyDescent="0.2">
      <c r="AJ3469" s="23"/>
      <c r="HH3469"/>
      <c r="IW3469" s="36"/>
      <c r="JI3469"/>
      <c r="JJ3469"/>
      <c r="KX3469" s="23"/>
      <c r="KY3469" s="23"/>
    </row>
    <row r="3470" spans="36:311" x14ac:dyDescent="0.2">
      <c r="AJ3470" s="23"/>
      <c r="HH3470"/>
      <c r="IW3470" s="36"/>
      <c r="JI3470"/>
      <c r="JJ3470"/>
      <c r="KX3470" s="23"/>
      <c r="KY3470" s="23"/>
    </row>
    <row r="3471" spans="36:311" x14ac:dyDescent="0.2">
      <c r="AJ3471" s="23"/>
      <c r="HH3471"/>
      <c r="IW3471" s="36"/>
      <c r="JI3471"/>
      <c r="JJ3471"/>
      <c r="KX3471" s="23"/>
      <c r="KY3471" s="23"/>
    </row>
    <row r="3472" spans="36:311" x14ac:dyDescent="0.2">
      <c r="AJ3472" s="23"/>
      <c r="HH3472"/>
      <c r="IW3472" s="36"/>
      <c r="JI3472"/>
      <c r="JJ3472"/>
      <c r="KX3472" s="23"/>
      <c r="KY3472" s="23"/>
    </row>
    <row r="3473" spans="36:311" x14ac:dyDescent="0.2">
      <c r="AJ3473" s="23"/>
      <c r="HH3473"/>
      <c r="IW3473" s="36"/>
      <c r="JI3473"/>
      <c r="JJ3473"/>
      <c r="KX3473" s="23"/>
      <c r="KY3473" s="23"/>
    </row>
    <row r="3474" spans="36:311" x14ac:dyDescent="0.2">
      <c r="AJ3474" s="23"/>
      <c r="HH3474"/>
      <c r="IW3474" s="36"/>
      <c r="JI3474"/>
      <c r="JJ3474"/>
      <c r="KX3474" s="23"/>
      <c r="KY3474" s="23"/>
    </row>
    <row r="3475" spans="36:311" x14ac:dyDescent="0.2">
      <c r="AJ3475" s="23"/>
      <c r="HH3475"/>
      <c r="IW3475" s="36"/>
      <c r="JI3475"/>
      <c r="JJ3475"/>
      <c r="KX3475" s="23"/>
      <c r="KY3475" s="23"/>
    </row>
    <row r="3476" spans="36:311" x14ac:dyDescent="0.2">
      <c r="AJ3476" s="23"/>
      <c r="HH3476"/>
      <c r="IW3476" s="36"/>
      <c r="JI3476"/>
      <c r="JJ3476"/>
      <c r="KX3476" s="23"/>
      <c r="KY3476" s="23"/>
    </row>
    <row r="3477" spans="36:311" x14ac:dyDescent="0.2">
      <c r="AJ3477" s="23"/>
      <c r="HH3477"/>
      <c r="IW3477" s="36"/>
      <c r="JI3477"/>
      <c r="JJ3477"/>
      <c r="KX3477" s="23"/>
      <c r="KY3477" s="23"/>
    </row>
    <row r="3478" spans="36:311" x14ac:dyDescent="0.2">
      <c r="AJ3478" s="23"/>
      <c r="HH3478"/>
      <c r="IW3478" s="36"/>
      <c r="JI3478"/>
      <c r="JJ3478"/>
      <c r="KX3478" s="23"/>
      <c r="KY3478" s="23"/>
    </row>
    <row r="3479" spans="36:311" x14ac:dyDescent="0.2">
      <c r="AJ3479" s="23"/>
      <c r="HH3479"/>
      <c r="IW3479" s="36"/>
      <c r="JI3479"/>
      <c r="JJ3479"/>
      <c r="KX3479" s="23"/>
      <c r="KY3479" s="23"/>
    </row>
    <row r="3480" spans="36:311" x14ac:dyDescent="0.2">
      <c r="AJ3480" s="23"/>
      <c r="HH3480"/>
      <c r="IW3480" s="36"/>
      <c r="JI3480"/>
      <c r="JJ3480"/>
      <c r="KX3480" s="23"/>
      <c r="KY3480" s="23"/>
    </row>
    <row r="3481" spans="36:311" x14ac:dyDescent="0.2">
      <c r="AJ3481" s="23"/>
      <c r="HH3481"/>
      <c r="IW3481" s="36"/>
      <c r="JI3481"/>
      <c r="JJ3481"/>
      <c r="KX3481" s="23"/>
      <c r="KY3481" s="23"/>
    </row>
    <row r="3482" spans="36:311" x14ac:dyDescent="0.2">
      <c r="AJ3482" s="23"/>
      <c r="HH3482"/>
      <c r="IW3482" s="36"/>
      <c r="JI3482"/>
      <c r="JJ3482"/>
      <c r="KX3482" s="23"/>
      <c r="KY3482" s="23"/>
    </row>
    <row r="3483" spans="36:311" x14ac:dyDescent="0.2">
      <c r="AJ3483" s="23"/>
      <c r="HH3483"/>
      <c r="IW3483" s="36"/>
      <c r="JI3483"/>
      <c r="JJ3483"/>
      <c r="KX3483" s="23"/>
      <c r="KY3483" s="23"/>
    </row>
    <row r="3484" spans="36:311" x14ac:dyDescent="0.2">
      <c r="AJ3484" s="23"/>
      <c r="HH3484"/>
      <c r="IW3484" s="36"/>
      <c r="JI3484"/>
      <c r="JJ3484"/>
      <c r="KX3484" s="23"/>
      <c r="KY3484" s="23"/>
    </row>
    <row r="3485" spans="36:311" x14ac:dyDescent="0.2">
      <c r="AJ3485" s="23"/>
      <c r="HH3485"/>
      <c r="IW3485" s="36"/>
      <c r="JI3485"/>
      <c r="JJ3485"/>
      <c r="KX3485" s="23"/>
      <c r="KY3485" s="23"/>
    </row>
    <row r="3486" spans="36:311" x14ac:dyDescent="0.2">
      <c r="AJ3486" s="23"/>
      <c r="HH3486"/>
      <c r="IW3486" s="36"/>
      <c r="JI3486"/>
      <c r="JJ3486"/>
      <c r="KX3486" s="23"/>
      <c r="KY3486" s="23"/>
    </row>
    <row r="3487" spans="36:311" x14ac:dyDescent="0.2">
      <c r="AJ3487" s="23"/>
      <c r="HH3487"/>
      <c r="IW3487" s="36"/>
      <c r="JI3487"/>
      <c r="JJ3487"/>
      <c r="KX3487" s="23"/>
      <c r="KY3487" s="23"/>
    </row>
    <row r="3488" spans="36:311" x14ac:dyDescent="0.2">
      <c r="AJ3488" s="23"/>
      <c r="HH3488"/>
      <c r="IW3488" s="36"/>
      <c r="JI3488"/>
      <c r="JJ3488"/>
      <c r="KX3488" s="23"/>
      <c r="KY3488" s="23"/>
    </row>
    <row r="3489" spans="36:311" x14ac:dyDescent="0.2">
      <c r="AJ3489" s="23"/>
      <c r="HH3489"/>
      <c r="IW3489" s="36"/>
      <c r="JI3489"/>
      <c r="JJ3489"/>
      <c r="KX3489" s="23"/>
      <c r="KY3489" s="23"/>
    </row>
    <row r="3490" spans="36:311" x14ac:dyDescent="0.2">
      <c r="AJ3490" s="23"/>
      <c r="HH3490"/>
      <c r="IW3490" s="36"/>
      <c r="JI3490"/>
      <c r="JJ3490"/>
      <c r="KX3490" s="23"/>
      <c r="KY3490" s="23"/>
    </row>
    <row r="3491" spans="36:311" x14ac:dyDescent="0.2">
      <c r="AJ3491" s="23"/>
      <c r="HH3491"/>
      <c r="IW3491" s="36"/>
      <c r="JI3491"/>
      <c r="JJ3491"/>
      <c r="KX3491" s="23"/>
      <c r="KY3491" s="23"/>
    </row>
    <row r="3492" spans="36:311" x14ac:dyDescent="0.2">
      <c r="AJ3492" s="23"/>
      <c r="HH3492"/>
      <c r="IW3492" s="36"/>
      <c r="JI3492"/>
      <c r="JJ3492"/>
      <c r="KX3492" s="23"/>
      <c r="KY3492" s="23"/>
    </row>
    <row r="3493" spans="36:311" x14ac:dyDescent="0.2">
      <c r="AJ3493" s="23"/>
      <c r="HH3493"/>
      <c r="IW3493" s="36"/>
      <c r="JI3493"/>
      <c r="JJ3493"/>
      <c r="KX3493" s="23"/>
      <c r="KY3493" s="23"/>
    </row>
    <row r="3494" spans="36:311" x14ac:dyDescent="0.2">
      <c r="AJ3494" s="23"/>
      <c r="HH3494"/>
      <c r="IW3494" s="36"/>
      <c r="JI3494"/>
      <c r="JJ3494"/>
      <c r="KX3494" s="23"/>
      <c r="KY3494" s="23"/>
    </row>
    <row r="3495" spans="36:311" x14ac:dyDescent="0.2">
      <c r="AJ3495" s="23"/>
      <c r="HH3495"/>
      <c r="IW3495" s="36"/>
      <c r="JI3495"/>
      <c r="JJ3495"/>
      <c r="KX3495" s="23"/>
      <c r="KY3495" s="23"/>
    </row>
    <row r="3496" spans="36:311" x14ac:dyDescent="0.2">
      <c r="AJ3496" s="23"/>
      <c r="HH3496"/>
      <c r="IW3496" s="36"/>
      <c r="JI3496"/>
      <c r="JJ3496"/>
      <c r="KX3496" s="23"/>
      <c r="KY3496" s="23"/>
    </row>
    <row r="3497" spans="36:311" x14ac:dyDescent="0.2">
      <c r="AJ3497" s="23"/>
      <c r="HH3497"/>
      <c r="IW3497" s="36"/>
      <c r="JI3497"/>
      <c r="JJ3497"/>
      <c r="KX3497" s="23"/>
      <c r="KY3497" s="23"/>
    </row>
    <row r="3498" spans="36:311" x14ac:dyDescent="0.2">
      <c r="AJ3498" s="23"/>
      <c r="HH3498"/>
      <c r="IW3498" s="36"/>
      <c r="JI3498"/>
      <c r="JJ3498"/>
      <c r="KX3498" s="23"/>
      <c r="KY3498" s="23"/>
    </row>
    <row r="3499" spans="36:311" x14ac:dyDescent="0.2">
      <c r="AJ3499" s="23"/>
      <c r="HH3499"/>
      <c r="IW3499" s="36"/>
      <c r="JI3499"/>
      <c r="JJ3499"/>
      <c r="KX3499" s="23"/>
      <c r="KY3499" s="23"/>
    </row>
    <row r="3500" spans="36:311" x14ac:dyDescent="0.2">
      <c r="AJ3500" s="23"/>
      <c r="HH3500"/>
      <c r="IW3500" s="36"/>
      <c r="JI3500"/>
      <c r="JJ3500"/>
      <c r="KX3500" s="23"/>
      <c r="KY3500" s="23"/>
    </row>
    <row r="3501" spans="36:311" x14ac:dyDescent="0.2">
      <c r="AJ3501" s="23"/>
      <c r="HH3501"/>
      <c r="IW3501" s="36"/>
      <c r="JI3501"/>
      <c r="JJ3501"/>
      <c r="KX3501" s="23"/>
      <c r="KY3501" s="23"/>
    </row>
    <row r="3502" spans="36:311" x14ac:dyDescent="0.2">
      <c r="AJ3502" s="23"/>
      <c r="HH3502"/>
      <c r="IW3502" s="36"/>
      <c r="JI3502"/>
      <c r="JJ3502"/>
      <c r="KX3502" s="23"/>
      <c r="KY3502" s="23"/>
    </row>
    <row r="3503" spans="36:311" x14ac:dyDescent="0.2">
      <c r="AJ3503" s="23"/>
      <c r="HH3503"/>
      <c r="IW3503" s="36"/>
      <c r="JI3503"/>
      <c r="JJ3503"/>
      <c r="KX3503" s="23"/>
      <c r="KY3503" s="23"/>
    </row>
    <row r="3504" spans="36:311" x14ac:dyDescent="0.2">
      <c r="AJ3504" s="23"/>
      <c r="HH3504"/>
      <c r="IW3504" s="36"/>
      <c r="JI3504"/>
      <c r="JJ3504"/>
      <c r="KX3504" s="23"/>
      <c r="KY3504" s="23"/>
    </row>
    <row r="3505" spans="36:311" x14ac:dyDescent="0.2">
      <c r="AJ3505" s="23"/>
      <c r="HH3505"/>
      <c r="IW3505" s="36"/>
      <c r="JI3505"/>
      <c r="JJ3505"/>
      <c r="KX3505" s="23"/>
      <c r="KY3505" s="23"/>
    </row>
    <row r="3506" spans="36:311" x14ac:dyDescent="0.2">
      <c r="AJ3506" s="23"/>
      <c r="HH3506"/>
      <c r="IW3506" s="36"/>
      <c r="JI3506"/>
      <c r="JJ3506"/>
      <c r="KX3506" s="23"/>
      <c r="KY3506" s="23"/>
    </row>
    <row r="3507" spans="36:311" x14ac:dyDescent="0.2">
      <c r="AJ3507" s="23"/>
      <c r="HH3507"/>
      <c r="IW3507" s="36"/>
      <c r="JI3507"/>
      <c r="JJ3507"/>
      <c r="KX3507" s="23"/>
      <c r="KY3507" s="23"/>
    </row>
    <row r="3508" spans="36:311" x14ac:dyDescent="0.2">
      <c r="AJ3508" s="23"/>
      <c r="HH3508"/>
      <c r="IW3508" s="36"/>
      <c r="JI3508"/>
      <c r="JJ3508"/>
      <c r="KX3508" s="23"/>
      <c r="KY3508" s="23"/>
    </row>
    <row r="3509" spans="36:311" x14ac:dyDescent="0.2">
      <c r="AJ3509" s="23"/>
      <c r="HH3509"/>
      <c r="IW3509" s="36"/>
      <c r="JI3509"/>
      <c r="JJ3509"/>
      <c r="KX3509" s="23"/>
      <c r="KY3509" s="23"/>
    </row>
    <row r="3510" spans="36:311" x14ac:dyDescent="0.2">
      <c r="AJ3510" s="23"/>
      <c r="HH3510"/>
      <c r="IW3510" s="36"/>
      <c r="JI3510"/>
      <c r="JJ3510"/>
      <c r="KX3510" s="23"/>
      <c r="KY3510" s="23"/>
    </row>
    <row r="3511" spans="36:311" x14ac:dyDescent="0.2">
      <c r="AJ3511" s="23"/>
      <c r="HH3511"/>
      <c r="IW3511" s="36"/>
      <c r="JI3511"/>
      <c r="JJ3511"/>
      <c r="KX3511" s="23"/>
      <c r="KY3511" s="23"/>
    </row>
    <row r="3512" spans="36:311" x14ac:dyDescent="0.2">
      <c r="AJ3512" s="23"/>
      <c r="HH3512"/>
      <c r="IW3512" s="36"/>
      <c r="JI3512"/>
      <c r="JJ3512"/>
      <c r="KX3512" s="23"/>
      <c r="KY3512" s="23"/>
    </row>
    <row r="3513" spans="36:311" x14ac:dyDescent="0.2">
      <c r="AJ3513" s="23"/>
      <c r="HH3513"/>
      <c r="IW3513" s="36"/>
      <c r="JI3513"/>
      <c r="JJ3513"/>
      <c r="KX3513" s="23"/>
      <c r="KY3513" s="23"/>
    </row>
    <row r="3514" spans="36:311" x14ac:dyDescent="0.2">
      <c r="AJ3514" s="23"/>
      <c r="HH3514"/>
      <c r="IW3514" s="36"/>
      <c r="JI3514"/>
      <c r="JJ3514"/>
      <c r="KX3514" s="23"/>
      <c r="KY3514" s="23"/>
    </row>
    <row r="3515" spans="36:311" x14ac:dyDescent="0.2">
      <c r="AJ3515" s="23"/>
      <c r="HH3515"/>
      <c r="IW3515" s="36"/>
      <c r="JI3515"/>
      <c r="JJ3515"/>
      <c r="KX3515" s="23"/>
      <c r="KY3515" s="23"/>
    </row>
    <row r="3516" spans="36:311" x14ac:dyDescent="0.2">
      <c r="AJ3516" s="23"/>
      <c r="HH3516"/>
      <c r="IW3516" s="36"/>
      <c r="JI3516"/>
      <c r="JJ3516"/>
      <c r="KX3516" s="23"/>
      <c r="KY3516" s="23"/>
    </row>
    <row r="3517" spans="36:311" x14ac:dyDescent="0.2">
      <c r="AJ3517" s="23"/>
      <c r="HH3517"/>
      <c r="IW3517" s="36"/>
      <c r="JI3517"/>
      <c r="JJ3517"/>
      <c r="KX3517" s="23"/>
      <c r="KY3517" s="23"/>
    </row>
    <row r="3518" spans="36:311" x14ac:dyDescent="0.2">
      <c r="AJ3518" s="23"/>
      <c r="HH3518"/>
      <c r="IW3518" s="36"/>
      <c r="JI3518"/>
      <c r="JJ3518"/>
      <c r="KX3518" s="23"/>
      <c r="KY3518" s="23"/>
    </row>
    <row r="3519" spans="36:311" x14ac:dyDescent="0.2">
      <c r="AJ3519" s="23"/>
      <c r="HH3519"/>
      <c r="IW3519" s="36"/>
      <c r="JI3519"/>
      <c r="JJ3519"/>
      <c r="KX3519" s="23"/>
      <c r="KY3519" s="23"/>
    </row>
    <row r="3520" spans="36:311" x14ac:dyDescent="0.2">
      <c r="AJ3520" s="23"/>
      <c r="HH3520"/>
      <c r="IW3520" s="36"/>
      <c r="JI3520"/>
      <c r="JJ3520"/>
      <c r="KX3520" s="23"/>
      <c r="KY3520" s="23"/>
    </row>
    <row r="3521" spans="36:311" x14ac:dyDescent="0.2">
      <c r="AJ3521" s="23"/>
      <c r="HH3521"/>
      <c r="IW3521" s="36"/>
      <c r="JI3521"/>
      <c r="JJ3521"/>
      <c r="KX3521" s="23"/>
      <c r="KY3521" s="23"/>
    </row>
    <row r="3522" spans="36:311" x14ac:dyDescent="0.2">
      <c r="AJ3522" s="23"/>
      <c r="HH3522"/>
      <c r="IW3522" s="36"/>
      <c r="JI3522"/>
      <c r="JJ3522"/>
      <c r="KX3522" s="23"/>
      <c r="KY3522" s="23"/>
    </row>
    <row r="3523" spans="36:311" x14ac:dyDescent="0.2">
      <c r="AJ3523" s="23"/>
      <c r="HH3523"/>
      <c r="IW3523" s="36"/>
      <c r="JI3523"/>
      <c r="JJ3523"/>
      <c r="KX3523" s="23"/>
      <c r="KY3523" s="23"/>
    </row>
    <row r="3524" spans="36:311" x14ac:dyDescent="0.2">
      <c r="AJ3524" s="23"/>
      <c r="HH3524"/>
      <c r="IW3524" s="36"/>
      <c r="JI3524"/>
      <c r="JJ3524"/>
      <c r="KX3524" s="23"/>
      <c r="KY3524" s="23"/>
    </row>
    <row r="3525" spans="36:311" x14ac:dyDescent="0.2">
      <c r="AJ3525" s="23"/>
      <c r="HH3525"/>
      <c r="IW3525" s="36"/>
      <c r="JI3525"/>
      <c r="JJ3525"/>
      <c r="KX3525" s="23"/>
      <c r="KY3525" s="23"/>
    </row>
    <row r="3526" spans="36:311" x14ac:dyDescent="0.2">
      <c r="AJ3526" s="23"/>
      <c r="HH3526"/>
      <c r="IW3526" s="36"/>
      <c r="JI3526"/>
      <c r="JJ3526"/>
      <c r="KX3526" s="23"/>
      <c r="KY3526" s="23"/>
    </row>
    <row r="3527" spans="36:311" x14ac:dyDescent="0.2">
      <c r="AJ3527" s="23"/>
      <c r="HH3527"/>
      <c r="IW3527" s="36"/>
      <c r="JI3527"/>
      <c r="JJ3527"/>
      <c r="KX3527" s="23"/>
      <c r="KY3527" s="23"/>
    </row>
    <row r="3528" spans="36:311" x14ac:dyDescent="0.2">
      <c r="AJ3528" s="23"/>
      <c r="HH3528"/>
      <c r="IW3528" s="36"/>
      <c r="JI3528"/>
      <c r="JJ3528"/>
      <c r="KX3528" s="23"/>
      <c r="KY3528" s="23"/>
    </row>
    <row r="3529" spans="36:311" x14ac:dyDescent="0.2">
      <c r="AJ3529" s="23"/>
      <c r="HH3529"/>
      <c r="IW3529" s="36"/>
      <c r="JI3529"/>
      <c r="JJ3529"/>
      <c r="KX3529" s="23"/>
      <c r="KY3529" s="23"/>
    </row>
    <row r="3530" spans="36:311" x14ac:dyDescent="0.2">
      <c r="AJ3530" s="23"/>
      <c r="HH3530"/>
      <c r="IW3530" s="36"/>
      <c r="JI3530"/>
      <c r="JJ3530"/>
      <c r="KX3530" s="23"/>
      <c r="KY3530" s="23"/>
    </row>
    <row r="3531" spans="36:311" x14ac:dyDescent="0.2">
      <c r="AJ3531" s="23"/>
      <c r="HH3531"/>
      <c r="IW3531" s="36"/>
      <c r="JI3531"/>
      <c r="JJ3531"/>
      <c r="KX3531" s="23"/>
      <c r="KY3531" s="23"/>
    </row>
    <row r="3532" spans="36:311" x14ac:dyDescent="0.2">
      <c r="AJ3532" s="23"/>
      <c r="HH3532"/>
      <c r="IW3532" s="36"/>
      <c r="JI3532"/>
      <c r="JJ3532"/>
      <c r="KX3532" s="23"/>
      <c r="KY3532" s="23"/>
    </row>
    <row r="3533" spans="36:311" x14ac:dyDescent="0.2">
      <c r="AJ3533" s="23"/>
      <c r="HH3533"/>
      <c r="IW3533" s="36"/>
      <c r="JI3533"/>
      <c r="JJ3533"/>
      <c r="KX3533" s="23"/>
      <c r="KY3533" s="23"/>
    </row>
    <row r="3534" spans="36:311" x14ac:dyDescent="0.2">
      <c r="AJ3534" s="23"/>
      <c r="HH3534"/>
      <c r="IW3534" s="36"/>
      <c r="JI3534"/>
      <c r="JJ3534"/>
      <c r="KX3534" s="23"/>
      <c r="KY3534" s="23"/>
    </row>
    <row r="3535" spans="36:311" x14ac:dyDescent="0.2">
      <c r="AJ3535" s="23"/>
      <c r="HH3535"/>
      <c r="IW3535" s="36"/>
      <c r="JI3535"/>
      <c r="JJ3535"/>
      <c r="KX3535" s="23"/>
      <c r="KY3535" s="23"/>
    </row>
    <row r="3536" spans="36:311" x14ac:dyDescent="0.2">
      <c r="AJ3536" s="23"/>
      <c r="HH3536"/>
      <c r="IW3536" s="36"/>
      <c r="JI3536"/>
      <c r="JJ3536"/>
      <c r="KX3536" s="23"/>
      <c r="KY3536" s="23"/>
    </row>
    <row r="3537" spans="36:311" x14ac:dyDescent="0.2">
      <c r="AJ3537" s="23"/>
      <c r="HH3537"/>
      <c r="IW3537" s="36"/>
      <c r="JI3537"/>
      <c r="JJ3537"/>
      <c r="KX3537" s="23"/>
      <c r="KY3537" s="23"/>
    </row>
    <row r="3538" spans="36:311" x14ac:dyDescent="0.2">
      <c r="AJ3538" s="23"/>
      <c r="HH3538"/>
      <c r="IW3538" s="36"/>
      <c r="JI3538"/>
      <c r="JJ3538"/>
      <c r="KX3538" s="23"/>
      <c r="KY3538" s="23"/>
    </row>
    <row r="3539" spans="36:311" x14ac:dyDescent="0.2">
      <c r="AJ3539" s="23"/>
      <c r="HH3539"/>
      <c r="IW3539" s="36"/>
      <c r="JI3539"/>
      <c r="JJ3539"/>
      <c r="KX3539" s="23"/>
      <c r="KY3539" s="23"/>
    </row>
    <row r="3540" spans="36:311" x14ac:dyDescent="0.2">
      <c r="AJ3540" s="23"/>
      <c r="HH3540"/>
      <c r="IW3540" s="36"/>
      <c r="JI3540"/>
      <c r="JJ3540"/>
      <c r="KX3540" s="23"/>
      <c r="KY3540" s="23"/>
    </row>
    <row r="3541" spans="36:311" x14ac:dyDescent="0.2">
      <c r="AJ3541" s="23"/>
      <c r="HH3541"/>
      <c r="IW3541" s="36"/>
      <c r="JI3541"/>
      <c r="JJ3541"/>
      <c r="KX3541" s="23"/>
      <c r="KY3541" s="23"/>
    </row>
    <row r="3542" spans="36:311" x14ac:dyDescent="0.2">
      <c r="AJ3542" s="23"/>
      <c r="HH3542"/>
      <c r="IW3542" s="36"/>
      <c r="JI3542"/>
      <c r="JJ3542"/>
      <c r="KX3542" s="23"/>
      <c r="KY3542" s="23"/>
    </row>
    <row r="3543" spans="36:311" x14ac:dyDescent="0.2">
      <c r="AJ3543" s="23"/>
      <c r="HH3543"/>
      <c r="IW3543" s="36"/>
      <c r="JI3543"/>
      <c r="JJ3543"/>
      <c r="KX3543" s="23"/>
      <c r="KY3543" s="23"/>
    </row>
    <row r="3544" spans="36:311" x14ac:dyDescent="0.2">
      <c r="AJ3544" s="23"/>
      <c r="HH3544"/>
      <c r="IW3544" s="36"/>
      <c r="JI3544"/>
      <c r="JJ3544"/>
      <c r="KX3544" s="23"/>
      <c r="KY3544" s="23"/>
    </row>
    <row r="3545" spans="36:311" x14ac:dyDescent="0.2">
      <c r="AJ3545" s="23"/>
      <c r="HH3545"/>
      <c r="IW3545" s="36"/>
      <c r="JI3545"/>
      <c r="JJ3545"/>
      <c r="KX3545" s="23"/>
      <c r="KY3545" s="23"/>
    </row>
    <row r="3546" spans="36:311" x14ac:dyDescent="0.2">
      <c r="AJ3546" s="23"/>
      <c r="HH3546"/>
      <c r="IW3546" s="36"/>
      <c r="JI3546"/>
      <c r="JJ3546"/>
      <c r="KX3546" s="23"/>
      <c r="KY3546" s="23"/>
    </row>
    <row r="3547" spans="36:311" x14ac:dyDescent="0.2">
      <c r="AJ3547" s="23"/>
      <c r="HH3547"/>
      <c r="IW3547" s="36"/>
      <c r="JI3547"/>
      <c r="JJ3547"/>
      <c r="KX3547" s="23"/>
      <c r="KY3547" s="23"/>
    </row>
    <row r="3548" spans="36:311" x14ac:dyDescent="0.2">
      <c r="AJ3548" s="23"/>
      <c r="HH3548"/>
      <c r="IW3548" s="36"/>
      <c r="JI3548"/>
      <c r="JJ3548"/>
      <c r="KX3548" s="23"/>
      <c r="KY3548" s="23"/>
    </row>
    <row r="3549" spans="36:311" x14ac:dyDescent="0.2">
      <c r="AJ3549" s="23"/>
      <c r="HH3549"/>
      <c r="IW3549" s="36"/>
      <c r="JI3549"/>
      <c r="JJ3549"/>
      <c r="KX3549" s="23"/>
      <c r="KY3549" s="23"/>
    </row>
    <row r="3550" spans="36:311" x14ac:dyDescent="0.2">
      <c r="AJ3550" s="23"/>
      <c r="HH3550"/>
      <c r="IW3550" s="36"/>
      <c r="JI3550"/>
      <c r="JJ3550"/>
      <c r="KX3550" s="23"/>
      <c r="KY3550" s="23"/>
    </row>
    <row r="3551" spans="36:311" x14ac:dyDescent="0.2">
      <c r="AJ3551" s="23"/>
      <c r="HH3551"/>
      <c r="IW3551" s="36"/>
      <c r="JI3551"/>
      <c r="JJ3551"/>
      <c r="KX3551" s="23"/>
      <c r="KY3551" s="23"/>
    </row>
    <row r="3552" spans="36:311" x14ac:dyDescent="0.2">
      <c r="AJ3552" s="23"/>
      <c r="HH3552"/>
      <c r="IW3552" s="36"/>
      <c r="JI3552"/>
      <c r="JJ3552"/>
      <c r="KX3552" s="23"/>
      <c r="KY3552" s="23"/>
    </row>
    <row r="3553" spans="36:311" x14ac:dyDescent="0.2">
      <c r="AJ3553" s="23"/>
      <c r="HH3553"/>
      <c r="IW3553" s="36"/>
      <c r="JI3553"/>
      <c r="JJ3553"/>
      <c r="KX3553" s="23"/>
      <c r="KY3553" s="23"/>
    </row>
    <row r="3554" spans="36:311" x14ac:dyDescent="0.2">
      <c r="AJ3554" s="23"/>
      <c r="HH3554"/>
      <c r="IW3554" s="36"/>
      <c r="JI3554"/>
      <c r="JJ3554"/>
      <c r="KX3554" s="23"/>
      <c r="KY3554" s="23"/>
    </row>
    <row r="3555" spans="36:311" x14ac:dyDescent="0.2">
      <c r="AJ3555" s="23"/>
      <c r="HH3555"/>
      <c r="IW3555" s="36"/>
      <c r="JI3555"/>
      <c r="JJ3555"/>
      <c r="KX3555" s="23"/>
      <c r="KY3555" s="23"/>
    </row>
    <row r="3556" spans="36:311" x14ac:dyDescent="0.2">
      <c r="AJ3556" s="23"/>
      <c r="HH3556"/>
      <c r="IW3556" s="36"/>
      <c r="JI3556"/>
      <c r="JJ3556"/>
      <c r="KX3556" s="23"/>
      <c r="KY3556" s="23"/>
    </row>
    <row r="3557" spans="36:311" x14ac:dyDescent="0.2">
      <c r="AJ3557" s="23"/>
      <c r="HH3557"/>
      <c r="IW3557" s="36"/>
      <c r="JI3557"/>
      <c r="JJ3557"/>
      <c r="KX3557" s="23"/>
      <c r="KY3557" s="23"/>
    </row>
    <row r="3558" spans="36:311" x14ac:dyDescent="0.2">
      <c r="AJ3558" s="23"/>
      <c r="HH3558"/>
      <c r="IW3558" s="36"/>
      <c r="JI3558"/>
      <c r="JJ3558"/>
      <c r="KX3558" s="23"/>
      <c r="KY3558" s="23"/>
    </row>
    <row r="3559" spans="36:311" x14ac:dyDescent="0.2">
      <c r="AJ3559" s="23"/>
      <c r="HH3559"/>
      <c r="IW3559" s="36"/>
      <c r="JI3559"/>
      <c r="JJ3559"/>
      <c r="KX3559" s="23"/>
      <c r="KY3559" s="23"/>
    </row>
    <row r="3560" spans="36:311" x14ac:dyDescent="0.2">
      <c r="AJ3560" s="23"/>
      <c r="HH3560"/>
      <c r="IW3560" s="36"/>
      <c r="JI3560"/>
      <c r="JJ3560"/>
      <c r="KX3560" s="23"/>
      <c r="KY3560" s="23"/>
    </row>
    <row r="3561" spans="36:311" x14ac:dyDescent="0.2">
      <c r="AJ3561" s="23"/>
      <c r="HH3561"/>
      <c r="IW3561" s="36"/>
      <c r="JI3561"/>
      <c r="JJ3561"/>
      <c r="KX3561" s="23"/>
      <c r="KY3561" s="23"/>
    </row>
    <row r="3562" spans="36:311" x14ac:dyDescent="0.2">
      <c r="AJ3562" s="23"/>
      <c r="HH3562"/>
      <c r="IW3562" s="36"/>
      <c r="JI3562"/>
      <c r="JJ3562"/>
      <c r="KX3562" s="23"/>
      <c r="KY3562" s="23"/>
    </row>
    <row r="3563" spans="36:311" x14ac:dyDescent="0.2">
      <c r="AJ3563" s="23"/>
      <c r="HH3563"/>
      <c r="IW3563" s="36"/>
      <c r="JI3563"/>
      <c r="JJ3563"/>
      <c r="KX3563" s="23"/>
      <c r="KY3563" s="23"/>
    </row>
    <row r="3564" spans="36:311" x14ac:dyDescent="0.2">
      <c r="AJ3564" s="23"/>
      <c r="HH3564"/>
      <c r="IW3564" s="36"/>
      <c r="JI3564"/>
      <c r="JJ3564"/>
      <c r="KX3564" s="23"/>
      <c r="KY3564" s="23"/>
    </row>
    <row r="3565" spans="36:311" x14ac:dyDescent="0.2">
      <c r="AJ3565" s="23"/>
      <c r="HH3565"/>
      <c r="IW3565" s="36"/>
      <c r="JI3565"/>
      <c r="JJ3565"/>
      <c r="KX3565" s="23"/>
      <c r="KY3565" s="23"/>
    </row>
    <row r="3566" spans="36:311" x14ac:dyDescent="0.2">
      <c r="AJ3566" s="23"/>
      <c r="HH3566"/>
      <c r="IW3566" s="36"/>
      <c r="JI3566"/>
      <c r="JJ3566"/>
      <c r="KX3566" s="23"/>
      <c r="KY3566" s="23"/>
    </row>
    <row r="3567" spans="36:311" x14ac:dyDescent="0.2">
      <c r="AJ3567" s="23"/>
      <c r="HH3567"/>
      <c r="IW3567" s="36"/>
      <c r="JI3567"/>
      <c r="JJ3567"/>
      <c r="KX3567" s="23"/>
      <c r="KY3567" s="23"/>
    </row>
    <row r="3568" spans="36:311" x14ac:dyDescent="0.2">
      <c r="AJ3568" s="23"/>
      <c r="HH3568"/>
      <c r="IW3568" s="36"/>
      <c r="JI3568"/>
      <c r="JJ3568"/>
      <c r="KX3568" s="23"/>
      <c r="KY3568" s="23"/>
    </row>
    <row r="3569" spans="36:311" x14ac:dyDescent="0.2">
      <c r="AJ3569" s="23"/>
      <c r="HH3569"/>
      <c r="IW3569" s="36"/>
      <c r="JI3569"/>
      <c r="JJ3569"/>
      <c r="KX3569" s="23"/>
      <c r="KY3569" s="23"/>
    </row>
    <row r="3570" spans="36:311" x14ac:dyDescent="0.2">
      <c r="AJ3570" s="23"/>
      <c r="HH3570"/>
      <c r="IW3570" s="36"/>
      <c r="JI3570"/>
      <c r="JJ3570"/>
      <c r="KX3570" s="23"/>
      <c r="KY3570" s="23"/>
    </row>
    <row r="3571" spans="36:311" x14ac:dyDescent="0.2">
      <c r="AJ3571" s="23"/>
      <c r="HH3571"/>
      <c r="IW3571" s="36"/>
      <c r="JI3571"/>
      <c r="JJ3571"/>
      <c r="KX3571" s="23"/>
      <c r="KY3571" s="23"/>
    </row>
    <row r="3572" spans="36:311" x14ac:dyDescent="0.2">
      <c r="AJ3572" s="23"/>
      <c r="HH3572"/>
      <c r="IW3572" s="36"/>
      <c r="JI3572"/>
      <c r="JJ3572"/>
      <c r="KX3572" s="23"/>
      <c r="KY3572" s="23"/>
    </row>
    <row r="3573" spans="36:311" x14ac:dyDescent="0.2">
      <c r="AJ3573" s="23"/>
      <c r="HH3573"/>
      <c r="IW3573" s="36"/>
      <c r="JI3573"/>
      <c r="JJ3573"/>
      <c r="KX3573" s="23"/>
      <c r="KY3573" s="23"/>
    </row>
    <row r="3574" spans="36:311" x14ac:dyDescent="0.2">
      <c r="AJ3574" s="23"/>
      <c r="HH3574"/>
      <c r="IW3574" s="36"/>
      <c r="JI3574"/>
      <c r="JJ3574"/>
      <c r="KX3574" s="23"/>
      <c r="KY3574" s="23"/>
    </row>
    <row r="3575" spans="36:311" x14ac:dyDescent="0.2">
      <c r="AJ3575" s="23"/>
      <c r="HH3575"/>
      <c r="IW3575" s="36"/>
      <c r="JI3575"/>
      <c r="JJ3575"/>
      <c r="KX3575" s="23"/>
      <c r="KY3575" s="23"/>
    </row>
    <row r="3576" spans="36:311" x14ac:dyDescent="0.2">
      <c r="AJ3576" s="23"/>
      <c r="HH3576"/>
      <c r="IW3576" s="36"/>
      <c r="JI3576"/>
      <c r="JJ3576"/>
      <c r="KX3576" s="23"/>
      <c r="KY3576" s="23"/>
    </row>
    <row r="3577" spans="36:311" x14ac:dyDescent="0.2">
      <c r="AJ3577" s="23"/>
      <c r="HH3577"/>
      <c r="IW3577" s="36"/>
      <c r="JI3577"/>
      <c r="JJ3577"/>
      <c r="KX3577" s="23"/>
      <c r="KY3577" s="23"/>
    </row>
    <row r="3578" spans="36:311" x14ac:dyDescent="0.2">
      <c r="AJ3578" s="23"/>
      <c r="HH3578"/>
      <c r="IW3578" s="36"/>
      <c r="JI3578"/>
      <c r="JJ3578"/>
      <c r="KX3578" s="23"/>
      <c r="KY3578" s="23"/>
    </row>
    <row r="3579" spans="36:311" x14ac:dyDescent="0.2">
      <c r="AJ3579" s="23"/>
      <c r="HH3579"/>
      <c r="IW3579" s="36"/>
      <c r="JI3579"/>
      <c r="JJ3579"/>
      <c r="KX3579" s="23"/>
      <c r="KY3579" s="23"/>
    </row>
    <row r="3580" spans="36:311" x14ac:dyDescent="0.2">
      <c r="AJ3580" s="23"/>
      <c r="HH3580"/>
      <c r="IW3580" s="36"/>
      <c r="JI3580"/>
      <c r="JJ3580"/>
      <c r="KX3580" s="23"/>
      <c r="KY3580" s="23"/>
    </row>
    <row r="3581" spans="36:311" x14ac:dyDescent="0.2">
      <c r="AJ3581" s="23"/>
      <c r="HH3581"/>
      <c r="IW3581" s="36"/>
      <c r="JI3581"/>
      <c r="JJ3581"/>
      <c r="KX3581" s="23"/>
      <c r="KY3581" s="23"/>
    </row>
    <row r="3582" spans="36:311" x14ac:dyDescent="0.2">
      <c r="AJ3582" s="23"/>
      <c r="HH3582"/>
      <c r="IW3582" s="36"/>
      <c r="JI3582"/>
      <c r="JJ3582"/>
      <c r="KX3582" s="23"/>
      <c r="KY3582" s="23"/>
    </row>
    <row r="3583" spans="36:311" x14ac:dyDescent="0.2">
      <c r="AJ3583" s="23"/>
      <c r="HH3583"/>
      <c r="IW3583" s="36"/>
      <c r="JI3583"/>
      <c r="JJ3583"/>
      <c r="KX3583" s="23"/>
      <c r="KY3583" s="23"/>
    </row>
    <row r="3584" spans="36:311" x14ac:dyDescent="0.2">
      <c r="AJ3584" s="23"/>
      <c r="HH3584"/>
      <c r="IW3584" s="36"/>
      <c r="JI3584"/>
      <c r="JJ3584"/>
      <c r="KX3584" s="23"/>
      <c r="KY3584" s="23"/>
    </row>
    <row r="3585" spans="36:311" x14ac:dyDescent="0.2">
      <c r="AJ3585" s="23"/>
      <c r="HH3585"/>
      <c r="IW3585" s="36"/>
      <c r="JI3585"/>
      <c r="JJ3585"/>
      <c r="KX3585" s="23"/>
      <c r="KY3585" s="23"/>
    </row>
    <row r="3586" spans="36:311" x14ac:dyDescent="0.2">
      <c r="AJ3586" s="23"/>
      <c r="HH3586"/>
      <c r="IW3586" s="36"/>
      <c r="JI3586"/>
      <c r="JJ3586"/>
      <c r="KX3586" s="23"/>
      <c r="KY3586" s="23"/>
    </row>
    <row r="3587" spans="36:311" x14ac:dyDescent="0.2">
      <c r="AJ3587" s="23"/>
      <c r="HH3587"/>
      <c r="IW3587" s="36"/>
      <c r="JI3587"/>
      <c r="JJ3587"/>
      <c r="KX3587" s="23"/>
      <c r="KY3587" s="23"/>
    </row>
    <row r="3588" spans="36:311" x14ac:dyDescent="0.2">
      <c r="AJ3588" s="23"/>
      <c r="HH3588"/>
      <c r="IW3588" s="36"/>
      <c r="JI3588"/>
      <c r="JJ3588"/>
      <c r="KX3588" s="23"/>
      <c r="KY3588" s="23"/>
    </row>
    <row r="3589" spans="36:311" x14ac:dyDescent="0.2">
      <c r="AJ3589" s="23"/>
      <c r="HH3589"/>
      <c r="IW3589" s="36"/>
      <c r="JI3589"/>
      <c r="JJ3589"/>
      <c r="KX3589" s="23"/>
      <c r="KY3589" s="23"/>
    </row>
    <row r="3590" spans="36:311" x14ac:dyDescent="0.2">
      <c r="AJ3590" s="23"/>
      <c r="HH3590"/>
      <c r="IW3590" s="36"/>
      <c r="JI3590"/>
      <c r="JJ3590"/>
      <c r="KX3590" s="23"/>
      <c r="KY3590" s="23"/>
    </row>
    <row r="3591" spans="36:311" x14ac:dyDescent="0.2">
      <c r="AJ3591" s="23"/>
      <c r="HH3591"/>
      <c r="IW3591" s="36"/>
      <c r="JI3591"/>
      <c r="JJ3591"/>
      <c r="KX3591" s="23"/>
      <c r="KY3591" s="23"/>
    </row>
    <row r="3592" spans="36:311" x14ac:dyDescent="0.2">
      <c r="AJ3592" s="23"/>
      <c r="HH3592"/>
      <c r="IW3592" s="36"/>
      <c r="JI3592"/>
      <c r="JJ3592"/>
      <c r="KX3592" s="23"/>
      <c r="KY3592" s="23"/>
    </row>
    <row r="3593" spans="36:311" x14ac:dyDescent="0.2">
      <c r="AJ3593" s="23"/>
      <c r="HH3593"/>
      <c r="IW3593" s="36"/>
      <c r="JI3593"/>
      <c r="JJ3593"/>
      <c r="KX3593" s="23"/>
      <c r="KY3593" s="23"/>
    </row>
    <row r="3594" spans="36:311" x14ac:dyDescent="0.2">
      <c r="AJ3594" s="23"/>
      <c r="HH3594"/>
      <c r="IW3594" s="36"/>
      <c r="JI3594"/>
      <c r="JJ3594"/>
      <c r="KX3594" s="23"/>
      <c r="KY3594" s="23"/>
    </row>
    <row r="3595" spans="36:311" x14ac:dyDescent="0.2">
      <c r="AJ3595" s="23"/>
      <c r="HH3595"/>
      <c r="IW3595" s="36"/>
      <c r="JI3595"/>
      <c r="JJ3595"/>
      <c r="KX3595" s="23"/>
      <c r="KY3595" s="23"/>
    </row>
    <row r="3596" spans="36:311" x14ac:dyDescent="0.2">
      <c r="AJ3596" s="23"/>
      <c r="HH3596"/>
      <c r="IW3596" s="36"/>
      <c r="JI3596"/>
      <c r="JJ3596"/>
      <c r="KX3596" s="23"/>
      <c r="KY3596" s="23"/>
    </row>
    <row r="3597" spans="36:311" x14ac:dyDescent="0.2">
      <c r="AJ3597" s="23"/>
      <c r="HH3597"/>
      <c r="IW3597" s="36"/>
      <c r="JI3597"/>
      <c r="JJ3597"/>
      <c r="KX3597" s="23"/>
      <c r="KY3597" s="23"/>
    </row>
    <row r="3598" spans="36:311" x14ac:dyDescent="0.2">
      <c r="AJ3598" s="23"/>
      <c r="HH3598"/>
      <c r="IW3598" s="36"/>
      <c r="JI3598"/>
      <c r="JJ3598"/>
      <c r="KX3598" s="23"/>
      <c r="KY3598" s="23"/>
    </row>
    <row r="3599" spans="36:311" x14ac:dyDescent="0.2">
      <c r="AJ3599" s="23"/>
      <c r="HH3599"/>
      <c r="IW3599" s="36"/>
      <c r="JI3599"/>
      <c r="JJ3599"/>
      <c r="KX3599" s="23"/>
      <c r="KY3599" s="23"/>
    </row>
    <row r="3600" spans="36:311" x14ac:dyDescent="0.2">
      <c r="AJ3600" s="23"/>
      <c r="HH3600"/>
      <c r="IW3600" s="36"/>
      <c r="JI3600"/>
      <c r="JJ3600"/>
      <c r="KX3600" s="23"/>
      <c r="KY3600" s="23"/>
    </row>
    <row r="3601" spans="36:311" x14ac:dyDescent="0.2">
      <c r="AJ3601" s="23"/>
      <c r="HH3601"/>
      <c r="IW3601" s="36"/>
      <c r="JI3601"/>
      <c r="JJ3601"/>
      <c r="KX3601" s="23"/>
      <c r="KY3601" s="23"/>
    </row>
    <row r="3602" spans="36:311" x14ac:dyDescent="0.2">
      <c r="AJ3602" s="23"/>
      <c r="HH3602"/>
      <c r="IW3602" s="36"/>
      <c r="JI3602"/>
      <c r="JJ3602"/>
      <c r="KX3602" s="23"/>
      <c r="KY3602" s="23"/>
    </row>
    <row r="3603" spans="36:311" x14ac:dyDescent="0.2">
      <c r="AJ3603" s="23"/>
      <c r="HH3603"/>
      <c r="IW3603" s="36"/>
      <c r="JI3603"/>
      <c r="JJ3603"/>
      <c r="KX3603" s="23"/>
      <c r="KY3603" s="23"/>
    </row>
    <row r="3604" spans="36:311" x14ac:dyDescent="0.2">
      <c r="AJ3604" s="23"/>
      <c r="HH3604"/>
      <c r="IW3604" s="36"/>
      <c r="JI3604"/>
      <c r="JJ3604"/>
      <c r="KX3604" s="23"/>
      <c r="KY3604" s="23"/>
    </row>
    <row r="3605" spans="36:311" x14ac:dyDescent="0.2">
      <c r="AJ3605" s="23"/>
      <c r="HH3605"/>
      <c r="IW3605" s="36"/>
      <c r="JI3605"/>
      <c r="JJ3605"/>
      <c r="KX3605" s="23"/>
      <c r="KY3605" s="23"/>
    </row>
    <row r="3606" spans="36:311" x14ac:dyDescent="0.2">
      <c r="AJ3606" s="23"/>
      <c r="HH3606"/>
      <c r="IW3606" s="36"/>
      <c r="JI3606"/>
      <c r="JJ3606"/>
      <c r="KX3606" s="23"/>
      <c r="KY3606" s="23"/>
    </row>
    <row r="3607" spans="36:311" x14ac:dyDescent="0.2">
      <c r="AJ3607" s="23"/>
      <c r="HH3607"/>
      <c r="IW3607" s="36"/>
      <c r="JI3607"/>
      <c r="JJ3607"/>
      <c r="KX3607" s="23"/>
      <c r="KY3607" s="23"/>
    </row>
    <row r="3608" spans="36:311" x14ac:dyDescent="0.2">
      <c r="AJ3608" s="23"/>
      <c r="HH3608"/>
      <c r="IW3608" s="36"/>
      <c r="JI3608"/>
      <c r="JJ3608"/>
      <c r="KX3608" s="23"/>
      <c r="KY3608" s="23"/>
    </row>
    <row r="3609" spans="36:311" x14ac:dyDescent="0.2">
      <c r="AJ3609" s="23"/>
      <c r="HH3609"/>
      <c r="IW3609" s="36"/>
      <c r="JI3609"/>
      <c r="JJ3609"/>
      <c r="KX3609" s="23"/>
      <c r="KY3609" s="23"/>
    </row>
    <row r="3610" spans="36:311" x14ac:dyDescent="0.2">
      <c r="AJ3610" s="23"/>
      <c r="HH3610"/>
      <c r="IW3610" s="36"/>
      <c r="JI3610"/>
      <c r="JJ3610"/>
      <c r="KX3610" s="23"/>
      <c r="KY3610" s="23"/>
    </row>
    <row r="3611" spans="36:311" x14ac:dyDescent="0.2">
      <c r="AJ3611" s="23"/>
      <c r="HH3611"/>
      <c r="IW3611" s="36"/>
      <c r="JI3611"/>
      <c r="JJ3611"/>
      <c r="KX3611" s="23"/>
      <c r="KY3611" s="23"/>
    </row>
    <row r="3612" spans="36:311" x14ac:dyDescent="0.2">
      <c r="AJ3612" s="23"/>
      <c r="HH3612"/>
      <c r="IW3612" s="36"/>
      <c r="JI3612"/>
      <c r="JJ3612"/>
      <c r="KX3612" s="23"/>
      <c r="KY3612" s="23"/>
    </row>
    <row r="3613" spans="36:311" x14ac:dyDescent="0.2">
      <c r="AJ3613" s="23"/>
      <c r="HH3613"/>
      <c r="IW3613" s="36"/>
      <c r="JI3613"/>
      <c r="JJ3613"/>
      <c r="KX3613" s="23"/>
      <c r="KY3613" s="23"/>
    </row>
    <row r="3614" spans="36:311" x14ac:dyDescent="0.2">
      <c r="AJ3614" s="23"/>
      <c r="HH3614"/>
      <c r="IW3614" s="36"/>
      <c r="JI3614"/>
      <c r="JJ3614"/>
      <c r="KX3614" s="23"/>
      <c r="KY3614" s="23"/>
    </row>
    <row r="3615" spans="36:311" x14ac:dyDescent="0.2">
      <c r="AJ3615" s="23"/>
      <c r="HH3615"/>
      <c r="IW3615" s="36"/>
      <c r="JI3615"/>
      <c r="JJ3615"/>
      <c r="KX3615" s="23"/>
      <c r="KY3615" s="23"/>
    </row>
    <row r="3616" spans="36:311" x14ac:dyDescent="0.2">
      <c r="AJ3616" s="23"/>
      <c r="HH3616"/>
      <c r="IW3616" s="36"/>
      <c r="JI3616"/>
      <c r="JJ3616"/>
      <c r="KX3616" s="23"/>
      <c r="KY3616" s="23"/>
    </row>
    <row r="3617" spans="36:311" x14ac:dyDescent="0.2">
      <c r="AJ3617" s="23"/>
      <c r="HH3617"/>
      <c r="IW3617" s="36"/>
      <c r="JI3617"/>
      <c r="JJ3617"/>
      <c r="KX3617" s="23"/>
      <c r="KY3617" s="23"/>
    </row>
    <row r="3618" spans="36:311" x14ac:dyDescent="0.2">
      <c r="AJ3618" s="23"/>
      <c r="HH3618"/>
      <c r="IW3618" s="36"/>
      <c r="JI3618"/>
      <c r="JJ3618"/>
      <c r="KX3618" s="23"/>
      <c r="KY3618" s="23"/>
    </row>
    <row r="3619" spans="36:311" x14ac:dyDescent="0.2">
      <c r="AJ3619" s="23"/>
      <c r="HH3619"/>
      <c r="IW3619" s="36"/>
      <c r="JI3619"/>
      <c r="JJ3619"/>
      <c r="KX3619" s="23"/>
      <c r="KY3619" s="23"/>
    </row>
    <row r="3620" spans="36:311" x14ac:dyDescent="0.2">
      <c r="AJ3620" s="23"/>
      <c r="HH3620"/>
      <c r="IW3620" s="36"/>
      <c r="JI3620"/>
      <c r="JJ3620"/>
      <c r="KX3620" s="23"/>
      <c r="KY3620" s="23"/>
    </row>
    <row r="3621" spans="36:311" x14ac:dyDescent="0.2">
      <c r="AJ3621" s="23"/>
      <c r="HH3621"/>
      <c r="IW3621" s="36"/>
      <c r="JI3621"/>
      <c r="JJ3621"/>
      <c r="KX3621" s="23"/>
      <c r="KY3621" s="23"/>
    </row>
    <row r="3622" spans="36:311" x14ac:dyDescent="0.2">
      <c r="AJ3622" s="23"/>
      <c r="HH3622"/>
      <c r="IW3622" s="36"/>
      <c r="JI3622"/>
      <c r="JJ3622"/>
      <c r="KX3622" s="23"/>
      <c r="KY3622" s="23"/>
    </row>
    <row r="3623" spans="36:311" x14ac:dyDescent="0.2">
      <c r="AJ3623" s="23"/>
      <c r="HH3623"/>
      <c r="IW3623" s="36"/>
      <c r="JI3623"/>
      <c r="JJ3623"/>
      <c r="KX3623" s="23"/>
      <c r="KY3623" s="23"/>
    </row>
    <row r="3624" spans="36:311" x14ac:dyDescent="0.2">
      <c r="AJ3624" s="23"/>
      <c r="HH3624"/>
      <c r="IW3624" s="36"/>
      <c r="JI3624"/>
      <c r="JJ3624"/>
      <c r="KX3624" s="23"/>
      <c r="KY3624" s="23"/>
    </row>
    <row r="3625" spans="36:311" x14ac:dyDescent="0.2">
      <c r="AJ3625" s="23"/>
      <c r="HH3625"/>
      <c r="IW3625" s="36"/>
      <c r="JI3625"/>
      <c r="JJ3625"/>
      <c r="KX3625" s="23"/>
      <c r="KY3625" s="23"/>
    </row>
    <row r="3626" spans="36:311" x14ac:dyDescent="0.2">
      <c r="AJ3626" s="23"/>
      <c r="HH3626"/>
      <c r="IW3626" s="36"/>
      <c r="JI3626"/>
      <c r="JJ3626"/>
      <c r="KX3626" s="23"/>
      <c r="KY3626" s="23"/>
    </row>
    <row r="3627" spans="36:311" x14ac:dyDescent="0.2">
      <c r="AJ3627" s="23"/>
      <c r="HH3627"/>
      <c r="IW3627" s="36"/>
      <c r="JI3627"/>
      <c r="JJ3627"/>
      <c r="KX3627" s="23"/>
      <c r="KY3627" s="23"/>
    </row>
    <row r="3628" spans="36:311" x14ac:dyDescent="0.2">
      <c r="AJ3628" s="23"/>
      <c r="HH3628"/>
      <c r="IW3628" s="36"/>
      <c r="JI3628"/>
      <c r="JJ3628"/>
      <c r="KX3628" s="23"/>
      <c r="KY3628" s="23"/>
    </row>
    <row r="3629" spans="36:311" x14ac:dyDescent="0.2">
      <c r="AJ3629" s="23"/>
      <c r="HH3629"/>
      <c r="IW3629" s="36"/>
      <c r="JI3629"/>
      <c r="JJ3629"/>
      <c r="KX3629" s="23"/>
      <c r="KY3629" s="23"/>
    </row>
    <row r="3630" spans="36:311" x14ac:dyDescent="0.2">
      <c r="AJ3630" s="23"/>
      <c r="HH3630"/>
      <c r="IW3630" s="36"/>
      <c r="JI3630"/>
      <c r="JJ3630"/>
      <c r="KX3630" s="23"/>
      <c r="KY3630" s="23"/>
    </row>
    <row r="3631" spans="36:311" x14ac:dyDescent="0.2">
      <c r="AJ3631" s="23"/>
      <c r="HH3631"/>
      <c r="IW3631" s="36"/>
      <c r="JI3631"/>
      <c r="JJ3631"/>
      <c r="KX3631" s="23"/>
      <c r="KY3631" s="23"/>
    </row>
    <row r="3632" spans="36:311" x14ac:dyDescent="0.2">
      <c r="AJ3632" s="23"/>
      <c r="HH3632"/>
      <c r="IW3632" s="36"/>
      <c r="JI3632"/>
      <c r="JJ3632"/>
      <c r="KX3632" s="23"/>
      <c r="KY3632" s="23"/>
    </row>
    <row r="3633" spans="36:311" x14ac:dyDescent="0.2">
      <c r="AJ3633" s="23"/>
      <c r="HH3633"/>
      <c r="IW3633" s="36"/>
      <c r="JI3633"/>
      <c r="JJ3633"/>
      <c r="KX3633" s="23"/>
      <c r="KY3633" s="23"/>
    </row>
    <row r="3634" spans="36:311" x14ac:dyDescent="0.2">
      <c r="AJ3634" s="23"/>
      <c r="HH3634"/>
      <c r="IW3634" s="36"/>
      <c r="JI3634"/>
      <c r="JJ3634"/>
      <c r="KX3634" s="23"/>
      <c r="KY3634" s="23"/>
    </row>
    <row r="3635" spans="36:311" x14ac:dyDescent="0.2">
      <c r="AJ3635" s="23"/>
      <c r="HH3635"/>
      <c r="IW3635" s="36"/>
      <c r="JI3635"/>
      <c r="JJ3635"/>
      <c r="KX3635" s="23"/>
      <c r="KY3635" s="23"/>
    </row>
    <row r="3636" spans="36:311" x14ac:dyDescent="0.2">
      <c r="AJ3636" s="23"/>
      <c r="HH3636"/>
      <c r="IW3636" s="36"/>
      <c r="JI3636"/>
      <c r="JJ3636"/>
      <c r="KX3636" s="23"/>
      <c r="KY3636" s="23"/>
    </row>
    <row r="3637" spans="36:311" x14ac:dyDescent="0.2">
      <c r="AJ3637" s="23"/>
      <c r="HH3637"/>
      <c r="IW3637" s="36"/>
      <c r="JI3637"/>
      <c r="JJ3637"/>
      <c r="KX3637" s="23"/>
      <c r="KY3637" s="23"/>
    </row>
    <row r="3638" spans="36:311" x14ac:dyDescent="0.2">
      <c r="AJ3638" s="23"/>
      <c r="HH3638"/>
      <c r="IW3638" s="36"/>
      <c r="JI3638"/>
      <c r="JJ3638"/>
      <c r="KX3638" s="23"/>
      <c r="KY3638" s="23"/>
    </row>
    <row r="3639" spans="36:311" x14ac:dyDescent="0.2">
      <c r="AJ3639" s="23"/>
      <c r="HH3639"/>
      <c r="IW3639" s="36"/>
      <c r="JI3639"/>
      <c r="JJ3639"/>
      <c r="KX3639" s="23"/>
      <c r="KY3639" s="23"/>
    </row>
    <row r="3640" spans="36:311" x14ac:dyDescent="0.2">
      <c r="AJ3640" s="23"/>
      <c r="HH3640"/>
      <c r="IW3640" s="36"/>
      <c r="JI3640"/>
      <c r="JJ3640"/>
      <c r="KX3640" s="23"/>
      <c r="KY3640" s="23"/>
    </row>
    <row r="3641" spans="36:311" x14ac:dyDescent="0.2">
      <c r="AJ3641" s="23"/>
      <c r="HH3641"/>
      <c r="IW3641" s="36"/>
      <c r="JI3641"/>
      <c r="JJ3641"/>
      <c r="KX3641" s="23"/>
      <c r="KY3641" s="23"/>
    </row>
    <row r="3642" spans="36:311" x14ac:dyDescent="0.2">
      <c r="AJ3642" s="23"/>
      <c r="HH3642"/>
      <c r="IW3642" s="36"/>
      <c r="JI3642"/>
      <c r="JJ3642"/>
      <c r="KX3642" s="23"/>
      <c r="KY3642" s="23"/>
    </row>
    <row r="3643" spans="36:311" x14ac:dyDescent="0.2">
      <c r="AJ3643" s="23"/>
      <c r="HH3643"/>
      <c r="IW3643" s="36"/>
      <c r="JI3643"/>
      <c r="JJ3643"/>
      <c r="KX3643" s="23"/>
      <c r="KY3643" s="23"/>
    </row>
    <row r="3644" spans="36:311" x14ac:dyDescent="0.2">
      <c r="AJ3644" s="23"/>
      <c r="HH3644"/>
      <c r="IW3644" s="36"/>
      <c r="JI3644"/>
      <c r="JJ3644"/>
      <c r="KX3644" s="23"/>
      <c r="KY3644" s="23"/>
    </row>
    <row r="3645" spans="36:311" x14ac:dyDescent="0.2">
      <c r="AJ3645" s="23"/>
      <c r="HH3645"/>
      <c r="IW3645" s="36"/>
      <c r="JI3645"/>
      <c r="JJ3645"/>
      <c r="KX3645" s="23"/>
      <c r="KY3645" s="23"/>
    </row>
    <row r="3646" spans="36:311" x14ac:dyDescent="0.2">
      <c r="AJ3646" s="23"/>
      <c r="HH3646"/>
      <c r="IW3646" s="36"/>
      <c r="JI3646"/>
      <c r="JJ3646"/>
      <c r="KX3646" s="23"/>
      <c r="KY3646" s="23"/>
    </row>
    <row r="3647" spans="36:311" x14ac:dyDescent="0.2">
      <c r="AJ3647" s="23"/>
      <c r="HH3647"/>
      <c r="IW3647" s="36"/>
      <c r="JI3647"/>
      <c r="JJ3647"/>
      <c r="KX3647" s="23"/>
      <c r="KY3647" s="23"/>
    </row>
    <row r="3648" spans="36:311" x14ac:dyDescent="0.2">
      <c r="AJ3648" s="23"/>
      <c r="HH3648"/>
      <c r="IW3648" s="36"/>
      <c r="JI3648"/>
      <c r="JJ3648"/>
      <c r="KX3648" s="23"/>
      <c r="KY3648" s="23"/>
    </row>
    <row r="3649" spans="36:311" x14ac:dyDescent="0.2">
      <c r="AJ3649" s="23"/>
      <c r="HH3649"/>
      <c r="IW3649" s="36"/>
      <c r="JI3649"/>
      <c r="JJ3649"/>
      <c r="KX3649" s="23"/>
      <c r="KY3649" s="23"/>
    </row>
    <row r="3650" spans="36:311" x14ac:dyDescent="0.2">
      <c r="AJ3650" s="23"/>
      <c r="HH3650"/>
      <c r="IW3650" s="36"/>
      <c r="JI3650"/>
      <c r="JJ3650"/>
      <c r="KX3650" s="23"/>
      <c r="KY3650" s="23"/>
    </row>
    <row r="3651" spans="36:311" x14ac:dyDescent="0.2">
      <c r="AJ3651" s="23"/>
      <c r="HH3651"/>
      <c r="IW3651" s="36"/>
      <c r="JI3651"/>
      <c r="JJ3651"/>
      <c r="KX3651" s="23"/>
      <c r="KY3651" s="23"/>
    </row>
    <row r="3652" spans="36:311" x14ac:dyDescent="0.2">
      <c r="AJ3652" s="23"/>
      <c r="HH3652"/>
      <c r="IW3652" s="36"/>
      <c r="JI3652"/>
      <c r="JJ3652"/>
      <c r="KX3652" s="23"/>
      <c r="KY3652" s="23"/>
    </row>
    <row r="3653" spans="36:311" x14ac:dyDescent="0.2">
      <c r="AJ3653" s="23"/>
      <c r="HH3653"/>
      <c r="IW3653" s="36"/>
      <c r="JI3653"/>
      <c r="JJ3653"/>
      <c r="KX3653" s="23"/>
      <c r="KY3653" s="23"/>
    </row>
    <row r="3654" spans="36:311" x14ac:dyDescent="0.2">
      <c r="AJ3654" s="23"/>
      <c r="HH3654"/>
      <c r="IW3654" s="36"/>
      <c r="JI3654"/>
      <c r="JJ3654"/>
      <c r="KX3654" s="23"/>
      <c r="KY3654" s="23"/>
    </row>
    <row r="3655" spans="36:311" x14ac:dyDescent="0.2">
      <c r="AJ3655" s="23"/>
      <c r="HH3655"/>
      <c r="IW3655" s="36"/>
      <c r="JI3655"/>
      <c r="JJ3655"/>
      <c r="KX3655" s="23"/>
      <c r="KY3655" s="23"/>
    </row>
    <row r="3656" spans="36:311" x14ac:dyDescent="0.2">
      <c r="AJ3656" s="23"/>
      <c r="HH3656"/>
      <c r="IW3656" s="36"/>
      <c r="JI3656"/>
      <c r="JJ3656"/>
      <c r="KX3656" s="23"/>
      <c r="KY3656" s="23"/>
    </row>
    <row r="3657" spans="36:311" x14ac:dyDescent="0.2">
      <c r="AJ3657" s="23"/>
      <c r="HH3657"/>
      <c r="IW3657" s="36"/>
      <c r="JI3657"/>
      <c r="JJ3657"/>
      <c r="KX3657" s="23"/>
      <c r="KY3657" s="23"/>
    </row>
    <row r="3658" spans="36:311" x14ac:dyDescent="0.2">
      <c r="AJ3658" s="23"/>
      <c r="HH3658"/>
      <c r="IW3658" s="36"/>
      <c r="JI3658"/>
      <c r="JJ3658"/>
      <c r="KX3658" s="23"/>
      <c r="KY3658" s="23"/>
    </row>
    <row r="3659" spans="36:311" x14ac:dyDescent="0.2">
      <c r="AJ3659" s="23"/>
      <c r="HH3659"/>
      <c r="IW3659" s="36"/>
      <c r="JI3659"/>
      <c r="JJ3659"/>
      <c r="KX3659" s="23"/>
      <c r="KY3659" s="23"/>
    </row>
    <row r="3660" spans="36:311" x14ac:dyDescent="0.2">
      <c r="AJ3660" s="23"/>
      <c r="HH3660"/>
      <c r="IW3660" s="36"/>
      <c r="JI3660"/>
      <c r="JJ3660"/>
      <c r="KX3660" s="23"/>
      <c r="KY3660" s="23"/>
    </row>
    <row r="3661" spans="36:311" x14ac:dyDescent="0.2">
      <c r="AJ3661" s="23"/>
      <c r="HH3661"/>
      <c r="IW3661" s="36"/>
      <c r="JI3661"/>
      <c r="JJ3661"/>
      <c r="KX3661" s="23"/>
      <c r="KY3661" s="23"/>
    </row>
    <row r="3662" spans="36:311" x14ac:dyDescent="0.2">
      <c r="AJ3662" s="23"/>
      <c r="HH3662"/>
      <c r="IW3662" s="36"/>
      <c r="JI3662"/>
      <c r="JJ3662"/>
      <c r="KX3662" s="23"/>
      <c r="KY3662" s="23"/>
    </row>
    <row r="3663" spans="36:311" x14ac:dyDescent="0.2">
      <c r="AJ3663" s="23"/>
      <c r="HH3663"/>
      <c r="IW3663" s="36"/>
      <c r="JI3663"/>
      <c r="JJ3663"/>
      <c r="KX3663" s="23"/>
      <c r="KY3663" s="23"/>
    </row>
    <row r="3664" spans="36:311" x14ac:dyDescent="0.2">
      <c r="AJ3664" s="23"/>
      <c r="HH3664"/>
      <c r="IW3664" s="36"/>
      <c r="JI3664"/>
      <c r="JJ3664"/>
      <c r="KX3664" s="23"/>
      <c r="KY3664" s="23"/>
    </row>
    <row r="3665" spans="36:311" x14ac:dyDescent="0.2">
      <c r="AJ3665" s="23"/>
      <c r="HH3665"/>
      <c r="IW3665" s="36"/>
      <c r="JI3665"/>
      <c r="JJ3665"/>
      <c r="KX3665" s="23"/>
      <c r="KY3665" s="23"/>
    </row>
    <row r="3666" spans="36:311" x14ac:dyDescent="0.2">
      <c r="AJ3666" s="23"/>
      <c r="HH3666"/>
      <c r="IW3666" s="36"/>
      <c r="JI3666"/>
      <c r="JJ3666"/>
      <c r="KX3666" s="23"/>
      <c r="KY3666" s="23"/>
    </row>
    <row r="3667" spans="36:311" x14ac:dyDescent="0.2">
      <c r="AJ3667" s="23"/>
      <c r="HH3667"/>
      <c r="IW3667" s="36"/>
      <c r="JI3667"/>
      <c r="JJ3667"/>
      <c r="KX3667" s="23"/>
      <c r="KY3667" s="23"/>
    </row>
    <row r="3668" spans="36:311" x14ac:dyDescent="0.2">
      <c r="AJ3668" s="23"/>
      <c r="HH3668"/>
      <c r="IW3668" s="36"/>
      <c r="JI3668"/>
      <c r="JJ3668"/>
      <c r="KX3668" s="23"/>
      <c r="KY3668" s="23"/>
    </row>
    <row r="3669" spans="36:311" x14ac:dyDescent="0.2">
      <c r="AJ3669" s="23"/>
      <c r="HH3669"/>
      <c r="IW3669" s="36"/>
      <c r="JI3669"/>
      <c r="JJ3669"/>
      <c r="KX3669" s="23"/>
      <c r="KY3669" s="23"/>
    </row>
    <row r="3670" spans="36:311" x14ac:dyDescent="0.2">
      <c r="AJ3670" s="23"/>
      <c r="HH3670"/>
      <c r="IW3670" s="36"/>
      <c r="JI3670"/>
      <c r="JJ3670"/>
      <c r="KX3670" s="23"/>
      <c r="KY3670" s="23"/>
    </row>
    <row r="3671" spans="36:311" x14ac:dyDescent="0.2">
      <c r="AJ3671" s="23"/>
      <c r="HH3671"/>
      <c r="IW3671" s="36"/>
      <c r="JI3671"/>
      <c r="JJ3671"/>
      <c r="KX3671" s="23"/>
      <c r="KY3671" s="23"/>
    </row>
    <row r="3672" spans="36:311" x14ac:dyDescent="0.2">
      <c r="AJ3672" s="23"/>
      <c r="HH3672"/>
      <c r="IW3672" s="36"/>
      <c r="JI3672"/>
      <c r="JJ3672"/>
      <c r="KX3672" s="23"/>
      <c r="KY3672" s="23"/>
    </row>
    <row r="3673" spans="36:311" x14ac:dyDescent="0.2">
      <c r="AJ3673" s="23"/>
      <c r="HH3673"/>
      <c r="IW3673" s="36"/>
      <c r="JI3673"/>
      <c r="JJ3673"/>
      <c r="KX3673" s="23"/>
      <c r="KY3673" s="23"/>
    </row>
    <row r="3674" spans="36:311" x14ac:dyDescent="0.2">
      <c r="AJ3674" s="23"/>
      <c r="HH3674"/>
      <c r="IW3674" s="36"/>
      <c r="JI3674"/>
      <c r="JJ3674"/>
      <c r="KX3674" s="23"/>
      <c r="KY3674" s="23"/>
    </row>
    <row r="3675" spans="36:311" x14ac:dyDescent="0.2">
      <c r="AJ3675" s="23"/>
      <c r="HH3675"/>
      <c r="IW3675" s="36"/>
      <c r="JI3675"/>
      <c r="JJ3675"/>
      <c r="KX3675" s="23"/>
      <c r="KY3675" s="23"/>
    </row>
    <row r="3676" spans="36:311" x14ac:dyDescent="0.2">
      <c r="AJ3676" s="23"/>
      <c r="HH3676"/>
      <c r="IW3676" s="36"/>
      <c r="JI3676"/>
      <c r="JJ3676"/>
      <c r="KX3676" s="23"/>
      <c r="KY3676" s="23"/>
    </row>
    <row r="3677" spans="36:311" x14ac:dyDescent="0.2">
      <c r="AJ3677" s="23"/>
      <c r="HH3677"/>
      <c r="IW3677" s="36"/>
      <c r="JI3677"/>
      <c r="JJ3677"/>
      <c r="KX3677" s="23"/>
      <c r="KY3677" s="23"/>
    </row>
    <row r="3678" spans="36:311" x14ac:dyDescent="0.2">
      <c r="AJ3678" s="23"/>
      <c r="HH3678"/>
      <c r="IW3678" s="36"/>
      <c r="JI3678"/>
      <c r="JJ3678"/>
      <c r="KX3678" s="23"/>
      <c r="KY3678" s="23"/>
    </row>
    <row r="3679" spans="36:311" x14ac:dyDescent="0.2">
      <c r="AJ3679" s="23"/>
      <c r="HH3679"/>
      <c r="IW3679" s="36"/>
      <c r="JI3679"/>
      <c r="JJ3679"/>
      <c r="KX3679" s="23"/>
      <c r="KY3679" s="23"/>
    </row>
    <row r="3680" spans="36:311" x14ac:dyDescent="0.2">
      <c r="AJ3680" s="23"/>
      <c r="HH3680"/>
      <c r="IW3680" s="36"/>
      <c r="JI3680"/>
      <c r="JJ3680"/>
      <c r="KX3680" s="23"/>
      <c r="KY3680" s="23"/>
    </row>
    <row r="3681" spans="36:311" x14ac:dyDescent="0.2">
      <c r="AJ3681" s="23"/>
      <c r="HH3681"/>
      <c r="IW3681" s="36"/>
      <c r="JI3681"/>
      <c r="JJ3681"/>
      <c r="KX3681" s="23"/>
      <c r="KY3681" s="23"/>
    </row>
    <row r="3682" spans="36:311" x14ac:dyDescent="0.2">
      <c r="AJ3682" s="23"/>
      <c r="HH3682"/>
      <c r="IW3682" s="36"/>
      <c r="JI3682"/>
      <c r="JJ3682"/>
      <c r="KX3682" s="23"/>
      <c r="KY3682" s="23"/>
    </row>
    <row r="3683" spans="36:311" x14ac:dyDescent="0.2">
      <c r="AJ3683" s="23"/>
      <c r="HH3683"/>
      <c r="IW3683" s="36"/>
      <c r="JI3683"/>
      <c r="JJ3683"/>
      <c r="KX3683" s="23"/>
      <c r="KY3683" s="23"/>
    </row>
    <row r="3684" spans="36:311" x14ac:dyDescent="0.2">
      <c r="AJ3684" s="23"/>
      <c r="HH3684"/>
      <c r="IW3684" s="36"/>
      <c r="JI3684"/>
      <c r="JJ3684"/>
      <c r="KX3684" s="23"/>
      <c r="KY3684" s="23"/>
    </row>
    <row r="3685" spans="36:311" x14ac:dyDescent="0.2">
      <c r="AJ3685" s="23"/>
      <c r="HH3685"/>
      <c r="IW3685" s="36"/>
      <c r="JI3685"/>
      <c r="JJ3685"/>
      <c r="KX3685" s="23"/>
      <c r="KY3685" s="23"/>
    </row>
    <row r="3686" spans="36:311" x14ac:dyDescent="0.2">
      <c r="AJ3686" s="23"/>
      <c r="HH3686"/>
      <c r="IW3686" s="36"/>
      <c r="JI3686"/>
      <c r="JJ3686"/>
      <c r="KX3686" s="23"/>
      <c r="KY3686" s="23"/>
    </row>
    <row r="3687" spans="36:311" x14ac:dyDescent="0.2">
      <c r="AJ3687" s="23"/>
      <c r="HH3687"/>
      <c r="IW3687" s="36"/>
      <c r="JI3687"/>
      <c r="JJ3687"/>
      <c r="KX3687" s="23"/>
      <c r="KY3687" s="23"/>
    </row>
    <row r="3688" spans="36:311" x14ac:dyDescent="0.2">
      <c r="AJ3688" s="23"/>
      <c r="HH3688"/>
      <c r="IW3688" s="36"/>
      <c r="JI3688"/>
      <c r="JJ3688"/>
      <c r="KX3688" s="23"/>
      <c r="KY3688" s="23"/>
    </row>
    <row r="3689" spans="36:311" x14ac:dyDescent="0.2">
      <c r="AJ3689" s="23"/>
      <c r="HH3689"/>
      <c r="IW3689" s="36"/>
      <c r="JI3689"/>
      <c r="JJ3689"/>
      <c r="KX3689" s="23"/>
      <c r="KY3689" s="23"/>
    </row>
    <row r="3690" spans="36:311" x14ac:dyDescent="0.2">
      <c r="AJ3690" s="23"/>
      <c r="HH3690"/>
      <c r="IW3690" s="36"/>
      <c r="JI3690"/>
      <c r="JJ3690"/>
      <c r="KX3690" s="23"/>
      <c r="KY3690" s="23"/>
    </row>
    <row r="3691" spans="36:311" x14ac:dyDescent="0.2">
      <c r="AJ3691" s="23"/>
      <c r="HH3691"/>
      <c r="IW3691" s="36"/>
      <c r="JI3691"/>
      <c r="JJ3691"/>
      <c r="KX3691" s="23"/>
      <c r="KY3691" s="23"/>
    </row>
    <row r="3692" spans="36:311" x14ac:dyDescent="0.2">
      <c r="AJ3692" s="23"/>
      <c r="HH3692"/>
      <c r="IW3692" s="36"/>
      <c r="JI3692"/>
      <c r="JJ3692"/>
      <c r="KX3692" s="23"/>
      <c r="KY3692" s="23"/>
    </row>
    <row r="3693" spans="36:311" x14ac:dyDescent="0.2">
      <c r="AJ3693" s="23"/>
      <c r="HH3693"/>
      <c r="IW3693" s="36"/>
      <c r="JI3693"/>
      <c r="JJ3693"/>
      <c r="KX3693" s="23"/>
      <c r="KY3693" s="23"/>
    </row>
    <row r="3694" spans="36:311" x14ac:dyDescent="0.2">
      <c r="AJ3694" s="23"/>
      <c r="HH3694"/>
      <c r="IW3694" s="36"/>
      <c r="JI3694"/>
      <c r="JJ3694"/>
      <c r="KX3694" s="23"/>
      <c r="KY3694" s="23"/>
    </row>
    <row r="3695" spans="36:311" x14ac:dyDescent="0.2">
      <c r="AJ3695" s="23"/>
      <c r="HH3695"/>
      <c r="IW3695" s="36"/>
      <c r="JI3695"/>
      <c r="JJ3695"/>
      <c r="KX3695" s="23"/>
      <c r="KY3695" s="23"/>
    </row>
    <row r="3696" spans="36:311" x14ac:dyDescent="0.2">
      <c r="AJ3696" s="23"/>
      <c r="HH3696"/>
      <c r="IW3696" s="36"/>
      <c r="JI3696"/>
      <c r="JJ3696"/>
      <c r="KX3696" s="23"/>
      <c r="KY3696" s="23"/>
    </row>
    <row r="3697" spans="36:311" x14ac:dyDescent="0.2">
      <c r="AJ3697" s="23"/>
      <c r="HH3697"/>
      <c r="IW3697" s="36"/>
      <c r="JI3697"/>
      <c r="JJ3697"/>
      <c r="KX3697" s="23"/>
      <c r="KY3697" s="23"/>
    </row>
    <row r="3698" spans="36:311" x14ac:dyDescent="0.2">
      <c r="AJ3698" s="23"/>
      <c r="HH3698"/>
      <c r="IW3698" s="36"/>
      <c r="JI3698"/>
      <c r="JJ3698"/>
      <c r="KX3698" s="23"/>
      <c r="KY3698" s="23"/>
    </row>
    <row r="3699" spans="36:311" x14ac:dyDescent="0.2">
      <c r="AJ3699" s="23"/>
      <c r="HH3699"/>
      <c r="IW3699" s="36"/>
      <c r="JI3699"/>
      <c r="JJ3699"/>
      <c r="KX3699" s="23"/>
      <c r="KY3699" s="23"/>
    </row>
    <row r="3700" spans="36:311" x14ac:dyDescent="0.2">
      <c r="AJ3700" s="23"/>
      <c r="HH3700"/>
      <c r="IW3700" s="36"/>
      <c r="JI3700"/>
      <c r="JJ3700"/>
      <c r="KX3700" s="23"/>
      <c r="KY3700" s="23"/>
    </row>
    <row r="3701" spans="36:311" x14ac:dyDescent="0.2">
      <c r="AJ3701" s="23"/>
      <c r="HH3701"/>
      <c r="IW3701" s="36"/>
      <c r="JI3701"/>
      <c r="JJ3701"/>
      <c r="KX3701" s="23"/>
      <c r="KY3701" s="23"/>
    </row>
    <row r="3702" spans="36:311" x14ac:dyDescent="0.2">
      <c r="AJ3702" s="23"/>
      <c r="HH3702"/>
      <c r="IW3702" s="36"/>
      <c r="JI3702"/>
      <c r="JJ3702"/>
      <c r="KX3702" s="23"/>
      <c r="KY3702" s="23"/>
    </row>
    <row r="3703" spans="36:311" x14ac:dyDescent="0.2">
      <c r="AJ3703" s="23"/>
      <c r="HH3703"/>
      <c r="IW3703" s="36"/>
      <c r="JI3703"/>
      <c r="JJ3703"/>
      <c r="KX3703" s="23"/>
      <c r="KY3703" s="23"/>
    </row>
    <row r="3704" spans="36:311" x14ac:dyDescent="0.2">
      <c r="AJ3704" s="23"/>
      <c r="HH3704"/>
      <c r="IW3704" s="36"/>
      <c r="JI3704"/>
      <c r="JJ3704"/>
      <c r="KX3704" s="23"/>
      <c r="KY3704" s="23"/>
    </row>
    <row r="3705" spans="36:311" x14ac:dyDescent="0.2">
      <c r="AJ3705" s="23"/>
      <c r="HH3705"/>
      <c r="IW3705" s="36"/>
      <c r="JI3705"/>
      <c r="JJ3705"/>
      <c r="KX3705" s="23"/>
      <c r="KY3705" s="23"/>
    </row>
    <row r="3706" spans="36:311" x14ac:dyDescent="0.2">
      <c r="AJ3706" s="23"/>
      <c r="HH3706"/>
      <c r="IW3706" s="36"/>
      <c r="JI3706"/>
      <c r="JJ3706"/>
      <c r="KX3706" s="23"/>
      <c r="KY3706" s="23"/>
    </row>
    <row r="3707" spans="36:311" x14ac:dyDescent="0.2">
      <c r="AJ3707" s="23"/>
      <c r="HH3707"/>
      <c r="IW3707" s="36"/>
      <c r="JI3707"/>
      <c r="JJ3707"/>
      <c r="KX3707" s="23"/>
      <c r="KY3707" s="23"/>
    </row>
    <row r="3708" spans="36:311" x14ac:dyDescent="0.2">
      <c r="AJ3708" s="23"/>
      <c r="HH3708"/>
      <c r="IW3708" s="36"/>
      <c r="JI3708"/>
      <c r="JJ3708"/>
      <c r="KX3708" s="23"/>
      <c r="KY3708" s="23"/>
    </row>
    <row r="3709" spans="36:311" x14ac:dyDescent="0.2">
      <c r="AJ3709" s="23"/>
      <c r="HH3709"/>
      <c r="IW3709" s="36"/>
      <c r="JI3709"/>
      <c r="JJ3709"/>
      <c r="KX3709" s="23"/>
      <c r="KY3709" s="23"/>
    </row>
    <row r="3710" spans="36:311" x14ac:dyDescent="0.2">
      <c r="AJ3710" s="23"/>
      <c r="HH3710"/>
      <c r="IW3710" s="36"/>
      <c r="JI3710"/>
      <c r="JJ3710"/>
      <c r="KX3710" s="23"/>
      <c r="KY3710" s="23"/>
    </row>
    <row r="3711" spans="36:311" x14ac:dyDescent="0.2">
      <c r="AJ3711" s="23"/>
      <c r="HH3711"/>
      <c r="IW3711" s="36"/>
      <c r="JI3711"/>
      <c r="JJ3711"/>
      <c r="KX3711" s="23"/>
      <c r="KY3711" s="23"/>
    </row>
    <row r="3712" spans="36:311" x14ac:dyDescent="0.2">
      <c r="AJ3712" s="23"/>
      <c r="HH3712"/>
      <c r="IW3712" s="36"/>
      <c r="JI3712"/>
      <c r="JJ3712"/>
      <c r="KX3712" s="23"/>
      <c r="KY3712" s="23"/>
    </row>
    <row r="3713" spans="36:311" x14ac:dyDescent="0.2">
      <c r="AJ3713" s="23"/>
      <c r="HH3713"/>
      <c r="IW3713" s="36"/>
      <c r="JI3713"/>
      <c r="JJ3713"/>
      <c r="KX3713" s="23"/>
      <c r="KY3713" s="23"/>
    </row>
    <row r="3714" spans="36:311" x14ac:dyDescent="0.2">
      <c r="AJ3714" s="23"/>
      <c r="HH3714"/>
      <c r="IW3714" s="36"/>
      <c r="JI3714"/>
      <c r="JJ3714"/>
      <c r="KX3714" s="23"/>
      <c r="KY3714" s="23"/>
    </row>
    <row r="3715" spans="36:311" x14ac:dyDescent="0.2">
      <c r="AJ3715" s="23"/>
      <c r="HH3715"/>
      <c r="IW3715" s="36"/>
      <c r="JI3715"/>
      <c r="JJ3715"/>
      <c r="KX3715" s="23"/>
      <c r="KY3715" s="23"/>
    </row>
    <row r="3716" spans="36:311" x14ac:dyDescent="0.2">
      <c r="AJ3716" s="23"/>
      <c r="HH3716"/>
      <c r="IW3716" s="36"/>
      <c r="JI3716"/>
      <c r="JJ3716"/>
      <c r="KX3716" s="23"/>
      <c r="KY3716" s="23"/>
    </row>
    <row r="3717" spans="36:311" x14ac:dyDescent="0.2">
      <c r="AJ3717" s="23"/>
      <c r="HH3717"/>
      <c r="IW3717" s="36"/>
      <c r="JI3717"/>
      <c r="JJ3717"/>
      <c r="KX3717" s="23"/>
      <c r="KY3717" s="23"/>
    </row>
    <row r="3718" spans="36:311" x14ac:dyDescent="0.2">
      <c r="AJ3718" s="23"/>
      <c r="HH3718"/>
      <c r="IW3718" s="36"/>
      <c r="JI3718"/>
      <c r="JJ3718"/>
      <c r="KX3718" s="23"/>
      <c r="KY3718" s="23"/>
    </row>
    <row r="3719" spans="36:311" x14ac:dyDescent="0.2">
      <c r="AJ3719" s="23"/>
      <c r="HH3719"/>
      <c r="IW3719" s="36"/>
      <c r="JI3719"/>
      <c r="JJ3719"/>
      <c r="KX3719" s="23"/>
      <c r="KY3719" s="23"/>
    </row>
    <row r="3720" spans="36:311" x14ac:dyDescent="0.2">
      <c r="AJ3720" s="23"/>
      <c r="HH3720"/>
      <c r="IW3720" s="36"/>
      <c r="JI3720"/>
      <c r="JJ3720"/>
      <c r="KX3720" s="23"/>
      <c r="KY3720" s="23"/>
    </row>
    <row r="3721" spans="36:311" x14ac:dyDescent="0.2">
      <c r="AJ3721" s="23"/>
      <c r="HH3721"/>
      <c r="IW3721" s="36"/>
      <c r="JI3721"/>
      <c r="JJ3721"/>
      <c r="KX3721" s="23"/>
      <c r="KY3721" s="23"/>
    </row>
    <row r="3722" spans="36:311" x14ac:dyDescent="0.2">
      <c r="AJ3722" s="23"/>
      <c r="HH3722"/>
      <c r="IW3722" s="36"/>
      <c r="JI3722"/>
      <c r="JJ3722"/>
      <c r="KX3722" s="23"/>
      <c r="KY3722" s="23"/>
    </row>
    <row r="3723" spans="36:311" x14ac:dyDescent="0.2">
      <c r="AJ3723" s="23"/>
      <c r="HH3723"/>
      <c r="IW3723" s="36"/>
      <c r="JI3723"/>
      <c r="JJ3723"/>
      <c r="KX3723" s="23"/>
      <c r="KY3723" s="23"/>
    </row>
    <row r="3724" spans="36:311" x14ac:dyDescent="0.2">
      <c r="AJ3724" s="23"/>
      <c r="HH3724"/>
      <c r="IW3724" s="36"/>
      <c r="JI3724"/>
      <c r="JJ3724"/>
      <c r="KX3724" s="23"/>
      <c r="KY3724" s="23"/>
    </row>
    <row r="3725" spans="36:311" x14ac:dyDescent="0.2">
      <c r="AJ3725" s="23"/>
      <c r="HH3725"/>
      <c r="IW3725" s="36"/>
      <c r="JI3725"/>
      <c r="JJ3725"/>
      <c r="KX3725" s="23"/>
      <c r="KY3725" s="23"/>
    </row>
    <row r="3726" spans="36:311" x14ac:dyDescent="0.2">
      <c r="AJ3726" s="23"/>
      <c r="HH3726"/>
      <c r="IW3726" s="36"/>
      <c r="JI3726"/>
      <c r="JJ3726"/>
      <c r="KX3726" s="23"/>
      <c r="KY3726" s="23"/>
    </row>
    <row r="3727" spans="36:311" x14ac:dyDescent="0.2">
      <c r="AJ3727" s="23"/>
      <c r="HH3727"/>
      <c r="IW3727" s="36"/>
      <c r="JI3727"/>
      <c r="JJ3727"/>
      <c r="KX3727" s="23"/>
      <c r="KY3727" s="23"/>
    </row>
    <row r="3728" spans="36:311" x14ac:dyDescent="0.2">
      <c r="AJ3728" s="23"/>
      <c r="HH3728"/>
      <c r="IW3728" s="36"/>
      <c r="JI3728"/>
      <c r="JJ3728"/>
      <c r="KX3728" s="23"/>
      <c r="KY3728" s="23"/>
    </row>
    <row r="3729" spans="36:311" x14ac:dyDescent="0.2">
      <c r="AJ3729" s="23"/>
      <c r="HH3729"/>
      <c r="IW3729" s="36"/>
      <c r="JI3729"/>
      <c r="JJ3729"/>
      <c r="KX3729" s="23"/>
      <c r="KY3729" s="23"/>
    </row>
    <row r="3730" spans="36:311" x14ac:dyDescent="0.2">
      <c r="AJ3730" s="23"/>
      <c r="HH3730"/>
      <c r="IW3730" s="36"/>
      <c r="JI3730"/>
      <c r="JJ3730"/>
      <c r="KX3730" s="23"/>
      <c r="KY3730" s="23"/>
    </row>
    <row r="3731" spans="36:311" x14ac:dyDescent="0.2">
      <c r="AJ3731" s="23"/>
      <c r="HH3731"/>
      <c r="IW3731" s="36"/>
      <c r="JI3731"/>
      <c r="JJ3731"/>
      <c r="KX3731" s="23"/>
      <c r="KY3731" s="23"/>
    </row>
    <row r="3732" spans="36:311" x14ac:dyDescent="0.2">
      <c r="AJ3732" s="23"/>
      <c r="HH3732"/>
      <c r="IW3732" s="36"/>
      <c r="JI3732"/>
      <c r="JJ3732"/>
      <c r="KX3732" s="23"/>
      <c r="KY3732" s="23"/>
    </row>
    <row r="3733" spans="36:311" x14ac:dyDescent="0.2">
      <c r="AJ3733" s="23"/>
      <c r="HH3733"/>
      <c r="IW3733" s="36"/>
      <c r="JI3733"/>
      <c r="JJ3733"/>
      <c r="KX3733" s="23"/>
      <c r="KY3733" s="23"/>
    </row>
    <row r="3734" spans="36:311" x14ac:dyDescent="0.2">
      <c r="AJ3734" s="23"/>
      <c r="HH3734"/>
      <c r="IW3734" s="36"/>
      <c r="JI3734"/>
      <c r="JJ3734"/>
      <c r="KX3734" s="23"/>
      <c r="KY3734" s="23"/>
    </row>
    <row r="3735" spans="36:311" x14ac:dyDescent="0.2">
      <c r="AJ3735" s="23"/>
      <c r="HH3735"/>
      <c r="IW3735" s="36"/>
      <c r="JI3735"/>
      <c r="JJ3735"/>
      <c r="KX3735" s="23"/>
      <c r="KY3735" s="23"/>
    </row>
    <row r="3736" spans="36:311" x14ac:dyDescent="0.2">
      <c r="AJ3736" s="23"/>
      <c r="HH3736"/>
      <c r="IW3736" s="36"/>
      <c r="JI3736"/>
      <c r="JJ3736"/>
      <c r="KX3736" s="23"/>
      <c r="KY3736" s="23"/>
    </row>
    <row r="3737" spans="36:311" x14ac:dyDescent="0.2">
      <c r="AJ3737" s="23"/>
      <c r="HH3737"/>
      <c r="IW3737" s="36"/>
      <c r="JI3737"/>
      <c r="JJ3737"/>
      <c r="KX3737" s="23"/>
      <c r="KY3737" s="23"/>
    </row>
    <row r="3738" spans="36:311" x14ac:dyDescent="0.2">
      <c r="AJ3738" s="23"/>
      <c r="HH3738"/>
      <c r="IW3738" s="36"/>
      <c r="JI3738"/>
      <c r="JJ3738"/>
      <c r="KX3738" s="23"/>
      <c r="KY3738" s="23"/>
    </row>
    <row r="3739" spans="36:311" x14ac:dyDescent="0.2">
      <c r="AJ3739" s="23"/>
      <c r="HH3739"/>
      <c r="IW3739" s="36"/>
      <c r="JI3739"/>
      <c r="JJ3739"/>
      <c r="KX3739" s="23"/>
      <c r="KY3739" s="23"/>
    </row>
    <row r="3740" spans="36:311" x14ac:dyDescent="0.2">
      <c r="AJ3740" s="23"/>
      <c r="HH3740"/>
      <c r="IW3740" s="36"/>
      <c r="JI3740"/>
      <c r="JJ3740"/>
      <c r="KX3740" s="23"/>
      <c r="KY3740" s="23"/>
    </row>
    <row r="3741" spans="36:311" x14ac:dyDescent="0.2">
      <c r="AJ3741" s="23"/>
      <c r="HH3741"/>
      <c r="IW3741" s="36"/>
      <c r="JI3741"/>
      <c r="JJ3741"/>
      <c r="KX3741" s="23"/>
      <c r="KY3741" s="23"/>
    </row>
    <row r="3742" spans="36:311" x14ac:dyDescent="0.2">
      <c r="AJ3742" s="23"/>
      <c r="HH3742"/>
      <c r="IW3742" s="36"/>
      <c r="JI3742"/>
      <c r="JJ3742"/>
      <c r="KX3742" s="23"/>
      <c r="KY3742" s="23"/>
    </row>
    <row r="3743" spans="36:311" x14ac:dyDescent="0.2">
      <c r="AJ3743" s="23"/>
      <c r="HH3743"/>
      <c r="IW3743" s="36"/>
      <c r="JI3743"/>
      <c r="JJ3743"/>
      <c r="KX3743" s="23"/>
      <c r="KY3743" s="23"/>
    </row>
    <row r="3744" spans="36:311" x14ac:dyDescent="0.2">
      <c r="AJ3744" s="23"/>
      <c r="HH3744"/>
      <c r="IW3744" s="36"/>
      <c r="JI3744"/>
      <c r="JJ3744"/>
      <c r="KX3744" s="23"/>
      <c r="KY3744" s="23"/>
    </row>
    <row r="3745" spans="36:311" x14ac:dyDescent="0.2">
      <c r="AJ3745" s="23"/>
      <c r="HH3745"/>
      <c r="IW3745" s="36"/>
      <c r="JI3745"/>
      <c r="JJ3745"/>
      <c r="KX3745" s="23"/>
      <c r="KY3745" s="23"/>
    </row>
    <row r="3746" spans="36:311" x14ac:dyDescent="0.2">
      <c r="AJ3746" s="23"/>
      <c r="HH3746"/>
      <c r="IW3746" s="36"/>
      <c r="JI3746"/>
      <c r="JJ3746"/>
      <c r="KX3746" s="23"/>
      <c r="KY3746" s="23"/>
    </row>
    <row r="3747" spans="36:311" x14ac:dyDescent="0.2">
      <c r="AJ3747" s="23"/>
      <c r="HH3747"/>
      <c r="IW3747" s="36"/>
      <c r="JI3747"/>
      <c r="JJ3747"/>
      <c r="KX3747" s="23"/>
      <c r="KY3747" s="23"/>
    </row>
    <row r="3748" spans="36:311" x14ac:dyDescent="0.2">
      <c r="AJ3748" s="23"/>
      <c r="HH3748"/>
      <c r="IW3748" s="36"/>
      <c r="JI3748"/>
      <c r="JJ3748"/>
      <c r="KX3748" s="23"/>
      <c r="KY3748" s="23"/>
    </row>
    <row r="3749" spans="36:311" x14ac:dyDescent="0.2">
      <c r="AJ3749" s="23"/>
      <c r="HH3749"/>
      <c r="IW3749" s="36"/>
      <c r="JI3749"/>
      <c r="JJ3749"/>
      <c r="KX3749" s="23"/>
      <c r="KY3749" s="23"/>
    </row>
    <row r="3750" spans="36:311" x14ac:dyDescent="0.2">
      <c r="AJ3750" s="23"/>
      <c r="HH3750"/>
      <c r="IW3750" s="36"/>
      <c r="JI3750"/>
      <c r="JJ3750"/>
      <c r="KX3750" s="23"/>
      <c r="KY3750" s="23"/>
    </row>
    <row r="3751" spans="36:311" x14ac:dyDescent="0.2">
      <c r="AJ3751" s="23"/>
      <c r="HH3751"/>
      <c r="IW3751" s="36"/>
      <c r="JI3751"/>
      <c r="JJ3751"/>
      <c r="KX3751" s="23"/>
      <c r="KY3751" s="23"/>
    </row>
    <row r="3752" spans="36:311" x14ac:dyDescent="0.2">
      <c r="AJ3752" s="23"/>
      <c r="HH3752"/>
      <c r="IW3752" s="36"/>
      <c r="JI3752"/>
      <c r="JJ3752"/>
      <c r="KX3752" s="23"/>
      <c r="KY3752" s="23"/>
    </row>
    <row r="3753" spans="36:311" x14ac:dyDescent="0.2">
      <c r="AJ3753" s="23"/>
      <c r="HH3753"/>
      <c r="IW3753" s="36"/>
      <c r="JI3753"/>
      <c r="JJ3753"/>
      <c r="KX3753" s="23"/>
      <c r="KY3753" s="23"/>
    </row>
    <row r="3754" spans="36:311" x14ac:dyDescent="0.2">
      <c r="AJ3754" s="23"/>
      <c r="HH3754"/>
      <c r="IW3754" s="36"/>
      <c r="JI3754"/>
      <c r="JJ3754"/>
      <c r="KX3754" s="23"/>
      <c r="KY3754" s="23"/>
    </row>
    <row r="3755" spans="36:311" x14ac:dyDescent="0.2">
      <c r="AJ3755" s="23"/>
      <c r="HH3755"/>
      <c r="IW3755" s="36"/>
      <c r="JI3755"/>
      <c r="JJ3755"/>
      <c r="KX3755" s="23"/>
      <c r="KY3755" s="23"/>
    </row>
    <row r="3756" spans="36:311" x14ac:dyDescent="0.2">
      <c r="AJ3756" s="23"/>
      <c r="HH3756"/>
      <c r="IW3756" s="36"/>
      <c r="JI3756"/>
      <c r="JJ3756"/>
      <c r="KX3756" s="23"/>
      <c r="KY3756" s="23"/>
    </row>
    <row r="3757" spans="36:311" x14ac:dyDescent="0.2">
      <c r="AJ3757" s="23"/>
      <c r="HH3757"/>
      <c r="IW3757" s="36"/>
      <c r="JI3757"/>
      <c r="JJ3757"/>
      <c r="KX3757" s="23"/>
      <c r="KY3757" s="23"/>
    </row>
    <row r="3758" spans="36:311" x14ac:dyDescent="0.2">
      <c r="AJ3758" s="23"/>
      <c r="HH3758"/>
      <c r="IW3758" s="36"/>
      <c r="JI3758"/>
      <c r="JJ3758"/>
      <c r="KX3758" s="23"/>
      <c r="KY3758" s="23"/>
    </row>
    <row r="3759" spans="36:311" x14ac:dyDescent="0.2">
      <c r="AJ3759" s="23"/>
      <c r="HH3759"/>
      <c r="IW3759" s="36"/>
      <c r="JI3759"/>
      <c r="JJ3759"/>
      <c r="KX3759" s="23"/>
      <c r="KY3759" s="23"/>
    </row>
    <row r="3760" spans="36:311" x14ac:dyDescent="0.2">
      <c r="AJ3760" s="23"/>
      <c r="HH3760"/>
      <c r="IW3760" s="36"/>
      <c r="JI3760"/>
      <c r="JJ3760"/>
      <c r="KX3760" s="23"/>
      <c r="KY3760" s="23"/>
    </row>
    <row r="3761" spans="36:311" x14ac:dyDescent="0.2">
      <c r="AJ3761" s="23"/>
      <c r="HH3761"/>
      <c r="IW3761" s="36"/>
      <c r="JI3761"/>
      <c r="JJ3761"/>
      <c r="KX3761" s="23"/>
      <c r="KY3761" s="23"/>
    </row>
    <row r="3762" spans="36:311" x14ac:dyDescent="0.2">
      <c r="AJ3762" s="23"/>
      <c r="HH3762"/>
      <c r="IW3762" s="36"/>
      <c r="JI3762"/>
      <c r="JJ3762"/>
      <c r="KX3762" s="23"/>
      <c r="KY3762" s="23"/>
    </row>
    <row r="3763" spans="36:311" x14ac:dyDescent="0.2">
      <c r="AJ3763" s="23"/>
      <c r="HH3763"/>
      <c r="IW3763" s="36"/>
      <c r="JI3763"/>
      <c r="JJ3763"/>
      <c r="KX3763" s="23"/>
      <c r="KY3763" s="23"/>
    </row>
    <row r="3764" spans="36:311" x14ac:dyDescent="0.2">
      <c r="AJ3764" s="23"/>
      <c r="HH3764"/>
      <c r="IW3764" s="36"/>
      <c r="JI3764"/>
      <c r="JJ3764"/>
      <c r="KX3764" s="23"/>
      <c r="KY3764" s="23"/>
    </row>
    <row r="3765" spans="36:311" x14ac:dyDescent="0.2">
      <c r="AJ3765" s="23"/>
      <c r="HH3765"/>
      <c r="IW3765" s="36"/>
      <c r="JI3765"/>
      <c r="JJ3765"/>
      <c r="KX3765" s="23"/>
      <c r="KY3765" s="23"/>
    </row>
    <row r="3766" spans="36:311" x14ac:dyDescent="0.2">
      <c r="AJ3766" s="23"/>
      <c r="HH3766"/>
      <c r="IW3766" s="36"/>
      <c r="JI3766"/>
      <c r="JJ3766"/>
      <c r="KX3766" s="23"/>
      <c r="KY3766" s="23"/>
    </row>
    <row r="3767" spans="36:311" x14ac:dyDescent="0.2">
      <c r="AJ3767" s="23"/>
      <c r="HH3767"/>
      <c r="IW3767" s="36"/>
      <c r="JI3767"/>
      <c r="JJ3767"/>
      <c r="KX3767" s="23"/>
      <c r="KY3767" s="23"/>
    </row>
    <row r="3768" spans="36:311" x14ac:dyDescent="0.2">
      <c r="AJ3768" s="23"/>
      <c r="HH3768"/>
      <c r="IW3768" s="36"/>
      <c r="JI3768"/>
      <c r="JJ3768"/>
      <c r="KX3768" s="23"/>
      <c r="KY3768" s="23"/>
    </row>
    <row r="3769" spans="36:311" x14ac:dyDescent="0.2">
      <c r="AJ3769" s="23"/>
      <c r="HH3769"/>
      <c r="IW3769" s="36"/>
      <c r="JI3769"/>
      <c r="JJ3769"/>
      <c r="KX3769" s="23"/>
      <c r="KY3769" s="23"/>
    </row>
    <row r="3770" spans="36:311" x14ac:dyDescent="0.2">
      <c r="AJ3770" s="23"/>
      <c r="HH3770"/>
      <c r="IW3770" s="36"/>
      <c r="JI3770"/>
      <c r="JJ3770"/>
      <c r="KX3770" s="23"/>
      <c r="KY3770" s="23"/>
    </row>
    <row r="3771" spans="36:311" x14ac:dyDescent="0.2">
      <c r="AJ3771" s="23"/>
      <c r="HH3771"/>
      <c r="IW3771" s="36"/>
      <c r="JI3771"/>
      <c r="JJ3771"/>
      <c r="KX3771" s="23"/>
      <c r="KY3771" s="23"/>
    </row>
    <row r="3772" spans="36:311" x14ac:dyDescent="0.2">
      <c r="AJ3772" s="23"/>
      <c r="HH3772"/>
      <c r="IW3772" s="36"/>
      <c r="JI3772"/>
      <c r="JJ3772"/>
      <c r="KX3772" s="23"/>
      <c r="KY3772" s="23"/>
    </row>
    <row r="3773" spans="36:311" x14ac:dyDescent="0.2">
      <c r="AJ3773" s="23"/>
      <c r="HH3773"/>
      <c r="IW3773" s="36"/>
      <c r="JI3773"/>
      <c r="JJ3773"/>
      <c r="KX3773" s="23"/>
      <c r="KY3773" s="23"/>
    </row>
    <row r="3774" spans="36:311" x14ac:dyDescent="0.2">
      <c r="AJ3774" s="23"/>
      <c r="HH3774"/>
      <c r="IW3774" s="36"/>
      <c r="JI3774"/>
      <c r="JJ3774"/>
      <c r="KX3774" s="23"/>
      <c r="KY3774" s="23"/>
    </row>
    <row r="3775" spans="36:311" x14ac:dyDescent="0.2">
      <c r="AJ3775" s="23"/>
      <c r="HH3775"/>
      <c r="IW3775" s="36"/>
      <c r="JI3775"/>
      <c r="JJ3775"/>
      <c r="KX3775" s="23"/>
      <c r="KY3775" s="23"/>
    </row>
    <row r="3776" spans="36:311" x14ac:dyDescent="0.2">
      <c r="AJ3776" s="23"/>
      <c r="HH3776"/>
      <c r="IW3776" s="36"/>
      <c r="JI3776"/>
      <c r="JJ3776"/>
      <c r="KX3776" s="23"/>
      <c r="KY3776" s="23"/>
    </row>
    <row r="3777" spans="36:311" x14ac:dyDescent="0.2">
      <c r="AJ3777" s="23"/>
      <c r="HH3777"/>
      <c r="IW3777" s="36"/>
      <c r="JI3777"/>
      <c r="JJ3777"/>
      <c r="KX3777" s="23"/>
      <c r="KY3777" s="23"/>
    </row>
    <row r="3778" spans="36:311" x14ac:dyDescent="0.2">
      <c r="AJ3778" s="23"/>
      <c r="HH3778"/>
      <c r="IW3778" s="36"/>
      <c r="JI3778"/>
      <c r="JJ3778"/>
      <c r="KX3778" s="23"/>
      <c r="KY3778" s="23"/>
    </row>
    <row r="3779" spans="36:311" x14ac:dyDescent="0.2">
      <c r="AJ3779" s="23"/>
      <c r="HH3779"/>
      <c r="IW3779" s="36"/>
      <c r="JI3779"/>
      <c r="JJ3779"/>
      <c r="KX3779" s="23"/>
      <c r="KY3779" s="23"/>
    </row>
    <row r="3780" spans="36:311" x14ac:dyDescent="0.2">
      <c r="AJ3780" s="23"/>
      <c r="HH3780"/>
      <c r="IW3780" s="36"/>
      <c r="JI3780"/>
      <c r="JJ3780"/>
      <c r="KX3780" s="23"/>
      <c r="KY3780" s="23"/>
    </row>
    <row r="3781" spans="36:311" x14ac:dyDescent="0.2">
      <c r="AJ3781" s="23"/>
      <c r="HH3781"/>
      <c r="IW3781" s="36"/>
      <c r="JI3781"/>
      <c r="JJ3781"/>
      <c r="KX3781" s="23"/>
      <c r="KY3781" s="23"/>
    </row>
    <row r="3782" spans="36:311" x14ac:dyDescent="0.2">
      <c r="AJ3782" s="23"/>
      <c r="HH3782"/>
      <c r="IW3782" s="36"/>
      <c r="JI3782"/>
      <c r="JJ3782"/>
      <c r="KX3782" s="23"/>
      <c r="KY3782" s="23"/>
    </row>
    <row r="3783" spans="36:311" x14ac:dyDescent="0.2">
      <c r="AJ3783" s="23"/>
      <c r="HH3783"/>
      <c r="IW3783" s="36"/>
      <c r="JI3783"/>
      <c r="JJ3783"/>
      <c r="KX3783" s="23"/>
      <c r="KY3783" s="23"/>
    </row>
    <row r="3784" spans="36:311" x14ac:dyDescent="0.2">
      <c r="AJ3784" s="23"/>
      <c r="HH3784"/>
      <c r="IW3784" s="36"/>
      <c r="JI3784"/>
      <c r="JJ3784"/>
      <c r="KX3784" s="23"/>
      <c r="KY3784" s="23"/>
    </row>
    <row r="3785" spans="36:311" x14ac:dyDescent="0.2">
      <c r="AJ3785" s="23"/>
      <c r="HH3785"/>
      <c r="IW3785" s="36"/>
      <c r="JI3785"/>
      <c r="JJ3785"/>
      <c r="KX3785" s="23"/>
      <c r="KY3785" s="23"/>
    </row>
    <row r="3786" spans="36:311" x14ac:dyDescent="0.2">
      <c r="AJ3786" s="23"/>
      <c r="HH3786"/>
      <c r="IW3786" s="36"/>
      <c r="JI3786"/>
      <c r="JJ3786"/>
      <c r="KX3786" s="23"/>
      <c r="KY3786" s="23"/>
    </row>
    <row r="3787" spans="36:311" x14ac:dyDescent="0.2">
      <c r="AJ3787" s="23"/>
      <c r="HH3787"/>
      <c r="IW3787" s="36"/>
      <c r="JI3787"/>
      <c r="JJ3787"/>
      <c r="KX3787" s="23"/>
      <c r="KY3787" s="23"/>
    </row>
    <row r="3788" spans="36:311" x14ac:dyDescent="0.2">
      <c r="AJ3788" s="23"/>
      <c r="HH3788"/>
      <c r="IW3788" s="36"/>
      <c r="JI3788"/>
      <c r="JJ3788"/>
      <c r="KX3788" s="23"/>
      <c r="KY3788" s="23"/>
    </row>
    <row r="3789" spans="36:311" x14ac:dyDescent="0.2">
      <c r="AJ3789" s="23"/>
      <c r="HH3789"/>
      <c r="IW3789" s="36"/>
      <c r="JI3789"/>
      <c r="JJ3789"/>
      <c r="KX3789" s="23"/>
      <c r="KY3789" s="23"/>
    </row>
    <row r="3790" spans="36:311" x14ac:dyDescent="0.2">
      <c r="AJ3790" s="23"/>
      <c r="HH3790"/>
      <c r="IW3790" s="36"/>
      <c r="JI3790"/>
      <c r="JJ3790"/>
      <c r="KX3790" s="23"/>
      <c r="KY3790" s="23"/>
    </row>
    <row r="3791" spans="36:311" x14ac:dyDescent="0.2">
      <c r="AJ3791" s="23"/>
      <c r="HH3791"/>
      <c r="IW3791" s="36"/>
      <c r="JI3791"/>
      <c r="JJ3791"/>
      <c r="KX3791" s="23"/>
      <c r="KY3791" s="23"/>
    </row>
    <row r="3792" spans="36:311" x14ac:dyDescent="0.2">
      <c r="AJ3792" s="23"/>
      <c r="HH3792"/>
      <c r="IW3792" s="36"/>
      <c r="JI3792"/>
      <c r="JJ3792"/>
      <c r="KX3792" s="23"/>
      <c r="KY3792" s="23"/>
    </row>
    <row r="3793" spans="36:311" x14ac:dyDescent="0.2">
      <c r="AJ3793" s="23"/>
      <c r="HH3793"/>
      <c r="IW3793" s="36"/>
      <c r="JI3793"/>
      <c r="JJ3793"/>
      <c r="KX3793" s="23"/>
      <c r="KY3793" s="23"/>
    </row>
    <row r="3794" spans="36:311" x14ac:dyDescent="0.2">
      <c r="AJ3794" s="23"/>
      <c r="HH3794"/>
      <c r="IW3794" s="36"/>
      <c r="JI3794"/>
      <c r="JJ3794"/>
      <c r="KX3794" s="23"/>
      <c r="KY3794" s="23"/>
    </row>
    <row r="3795" spans="36:311" x14ac:dyDescent="0.2">
      <c r="AJ3795" s="23"/>
      <c r="HH3795"/>
      <c r="IW3795" s="36"/>
      <c r="JI3795"/>
      <c r="JJ3795"/>
      <c r="KX3795" s="23"/>
      <c r="KY3795" s="23"/>
    </row>
    <row r="3796" spans="36:311" x14ac:dyDescent="0.2">
      <c r="AJ3796" s="23"/>
      <c r="HH3796"/>
      <c r="IW3796" s="36"/>
      <c r="JI3796"/>
      <c r="JJ3796"/>
      <c r="KX3796" s="23"/>
      <c r="KY3796" s="23"/>
    </row>
    <row r="3797" spans="36:311" x14ac:dyDescent="0.2">
      <c r="AJ3797" s="23"/>
      <c r="HH3797"/>
      <c r="IW3797" s="36"/>
      <c r="JI3797"/>
      <c r="JJ3797"/>
      <c r="KX3797" s="23"/>
      <c r="KY3797" s="23"/>
    </row>
    <row r="3798" spans="36:311" x14ac:dyDescent="0.2">
      <c r="AJ3798" s="23"/>
      <c r="HH3798"/>
      <c r="IW3798" s="36"/>
      <c r="JI3798"/>
      <c r="JJ3798"/>
      <c r="KX3798" s="23"/>
      <c r="KY3798" s="23"/>
    </row>
    <row r="3799" spans="36:311" x14ac:dyDescent="0.2">
      <c r="AJ3799" s="23"/>
      <c r="HH3799"/>
      <c r="IW3799" s="36"/>
      <c r="JI3799"/>
      <c r="JJ3799"/>
      <c r="KX3799" s="23"/>
      <c r="KY3799" s="23"/>
    </row>
    <row r="3800" spans="36:311" x14ac:dyDescent="0.2">
      <c r="AJ3800" s="23"/>
      <c r="HH3800"/>
      <c r="IW3800" s="36"/>
      <c r="JI3800"/>
      <c r="JJ3800"/>
      <c r="KX3800" s="23"/>
      <c r="KY3800" s="23"/>
    </row>
    <row r="3801" spans="36:311" x14ac:dyDescent="0.2">
      <c r="AJ3801" s="23"/>
      <c r="HH3801"/>
      <c r="IW3801" s="36"/>
      <c r="JI3801"/>
      <c r="JJ3801"/>
      <c r="KX3801" s="23"/>
      <c r="KY3801" s="23"/>
    </row>
    <row r="3802" spans="36:311" x14ac:dyDescent="0.2">
      <c r="AJ3802" s="23"/>
      <c r="HH3802"/>
      <c r="IW3802" s="36"/>
      <c r="JI3802"/>
      <c r="JJ3802"/>
      <c r="KX3802" s="23"/>
      <c r="KY3802" s="23"/>
    </row>
    <row r="3803" spans="36:311" x14ac:dyDescent="0.2">
      <c r="AJ3803" s="23"/>
      <c r="HH3803"/>
      <c r="IW3803" s="36"/>
      <c r="JI3803"/>
      <c r="JJ3803"/>
      <c r="KX3803" s="23"/>
      <c r="KY3803" s="23"/>
    </row>
    <row r="3804" spans="36:311" x14ac:dyDescent="0.2">
      <c r="AJ3804" s="23"/>
      <c r="HH3804"/>
      <c r="IW3804" s="36"/>
      <c r="JI3804"/>
      <c r="JJ3804"/>
      <c r="KX3804" s="23"/>
      <c r="KY3804" s="23"/>
    </row>
    <row r="3805" spans="36:311" x14ac:dyDescent="0.2">
      <c r="AJ3805" s="23"/>
      <c r="HH3805"/>
      <c r="IW3805" s="36"/>
      <c r="JI3805"/>
      <c r="JJ3805"/>
      <c r="KX3805" s="23"/>
      <c r="KY3805" s="23"/>
    </row>
    <row r="3806" spans="36:311" x14ac:dyDescent="0.2">
      <c r="AJ3806" s="23"/>
      <c r="HH3806"/>
      <c r="IW3806" s="36"/>
      <c r="JI3806"/>
      <c r="JJ3806"/>
      <c r="KX3806" s="23"/>
      <c r="KY3806" s="23"/>
    </row>
    <row r="3807" spans="36:311" x14ac:dyDescent="0.2">
      <c r="AJ3807" s="23"/>
      <c r="HH3807"/>
      <c r="IW3807" s="36"/>
      <c r="JI3807"/>
      <c r="JJ3807"/>
      <c r="KX3807" s="23"/>
      <c r="KY3807" s="23"/>
    </row>
    <row r="3808" spans="36:311" x14ac:dyDescent="0.2">
      <c r="AJ3808" s="23"/>
      <c r="HH3808"/>
      <c r="IW3808" s="36"/>
      <c r="JI3808"/>
      <c r="JJ3808"/>
      <c r="KX3808" s="23"/>
      <c r="KY3808" s="23"/>
    </row>
    <row r="3809" spans="36:311" x14ac:dyDescent="0.2">
      <c r="AJ3809" s="23"/>
      <c r="HH3809"/>
      <c r="IW3809" s="36"/>
      <c r="JI3809"/>
      <c r="JJ3809"/>
      <c r="KX3809" s="23"/>
      <c r="KY3809" s="23"/>
    </row>
    <row r="3810" spans="36:311" x14ac:dyDescent="0.2">
      <c r="AJ3810" s="23"/>
      <c r="HH3810"/>
      <c r="IW3810" s="36"/>
      <c r="JI3810"/>
      <c r="JJ3810"/>
      <c r="KX3810" s="23"/>
      <c r="KY3810" s="23"/>
    </row>
    <row r="3811" spans="36:311" x14ac:dyDescent="0.2">
      <c r="AJ3811" s="23"/>
      <c r="HH3811"/>
      <c r="IW3811" s="36"/>
      <c r="JI3811"/>
      <c r="JJ3811"/>
      <c r="KX3811" s="23"/>
      <c r="KY3811" s="23"/>
    </row>
    <row r="3812" spans="36:311" x14ac:dyDescent="0.2">
      <c r="AJ3812" s="23"/>
      <c r="HH3812"/>
      <c r="IW3812" s="36"/>
      <c r="JI3812"/>
      <c r="JJ3812"/>
      <c r="KX3812" s="23"/>
      <c r="KY3812" s="23"/>
    </row>
    <row r="3813" spans="36:311" x14ac:dyDescent="0.2">
      <c r="AJ3813" s="23"/>
      <c r="HH3813"/>
      <c r="IW3813" s="36"/>
      <c r="JI3813"/>
      <c r="JJ3813"/>
      <c r="KX3813" s="23"/>
      <c r="KY3813" s="23"/>
    </row>
    <row r="3814" spans="36:311" x14ac:dyDescent="0.2">
      <c r="AJ3814" s="23"/>
      <c r="HH3814"/>
      <c r="IW3814" s="36"/>
      <c r="JI3814"/>
      <c r="JJ3814"/>
      <c r="KX3814" s="23"/>
      <c r="KY3814" s="23"/>
    </row>
    <row r="3815" spans="36:311" x14ac:dyDescent="0.2">
      <c r="AJ3815" s="23"/>
      <c r="HH3815"/>
      <c r="IW3815" s="36"/>
      <c r="JI3815"/>
      <c r="JJ3815"/>
      <c r="KX3815" s="23"/>
      <c r="KY3815" s="23"/>
    </row>
    <row r="3816" spans="36:311" x14ac:dyDescent="0.2">
      <c r="AJ3816" s="23"/>
      <c r="HH3816"/>
      <c r="IW3816" s="36"/>
      <c r="JI3816"/>
      <c r="JJ3816"/>
      <c r="KX3816" s="23"/>
      <c r="KY3816" s="23"/>
    </row>
    <row r="3817" spans="36:311" x14ac:dyDescent="0.2">
      <c r="AJ3817" s="23"/>
      <c r="HH3817"/>
      <c r="IW3817" s="36"/>
      <c r="JI3817"/>
      <c r="JJ3817"/>
      <c r="KX3817" s="23"/>
      <c r="KY3817" s="23"/>
    </row>
    <row r="3818" spans="36:311" x14ac:dyDescent="0.2">
      <c r="AJ3818" s="23"/>
      <c r="HH3818"/>
      <c r="IW3818" s="36"/>
      <c r="JI3818"/>
      <c r="JJ3818"/>
      <c r="KX3818" s="23"/>
      <c r="KY3818" s="23"/>
    </row>
    <row r="3819" spans="36:311" x14ac:dyDescent="0.2">
      <c r="AJ3819" s="23"/>
      <c r="HH3819"/>
      <c r="IW3819" s="36"/>
      <c r="JI3819"/>
      <c r="JJ3819"/>
      <c r="KX3819" s="23"/>
      <c r="KY3819" s="23"/>
    </row>
    <row r="3820" spans="36:311" x14ac:dyDescent="0.2">
      <c r="AJ3820" s="23"/>
      <c r="HH3820"/>
      <c r="IW3820" s="36"/>
      <c r="JI3820"/>
      <c r="JJ3820"/>
      <c r="KX3820" s="23"/>
      <c r="KY3820" s="23"/>
    </row>
    <row r="3821" spans="36:311" x14ac:dyDescent="0.2">
      <c r="AJ3821" s="23"/>
      <c r="HH3821"/>
      <c r="IW3821" s="36"/>
      <c r="JI3821"/>
      <c r="JJ3821"/>
      <c r="KX3821" s="23"/>
      <c r="KY3821" s="23"/>
    </row>
    <row r="3822" spans="36:311" x14ac:dyDescent="0.2">
      <c r="AJ3822" s="23"/>
      <c r="HH3822"/>
      <c r="IW3822" s="36"/>
      <c r="JI3822"/>
      <c r="JJ3822"/>
      <c r="KX3822" s="23"/>
      <c r="KY3822" s="23"/>
    </row>
    <row r="3823" spans="36:311" x14ac:dyDescent="0.2">
      <c r="AJ3823" s="23"/>
      <c r="HH3823"/>
      <c r="IW3823" s="36"/>
      <c r="JI3823"/>
      <c r="JJ3823"/>
      <c r="KX3823" s="23"/>
      <c r="KY3823" s="23"/>
    </row>
    <row r="3824" spans="36:311" x14ac:dyDescent="0.2">
      <c r="AJ3824" s="23"/>
      <c r="HH3824"/>
      <c r="IW3824" s="36"/>
      <c r="JI3824"/>
      <c r="JJ3824"/>
      <c r="KX3824" s="23"/>
      <c r="KY3824" s="23"/>
    </row>
    <row r="3825" spans="36:311" x14ac:dyDescent="0.2">
      <c r="AJ3825" s="23"/>
      <c r="HH3825"/>
      <c r="IW3825" s="36"/>
      <c r="JI3825"/>
      <c r="JJ3825"/>
      <c r="KX3825" s="23"/>
      <c r="KY3825" s="23"/>
    </row>
    <row r="3826" spans="36:311" x14ac:dyDescent="0.2">
      <c r="AJ3826" s="23"/>
      <c r="HH3826"/>
      <c r="IW3826" s="36"/>
      <c r="JI3826"/>
      <c r="JJ3826"/>
      <c r="KX3826" s="23"/>
      <c r="KY3826" s="23"/>
    </row>
    <row r="3827" spans="36:311" x14ac:dyDescent="0.2">
      <c r="AJ3827" s="23"/>
      <c r="HH3827"/>
      <c r="IW3827" s="36"/>
      <c r="JI3827"/>
      <c r="JJ3827"/>
      <c r="KX3827" s="23"/>
      <c r="KY3827" s="23"/>
    </row>
    <row r="3828" spans="36:311" x14ac:dyDescent="0.2">
      <c r="AJ3828" s="23"/>
      <c r="HH3828"/>
      <c r="IW3828" s="36"/>
      <c r="JI3828"/>
      <c r="JJ3828"/>
      <c r="KX3828" s="23"/>
      <c r="KY3828" s="23"/>
    </row>
    <row r="3829" spans="36:311" x14ac:dyDescent="0.2">
      <c r="AJ3829" s="23"/>
      <c r="HH3829"/>
      <c r="IW3829" s="36"/>
      <c r="JI3829"/>
      <c r="JJ3829"/>
      <c r="KX3829" s="23"/>
      <c r="KY3829" s="23"/>
    </row>
    <row r="3830" spans="36:311" x14ac:dyDescent="0.2">
      <c r="AJ3830" s="23"/>
      <c r="HH3830"/>
      <c r="IW3830" s="36"/>
      <c r="JI3830"/>
      <c r="JJ3830"/>
      <c r="KX3830" s="23"/>
      <c r="KY3830" s="23"/>
    </row>
    <row r="3831" spans="36:311" x14ac:dyDescent="0.2">
      <c r="AJ3831" s="23"/>
      <c r="HH3831"/>
      <c r="IW3831" s="36"/>
      <c r="JI3831"/>
      <c r="JJ3831"/>
      <c r="KX3831" s="23"/>
      <c r="KY3831" s="23"/>
    </row>
    <row r="3832" spans="36:311" x14ac:dyDescent="0.2">
      <c r="AJ3832" s="23"/>
      <c r="HH3832"/>
      <c r="IW3832" s="36"/>
      <c r="JI3832"/>
      <c r="JJ3832"/>
      <c r="KX3832" s="23"/>
      <c r="KY3832" s="23"/>
    </row>
    <row r="3833" spans="36:311" x14ac:dyDescent="0.2">
      <c r="AJ3833" s="23"/>
      <c r="HH3833"/>
      <c r="IW3833" s="36"/>
      <c r="JI3833"/>
      <c r="JJ3833"/>
      <c r="KX3833" s="23"/>
      <c r="KY3833" s="23"/>
    </row>
    <row r="3834" spans="36:311" x14ac:dyDescent="0.2">
      <c r="AJ3834" s="23"/>
      <c r="HH3834"/>
      <c r="IW3834" s="36"/>
      <c r="JI3834"/>
      <c r="JJ3834"/>
      <c r="KX3834" s="23"/>
      <c r="KY3834" s="23"/>
    </row>
    <row r="3835" spans="36:311" x14ac:dyDescent="0.2">
      <c r="AJ3835" s="23"/>
      <c r="HH3835"/>
      <c r="IW3835" s="36"/>
      <c r="JI3835"/>
      <c r="JJ3835"/>
      <c r="KX3835" s="23"/>
      <c r="KY3835" s="23"/>
    </row>
    <row r="3836" spans="36:311" x14ac:dyDescent="0.2">
      <c r="AJ3836" s="23"/>
      <c r="HH3836"/>
      <c r="IW3836" s="36"/>
      <c r="JI3836"/>
      <c r="JJ3836"/>
      <c r="KX3836" s="23"/>
      <c r="KY3836" s="23"/>
    </row>
    <row r="3837" spans="36:311" x14ac:dyDescent="0.2">
      <c r="AJ3837" s="23"/>
      <c r="HH3837"/>
      <c r="IW3837" s="36"/>
      <c r="JI3837"/>
      <c r="JJ3837"/>
      <c r="KX3837" s="23"/>
      <c r="KY3837" s="23"/>
    </row>
    <row r="3838" spans="36:311" x14ac:dyDescent="0.2">
      <c r="AJ3838" s="23"/>
      <c r="HH3838"/>
      <c r="IW3838" s="36"/>
      <c r="JI3838"/>
      <c r="JJ3838"/>
      <c r="KX3838" s="23"/>
      <c r="KY3838" s="23"/>
    </row>
    <row r="3839" spans="36:311" x14ac:dyDescent="0.2">
      <c r="AJ3839" s="23"/>
      <c r="HH3839"/>
      <c r="IW3839" s="36"/>
      <c r="JI3839"/>
      <c r="JJ3839"/>
      <c r="KX3839" s="23"/>
      <c r="KY3839" s="23"/>
    </row>
    <row r="3840" spans="36:311" x14ac:dyDescent="0.2">
      <c r="AJ3840" s="23"/>
      <c r="HH3840"/>
      <c r="IW3840" s="36"/>
      <c r="JI3840"/>
      <c r="JJ3840"/>
      <c r="KX3840" s="23"/>
      <c r="KY3840" s="23"/>
    </row>
    <row r="3841" spans="36:311" x14ac:dyDescent="0.2">
      <c r="AJ3841" s="23"/>
      <c r="HH3841"/>
      <c r="IW3841" s="36"/>
      <c r="JI3841"/>
      <c r="JJ3841"/>
      <c r="KX3841" s="23"/>
      <c r="KY3841" s="23"/>
    </row>
    <row r="3842" spans="36:311" x14ac:dyDescent="0.2">
      <c r="AJ3842" s="23"/>
      <c r="HH3842"/>
      <c r="IW3842" s="36"/>
      <c r="JI3842"/>
      <c r="JJ3842"/>
      <c r="KX3842" s="23"/>
      <c r="KY3842" s="23"/>
    </row>
    <row r="3843" spans="36:311" x14ac:dyDescent="0.2">
      <c r="AJ3843" s="23"/>
      <c r="HH3843"/>
      <c r="IW3843" s="36"/>
      <c r="JI3843"/>
      <c r="JJ3843"/>
      <c r="KX3843" s="23"/>
      <c r="KY3843" s="23"/>
    </row>
    <row r="3844" spans="36:311" x14ac:dyDescent="0.2">
      <c r="AJ3844" s="23"/>
      <c r="HH3844"/>
      <c r="IW3844" s="36"/>
      <c r="JI3844"/>
      <c r="JJ3844"/>
      <c r="KX3844" s="23"/>
      <c r="KY3844" s="23"/>
    </row>
    <row r="3845" spans="36:311" x14ac:dyDescent="0.2">
      <c r="AJ3845" s="23"/>
      <c r="HH3845"/>
      <c r="IW3845" s="36"/>
      <c r="JI3845"/>
      <c r="JJ3845"/>
      <c r="KX3845" s="23"/>
      <c r="KY3845" s="23"/>
    </row>
    <row r="3846" spans="36:311" x14ac:dyDescent="0.2">
      <c r="AJ3846" s="23"/>
      <c r="HH3846"/>
      <c r="IW3846" s="36"/>
      <c r="JI3846"/>
      <c r="JJ3846"/>
      <c r="KX3846" s="23"/>
      <c r="KY3846" s="23"/>
    </row>
    <row r="3847" spans="36:311" x14ac:dyDescent="0.2">
      <c r="AJ3847" s="23"/>
      <c r="HH3847"/>
      <c r="IW3847" s="36"/>
      <c r="JI3847"/>
      <c r="JJ3847"/>
      <c r="KX3847" s="23"/>
      <c r="KY3847" s="23"/>
    </row>
    <row r="3848" spans="36:311" x14ac:dyDescent="0.2">
      <c r="AJ3848" s="23"/>
      <c r="HH3848"/>
      <c r="IW3848" s="36"/>
      <c r="JI3848"/>
      <c r="JJ3848"/>
      <c r="KX3848" s="23"/>
      <c r="KY3848" s="23"/>
    </row>
    <row r="3849" spans="36:311" x14ac:dyDescent="0.2">
      <c r="AJ3849" s="23"/>
      <c r="HH3849"/>
      <c r="IW3849" s="36"/>
      <c r="JI3849"/>
      <c r="JJ3849"/>
      <c r="KX3849" s="23"/>
      <c r="KY3849" s="23"/>
    </row>
    <row r="3850" spans="36:311" x14ac:dyDescent="0.2">
      <c r="AJ3850" s="23"/>
      <c r="HH3850"/>
      <c r="IW3850" s="36"/>
      <c r="JI3850"/>
      <c r="JJ3850"/>
      <c r="KX3850" s="23"/>
      <c r="KY3850" s="23"/>
    </row>
    <row r="3851" spans="36:311" x14ac:dyDescent="0.2">
      <c r="AJ3851" s="23"/>
      <c r="HH3851"/>
      <c r="IW3851" s="36"/>
      <c r="JI3851"/>
      <c r="JJ3851"/>
      <c r="KX3851" s="23"/>
      <c r="KY3851" s="23"/>
    </row>
    <row r="3852" spans="36:311" x14ac:dyDescent="0.2">
      <c r="AJ3852" s="23"/>
      <c r="HH3852"/>
      <c r="IW3852" s="36"/>
      <c r="JI3852"/>
      <c r="JJ3852"/>
      <c r="KX3852" s="23"/>
      <c r="KY3852" s="23"/>
    </row>
    <row r="3853" spans="36:311" x14ac:dyDescent="0.2">
      <c r="AJ3853" s="23"/>
      <c r="HH3853"/>
      <c r="IW3853" s="36"/>
      <c r="JI3853"/>
      <c r="JJ3853"/>
      <c r="KX3853" s="23"/>
      <c r="KY3853" s="23"/>
    </row>
    <row r="3854" spans="36:311" x14ac:dyDescent="0.2">
      <c r="AJ3854" s="23"/>
      <c r="HH3854"/>
      <c r="IW3854" s="36"/>
      <c r="JI3854"/>
      <c r="JJ3854"/>
      <c r="KX3854" s="23"/>
      <c r="KY3854" s="23"/>
    </row>
    <row r="3855" spans="36:311" x14ac:dyDescent="0.2">
      <c r="AJ3855" s="23"/>
      <c r="HH3855"/>
      <c r="IW3855" s="36"/>
      <c r="JI3855"/>
      <c r="JJ3855"/>
      <c r="KX3855" s="23"/>
      <c r="KY3855" s="23"/>
    </row>
    <row r="3856" spans="36:311" x14ac:dyDescent="0.2">
      <c r="AJ3856" s="23"/>
      <c r="HH3856"/>
      <c r="IW3856" s="36"/>
      <c r="JI3856"/>
      <c r="JJ3856"/>
      <c r="KX3856" s="23"/>
      <c r="KY3856" s="23"/>
    </row>
    <row r="3857" spans="36:311" x14ac:dyDescent="0.2">
      <c r="AJ3857" s="23"/>
      <c r="HH3857"/>
      <c r="IW3857" s="36"/>
      <c r="JI3857"/>
      <c r="JJ3857"/>
      <c r="KX3857" s="23"/>
      <c r="KY3857" s="23"/>
    </row>
    <row r="3858" spans="36:311" x14ac:dyDescent="0.2">
      <c r="AJ3858" s="23"/>
      <c r="HH3858"/>
      <c r="IW3858" s="36"/>
      <c r="JI3858"/>
      <c r="JJ3858"/>
      <c r="KX3858" s="23"/>
      <c r="KY3858" s="23"/>
    </row>
    <row r="3859" spans="36:311" x14ac:dyDescent="0.2">
      <c r="AJ3859" s="23"/>
      <c r="HH3859"/>
      <c r="IW3859" s="36"/>
      <c r="JI3859"/>
      <c r="JJ3859"/>
      <c r="KX3859" s="23"/>
      <c r="KY3859" s="23"/>
    </row>
    <row r="3860" spans="36:311" x14ac:dyDescent="0.2">
      <c r="AJ3860" s="23"/>
      <c r="HH3860"/>
      <c r="IW3860" s="36"/>
      <c r="JI3860"/>
      <c r="JJ3860"/>
      <c r="KX3860" s="23"/>
      <c r="KY3860" s="23"/>
    </row>
    <row r="3861" spans="36:311" x14ac:dyDescent="0.2">
      <c r="AJ3861" s="23"/>
      <c r="HH3861"/>
      <c r="IW3861" s="36"/>
      <c r="JI3861"/>
      <c r="JJ3861"/>
      <c r="KX3861" s="23"/>
      <c r="KY3861" s="23"/>
    </row>
    <row r="3862" spans="36:311" x14ac:dyDescent="0.2">
      <c r="AJ3862" s="23"/>
      <c r="HH3862"/>
      <c r="IW3862" s="36"/>
      <c r="JI3862"/>
      <c r="JJ3862"/>
      <c r="KX3862" s="23"/>
      <c r="KY3862" s="23"/>
    </row>
    <row r="3863" spans="36:311" x14ac:dyDescent="0.2">
      <c r="AJ3863" s="23"/>
      <c r="HH3863"/>
      <c r="IW3863" s="36"/>
      <c r="JI3863"/>
      <c r="JJ3863"/>
      <c r="KX3863" s="23"/>
      <c r="KY3863" s="23"/>
    </row>
    <row r="3864" spans="36:311" x14ac:dyDescent="0.2">
      <c r="AJ3864" s="23"/>
      <c r="HH3864"/>
      <c r="IW3864" s="36"/>
      <c r="JI3864"/>
      <c r="JJ3864"/>
      <c r="KX3864" s="23"/>
      <c r="KY3864" s="23"/>
    </row>
    <row r="3865" spans="36:311" x14ac:dyDescent="0.2">
      <c r="AJ3865" s="23"/>
      <c r="HH3865"/>
      <c r="IW3865" s="36"/>
      <c r="JI3865"/>
      <c r="JJ3865"/>
      <c r="KX3865" s="23"/>
      <c r="KY3865" s="23"/>
    </row>
    <row r="3866" spans="36:311" x14ac:dyDescent="0.2">
      <c r="AJ3866" s="23"/>
      <c r="HH3866"/>
      <c r="IW3866" s="36"/>
      <c r="JI3866"/>
      <c r="JJ3866"/>
      <c r="KX3866" s="23"/>
      <c r="KY3866" s="23"/>
    </row>
    <row r="3867" spans="36:311" x14ac:dyDescent="0.2">
      <c r="AJ3867" s="23"/>
      <c r="HH3867"/>
      <c r="IW3867" s="36"/>
      <c r="JI3867"/>
      <c r="JJ3867"/>
      <c r="KX3867" s="23"/>
      <c r="KY3867" s="23"/>
    </row>
    <row r="3868" spans="36:311" x14ac:dyDescent="0.2">
      <c r="AJ3868" s="23"/>
      <c r="HH3868"/>
      <c r="IW3868" s="36"/>
      <c r="JI3868"/>
      <c r="JJ3868"/>
      <c r="KX3868" s="23"/>
      <c r="KY3868" s="23"/>
    </row>
    <row r="3869" spans="36:311" x14ac:dyDescent="0.2">
      <c r="AJ3869" s="23"/>
      <c r="HH3869"/>
      <c r="IW3869" s="36"/>
      <c r="JI3869"/>
      <c r="JJ3869"/>
      <c r="KX3869" s="23"/>
      <c r="KY3869" s="23"/>
    </row>
    <row r="3870" spans="36:311" x14ac:dyDescent="0.2">
      <c r="AJ3870" s="23"/>
      <c r="HH3870"/>
      <c r="IW3870" s="36"/>
      <c r="JI3870"/>
      <c r="JJ3870"/>
      <c r="KX3870" s="23"/>
      <c r="KY3870" s="23"/>
    </row>
    <row r="3871" spans="36:311" x14ac:dyDescent="0.2">
      <c r="AJ3871" s="23"/>
      <c r="HH3871"/>
      <c r="IW3871" s="36"/>
      <c r="JI3871"/>
      <c r="JJ3871"/>
      <c r="KX3871" s="23"/>
      <c r="KY3871" s="23"/>
    </row>
    <row r="3872" spans="36:311" x14ac:dyDescent="0.2">
      <c r="AJ3872" s="23"/>
      <c r="HH3872"/>
      <c r="IW3872" s="36"/>
      <c r="JI3872"/>
      <c r="JJ3872"/>
      <c r="KX3872" s="23"/>
      <c r="KY3872" s="23"/>
    </row>
    <row r="3873" spans="36:311" x14ac:dyDescent="0.2">
      <c r="AJ3873" s="23"/>
      <c r="HH3873"/>
      <c r="IW3873" s="36"/>
      <c r="JI3873"/>
      <c r="JJ3873"/>
      <c r="KX3873" s="23"/>
      <c r="KY3873" s="23"/>
    </row>
    <row r="3874" spans="36:311" x14ac:dyDescent="0.2">
      <c r="AJ3874" s="23"/>
      <c r="HH3874"/>
      <c r="IW3874" s="36"/>
      <c r="JI3874"/>
      <c r="JJ3874"/>
      <c r="KX3874" s="23"/>
      <c r="KY3874" s="23"/>
    </row>
    <row r="3875" spans="36:311" x14ac:dyDescent="0.2">
      <c r="AJ3875" s="23"/>
      <c r="HH3875"/>
      <c r="IW3875" s="36"/>
      <c r="JI3875"/>
      <c r="JJ3875"/>
      <c r="KX3875" s="23"/>
      <c r="KY3875" s="23"/>
    </row>
    <row r="3876" spans="36:311" x14ac:dyDescent="0.2">
      <c r="AJ3876" s="23"/>
      <c r="HH3876"/>
      <c r="IW3876" s="36"/>
      <c r="JI3876"/>
      <c r="JJ3876"/>
      <c r="KX3876" s="23"/>
      <c r="KY3876" s="23"/>
    </row>
    <row r="3877" spans="36:311" x14ac:dyDescent="0.2">
      <c r="AJ3877" s="23"/>
      <c r="HH3877"/>
      <c r="IW3877" s="36"/>
      <c r="JI3877"/>
      <c r="JJ3877"/>
      <c r="KX3877" s="23"/>
      <c r="KY3877" s="23"/>
    </row>
    <row r="3878" spans="36:311" x14ac:dyDescent="0.2">
      <c r="AJ3878" s="23"/>
      <c r="HH3878"/>
      <c r="IW3878" s="36"/>
      <c r="JI3878"/>
      <c r="JJ3878"/>
      <c r="KX3878" s="23"/>
      <c r="KY3878" s="23"/>
    </row>
    <row r="3879" spans="36:311" x14ac:dyDescent="0.2">
      <c r="AJ3879" s="23"/>
      <c r="HH3879"/>
      <c r="IW3879" s="36"/>
      <c r="JI3879"/>
      <c r="JJ3879"/>
      <c r="KX3879" s="23"/>
      <c r="KY3879" s="23"/>
    </row>
    <row r="3880" spans="36:311" x14ac:dyDescent="0.2">
      <c r="AJ3880" s="23"/>
      <c r="HH3880"/>
      <c r="IW3880" s="36"/>
      <c r="JI3880"/>
      <c r="JJ3880"/>
      <c r="KX3880" s="23"/>
      <c r="KY3880" s="23"/>
    </row>
    <row r="3881" spans="36:311" x14ac:dyDescent="0.2">
      <c r="AJ3881" s="23"/>
      <c r="HH3881"/>
      <c r="IW3881" s="36"/>
      <c r="JI3881"/>
      <c r="JJ3881"/>
      <c r="KX3881" s="23"/>
      <c r="KY3881" s="23"/>
    </row>
    <row r="3882" spans="36:311" x14ac:dyDescent="0.2">
      <c r="AJ3882" s="23"/>
      <c r="HH3882"/>
      <c r="IW3882" s="36"/>
      <c r="JI3882"/>
      <c r="JJ3882"/>
      <c r="KX3882" s="23"/>
      <c r="KY3882" s="23"/>
    </row>
    <row r="3883" spans="36:311" x14ac:dyDescent="0.2">
      <c r="AJ3883" s="23"/>
      <c r="HH3883"/>
      <c r="IW3883" s="36"/>
      <c r="JI3883"/>
      <c r="JJ3883"/>
      <c r="KX3883" s="23"/>
      <c r="KY3883" s="23"/>
    </row>
    <row r="3884" spans="36:311" x14ac:dyDescent="0.2">
      <c r="AJ3884" s="23"/>
      <c r="HH3884"/>
      <c r="IW3884" s="36"/>
      <c r="JI3884"/>
      <c r="JJ3884"/>
      <c r="KX3884" s="23"/>
      <c r="KY3884" s="23"/>
    </row>
    <row r="3885" spans="36:311" x14ac:dyDescent="0.2">
      <c r="AJ3885" s="23"/>
      <c r="HH3885"/>
      <c r="IW3885" s="36"/>
      <c r="JI3885"/>
      <c r="JJ3885"/>
      <c r="KX3885" s="23"/>
      <c r="KY3885" s="23"/>
    </row>
    <row r="3886" spans="36:311" x14ac:dyDescent="0.2">
      <c r="AJ3886" s="23"/>
      <c r="HH3886"/>
      <c r="IW3886" s="36"/>
      <c r="JI3886"/>
      <c r="JJ3886"/>
      <c r="KX3886" s="23"/>
      <c r="KY3886" s="23"/>
    </row>
    <row r="3887" spans="36:311" x14ac:dyDescent="0.2">
      <c r="AJ3887" s="23"/>
      <c r="HH3887"/>
      <c r="IW3887" s="36"/>
      <c r="JI3887"/>
      <c r="JJ3887"/>
      <c r="KX3887" s="23"/>
      <c r="KY3887" s="23"/>
    </row>
    <row r="3888" spans="36:311" x14ac:dyDescent="0.2">
      <c r="AJ3888" s="23"/>
      <c r="HH3888"/>
      <c r="IW3888" s="36"/>
      <c r="JI3888"/>
      <c r="JJ3888"/>
      <c r="KX3888" s="23"/>
      <c r="KY3888" s="23"/>
    </row>
    <row r="3889" spans="36:311" x14ac:dyDescent="0.2">
      <c r="AJ3889" s="23"/>
      <c r="HH3889"/>
      <c r="IW3889" s="36"/>
      <c r="JI3889"/>
      <c r="JJ3889"/>
      <c r="KX3889" s="23"/>
      <c r="KY3889" s="23"/>
    </row>
    <row r="3890" spans="36:311" x14ac:dyDescent="0.2">
      <c r="AJ3890" s="23"/>
      <c r="HH3890"/>
      <c r="IW3890" s="36"/>
      <c r="JI3890"/>
      <c r="JJ3890"/>
      <c r="KX3890" s="23"/>
      <c r="KY3890" s="23"/>
    </row>
    <row r="3891" spans="36:311" x14ac:dyDescent="0.2">
      <c r="AJ3891" s="23"/>
      <c r="HH3891"/>
      <c r="IW3891" s="36"/>
      <c r="JI3891"/>
      <c r="JJ3891"/>
      <c r="KX3891" s="23"/>
      <c r="KY3891" s="23"/>
    </row>
    <row r="3892" spans="36:311" x14ac:dyDescent="0.2">
      <c r="AJ3892" s="23"/>
      <c r="HH3892"/>
      <c r="IW3892" s="36"/>
      <c r="JI3892"/>
      <c r="JJ3892"/>
      <c r="KX3892" s="23"/>
      <c r="KY3892" s="23"/>
    </row>
    <row r="3893" spans="36:311" x14ac:dyDescent="0.2">
      <c r="AJ3893" s="23"/>
      <c r="HH3893"/>
      <c r="IW3893" s="36"/>
      <c r="JI3893"/>
      <c r="JJ3893"/>
      <c r="KX3893" s="23"/>
      <c r="KY3893" s="23"/>
    </row>
    <row r="3894" spans="36:311" x14ac:dyDescent="0.2">
      <c r="AJ3894" s="23"/>
      <c r="HH3894"/>
      <c r="IW3894" s="36"/>
      <c r="JI3894"/>
      <c r="JJ3894"/>
      <c r="KX3894" s="23"/>
      <c r="KY3894" s="23"/>
    </row>
    <row r="3895" spans="36:311" x14ac:dyDescent="0.2">
      <c r="AJ3895" s="23"/>
      <c r="HH3895"/>
      <c r="IW3895" s="36"/>
      <c r="JI3895"/>
      <c r="JJ3895"/>
      <c r="KX3895" s="23"/>
      <c r="KY3895" s="23"/>
    </row>
    <row r="3896" spans="36:311" x14ac:dyDescent="0.2">
      <c r="AJ3896" s="23"/>
      <c r="HH3896"/>
      <c r="IW3896" s="36"/>
      <c r="JI3896"/>
      <c r="JJ3896"/>
      <c r="KX3896" s="23"/>
      <c r="KY3896" s="23"/>
    </row>
    <row r="3897" spans="36:311" x14ac:dyDescent="0.2">
      <c r="AJ3897" s="23"/>
      <c r="HH3897"/>
      <c r="IW3897" s="36"/>
      <c r="JI3897"/>
      <c r="JJ3897"/>
      <c r="KX3897" s="23"/>
      <c r="KY3897" s="23"/>
    </row>
    <row r="3898" spans="36:311" x14ac:dyDescent="0.2">
      <c r="AJ3898" s="23"/>
      <c r="HH3898"/>
      <c r="IW3898" s="36"/>
      <c r="JI3898"/>
      <c r="JJ3898"/>
      <c r="KX3898" s="23"/>
      <c r="KY3898" s="23"/>
    </row>
    <row r="3899" spans="36:311" x14ac:dyDescent="0.2">
      <c r="AJ3899" s="23"/>
      <c r="HH3899"/>
      <c r="IW3899" s="36"/>
      <c r="JI3899"/>
      <c r="JJ3899"/>
      <c r="KX3899" s="23"/>
      <c r="KY3899" s="23"/>
    </row>
    <row r="3900" spans="36:311" x14ac:dyDescent="0.2">
      <c r="AJ3900" s="23"/>
      <c r="HH3900"/>
      <c r="IW3900" s="36"/>
      <c r="JI3900"/>
      <c r="JJ3900"/>
      <c r="KX3900" s="23"/>
      <c r="KY3900" s="23"/>
    </row>
    <row r="3901" spans="36:311" x14ac:dyDescent="0.2">
      <c r="AJ3901" s="23"/>
      <c r="HH3901"/>
      <c r="IW3901" s="36"/>
      <c r="JI3901"/>
      <c r="JJ3901"/>
      <c r="KX3901" s="23"/>
      <c r="KY3901" s="23"/>
    </row>
    <row r="3902" spans="36:311" x14ac:dyDescent="0.2">
      <c r="AJ3902" s="23"/>
      <c r="HH3902"/>
      <c r="IW3902" s="36"/>
      <c r="JI3902"/>
      <c r="JJ3902"/>
      <c r="KX3902" s="23"/>
      <c r="KY3902" s="23"/>
    </row>
    <row r="3903" spans="36:311" x14ac:dyDescent="0.2">
      <c r="AJ3903" s="23"/>
      <c r="HH3903"/>
      <c r="IW3903" s="36"/>
      <c r="JI3903"/>
      <c r="JJ3903"/>
      <c r="KX3903" s="23"/>
      <c r="KY3903" s="23"/>
    </row>
    <row r="3904" spans="36:311" x14ac:dyDescent="0.2">
      <c r="AJ3904" s="23"/>
      <c r="HH3904"/>
      <c r="IW3904" s="36"/>
      <c r="JI3904"/>
      <c r="JJ3904"/>
      <c r="KX3904" s="23"/>
      <c r="KY3904" s="23"/>
    </row>
    <row r="3905" spans="36:311" x14ac:dyDescent="0.2">
      <c r="AJ3905" s="23"/>
      <c r="HH3905"/>
      <c r="IW3905" s="36"/>
      <c r="JI3905"/>
      <c r="JJ3905"/>
      <c r="KX3905" s="23"/>
      <c r="KY3905" s="23"/>
    </row>
    <row r="3906" spans="36:311" x14ac:dyDescent="0.2">
      <c r="AJ3906" s="23"/>
      <c r="HH3906"/>
      <c r="IW3906" s="36"/>
      <c r="JI3906"/>
      <c r="JJ3906"/>
      <c r="KX3906" s="23"/>
      <c r="KY3906" s="23"/>
    </row>
    <row r="3907" spans="36:311" x14ac:dyDescent="0.2">
      <c r="AJ3907" s="23"/>
      <c r="HH3907"/>
      <c r="IW3907" s="36"/>
      <c r="JI3907"/>
      <c r="JJ3907"/>
      <c r="KX3907" s="23"/>
      <c r="KY3907" s="23"/>
    </row>
    <row r="3908" spans="36:311" x14ac:dyDescent="0.2">
      <c r="AJ3908" s="23"/>
      <c r="HH3908"/>
      <c r="IW3908" s="36"/>
      <c r="JI3908"/>
      <c r="JJ3908"/>
      <c r="KX3908" s="23"/>
      <c r="KY3908" s="23"/>
    </row>
    <row r="3909" spans="36:311" x14ac:dyDescent="0.2">
      <c r="AJ3909" s="23"/>
      <c r="HH3909"/>
      <c r="IW3909" s="36"/>
      <c r="JI3909"/>
      <c r="JJ3909"/>
      <c r="KX3909" s="23"/>
      <c r="KY3909" s="23"/>
    </row>
    <row r="3910" spans="36:311" x14ac:dyDescent="0.2">
      <c r="AJ3910" s="23"/>
      <c r="HH3910"/>
      <c r="IW3910" s="36"/>
      <c r="JI3910"/>
      <c r="JJ3910"/>
      <c r="KX3910" s="23"/>
      <c r="KY3910" s="23"/>
    </row>
    <row r="3911" spans="36:311" x14ac:dyDescent="0.2">
      <c r="AJ3911" s="23"/>
      <c r="HH3911"/>
      <c r="IW3911" s="36"/>
      <c r="JI3911"/>
      <c r="JJ3911"/>
      <c r="KX3911" s="23"/>
      <c r="KY3911" s="23"/>
    </row>
    <row r="3912" spans="36:311" x14ac:dyDescent="0.2">
      <c r="AJ3912" s="23"/>
      <c r="HH3912"/>
      <c r="IW3912" s="36"/>
      <c r="JI3912"/>
      <c r="JJ3912"/>
      <c r="KX3912" s="23"/>
      <c r="KY3912" s="23"/>
    </row>
    <row r="3913" spans="36:311" x14ac:dyDescent="0.2">
      <c r="AJ3913" s="23"/>
      <c r="HH3913"/>
      <c r="IW3913" s="36"/>
      <c r="JI3913"/>
      <c r="JJ3913"/>
      <c r="KX3913" s="23"/>
      <c r="KY3913" s="23"/>
    </row>
    <row r="3914" spans="36:311" x14ac:dyDescent="0.2">
      <c r="AJ3914" s="23"/>
      <c r="HH3914"/>
      <c r="IW3914" s="36"/>
      <c r="JI3914"/>
      <c r="JJ3914"/>
      <c r="KX3914" s="23"/>
      <c r="KY3914" s="23"/>
    </row>
    <row r="3915" spans="36:311" x14ac:dyDescent="0.2">
      <c r="AJ3915" s="23"/>
      <c r="HH3915"/>
      <c r="IW3915" s="36"/>
      <c r="JI3915"/>
      <c r="JJ3915"/>
      <c r="KX3915" s="23"/>
      <c r="KY3915" s="23"/>
    </row>
    <row r="3916" spans="36:311" x14ac:dyDescent="0.2">
      <c r="AJ3916" s="23"/>
      <c r="HH3916"/>
      <c r="IW3916" s="36"/>
      <c r="JI3916"/>
      <c r="JJ3916"/>
      <c r="KX3916" s="23"/>
      <c r="KY3916" s="23"/>
    </row>
    <row r="3917" spans="36:311" x14ac:dyDescent="0.2">
      <c r="AJ3917" s="23"/>
      <c r="HH3917"/>
      <c r="IW3917" s="36"/>
      <c r="JI3917"/>
      <c r="JJ3917"/>
      <c r="KX3917" s="23"/>
      <c r="KY3917" s="23"/>
    </row>
    <row r="3918" spans="36:311" x14ac:dyDescent="0.2">
      <c r="AJ3918" s="23"/>
      <c r="HH3918"/>
      <c r="IW3918" s="36"/>
      <c r="JI3918"/>
      <c r="JJ3918"/>
      <c r="KX3918" s="23"/>
      <c r="KY3918" s="23"/>
    </row>
    <row r="3919" spans="36:311" x14ac:dyDescent="0.2">
      <c r="AJ3919" s="23"/>
      <c r="HH3919"/>
      <c r="IW3919" s="36"/>
      <c r="JI3919"/>
      <c r="JJ3919"/>
      <c r="KX3919" s="23"/>
      <c r="KY3919" s="23"/>
    </row>
    <row r="3920" spans="36:311" x14ac:dyDescent="0.2">
      <c r="AJ3920" s="23"/>
      <c r="HH3920"/>
      <c r="IW3920" s="36"/>
      <c r="JI3920"/>
      <c r="JJ3920"/>
      <c r="KX3920" s="23"/>
      <c r="KY3920" s="23"/>
    </row>
    <row r="3921" spans="36:311" x14ac:dyDescent="0.2">
      <c r="AJ3921" s="23"/>
      <c r="HH3921"/>
      <c r="IW3921" s="36"/>
      <c r="JI3921"/>
      <c r="JJ3921"/>
      <c r="KX3921" s="23"/>
      <c r="KY3921" s="23"/>
    </row>
    <row r="3922" spans="36:311" x14ac:dyDescent="0.2">
      <c r="AJ3922" s="23"/>
      <c r="HH3922"/>
      <c r="IW3922" s="36"/>
      <c r="JI3922"/>
      <c r="JJ3922"/>
      <c r="KX3922" s="23"/>
      <c r="KY3922" s="23"/>
    </row>
    <row r="3923" spans="36:311" x14ac:dyDescent="0.2">
      <c r="AJ3923" s="23"/>
      <c r="HH3923"/>
      <c r="IW3923" s="36"/>
      <c r="JI3923"/>
      <c r="JJ3923"/>
      <c r="KX3923" s="23"/>
      <c r="KY3923" s="23"/>
    </row>
    <row r="3924" spans="36:311" x14ac:dyDescent="0.2">
      <c r="AJ3924" s="23"/>
      <c r="HH3924"/>
      <c r="IW3924" s="36"/>
      <c r="JI3924"/>
      <c r="JJ3924"/>
      <c r="KX3924" s="23"/>
      <c r="KY3924" s="23"/>
    </row>
    <row r="3925" spans="36:311" x14ac:dyDescent="0.2">
      <c r="AJ3925" s="23"/>
      <c r="HH3925"/>
      <c r="IW3925" s="36"/>
      <c r="JI3925"/>
      <c r="JJ3925"/>
      <c r="KX3925" s="23"/>
      <c r="KY3925" s="23"/>
    </row>
    <row r="3926" spans="36:311" x14ac:dyDescent="0.2">
      <c r="AJ3926" s="23"/>
      <c r="HH3926"/>
      <c r="IW3926" s="36"/>
      <c r="JI3926"/>
      <c r="JJ3926"/>
      <c r="KX3926" s="23"/>
      <c r="KY3926" s="23"/>
    </row>
    <row r="3927" spans="36:311" x14ac:dyDescent="0.2">
      <c r="AJ3927" s="23"/>
      <c r="HH3927"/>
      <c r="IW3927" s="36"/>
      <c r="JI3927"/>
      <c r="JJ3927"/>
      <c r="KX3927" s="23"/>
      <c r="KY3927" s="23"/>
    </row>
    <row r="3928" spans="36:311" x14ac:dyDescent="0.2">
      <c r="AJ3928" s="23"/>
      <c r="HH3928"/>
      <c r="IW3928" s="36"/>
      <c r="JI3928"/>
      <c r="JJ3928"/>
      <c r="KX3928" s="23"/>
      <c r="KY3928" s="23"/>
    </row>
    <row r="3929" spans="36:311" x14ac:dyDescent="0.2">
      <c r="AJ3929" s="23"/>
      <c r="HH3929"/>
      <c r="IW3929" s="36"/>
      <c r="JI3929"/>
      <c r="JJ3929"/>
      <c r="KX3929" s="23"/>
      <c r="KY3929" s="23"/>
    </row>
    <row r="3930" spans="36:311" x14ac:dyDescent="0.2">
      <c r="AJ3930" s="23"/>
      <c r="HH3930"/>
      <c r="IW3930" s="36"/>
      <c r="JI3930"/>
      <c r="JJ3930"/>
      <c r="KX3930" s="23"/>
      <c r="KY3930" s="23"/>
    </row>
    <row r="3931" spans="36:311" x14ac:dyDescent="0.2">
      <c r="AJ3931" s="23"/>
      <c r="HH3931"/>
      <c r="IW3931" s="36"/>
      <c r="JI3931"/>
      <c r="JJ3931"/>
      <c r="KX3931" s="23"/>
      <c r="KY3931" s="23"/>
    </row>
    <row r="3932" spans="36:311" x14ac:dyDescent="0.2">
      <c r="AJ3932" s="23"/>
      <c r="HH3932"/>
      <c r="IW3932" s="36"/>
      <c r="JI3932"/>
      <c r="JJ3932"/>
      <c r="KX3932" s="23"/>
      <c r="KY3932" s="23"/>
    </row>
    <row r="3933" spans="36:311" x14ac:dyDescent="0.2">
      <c r="AJ3933" s="23"/>
      <c r="HH3933"/>
      <c r="IW3933" s="36"/>
      <c r="JI3933"/>
      <c r="JJ3933"/>
      <c r="KX3933" s="23"/>
      <c r="KY3933" s="23"/>
    </row>
    <row r="3934" spans="36:311" x14ac:dyDescent="0.2">
      <c r="AJ3934" s="23"/>
      <c r="HH3934"/>
      <c r="IW3934" s="36"/>
      <c r="JI3934"/>
      <c r="JJ3934"/>
      <c r="KX3934" s="23"/>
      <c r="KY3934" s="23"/>
    </row>
    <row r="3935" spans="36:311" x14ac:dyDescent="0.2">
      <c r="AJ3935" s="23"/>
      <c r="HH3935"/>
      <c r="IW3935" s="36"/>
      <c r="JI3935"/>
      <c r="JJ3935"/>
      <c r="KX3935" s="23"/>
      <c r="KY3935" s="23"/>
    </row>
    <row r="3936" spans="36:311" x14ac:dyDescent="0.2">
      <c r="AJ3936" s="23"/>
      <c r="HH3936"/>
      <c r="IW3936" s="36"/>
      <c r="JI3936"/>
      <c r="JJ3936"/>
      <c r="KX3936" s="23"/>
      <c r="KY3936" s="23"/>
    </row>
    <row r="3937" spans="36:311" x14ac:dyDescent="0.2">
      <c r="AJ3937" s="23"/>
      <c r="HH3937"/>
      <c r="IW3937" s="36"/>
      <c r="JI3937"/>
      <c r="JJ3937"/>
      <c r="KX3937" s="23"/>
      <c r="KY3937" s="23"/>
    </row>
    <row r="3938" spans="36:311" x14ac:dyDescent="0.2">
      <c r="AJ3938" s="23"/>
      <c r="HH3938"/>
      <c r="IW3938" s="36"/>
      <c r="JI3938"/>
      <c r="JJ3938"/>
      <c r="KX3938" s="23"/>
      <c r="KY3938" s="23"/>
    </row>
    <row r="3939" spans="36:311" x14ac:dyDescent="0.2">
      <c r="AJ3939" s="23"/>
      <c r="HH3939"/>
      <c r="IW3939" s="36"/>
      <c r="JI3939"/>
      <c r="JJ3939"/>
      <c r="KX3939" s="23"/>
      <c r="KY3939" s="23"/>
    </row>
    <row r="3940" spans="36:311" x14ac:dyDescent="0.2">
      <c r="AJ3940" s="23"/>
      <c r="HH3940"/>
      <c r="IW3940" s="36"/>
      <c r="JI3940"/>
      <c r="JJ3940"/>
      <c r="KX3940" s="23"/>
      <c r="KY3940" s="23"/>
    </row>
    <row r="3941" spans="36:311" x14ac:dyDescent="0.2">
      <c r="AJ3941" s="23"/>
      <c r="HH3941"/>
      <c r="IW3941" s="36"/>
      <c r="JI3941"/>
      <c r="JJ3941"/>
      <c r="KX3941" s="23"/>
      <c r="KY3941" s="23"/>
    </row>
    <row r="3942" spans="36:311" x14ac:dyDescent="0.2">
      <c r="AJ3942" s="23"/>
      <c r="HH3942"/>
      <c r="IW3942" s="36"/>
      <c r="JI3942"/>
      <c r="JJ3942"/>
      <c r="KX3942" s="23"/>
      <c r="KY3942" s="23"/>
    </row>
    <row r="3943" spans="36:311" x14ac:dyDescent="0.2">
      <c r="AJ3943" s="23"/>
      <c r="HH3943"/>
      <c r="IW3943" s="36"/>
      <c r="JI3943"/>
      <c r="JJ3943"/>
      <c r="KX3943" s="23"/>
      <c r="KY3943" s="23"/>
    </row>
    <row r="3944" spans="36:311" x14ac:dyDescent="0.2">
      <c r="AJ3944" s="23"/>
      <c r="HH3944"/>
      <c r="IW3944" s="36"/>
      <c r="JI3944"/>
      <c r="JJ3944"/>
      <c r="KX3944" s="23"/>
      <c r="KY3944" s="23"/>
    </row>
    <row r="3945" spans="36:311" x14ac:dyDescent="0.2">
      <c r="AJ3945" s="23"/>
      <c r="HH3945"/>
      <c r="IW3945" s="36"/>
      <c r="JI3945"/>
      <c r="JJ3945"/>
      <c r="KX3945" s="23"/>
      <c r="KY3945" s="23"/>
    </row>
    <row r="3946" spans="36:311" x14ac:dyDescent="0.2">
      <c r="AJ3946" s="23"/>
      <c r="HH3946"/>
      <c r="IW3946" s="36"/>
      <c r="JI3946"/>
      <c r="JJ3946"/>
      <c r="KX3946" s="23"/>
      <c r="KY3946" s="23"/>
    </row>
    <row r="3947" spans="36:311" x14ac:dyDescent="0.2">
      <c r="AJ3947" s="23"/>
      <c r="HH3947"/>
      <c r="IW3947" s="36"/>
      <c r="JI3947"/>
      <c r="JJ3947"/>
      <c r="KX3947" s="23"/>
      <c r="KY3947" s="23"/>
    </row>
    <row r="3948" spans="36:311" x14ac:dyDescent="0.2">
      <c r="AJ3948" s="23"/>
      <c r="HH3948"/>
      <c r="IW3948" s="36"/>
      <c r="JI3948"/>
      <c r="JJ3948"/>
      <c r="KX3948" s="23"/>
      <c r="KY3948" s="23"/>
    </row>
    <row r="3949" spans="36:311" x14ac:dyDescent="0.2">
      <c r="AJ3949" s="23"/>
      <c r="HH3949"/>
      <c r="IW3949" s="36"/>
      <c r="JI3949"/>
      <c r="JJ3949"/>
      <c r="KX3949" s="23"/>
      <c r="KY3949" s="23"/>
    </row>
    <row r="3950" spans="36:311" x14ac:dyDescent="0.2">
      <c r="AJ3950" s="23"/>
      <c r="HH3950"/>
      <c r="IW3950" s="36"/>
      <c r="JI3950"/>
      <c r="JJ3950"/>
      <c r="KX3950" s="23"/>
      <c r="KY3950" s="23"/>
    </row>
    <row r="3951" spans="36:311" x14ac:dyDescent="0.2">
      <c r="AJ3951" s="23"/>
      <c r="HH3951"/>
      <c r="IW3951" s="36"/>
      <c r="JI3951"/>
      <c r="JJ3951"/>
      <c r="KX3951" s="23"/>
      <c r="KY3951" s="23"/>
    </row>
    <row r="3952" spans="36:311" x14ac:dyDescent="0.2">
      <c r="AJ3952" s="23"/>
      <c r="HH3952"/>
      <c r="IW3952" s="36"/>
      <c r="JI3952"/>
      <c r="JJ3952"/>
      <c r="KX3952" s="23"/>
      <c r="KY3952" s="23"/>
    </row>
    <row r="3953" spans="36:311" x14ac:dyDescent="0.2">
      <c r="AJ3953" s="23"/>
      <c r="HH3953"/>
      <c r="IW3953" s="36"/>
      <c r="JI3953"/>
      <c r="JJ3953"/>
      <c r="KX3953" s="23"/>
      <c r="KY3953" s="23"/>
    </row>
    <row r="3954" spans="36:311" x14ac:dyDescent="0.2">
      <c r="AJ3954" s="23"/>
      <c r="HH3954"/>
      <c r="IW3954" s="36"/>
      <c r="JI3954"/>
      <c r="JJ3954"/>
      <c r="KX3954" s="23"/>
      <c r="KY3954" s="23"/>
    </row>
    <row r="3955" spans="36:311" x14ac:dyDescent="0.2">
      <c r="AJ3955" s="23"/>
      <c r="HH3955"/>
      <c r="IW3955" s="36"/>
      <c r="JI3955"/>
      <c r="JJ3955"/>
      <c r="KX3955" s="23"/>
      <c r="KY3955" s="23"/>
    </row>
    <row r="3956" spans="36:311" x14ac:dyDescent="0.2">
      <c r="AJ3956" s="23"/>
      <c r="HH3956"/>
      <c r="IW3956" s="36"/>
      <c r="JI3956"/>
      <c r="JJ3956"/>
      <c r="KX3956" s="23"/>
      <c r="KY3956" s="23"/>
    </row>
    <row r="3957" spans="36:311" x14ac:dyDescent="0.2">
      <c r="AJ3957" s="23"/>
      <c r="HH3957"/>
      <c r="IW3957" s="36"/>
      <c r="JI3957"/>
      <c r="JJ3957"/>
      <c r="KX3957" s="23"/>
      <c r="KY3957" s="23"/>
    </row>
    <row r="3958" spans="36:311" x14ac:dyDescent="0.2">
      <c r="AJ3958" s="23"/>
      <c r="HH3958"/>
      <c r="IW3958" s="36"/>
      <c r="JI3958"/>
      <c r="JJ3958"/>
      <c r="KX3958" s="23"/>
      <c r="KY3958" s="23"/>
    </row>
    <row r="3959" spans="36:311" x14ac:dyDescent="0.2">
      <c r="AJ3959" s="23"/>
      <c r="HH3959"/>
      <c r="IW3959" s="36"/>
      <c r="JI3959"/>
      <c r="JJ3959"/>
      <c r="KX3959" s="23"/>
      <c r="KY3959" s="23"/>
    </row>
    <row r="3960" spans="36:311" x14ac:dyDescent="0.2">
      <c r="AJ3960" s="23"/>
      <c r="HH3960"/>
      <c r="IW3960" s="36"/>
      <c r="JI3960"/>
      <c r="JJ3960"/>
      <c r="KX3960" s="23"/>
      <c r="KY3960" s="23"/>
    </row>
    <row r="3961" spans="36:311" x14ac:dyDescent="0.2">
      <c r="AJ3961" s="23"/>
      <c r="HH3961"/>
      <c r="IW3961" s="36"/>
      <c r="JI3961"/>
      <c r="JJ3961"/>
      <c r="KX3961" s="23"/>
      <c r="KY3961" s="23"/>
    </row>
    <row r="3962" spans="36:311" x14ac:dyDescent="0.2">
      <c r="AJ3962" s="23"/>
      <c r="HH3962"/>
      <c r="IW3962" s="36"/>
      <c r="JI3962"/>
      <c r="JJ3962"/>
      <c r="KX3962" s="23"/>
      <c r="KY3962" s="23"/>
    </row>
    <row r="3963" spans="36:311" x14ac:dyDescent="0.2">
      <c r="AJ3963" s="23"/>
      <c r="HH3963"/>
      <c r="IW3963" s="36"/>
      <c r="JI3963"/>
      <c r="JJ3963"/>
      <c r="KX3963" s="23"/>
      <c r="KY3963" s="23"/>
    </row>
    <row r="3964" spans="36:311" x14ac:dyDescent="0.2">
      <c r="AJ3964" s="23"/>
      <c r="HH3964"/>
      <c r="IW3964" s="36"/>
      <c r="JI3964"/>
      <c r="JJ3964"/>
      <c r="KX3964" s="23"/>
      <c r="KY3964" s="23"/>
    </row>
    <row r="3965" spans="36:311" x14ac:dyDescent="0.2">
      <c r="AJ3965" s="23"/>
      <c r="HH3965"/>
      <c r="IW3965" s="36"/>
      <c r="JI3965"/>
      <c r="JJ3965"/>
      <c r="KX3965" s="23"/>
      <c r="KY3965" s="23"/>
    </row>
    <row r="3966" spans="36:311" x14ac:dyDescent="0.2">
      <c r="AJ3966" s="23"/>
      <c r="HH3966"/>
      <c r="IW3966" s="36"/>
      <c r="JI3966"/>
      <c r="JJ3966"/>
      <c r="KX3966" s="23"/>
      <c r="KY3966" s="23"/>
    </row>
    <row r="3967" spans="36:311" x14ac:dyDescent="0.2">
      <c r="AJ3967" s="23"/>
      <c r="HH3967"/>
      <c r="IW3967" s="36"/>
      <c r="JI3967"/>
      <c r="JJ3967"/>
      <c r="KX3967" s="23"/>
      <c r="KY3967" s="23"/>
    </row>
    <row r="3968" spans="36:311" x14ac:dyDescent="0.2">
      <c r="AJ3968" s="23"/>
      <c r="HH3968"/>
      <c r="IW3968" s="36"/>
      <c r="JI3968"/>
      <c r="JJ3968"/>
      <c r="KX3968" s="23"/>
      <c r="KY3968" s="23"/>
    </row>
    <row r="3969" spans="36:311" x14ac:dyDescent="0.2">
      <c r="AJ3969" s="23"/>
      <c r="HH3969"/>
      <c r="IW3969" s="36"/>
      <c r="JI3969"/>
      <c r="JJ3969"/>
      <c r="KX3969" s="23"/>
      <c r="KY3969" s="23"/>
    </row>
    <row r="3970" spans="36:311" x14ac:dyDescent="0.2">
      <c r="AJ3970" s="23"/>
      <c r="HH3970"/>
      <c r="IW3970" s="36"/>
      <c r="JI3970"/>
      <c r="JJ3970"/>
      <c r="KX3970" s="23"/>
      <c r="KY3970" s="23"/>
    </row>
    <row r="3971" spans="36:311" x14ac:dyDescent="0.2">
      <c r="AJ3971" s="23"/>
      <c r="HH3971"/>
      <c r="IW3971" s="36"/>
      <c r="JI3971"/>
      <c r="JJ3971"/>
      <c r="KX3971" s="23"/>
      <c r="KY3971" s="23"/>
    </row>
    <row r="3972" spans="36:311" x14ac:dyDescent="0.2">
      <c r="AJ3972" s="23"/>
      <c r="HH3972"/>
      <c r="IW3972" s="36"/>
      <c r="JI3972"/>
      <c r="JJ3972"/>
      <c r="KX3972" s="23"/>
      <c r="KY3972" s="23"/>
    </row>
    <row r="3973" spans="36:311" x14ac:dyDescent="0.2">
      <c r="AJ3973" s="23"/>
      <c r="HH3973"/>
      <c r="IW3973" s="36"/>
      <c r="JI3973"/>
      <c r="JJ3973"/>
      <c r="KX3973" s="23"/>
      <c r="KY3973" s="23"/>
    </row>
    <row r="3974" spans="36:311" x14ac:dyDescent="0.2">
      <c r="AJ3974" s="23"/>
      <c r="HH3974"/>
      <c r="IW3974" s="36"/>
      <c r="JI3974"/>
      <c r="JJ3974"/>
      <c r="KX3974" s="23"/>
      <c r="KY3974" s="23"/>
    </row>
    <row r="3975" spans="36:311" x14ac:dyDescent="0.2">
      <c r="AJ3975" s="23"/>
      <c r="HH3975"/>
      <c r="IW3975" s="36"/>
      <c r="JI3975"/>
      <c r="JJ3975"/>
      <c r="KX3975" s="23"/>
      <c r="KY3975" s="23"/>
    </row>
    <row r="3976" spans="36:311" x14ac:dyDescent="0.2">
      <c r="AJ3976" s="23"/>
      <c r="HH3976"/>
      <c r="IW3976" s="36"/>
      <c r="JI3976"/>
      <c r="JJ3976"/>
      <c r="KX3976" s="23"/>
      <c r="KY3976" s="23"/>
    </row>
    <row r="3977" spans="36:311" x14ac:dyDescent="0.2">
      <c r="AJ3977" s="23"/>
      <c r="HH3977"/>
      <c r="IW3977" s="36"/>
      <c r="JI3977"/>
      <c r="JJ3977"/>
      <c r="KX3977" s="23"/>
      <c r="KY3977" s="23"/>
    </row>
    <row r="3978" spans="36:311" x14ac:dyDescent="0.2">
      <c r="AJ3978" s="23"/>
      <c r="HH3978"/>
      <c r="IW3978" s="36"/>
      <c r="JI3978"/>
      <c r="JJ3978"/>
      <c r="KX3978" s="23"/>
      <c r="KY3978" s="23"/>
    </row>
    <row r="3979" spans="36:311" x14ac:dyDescent="0.2">
      <c r="AJ3979" s="23"/>
      <c r="HH3979"/>
      <c r="IW3979" s="36"/>
      <c r="JI3979"/>
      <c r="JJ3979"/>
      <c r="KX3979" s="23"/>
      <c r="KY3979" s="23"/>
    </row>
    <row r="3980" spans="36:311" x14ac:dyDescent="0.2">
      <c r="AJ3980" s="23"/>
      <c r="HH3980"/>
      <c r="IW3980" s="36"/>
      <c r="JI3980"/>
      <c r="JJ3980"/>
      <c r="KX3980" s="23"/>
      <c r="KY3980" s="23"/>
    </row>
    <row r="3981" spans="36:311" x14ac:dyDescent="0.2">
      <c r="AJ3981" s="23"/>
      <c r="HH3981"/>
      <c r="IW3981" s="36"/>
      <c r="JI3981"/>
      <c r="JJ3981"/>
      <c r="KX3981" s="23"/>
      <c r="KY3981" s="23"/>
    </row>
    <row r="3982" spans="36:311" x14ac:dyDescent="0.2">
      <c r="AJ3982" s="23"/>
      <c r="HH3982"/>
      <c r="IW3982" s="36"/>
      <c r="JI3982"/>
      <c r="JJ3982"/>
      <c r="KX3982" s="23"/>
      <c r="KY3982" s="23"/>
    </row>
    <row r="3983" spans="36:311" x14ac:dyDescent="0.2">
      <c r="AJ3983" s="23"/>
      <c r="HH3983"/>
      <c r="IW3983" s="36"/>
      <c r="JI3983"/>
      <c r="JJ3983"/>
      <c r="KX3983" s="23"/>
      <c r="KY3983" s="23"/>
    </row>
    <row r="3984" spans="36:311" x14ac:dyDescent="0.2">
      <c r="AJ3984" s="23"/>
      <c r="HH3984"/>
      <c r="IW3984" s="36"/>
      <c r="JI3984"/>
      <c r="JJ3984"/>
      <c r="KX3984" s="23"/>
      <c r="KY3984" s="23"/>
    </row>
    <row r="3985" spans="36:311" x14ac:dyDescent="0.2">
      <c r="AJ3985" s="23"/>
      <c r="HH3985"/>
      <c r="IW3985" s="36"/>
      <c r="JI3985"/>
      <c r="JJ3985"/>
      <c r="KX3985" s="23"/>
      <c r="KY3985" s="23"/>
    </row>
    <row r="3986" spans="36:311" x14ac:dyDescent="0.2">
      <c r="AJ3986" s="23"/>
      <c r="HH3986"/>
      <c r="IW3986" s="36"/>
      <c r="JI3986"/>
      <c r="JJ3986"/>
      <c r="KX3986" s="23"/>
      <c r="KY3986" s="23"/>
    </row>
    <row r="3987" spans="36:311" x14ac:dyDescent="0.2">
      <c r="AJ3987" s="23"/>
      <c r="HH3987"/>
      <c r="IW3987" s="36"/>
      <c r="JI3987"/>
      <c r="JJ3987"/>
      <c r="KX3987" s="23"/>
      <c r="KY3987" s="23"/>
    </row>
    <row r="3988" spans="36:311" x14ac:dyDescent="0.2">
      <c r="AJ3988" s="23"/>
      <c r="HH3988"/>
      <c r="IW3988" s="36"/>
      <c r="JI3988"/>
      <c r="JJ3988"/>
      <c r="KX3988" s="23"/>
      <c r="KY3988" s="23"/>
    </row>
    <row r="3989" spans="36:311" x14ac:dyDescent="0.2">
      <c r="AJ3989" s="23"/>
      <c r="HH3989"/>
      <c r="IW3989" s="36"/>
      <c r="JI3989"/>
      <c r="JJ3989"/>
      <c r="KX3989" s="23"/>
      <c r="KY3989" s="23"/>
    </row>
    <row r="3990" spans="36:311" x14ac:dyDescent="0.2">
      <c r="AJ3990" s="23"/>
      <c r="HH3990"/>
      <c r="IW3990" s="36"/>
      <c r="JI3990"/>
      <c r="JJ3990"/>
      <c r="KX3990" s="23"/>
      <c r="KY3990" s="23"/>
    </row>
    <row r="3991" spans="36:311" x14ac:dyDescent="0.2">
      <c r="AJ3991" s="23"/>
      <c r="HH3991"/>
      <c r="IW3991" s="36"/>
      <c r="JI3991"/>
      <c r="JJ3991"/>
      <c r="KX3991" s="23"/>
      <c r="KY3991" s="23"/>
    </row>
    <row r="3992" spans="36:311" x14ac:dyDescent="0.2">
      <c r="AJ3992" s="23"/>
      <c r="HH3992"/>
      <c r="IW3992" s="36"/>
      <c r="JI3992"/>
      <c r="JJ3992"/>
      <c r="KX3992" s="23"/>
      <c r="KY3992" s="23"/>
    </row>
    <row r="3993" spans="36:311" x14ac:dyDescent="0.2">
      <c r="AJ3993" s="23"/>
      <c r="HH3993"/>
      <c r="IW3993" s="36"/>
      <c r="JI3993"/>
      <c r="JJ3993"/>
      <c r="KX3993" s="23"/>
      <c r="KY3993" s="23"/>
    </row>
    <row r="3994" spans="36:311" x14ac:dyDescent="0.2">
      <c r="AJ3994" s="23"/>
      <c r="HH3994"/>
      <c r="IW3994" s="36"/>
      <c r="JI3994"/>
      <c r="JJ3994"/>
      <c r="KX3994" s="23"/>
      <c r="KY3994" s="23"/>
    </row>
    <row r="3995" spans="36:311" x14ac:dyDescent="0.2">
      <c r="AJ3995" s="23"/>
      <c r="HH3995"/>
      <c r="IW3995" s="36"/>
      <c r="JI3995"/>
      <c r="JJ3995"/>
      <c r="KX3995" s="23"/>
      <c r="KY3995" s="23"/>
    </row>
    <row r="3996" spans="36:311" x14ac:dyDescent="0.2">
      <c r="AJ3996" s="23"/>
      <c r="HH3996"/>
      <c r="IW3996" s="36"/>
      <c r="JI3996"/>
      <c r="JJ3996"/>
      <c r="KX3996" s="23"/>
      <c r="KY3996" s="23"/>
    </row>
    <row r="3997" spans="36:311" x14ac:dyDescent="0.2">
      <c r="AJ3997" s="23"/>
      <c r="HH3997"/>
      <c r="IW3997" s="36"/>
      <c r="JI3997"/>
      <c r="JJ3997"/>
      <c r="KX3997" s="23"/>
      <c r="KY3997" s="23"/>
    </row>
    <row r="3998" spans="36:311" x14ac:dyDescent="0.2">
      <c r="AJ3998" s="23"/>
      <c r="HH3998"/>
      <c r="IW3998" s="36"/>
      <c r="JI3998"/>
      <c r="JJ3998"/>
      <c r="KX3998" s="23"/>
      <c r="KY3998" s="23"/>
    </row>
    <row r="3999" spans="36:311" x14ac:dyDescent="0.2">
      <c r="AJ3999" s="23"/>
      <c r="HH3999"/>
      <c r="IW3999" s="36"/>
      <c r="JI3999"/>
      <c r="JJ3999"/>
      <c r="KX3999" s="23"/>
      <c r="KY3999" s="23"/>
    </row>
    <row r="4000" spans="36:311" x14ac:dyDescent="0.2">
      <c r="AJ4000" s="23"/>
      <c r="HH4000"/>
      <c r="IW4000" s="36"/>
      <c r="JI4000"/>
      <c r="JJ4000"/>
      <c r="KX4000" s="23"/>
      <c r="KY4000" s="23"/>
    </row>
    <row r="4001" spans="36:311" x14ac:dyDescent="0.2">
      <c r="AJ4001" s="23"/>
      <c r="HH4001"/>
      <c r="IW4001" s="36"/>
      <c r="JI4001"/>
      <c r="JJ4001"/>
      <c r="KX4001" s="23"/>
      <c r="KY4001" s="23"/>
    </row>
    <row r="4002" spans="36:311" x14ac:dyDescent="0.2">
      <c r="AJ4002" s="23"/>
      <c r="HH4002"/>
      <c r="IW4002" s="36"/>
      <c r="JI4002"/>
      <c r="JJ4002"/>
      <c r="KX4002" s="23"/>
      <c r="KY4002" s="23"/>
    </row>
    <row r="4003" spans="36:311" x14ac:dyDescent="0.2">
      <c r="AJ4003" s="23"/>
      <c r="HH4003"/>
      <c r="IW4003" s="36"/>
      <c r="JI4003"/>
      <c r="JJ4003"/>
      <c r="KX4003" s="23"/>
      <c r="KY4003" s="23"/>
    </row>
    <row r="4004" spans="36:311" x14ac:dyDescent="0.2">
      <c r="AJ4004" s="23"/>
      <c r="HH4004"/>
      <c r="IW4004" s="36"/>
      <c r="JI4004"/>
      <c r="JJ4004"/>
      <c r="KX4004" s="23"/>
      <c r="KY4004" s="23"/>
    </row>
    <row r="4005" spans="36:311" x14ac:dyDescent="0.2">
      <c r="AJ4005" s="23"/>
      <c r="HH4005"/>
      <c r="IW4005" s="36"/>
      <c r="JI4005"/>
      <c r="JJ4005"/>
      <c r="KX4005" s="23"/>
      <c r="KY4005" s="23"/>
    </row>
    <row r="4006" spans="36:311" x14ac:dyDescent="0.2">
      <c r="AJ4006" s="23"/>
      <c r="HH4006"/>
      <c r="IW4006" s="36"/>
      <c r="JI4006"/>
      <c r="JJ4006"/>
      <c r="KX4006" s="23"/>
      <c r="KY4006" s="23"/>
    </row>
    <row r="4007" spans="36:311" x14ac:dyDescent="0.2">
      <c r="AJ4007" s="23"/>
      <c r="HH4007"/>
      <c r="IW4007" s="36"/>
      <c r="JI4007"/>
      <c r="JJ4007"/>
      <c r="KX4007" s="23"/>
      <c r="KY4007" s="23"/>
    </row>
    <row r="4008" spans="36:311" x14ac:dyDescent="0.2">
      <c r="AJ4008" s="23"/>
      <c r="HH4008"/>
      <c r="IW4008" s="36"/>
      <c r="JI4008"/>
      <c r="JJ4008"/>
      <c r="KX4008" s="23"/>
      <c r="KY4008" s="23"/>
    </row>
    <row r="4009" spans="36:311" x14ac:dyDescent="0.2">
      <c r="AJ4009" s="23"/>
      <c r="HH4009"/>
      <c r="IW4009" s="36"/>
      <c r="JI4009"/>
      <c r="JJ4009"/>
      <c r="KX4009" s="23"/>
      <c r="KY4009" s="23"/>
    </row>
    <row r="4010" spans="36:311" x14ac:dyDescent="0.2">
      <c r="AJ4010" s="23"/>
      <c r="HH4010"/>
      <c r="IW4010" s="36"/>
      <c r="JI4010"/>
      <c r="JJ4010"/>
      <c r="KX4010" s="23"/>
      <c r="KY4010" s="23"/>
    </row>
    <row r="4011" spans="36:311" x14ac:dyDescent="0.2">
      <c r="AJ4011" s="23"/>
      <c r="HH4011"/>
      <c r="IW4011" s="36"/>
      <c r="JI4011"/>
      <c r="JJ4011"/>
      <c r="KX4011" s="23"/>
      <c r="KY4011" s="23"/>
    </row>
    <row r="4012" spans="36:311" x14ac:dyDescent="0.2">
      <c r="AJ4012" s="23"/>
      <c r="HH4012"/>
      <c r="IW4012" s="36"/>
      <c r="JI4012"/>
      <c r="JJ4012"/>
      <c r="KX4012" s="23"/>
      <c r="KY4012" s="23"/>
    </row>
    <row r="4013" spans="36:311" x14ac:dyDescent="0.2">
      <c r="AJ4013" s="23"/>
      <c r="HH4013"/>
      <c r="IW4013" s="36"/>
      <c r="JI4013"/>
      <c r="JJ4013"/>
      <c r="KX4013" s="23"/>
      <c r="KY4013" s="23"/>
    </row>
    <row r="4014" spans="36:311" x14ac:dyDescent="0.2">
      <c r="AJ4014" s="23"/>
      <c r="HH4014"/>
      <c r="IW4014" s="36"/>
      <c r="JI4014"/>
      <c r="JJ4014"/>
      <c r="KX4014" s="23"/>
      <c r="KY4014" s="23"/>
    </row>
    <row r="4015" spans="36:311" x14ac:dyDescent="0.2">
      <c r="AJ4015" s="23"/>
      <c r="HH4015"/>
      <c r="IW4015" s="36"/>
      <c r="JI4015"/>
      <c r="JJ4015"/>
      <c r="KX4015" s="23"/>
      <c r="KY4015" s="23"/>
    </row>
    <row r="4016" spans="36:311" x14ac:dyDescent="0.2">
      <c r="AJ4016" s="23"/>
      <c r="HH4016"/>
      <c r="IW4016" s="36"/>
      <c r="JI4016"/>
      <c r="JJ4016"/>
      <c r="KX4016" s="23"/>
      <c r="KY4016" s="23"/>
    </row>
    <row r="4017" spans="36:311" x14ac:dyDescent="0.2">
      <c r="AJ4017" s="23"/>
      <c r="HH4017"/>
      <c r="IW4017" s="36"/>
      <c r="JI4017"/>
      <c r="JJ4017"/>
      <c r="KX4017" s="23"/>
      <c r="KY4017" s="23"/>
    </row>
    <row r="4018" spans="36:311" x14ac:dyDescent="0.2">
      <c r="AJ4018" s="23"/>
      <c r="HH4018"/>
      <c r="IW4018" s="36"/>
      <c r="JI4018"/>
      <c r="JJ4018"/>
      <c r="KX4018" s="23"/>
      <c r="KY4018" s="23"/>
    </row>
    <row r="4019" spans="36:311" x14ac:dyDescent="0.2">
      <c r="AJ4019" s="23"/>
      <c r="HH4019"/>
      <c r="IW4019" s="36"/>
      <c r="JI4019"/>
      <c r="JJ4019"/>
      <c r="KX4019" s="23"/>
      <c r="KY4019" s="23"/>
    </row>
    <row r="4020" spans="36:311" x14ac:dyDescent="0.2">
      <c r="AJ4020" s="23"/>
      <c r="HH4020"/>
      <c r="IW4020" s="36"/>
      <c r="JI4020"/>
      <c r="JJ4020"/>
      <c r="KX4020" s="23"/>
      <c r="KY4020" s="23"/>
    </row>
    <row r="4021" spans="36:311" x14ac:dyDescent="0.2">
      <c r="AJ4021" s="23"/>
      <c r="HH4021"/>
      <c r="IW4021" s="36"/>
      <c r="JI4021"/>
      <c r="JJ4021"/>
      <c r="KX4021" s="23"/>
      <c r="KY4021" s="23"/>
    </row>
    <row r="4022" spans="36:311" x14ac:dyDescent="0.2">
      <c r="AJ4022" s="23"/>
      <c r="HH4022"/>
      <c r="IW4022" s="36"/>
      <c r="JI4022"/>
      <c r="JJ4022"/>
      <c r="KX4022" s="23"/>
      <c r="KY4022" s="23"/>
    </row>
    <row r="4023" spans="36:311" x14ac:dyDescent="0.2">
      <c r="AJ4023" s="23"/>
      <c r="HH4023"/>
      <c r="IW4023" s="36"/>
      <c r="JI4023"/>
      <c r="JJ4023"/>
      <c r="KX4023" s="23"/>
      <c r="KY4023" s="23"/>
    </row>
    <row r="4024" spans="36:311" x14ac:dyDescent="0.2">
      <c r="AJ4024" s="23"/>
      <c r="HH4024"/>
      <c r="IW4024" s="36"/>
      <c r="JI4024"/>
      <c r="JJ4024"/>
      <c r="KX4024" s="23"/>
      <c r="KY4024" s="23"/>
    </row>
    <row r="4025" spans="36:311" x14ac:dyDescent="0.2">
      <c r="AJ4025" s="23"/>
      <c r="HH4025"/>
      <c r="IW4025" s="36"/>
      <c r="JI4025"/>
      <c r="JJ4025"/>
      <c r="KX4025" s="23"/>
      <c r="KY4025" s="23"/>
    </row>
    <row r="4026" spans="36:311" x14ac:dyDescent="0.2">
      <c r="AJ4026" s="23"/>
      <c r="HH4026"/>
      <c r="IW4026" s="36"/>
      <c r="JI4026"/>
      <c r="JJ4026"/>
      <c r="KX4026" s="23"/>
      <c r="KY4026" s="23"/>
    </row>
    <row r="4027" spans="36:311" x14ac:dyDescent="0.2">
      <c r="AJ4027" s="23"/>
      <c r="HH4027"/>
      <c r="IW4027" s="36"/>
      <c r="JI4027"/>
      <c r="JJ4027"/>
      <c r="KX4027" s="23"/>
      <c r="KY4027" s="23"/>
    </row>
    <row r="4028" spans="36:311" x14ac:dyDescent="0.2">
      <c r="AJ4028" s="23"/>
      <c r="HH4028"/>
      <c r="IW4028" s="36"/>
      <c r="JI4028"/>
      <c r="JJ4028"/>
      <c r="KX4028" s="23"/>
      <c r="KY4028" s="23"/>
    </row>
    <row r="4029" spans="36:311" x14ac:dyDescent="0.2">
      <c r="AJ4029" s="23"/>
      <c r="HH4029"/>
      <c r="IW4029" s="36"/>
      <c r="JI4029"/>
      <c r="JJ4029"/>
      <c r="KX4029" s="23"/>
      <c r="KY4029" s="23"/>
    </row>
    <row r="4030" spans="36:311" x14ac:dyDescent="0.2">
      <c r="AJ4030" s="23"/>
      <c r="HH4030"/>
      <c r="IW4030" s="36"/>
      <c r="JI4030"/>
      <c r="JJ4030"/>
      <c r="KX4030" s="23"/>
      <c r="KY4030" s="23"/>
    </row>
    <row r="4031" spans="36:311" x14ac:dyDescent="0.2">
      <c r="AJ4031" s="23"/>
      <c r="HH4031"/>
      <c r="IW4031" s="36"/>
      <c r="JI4031"/>
      <c r="JJ4031"/>
      <c r="KX4031" s="23"/>
      <c r="KY4031" s="23"/>
    </row>
    <row r="4032" spans="36:311" x14ac:dyDescent="0.2">
      <c r="AJ4032" s="23"/>
      <c r="HH4032"/>
      <c r="IW4032" s="36"/>
      <c r="JI4032"/>
      <c r="JJ4032"/>
      <c r="KX4032" s="23"/>
      <c r="KY4032" s="23"/>
    </row>
    <row r="4033" spans="36:311" x14ac:dyDescent="0.2">
      <c r="AJ4033" s="23"/>
      <c r="HH4033"/>
      <c r="IW4033" s="36"/>
      <c r="JI4033"/>
      <c r="JJ4033"/>
      <c r="KX4033" s="23"/>
      <c r="KY4033" s="23"/>
    </row>
    <row r="4034" spans="36:311" x14ac:dyDescent="0.2">
      <c r="AJ4034" s="23"/>
      <c r="HH4034"/>
      <c r="IW4034" s="36"/>
      <c r="JI4034"/>
      <c r="JJ4034"/>
      <c r="KX4034" s="23"/>
      <c r="KY4034" s="23"/>
    </row>
    <row r="4035" spans="36:311" x14ac:dyDescent="0.2">
      <c r="AJ4035" s="23"/>
      <c r="HH4035"/>
      <c r="IW4035" s="36"/>
      <c r="JI4035"/>
      <c r="JJ4035"/>
      <c r="KX4035" s="23"/>
      <c r="KY4035" s="23"/>
    </row>
    <row r="4036" spans="36:311" x14ac:dyDescent="0.2">
      <c r="AJ4036" s="23"/>
      <c r="HH4036"/>
      <c r="IW4036" s="36"/>
      <c r="JI4036"/>
      <c r="JJ4036"/>
      <c r="KX4036" s="23"/>
      <c r="KY4036" s="23"/>
    </row>
    <row r="4037" spans="36:311" x14ac:dyDescent="0.2">
      <c r="AJ4037" s="23"/>
      <c r="HH4037"/>
      <c r="IW4037" s="36"/>
      <c r="JI4037"/>
      <c r="JJ4037"/>
      <c r="KX4037" s="23"/>
      <c r="KY4037" s="23"/>
    </row>
    <row r="4038" spans="36:311" x14ac:dyDescent="0.2">
      <c r="AJ4038" s="23"/>
      <c r="HH4038"/>
      <c r="IW4038" s="36"/>
      <c r="JI4038"/>
      <c r="JJ4038"/>
      <c r="KX4038" s="23"/>
      <c r="KY4038" s="23"/>
    </row>
    <row r="4039" spans="36:311" x14ac:dyDescent="0.2">
      <c r="AJ4039" s="23"/>
      <c r="HH4039"/>
      <c r="IW4039" s="36"/>
      <c r="JI4039"/>
      <c r="JJ4039"/>
      <c r="KX4039" s="23"/>
      <c r="KY4039" s="23"/>
    </row>
    <row r="4040" spans="36:311" x14ac:dyDescent="0.2">
      <c r="AJ4040" s="23"/>
      <c r="HH4040"/>
      <c r="IW4040" s="36"/>
      <c r="JI4040"/>
      <c r="JJ4040"/>
      <c r="KX4040" s="23"/>
      <c r="KY4040" s="23"/>
    </row>
    <row r="4041" spans="36:311" x14ac:dyDescent="0.2">
      <c r="AJ4041" s="23"/>
      <c r="HH4041"/>
      <c r="IW4041" s="36"/>
      <c r="JI4041"/>
      <c r="JJ4041"/>
      <c r="KX4041" s="23"/>
      <c r="KY4041" s="23"/>
    </row>
    <row r="4042" spans="36:311" x14ac:dyDescent="0.2">
      <c r="AJ4042" s="23"/>
      <c r="HH4042"/>
      <c r="IW4042" s="36"/>
      <c r="JI4042"/>
      <c r="JJ4042"/>
      <c r="KX4042" s="23"/>
      <c r="KY4042" s="23"/>
    </row>
    <row r="4043" spans="36:311" x14ac:dyDescent="0.2">
      <c r="AJ4043" s="23"/>
      <c r="HH4043"/>
      <c r="IW4043" s="36"/>
      <c r="JI4043"/>
      <c r="JJ4043"/>
      <c r="KX4043" s="23"/>
      <c r="KY4043" s="23"/>
    </row>
    <row r="4044" spans="36:311" x14ac:dyDescent="0.2">
      <c r="AJ4044" s="23"/>
      <c r="HH4044"/>
      <c r="IW4044" s="36"/>
      <c r="JI4044"/>
      <c r="JJ4044"/>
      <c r="KX4044" s="23"/>
      <c r="KY4044" s="23"/>
    </row>
    <row r="4045" spans="36:311" x14ac:dyDescent="0.2">
      <c r="AJ4045" s="23"/>
      <c r="HH4045"/>
      <c r="IW4045" s="36"/>
      <c r="JI4045"/>
      <c r="JJ4045"/>
      <c r="KX4045" s="23"/>
      <c r="KY4045" s="23"/>
    </row>
    <row r="4046" spans="36:311" x14ac:dyDescent="0.2">
      <c r="AJ4046" s="23"/>
      <c r="HH4046"/>
      <c r="IW4046" s="36"/>
      <c r="JI4046"/>
      <c r="JJ4046"/>
      <c r="KX4046" s="23"/>
      <c r="KY4046" s="23"/>
    </row>
    <row r="4047" spans="36:311" x14ac:dyDescent="0.2">
      <c r="AJ4047" s="23"/>
      <c r="HH4047"/>
      <c r="IW4047" s="36"/>
      <c r="JI4047"/>
      <c r="JJ4047"/>
      <c r="KX4047" s="23"/>
      <c r="KY4047" s="23"/>
    </row>
    <row r="4048" spans="36:311" x14ac:dyDescent="0.2">
      <c r="AJ4048" s="23"/>
      <c r="HH4048"/>
      <c r="IW4048" s="36"/>
      <c r="JI4048"/>
      <c r="JJ4048"/>
      <c r="KX4048" s="23"/>
      <c r="KY4048" s="23"/>
    </row>
    <row r="4049" spans="36:311" x14ac:dyDescent="0.2">
      <c r="AJ4049" s="23"/>
      <c r="HH4049"/>
      <c r="IW4049" s="36"/>
      <c r="JI4049"/>
      <c r="JJ4049"/>
      <c r="KX4049" s="23"/>
      <c r="KY4049" s="23"/>
    </row>
    <row r="4050" spans="36:311" x14ac:dyDescent="0.2">
      <c r="AJ4050" s="23"/>
      <c r="HH4050"/>
      <c r="IW4050" s="36"/>
      <c r="JI4050"/>
      <c r="JJ4050"/>
      <c r="KX4050" s="23"/>
      <c r="KY4050" s="23"/>
    </row>
    <row r="4051" spans="36:311" x14ac:dyDescent="0.2">
      <c r="AJ4051" s="23"/>
      <c r="HH4051"/>
      <c r="IW4051" s="36"/>
      <c r="JI4051"/>
      <c r="JJ4051"/>
      <c r="KX4051" s="23"/>
      <c r="KY4051" s="23"/>
    </row>
    <row r="4052" spans="36:311" x14ac:dyDescent="0.2">
      <c r="AJ4052" s="23"/>
      <c r="HH4052"/>
      <c r="IW4052" s="36"/>
      <c r="JI4052"/>
      <c r="JJ4052"/>
      <c r="KX4052" s="23"/>
      <c r="KY4052" s="23"/>
    </row>
    <row r="4053" spans="36:311" x14ac:dyDescent="0.2">
      <c r="AJ4053" s="23"/>
      <c r="HH4053"/>
      <c r="IW4053" s="36"/>
      <c r="JI4053"/>
      <c r="JJ4053"/>
      <c r="KX4053" s="23"/>
      <c r="KY4053" s="23"/>
    </row>
    <row r="4054" spans="36:311" x14ac:dyDescent="0.2">
      <c r="AJ4054" s="23"/>
      <c r="HH4054"/>
      <c r="IW4054" s="36"/>
      <c r="JI4054"/>
      <c r="JJ4054"/>
      <c r="KX4054" s="23"/>
      <c r="KY4054" s="23"/>
    </row>
    <row r="4055" spans="36:311" x14ac:dyDescent="0.2">
      <c r="AJ4055" s="23"/>
      <c r="HH4055"/>
      <c r="IW4055" s="36"/>
      <c r="JI4055"/>
      <c r="JJ4055"/>
      <c r="KX4055" s="23"/>
      <c r="KY4055" s="23"/>
    </row>
    <row r="4056" spans="36:311" x14ac:dyDescent="0.2">
      <c r="AJ4056" s="23"/>
      <c r="HH4056"/>
      <c r="IW4056" s="36"/>
      <c r="JI4056"/>
      <c r="JJ4056"/>
      <c r="KX4056" s="23"/>
      <c r="KY4056" s="23"/>
    </row>
    <row r="4057" spans="36:311" x14ac:dyDescent="0.2">
      <c r="AJ4057" s="23"/>
      <c r="HH4057"/>
      <c r="IW4057" s="36"/>
      <c r="JI4057"/>
      <c r="JJ4057"/>
      <c r="KX4057" s="23"/>
      <c r="KY4057" s="23"/>
    </row>
    <row r="4058" spans="36:311" x14ac:dyDescent="0.2">
      <c r="AJ4058" s="23"/>
      <c r="HH4058"/>
      <c r="IW4058" s="36"/>
      <c r="JI4058"/>
      <c r="JJ4058"/>
      <c r="KX4058" s="23"/>
      <c r="KY4058" s="23"/>
    </row>
    <row r="4059" spans="36:311" x14ac:dyDescent="0.2">
      <c r="AJ4059" s="23"/>
      <c r="HH4059"/>
      <c r="IW4059" s="36"/>
      <c r="JI4059"/>
      <c r="JJ4059"/>
      <c r="KX4059" s="23"/>
      <c r="KY4059" s="23"/>
    </row>
    <row r="4060" spans="36:311" x14ac:dyDescent="0.2">
      <c r="AJ4060" s="23"/>
      <c r="HH4060"/>
      <c r="IW4060" s="36"/>
      <c r="JI4060"/>
      <c r="JJ4060"/>
      <c r="KX4060" s="23"/>
      <c r="KY4060" s="23"/>
    </row>
    <row r="4061" spans="36:311" x14ac:dyDescent="0.2">
      <c r="AJ4061" s="23"/>
      <c r="HH4061"/>
      <c r="IW4061" s="36"/>
      <c r="JI4061"/>
      <c r="JJ4061"/>
      <c r="KX4061" s="23"/>
      <c r="KY4061" s="23"/>
    </row>
    <row r="4062" spans="36:311" x14ac:dyDescent="0.2">
      <c r="AJ4062" s="23"/>
      <c r="HH4062"/>
      <c r="IW4062" s="36"/>
      <c r="JI4062"/>
      <c r="JJ4062"/>
      <c r="KX4062" s="23"/>
      <c r="KY4062" s="23"/>
    </row>
    <row r="4063" spans="36:311" x14ac:dyDescent="0.2">
      <c r="AJ4063" s="23"/>
      <c r="HH4063"/>
      <c r="IW4063" s="36"/>
      <c r="JI4063"/>
      <c r="JJ4063"/>
      <c r="KX4063" s="23"/>
      <c r="KY4063" s="23"/>
    </row>
    <row r="4064" spans="36:311" x14ac:dyDescent="0.2">
      <c r="AJ4064" s="23"/>
      <c r="HH4064"/>
      <c r="IW4064" s="36"/>
      <c r="JI4064"/>
      <c r="JJ4064"/>
      <c r="KX4064" s="23"/>
      <c r="KY4064" s="23"/>
    </row>
    <row r="4065" spans="36:311" x14ac:dyDescent="0.2">
      <c r="AJ4065" s="23"/>
      <c r="HH4065"/>
      <c r="IW4065" s="36"/>
      <c r="JI4065"/>
      <c r="JJ4065"/>
      <c r="KX4065" s="23"/>
      <c r="KY4065" s="23"/>
    </row>
    <row r="4066" spans="36:311" x14ac:dyDescent="0.2">
      <c r="AJ4066" s="23"/>
      <c r="HH4066"/>
      <c r="IW4066" s="36"/>
      <c r="JI4066"/>
      <c r="JJ4066"/>
      <c r="KX4066" s="23"/>
      <c r="KY4066" s="23"/>
    </row>
    <row r="4067" spans="36:311" x14ac:dyDescent="0.2">
      <c r="AJ4067" s="23"/>
      <c r="HH4067"/>
      <c r="IW4067" s="36"/>
      <c r="JI4067"/>
      <c r="JJ4067"/>
      <c r="KX4067" s="23"/>
      <c r="KY4067" s="23"/>
    </row>
    <row r="4068" spans="36:311" x14ac:dyDescent="0.2">
      <c r="AJ4068" s="23"/>
      <c r="HH4068"/>
      <c r="IW4068" s="36"/>
      <c r="JI4068"/>
      <c r="JJ4068"/>
      <c r="KX4068" s="23"/>
      <c r="KY4068" s="23"/>
    </row>
    <row r="4069" spans="36:311" x14ac:dyDescent="0.2">
      <c r="AJ4069" s="23"/>
      <c r="HH4069"/>
      <c r="IW4069" s="36"/>
      <c r="JI4069"/>
      <c r="JJ4069"/>
      <c r="KX4069" s="23"/>
      <c r="KY4069" s="23"/>
    </row>
    <row r="4070" spans="36:311" x14ac:dyDescent="0.2">
      <c r="AJ4070" s="23"/>
      <c r="HH4070"/>
      <c r="IW4070" s="36"/>
      <c r="JI4070"/>
      <c r="JJ4070"/>
      <c r="KX4070" s="23"/>
      <c r="KY4070" s="23"/>
    </row>
    <row r="4071" spans="36:311" x14ac:dyDescent="0.2">
      <c r="AJ4071" s="23"/>
      <c r="HH4071"/>
      <c r="IW4071" s="36"/>
      <c r="JI4071"/>
      <c r="JJ4071"/>
      <c r="KX4071" s="23"/>
      <c r="KY4071" s="23"/>
    </row>
    <row r="4072" spans="36:311" x14ac:dyDescent="0.2">
      <c r="AJ4072" s="23"/>
      <c r="HH4072"/>
      <c r="IW4072" s="36"/>
      <c r="JI4072"/>
      <c r="JJ4072"/>
      <c r="KX4072" s="23"/>
      <c r="KY4072" s="23"/>
    </row>
    <row r="4073" spans="36:311" x14ac:dyDescent="0.2">
      <c r="AJ4073" s="23"/>
      <c r="HH4073"/>
      <c r="IW4073" s="36"/>
      <c r="JI4073"/>
      <c r="JJ4073"/>
      <c r="KX4073" s="23"/>
      <c r="KY4073" s="23"/>
    </row>
    <row r="4074" spans="36:311" x14ac:dyDescent="0.2">
      <c r="AJ4074" s="23"/>
      <c r="HH4074"/>
      <c r="IW4074" s="36"/>
      <c r="JI4074"/>
      <c r="JJ4074"/>
      <c r="KX4074" s="23"/>
      <c r="KY4074" s="23"/>
    </row>
    <row r="4075" spans="36:311" x14ac:dyDescent="0.2">
      <c r="AJ4075" s="23"/>
      <c r="HH4075"/>
      <c r="IW4075" s="36"/>
      <c r="JI4075"/>
      <c r="JJ4075"/>
      <c r="KX4075" s="23"/>
      <c r="KY4075" s="23"/>
    </row>
    <row r="4076" spans="36:311" x14ac:dyDescent="0.2">
      <c r="AJ4076" s="23"/>
      <c r="HH4076"/>
      <c r="IW4076" s="36"/>
      <c r="JI4076"/>
      <c r="JJ4076"/>
      <c r="KX4076" s="23"/>
      <c r="KY4076" s="23"/>
    </row>
    <row r="4077" spans="36:311" x14ac:dyDescent="0.2">
      <c r="AJ4077" s="23"/>
      <c r="HH4077"/>
      <c r="IW4077" s="36"/>
      <c r="JI4077"/>
      <c r="JJ4077"/>
      <c r="KX4077" s="23"/>
      <c r="KY4077" s="23"/>
    </row>
    <row r="4078" spans="36:311" x14ac:dyDescent="0.2">
      <c r="AJ4078" s="23"/>
      <c r="HH4078"/>
      <c r="IW4078" s="36"/>
      <c r="JI4078"/>
      <c r="JJ4078"/>
      <c r="KX4078" s="23"/>
      <c r="KY4078" s="23"/>
    </row>
    <row r="4079" spans="36:311" x14ac:dyDescent="0.2">
      <c r="AJ4079" s="23"/>
      <c r="HH4079"/>
      <c r="IW4079" s="36"/>
      <c r="JI4079"/>
      <c r="JJ4079"/>
      <c r="KX4079" s="23"/>
      <c r="KY4079" s="23"/>
    </row>
    <row r="4080" spans="36:311" x14ac:dyDescent="0.2">
      <c r="AJ4080" s="23"/>
      <c r="HH4080"/>
      <c r="IW4080" s="36"/>
      <c r="JI4080"/>
      <c r="JJ4080"/>
      <c r="KX4080" s="23"/>
      <c r="KY4080" s="23"/>
    </row>
    <row r="4081" spans="36:311" x14ac:dyDescent="0.2">
      <c r="AJ4081" s="23"/>
      <c r="HH4081"/>
      <c r="IW4081" s="36"/>
      <c r="JI4081"/>
      <c r="JJ4081"/>
      <c r="KX4081" s="23"/>
      <c r="KY4081" s="23"/>
    </row>
    <row r="4082" spans="36:311" x14ac:dyDescent="0.2">
      <c r="AJ4082" s="23"/>
      <c r="HH4082"/>
      <c r="IW4082" s="36"/>
      <c r="JI4082"/>
      <c r="JJ4082"/>
      <c r="KX4082" s="23"/>
      <c r="KY4082" s="23"/>
    </row>
    <row r="4083" spans="36:311" x14ac:dyDescent="0.2">
      <c r="AJ4083" s="23"/>
      <c r="HH4083"/>
      <c r="IW4083" s="36"/>
      <c r="JI4083"/>
      <c r="JJ4083"/>
      <c r="KX4083" s="23"/>
      <c r="KY4083" s="23"/>
    </row>
    <row r="4084" spans="36:311" x14ac:dyDescent="0.2">
      <c r="AJ4084" s="23"/>
      <c r="HH4084"/>
      <c r="IW4084" s="36"/>
      <c r="JI4084"/>
      <c r="JJ4084"/>
      <c r="KX4084" s="23"/>
      <c r="KY4084" s="23"/>
    </row>
    <row r="4085" spans="36:311" x14ac:dyDescent="0.2">
      <c r="AJ4085" s="23"/>
      <c r="HH4085"/>
      <c r="IW4085" s="36"/>
      <c r="JI4085"/>
      <c r="JJ4085"/>
      <c r="KX4085" s="23"/>
      <c r="KY4085" s="23"/>
    </row>
    <row r="4086" spans="36:311" x14ac:dyDescent="0.2">
      <c r="AJ4086" s="23"/>
      <c r="HH4086"/>
      <c r="IW4086" s="36"/>
      <c r="JI4086"/>
      <c r="JJ4086"/>
      <c r="KX4086" s="23"/>
      <c r="KY4086" s="23"/>
    </row>
    <row r="4087" spans="36:311" x14ac:dyDescent="0.2">
      <c r="AJ4087" s="23"/>
      <c r="HH4087"/>
      <c r="IW4087" s="36"/>
      <c r="JI4087"/>
      <c r="JJ4087"/>
      <c r="KX4087" s="23"/>
      <c r="KY4087" s="23"/>
    </row>
    <row r="4088" spans="36:311" x14ac:dyDescent="0.2">
      <c r="AJ4088" s="23"/>
      <c r="HH4088"/>
      <c r="IW4088" s="36"/>
      <c r="JI4088"/>
      <c r="JJ4088"/>
      <c r="KX4088" s="23"/>
      <c r="KY4088" s="23"/>
    </row>
    <row r="4089" spans="36:311" x14ac:dyDescent="0.2">
      <c r="AJ4089" s="23"/>
      <c r="HH4089"/>
      <c r="IW4089" s="36"/>
      <c r="JI4089"/>
      <c r="JJ4089"/>
      <c r="KX4089" s="23"/>
      <c r="KY4089" s="23"/>
    </row>
    <row r="4090" spans="36:311" x14ac:dyDescent="0.2">
      <c r="AJ4090" s="23"/>
      <c r="HH4090"/>
      <c r="IW4090" s="36"/>
      <c r="JI4090"/>
      <c r="JJ4090"/>
      <c r="KX4090" s="23"/>
      <c r="KY4090" s="23"/>
    </row>
    <row r="4091" spans="36:311" x14ac:dyDescent="0.2">
      <c r="AJ4091" s="23"/>
      <c r="HH4091"/>
      <c r="IW4091" s="36"/>
      <c r="JI4091"/>
      <c r="JJ4091"/>
      <c r="KX4091" s="23"/>
      <c r="KY4091" s="23"/>
    </row>
    <row r="4092" spans="36:311" x14ac:dyDescent="0.2">
      <c r="AJ4092" s="23"/>
      <c r="HH4092"/>
      <c r="IW4092" s="36"/>
      <c r="JI4092"/>
      <c r="JJ4092"/>
      <c r="KX4092" s="23"/>
      <c r="KY4092" s="23"/>
    </row>
    <row r="4093" spans="36:311" x14ac:dyDescent="0.2">
      <c r="AJ4093" s="23"/>
      <c r="HH4093"/>
      <c r="IW4093" s="36"/>
      <c r="JI4093"/>
      <c r="JJ4093"/>
      <c r="KX4093" s="23"/>
      <c r="KY4093" s="23"/>
    </row>
    <row r="4094" spans="36:311" x14ac:dyDescent="0.2">
      <c r="AJ4094" s="23"/>
      <c r="HH4094"/>
      <c r="IW4094" s="36"/>
      <c r="JI4094"/>
      <c r="JJ4094"/>
      <c r="KX4094" s="23"/>
      <c r="KY4094" s="23"/>
    </row>
    <row r="4095" spans="36:311" x14ac:dyDescent="0.2">
      <c r="AJ4095" s="23"/>
      <c r="HH4095"/>
      <c r="IW4095" s="36"/>
      <c r="JI4095"/>
      <c r="JJ4095"/>
      <c r="KX4095" s="23"/>
      <c r="KY4095" s="23"/>
    </row>
    <row r="4096" spans="36:311" x14ac:dyDescent="0.2">
      <c r="AJ4096" s="23"/>
      <c r="HH4096"/>
      <c r="IW4096" s="36"/>
      <c r="JI4096"/>
      <c r="JJ4096"/>
      <c r="KX4096" s="23"/>
      <c r="KY4096" s="23"/>
    </row>
    <row r="4097" spans="36:311" x14ac:dyDescent="0.2">
      <c r="AJ4097" s="23"/>
      <c r="HH4097"/>
      <c r="IW4097" s="36"/>
      <c r="JI4097"/>
      <c r="JJ4097"/>
      <c r="KX4097" s="23"/>
      <c r="KY4097" s="23"/>
    </row>
    <row r="4098" spans="36:311" x14ac:dyDescent="0.2">
      <c r="AJ4098" s="23"/>
      <c r="HH4098"/>
      <c r="IW4098" s="36"/>
      <c r="JI4098"/>
      <c r="JJ4098"/>
      <c r="KX4098" s="23"/>
      <c r="KY4098" s="23"/>
    </row>
    <row r="4099" spans="36:311" x14ac:dyDescent="0.2">
      <c r="AJ4099" s="23"/>
      <c r="HH4099"/>
      <c r="IW4099" s="36"/>
      <c r="JI4099"/>
      <c r="JJ4099"/>
      <c r="KX4099" s="23"/>
      <c r="KY4099" s="23"/>
    </row>
    <row r="4100" spans="36:311" x14ac:dyDescent="0.2">
      <c r="AJ4100" s="23"/>
      <c r="HH4100"/>
      <c r="IW4100" s="36"/>
      <c r="JI4100"/>
      <c r="JJ4100"/>
      <c r="KX4100" s="23"/>
      <c r="KY4100" s="23"/>
    </row>
    <row r="4101" spans="36:311" x14ac:dyDescent="0.2">
      <c r="AJ4101" s="23"/>
      <c r="HH4101"/>
      <c r="IW4101" s="36"/>
      <c r="JI4101"/>
      <c r="JJ4101"/>
      <c r="KX4101" s="23"/>
      <c r="KY4101" s="23"/>
    </row>
    <row r="4102" spans="36:311" x14ac:dyDescent="0.2">
      <c r="AJ4102" s="23"/>
      <c r="HH4102"/>
      <c r="IW4102" s="36"/>
      <c r="JI4102"/>
      <c r="JJ4102"/>
      <c r="KX4102" s="23"/>
      <c r="KY4102" s="23"/>
    </row>
    <row r="4103" spans="36:311" x14ac:dyDescent="0.2">
      <c r="AJ4103" s="23"/>
      <c r="HH4103"/>
      <c r="IW4103" s="36"/>
      <c r="JI4103"/>
      <c r="JJ4103"/>
      <c r="KX4103" s="23"/>
      <c r="KY4103" s="23"/>
    </row>
    <row r="4104" spans="36:311" x14ac:dyDescent="0.2">
      <c r="AJ4104" s="23"/>
      <c r="HH4104"/>
      <c r="IW4104" s="36"/>
      <c r="JI4104"/>
      <c r="JJ4104"/>
      <c r="KX4104" s="23"/>
      <c r="KY4104" s="23"/>
    </row>
    <row r="4105" spans="36:311" x14ac:dyDescent="0.2">
      <c r="AJ4105" s="23"/>
      <c r="HH4105"/>
      <c r="IW4105" s="36"/>
      <c r="JI4105"/>
      <c r="JJ4105"/>
      <c r="KX4105" s="23"/>
      <c r="KY4105" s="23"/>
    </row>
    <row r="4106" spans="36:311" x14ac:dyDescent="0.2">
      <c r="AJ4106" s="23"/>
      <c r="HH4106"/>
      <c r="IW4106" s="36"/>
      <c r="JI4106"/>
      <c r="JJ4106"/>
      <c r="KX4106" s="23"/>
      <c r="KY4106" s="23"/>
    </row>
    <row r="4107" spans="36:311" x14ac:dyDescent="0.2">
      <c r="AJ4107" s="23"/>
      <c r="HH4107"/>
      <c r="IW4107" s="36"/>
      <c r="JI4107"/>
      <c r="JJ4107"/>
      <c r="KX4107" s="23"/>
      <c r="KY4107" s="23"/>
    </row>
    <row r="4108" spans="36:311" x14ac:dyDescent="0.2">
      <c r="AJ4108" s="23"/>
      <c r="HH4108"/>
      <c r="IW4108" s="36"/>
      <c r="JI4108"/>
      <c r="JJ4108"/>
      <c r="KX4108" s="23"/>
      <c r="KY4108" s="23"/>
    </row>
    <row r="4109" spans="36:311" x14ac:dyDescent="0.2">
      <c r="AJ4109" s="23"/>
      <c r="HH4109"/>
      <c r="IW4109" s="36"/>
      <c r="JI4109"/>
      <c r="JJ4109"/>
      <c r="KX4109" s="23"/>
      <c r="KY4109" s="23"/>
    </row>
    <row r="4110" spans="36:311" x14ac:dyDescent="0.2">
      <c r="AJ4110" s="23"/>
      <c r="HH4110"/>
      <c r="IW4110" s="36"/>
      <c r="JI4110"/>
      <c r="JJ4110"/>
      <c r="KX4110" s="23"/>
      <c r="KY4110" s="23"/>
    </row>
    <row r="4111" spans="36:311" x14ac:dyDescent="0.2">
      <c r="AJ4111" s="23"/>
      <c r="HH4111"/>
      <c r="IW4111" s="36"/>
      <c r="JI4111"/>
      <c r="JJ4111"/>
      <c r="KX4111" s="23"/>
      <c r="KY4111" s="23"/>
    </row>
    <row r="4112" spans="36:311" x14ac:dyDescent="0.2">
      <c r="AJ4112" s="23"/>
      <c r="HH4112"/>
      <c r="IW4112" s="36"/>
      <c r="JI4112"/>
      <c r="JJ4112"/>
      <c r="KX4112" s="23"/>
      <c r="KY4112" s="23"/>
    </row>
    <row r="4113" spans="36:311" x14ac:dyDescent="0.2">
      <c r="AJ4113" s="23"/>
      <c r="HH4113"/>
      <c r="IW4113" s="36"/>
      <c r="JI4113"/>
      <c r="JJ4113"/>
      <c r="KX4113" s="23"/>
      <c r="KY4113" s="23"/>
    </row>
    <row r="4114" spans="36:311" x14ac:dyDescent="0.2">
      <c r="AJ4114" s="23"/>
      <c r="HH4114"/>
      <c r="IW4114" s="36"/>
      <c r="JI4114"/>
      <c r="JJ4114"/>
      <c r="KX4114" s="23"/>
      <c r="KY4114" s="23"/>
    </row>
    <row r="4115" spans="36:311" x14ac:dyDescent="0.2">
      <c r="AJ4115" s="23"/>
      <c r="HH4115"/>
      <c r="IW4115" s="36"/>
      <c r="JI4115"/>
      <c r="JJ4115"/>
      <c r="KX4115" s="23"/>
      <c r="KY4115" s="23"/>
    </row>
    <row r="4116" spans="36:311" x14ac:dyDescent="0.2">
      <c r="AJ4116" s="23"/>
      <c r="HH4116"/>
      <c r="IW4116" s="36"/>
      <c r="JI4116"/>
      <c r="JJ4116"/>
      <c r="KX4116" s="23"/>
      <c r="KY4116" s="23"/>
    </row>
    <row r="4117" spans="36:311" x14ac:dyDescent="0.2">
      <c r="AJ4117" s="23"/>
      <c r="HH4117"/>
      <c r="IW4117" s="36"/>
      <c r="JI4117"/>
      <c r="JJ4117"/>
      <c r="KX4117" s="23"/>
      <c r="KY4117" s="23"/>
    </row>
    <row r="4118" spans="36:311" x14ac:dyDescent="0.2">
      <c r="AJ4118" s="23"/>
      <c r="HH4118"/>
      <c r="IW4118" s="36"/>
      <c r="JI4118"/>
      <c r="JJ4118"/>
      <c r="KX4118" s="23"/>
      <c r="KY4118" s="23"/>
    </row>
    <row r="4119" spans="36:311" x14ac:dyDescent="0.2">
      <c r="AJ4119" s="23"/>
      <c r="HH4119"/>
      <c r="IW4119" s="36"/>
      <c r="JI4119"/>
      <c r="JJ4119"/>
      <c r="KX4119" s="23"/>
      <c r="KY4119" s="23"/>
    </row>
    <row r="4120" spans="36:311" x14ac:dyDescent="0.2">
      <c r="AJ4120" s="23"/>
      <c r="HH4120"/>
      <c r="IW4120" s="36"/>
      <c r="JI4120"/>
      <c r="JJ4120"/>
      <c r="KX4120" s="23"/>
      <c r="KY4120" s="23"/>
    </row>
    <row r="4121" spans="36:311" x14ac:dyDescent="0.2">
      <c r="AJ4121" s="23"/>
      <c r="HH4121"/>
      <c r="IW4121" s="36"/>
      <c r="JI4121"/>
      <c r="JJ4121"/>
      <c r="KX4121" s="23"/>
      <c r="KY4121" s="23"/>
    </row>
    <row r="4122" spans="36:311" x14ac:dyDescent="0.2">
      <c r="AJ4122" s="23"/>
      <c r="HH4122"/>
      <c r="IW4122" s="36"/>
      <c r="JI4122"/>
      <c r="JJ4122"/>
      <c r="KX4122" s="23"/>
      <c r="KY4122" s="23"/>
    </row>
    <row r="4123" spans="36:311" x14ac:dyDescent="0.2">
      <c r="AJ4123" s="23"/>
      <c r="HH4123"/>
      <c r="IW4123" s="36"/>
      <c r="JI4123"/>
      <c r="JJ4123"/>
      <c r="KX4123" s="23"/>
      <c r="KY4123" s="23"/>
    </row>
    <row r="4124" spans="36:311" x14ac:dyDescent="0.2">
      <c r="AJ4124" s="23"/>
      <c r="HH4124"/>
      <c r="IW4124" s="36"/>
      <c r="JI4124"/>
      <c r="JJ4124"/>
      <c r="KX4124" s="23"/>
      <c r="KY4124" s="23"/>
    </row>
    <row r="4125" spans="36:311" x14ac:dyDescent="0.2">
      <c r="AJ4125" s="23"/>
      <c r="HH4125"/>
      <c r="IW4125" s="36"/>
      <c r="JI4125"/>
      <c r="JJ4125"/>
      <c r="KX4125" s="23"/>
      <c r="KY4125" s="23"/>
    </row>
    <row r="4126" spans="36:311" x14ac:dyDescent="0.2">
      <c r="AJ4126" s="23"/>
      <c r="HH4126"/>
      <c r="IW4126" s="36"/>
      <c r="JI4126"/>
      <c r="JJ4126"/>
      <c r="KX4126" s="23"/>
      <c r="KY4126" s="23"/>
    </row>
    <row r="4127" spans="36:311" x14ac:dyDescent="0.2">
      <c r="AJ4127" s="23"/>
      <c r="HH4127"/>
      <c r="IW4127" s="36"/>
      <c r="JI4127"/>
      <c r="JJ4127"/>
      <c r="KX4127" s="23"/>
      <c r="KY4127" s="23"/>
    </row>
    <row r="4128" spans="36:311" x14ac:dyDescent="0.2">
      <c r="AJ4128" s="23"/>
      <c r="HH4128"/>
      <c r="IW4128" s="36"/>
      <c r="JI4128"/>
      <c r="JJ4128"/>
      <c r="KX4128" s="23"/>
      <c r="KY4128" s="23"/>
    </row>
    <row r="4129" spans="36:311" x14ac:dyDescent="0.2">
      <c r="AJ4129" s="23"/>
      <c r="HH4129"/>
      <c r="IW4129" s="36"/>
      <c r="JI4129"/>
      <c r="JJ4129"/>
      <c r="KX4129" s="23"/>
      <c r="KY4129" s="23"/>
    </row>
    <row r="4130" spans="36:311" x14ac:dyDescent="0.2">
      <c r="AJ4130" s="23"/>
      <c r="HH4130"/>
      <c r="IW4130" s="36"/>
      <c r="JI4130"/>
      <c r="JJ4130"/>
      <c r="KX4130" s="23"/>
      <c r="KY4130" s="23"/>
    </row>
    <row r="4131" spans="36:311" x14ac:dyDescent="0.2">
      <c r="AJ4131" s="23"/>
      <c r="HH4131"/>
      <c r="IW4131" s="36"/>
      <c r="JI4131"/>
      <c r="JJ4131"/>
      <c r="KX4131" s="23"/>
      <c r="KY4131" s="23"/>
    </row>
    <row r="4132" spans="36:311" x14ac:dyDescent="0.2">
      <c r="AJ4132" s="23"/>
      <c r="HH4132"/>
      <c r="IW4132" s="36"/>
      <c r="JI4132"/>
      <c r="JJ4132"/>
      <c r="KX4132" s="23"/>
      <c r="KY4132" s="23"/>
    </row>
    <row r="4133" spans="36:311" x14ac:dyDescent="0.2">
      <c r="AJ4133" s="23"/>
      <c r="HH4133"/>
      <c r="IW4133" s="36"/>
      <c r="JI4133"/>
      <c r="JJ4133"/>
      <c r="KX4133" s="23"/>
      <c r="KY4133" s="23"/>
    </row>
    <row r="4134" spans="36:311" x14ac:dyDescent="0.2">
      <c r="AJ4134" s="23"/>
      <c r="HH4134"/>
      <c r="IW4134" s="36"/>
      <c r="JI4134"/>
      <c r="JJ4134"/>
      <c r="KX4134" s="23"/>
      <c r="KY4134" s="23"/>
    </row>
    <row r="4135" spans="36:311" x14ac:dyDescent="0.2">
      <c r="AJ4135" s="23"/>
      <c r="HH4135"/>
      <c r="IW4135" s="36"/>
      <c r="JI4135"/>
      <c r="JJ4135"/>
      <c r="KX4135" s="23"/>
      <c r="KY4135" s="23"/>
    </row>
    <row r="4136" spans="36:311" x14ac:dyDescent="0.2">
      <c r="AJ4136" s="23"/>
      <c r="HH4136"/>
      <c r="IW4136" s="36"/>
      <c r="JI4136"/>
      <c r="JJ4136"/>
      <c r="KX4136" s="23"/>
      <c r="KY4136" s="23"/>
    </row>
    <row r="4137" spans="36:311" x14ac:dyDescent="0.2">
      <c r="AJ4137" s="23"/>
      <c r="HH4137"/>
      <c r="IW4137" s="36"/>
      <c r="JI4137"/>
      <c r="JJ4137"/>
      <c r="KX4137" s="23"/>
      <c r="KY4137" s="23"/>
    </row>
    <row r="4138" spans="36:311" x14ac:dyDescent="0.2">
      <c r="AJ4138" s="23"/>
      <c r="HH4138"/>
      <c r="IW4138" s="36"/>
      <c r="JI4138"/>
      <c r="JJ4138"/>
      <c r="KX4138" s="23"/>
      <c r="KY4138" s="23"/>
    </row>
    <row r="4139" spans="36:311" x14ac:dyDescent="0.2">
      <c r="AJ4139" s="23"/>
      <c r="HH4139"/>
      <c r="IW4139" s="36"/>
      <c r="JI4139"/>
      <c r="JJ4139"/>
      <c r="KX4139" s="23"/>
      <c r="KY4139" s="23"/>
    </row>
    <row r="4140" spans="36:311" x14ac:dyDescent="0.2">
      <c r="AJ4140" s="23"/>
      <c r="HH4140"/>
      <c r="IW4140" s="36"/>
      <c r="JI4140"/>
      <c r="JJ4140"/>
      <c r="KX4140" s="23"/>
      <c r="KY4140" s="23"/>
    </row>
    <row r="4141" spans="36:311" x14ac:dyDescent="0.2">
      <c r="AJ4141" s="23"/>
      <c r="HH4141"/>
      <c r="IW4141" s="36"/>
      <c r="JI4141"/>
      <c r="JJ4141"/>
      <c r="KX4141" s="23"/>
      <c r="KY4141" s="23"/>
    </row>
    <row r="4142" spans="36:311" x14ac:dyDescent="0.2">
      <c r="AJ4142" s="23"/>
      <c r="HH4142"/>
      <c r="IW4142" s="36"/>
      <c r="JI4142"/>
      <c r="JJ4142"/>
      <c r="KX4142" s="23"/>
      <c r="KY4142" s="23"/>
    </row>
    <row r="4143" spans="36:311" x14ac:dyDescent="0.2">
      <c r="AJ4143" s="23"/>
      <c r="HH4143"/>
      <c r="IW4143" s="36"/>
      <c r="JI4143"/>
      <c r="JJ4143"/>
      <c r="KX4143" s="23"/>
      <c r="KY4143" s="23"/>
    </row>
    <row r="4144" spans="36:311" x14ac:dyDescent="0.2">
      <c r="AJ4144" s="23"/>
      <c r="HH4144"/>
      <c r="IW4144" s="36"/>
      <c r="JI4144"/>
      <c r="JJ4144"/>
      <c r="KX4144" s="23"/>
      <c r="KY4144" s="23"/>
    </row>
    <row r="4145" spans="36:311" x14ac:dyDescent="0.2">
      <c r="AJ4145" s="23"/>
      <c r="HH4145"/>
      <c r="IW4145" s="36"/>
      <c r="JI4145"/>
      <c r="JJ4145"/>
      <c r="KX4145" s="23"/>
      <c r="KY4145" s="23"/>
    </row>
    <row r="4146" spans="36:311" x14ac:dyDescent="0.2">
      <c r="AJ4146" s="23"/>
      <c r="HH4146"/>
      <c r="IW4146" s="36"/>
      <c r="JI4146"/>
      <c r="JJ4146"/>
      <c r="KX4146" s="23"/>
      <c r="KY4146" s="23"/>
    </row>
    <row r="4147" spans="36:311" x14ac:dyDescent="0.2">
      <c r="AJ4147" s="23"/>
      <c r="HH4147"/>
      <c r="IW4147" s="36"/>
      <c r="JI4147"/>
      <c r="JJ4147"/>
      <c r="KX4147" s="23"/>
      <c r="KY4147" s="23"/>
    </row>
    <row r="4148" spans="36:311" x14ac:dyDescent="0.2">
      <c r="AJ4148" s="23"/>
      <c r="HH4148"/>
      <c r="IW4148" s="36"/>
      <c r="JI4148"/>
      <c r="JJ4148"/>
      <c r="KX4148" s="23"/>
      <c r="KY4148" s="23"/>
    </row>
    <row r="4149" spans="36:311" x14ac:dyDescent="0.2">
      <c r="AJ4149" s="23"/>
      <c r="HH4149"/>
      <c r="IW4149" s="36"/>
      <c r="JI4149"/>
      <c r="JJ4149"/>
      <c r="KX4149" s="23"/>
      <c r="KY4149" s="23"/>
    </row>
    <row r="4150" spans="36:311" x14ac:dyDescent="0.2">
      <c r="AJ4150" s="23"/>
      <c r="HH4150"/>
      <c r="IW4150" s="36"/>
      <c r="JI4150"/>
      <c r="JJ4150"/>
      <c r="KX4150" s="23"/>
      <c r="KY4150" s="23"/>
    </row>
    <row r="4151" spans="36:311" x14ac:dyDescent="0.2">
      <c r="AJ4151" s="23"/>
      <c r="HH4151"/>
      <c r="IW4151" s="36"/>
      <c r="JI4151"/>
      <c r="JJ4151"/>
      <c r="KX4151" s="23"/>
      <c r="KY4151" s="23"/>
    </row>
    <row r="4152" spans="36:311" x14ac:dyDescent="0.2">
      <c r="AJ4152" s="23"/>
      <c r="HH4152"/>
      <c r="IW4152" s="36"/>
      <c r="JI4152"/>
      <c r="JJ4152"/>
      <c r="KX4152" s="23"/>
      <c r="KY4152" s="23"/>
    </row>
    <row r="4153" spans="36:311" x14ac:dyDescent="0.2">
      <c r="AJ4153" s="23"/>
      <c r="HH4153"/>
      <c r="IW4153" s="36"/>
      <c r="JI4153"/>
      <c r="JJ4153"/>
      <c r="KX4153" s="23"/>
      <c r="KY4153" s="23"/>
    </row>
    <row r="4154" spans="36:311" x14ac:dyDescent="0.2">
      <c r="AJ4154" s="23"/>
      <c r="HH4154"/>
      <c r="IW4154" s="36"/>
      <c r="JI4154"/>
      <c r="JJ4154"/>
      <c r="KX4154" s="23"/>
      <c r="KY4154" s="23"/>
    </row>
    <row r="4155" spans="36:311" x14ac:dyDescent="0.2">
      <c r="AJ4155" s="23"/>
      <c r="HH4155"/>
      <c r="IW4155" s="36"/>
      <c r="JI4155"/>
      <c r="JJ4155"/>
      <c r="KX4155" s="23"/>
      <c r="KY4155" s="23"/>
    </row>
    <row r="4156" spans="36:311" x14ac:dyDescent="0.2">
      <c r="AJ4156" s="23"/>
      <c r="HH4156"/>
      <c r="IW4156" s="36"/>
      <c r="JI4156"/>
      <c r="JJ4156"/>
      <c r="KX4156" s="23"/>
      <c r="KY4156" s="23"/>
    </row>
    <row r="4157" spans="36:311" x14ac:dyDescent="0.2">
      <c r="AJ4157" s="23"/>
      <c r="HH4157"/>
      <c r="IW4157" s="36"/>
      <c r="JI4157"/>
      <c r="JJ4157"/>
      <c r="KX4157" s="23"/>
      <c r="KY4157" s="23"/>
    </row>
    <row r="4158" spans="36:311" x14ac:dyDescent="0.2">
      <c r="AJ4158" s="23"/>
      <c r="HH4158"/>
      <c r="IW4158" s="36"/>
      <c r="JI4158"/>
      <c r="JJ4158"/>
      <c r="KX4158" s="23"/>
      <c r="KY4158" s="23"/>
    </row>
    <row r="4159" spans="36:311" x14ac:dyDescent="0.2">
      <c r="AJ4159" s="23"/>
      <c r="HH4159"/>
      <c r="IW4159" s="36"/>
      <c r="JI4159"/>
      <c r="JJ4159"/>
      <c r="KX4159" s="23"/>
      <c r="KY4159" s="23"/>
    </row>
    <row r="4160" spans="36:311" x14ac:dyDescent="0.2">
      <c r="AJ4160" s="23"/>
      <c r="HH4160"/>
      <c r="IW4160" s="36"/>
      <c r="JI4160"/>
      <c r="JJ4160"/>
      <c r="KX4160" s="23"/>
      <c r="KY4160" s="23"/>
    </row>
    <row r="4161" spans="36:311" x14ac:dyDescent="0.2">
      <c r="AJ4161" s="23"/>
      <c r="HH4161"/>
      <c r="IW4161" s="36"/>
      <c r="JI4161"/>
      <c r="JJ4161"/>
      <c r="KX4161" s="23"/>
      <c r="KY4161" s="23"/>
    </row>
    <row r="4162" spans="36:311" x14ac:dyDescent="0.2">
      <c r="AJ4162" s="23"/>
      <c r="HH4162"/>
      <c r="IW4162" s="36"/>
      <c r="JI4162"/>
      <c r="JJ4162"/>
      <c r="KX4162" s="23"/>
      <c r="KY4162" s="23"/>
    </row>
    <row r="4163" spans="36:311" x14ac:dyDescent="0.2">
      <c r="AJ4163" s="23"/>
      <c r="HH4163"/>
      <c r="IW4163" s="36"/>
      <c r="JI4163"/>
      <c r="JJ4163"/>
      <c r="KX4163" s="23"/>
      <c r="KY4163" s="23"/>
    </row>
    <row r="4164" spans="36:311" x14ac:dyDescent="0.2">
      <c r="AJ4164" s="23"/>
      <c r="HH4164"/>
      <c r="IW4164" s="36"/>
      <c r="JI4164"/>
      <c r="JJ4164"/>
      <c r="KX4164" s="23"/>
      <c r="KY4164" s="23"/>
    </row>
    <row r="4165" spans="36:311" x14ac:dyDescent="0.2">
      <c r="AJ4165" s="23"/>
      <c r="HH4165"/>
      <c r="IW4165" s="36"/>
      <c r="JI4165"/>
      <c r="JJ4165"/>
      <c r="KX4165" s="23"/>
      <c r="KY4165" s="23"/>
    </row>
    <row r="4166" spans="36:311" x14ac:dyDescent="0.2">
      <c r="AJ4166" s="23"/>
      <c r="HH4166"/>
      <c r="IW4166" s="36"/>
      <c r="JI4166"/>
      <c r="JJ4166"/>
      <c r="KX4166" s="23"/>
      <c r="KY4166" s="23"/>
    </row>
    <row r="4167" spans="36:311" x14ac:dyDescent="0.2">
      <c r="AJ4167" s="23"/>
      <c r="HH4167"/>
      <c r="IW4167" s="36"/>
      <c r="JI4167"/>
      <c r="JJ4167"/>
      <c r="KX4167" s="23"/>
      <c r="KY4167" s="23"/>
    </row>
    <row r="4168" spans="36:311" x14ac:dyDescent="0.2">
      <c r="AJ4168" s="23"/>
      <c r="HH4168"/>
      <c r="IW4168" s="36"/>
      <c r="JI4168"/>
      <c r="JJ4168"/>
      <c r="KX4168" s="23"/>
      <c r="KY4168" s="23"/>
    </row>
    <row r="4169" spans="36:311" x14ac:dyDescent="0.2">
      <c r="AJ4169" s="23"/>
      <c r="HH4169"/>
      <c r="IW4169" s="36"/>
      <c r="JI4169"/>
      <c r="JJ4169"/>
      <c r="KX4169" s="23"/>
      <c r="KY4169" s="23"/>
    </row>
    <row r="4170" spans="36:311" x14ac:dyDescent="0.2">
      <c r="AJ4170" s="23"/>
      <c r="HH4170"/>
      <c r="IW4170" s="36"/>
      <c r="JI4170"/>
      <c r="JJ4170"/>
      <c r="KX4170" s="23"/>
      <c r="KY4170" s="23"/>
    </row>
    <row r="4171" spans="36:311" x14ac:dyDescent="0.2">
      <c r="AJ4171" s="23"/>
      <c r="HH4171"/>
      <c r="IW4171" s="36"/>
      <c r="JI4171"/>
      <c r="JJ4171"/>
      <c r="KX4171" s="23"/>
      <c r="KY4171" s="23"/>
    </row>
    <row r="4172" spans="36:311" x14ac:dyDescent="0.2">
      <c r="AJ4172" s="23"/>
      <c r="HH4172"/>
      <c r="IW4172" s="36"/>
      <c r="JI4172"/>
      <c r="JJ4172"/>
      <c r="KX4172" s="23"/>
      <c r="KY4172" s="23"/>
    </row>
    <row r="4173" spans="36:311" x14ac:dyDescent="0.2">
      <c r="AJ4173" s="23"/>
      <c r="HH4173"/>
      <c r="IW4173" s="36"/>
      <c r="JI4173"/>
      <c r="JJ4173"/>
      <c r="KX4173" s="23"/>
      <c r="KY4173" s="23"/>
    </row>
    <row r="4174" spans="36:311" x14ac:dyDescent="0.2">
      <c r="AJ4174" s="23"/>
      <c r="HH4174"/>
      <c r="IW4174" s="36"/>
      <c r="JI4174"/>
      <c r="JJ4174"/>
      <c r="KX4174" s="23"/>
      <c r="KY4174" s="23"/>
    </row>
    <row r="4175" spans="36:311" x14ac:dyDescent="0.2">
      <c r="AJ4175" s="23"/>
      <c r="HH4175"/>
      <c r="IW4175" s="36"/>
      <c r="JI4175"/>
      <c r="JJ4175"/>
      <c r="KX4175" s="23"/>
      <c r="KY4175" s="23"/>
    </row>
    <row r="4176" spans="36:311" x14ac:dyDescent="0.2">
      <c r="AJ4176" s="23"/>
      <c r="HH4176"/>
      <c r="IW4176" s="36"/>
      <c r="JI4176"/>
      <c r="JJ4176"/>
      <c r="KX4176" s="23"/>
      <c r="KY4176" s="23"/>
    </row>
    <row r="4177" spans="36:311" x14ac:dyDescent="0.2">
      <c r="AJ4177" s="23"/>
      <c r="HH4177"/>
      <c r="IW4177" s="36"/>
      <c r="JI4177"/>
      <c r="JJ4177"/>
      <c r="KX4177" s="23"/>
      <c r="KY4177" s="23"/>
    </row>
    <row r="4178" spans="36:311" x14ac:dyDescent="0.2">
      <c r="AJ4178" s="23"/>
      <c r="HH4178"/>
      <c r="IW4178" s="36"/>
      <c r="JI4178"/>
      <c r="JJ4178"/>
      <c r="KX4178" s="23"/>
      <c r="KY4178" s="23"/>
    </row>
    <row r="4179" spans="36:311" x14ac:dyDescent="0.2">
      <c r="AJ4179" s="23"/>
      <c r="HH4179"/>
      <c r="IW4179" s="36"/>
      <c r="JI4179"/>
      <c r="JJ4179"/>
      <c r="KX4179" s="23"/>
      <c r="KY4179" s="23"/>
    </row>
    <row r="4180" spans="36:311" x14ac:dyDescent="0.2">
      <c r="AJ4180" s="23"/>
      <c r="HH4180"/>
      <c r="IW4180" s="36"/>
      <c r="JI4180"/>
      <c r="JJ4180"/>
      <c r="KX4180" s="23"/>
      <c r="KY4180" s="23"/>
    </row>
    <row r="4181" spans="36:311" x14ac:dyDescent="0.2">
      <c r="AJ4181" s="23"/>
      <c r="HH4181"/>
      <c r="IW4181" s="36"/>
      <c r="JI4181"/>
      <c r="JJ4181"/>
      <c r="KX4181" s="23"/>
      <c r="KY4181" s="23"/>
    </row>
    <row r="4182" spans="36:311" x14ac:dyDescent="0.2">
      <c r="AJ4182" s="23"/>
      <c r="HH4182"/>
      <c r="IW4182" s="36"/>
      <c r="JI4182"/>
      <c r="JJ4182"/>
      <c r="KX4182" s="23"/>
      <c r="KY4182" s="23"/>
    </row>
    <row r="4183" spans="36:311" x14ac:dyDescent="0.2">
      <c r="AJ4183" s="23"/>
      <c r="HH4183"/>
      <c r="IW4183" s="36"/>
      <c r="JI4183"/>
      <c r="JJ4183"/>
      <c r="KX4183" s="23"/>
      <c r="KY4183" s="23"/>
    </row>
    <row r="4184" spans="36:311" x14ac:dyDescent="0.2">
      <c r="AJ4184" s="23"/>
      <c r="HH4184"/>
      <c r="IW4184" s="36"/>
      <c r="JI4184"/>
      <c r="JJ4184"/>
      <c r="KX4184" s="23"/>
      <c r="KY4184" s="23"/>
    </row>
    <row r="4185" spans="36:311" x14ac:dyDescent="0.2">
      <c r="AJ4185" s="23"/>
      <c r="HH4185"/>
      <c r="IW4185" s="36"/>
      <c r="JI4185"/>
      <c r="JJ4185"/>
      <c r="KX4185" s="23"/>
      <c r="KY4185" s="23"/>
    </row>
    <row r="4186" spans="36:311" x14ac:dyDescent="0.2">
      <c r="AJ4186" s="23"/>
      <c r="HH4186"/>
      <c r="IW4186" s="36"/>
      <c r="JI4186"/>
      <c r="JJ4186"/>
      <c r="KX4186" s="23"/>
      <c r="KY4186" s="23"/>
    </row>
    <row r="4187" spans="36:311" x14ac:dyDescent="0.2">
      <c r="AJ4187" s="23"/>
      <c r="HH4187"/>
      <c r="IW4187" s="36"/>
      <c r="JI4187"/>
      <c r="JJ4187"/>
      <c r="KX4187" s="23"/>
      <c r="KY4187" s="23"/>
    </row>
    <row r="4188" spans="36:311" x14ac:dyDescent="0.2">
      <c r="AJ4188" s="23"/>
      <c r="HH4188"/>
      <c r="IW4188" s="36"/>
      <c r="JI4188"/>
      <c r="JJ4188"/>
      <c r="KX4188" s="23"/>
      <c r="KY4188" s="23"/>
    </row>
    <row r="4189" spans="36:311" x14ac:dyDescent="0.2">
      <c r="AJ4189" s="23"/>
      <c r="HH4189"/>
      <c r="IW4189" s="36"/>
      <c r="JI4189"/>
      <c r="JJ4189"/>
      <c r="KX4189" s="23"/>
      <c r="KY4189" s="23"/>
    </row>
    <row r="4190" spans="36:311" x14ac:dyDescent="0.2">
      <c r="AJ4190" s="23"/>
      <c r="HH4190"/>
      <c r="IW4190" s="36"/>
      <c r="JI4190"/>
      <c r="JJ4190"/>
      <c r="KX4190" s="23"/>
      <c r="KY4190" s="23"/>
    </row>
    <row r="4191" spans="36:311" x14ac:dyDescent="0.2">
      <c r="AJ4191" s="23"/>
      <c r="HH4191"/>
      <c r="IW4191" s="36"/>
      <c r="JI4191"/>
      <c r="JJ4191"/>
      <c r="KX4191" s="23"/>
      <c r="KY4191" s="23"/>
    </row>
    <row r="4192" spans="36:311" x14ac:dyDescent="0.2">
      <c r="AJ4192" s="23"/>
      <c r="HH4192"/>
      <c r="IW4192" s="36"/>
      <c r="JI4192"/>
      <c r="JJ4192"/>
      <c r="KX4192" s="23"/>
      <c r="KY4192" s="23"/>
    </row>
    <row r="4193" spans="36:311" x14ac:dyDescent="0.2">
      <c r="AJ4193" s="23"/>
      <c r="HH4193"/>
      <c r="IW4193" s="36"/>
      <c r="JI4193"/>
      <c r="JJ4193"/>
      <c r="KX4193" s="23"/>
      <c r="KY4193" s="23"/>
    </row>
    <row r="4194" spans="36:311" x14ac:dyDescent="0.2">
      <c r="AJ4194" s="23"/>
      <c r="HH4194"/>
      <c r="IW4194" s="36"/>
      <c r="JI4194"/>
      <c r="JJ4194"/>
      <c r="KX4194" s="23"/>
      <c r="KY4194" s="23"/>
    </row>
    <row r="4195" spans="36:311" x14ac:dyDescent="0.2">
      <c r="AJ4195" s="23"/>
      <c r="HH4195"/>
      <c r="IW4195" s="36"/>
      <c r="JI4195"/>
      <c r="JJ4195"/>
      <c r="KX4195" s="23"/>
      <c r="KY4195" s="23"/>
    </row>
    <row r="4196" spans="36:311" x14ac:dyDescent="0.2">
      <c r="AJ4196" s="23"/>
      <c r="HH4196"/>
      <c r="IW4196" s="36"/>
      <c r="JI4196"/>
      <c r="JJ4196"/>
      <c r="KX4196" s="23"/>
      <c r="KY4196" s="23"/>
    </row>
    <row r="4197" spans="36:311" x14ac:dyDescent="0.2">
      <c r="AJ4197" s="23"/>
      <c r="HH4197"/>
      <c r="IW4197" s="36"/>
      <c r="JI4197"/>
      <c r="JJ4197"/>
      <c r="KX4197" s="23"/>
      <c r="KY4197" s="23"/>
    </row>
    <row r="4198" spans="36:311" x14ac:dyDescent="0.2">
      <c r="AJ4198" s="23"/>
      <c r="HH4198"/>
      <c r="IW4198" s="36"/>
      <c r="JI4198"/>
      <c r="JJ4198"/>
      <c r="KX4198" s="23"/>
      <c r="KY4198" s="23"/>
    </row>
    <row r="4199" spans="36:311" x14ac:dyDescent="0.2">
      <c r="AJ4199" s="23"/>
      <c r="HH4199"/>
      <c r="IW4199" s="36"/>
      <c r="JI4199"/>
      <c r="JJ4199"/>
      <c r="KX4199" s="23"/>
      <c r="KY4199" s="23"/>
    </row>
    <row r="4200" spans="36:311" x14ac:dyDescent="0.2">
      <c r="AJ4200" s="23"/>
      <c r="HH4200"/>
      <c r="IW4200" s="36"/>
      <c r="JI4200"/>
      <c r="JJ4200"/>
      <c r="KX4200" s="23"/>
      <c r="KY4200" s="23"/>
    </row>
    <row r="4201" spans="36:311" x14ac:dyDescent="0.2">
      <c r="AJ4201" s="23"/>
      <c r="HH4201"/>
      <c r="IW4201" s="36"/>
      <c r="JI4201"/>
      <c r="JJ4201"/>
      <c r="KX4201" s="23"/>
      <c r="KY4201" s="23"/>
    </row>
    <row r="4202" spans="36:311" x14ac:dyDescent="0.2">
      <c r="AJ4202" s="23"/>
      <c r="HH4202"/>
      <c r="IW4202" s="36"/>
      <c r="JI4202"/>
      <c r="JJ4202"/>
      <c r="KX4202" s="23"/>
      <c r="KY4202" s="23"/>
    </row>
    <row r="4203" spans="36:311" x14ac:dyDescent="0.2">
      <c r="AJ4203" s="23"/>
      <c r="HH4203"/>
      <c r="IW4203" s="36"/>
      <c r="JI4203"/>
      <c r="JJ4203"/>
      <c r="KX4203" s="23"/>
      <c r="KY4203" s="23"/>
    </row>
    <row r="4204" spans="36:311" x14ac:dyDescent="0.2">
      <c r="AJ4204" s="23"/>
      <c r="HH4204"/>
      <c r="IW4204" s="36"/>
      <c r="JI4204"/>
      <c r="JJ4204"/>
      <c r="KX4204" s="23"/>
      <c r="KY4204" s="23"/>
    </row>
    <row r="4205" spans="36:311" x14ac:dyDescent="0.2">
      <c r="AJ4205" s="23"/>
      <c r="HH4205"/>
      <c r="IW4205" s="36"/>
      <c r="JI4205"/>
      <c r="JJ4205"/>
      <c r="KX4205" s="23"/>
      <c r="KY4205" s="23"/>
    </row>
    <row r="4206" spans="36:311" x14ac:dyDescent="0.2">
      <c r="AJ4206" s="23"/>
      <c r="HH4206"/>
      <c r="IW4206" s="36"/>
      <c r="JI4206"/>
      <c r="JJ4206"/>
      <c r="KX4206" s="23"/>
      <c r="KY4206" s="23"/>
    </row>
    <row r="4207" spans="36:311" x14ac:dyDescent="0.2">
      <c r="AJ4207" s="23"/>
      <c r="HH4207"/>
      <c r="IW4207" s="36"/>
      <c r="JI4207"/>
      <c r="JJ4207"/>
      <c r="KX4207" s="23"/>
      <c r="KY4207" s="23"/>
    </row>
    <row r="4208" spans="36:311" x14ac:dyDescent="0.2">
      <c r="AJ4208" s="23"/>
      <c r="HH4208"/>
      <c r="IW4208" s="36"/>
      <c r="JI4208"/>
      <c r="JJ4208"/>
      <c r="KX4208" s="23"/>
      <c r="KY4208" s="23"/>
    </row>
    <row r="4209" spans="36:311" x14ac:dyDescent="0.2">
      <c r="AJ4209" s="23"/>
      <c r="HH4209"/>
      <c r="IW4209" s="36"/>
      <c r="JI4209"/>
      <c r="JJ4209"/>
      <c r="KX4209" s="23"/>
      <c r="KY4209" s="23"/>
    </row>
    <row r="4210" spans="36:311" x14ac:dyDescent="0.2">
      <c r="AJ4210" s="23"/>
      <c r="HH4210"/>
      <c r="IW4210" s="36"/>
      <c r="JI4210"/>
      <c r="JJ4210"/>
      <c r="KX4210" s="23"/>
      <c r="KY4210" s="23"/>
    </row>
    <row r="4211" spans="36:311" x14ac:dyDescent="0.2">
      <c r="AJ4211" s="23"/>
      <c r="HH4211"/>
      <c r="IW4211" s="36"/>
      <c r="JI4211"/>
      <c r="JJ4211"/>
      <c r="KX4211" s="23"/>
      <c r="KY4211" s="23"/>
    </row>
    <row r="4212" spans="36:311" x14ac:dyDescent="0.2">
      <c r="AJ4212" s="23"/>
      <c r="HH4212"/>
      <c r="IW4212" s="36"/>
      <c r="JI4212"/>
      <c r="JJ4212"/>
      <c r="KX4212" s="23"/>
      <c r="KY4212" s="23"/>
    </row>
    <row r="4213" spans="36:311" x14ac:dyDescent="0.2">
      <c r="AJ4213" s="23"/>
      <c r="HH4213"/>
      <c r="IW4213" s="36"/>
      <c r="JI4213"/>
      <c r="JJ4213"/>
      <c r="KX4213" s="23"/>
      <c r="KY4213" s="23"/>
    </row>
    <row r="4214" spans="36:311" x14ac:dyDescent="0.2">
      <c r="AJ4214" s="23"/>
      <c r="HH4214"/>
      <c r="IW4214" s="36"/>
      <c r="JI4214"/>
      <c r="JJ4214"/>
      <c r="KX4214" s="23"/>
      <c r="KY4214" s="23"/>
    </row>
    <row r="4215" spans="36:311" x14ac:dyDescent="0.2">
      <c r="AJ4215" s="23"/>
      <c r="HH4215"/>
      <c r="IW4215" s="36"/>
      <c r="JI4215"/>
      <c r="JJ4215"/>
      <c r="KX4215" s="23"/>
      <c r="KY4215" s="23"/>
    </row>
    <row r="4216" spans="36:311" x14ac:dyDescent="0.2">
      <c r="AJ4216" s="23"/>
      <c r="HH4216"/>
      <c r="IW4216" s="36"/>
      <c r="JI4216"/>
      <c r="JJ4216"/>
      <c r="KX4216" s="23"/>
      <c r="KY4216" s="23"/>
    </row>
    <row r="4217" spans="36:311" x14ac:dyDescent="0.2">
      <c r="AJ4217" s="23"/>
      <c r="HH4217"/>
      <c r="IW4217" s="36"/>
      <c r="JI4217"/>
      <c r="JJ4217"/>
      <c r="KX4217" s="23"/>
      <c r="KY4217" s="23"/>
    </row>
    <row r="4218" spans="36:311" x14ac:dyDescent="0.2">
      <c r="AJ4218" s="23"/>
      <c r="HH4218"/>
      <c r="IW4218" s="36"/>
      <c r="JI4218"/>
      <c r="JJ4218"/>
      <c r="KX4218" s="23"/>
      <c r="KY4218" s="23"/>
    </row>
    <row r="4219" spans="36:311" x14ac:dyDescent="0.2">
      <c r="AJ4219" s="23"/>
      <c r="HH4219"/>
      <c r="IW4219" s="36"/>
      <c r="JI4219"/>
      <c r="JJ4219"/>
      <c r="KX4219" s="23"/>
      <c r="KY4219" s="23"/>
    </row>
    <row r="4220" spans="36:311" x14ac:dyDescent="0.2">
      <c r="AJ4220" s="23"/>
      <c r="HH4220"/>
      <c r="IW4220" s="36"/>
      <c r="JI4220"/>
      <c r="JJ4220"/>
      <c r="KX4220" s="23"/>
      <c r="KY4220" s="23"/>
    </row>
    <row r="4221" spans="36:311" x14ac:dyDescent="0.2">
      <c r="AJ4221" s="23"/>
      <c r="HH4221"/>
      <c r="IW4221" s="36"/>
      <c r="JI4221"/>
      <c r="JJ4221"/>
      <c r="KX4221" s="23"/>
      <c r="KY4221" s="23"/>
    </row>
    <row r="4222" spans="36:311" x14ac:dyDescent="0.2">
      <c r="AJ4222" s="23"/>
      <c r="HH4222"/>
      <c r="IW4222" s="36"/>
      <c r="JI4222"/>
      <c r="JJ4222"/>
      <c r="KX4222" s="23"/>
      <c r="KY4222" s="23"/>
    </row>
    <row r="4223" spans="36:311" x14ac:dyDescent="0.2">
      <c r="AJ4223" s="23"/>
      <c r="HH4223"/>
      <c r="IW4223" s="36"/>
      <c r="JI4223"/>
      <c r="JJ4223"/>
      <c r="KX4223" s="23"/>
      <c r="KY4223" s="23"/>
    </row>
    <row r="4224" spans="36:311" x14ac:dyDescent="0.2">
      <c r="AJ4224" s="23"/>
      <c r="HH4224"/>
      <c r="IW4224" s="36"/>
      <c r="JI4224"/>
      <c r="JJ4224"/>
      <c r="KX4224" s="23"/>
      <c r="KY4224" s="23"/>
    </row>
    <row r="4225" spans="36:311" x14ac:dyDescent="0.2">
      <c r="AJ4225" s="23"/>
      <c r="HH4225"/>
      <c r="IW4225" s="36"/>
      <c r="JI4225"/>
      <c r="JJ4225"/>
      <c r="KX4225" s="23"/>
      <c r="KY4225" s="23"/>
    </row>
    <row r="4226" spans="36:311" x14ac:dyDescent="0.2">
      <c r="AJ4226" s="23"/>
      <c r="HH4226"/>
      <c r="IW4226" s="36"/>
      <c r="JI4226"/>
      <c r="JJ4226"/>
      <c r="KX4226" s="23"/>
      <c r="KY4226" s="23"/>
    </row>
    <row r="4227" spans="36:311" x14ac:dyDescent="0.2">
      <c r="AJ4227" s="23"/>
      <c r="HH4227"/>
      <c r="IW4227" s="36"/>
      <c r="JI4227"/>
      <c r="JJ4227"/>
      <c r="KX4227" s="23"/>
      <c r="KY4227" s="23"/>
    </row>
    <row r="4228" spans="36:311" x14ac:dyDescent="0.2">
      <c r="AJ4228" s="23"/>
      <c r="HH4228"/>
      <c r="IW4228" s="36"/>
      <c r="JI4228"/>
      <c r="JJ4228"/>
      <c r="KX4228" s="23"/>
      <c r="KY4228" s="23"/>
    </row>
    <row r="4229" spans="36:311" x14ac:dyDescent="0.2">
      <c r="AJ4229" s="23"/>
      <c r="HH4229"/>
      <c r="IW4229" s="36"/>
      <c r="JI4229"/>
      <c r="JJ4229"/>
      <c r="KX4229" s="23"/>
      <c r="KY4229" s="23"/>
    </row>
    <row r="4230" spans="36:311" x14ac:dyDescent="0.2">
      <c r="AJ4230" s="23"/>
      <c r="HH4230"/>
      <c r="IW4230" s="36"/>
      <c r="JI4230"/>
      <c r="JJ4230"/>
      <c r="KX4230" s="23"/>
      <c r="KY4230" s="23"/>
    </row>
    <row r="4231" spans="36:311" x14ac:dyDescent="0.2">
      <c r="AJ4231" s="23"/>
      <c r="HH4231"/>
      <c r="IW4231" s="36"/>
      <c r="JI4231"/>
      <c r="JJ4231"/>
      <c r="KX4231" s="23"/>
      <c r="KY4231" s="23"/>
    </row>
    <row r="4232" spans="36:311" x14ac:dyDescent="0.2">
      <c r="AJ4232" s="23"/>
      <c r="HH4232"/>
      <c r="IW4232" s="36"/>
      <c r="JI4232"/>
      <c r="JJ4232"/>
      <c r="KX4232" s="23"/>
      <c r="KY4232" s="23"/>
    </row>
    <row r="4233" spans="36:311" x14ac:dyDescent="0.2">
      <c r="AJ4233" s="23"/>
      <c r="HH4233"/>
      <c r="IW4233" s="36"/>
      <c r="JI4233"/>
      <c r="JJ4233"/>
      <c r="KX4233" s="23"/>
      <c r="KY4233" s="23"/>
    </row>
    <row r="4234" spans="36:311" x14ac:dyDescent="0.2">
      <c r="AJ4234" s="23"/>
      <c r="HH4234"/>
      <c r="IW4234" s="36"/>
      <c r="JI4234"/>
      <c r="JJ4234"/>
      <c r="KX4234" s="23"/>
      <c r="KY4234" s="23"/>
    </row>
    <row r="4235" spans="36:311" x14ac:dyDescent="0.2">
      <c r="AJ4235" s="23"/>
      <c r="HH4235"/>
      <c r="IW4235" s="36"/>
      <c r="JI4235"/>
      <c r="JJ4235"/>
      <c r="KX4235" s="23"/>
      <c r="KY4235" s="23"/>
    </row>
    <row r="4236" spans="36:311" x14ac:dyDescent="0.2">
      <c r="AJ4236" s="23"/>
      <c r="HH4236"/>
      <c r="IW4236" s="36"/>
      <c r="JI4236"/>
      <c r="JJ4236"/>
      <c r="KX4236" s="23"/>
      <c r="KY4236" s="23"/>
    </row>
    <row r="4237" spans="36:311" x14ac:dyDescent="0.2">
      <c r="AJ4237" s="23"/>
      <c r="HH4237"/>
      <c r="IW4237" s="36"/>
      <c r="JI4237"/>
      <c r="JJ4237"/>
      <c r="KX4237" s="23"/>
      <c r="KY4237" s="23"/>
    </row>
    <row r="4238" spans="36:311" x14ac:dyDescent="0.2">
      <c r="AJ4238" s="23"/>
      <c r="HH4238"/>
      <c r="IW4238" s="36"/>
      <c r="JI4238"/>
      <c r="JJ4238"/>
      <c r="KX4238" s="23"/>
      <c r="KY4238" s="23"/>
    </row>
    <row r="4239" spans="36:311" x14ac:dyDescent="0.2">
      <c r="AJ4239" s="23"/>
      <c r="HH4239"/>
      <c r="IW4239" s="36"/>
      <c r="JI4239"/>
      <c r="JJ4239"/>
      <c r="KX4239" s="23"/>
      <c r="KY4239" s="23"/>
    </row>
    <row r="4240" spans="36:311" x14ac:dyDescent="0.2">
      <c r="AJ4240" s="23"/>
      <c r="HH4240"/>
      <c r="IW4240" s="36"/>
      <c r="JI4240"/>
      <c r="JJ4240"/>
      <c r="KX4240" s="23"/>
      <c r="KY4240" s="23"/>
    </row>
    <row r="4241" spans="36:311" x14ac:dyDescent="0.2">
      <c r="AJ4241" s="23"/>
      <c r="HH4241"/>
      <c r="IW4241" s="36"/>
      <c r="JI4241"/>
      <c r="JJ4241"/>
      <c r="KX4241" s="23"/>
      <c r="KY4241" s="23"/>
    </row>
    <row r="4242" spans="36:311" x14ac:dyDescent="0.2">
      <c r="AJ4242" s="23"/>
      <c r="HH4242"/>
      <c r="IW4242" s="36"/>
      <c r="JI4242"/>
      <c r="JJ4242"/>
      <c r="KX4242" s="23"/>
      <c r="KY4242" s="23"/>
    </row>
    <row r="4243" spans="36:311" x14ac:dyDescent="0.2">
      <c r="AJ4243" s="23"/>
      <c r="HH4243"/>
      <c r="IW4243" s="36"/>
      <c r="JI4243"/>
      <c r="JJ4243"/>
      <c r="KX4243" s="23"/>
      <c r="KY4243" s="23"/>
    </row>
    <row r="4244" spans="36:311" x14ac:dyDescent="0.2">
      <c r="AJ4244" s="23"/>
      <c r="HH4244"/>
      <c r="IW4244" s="36"/>
      <c r="JI4244"/>
      <c r="JJ4244"/>
      <c r="KX4244" s="23"/>
      <c r="KY4244" s="23"/>
    </row>
    <row r="4245" spans="36:311" x14ac:dyDescent="0.2">
      <c r="AJ4245" s="23"/>
      <c r="HH4245"/>
      <c r="IW4245" s="36"/>
      <c r="JI4245"/>
      <c r="JJ4245"/>
      <c r="KX4245" s="23"/>
      <c r="KY4245" s="23"/>
    </row>
    <row r="4246" spans="36:311" x14ac:dyDescent="0.2">
      <c r="AJ4246" s="23"/>
      <c r="HH4246"/>
      <c r="IW4246" s="36"/>
      <c r="JI4246"/>
      <c r="JJ4246"/>
      <c r="KX4246" s="23"/>
      <c r="KY4246" s="23"/>
    </row>
    <row r="4247" spans="36:311" x14ac:dyDescent="0.2">
      <c r="AJ4247" s="23"/>
      <c r="HH4247"/>
      <c r="IW4247" s="36"/>
      <c r="JI4247"/>
      <c r="JJ4247"/>
      <c r="KX4247" s="23"/>
      <c r="KY4247" s="23"/>
    </row>
    <row r="4248" spans="36:311" x14ac:dyDescent="0.2">
      <c r="AJ4248" s="23"/>
      <c r="HH4248"/>
      <c r="IW4248" s="36"/>
      <c r="JI4248"/>
      <c r="JJ4248"/>
      <c r="KX4248" s="23"/>
      <c r="KY4248" s="23"/>
    </row>
    <row r="4249" spans="36:311" x14ac:dyDescent="0.2">
      <c r="AJ4249" s="23"/>
      <c r="HH4249"/>
      <c r="IW4249" s="36"/>
      <c r="JI4249"/>
      <c r="JJ4249"/>
      <c r="KX4249" s="23"/>
      <c r="KY4249" s="23"/>
    </row>
    <row r="4250" spans="36:311" x14ac:dyDescent="0.2">
      <c r="AJ4250" s="23"/>
      <c r="HH4250"/>
      <c r="IW4250" s="36"/>
      <c r="JI4250"/>
      <c r="JJ4250"/>
      <c r="KX4250" s="23"/>
      <c r="KY4250" s="23"/>
    </row>
    <row r="4251" spans="36:311" x14ac:dyDescent="0.2">
      <c r="AJ4251" s="23"/>
      <c r="HH4251"/>
      <c r="IW4251" s="36"/>
      <c r="JI4251"/>
      <c r="JJ4251"/>
      <c r="KX4251" s="23"/>
      <c r="KY4251" s="23"/>
    </row>
    <row r="4252" spans="36:311" x14ac:dyDescent="0.2">
      <c r="AJ4252" s="23"/>
      <c r="HH4252"/>
      <c r="IW4252" s="36"/>
      <c r="JI4252"/>
      <c r="JJ4252"/>
      <c r="KX4252" s="23"/>
      <c r="KY4252" s="23"/>
    </row>
    <row r="4253" spans="36:311" x14ac:dyDescent="0.2">
      <c r="AJ4253" s="23"/>
      <c r="HH4253"/>
      <c r="IW4253" s="36"/>
      <c r="JI4253"/>
      <c r="JJ4253"/>
      <c r="KX4253" s="23"/>
      <c r="KY4253" s="23"/>
    </row>
    <row r="4254" spans="36:311" x14ac:dyDescent="0.2">
      <c r="AJ4254" s="23"/>
      <c r="HH4254"/>
      <c r="IW4254" s="36"/>
      <c r="JI4254"/>
      <c r="JJ4254"/>
      <c r="KX4254" s="23"/>
      <c r="KY4254" s="23"/>
    </row>
    <row r="4255" spans="36:311" x14ac:dyDescent="0.2">
      <c r="AJ4255" s="23"/>
      <c r="HH4255"/>
      <c r="IW4255" s="36"/>
      <c r="JI4255"/>
      <c r="JJ4255"/>
      <c r="KX4255" s="23"/>
      <c r="KY4255" s="23"/>
    </row>
    <row r="4256" spans="36:311" x14ac:dyDescent="0.2">
      <c r="AJ4256" s="23"/>
      <c r="HH4256"/>
      <c r="IW4256" s="36"/>
      <c r="JI4256"/>
      <c r="JJ4256"/>
      <c r="KX4256" s="23"/>
      <c r="KY4256" s="23"/>
    </row>
    <row r="4257" spans="36:311" x14ac:dyDescent="0.2">
      <c r="AJ4257" s="23"/>
      <c r="HH4257"/>
      <c r="IW4257" s="36"/>
      <c r="JI4257"/>
      <c r="JJ4257"/>
      <c r="KX4257" s="23"/>
      <c r="KY4257" s="23"/>
    </row>
    <row r="4258" spans="36:311" x14ac:dyDescent="0.2">
      <c r="AJ4258" s="23"/>
      <c r="HH4258"/>
      <c r="IW4258" s="36"/>
      <c r="JI4258"/>
      <c r="JJ4258"/>
      <c r="KX4258" s="23"/>
      <c r="KY4258" s="23"/>
    </row>
    <row r="4259" spans="36:311" x14ac:dyDescent="0.2">
      <c r="AJ4259" s="23"/>
      <c r="HH4259"/>
      <c r="IW4259" s="36"/>
      <c r="JI4259"/>
      <c r="JJ4259"/>
      <c r="KX4259" s="23"/>
      <c r="KY4259" s="23"/>
    </row>
    <row r="4260" spans="36:311" x14ac:dyDescent="0.2">
      <c r="AJ4260" s="23"/>
      <c r="HH4260"/>
      <c r="IW4260" s="36"/>
      <c r="JI4260"/>
      <c r="JJ4260"/>
      <c r="KX4260" s="23"/>
      <c r="KY4260" s="23"/>
    </row>
    <row r="4261" spans="36:311" x14ac:dyDescent="0.2">
      <c r="AJ4261" s="23"/>
      <c r="HH4261"/>
      <c r="IW4261" s="36"/>
      <c r="JI4261"/>
      <c r="JJ4261"/>
      <c r="KX4261" s="23"/>
      <c r="KY4261" s="23"/>
    </row>
    <row r="4262" spans="36:311" x14ac:dyDescent="0.2">
      <c r="AJ4262" s="23"/>
      <c r="HH4262"/>
      <c r="IW4262" s="36"/>
      <c r="JI4262"/>
      <c r="JJ4262"/>
      <c r="KX4262" s="23"/>
      <c r="KY4262" s="23"/>
    </row>
    <row r="4263" spans="36:311" x14ac:dyDescent="0.2">
      <c r="AJ4263" s="23"/>
      <c r="HH4263"/>
      <c r="IW4263" s="36"/>
      <c r="JI4263"/>
      <c r="JJ4263"/>
      <c r="KX4263" s="23"/>
      <c r="KY4263" s="23"/>
    </row>
    <row r="4264" spans="36:311" x14ac:dyDescent="0.2">
      <c r="AJ4264" s="23"/>
      <c r="HH4264"/>
      <c r="IW4264" s="36"/>
      <c r="JI4264"/>
      <c r="JJ4264"/>
      <c r="KX4264" s="23"/>
      <c r="KY4264" s="23"/>
    </row>
    <row r="4265" spans="36:311" x14ac:dyDescent="0.2">
      <c r="AJ4265" s="23"/>
      <c r="HH4265"/>
      <c r="IW4265" s="36"/>
      <c r="JI4265"/>
      <c r="JJ4265"/>
      <c r="KX4265" s="23"/>
      <c r="KY4265" s="23"/>
    </row>
    <row r="4266" spans="36:311" x14ac:dyDescent="0.2">
      <c r="AJ4266" s="23"/>
      <c r="HH4266"/>
      <c r="IW4266" s="36"/>
      <c r="JI4266"/>
      <c r="JJ4266"/>
      <c r="KX4266" s="23"/>
      <c r="KY4266" s="23"/>
    </row>
    <row r="4267" spans="36:311" x14ac:dyDescent="0.2">
      <c r="AJ4267" s="23"/>
      <c r="HH4267"/>
      <c r="IW4267" s="36"/>
      <c r="JI4267"/>
      <c r="JJ4267"/>
      <c r="KX4267" s="23"/>
      <c r="KY4267" s="23"/>
    </row>
    <row r="4268" spans="36:311" x14ac:dyDescent="0.2">
      <c r="AJ4268" s="23"/>
      <c r="HH4268"/>
      <c r="IW4268" s="36"/>
      <c r="JI4268"/>
      <c r="JJ4268"/>
      <c r="KX4268" s="23"/>
      <c r="KY4268" s="23"/>
    </row>
    <row r="4269" spans="36:311" x14ac:dyDescent="0.2">
      <c r="AJ4269" s="23"/>
      <c r="HH4269"/>
      <c r="IW4269" s="36"/>
      <c r="JI4269"/>
      <c r="JJ4269"/>
      <c r="KX4269" s="23"/>
      <c r="KY4269" s="23"/>
    </row>
    <row r="4270" spans="36:311" x14ac:dyDescent="0.2">
      <c r="AJ4270" s="23"/>
      <c r="HH4270"/>
      <c r="IW4270" s="36"/>
      <c r="JI4270"/>
      <c r="JJ4270"/>
      <c r="KX4270" s="23"/>
      <c r="KY4270" s="23"/>
    </row>
    <row r="4271" spans="36:311" x14ac:dyDescent="0.2">
      <c r="AJ4271" s="23"/>
      <c r="HH4271"/>
      <c r="IW4271" s="36"/>
      <c r="JI4271"/>
      <c r="JJ4271"/>
      <c r="KX4271" s="23"/>
      <c r="KY4271" s="23"/>
    </row>
    <row r="4272" spans="36:311" x14ac:dyDescent="0.2">
      <c r="AJ4272" s="23"/>
      <c r="HH4272"/>
      <c r="IW4272" s="36"/>
      <c r="JI4272"/>
      <c r="JJ4272"/>
      <c r="KX4272" s="23"/>
      <c r="KY4272" s="23"/>
    </row>
    <row r="4273" spans="36:311" x14ac:dyDescent="0.2">
      <c r="AJ4273" s="23"/>
      <c r="HH4273"/>
      <c r="IW4273" s="36"/>
      <c r="JI4273"/>
      <c r="JJ4273"/>
      <c r="KX4273" s="23"/>
      <c r="KY4273" s="23"/>
    </row>
    <row r="4274" spans="36:311" x14ac:dyDescent="0.2">
      <c r="AJ4274" s="23"/>
      <c r="HH4274"/>
      <c r="IW4274" s="36"/>
      <c r="JI4274"/>
      <c r="JJ4274"/>
      <c r="KX4274" s="23"/>
      <c r="KY4274" s="23"/>
    </row>
    <row r="4275" spans="36:311" x14ac:dyDescent="0.2">
      <c r="AJ4275" s="23"/>
      <c r="HH4275"/>
      <c r="IW4275" s="36"/>
      <c r="JI4275"/>
      <c r="JJ4275"/>
      <c r="KX4275" s="23"/>
      <c r="KY4275" s="23"/>
    </row>
    <row r="4276" spans="36:311" x14ac:dyDescent="0.2">
      <c r="AJ4276" s="23"/>
      <c r="HH4276"/>
      <c r="IW4276" s="36"/>
      <c r="JI4276"/>
      <c r="JJ4276"/>
      <c r="KX4276" s="23"/>
      <c r="KY4276" s="23"/>
    </row>
    <row r="4277" spans="36:311" x14ac:dyDescent="0.2">
      <c r="AJ4277" s="23"/>
      <c r="HH4277"/>
      <c r="IW4277" s="36"/>
      <c r="JI4277"/>
      <c r="JJ4277"/>
      <c r="KX4277" s="23"/>
      <c r="KY4277" s="23"/>
    </row>
    <row r="4278" spans="36:311" x14ac:dyDescent="0.2">
      <c r="AJ4278" s="23"/>
      <c r="HH4278"/>
      <c r="IW4278" s="36"/>
      <c r="JI4278"/>
      <c r="JJ4278"/>
      <c r="KX4278" s="23"/>
      <c r="KY4278" s="23"/>
    </row>
    <row r="4279" spans="36:311" x14ac:dyDescent="0.2">
      <c r="AJ4279" s="23"/>
      <c r="HH4279"/>
      <c r="IW4279" s="36"/>
      <c r="JI4279"/>
      <c r="JJ4279"/>
      <c r="KX4279" s="23"/>
      <c r="KY4279" s="23"/>
    </row>
    <row r="4280" spans="36:311" x14ac:dyDescent="0.2">
      <c r="AJ4280" s="23"/>
      <c r="HH4280"/>
      <c r="IW4280" s="36"/>
      <c r="JI4280"/>
      <c r="JJ4280"/>
      <c r="KX4280" s="23"/>
      <c r="KY4280" s="23"/>
    </row>
    <row r="4281" spans="36:311" x14ac:dyDescent="0.2">
      <c r="AJ4281" s="23"/>
      <c r="HH4281"/>
      <c r="IW4281" s="36"/>
      <c r="JI4281"/>
      <c r="JJ4281"/>
      <c r="KX4281" s="23"/>
      <c r="KY4281" s="23"/>
    </row>
    <row r="4282" spans="36:311" x14ac:dyDescent="0.2">
      <c r="AJ4282" s="23"/>
      <c r="HH4282"/>
      <c r="IW4282" s="36"/>
      <c r="JI4282"/>
      <c r="JJ4282"/>
      <c r="KX4282" s="23"/>
      <c r="KY4282" s="23"/>
    </row>
    <row r="4283" spans="36:311" x14ac:dyDescent="0.2">
      <c r="AJ4283" s="23"/>
      <c r="HH4283"/>
      <c r="IW4283" s="36"/>
      <c r="JI4283"/>
      <c r="JJ4283"/>
      <c r="KX4283" s="23"/>
      <c r="KY4283" s="23"/>
    </row>
    <row r="4284" spans="36:311" x14ac:dyDescent="0.2">
      <c r="AJ4284" s="23"/>
      <c r="HH4284"/>
      <c r="IW4284" s="36"/>
      <c r="JI4284"/>
      <c r="JJ4284"/>
      <c r="KX4284" s="23"/>
      <c r="KY4284" s="23"/>
    </row>
    <row r="4285" spans="36:311" x14ac:dyDescent="0.2">
      <c r="AJ4285" s="23"/>
      <c r="HH4285"/>
      <c r="IW4285" s="36"/>
      <c r="JI4285"/>
      <c r="JJ4285"/>
      <c r="KX4285" s="23"/>
      <c r="KY4285" s="23"/>
    </row>
    <row r="4286" spans="36:311" x14ac:dyDescent="0.2">
      <c r="AJ4286" s="23"/>
      <c r="HH4286"/>
      <c r="IW4286" s="36"/>
      <c r="JI4286"/>
      <c r="JJ4286"/>
      <c r="KX4286" s="23"/>
      <c r="KY4286" s="23"/>
    </row>
    <row r="4287" spans="36:311" x14ac:dyDescent="0.2">
      <c r="AJ4287" s="23"/>
      <c r="HH4287"/>
      <c r="IW4287" s="36"/>
      <c r="JI4287"/>
      <c r="JJ4287"/>
      <c r="KX4287" s="23"/>
      <c r="KY4287" s="23"/>
    </row>
    <row r="4288" spans="36:311" x14ac:dyDescent="0.2">
      <c r="AJ4288" s="23"/>
      <c r="HH4288"/>
      <c r="IW4288" s="36"/>
      <c r="JI4288"/>
      <c r="JJ4288"/>
      <c r="KX4288" s="23"/>
      <c r="KY4288" s="23"/>
    </row>
    <row r="4289" spans="36:311" x14ac:dyDescent="0.2">
      <c r="AJ4289" s="23"/>
      <c r="HH4289"/>
      <c r="IW4289" s="36"/>
      <c r="JI4289"/>
      <c r="JJ4289"/>
      <c r="KX4289" s="23"/>
      <c r="KY4289" s="23"/>
    </row>
    <row r="4290" spans="36:311" x14ac:dyDescent="0.2">
      <c r="AJ4290" s="23"/>
      <c r="HH4290"/>
      <c r="IW4290" s="36"/>
      <c r="JI4290"/>
      <c r="JJ4290"/>
      <c r="KX4290" s="23"/>
      <c r="KY4290" s="23"/>
    </row>
    <row r="4291" spans="36:311" x14ac:dyDescent="0.2">
      <c r="AJ4291" s="23"/>
      <c r="HH4291"/>
      <c r="IW4291" s="36"/>
      <c r="JI4291"/>
      <c r="JJ4291"/>
      <c r="KX4291" s="23"/>
      <c r="KY4291" s="23"/>
    </row>
    <row r="4292" spans="36:311" x14ac:dyDescent="0.2">
      <c r="AJ4292" s="23"/>
      <c r="HH4292"/>
      <c r="IW4292" s="36"/>
      <c r="JI4292"/>
      <c r="JJ4292"/>
      <c r="KX4292" s="23"/>
      <c r="KY4292" s="23"/>
    </row>
    <row r="4293" spans="36:311" x14ac:dyDescent="0.2">
      <c r="AJ4293" s="23"/>
      <c r="HH4293"/>
      <c r="IW4293" s="36"/>
      <c r="JI4293"/>
      <c r="JJ4293"/>
      <c r="KX4293" s="23"/>
      <c r="KY4293" s="23"/>
    </row>
    <row r="4294" spans="36:311" x14ac:dyDescent="0.2">
      <c r="AJ4294" s="23"/>
      <c r="HH4294"/>
      <c r="IW4294" s="36"/>
      <c r="JI4294"/>
      <c r="JJ4294"/>
      <c r="KX4294" s="23"/>
      <c r="KY4294" s="23"/>
    </row>
    <row r="4295" spans="36:311" x14ac:dyDescent="0.2">
      <c r="AJ4295" s="23"/>
      <c r="HH4295"/>
      <c r="IW4295" s="36"/>
      <c r="JI4295"/>
      <c r="JJ4295"/>
      <c r="KX4295" s="23"/>
      <c r="KY4295" s="23"/>
    </row>
    <row r="4296" spans="36:311" x14ac:dyDescent="0.2">
      <c r="AJ4296" s="23"/>
      <c r="HH4296"/>
      <c r="IW4296" s="36"/>
      <c r="JI4296"/>
      <c r="JJ4296"/>
      <c r="KX4296" s="23"/>
      <c r="KY4296" s="23"/>
    </row>
    <row r="4297" spans="36:311" x14ac:dyDescent="0.2">
      <c r="AJ4297" s="23"/>
      <c r="HH4297"/>
      <c r="IW4297" s="36"/>
      <c r="JI4297"/>
      <c r="JJ4297"/>
      <c r="KX4297" s="23"/>
      <c r="KY4297" s="23"/>
    </row>
    <row r="4298" spans="36:311" x14ac:dyDescent="0.2">
      <c r="AJ4298" s="23"/>
      <c r="HH4298"/>
      <c r="IW4298" s="36"/>
      <c r="JI4298"/>
      <c r="JJ4298"/>
      <c r="KX4298" s="23"/>
      <c r="KY4298" s="23"/>
    </row>
    <row r="4299" spans="36:311" x14ac:dyDescent="0.2">
      <c r="AJ4299" s="23"/>
      <c r="HH4299"/>
      <c r="IW4299" s="36"/>
      <c r="JI4299"/>
      <c r="JJ4299"/>
      <c r="KX4299" s="23"/>
      <c r="KY4299" s="23"/>
    </row>
    <row r="4300" spans="36:311" x14ac:dyDescent="0.2">
      <c r="AJ4300" s="23"/>
      <c r="HH4300"/>
      <c r="IW4300" s="36"/>
      <c r="JI4300"/>
      <c r="JJ4300"/>
      <c r="KX4300" s="23"/>
      <c r="KY4300" s="23"/>
    </row>
    <row r="4301" spans="36:311" x14ac:dyDescent="0.2">
      <c r="AJ4301" s="23"/>
      <c r="HH4301"/>
      <c r="IW4301" s="36"/>
      <c r="JI4301"/>
      <c r="JJ4301"/>
      <c r="KX4301" s="23"/>
      <c r="KY4301" s="23"/>
    </row>
    <row r="4302" spans="36:311" x14ac:dyDescent="0.2">
      <c r="AJ4302" s="23"/>
      <c r="HH4302"/>
      <c r="IW4302" s="36"/>
      <c r="JI4302"/>
      <c r="JJ4302"/>
      <c r="KX4302" s="23"/>
      <c r="KY4302" s="23"/>
    </row>
    <row r="4303" spans="36:311" x14ac:dyDescent="0.2">
      <c r="AJ4303" s="23"/>
      <c r="HH4303"/>
      <c r="IW4303" s="36"/>
      <c r="JI4303"/>
      <c r="JJ4303"/>
      <c r="KX4303" s="23"/>
      <c r="KY4303" s="23"/>
    </row>
    <row r="4304" spans="36:311" x14ac:dyDescent="0.2">
      <c r="AJ4304" s="23"/>
      <c r="HH4304"/>
      <c r="IW4304" s="36"/>
      <c r="JI4304"/>
      <c r="JJ4304"/>
      <c r="KX4304" s="23"/>
      <c r="KY4304" s="23"/>
    </row>
    <row r="4305" spans="36:311" x14ac:dyDescent="0.2">
      <c r="AJ4305" s="23"/>
      <c r="HH4305"/>
      <c r="IW4305" s="36"/>
      <c r="JI4305"/>
      <c r="JJ4305"/>
      <c r="KX4305" s="23"/>
      <c r="KY4305" s="23"/>
    </row>
    <row r="4306" spans="36:311" x14ac:dyDescent="0.2">
      <c r="AJ4306" s="23"/>
      <c r="HH4306"/>
      <c r="IW4306" s="36"/>
      <c r="JI4306"/>
      <c r="JJ4306"/>
      <c r="KX4306" s="23"/>
      <c r="KY4306" s="23"/>
    </row>
    <row r="4307" spans="36:311" x14ac:dyDescent="0.2">
      <c r="AJ4307" s="23"/>
      <c r="HH4307"/>
      <c r="IW4307" s="36"/>
      <c r="JI4307"/>
      <c r="JJ4307"/>
      <c r="KX4307" s="23"/>
      <c r="KY4307" s="23"/>
    </row>
    <row r="4308" spans="36:311" x14ac:dyDescent="0.2">
      <c r="AJ4308" s="23"/>
      <c r="HH4308"/>
      <c r="IW4308" s="36"/>
      <c r="JI4308"/>
      <c r="JJ4308"/>
      <c r="KX4308" s="23"/>
      <c r="KY4308" s="23"/>
    </row>
    <row r="4309" spans="36:311" x14ac:dyDescent="0.2">
      <c r="AJ4309" s="23"/>
      <c r="HH4309"/>
      <c r="IW4309" s="36"/>
      <c r="JI4309"/>
      <c r="JJ4309"/>
      <c r="KX4309" s="23"/>
      <c r="KY4309" s="23"/>
    </row>
    <row r="4310" spans="36:311" x14ac:dyDescent="0.2">
      <c r="AJ4310" s="23"/>
      <c r="HH4310"/>
      <c r="IW4310" s="36"/>
      <c r="JI4310"/>
      <c r="JJ4310"/>
      <c r="KX4310" s="23"/>
      <c r="KY4310" s="23"/>
    </row>
    <row r="4311" spans="36:311" x14ac:dyDescent="0.2">
      <c r="AJ4311" s="23"/>
      <c r="HH4311"/>
      <c r="IW4311" s="36"/>
      <c r="JI4311"/>
      <c r="JJ4311"/>
      <c r="KX4311" s="23"/>
      <c r="KY4311" s="23"/>
    </row>
    <row r="4312" spans="36:311" x14ac:dyDescent="0.2">
      <c r="AJ4312" s="23"/>
      <c r="HH4312"/>
      <c r="IW4312" s="36"/>
      <c r="JI4312"/>
      <c r="JJ4312"/>
      <c r="KX4312" s="23"/>
      <c r="KY4312" s="23"/>
    </row>
    <row r="4313" spans="36:311" x14ac:dyDescent="0.2">
      <c r="AJ4313" s="23"/>
      <c r="HH4313"/>
      <c r="IW4313" s="36"/>
      <c r="JI4313"/>
      <c r="JJ4313"/>
      <c r="KX4313" s="23"/>
      <c r="KY4313" s="23"/>
    </row>
    <row r="4314" spans="36:311" x14ac:dyDescent="0.2">
      <c r="AJ4314" s="23"/>
      <c r="HH4314"/>
      <c r="IW4314" s="36"/>
      <c r="JI4314"/>
      <c r="JJ4314"/>
      <c r="KX4314" s="23"/>
      <c r="KY4314" s="23"/>
    </row>
    <row r="4315" spans="36:311" x14ac:dyDescent="0.2">
      <c r="AJ4315" s="23"/>
      <c r="HH4315"/>
      <c r="IW4315" s="36"/>
      <c r="JI4315"/>
      <c r="JJ4315"/>
      <c r="KX4315" s="23"/>
      <c r="KY4315" s="23"/>
    </row>
    <row r="4316" spans="36:311" x14ac:dyDescent="0.2">
      <c r="AJ4316" s="23"/>
      <c r="HH4316"/>
      <c r="IW4316" s="36"/>
      <c r="JI4316"/>
      <c r="JJ4316"/>
      <c r="KX4316" s="23"/>
      <c r="KY4316" s="23"/>
    </row>
    <row r="4317" spans="36:311" x14ac:dyDescent="0.2">
      <c r="AJ4317" s="23"/>
      <c r="HH4317"/>
      <c r="IW4317" s="36"/>
      <c r="JI4317"/>
      <c r="JJ4317"/>
      <c r="KX4317" s="23"/>
      <c r="KY4317" s="23"/>
    </row>
    <row r="4318" spans="36:311" x14ac:dyDescent="0.2">
      <c r="AJ4318" s="23"/>
      <c r="HH4318"/>
      <c r="IW4318" s="36"/>
      <c r="JI4318"/>
      <c r="JJ4318"/>
      <c r="KX4318" s="23"/>
      <c r="KY4318" s="23"/>
    </row>
    <row r="4319" spans="36:311" x14ac:dyDescent="0.2">
      <c r="AJ4319" s="23"/>
      <c r="HH4319"/>
      <c r="IW4319" s="36"/>
      <c r="JI4319"/>
      <c r="JJ4319"/>
      <c r="KX4319" s="23"/>
      <c r="KY4319" s="23"/>
    </row>
    <row r="4320" spans="36:311" x14ac:dyDescent="0.2">
      <c r="AJ4320" s="23"/>
      <c r="HH4320"/>
      <c r="IW4320" s="36"/>
      <c r="JI4320"/>
      <c r="JJ4320"/>
      <c r="KX4320" s="23"/>
      <c r="KY4320" s="23"/>
    </row>
    <row r="4321" spans="36:311" x14ac:dyDescent="0.2">
      <c r="AJ4321" s="23"/>
      <c r="HH4321"/>
      <c r="IW4321" s="36"/>
      <c r="JI4321"/>
      <c r="JJ4321"/>
      <c r="KX4321" s="23"/>
      <c r="KY4321" s="23"/>
    </row>
    <row r="4322" spans="36:311" x14ac:dyDescent="0.2">
      <c r="AJ4322" s="23"/>
      <c r="HH4322"/>
      <c r="IW4322" s="36"/>
      <c r="JI4322"/>
      <c r="JJ4322"/>
      <c r="KX4322" s="23"/>
      <c r="KY4322" s="23"/>
    </row>
    <row r="4323" spans="36:311" x14ac:dyDescent="0.2">
      <c r="AJ4323" s="23"/>
      <c r="HH4323"/>
      <c r="IW4323" s="36"/>
      <c r="JI4323"/>
      <c r="JJ4323"/>
      <c r="KX4323" s="23"/>
      <c r="KY4323" s="23"/>
    </row>
    <row r="4324" spans="36:311" x14ac:dyDescent="0.2">
      <c r="AJ4324" s="23"/>
      <c r="HH4324"/>
      <c r="IW4324" s="36"/>
      <c r="JI4324"/>
      <c r="JJ4324"/>
      <c r="KX4324" s="23"/>
      <c r="KY4324" s="23"/>
    </row>
    <row r="4325" spans="36:311" x14ac:dyDescent="0.2">
      <c r="AJ4325" s="23"/>
      <c r="HH4325"/>
      <c r="IW4325" s="36"/>
      <c r="JI4325"/>
      <c r="JJ4325"/>
      <c r="KX4325" s="23"/>
      <c r="KY4325" s="23"/>
    </row>
    <row r="4326" spans="36:311" x14ac:dyDescent="0.2">
      <c r="AJ4326" s="23"/>
      <c r="HH4326"/>
      <c r="IW4326" s="36"/>
      <c r="JI4326"/>
      <c r="JJ4326"/>
      <c r="KX4326" s="23"/>
      <c r="KY4326" s="23"/>
    </row>
    <row r="4327" spans="36:311" x14ac:dyDescent="0.2">
      <c r="AJ4327" s="23"/>
      <c r="HH4327"/>
      <c r="IW4327" s="36"/>
      <c r="JI4327"/>
      <c r="JJ4327"/>
      <c r="KX4327" s="23"/>
      <c r="KY4327" s="23"/>
    </row>
    <row r="4328" spans="36:311" x14ac:dyDescent="0.2">
      <c r="AJ4328" s="23"/>
      <c r="HH4328"/>
      <c r="IW4328" s="36"/>
      <c r="JI4328"/>
      <c r="JJ4328"/>
      <c r="KX4328" s="23"/>
      <c r="KY4328" s="23"/>
    </row>
    <row r="4329" spans="36:311" x14ac:dyDescent="0.2">
      <c r="AJ4329" s="23"/>
      <c r="HH4329"/>
      <c r="IW4329" s="36"/>
      <c r="JI4329"/>
      <c r="JJ4329"/>
      <c r="KX4329" s="23"/>
      <c r="KY4329" s="23"/>
    </row>
    <row r="4330" spans="36:311" x14ac:dyDescent="0.2">
      <c r="AJ4330" s="23"/>
      <c r="HH4330"/>
      <c r="IW4330" s="36"/>
      <c r="JI4330"/>
      <c r="JJ4330"/>
      <c r="KX4330" s="23"/>
      <c r="KY4330" s="23"/>
    </row>
    <row r="4331" spans="36:311" x14ac:dyDescent="0.2">
      <c r="AJ4331" s="23"/>
      <c r="HH4331"/>
      <c r="IW4331" s="36"/>
      <c r="JI4331"/>
      <c r="JJ4331"/>
      <c r="KX4331" s="23"/>
      <c r="KY4331" s="23"/>
    </row>
    <row r="4332" spans="36:311" x14ac:dyDescent="0.2">
      <c r="AJ4332" s="23"/>
      <c r="HH4332"/>
      <c r="IW4332" s="36"/>
      <c r="JI4332"/>
      <c r="JJ4332"/>
      <c r="KX4332" s="23"/>
      <c r="KY4332" s="23"/>
    </row>
    <row r="4333" spans="36:311" x14ac:dyDescent="0.2">
      <c r="AJ4333" s="23"/>
      <c r="HH4333"/>
      <c r="IW4333" s="36"/>
      <c r="JI4333"/>
      <c r="JJ4333"/>
      <c r="KX4333" s="23"/>
      <c r="KY4333" s="23"/>
    </row>
    <row r="4334" spans="36:311" x14ac:dyDescent="0.2">
      <c r="AJ4334" s="23"/>
      <c r="HH4334"/>
      <c r="IW4334" s="36"/>
      <c r="JI4334"/>
      <c r="JJ4334"/>
      <c r="KX4334" s="23"/>
      <c r="KY4334" s="23"/>
    </row>
    <row r="4335" spans="36:311" x14ac:dyDescent="0.2">
      <c r="AJ4335" s="23"/>
      <c r="HH4335"/>
      <c r="IW4335" s="36"/>
      <c r="JI4335"/>
      <c r="JJ4335"/>
      <c r="KX4335" s="23"/>
      <c r="KY4335" s="23"/>
    </row>
    <row r="4336" spans="36:311" x14ac:dyDescent="0.2">
      <c r="AJ4336" s="23"/>
      <c r="HH4336"/>
      <c r="IW4336" s="36"/>
      <c r="JI4336"/>
      <c r="JJ4336"/>
      <c r="KX4336" s="23"/>
      <c r="KY4336" s="23"/>
    </row>
    <row r="4337" spans="36:311" x14ac:dyDescent="0.2">
      <c r="AJ4337" s="23"/>
      <c r="HH4337"/>
      <c r="IW4337" s="36"/>
      <c r="JI4337"/>
      <c r="JJ4337"/>
      <c r="KX4337" s="23"/>
      <c r="KY4337" s="23"/>
    </row>
    <row r="4338" spans="36:311" x14ac:dyDescent="0.2">
      <c r="AJ4338" s="23"/>
      <c r="HH4338"/>
      <c r="IW4338" s="36"/>
      <c r="JI4338"/>
      <c r="JJ4338"/>
      <c r="KX4338" s="23"/>
      <c r="KY4338" s="23"/>
    </row>
    <row r="4339" spans="36:311" x14ac:dyDescent="0.2">
      <c r="AJ4339" s="23"/>
      <c r="HH4339"/>
      <c r="IW4339" s="36"/>
      <c r="JI4339"/>
      <c r="JJ4339"/>
      <c r="KX4339" s="23"/>
      <c r="KY4339" s="23"/>
    </row>
    <row r="4340" spans="36:311" x14ac:dyDescent="0.2">
      <c r="AJ4340" s="23"/>
      <c r="HH4340"/>
      <c r="IW4340" s="36"/>
      <c r="JI4340"/>
      <c r="JJ4340"/>
      <c r="KX4340" s="23"/>
      <c r="KY4340" s="23"/>
    </row>
    <row r="4341" spans="36:311" x14ac:dyDescent="0.2">
      <c r="AJ4341" s="23"/>
      <c r="HH4341"/>
      <c r="IW4341" s="36"/>
      <c r="JI4341"/>
      <c r="JJ4341"/>
      <c r="KX4341" s="23"/>
      <c r="KY4341" s="23"/>
    </row>
    <row r="4342" spans="36:311" x14ac:dyDescent="0.2">
      <c r="AJ4342" s="23"/>
      <c r="HH4342"/>
      <c r="IW4342" s="36"/>
      <c r="JI4342"/>
      <c r="JJ4342"/>
      <c r="KX4342" s="23"/>
      <c r="KY4342" s="23"/>
    </row>
    <row r="4343" spans="36:311" x14ac:dyDescent="0.2">
      <c r="AJ4343" s="23"/>
      <c r="HH4343"/>
      <c r="IW4343" s="36"/>
      <c r="JI4343"/>
      <c r="JJ4343"/>
      <c r="KX4343" s="23"/>
      <c r="KY4343" s="23"/>
    </row>
    <row r="4344" spans="36:311" x14ac:dyDescent="0.2">
      <c r="AJ4344" s="23"/>
      <c r="HH4344"/>
      <c r="IW4344" s="36"/>
      <c r="JI4344"/>
      <c r="JJ4344"/>
      <c r="KX4344" s="23"/>
      <c r="KY4344" s="23"/>
    </row>
    <row r="4345" spans="36:311" x14ac:dyDescent="0.2">
      <c r="AJ4345" s="23"/>
      <c r="HH4345"/>
      <c r="IW4345" s="36"/>
      <c r="JI4345"/>
      <c r="JJ4345"/>
      <c r="KX4345" s="23"/>
      <c r="KY4345" s="23"/>
    </row>
    <row r="4346" spans="36:311" x14ac:dyDescent="0.2">
      <c r="AJ4346" s="23"/>
      <c r="HH4346"/>
      <c r="IW4346" s="36"/>
      <c r="JI4346"/>
      <c r="JJ4346"/>
      <c r="KX4346" s="23"/>
      <c r="KY4346" s="23"/>
    </row>
    <row r="4347" spans="36:311" x14ac:dyDescent="0.2">
      <c r="AJ4347" s="23"/>
      <c r="HH4347"/>
      <c r="IW4347" s="36"/>
      <c r="JI4347"/>
      <c r="JJ4347"/>
      <c r="KX4347" s="23"/>
      <c r="KY4347" s="23"/>
    </row>
    <row r="4348" spans="36:311" x14ac:dyDescent="0.2">
      <c r="AJ4348" s="23"/>
      <c r="HH4348"/>
      <c r="IW4348" s="36"/>
      <c r="JI4348"/>
      <c r="JJ4348"/>
      <c r="KX4348" s="23"/>
      <c r="KY4348" s="23"/>
    </row>
    <row r="4349" spans="36:311" x14ac:dyDescent="0.2">
      <c r="AJ4349" s="23"/>
      <c r="HH4349"/>
      <c r="IW4349" s="36"/>
      <c r="JI4349"/>
      <c r="JJ4349"/>
      <c r="KX4349" s="23"/>
      <c r="KY4349" s="23"/>
    </row>
    <row r="4350" spans="36:311" x14ac:dyDescent="0.2">
      <c r="AJ4350" s="23"/>
      <c r="HH4350"/>
      <c r="IW4350" s="36"/>
      <c r="JI4350"/>
      <c r="JJ4350"/>
      <c r="KX4350" s="23"/>
      <c r="KY4350" s="23"/>
    </row>
    <row r="4351" spans="36:311" x14ac:dyDescent="0.2">
      <c r="AJ4351" s="23"/>
      <c r="HH4351"/>
      <c r="IW4351" s="36"/>
      <c r="JI4351"/>
      <c r="JJ4351"/>
      <c r="KX4351" s="23"/>
      <c r="KY4351" s="23"/>
    </row>
    <row r="4352" spans="36:311" x14ac:dyDescent="0.2">
      <c r="AJ4352" s="23"/>
      <c r="HH4352"/>
      <c r="IW4352" s="36"/>
      <c r="JI4352"/>
      <c r="JJ4352"/>
      <c r="KX4352" s="23"/>
      <c r="KY4352" s="23"/>
    </row>
    <row r="4353" spans="36:311" x14ac:dyDescent="0.2">
      <c r="AJ4353" s="23"/>
      <c r="HH4353"/>
      <c r="IW4353" s="36"/>
      <c r="JI4353"/>
      <c r="JJ4353"/>
      <c r="KX4353" s="23"/>
      <c r="KY4353" s="23"/>
    </row>
    <row r="4354" spans="36:311" x14ac:dyDescent="0.2">
      <c r="AJ4354" s="23"/>
      <c r="HH4354"/>
      <c r="IW4354" s="36"/>
      <c r="JI4354"/>
      <c r="JJ4354"/>
      <c r="KX4354" s="23"/>
      <c r="KY4354" s="23"/>
    </row>
    <row r="4355" spans="36:311" x14ac:dyDescent="0.2">
      <c r="AJ4355" s="23"/>
      <c r="HH4355"/>
      <c r="IW4355" s="36"/>
      <c r="JI4355"/>
      <c r="JJ4355"/>
      <c r="KX4355" s="23"/>
      <c r="KY4355" s="23"/>
    </row>
    <row r="4356" spans="36:311" x14ac:dyDescent="0.2">
      <c r="AJ4356" s="23"/>
      <c r="HH4356"/>
      <c r="IW4356" s="36"/>
      <c r="JI4356"/>
      <c r="JJ4356"/>
      <c r="KX4356" s="23"/>
      <c r="KY4356" s="23"/>
    </row>
    <row r="4357" spans="36:311" x14ac:dyDescent="0.2">
      <c r="AJ4357" s="23"/>
      <c r="HH4357"/>
      <c r="IW4357" s="36"/>
      <c r="JI4357"/>
      <c r="JJ4357"/>
      <c r="KX4357" s="23"/>
      <c r="KY4357" s="23"/>
    </row>
    <row r="4358" spans="36:311" x14ac:dyDescent="0.2">
      <c r="AJ4358" s="23"/>
      <c r="HH4358"/>
      <c r="IW4358" s="36"/>
      <c r="JI4358"/>
      <c r="JJ4358"/>
      <c r="KX4358" s="23"/>
      <c r="KY4358" s="23"/>
    </row>
    <row r="4359" spans="36:311" x14ac:dyDescent="0.2">
      <c r="AJ4359" s="23"/>
      <c r="HH4359"/>
      <c r="IW4359" s="36"/>
      <c r="JI4359"/>
      <c r="JJ4359"/>
      <c r="KX4359" s="23"/>
      <c r="KY4359" s="23"/>
    </row>
    <row r="4360" spans="36:311" x14ac:dyDescent="0.2">
      <c r="AJ4360" s="23"/>
      <c r="HH4360"/>
      <c r="IW4360" s="36"/>
      <c r="JI4360"/>
      <c r="JJ4360"/>
      <c r="KX4360" s="23"/>
      <c r="KY4360" s="23"/>
    </row>
    <row r="4361" spans="36:311" x14ac:dyDescent="0.2">
      <c r="AJ4361" s="23"/>
      <c r="HH4361"/>
      <c r="IW4361" s="36"/>
      <c r="JI4361"/>
      <c r="JJ4361"/>
      <c r="KX4361" s="23"/>
      <c r="KY4361" s="23"/>
    </row>
    <row r="4362" spans="36:311" x14ac:dyDescent="0.2">
      <c r="AJ4362" s="23"/>
      <c r="HH4362"/>
      <c r="IW4362" s="36"/>
      <c r="JI4362"/>
      <c r="JJ4362"/>
      <c r="KX4362" s="23"/>
      <c r="KY4362" s="23"/>
    </row>
    <row r="4363" spans="36:311" x14ac:dyDescent="0.2">
      <c r="AJ4363" s="23"/>
      <c r="HH4363"/>
      <c r="IW4363" s="36"/>
      <c r="JI4363"/>
      <c r="JJ4363"/>
      <c r="KX4363" s="23"/>
      <c r="KY4363" s="23"/>
    </row>
    <row r="4364" spans="36:311" x14ac:dyDescent="0.2">
      <c r="AJ4364" s="23"/>
      <c r="HH4364"/>
      <c r="IW4364" s="36"/>
      <c r="JI4364"/>
      <c r="JJ4364"/>
      <c r="KX4364" s="23"/>
      <c r="KY4364" s="23"/>
    </row>
    <row r="4365" spans="36:311" x14ac:dyDescent="0.2">
      <c r="AJ4365" s="23"/>
      <c r="HH4365"/>
      <c r="IW4365" s="36"/>
      <c r="JI4365"/>
      <c r="JJ4365"/>
      <c r="KX4365" s="23"/>
      <c r="KY4365" s="23"/>
    </row>
    <row r="4366" spans="36:311" x14ac:dyDescent="0.2">
      <c r="AJ4366" s="23"/>
      <c r="HH4366"/>
      <c r="IW4366" s="36"/>
      <c r="JI4366"/>
      <c r="JJ4366"/>
      <c r="KX4366" s="23"/>
      <c r="KY4366" s="23"/>
    </row>
    <row r="4367" spans="36:311" x14ac:dyDescent="0.2">
      <c r="AJ4367" s="23"/>
      <c r="HH4367"/>
      <c r="IW4367" s="36"/>
      <c r="JI4367"/>
      <c r="JJ4367"/>
      <c r="KX4367" s="23"/>
      <c r="KY4367" s="23"/>
    </row>
    <row r="4368" spans="36:311" x14ac:dyDescent="0.2">
      <c r="AJ4368" s="23"/>
      <c r="HH4368"/>
      <c r="IW4368" s="36"/>
      <c r="JI4368"/>
      <c r="JJ4368"/>
      <c r="KX4368" s="23"/>
      <c r="KY4368" s="23"/>
    </row>
    <row r="4369" spans="36:311" x14ac:dyDescent="0.2">
      <c r="AJ4369" s="23"/>
      <c r="HH4369"/>
      <c r="IW4369" s="36"/>
      <c r="JI4369"/>
      <c r="JJ4369"/>
      <c r="KX4369" s="23"/>
      <c r="KY4369" s="23"/>
    </row>
    <row r="4370" spans="36:311" x14ac:dyDescent="0.2">
      <c r="AJ4370" s="23"/>
      <c r="HH4370"/>
      <c r="IW4370" s="36"/>
      <c r="JI4370"/>
      <c r="JJ4370"/>
      <c r="KX4370" s="23"/>
      <c r="KY4370" s="23"/>
    </row>
    <row r="4371" spans="36:311" x14ac:dyDescent="0.2">
      <c r="AJ4371" s="23"/>
      <c r="HH4371"/>
      <c r="IW4371" s="36"/>
      <c r="JI4371"/>
      <c r="JJ4371"/>
      <c r="KX4371" s="23"/>
      <c r="KY4371" s="23"/>
    </row>
    <row r="4372" spans="36:311" x14ac:dyDescent="0.2">
      <c r="AJ4372" s="23"/>
      <c r="HH4372"/>
      <c r="IW4372" s="36"/>
      <c r="JI4372"/>
      <c r="JJ4372"/>
      <c r="KX4372" s="23"/>
      <c r="KY4372" s="23"/>
    </row>
    <row r="4373" spans="36:311" x14ac:dyDescent="0.2">
      <c r="AJ4373" s="23"/>
      <c r="HH4373"/>
      <c r="IW4373" s="36"/>
      <c r="JI4373"/>
      <c r="JJ4373"/>
      <c r="KX4373" s="23"/>
      <c r="KY4373" s="23"/>
    </row>
    <row r="4374" spans="36:311" x14ac:dyDescent="0.2">
      <c r="AJ4374" s="23"/>
      <c r="HH4374"/>
      <c r="IW4374" s="36"/>
      <c r="JI4374"/>
      <c r="JJ4374"/>
      <c r="KX4374" s="23"/>
      <c r="KY4374" s="23"/>
    </row>
    <row r="4375" spans="36:311" x14ac:dyDescent="0.2">
      <c r="AJ4375" s="23"/>
      <c r="HH4375"/>
      <c r="IW4375" s="36"/>
      <c r="JI4375"/>
      <c r="JJ4375"/>
      <c r="KX4375" s="23"/>
      <c r="KY4375" s="23"/>
    </row>
    <row r="4376" spans="36:311" x14ac:dyDescent="0.2">
      <c r="AJ4376" s="23"/>
      <c r="HH4376"/>
      <c r="IW4376" s="36"/>
      <c r="JI4376"/>
      <c r="JJ4376"/>
      <c r="KX4376" s="23"/>
      <c r="KY4376" s="23"/>
    </row>
    <row r="4377" spans="36:311" x14ac:dyDescent="0.2">
      <c r="AJ4377" s="23"/>
      <c r="HH4377"/>
      <c r="IW4377" s="36"/>
      <c r="JI4377"/>
      <c r="JJ4377"/>
      <c r="KX4377" s="23"/>
      <c r="KY4377" s="23"/>
    </row>
    <row r="4378" spans="36:311" x14ac:dyDescent="0.2">
      <c r="AJ4378" s="23"/>
      <c r="HH4378"/>
      <c r="IW4378" s="36"/>
      <c r="JI4378"/>
      <c r="JJ4378"/>
      <c r="KX4378" s="23"/>
      <c r="KY4378" s="23"/>
    </row>
    <row r="4379" spans="36:311" x14ac:dyDescent="0.2">
      <c r="AJ4379" s="23"/>
      <c r="HH4379"/>
      <c r="IW4379" s="36"/>
      <c r="JI4379"/>
      <c r="JJ4379"/>
      <c r="KX4379" s="23"/>
      <c r="KY4379" s="23"/>
    </row>
    <row r="4380" spans="36:311" x14ac:dyDescent="0.2">
      <c r="AJ4380" s="23"/>
      <c r="HH4380"/>
      <c r="IW4380" s="36"/>
      <c r="JI4380"/>
      <c r="JJ4380"/>
      <c r="KX4380" s="23"/>
      <c r="KY4380" s="23"/>
    </row>
    <row r="4381" spans="36:311" x14ac:dyDescent="0.2">
      <c r="AJ4381" s="23"/>
      <c r="HH4381"/>
      <c r="IW4381" s="36"/>
      <c r="JI4381"/>
      <c r="JJ4381"/>
      <c r="KX4381" s="23"/>
      <c r="KY4381" s="23"/>
    </row>
    <row r="4382" spans="36:311" x14ac:dyDescent="0.2">
      <c r="AJ4382" s="23"/>
      <c r="HH4382"/>
      <c r="IW4382" s="36"/>
      <c r="JI4382"/>
      <c r="JJ4382"/>
      <c r="KX4382" s="23"/>
      <c r="KY4382" s="23"/>
    </row>
    <row r="4383" spans="36:311" x14ac:dyDescent="0.2">
      <c r="AJ4383" s="23"/>
      <c r="HH4383"/>
      <c r="IW4383" s="36"/>
      <c r="JI4383"/>
      <c r="JJ4383"/>
      <c r="KX4383" s="23"/>
      <c r="KY4383" s="23"/>
    </row>
    <row r="4384" spans="36:311" x14ac:dyDescent="0.2">
      <c r="AJ4384" s="23"/>
      <c r="HH4384"/>
      <c r="IW4384" s="36"/>
      <c r="JI4384"/>
      <c r="JJ4384"/>
      <c r="KX4384" s="23"/>
      <c r="KY4384" s="23"/>
    </row>
    <row r="4385" spans="36:311" x14ac:dyDescent="0.2">
      <c r="AJ4385" s="23"/>
      <c r="HH4385"/>
      <c r="IW4385" s="36"/>
      <c r="JI4385"/>
      <c r="JJ4385"/>
      <c r="KX4385" s="23"/>
      <c r="KY4385" s="23"/>
    </row>
    <row r="4386" spans="36:311" x14ac:dyDescent="0.2">
      <c r="AJ4386" s="23"/>
      <c r="HH4386"/>
      <c r="IW4386" s="36"/>
      <c r="JI4386"/>
      <c r="JJ4386"/>
      <c r="KX4386" s="23"/>
      <c r="KY4386" s="23"/>
    </row>
    <row r="4387" spans="36:311" x14ac:dyDescent="0.2">
      <c r="AJ4387" s="23"/>
      <c r="HH4387"/>
      <c r="IW4387" s="36"/>
      <c r="JI4387"/>
      <c r="JJ4387"/>
      <c r="KX4387" s="23"/>
      <c r="KY4387" s="23"/>
    </row>
    <row r="4388" spans="36:311" x14ac:dyDescent="0.2">
      <c r="AJ4388" s="23"/>
      <c r="HH4388"/>
      <c r="IW4388" s="36"/>
      <c r="JI4388"/>
      <c r="JJ4388"/>
      <c r="KX4388" s="23"/>
      <c r="KY4388" s="23"/>
    </row>
    <row r="4389" spans="36:311" x14ac:dyDescent="0.2">
      <c r="AJ4389" s="23"/>
      <c r="HH4389"/>
      <c r="IW4389" s="36"/>
      <c r="JI4389"/>
      <c r="JJ4389"/>
      <c r="KX4389" s="23"/>
      <c r="KY4389" s="23"/>
    </row>
    <row r="4390" spans="36:311" x14ac:dyDescent="0.2">
      <c r="AJ4390" s="23"/>
      <c r="HH4390"/>
      <c r="IW4390" s="36"/>
      <c r="JI4390"/>
      <c r="JJ4390"/>
      <c r="KX4390" s="23"/>
      <c r="KY4390" s="23"/>
    </row>
    <row r="4391" spans="36:311" x14ac:dyDescent="0.2">
      <c r="AJ4391" s="23"/>
      <c r="HH4391"/>
      <c r="IW4391" s="36"/>
      <c r="JI4391"/>
      <c r="JJ4391"/>
      <c r="KX4391" s="23"/>
      <c r="KY4391" s="23"/>
    </row>
    <row r="4392" spans="36:311" x14ac:dyDescent="0.2">
      <c r="AJ4392" s="23"/>
      <c r="HH4392"/>
      <c r="IW4392" s="36"/>
      <c r="JI4392"/>
      <c r="JJ4392"/>
      <c r="KX4392" s="23"/>
      <c r="KY4392" s="23"/>
    </row>
    <row r="4393" spans="36:311" x14ac:dyDescent="0.2">
      <c r="AJ4393" s="23"/>
      <c r="HH4393"/>
      <c r="IW4393" s="36"/>
      <c r="JI4393"/>
      <c r="JJ4393"/>
      <c r="KX4393" s="23"/>
      <c r="KY4393" s="23"/>
    </row>
    <row r="4394" spans="36:311" x14ac:dyDescent="0.2">
      <c r="AJ4394" s="23"/>
      <c r="HH4394"/>
      <c r="IW4394" s="36"/>
      <c r="JI4394"/>
      <c r="JJ4394"/>
      <c r="KX4394" s="23"/>
      <c r="KY4394" s="23"/>
    </row>
    <row r="4395" spans="36:311" x14ac:dyDescent="0.2">
      <c r="AJ4395" s="23"/>
      <c r="HH4395"/>
      <c r="IW4395" s="36"/>
      <c r="JI4395"/>
      <c r="JJ4395"/>
      <c r="KX4395" s="23"/>
      <c r="KY4395" s="23"/>
    </row>
    <row r="4396" spans="36:311" x14ac:dyDescent="0.2">
      <c r="AJ4396" s="23"/>
      <c r="HH4396"/>
      <c r="IW4396" s="36"/>
      <c r="JI4396"/>
      <c r="JJ4396"/>
      <c r="KX4396" s="23"/>
      <c r="KY4396" s="23"/>
    </row>
    <row r="4397" spans="36:311" x14ac:dyDescent="0.2">
      <c r="AJ4397" s="23"/>
      <c r="HH4397"/>
      <c r="IW4397" s="36"/>
      <c r="JI4397"/>
      <c r="JJ4397"/>
      <c r="KX4397" s="23"/>
      <c r="KY4397" s="23"/>
    </row>
    <row r="4398" spans="36:311" x14ac:dyDescent="0.2">
      <c r="AJ4398" s="23"/>
      <c r="HH4398"/>
      <c r="IW4398" s="36"/>
      <c r="JI4398"/>
      <c r="JJ4398"/>
      <c r="KX4398" s="23"/>
      <c r="KY4398" s="23"/>
    </row>
    <row r="4399" spans="36:311" x14ac:dyDescent="0.2">
      <c r="AJ4399" s="23"/>
      <c r="HH4399"/>
      <c r="IW4399" s="36"/>
      <c r="JI4399"/>
      <c r="JJ4399"/>
      <c r="KX4399" s="23"/>
      <c r="KY4399" s="23"/>
    </row>
    <row r="4400" spans="36:311" x14ac:dyDescent="0.2">
      <c r="AJ4400" s="23"/>
      <c r="HH4400"/>
      <c r="IW4400" s="36"/>
      <c r="JI4400"/>
      <c r="JJ4400"/>
      <c r="KX4400" s="23"/>
      <c r="KY4400" s="23"/>
    </row>
    <row r="4401" spans="36:311" x14ac:dyDescent="0.2">
      <c r="AJ4401" s="23"/>
      <c r="HH4401"/>
      <c r="IW4401" s="36"/>
      <c r="JI4401"/>
      <c r="JJ4401"/>
      <c r="KX4401" s="23"/>
      <c r="KY4401" s="23"/>
    </row>
    <row r="4402" spans="36:311" x14ac:dyDescent="0.2">
      <c r="AJ4402" s="23"/>
      <c r="HH4402"/>
      <c r="IW4402" s="36"/>
      <c r="JI4402"/>
      <c r="JJ4402"/>
      <c r="KX4402" s="23"/>
      <c r="KY4402" s="23"/>
    </row>
    <row r="4403" spans="36:311" x14ac:dyDescent="0.2">
      <c r="AJ4403" s="23"/>
      <c r="HH4403"/>
      <c r="IW4403" s="36"/>
      <c r="JI4403"/>
      <c r="JJ4403"/>
      <c r="KX4403" s="23"/>
      <c r="KY4403" s="23"/>
    </row>
    <row r="4404" spans="36:311" x14ac:dyDescent="0.2">
      <c r="AJ4404" s="23"/>
      <c r="HH4404"/>
      <c r="IW4404" s="36"/>
      <c r="JI4404"/>
      <c r="JJ4404"/>
      <c r="KX4404" s="23"/>
      <c r="KY4404" s="23"/>
    </row>
    <row r="4405" spans="36:311" x14ac:dyDescent="0.2">
      <c r="AJ4405" s="23"/>
      <c r="HH4405"/>
      <c r="IW4405" s="36"/>
      <c r="JI4405"/>
      <c r="JJ4405"/>
      <c r="KX4405" s="23"/>
      <c r="KY4405" s="23"/>
    </row>
    <row r="4406" spans="36:311" x14ac:dyDescent="0.2">
      <c r="AJ4406" s="23"/>
      <c r="HH4406"/>
      <c r="IW4406" s="36"/>
      <c r="JI4406"/>
      <c r="JJ4406"/>
      <c r="KX4406" s="23"/>
      <c r="KY4406" s="23"/>
    </row>
    <row r="4407" spans="36:311" x14ac:dyDescent="0.2">
      <c r="AJ4407" s="23"/>
      <c r="HH4407"/>
      <c r="IW4407" s="36"/>
      <c r="JI4407"/>
      <c r="JJ4407"/>
      <c r="KX4407" s="23"/>
      <c r="KY4407" s="23"/>
    </row>
    <row r="4408" spans="36:311" x14ac:dyDescent="0.2">
      <c r="AJ4408" s="23"/>
      <c r="HH4408"/>
      <c r="IW4408" s="36"/>
      <c r="JI4408"/>
      <c r="JJ4408"/>
      <c r="KX4408" s="23"/>
      <c r="KY4408" s="23"/>
    </row>
    <row r="4409" spans="36:311" x14ac:dyDescent="0.2">
      <c r="AJ4409" s="23"/>
      <c r="HH4409"/>
      <c r="IW4409" s="36"/>
      <c r="JI4409"/>
      <c r="JJ4409"/>
      <c r="KX4409" s="23"/>
      <c r="KY4409" s="23"/>
    </row>
    <row r="4410" spans="36:311" x14ac:dyDescent="0.2">
      <c r="AJ4410" s="23"/>
      <c r="HH4410"/>
      <c r="IW4410" s="36"/>
      <c r="JI4410"/>
      <c r="JJ4410"/>
      <c r="KX4410" s="23"/>
      <c r="KY4410" s="23"/>
    </row>
    <row r="4411" spans="36:311" x14ac:dyDescent="0.2">
      <c r="AJ4411" s="23"/>
      <c r="HH4411"/>
      <c r="IW4411" s="36"/>
      <c r="JI4411"/>
      <c r="JJ4411"/>
      <c r="KX4411" s="23"/>
      <c r="KY4411" s="23"/>
    </row>
    <row r="4412" spans="36:311" x14ac:dyDescent="0.2">
      <c r="AJ4412" s="23"/>
      <c r="HH4412"/>
      <c r="IW4412" s="36"/>
      <c r="JI4412"/>
      <c r="JJ4412"/>
      <c r="KX4412" s="23"/>
      <c r="KY4412" s="23"/>
    </row>
    <row r="4413" spans="36:311" x14ac:dyDescent="0.2">
      <c r="AJ4413" s="23"/>
      <c r="HH4413"/>
      <c r="IW4413" s="36"/>
      <c r="JI4413"/>
      <c r="JJ4413"/>
      <c r="KX4413" s="23"/>
      <c r="KY4413" s="23"/>
    </row>
    <row r="4414" spans="36:311" x14ac:dyDescent="0.2">
      <c r="AJ4414" s="23"/>
      <c r="HH4414"/>
      <c r="IW4414" s="36"/>
      <c r="JI4414"/>
      <c r="JJ4414"/>
      <c r="KX4414" s="23"/>
      <c r="KY4414" s="23"/>
    </row>
    <row r="4415" spans="36:311" x14ac:dyDescent="0.2">
      <c r="AJ4415" s="23"/>
      <c r="HH4415"/>
      <c r="IW4415" s="36"/>
      <c r="JI4415"/>
      <c r="JJ4415"/>
      <c r="KX4415" s="23"/>
      <c r="KY4415" s="23"/>
    </row>
    <row r="4416" spans="36:311" x14ac:dyDescent="0.2">
      <c r="AJ4416" s="23"/>
      <c r="HH4416"/>
      <c r="IW4416" s="36"/>
      <c r="JI4416"/>
      <c r="JJ4416"/>
      <c r="KX4416" s="23"/>
      <c r="KY4416" s="23"/>
    </row>
    <row r="4417" spans="36:311" x14ac:dyDescent="0.2">
      <c r="AJ4417" s="23"/>
      <c r="HH4417"/>
      <c r="IW4417" s="36"/>
      <c r="JI4417"/>
      <c r="JJ4417"/>
      <c r="KX4417" s="23"/>
      <c r="KY4417" s="23"/>
    </row>
    <row r="4418" spans="36:311" x14ac:dyDescent="0.2">
      <c r="AJ4418" s="23"/>
      <c r="HH4418"/>
      <c r="IW4418" s="36"/>
      <c r="JI4418"/>
      <c r="JJ4418"/>
      <c r="KX4418" s="23"/>
      <c r="KY4418" s="23"/>
    </row>
    <row r="4419" spans="36:311" x14ac:dyDescent="0.2">
      <c r="AJ4419" s="23"/>
      <c r="HH4419"/>
      <c r="IW4419" s="36"/>
      <c r="JI4419"/>
      <c r="JJ4419"/>
      <c r="KX4419" s="23"/>
      <c r="KY4419" s="23"/>
    </row>
    <row r="4420" spans="36:311" x14ac:dyDescent="0.2">
      <c r="AJ4420" s="23"/>
      <c r="HH4420"/>
      <c r="IW4420" s="36"/>
      <c r="JI4420"/>
      <c r="JJ4420"/>
      <c r="KX4420" s="23"/>
      <c r="KY4420" s="23"/>
    </row>
    <row r="4421" spans="36:311" x14ac:dyDescent="0.2">
      <c r="AJ4421" s="23"/>
      <c r="HH4421"/>
      <c r="IW4421" s="36"/>
      <c r="JI4421"/>
      <c r="JJ4421"/>
      <c r="KX4421" s="23"/>
      <c r="KY4421" s="23"/>
    </row>
    <row r="4422" spans="36:311" x14ac:dyDescent="0.2">
      <c r="AJ4422" s="23"/>
      <c r="HH4422"/>
      <c r="IW4422" s="36"/>
      <c r="JI4422"/>
      <c r="JJ4422"/>
      <c r="KX4422" s="23"/>
      <c r="KY4422" s="23"/>
    </row>
    <row r="4423" spans="36:311" x14ac:dyDescent="0.2">
      <c r="AJ4423" s="23"/>
      <c r="HH4423"/>
      <c r="IW4423" s="36"/>
      <c r="JI4423"/>
      <c r="JJ4423"/>
      <c r="KX4423" s="23"/>
      <c r="KY4423" s="23"/>
    </row>
    <row r="4424" spans="36:311" x14ac:dyDescent="0.2">
      <c r="AJ4424" s="23"/>
      <c r="HH4424"/>
      <c r="IW4424" s="36"/>
      <c r="JI4424"/>
      <c r="JJ4424"/>
      <c r="KX4424" s="23"/>
      <c r="KY4424" s="23"/>
    </row>
    <row r="4425" spans="36:311" x14ac:dyDescent="0.2">
      <c r="AJ4425" s="23"/>
      <c r="HH4425"/>
      <c r="IW4425" s="36"/>
      <c r="JI4425"/>
      <c r="JJ4425"/>
      <c r="KX4425" s="23"/>
      <c r="KY4425" s="23"/>
    </row>
    <row r="4426" spans="36:311" x14ac:dyDescent="0.2">
      <c r="AJ4426" s="23"/>
      <c r="HH4426"/>
      <c r="IW4426" s="36"/>
      <c r="JI4426"/>
      <c r="JJ4426"/>
      <c r="KX4426" s="23"/>
      <c r="KY4426" s="23"/>
    </row>
    <row r="4427" spans="36:311" x14ac:dyDescent="0.2">
      <c r="AJ4427" s="23"/>
      <c r="HH4427"/>
      <c r="IW4427" s="36"/>
      <c r="JI4427"/>
      <c r="JJ4427"/>
      <c r="KX4427" s="23"/>
      <c r="KY4427" s="23"/>
    </row>
    <row r="4428" spans="36:311" x14ac:dyDescent="0.2">
      <c r="AJ4428" s="23"/>
      <c r="HH4428"/>
      <c r="IW4428" s="36"/>
      <c r="JI4428"/>
      <c r="JJ4428"/>
      <c r="KX4428" s="23"/>
      <c r="KY4428" s="23"/>
    </row>
    <row r="4429" spans="36:311" x14ac:dyDescent="0.2">
      <c r="AJ4429" s="23"/>
      <c r="HH4429"/>
      <c r="IW4429" s="36"/>
      <c r="JI4429"/>
      <c r="JJ4429"/>
      <c r="KX4429" s="23"/>
      <c r="KY4429" s="23"/>
    </row>
    <row r="4430" spans="36:311" x14ac:dyDescent="0.2">
      <c r="AJ4430" s="23"/>
      <c r="HH4430"/>
      <c r="IW4430" s="36"/>
      <c r="JI4430"/>
      <c r="JJ4430"/>
      <c r="KX4430" s="23"/>
      <c r="KY4430" s="23"/>
    </row>
    <row r="4431" spans="36:311" x14ac:dyDescent="0.2">
      <c r="AJ4431" s="23"/>
      <c r="HH4431"/>
      <c r="IW4431" s="36"/>
      <c r="JI4431"/>
      <c r="JJ4431"/>
      <c r="KX4431" s="23"/>
      <c r="KY4431" s="23"/>
    </row>
    <row r="4432" spans="36:311" x14ac:dyDescent="0.2">
      <c r="AJ4432" s="23"/>
      <c r="HH4432"/>
      <c r="IW4432" s="36"/>
      <c r="JI4432"/>
      <c r="JJ4432"/>
      <c r="KX4432" s="23"/>
      <c r="KY4432" s="23"/>
    </row>
    <row r="4433" spans="36:311" x14ac:dyDescent="0.2">
      <c r="AJ4433" s="23"/>
      <c r="HH4433"/>
      <c r="IW4433" s="36"/>
      <c r="JI4433"/>
      <c r="JJ4433"/>
      <c r="KX4433" s="23"/>
      <c r="KY4433" s="23"/>
    </row>
    <row r="4434" spans="36:311" x14ac:dyDescent="0.2">
      <c r="AJ4434" s="23"/>
      <c r="HH4434"/>
      <c r="IW4434" s="36"/>
      <c r="JI4434"/>
      <c r="JJ4434"/>
      <c r="KX4434" s="23"/>
      <c r="KY4434" s="23"/>
    </row>
    <row r="4435" spans="36:311" x14ac:dyDescent="0.2">
      <c r="AJ4435" s="23"/>
      <c r="HH4435"/>
      <c r="IW4435" s="36"/>
      <c r="JI4435"/>
      <c r="JJ4435"/>
      <c r="KX4435" s="23"/>
      <c r="KY4435" s="23"/>
    </row>
    <row r="4436" spans="36:311" x14ac:dyDescent="0.2">
      <c r="AJ4436" s="23"/>
      <c r="HH4436"/>
      <c r="IW4436" s="36"/>
      <c r="JI4436"/>
      <c r="JJ4436"/>
      <c r="KX4436" s="23"/>
      <c r="KY4436" s="23"/>
    </row>
    <row r="4437" spans="36:311" x14ac:dyDescent="0.2">
      <c r="AJ4437" s="23"/>
      <c r="HH4437"/>
      <c r="IW4437" s="36"/>
      <c r="JI4437"/>
      <c r="JJ4437"/>
      <c r="KX4437" s="23"/>
      <c r="KY4437" s="23"/>
    </row>
    <row r="4438" spans="36:311" x14ac:dyDescent="0.2">
      <c r="AJ4438" s="23"/>
      <c r="HH4438"/>
      <c r="IW4438" s="36"/>
      <c r="JI4438"/>
      <c r="JJ4438"/>
      <c r="KX4438" s="23"/>
      <c r="KY4438" s="23"/>
    </row>
    <row r="4439" spans="36:311" x14ac:dyDescent="0.2">
      <c r="AJ4439" s="23"/>
      <c r="HH4439"/>
      <c r="IW4439" s="36"/>
      <c r="JI4439"/>
      <c r="JJ4439"/>
      <c r="KX4439" s="23"/>
      <c r="KY4439" s="23"/>
    </row>
    <row r="4440" spans="36:311" x14ac:dyDescent="0.2">
      <c r="AJ4440" s="23"/>
      <c r="HH4440"/>
      <c r="IW4440" s="36"/>
      <c r="JI4440"/>
      <c r="JJ4440"/>
      <c r="KX4440" s="23"/>
      <c r="KY4440" s="23"/>
    </row>
    <row r="4441" spans="36:311" x14ac:dyDescent="0.2">
      <c r="AJ4441" s="23"/>
      <c r="HH4441"/>
      <c r="IW4441" s="36"/>
      <c r="JI4441"/>
      <c r="JJ4441"/>
      <c r="KX4441" s="23"/>
      <c r="KY4441" s="23"/>
    </row>
    <row r="4442" spans="36:311" x14ac:dyDescent="0.2">
      <c r="AJ4442" s="23"/>
      <c r="HH4442"/>
      <c r="IW4442" s="36"/>
      <c r="JI4442"/>
      <c r="JJ4442"/>
      <c r="KX4442" s="23"/>
      <c r="KY4442" s="23"/>
    </row>
    <row r="4443" spans="36:311" x14ac:dyDescent="0.2">
      <c r="AJ4443" s="23"/>
      <c r="HH4443"/>
      <c r="IW4443" s="36"/>
      <c r="JI4443"/>
      <c r="JJ4443"/>
      <c r="KX4443" s="23"/>
      <c r="KY4443" s="23"/>
    </row>
    <row r="4444" spans="36:311" x14ac:dyDescent="0.2">
      <c r="AJ4444" s="23"/>
      <c r="HH4444"/>
      <c r="IW4444" s="36"/>
      <c r="JI4444"/>
      <c r="JJ4444"/>
      <c r="KX4444" s="23"/>
      <c r="KY4444" s="23"/>
    </row>
    <row r="4445" spans="36:311" x14ac:dyDescent="0.2">
      <c r="AJ4445" s="23"/>
      <c r="HH4445"/>
      <c r="IW4445" s="36"/>
      <c r="JI4445"/>
      <c r="JJ4445"/>
      <c r="KX4445" s="23"/>
      <c r="KY4445" s="23"/>
    </row>
    <row r="4446" spans="36:311" x14ac:dyDescent="0.2">
      <c r="AJ4446" s="23"/>
      <c r="HH4446"/>
      <c r="IW4446" s="36"/>
      <c r="JI4446"/>
      <c r="JJ4446"/>
      <c r="KX4446" s="23"/>
      <c r="KY4446" s="23"/>
    </row>
    <row r="4447" spans="36:311" x14ac:dyDescent="0.2">
      <c r="AJ4447" s="23"/>
      <c r="HH4447"/>
      <c r="IW4447" s="36"/>
      <c r="JI4447"/>
      <c r="JJ4447"/>
      <c r="KX4447" s="23"/>
      <c r="KY4447" s="23"/>
    </row>
    <row r="4448" spans="36:311" x14ac:dyDescent="0.2">
      <c r="AJ4448" s="23"/>
      <c r="HH4448"/>
      <c r="IW4448" s="36"/>
      <c r="JI4448"/>
      <c r="JJ4448"/>
      <c r="KX4448" s="23"/>
      <c r="KY4448" s="23"/>
    </row>
    <row r="4449" spans="36:311" x14ac:dyDescent="0.2">
      <c r="AJ4449" s="23"/>
      <c r="HH4449"/>
      <c r="IW4449" s="36"/>
      <c r="JI4449"/>
      <c r="JJ4449"/>
      <c r="KX4449" s="23"/>
      <c r="KY4449" s="23"/>
    </row>
    <row r="4450" spans="36:311" x14ac:dyDescent="0.2">
      <c r="AJ4450" s="23"/>
      <c r="HH4450"/>
      <c r="IW4450" s="36"/>
      <c r="JI4450"/>
      <c r="JJ4450"/>
      <c r="KX4450" s="23"/>
      <c r="KY4450" s="23"/>
    </row>
    <row r="4451" spans="36:311" x14ac:dyDescent="0.2">
      <c r="AJ4451" s="23"/>
      <c r="HH4451"/>
      <c r="IW4451" s="36"/>
      <c r="JI4451"/>
      <c r="JJ4451"/>
      <c r="KX4451" s="23"/>
      <c r="KY4451" s="23"/>
    </row>
    <row r="4452" spans="36:311" x14ac:dyDescent="0.2">
      <c r="AJ4452" s="23"/>
      <c r="HH4452"/>
      <c r="IW4452" s="36"/>
      <c r="JI4452"/>
      <c r="JJ4452"/>
      <c r="KX4452" s="23"/>
      <c r="KY4452" s="23"/>
    </row>
    <row r="4453" spans="36:311" x14ac:dyDescent="0.2">
      <c r="AJ4453" s="23"/>
      <c r="HH4453"/>
      <c r="IW4453" s="36"/>
      <c r="JI4453"/>
      <c r="JJ4453"/>
      <c r="KX4453" s="23"/>
      <c r="KY4453" s="23"/>
    </row>
    <row r="4454" spans="36:311" x14ac:dyDescent="0.2">
      <c r="AJ4454" s="23"/>
      <c r="HH4454"/>
      <c r="IW4454" s="36"/>
      <c r="JI4454"/>
      <c r="JJ4454"/>
      <c r="KX4454" s="23"/>
      <c r="KY4454" s="23"/>
    </row>
    <row r="4455" spans="36:311" x14ac:dyDescent="0.2">
      <c r="AJ4455" s="23"/>
      <c r="HH4455"/>
      <c r="IW4455" s="36"/>
      <c r="JI4455"/>
      <c r="JJ4455"/>
      <c r="KX4455" s="23"/>
      <c r="KY4455" s="23"/>
    </row>
    <row r="4456" spans="36:311" x14ac:dyDescent="0.2">
      <c r="AJ4456" s="23"/>
      <c r="HH4456"/>
      <c r="IW4456" s="36"/>
      <c r="JI4456"/>
      <c r="JJ4456"/>
      <c r="KX4456" s="23"/>
      <c r="KY4456" s="23"/>
    </row>
    <row r="4457" spans="36:311" x14ac:dyDescent="0.2">
      <c r="AJ4457" s="23"/>
      <c r="HH4457"/>
      <c r="IW4457" s="36"/>
      <c r="JI4457"/>
      <c r="JJ4457"/>
      <c r="KX4457" s="23"/>
      <c r="KY4457" s="23"/>
    </row>
    <row r="4458" spans="36:311" x14ac:dyDescent="0.2">
      <c r="AJ4458" s="23"/>
      <c r="HH4458"/>
      <c r="IW4458" s="36"/>
      <c r="JI4458"/>
      <c r="JJ4458"/>
      <c r="KX4458" s="23"/>
      <c r="KY4458" s="23"/>
    </row>
    <row r="4459" spans="36:311" x14ac:dyDescent="0.2">
      <c r="AJ4459" s="23"/>
      <c r="HH4459"/>
      <c r="IW4459" s="36"/>
      <c r="JI4459"/>
      <c r="JJ4459"/>
      <c r="KX4459" s="23"/>
      <c r="KY4459" s="23"/>
    </row>
    <row r="4460" spans="36:311" x14ac:dyDescent="0.2">
      <c r="AJ4460" s="23"/>
      <c r="HH4460"/>
      <c r="IW4460" s="36"/>
      <c r="JI4460"/>
      <c r="JJ4460"/>
      <c r="KX4460" s="23"/>
      <c r="KY4460" s="23"/>
    </row>
    <row r="4461" spans="36:311" x14ac:dyDescent="0.2">
      <c r="AJ4461" s="23"/>
      <c r="HH4461"/>
      <c r="IW4461" s="36"/>
      <c r="JI4461"/>
      <c r="JJ4461"/>
      <c r="KX4461" s="23"/>
      <c r="KY4461" s="23"/>
    </row>
    <row r="4462" spans="36:311" x14ac:dyDescent="0.2">
      <c r="AJ4462" s="23"/>
      <c r="HH4462"/>
      <c r="IW4462" s="36"/>
      <c r="JI4462"/>
      <c r="JJ4462"/>
      <c r="KX4462" s="23"/>
      <c r="KY4462" s="23"/>
    </row>
    <row r="4463" spans="36:311" x14ac:dyDescent="0.2">
      <c r="AJ4463" s="23"/>
      <c r="HH4463"/>
      <c r="IW4463" s="36"/>
      <c r="JI4463"/>
      <c r="JJ4463"/>
      <c r="KX4463" s="23"/>
      <c r="KY4463" s="23"/>
    </row>
    <row r="4464" spans="36:311" x14ac:dyDescent="0.2">
      <c r="AJ4464" s="23"/>
      <c r="HH4464"/>
      <c r="IW4464" s="36"/>
      <c r="JI4464"/>
      <c r="JJ4464"/>
      <c r="KX4464" s="23"/>
      <c r="KY4464" s="23"/>
    </row>
    <row r="4465" spans="36:311" x14ac:dyDescent="0.2">
      <c r="AJ4465" s="23"/>
      <c r="HH4465"/>
      <c r="IW4465" s="36"/>
      <c r="JI4465"/>
      <c r="JJ4465"/>
      <c r="KX4465" s="23"/>
      <c r="KY4465" s="23"/>
    </row>
    <row r="4466" spans="36:311" x14ac:dyDescent="0.2">
      <c r="AJ4466" s="23"/>
      <c r="HH4466"/>
      <c r="IW4466" s="36"/>
      <c r="JI4466"/>
      <c r="JJ4466"/>
      <c r="KX4466" s="23"/>
      <c r="KY4466" s="23"/>
    </row>
    <row r="4467" spans="36:311" x14ac:dyDescent="0.2">
      <c r="AJ4467" s="23"/>
      <c r="HH4467"/>
      <c r="IW4467" s="36"/>
      <c r="JI4467"/>
      <c r="JJ4467"/>
      <c r="KX4467" s="23"/>
      <c r="KY4467" s="23"/>
    </row>
    <row r="4468" spans="36:311" x14ac:dyDescent="0.2">
      <c r="AJ4468" s="23"/>
      <c r="HH4468"/>
      <c r="IW4468" s="36"/>
      <c r="JI4468"/>
      <c r="JJ4468"/>
      <c r="KX4468" s="23"/>
      <c r="KY4468" s="23"/>
    </row>
    <row r="4469" spans="36:311" x14ac:dyDescent="0.2">
      <c r="AJ4469" s="23"/>
      <c r="HH4469"/>
      <c r="IW4469" s="36"/>
      <c r="JI4469"/>
      <c r="JJ4469"/>
      <c r="KX4469" s="23"/>
      <c r="KY4469" s="23"/>
    </row>
    <row r="4470" spans="36:311" x14ac:dyDescent="0.2">
      <c r="AJ4470" s="23"/>
      <c r="HH4470"/>
      <c r="IW4470" s="36"/>
      <c r="JI4470"/>
      <c r="JJ4470"/>
      <c r="KX4470" s="23"/>
      <c r="KY4470" s="23"/>
    </row>
    <row r="4471" spans="36:311" x14ac:dyDescent="0.2">
      <c r="AJ4471" s="23"/>
      <c r="HH4471"/>
      <c r="IW4471" s="36"/>
      <c r="JI4471"/>
      <c r="JJ4471"/>
      <c r="KX4471" s="23"/>
      <c r="KY4471" s="23"/>
    </row>
    <row r="4472" spans="36:311" x14ac:dyDescent="0.2">
      <c r="AJ4472" s="23"/>
      <c r="HH4472"/>
      <c r="IW4472" s="36"/>
      <c r="JI4472"/>
      <c r="JJ4472"/>
      <c r="KX4472" s="23"/>
      <c r="KY4472" s="23"/>
    </row>
    <row r="4473" spans="36:311" x14ac:dyDescent="0.2">
      <c r="AJ4473" s="23"/>
      <c r="HH4473"/>
      <c r="IW4473" s="36"/>
      <c r="JI4473"/>
      <c r="JJ4473"/>
      <c r="KX4473" s="23"/>
      <c r="KY4473" s="23"/>
    </row>
    <row r="4474" spans="36:311" x14ac:dyDescent="0.2">
      <c r="AJ4474" s="23"/>
      <c r="HH4474"/>
      <c r="IW4474" s="36"/>
      <c r="JI4474"/>
      <c r="JJ4474"/>
      <c r="KX4474" s="23"/>
      <c r="KY4474" s="23"/>
    </row>
    <row r="4475" spans="36:311" x14ac:dyDescent="0.2">
      <c r="AJ4475" s="23"/>
      <c r="HH4475"/>
      <c r="IW4475" s="36"/>
      <c r="JI4475"/>
      <c r="JJ4475"/>
      <c r="KX4475" s="23"/>
      <c r="KY4475" s="23"/>
    </row>
    <row r="4476" spans="36:311" x14ac:dyDescent="0.2">
      <c r="AJ4476" s="23"/>
      <c r="HH4476"/>
      <c r="IW4476" s="36"/>
      <c r="JI4476"/>
      <c r="JJ4476"/>
      <c r="KX4476" s="23"/>
      <c r="KY4476" s="23"/>
    </row>
    <row r="4477" spans="36:311" x14ac:dyDescent="0.2">
      <c r="AJ4477" s="23"/>
      <c r="HH4477"/>
      <c r="IW4477" s="36"/>
      <c r="JI4477"/>
      <c r="JJ4477"/>
      <c r="KX4477" s="23"/>
      <c r="KY4477" s="23"/>
    </row>
    <row r="4478" spans="36:311" x14ac:dyDescent="0.2">
      <c r="AJ4478" s="23"/>
      <c r="HH4478"/>
      <c r="IW4478" s="36"/>
      <c r="JI4478"/>
      <c r="JJ4478"/>
      <c r="KX4478" s="23"/>
      <c r="KY4478" s="23"/>
    </row>
    <row r="4479" spans="36:311" x14ac:dyDescent="0.2">
      <c r="AJ4479" s="23"/>
      <c r="HH4479"/>
      <c r="IW4479" s="36"/>
      <c r="JI4479"/>
      <c r="JJ4479"/>
      <c r="KX4479" s="23"/>
      <c r="KY4479" s="23"/>
    </row>
    <row r="4480" spans="36:311" x14ac:dyDescent="0.2">
      <c r="AJ4480" s="23"/>
      <c r="HH4480"/>
      <c r="IW4480" s="36"/>
      <c r="JI4480"/>
      <c r="JJ4480"/>
      <c r="KX4480" s="23"/>
      <c r="KY4480" s="23"/>
    </row>
    <row r="4481" spans="36:311" x14ac:dyDescent="0.2">
      <c r="AJ4481" s="23"/>
      <c r="HH4481"/>
      <c r="IW4481" s="36"/>
      <c r="JI4481"/>
      <c r="JJ4481"/>
      <c r="KX4481" s="23"/>
      <c r="KY4481" s="23"/>
    </row>
    <row r="4482" spans="36:311" x14ac:dyDescent="0.2">
      <c r="AJ4482" s="23"/>
      <c r="HH4482"/>
      <c r="IW4482" s="36"/>
      <c r="JI4482"/>
      <c r="JJ4482"/>
      <c r="KX4482" s="23"/>
      <c r="KY4482" s="23"/>
    </row>
    <row r="4483" spans="36:311" x14ac:dyDescent="0.2">
      <c r="AJ4483" s="23"/>
      <c r="HH4483"/>
      <c r="IW4483" s="36"/>
      <c r="JI4483"/>
      <c r="JJ4483"/>
      <c r="KX4483" s="23"/>
      <c r="KY4483" s="23"/>
    </row>
    <row r="4484" spans="36:311" x14ac:dyDescent="0.2">
      <c r="AJ4484" s="23"/>
      <c r="HH4484"/>
      <c r="IW4484" s="36"/>
      <c r="JI4484"/>
      <c r="JJ4484"/>
      <c r="KX4484" s="23"/>
      <c r="KY4484" s="23"/>
    </row>
    <row r="4485" spans="36:311" x14ac:dyDescent="0.2">
      <c r="AJ4485" s="23"/>
      <c r="HH4485"/>
      <c r="IW4485" s="36"/>
      <c r="JI4485"/>
      <c r="JJ4485"/>
      <c r="KX4485" s="23"/>
      <c r="KY4485" s="23"/>
    </row>
    <row r="4486" spans="36:311" x14ac:dyDescent="0.2">
      <c r="AJ4486" s="23"/>
      <c r="HH4486"/>
      <c r="IW4486" s="36"/>
      <c r="JI4486"/>
      <c r="JJ4486"/>
      <c r="KX4486" s="23"/>
      <c r="KY4486" s="23"/>
    </row>
    <row r="4487" spans="36:311" x14ac:dyDescent="0.2">
      <c r="AJ4487" s="23"/>
      <c r="HH4487"/>
      <c r="IW4487" s="36"/>
      <c r="JI4487"/>
      <c r="JJ4487"/>
      <c r="KX4487" s="23"/>
      <c r="KY4487" s="23"/>
    </row>
    <row r="4488" spans="36:311" x14ac:dyDescent="0.2">
      <c r="AJ4488" s="23"/>
      <c r="HH4488"/>
      <c r="IW4488" s="36"/>
      <c r="JI4488"/>
      <c r="JJ4488"/>
      <c r="KX4488" s="23"/>
      <c r="KY4488" s="23"/>
    </row>
    <row r="4489" spans="36:311" x14ac:dyDescent="0.2">
      <c r="AJ4489" s="23"/>
      <c r="HH4489"/>
      <c r="IW4489" s="36"/>
      <c r="JI4489"/>
      <c r="JJ4489"/>
      <c r="KX4489" s="23"/>
      <c r="KY4489" s="23"/>
    </row>
    <row r="4490" spans="36:311" x14ac:dyDescent="0.2">
      <c r="AJ4490" s="23"/>
      <c r="HH4490"/>
      <c r="IW4490" s="36"/>
      <c r="JI4490"/>
      <c r="JJ4490"/>
      <c r="KX4490" s="23"/>
      <c r="KY4490" s="23"/>
    </row>
    <row r="4491" spans="36:311" x14ac:dyDescent="0.2">
      <c r="AJ4491" s="23"/>
      <c r="HH4491"/>
      <c r="IW4491" s="36"/>
      <c r="JI4491"/>
      <c r="JJ4491"/>
      <c r="KX4491" s="23"/>
      <c r="KY4491" s="23"/>
    </row>
    <row r="4492" spans="36:311" x14ac:dyDescent="0.2">
      <c r="AJ4492" s="23"/>
      <c r="HH4492"/>
      <c r="IW4492" s="36"/>
      <c r="JI4492"/>
      <c r="JJ4492"/>
      <c r="KX4492" s="23"/>
      <c r="KY4492" s="23"/>
    </row>
    <row r="4493" spans="36:311" x14ac:dyDescent="0.2">
      <c r="AJ4493" s="23"/>
      <c r="HH4493"/>
      <c r="IW4493" s="36"/>
      <c r="JI4493"/>
      <c r="JJ4493"/>
      <c r="KX4493" s="23"/>
      <c r="KY4493" s="23"/>
    </row>
    <row r="4494" spans="36:311" x14ac:dyDescent="0.2">
      <c r="AJ4494" s="23"/>
      <c r="HH4494"/>
      <c r="IW4494" s="36"/>
      <c r="JI4494"/>
      <c r="JJ4494"/>
      <c r="KX4494" s="23"/>
      <c r="KY4494" s="23"/>
    </row>
    <row r="4495" spans="36:311" x14ac:dyDescent="0.2">
      <c r="AJ4495" s="23"/>
      <c r="HH4495"/>
      <c r="IW4495" s="36"/>
      <c r="JI4495"/>
      <c r="JJ4495"/>
      <c r="KX4495" s="23"/>
      <c r="KY4495" s="23"/>
    </row>
    <row r="4496" spans="36:311" x14ac:dyDescent="0.2">
      <c r="AJ4496" s="23"/>
      <c r="HH4496"/>
      <c r="IW4496" s="36"/>
      <c r="JI4496"/>
      <c r="JJ4496"/>
      <c r="KX4496" s="23"/>
      <c r="KY4496" s="23"/>
    </row>
    <row r="4497" spans="36:311" x14ac:dyDescent="0.2">
      <c r="AJ4497" s="23"/>
      <c r="HH4497"/>
      <c r="IW4497" s="36"/>
      <c r="JI4497"/>
      <c r="JJ4497"/>
      <c r="KX4497" s="23"/>
      <c r="KY4497" s="23"/>
    </row>
    <row r="4498" spans="36:311" x14ac:dyDescent="0.2">
      <c r="AJ4498" s="23"/>
      <c r="HH4498"/>
      <c r="IW4498" s="36"/>
      <c r="JI4498"/>
      <c r="JJ4498"/>
      <c r="KX4498" s="23"/>
      <c r="KY4498" s="23"/>
    </row>
    <row r="4499" spans="36:311" x14ac:dyDescent="0.2">
      <c r="AJ4499" s="23"/>
      <c r="HH4499"/>
      <c r="IW4499" s="36"/>
      <c r="JI4499"/>
      <c r="JJ4499"/>
      <c r="KX4499" s="23"/>
      <c r="KY4499" s="23"/>
    </row>
    <row r="4500" spans="36:311" x14ac:dyDescent="0.2">
      <c r="AJ4500" s="23"/>
      <c r="HH4500"/>
      <c r="IW4500" s="36"/>
      <c r="JI4500"/>
      <c r="JJ4500"/>
      <c r="KX4500" s="23"/>
      <c r="KY4500" s="23"/>
    </row>
    <row r="4501" spans="36:311" x14ac:dyDescent="0.2">
      <c r="AJ4501" s="23"/>
      <c r="HH4501"/>
      <c r="IW4501" s="36"/>
      <c r="JI4501"/>
      <c r="JJ4501"/>
      <c r="KX4501" s="23"/>
      <c r="KY4501" s="23"/>
    </row>
    <row r="4502" spans="36:311" x14ac:dyDescent="0.2">
      <c r="AJ4502" s="23"/>
      <c r="HH4502"/>
      <c r="IW4502" s="36"/>
      <c r="JI4502"/>
      <c r="JJ4502"/>
      <c r="KX4502" s="23"/>
      <c r="KY4502" s="23"/>
    </row>
    <row r="4503" spans="36:311" x14ac:dyDescent="0.2">
      <c r="AJ4503" s="23"/>
      <c r="HH4503"/>
      <c r="IW4503" s="36"/>
      <c r="JI4503"/>
      <c r="JJ4503"/>
      <c r="KX4503" s="23"/>
      <c r="KY4503" s="23"/>
    </row>
    <row r="4504" spans="36:311" x14ac:dyDescent="0.2">
      <c r="AJ4504" s="23"/>
      <c r="HH4504"/>
      <c r="IW4504" s="36"/>
      <c r="JI4504"/>
      <c r="JJ4504"/>
      <c r="KX4504" s="23"/>
      <c r="KY4504" s="23"/>
    </row>
    <row r="4505" spans="36:311" x14ac:dyDescent="0.2">
      <c r="AJ4505" s="23"/>
      <c r="HH4505"/>
      <c r="IW4505" s="36"/>
      <c r="JI4505"/>
      <c r="JJ4505"/>
      <c r="KX4505" s="23"/>
      <c r="KY4505" s="23"/>
    </row>
    <row r="4506" spans="36:311" x14ac:dyDescent="0.2">
      <c r="AJ4506" s="23"/>
      <c r="HH4506"/>
      <c r="IW4506" s="36"/>
      <c r="JI4506"/>
      <c r="JJ4506"/>
      <c r="KX4506" s="23"/>
      <c r="KY4506" s="23"/>
    </row>
    <row r="4507" spans="36:311" x14ac:dyDescent="0.2">
      <c r="AJ4507" s="23"/>
      <c r="HH4507"/>
      <c r="IW4507" s="36"/>
      <c r="JI4507"/>
      <c r="JJ4507"/>
      <c r="KX4507" s="23"/>
      <c r="KY4507" s="23"/>
    </row>
    <row r="4508" spans="36:311" x14ac:dyDescent="0.2">
      <c r="AJ4508" s="23"/>
      <c r="HH4508"/>
      <c r="IW4508" s="36"/>
      <c r="JI4508"/>
      <c r="JJ4508"/>
      <c r="KX4508" s="23"/>
      <c r="KY4508" s="23"/>
    </row>
    <row r="4509" spans="36:311" x14ac:dyDescent="0.2">
      <c r="AJ4509" s="23"/>
      <c r="HH4509"/>
      <c r="IW4509" s="36"/>
      <c r="JI4509"/>
      <c r="JJ4509"/>
      <c r="KX4509" s="23"/>
      <c r="KY4509" s="23"/>
    </row>
    <row r="4510" spans="36:311" x14ac:dyDescent="0.2">
      <c r="AJ4510" s="23"/>
      <c r="HH4510"/>
      <c r="IW4510" s="36"/>
      <c r="JI4510"/>
      <c r="JJ4510"/>
      <c r="KX4510" s="23"/>
      <c r="KY4510" s="23"/>
    </row>
    <row r="4511" spans="36:311" x14ac:dyDescent="0.2">
      <c r="AJ4511" s="23"/>
      <c r="HH4511"/>
      <c r="IW4511" s="36"/>
      <c r="JI4511"/>
      <c r="JJ4511"/>
      <c r="KX4511" s="23"/>
      <c r="KY4511" s="23"/>
    </row>
    <row r="4512" spans="36:311" x14ac:dyDescent="0.2">
      <c r="AJ4512" s="23"/>
      <c r="HH4512"/>
      <c r="IW4512" s="36"/>
      <c r="JI4512"/>
      <c r="JJ4512"/>
      <c r="KX4512" s="23"/>
      <c r="KY4512" s="23"/>
    </row>
    <row r="4513" spans="36:311" x14ac:dyDescent="0.2">
      <c r="AJ4513" s="23"/>
      <c r="HH4513"/>
      <c r="IW4513" s="36"/>
      <c r="JI4513"/>
      <c r="JJ4513"/>
      <c r="KX4513" s="23"/>
      <c r="KY4513" s="23"/>
    </row>
    <row r="4514" spans="36:311" x14ac:dyDescent="0.2">
      <c r="AJ4514" s="23"/>
      <c r="HH4514"/>
      <c r="IW4514" s="36"/>
      <c r="JI4514"/>
      <c r="JJ4514"/>
      <c r="KX4514" s="23"/>
      <c r="KY4514" s="23"/>
    </row>
    <row r="4515" spans="36:311" x14ac:dyDescent="0.2">
      <c r="AJ4515" s="23"/>
      <c r="HH4515"/>
      <c r="IW4515" s="36"/>
      <c r="JI4515"/>
      <c r="JJ4515"/>
      <c r="KX4515" s="23"/>
      <c r="KY4515" s="23"/>
    </row>
    <row r="4516" spans="36:311" x14ac:dyDescent="0.2">
      <c r="AJ4516" s="23"/>
      <c r="HH4516"/>
      <c r="IW4516" s="36"/>
      <c r="JI4516"/>
      <c r="JJ4516"/>
      <c r="KX4516" s="23"/>
      <c r="KY4516" s="23"/>
    </row>
    <row r="4517" spans="36:311" x14ac:dyDescent="0.2">
      <c r="AJ4517" s="23"/>
      <c r="HH4517"/>
      <c r="IW4517" s="36"/>
      <c r="JI4517"/>
      <c r="JJ4517"/>
      <c r="KX4517" s="23"/>
      <c r="KY4517" s="23"/>
    </row>
    <row r="4518" spans="36:311" x14ac:dyDescent="0.2">
      <c r="AJ4518" s="23"/>
      <c r="HH4518"/>
      <c r="IW4518" s="36"/>
      <c r="JI4518"/>
      <c r="JJ4518"/>
      <c r="KX4518" s="23"/>
      <c r="KY4518" s="23"/>
    </row>
    <row r="4519" spans="36:311" x14ac:dyDescent="0.2">
      <c r="AJ4519" s="23"/>
      <c r="HH4519"/>
      <c r="IW4519" s="36"/>
      <c r="JI4519"/>
      <c r="JJ4519"/>
      <c r="KX4519" s="23"/>
      <c r="KY4519" s="23"/>
    </row>
    <row r="4520" spans="36:311" x14ac:dyDescent="0.2">
      <c r="AJ4520" s="23"/>
      <c r="HH4520"/>
      <c r="IW4520" s="36"/>
      <c r="JI4520"/>
      <c r="JJ4520"/>
      <c r="KX4520" s="23"/>
      <c r="KY4520" s="23"/>
    </row>
    <row r="4521" spans="36:311" x14ac:dyDescent="0.2">
      <c r="AJ4521" s="23"/>
      <c r="HH4521"/>
      <c r="IW4521" s="36"/>
      <c r="JI4521"/>
      <c r="JJ4521"/>
      <c r="KX4521" s="23"/>
      <c r="KY4521" s="23"/>
    </row>
    <row r="4522" spans="36:311" x14ac:dyDescent="0.2">
      <c r="AJ4522" s="23"/>
      <c r="HH4522"/>
      <c r="IW4522" s="36"/>
      <c r="JI4522"/>
      <c r="JJ4522"/>
      <c r="KX4522" s="23"/>
      <c r="KY4522" s="23"/>
    </row>
    <row r="4523" spans="36:311" x14ac:dyDescent="0.2">
      <c r="AJ4523" s="23"/>
      <c r="HH4523"/>
      <c r="IW4523" s="36"/>
      <c r="JI4523"/>
      <c r="JJ4523"/>
      <c r="KX4523" s="23"/>
      <c r="KY4523" s="23"/>
    </row>
    <row r="4524" spans="36:311" x14ac:dyDescent="0.2">
      <c r="AJ4524" s="23"/>
      <c r="HH4524"/>
      <c r="IW4524" s="36"/>
      <c r="JI4524"/>
      <c r="JJ4524"/>
      <c r="KX4524" s="23"/>
      <c r="KY4524" s="23"/>
    </row>
    <row r="4525" spans="36:311" x14ac:dyDescent="0.2">
      <c r="AJ4525" s="23"/>
      <c r="HH4525"/>
      <c r="IW4525" s="36"/>
      <c r="JI4525"/>
      <c r="JJ4525"/>
      <c r="KX4525" s="23"/>
      <c r="KY4525" s="23"/>
    </row>
    <row r="4526" spans="36:311" x14ac:dyDescent="0.2">
      <c r="AJ4526" s="23"/>
      <c r="HH4526"/>
      <c r="IW4526" s="36"/>
      <c r="JI4526"/>
      <c r="JJ4526"/>
      <c r="KX4526" s="23"/>
      <c r="KY4526" s="23"/>
    </row>
    <row r="4527" spans="36:311" x14ac:dyDescent="0.2">
      <c r="AJ4527" s="23"/>
      <c r="HH4527"/>
      <c r="IW4527" s="36"/>
      <c r="JI4527"/>
      <c r="JJ4527"/>
      <c r="KX4527" s="23"/>
      <c r="KY4527" s="23"/>
    </row>
    <row r="4528" spans="36:311" x14ac:dyDescent="0.2">
      <c r="AJ4528" s="23"/>
      <c r="HH4528"/>
      <c r="IW4528" s="36"/>
      <c r="JI4528"/>
      <c r="JJ4528"/>
      <c r="KX4528" s="23"/>
      <c r="KY4528" s="23"/>
    </row>
    <row r="4529" spans="36:311" x14ac:dyDescent="0.2">
      <c r="AJ4529" s="23"/>
      <c r="HH4529"/>
      <c r="IW4529" s="36"/>
      <c r="JI4529"/>
      <c r="JJ4529"/>
      <c r="KX4529" s="23"/>
      <c r="KY4529" s="23"/>
    </row>
    <row r="4530" spans="36:311" x14ac:dyDescent="0.2">
      <c r="AJ4530" s="23"/>
      <c r="HH4530"/>
      <c r="IW4530" s="36"/>
      <c r="JI4530"/>
      <c r="JJ4530"/>
      <c r="KX4530" s="23"/>
      <c r="KY4530" s="23"/>
    </row>
    <row r="4531" spans="36:311" x14ac:dyDescent="0.2">
      <c r="AJ4531" s="23"/>
      <c r="HH4531"/>
      <c r="IW4531" s="36"/>
      <c r="JI4531"/>
      <c r="JJ4531"/>
      <c r="KX4531" s="23"/>
      <c r="KY4531" s="23"/>
    </row>
    <row r="4532" spans="36:311" x14ac:dyDescent="0.2">
      <c r="AJ4532" s="23"/>
      <c r="HH4532"/>
      <c r="IW4532" s="36"/>
      <c r="JI4532"/>
      <c r="JJ4532"/>
      <c r="KX4532" s="23"/>
      <c r="KY4532" s="23"/>
    </row>
    <row r="4533" spans="36:311" x14ac:dyDescent="0.2">
      <c r="AJ4533" s="23"/>
      <c r="HH4533"/>
      <c r="IW4533" s="36"/>
      <c r="JI4533"/>
      <c r="JJ4533"/>
      <c r="KX4533" s="23"/>
      <c r="KY4533" s="23"/>
    </row>
    <row r="4534" spans="36:311" x14ac:dyDescent="0.2">
      <c r="AJ4534" s="23"/>
      <c r="HH4534"/>
      <c r="IW4534" s="36"/>
      <c r="JI4534"/>
      <c r="JJ4534"/>
      <c r="KX4534" s="23"/>
      <c r="KY4534" s="23"/>
    </row>
    <row r="4535" spans="36:311" x14ac:dyDescent="0.2">
      <c r="AJ4535" s="23"/>
      <c r="HH4535"/>
      <c r="IW4535" s="36"/>
      <c r="JI4535"/>
      <c r="JJ4535"/>
      <c r="KX4535" s="23"/>
      <c r="KY4535" s="23"/>
    </row>
    <row r="4536" spans="36:311" x14ac:dyDescent="0.2">
      <c r="AJ4536" s="23"/>
      <c r="HH4536"/>
      <c r="IW4536" s="36"/>
      <c r="JI4536"/>
      <c r="JJ4536"/>
      <c r="KX4536" s="23"/>
      <c r="KY4536" s="23"/>
    </row>
    <row r="4537" spans="36:311" x14ac:dyDescent="0.2">
      <c r="AJ4537" s="23"/>
      <c r="HH4537"/>
      <c r="IW4537" s="36"/>
      <c r="JI4537"/>
      <c r="JJ4537"/>
      <c r="KX4537" s="23"/>
      <c r="KY4537" s="23"/>
    </row>
    <row r="4538" spans="36:311" x14ac:dyDescent="0.2">
      <c r="AJ4538" s="23"/>
      <c r="HH4538"/>
      <c r="IW4538" s="36"/>
      <c r="JI4538"/>
      <c r="JJ4538"/>
      <c r="KX4538" s="23"/>
      <c r="KY4538" s="23"/>
    </row>
    <row r="4539" spans="36:311" x14ac:dyDescent="0.2">
      <c r="AJ4539" s="23"/>
      <c r="HH4539"/>
      <c r="IW4539" s="36"/>
      <c r="JI4539"/>
      <c r="JJ4539"/>
      <c r="KX4539" s="23"/>
      <c r="KY4539" s="23"/>
    </row>
    <row r="4540" spans="36:311" x14ac:dyDescent="0.2">
      <c r="AJ4540" s="23"/>
      <c r="HH4540"/>
      <c r="IW4540" s="36"/>
      <c r="JI4540"/>
      <c r="JJ4540"/>
      <c r="KX4540" s="23"/>
      <c r="KY4540" s="23"/>
    </row>
    <row r="4541" spans="36:311" x14ac:dyDescent="0.2">
      <c r="AJ4541" s="23"/>
      <c r="HH4541"/>
      <c r="IW4541" s="36"/>
      <c r="JI4541"/>
      <c r="JJ4541"/>
      <c r="KX4541" s="23"/>
      <c r="KY4541" s="23"/>
    </row>
    <row r="4542" spans="36:311" x14ac:dyDescent="0.2">
      <c r="AJ4542" s="23"/>
      <c r="HH4542"/>
      <c r="IW4542" s="36"/>
      <c r="JI4542"/>
      <c r="JJ4542"/>
      <c r="KX4542" s="23"/>
      <c r="KY4542" s="23"/>
    </row>
    <row r="4543" spans="36:311" x14ac:dyDescent="0.2">
      <c r="AJ4543" s="23"/>
      <c r="HH4543"/>
      <c r="IW4543" s="36"/>
      <c r="JI4543"/>
      <c r="JJ4543"/>
      <c r="KX4543" s="23"/>
      <c r="KY4543" s="23"/>
    </row>
    <row r="4544" spans="36:311" x14ac:dyDescent="0.2">
      <c r="AJ4544" s="23"/>
      <c r="HH4544"/>
      <c r="IW4544" s="36"/>
      <c r="JI4544"/>
      <c r="JJ4544"/>
      <c r="KX4544" s="23"/>
      <c r="KY4544" s="23"/>
    </row>
    <row r="4545" spans="36:311" x14ac:dyDescent="0.2">
      <c r="AJ4545" s="23"/>
      <c r="HH4545"/>
      <c r="IW4545" s="36"/>
      <c r="JI4545"/>
      <c r="JJ4545"/>
      <c r="KX4545" s="23"/>
      <c r="KY4545" s="23"/>
    </row>
    <row r="4546" spans="36:311" x14ac:dyDescent="0.2">
      <c r="AJ4546" s="23"/>
      <c r="HH4546"/>
      <c r="IW4546" s="36"/>
      <c r="JI4546"/>
      <c r="JJ4546"/>
      <c r="KX4546" s="23"/>
      <c r="KY4546" s="23"/>
    </row>
    <row r="4547" spans="36:311" x14ac:dyDescent="0.2">
      <c r="AJ4547" s="23"/>
      <c r="HH4547"/>
      <c r="IW4547" s="36"/>
      <c r="JI4547"/>
      <c r="JJ4547"/>
      <c r="KX4547" s="23"/>
      <c r="KY4547" s="23"/>
    </row>
    <row r="4548" spans="36:311" x14ac:dyDescent="0.2">
      <c r="AJ4548" s="23"/>
      <c r="HH4548"/>
      <c r="IW4548" s="36"/>
      <c r="JI4548"/>
      <c r="JJ4548"/>
      <c r="KX4548" s="23"/>
      <c r="KY4548" s="23"/>
    </row>
    <row r="4549" spans="36:311" x14ac:dyDescent="0.2">
      <c r="AJ4549" s="23"/>
      <c r="HH4549"/>
      <c r="IW4549" s="36"/>
      <c r="JI4549"/>
      <c r="JJ4549"/>
      <c r="KX4549" s="23"/>
      <c r="KY4549" s="23"/>
    </row>
    <row r="4550" spans="36:311" x14ac:dyDescent="0.2">
      <c r="AJ4550" s="23"/>
      <c r="HH4550"/>
      <c r="IW4550" s="36"/>
      <c r="JI4550"/>
      <c r="JJ4550"/>
      <c r="KX4550" s="23"/>
      <c r="KY4550" s="23"/>
    </row>
    <row r="4551" spans="36:311" x14ac:dyDescent="0.2">
      <c r="AJ4551" s="23"/>
      <c r="HH4551"/>
      <c r="IW4551" s="36"/>
      <c r="JI4551"/>
      <c r="JJ4551"/>
      <c r="KX4551" s="23"/>
      <c r="KY4551" s="23"/>
    </row>
    <row r="4552" spans="36:311" x14ac:dyDescent="0.2">
      <c r="AJ4552" s="23"/>
      <c r="HH4552"/>
      <c r="IW4552" s="36"/>
      <c r="JI4552"/>
      <c r="JJ4552"/>
      <c r="KX4552" s="23"/>
      <c r="KY4552" s="23"/>
    </row>
    <row r="4553" spans="36:311" x14ac:dyDescent="0.2">
      <c r="AJ4553" s="23"/>
      <c r="HH4553"/>
      <c r="IW4553" s="36"/>
      <c r="JI4553"/>
      <c r="JJ4553"/>
      <c r="KX4553" s="23"/>
      <c r="KY4553" s="23"/>
    </row>
    <row r="4554" spans="36:311" x14ac:dyDescent="0.2">
      <c r="AJ4554" s="23"/>
      <c r="HH4554"/>
      <c r="IW4554" s="36"/>
      <c r="JI4554"/>
      <c r="JJ4554"/>
      <c r="KX4554" s="23"/>
      <c r="KY4554" s="23"/>
    </row>
    <row r="4555" spans="36:311" x14ac:dyDescent="0.2">
      <c r="AJ4555" s="23"/>
      <c r="HH4555"/>
      <c r="IW4555" s="36"/>
      <c r="JI4555"/>
      <c r="JJ4555"/>
      <c r="KX4555" s="23"/>
      <c r="KY4555" s="23"/>
    </row>
    <row r="4556" spans="36:311" x14ac:dyDescent="0.2">
      <c r="AJ4556" s="23"/>
      <c r="HH4556"/>
      <c r="IW4556" s="36"/>
      <c r="JI4556"/>
      <c r="JJ4556"/>
      <c r="KX4556" s="23"/>
      <c r="KY4556" s="23"/>
    </row>
    <row r="4557" spans="36:311" x14ac:dyDescent="0.2">
      <c r="AJ4557" s="23"/>
      <c r="HH4557"/>
      <c r="IW4557" s="36"/>
      <c r="JI4557"/>
      <c r="JJ4557"/>
      <c r="KX4557" s="23"/>
      <c r="KY4557" s="23"/>
    </row>
    <row r="4558" spans="36:311" x14ac:dyDescent="0.2">
      <c r="AJ4558" s="23"/>
      <c r="HH4558"/>
      <c r="IW4558" s="36"/>
      <c r="JI4558"/>
      <c r="JJ4558"/>
      <c r="KX4558" s="23"/>
      <c r="KY4558" s="23"/>
    </row>
    <row r="4559" spans="36:311" x14ac:dyDescent="0.2">
      <c r="AJ4559" s="23"/>
      <c r="HH4559"/>
      <c r="IW4559" s="36"/>
      <c r="JI4559"/>
      <c r="JJ4559"/>
      <c r="KX4559" s="23"/>
      <c r="KY4559" s="23"/>
    </row>
    <row r="4560" spans="36:311" x14ac:dyDescent="0.2">
      <c r="AJ4560" s="23"/>
      <c r="HH4560"/>
      <c r="IW4560" s="36"/>
      <c r="JI4560"/>
      <c r="JJ4560"/>
      <c r="KX4560" s="23"/>
      <c r="KY4560" s="23"/>
    </row>
    <row r="4561" spans="36:311" x14ac:dyDescent="0.2">
      <c r="AJ4561" s="23"/>
      <c r="HH4561"/>
      <c r="IW4561" s="36"/>
      <c r="JI4561"/>
      <c r="JJ4561"/>
      <c r="KX4561" s="23"/>
      <c r="KY4561" s="23"/>
    </row>
    <row r="4562" spans="36:311" x14ac:dyDescent="0.2">
      <c r="AJ4562" s="23"/>
      <c r="HH4562"/>
      <c r="IW4562" s="36"/>
      <c r="JI4562"/>
      <c r="JJ4562"/>
      <c r="KX4562" s="23"/>
      <c r="KY4562" s="23"/>
    </row>
    <row r="4563" spans="36:311" x14ac:dyDescent="0.2">
      <c r="AJ4563" s="23"/>
      <c r="HH4563"/>
      <c r="IW4563" s="36"/>
      <c r="JI4563"/>
      <c r="JJ4563"/>
      <c r="KX4563" s="23"/>
      <c r="KY4563" s="23"/>
    </row>
    <row r="4564" spans="36:311" x14ac:dyDescent="0.2">
      <c r="AJ4564" s="23"/>
      <c r="HH4564"/>
      <c r="IW4564" s="36"/>
      <c r="JI4564"/>
      <c r="JJ4564"/>
      <c r="KX4564" s="23"/>
      <c r="KY4564" s="23"/>
    </row>
    <row r="4565" spans="36:311" x14ac:dyDescent="0.2">
      <c r="AJ4565" s="23"/>
      <c r="HH4565"/>
      <c r="IW4565" s="36"/>
      <c r="JI4565"/>
      <c r="JJ4565"/>
      <c r="KX4565" s="23"/>
      <c r="KY4565" s="23"/>
    </row>
    <row r="4566" spans="36:311" x14ac:dyDescent="0.2">
      <c r="AJ4566" s="23"/>
      <c r="HH4566"/>
      <c r="IW4566" s="36"/>
      <c r="JI4566"/>
      <c r="JJ4566"/>
      <c r="KX4566" s="23"/>
      <c r="KY4566" s="23"/>
    </row>
    <row r="4567" spans="36:311" x14ac:dyDescent="0.2">
      <c r="AJ4567" s="23"/>
      <c r="HH4567"/>
      <c r="IW4567" s="36"/>
      <c r="JI4567"/>
      <c r="JJ4567"/>
      <c r="KX4567" s="23"/>
      <c r="KY4567" s="23"/>
    </row>
    <row r="4568" spans="36:311" x14ac:dyDescent="0.2">
      <c r="AJ4568" s="23"/>
      <c r="HH4568"/>
      <c r="IW4568" s="36"/>
      <c r="JI4568"/>
      <c r="JJ4568"/>
      <c r="KX4568" s="23"/>
      <c r="KY4568" s="23"/>
    </row>
    <row r="4569" spans="36:311" x14ac:dyDescent="0.2">
      <c r="AJ4569" s="23"/>
      <c r="HH4569"/>
      <c r="IW4569" s="36"/>
      <c r="JI4569"/>
      <c r="JJ4569"/>
      <c r="KX4569" s="23"/>
      <c r="KY4569" s="23"/>
    </row>
    <row r="4570" spans="36:311" x14ac:dyDescent="0.2">
      <c r="AJ4570" s="23"/>
      <c r="HH4570"/>
      <c r="IW4570" s="36"/>
      <c r="JI4570"/>
      <c r="JJ4570"/>
      <c r="KX4570" s="23"/>
      <c r="KY4570" s="23"/>
    </row>
    <row r="4571" spans="36:311" x14ac:dyDescent="0.2">
      <c r="AJ4571" s="23"/>
      <c r="HH4571"/>
      <c r="IW4571" s="36"/>
      <c r="JI4571"/>
      <c r="JJ4571"/>
      <c r="KX4571" s="23"/>
      <c r="KY4571" s="23"/>
    </row>
    <row r="4572" spans="36:311" x14ac:dyDescent="0.2">
      <c r="AJ4572" s="23"/>
      <c r="HH4572"/>
      <c r="IW4572" s="36"/>
      <c r="JI4572"/>
      <c r="JJ4572"/>
      <c r="KX4572" s="23"/>
      <c r="KY4572" s="23"/>
    </row>
    <row r="4573" spans="36:311" x14ac:dyDescent="0.2">
      <c r="AJ4573" s="23"/>
      <c r="HH4573"/>
      <c r="IW4573" s="36"/>
      <c r="JI4573"/>
      <c r="JJ4573"/>
      <c r="KX4573" s="23"/>
      <c r="KY4573" s="23"/>
    </row>
    <row r="4574" spans="36:311" x14ac:dyDescent="0.2">
      <c r="AJ4574" s="23"/>
      <c r="HH4574"/>
      <c r="IW4574" s="36"/>
      <c r="JI4574"/>
      <c r="JJ4574"/>
      <c r="KX4574" s="23"/>
      <c r="KY4574" s="23"/>
    </row>
    <row r="4575" spans="36:311" x14ac:dyDescent="0.2">
      <c r="AJ4575" s="23"/>
      <c r="HH4575"/>
      <c r="IW4575" s="36"/>
      <c r="JI4575"/>
      <c r="JJ4575"/>
      <c r="KX4575" s="23"/>
      <c r="KY4575" s="23"/>
    </row>
    <row r="4576" spans="36:311" x14ac:dyDescent="0.2">
      <c r="AJ4576" s="23"/>
      <c r="HH4576"/>
      <c r="IW4576" s="36"/>
      <c r="JI4576"/>
      <c r="JJ4576"/>
      <c r="KX4576" s="23"/>
      <c r="KY4576" s="23"/>
    </row>
    <row r="4577" spans="36:311" x14ac:dyDescent="0.2">
      <c r="AJ4577" s="23"/>
      <c r="HH4577"/>
      <c r="IW4577" s="36"/>
      <c r="JI4577"/>
      <c r="JJ4577"/>
      <c r="KX4577" s="23"/>
      <c r="KY4577" s="23"/>
    </row>
    <row r="4578" spans="36:311" x14ac:dyDescent="0.2">
      <c r="AJ4578" s="23"/>
      <c r="HH4578"/>
      <c r="IW4578" s="36"/>
      <c r="JI4578"/>
      <c r="JJ4578"/>
      <c r="KX4578" s="23"/>
      <c r="KY4578" s="23"/>
    </row>
    <row r="4579" spans="36:311" x14ac:dyDescent="0.2">
      <c r="AJ4579" s="23"/>
      <c r="HH4579"/>
      <c r="IW4579" s="36"/>
      <c r="JI4579"/>
      <c r="JJ4579"/>
      <c r="KX4579" s="23"/>
      <c r="KY4579" s="23"/>
    </row>
    <row r="4580" spans="36:311" x14ac:dyDescent="0.2">
      <c r="AJ4580" s="23"/>
      <c r="HH4580"/>
      <c r="IW4580" s="36"/>
      <c r="JI4580"/>
      <c r="JJ4580"/>
      <c r="KX4580" s="23"/>
      <c r="KY4580" s="23"/>
    </row>
    <row r="4581" spans="36:311" x14ac:dyDescent="0.2">
      <c r="AJ4581" s="23"/>
      <c r="HH4581"/>
      <c r="IW4581" s="36"/>
      <c r="JI4581"/>
      <c r="JJ4581"/>
      <c r="KX4581" s="23"/>
      <c r="KY4581" s="23"/>
    </row>
    <row r="4582" spans="36:311" x14ac:dyDescent="0.2">
      <c r="AJ4582" s="23"/>
      <c r="HH4582"/>
      <c r="IW4582" s="36"/>
      <c r="JI4582"/>
      <c r="JJ4582"/>
      <c r="KX4582" s="23"/>
      <c r="KY4582" s="23"/>
    </row>
    <row r="4583" spans="36:311" x14ac:dyDescent="0.2">
      <c r="AJ4583" s="23"/>
      <c r="HH4583"/>
      <c r="IW4583" s="36"/>
      <c r="JI4583"/>
      <c r="JJ4583"/>
      <c r="KX4583" s="23"/>
      <c r="KY4583" s="23"/>
    </row>
    <row r="4584" spans="36:311" x14ac:dyDescent="0.2">
      <c r="AJ4584" s="23"/>
      <c r="HH4584"/>
      <c r="IW4584" s="36"/>
      <c r="JI4584"/>
      <c r="JJ4584"/>
      <c r="KX4584" s="23"/>
      <c r="KY4584" s="23"/>
    </row>
    <row r="4585" spans="36:311" x14ac:dyDescent="0.2">
      <c r="AJ4585" s="23"/>
      <c r="HH4585"/>
      <c r="IW4585" s="36"/>
      <c r="JI4585"/>
      <c r="JJ4585"/>
      <c r="KX4585" s="23"/>
      <c r="KY4585" s="23"/>
    </row>
    <row r="4586" spans="36:311" x14ac:dyDescent="0.2">
      <c r="AJ4586" s="23"/>
      <c r="HH4586"/>
      <c r="IW4586" s="36"/>
      <c r="JI4586"/>
      <c r="JJ4586"/>
      <c r="KX4586" s="23"/>
      <c r="KY4586" s="23"/>
    </row>
    <row r="4587" spans="36:311" x14ac:dyDescent="0.2">
      <c r="AJ4587" s="23"/>
      <c r="HH4587"/>
      <c r="IW4587" s="36"/>
      <c r="JI4587"/>
      <c r="JJ4587"/>
      <c r="KX4587" s="23"/>
      <c r="KY4587" s="23"/>
    </row>
    <row r="4588" spans="36:311" x14ac:dyDescent="0.2">
      <c r="AJ4588" s="23"/>
      <c r="HH4588"/>
      <c r="IW4588" s="36"/>
      <c r="JI4588"/>
      <c r="JJ4588"/>
      <c r="KX4588" s="23"/>
      <c r="KY4588" s="23"/>
    </row>
    <row r="4589" spans="36:311" x14ac:dyDescent="0.2">
      <c r="AJ4589" s="23"/>
      <c r="HH4589"/>
      <c r="IW4589" s="36"/>
      <c r="JI4589"/>
      <c r="JJ4589"/>
      <c r="KX4589" s="23"/>
      <c r="KY4589" s="23"/>
    </row>
    <row r="4590" spans="36:311" x14ac:dyDescent="0.2">
      <c r="AJ4590" s="23"/>
      <c r="HH4590"/>
      <c r="IW4590" s="36"/>
      <c r="JI4590"/>
      <c r="JJ4590"/>
      <c r="KX4590" s="23"/>
      <c r="KY4590" s="23"/>
    </row>
    <row r="4591" spans="36:311" x14ac:dyDescent="0.2">
      <c r="AJ4591" s="23"/>
      <c r="HH4591"/>
      <c r="IW4591" s="36"/>
      <c r="JI4591"/>
      <c r="JJ4591"/>
      <c r="KX4591" s="23"/>
      <c r="KY4591" s="23"/>
    </row>
    <row r="4592" spans="36:311" x14ac:dyDescent="0.2">
      <c r="AJ4592" s="23"/>
      <c r="HH4592"/>
      <c r="IW4592" s="36"/>
      <c r="JI4592"/>
      <c r="JJ4592"/>
      <c r="KX4592" s="23"/>
      <c r="KY4592" s="23"/>
    </row>
    <row r="4593" spans="36:311" x14ac:dyDescent="0.2">
      <c r="AJ4593" s="23"/>
      <c r="HH4593"/>
      <c r="IW4593" s="36"/>
      <c r="JI4593"/>
      <c r="JJ4593"/>
      <c r="KX4593" s="23"/>
      <c r="KY4593" s="23"/>
    </row>
    <row r="4594" spans="36:311" x14ac:dyDescent="0.2">
      <c r="AJ4594" s="23"/>
      <c r="HH4594"/>
      <c r="IW4594" s="36"/>
      <c r="JI4594"/>
      <c r="JJ4594"/>
      <c r="KX4594" s="23"/>
      <c r="KY4594" s="23"/>
    </row>
    <row r="4595" spans="36:311" x14ac:dyDescent="0.2">
      <c r="AJ4595" s="23"/>
      <c r="HH4595"/>
      <c r="IW4595" s="36"/>
      <c r="JI4595"/>
      <c r="JJ4595"/>
      <c r="KX4595" s="23"/>
      <c r="KY4595" s="23"/>
    </row>
    <row r="4596" spans="36:311" x14ac:dyDescent="0.2">
      <c r="AJ4596" s="23"/>
      <c r="HH4596"/>
      <c r="IW4596" s="36"/>
      <c r="JI4596"/>
      <c r="JJ4596"/>
      <c r="KX4596" s="23"/>
      <c r="KY4596" s="23"/>
    </row>
    <row r="4597" spans="36:311" x14ac:dyDescent="0.2">
      <c r="AJ4597" s="23"/>
      <c r="HH4597"/>
      <c r="IW4597" s="36"/>
      <c r="JI4597"/>
      <c r="JJ4597"/>
      <c r="KX4597" s="23"/>
      <c r="KY4597" s="23"/>
    </row>
    <row r="4598" spans="36:311" x14ac:dyDescent="0.2">
      <c r="AJ4598" s="23"/>
      <c r="HH4598"/>
      <c r="IW4598" s="36"/>
      <c r="JI4598"/>
      <c r="JJ4598"/>
      <c r="KX4598" s="23"/>
      <c r="KY4598" s="23"/>
    </row>
    <row r="4599" spans="36:311" x14ac:dyDescent="0.2">
      <c r="AJ4599" s="23"/>
      <c r="HH4599"/>
      <c r="IW4599" s="36"/>
      <c r="JI4599"/>
      <c r="JJ4599"/>
      <c r="KX4599" s="23"/>
      <c r="KY4599" s="23"/>
    </row>
    <row r="4600" spans="36:311" x14ac:dyDescent="0.2">
      <c r="AJ4600" s="23"/>
      <c r="HH4600"/>
      <c r="IW4600" s="36"/>
      <c r="JI4600"/>
      <c r="JJ4600"/>
      <c r="KX4600" s="23"/>
      <c r="KY4600" s="23"/>
    </row>
    <row r="4601" spans="36:311" x14ac:dyDescent="0.2">
      <c r="AJ4601" s="23"/>
      <c r="HH4601"/>
      <c r="IW4601" s="36"/>
      <c r="JI4601"/>
      <c r="JJ4601"/>
      <c r="KX4601" s="23"/>
      <c r="KY4601" s="23"/>
    </row>
    <row r="4602" spans="36:311" x14ac:dyDescent="0.2">
      <c r="AJ4602" s="23"/>
      <c r="HH4602"/>
      <c r="IW4602" s="36"/>
      <c r="JI4602"/>
      <c r="JJ4602"/>
      <c r="KX4602" s="23"/>
      <c r="KY4602" s="23"/>
    </row>
    <row r="4603" spans="36:311" x14ac:dyDescent="0.2">
      <c r="AJ4603" s="23"/>
      <c r="HH4603"/>
      <c r="IW4603" s="36"/>
      <c r="JI4603"/>
      <c r="JJ4603"/>
      <c r="KX4603" s="23"/>
      <c r="KY4603" s="23"/>
    </row>
    <row r="4604" spans="36:311" x14ac:dyDescent="0.2">
      <c r="AJ4604" s="23"/>
      <c r="HH4604"/>
      <c r="IW4604" s="36"/>
      <c r="JI4604"/>
      <c r="JJ4604"/>
      <c r="KX4604" s="23"/>
      <c r="KY4604" s="23"/>
    </row>
    <row r="4605" spans="36:311" x14ac:dyDescent="0.2">
      <c r="AJ4605" s="23"/>
      <c r="HH4605"/>
      <c r="IW4605" s="36"/>
      <c r="JI4605"/>
      <c r="JJ4605"/>
      <c r="KX4605" s="23"/>
      <c r="KY4605" s="23"/>
    </row>
    <row r="4606" spans="36:311" x14ac:dyDescent="0.2">
      <c r="AJ4606" s="23"/>
      <c r="HH4606"/>
      <c r="IW4606" s="36"/>
      <c r="JI4606"/>
      <c r="JJ4606"/>
      <c r="KX4606" s="23"/>
      <c r="KY4606" s="23"/>
    </row>
    <row r="4607" spans="36:311" x14ac:dyDescent="0.2">
      <c r="AJ4607" s="23"/>
      <c r="HH4607"/>
      <c r="IW4607" s="36"/>
      <c r="JI4607"/>
      <c r="JJ4607"/>
      <c r="KX4607" s="23"/>
      <c r="KY4607" s="23"/>
    </row>
    <row r="4608" spans="36:311" x14ac:dyDescent="0.2">
      <c r="AJ4608" s="23"/>
      <c r="HH4608"/>
      <c r="IW4608" s="36"/>
      <c r="JI4608"/>
      <c r="JJ4608"/>
      <c r="KX4608" s="23"/>
      <c r="KY4608" s="23"/>
    </row>
    <row r="4609" spans="36:311" x14ac:dyDescent="0.2">
      <c r="AJ4609" s="23"/>
      <c r="HH4609"/>
      <c r="IW4609" s="36"/>
      <c r="JI4609"/>
      <c r="JJ4609"/>
      <c r="KX4609" s="23"/>
      <c r="KY4609" s="23"/>
    </row>
    <row r="4610" spans="36:311" x14ac:dyDescent="0.2">
      <c r="AJ4610" s="23"/>
      <c r="HH4610"/>
      <c r="IW4610" s="36"/>
      <c r="JI4610"/>
      <c r="JJ4610"/>
      <c r="KX4610" s="23"/>
      <c r="KY4610" s="23"/>
    </row>
    <row r="4611" spans="36:311" x14ac:dyDescent="0.2">
      <c r="AJ4611" s="23"/>
      <c r="HH4611"/>
      <c r="IW4611" s="36"/>
      <c r="JI4611"/>
      <c r="JJ4611"/>
      <c r="KX4611" s="23"/>
      <c r="KY4611" s="23"/>
    </row>
    <row r="4612" spans="36:311" x14ac:dyDescent="0.2">
      <c r="AJ4612" s="23"/>
      <c r="HH4612"/>
      <c r="IW4612" s="36"/>
      <c r="JI4612"/>
      <c r="JJ4612"/>
      <c r="KX4612" s="23"/>
      <c r="KY4612" s="23"/>
    </row>
    <row r="4613" spans="36:311" x14ac:dyDescent="0.2">
      <c r="AJ4613" s="23"/>
      <c r="HH4613"/>
      <c r="IW4613" s="36"/>
      <c r="JI4613"/>
      <c r="JJ4613"/>
      <c r="KX4613" s="23"/>
      <c r="KY4613" s="23"/>
    </row>
    <row r="4614" spans="36:311" x14ac:dyDescent="0.2">
      <c r="AJ4614" s="23"/>
      <c r="HH4614"/>
      <c r="IW4614" s="36"/>
      <c r="JI4614"/>
      <c r="JJ4614"/>
      <c r="KX4614" s="23"/>
      <c r="KY4614" s="23"/>
    </row>
    <row r="4615" spans="36:311" x14ac:dyDescent="0.2">
      <c r="AJ4615" s="23"/>
      <c r="HH4615"/>
      <c r="IW4615" s="36"/>
      <c r="JI4615"/>
      <c r="JJ4615"/>
      <c r="KX4615" s="23"/>
      <c r="KY4615" s="23"/>
    </row>
    <row r="4616" spans="36:311" x14ac:dyDescent="0.2">
      <c r="AJ4616" s="23"/>
      <c r="HH4616"/>
      <c r="IW4616" s="36"/>
      <c r="JI4616"/>
      <c r="JJ4616"/>
      <c r="KX4616" s="23"/>
      <c r="KY4616" s="23"/>
    </row>
    <row r="4617" spans="36:311" x14ac:dyDescent="0.2">
      <c r="AJ4617" s="23"/>
      <c r="HH4617"/>
      <c r="IW4617" s="36"/>
      <c r="JI4617"/>
      <c r="JJ4617"/>
      <c r="KX4617" s="23"/>
      <c r="KY4617" s="23"/>
    </row>
    <row r="4618" spans="36:311" x14ac:dyDescent="0.2">
      <c r="AJ4618" s="23"/>
      <c r="HH4618"/>
      <c r="IW4618" s="36"/>
      <c r="JI4618"/>
      <c r="JJ4618"/>
      <c r="KX4618" s="23"/>
      <c r="KY4618" s="23"/>
    </row>
    <row r="4619" spans="36:311" x14ac:dyDescent="0.2">
      <c r="AJ4619" s="23"/>
      <c r="HH4619"/>
      <c r="IW4619" s="36"/>
      <c r="JI4619"/>
      <c r="JJ4619"/>
      <c r="KX4619" s="23"/>
      <c r="KY4619" s="23"/>
    </row>
    <row r="4620" spans="36:311" x14ac:dyDescent="0.2">
      <c r="AJ4620" s="23"/>
      <c r="HH4620"/>
      <c r="IW4620" s="36"/>
      <c r="JI4620"/>
      <c r="JJ4620"/>
      <c r="KX4620" s="23"/>
      <c r="KY4620" s="23"/>
    </row>
    <row r="4621" spans="36:311" x14ac:dyDescent="0.2">
      <c r="AJ4621" s="23"/>
      <c r="HH4621"/>
      <c r="IW4621" s="36"/>
      <c r="JI4621"/>
      <c r="JJ4621"/>
      <c r="KX4621" s="23"/>
      <c r="KY4621" s="23"/>
    </row>
    <row r="4622" spans="36:311" x14ac:dyDescent="0.2">
      <c r="AJ4622" s="23"/>
      <c r="HH4622"/>
      <c r="IW4622" s="36"/>
      <c r="JI4622"/>
      <c r="JJ4622"/>
      <c r="KX4622" s="23"/>
      <c r="KY4622" s="23"/>
    </row>
    <row r="4623" spans="36:311" x14ac:dyDescent="0.2">
      <c r="AJ4623" s="23"/>
      <c r="HH4623"/>
      <c r="IW4623" s="36"/>
      <c r="JI4623"/>
      <c r="JJ4623"/>
      <c r="KX4623" s="23"/>
      <c r="KY4623" s="23"/>
    </row>
    <row r="4624" spans="36:311" x14ac:dyDescent="0.2">
      <c r="AJ4624" s="23"/>
      <c r="HH4624"/>
      <c r="IW4624" s="36"/>
      <c r="JI4624"/>
      <c r="JJ4624"/>
      <c r="KX4624" s="23"/>
      <c r="KY4624" s="23"/>
    </row>
    <row r="4625" spans="36:311" x14ac:dyDescent="0.2">
      <c r="AJ4625" s="23"/>
      <c r="HH4625"/>
      <c r="IW4625" s="36"/>
      <c r="JI4625"/>
      <c r="JJ4625"/>
      <c r="KX4625" s="23"/>
      <c r="KY4625" s="23"/>
    </row>
    <row r="4626" spans="36:311" x14ac:dyDescent="0.2">
      <c r="AJ4626" s="23"/>
      <c r="HH4626"/>
      <c r="IW4626" s="36"/>
      <c r="JI4626"/>
      <c r="JJ4626"/>
      <c r="KX4626" s="23"/>
      <c r="KY4626" s="23"/>
    </row>
    <row r="4627" spans="36:311" x14ac:dyDescent="0.2">
      <c r="AJ4627" s="23"/>
      <c r="HH4627"/>
      <c r="IW4627" s="36"/>
      <c r="JI4627"/>
      <c r="JJ4627"/>
      <c r="KX4627" s="23"/>
      <c r="KY4627" s="23"/>
    </row>
    <row r="4628" spans="36:311" x14ac:dyDescent="0.2">
      <c r="AJ4628" s="23"/>
      <c r="HH4628"/>
      <c r="IW4628" s="36"/>
      <c r="JI4628"/>
      <c r="JJ4628"/>
      <c r="KX4628" s="23"/>
      <c r="KY4628" s="23"/>
    </row>
    <row r="4629" spans="36:311" x14ac:dyDescent="0.2">
      <c r="AJ4629" s="23"/>
      <c r="HH4629"/>
      <c r="IW4629" s="36"/>
      <c r="JI4629"/>
      <c r="JJ4629"/>
      <c r="KX4629" s="23"/>
      <c r="KY4629" s="23"/>
    </row>
    <row r="4630" spans="36:311" x14ac:dyDescent="0.2">
      <c r="AJ4630" s="23"/>
      <c r="HH4630"/>
      <c r="IW4630" s="36"/>
      <c r="JI4630"/>
      <c r="JJ4630"/>
      <c r="KX4630" s="23"/>
      <c r="KY4630" s="23"/>
    </row>
    <row r="4631" spans="36:311" x14ac:dyDescent="0.2">
      <c r="AJ4631" s="23"/>
      <c r="HH4631"/>
      <c r="IW4631" s="36"/>
      <c r="JI4631"/>
      <c r="JJ4631"/>
      <c r="KX4631" s="23"/>
      <c r="KY4631" s="23"/>
    </row>
    <row r="4632" spans="36:311" x14ac:dyDescent="0.2">
      <c r="AJ4632" s="23"/>
      <c r="HH4632"/>
      <c r="IW4632" s="36"/>
      <c r="JI4632"/>
      <c r="JJ4632"/>
      <c r="KX4632" s="23"/>
      <c r="KY4632" s="23"/>
    </row>
    <row r="4633" spans="36:311" x14ac:dyDescent="0.2">
      <c r="AJ4633" s="23"/>
      <c r="HH4633"/>
      <c r="IW4633" s="36"/>
      <c r="JI4633"/>
      <c r="JJ4633"/>
      <c r="KX4633" s="23"/>
      <c r="KY4633" s="23"/>
    </row>
    <row r="4634" spans="36:311" x14ac:dyDescent="0.2">
      <c r="AJ4634" s="23"/>
      <c r="HH4634"/>
      <c r="IW4634" s="36"/>
      <c r="JI4634"/>
      <c r="JJ4634"/>
      <c r="KX4634" s="23"/>
      <c r="KY4634" s="23"/>
    </row>
    <row r="4635" spans="36:311" x14ac:dyDescent="0.2">
      <c r="AJ4635" s="23"/>
      <c r="HH4635"/>
      <c r="IW4635" s="36"/>
      <c r="JI4635"/>
      <c r="JJ4635"/>
      <c r="KX4635" s="23"/>
      <c r="KY4635" s="23"/>
    </row>
    <row r="4636" spans="36:311" x14ac:dyDescent="0.2">
      <c r="AJ4636" s="23"/>
      <c r="HH4636"/>
      <c r="IW4636" s="36"/>
      <c r="JI4636"/>
      <c r="JJ4636"/>
      <c r="KX4636" s="23"/>
      <c r="KY4636" s="23"/>
    </row>
    <row r="4637" spans="36:311" x14ac:dyDescent="0.2">
      <c r="AJ4637" s="23"/>
      <c r="HH4637"/>
      <c r="IW4637" s="36"/>
      <c r="JI4637"/>
      <c r="JJ4637"/>
      <c r="KX4637" s="23"/>
      <c r="KY4637" s="23"/>
    </row>
    <row r="4638" spans="36:311" x14ac:dyDescent="0.2">
      <c r="AJ4638" s="23"/>
      <c r="HH4638"/>
      <c r="IW4638" s="36"/>
      <c r="JI4638"/>
      <c r="JJ4638"/>
      <c r="KX4638" s="23"/>
      <c r="KY4638" s="23"/>
    </row>
    <row r="4639" spans="36:311" x14ac:dyDescent="0.2">
      <c r="AJ4639" s="23"/>
      <c r="HH4639"/>
      <c r="IW4639" s="36"/>
      <c r="JI4639"/>
      <c r="JJ4639"/>
      <c r="KX4639" s="23"/>
      <c r="KY4639" s="23"/>
    </row>
    <row r="4640" spans="36:311" x14ac:dyDescent="0.2">
      <c r="AJ4640" s="23"/>
      <c r="HH4640"/>
      <c r="IW4640" s="36"/>
      <c r="JI4640"/>
      <c r="JJ4640"/>
      <c r="KX4640" s="23"/>
      <c r="KY4640" s="23"/>
    </row>
    <row r="4641" spans="36:311" x14ac:dyDescent="0.2">
      <c r="AJ4641" s="23"/>
      <c r="HH4641"/>
      <c r="IW4641" s="36"/>
      <c r="JI4641"/>
      <c r="JJ4641"/>
      <c r="KX4641" s="23"/>
      <c r="KY4641" s="23"/>
    </row>
    <row r="4642" spans="36:311" x14ac:dyDescent="0.2">
      <c r="AJ4642" s="23"/>
      <c r="HH4642"/>
      <c r="IW4642" s="36"/>
      <c r="JI4642"/>
      <c r="JJ4642"/>
      <c r="KX4642" s="23"/>
      <c r="KY4642" s="23"/>
    </row>
    <row r="4643" spans="36:311" x14ac:dyDescent="0.2">
      <c r="AJ4643" s="23"/>
      <c r="HH4643"/>
      <c r="IW4643" s="36"/>
      <c r="JI4643"/>
      <c r="JJ4643"/>
      <c r="KX4643" s="23"/>
      <c r="KY4643" s="23"/>
    </row>
    <row r="4644" spans="36:311" x14ac:dyDescent="0.2">
      <c r="AJ4644" s="23"/>
      <c r="HH4644"/>
      <c r="IW4644" s="36"/>
      <c r="JI4644"/>
      <c r="JJ4644"/>
      <c r="KX4644" s="23"/>
      <c r="KY4644" s="23"/>
    </row>
    <row r="4645" spans="36:311" x14ac:dyDescent="0.2">
      <c r="AJ4645" s="23"/>
      <c r="HH4645"/>
      <c r="IW4645" s="36"/>
      <c r="JI4645"/>
      <c r="JJ4645"/>
      <c r="KX4645" s="23"/>
      <c r="KY4645" s="23"/>
    </row>
    <row r="4646" spans="36:311" x14ac:dyDescent="0.2">
      <c r="AJ4646" s="23"/>
      <c r="HH4646"/>
      <c r="IW4646" s="36"/>
      <c r="JI4646"/>
      <c r="JJ4646"/>
      <c r="KX4646" s="23"/>
      <c r="KY4646" s="23"/>
    </row>
    <row r="4647" spans="36:311" x14ac:dyDescent="0.2">
      <c r="AJ4647" s="23"/>
      <c r="HH4647"/>
      <c r="IW4647" s="36"/>
      <c r="JI4647"/>
      <c r="JJ4647"/>
      <c r="KX4647" s="23"/>
      <c r="KY4647" s="23"/>
    </row>
    <row r="4648" spans="36:311" x14ac:dyDescent="0.2">
      <c r="AJ4648" s="23"/>
      <c r="HH4648"/>
      <c r="IW4648" s="36"/>
      <c r="JI4648"/>
      <c r="JJ4648"/>
      <c r="KX4648" s="23"/>
      <c r="KY4648" s="23"/>
    </row>
    <row r="4649" spans="36:311" x14ac:dyDescent="0.2">
      <c r="AJ4649" s="23"/>
      <c r="HH4649"/>
      <c r="IW4649" s="36"/>
      <c r="JI4649"/>
      <c r="JJ4649"/>
      <c r="KX4649" s="23"/>
      <c r="KY4649" s="23"/>
    </row>
    <row r="4650" spans="36:311" x14ac:dyDescent="0.2">
      <c r="AJ4650" s="23"/>
      <c r="HH4650"/>
      <c r="IW4650" s="36"/>
      <c r="JI4650"/>
      <c r="JJ4650"/>
      <c r="KX4650" s="23"/>
      <c r="KY4650" s="23"/>
    </row>
    <row r="4651" spans="36:311" x14ac:dyDescent="0.2">
      <c r="AJ4651" s="23"/>
      <c r="HH4651"/>
      <c r="IW4651" s="36"/>
      <c r="JI4651"/>
      <c r="JJ4651"/>
      <c r="KX4651" s="23"/>
      <c r="KY4651" s="23"/>
    </row>
    <row r="4652" spans="36:311" x14ac:dyDescent="0.2">
      <c r="AJ4652" s="23"/>
      <c r="HH4652"/>
      <c r="IW4652" s="36"/>
      <c r="JI4652"/>
      <c r="JJ4652"/>
      <c r="KX4652" s="23"/>
      <c r="KY4652" s="23"/>
    </row>
    <row r="4653" spans="36:311" x14ac:dyDescent="0.2">
      <c r="AJ4653" s="23"/>
      <c r="HH4653"/>
      <c r="IW4653" s="36"/>
      <c r="JI4653"/>
      <c r="JJ4653"/>
      <c r="KX4653" s="23"/>
      <c r="KY4653" s="23"/>
    </row>
    <row r="4654" spans="36:311" x14ac:dyDescent="0.2">
      <c r="AJ4654" s="23"/>
      <c r="HH4654"/>
      <c r="IW4654" s="36"/>
      <c r="JI4654"/>
      <c r="JJ4654"/>
      <c r="KX4654" s="23"/>
      <c r="KY4654" s="23"/>
    </row>
    <row r="4655" spans="36:311" x14ac:dyDescent="0.2">
      <c r="AJ4655" s="23"/>
      <c r="HH4655"/>
      <c r="IW4655" s="36"/>
      <c r="JI4655"/>
      <c r="JJ4655"/>
      <c r="KX4655" s="23"/>
      <c r="KY4655" s="23"/>
    </row>
    <row r="4656" spans="36:311" x14ac:dyDescent="0.2">
      <c r="AJ4656" s="23"/>
      <c r="HH4656"/>
      <c r="IW4656" s="36"/>
      <c r="JI4656"/>
      <c r="JJ4656"/>
      <c r="KX4656" s="23"/>
      <c r="KY4656" s="23"/>
    </row>
    <row r="4657" spans="36:311" x14ac:dyDescent="0.2">
      <c r="AJ4657" s="23"/>
      <c r="HH4657"/>
      <c r="IW4657" s="36"/>
      <c r="JI4657"/>
      <c r="JJ4657"/>
      <c r="KX4657" s="23"/>
      <c r="KY4657" s="23"/>
    </row>
    <row r="4658" spans="36:311" x14ac:dyDescent="0.2">
      <c r="AJ4658" s="23"/>
      <c r="HH4658"/>
      <c r="IW4658" s="36"/>
      <c r="JI4658"/>
      <c r="JJ4658"/>
      <c r="KX4658" s="23"/>
      <c r="KY4658" s="23"/>
    </row>
    <row r="4659" spans="36:311" x14ac:dyDescent="0.2">
      <c r="AJ4659" s="23"/>
      <c r="HH4659"/>
      <c r="IW4659" s="36"/>
      <c r="JI4659"/>
      <c r="JJ4659"/>
      <c r="KX4659" s="23"/>
      <c r="KY4659" s="23"/>
    </row>
    <row r="4660" spans="36:311" x14ac:dyDescent="0.2">
      <c r="AJ4660" s="23"/>
      <c r="HH4660"/>
      <c r="IW4660" s="36"/>
      <c r="JI4660"/>
      <c r="JJ4660"/>
      <c r="KX4660" s="23"/>
      <c r="KY4660" s="23"/>
    </row>
    <row r="4661" spans="36:311" x14ac:dyDescent="0.2">
      <c r="AJ4661" s="23"/>
      <c r="HH4661"/>
      <c r="IW4661" s="36"/>
      <c r="JI4661"/>
      <c r="JJ4661"/>
      <c r="KX4661" s="23"/>
      <c r="KY4661" s="23"/>
    </row>
    <row r="4662" spans="36:311" x14ac:dyDescent="0.2">
      <c r="AJ4662" s="23"/>
      <c r="HH4662"/>
      <c r="IW4662" s="36"/>
      <c r="JI4662"/>
      <c r="JJ4662"/>
      <c r="KX4662" s="23"/>
      <c r="KY4662" s="23"/>
    </row>
    <row r="4663" spans="36:311" x14ac:dyDescent="0.2">
      <c r="AJ4663" s="23"/>
      <c r="HH4663"/>
      <c r="IW4663" s="36"/>
      <c r="JI4663"/>
      <c r="JJ4663"/>
      <c r="KX4663" s="23"/>
      <c r="KY4663" s="23"/>
    </row>
    <row r="4664" spans="36:311" x14ac:dyDescent="0.2">
      <c r="AJ4664" s="23"/>
      <c r="HH4664"/>
      <c r="IW4664" s="36"/>
      <c r="JI4664"/>
      <c r="JJ4664"/>
      <c r="KX4664" s="23"/>
      <c r="KY4664" s="23"/>
    </row>
    <row r="4665" spans="36:311" x14ac:dyDescent="0.2">
      <c r="AJ4665" s="23"/>
      <c r="HH4665"/>
      <c r="IW4665" s="36"/>
      <c r="JI4665"/>
      <c r="JJ4665"/>
      <c r="KX4665" s="23"/>
      <c r="KY4665" s="23"/>
    </row>
    <row r="4666" spans="36:311" x14ac:dyDescent="0.2">
      <c r="AJ4666" s="23"/>
      <c r="HH4666"/>
      <c r="IW4666" s="36"/>
      <c r="JI4666"/>
      <c r="JJ4666"/>
      <c r="KX4666" s="23"/>
      <c r="KY4666" s="23"/>
    </row>
    <row r="4667" spans="36:311" x14ac:dyDescent="0.2">
      <c r="AJ4667" s="23"/>
      <c r="HH4667"/>
      <c r="IW4667" s="36"/>
      <c r="JI4667"/>
      <c r="JJ4667"/>
      <c r="KX4667" s="23"/>
      <c r="KY4667" s="23"/>
    </row>
    <row r="4668" spans="36:311" x14ac:dyDescent="0.2">
      <c r="AJ4668" s="23"/>
      <c r="HH4668"/>
      <c r="IW4668" s="36"/>
      <c r="JI4668"/>
      <c r="JJ4668"/>
      <c r="KX4668" s="23"/>
      <c r="KY4668" s="23"/>
    </row>
    <row r="4669" spans="36:311" x14ac:dyDescent="0.2">
      <c r="AJ4669" s="23"/>
      <c r="HH4669"/>
      <c r="IW4669" s="36"/>
      <c r="JI4669"/>
      <c r="JJ4669"/>
      <c r="KX4669" s="23"/>
      <c r="KY4669" s="23"/>
    </row>
    <row r="4670" spans="36:311" x14ac:dyDescent="0.2">
      <c r="AJ4670" s="23"/>
      <c r="HH4670"/>
      <c r="IW4670" s="36"/>
      <c r="JI4670"/>
      <c r="JJ4670"/>
      <c r="KX4670" s="23"/>
      <c r="KY4670" s="23"/>
    </row>
    <row r="4671" spans="36:311" x14ac:dyDescent="0.2">
      <c r="AJ4671" s="23"/>
      <c r="HH4671"/>
      <c r="IW4671" s="36"/>
      <c r="JI4671"/>
      <c r="JJ4671"/>
      <c r="KX4671" s="23"/>
      <c r="KY4671" s="23"/>
    </row>
    <row r="4672" spans="36:311" x14ac:dyDescent="0.2">
      <c r="AJ4672" s="23"/>
      <c r="HH4672"/>
      <c r="IW4672" s="36"/>
      <c r="JI4672"/>
      <c r="JJ4672"/>
      <c r="KX4672" s="23"/>
      <c r="KY4672" s="23"/>
    </row>
    <row r="4673" spans="36:311" x14ac:dyDescent="0.2">
      <c r="AJ4673" s="23"/>
      <c r="HH4673"/>
      <c r="IW4673" s="36"/>
      <c r="JI4673"/>
      <c r="JJ4673"/>
      <c r="KX4673" s="23"/>
      <c r="KY4673" s="23"/>
    </row>
    <row r="4674" spans="36:311" x14ac:dyDescent="0.2">
      <c r="AJ4674" s="23"/>
      <c r="HH4674"/>
      <c r="IW4674" s="36"/>
      <c r="JI4674"/>
      <c r="JJ4674"/>
      <c r="KX4674" s="23"/>
      <c r="KY4674" s="23"/>
    </row>
    <row r="4675" spans="36:311" x14ac:dyDescent="0.2">
      <c r="AJ4675" s="23"/>
      <c r="HH4675"/>
      <c r="IW4675" s="36"/>
      <c r="JI4675"/>
      <c r="JJ4675"/>
      <c r="KX4675" s="23"/>
      <c r="KY4675" s="23"/>
    </row>
    <row r="4676" spans="36:311" x14ac:dyDescent="0.2">
      <c r="AJ4676" s="23"/>
      <c r="HH4676"/>
      <c r="IW4676" s="36"/>
      <c r="JI4676"/>
      <c r="JJ4676"/>
      <c r="KX4676" s="23"/>
      <c r="KY4676" s="23"/>
    </row>
    <row r="4677" spans="36:311" x14ac:dyDescent="0.2">
      <c r="AJ4677" s="23"/>
      <c r="HH4677"/>
      <c r="IW4677" s="36"/>
      <c r="JI4677"/>
      <c r="JJ4677"/>
      <c r="KX4677" s="23"/>
      <c r="KY4677" s="23"/>
    </row>
    <row r="4678" spans="36:311" x14ac:dyDescent="0.2">
      <c r="AJ4678" s="23"/>
      <c r="HH4678"/>
      <c r="IW4678" s="36"/>
      <c r="JI4678"/>
      <c r="JJ4678"/>
      <c r="KX4678" s="23"/>
      <c r="KY4678" s="23"/>
    </row>
    <row r="4679" spans="36:311" x14ac:dyDescent="0.2">
      <c r="AJ4679" s="23"/>
      <c r="HH4679"/>
      <c r="IW4679" s="36"/>
      <c r="JI4679"/>
      <c r="JJ4679"/>
      <c r="KX4679" s="23"/>
      <c r="KY4679" s="23"/>
    </row>
    <row r="4680" spans="36:311" x14ac:dyDescent="0.2">
      <c r="AJ4680" s="23"/>
      <c r="HH4680"/>
      <c r="IW4680" s="36"/>
      <c r="JI4680"/>
      <c r="JJ4680"/>
      <c r="KX4680" s="23"/>
      <c r="KY4680" s="23"/>
    </row>
    <row r="4681" spans="36:311" x14ac:dyDescent="0.2">
      <c r="AJ4681" s="23"/>
      <c r="HH4681"/>
      <c r="IW4681" s="36"/>
      <c r="JI4681"/>
      <c r="JJ4681"/>
      <c r="KX4681" s="23"/>
      <c r="KY4681" s="23"/>
    </row>
    <row r="4682" spans="36:311" x14ac:dyDescent="0.2">
      <c r="AJ4682" s="23"/>
      <c r="HH4682"/>
      <c r="IW4682" s="36"/>
      <c r="JI4682"/>
      <c r="JJ4682"/>
      <c r="KX4682" s="23"/>
      <c r="KY4682" s="23"/>
    </row>
    <row r="4683" spans="36:311" x14ac:dyDescent="0.2">
      <c r="AJ4683" s="23"/>
      <c r="HH4683"/>
      <c r="IW4683" s="36"/>
      <c r="JI4683"/>
      <c r="JJ4683"/>
      <c r="KX4683" s="23"/>
      <c r="KY4683" s="23"/>
    </row>
    <row r="4684" spans="36:311" x14ac:dyDescent="0.2">
      <c r="AJ4684" s="23"/>
      <c r="HH4684"/>
      <c r="IW4684" s="36"/>
      <c r="JI4684"/>
      <c r="JJ4684"/>
      <c r="KX4684" s="23"/>
      <c r="KY4684" s="23"/>
    </row>
    <row r="4685" spans="36:311" x14ac:dyDescent="0.2">
      <c r="AJ4685" s="23"/>
      <c r="HH4685"/>
      <c r="IW4685" s="36"/>
      <c r="JI4685"/>
      <c r="JJ4685"/>
      <c r="KX4685" s="23"/>
      <c r="KY4685" s="23"/>
    </row>
    <row r="4686" spans="36:311" x14ac:dyDescent="0.2">
      <c r="AJ4686" s="23"/>
      <c r="HH4686"/>
      <c r="IW4686" s="36"/>
      <c r="JI4686"/>
      <c r="JJ4686"/>
      <c r="KX4686" s="23"/>
      <c r="KY4686" s="23"/>
    </row>
    <row r="4687" spans="36:311" x14ac:dyDescent="0.2">
      <c r="AJ4687" s="23"/>
      <c r="HH4687"/>
      <c r="IW4687" s="36"/>
      <c r="JI4687"/>
      <c r="JJ4687"/>
      <c r="KX4687" s="23"/>
      <c r="KY4687" s="23"/>
    </row>
    <row r="4688" spans="36:311" x14ac:dyDescent="0.2">
      <c r="AJ4688" s="23"/>
      <c r="HH4688"/>
      <c r="IW4688" s="36"/>
      <c r="JI4688"/>
      <c r="JJ4688"/>
      <c r="KX4688" s="23"/>
      <c r="KY4688" s="23"/>
    </row>
    <row r="4689" spans="36:311" x14ac:dyDescent="0.2">
      <c r="AJ4689" s="23"/>
      <c r="HH4689"/>
      <c r="IW4689" s="36"/>
      <c r="JI4689"/>
      <c r="JJ4689"/>
      <c r="KX4689" s="23"/>
      <c r="KY4689" s="23"/>
    </row>
    <row r="4690" spans="36:311" x14ac:dyDescent="0.2">
      <c r="AJ4690" s="23"/>
      <c r="HH4690"/>
      <c r="IW4690" s="36"/>
      <c r="JI4690"/>
      <c r="JJ4690"/>
      <c r="KX4690" s="23"/>
      <c r="KY4690" s="23"/>
    </row>
    <row r="4691" spans="36:311" x14ac:dyDescent="0.2">
      <c r="AJ4691" s="23"/>
      <c r="HH4691"/>
      <c r="IW4691" s="36"/>
      <c r="JI4691"/>
      <c r="JJ4691"/>
      <c r="KX4691" s="23"/>
      <c r="KY4691" s="23"/>
    </row>
    <row r="4692" spans="36:311" x14ac:dyDescent="0.2">
      <c r="AJ4692" s="23"/>
      <c r="HH4692"/>
      <c r="IW4692" s="36"/>
      <c r="JI4692"/>
      <c r="JJ4692"/>
      <c r="KX4692" s="23"/>
      <c r="KY4692" s="23"/>
    </row>
    <row r="4693" spans="36:311" x14ac:dyDescent="0.2">
      <c r="AJ4693" s="23"/>
      <c r="HH4693"/>
      <c r="IW4693" s="36"/>
      <c r="JI4693"/>
      <c r="JJ4693"/>
      <c r="KX4693" s="23"/>
      <c r="KY4693" s="23"/>
    </row>
    <row r="4694" spans="36:311" x14ac:dyDescent="0.2">
      <c r="AJ4694" s="23"/>
      <c r="HH4694"/>
      <c r="IW4694" s="36"/>
      <c r="JI4694"/>
      <c r="JJ4694"/>
      <c r="KX4694" s="23"/>
      <c r="KY4694" s="23"/>
    </row>
    <row r="4695" spans="36:311" x14ac:dyDescent="0.2">
      <c r="AJ4695" s="23"/>
      <c r="HH4695"/>
      <c r="IW4695" s="36"/>
      <c r="JI4695"/>
      <c r="JJ4695"/>
      <c r="KX4695" s="23"/>
      <c r="KY4695" s="23"/>
    </row>
    <row r="4696" spans="36:311" x14ac:dyDescent="0.2">
      <c r="AJ4696" s="23"/>
      <c r="HH4696"/>
      <c r="IW4696" s="36"/>
      <c r="JI4696"/>
      <c r="JJ4696"/>
      <c r="KX4696" s="23"/>
      <c r="KY4696" s="23"/>
    </row>
    <row r="4697" spans="36:311" x14ac:dyDescent="0.2">
      <c r="AJ4697" s="23"/>
      <c r="HH4697"/>
      <c r="IW4697" s="36"/>
      <c r="JI4697"/>
      <c r="JJ4697"/>
      <c r="KX4697" s="23"/>
      <c r="KY4697" s="23"/>
    </row>
    <row r="4698" spans="36:311" x14ac:dyDescent="0.2">
      <c r="AJ4698" s="23"/>
      <c r="HH4698"/>
      <c r="IW4698" s="36"/>
      <c r="JI4698"/>
      <c r="JJ4698"/>
      <c r="KX4698" s="23"/>
      <c r="KY4698" s="23"/>
    </row>
    <row r="4699" spans="36:311" x14ac:dyDescent="0.2">
      <c r="AJ4699" s="23"/>
      <c r="HH4699"/>
      <c r="IW4699" s="36"/>
      <c r="JI4699"/>
      <c r="JJ4699"/>
      <c r="KX4699" s="23"/>
      <c r="KY4699" s="23"/>
    </row>
    <row r="4700" spans="36:311" x14ac:dyDescent="0.2">
      <c r="AJ4700" s="23"/>
      <c r="HH4700"/>
      <c r="IW4700" s="36"/>
      <c r="JI4700"/>
      <c r="JJ4700"/>
      <c r="KX4700" s="23"/>
      <c r="KY4700" s="23"/>
    </row>
    <row r="4701" spans="36:311" x14ac:dyDescent="0.2">
      <c r="AJ4701" s="23"/>
      <c r="HH4701"/>
      <c r="IW4701" s="36"/>
      <c r="JI4701"/>
      <c r="JJ4701"/>
      <c r="KX4701" s="23"/>
      <c r="KY4701" s="23"/>
    </row>
    <row r="4702" spans="36:311" x14ac:dyDescent="0.2">
      <c r="AJ4702" s="23"/>
      <c r="HH4702"/>
      <c r="IW4702" s="36"/>
      <c r="JI4702"/>
      <c r="JJ4702"/>
      <c r="KX4702" s="23"/>
      <c r="KY4702" s="23"/>
    </row>
    <row r="4703" spans="36:311" x14ac:dyDescent="0.2">
      <c r="AJ4703" s="23"/>
      <c r="HH4703"/>
      <c r="IW4703" s="36"/>
      <c r="JI4703"/>
      <c r="JJ4703"/>
      <c r="KX4703" s="23"/>
      <c r="KY4703" s="23"/>
    </row>
    <row r="4704" spans="36:311" x14ac:dyDescent="0.2">
      <c r="AJ4704" s="23"/>
      <c r="HH4704"/>
      <c r="IW4704" s="36"/>
      <c r="JI4704"/>
      <c r="JJ4704"/>
      <c r="KX4704" s="23"/>
      <c r="KY4704" s="23"/>
    </row>
    <row r="4705" spans="36:311" x14ac:dyDescent="0.2">
      <c r="AJ4705" s="23"/>
      <c r="HH4705"/>
      <c r="IW4705" s="36"/>
      <c r="JI4705"/>
      <c r="JJ4705"/>
      <c r="KX4705" s="23"/>
      <c r="KY4705" s="23"/>
    </row>
    <row r="4706" spans="36:311" x14ac:dyDescent="0.2">
      <c r="AJ4706" s="23"/>
      <c r="HH4706"/>
      <c r="IW4706" s="36"/>
      <c r="JI4706"/>
      <c r="JJ4706"/>
      <c r="KX4706" s="23"/>
      <c r="KY4706" s="23"/>
    </row>
    <row r="4707" spans="36:311" x14ac:dyDescent="0.2">
      <c r="AJ4707" s="23"/>
      <c r="HH4707"/>
      <c r="IW4707" s="36"/>
      <c r="JI4707"/>
      <c r="JJ4707"/>
      <c r="KX4707" s="23"/>
      <c r="KY4707" s="23"/>
    </row>
    <row r="4708" spans="36:311" x14ac:dyDescent="0.2">
      <c r="AJ4708" s="23"/>
      <c r="HH4708"/>
      <c r="IW4708" s="36"/>
      <c r="JI4708"/>
      <c r="JJ4708"/>
      <c r="KX4708" s="23"/>
      <c r="KY4708" s="23"/>
    </row>
    <row r="4709" spans="36:311" x14ac:dyDescent="0.2">
      <c r="AJ4709" s="23"/>
      <c r="HH4709"/>
      <c r="IW4709" s="36"/>
      <c r="JI4709"/>
      <c r="JJ4709"/>
      <c r="KX4709" s="23"/>
      <c r="KY4709" s="23"/>
    </row>
    <row r="4710" spans="36:311" x14ac:dyDescent="0.2">
      <c r="AJ4710" s="23"/>
      <c r="HH4710"/>
      <c r="IW4710" s="36"/>
      <c r="JI4710"/>
      <c r="JJ4710"/>
      <c r="KX4710" s="23"/>
      <c r="KY4710" s="23"/>
    </row>
    <row r="4711" spans="36:311" x14ac:dyDescent="0.2">
      <c r="AJ4711" s="23"/>
      <c r="HH4711"/>
      <c r="IW4711" s="36"/>
      <c r="JI4711"/>
      <c r="JJ4711"/>
      <c r="KX4711" s="23"/>
      <c r="KY4711" s="23"/>
    </row>
    <row r="4712" spans="36:311" x14ac:dyDescent="0.2">
      <c r="AJ4712" s="23"/>
      <c r="HH4712"/>
      <c r="IW4712" s="36"/>
      <c r="JI4712"/>
      <c r="JJ4712"/>
      <c r="KX4712" s="23"/>
      <c r="KY4712" s="23"/>
    </row>
    <row r="4713" spans="36:311" x14ac:dyDescent="0.2">
      <c r="AJ4713" s="23"/>
      <c r="HH4713"/>
      <c r="IW4713" s="36"/>
      <c r="JI4713"/>
      <c r="JJ4713"/>
      <c r="KX4713" s="23"/>
      <c r="KY4713" s="23"/>
    </row>
    <row r="4714" spans="36:311" x14ac:dyDescent="0.2">
      <c r="AJ4714" s="23"/>
      <c r="HH4714"/>
      <c r="IW4714" s="36"/>
      <c r="JI4714"/>
      <c r="JJ4714"/>
      <c r="KX4714" s="23"/>
      <c r="KY4714" s="23"/>
    </row>
    <row r="4715" spans="36:311" x14ac:dyDescent="0.2">
      <c r="AJ4715" s="23"/>
      <c r="HH4715"/>
      <c r="IW4715" s="36"/>
      <c r="JI4715"/>
      <c r="JJ4715"/>
      <c r="KX4715" s="23"/>
      <c r="KY4715" s="23"/>
    </row>
    <row r="4716" spans="36:311" x14ac:dyDescent="0.2">
      <c r="AJ4716" s="23"/>
      <c r="HH4716"/>
      <c r="IW4716" s="36"/>
      <c r="JI4716"/>
      <c r="JJ4716"/>
      <c r="KX4716" s="23"/>
      <c r="KY4716" s="23"/>
    </row>
    <row r="4717" spans="36:311" x14ac:dyDescent="0.2">
      <c r="AJ4717" s="23"/>
      <c r="HH4717"/>
      <c r="IW4717" s="36"/>
      <c r="JI4717"/>
      <c r="JJ4717"/>
      <c r="KX4717" s="23"/>
      <c r="KY4717" s="23"/>
    </row>
    <row r="4718" spans="36:311" x14ac:dyDescent="0.2">
      <c r="AJ4718" s="23"/>
      <c r="HH4718"/>
      <c r="IW4718" s="36"/>
      <c r="JI4718"/>
      <c r="JJ4718"/>
      <c r="KX4718" s="23"/>
      <c r="KY4718" s="23"/>
    </row>
    <row r="4719" spans="36:311" x14ac:dyDescent="0.2">
      <c r="AJ4719" s="23"/>
      <c r="HH4719"/>
      <c r="IW4719" s="36"/>
      <c r="JI4719"/>
      <c r="JJ4719"/>
      <c r="KX4719" s="23"/>
      <c r="KY4719" s="23"/>
    </row>
    <row r="4720" spans="36:311" x14ac:dyDescent="0.2">
      <c r="AJ4720" s="23"/>
      <c r="HH4720"/>
      <c r="IW4720" s="36"/>
      <c r="JI4720"/>
      <c r="JJ4720"/>
      <c r="KX4720" s="23"/>
      <c r="KY4720" s="23"/>
    </row>
    <row r="4721" spans="36:311" x14ac:dyDescent="0.2">
      <c r="AJ4721" s="23"/>
      <c r="HH4721"/>
      <c r="IW4721" s="36"/>
      <c r="JI4721"/>
      <c r="JJ4721"/>
      <c r="KX4721" s="23"/>
      <c r="KY4721" s="23"/>
    </row>
    <row r="4722" spans="36:311" x14ac:dyDescent="0.2">
      <c r="AJ4722" s="23"/>
      <c r="HH4722"/>
      <c r="IW4722" s="36"/>
      <c r="JI4722"/>
      <c r="JJ4722"/>
      <c r="KX4722" s="23"/>
      <c r="KY4722" s="23"/>
    </row>
    <row r="4723" spans="36:311" x14ac:dyDescent="0.2">
      <c r="AJ4723" s="23"/>
      <c r="HH4723"/>
      <c r="IW4723" s="36"/>
      <c r="JI4723"/>
      <c r="JJ4723"/>
      <c r="KX4723" s="23"/>
      <c r="KY4723" s="23"/>
    </row>
    <row r="4724" spans="36:311" x14ac:dyDescent="0.2">
      <c r="AJ4724" s="23"/>
      <c r="HH4724"/>
      <c r="IW4724" s="36"/>
      <c r="JI4724"/>
      <c r="JJ4724"/>
      <c r="KX4724" s="23"/>
      <c r="KY4724" s="23"/>
    </row>
    <row r="4725" spans="36:311" x14ac:dyDescent="0.2">
      <c r="AJ4725" s="23"/>
      <c r="HH4725"/>
      <c r="IW4725" s="36"/>
      <c r="JI4725"/>
      <c r="JJ4725"/>
      <c r="KX4725" s="23"/>
      <c r="KY4725" s="23"/>
    </row>
    <row r="4726" spans="36:311" x14ac:dyDescent="0.2">
      <c r="AJ4726" s="23"/>
      <c r="HH4726"/>
      <c r="IW4726" s="36"/>
      <c r="JI4726"/>
      <c r="JJ4726"/>
      <c r="KX4726" s="23"/>
      <c r="KY4726" s="23"/>
    </row>
    <row r="4727" spans="36:311" x14ac:dyDescent="0.2">
      <c r="AJ4727" s="23"/>
      <c r="HH4727"/>
      <c r="IW4727" s="36"/>
      <c r="JI4727"/>
      <c r="JJ4727"/>
      <c r="KX4727" s="23"/>
      <c r="KY4727" s="23"/>
    </row>
    <row r="4728" spans="36:311" x14ac:dyDescent="0.2">
      <c r="AJ4728" s="23"/>
      <c r="HH4728"/>
      <c r="IW4728" s="36"/>
      <c r="JI4728"/>
      <c r="JJ4728"/>
      <c r="KX4728" s="23"/>
      <c r="KY4728" s="23"/>
    </row>
    <row r="4729" spans="36:311" x14ac:dyDescent="0.2">
      <c r="AJ4729" s="23"/>
      <c r="HH4729"/>
      <c r="IW4729" s="36"/>
      <c r="JI4729"/>
      <c r="JJ4729"/>
      <c r="KX4729" s="23"/>
      <c r="KY4729" s="23"/>
    </row>
    <row r="4730" spans="36:311" x14ac:dyDescent="0.2">
      <c r="AJ4730" s="23"/>
      <c r="HH4730"/>
      <c r="IW4730" s="36"/>
      <c r="JI4730"/>
      <c r="JJ4730"/>
      <c r="KX4730" s="23"/>
      <c r="KY4730" s="23"/>
    </row>
    <row r="4731" spans="36:311" x14ac:dyDescent="0.2">
      <c r="AJ4731" s="23"/>
      <c r="HH4731"/>
      <c r="IW4731" s="36"/>
      <c r="JI4731"/>
      <c r="JJ4731"/>
      <c r="KX4731" s="23"/>
      <c r="KY4731" s="23"/>
    </row>
    <row r="4732" spans="36:311" x14ac:dyDescent="0.2">
      <c r="AJ4732" s="23"/>
      <c r="HH4732"/>
      <c r="IW4732" s="36"/>
      <c r="JI4732"/>
      <c r="JJ4732"/>
      <c r="KX4732" s="23"/>
      <c r="KY4732" s="23"/>
    </row>
    <row r="4733" spans="36:311" x14ac:dyDescent="0.2">
      <c r="AJ4733" s="23"/>
      <c r="HH4733"/>
      <c r="IW4733" s="36"/>
      <c r="JI4733"/>
      <c r="JJ4733"/>
      <c r="KX4733" s="23"/>
      <c r="KY4733" s="23"/>
    </row>
    <row r="4734" spans="36:311" x14ac:dyDescent="0.2">
      <c r="AJ4734" s="23"/>
      <c r="HH4734"/>
      <c r="IW4734" s="36"/>
      <c r="JI4734"/>
      <c r="JJ4734"/>
      <c r="KX4734" s="23"/>
      <c r="KY4734" s="23"/>
    </row>
    <row r="4735" spans="36:311" x14ac:dyDescent="0.2">
      <c r="AJ4735" s="23"/>
      <c r="HH4735"/>
      <c r="IW4735" s="36"/>
      <c r="JI4735"/>
      <c r="JJ4735"/>
      <c r="KX4735" s="23"/>
      <c r="KY4735" s="23"/>
    </row>
    <row r="4736" spans="36:311" x14ac:dyDescent="0.2">
      <c r="AJ4736" s="23"/>
      <c r="HH4736"/>
      <c r="IW4736" s="36"/>
      <c r="JI4736"/>
      <c r="JJ4736"/>
      <c r="KX4736" s="23"/>
      <c r="KY4736" s="23"/>
    </row>
    <row r="4737" spans="36:311" x14ac:dyDescent="0.2">
      <c r="AJ4737" s="23"/>
      <c r="HH4737"/>
      <c r="IW4737" s="36"/>
      <c r="JI4737"/>
      <c r="JJ4737"/>
      <c r="KX4737" s="23"/>
      <c r="KY4737" s="23"/>
    </row>
    <row r="4738" spans="36:311" x14ac:dyDescent="0.2">
      <c r="AJ4738" s="23"/>
      <c r="HH4738"/>
      <c r="IW4738" s="36"/>
      <c r="JI4738"/>
      <c r="JJ4738"/>
      <c r="KX4738" s="23"/>
      <c r="KY4738" s="23"/>
    </row>
    <row r="4739" spans="36:311" x14ac:dyDescent="0.2">
      <c r="AJ4739" s="23"/>
      <c r="HH4739"/>
      <c r="IW4739" s="36"/>
      <c r="JI4739"/>
      <c r="JJ4739"/>
      <c r="KX4739" s="23"/>
      <c r="KY4739" s="23"/>
    </row>
    <row r="4740" spans="36:311" x14ac:dyDescent="0.2">
      <c r="AJ4740" s="23"/>
      <c r="HH4740"/>
      <c r="IW4740" s="36"/>
      <c r="JI4740"/>
      <c r="JJ4740"/>
      <c r="KX4740" s="23"/>
      <c r="KY4740" s="23"/>
    </row>
    <row r="4741" spans="36:311" x14ac:dyDescent="0.2">
      <c r="AJ4741" s="23"/>
      <c r="HH4741"/>
      <c r="IW4741" s="36"/>
      <c r="JI4741"/>
      <c r="JJ4741"/>
      <c r="KX4741" s="23"/>
      <c r="KY4741" s="23"/>
    </row>
    <row r="4742" spans="36:311" x14ac:dyDescent="0.2">
      <c r="AJ4742" s="23"/>
      <c r="HH4742"/>
      <c r="IW4742" s="36"/>
      <c r="JI4742"/>
      <c r="JJ4742"/>
      <c r="KX4742" s="23"/>
      <c r="KY4742" s="23"/>
    </row>
    <row r="4743" spans="36:311" x14ac:dyDescent="0.2">
      <c r="AJ4743" s="23"/>
      <c r="HH4743"/>
      <c r="IW4743" s="36"/>
      <c r="JI4743"/>
      <c r="JJ4743"/>
      <c r="KX4743" s="23"/>
      <c r="KY4743" s="23"/>
    </row>
    <row r="4744" spans="36:311" x14ac:dyDescent="0.2">
      <c r="AJ4744" s="23"/>
      <c r="HH4744"/>
      <c r="IW4744" s="36"/>
      <c r="JI4744"/>
      <c r="JJ4744"/>
      <c r="KX4744" s="23"/>
      <c r="KY4744" s="23"/>
    </row>
    <row r="4745" spans="36:311" x14ac:dyDescent="0.2">
      <c r="AJ4745" s="23"/>
      <c r="HH4745"/>
      <c r="IW4745" s="36"/>
      <c r="JI4745"/>
      <c r="JJ4745"/>
      <c r="KX4745" s="23"/>
      <c r="KY4745" s="23"/>
    </row>
    <row r="4746" spans="36:311" x14ac:dyDescent="0.2">
      <c r="AJ4746" s="23"/>
      <c r="HH4746"/>
      <c r="IW4746" s="36"/>
      <c r="JI4746"/>
      <c r="JJ4746"/>
      <c r="KX4746" s="23"/>
      <c r="KY4746" s="23"/>
    </row>
    <row r="4747" spans="36:311" x14ac:dyDescent="0.2">
      <c r="AJ4747" s="23"/>
      <c r="HH4747"/>
      <c r="IW4747" s="36"/>
      <c r="JI4747"/>
      <c r="JJ4747"/>
      <c r="KX4747" s="23"/>
      <c r="KY4747" s="23"/>
    </row>
    <row r="4748" spans="36:311" x14ac:dyDescent="0.2">
      <c r="AJ4748" s="23"/>
      <c r="HH4748"/>
      <c r="IW4748" s="36"/>
      <c r="JI4748"/>
      <c r="JJ4748"/>
      <c r="KX4748" s="23"/>
      <c r="KY4748" s="23"/>
    </row>
    <row r="4749" spans="36:311" x14ac:dyDescent="0.2">
      <c r="AJ4749" s="23"/>
      <c r="HH4749"/>
      <c r="IW4749" s="36"/>
      <c r="JI4749"/>
      <c r="JJ4749"/>
      <c r="KX4749" s="23"/>
      <c r="KY4749" s="23"/>
    </row>
    <row r="4750" spans="36:311" x14ac:dyDescent="0.2">
      <c r="AJ4750" s="23"/>
      <c r="HH4750"/>
      <c r="IW4750" s="36"/>
      <c r="JI4750"/>
      <c r="JJ4750"/>
      <c r="KX4750" s="23"/>
      <c r="KY4750" s="23"/>
    </row>
    <row r="4751" spans="36:311" x14ac:dyDescent="0.2">
      <c r="AJ4751" s="23"/>
      <c r="HH4751"/>
      <c r="IW4751" s="36"/>
      <c r="JI4751"/>
      <c r="JJ4751"/>
      <c r="KX4751" s="23"/>
      <c r="KY4751" s="23"/>
    </row>
    <row r="4752" spans="36:311" x14ac:dyDescent="0.2">
      <c r="AJ4752" s="23"/>
      <c r="HH4752"/>
      <c r="IW4752" s="36"/>
      <c r="JI4752"/>
      <c r="JJ4752"/>
      <c r="KX4752" s="23"/>
      <c r="KY4752" s="23"/>
    </row>
    <row r="4753" spans="36:311" x14ac:dyDescent="0.2">
      <c r="AJ4753" s="23"/>
      <c r="HH4753"/>
      <c r="IW4753" s="36"/>
      <c r="JI4753"/>
      <c r="JJ4753"/>
      <c r="KX4753" s="23"/>
      <c r="KY4753" s="23"/>
    </row>
    <row r="4754" spans="36:311" x14ac:dyDescent="0.2">
      <c r="AJ4754" s="23"/>
      <c r="HH4754"/>
      <c r="IW4754" s="36"/>
      <c r="JI4754"/>
      <c r="JJ4754"/>
      <c r="KX4754" s="23"/>
      <c r="KY4754" s="23"/>
    </row>
    <row r="4755" spans="36:311" x14ac:dyDescent="0.2">
      <c r="AJ4755" s="23"/>
      <c r="HH4755"/>
      <c r="IW4755" s="36"/>
      <c r="JI4755"/>
      <c r="JJ4755"/>
      <c r="KX4755" s="23"/>
      <c r="KY4755" s="23"/>
    </row>
    <row r="4756" spans="36:311" x14ac:dyDescent="0.2">
      <c r="AJ4756" s="23"/>
      <c r="HH4756"/>
      <c r="IW4756" s="36"/>
      <c r="JI4756"/>
      <c r="JJ4756"/>
      <c r="KX4756" s="23"/>
      <c r="KY4756" s="23"/>
    </row>
    <row r="4757" spans="36:311" x14ac:dyDescent="0.2">
      <c r="AJ4757" s="23"/>
      <c r="HH4757"/>
      <c r="IW4757" s="36"/>
      <c r="JI4757"/>
      <c r="JJ4757"/>
      <c r="KX4757" s="23"/>
      <c r="KY4757" s="23"/>
    </row>
    <row r="4758" spans="36:311" x14ac:dyDescent="0.2">
      <c r="AJ4758" s="23"/>
      <c r="HH4758"/>
      <c r="IW4758" s="36"/>
      <c r="JI4758"/>
      <c r="JJ4758"/>
      <c r="KX4758" s="23"/>
      <c r="KY4758" s="23"/>
    </row>
    <row r="4759" spans="36:311" x14ac:dyDescent="0.2">
      <c r="AJ4759" s="23"/>
      <c r="HH4759"/>
      <c r="IW4759" s="36"/>
      <c r="JI4759"/>
      <c r="JJ4759"/>
      <c r="KX4759" s="23"/>
      <c r="KY4759" s="23"/>
    </row>
    <row r="4760" spans="36:311" x14ac:dyDescent="0.2">
      <c r="AJ4760" s="23"/>
      <c r="HH4760"/>
      <c r="IW4760" s="36"/>
      <c r="JI4760"/>
      <c r="JJ4760"/>
      <c r="KX4760" s="23"/>
      <c r="KY4760" s="23"/>
    </row>
    <row r="4761" spans="36:311" x14ac:dyDescent="0.2">
      <c r="AJ4761" s="23"/>
      <c r="HH4761"/>
      <c r="IW4761" s="36"/>
      <c r="JI4761"/>
      <c r="JJ4761"/>
      <c r="KX4761" s="23"/>
      <c r="KY4761" s="23"/>
    </row>
    <row r="4762" spans="36:311" x14ac:dyDescent="0.2">
      <c r="AJ4762" s="23"/>
      <c r="HH4762"/>
      <c r="IW4762" s="36"/>
      <c r="JI4762"/>
      <c r="JJ4762"/>
      <c r="KX4762" s="23"/>
      <c r="KY4762" s="23"/>
    </row>
    <row r="4763" spans="36:311" x14ac:dyDescent="0.2">
      <c r="AJ4763" s="23"/>
      <c r="HH4763"/>
      <c r="IW4763" s="36"/>
      <c r="JI4763"/>
      <c r="JJ4763"/>
      <c r="KX4763" s="23"/>
      <c r="KY4763" s="23"/>
    </row>
    <row r="4764" spans="36:311" x14ac:dyDescent="0.2">
      <c r="AJ4764" s="23"/>
      <c r="HH4764"/>
      <c r="IW4764" s="36"/>
      <c r="JI4764"/>
      <c r="JJ4764"/>
      <c r="KX4764" s="23"/>
      <c r="KY4764" s="23"/>
    </row>
    <row r="4765" spans="36:311" x14ac:dyDescent="0.2">
      <c r="AJ4765" s="23"/>
      <c r="HH4765"/>
      <c r="IW4765" s="36"/>
      <c r="JI4765"/>
      <c r="JJ4765"/>
      <c r="KX4765" s="23"/>
      <c r="KY4765" s="23"/>
    </row>
    <row r="4766" spans="36:311" x14ac:dyDescent="0.2">
      <c r="AJ4766" s="23"/>
      <c r="HH4766"/>
      <c r="IW4766" s="36"/>
      <c r="JI4766"/>
      <c r="JJ4766"/>
      <c r="KX4766" s="23"/>
      <c r="KY4766" s="23"/>
    </row>
    <row r="4767" spans="36:311" x14ac:dyDescent="0.2">
      <c r="AJ4767" s="23"/>
      <c r="HH4767"/>
      <c r="IW4767" s="36"/>
      <c r="JI4767"/>
      <c r="JJ4767"/>
      <c r="KX4767" s="23"/>
      <c r="KY4767" s="23"/>
    </row>
    <row r="4768" spans="36:311" x14ac:dyDescent="0.2">
      <c r="AJ4768" s="23"/>
      <c r="HH4768"/>
      <c r="IW4768" s="36"/>
      <c r="JI4768"/>
      <c r="JJ4768"/>
      <c r="KX4768" s="23"/>
      <c r="KY4768" s="23"/>
    </row>
    <row r="4769" spans="36:311" x14ac:dyDescent="0.2">
      <c r="AJ4769" s="23"/>
      <c r="HH4769"/>
      <c r="IW4769" s="36"/>
      <c r="JI4769"/>
      <c r="JJ4769"/>
      <c r="KX4769" s="23"/>
      <c r="KY4769" s="23"/>
    </row>
    <row r="4770" spans="36:311" x14ac:dyDescent="0.2">
      <c r="AJ4770" s="23"/>
      <c r="HH4770"/>
      <c r="IW4770" s="36"/>
      <c r="JI4770"/>
      <c r="JJ4770"/>
      <c r="KX4770" s="23"/>
      <c r="KY4770" s="23"/>
    </row>
    <row r="4771" spans="36:311" x14ac:dyDescent="0.2">
      <c r="AJ4771" s="23"/>
      <c r="HH4771"/>
      <c r="IW4771" s="36"/>
      <c r="JI4771"/>
      <c r="JJ4771"/>
      <c r="KX4771" s="23"/>
      <c r="KY4771" s="23"/>
    </row>
    <row r="4772" spans="36:311" x14ac:dyDescent="0.2">
      <c r="AJ4772" s="23"/>
      <c r="HH4772"/>
      <c r="IW4772" s="36"/>
      <c r="JI4772"/>
      <c r="JJ4772"/>
      <c r="KX4772" s="23"/>
      <c r="KY4772" s="23"/>
    </row>
    <row r="4773" spans="36:311" x14ac:dyDescent="0.2">
      <c r="AJ4773" s="23"/>
      <c r="HH4773"/>
      <c r="IW4773" s="36"/>
      <c r="JI4773"/>
      <c r="JJ4773"/>
      <c r="KX4773" s="23"/>
      <c r="KY4773" s="23"/>
    </row>
    <row r="4774" spans="36:311" x14ac:dyDescent="0.2">
      <c r="AJ4774" s="23"/>
      <c r="HH4774"/>
      <c r="IW4774" s="36"/>
      <c r="JI4774"/>
      <c r="JJ4774"/>
      <c r="KX4774" s="23"/>
      <c r="KY4774" s="23"/>
    </row>
    <row r="4775" spans="36:311" x14ac:dyDescent="0.2">
      <c r="AJ4775" s="23"/>
      <c r="HH4775"/>
      <c r="IW4775" s="36"/>
      <c r="JI4775"/>
      <c r="JJ4775"/>
      <c r="KX4775" s="23"/>
      <c r="KY4775" s="23"/>
    </row>
    <row r="4776" spans="36:311" x14ac:dyDescent="0.2">
      <c r="AJ4776" s="23"/>
      <c r="HH4776"/>
      <c r="IW4776" s="36"/>
      <c r="JI4776"/>
      <c r="JJ4776"/>
      <c r="KX4776" s="23"/>
      <c r="KY4776" s="23"/>
    </row>
    <row r="4777" spans="36:311" x14ac:dyDescent="0.2">
      <c r="AJ4777" s="23"/>
      <c r="HH4777"/>
      <c r="IW4777" s="36"/>
      <c r="JI4777"/>
      <c r="JJ4777"/>
      <c r="KX4777" s="23"/>
      <c r="KY4777" s="23"/>
    </row>
    <row r="4778" spans="36:311" x14ac:dyDescent="0.2">
      <c r="AJ4778" s="23"/>
      <c r="HH4778"/>
      <c r="IW4778" s="36"/>
      <c r="JI4778"/>
      <c r="JJ4778"/>
      <c r="KX4778" s="23"/>
      <c r="KY4778" s="23"/>
    </row>
    <row r="4779" spans="36:311" x14ac:dyDescent="0.2">
      <c r="AJ4779" s="23"/>
      <c r="HH4779"/>
      <c r="IW4779" s="36"/>
      <c r="JI4779"/>
      <c r="JJ4779"/>
      <c r="KX4779" s="23"/>
      <c r="KY4779" s="23"/>
    </row>
    <row r="4780" spans="36:311" x14ac:dyDescent="0.2">
      <c r="AJ4780" s="23"/>
      <c r="HH4780"/>
      <c r="IW4780" s="36"/>
      <c r="JI4780"/>
      <c r="JJ4780"/>
      <c r="KX4780" s="23"/>
      <c r="KY4780" s="23"/>
    </row>
    <row r="4781" spans="36:311" x14ac:dyDescent="0.2">
      <c r="AJ4781" s="23"/>
      <c r="HH4781"/>
      <c r="IW4781" s="36"/>
      <c r="JI4781"/>
      <c r="JJ4781"/>
      <c r="KX4781" s="23"/>
      <c r="KY4781" s="23"/>
    </row>
    <row r="4782" spans="36:311" x14ac:dyDescent="0.2">
      <c r="AJ4782" s="23"/>
      <c r="HH4782"/>
      <c r="IW4782" s="36"/>
      <c r="JI4782"/>
      <c r="JJ4782"/>
      <c r="KX4782" s="23"/>
      <c r="KY4782" s="23"/>
    </row>
    <row r="4783" spans="36:311" x14ac:dyDescent="0.2">
      <c r="AJ4783" s="23"/>
      <c r="HH4783"/>
      <c r="IW4783" s="36"/>
      <c r="JI4783"/>
      <c r="JJ4783"/>
      <c r="KX4783" s="23"/>
      <c r="KY4783" s="23"/>
    </row>
    <row r="4784" spans="36:311" x14ac:dyDescent="0.2">
      <c r="AJ4784" s="23"/>
      <c r="HH4784"/>
      <c r="IW4784" s="36"/>
      <c r="JI4784"/>
      <c r="JJ4784"/>
      <c r="KX4784" s="23"/>
      <c r="KY4784" s="23"/>
    </row>
    <row r="4785" spans="36:311" x14ac:dyDescent="0.2">
      <c r="AJ4785" s="23"/>
      <c r="HH4785"/>
      <c r="IW4785" s="36"/>
      <c r="JI4785"/>
      <c r="JJ4785"/>
      <c r="KX4785" s="23"/>
      <c r="KY4785" s="23"/>
    </row>
    <row r="4786" spans="36:311" x14ac:dyDescent="0.2">
      <c r="AJ4786" s="23"/>
      <c r="HH4786"/>
      <c r="IW4786" s="36"/>
      <c r="JI4786"/>
      <c r="JJ4786"/>
      <c r="KX4786" s="23"/>
      <c r="KY4786" s="23"/>
    </row>
    <row r="4787" spans="36:311" x14ac:dyDescent="0.2">
      <c r="AJ4787" s="23"/>
      <c r="HH4787"/>
      <c r="IW4787" s="36"/>
      <c r="JI4787"/>
      <c r="JJ4787"/>
      <c r="KX4787" s="23"/>
      <c r="KY4787" s="23"/>
    </row>
    <row r="4788" spans="36:311" x14ac:dyDescent="0.2">
      <c r="AJ4788" s="23"/>
      <c r="HH4788"/>
      <c r="IW4788" s="36"/>
      <c r="JI4788"/>
      <c r="JJ4788"/>
      <c r="KX4788" s="23"/>
      <c r="KY4788" s="23"/>
    </row>
    <row r="4789" spans="36:311" x14ac:dyDescent="0.2">
      <c r="AJ4789" s="23"/>
      <c r="HH4789"/>
      <c r="IW4789" s="36"/>
      <c r="JI4789"/>
      <c r="JJ4789"/>
      <c r="KX4789" s="23"/>
      <c r="KY4789" s="23"/>
    </row>
    <row r="4790" spans="36:311" x14ac:dyDescent="0.2">
      <c r="AJ4790" s="23"/>
      <c r="HH4790"/>
      <c r="IW4790" s="36"/>
      <c r="JI4790"/>
      <c r="JJ4790"/>
      <c r="KX4790" s="23"/>
      <c r="KY4790" s="23"/>
    </row>
    <row r="4791" spans="36:311" x14ac:dyDescent="0.2">
      <c r="AJ4791" s="23"/>
      <c r="HH4791"/>
      <c r="IW4791" s="36"/>
      <c r="JI4791"/>
      <c r="JJ4791"/>
      <c r="KX4791" s="23"/>
      <c r="KY4791" s="23"/>
    </row>
    <row r="4792" spans="36:311" x14ac:dyDescent="0.2">
      <c r="AJ4792" s="23"/>
      <c r="HH4792"/>
      <c r="IW4792" s="36"/>
      <c r="JI4792"/>
      <c r="JJ4792"/>
      <c r="KX4792" s="23"/>
      <c r="KY4792" s="23"/>
    </row>
    <row r="4793" spans="36:311" x14ac:dyDescent="0.2">
      <c r="AJ4793" s="23"/>
      <c r="HH4793"/>
      <c r="IW4793" s="36"/>
      <c r="JI4793"/>
      <c r="JJ4793"/>
      <c r="KX4793" s="23"/>
      <c r="KY4793" s="23"/>
    </row>
    <row r="4794" spans="36:311" x14ac:dyDescent="0.2">
      <c r="AJ4794" s="23"/>
      <c r="HH4794"/>
      <c r="IW4794" s="36"/>
      <c r="JI4794"/>
      <c r="JJ4794"/>
      <c r="KX4794" s="23"/>
      <c r="KY4794" s="23"/>
    </row>
    <row r="4795" spans="36:311" x14ac:dyDescent="0.2">
      <c r="AJ4795" s="23"/>
      <c r="HH4795"/>
      <c r="IW4795" s="36"/>
      <c r="JI4795"/>
      <c r="JJ4795"/>
      <c r="KX4795" s="23"/>
      <c r="KY4795" s="23"/>
    </row>
    <row r="4796" spans="36:311" x14ac:dyDescent="0.2">
      <c r="AJ4796" s="23"/>
      <c r="HH4796"/>
      <c r="IW4796" s="36"/>
      <c r="JI4796"/>
      <c r="JJ4796"/>
      <c r="KX4796" s="23"/>
      <c r="KY4796" s="23"/>
    </row>
    <row r="4797" spans="36:311" x14ac:dyDescent="0.2">
      <c r="AJ4797" s="23"/>
      <c r="HH4797"/>
      <c r="IW4797" s="36"/>
      <c r="JI4797"/>
      <c r="JJ4797"/>
      <c r="KX4797" s="23"/>
      <c r="KY4797" s="23"/>
    </row>
    <row r="4798" spans="36:311" x14ac:dyDescent="0.2">
      <c r="AJ4798" s="23"/>
      <c r="HH4798"/>
      <c r="IW4798" s="36"/>
      <c r="JI4798"/>
      <c r="JJ4798"/>
      <c r="KX4798" s="23"/>
      <c r="KY4798" s="23"/>
    </row>
    <row r="4799" spans="36:311" x14ac:dyDescent="0.2">
      <c r="AJ4799" s="23"/>
      <c r="HH4799"/>
      <c r="IW4799" s="36"/>
      <c r="JI4799"/>
      <c r="JJ4799"/>
      <c r="KX4799" s="23"/>
      <c r="KY4799" s="23"/>
    </row>
    <row r="4800" spans="36:311" x14ac:dyDescent="0.2">
      <c r="AJ4800" s="23"/>
      <c r="HH4800"/>
      <c r="IW4800" s="36"/>
      <c r="JI4800"/>
      <c r="JJ4800"/>
      <c r="KX4800" s="23"/>
      <c r="KY4800" s="23"/>
    </row>
    <row r="4801" spans="36:311" x14ac:dyDescent="0.2">
      <c r="AJ4801" s="23"/>
      <c r="HH4801"/>
      <c r="IW4801" s="36"/>
      <c r="JI4801"/>
      <c r="JJ4801"/>
      <c r="KX4801" s="23"/>
      <c r="KY4801" s="23"/>
    </row>
    <row r="4802" spans="36:311" x14ac:dyDescent="0.2">
      <c r="AJ4802" s="23"/>
      <c r="HH4802"/>
      <c r="IW4802" s="36"/>
      <c r="JI4802"/>
      <c r="JJ4802"/>
      <c r="KX4802" s="23"/>
      <c r="KY4802" s="23"/>
    </row>
    <row r="4803" spans="36:311" x14ac:dyDescent="0.2">
      <c r="AJ4803" s="23"/>
      <c r="HH4803"/>
      <c r="IW4803" s="36"/>
      <c r="JI4803"/>
      <c r="JJ4803"/>
      <c r="KX4803" s="23"/>
      <c r="KY4803" s="23"/>
    </row>
    <row r="4804" spans="36:311" x14ac:dyDescent="0.2">
      <c r="AJ4804" s="23"/>
      <c r="HH4804"/>
      <c r="IW4804" s="36"/>
      <c r="JI4804"/>
      <c r="JJ4804"/>
      <c r="KX4804" s="23"/>
      <c r="KY4804" s="23"/>
    </row>
    <row r="4805" spans="36:311" x14ac:dyDescent="0.2">
      <c r="AJ4805" s="23"/>
      <c r="HH4805"/>
      <c r="IW4805" s="36"/>
      <c r="JI4805"/>
      <c r="JJ4805"/>
      <c r="KX4805" s="23"/>
      <c r="KY4805" s="23"/>
    </row>
    <row r="4806" spans="36:311" x14ac:dyDescent="0.2">
      <c r="AJ4806" s="23"/>
      <c r="HH4806"/>
      <c r="IW4806" s="36"/>
      <c r="JI4806"/>
      <c r="JJ4806"/>
      <c r="KX4806" s="23"/>
      <c r="KY4806" s="23"/>
    </row>
    <row r="4807" spans="36:311" x14ac:dyDescent="0.2">
      <c r="AJ4807" s="23"/>
      <c r="HH4807"/>
      <c r="IW4807" s="36"/>
      <c r="JI4807"/>
      <c r="JJ4807"/>
      <c r="KX4807" s="23"/>
      <c r="KY4807" s="23"/>
    </row>
    <row r="4808" spans="36:311" x14ac:dyDescent="0.2">
      <c r="AJ4808" s="23"/>
      <c r="HH4808"/>
      <c r="IW4808" s="36"/>
      <c r="JI4808"/>
      <c r="JJ4808"/>
      <c r="KX4808" s="23"/>
      <c r="KY4808" s="23"/>
    </row>
    <row r="4809" spans="36:311" x14ac:dyDescent="0.2">
      <c r="AJ4809" s="23"/>
      <c r="HH4809"/>
      <c r="IW4809" s="36"/>
      <c r="JI4809"/>
      <c r="JJ4809"/>
      <c r="KX4809" s="23"/>
      <c r="KY4809" s="23"/>
    </row>
    <row r="4810" spans="36:311" x14ac:dyDescent="0.2">
      <c r="AJ4810" s="23"/>
      <c r="HH4810"/>
      <c r="IW4810" s="36"/>
      <c r="JI4810"/>
      <c r="JJ4810"/>
      <c r="KX4810" s="23"/>
      <c r="KY4810" s="23"/>
    </row>
    <row r="4811" spans="36:311" x14ac:dyDescent="0.2">
      <c r="AJ4811" s="23"/>
      <c r="HH4811"/>
      <c r="IW4811" s="36"/>
      <c r="JI4811"/>
      <c r="JJ4811"/>
      <c r="KX4811" s="23"/>
      <c r="KY4811" s="23"/>
    </row>
    <row r="4812" spans="36:311" x14ac:dyDescent="0.2">
      <c r="AJ4812" s="23"/>
      <c r="HH4812"/>
      <c r="IW4812" s="36"/>
      <c r="JI4812"/>
      <c r="JJ4812"/>
      <c r="KX4812" s="23"/>
      <c r="KY4812" s="23"/>
    </row>
    <row r="4813" spans="36:311" x14ac:dyDescent="0.2">
      <c r="AJ4813" s="23"/>
      <c r="HH4813"/>
      <c r="IW4813" s="36"/>
      <c r="JI4813"/>
      <c r="JJ4813"/>
      <c r="KX4813" s="23"/>
      <c r="KY4813" s="23"/>
    </row>
    <row r="4814" spans="36:311" x14ac:dyDescent="0.2">
      <c r="AJ4814" s="23"/>
      <c r="HH4814"/>
      <c r="IW4814" s="36"/>
      <c r="JI4814"/>
      <c r="JJ4814"/>
      <c r="KX4814" s="23"/>
      <c r="KY4814" s="23"/>
    </row>
    <row r="4815" spans="36:311" x14ac:dyDescent="0.2">
      <c r="AJ4815" s="23"/>
      <c r="HH4815"/>
      <c r="IW4815" s="36"/>
      <c r="JI4815"/>
      <c r="JJ4815"/>
      <c r="KX4815" s="23"/>
      <c r="KY4815" s="23"/>
    </row>
    <row r="4816" spans="36:311" x14ac:dyDescent="0.2">
      <c r="AJ4816" s="23"/>
      <c r="HH4816"/>
      <c r="IW4816" s="36"/>
      <c r="JI4816"/>
      <c r="JJ4816"/>
      <c r="KX4816" s="23"/>
      <c r="KY4816" s="23"/>
    </row>
    <row r="4817" spans="36:311" x14ac:dyDescent="0.2">
      <c r="AJ4817" s="23"/>
      <c r="HH4817"/>
      <c r="IW4817" s="36"/>
      <c r="JI4817"/>
      <c r="JJ4817"/>
      <c r="KX4817" s="23"/>
      <c r="KY4817" s="23"/>
    </row>
    <row r="4818" spans="36:311" x14ac:dyDescent="0.2">
      <c r="AJ4818" s="23"/>
      <c r="HH4818"/>
      <c r="IW4818" s="36"/>
      <c r="JI4818"/>
      <c r="JJ4818"/>
      <c r="KX4818" s="23"/>
      <c r="KY4818" s="23"/>
    </row>
    <row r="4819" spans="36:311" x14ac:dyDescent="0.2">
      <c r="AJ4819" s="23"/>
      <c r="HH4819"/>
      <c r="IW4819" s="36"/>
      <c r="JI4819"/>
      <c r="JJ4819"/>
      <c r="KX4819" s="23"/>
      <c r="KY4819" s="23"/>
    </row>
    <row r="4820" spans="36:311" x14ac:dyDescent="0.2">
      <c r="AJ4820" s="23"/>
      <c r="HH4820"/>
      <c r="IW4820" s="36"/>
      <c r="JI4820"/>
      <c r="JJ4820"/>
      <c r="KX4820" s="23"/>
      <c r="KY4820" s="23"/>
    </row>
    <row r="4821" spans="36:311" x14ac:dyDescent="0.2">
      <c r="AJ4821" s="23"/>
      <c r="HH4821"/>
      <c r="IW4821" s="36"/>
      <c r="JI4821"/>
      <c r="JJ4821"/>
      <c r="KX4821" s="23"/>
      <c r="KY4821" s="23"/>
    </row>
    <row r="4822" spans="36:311" x14ac:dyDescent="0.2">
      <c r="AJ4822" s="23"/>
      <c r="HH4822"/>
      <c r="IW4822" s="36"/>
      <c r="JI4822"/>
      <c r="JJ4822"/>
      <c r="KX4822" s="23"/>
      <c r="KY4822" s="23"/>
    </row>
    <row r="4823" spans="36:311" x14ac:dyDescent="0.2">
      <c r="AJ4823" s="23"/>
      <c r="HH4823"/>
      <c r="IW4823" s="36"/>
      <c r="JI4823"/>
      <c r="JJ4823"/>
      <c r="KX4823" s="23"/>
      <c r="KY4823" s="23"/>
    </row>
    <row r="4824" spans="36:311" x14ac:dyDescent="0.2">
      <c r="AJ4824" s="23"/>
      <c r="HH4824"/>
      <c r="IW4824" s="36"/>
      <c r="JI4824"/>
      <c r="JJ4824"/>
      <c r="KX4824" s="23"/>
      <c r="KY4824" s="23"/>
    </row>
    <row r="4825" spans="36:311" x14ac:dyDescent="0.2">
      <c r="AJ4825" s="23"/>
      <c r="HH4825"/>
      <c r="IW4825" s="36"/>
      <c r="JI4825"/>
      <c r="JJ4825"/>
      <c r="KX4825" s="23"/>
      <c r="KY4825" s="23"/>
    </row>
    <row r="4826" spans="36:311" x14ac:dyDescent="0.2">
      <c r="AJ4826" s="23"/>
      <c r="HH4826"/>
      <c r="IW4826" s="36"/>
      <c r="JI4826"/>
      <c r="JJ4826"/>
      <c r="KX4826" s="23"/>
      <c r="KY4826" s="23"/>
    </row>
    <row r="4827" spans="36:311" x14ac:dyDescent="0.2">
      <c r="AJ4827" s="23"/>
      <c r="HH4827"/>
      <c r="IW4827" s="36"/>
      <c r="JI4827"/>
      <c r="JJ4827"/>
      <c r="KX4827" s="23"/>
      <c r="KY4827" s="23"/>
    </row>
    <row r="4828" spans="36:311" x14ac:dyDescent="0.2">
      <c r="AJ4828" s="23"/>
      <c r="HH4828"/>
      <c r="IW4828" s="36"/>
      <c r="JI4828"/>
      <c r="JJ4828"/>
      <c r="KX4828" s="23"/>
      <c r="KY4828" s="23"/>
    </row>
    <row r="4829" spans="36:311" x14ac:dyDescent="0.2">
      <c r="AJ4829" s="23"/>
      <c r="HH4829"/>
      <c r="IW4829" s="36"/>
      <c r="JI4829"/>
      <c r="JJ4829"/>
      <c r="KX4829" s="23"/>
      <c r="KY4829" s="23"/>
    </row>
    <row r="4830" spans="36:311" x14ac:dyDescent="0.2">
      <c r="AJ4830" s="23"/>
      <c r="HH4830"/>
      <c r="IW4830" s="36"/>
      <c r="JI4830"/>
      <c r="JJ4830"/>
      <c r="KX4830" s="23"/>
      <c r="KY4830" s="23"/>
    </row>
    <row r="4831" spans="36:311" x14ac:dyDescent="0.2">
      <c r="AJ4831" s="23"/>
      <c r="HH4831"/>
      <c r="IW4831" s="36"/>
      <c r="JI4831"/>
      <c r="JJ4831"/>
      <c r="KX4831" s="23"/>
      <c r="KY4831" s="23"/>
    </row>
    <row r="4832" spans="36:311" x14ac:dyDescent="0.2">
      <c r="AJ4832" s="23"/>
      <c r="HH4832"/>
      <c r="IW4832" s="36"/>
      <c r="JI4832"/>
      <c r="JJ4832"/>
      <c r="KX4832" s="23"/>
      <c r="KY4832" s="23"/>
    </row>
    <row r="4833" spans="36:311" x14ac:dyDescent="0.2">
      <c r="AJ4833" s="23"/>
      <c r="HH4833"/>
      <c r="IW4833" s="36"/>
      <c r="JI4833"/>
      <c r="JJ4833"/>
      <c r="KX4833" s="23"/>
      <c r="KY4833" s="23"/>
    </row>
    <row r="4834" spans="36:311" x14ac:dyDescent="0.2">
      <c r="AJ4834" s="23"/>
      <c r="HH4834"/>
      <c r="IW4834" s="36"/>
      <c r="JI4834"/>
      <c r="JJ4834"/>
      <c r="KX4834" s="23"/>
      <c r="KY4834" s="23"/>
    </row>
    <row r="4835" spans="36:311" x14ac:dyDescent="0.2">
      <c r="AJ4835" s="23"/>
      <c r="HH4835"/>
      <c r="IW4835" s="36"/>
      <c r="JI4835"/>
      <c r="JJ4835"/>
      <c r="KX4835" s="23"/>
      <c r="KY4835" s="23"/>
    </row>
    <row r="4836" spans="36:311" x14ac:dyDescent="0.2">
      <c r="AJ4836" s="23"/>
      <c r="HH4836"/>
      <c r="IW4836" s="36"/>
      <c r="JI4836"/>
      <c r="JJ4836"/>
      <c r="KX4836" s="23"/>
      <c r="KY4836" s="23"/>
    </row>
    <row r="4837" spans="36:311" x14ac:dyDescent="0.2">
      <c r="AJ4837" s="23"/>
      <c r="HH4837"/>
      <c r="IW4837" s="36"/>
      <c r="JI4837"/>
      <c r="JJ4837"/>
      <c r="KX4837" s="23"/>
      <c r="KY4837" s="23"/>
    </row>
    <row r="4838" spans="36:311" x14ac:dyDescent="0.2">
      <c r="AJ4838" s="23"/>
      <c r="HH4838"/>
      <c r="IW4838" s="36"/>
      <c r="JI4838"/>
      <c r="JJ4838"/>
      <c r="KX4838" s="23"/>
      <c r="KY4838" s="23"/>
    </row>
    <row r="4839" spans="36:311" x14ac:dyDescent="0.2">
      <c r="AJ4839" s="23"/>
      <c r="HH4839"/>
      <c r="IW4839" s="36"/>
      <c r="JI4839"/>
      <c r="JJ4839"/>
      <c r="KX4839" s="23"/>
      <c r="KY4839" s="23"/>
    </row>
    <row r="4840" spans="36:311" x14ac:dyDescent="0.2">
      <c r="AJ4840" s="23"/>
      <c r="HH4840"/>
      <c r="IW4840" s="36"/>
      <c r="JI4840"/>
      <c r="JJ4840"/>
      <c r="KX4840" s="23"/>
      <c r="KY4840" s="23"/>
    </row>
    <row r="4841" spans="36:311" x14ac:dyDescent="0.2">
      <c r="AJ4841" s="23"/>
      <c r="HH4841"/>
      <c r="IW4841" s="36"/>
      <c r="JI4841"/>
      <c r="JJ4841"/>
      <c r="KX4841" s="23"/>
      <c r="KY4841" s="23"/>
    </row>
    <row r="4842" spans="36:311" x14ac:dyDescent="0.2">
      <c r="AJ4842" s="23"/>
      <c r="HH4842"/>
      <c r="IW4842" s="36"/>
      <c r="JI4842"/>
      <c r="JJ4842"/>
      <c r="KX4842" s="23"/>
      <c r="KY4842" s="23"/>
    </row>
    <row r="4843" spans="36:311" x14ac:dyDescent="0.2">
      <c r="AJ4843" s="23"/>
      <c r="HH4843"/>
      <c r="IW4843" s="36"/>
      <c r="JI4843"/>
      <c r="JJ4843"/>
      <c r="KX4843" s="23"/>
      <c r="KY4843" s="23"/>
    </row>
    <row r="4844" spans="36:311" x14ac:dyDescent="0.2">
      <c r="AJ4844" s="23"/>
      <c r="HH4844"/>
      <c r="IW4844" s="36"/>
      <c r="JI4844"/>
      <c r="JJ4844"/>
      <c r="KX4844" s="23"/>
      <c r="KY4844" s="23"/>
    </row>
    <row r="4845" spans="36:311" x14ac:dyDescent="0.2">
      <c r="AJ4845" s="23"/>
      <c r="HH4845"/>
      <c r="IW4845" s="36"/>
      <c r="JI4845"/>
      <c r="JJ4845"/>
      <c r="KX4845" s="23"/>
      <c r="KY4845" s="23"/>
    </row>
    <row r="4846" spans="36:311" x14ac:dyDescent="0.2">
      <c r="AJ4846" s="23"/>
      <c r="HH4846"/>
      <c r="IW4846" s="36"/>
      <c r="JI4846"/>
      <c r="JJ4846"/>
      <c r="KX4846" s="23"/>
      <c r="KY4846" s="23"/>
    </row>
    <row r="4847" spans="36:311" x14ac:dyDescent="0.2">
      <c r="AJ4847" s="23"/>
      <c r="HH4847"/>
      <c r="IW4847" s="36"/>
      <c r="JI4847"/>
      <c r="JJ4847"/>
      <c r="KX4847" s="23"/>
      <c r="KY4847" s="23"/>
    </row>
    <row r="4848" spans="36:311" x14ac:dyDescent="0.2">
      <c r="AJ4848" s="23"/>
      <c r="HH4848"/>
      <c r="IW4848" s="36"/>
      <c r="JI4848"/>
      <c r="JJ4848"/>
      <c r="KX4848" s="23"/>
      <c r="KY4848" s="23"/>
    </row>
    <row r="4849" spans="36:311" x14ac:dyDescent="0.2">
      <c r="AJ4849" s="23"/>
      <c r="HH4849"/>
      <c r="IW4849" s="36"/>
      <c r="JI4849"/>
      <c r="JJ4849"/>
      <c r="KX4849" s="23"/>
      <c r="KY4849" s="23"/>
    </row>
    <row r="4850" spans="36:311" x14ac:dyDescent="0.2">
      <c r="AJ4850" s="23"/>
      <c r="HH4850"/>
      <c r="IW4850" s="36"/>
      <c r="JI4850"/>
      <c r="JJ4850"/>
      <c r="KX4850" s="23"/>
      <c r="KY4850" s="23"/>
    </row>
    <row r="4851" spans="36:311" x14ac:dyDescent="0.2">
      <c r="AJ4851" s="23"/>
      <c r="HH4851"/>
      <c r="IW4851" s="36"/>
      <c r="JI4851"/>
      <c r="JJ4851"/>
      <c r="KX4851" s="23"/>
      <c r="KY4851" s="23"/>
    </row>
    <row r="4852" spans="36:311" x14ac:dyDescent="0.2">
      <c r="AJ4852" s="23"/>
      <c r="HH4852"/>
      <c r="IW4852" s="36"/>
      <c r="JI4852"/>
      <c r="JJ4852"/>
      <c r="KX4852" s="23"/>
      <c r="KY4852" s="23"/>
    </row>
    <row r="4853" spans="36:311" x14ac:dyDescent="0.2">
      <c r="AJ4853" s="23"/>
      <c r="HH4853"/>
      <c r="IW4853" s="36"/>
      <c r="JI4853"/>
      <c r="JJ4853"/>
      <c r="KX4853" s="23"/>
      <c r="KY4853" s="23"/>
    </row>
    <row r="4854" spans="36:311" x14ac:dyDescent="0.2">
      <c r="AJ4854" s="23"/>
      <c r="HH4854"/>
      <c r="IW4854" s="36"/>
      <c r="JI4854"/>
      <c r="JJ4854"/>
      <c r="KX4854" s="23"/>
      <c r="KY4854" s="23"/>
    </row>
    <row r="4855" spans="36:311" x14ac:dyDescent="0.2">
      <c r="AJ4855" s="23"/>
      <c r="HH4855"/>
      <c r="IW4855" s="36"/>
      <c r="JI4855"/>
      <c r="JJ4855"/>
      <c r="KX4855" s="23"/>
      <c r="KY4855" s="23"/>
    </row>
    <row r="4856" spans="36:311" x14ac:dyDescent="0.2">
      <c r="AJ4856" s="23"/>
      <c r="HH4856"/>
      <c r="IW4856" s="36"/>
      <c r="JI4856"/>
      <c r="JJ4856"/>
      <c r="KX4856" s="23"/>
      <c r="KY4856" s="23"/>
    </row>
    <row r="4857" spans="36:311" x14ac:dyDescent="0.2">
      <c r="AJ4857" s="23"/>
      <c r="HH4857"/>
      <c r="IW4857" s="36"/>
      <c r="JI4857"/>
      <c r="JJ4857"/>
      <c r="KX4857" s="23"/>
      <c r="KY4857" s="23"/>
    </row>
    <row r="4858" spans="36:311" x14ac:dyDescent="0.2">
      <c r="AJ4858" s="23"/>
      <c r="HH4858"/>
      <c r="IW4858" s="36"/>
      <c r="JI4858"/>
      <c r="JJ4858"/>
      <c r="KX4858" s="23"/>
      <c r="KY4858" s="23"/>
    </row>
    <row r="4859" spans="36:311" x14ac:dyDescent="0.2">
      <c r="AJ4859" s="23"/>
      <c r="HH4859"/>
      <c r="IW4859" s="36"/>
      <c r="JI4859"/>
      <c r="JJ4859"/>
      <c r="KX4859" s="23"/>
      <c r="KY4859" s="23"/>
    </row>
    <row r="4860" spans="36:311" x14ac:dyDescent="0.2">
      <c r="AJ4860" s="23"/>
      <c r="HH4860"/>
      <c r="IW4860" s="36"/>
      <c r="JI4860"/>
      <c r="JJ4860"/>
      <c r="KX4860" s="23"/>
      <c r="KY4860" s="23"/>
    </row>
    <row r="4861" spans="36:311" x14ac:dyDescent="0.2">
      <c r="AJ4861" s="23"/>
      <c r="HH4861"/>
      <c r="IW4861" s="36"/>
      <c r="JI4861"/>
      <c r="JJ4861"/>
      <c r="KX4861" s="23"/>
      <c r="KY4861" s="23"/>
    </row>
    <row r="4862" spans="36:311" x14ac:dyDescent="0.2">
      <c r="AJ4862" s="23"/>
      <c r="HH4862"/>
      <c r="IW4862" s="36"/>
      <c r="JI4862"/>
      <c r="JJ4862"/>
      <c r="KX4862" s="23"/>
      <c r="KY4862" s="23"/>
    </row>
    <row r="4863" spans="36:311" x14ac:dyDescent="0.2">
      <c r="AJ4863" s="23"/>
      <c r="HH4863"/>
      <c r="IW4863" s="36"/>
      <c r="JI4863"/>
      <c r="JJ4863"/>
      <c r="KX4863" s="23"/>
      <c r="KY4863" s="23"/>
    </row>
    <row r="4864" spans="36:311" x14ac:dyDescent="0.2">
      <c r="AJ4864" s="23"/>
      <c r="HH4864"/>
      <c r="IW4864" s="36"/>
      <c r="JI4864"/>
      <c r="JJ4864"/>
      <c r="KX4864" s="23"/>
      <c r="KY4864" s="23"/>
    </row>
    <row r="4865" spans="36:311" x14ac:dyDescent="0.2">
      <c r="AJ4865" s="23"/>
      <c r="HH4865"/>
      <c r="IW4865" s="36"/>
      <c r="JI4865"/>
      <c r="JJ4865"/>
      <c r="KX4865" s="23"/>
      <c r="KY4865" s="23"/>
    </row>
    <row r="4866" spans="36:311" x14ac:dyDescent="0.2">
      <c r="AJ4866" s="23"/>
      <c r="HH4866"/>
      <c r="IW4866" s="36"/>
      <c r="JI4866"/>
      <c r="JJ4866"/>
      <c r="KX4866" s="23"/>
      <c r="KY4866" s="23"/>
    </row>
    <row r="4867" spans="36:311" x14ac:dyDescent="0.2">
      <c r="AJ4867" s="23"/>
      <c r="HH4867"/>
      <c r="IW4867" s="36"/>
      <c r="JI4867"/>
      <c r="JJ4867"/>
      <c r="KX4867" s="23"/>
      <c r="KY4867" s="23"/>
    </row>
    <row r="4868" spans="36:311" x14ac:dyDescent="0.2">
      <c r="AJ4868" s="23"/>
      <c r="HH4868"/>
      <c r="IW4868" s="36"/>
      <c r="JI4868"/>
      <c r="JJ4868"/>
      <c r="KX4868" s="23"/>
      <c r="KY4868" s="23"/>
    </row>
    <row r="4869" spans="36:311" x14ac:dyDescent="0.2">
      <c r="AJ4869" s="23"/>
      <c r="HH4869"/>
      <c r="IW4869" s="36"/>
      <c r="JI4869"/>
      <c r="JJ4869"/>
      <c r="KX4869" s="23"/>
      <c r="KY4869" s="23"/>
    </row>
    <row r="4870" spans="36:311" x14ac:dyDescent="0.2">
      <c r="AJ4870" s="23"/>
      <c r="HH4870"/>
      <c r="IW4870" s="36"/>
      <c r="JI4870"/>
      <c r="JJ4870"/>
      <c r="KX4870" s="23"/>
      <c r="KY4870" s="23"/>
    </row>
    <row r="4871" spans="36:311" x14ac:dyDescent="0.2">
      <c r="AJ4871" s="23"/>
      <c r="HH4871"/>
      <c r="IW4871" s="36"/>
      <c r="JI4871"/>
      <c r="JJ4871"/>
      <c r="KX4871" s="23"/>
      <c r="KY4871" s="23"/>
    </row>
    <row r="4872" spans="36:311" x14ac:dyDescent="0.2">
      <c r="AJ4872" s="23"/>
      <c r="HH4872"/>
      <c r="IW4872" s="36"/>
      <c r="JI4872"/>
      <c r="JJ4872"/>
      <c r="KX4872" s="23"/>
      <c r="KY4872" s="23"/>
    </row>
    <row r="4873" spans="36:311" x14ac:dyDescent="0.2">
      <c r="AJ4873" s="23"/>
      <c r="HH4873"/>
      <c r="IW4873" s="36"/>
      <c r="JI4873"/>
      <c r="JJ4873"/>
      <c r="KX4873" s="23"/>
      <c r="KY4873" s="23"/>
    </row>
    <row r="4874" spans="36:311" x14ac:dyDescent="0.2">
      <c r="AJ4874" s="23"/>
      <c r="HH4874"/>
      <c r="IW4874" s="36"/>
      <c r="JI4874"/>
      <c r="JJ4874"/>
      <c r="KX4874" s="23"/>
      <c r="KY4874" s="23"/>
    </row>
    <row r="4875" spans="36:311" x14ac:dyDescent="0.2">
      <c r="AJ4875" s="23"/>
      <c r="HH4875"/>
      <c r="IW4875" s="36"/>
      <c r="JI4875"/>
      <c r="JJ4875"/>
      <c r="KX4875" s="23"/>
      <c r="KY4875" s="23"/>
    </row>
    <row r="4876" spans="36:311" x14ac:dyDescent="0.2">
      <c r="AJ4876" s="23"/>
      <c r="HH4876"/>
      <c r="IW4876" s="36"/>
      <c r="JI4876"/>
      <c r="JJ4876"/>
      <c r="KX4876" s="23"/>
      <c r="KY4876" s="23"/>
    </row>
    <row r="4877" spans="36:311" x14ac:dyDescent="0.2">
      <c r="AJ4877" s="23"/>
      <c r="HH4877"/>
      <c r="IW4877" s="36"/>
      <c r="JI4877"/>
      <c r="JJ4877"/>
      <c r="KX4877" s="23"/>
      <c r="KY4877" s="23"/>
    </row>
    <row r="4878" spans="36:311" x14ac:dyDescent="0.2">
      <c r="AJ4878" s="23"/>
      <c r="HH4878"/>
      <c r="IW4878" s="36"/>
      <c r="JI4878"/>
      <c r="JJ4878"/>
      <c r="KX4878" s="23"/>
      <c r="KY4878" s="23"/>
    </row>
    <row r="4879" spans="36:311" x14ac:dyDescent="0.2">
      <c r="AJ4879" s="23"/>
      <c r="HH4879"/>
      <c r="IW4879" s="36"/>
      <c r="JI4879"/>
      <c r="JJ4879"/>
      <c r="KX4879" s="23"/>
      <c r="KY4879" s="23"/>
    </row>
    <row r="4880" spans="36:311" x14ac:dyDescent="0.2">
      <c r="AJ4880" s="23"/>
      <c r="HH4880"/>
      <c r="IW4880" s="36"/>
      <c r="JI4880"/>
      <c r="JJ4880"/>
      <c r="KX4880" s="23"/>
      <c r="KY4880" s="23"/>
    </row>
    <row r="4881" spans="36:311" x14ac:dyDescent="0.2">
      <c r="AJ4881" s="23"/>
      <c r="HH4881"/>
      <c r="IW4881" s="36"/>
      <c r="JI4881"/>
      <c r="JJ4881"/>
      <c r="KX4881" s="23"/>
      <c r="KY4881" s="23"/>
    </row>
    <row r="4882" spans="36:311" x14ac:dyDescent="0.2">
      <c r="AJ4882" s="23"/>
      <c r="HH4882"/>
      <c r="IW4882" s="36"/>
      <c r="JI4882"/>
      <c r="JJ4882"/>
      <c r="KX4882" s="23"/>
      <c r="KY4882" s="23"/>
    </row>
    <row r="4883" spans="36:311" x14ac:dyDescent="0.2">
      <c r="AJ4883" s="23"/>
      <c r="HH4883"/>
      <c r="IW4883" s="36"/>
      <c r="JI4883"/>
      <c r="JJ4883"/>
      <c r="KX4883" s="23"/>
      <c r="KY4883" s="23"/>
    </row>
    <row r="4884" spans="36:311" x14ac:dyDescent="0.2">
      <c r="AJ4884" s="23"/>
      <c r="HH4884"/>
      <c r="IW4884" s="36"/>
      <c r="JI4884"/>
      <c r="JJ4884"/>
      <c r="KX4884" s="23"/>
      <c r="KY4884" s="23"/>
    </row>
    <row r="4885" spans="36:311" x14ac:dyDescent="0.2">
      <c r="AJ4885" s="23"/>
      <c r="HH4885"/>
      <c r="IW4885" s="36"/>
      <c r="JI4885"/>
      <c r="JJ4885"/>
      <c r="KX4885" s="23"/>
      <c r="KY4885" s="23"/>
    </row>
    <row r="4886" spans="36:311" x14ac:dyDescent="0.2">
      <c r="AJ4886" s="23"/>
      <c r="HH4886"/>
      <c r="IW4886" s="36"/>
      <c r="JI4886"/>
      <c r="JJ4886"/>
      <c r="KX4886" s="23"/>
      <c r="KY4886" s="23"/>
    </row>
    <row r="4887" spans="36:311" x14ac:dyDescent="0.2">
      <c r="AJ4887" s="23"/>
      <c r="HH4887"/>
      <c r="IW4887" s="36"/>
      <c r="JI4887"/>
      <c r="JJ4887"/>
      <c r="KX4887" s="23"/>
      <c r="KY4887" s="23"/>
    </row>
    <row r="4888" spans="36:311" x14ac:dyDescent="0.2">
      <c r="AJ4888" s="23"/>
      <c r="HH4888"/>
      <c r="IW4888" s="36"/>
      <c r="JI4888"/>
      <c r="JJ4888"/>
      <c r="KX4888" s="23"/>
      <c r="KY4888" s="23"/>
    </row>
    <row r="4889" spans="36:311" x14ac:dyDescent="0.2">
      <c r="AJ4889" s="23"/>
      <c r="HH4889"/>
      <c r="IW4889" s="36"/>
      <c r="JI4889"/>
      <c r="JJ4889"/>
      <c r="KX4889" s="23"/>
      <c r="KY4889" s="23"/>
    </row>
    <row r="4890" spans="36:311" x14ac:dyDescent="0.2">
      <c r="AJ4890" s="23"/>
      <c r="HH4890"/>
      <c r="IW4890" s="36"/>
      <c r="JI4890"/>
      <c r="JJ4890"/>
      <c r="KX4890" s="23"/>
      <c r="KY4890" s="23"/>
    </row>
    <row r="4891" spans="36:311" x14ac:dyDescent="0.2">
      <c r="AJ4891" s="23"/>
      <c r="HH4891"/>
      <c r="IW4891" s="36"/>
      <c r="JI4891"/>
      <c r="JJ4891"/>
      <c r="KX4891" s="23"/>
      <c r="KY4891" s="23"/>
    </row>
    <row r="4892" spans="36:311" x14ac:dyDescent="0.2">
      <c r="AJ4892" s="23"/>
      <c r="HH4892"/>
      <c r="IW4892" s="36"/>
      <c r="JI4892"/>
      <c r="JJ4892"/>
      <c r="KX4892" s="23"/>
      <c r="KY4892" s="23"/>
    </row>
    <row r="4893" spans="36:311" x14ac:dyDescent="0.2">
      <c r="AJ4893" s="23"/>
      <c r="HH4893"/>
      <c r="IW4893" s="36"/>
      <c r="JI4893"/>
      <c r="JJ4893"/>
      <c r="KX4893" s="23"/>
      <c r="KY4893" s="23"/>
    </row>
    <row r="4894" spans="36:311" x14ac:dyDescent="0.2">
      <c r="AJ4894" s="23"/>
      <c r="HH4894"/>
      <c r="IW4894" s="36"/>
      <c r="JI4894"/>
      <c r="JJ4894"/>
      <c r="KX4894" s="23"/>
      <c r="KY4894" s="23"/>
    </row>
    <row r="4895" spans="36:311" x14ac:dyDescent="0.2">
      <c r="AJ4895" s="23"/>
      <c r="HH4895"/>
      <c r="IW4895" s="36"/>
      <c r="JI4895"/>
      <c r="JJ4895"/>
      <c r="KX4895" s="23"/>
      <c r="KY4895" s="23"/>
    </row>
    <row r="4896" spans="36:311" x14ac:dyDescent="0.2">
      <c r="AJ4896" s="23"/>
      <c r="HH4896"/>
      <c r="IW4896" s="36"/>
      <c r="JI4896"/>
      <c r="JJ4896"/>
      <c r="KX4896" s="23"/>
      <c r="KY4896" s="23"/>
    </row>
    <row r="4897" spans="36:311" x14ac:dyDescent="0.2">
      <c r="AJ4897" s="23"/>
      <c r="HH4897"/>
      <c r="IW4897" s="36"/>
      <c r="JI4897"/>
      <c r="JJ4897"/>
      <c r="KX4897" s="23"/>
      <c r="KY4897" s="23"/>
    </row>
    <row r="4898" spans="36:311" x14ac:dyDescent="0.2">
      <c r="AJ4898" s="23"/>
      <c r="HH4898"/>
      <c r="IW4898" s="36"/>
      <c r="JI4898"/>
      <c r="JJ4898"/>
      <c r="KX4898" s="23"/>
      <c r="KY4898" s="23"/>
    </row>
    <row r="4899" spans="36:311" x14ac:dyDescent="0.2">
      <c r="AJ4899" s="23"/>
      <c r="HH4899"/>
      <c r="IW4899" s="36"/>
      <c r="JI4899"/>
      <c r="JJ4899"/>
      <c r="KX4899" s="23"/>
      <c r="KY4899" s="23"/>
    </row>
    <row r="4900" spans="36:311" x14ac:dyDescent="0.2">
      <c r="AJ4900" s="23"/>
      <c r="HH4900"/>
      <c r="IW4900" s="36"/>
      <c r="JI4900"/>
      <c r="JJ4900"/>
      <c r="KX4900" s="23"/>
      <c r="KY4900" s="23"/>
    </row>
    <row r="4901" spans="36:311" x14ac:dyDescent="0.2">
      <c r="AJ4901" s="23"/>
      <c r="HH4901"/>
      <c r="IW4901" s="36"/>
      <c r="JI4901"/>
      <c r="JJ4901"/>
      <c r="KX4901" s="23"/>
      <c r="KY4901" s="23"/>
    </row>
    <row r="4902" spans="36:311" x14ac:dyDescent="0.2">
      <c r="AJ4902" s="23"/>
      <c r="HH4902"/>
      <c r="IW4902" s="36"/>
      <c r="JI4902"/>
      <c r="JJ4902"/>
      <c r="KX4902" s="23"/>
      <c r="KY4902" s="23"/>
    </row>
    <row r="4903" spans="36:311" x14ac:dyDescent="0.2">
      <c r="AJ4903" s="23"/>
      <c r="HH4903"/>
      <c r="IW4903" s="36"/>
      <c r="JI4903"/>
      <c r="JJ4903"/>
      <c r="KX4903" s="23"/>
      <c r="KY4903" s="23"/>
    </row>
    <row r="4904" spans="36:311" x14ac:dyDescent="0.2">
      <c r="AJ4904" s="23"/>
      <c r="HH4904"/>
      <c r="IW4904" s="36"/>
      <c r="JI4904"/>
      <c r="JJ4904"/>
      <c r="KX4904" s="23"/>
      <c r="KY4904" s="23"/>
    </row>
    <row r="4905" spans="36:311" x14ac:dyDescent="0.2">
      <c r="AJ4905" s="23"/>
      <c r="HH4905"/>
      <c r="IW4905" s="36"/>
      <c r="JI4905"/>
      <c r="JJ4905"/>
      <c r="KX4905" s="23"/>
      <c r="KY4905" s="23"/>
    </row>
    <row r="4906" spans="36:311" x14ac:dyDescent="0.2">
      <c r="AJ4906" s="23"/>
      <c r="HH4906"/>
      <c r="IW4906" s="36"/>
      <c r="JI4906"/>
      <c r="JJ4906"/>
      <c r="KX4906" s="23"/>
      <c r="KY4906" s="23"/>
    </row>
    <row r="4907" spans="36:311" x14ac:dyDescent="0.2">
      <c r="AJ4907" s="23"/>
      <c r="HH4907"/>
      <c r="IW4907" s="36"/>
      <c r="JI4907"/>
      <c r="JJ4907"/>
      <c r="KX4907" s="23"/>
      <c r="KY4907" s="23"/>
    </row>
    <row r="4908" spans="36:311" x14ac:dyDescent="0.2">
      <c r="AJ4908" s="23"/>
      <c r="HH4908"/>
      <c r="IW4908" s="36"/>
      <c r="JI4908"/>
      <c r="JJ4908"/>
      <c r="KX4908" s="23"/>
      <c r="KY4908" s="23"/>
    </row>
    <row r="4909" spans="36:311" x14ac:dyDescent="0.2">
      <c r="AJ4909" s="23"/>
      <c r="HH4909"/>
      <c r="IW4909" s="36"/>
      <c r="JI4909"/>
      <c r="JJ4909"/>
      <c r="KX4909" s="23"/>
      <c r="KY4909" s="23"/>
    </row>
    <row r="4910" spans="36:311" x14ac:dyDescent="0.2">
      <c r="AJ4910" s="23"/>
      <c r="HH4910"/>
      <c r="IW4910" s="36"/>
      <c r="JI4910"/>
      <c r="JJ4910"/>
      <c r="KX4910" s="23"/>
      <c r="KY4910" s="23"/>
    </row>
    <row r="4911" spans="36:311" x14ac:dyDescent="0.2">
      <c r="AJ4911" s="23"/>
      <c r="HH4911"/>
      <c r="IW4911" s="36"/>
      <c r="JI4911"/>
      <c r="JJ4911"/>
      <c r="KX4911" s="23"/>
      <c r="KY4911" s="23"/>
    </row>
    <row r="4912" spans="36:311" x14ac:dyDescent="0.2">
      <c r="AJ4912" s="23"/>
      <c r="HH4912"/>
      <c r="IW4912" s="36"/>
      <c r="JI4912"/>
      <c r="JJ4912"/>
      <c r="KX4912" s="23"/>
      <c r="KY4912" s="23"/>
    </row>
    <row r="4913" spans="36:311" x14ac:dyDescent="0.2">
      <c r="AJ4913" s="23"/>
      <c r="HH4913"/>
      <c r="IW4913" s="36"/>
      <c r="JI4913"/>
      <c r="JJ4913"/>
      <c r="KX4913" s="23"/>
      <c r="KY4913" s="23"/>
    </row>
    <row r="4914" spans="36:311" x14ac:dyDescent="0.2">
      <c r="AJ4914" s="23"/>
      <c r="HH4914"/>
      <c r="IW4914" s="36"/>
      <c r="JI4914"/>
      <c r="JJ4914"/>
      <c r="KX4914" s="23"/>
      <c r="KY4914" s="23"/>
    </row>
    <row r="4915" spans="36:311" x14ac:dyDescent="0.2">
      <c r="AJ4915" s="23"/>
      <c r="HH4915"/>
      <c r="IW4915" s="36"/>
      <c r="JI4915"/>
      <c r="JJ4915"/>
      <c r="KX4915" s="23"/>
      <c r="KY4915" s="23"/>
    </row>
    <row r="4916" spans="36:311" x14ac:dyDescent="0.2">
      <c r="AJ4916" s="23"/>
      <c r="HH4916"/>
      <c r="IW4916" s="36"/>
      <c r="JI4916"/>
      <c r="JJ4916"/>
      <c r="KX4916" s="23"/>
      <c r="KY4916" s="23"/>
    </row>
    <row r="4917" spans="36:311" x14ac:dyDescent="0.2">
      <c r="AJ4917" s="23"/>
      <c r="HH4917"/>
      <c r="IW4917" s="36"/>
      <c r="JI4917"/>
      <c r="JJ4917"/>
      <c r="KX4917" s="23"/>
      <c r="KY4917" s="23"/>
    </row>
    <row r="4918" spans="36:311" x14ac:dyDescent="0.2">
      <c r="AJ4918" s="23"/>
      <c r="HH4918"/>
      <c r="IW4918" s="36"/>
      <c r="JI4918"/>
      <c r="JJ4918"/>
      <c r="KX4918" s="23"/>
      <c r="KY4918" s="23"/>
    </row>
    <row r="4919" spans="36:311" x14ac:dyDescent="0.2">
      <c r="AJ4919" s="23"/>
      <c r="HH4919"/>
      <c r="IW4919" s="36"/>
      <c r="JI4919"/>
      <c r="JJ4919"/>
      <c r="KX4919" s="23"/>
      <c r="KY4919" s="23"/>
    </row>
    <row r="4920" spans="36:311" x14ac:dyDescent="0.2">
      <c r="AJ4920" s="23"/>
      <c r="HH4920"/>
      <c r="IW4920" s="36"/>
      <c r="JI4920"/>
      <c r="JJ4920"/>
      <c r="KX4920" s="23"/>
      <c r="KY4920" s="23"/>
    </row>
    <row r="4921" spans="36:311" x14ac:dyDescent="0.2">
      <c r="AJ4921" s="23"/>
      <c r="HH4921"/>
      <c r="IW4921" s="36"/>
      <c r="JI4921"/>
      <c r="JJ4921"/>
      <c r="KX4921" s="23"/>
      <c r="KY4921" s="23"/>
    </row>
    <row r="4922" spans="36:311" x14ac:dyDescent="0.2">
      <c r="AJ4922" s="23"/>
      <c r="HH4922"/>
      <c r="IW4922" s="36"/>
      <c r="JI4922"/>
      <c r="JJ4922"/>
      <c r="KX4922" s="23"/>
      <c r="KY4922" s="23"/>
    </row>
    <row r="4923" spans="36:311" x14ac:dyDescent="0.2">
      <c r="AJ4923" s="23"/>
      <c r="HH4923"/>
      <c r="IW4923" s="36"/>
      <c r="JI4923"/>
      <c r="JJ4923"/>
      <c r="KX4923" s="23"/>
      <c r="KY4923" s="23"/>
    </row>
    <row r="4924" spans="36:311" x14ac:dyDescent="0.2">
      <c r="AJ4924" s="23"/>
      <c r="HH4924"/>
      <c r="IW4924" s="36"/>
      <c r="JI4924"/>
      <c r="JJ4924"/>
      <c r="KX4924" s="23"/>
      <c r="KY4924" s="23"/>
    </row>
    <row r="4925" spans="36:311" x14ac:dyDescent="0.2">
      <c r="AJ4925" s="23"/>
      <c r="HH4925"/>
      <c r="IW4925" s="36"/>
      <c r="JI4925"/>
      <c r="JJ4925"/>
      <c r="KX4925" s="23"/>
      <c r="KY4925" s="23"/>
    </row>
    <row r="4926" spans="36:311" x14ac:dyDescent="0.2">
      <c r="AJ4926" s="23"/>
      <c r="HH4926"/>
      <c r="IW4926" s="36"/>
      <c r="JI4926"/>
      <c r="JJ4926"/>
      <c r="KX4926" s="23"/>
      <c r="KY4926" s="23"/>
    </row>
    <row r="4927" spans="36:311" x14ac:dyDescent="0.2">
      <c r="AJ4927" s="23"/>
      <c r="HH4927"/>
      <c r="IW4927" s="36"/>
      <c r="JI4927"/>
      <c r="JJ4927"/>
      <c r="KX4927" s="23"/>
      <c r="KY4927" s="23"/>
    </row>
    <row r="4928" spans="36:311" x14ac:dyDescent="0.2">
      <c r="AJ4928" s="23"/>
      <c r="HH4928"/>
      <c r="IW4928" s="36"/>
      <c r="JI4928"/>
      <c r="JJ4928"/>
      <c r="KX4928" s="23"/>
      <c r="KY4928" s="23"/>
    </row>
    <row r="4929" spans="36:311" x14ac:dyDescent="0.2">
      <c r="AJ4929" s="23"/>
      <c r="HH4929"/>
      <c r="IW4929" s="36"/>
      <c r="JI4929"/>
      <c r="JJ4929"/>
      <c r="KX4929" s="23"/>
      <c r="KY4929" s="23"/>
    </row>
    <row r="4930" spans="36:311" x14ac:dyDescent="0.2">
      <c r="AJ4930" s="23"/>
      <c r="HH4930"/>
      <c r="IW4930" s="36"/>
      <c r="JI4930"/>
      <c r="JJ4930"/>
      <c r="KX4930" s="23"/>
      <c r="KY4930" s="23"/>
    </row>
    <row r="4931" spans="36:311" x14ac:dyDescent="0.2">
      <c r="AJ4931" s="23"/>
      <c r="HH4931"/>
      <c r="IW4931" s="36"/>
      <c r="JI4931"/>
      <c r="JJ4931"/>
      <c r="KX4931" s="23"/>
      <c r="KY4931" s="23"/>
    </row>
    <row r="4932" spans="36:311" x14ac:dyDescent="0.2">
      <c r="AJ4932" s="23"/>
      <c r="HH4932"/>
      <c r="IW4932" s="36"/>
      <c r="JI4932"/>
      <c r="JJ4932"/>
      <c r="KX4932" s="23"/>
      <c r="KY4932" s="23"/>
    </row>
    <row r="4933" spans="36:311" x14ac:dyDescent="0.2">
      <c r="AJ4933" s="23"/>
      <c r="HH4933"/>
      <c r="IW4933" s="36"/>
      <c r="JI4933"/>
      <c r="JJ4933"/>
      <c r="KX4933" s="23"/>
      <c r="KY4933" s="23"/>
    </row>
    <row r="4934" spans="36:311" x14ac:dyDescent="0.2">
      <c r="AJ4934" s="23"/>
      <c r="HH4934"/>
      <c r="IW4934" s="36"/>
      <c r="JI4934"/>
      <c r="JJ4934"/>
      <c r="KX4934" s="23"/>
      <c r="KY4934" s="23"/>
    </row>
    <row r="4935" spans="36:311" x14ac:dyDescent="0.2">
      <c r="AJ4935" s="23"/>
      <c r="HH4935"/>
      <c r="IW4935" s="36"/>
      <c r="JI4935"/>
      <c r="JJ4935"/>
      <c r="KX4935" s="23"/>
      <c r="KY4935" s="23"/>
    </row>
    <row r="4936" spans="36:311" x14ac:dyDescent="0.2">
      <c r="AJ4936" s="23"/>
      <c r="HH4936"/>
      <c r="IW4936" s="36"/>
      <c r="JI4936"/>
      <c r="JJ4936"/>
      <c r="KX4936" s="23"/>
      <c r="KY4936" s="23"/>
    </row>
    <row r="4937" spans="36:311" x14ac:dyDescent="0.2">
      <c r="AJ4937" s="23"/>
      <c r="HH4937"/>
      <c r="IW4937" s="36"/>
      <c r="JI4937"/>
      <c r="JJ4937"/>
      <c r="KX4937" s="23"/>
      <c r="KY4937" s="23"/>
    </row>
    <row r="4938" spans="36:311" x14ac:dyDescent="0.2">
      <c r="AJ4938" s="23"/>
      <c r="HH4938"/>
      <c r="IW4938" s="36"/>
      <c r="JI4938"/>
      <c r="JJ4938"/>
      <c r="KX4938" s="23"/>
      <c r="KY4938" s="23"/>
    </row>
    <row r="4939" spans="36:311" x14ac:dyDescent="0.2">
      <c r="AJ4939" s="23"/>
      <c r="HH4939"/>
      <c r="IW4939" s="36"/>
      <c r="JI4939"/>
      <c r="JJ4939"/>
      <c r="KX4939" s="23"/>
      <c r="KY4939" s="23"/>
    </row>
    <row r="4940" spans="36:311" x14ac:dyDescent="0.2">
      <c r="AJ4940" s="23"/>
      <c r="HH4940"/>
      <c r="IW4940" s="36"/>
      <c r="JI4940"/>
      <c r="JJ4940"/>
      <c r="KX4940" s="23"/>
      <c r="KY4940" s="23"/>
    </row>
    <row r="4941" spans="36:311" x14ac:dyDescent="0.2">
      <c r="AJ4941" s="23"/>
      <c r="HH4941"/>
      <c r="IW4941" s="36"/>
      <c r="JI4941"/>
      <c r="JJ4941"/>
      <c r="KX4941" s="23"/>
      <c r="KY4941" s="23"/>
    </row>
    <row r="4942" spans="36:311" x14ac:dyDescent="0.2">
      <c r="AJ4942" s="23"/>
      <c r="HH4942"/>
      <c r="IW4942" s="36"/>
      <c r="JI4942"/>
      <c r="JJ4942"/>
      <c r="KX4942" s="23"/>
      <c r="KY4942" s="23"/>
    </row>
    <row r="4943" spans="36:311" x14ac:dyDescent="0.2">
      <c r="AJ4943" s="23"/>
      <c r="HH4943"/>
      <c r="IW4943" s="36"/>
      <c r="JI4943"/>
      <c r="JJ4943"/>
      <c r="KX4943" s="23"/>
      <c r="KY4943" s="23"/>
    </row>
    <row r="4944" spans="36:311" x14ac:dyDescent="0.2">
      <c r="AJ4944" s="23"/>
      <c r="HH4944"/>
      <c r="IW4944" s="36"/>
      <c r="JI4944"/>
      <c r="JJ4944"/>
      <c r="KX4944" s="23"/>
      <c r="KY4944" s="23"/>
    </row>
    <row r="4945" spans="36:311" x14ac:dyDescent="0.2">
      <c r="AJ4945" s="23"/>
      <c r="HH4945"/>
      <c r="IW4945" s="36"/>
      <c r="JI4945"/>
      <c r="JJ4945"/>
      <c r="KX4945" s="23"/>
      <c r="KY4945" s="23"/>
    </row>
    <row r="4946" spans="36:311" x14ac:dyDescent="0.2">
      <c r="AJ4946" s="23"/>
      <c r="HH4946"/>
      <c r="IW4946" s="36"/>
      <c r="JI4946"/>
      <c r="JJ4946"/>
      <c r="KX4946" s="23"/>
      <c r="KY4946" s="23"/>
    </row>
    <row r="4947" spans="36:311" x14ac:dyDescent="0.2">
      <c r="AJ4947" s="23"/>
      <c r="HH4947"/>
      <c r="IW4947" s="36"/>
      <c r="JI4947"/>
      <c r="JJ4947"/>
      <c r="KX4947" s="23"/>
      <c r="KY4947" s="23"/>
    </row>
    <row r="4948" spans="36:311" x14ac:dyDescent="0.2">
      <c r="AJ4948" s="23"/>
      <c r="HH4948"/>
      <c r="IW4948" s="36"/>
      <c r="JI4948"/>
      <c r="JJ4948"/>
      <c r="KX4948" s="23"/>
      <c r="KY4948" s="23"/>
    </row>
    <row r="4949" spans="36:311" x14ac:dyDescent="0.2">
      <c r="AJ4949" s="23"/>
      <c r="HH4949"/>
      <c r="IW4949" s="36"/>
      <c r="JI4949"/>
      <c r="JJ4949"/>
      <c r="KX4949" s="23"/>
      <c r="KY4949" s="23"/>
    </row>
    <row r="4950" spans="36:311" x14ac:dyDescent="0.2">
      <c r="AJ4950" s="23"/>
      <c r="HH4950"/>
      <c r="IW4950" s="36"/>
      <c r="JI4950"/>
      <c r="JJ4950"/>
      <c r="KX4950" s="23"/>
      <c r="KY4950" s="23"/>
    </row>
    <row r="4951" spans="36:311" x14ac:dyDescent="0.2">
      <c r="AJ4951" s="23"/>
      <c r="HH4951"/>
      <c r="IW4951" s="36"/>
      <c r="JI4951"/>
      <c r="JJ4951"/>
      <c r="KX4951" s="23"/>
      <c r="KY4951" s="23"/>
    </row>
    <row r="4952" spans="36:311" x14ac:dyDescent="0.2">
      <c r="AJ4952" s="23"/>
      <c r="HH4952"/>
      <c r="IW4952" s="36"/>
      <c r="JI4952"/>
      <c r="JJ4952"/>
      <c r="KX4952" s="23"/>
      <c r="KY4952" s="23"/>
    </row>
    <row r="4953" spans="36:311" x14ac:dyDescent="0.2">
      <c r="AJ4953" s="23"/>
      <c r="HH4953"/>
      <c r="IW4953" s="36"/>
      <c r="JI4953"/>
      <c r="JJ4953"/>
      <c r="KX4953" s="23"/>
      <c r="KY4953" s="23"/>
    </row>
    <row r="4954" spans="36:311" x14ac:dyDescent="0.2">
      <c r="AJ4954" s="23"/>
      <c r="HH4954"/>
      <c r="IW4954" s="36"/>
      <c r="JI4954"/>
      <c r="JJ4954"/>
      <c r="KX4954" s="23"/>
      <c r="KY4954" s="23"/>
    </row>
    <row r="4955" spans="36:311" x14ac:dyDescent="0.2">
      <c r="AJ4955" s="23"/>
      <c r="HH4955"/>
      <c r="IW4955" s="36"/>
      <c r="JI4955"/>
      <c r="JJ4955"/>
      <c r="KX4955" s="23"/>
      <c r="KY4955" s="23"/>
    </row>
    <row r="4956" spans="36:311" x14ac:dyDescent="0.2">
      <c r="AJ4956" s="23"/>
      <c r="HH4956"/>
      <c r="IW4956" s="36"/>
      <c r="JI4956"/>
      <c r="JJ4956"/>
      <c r="KX4956" s="23"/>
      <c r="KY4956" s="23"/>
    </row>
    <row r="4957" spans="36:311" x14ac:dyDescent="0.2">
      <c r="AJ4957" s="23"/>
      <c r="HH4957"/>
      <c r="IW4957" s="36"/>
      <c r="JI4957"/>
      <c r="JJ4957"/>
      <c r="KX4957" s="23"/>
      <c r="KY4957" s="23"/>
    </row>
    <row r="4958" spans="36:311" x14ac:dyDescent="0.2">
      <c r="AJ4958" s="23"/>
      <c r="HH4958"/>
      <c r="IW4958" s="36"/>
      <c r="JI4958"/>
      <c r="JJ4958"/>
      <c r="KX4958" s="23"/>
      <c r="KY4958" s="23"/>
    </row>
    <row r="4959" spans="36:311" x14ac:dyDescent="0.2">
      <c r="AJ4959" s="23"/>
      <c r="HH4959"/>
      <c r="IW4959" s="36"/>
      <c r="JI4959"/>
      <c r="JJ4959"/>
      <c r="KX4959" s="23"/>
      <c r="KY4959" s="23"/>
    </row>
    <row r="4960" spans="36:311" x14ac:dyDescent="0.2">
      <c r="AJ4960" s="23"/>
      <c r="HH4960"/>
      <c r="IW4960" s="36"/>
      <c r="JI4960"/>
      <c r="JJ4960"/>
      <c r="KX4960" s="23"/>
      <c r="KY4960" s="23"/>
    </row>
    <row r="4961" spans="36:311" x14ac:dyDescent="0.2">
      <c r="AJ4961" s="23"/>
      <c r="HH4961"/>
      <c r="IW4961" s="36"/>
      <c r="JI4961"/>
      <c r="JJ4961"/>
      <c r="KX4961" s="23"/>
      <c r="KY4961" s="23"/>
    </row>
    <row r="4962" spans="36:311" x14ac:dyDescent="0.2">
      <c r="AJ4962" s="23"/>
      <c r="HH4962"/>
      <c r="IW4962" s="36"/>
      <c r="JI4962"/>
      <c r="JJ4962"/>
      <c r="KX4962" s="23"/>
      <c r="KY4962" s="23"/>
    </row>
    <row r="4963" spans="36:311" x14ac:dyDescent="0.2">
      <c r="AJ4963" s="23"/>
      <c r="HH4963"/>
      <c r="IW4963" s="36"/>
      <c r="JI4963"/>
      <c r="JJ4963"/>
      <c r="KX4963" s="23"/>
      <c r="KY4963" s="23"/>
    </row>
    <row r="4964" spans="36:311" x14ac:dyDescent="0.2">
      <c r="AJ4964" s="23"/>
      <c r="HH4964"/>
      <c r="IW4964" s="36"/>
      <c r="JI4964"/>
      <c r="JJ4964"/>
      <c r="KX4964" s="23"/>
      <c r="KY4964" s="23"/>
    </row>
    <row r="4965" spans="36:311" x14ac:dyDescent="0.2">
      <c r="AJ4965" s="23"/>
      <c r="HH4965"/>
      <c r="IW4965" s="36"/>
      <c r="JI4965"/>
      <c r="JJ4965"/>
      <c r="KX4965" s="23"/>
      <c r="KY4965" s="23"/>
    </row>
    <row r="4966" spans="36:311" x14ac:dyDescent="0.2">
      <c r="AJ4966" s="23"/>
      <c r="HH4966"/>
      <c r="IW4966" s="36"/>
      <c r="JI4966"/>
      <c r="JJ4966"/>
      <c r="KX4966" s="23"/>
      <c r="KY4966" s="23"/>
    </row>
    <row r="4967" spans="36:311" x14ac:dyDescent="0.2">
      <c r="AJ4967" s="23"/>
      <c r="HH4967"/>
      <c r="IW4967" s="36"/>
      <c r="JI4967"/>
      <c r="JJ4967"/>
      <c r="KX4967" s="23"/>
      <c r="KY4967" s="23"/>
    </row>
    <row r="4968" spans="36:311" x14ac:dyDescent="0.2">
      <c r="AJ4968" s="23"/>
      <c r="HH4968"/>
      <c r="IW4968" s="36"/>
      <c r="JI4968"/>
      <c r="JJ4968"/>
      <c r="KX4968" s="23"/>
      <c r="KY4968" s="23"/>
    </row>
    <row r="4969" spans="36:311" x14ac:dyDescent="0.2">
      <c r="AJ4969" s="23"/>
      <c r="HH4969"/>
      <c r="IW4969" s="36"/>
      <c r="JI4969"/>
      <c r="JJ4969"/>
      <c r="KX4969" s="23"/>
      <c r="KY4969" s="23"/>
    </row>
    <row r="4970" spans="36:311" x14ac:dyDescent="0.2">
      <c r="AJ4970" s="23"/>
      <c r="HH4970"/>
      <c r="IW4970" s="36"/>
      <c r="JI4970"/>
      <c r="JJ4970"/>
      <c r="KX4970" s="23"/>
      <c r="KY4970" s="23"/>
    </row>
    <row r="4971" spans="36:311" x14ac:dyDescent="0.2">
      <c r="AJ4971" s="23"/>
      <c r="HH4971"/>
      <c r="IW4971" s="36"/>
      <c r="JI4971"/>
      <c r="JJ4971"/>
      <c r="KX4971" s="23"/>
      <c r="KY4971" s="23"/>
    </row>
    <row r="4972" spans="36:311" x14ac:dyDescent="0.2">
      <c r="AJ4972" s="23"/>
      <c r="HH4972"/>
      <c r="IW4972" s="36"/>
      <c r="JI4972"/>
      <c r="JJ4972"/>
      <c r="KX4972" s="23"/>
      <c r="KY4972" s="23"/>
    </row>
    <row r="4973" spans="36:311" x14ac:dyDescent="0.2">
      <c r="AJ4973" s="23"/>
      <c r="HH4973"/>
      <c r="IW4973" s="36"/>
      <c r="JI4973"/>
      <c r="JJ4973"/>
      <c r="KX4973" s="23"/>
      <c r="KY4973" s="23"/>
    </row>
    <row r="4974" spans="36:311" x14ac:dyDescent="0.2">
      <c r="AJ4974" s="23"/>
      <c r="HH4974"/>
      <c r="IW4974" s="36"/>
      <c r="JI4974"/>
      <c r="JJ4974"/>
      <c r="KX4974" s="23"/>
      <c r="KY4974" s="23"/>
    </row>
    <row r="4975" spans="36:311" x14ac:dyDescent="0.2">
      <c r="AJ4975" s="23"/>
      <c r="HH4975"/>
      <c r="IW4975" s="36"/>
      <c r="JI4975"/>
      <c r="JJ4975"/>
      <c r="KX4975" s="23"/>
      <c r="KY4975" s="23"/>
    </row>
    <row r="4976" spans="36:311" x14ac:dyDescent="0.2">
      <c r="AJ4976" s="23"/>
      <c r="HH4976"/>
      <c r="IW4976" s="36"/>
      <c r="JI4976"/>
      <c r="JJ4976"/>
      <c r="KX4976" s="23"/>
      <c r="KY4976" s="23"/>
    </row>
    <row r="4977" spans="36:311" x14ac:dyDescent="0.2">
      <c r="AJ4977" s="23"/>
      <c r="HH4977"/>
      <c r="IW4977" s="36"/>
      <c r="JI4977"/>
      <c r="JJ4977"/>
      <c r="KX4977" s="23"/>
      <c r="KY4977" s="23"/>
    </row>
    <row r="4978" spans="36:311" x14ac:dyDescent="0.2">
      <c r="AJ4978" s="23"/>
      <c r="HH4978"/>
      <c r="IW4978" s="36"/>
      <c r="JI4978"/>
      <c r="JJ4978"/>
      <c r="KX4978" s="23"/>
      <c r="KY4978" s="23"/>
    </row>
    <row r="4979" spans="36:311" x14ac:dyDescent="0.2">
      <c r="AJ4979" s="23"/>
      <c r="HH4979"/>
      <c r="IW4979" s="36"/>
      <c r="JI4979"/>
      <c r="JJ4979"/>
      <c r="KX4979" s="23"/>
      <c r="KY4979" s="23"/>
    </row>
    <row r="4980" spans="36:311" x14ac:dyDescent="0.2">
      <c r="AJ4980" s="23"/>
      <c r="HH4980"/>
      <c r="IW4980" s="36"/>
      <c r="JI4980"/>
      <c r="JJ4980"/>
      <c r="KX4980" s="23"/>
      <c r="KY4980" s="23"/>
    </row>
    <row r="4981" spans="36:311" x14ac:dyDescent="0.2">
      <c r="AJ4981" s="23"/>
      <c r="HH4981"/>
      <c r="IW4981" s="36"/>
      <c r="JI4981"/>
      <c r="JJ4981"/>
      <c r="KX4981" s="23"/>
      <c r="KY4981" s="23"/>
    </row>
    <row r="4982" spans="36:311" x14ac:dyDescent="0.2">
      <c r="AJ4982" s="23"/>
      <c r="HH4982"/>
      <c r="IW4982" s="36"/>
      <c r="JI4982"/>
      <c r="JJ4982"/>
      <c r="KX4982" s="23"/>
      <c r="KY4982" s="23"/>
    </row>
    <row r="4983" spans="36:311" x14ac:dyDescent="0.2">
      <c r="AJ4983" s="23"/>
      <c r="HH4983"/>
      <c r="IW4983" s="36"/>
      <c r="JI4983"/>
      <c r="JJ4983"/>
      <c r="KX4983" s="23"/>
      <c r="KY4983" s="23"/>
    </row>
    <row r="4984" spans="36:311" x14ac:dyDescent="0.2">
      <c r="AJ4984" s="23"/>
      <c r="HH4984"/>
      <c r="IW4984" s="36"/>
      <c r="JI4984"/>
      <c r="JJ4984"/>
      <c r="KX4984" s="23"/>
      <c r="KY4984" s="23"/>
    </row>
    <row r="4985" spans="36:311" x14ac:dyDescent="0.2">
      <c r="AJ4985" s="23"/>
      <c r="HH4985"/>
      <c r="IW4985" s="36"/>
      <c r="JI4985"/>
      <c r="JJ4985"/>
      <c r="KX4985" s="23"/>
      <c r="KY4985" s="23"/>
    </row>
    <row r="4986" spans="36:311" x14ac:dyDescent="0.2">
      <c r="AJ4986" s="23"/>
      <c r="HH4986"/>
      <c r="IW4986" s="36"/>
      <c r="JI4986"/>
      <c r="JJ4986"/>
      <c r="KX4986" s="23"/>
      <c r="KY4986" s="23"/>
    </row>
    <row r="4987" spans="36:311" x14ac:dyDescent="0.2">
      <c r="AJ4987" s="23"/>
      <c r="HH4987"/>
      <c r="IW4987" s="36"/>
      <c r="JI4987"/>
      <c r="JJ4987"/>
      <c r="KX4987" s="23"/>
      <c r="KY4987" s="23"/>
    </row>
    <row r="4988" spans="36:311" x14ac:dyDescent="0.2">
      <c r="AJ4988" s="23"/>
      <c r="HH4988"/>
      <c r="IW4988" s="36"/>
      <c r="JI4988"/>
      <c r="JJ4988"/>
      <c r="KX4988" s="23"/>
      <c r="KY4988" s="23"/>
    </row>
    <row r="4989" spans="36:311" x14ac:dyDescent="0.2">
      <c r="AJ4989" s="23"/>
      <c r="HH4989"/>
      <c r="IW4989" s="36"/>
      <c r="JI4989"/>
      <c r="JJ4989"/>
      <c r="KX4989" s="23"/>
      <c r="KY4989" s="23"/>
    </row>
    <row r="4990" spans="36:311" x14ac:dyDescent="0.2">
      <c r="AJ4990" s="23"/>
      <c r="HH4990"/>
      <c r="IW4990" s="36"/>
      <c r="JI4990"/>
      <c r="JJ4990"/>
      <c r="KX4990" s="23"/>
      <c r="KY4990" s="23"/>
    </row>
    <row r="4991" spans="36:311" x14ac:dyDescent="0.2">
      <c r="AJ4991" s="23"/>
      <c r="HH4991"/>
      <c r="IW4991" s="36"/>
      <c r="JI4991"/>
      <c r="JJ4991"/>
      <c r="KX4991" s="23"/>
      <c r="KY4991" s="23"/>
    </row>
    <row r="4992" spans="36:311" x14ac:dyDescent="0.2">
      <c r="AJ4992" s="23"/>
      <c r="HH4992"/>
      <c r="IW4992" s="36"/>
      <c r="JI4992"/>
      <c r="JJ4992"/>
      <c r="KX4992" s="23"/>
      <c r="KY4992" s="23"/>
    </row>
    <row r="4993" spans="36:311" x14ac:dyDescent="0.2">
      <c r="AJ4993" s="23"/>
      <c r="HH4993"/>
      <c r="IW4993" s="36"/>
      <c r="JI4993"/>
      <c r="JJ4993"/>
      <c r="KX4993" s="23"/>
      <c r="KY4993" s="23"/>
    </row>
    <row r="4994" spans="36:311" x14ac:dyDescent="0.2">
      <c r="AJ4994" s="23"/>
      <c r="HH4994"/>
      <c r="IW4994" s="36"/>
      <c r="JI4994"/>
      <c r="JJ4994"/>
      <c r="KX4994" s="23"/>
      <c r="KY4994" s="23"/>
    </row>
    <row r="4995" spans="36:311" x14ac:dyDescent="0.2">
      <c r="AJ4995" s="23"/>
      <c r="HH4995"/>
      <c r="IW4995" s="36"/>
      <c r="JI4995"/>
      <c r="JJ4995"/>
      <c r="KX4995" s="23"/>
      <c r="KY4995" s="23"/>
    </row>
    <row r="4996" spans="36:311" x14ac:dyDescent="0.2">
      <c r="AJ4996" s="23"/>
      <c r="HH4996"/>
      <c r="IW4996" s="36"/>
      <c r="JI4996"/>
      <c r="JJ4996"/>
      <c r="KX4996" s="23"/>
      <c r="KY4996" s="23"/>
    </row>
    <row r="4997" spans="36:311" x14ac:dyDescent="0.2">
      <c r="AJ4997" s="23"/>
      <c r="HH4997"/>
      <c r="IW4997" s="36"/>
      <c r="JI4997"/>
      <c r="JJ4997"/>
      <c r="KX4997" s="23"/>
      <c r="KY4997" s="23"/>
    </row>
    <row r="4998" spans="36:311" x14ac:dyDescent="0.2">
      <c r="AJ4998" s="23"/>
      <c r="HH4998"/>
      <c r="IW4998" s="36"/>
      <c r="JI4998"/>
      <c r="JJ4998"/>
      <c r="KX4998" s="23"/>
      <c r="KY4998" s="23"/>
    </row>
    <row r="4999" spans="36:311" x14ac:dyDescent="0.2">
      <c r="AJ4999" s="23"/>
      <c r="HH4999"/>
      <c r="IW4999" s="36"/>
      <c r="JI4999"/>
      <c r="JJ4999"/>
      <c r="KX4999" s="23"/>
      <c r="KY4999" s="23"/>
    </row>
    <row r="5000" spans="36:311" x14ac:dyDescent="0.2">
      <c r="AJ5000" s="23"/>
      <c r="HH5000"/>
      <c r="IW5000" s="36"/>
      <c r="JI5000"/>
      <c r="JJ5000"/>
      <c r="KX5000" s="23"/>
      <c r="KY5000" s="23"/>
    </row>
    <row r="5001" spans="36:311" x14ac:dyDescent="0.2">
      <c r="AJ5001" s="23"/>
      <c r="HH5001"/>
      <c r="IW5001" s="36"/>
      <c r="JI5001"/>
      <c r="JJ5001"/>
      <c r="KX5001" s="23"/>
      <c r="KY5001" s="23"/>
    </row>
    <row r="5002" spans="36:311" x14ac:dyDescent="0.2">
      <c r="AJ5002" s="23"/>
      <c r="HH5002"/>
      <c r="IW5002" s="36"/>
      <c r="JI5002"/>
      <c r="JJ5002"/>
      <c r="KX5002" s="23"/>
      <c r="KY5002" s="23"/>
    </row>
    <row r="5003" spans="36:311" x14ac:dyDescent="0.2">
      <c r="AJ5003" s="23"/>
      <c r="HH5003"/>
      <c r="IW5003" s="36"/>
      <c r="JI5003"/>
      <c r="JJ5003"/>
      <c r="KX5003" s="23"/>
      <c r="KY5003" s="23"/>
    </row>
    <row r="5004" spans="36:311" x14ac:dyDescent="0.2">
      <c r="AJ5004" s="23"/>
      <c r="HH5004"/>
      <c r="IW5004" s="36"/>
      <c r="JI5004"/>
      <c r="JJ5004"/>
      <c r="KX5004" s="23"/>
      <c r="KY5004" s="23"/>
    </row>
    <row r="5005" spans="36:311" x14ac:dyDescent="0.2">
      <c r="AJ5005" s="23"/>
      <c r="HH5005"/>
      <c r="IW5005" s="36"/>
      <c r="JI5005"/>
      <c r="JJ5005"/>
      <c r="KX5005" s="23"/>
      <c r="KY5005" s="23"/>
    </row>
    <row r="5006" spans="36:311" x14ac:dyDescent="0.2">
      <c r="AJ5006" s="23"/>
      <c r="HH5006"/>
      <c r="IW5006" s="36"/>
      <c r="JI5006"/>
      <c r="JJ5006"/>
      <c r="KX5006" s="23"/>
      <c r="KY5006" s="23"/>
    </row>
    <row r="5007" spans="36:311" x14ac:dyDescent="0.2">
      <c r="AJ5007" s="23"/>
      <c r="HH5007"/>
      <c r="IW5007" s="36"/>
      <c r="JI5007"/>
      <c r="JJ5007"/>
      <c r="KX5007" s="23"/>
      <c r="KY5007" s="23"/>
    </row>
    <row r="5008" spans="36:311" x14ac:dyDescent="0.2">
      <c r="AJ5008" s="23"/>
      <c r="HH5008"/>
      <c r="IW5008" s="36"/>
      <c r="JI5008"/>
      <c r="JJ5008"/>
      <c r="KX5008" s="23"/>
      <c r="KY5008" s="23"/>
    </row>
    <row r="5009" spans="36:311" x14ac:dyDescent="0.2">
      <c r="AJ5009" s="23"/>
      <c r="HH5009"/>
      <c r="IW5009" s="36"/>
      <c r="JI5009"/>
      <c r="JJ5009"/>
      <c r="KX5009" s="23"/>
      <c r="KY5009" s="23"/>
    </row>
    <row r="5010" spans="36:311" x14ac:dyDescent="0.2">
      <c r="AJ5010" s="23"/>
      <c r="HH5010"/>
      <c r="IW5010" s="36"/>
      <c r="JI5010"/>
      <c r="JJ5010"/>
      <c r="KX5010" s="23"/>
      <c r="KY5010" s="23"/>
    </row>
    <row r="5011" spans="36:311" x14ac:dyDescent="0.2">
      <c r="AJ5011" s="23"/>
      <c r="HH5011"/>
      <c r="IW5011" s="36"/>
      <c r="JI5011"/>
      <c r="JJ5011"/>
      <c r="KX5011" s="23"/>
      <c r="KY5011" s="23"/>
    </row>
    <row r="5012" spans="36:311" x14ac:dyDescent="0.2">
      <c r="AJ5012" s="23"/>
      <c r="HH5012"/>
      <c r="IW5012" s="36"/>
      <c r="JI5012"/>
      <c r="JJ5012"/>
      <c r="KX5012" s="23"/>
      <c r="KY5012" s="23"/>
    </row>
    <row r="5013" spans="36:311" x14ac:dyDescent="0.2">
      <c r="AJ5013" s="23"/>
      <c r="HH5013"/>
      <c r="IW5013" s="36"/>
      <c r="JI5013"/>
      <c r="JJ5013"/>
      <c r="KX5013" s="23"/>
      <c r="KY5013" s="23"/>
    </row>
    <row r="5014" spans="36:311" x14ac:dyDescent="0.2">
      <c r="AJ5014" s="23"/>
      <c r="HH5014"/>
      <c r="IW5014" s="36"/>
      <c r="JI5014"/>
      <c r="JJ5014"/>
      <c r="KX5014" s="23"/>
      <c r="KY5014" s="23"/>
    </row>
    <row r="5015" spans="36:311" x14ac:dyDescent="0.2">
      <c r="AJ5015" s="23"/>
      <c r="HH5015"/>
      <c r="IW5015" s="36"/>
      <c r="JI5015"/>
      <c r="JJ5015"/>
      <c r="KX5015" s="23"/>
      <c r="KY5015" s="23"/>
    </row>
    <row r="5016" spans="36:311" x14ac:dyDescent="0.2">
      <c r="AJ5016" s="23"/>
      <c r="HH5016"/>
      <c r="IW5016" s="36"/>
      <c r="JI5016"/>
      <c r="JJ5016"/>
      <c r="KX5016" s="23"/>
      <c r="KY5016" s="23"/>
    </row>
    <row r="5017" spans="36:311" x14ac:dyDescent="0.2">
      <c r="AJ5017" s="23"/>
      <c r="HH5017"/>
      <c r="IW5017" s="36"/>
      <c r="JI5017"/>
      <c r="JJ5017"/>
      <c r="KX5017" s="23"/>
      <c r="KY5017" s="23"/>
    </row>
    <row r="5018" spans="36:311" x14ac:dyDescent="0.2">
      <c r="AJ5018" s="23"/>
      <c r="HH5018"/>
      <c r="IW5018" s="36"/>
      <c r="JI5018"/>
      <c r="JJ5018"/>
      <c r="KX5018" s="23"/>
      <c r="KY5018" s="23"/>
    </row>
    <row r="5019" spans="36:311" x14ac:dyDescent="0.2">
      <c r="AJ5019" s="23"/>
      <c r="HH5019"/>
      <c r="IW5019" s="36"/>
      <c r="JI5019"/>
      <c r="JJ5019"/>
      <c r="KX5019" s="23"/>
      <c r="KY5019" s="23"/>
    </row>
    <row r="5020" spans="36:311" x14ac:dyDescent="0.2">
      <c r="AJ5020" s="23"/>
      <c r="HH5020"/>
      <c r="IW5020" s="36"/>
      <c r="JI5020"/>
      <c r="JJ5020"/>
      <c r="KX5020" s="23"/>
      <c r="KY5020" s="23"/>
    </row>
    <row r="5021" spans="36:311" x14ac:dyDescent="0.2">
      <c r="AJ5021" s="23"/>
      <c r="HH5021"/>
      <c r="IW5021" s="36"/>
      <c r="JI5021"/>
      <c r="JJ5021"/>
      <c r="KX5021" s="23"/>
      <c r="KY5021" s="23"/>
    </row>
    <row r="5022" spans="36:311" x14ac:dyDescent="0.2">
      <c r="AJ5022" s="23"/>
      <c r="HH5022"/>
      <c r="IW5022" s="36"/>
      <c r="JI5022"/>
      <c r="JJ5022"/>
      <c r="KX5022" s="23"/>
      <c r="KY5022" s="23"/>
    </row>
    <row r="5023" spans="36:311" x14ac:dyDescent="0.2">
      <c r="AJ5023" s="23"/>
      <c r="HH5023"/>
      <c r="IW5023" s="36"/>
      <c r="JI5023"/>
      <c r="JJ5023"/>
      <c r="KX5023" s="23"/>
      <c r="KY5023" s="23"/>
    </row>
    <row r="5024" spans="36:311" x14ac:dyDescent="0.2">
      <c r="AJ5024" s="23"/>
      <c r="HH5024"/>
      <c r="IW5024" s="36"/>
      <c r="JI5024"/>
      <c r="JJ5024"/>
      <c r="KX5024" s="23"/>
      <c r="KY5024" s="23"/>
    </row>
    <row r="5025" spans="36:311" x14ac:dyDescent="0.2">
      <c r="AJ5025" s="23"/>
      <c r="HH5025"/>
      <c r="IW5025" s="36"/>
      <c r="JI5025"/>
      <c r="JJ5025"/>
      <c r="KX5025" s="23"/>
      <c r="KY5025" s="23"/>
    </row>
    <row r="5026" spans="36:311" x14ac:dyDescent="0.2">
      <c r="AJ5026" s="23"/>
      <c r="HH5026"/>
      <c r="IW5026" s="36"/>
      <c r="JI5026"/>
      <c r="JJ5026"/>
      <c r="KX5026" s="23"/>
      <c r="KY5026" s="23"/>
    </row>
    <row r="5027" spans="36:311" x14ac:dyDescent="0.2">
      <c r="AJ5027" s="23"/>
      <c r="HH5027"/>
      <c r="IW5027" s="36"/>
      <c r="JI5027"/>
      <c r="JJ5027"/>
      <c r="KX5027" s="23"/>
      <c r="KY5027" s="23"/>
    </row>
    <row r="5028" spans="36:311" x14ac:dyDescent="0.2">
      <c r="AJ5028" s="23"/>
      <c r="HH5028"/>
      <c r="IW5028" s="36"/>
      <c r="JI5028"/>
      <c r="JJ5028"/>
      <c r="KX5028" s="23"/>
      <c r="KY5028" s="23"/>
    </row>
    <row r="5029" spans="36:311" x14ac:dyDescent="0.2">
      <c r="AJ5029" s="23"/>
      <c r="HH5029"/>
      <c r="IW5029" s="36"/>
      <c r="JI5029"/>
      <c r="JJ5029"/>
      <c r="KX5029" s="23"/>
      <c r="KY5029" s="23"/>
    </row>
    <row r="5030" spans="36:311" x14ac:dyDescent="0.2">
      <c r="AJ5030" s="23"/>
      <c r="HH5030"/>
      <c r="IW5030" s="36"/>
      <c r="JI5030"/>
      <c r="JJ5030"/>
      <c r="KX5030" s="23"/>
      <c r="KY5030" s="23"/>
    </row>
    <row r="5031" spans="36:311" x14ac:dyDescent="0.2">
      <c r="AJ5031" s="23"/>
      <c r="HH5031"/>
      <c r="IW5031" s="36"/>
      <c r="JI5031"/>
      <c r="JJ5031"/>
      <c r="KX5031" s="23"/>
      <c r="KY5031" s="23"/>
    </row>
    <row r="5032" spans="36:311" x14ac:dyDescent="0.2">
      <c r="AJ5032" s="23"/>
      <c r="HH5032"/>
      <c r="IW5032" s="36"/>
      <c r="JI5032"/>
      <c r="JJ5032"/>
      <c r="KX5032" s="23"/>
      <c r="KY5032" s="23"/>
    </row>
    <row r="5033" spans="36:311" x14ac:dyDescent="0.2">
      <c r="AJ5033" s="23"/>
      <c r="HH5033"/>
      <c r="IW5033" s="36"/>
      <c r="JI5033"/>
      <c r="JJ5033"/>
      <c r="KX5033" s="23"/>
      <c r="KY5033" s="23"/>
    </row>
    <row r="5034" spans="36:311" x14ac:dyDescent="0.2">
      <c r="AJ5034" s="23"/>
      <c r="HH5034"/>
      <c r="IW5034" s="36"/>
      <c r="JI5034"/>
      <c r="JJ5034"/>
      <c r="KX5034" s="23"/>
      <c r="KY5034" s="23"/>
    </row>
    <row r="5035" spans="36:311" x14ac:dyDescent="0.2">
      <c r="AJ5035" s="23"/>
      <c r="HH5035"/>
      <c r="IW5035" s="36"/>
      <c r="JI5035"/>
      <c r="JJ5035"/>
      <c r="KX5035" s="23"/>
      <c r="KY5035" s="23"/>
    </row>
    <row r="5036" spans="36:311" x14ac:dyDescent="0.2">
      <c r="AJ5036" s="23"/>
      <c r="HH5036"/>
      <c r="IW5036" s="36"/>
      <c r="JI5036"/>
      <c r="JJ5036"/>
      <c r="KX5036" s="23"/>
      <c r="KY5036" s="23"/>
    </row>
    <row r="5037" spans="36:311" x14ac:dyDescent="0.2">
      <c r="AJ5037" s="23"/>
      <c r="HH5037"/>
      <c r="IW5037" s="36"/>
      <c r="JI5037"/>
      <c r="JJ5037"/>
      <c r="KX5037" s="23"/>
      <c r="KY5037" s="23"/>
    </row>
    <row r="5038" spans="36:311" x14ac:dyDescent="0.2">
      <c r="AJ5038" s="23"/>
      <c r="HH5038"/>
      <c r="IW5038" s="36"/>
      <c r="JI5038"/>
      <c r="JJ5038"/>
      <c r="KX5038" s="23"/>
      <c r="KY5038" s="23"/>
    </row>
    <row r="5039" spans="36:311" x14ac:dyDescent="0.2">
      <c r="AJ5039" s="23"/>
      <c r="HH5039"/>
      <c r="IW5039" s="36"/>
      <c r="JI5039"/>
      <c r="JJ5039"/>
      <c r="KX5039" s="23"/>
      <c r="KY5039" s="23"/>
    </row>
    <row r="5040" spans="36:311" x14ac:dyDescent="0.2">
      <c r="AJ5040" s="23"/>
      <c r="HH5040"/>
      <c r="IW5040" s="36"/>
      <c r="JI5040"/>
      <c r="JJ5040"/>
      <c r="KX5040" s="23"/>
      <c r="KY5040" s="23"/>
    </row>
    <row r="5041" spans="36:311" x14ac:dyDescent="0.2">
      <c r="AJ5041" s="23"/>
      <c r="HH5041"/>
      <c r="IW5041" s="36"/>
      <c r="JI5041"/>
      <c r="JJ5041"/>
      <c r="KX5041" s="23"/>
      <c r="KY5041" s="23"/>
    </row>
    <row r="5042" spans="36:311" x14ac:dyDescent="0.2">
      <c r="AJ5042" s="23"/>
      <c r="HH5042"/>
      <c r="IW5042" s="36"/>
      <c r="JI5042"/>
      <c r="JJ5042"/>
      <c r="KX5042" s="23"/>
      <c r="KY5042" s="23"/>
    </row>
    <row r="5043" spans="36:311" x14ac:dyDescent="0.2">
      <c r="AJ5043" s="23"/>
      <c r="HH5043"/>
      <c r="IW5043" s="36"/>
      <c r="JI5043"/>
      <c r="JJ5043"/>
      <c r="KX5043" s="23"/>
      <c r="KY5043" s="23"/>
    </row>
    <row r="5044" spans="36:311" x14ac:dyDescent="0.2">
      <c r="AJ5044" s="23"/>
      <c r="HH5044"/>
      <c r="IW5044" s="36"/>
      <c r="JI5044"/>
      <c r="JJ5044"/>
      <c r="KX5044" s="23"/>
      <c r="KY5044" s="23"/>
    </row>
    <row r="5045" spans="36:311" x14ac:dyDescent="0.2">
      <c r="AJ5045" s="23"/>
      <c r="HH5045"/>
      <c r="IW5045" s="36"/>
      <c r="JI5045"/>
      <c r="JJ5045"/>
      <c r="KX5045" s="23"/>
      <c r="KY5045" s="23"/>
    </row>
    <row r="5046" spans="36:311" x14ac:dyDescent="0.2">
      <c r="AJ5046" s="23"/>
      <c r="HH5046"/>
      <c r="IW5046" s="36"/>
      <c r="JI5046"/>
      <c r="JJ5046"/>
      <c r="KX5046" s="23"/>
      <c r="KY5046" s="23"/>
    </row>
    <row r="5047" spans="36:311" x14ac:dyDescent="0.2">
      <c r="AJ5047" s="23"/>
      <c r="HH5047"/>
      <c r="IW5047" s="36"/>
      <c r="JI5047"/>
      <c r="JJ5047"/>
      <c r="KX5047" s="23"/>
      <c r="KY5047" s="23"/>
    </row>
    <row r="5048" spans="36:311" x14ac:dyDescent="0.2">
      <c r="AJ5048" s="23"/>
      <c r="HH5048"/>
      <c r="IW5048" s="36"/>
      <c r="JI5048"/>
      <c r="JJ5048"/>
      <c r="KX5048" s="23"/>
      <c r="KY5048" s="23"/>
    </row>
    <row r="5049" spans="36:311" x14ac:dyDescent="0.2">
      <c r="AJ5049" s="23"/>
      <c r="HH5049"/>
      <c r="IW5049" s="36"/>
      <c r="JI5049"/>
      <c r="JJ5049"/>
      <c r="KX5049" s="23"/>
      <c r="KY5049" s="23"/>
    </row>
    <row r="5050" spans="36:311" x14ac:dyDescent="0.2">
      <c r="AJ5050" s="23"/>
      <c r="HH5050"/>
      <c r="IW5050" s="36"/>
      <c r="JI5050"/>
      <c r="JJ5050"/>
      <c r="KX5050" s="23"/>
      <c r="KY5050" s="23"/>
    </row>
    <row r="5051" spans="36:311" x14ac:dyDescent="0.2">
      <c r="AJ5051" s="23"/>
      <c r="HH5051"/>
      <c r="IW5051" s="36"/>
      <c r="JI5051"/>
      <c r="JJ5051"/>
      <c r="KX5051" s="23"/>
      <c r="KY5051" s="23"/>
    </row>
    <row r="5052" spans="36:311" x14ac:dyDescent="0.2">
      <c r="AJ5052" s="23"/>
      <c r="HH5052"/>
      <c r="IW5052" s="36"/>
      <c r="JI5052"/>
      <c r="JJ5052"/>
      <c r="KX5052" s="23"/>
      <c r="KY5052" s="23"/>
    </row>
    <row r="5053" spans="36:311" x14ac:dyDescent="0.2">
      <c r="AJ5053" s="23"/>
      <c r="HH5053"/>
      <c r="IW5053" s="36"/>
      <c r="JI5053"/>
      <c r="JJ5053"/>
      <c r="KX5053" s="23"/>
      <c r="KY5053" s="23"/>
    </row>
    <row r="5054" spans="36:311" x14ac:dyDescent="0.2">
      <c r="AJ5054" s="23"/>
      <c r="HH5054"/>
      <c r="IW5054" s="36"/>
      <c r="JI5054"/>
      <c r="JJ5054"/>
      <c r="KX5054" s="23"/>
      <c r="KY5054" s="23"/>
    </row>
    <row r="5055" spans="36:311" x14ac:dyDescent="0.2">
      <c r="AJ5055" s="23"/>
      <c r="HH5055"/>
      <c r="IW5055" s="36"/>
      <c r="JI5055"/>
      <c r="JJ5055"/>
      <c r="KX5055" s="23"/>
      <c r="KY5055" s="23"/>
    </row>
    <row r="5056" spans="36:311" x14ac:dyDescent="0.2">
      <c r="AJ5056" s="23"/>
      <c r="HH5056"/>
      <c r="IW5056" s="36"/>
      <c r="JI5056"/>
      <c r="JJ5056"/>
      <c r="KX5056" s="23"/>
      <c r="KY5056" s="23"/>
    </row>
    <row r="5057" spans="36:311" x14ac:dyDescent="0.2">
      <c r="AJ5057" s="23"/>
      <c r="HH5057"/>
      <c r="IW5057" s="36"/>
      <c r="JI5057"/>
      <c r="JJ5057"/>
      <c r="KX5057" s="23"/>
      <c r="KY5057" s="23"/>
    </row>
    <row r="5058" spans="36:311" x14ac:dyDescent="0.2">
      <c r="AJ5058" s="23"/>
      <c r="HH5058"/>
      <c r="IW5058" s="36"/>
      <c r="JI5058"/>
      <c r="JJ5058"/>
      <c r="KX5058" s="23"/>
      <c r="KY5058" s="23"/>
    </row>
    <row r="5059" spans="36:311" x14ac:dyDescent="0.2">
      <c r="AJ5059" s="23"/>
      <c r="HH5059"/>
      <c r="IW5059" s="36"/>
      <c r="JI5059"/>
      <c r="JJ5059"/>
      <c r="KX5059" s="23"/>
      <c r="KY5059" s="23"/>
    </row>
    <row r="5060" spans="36:311" x14ac:dyDescent="0.2">
      <c r="AJ5060" s="23"/>
      <c r="HH5060"/>
      <c r="IW5060" s="36"/>
      <c r="JI5060"/>
      <c r="JJ5060"/>
      <c r="KX5060" s="23"/>
      <c r="KY5060" s="23"/>
    </row>
    <row r="5061" spans="36:311" x14ac:dyDescent="0.2">
      <c r="AJ5061" s="23"/>
      <c r="HH5061"/>
      <c r="IW5061" s="36"/>
      <c r="JI5061"/>
      <c r="JJ5061"/>
      <c r="KX5061" s="23"/>
      <c r="KY5061" s="23"/>
    </row>
    <row r="5062" spans="36:311" x14ac:dyDescent="0.2">
      <c r="AJ5062" s="23"/>
      <c r="HH5062"/>
      <c r="IW5062" s="36"/>
      <c r="JI5062"/>
      <c r="JJ5062"/>
      <c r="KX5062" s="23"/>
      <c r="KY5062" s="23"/>
    </row>
    <row r="5063" spans="36:311" x14ac:dyDescent="0.2">
      <c r="AJ5063" s="23"/>
      <c r="HH5063"/>
      <c r="IW5063" s="36"/>
      <c r="JI5063"/>
      <c r="JJ5063"/>
      <c r="KX5063" s="23"/>
      <c r="KY5063" s="23"/>
    </row>
    <row r="5064" spans="36:311" x14ac:dyDescent="0.2">
      <c r="AJ5064" s="23"/>
      <c r="HH5064"/>
      <c r="IW5064" s="36"/>
      <c r="JI5064"/>
      <c r="JJ5064"/>
      <c r="KX5064" s="23"/>
      <c r="KY5064" s="23"/>
    </row>
    <row r="5065" spans="36:311" x14ac:dyDescent="0.2">
      <c r="AJ5065" s="23"/>
      <c r="HH5065"/>
      <c r="IW5065" s="36"/>
      <c r="JI5065"/>
      <c r="JJ5065"/>
      <c r="KX5065" s="23"/>
      <c r="KY5065" s="23"/>
    </row>
    <row r="5066" spans="36:311" x14ac:dyDescent="0.2">
      <c r="AJ5066" s="23"/>
      <c r="HH5066"/>
      <c r="IW5066" s="36"/>
      <c r="JI5066"/>
      <c r="JJ5066"/>
      <c r="KX5066" s="23"/>
      <c r="KY5066" s="23"/>
    </row>
    <row r="5067" spans="36:311" x14ac:dyDescent="0.2">
      <c r="AJ5067" s="23"/>
      <c r="HH5067"/>
      <c r="IW5067" s="36"/>
      <c r="JI5067"/>
      <c r="JJ5067"/>
      <c r="KX5067" s="23"/>
      <c r="KY5067" s="23"/>
    </row>
    <row r="5068" spans="36:311" x14ac:dyDescent="0.2">
      <c r="AJ5068" s="23"/>
      <c r="HH5068"/>
      <c r="IW5068" s="36"/>
      <c r="JI5068"/>
      <c r="JJ5068"/>
      <c r="KX5068" s="23"/>
      <c r="KY5068" s="23"/>
    </row>
    <row r="5069" spans="36:311" x14ac:dyDescent="0.2">
      <c r="AJ5069" s="23"/>
      <c r="HH5069"/>
      <c r="IW5069" s="36"/>
      <c r="JI5069"/>
      <c r="JJ5069"/>
      <c r="KX5069" s="23"/>
      <c r="KY5069" s="23"/>
    </row>
    <row r="5070" spans="36:311" x14ac:dyDescent="0.2">
      <c r="AJ5070" s="23"/>
      <c r="HH5070"/>
      <c r="IW5070" s="36"/>
      <c r="JI5070"/>
      <c r="JJ5070"/>
      <c r="KX5070" s="23"/>
      <c r="KY5070" s="23"/>
    </row>
    <row r="5071" spans="36:311" x14ac:dyDescent="0.2">
      <c r="AJ5071" s="23"/>
      <c r="HH5071"/>
      <c r="IW5071" s="36"/>
      <c r="JI5071"/>
      <c r="JJ5071"/>
      <c r="KX5071" s="23"/>
      <c r="KY5071" s="23"/>
    </row>
    <row r="5072" spans="36:311" x14ac:dyDescent="0.2">
      <c r="AJ5072" s="23"/>
      <c r="HH5072"/>
      <c r="IW5072" s="36"/>
      <c r="JI5072"/>
      <c r="JJ5072"/>
      <c r="KX5072" s="23"/>
      <c r="KY5072" s="23"/>
    </row>
    <row r="5073" spans="36:311" x14ac:dyDescent="0.2">
      <c r="AJ5073" s="23"/>
      <c r="HH5073"/>
      <c r="IW5073" s="36"/>
      <c r="JI5073"/>
      <c r="JJ5073"/>
      <c r="KX5073" s="23"/>
      <c r="KY5073" s="23"/>
    </row>
    <row r="5074" spans="36:311" x14ac:dyDescent="0.2">
      <c r="AJ5074" s="23"/>
      <c r="HH5074"/>
      <c r="IW5074" s="36"/>
      <c r="JI5074"/>
      <c r="JJ5074"/>
      <c r="KX5074" s="23"/>
      <c r="KY5074" s="23"/>
    </row>
    <row r="5075" spans="36:311" x14ac:dyDescent="0.2">
      <c r="AJ5075" s="23"/>
      <c r="HH5075"/>
      <c r="IW5075" s="36"/>
      <c r="JI5075"/>
      <c r="JJ5075"/>
      <c r="KX5075" s="23"/>
      <c r="KY5075" s="23"/>
    </row>
    <row r="5076" spans="36:311" x14ac:dyDescent="0.2">
      <c r="AJ5076" s="23"/>
      <c r="HH5076"/>
      <c r="IW5076" s="36"/>
      <c r="JI5076"/>
      <c r="JJ5076"/>
      <c r="KX5076" s="23"/>
      <c r="KY5076" s="23"/>
    </row>
    <row r="5077" spans="36:311" x14ac:dyDescent="0.2">
      <c r="AJ5077" s="23"/>
      <c r="HH5077"/>
      <c r="IW5077" s="36"/>
      <c r="JI5077"/>
      <c r="JJ5077"/>
      <c r="KX5077" s="23"/>
      <c r="KY5077" s="23"/>
    </row>
    <row r="5078" spans="36:311" x14ac:dyDescent="0.2">
      <c r="AJ5078" s="23"/>
      <c r="HH5078"/>
      <c r="IW5078" s="36"/>
      <c r="JI5078"/>
      <c r="JJ5078"/>
      <c r="KX5078" s="23"/>
      <c r="KY5078" s="23"/>
    </row>
    <row r="5079" spans="36:311" x14ac:dyDescent="0.2">
      <c r="AJ5079" s="23"/>
      <c r="HH5079"/>
      <c r="IW5079" s="36"/>
      <c r="JI5079"/>
      <c r="JJ5079"/>
      <c r="KX5079" s="23"/>
      <c r="KY5079" s="23"/>
    </row>
    <row r="5080" spans="36:311" x14ac:dyDescent="0.2">
      <c r="AJ5080" s="23"/>
      <c r="HH5080"/>
      <c r="IW5080" s="36"/>
      <c r="JI5080"/>
      <c r="JJ5080"/>
      <c r="KX5080" s="23"/>
      <c r="KY5080" s="23"/>
    </row>
    <row r="5081" spans="36:311" x14ac:dyDescent="0.2">
      <c r="AJ5081" s="23"/>
      <c r="HH5081"/>
      <c r="IW5081" s="36"/>
      <c r="JI5081"/>
      <c r="JJ5081"/>
      <c r="KX5081" s="23"/>
      <c r="KY5081" s="23"/>
    </row>
    <row r="5082" spans="36:311" x14ac:dyDescent="0.2">
      <c r="AJ5082" s="23"/>
      <c r="HH5082"/>
      <c r="IW5082" s="36"/>
      <c r="JI5082"/>
      <c r="JJ5082"/>
      <c r="KX5082" s="23"/>
      <c r="KY5082" s="23"/>
    </row>
    <row r="5083" spans="36:311" x14ac:dyDescent="0.2">
      <c r="AJ5083" s="23"/>
      <c r="HH5083"/>
      <c r="IW5083" s="36"/>
      <c r="JI5083"/>
      <c r="JJ5083"/>
      <c r="KX5083" s="23"/>
      <c r="KY5083" s="23"/>
    </row>
    <row r="5084" spans="36:311" x14ac:dyDescent="0.2">
      <c r="AJ5084" s="23"/>
      <c r="HH5084"/>
      <c r="IW5084" s="36"/>
      <c r="JI5084"/>
      <c r="JJ5084"/>
      <c r="KX5084" s="23"/>
      <c r="KY5084" s="23"/>
    </row>
    <row r="5085" spans="36:311" x14ac:dyDescent="0.2">
      <c r="AJ5085" s="23"/>
      <c r="HH5085"/>
      <c r="IW5085" s="36"/>
      <c r="JI5085"/>
      <c r="JJ5085"/>
      <c r="KX5085" s="23"/>
      <c r="KY5085" s="23"/>
    </row>
    <row r="5086" spans="36:311" x14ac:dyDescent="0.2">
      <c r="AJ5086" s="23"/>
      <c r="HH5086"/>
      <c r="IW5086" s="36"/>
      <c r="JI5086"/>
      <c r="JJ5086"/>
      <c r="KX5086" s="23"/>
      <c r="KY5086" s="23"/>
    </row>
    <row r="5087" spans="36:311" x14ac:dyDescent="0.2">
      <c r="AJ5087" s="23"/>
      <c r="HH5087"/>
      <c r="IW5087" s="36"/>
      <c r="JI5087"/>
      <c r="JJ5087"/>
      <c r="KX5087" s="23"/>
      <c r="KY5087" s="23"/>
    </row>
    <row r="5088" spans="36:311" x14ac:dyDescent="0.2">
      <c r="AJ5088" s="23"/>
      <c r="HH5088"/>
      <c r="IW5088" s="36"/>
      <c r="JI5088"/>
      <c r="JJ5088"/>
      <c r="KX5088" s="23"/>
      <c r="KY5088" s="23"/>
    </row>
    <row r="5089" spans="36:311" x14ac:dyDescent="0.2">
      <c r="AJ5089" s="23"/>
      <c r="HH5089"/>
      <c r="IW5089" s="36"/>
      <c r="JI5089"/>
      <c r="JJ5089"/>
      <c r="KX5089" s="23"/>
      <c r="KY5089" s="23"/>
    </row>
    <row r="5090" spans="36:311" x14ac:dyDescent="0.2">
      <c r="AJ5090" s="23"/>
      <c r="HH5090"/>
      <c r="IW5090" s="36"/>
      <c r="JI5090"/>
      <c r="JJ5090"/>
      <c r="KX5090" s="23"/>
      <c r="KY5090" s="23"/>
    </row>
    <row r="5091" spans="36:311" x14ac:dyDescent="0.2">
      <c r="AJ5091" s="23"/>
      <c r="HH5091"/>
      <c r="IW5091" s="36"/>
      <c r="JI5091"/>
      <c r="JJ5091"/>
      <c r="KX5091" s="23"/>
      <c r="KY5091" s="23"/>
    </row>
    <row r="5092" spans="36:311" x14ac:dyDescent="0.2">
      <c r="AJ5092" s="23"/>
      <c r="HH5092"/>
      <c r="IW5092" s="36"/>
      <c r="JI5092"/>
      <c r="JJ5092"/>
      <c r="KX5092" s="23"/>
      <c r="KY5092" s="23"/>
    </row>
    <row r="5093" spans="36:311" x14ac:dyDescent="0.2">
      <c r="AJ5093" s="23"/>
      <c r="HH5093"/>
      <c r="IW5093" s="36"/>
      <c r="JI5093"/>
      <c r="JJ5093"/>
      <c r="KX5093" s="23"/>
      <c r="KY5093" s="23"/>
    </row>
    <row r="5094" spans="36:311" x14ac:dyDescent="0.2">
      <c r="AJ5094" s="23"/>
      <c r="HH5094"/>
      <c r="IW5094" s="36"/>
      <c r="JI5094"/>
      <c r="JJ5094"/>
      <c r="KX5094" s="23"/>
      <c r="KY5094" s="23"/>
    </row>
    <row r="5095" spans="36:311" x14ac:dyDescent="0.2">
      <c r="AJ5095" s="23"/>
      <c r="HH5095"/>
      <c r="IW5095" s="36"/>
      <c r="JI5095"/>
      <c r="JJ5095"/>
      <c r="KX5095" s="23"/>
      <c r="KY5095" s="23"/>
    </row>
    <row r="5096" spans="36:311" x14ac:dyDescent="0.2">
      <c r="AJ5096" s="23"/>
      <c r="HH5096"/>
      <c r="IW5096" s="36"/>
      <c r="JI5096"/>
      <c r="JJ5096"/>
      <c r="KX5096" s="23"/>
      <c r="KY5096" s="23"/>
    </row>
    <row r="5097" spans="36:311" x14ac:dyDescent="0.2">
      <c r="AJ5097" s="23"/>
      <c r="HH5097"/>
      <c r="IW5097" s="36"/>
      <c r="JI5097"/>
      <c r="JJ5097"/>
      <c r="KX5097" s="23"/>
      <c r="KY5097" s="23"/>
    </row>
    <row r="5098" spans="36:311" x14ac:dyDescent="0.2">
      <c r="AJ5098" s="23"/>
      <c r="HH5098"/>
      <c r="IW5098" s="36"/>
      <c r="JI5098"/>
      <c r="JJ5098"/>
      <c r="KX5098" s="23"/>
      <c r="KY5098" s="23"/>
    </row>
    <row r="5099" spans="36:311" x14ac:dyDescent="0.2">
      <c r="AJ5099" s="23"/>
      <c r="HH5099"/>
      <c r="IW5099" s="36"/>
      <c r="JI5099"/>
      <c r="JJ5099"/>
      <c r="KX5099" s="23"/>
      <c r="KY5099" s="23"/>
    </row>
    <row r="5100" spans="36:311" x14ac:dyDescent="0.2">
      <c r="AJ5100" s="23"/>
      <c r="HH5100"/>
      <c r="IW5100" s="36"/>
      <c r="JI5100"/>
      <c r="JJ5100"/>
      <c r="KX5100" s="23"/>
      <c r="KY5100" s="23"/>
    </row>
    <row r="5101" spans="36:311" x14ac:dyDescent="0.2">
      <c r="AJ5101" s="23"/>
      <c r="HH5101"/>
      <c r="IW5101" s="36"/>
      <c r="JI5101"/>
      <c r="JJ5101"/>
      <c r="KX5101" s="23"/>
      <c r="KY5101" s="23"/>
    </row>
    <row r="5102" spans="36:311" x14ac:dyDescent="0.2">
      <c r="AJ5102" s="23"/>
      <c r="HH5102"/>
      <c r="IW5102" s="36"/>
      <c r="JI5102"/>
      <c r="JJ5102"/>
      <c r="KX5102" s="23"/>
      <c r="KY5102" s="23"/>
    </row>
    <row r="5103" spans="36:311" x14ac:dyDescent="0.2">
      <c r="AJ5103" s="23"/>
      <c r="HH5103"/>
      <c r="IW5103" s="36"/>
      <c r="JI5103"/>
      <c r="JJ5103"/>
      <c r="KX5103" s="23"/>
      <c r="KY5103" s="23"/>
    </row>
    <row r="5104" spans="36:311" x14ac:dyDescent="0.2">
      <c r="AJ5104" s="23"/>
      <c r="HH5104"/>
      <c r="IW5104" s="36"/>
      <c r="JI5104"/>
      <c r="JJ5104"/>
      <c r="KX5104" s="23"/>
      <c r="KY5104" s="23"/>
    </row>
    <row r="5105" spans="36:311" x14ac:dyDescent="0.2">
      <c r="AJ5105" s="23"/>
      <c r="HH5105"/>
      <c r="IW5105" s="36"/>
      <c r="JI5105"/>
      <c r="JJ5105"/>
      <c r="KX5105" s="23"/>
      <c r="KY5105" s="23"/>
    </row>
    <row r="5106" spans="36:311" x14ac:dyDescent="0.2">
      <c r="AJ5106" s="23"/>
      <c r="HH5106"/>
      <c r="IW5106" s="36"/>
      <c r="JI5106"/>
      <c r="JJ5106"/>
      <c r="KX5106" s="23"/>
      <c r="KY5106" s="23"/>
    </row>
    <row r="5107" spans="36:311" x14ac:dyDescent="0.2">
      <c r="AJ5107" s="23"/>
      <c r="HH5107"/>
      <c r="IW5107" s="36"/>
      <c r="JI5107"/>
      <c r="JJ5107"/>
      <c r="KX5107" s="23"/>
      <c r="KY5107" s="23"/>
    </row>
    <row r="5108" spans="36:311" x14ac:dyDescent="0.2">
      <c r="AJ5108" s="23"/>
      <c r="HH5108"/>
      <c r="IW5108" s="36"/>
      <c r="JI5108"/>
      <c r="JJ5108"/>
      <c r="KX5108" s="23"/>
      <c r="KY5108" s="23"/>
    </row>
    <row r="5109" spans="36:311" x14ac:dyDescent="0.2">
      <c r="AJ5109" s="23"/>
      <c r="HH5109"/>
      <c r="IW5109" s="36"/>
      <c r="JI5109"/>
      <c r="JJ5109"/>
      <c r="KX5109" s="23"/>
      <c r="KY5109" s="23"/>
    </row>
    <row r="5110" spans="36:311" x14ac:dyDescent="0.2">
      <c r="AJ5110" s="23"/>
      <c r="HH5110"/>
      <c r="IW5110" s="36"/>
      <c r="JI5110"/>
      <c r="JJ5110"/>
      <c r="KX5110" s="23"/>
      <c r="KY5110" s="23"/>
    </row>
    <row r="5111" spans="36:311" x14ac:dyDescent="0.2">
      <c r="AJ5111" s="23"/>
      <c r="HH5111"/>
      <c r="IW5111" s="36"/>
      <c r="JI5111"/>
      <c r="JJ5111"/>
      <c r="KX5111" s="23"/>
      <c r="KY5111" s="23"/>
    </row>
    <row r="5112" spans="36:311" x14ac:dyDescent="0.2">
      <c r="AJ5112" s="23"/>
      <c r="HH5112"/>
      <c r="IW5112" s="36"/>
      <c r="JI5112"/>
      <c r="JJ5112"/>
      <c r="KX5112" s="23"/>
      <c r="KY5112" s="23"/>
    </row>
    <row r="5113" spans="36:311" x14ac:dyDescent="0.2">
      <c r="AJ5113" s="23"/>
      <c r="HH5113"/>
      <c r="IW5113" s="36"/>
      <c r="JI5113"/>
      <c r="JJ5113"/>
      <c r="KX5113" s="23"/>
      <c r="KY5113" s="23"/>
    </row>
    <row r="5114" spans="36:311" x14ac:dyDescent="0.2">
      <c r="AJ5114" s="23"/>
      <c r="HH5114"/>
      <c r="IW5114" s="36"/>
      <c r="JI5114"/>
      <c r="JJ5114"/>
      <c r="KX5114" s="23"/>
      <c r="KY5114" s="23"/>
    </row>
    <row r="5115" spans="36:311" x14ac:dyDescent="0.2">
      <c r="AJ5115" s="23"/>
      <c r="HH5115"/>
      <c r="IW5115" s="36"/>
      <c r="JI5115"/>
      <c r="JJ5115"/>
      <c r="KX5115" s="23"/>
      <c r="KY5115" s="23"/>
    </row>
    <row r="5116" spans="36:311" x14ac:dyDescent="0.2">
      <c r="AJ5116" s="23"/>
      <c r="HH5116"/>
      <c r="IW5116" s="36"/>
      <c r="JI5116"/>
      <c r="JJ5116"/>
      <c r="KX5116" s="23"/>
      <c r="KY5116" s="23"/>
    </row>
    <row r="5117" spans="36:311" x14ac:dyDescent="0.2">
      <c r="AJ5117" s="23"/>
      <c r="HH5117"/>
      <c r="IW5117" s="36"/>
      <c r="JI5117"/>
      <c r="JJ5117"/>
      <c r="KX5117" s="23"/>
      <c r="KY5117" s="23"/>
    </row>
    <row r="5118" spans="36:311" x14ac:dyDescent="0.2">
      <c r="AJ5118" s="23"/>
      <c r="HH5118"/>
      <c r="IW5118" s="36"/>
      <c r="JI5118"/>
      <c r="JJ5118"/>
      <c r="KX5118" s="23"/>
      <c r="KY5118" s="23"/>
    </row>
    <row r="5119" spans="36:311" x14ac:dyDescent="0.2">
      <c r="AJ5119" s="23"/>
      <c r="HH5119"/>
      <c r="IW5119" s="36"/>
      <c r="JI5119"/>
      <c r="JJ5119"/>
      <c r="KX5119" s="23"/>
      <c r="KY5119" s="23"/>
    </row>
    <row r="5120" spans="36:311" x14ac:dyDescent="0.2">
      <c r="AJ5120" s="23"/>
      <c r="HH5120"/>
      <c r="IW5120" s="36"/>
      <c r="JI5120"/>
      <c r="JJ5120"/>
      <c r="KX5120" s="23"/>
      <c r="KY5120" s="23"/>
    </row>
    <row r="5121" spans="36:311" x14ac:dyDescent="0.2">
      <c r="AJ5121" s="23"/>
      <c r="HH5121"/>
      <c r="IW5121" s="36"/>
      <c r="JI5121"/>
      <c r="JJ5121"/>
      <c r="KX5121" s="23"/>
      <c r="KY5121" s="23"/>
    </row>
    <row r="5122" spans="36:311" x14ac:dyDescent="0.2">
      <c r="AJ5122" s="23"/>
      <c r="HH5122"/>
      <c r="IW5122" s="36"/>
      <c r="JI5122"/>
      <c r="JJ5122"/>
      <c r="KX5122" s="23"/>
      <c r="KY5122" s="23"/>
    </row>
    <row r="5123" spans="36:311" x14ac:dyDescent="0.2">
      <c r="AJ5123" s="23"/>
      <c r="HH5123"/>
      <c r="IW5123" s="36"/>
      <c r="JI5123"/>
      <c r="JJ5123"/>
      <c r="KX5123" s="23"/>
      <c r="KY5123" s="23"/>
    </row>
    <row r="5124" spans="36:311" x14ac:dyDescent="0.2">
      <c r="AJ5124" s="23"/>
      <c r="HH5124"/>
      <c r="IW5124" s="36"/>
      <c r="JI5124"/>
      <c r="JJ5124"/>
      <c r="KX5124" s="23"/>
      <c r="KY5124" s="23"/>
    </row>
    <row r="5125" spans="36:311" x14ac:dyDescent="0.2">
      <c r="AJ5125" s="23"/>
      <c r="HH5125"/>
      <c r="IW5125" s="36"/>
      <c r="JI5125"/>
      <c r="JJ5125"/>
      <c r="KX5125" s="23"/>
      <c r="KY5125" s="23"/>
    </row>
    <row r="5126" spans="36:311" x14ac:dyDescent="0.2">
      <c r="AJ5126" s="23"/>
      <c r="HH5126"/>
      <c r="IW5126" s="36"/>
      <c r="JI5126"/>
      <c r="JJ5126"/>
      <c r="KX5126" s="23"/>
      <c r="KY5126" s="23"/>
    </row>
    <row r="5127" spans="36:311" x14ac:dyDescent="0.2">
      <c r="AJ5127" s="23"/>
      <c r="HH5127"/>
      <c r="IW5127" s="36"/>
      <c r="JI5127"/>
      <c r="JJ5127"/>
      <c r="KX5127" s="23"/>
      <c r="KY5127" s="23"/>
    </row>
    <row r="5128" spans="36:311" x14ac:dyDescent="0.2">
      <c r="AJ5128" s="23"/>
      <c r="HH5128"/>
      <c r="IW5128" s="36"/>
      <c r="JI5128"/>
      <c r="JJ5128"/>
      <c r="KX5128" s="23"/>
      <c r="KY5128" s="23"/>
    </row>
    <row r="5129" spans="36:311" x14ac:dyDescent="0.2">
      <c r="AJ5129" s="23"/>
      <c r="HH5129"/>
      <c r="IW5129" s="36"/>
      <c r="JI5129"/>
      <c r="JJ5129"/>
      <c r="KX5129" s="23"/>
      <c r="KY5129" s="23"/>
    </row>
    <row r="5130" spans="36:311" x14ac:dyDescent="0.2">
      <c r="AJ5130" s="23"/>
      <c r="HH5130"/>
      <c r="IW5130" s="36"/>
      <c r="JI5130"/>
      <c r="JJ5130"/>
      <c r="KX5130" s="23"/>
      <c r="KY5130" s="23"/>
    </row>
    <row r="5131" spans="36:311" x14ac:dyDescent="0.2">
      <c r="AJ5131" s="23"/>
      <c r="HH5131"/>
      <c r="IW5131" s="36"/>
      <c r="JI5131"/>
      <c r="JJ5131"/>
      <c r="KX5131" s="23"/>
      <c r="KY5131" s="23"/>
    </row>
    <row r="5132" spans="36:311" x14ac:dyDescent="0.2">
      <c r="AJ5132" s="23"/>
      <c r="HH5132"/>
      <c r="IW5132" s="36"/>
      <c r="JI5132"/>
      <c r="JJ5132"/>
      <c r="KX5132" s="23"/>
      <c r="KY5132" s="23"/>
    </row>
    <row r="5133" spans="36:311" x14ac:dyDescent="0.2">
      <c r="AJ5133" s="23"/>
      <c r="HH5133"/>
      <c r="IW5133" s="36"/>
      <c r="JI5133"/>
      <c r="JJ5133"/>
      <c r="KX5133" s="23"/>
      <c r="KY5133" s="23"/>
    </row>
    <row r="5134" spans="36:311" x14ac:dyDescent="0.2">
      <c r="AJ5134" s="23"/>
      <c r="HH5134"/>
      <c r="IW5134" s="36"/>
      <c r="JI5134"/>
      <c r="JJ5134"/>
      <c r="KX5134" s="23"/>
      <c r="KY5134" s="23"/>
    </row>
    <row r="5135" spans="36:311" x14ac:dyDescent="0.2">
      <c r="AJ5135" s="23"/>
      <c r="HH5135"/>
      <c r="IW5135" s="36"/>
      <c r="JI5135"/>
      <c r="JJ5135"/>
      <c r="KX5135" s="23"/>
      <c r="KY5135" s="23"/>
    </row>
    <row r="5136" spans="36:311" x14ac:dyDescent="0.2">
      <c r="AJ5136" s="23"/>
      <c r="HH5136"/>
      <c r="IW5136" s="36"/>
      <c r="JI5136"/>
      <c r="JJ5136"/>
      <c r="KX5136" s="23"/>
      <c r="KY5136" s="23"/>
    </row>
    <row r="5137" spans="36:311" x14ac:dyDescent="0.2">
      <c r="AJ5137" s="23"/>
      <c r="HH5137"/>
      <c r="IW5137" s="36"/>
      <c r="JI5137"/>
      <c r="JJ5137"/>
      <c r="KX5137" s="23"/>
      <c r="KY5137" s="23"/>
    </row>
    <row r="5138" spans="36:311" x14ac:dyDescent="0.2">
      <c r="AJ5138" s="23"/>
      <c r="HH5138"/>
      <c r="IW5138" s="36"/>
      <c r="JI5138"/>
      <c r="JJ5138"/>
      <c r="KX5138" s="23"/>
      <c r="KY5138" s="23"/>
    </row>
    <row r="5139" spans="36:311" x14ac:dyDescent="0.2">
      <c r="AJ5139" s="23"/>
      <c r="HH5139"/>
      <c r="IW5139" s="36"/>
      <c r="JI5139"/>
      <c r="JJ5139"/>
      <c r="KX5139" s="23"/>
      <c r="KY5139" s="23"/>
    </row>
    <row r="5140" spans="36:311" x14ac:dyDescent="0.2">
      <c r="AJ5140" s="23"/>
      <c r="HH5140"/>
      <c r="IW5140" s="36"/>
      <c r="JI5140"/>
      <c r="JJ5140"/>
      <c r="KX5140" s="23"/>
      <c r="KY5140" s="23"/>
    </row>
    <row r="5141" spans="36:311" x14ac:dyDescent="0.2">
      <c r="AJ5141" s="23"/>
      <c r="HH5141"/>
      <c r="IW5141" s="36"/>
      <c r="JI5141"/>
      <c r="JJ5141"/>
      <c r="KX5141" s="23"/>
      <c r="KY5141" s="23"/>
    </row>
    <row r="5142" spans="36:311" x14ac:dyDescent="0.2">
      <c r="AJ5142" s="23"/>
      <c r="HH5142"/>
      <c r="IW5142" s="36"/>
      <c r="JI5142"/>
      <c r="JJ5142"/>
      <c r="KX5142" s="23"/>
      <c r="KY5142" s="23"/>
    </row>
    <row r="5143" spans="36:311" x14ac:dyDescent="0.2">
      <c r="AJ5143" s="23"/>
      <c r="HH5143"/>
      <c r="IW5143" s="36"/>
      <c r="JI5143"/>
      <c r="JJ5143"/>
      <c r="KX5143" s="23"/>
      <c r="KY5143" s="23"/>
    </row>
    <row r="5144" spans="36:311" x14ac:dyDescent="0.2">
      <c r="AJ5144" s="23"/>
      <c r="HH5144"/>
      <c r="IW5144" s="36"/>
      <c r="JI5144"/>
      <c r="JJ5144"/>
      <c r="KX5144" s="23"/>
      <c r="KY5144" s="23"/>
    </row>
    <row r="5145" spans="36:311" x14ac:dyDescent="0.2">
      <c r="AJ5145" s="23"/>
      <c r="HH5145"/>
      <c r="IW5145" s="36"/>
      <c r="JI5145"/>
      <c r="JJ5145"/>
      <c r="KX5145" s="23"/>
      <c r="KY5145" s="23"/>
    </row>
    <row r="5146" spans="36:311" x14ac:dyDescent="0.2">
      <c r="AJ5146" s="23"/>
      <c r="HH5146"/>
      <c r="IW5146" s="36"/>
      <c r="JI5146"/>
      <c r="JJ5146"/>
      <c r="KX5146" s="23"/>
      <c r="KY5146" s="23"/>
    </row>
    <row r="5147" spans="36:311" x14ac:dyDescent="0.2">
      <c r="AJ5147" s="23"/>
      <c r="HH5147"/>
      <c r="IW5147" s="36"/>
      <c r="JI5147"/>
      <c r="JJ5147"/>
      <c r="KX5147" s="23"/>
      <c r="KY5147" s="23"/>
    </row>
    <row r="5148" spans="36:311" x14ac:dyDescent="0.2">
      <c r="AJ5148" s="23"/>
      <c r="HH5148"/>
      <c r="IW5148" s="36"/>
      <c r="JI5148"/>
      <c r="JJ5148"/>
      <c r="KX5148" s="23"/>
      <c r="KY5148" s="23"/>
    </row>
    <row r="5149" spans="36:311" x14ac:dyDescent="0.2">
      <c r="AJ5149" s="23"/>
      <c r="HH5149"/>
      <c r="IW5149" s="36"/>
      <c r="JI5149"/>
      <c r="JJ5149"/>
      <c r="KX5149" s="23"/>
      <c r="KY5149" s="23"/>
    </row>
    <row r="5150" spans="36:311" x14ac:dyDescent="0.2">
      <c r="AJ5150" s="23"/>
      <c r="HH5150"/>
      <c r="IW5150" s="36"/>
      <c r="JI5150"/>
      <c r="JJ5150"/>
      <c r="KX5150" s="23"/>
      <c r="KY5150" s="23"/>
    </row>
    <row r="5151" spans="36:311" x14ac:dyDescent="0.2">
      <c r="AJ5151" s="23"/>
      <c r="HH5151"/>
      <c r="IW5151" s="36"/>
      <c r="JI5151"/>
      <c r="JJ5151"/>
      <c r="KX5151" s="23"/>
      <c r="KY5151" s="23"/>
    </row>
    <row r="5152" spans="36:311" x14ac:dyDescent="0.2">
      <c r="AJ5152" s="23"/>
      <c r="HH5152"/>
      <c r="IW5152" s="36"/>
      <c r="JI5152"/>
      <c r="JJ5152"/>
      <c r="KX5152" s="23"/>
      <c r="KY5152" s="23"/>
    </row>
    <row r="5153" spans="36:311" x14ac:dyDescent="0.2">
      <c r="AJ5153" s="23"/>
      <c r="HH5153"/>
      <c r="IW5153" s="36"/>
      <c r="JI5153"/>
      <c r="JJ5153"/>
      <c r="KX5153" s="23"/>
      <c r="KY5153" s="23"/>
    </row>
    <row r="5154" spans="36:311" x14ac:dyDescent="0.2">
      <c r="AJ5154" s="23"/>
      <c r="HH5154"/>
      <c r="IW5154" s="36"/>
      <c r="JI5154"/>
      <c r="JJ5154"/>
      <c r="KX5154" s="23"/>
      <c r="KY5154" s="23"/>
    </row>
    <row r="5155" spans="36:311" x14ac:dyDescent="0.2">
      <c r="AJ5155" s="23"/>
      <c r="HH5155"/>
      <c r="IW5155" s="36"/>
      <c r="JI5155"/>
      <c r="JJ5155"/>
      <c r="KX5155" s="23"/>
      <c r="KY5155" s="23"/>
    </row>
    <row r="5156" spans="36:311" x14ac:dyDescent="0.2">
      <c r="AJ5156" s="23"/>
      <c r="HH5156"/>
      <c r="IW5156" s="36"/>
      <c r="JI5156"/>
      <c r="JJ5156"/>
      <c r="KX5156" s="23"/>
      <c r="KY5156" s="23"/>
    </row>
    <row r="5157" spans="36:311" x14ac:dyDescent="0.2">
      <c r="AJ5157" s="23"/>
      <c r="HH5157"/>
      <c r="IW5157" s="36"/>
      <c r="JI5157"/>
      <c r="JJ5157"/>
      <c r="KX5157" s="23"/>
      <c r="KY5157" s="23"/>
    </row>
    <row r="5158" spans="36:311" x14ac:dyDescent="0.2">
      <c r="AJ5158" s="23"/>
      <c r="HH5158"/>
      <c r="IW5158" s="36"/>
      <c r="JI5158"/>
      <c r="JJ5158"/>
      <c r="KX5158" s="23"/>
      <c r="KY5158" s="23"/>
    </row>
    <row r="5159" spans="36:311" x14ac:dyDescent="0.2">
      <c r="AJ5159" s="23"/>
      <c r="HH5159"/>
      <c r="IW5159" s="36"/>
      <c r="JI5159"/>
      <c r="JJ5159"/>
      <c r="KX5159" s="23"/>
      <c r="KY5159" s="23"/>
    </row>
    <row r="5160" spans="36:311" x14ac:dyDescent="0.2">
      <c r="AJ5160" s="23"/>
      <c r="HH5160"/>
      <c r="IW5160" s="36"/>
      <c r="JI5160"/>
      <c r="JJ5160"/>
      <c r="KX5160" s="23"/>
      <c r="KY5160" s="23"/>
    </row>
    <row r="5161" spans="36:311" x14ac:dyDescent="0.2">
      <c r="AJ5161" s="23"/>
      <c r="HH5161"/>
      <c r="IW5161" s="36"/>
      <c r="JI5161"/>
      <c r="JJ5161"/>
      <c r="KX5161" s="23"/>
      <c r="KY5161" s="23"/>
    </row>
    <row r="5162" spans="36:311" x14ac:dyDescent="0.2">
      <c r="AJ5162" s="23"/>
      <c r="HH5162"/>
      <c r="IW5162" s="36"/>
      <c r="JI5162"/>
      <c r="JJ5162"/>
      <c r="KX5162" s="23"/>
      <c r="KY5162" s="23"/>
    </row>
    <row r="5163" spans="36:311" x14ac:dyDescent="0.2">
      <c r="AJ5163" s="23"/>
      <c r="HH5163"/>
      <c r="IW5163" s="36"/>
      <c r="JI5163"/>
      <c r="JJ5163"/>
      <c r="KX5163" s="23"/>
      <c r="KY5163" s="23"/>
    </row>
    <row r="5164" spans="36:311" x14ac:dyDescent="0.2">
      <c r="AJ5164" s="23"/>
      <c r="HH5164"/>
      <c r="IW5164" s="36"/>
      <c r="JI5164"/>
      <c r="JJ5164"/>
      <c r="KX5164" s="23"/>
      <c r="KY5164" s="23"/>
    </row>
    <row r="5165" spans="36:311" x14ac:dyDescent="0.2">
      <c r="AJ5165" s="23"/>
      <c r="HH5165"/>
      <c r="IW5165" s="36"/>
      <c r="JI5165"/>
      <c r="JJ5165"/>
      <c r="KX5165" s="23"/>
      <c r="KY5165" s="23"/>
    </row>
    <row r="5166" spans="36:311" x14ac:dyDescent="0.2">
      <c r="AJ5166" s="23"/>
      <c r="HH5166"/>
      <c r="IW5166" s="36"/>
      <c r="JI5166"/>
      <c r="JJ5166"/>
      <c r="KX5166" s="23"/>
      <c r="KY5166" s="23"/>
    </row>
    <row r="5167" spans="36:311" x14ac:dyDescent="0.2">
      <c r="AJ5167" s="23"/>
      <c r="HH5167"/>
      <c r="IW5167" s="36"/>
      <c r="JI5167"/>
      <c r="JJ5167"/>
      <c r="KX5167" s="23"/>
      <c r="KY5167" s="23"/>
    </row>
    <row r="5168" spans="36:311" x14ac:dyDescent="0.2">
      <c r="AJ5168" s="23"/>
      <c r="HH5168"/>
      <c r="IW5168" s="36"/>
      <c r="JI5168"/>
      <c r="JJ5168"/>
      <c r="KX5168" s="23"/>
      <c r="KY5168" s="23"/>
    </row>
    <row r="5169" spans="36:311" x14ac:dyDescent="0.2">
      <c r="AJ5169" s="23"/>
      <c r="HH5169"/>
      <c r="IW5169" s="36"/>
      <c r="JI5169"/>
      <c r="JJ5169"/>
      <c r="KX5169" s="23"/>
      <c r="KY5169" s="23"/>
    </row>
    <row r="5170" spans="36:311" x14ac:dyDescent="0.2">
      <c r="AJ5170" s="23"/>
      <c r="HH5170"/>
      <c r="IW5170" s="36"/>
      <c r="JI5170"/>
      <c r="JJ5170"/>
      <c r="KX5170" s="23"/>
      <c r="KY5170" s="23"/>
    </row>
    <row r="5171" spans="36:311" x14ac:dyDescent="0.2">
      <c r="AJ5171" s="23"/>
      <c r="HH5171"/>
      <c r="IW5171" s="36"/>
      <c r="JI5171"/>
      <c r="JJ5171"/>
      <c r="KX5171" s="23"/>
      <c r="KY5171" s="23"/>
    </row>
    <row r="5172" spans="36:311" x14ac:dyDescent="0.2">
      <c r="AJ5172" s="23"/>
      <c r="HH5172"/>
      <c r="IW5172" s="36"/>
      <c r="JI5172"/>
      <c r="JJ5172"/>
      <c r="KX5172" s="23"/>
      <c r="KY5172" s="23"/>
    </row>
    <row r="5173" spans="36:311" x14ac:dyDescent="0.2">
      <c r="AJ5173" s="23"/>
      <c r="HH5173"/>
      <c r="IW5173" s="36"/>
      <c r="JI5173"/>
      <c r="JJ5173"/>
      <c r="KX5173" s="23"/>
      <c r="KY5173" s="23"/>
    </row>
    <row r="5174" spans="36:311" x14ac:dyDescent="0.2">
      <c r="AJ5174" s="23"/>
      <c r="HH5174"/>
      <c r="IW5174" s="36"/>
      <c r="JI5174"/>
      <c r="JJ5174"/>
      <c r="KX5174" s="23"/>
      <c r="KY5174" s="23"/>
    </row>
    <row r="5175" spans="36:311" x14ac:dyDescent="0.2">
      <c r="AJ5175" s="23"/>
      <c r="HH5175"/>
      <c r="IW5175" s="36"/>
      <c r="JI5175"/>
      <c r="JJ5175"/>
      <c r="KX5175" s="23"/>
      <c r="KY5175" s="23"/>
    </row>
    <row r="5176" spans="36:311" x14ac:dyDescent="0.2">
      <c r="AJ5176" s="23"/>
      <c r="HH5176"/>
      <c r="IW5176" s="36"/>
      <c r="JI5176"/>
      <c r="JJ5176"/>
      <c r="KX5176" s="23"/>
      <c r="KY5176" s="23"/>
    </row>
    <row r="5177" spans="36:311" x14ac:dyDescent="0.2">
      <c r="AJ5177" s="23"/>
      <c r="HH5177"/>
      <c r="IW5177" s="36"/>
      <c r="JI5177"/>
      <c r="JJ5177"/>
      <c r="KX5177" s="23"/>
      <c r="KY5177" s="23"/>
    </row>
    <row r="5178" spans="36:311" x14ac:dyDescent="0.2">
      <c r="AJ5178" s="23"/>
      <c r="HH5178"/>
      <c r="IW5178" s="36"/>
      <c r="JI5178"/>
      <c r="JJ5178"/>
      <c r="KX5178" s="23"/>
      <c r="KY5178" s="23"/>
    </row>
    <row r="5179" spans="36:311" x14ac:dyDescent="0.2">
      <c r="AJ5179" s="23"/>
      <c r="HH5179"/>
      <c r="IW5179" s="36"/>
      <c r="JI5179"/>
      <c r="JJ5179"/>
      <c r="KX5179" s="23"/>
      <c r="KY5179" s="23"/>
    </row>
    <row r="5180" spans="36:311" x14ac:dyDescent="0.2">
      <c r="AJ5180" s="23"/>
      <c r="HH5180"/>
      <c r="IW5180" s="36"/>
      <c r="JI5180"/>
      <c r="JJ5180"/>
      <c r="KX5180" s="23"/>
      <c r="KY5180" s="23"/>
    </row>
    <row r="5181" spans="36:311" x14ac:dyDescent="0.2">
      <c r="AJ5181" s="23"/>
      <c r="HH5181"/>
      <c r="IW5181" s="36"/>
      <c r="JI5181"/>
      <c r="JJ5181"/>
      <c r="KX5181" s="23"/>
      <c r="KY5181" s="23"/>
    </row>
    <row r="5182" spans="36:311" x14ac:dyDescent="0.2">
      <c r="AJ5182" s="23"/>
      <c r="HH5182"/>
      <c r="IW5182" s="36"/>
      <c r="JI5182"/>
      <c r="JJ5182"/>
      <c r="KX5182" s="23"/>
      <c r="KY5182" s="23"/>
    </row>
    <row r="5183" spans="36:311" x14ac:dyDescent="0.2">
      <c r="AJ5183" s="23"/>
      <c r="HH5183"/>
      <c r="IW5183" s="36"/>
      <c r="JI5183"/>
      <c r="JJ5183"/>
      <c r="KX5183" s="23"/>
      <c r="KY5183" s="23"/>
    </row>
    <row r="5184" spans="36:311" x14ac:dyDescent="0.2">
      <c r="AJ5184" s="23"/>
      <c r="HH5184"/>
      <c r="IW5184" s="36"/>
      <c r="JI5184"/>
      <c r="JJ5184"/>
      <c r="KX5184" s="23"/>
      <c r="KY5184" s="23"/>
    </row>
    <row r="5185" spans="36:311" x14ac:dyDescent="0.2">
      <c r="AJ5185" s="23"/>
      <c r="HH5185"/>
      <c r="IW5185" s="36"/>
      <c r="JI5185"/>
      <c r="JJ5185"/>
      <c r="KX5185" s="23"/>
      <c r="KY5185" s="23"/>
    </row>
    <row r="5186" spans="36:311" x14ac:dyDescent="0.2">
      <c r="AJ5186" s="23"/>
      <c r="HH5186"/>
      <c r="IW5186" s="36"/>
      <c r="JI5186"/>
      <c r="JJ5186"/>
      <c r="KX5186" s="23"/>
      <c r="KY5186" s="23"/>
    </row>
    <row r="5187" spans="36:311" x14ac:dyDescent="0.2">
      <c r="AJ5187" s="23"/>
      <c r="HH5187"/>
      <c r="IW5187" s="36"/>
      <c r="JI5187"/>
      <c r="JJ5187"/>
      <c r="KX5187" s="23"/>
      <c r="KY5187" s="23"/>
    </row>
    <row r="5188" spans="36:311" x14ac:dyDescent="0.2">
      <c r="AJ5188" s="23"/>
      <c r="HH5188"/>
      <c r="IW5188" s="36"/>
      <c r="JI5188"/>
      <c r="JJ5188"/>
      <c r="KX5188" s="23"/>
      <c r="KY5188" s="23"/>
    </row>
    <row r="5189" spans="36:311" x14ac:dyDescent="0.2">
      <c r="AJ5189" s="23"/>
      <c r="HH5189"/>
      <c r="IW5189" s="36"/>
      <c r="JI5189"/>
      <c r="JJ5189"/>
      <c r="KX5189" s="23"/>
      <c r="KY5189" s="23"/>
    </row>
    <row r="5190" spans="36:311" x14ac:dyDescent="0.2">
      <c r="AJ5190" s="23"/>
      <c r="HH5190"/>
      <c r="IW5190" s="36"/>
      <c r="JI5190"/>
      <c r="JJ5190"/>
      <c r="KX5190" s="23"/>
      <c r="KY5190" s="23"/>
    </row>
    <row r="5191" spans="36:311" x14ac:dyDescent="0.2">
      <c r="AJ5191" s="23"/>
      <c r="HH5191"/>
      <c r="IW5191" s="36"/>
      <c r="JI5191"/>
      <c r="JJ5191"/>
      <c r="KX5191" s="23"/>
      <c r="KY5191" s="23"/>
    </row>
    <row r="5192" spans="36:311" x14ac:dyDescent="0.2">
      <c r="AJ5192" s="23"/>
      <c r="HH5192"/>
      <c r="IW5192" s="36"/>
      <c r="JI5192"/>
      <c r="JJ5192"/>
      <c r="KX5192" s="23"/>
      <c r="KY5192" s="23"/>
    </row>
    <row r="5193" spans="36:311" x14ac:dyDescent="0.2">
      <c r="AJ5193" s="23"/>
      <c r="HH5193"/>
      <c r="IW5193" s="36"/>
      <c r="JI5193"/>
      <c r="JJ5193"/>
      <c r="KX5193" s="23"/>
      <c r="KY5193" s="23"/>
    </row>
    <row r="5194" spans="36:311" x14ac:dyDescent="0.2">
      <c r="AJ5194" s="23"/>
      <c r="HH5194"/>
      <c r="IW5194" s="36"/>
      <c r="JI5194"/>
      <c r="JJ5194"/>
      <c r="KX5194" s="23"/>
      <c r="KY5194" s="23"/>
    </row>
    <row r="5195" spans="36:311" x14ac:dyDescent="0.2">
      <c r="AJ5195" s="23"/>
      <c r="HH5195"/>
      <c r="IW5195" s="36"/>
      <c r="JI5195"/>
      <c r="JJ5195"/>
      <c r="KX5195" s="23"/>
      <c r="KY5195" s="23"/>
    </row>
    <row r="5196" spans="36:311" x14ac:dyDescent="0.2">
      <c r="AJ5196" s="23"/>
      <c r="HH5196"/>
      <c r="IW5196" s="36"/>
      <c r="JI5196"/>
      <c r="JJ5196"/>
      <c r="KX5196" s="23"/>
      <c r="KY5196" s="23"/>
    </row>
    <row r="5197" spans="36:311" x14ac:dyDescent="0.2">
      <c r="AJ5197" s="23"/>
      <c r="HH5197"/>
      <c r="IW5197" s="36"/>
      <c r="JI5197"/>
      <c r="JJ5197"/>
      <c r="KX5197" s="23"/>
      <c r="KY5197" s="23"/>
    </row>
    <row r="5198" spans="36:311" x14ac:dyDescent="0.2">
      <c r="AJ5198" s="23"/>
      <c r="HH5198"/>
      <c r="IW5198" s="36"/>
      <c r="JI5198"/>
      <c r="JJ5198"/>
      <c r="KX5198" s="23"/>
      <c r="KY5198" s="23"/>
    </row>
    <row r="5199" spans="36:311" x14ac:dyDescent="0.2">
      <c r="AJ5199" s="23"/>
      <c r="HH5199"/>
      <c r="IW5199" s="36"/>
      <c r="JI5199"/>
      <c r="JJ5199"/>
      <c r="KX5199" s="23"/>
      <c r="KY5199" s="23"/>
    </row>
    <row r="5200" spans="36:311" x14ac:dyDescent="0.2">
      <c r="AJ5200" s="23"/>
      <c r="HH5200"/>
      <c r="IW5200" s="36"/>
      <c r="JI5200"/>
      <c r="JJ5200"/>
      <c r="KX5200" s="23"/>
      <c r="KY5200" s="23"/>
    </row>
    <row r="5201" spans="36:311" x14ac:dyDescent="0.2">
      <c r="AJ5201" s="23"/>
      <c r="HH5201"/>
      <c r="IW5201" s="36"/>
      <c r="JI5201"/>
      <c r="JJ5201"/>
      <c r="KX5201" s="23"/>
      <c r="KY5201" s="23"/>
    </row>
    <row r="5202" spans="36:311" x14ac:dyDescent="0.2">
      <c r="AJ5202" s="23"/>
      <c r="HH5202"/>
      <c r="IW5202" s="36"/>
      <c r="JI5202"/>
      <c r="JJ5202"/>
      <c r="KX5202" s="23"/>
      <c r="KY5202" s="23"/>
    </row>
    <row r="5203" spans="36:311" x14ac:dyDescent="0.2">
      <c r="AJ5203" s="23"/>
      <c r="HH5203"/>
      <c r="IW5203" s="36"/>
      <c r="JI5203"/>
      <c r="JJ5203"/>
      <c r="KX5203" s="23"/>
      <c r="KY5203" s="23"/>
    </row>
    <row r="5204" spans="36:311" x14ac:dyDescent="0.2">
      <c r="AJ5204" s="23"/>
      <c r="HH5204"/>
      <c r="IW5204" s="36"/>
      <c r="JI5204"/>
      <c r="JJ5204"/>
      <c r="KX5204" s="23"/>
      <c r="KY5204" s="23"/>
    </row>
    <row r="5205" spans="36:311" x14ac:dyDescent="0.2">
      <c r="AJ5205" s="23"/>
      <c r="HH5205"/>
      <c r="IW5205" s="36"/>
      <c r="JI5205"/>
      <c r="JJ5205"/>
      <c r="KX5205" s="23"/>
      <c r="KY5205" s="23"/>
    </row>
    <row r="5206" spans="36:311" x14ac:dyDescent="0.2">
      <c r="AJ5206" s="23"/>
      <c r="HH5206"/>
      <c r="IW5206" s="36"/>
      <c r="JI5206"/>
      <c r="JJ5206"/>
      <c r="KX5206" s="23"/>
      <c r="KY5206" s="23"/>
    </row>
    <row r="5207" spans="36:311" x14ac:dyDescent="0.2">
      <c r="AJ5207" s="23"/>
      <c r="HH5207"/>
      <c r="IW5207" s="36"/>
      <c r="JI5207"/>
      <c r="JJ5207"/>
      <c r="KX5207" s="23"/>
      <c r="KY5207" s="23"/>
    </row>
    <row r="5208" spans="36:311" x14ac:dyDescent="0.2">
      <c r="AJ5208" s="23"/>
      <c r="HH5208"/>
      <c r="IW5208" s="36"/>
      <c r="JI5208"/>
      <c r="JJ5208"/>
      <c r="KX5208" s="23"/>
      <c r="KY5208" s="23"/>
    </row>
    <row r="5209" spans="36:311" x14ac:dyDescent="0.2">
      <c r="AJ5209" s="23"/>
      <c r="HH5209"/>
      <c r="IW5209" s="36"/>
      <c r="JI5209"/>
      <c r="JJ5209"/>
      <c r="KX5209" s="23"/>
      <c r="KY5209" s="23"/>
    </row>
    <row r="5210" spans="36:311" x14ac:dyDescent="0.2">
      <c r="AJ5210" s="23"/>
      <c r="HH5210"/>
      <c r="IW5210" s="36"/>
      <c r="JI5210"/>
      <c r="JJ5210"/>
      <c r="KX5210" s="23"/>
      <c r="KY5210" s="23"/>
    </row>
    <row r="5211" spans="36:311" x14ac:dyDescent="0.2">
      <c r="AJ5211" s="23"/>
      <c r="HH5211"/>
      <c r="IW5211" s="36"/>
      <c r="JI5211"/>
      <c r="JJ5211"/>
      <c r="KX5211" s="23"/>
      <c r="KY5211" s="23"/>
    </row>
    <row r="5212" spans="36:311" x14ac:dyDescent="0.2">
      <c r="AJ5212" s="23"/>
      <c r="HH5212"/>
      <c r="IW5212" s="36"/>
      <c r="JI5212"/>
      <c r="JJ5212"/>
      <c r="KX5212" s="23"/>
      <c r="KY5212" s="23"/>
    </row>
    <row r="5213" spans="36:311" x14ac:dyDescent="0.2">
      <c r="AJ5213" s="23"/>
      <c r="HH5213"/>
      <c r="IW5213" s="36"/>
      <c r="JI5213"/>
      <c r="JJ5213"/>
      <c r="KX5213" s="23"/>
      <c r="KY5213" s="23"/>
    </row>
    <row r="5214" spans="36:311" x14ac:dyDescent="0.2">
      <c r="AJ5214" s="23"/>
      <c r="HH5214"/>
      <c r="IW5214" s="36"/>
      <c r="JI5214"/>
      <c r="JJ5214"/>
      <c r="KX5214" s="23"/>
      <c r="KY5214" s="23"/>
    </row>
    <row r="5215" spans="36:311" x14ac:dyDescent="0.2">
      <c r="AJ5215" s="23"/>
      <c r="HH5215"/>
      <c r="IW5215" s="36"/>
      <c r="JI5215"/>
      <c r="JJ5215"/>
      <c r="KX5215" s="23"/>
      <c r="KY5215" s="23"/>
    </row>
    <row r="5216" spans="36:311" x14ac:dyDescent="0.2">
      <c r="AJ5216" s="23"/>
      <c r="HH5216"/>
      <c r="IW5216" s="36"/>
      <c r="JI5216"/>
      <c r="JJ5216"/>
      <c r="KX5216" s="23"/>
      <c r="KY5216" s="23"/>
    </row>
    <row r="5217" spans="36:311" x14ac:dyDescent="0.2">
      <c r="AJ5217" s="23"/>
      <c r="HH5217"/>
      <c r="IW5217" s="36"/>
      <c r="JI5217"/>
      <c r="JJ5217"/>
      <c r="KX5217" s="23"/>
      <c r="KY5217" s="23"/>
    </row>
    <row r="5218" spans="36:311" x14ac:dyDescent="0.2">
      <c r="AJ5218" s="23"/>
      <c r="HH5218"/>
      <c r="IW5218" s="36"/>
      <c r="JI5218"/>
      <c r="JJ5218"/>
      <c r="KX5218" s="23"/>
      <c r="KY5218" s="23"/>
    </row>
    <row r="5219" spans="36:311" x14ac:dyDescent="0.2">
      <c r="AJ5219" s="23"/>
      <c r="HH5219"/>
      <c r="IW5219" s="36"/>
      <c r="JI5219"/>
      <c r="JJ5219"/>
      <c r="KX5219" s="23"/>
      <c r="KY5219" s="23"/>
    </row>
    <row r="5220" spans="36:311" x14ac:dyDescent="0.2">
      <c r="AJ5220" s="23"/>
      <c r="HH5220"/>
      <c r="IW5220" s="36"/>
      <c r="JI5220"/>
      <c r="JJ5220"/>
      <c r="KX5220" s="23"/>
      <c r="KY5220" s="23"/>
    </row>
    <row r="5221" spans="36:311" x14ac:dyDescent="0.2">
      <c r="AJ5221" s="23"/>
      <c r="HH5221"/>
      <c r="IW5221" s="36"/>
      <c r="JI5221"/>
      <c r="JJ5221"/>
      <c r="KX5221" s="23"/>
      <c r="KY5221" s="23"/>
    </row>
    <row r="5222" spans="36:311" x14ac:dyDescent="0.2">
      <c r="AJ5222" s="23"/>
      <c r="HH5222"/>
      <c r="IW5222" s="36"/>
      <c r="JI5222"/>
      <c r="JJ5222"/>
      <c r="KX5222" s="23"/>
      <c r="KY5222" s="23"/>
    </row>
    <row r="5223" spans="36:311" x14ac:dyDescent="0.2">
      <c r="AJ5223" s="23"/>
      <c r="HH5223"/>
      <c r="IW5223" s="36"/>
      <c r="JI5223"/>
      <c r="JJ5223"/>
      <c r="KX5223" s="23"/>
      <c r="KY5223" s="23"/>
    </row>
    <row r="5224" spans="36:311" x14ac:dyDescent="0.2">
      <c r="AJ5224" s="23"/>
      <c r="HH5224"/>
      <c r="IW5224" s="36"/>
      <c r="JI5224"/>
      <c r="JJ5224"/>
      <c r="KX5224" s="23"/>
      <c r="KY5224" s="23"/>
    </row>
    <row r="5225" spans="36:311" x14ac:dyDescent="0.2">
      <c r="AJ5225" s="23"/>
      <c r="HH5225"/>
      <c r="IW5225" s="36"/>
      <c r="JI5225"/>
      <c r="JJ5225"/>
      <c r="KX5225" s="23"/>
      <c r="KY5225" s="23"/>
    </row>
    <row r="5226" spans="36:311" x14ac:dyDescent="0.2">
      <c r="AJ5226" s="23"/>
      <c r="HH5226"/>
      <c r="IW5226" s="36"/>
      <c r="JI5226"/>
      <c r="JJ5226"/>
      <c r="KX5226" s="23"/>
      <c r="KY5226" s="23"/>
    </row>
    <row r="5227" spans="36:311" x14ac:dyDescent="0.2">
      <c r="AJ5227" s="23"/>
      <c r="HH5227"/>
      <c r="IW5227" s="36"/>
      <c r="JI5227"/>
      <c r="JJ5227"/>
      <c r="KX5227" s="23"/>
      <c r="KY5227" s="23"/>
    </row>
    <row r="5228" spans="36:311" x14ac:dyDescent="0.2">
      <c r="AJ5228" s="23"/>
      <c r="HH5228"/>
      <c r="IW5228" s="36"/>
      <c r="JI5228"/>
      <c r="JJ5228"/>
      <c r="KX5228" s="23"/>
      <c r="KY5228" s="23"/>
    </row>
    <row r="5229" spans="36:311" x14ac:dyDescent="0.2">
      <c r="AJ5229" s="23"/>
      <c r="HH5229"/>
      <c r="IW5229" s="36"/>
      <c r="JI5229"/>
      <c r="JJ5229"/>
      <c r="KX5229" s="23"/>
      <c r="KY5229" s="23"/>
    </row>
    <row r="5230" spans="36:311" x14ac:dyDescent="0.2">
      <c r="AJ5230" s="23"/>
      <c r="HH5230"/>
      <c r="IW5230" s="36"/>
      <c r="JI5230"/>
      <c r="JJ5230"/>
      <c r="KX5230" s="23"/>
      <c r="KY5230" s="23"/>
    </row>
    <row r="5231" spans="36:311" x14ac:dyDescent="0.2">
      <c r="AJ5231" s="23"/>
      <c r="HH5231"/>
      <c r="IW5231" s="36"/>
      <c r="JI5231"/>
      <c r="JJ5231"/>
      <c r="KX5231" s="23"/>
      <c r="KY5231" s="23"/>
    </row>
    <row r="5232" spans="36:311" x14ac:dyDescent="0.2">
      <c r="AJ5232" s="23"/>
      <c r="HH5232"/>
      <c r="IW5232" s="36"/>
      <c r="JI5232"/>
      <c r="JJ5232"/>
      <c r="KX5232" s="23"/>
      <c r="KY5232" s="23"/>
    </row>
    <row r="5233" spans="36:311" x14ac:dyDescent="0.2">
      <c r="AJ5233" s="23"/>
      <c r="HH5233"/>
      <c r="IW5233" s="36"/>
      <c r="JI5233"/>
      <c r="JJ5233"/>
      <c r="KX5233" s="23"/>
      <c r="KY5233" s="23"/>
    </row>
    <row r="5234" spans="36:311" x14ac:dyDescent="0.2">
      <c r="AJ5234" s="23"/>
      <c r="HH5234"/>
      <c r="IW5234" s="36"/>
      <c r="JI5234"/>
      <c r="JJ5234"/>
      <c r="KX5234" s="23"/>
      <c r="KY5234" s="23"/>
    </row>
    <row r="5235" spans="36:311" x14ac:dyDescent="0.2">
      <c r="AJ5235" s="23"/>
      <c r="HH5235"/>
      <c r="IW5235" s="36"/>
      <c r="JI5235"/>
      <c r="JJ5235"/>
      <c r="KX5235" s="23"/>
      <c r="KY5235" s="23"/>
    </row>
    <row r="5236" spans="36:311" x14ac:dyDescent="0.2">
      <c r="AJ5236" s="23"/>
      <c r="HH5236"/>
      <c r="IW5236" s="36"/>
      <c r="JI5236"/>
      <c r="JJ5236"/>
      <c r="KX5236" s="23"/>
      <c r="KY5236" s="23"/>
    </row>
    <row r="5237" spans="36:311" x14ac:dyDescent="0.2">
      <c r="AJ5237" s="23"/>
      <c r="HH5237"/>
      <c r="IW5237" s="36"/>
      <c r="JI5237"/>
      <c r="JJ5237"/>
      <c r="KX5237" s="23"/>
      <c r="KY5237" s="23"/>
    </row>
    <row r="5238" spans="36:311" x14ac:dyDescent="0.2">
      <c r="AJ5238" s="23"/>
      <c r="HH5238"/>
      <c r="IW5238" s="36"/>
      <c r="JI5238"/>
      <c r="JJ5238"/>
      <c r="KX5238" s="23"/>
      <c r="KY5238" s="23"/>
    </row>
    <row r="5239" spans="36:311" x14ac:dyDescent="0.2">
      <c r="AJ5239" s="23"/>
      <c r="HH5239"/>
      <c r="IW5239" s="36"/>
      <c r="JI5239"/>
      <c r="JJ5239"/>
      <c r="KX5239" s="23"/>
      <c r="KY5239" s="23"/>
    </row>
    <row r="5240" spans="36:311" x14ac:dyDescent="0.2">
      <c r="AJ5240" s="23"/>
      <c r="HH5240"/>
      <c r="IW5240" s="36"/>
      <c r="JI5240"/>
      <c r="JJ5240"/>
      <c r="KX5240" s="23"/>
      <c r="KY5240" s="23"/>
    </row>
    <row r="5241" spans="36:311" x14ac:dyDescent="0.2">
      <c r="AJ5241" s="23"/>
      <c r="HH5241"/>
      <c r="IW5241" s="36"/>
      <c r="JI5241"/>
      <c r="JJ5241"/>
      <c r="KX5241" s="23"/>
      <c r="KY5241" s="23"/>
    </row>
    <row r="5242" spans="36:311" x14ac:dyDescent="0.2">
      <c r="AJ5242" s="23"/>
      <c r="HH5242"/>
      <c r="IW5242" s="36"/>
      <c r="JI5242"/>
      <c r="JJ5242"/>
      <c r="KX5242" s="23"/>
      <c r="KY5242" s="23"/>
    </row>
    <row r="5243" spans="36:311" x14ac:dyDescent="0.2">
      <c r="AJ5243" s="23"/>
      <c r="HH5243"/>
      <c r="IW5243" s="36"/>
      <c r="JI5243"/>
      <c r="JJ5243"/>
      <c r="KX5243" s="23"/>
      <c r="KY5243" s="23"/>
    </row>
    <row r="5244" spans="36:311" x14ac:dyDescent="0.2">
      <c r="AJ5244" s="23"/>
      <c r="HH5244"/>
      <c r="IW5244" s="36"/>
      <c r="JI5244"/>
      <c r="JJ5244"/>
      <c r="KX5244" s="23"/>
      <c r="KY5244" s="23"/>
    </row>
    <row r="5245" spans="36:311" x14ac:dyDescent="0.2">
      <c r="AJ5245" s="23"/>
      <c r="HH5245"/>
      <c r="IW5245" s="36"/>
      <c r="JI5245"/>
      <c r="JJ5245"/>
      <c r="KX5245" s="23"/>
      <c r="KY5245" s="23"/>
    </row>
    <row r="5246" spans="36:311" x14ac:dyDescent="0.2">
      <c r="AJ5246" s="23"/>
      <c r="HH5246"/>
      <c r="IW5246" s="36"/>
      <c r="JI5246"/>
      <c r="JJ5246"/>
      <c r="KX5246" s="23"/>
      <c r="KY5246" s="23"/>
    </row>
    <row r="5247" spans="36:311" x14ac:dyDescent="0.2">
      <c r="AJ5247" s="23"/>
      <c r="HH5247"/>
      <c r="IW5247" s="36"/>
      <c r="JI5247"/>
      <c r="JJ5247"/>
      <c r="KX5247" s="23"/>
      <c r="KY5247" s="23"/>
    </row>
    <row r="5248" spans="36:311" x14ac:dyDescent="0.2">
      <c r="AJ5248" s="23"/>
      <c r="HH5248"/>
      <c r="IW5248" s="36"/>
      <c r="JI5248"/>
      <c r="JJ5248"/>
      <c r="KX5248" s="23"/>
      <c r="KY5248" s="23"/>
    </row>
    <row r="5249" spans="36:311" x14ac:dyDescent="0.2">
      <c r="AJ5249" s="23"/>
      <c r="HH5249"/>
      <c r="IW5249" s="36"/>
      <c r="JI5249"/>
      <c r="JJ5249"/>
      <c r="KX5249" s="23"/>
      <c r="KY5249" s="23"/>
    </row>
    <row r="5250" spans="36:311" x14ac:dyDescent="0.2">
      <c r="AJ5250" s="23"/>
      <c r="HH5250"/>
      <c r="IW5250" s="36"/>
      <c r="JI5250"/>
      <c r="JJ5250"/>
      <c r="KX5250" s="23"/>
      <c r="KY5250" s="23"/>
    </row>
    <row r="5251" spans="36:311" x14ac:dyDescent="0.2">
      <c r="AJ5251" s="23"/>
      <c r="HH5251"/>
      <c r="IW5251" s="36"/>
      <c r="JI5251"/>
      <c r="JJ5251"/>
      <c r="KX5251" s="23"/>
      <c r="KY5251" s="23"/>
    </row>
    <row r="5252" spans="36:311" x14ac:dyDescent="0.2">
      <c r="AJ5252" s="23"/>
      <c r="HH5252"/>
      <c r="IW5252" s="36"/>
      <c r="JI5252"/>
      <c r="JJ5252"/>
      <c r="KX5252" s="23"/>
      <c r="KY5252" s="23"/>
    </row>
    <row r="5253" spans="36:311" x14ac:dyDescent="0.2">
      <c r="AJ5253" s="23"/>
      <c r="HH5253"/>
      <c r="IW5253" s="36"/>
      <c r="JI5253"/>
      <c r="JJ5253"/>
      <c r="KX5253" s="23"/>
      <c r="KY5253" s="23"/>
    </row>
    <row r="5254" spans="36:311" x14ac:dyDescent="0.2">
      <c r="AJ5254" s="23"/>
      <c r="HH5254"/>
      <c r="IW5254" s="36"/>
      <c r="JI5254"/>
      <c r="JJ5254"/>
      <c r="KX5254" s="23"/>
      <c r="KY5254" s="23"/>
    </row>
    <row r="5255" spans="36:311" x14ac:dyDescent="0.2">
      <c r="AJ5255" s="23"/>
      <c r="HH5255"/>
      <c r="IW5255" s="36"/>
      <c r="JI5255"/>
      <c r="JJ5255"/>
      <c r="KX5255" s="23"/>
      <c r="KY5255" s="23"/>
    </row>
    <row r="5256" spans="36:311" x14ac:dyDescent="0.2">
      <c r="AJ5256" s="23"/>
      <c r="HH5256"/>
      <c r="IW5256" s="36"/>
      <c r="JI5256"/>
      <c r="JJ5256"/>
      <c r="KX5256" s="23"/>
      <c r="KY5256" s="23"/>
    </row>
    <row r="5257" spans="36:311" x14ac:dyDescent="0.2">
      <c r="AJ5257" s="23"/>
      <c r="HH5257"/>
      <c r="IW5257" s="36"/>
      <c r="JI5257"/>
      <c r="JJ5257"/>
      <c r="KX5257" s="23"/>
      <c r="KY5257" s="23"/>
    </row>
    <row r="5258" spans="36:311" x14ac:dyDescent="0.2">
      <c r="AJ5258" s="23"/>
      <c r="HH5258"/>
      <c r="IW5258" s="36"/>
      <c r="JI5258"/>
      <c r="JJ5258"/>
      <c r="KX5258" s="23"/>
      <c r="KY5258" s="23"/>
    </row>
    <row r="5259" spans="36:311" x14ac:dyDescent="0.2">
      <c r="AJ5259" s="23"/>
      <c r="HH5259"/>
      <c r="IW5259" s="36"/>
      <c r="JI5259"/>
      <c r="JJ5259"/>
      <c r="KX5259" s="23"/>
      <c r="KY5259" s="23"/>
    </row>
    <row r="5260" spans="36:311" x14ac:dyDescent="0.2">
      <c r="AJ5260" s="23"/>
      <c r="HH5260"/>
      <c r="IW5260" s="36"/>
      <c r="JI5260"/>
      <c r="JJ5260"/>
      <c r="KX5260" s="23"/>
      <c r="KY5260" s="23"/>
    </row>
    <row r="5261" spans="36:311" x14ac:dyDescent="0.2">
      <c r="AJ5261" s="23"/>
      <c r="HH5261"/>
      <c r="IW5261" s="36"/>
      <c r="JI5261"/>
      <c r="JJ5261"/>
      <c r="KX5261" s="23"/>
      <c r="KY5261" s="23"/>
    </row>
    <row r="5262" spans="36:311" x14ac:dyDescent="0.2">
      <c r="AJ5262" s="23"/>
      <c r="HH5262"/>
      <c r="IW5262" s="36"/>
      <c r="JI5262"/>
      <c r="JJ5262"/>
      <c r="KX5262" s="23"/>
      <c r="KY5262" s="23"/>
    </row>
    <row r="5263" spans="36:311" x14ac:dyDescent="0.2">
      <c r="AJ5263" s="23"/>
      <c r="HH5263"/>
      <c r="IW5263" s="36"/>
      <c r="JI5263"/>
      <c r="JJ5263"/>
      <c r="KX5263" s="23"/>
      <c r="KY5263" s="23"/>
    </row>
    <row r="5264" spans="36:311" x14ac:dyDescent="0.2">
      <c r="AJ5264" s="23"/>
      <c r="HH5264"/>
      <c r="IW5264" s="36"/>
      <c r="JI5264"/>
      <c r="JJ5264"/>
      <c r="KX5264" s="23"/>
      <c r="KY5264" s="23"/>
    </row>
    <row r="5265" spans="36:311" x14ac:dyDescent="0.2">
      <c r="AJ5265" s="23"/>
      <c r="HH5265"/>
      <c r="IW5265" s="36"/>
      <c r="JI5265"/>
      <c r="JJ5265"/>
      <c r="KX5265" s="23"/>
      <c r="KY5265" s="23"/>
    </row>
    <row r="5266" spans="36:311" x14ac:dyDescent="0.2">
      <c r="AJ5266" s="23"/>
      <c r="HH5266"/>
      <c r="IW5266" s="36"/>
      <c r="JI5266"/>
      <c r="JJ5266"/>
      <c r="KX5266" s="23"/>
      <c r="KY5266" s="23"/>
    </row>
    <row r="5267" spans="36:311" x14ac:dyDescent="0.2">
      <c r="AJ5267" s="23"/>
      <c r="HH5267"/>
      <c r="IW5267" s="36"/>
      <c r="JI5267"/>
      <c r="JJ5267"/>
      <c r="KX5267" s="23"/>
      <c r="KY5267" s="23"/>
    </row>
    <row r="5268" spans="36:311" x14ac:dyDescent="0.2">
      <c r="AJ5268" s="23"/>
      <c r="HH5268"/>
      <c r="IW5268" s="36"/>
      <c r="JI5268"/>
      <c r="JJ5268"/>
      <c r="KX5268" s="23"/>
      <c r="KY5268" s="23"/>
    </row>
    <row r="5269" spans="36:311" x14ac:dyDescent="0.2">
      <c r="AJ5269" s="23"/>
      <c r="HH5269"/>
      <c r="IW5269" s="36"/>
      <c r="JI5269"/>
      <c r="JJ5269"/>
      <c r="KX5269" s="23"/>
      <c r="KY5269" s="23"/>
    </row>
    <row r="5270" spans="36:311" x14ac:dyDescent="0.2">
      <c r="AJ5270" s="23"/>
      <c r="HH5270"/>
      <c r="IW5270" s="36"/>
      <c r="JI5270"/>
      <c r="JJ5270"/>
      <c r="KX5270" s="23"/>
      <c r="KY5270" s="23"/>
    </row>
    <row r="5271" spans="36:311" x14ac:dyDescent="0.2">
      <c r="AJ5271" s="23"/>
      <c r="HH5271"/>
      <c r="IW5271" s="36"/>
      <c r="JI5271"/>
      <c r="JJ5271"/>
      <c r="KX5271" s="23"/>
      <c r="KY5271" s="23"/>
    </row>
    <row r="5272" spans="36:311" x14ac:dyDescent="0.2">
      <c r="AJ5272" s="23"/>
      <c r="HH5272"/>
      <c r="IW5272" s="36"/>
      <c r="JI5272"/>
      <c r="JJ5272"/>
      <c r="KX5272" s="23"/>
      <c r="KY5272" s="23"/>
    </row>
    <row r="5273" spans="36:311" x14ac:dyDescent="0.2">
      <c r="AJ5273" s="23"/>
      <c r="HH5273"/>
      <c r="IW5273" s="36"/>
      <c r="JI5273"/>
      <c r="JJ5273"/>
      <c r="KX5273" s="23"/>
      <c r="KY5273" s="23"/>
    </row>
    <row r="5274" spans="36:311" x14ac:dyDescent="0.2">
      <c r="AJ5274" s="23"/>
      <c r="HH5274"/>
      <c r="IW5274" s="36"/>
      <c r="JI5274"/>
      <c r="JJ5274"/>
      <c r="KX5274" s="23"/>
      <c r="KY5274" s="23"/>
    </row>
    <row r="5275" spans="36:311" x14ac:dyDescent="0.2">
      <c r="AJ5275" s="23"/>
      <c r="HH5275"/>
      <c r="IW5275" s="36"/>
      <c r="JI5275"/>
      <c r="JJ5275"/>
      <c r="KX5275" s="23"/>
      <c r="KY5275" s="23"/>
    </row>
    <row r="5276" spans="36:311" x14ac:dyDescent="0.2">
      <c r="AJ5276" s="23"/>
      <c r="HH5276"/>
      <c r="IW5276" s="36"/>
      <c r="JI5276"/>
      <c r="JJ5276"/>
      <c r="KX5276" s="23"/>
      <c r="KY5276" s="23"/>
    </row>
    <row r="5277" spans="36:311" x14ac:dyDescent="0.2">
      <c r="AJ5277" s="23"/>
      <c r="HH5277"/>
      <c r="IW5277" s="36"/>
      <c r="JI5277"/>
      <c r="JJ5277"/>
      <c r="KX5277" s="23"/>
      <c r="KY5277" s="23"/>
    </row>
    <row r="5278" spans="36:311" x14ac:dyDescent="0.2">
      <c r="AJ5278" s="23"/>
      <c r="HH5278"/>
      <c r="IW5278" s="36"/>
      <c r="JI5278"/>
      <c r="JJ5278"/>
      <c r="KX5278" s="23"/>
      <c r="KY5278" s="23"/>
    </row>
    <row r="5279" spans="36:311" x14ac:dyDescent="0.2">
      <c r="AJ5279" s="23"/>
      <c r="HH5279"/>
      <c r="IW5279" s="36"/>
      <c r="JI5279"/>
      <c r="JJ5279"/>
      <c r="KX5279" s="23"/>
      <c r="KY5279" s="23"/>
    </row>
    <row r="5280" spans="36:311" x14ac:dyDescent="0.2">
      <c r="AJ5280" s="23"/>
      <c r="HH5280"/>
      <c r="IW5280" s="36"/>
      <c r="JI5280"/>
      <c r="JJ5280"/>
      <c r="KX5280" s="23"/>
      <c r="KY5280" s="23"/>
    </row>
    <row r="5281" spans="36:311" x14ac:dyDescent="0.2">
      <c r="AJ5281" s="23"/>
      <c r="HH5281"/>
      <c r="IW5281" s="36"/>
      <c r="JI5281"/>
      <c r="JJ5281"/>
      <c r="KX5281" s="23"/>
      <c r="KY5281" s="23"/>
    </row>
    <row r="5282" spans="36:311" x14ac:dyDescent="0.2">
      <c r="AJ5282" s="23"/>
      <c r="HH5282"/>
      <c r="IW5282" s="36"/>
      <c r="JI5282"/>
      <c r="JJ5282"/>
      <c r="KX5282" s="23"/>
      <c r="KY5282" s="23"/>
    </row>
    <row r="5283" spans="36:311" x14ac:dyDescent="0.2">
      <c r="AJ5283" s="23"/>
      <c r="HH5283"/>
      <c r="IW5283" s="36"/>
      <c r="JI5283"/>
      <c r="JJ5283"/>
      <c r="KX5283" s="23"/>
      <c r="KY5283" s="23"/>
    </row>
    <row r="5284" spans="36:311" x14ac:dyDescent="0.2">
      <c r="AJ5284" s="23"/>
      <c r="HH5284"/>
      <c r="IW5284" s="36"/>
      <c r="JI5284"/>
      <c r="JJ5284"/>
      <c r="KX5284" s="23"/>
      <c r="KY5284" s="23"/>
    </row>
    <row r="5285" spans="36:311" x14ac:dyDescent="0.2">
      <c r="AJ5285" s="23"/>
      <c r="HH5285"/>
      <c r="IW5285" s="36"/>
      <c r="JI5285"/>
      <c r="JJ5285"/>
      <c r="KX5285" s="23"/>
      <c r="KY5285" s="23"/>
    </row>
    <row r="5286" spans="36:311" x14ac:dyDescent="0.2">
      <c r="AJ5286" s="23"/>
      <c r="HH5286"/>
      <c r="IW5286" s="36"/>
      <c r="JI5286"/>
      <c r="JJ5286"/>
      <c r="KX5286" s="23"/>
      <c r="KY5286" s="23"/>
    </row>
    <row r="5287" spans="36:311" x14ac:dyDescent="0.2">
      <c r="AJ5287" s="23"/>
      <c r="HH5287"/>
      <c r="IW5287" s="36"/>
      <c r="JI5287"/>
      <c r="JJ5287"/>
      <c r="KX5287" s="23"/>
      <c r="KY5287" s="23"/>
    </row>
    <row r="5288" spans="36:311" x14ac:dyDescent="0.2">
      <c r="AJ5288" s="23"/>
      <c r="HH5288"/>
      <c r="IW5288" s="36"/>
      <c r="JI5288"/>
      <c r="JJ5288"/>
      <c r="KX5288" s="23"/>
      <c r="KY5288" s="23"/>
    </row>
    <row r="5289" spans="36:311" x14ac:dyDescent="0.2">
      <c r="AJ5289" s="23"/>
      <c r="HH5289"/>
      <c r="IW5289" s="36"/>
      <c r="JI5289"/>
      <c r="JJ5289"/>
      <c r="KX5289" s="23"/>
      <c r="KY5289" s="23"/>
    </row>
    <row r="5290" spans="36:311" x14ac:dyDescent="0.2">
      <c r="AJ5290" s="23"/>
      <c r="HH5290"/>
      <c r="IW5290" s="36"/>
      <c r="JI5290"/>
      <c r="JJ5290"/>
      <c r="KX5290" s="23"/>
      <c r="KY5290" s="23"/>
    </row>
    <row r="5291" spans="36:311" x14ac:dyDescent="0.2">
      <c r="AJ5291" s="23"/>
      <c r="HH5291"/>
      <c r="IW5291" s="36"/>
      <c r="JI5291"/>
      <c r="JJ5291"/>
      <c r="KX5291" s="23"/>
      <c r="KY5291" s="23"/>
    </row>
    <row r="5292" spans="36:311" x14ac:dyDescent="0.2">
      <c r="AJ5292" s="23"/>
      <c r="HH5292"/>
      <c r="IW5292" s="36"/>
      <c r="JI5292"/>
      <c r="JJ5292"/>
      <c r="KX5292" s="23"/>
      <c r="KY5292" s="23"/>
    </row>
    <row r="5293" spans="36:311" x14ac:dyDescent="0.2">
      <c r="AJ5293" s="23"/>
      <c r="HH5293"/>
      <c r="IW5293" s="36"/>
      <c r="JI5293"/>
      <c r="JJ5293"/>
      <c r="KX5293" s="23"/>
      <c r="KY5293" s="23"/>
    </row>
    <row r="5294" spans="36:311" x14ac:dyDescent="0.2">
      <c r="AJ5294" s="23"/>
      <c r="HH5294"/>
      <c r="IW5294" s="36"/>
      <c r="JI5294"/>
      <c r="JJ5294"/>
      <c r="KX5294" s="23"/>
      <c r="KY5294" s="23"/>
    </row>
    <row r="5295" spans="36:311" x14ac:dyDescent="0.2">
      <c r="AJ5295" s="23"/>
      <c r="HH5295"/>
      <c r="IW5295" s="36"/>
      <c r="JI5295"/>
      <c r="JJ5295"/>
      <c r="KX5295" s="23"/>
      <c r="KY5295" s="23"/>
    </row>
    <row r="5296" spans="36:311" x14ac:dyDescent="0.2">
      <c r="AJ5296" s="23"/>
      <c r="HH5296"/>
      <c r="IW5296" s="36"/>
      <c r="JI5296"/>
      <c r="JJ5296"/>
      <c r="KX5296" s="23"/>
      <c r="KY5296" s="23"/>
    </row>
    <row r="5297" spans="36:311" x14ac:dyDescent="0.2">
      <c r="AJ5297" s="23"/>
      <c r="HH5297"/>
      <c r="IW5297" s="36"/>
      <c r="JI5297"/>
      <c r="JJ5297"/>
      <c r="KX5297" s="23"/>
      <c r="KY5297" s="23"/>
    </row>
    <row r="5298" spans="36:311" x14ac:dyDescent="0.2">
      <c r="AJ5298" s="23"/>
      <c r="HH5298"/>
      <c r="IW5298" s="36"/>
      <c r="JI5298"/>
      <c r="JJ5298"/>
      <c r="KX5298" s="23"/>
      <c r="KY5298" s="23"/>
    </row>
    <row r="5299" spans="36:311" x14ac:dyDescent="0.2">
      <c r="AJ5299" s="23"/>
      <c r="HH5299"/>
      <c r="IW5299" s="36"/>
      <c r="JI5299"/>
      <c r="JJ5299"/>
      <c r="KX5299" s="23"/>
      <c r="KY5299" s="23"/>
    </row>
    <row r="5300" spans="36:311" x14ac:dyDescent="0.2">
      <c r="AJ5300" s="23"/>
      <c r="HH5300"/>
      <c r="IW5300" s="36"/>
      <c r="JI5300"/>
      <c r="JJ5300"/>
      <c r="KX5300" s="23"/>
      <c r="KY5300" s="23"/>
    </row>
    <row r="5301" spans="36:311" x14ac:dyDescent="0.2">
      <c r="AJ5301" s="23"/>
      <c r="HH5301"/>
      <c r="IW5301" s="36"/>
      <c r="JI5301"/>
      <c r="JJ5301"/>
      <c r="KX5301" s="23"/>
      <c r="KY5301" s="23"/>
    </row>
    <row r="5302" spans="36:311" x14ac:dyDescent="0.2">
      <c r="AJ5302" s="23"/>
      <c r="HH5302"/>
      <c r="IW5302" s="36"/>
      <c r="JI5302"/>
      <c r="JJ5302"/>
      <c r="KX5302" s="23"/>
      <c r="KY5302" s="23"/>
    </row>
    <row r="5303" spans="36:311" x14ac:dyDescent="0.2">
      <c r="AJ5303" s="23"/>
      <c r="HH5303"/>
      <c r="IW5303" s="36"/>
      <c r="JI5303"/>
      <c r="JJ5303"/>
      <c r="KX5303" s="23"/>
      <c r="KY5303" s="23"/>
    </row>
    <row r="5304" spans="36:311" x14ac:dyDescent="0.2">
      <c r="AJ5304" s="23"/>
      <c r="HH5304"/>
      <c r="IW5304" s="36"/>
      <c r="JI5304"/>
      <c r="JJ5304"/>
      <c r="KX5304" s="23"/>
      <c r="KY5304" s="23"/>
    </row>
    <row r="5305" spans="36:311" x14ac:dyDescent="0.2">
      <c r="AJ5305" s="23"/>
      <c r="HH5305"/>
      <c r="IW5305" s="36"/>
      <c r="JI5305"/>
      <c r="JJ5305"/>
      <c r="KX5305" s="23"/>
      <c r="KY5305" s="23"/>
    </row>
    <row r="5306" spans="36:311" x14ac:dyDescent="0.2">
      <c r="AJ5306" s="23"/>
      <c r="HH5306"/>
      <c r="IW5306" s="36"/>
      <c r="JI5306"/>
      <c r="JJ5306"/>
      <c r="KX5306" s="23"/>
      <c r="KY5306" s="23"/>
    </row>
    <row r="5307" spans="36:311" x14ac:dyDescent="0.2">
      <c r="AJ5307" s="23"/>
      <c r="HH5307"/>
      <c r="IW5307" s="36"/>
      <c r="JI5307"/>
      <c r="JJ5307"/>
      <c r="KX5307" s="23"/>
      <c r="KY5307" s="23"/>
    </row>
    <row r="5308" spans="36:311" x14ac:dyDescent="0.2">
      <c r="AJ5308" s="23"/>
      <c r="HH5308"/>
      <c r="IW5308" s="36"/>
      <c r="JI5308"/>
      <c r="JJ5308"/>
      <c r="KX5308" s="23"/>
      <c r="KY5308" s="23"/>
    </row>
    <row r="5309" spans="36:311" x14ac:dyDescent="0.2">
      <c r="AJ5309" s="23"/>
      <c r="HH5309"/>
      <c r="IW5309" s="36"/>
      <c r="JI5309"/>
      <c r="JJ5309"/>
      <c r="KX5309" s="23"/>
      <c r="KY5309" s="23"/>
    </row>
    <row r="5310" spans="36:311" x14ac:dyDescent="0.2">
      <c r="AJ5310" s="23"/>
      <c r="HH5310"/>
      <c r="IW5310" s="36"/>
      <c r="JI5310"/>
      <c r="JJ5310"/>
      <c r="KX5310" s="23"/>
      <c r="KY5310" s="23"/>
    </row>
    <row r="5311" spans="36:311" x14ac:dyDescent="0.2">
      <c r="AJ5311" s="23"/>
      <c r="HH5311"/>
      <c r="IW5311" s="36"/>
      <c r="JI5311"/>
      <c r="JJ5311"/>
      <c r="KX5311" s="23"/>
      <c r="KY5311" s="23"/>
    </row>
    <row r="5312" spans="36:311" x14ac:dyDescent="0.2">
      <c r="AJ5312" s="23"/>
      <c r="HH5312"/>
      <c r="IW5312" s="36"/>
      <c r="JI5312"/>
      <c r="JJ5312"/>
      <c r="KX5312" s="23"/>
      <c r="KY5312" s="23"/>
    </row>
    <row r="5313" spans="36:311" x14ac:dyDescent="0.2">
      <c r="AJ5313" s="23"/>
      <c r="HH5313"/>
      <c r="IW5313" s="36"/>
      <c r="JI5313"/>
      <c r="JJ5313"/>
      <c r="KX5313" s="23"/>
      <c r="KY5313" s="23"/>
    </row>
    <row r="5314" spans="36:311" x14ac:dyDescent="0.2">
      <c r="AJ5314" s="23"/>
      <c r="HH5314"/>
      <c r="IW5314" s="36"/>
      <c r="JI5314"/>
      <c r="JJ5314"/>
      <c r="KX5314" s="23"/>
      <c r="KY5314" s="23"/>
    </row>
    <row r="5315" spans="36:311" x14ac:dyDescent="0.2">
      <c r="AJ5315" s="23"/>
      <c r="HH5315"/>
      <c r="IW5315" s="36"/>
      <c r="JI5315"/>
      <c r="JJ5315"/>
      <c r="KX5315" s="23"/>
      <c r="KY5315" s="23"/>
    </row>
    <row r="5316" spans="36:311" x14ac:dyDescent="0.2">
      <c r="AJ5316" s="23"/>
      <c r="HH5316"/>
      <c r="IW5316" s="36"/>
      <c r="JI5316"/>
      <c r="JJ5316"/>
      <c r="KX5316" s="23"/>
      <c r="KY5316" s="23"/>
    </row>
    <row r="5317" spans="36:311" x14ac:dyDescent="0.2">
      <c r="AJ5317" s="23"/>
      <c r="HH5317"/>
      <c r="IW5317" s="36"/>
      <c r="JI5317"/>
      <c r="JJ5317"/>
      <c r="KX5317" s="23"/>
      <c r="KY5317" s="23"/>
    </row>
    <row r="5318" spans="36:311" x14ac:dyDescent="0.2">
      <c r="AJ5318" s="23"/>
      <c r="HH5318"/>
      <c r="IW5318" s="36"/>
      <c r="JI5318"/>
      <c r="JJ5318"/>
      <c r="KX5318" s="23"/>
      <c r="KY5318" s="23"/>
    </row>
    <row r="5319" spans="36:311" x14ac:dyDescent="0.2">
      <c r="AJ5319" s="23"/>
      <c r="HH5319"/>
      <c r="IW5319" s="36"/>
      <c r="JI5319"/>
      <c r="JJ5319"/>
      <c r="KX5319" s="23"/>
      <c r="KY5319" s="23"/>
    </row>
    <row r="5320" spans="36:311" x14ac:dyDescent="0.2">
      <c r="AJ5320" s="23"/>
      <c r="HH5320"/>
      <c r="IW5320" s="36"/>
      <c r="JI5320"/>
      <c r="JJ5320"/>
      <c r="KX5320" s="23"/>
      <c r="KY5320" s="23"/>
    </row>
    <row r="5321" spans="36:311" x14ac:dyDescent="0.2">
      <c r="AJ5321" s="23"/>
      <c r="HH5321"/>
      <c r="IW5321" s="36"/>
      <c r="JI5321"/>
      <c r="JJ5321"/>
      <c r="KX5321" s="23"/>
      <c r="KY5321" s="23"/>
    </row>
    <row r="5322" spans="36:311" x14ac:dyDescent="0.2">
      <c r="AJ5322" s="23"/>
      <c r="HH5322"/>
      <c r="IW5322" s="36"/>
      <c r="JI5322"/>
      <c r="JJ5322"/>
      <c r="KX5322" s="23"/>
      <c r="KY5322" s="23"/>
    </row>
    <row r="5323" spans="36:311" x14ac:dyDescent="0.2">
      <c r="AJ5323" s="23"/>
      <c r="HH5323"/>
      <c r="IW5323" s="36"/>
      <c r="JI5323"/>
      <c r="JJ5323"/>
      <c r="KX5323" s="23"/>
      <c r="KY5323" s="23"/>
    </row>
    <row r="5324" spans="36:311" x14ac:dyDescent="0.2">
      <c r="AJ5324" s="23"/>
      <c r="HH5324"/>
      <c r="IW5324" s="36"/>
      <c r="JI5324"/>
      <c r="JJ5324"/>
      <c r="KX5324" s="23"/>
      <c r="KY5324" s="23"/>
    </row>
    <row r="5325" spans="36:311" x14ac:dyDescent="0.2">
      <c r="AJ5325" s="23"/>
      <c r="HH5325"/>
      <c r="IW5325" s="36"/>
      <c r="JI5325"/>
      <c r="JJ5325"/>
      <c r="KX5325" s="23"/>
      <c r="KY5325" s="23"/>
    </row>
    <row r="5326" spans="36:311" x14ac:dyDescent="0.2">
      <c r="AJ5326" s="23"/>
      <c r="HH5326"/>
      <c r="IW5326" s="36"/>
      <c r="JI5326"/>
      <c r="JJ5326"/>
      <c r="KX5326" s="23"/>
      <c r="KY5326" s="23"/>
    </row>
    <row r="5327" spans="36:311" x14ac:dyDescent="0.2">
      <c r="AJ5327" s="23"/>
      <c r="HH5327"/>
      <c r="IW5327" s="36"/>
      <c r="JI5327"/>
      <c r="JJ5327"/>
      <c r="KX5327" s="23"/>
      <c r="KY5327" s="23"/>
    </row>
    <row r="5328" spans="36:311" x14ac:dyDescent="0.2">
      <c r="AJ5328" s="23"/>
      <c r="HH5328"/>
      <c r="IW5328" s="36"/>
      <c r="JI5328"/>
      <c r="JJ5328"/>
      <c r="KX5328" s="23"/>
      <c r="KY5328" s="23"/>
    </row>
    <row r="5329" spans="36:311" x14ac:dyDescent="0.2">
      <c r="AJ5329" s="23"/>
      <c r="HH5329"/>
      <c r="IW5329" s="36"/>
      <c r="JI5329"/>
      <c r="JJ5329"/>
      <c r="KX5329" s="23"/>
      <c r="KY5329" s="23"/>
    </row>
    <row r="5330" spans="36:311" x14ac:dyDescent="0.2">
      <c r="AJ5330" s="23"/>
      <c r="HH5330"/>
      <c r="IW5330" s="36"/>
      <c r="JI5330"/>
      <c r="JJ5330"/>
      <c r="KX5330" s="23"/>
      <c r="KY5330" s="23"/>
    </row>
    <row r="5331" spans="36:311" x14ac:dyDescent="0.2">
      <c r="AJ5331" s="23"/>
      <c r="HH5331"/>
      <c r="IW5331" s="36"/>
      <c r="JI5331"/>
      <c r="JJ5331"/>
      <c r="KX5331" s="23"/>
      <c r="KY5331" s="23"/>
    </row>
    <row r="5332" spans="36:311" x14ac:dyDescent="0.2">
      <c r="AJ5332" s="23"/>
      <c r="HH5332"/>
      <c r="IW5332" s="36"/>
      <c r="JI5332"/>
      <c r="JJ5332"/>
      <c r="KX5332" s="23"/>
      <c r="KY5332" s="23"/>
    </row>
    <row r="5333" spans="36:311" x14ac:dyDescent="0.2">
      <c r="AJ5333" s="23"/>
      <c r="HH5333"/>
      <c r="IW5333" s="36"/>
      <c r="JI5333"/>
      <c r="JJ5333"/>
      <c r="KX5333" s="23"/>
      <c r="KY5333" s="23"/>
    </row>
    <row r="5334" spans="36:311" x14ac:dyDescent="0.2">
      <c r="AJ5334" s="23"/>
      <c r="HH5334"/>
      <c r="IW5334" s="36"/>
      <c r="JI5334"/>
      <c r="JJ5334"/>
      <c r="KX5334" s="23"/>
      <c r="KY5334" s="23"/>
    </row>
    <row r="5335" spans="36:311" x14ac:dyDescent="0.2">
      <c r="AJ5335" s="23"/>
      <c r="HH5335"/>
      <c r="IW5335" s="36"/>
      <c r="JI5335"/>
      <c r="JJ5335"/>
      <c r="KX5335" s="23"/>
      <c r="KY5335" s="23"/>
    </row>
    <row r="5336" spans="36:311" x14ac:dyDescent="0.2">
      <c r="AJ5336" s="23"/>
      <c r="HH5336"/>
      <c r="IW5336" s="36"/>
      <c r="JI5336"/>
      <c r="JJ5336"/>
      <c r="KX5336" s="23"/>
      <c r="KY5336" s="23"/>
    </row>
    <row r="5337" spans="36:311" x14ac:dyDescent="0.2">
      <c r="AJ5337" s="23"/>
      <c r="HH5337"/>
      <c r="IW5337" s="36"/>
      <c r="JI5337"/>
      <c r="JJ5337"/>
      <c r="KX5337" s="23"/>
      <c r="KY5337" s="23"/>
    </row>
    <row r="5338" spans="36:311" x14ac:dyDescent="0.2">
      <c r="AJ5338" s="23"/>
      <c r="HH5338"/>
      <c r="IW5338" s="36"/>
      <c r="JI5338"/>
      <c r="JJ5338"/>
      <c r="KX5338" s="23"/>
      <c r="KY5338" s="23"/>
    </row>
    <row r="5339" spans="36:311" x14ac:dyDescent="0.2">
      <c r="AJ5339" s="23"/>
      <c r="HH5339"/>
      <c r="IW5339" s="36"/>
      <c r="JI5339"/>
      <c r="JJ5339"/>
      <c r="KX5339" s="23"/>
      <c r="KY5339" s="23"/>
    </row>
    <row r="5340" spans="36:311" x14ac:dyDescent="0.2">
      <c r="AJ5340" s="23"/>
      <c r="HH5340"/>
      <c r="IW5340" s="36"/>
      <c r="JI5340"/>
      <c r="JJ5340"/>
      <c r="KX5340" s="23"/>
      <c r="KY5340" s="23"/>
    </row>
    <row r="5341" spans="36:311" x14ac:dyDescent="0.2">
      <c r="AJ5341" s="23"/>
      <c r="HH5341"/>
      <c r="IW5341" s="36"/>
      <c r="JI5341"/>
      <c r="JJ5341"/>
      <c r="KX5341" s="23"/>
      <c r="KY5341" s="23"/>
    </row>
    <row r="5342" spans="36:311" x14ac:dyDescent="0.2">
      <c r="AJ5342" s="23"/>
      <c r="HH5342"/>
      <c r="IW5342" s="36"/>
      <c r="JI5342"/>
      <c r="JJ5342"/>
      <c r="KX5342" s="23"/>
      <c r="KY5342" s="23"/>
    </row>
    <row r="5343" spans="36:311" x14ac:dyDescent="0.2">
      <c r="AJ5343" s="23"/>
      <c r="HH5343"/>
      <c r="IW5343" s="36"/>
      <c r="JI5343"/>
      <c r="JJ5343"/>
      <c r="KX5343" s="23"/>
      <c r="KY5343" s="23"/>
    </row>
    <row r="5344" spans="36:311" x14ac:dyDescent="0.2">
      <c r="AJ5344" s="23"/>
      <c r="HH5344"/>
      <c r="IW5344" s="36"/>
      <c r="JI5344"/>
      <c r="JJ5344"/>
      <c r="KX5344" s="23"/>
      <c r="KY5344" s="23"/>
    </row>
    <row r="5345" spans="36:311" x14ac:dyDescent="0.2">
      <c r="AJ5345" s="23"/>
      <c r="HH5345"/>
      <c r="IW5345" s="36"/>
      <c r="JI5345"/>
      <c r="JJ5345"/>
      <c r="KX5345" s="23"/>
      <c r="KY5345" s="23"/>
    </row>
    <row r="5346" spans="36:311" x14ac:dyDescent="0.2">
      <c r="AJ5346" s="23"/>
      <c r="HH5346"/>
      <c r="IW5346" s="36"/>
      <c r="JI5346"/>
      <c r="JJ5346"/>
      <c r="KX5346" s="23"/>
      <c r="KY5346" s="23"/>
    </row>
    <row r="5347" spans="36:311" x14ac:dyDescent="0.2">
      <c r="AJ5347" s="23"/>
      <c r="HH5347"/>
      <c r="IW5347" s="36"/>
      <c r="JI5347"/>
      <c r="JJ5347"/>
      <c r="KX5347" s="23"/>
      <c r="KY5347" s="23"/>
    </row>
    <row r="5348" spans="36:311" x14ac:dyDescent="0.2">
      <c r="AJ5348" s="23"/>
      <c r="HH5348"/>
      <c r="IW5348" s="36"/>
      <c r="JI5348"/>
      <c r="JJ5348"/>
      <c r="KX5348" s="23"/>
      <c r="KY5348" s="23"/>
    </row>
    <row r="5349" spans="36:311" x14ac:dyDescent="0.2">
      <c r="AJ5349" s="23"/>
      <c r="HH5349"/>
      <c r="IW5349" s="36"/>
      <c r="JI5349"/>
      <c r="JJ5349"/>
      <c r="KX5349" s="23"/>
      <c r="KY5349" s="23"/>
    </row>
    <row r="5350" spans="36:311" x14ac:dyDescent="0.2">
      <c r="AJ5350" s="23"/>
      <c r="HH5350"/>
      <c r="IW5350" s="36"/>
      <c r="JI5350"/>
      <c r="JJ5350"/>
      <c r="KX5350" s="23"/>
      <c r="KY5350" s="23"/>
    </row>
    <row r="5351" spans="36:311" x14ac:dyDescent="0.2">
      <c r="AJ5351" s="23"/>
      <c r="HH5351"/>
      <c r="IW5351" s="36"/>
      <c r="JI5351"/>
      <c r="JJ5351"/>
      <c r="KX5351" s="23"/>
      <c r="KY5351" s="23"/>
    </row>
    <row r="5352" spans="36:311" x14ac:dyDescent="0.2">
      <c r="AJ5352" s="23"/>
      <c r="HH5352"/>
      <c r="IW5352" s="36"/>
      <c r="JI5352"/>
      <c r="JJ5352"/>
      <c r="KX5352" s="23"/>
      <c r="KY5352" s="23"/>
    </row>
    <row r="5353" spans="36:311" x14ac:dyDescent="0.2">
      <c r="AJ5353" s="23"/>
      <c r="HH5353"/>
      <c r="IW5353" s="36"/>
      <c r="JI5353"/>
      <c r="JJ5353"/>
      <c r="KX5353" s="23"/>
      <c r="KY5353" s="23"/>
    </row>
    <row r="5354" spans="36:311" x14ac:dyDescent="0.2">
      <c r="AJ5354" s="23"/>
      <c r="HH5354"/>
      <c r="IW5354" s="36"/>
      <c r="JI5354"/>
      <c r="JJ5354"/>
      <c r="KX5354" s="23"/>
      <c r="KY5354" s="23"/>
    </row>
    <row r="5355" spans="36:311" x14ac:dyDescent="0.2">
      <c r="AJ5355" s="23"/>
      <c r="HH5355"/>
      <c r="IW5355" s="36"/>
      <c r="JI5355"/>
      <c r="JJ5355"/>
      <c r="KX5355" s="23"/>
      <c r="KY5355" s="23"/>
    </row>
    <row r="5356" spans="36:311" x14ac:dyDescent="0.2">
      <c r="AJ5356" s="23"/>
      <c r="HH5356"/>
      <c r="IW5356" s="36"/>
      <c r="JI5356"/>
      <c r="JJ5356"/>
      <c r="KX5356" s="23"/>
      <c r="KY5356" s="23"/>
    </row>
    <row r="5357" spans="36:311" x14ac:dyDescent="0.2">
      <c r="AJ5357" s="23"/>
      <c r="HH5357"/>
      <c r="IW5357" s="36"/>
      <c r="JI5357"/>
      <c r="JJ5357"/>
      <c r="KX5357" s="23"/>
      <c r="KY5357" s="23"/>
    </row>
    <row r="5358" spans="36:311" x14ac:dyDescent="0.2">
      <c r="AJ5358" s="23"/>
      <c r="HH5358"/>
      <c r="IW5358" s="36"/>
      <c r="JI5358"/>
      <c r="JJ5358"/>
      <c r="KX5358" s="23"/>
      <c r="KY5358" s="23"/>
    </row>
    <row r="5359" spans="36:311" x14ac:dyDescent="0.2">
      <c r="AJ5359" s="23"/>
      <c r="HH5359"/>
      <c r="IW5359" s="36"/>
      <c r="JI5359"/>
      <c r="JJ5359"/>
      <c r="KX5359" s="23"/>
      <c r="KY5359" s="23"/>
    </row>
    <row r="5360" spans="36:311" x14ac:dyDescent="0.2">
      <c r="AJ5360" s="23"/>
      <c r="HH5360"/>
      <c r="IW5360" s="36"/>
      <c r="JI5360"/>
      <c r="JJ5360"/>
      <c r="KX5360" s="23"/>
      <c r="KY5360" s="23"/>
    </row>
    <row r="5361" spans="36:311" x14ac:dyDescent="0.2">
      <c r="AJ5361" s="23"/>
      <c r="HH5361"/>
      <c r="IW5361" s="36"/>
      <c r="JI5361"/>
      <c r="JJ5361"/>
      <c r="KX5361" s="23"/>
      <c r="KY5361" s="23"/>
    </row>
    <row r="5362" spans="36:311" x14ac:dyDescent="0.2">
      <c r="AJ5362" s="23"/>
      <c r="HH5362"/>
      <c r="IW5362" s="36"/>
      <c r="JI5362"/>
      <c r="JJ5362"/>
      <c r="KX5362" s="23"/>
      <c r="KY5362" s="23"/>
    </row>
    <row r="5363" spans="36:311" x14ac:dyDescent="0.2">
      <c r="AJ5363" s="23"/>
      <c r="HH5363"/>
      <c r="IW5363" s="36"/>
      <c r="JI5363"/>
      <c r="JJ5363"/>
      <c r="KX5363" s="23"/>
      <c r="KY5363" s="23"/>
    </row>
    <row r="5364" spans="36:311" x14ac:dyDescent="0.2">
      <c r="AJ5364" s="23"/>
      <c r="HH5364"/>
      <c r="IW5364" s="36"/>
      <c r="JI5364"/>
      <c r="JJ5364"/>
      <c r="KX5364" s="23"/>
      <c r="KY5364" s="23"/>
    </row>
    <row r="5365" spans="36:311" x14ac:dyDescent="0.2">
      <c r="AJ5365" s="23"/>
      <c r="HH5365"/>
      <c r="IW5365" s="36"/>
      <c r="JI5365"/>
      <c r="JJ5365"/>
      <c r="KX5365" s="23"/>
      <c r="KY5365" s="23"/>
    </row>
    <row r="5366" spans="36:311" x14ac:dyDescent="0.2">
      <c r="AJ5366" s="23"/>
      <c r="HH5366"/>
      <c r="IW5366" s="36"/>
      <c r="JI5366"/>
      <c r="JJ5366"/>
      <c r="KX5366" s="23"/>
      <c r="KY5366" s="23"/>
    </row>
    <row r="5367" spans="36:311" x14ac:dyDescent="0.2">
      <c r="AJ5367" s="23"/>
      <c r="HH5367"/>
      <c r="IW5367" s="36"/>
      <c r="JI5367"/>
      <c r="JJ5367"/>
      <c r="KX5367" s="23"/>
      <c r="KY5367" s="23"/>
    </row>
    <row r="5368" spans="36:311" x14ac:dyDescent="0.2">
      <c r="AJ5368" s="23"/>
      <c r="HH5368"/>
      <c r="IW5368" s="36"/>
      <c r="JI5368"/>
      <c r="JJ5368"/>
      <c r="KX5368" s="23"/>
      <c r="KY5368" s="23"/>
    </row>
    <row r="5369" spans="36:311" x14ac:dyDescent="0.2">
      <c r="AJ5369" s="23"/>
      <c r="HH5369"/>
      <c r="IW5369" s="36"/>
      <c r="JI5369"/>
      <c r="JJ5369"/>
      <c r="KX5369" s="23"/>
      <c r="KY5369" s="23"/>
    </row>
    <row r="5370" spans="36:311" x14ac:dyDescent="0.2">
      <c r="AJ5370" s="23"/>
      <c r="HH5370"/>
      <c r="IW5370" s="36"/>
      <c r="JI5370"/>
      <c r="JJ5370"/>
      <c r="KX5370" s="23"/>
      <c r="KY5370" s="23"/>
    </row>
    <row r="5371" spans="36:311" x14ac:dyDescent="0.2">
      <c r="AJ5371" s="23"/>
      <c r="HH5371"/>
      <c r="IW5371" s="36"/>
      <c r="JI5371"/>
      <c r="JJ5371"/>
      <c r="KX5371" s="23"/>
      <c r="KY5371" s="23"/>
    </row>
    <row r="5372" spans="36:311" x14ac:dyDescent="0.2">
      <c r="AJ5372" s="23"/>
      <c r="HH5372"/>
      <c r="IW5372" s="36"/>
      <c r="JI5372"/>
      <c r="JJ5372"/>
      <c r="KX5372" s="23"/>
      <c r="KY5372" s="23"/>
    </row>
    <row r="5373" spans="36:311" x14ac:dyDescent="0.2">
      <c r="AJ5373" s="23"/>
      <c r="HH5373"/>
      <c r="IW5373" s="36"/>
      <c r="JI5373"/>
      <c r="JJ5373"/>
      <c r="KX5373" s="23"/>
      <c r="KY5373" s="23"/>
    </row>
    <row r="5374" spans="36:311" x14ac:dyDescent="0.2">
      <c r="AJ5374" s="23"/>
      <c r="HH5374"/>
      <c r="IW5374" s="36"/>
      <c r="JI5374"/>
      <c r="JJ5374"/>
      <c r="KX5374" s="23"/>
      <c r="KY5374" s="23"/>
    </row>
    <row r="5375" spans="36:311" x14ac:dyDescent="0.2">
      <c r="AJ5375" s="23"/>
      <c r="HH5375"/>
      <c r="IW5375" s="36"/>
      <c r="JI5375"/>
      <c r="JJ5375"/>
      <c r="KX5375" s="23"/>
      <c r="KY5375" s="23"/>
    </row>
    <row r="5376" spans="36:311" x14ac:dyDescent="0.2">
      <c r="AJ5376" s="23"/>
      <c r="HH5376"/>
      <c r="IW5376" s="36"/>
      <c r="JI5376"/>
      <c r="JJ5376"/>
      <c r="KX5376" s="23"/>
      <c r="KY5376" s="23"/>
    </row>
    <row r="5377" spans="36:311" x14ac:dyDescent="0.2">
      <c r="AJ5377" s="23"/>
      <c r="HH5377"/>
      <c r="IW5377" s="36"/>
      <c r="JI5377"/>
      <c r="JJ5377"/>
      <c r="KX5377" s="23"/>
      <c r="KY5377" s="23"/>
    </row>
    <row r="5378" spans="36:311" x14ac:dyDescent="0.2">
      <c r="AJ5378" s="23"/>
      <c r="HH5378"/>
      <c r="IW5378" s="36"/>
      <c r="JI5378"/>
      <c r="JJ5378"/>
      <c r="KX5378" s="23"/>
      <c r="KY5378" s="23"/>
    </row>
    <row r="5379" spans="36:311" x14ac:dyDescent="0.2">
      <c r="AJ5379" s="23"/>
      <c r="HH5379"/>
      <c r="IW5379" s="36"/>
      <c r="JI5379"/>
      <c r="JJ5379"/>
      <c r="KX5379" s="23"/>
      <c r="KY5379" s="23"/>
    </row>
    <row r="5380" spans="36:311" x14ac:dyDescent="0.2">
      <c r="AJ5380" s="23"/>
      <c r="HH5380"/>
      <c r="IW5380" s="36"/>
      <c r="JI5380"/>
      <c r="JJ5380"/>
      <c r="KX5380" s="23"/>
      <c r="KY5380" s="23"/>
    </row>
    <row r="5381" spans="36:311" x14ac:dyDescent="0.2">
      <c r="AJ5381" s="23"/>
      <c r="HH5381"/>
      <c r="IW5381" s="36"/>
      <c r="JI5381"/>
      <c r="JJ5381"/>
      <c r="KX5381" s="23"/>
      <c r="KY5381" s="23"/>
    </row>
    <row r="5382" spans="36:311" x14ac:dyDescent="0.2">
      <c r="AJ5382" s="23"/>
      <c r="HH5382"/>
      <c r="IW5382" s="36"/>
      <c r="JI5382"/>
      <c r="JJ5382"/>
      <c r="KX5382" s="23"/>
      <c r="KY5382" s="23"/>
    </row>
    <row r="5383" spans="36:311" x14ac:dyDescent="0.2">
      <c r="AJ5383" s="23"/>
      <c r="HH5383"/>
      <c r="IW5383" s="36"/>
      <c r="JI5383"/>
      <c r="JJ5383"/>
      <c r="KX5383" s="23"/>
      <c r="KY5383" s="23"/>
    </row>
    <row r="5384" spans="36:311" x14ac:dyDescent="0.2">
      <c r="AJ5384" s="23"/>
      <c r="HH5384"/>
      <c r="IW5384" s="36"/>
      <c r="JI5384"/>
      <c r="JJ5384"/>
      <c r="KX5384" s="23"/>
      <c r="KY5384" s="23"/>
    </row>
    <row r="5385" spans="36:311" x14ac:dyDescent="0.2">
      <c r="AJ5385" s="23"/>
      <c r="HH5385"/>
      <c r="IW5385" s="36"/>
      <c r="JI5385"/>
      <c r="JJ5385"/>
      <c r="KX5385" s="23"/>
      <c r="KY5385" s="23"/>
    </row>
    <row r="5386" spans="36:311" x14ac:dyDescent="0.2">
      <c r="AJ5386" s="23"/>
      <c r="HH5386"/>
      <c r="IW5386" s="36"/>
      <c r="JI5386"/>
      <c r="JJ5386"/>
      <c r="KX5386" s="23"/>
      <c r="KY5386" s="23"/>
    </row>
    <row r="5387" spans="36:311" x14ac:dyDescent="0.2">
      <c r="AJ5387" s="23"/>
      <c r="HH5387"/>
      <c r="IW5387" s="36"/>
      <c r="JI5387"/>
      <c r="JJ5387"/>
      <c r="KX5387" s="23"/>
      <c r="KY5387" s="23"/>
    </row>
    <row r="5388" spans="36:311" x14ac:dyDescent="0.2">
      <c r="AJ5388" s="23"/>
      <c r="HH5388"/>
      <c r="IW5388" s="36"/>
      <c r="JI5388"/>
      <c r="JJ5388"/>
      <c r="KX5388" s="23"/>
      <c r="KY5388" s="23"/>
    </row>
    <row r="5389" spans="36:311" x14ac:dyDescent="0.2">
      <c r="AJ5389" s="23"/>
      <c r="HH5389"/>
      <c r="IW5389" s="36"/>
      <c r="JI5389"/>
      <c r="JJ5389"/>
      <c r="KX5389" s="23"/>
      <c r="KY5389" s="23"/>
    </row>
    <row r="5390" spans="36:311" x14ac:dyDescent="0.2">
      <c r="AJ5390" s="23"/>
      <c r="HH5390"/>
      <c r="IW5390" s="36"/>
      <c r="JI5390"/>
      <c r="JJ5390"/>
      <c r="KX5390" s="23"/>
      <c r="KY5390" s="23"/>
    </row>
    <row r="5391" spans="36:311" x14ac:dyDescent="0.2">
      <c r="AJ5391" s="23"/>
      <c r="HH5391"/>
      <c r="IW5391" s="36"/>
      <c r="JI5391"/>
      <c r="JJ5391"/>
      <c r="KX5391" s="23"/>
      <c r="KY5391" s="23"/>
    </row>
    <row r="5392" spans="36:311" x14ac:dyDescent="0.2">
      <c r="AJ5392" s="23"/>
      <c r="HH5392"/>
      <c r="IW5392" s="36"/>
      <c r="JI5392"/>
      <c r="JJ5392"/>
      <c r="KX5392" s="23"/>
      <c r="KY5392" s="23"/>
    </row>
    <row r="5393" spans="36:311" x14ac:dyDescent="0.2">
      <c r="AJ5393" s="23"/>
      <c r="HH5393"/>
      <c r="IW5393" s="36"/>
      <c r="JI5393"/>
      <c r="JJ5393"/>
      <c r="KX5393" s="23"/>
      <c r="KY5393" s="23"/>
    </row>
    <row r="5394" spans="36:311" x14ac:dyDescent="0.2">
      <c r="AJ5394" s="23"/>
      <c r="HH5394"/>
      <c r="IW5394" s="36"/>
      <c r="JI5394"/>
      <c r="JJ5394"/>
      <c r="KX5394" s="23"/>
      <c r="KY5394" s="23"/>
    </row>
    <row r="5395" spans="36:311" x14ac:dyDescent="0.2">
      <c r="AJ5395" s="23"/>
      <c r="HH5395"/>
      <c r="IW5395" s="36"/>
      <c r="JI5395"/>
      <c r="JJ5395"/>
      <c r="KX5395" s="23"/>
      <c r="KY5395" s="23"/>
    </row>
    <row r="5396" spans="36:311" x14ac:dyDescent="0.2">
      <c r="AJ5396" s="23"/>
      <c r="HH5396"/>
      <c r="IW5396" s="36"/>
      <c r="JI5396"/>
      <c r="JJ5396"/>
      <c r="KX5396" s="23"/>
      <c r="KY5396" s="23"/>
    </row>
    <row r="5397" spans="36:311" x14ac:dyDescent="0.2">
      <c r="AJ5397" s="23"/>
      <c r="HH5397"/>
      <c r="IW5397" s="36"/>
      <c r="JI5397"/>
      <c r="JJ5397"/>
      <c r="KX5397" s="23"/>
      <c r="KY5397" s="23"/>
    </row>
    <row r="5398" spans="36:311" x14ac:dyDescent="0.2">
      <c r="AJ5398" s="23"/>
      <c r="HH5398"/>
      <c r="IW5398" s="36"/>
      <c r="JI5398"/>
      <c r="JJ5398"/>
      <c r="KX5398" s="23"/>
      <c r="KY5398" s="23"/>
    </row>
    <row r="5399" spans="36:311" x14ac:dyDescent="0.2">
      <c r="AJ5399" s="23"/>
      <c r="HH5399"/>
      <c r="IW5399" s="36"/>
      <c r="JI5399"/>
      <c r="JJ5399"/>
      <c r="KX5399" s="23"/>
      <c r="KY5399" s="23"/>
    </row>
    <row r="5400" spans="36:311" x14ac:dyDescent="0.2">
      <c r="AJ5400" s="23"/>
      <c r="HH5400"/>
      <c r="IW5400" s="36"/>
      <c r="JI5400"/>
      <c r="JJ5400"/>
      <c r="KX5400" s="23"/>
      <c r="KY5400" s="23"/>
    </row>
    <row r="5401" spans="36:311" x14ac:dyDescent="0.2">
      <c r="AJ5401" s="23"/>
      <c r="HH5401"/>
      <c r="IW5401" s="36"/>
      <c r="JI5401"/>
      <c r="JJ5401"/>
      <c r="KX5401" s="23"/>
      <c r="KY5401" s="23"/>
    </row>
    <row r="5402" spans="36:311" x14ac:dyDescent="0.2">
      <c r="AJ5402" s="23"/>
      <c r="HH5402"/>
      <c r="IW5402" s="36"/>
      <c r="JI5402"/>
      <c r="JJ5402"/>
      <c r="KX5402" s="23"/>
      <c r="KY5402" s="23"/>
    </row>
    <row r="5403" spans="36:311" x14ac:dyDescent="0.2">
      <c r="AJ5403" s="23"/>
      <c r="HH5403"/>
      <c r="IW5403" s="36"/>
      <c r="JI5403"/>
      <c r="JJ5403"/>
      <c r="KX5403" s="23"/>
      <c r="KY5403" s="23"/>
    </row>
    <row r="5404" spans="36:311" x14ac:dyDescent="0.2">
      <c r="AJ5404" s="23"/>
      <c r="HH5404"/>
      <c r="IW5404" s="36"/>
      <c r="JI5404"/>
      <c r="JJ5404"/>
      <c r="KX5404" s="23"/>
      <c r="KY5404" s="23"/>
    </row>
    <row r="5405" spans="36:311" x14ac:dyDescent="0.2">
      <c r="AJ5405" s="23"/>
      <c r="HH5405"/>
      <c r="IW5405" s="36"/>
      <c r="JI5405"/>
      <c r="JJ5405"/>
      <c r="KX5405" s="23"/>
      <c r="KY5405" s="23"/>
    </row>
    <row r="5406" spans="36:311" x14ac:dyDescent="0.2">
      <c r="AJ5406" s="23"/>
      <c r="HH5406"/>
      <c r="IW5406" s="36"/>
      <c r="JI5406"/>
      <c r="JJ5406"/>
      <c r="KX5406" s="23"/>
      <c r="KY5406" s="23"/>
    </row>
    <row r="5407" spans="36:311" x14ac:dyDescent="0.2">
      <c r="AJ5407" s="23"/>
      <c r="HH5407"/>
      <c r="IW5407" s="36"/>
      <c r="JI5407"/>
      <c r="JJ5407"/>
      <c r="KX5407" s="23"/>
      <c r="KY5407" s="23"/>
    </row>
    <row r="5408" spans="36:311" x14ac:dyDescent="0.2">
      <c r="AJ5408" s="23"/>
      <c r="HH5408"/>
      <c r="IW5408" s="36"/>
      <c r="JI5408"/>
      <c r="JJ5408"/>
      <c r="KX5408" s="23"/>
      <c r="KY5408" s="23"/>
    </row>
    <row r="5409" spans="36:311" x14ac:dyDescent="0.2">
      <c r="AJ5409" s="23"/>
      <c r="HH5409"/>
      <c r="IW5409" s="36"/>
      <c r="JI5409"/>
      <c r="JJ5409"/>
      <c r="KX5409" s="23"/>
      <c r="KY5409" s="23"/>
    </row>
    <row r="5410" spans="36:311" x14ac:dyDescent="0.2">
      <c r="AJ5410" s="23"/>
      <c r="HH5410"/>
      <c r="IW5410" s="36"/>
      <c r="JI5410"/>
      <c r="JJ5410"/>
      <c r="KX5410" s="23"/>
      <c r="KY5410" s="23"/>
    </row>
    <row r="5411" spans="36:311" x14ac:dyDescent="0.2">
      <c r="AJ5411" s="23"/>
      <c r="HH5411"/>
      <c r="IW5411" s="36"/>
      <c r="JI5411"/>
      <c r="JJ5411"/>
      <c r="KX5411" s="23"/>
      <c r="KY5411" s="23"/>
    </row>
    <row r="5412" spans="36:311" x14ac:dyDescent="0.2">
      <c r="AJ5412" s="23"/>
      <c r="HH5412"/>
      <c r="IW5412" s="36"/>
      <c r="JI5412"/>
      <c r="JJ5412"/>
      <c r="KX5412" s="23"/>
      <c r="KY5412" s="23"/>
    </row>
    <row r="5413" spans="36:311" x14ac:dyDescent="0.2">
      <c r="AJ5413" s="23"/>
      <c r="HH5413"/>
      <c r="IW5413" s="36"/>
      <c r="JI5413"/>
      <c r="JJ5413"/>
      <c r="KX5413" s="23"/>
      <c r="KY5413" s="23"/>
    </row>
    <row r="5414" spans="36:311" x14ac:dyDescent="0.2">
      <c r="AJ5414" s="23"/>
      <c r="HH5414"/>
      <c r="IW5414" s="36"/>
      <c r="JI5414"/>
      <c r="JJ5414"/>
      <c r="KX5414" s="23"/>
      <c r="KY5414" s="23"/>
    </row>
    <row r="5415" spans="36:311" x14ac:dyDescent="0.2">
      <c r="AJ5415" s="23"/>
      <c r="HH5415"/>
      <c r="IW5415" s="36"/>
      <c r="JI5415"/>
      <c r="JJ5415"/>
      <c r="KX5415" s="23"/>
      <c r="KY5415" s="23"/>
    </row>
    <row r="5416" spans="36:311" x14ac:dyDescent="0.2">
      <c r="AJ5416" s="23"/>
      <c r="HH5416"/>
      <c r="IW5416" s="36"/>
      <c r="JI5416"/>
      <c r="JJ5416"/>
      <c r="KX5416" s="23"/>
      <c r="KY5416" s="23"/>
    </row>
    <row r="5417" spans="36:311" x14ac:dyDescent="0.2">
      <c r="AJ5417" s="23"/>
      <c r="HH5417"/>
      <c r="IW5417" s="36"/>
      <c r="JI5417"/>
      <c r="JJ5417"/>
      <c r="KX5417" s="23"/>
      <c r="KY5417" s="23"/>
    </row>
    <row r="5418" spans="36:311" x14ac:dyDescent="0.2">
      <c r="AJ5418" s="23"/>
      <c r="HH5418"/>
      <c r="IW5418" s="36"/>
      <c r="JI5418"/>
      <c r="JJ5418"/>
      <c r="KX5418" s="23"/>
      <c r="KY5418" s="23"/>
    </row>
    <row r="5419" spans="36:311" x14ac:dyDescent="0.2">
      <c r="AJ5419" s="23"/>
      <c r="HH5419"/>
      <c r="IW5419" s="36"/>
      <c r="JI5419"/>
      <c r="JJ5419"/>
      <c r="KX5419" s="23"/>
      <c r="KY5419" s="23"/>
    </row>
    <row r="5420" spans="36:311" x14ac:dyDescent="0.2">
      <c r="AJ5420" s="23"/>
      <c r="HH5420"/>
      <c r="IW5420" s="36"/>
      <c r="JI5420"/>
      <c r="JJ5420"/>
      <c r="KX5420" s="23"/>
      <c r="KY5420" s="23"/>
    </row>
    <row r="5421" spans="36:311" x14ac:dyDescent="0.2">
      <c r="AJ5421" s="23"/>
      <c r="HH5421"/>
      <c r="IW5421" s="36"/>
      <c r="JI5421"/>
      <c r="JJ5421"/>
      <c r="KX5421" s="23"/>
      <c r="KY5421" s="23"/>
    </row>
    <row r="5422" spans="36:311" x14ac:dyDescent="0.2">
      <c r="AJ5422" s="23"/>
      <c r="HH5422"/>
      <c r="IW5422" s="36"/>
      <c r="JI5422"/>
      <c r="JJ5422"/>
      <c r="KX5422" s="23"/>
      <c r="KY5422" s="23"/>
    </row>
    <row r="5423" spans="36:311" x14ac:dyDescent="0.2">
      <c r="AJ5423" s="23"/>
      <c r="HH5423"/>
      <c r="IW5423" s="36"/>
      <c r="JI5423"/>
      <c r="JJ5423"/>
      <c r="KX5423" s="23"/>
      <c r="KY5423" s="23"/>
    </row>
    <row r="5424" spans="36:311" x14ac:dyDescent="0.2">
      <c r="AJ5424" s="23"/>
      <c r="HH5424"/>
      <c r="IW5424" s="36"/>
      <c r="JI5424"/>
      <c r="JJ5424"/>
      <c r="KX5424" s="23"/>
      <c r="KY5424" s="23"/>
    </row>
    <row r="5425" spans="36:311" x14ac:dyDescent="0.2">
      <c r="AJ5425" s="23"/>
      <c r="HH5425"/>
      <c r="IW5425" s="36"/>
      <c r="JI5425"/>
      <c r="JJ5425"/>
      <c r="KX5425" s="23"/>
      <c r="KY5425" s="23"/>
    </row>
    <row r="5426" spans="36:311" x14ac:dyDescent="0.2">
      <c r="AJ5426" s="23"/>
      <c r="HH5426"/>
      <c r="IW5426" s="36"/>
      <c r="JI5426"/>
      <c r="JJ5426"/>
      <c r="KX5426" s="23"/>
      <c r="KY5426" s="23"/>
    </row>
    <row r="5427" spans="36:311" x14ac:dyDescent="0.2">
      <c r="AJ5427" s="23"/>
      <c r="HH5427"/>
      <c r="IW5427" s="36"/>
      <c r="JI5427"/>
      <c r="JJ5427"/>
      <c r="KX5427" s="23"/>
      <c r="KY5427" s="23"/>
    </row>
    <row r="5428" spans="36:311" x14ac:dyDescent="0.2">
      <c r="AJ5428" s="23"/>
      <c r="HH5428"/>
      <c r="IW5428" s="36"/>
      <c r="JI5428"/>
      <c r="JJ5428"/>
      <c r="KX5428" s="23"/>
      <c r="KY5428" s="23"/>
    </row>
    <row r="5429" spans="36:311" x14ac:dyDescent="0.2">
      <c r="AJ5429" s="23"/>
      <c r="HH5429"/>
      <c r="IW5429" s="36"/>
      <c r="JI5429"/>
      <c r="JJ5429"/>
      <c r="KX5429" s="23"/>
      <c r="KY5429" s="23"/>
    </row>
    <row r="5430" spans="36:311" x14ac:dyDescent="0.2">
      <c r="AJ5430" s="23"/>
      <c r="HH5430"/>
      <c r="IW5430" s="36"/>
      <c r="JI5430"/>
      <c r="JJ5430"/>
      <c r="KX5430" s="23"/>
      <c r="KY5430" s="23"/>
    </row>
    <row r="5431" spans="36:311" x14ac:dyDescent="0.2">
      <c r="AJ5431" s="23"/>
      <c r="HH5431"/>
      <c r="IW5431" s="36"/>
      <c r="JI5431"/>
      <c r="JJ5431"/>
      <c r="KX5431" s="23"/>
      <c r="KY5431" s="23"/>
    </row>
    <row r="5432" spans="36:311" x14ac:dyDescent="0.2">
      <c r="AJ5432" s="23"/>
      <c r="HH5432"/>
      <c r="IW5432" s="36"/>
      <c r="JI5432"/>
      <c r="JJ5432"/>
      <c r="KX5432" s="23"/>
      <c r="KY5432" s="23"/>
    </row>
    <row r="5433" spans="36:311" x14ac:dyDescent="0.2">
      <c r="AJ5433" s="23"/>
      <c r="HH5433"/>
      <c r="IW5433" s="36"/>
      <c r="JI5433"/>
      <c r="JJ5433"/>
      <c r="KX5433" s="23"/>
      <c r="KY5433" s="23"/>
    </row>
    <row r="5434" spans="36:311" x14ac:dyDescent="0.2">
      <c r="AJ5434" s="23"/>
      <c r="HH5434"/>
      <c r="IW5434" s="36"/>
      <c r="JI5434"/>
      <c r="JJ5434"/>
      <c r="KX5434" s="23"/>
      <c r="KY5434" s="23"/>
    </row>
    <row r="5435" spans="36:311" x14ac:dyDescent="0.2">
      <c r="AJ5435" s="23"/>
      <c r="HH5435"/>
      <c r="IW5435" s="36"/>
      <c r="JI5435"/>
      <c r="JJ5435"/>
      <c r="KX5435" s="23"/>
      <c r="KY5435" s="23"/>
    </row>
    <row r="5436" spans="36:311" x14ac:dyDescent="0.2">
      <c r="AJ5436" s="23"/>
      <c r="HH5436"/>
      <c r="IW5436" s="36"/>
      <c r="JI5436"/>
      <c r="JJ5436"/>
      <c r="KX5436" s="23"/>
      <c r="KY5436" s="23"/>
    </row>
    <row r="5437" spans="36:311" x14ac:dyDescent="0.2">
      <c r="AJ5437" s="23"/>
      <c r="HH5437"/>
      <c r="IW5437" s="36"/>
      <c r="JI5437"/>
      <c r="JJ5437"/>
      <c r="KX5437" s="23"/>
      <c r="KY5437" s="23"/>
    </row>
    <row r="5438" spans="36:311" x14ac:dyDescent="0.2">
      <c r="AJ5438" s="23"/>
      <c r="HH5438"/>
      <c r="IW5438" s="36"/>
      <c r="JI5438"/>
      <c r="JJ5438"/>
      <c r="KX5438" s="23"/>
      <c r="KY5438" s="23"/>
    </row>
    <row r="5439" spans="36:311" x14ac:dyDescent="0.2">
      <c r="AJ5439" s="23"/>
      <c r="HH5439"/>
      <c r="IW5439" s="36"/>
      <c r="JI5439"/>
      <c r="JJ5439"/>
      <c r="KX5439" s="23"/>
      <c r="KY5439" s="23"/>
    </row>
    <row r="5440" spans="36:311" x14ac:dyDescent="0.2">
      <c r="AJ5440" s="23"/>
      <c r="HH5440"/>
      <c r="IW5440" s="36"/>
      <c r="JI5440"/>
      <c r="JJ5440"/>
      <c r="KX5440" s="23"/>
      <c r="KY5440" s="23"/>
    </row>
    <row r="5441" spans="36:311" x14ac:dyDescent="0.2">
      <c r="AJ5441" s="23"/>
      <c r="HH5441"/>
      <c r="IW5441" s="36"/>
      <c r="JI5441"/>
      <c r="JJ5441"/>
      <c r="KX5441" s="23"/>
      <c r="KY5441" s="23"/>
    </row>
    <row r="5442" spans="36:311" x14ac:dyDescent="0.2">
      <c r="AJ5442" s="23"/>
      <c r="HH5442"/>
      <c r="IW5442" s="36"/>
      <c r="JI5442"/>
      <c r="JJ5442"/>
      <c r="KX5442" s="23"/>
      <c r="KY5442" s="23"/>
    </row>
    <row r="5443" spans="36:311" x14ac:dyDescent="0.2">
      <c r="AJ5443" s="23"/>
      <c r="HH5443"/>
      <c r="IW5443" s="36"/>
      <c r="JI5443"/>
      <c r="JJ5443"/>
      <c r="KX5443" s="23"/>
      <c r="KY5443" s="23"/>
    </row>
    <row r="5444" spans="36:311" x14ac:dyDescent="0.2">
      <c r="AJ5444" s="23"/>
      <c r="HH5444"/>
      <c r="IW5444" s="36"/>
      <c r="JI5444"/>
      <c r="JJ5444"/>
      <c r="KX5444" s="23"/>
      <c r="KY5444" s="23"/>
    </row>
    <row r="5445" spans="36:311" x14ac:dyDescent="0.2">
      <c r="AJ5445" s="23"/>
      <c r="HH5445"/>
      <c r="IW5445" s="36"/>
      <c r="JI5445"/>
      <c r="JJ5445"/>
      <c r="KX5445" s="23"/>
      <c r="KY5445" s="23"/>
    </row>
    <row r="5446" spans="36:311" x14ac:dyDescent="0.2">
      <c r="AJ5446" s="23"/>
      <c r="HH5446"/>
      <c r="IW5446" s="36"/>
      <c r="JI5446"/>
      <c r="JJ5446"/>
      <c r="KX5446" s="23"/>
      <c r="KY5446" s="23"/>
    </row>
    <row r="5447" spans="36:311" x14ac:dyDescent="0.2">
      <c r="AJ5447" s="23"/>
      <c r="HH5447"/>
      <c r="IW5447" s="36"/>
      <c r="JI5447"/>
      <c r="JJ5447"/>
      <c r="KX5447" s="23"/>
      <c r="KY5447" s="23"/>
    </row>
    <row r="5448" spans="36:311" x14ac:dyDescent="0.2">
      <c r="AJ5448" s="23"/>
      <c r="HH5448"/>
      <c r="IW5448" s="36"/>
      <c r="JI5448"/>
      <c r="JJ5448"/>
      <c r="KX5448" s="23"/>
      <c r="KY5448" s="23"/>
    </row>
    <row r="5449" spans="36:311" x14ac:dyDescent="0.2">
      <c r="AJ5449" s="23"/>
      <c r="HH5449"/>
      <c r="IW5449" s="36"/>
      <c r="JI5449"/>
      <c r="JJ5449"/>
      <c r="KX5449" s="23"/>
      <c r="KY5449" s="23"/>
    </row>
    <row r="5450" spans="36:311" x14ac:dyDescent="0.2">
      <c r="AJ5450" s="23"/>
      <c r="HH5450"/>
      <c r="IW5450" s="36"/>
      <c r="JI5450"/>
      <c r="JJ5450"/>
      <c r="KX5450" s="23"/>
      <c r="KY5450" s="23"/>
    </row>
    <row r="5451" spans="36:311" x14ac:dyDescent="0.2">
      <c r="AJ5451" s="23"/>
      <c r="HH5451"/>
      <c r="IW5451" s="36"/>
      <c r="JI5451"/>
      <c r="JJ5451"/>
      <c r="KX5451" s="23"/>
      <c r="KY5451" s="23"/>
    </row>
    <row r="5452" spans="36:311" x14ac:dyDescent="0.2">
      <c r="AJ5452" s="23"/>
      <c r="HH5452"/>
      <c r="IW5452" s="36"/>
      <c r="JI5452"/>
      <c r="JJ5452"/>
      <c r="KX5452" s="23"/>
      <c r="KY5452" s="23"/>
    </row>
    <row r="5453" spans="36:311" x14ac:dyDescent="0.2">
      <c r="AJ5453" s="23"/>
      <c r="HH5453"/>
      <c r="IW5453" s="36"/>
      <c r="JI5453"/>
      <c r="JJ5453"/>
      <c r="KX5453" s="23"/>
      <c r="KY5453" s="23"/>
    </row>
    <row r="5454" spans="36:311" x14ac:dyDescent="0.2">
      <c r="AJ5454" s="23"/>
      <c r="HH5454"/>
      <c r="IW5454" s="36"/>
      <c r="JI5454"/>
      <c r="JJ5454"/>
      <c r="KX5454" s="23"/>
      <c r="KY5454" s="23"/>
    </row>
    <row r="5455" spans="36:311" x14ac:dyDescent="0.2">
      <c r="AJ5455" s="23"/>
      <c r="HH5455"/>
      <c r="IW5455" s="36"/>
      <c r="JI5455"/>
      <c r="JJ5455"/>
      <c r="KX5455" s="23"/>
      <c r="KY5455" s="23"/>
    </row>
    <row r="5456" spans="36:311" x14ac:dyDescent="0.2">
      <c r="AJ5456" s="23"/>
      <c r="HH5456"/>
      <c r="IW5456" s="36"/>
      <c r="JI5456"/>
      <c r="JJ5456"/>
      <c r="KX5456" s="23"/>
      <c r="KY5456" s="23"/>
    </row>
    <row r="5457" spans="36:311" x14ac:dyDescent="0.2">
      <c r="AJ5457" s="23"/>
      <c r="HH5457"/>
      <c r="IW5457" s="36"/>
      <c r="JI5457"/>
      <c r="JJ5457"/>
      <c r="KX5457" s="23"/>
      <c r="KY5457" s="23"/>
    </row>
    <row r="5458" spans="36:311" x14ac:dyDescent="0.2">
      <c r="AJ5458" s="23"/>
      <c r="HH5458"/>
      <c r="IW5458" s="36"/>
      <c r="JI5458"/>
      <c r="JJ5458"/>
      <c r="KX5458" s="23"/>
      <c r="KY5458" s="23"/>
    </row>
    <row r="5459" spans="36:311" x14ac:dyDescent="0.2">
      <c r="AJ5459" s="23"/>
      <c r="HH5459"/>
      <c r="IW5459" s="36"/>
      <c r="JI5459"/>
      <c r="JJ5459"/>
      <c r="KX5459" s="23"/>
      <c r="KY5459" s="23"/>
    </row>
    <row r="5460" spans="36:311" x14ac:dyDescent="0.2">
      <c r="AJ5460" s="23"/>
      <c r="HH5460"/>
      <c r="IW5460" s="36"/>
      <c r="JI5460"/>
      <c r="JJ5460"/>
      <c r="KX5460" s="23"/>
      <c r="KY5460" s="23"/>
    </row>
    <row r="5461" spans="36:311" x14ac:dyDescent="0.2">
      <c r="AJ5461" s="23"/>
      <c r="HH5461"/>
      <c r="IW5461" s="36"/>
      <c r="JI5461"/>
      <c r="JJ5461"/>
      <c r="KX5461" s="23"/>
      <c r="KY5461" s="23"/>
    </row>
    <row r="5462" spans="36:311" x14ac:dyDescent="0.2">
      <c r="AJ5462" s="23"/>
      <c r="HH5462"/>
      <c r="IW5462" s="36"/>
      <c r="JI5462"/>
      <c r="JJ5462"/>
      <c r="KX5462" s="23"/>
      <c r="KY5462" s="23"/>
    </row>
    <row r="5463" spans="36:311" x14ac:dyDescent="0.2">
      <c r="AJ5463" s="23"/>
      <c r="HH5463"/>
      <c r="IW5463" s="36"/>
      <c r="JI5463"/>
      <c r="JJ5463"/>
      <c r="KX5463" s="23"/>
      <c r="KY5463" s="23"/>
    </row>
    <row r="5464" spans="36:311" x14ac:dyDescent="0.2">
      <c r="AJ5464" s="23"/>
      <c r="HH5464"/>
      <c r="IW5464" s="36"/>
      <c r="JI5464"/>
      <c r="JJ5464"/>
      <c r="KX5464" s="23"/>
      <c r="KY5464" s="23"/>
    </row>
    <row r="5465" spans="36:311" x14ac:dyDescent="0.2">
      <c r="AJ5465" s="23"/>
      <c r="HH5465"/>
      <c r="IW5465" s="36"/>
      <c r="JI5465"/>
      <c r="JJ5465"/>
      <c r="KX5465" s="23"/>
      <c r="KY5465" s="23"/>
    </row>
    <row r="5466" spans="36:311" x14ac:dyDescent="0.2">
      <c r="AJ5466" s="23"/>
      <c r="HH5466"/>
      <c r="IW5466" s="36"/>
      <c r="JI5466"/>
      <c r="JJ5466"/>
      <c r="KX5466" s="23"/>
      <c r="KY5466" s="23"/>
    </row>
    <row r="5467" spans="36:311" x14ac:dyDescent="0.2">
      <c r="AJ5467" s="23"/>
      <c r="HH5467"/>
      <c r="IW5467" s="36"/>
      <c r="JI5467"/>
      <c r="JJ5467"/>
      <c r="KX5467" s="23"/>
      <c r="KY5467" s="23"/>
    </row>
    <row r="5468" spans="36:311" x14ac:dyDescent="0.2">
      <c r="AJ5468" s="23"/>
      <c r="HH5468"/>
      <c r="IW5468" s="36"/>
      <c r="JI5468"/>
      <c r="JJ5468"/>
      <c r="KX5468" s="23"/>
      <c r="KY5468" s="23"/>
    </row>
    <row r="5469" spans="36:311" x14ac:dyDescent="0.2">
      <c r="AJ5469" s="23"/>
      <c r="HH5469"/>
      <c r="IW5469" s="36"/>
      <c r="JI5469"/>
      <c r="JJ5469"/>
      <c r="KX5469" s="23"/>
      <c r="KY5469" s="23"/>
    </row>
    <row r="5470" spans="36:311" x14ac:dyDescent="0.2">
      <c r="AJ5470" s="23"/>
      <c r="HH5470"/>
      <c r="IW5470" s="36"/>
      <c r="JI5470"/>
      <c r="JJ5470"/>
      <c r="KX5470" s="23"/>
      <c r="KY5470" s="23"/>
    </row>
    <row r="5471" spans="36:311" x14ac:dyDescent="0.2">
      <c r="AJ5471" s="23"/>
      <c r="HH5471"/>
      <c r="IW5471" s="36"/>
      <c r="JI5471"/>
      <c r="JJ5471"/>
      <c r="KX5471" s="23"/>
      <c r="KY5471" s="23"/>
    </row>
    <row r="5472" spans="36:311" x14ac:dyDescent="0.2">
      <c r="AJ5472" s="23"/>
      <c r="HH5472"/>
      <c r="IW5472" s="36"/>
      <c r="JI5472"/>
      <c r="JJ5472"/>
      <c r="KX5472" s="23"/>
      <c r="KY5472" s="23"/>
    </row>
    <row r="5473" spans="36:311" x14ac:dyDescent="0.2">
      <c r="AJ5473" s="23"/>
      <c r="HH5473"/>
      <c r="IW5473" s="36"/>
      <c r="JI5473"/>
      <c r="JJ5473"/>
      <c r="KX5473" s="23"/>
      <c r="KY5473" s="23"/>
    </row>
    <row r="5474" spans="36:311" x14ac:dyDescent="0.2">
      <c r="AJ5474" s="23"/>
      <c r="HH5474"/>
      <c r="IW5474" s="36"/>
      <c r="JI5474"/>
      <c r="JJ5474"/>
      <c r="KX5474" s="23"/>
      <c r="KY5474" s="23"/>
    </row>
    <row r="5475" spans="36:311" x14ac:dyDescent="0.2">
      <c r="AJ5475" s="23"/>
      <c r="HH5475"/>
      <c r="IW5475" s="36"/>
      <c r="JI5475"/>
      <c r="JJ5475"/>
      <c r="KX5475" s="23"/>
      <c r="KY5475" s="23"/>
    </row>
    <row r="5476" spans="36:311" x14ac:dyDescent="0.2">
      <c r="AJ5476" s="23"/>
      <c r="HH5476"/>
      <c r="IW5476" s="36"/>
      <c r="JI5476"/>
      <c r="JJ5476"/>
      <c r="KX5476" s="23"/>
      <c r="KY5476" s="23"/>
    </row>
    <row r="5477" spans="36:311" x14ac:dyDescent="0.2">
      <c r="AJ5477" s="23"/>
      <c r="HH5477"/>
      <c r="IW5477" s="36"/>
      <c r="JI5477"/>
      <c r="JJ5477"/>
      <c r="KX5477" s="23"/>
      <c r="KY5477" s="23"/>
    </row>
    <row r="5478" spans="36:311" x14ac:dyDescent="0.2">
      <c r="AJ5478" s="23"/>
      <c r="HH5478"/>
      <c r="IW5478" s="36"/>
      <c r="JI5478"/>
      <c r="JJ5478"/>
      <c r="KX5478" s="23"/>
      <c r="KY5478" s="23"/>
    </row>
    <row r="5479" spans="36:311" x14ac:dyDescent="0.2">
      <c r="AJ5479" s="23"/>
      <c r="HH5479"/>
      <c r="IW5479" s="36"/>
      <c r="JI5479"/>
      <c r="JJ5479"/>
      <c r="KX5479" s="23"/>
      <c r="KY5479" s="23"/>
    </row>
    <row r="5480" spans="36:311" x14ac:dyDescent="0.2">
      <c r="AJ5480" s="23"/>
      <c r="HH5480"/>
      <c r="IW5480" s="36"/>
      <c r="JI5480"/>
      <c r="JJ5480"/>
      <c r="KX5480" s="23"/>
      <c r="KY5480" s="23"/>
    </row>
    <row r="5481" spans="36:311" x14ac:dyDescent="0.2">
      <c r="AJ5481" s="23"/>
      <c r="HH5481"/>
      <c r="IW5481" s="36"/>
      <c r="JI5481"/>
      <c r="JJ5481"/>
      <c r="KX5481" s="23"/>
      <c r="KY5481" s="23"/>
    </row>
    <row r="5482" spans="36:311" x14ac:dyDescent="0.2">
      <c r="AJ5482" s="23"/>
      <c r="HH5482"/>
      <c r="IW5482" s="36"/>
      <c r="JI5482"/>
      <c r="JJ5482"/>
      <c r="KX5482" s="23"/>
      <c r="KY5482" s="23"/>
    </row>
    <row r="5483" spans="36:311" x14ac:dyDescent="0.2">
      <c r="AJ5483" s="23"/>
      <c r="HH5483"/>
      <c r="IW5483" s="36"/>
      <c r="JI5483"/>
      <c r="JJ5483"/>
      <c r="KX5483" s="23"/>
      <c r="KY5483" s="23"/>
    </row>
    <row r="5484" spans="36:311" x14ac:dyDescent="0.2">
      <c r="AJ5484" s="23"/>
      <c r="HH5484"/>
      <c r="IW5484" s="36"/>
      <c r="JI5484"/>
      <c r="JJ5484"/>
      <c r="KX5484" s="23"/>
      <c r="KY5484" s="23"/>
    </row>
    <row r="5485" spans="36:311" x14ac:dyDescent="0.2">
      <c r="AJ5485" s="23"/>
      <c r="HH5485"/>
      <c r="IW5485" s="36"/>
      <c r="JI5485"/>
      <c r="JJ5485"/>
      <c r="KX5485" s="23"/>
      <c r="KY5485" s="23"/>
    </row>
    <row r="5486" spans="36:311" x14ac:dyDescent="0.2">
      <c r="AJ5486" s="23"/>
      <c r="HH5486"/>
      <c r="IW5486" s="36"/>
      <c r="JI5486"/>
      <c r="JJ5486"/>
      <c r="KX5486" s="23"/>
      <c r="KY5486" s="23"/>
    </row>
    <row r="5487" spans="36:311" x14ac:dyDescent="0.2">
      <c r="AJ5487" s="23"/>
      <c r="HH5487"/>
      <c r="IW5487" s="36"/>
      <c r="JI5487"/>
      <c r="JJ5487"/>
      <c r="KX5487" s="23"/>
      <c r="KY5487" s="23"/>
    </row>
    <row r="5488" spans="36:311" x14ac:dyDescent="0.2">
      <c r="AJ5488" s="23"/>
      <c r="HH5488"/>
      <c r="IW5488" s="36"/>
      <c r="JI5488"/>
      <c r="JJ5488"/>
      <c r="KX5488" s="23"/>
      <c r="KY5488" s="23"/>
    </row>
    <row r="5489" spans="36:311" x14ac:dyDescent="0.2">
      <c r="AJ5489" s="23"/>
      <c r="HH5489"/>
      <c r="IW5489" s="36"/>
      <c r="JI5489"/>
      <c r="JJ5489"/>
      <c r="KX5489" s="23"/>
      <c r="KY5489" s="23"/>
    </row>
    <row r="5490" spans="36:311" x14ac:dyDescent="0.2">
      <c r="AJ5490" s="23"/>
      <c r="HH5490"/>
      <c r="IW5490" s="36"/>
      <c r="JI5490"/>
      <c r="JJ5490"/>
      <c r="KX5490" s="23"/>
      <c r="KY5490" s="23"/>
    </row>
    <row r="5491" spans="36:311" x14ac:dyDescent="0.2">
      <c r="AJ5491" s="23"/>
      <c r="HH5491"/>
      <c r="IW5491" s="36"/>
      <c r="JI5491"/>
      <c r="JJ5491"/>
      <c r="KX5491" s="23"/>
      <c r="KY5491" s="23"/>
    </row>
    <row r="5492" spans="36:311" x14ac:dyDescent="0.2">
      <c r="AJ5492" s="23"/>
      <c r="HH5492"/>
      <c r="IW5492" s="36"/>
      <c r="JI5492"/>
      <c r="JJ5492"/>
      <c r="KX5492" s="23"/>
      <c r="KY5492" s="23"/>
    </row>
    <row r="5493" spans="36:311" x14ac:dyDescent="0.2">
      <c r="AJ5493" s="23"/>
      <c r="HH5493"/>
      <c r="IW5493" s="36"/>
      <c r="JI5493"/>
      <c r="JJ5493"/>
      <c r="KX5493" s="23"/>
      <c r="KY5493" s="23"/>
    </row>
    <row r="5494" spans="36:311" x14ac:dyDescent="0.2">
      <c r="AJ5494" s="23"/>
      <c r="HH5494"/>
      <c r="IW5494" s="36"/>
      <c r="JI5494"/>
      <c r="JJ5494"/>
      <c r="KX5494" s="23"/>
      <c r="KY5494" s="23"/>
    </row>
    <row r="5495" spans="36:311" x14ac:dyDescent="0.2">
      <c r="AJ5495" s="23"/>
      <c r="HH5495"/>
      <c r="IW5495" s="36"/>
      <c r="JI5495"/>
      <c r="JJ5495"/>
      <c r="KX5495" s="23"/>
      <c r="KY5495" s="23"/>
    </row>
    <row r="5496" spans="36:311" x14ac:dyDescent="0.2">
      <c r="AJ5496" s="23"/>
      <c r="HH5496"/>
      <c r="IW5496" s="36"/>
      <c r="JI5496"/>
      <c r="JJ5496"/>
      <c r="KX5496" s="23"/>
      <c r="KY5496" s="23"/>
    </row>
    <row r="5497" spans="36:311" x14ac:dyDescent="0.2">
      <c r="AJ5497" s="23"/>
      <c r="HH5497"/>
      <c r="IW5497" s="36"/>
      <c r="JI5497"/>
      <c r="JJ5497"/>
      <c r="KX5497" s="23"/>
      <c r="KY5497" s="23"/>
    </row>
    <row r="5498" spans="36:311" x14ac:dyDescent="0.2">
      <c r="AJ5498" s="23"/>
      <c r="HH5498"/>
      <c r="IW5498" s="36"/>
      <c r="JI5498"/>
      <c r="JJ5498"/>
      <c r="KX5498" s="23"/>
      <c r="KY5498" s="23"/>
    </row>
    <row r="5499" spans="36:311" x14ac:dyDescent="0.2">
      <c r="AJ5499" s="23"/>
      <c r="HH5499"/>
      <c r="IW5499" s="36"/>
      <c r="JI5499"/>
      <c r="JJ5499"/>
      <c r="KX5499" s="23"/>
      <c r="KY5499" s="23"/>
    </row>
    <row r="5500" spans="36:311" x14ac:dyDescent="0.2">
      <c r="AJ5500" s="23"/>
      <c r="HH5500"/>
      <c r="IW5500" s="36"/>
      <c r="JI5500"/>
      <c r="JJ5500"/>
      <c r="KX5500" s="23"/>
      <c r="KY5500" s="23"/>
    </row>
    <row r="5501" spans="36:311" x14ac:dyDescent="0.2">
      <c r="AJ5501" s="23"/>
      <c r="HH5501"/>
      <c r="IW5501" s="36"/>
      <c r="JI5501"/>
      <c r="JJ5501"/>
      <c r="KX5501" s="23"/>
      <c r="KY5501" s="23"/>
    </row>
    <row r="5502" spans="36:311" x14ac:dyDescent="0.2">
      <c r="AJ5502" s="23"/>
      <c r="HH5502"/>
      <c r="IW5502" s="36"/>
      <c r="JI5502"/>
      <c r="JJ5502"/>
      <c r="KX5502" s="23"/>
      <c r="KY5502" s="23"/>
    </row>
    <row r="5503" spans="36:311" x14ac:dyDescent="0.2">
      <c r="AJ5503" s="23"/>
      <c r="HH5503"/>
      <c r="IW5503" s="36"/>
      <c r="JI5503"/>
      <c r="JJ5503"/>
      <c r="KX5503" s="23"/>
      <c r="KY5503" s="23"/>
    </row>
    <row r="5504" spans="36:311" x14ac:dyDescent="0.2">
      <c r="AJ5504" s="23"/>
      <c r="HH5504"/>
      <c r="IW5504" s="36"/>
      <c r="JI5504"/>
      <c r="JJ5504"/>
      <c r="KX5504" s="23"/>
      <c r="KY5504" s="23"/>
    </row>
    <row r="5505" spans="36:311" x14ac:dyDescent="0.2">
      <c r="AJ5505" s="23"/>
      <c r="HH5505"/>
      <c r="IW5505" s="36"/>
      <c r="JI5505"/>
      <c r="JJ5505"/>
      <c r="KX5505" s="23"/>
      <c r="KY5505" s="23"/>
    </row>
    <row r="5506" spans="36:311" x14ac:dyDescent="0.2">
      <c r="AJ5506" s="23"/>
      <c r="HH5506"/>
      <c r="IW5506" s="36"/>
      <c r="JI5506"/>
      <c r="JJ5506"/>
      <c r="KX5506" s="23"/>
      <c r="KY5506" s="23"/>
    </row>
    <row r="5507" spans="36:311" x14ac:dyDescent="0.2">
      <c r="AJ5507" s="23"/>
      <c r="HH5507"/>
      <c r="IW5507" s="36"/>
      <c r="JI5507"/>
      <c r="JJ5507"/>
      <c r="KX5507" s="23"/>
      <c r="KY5507" s="23"/>
    </row>
    <row r="5508" spans="36:311" x14ac:dyDescent="0.2">
      <c r="AJ5508" s="23"/>
      <c r="HH5508"/>
      <c r="IW5508" s="36"/>
      <c r="JI5508"/>
      <c r="JJ5508"/>
      <c r="KX5508" s="23"/>
      <c r="KY5508" s="23"/>
    </row>
    <row r="5509" spans="36:311" x14ac:dyDescent="0.2">
      <c r="AJ5509" s="23"/>
      <c r="HH5509"/>
      <c r="IW5509" s="36"/>
      <c r="JI5509"/>
      <c r="JJ5509"/>
      <c r="KX5509" s="23"/>
      <c r="KY5509" s="23"/>
    </row>
    <row r="5510" spans="36:311" x14ac:dyDescent="0.2">
      <c r="AJ5510" s="23"/>
      <c r="HH5510"/>
      <c r="IW5510" s="36"/>
      <c r="JI5510"/>
      <c r="JJ5510"/>
      <c r="KX5510" s="23"/>
      <c r="KY5510" s="23"/>
    </row>
    <row r="5511" spans="36:311" x14ac:dyDescent="0.2">
      <c r="AJ5511" s="23"/>
      <c r="HH5511"/>
      <c r="IW5511" s="36"/>
      <c r="JI5511"/>
      <c r="JJ5511"/>
      <c r="KX5511" s="23"/>
      <c r="KY5511" s="23"/>
    </row>
    <row r="5512" spans="36:311" x14ac:dyDescent="0.2">
      <c r="AJ5512" s="23"/>
      <c r="HH5512"/>
      <c r="IW5512" s="36"/>
      <c r="JI5512"/>
      <c r="JJ5512"/>
      <c r="KX5512" s="23"/>
      <c r="KY5512" s="23"/>
    </row>
    <row r="5513" spans="36:311" x14ac:dyDescent="0.2">
      <c r="AJ5513" s="23"/>
      <c r="HH5513"/>
      <c r="IW5513" s="36"/>
      <c r="JI5513"/>
      <c r="JJ5513"/>
      <c r="KX5513" s="23"/>
      <c r="KY5513" s="23"/>
    </row>
    <row r="5514" spans="36:311" x14ac:dyDescent="0.2">
      <c r="AJ5514" s="23"/>
      <c r="HH5514"/>
      <c r="IW5514" s="36"/>
      <c r="JI5514"/>
      <c r="JJ5514"/>
      <c r="KX5514" s="23"/>
      <c r="KY5514" s="23"/>
    </row>
    <row r="5515" spans="36:311" x14ac:dyDescent="0.2">
      <c r="AJ5515" s="23"/>
      <c r="HH5515"/>
      <c r="IW5515" s="36"/>
      <c r="JI5515"/>
      <c r="JJ5515"/>
      <c r="KX5515" s="23"/>
      <c r="KY5515" s="23"/>
    </row>
    <row r="5516" spans="36:311" x14ac:dyDescent="0.2">
      <c r="AJ5516" s="23"/>
      <c r="HH5516"/>
      <c r="IW5516" s="36"/>
      <c r="JI5516"/>
      <c r="JJ5516"/>
      <c r="KX5516" s="23"/>
      <c r="KY5516" s="23"/>
    </row>
    <row r="5517" spans="36:311" x14ac:dyDescent="0.2">
      <c r="AJ5517" s="23"/>
      <c r="HH5517"/>
      <c r="IW5517" s="36"/>
      <c r="JI5517"/>
      <c r="JJ5517"/>
      <c r="KX5517" s="23"/>
      <c r="KY5517" s="23"/>
    </row>
    <row r="5518" spans="36:311" x14ac:dyDescent="0.2">
      <c r="AJ5518" s="23"/>
      <c r="HH5518"/>
      <c r="IW5518" s="36"/>
      <c r="JI5518"/>
      <c r="JJ5518"/>
      <c r="KX5518" s="23"/>
      <c r="KY5518" s="23"/>
    </row>
    <row r="5519" spans="36:311" x14ac:dyDescent="0.2">
      <c r="AJ5519" s="23"/>
      <c r="HH5519"/>
      <c r="IW5519" s="36"/>
      <c r="JI5519"/>
      <c r="JJ5519"/>
      <c r="KX5519" s="23"/>
      <c r="KY5519" s="23"/>
    </row>
    <row r="5520" spans="36:311" x14ac:dyDescent="0.2">
      <c r="AJ5520" s="23"/>
      <c r="HH5520"/>
      <c r="IW5520" s="36"/>
      <c r="JI5520"/>
      <c r="JJ5520"/>
      <c r="KX5520" s="23"/>
      <c r="KY5520" s="23"/>
    </row>
    <row r="5521" spans="36:311" x14ac:dyDescent="0.2">
      <c r="AJ5521" s="23"/>
      <c r="HH5521"/>
      <c r="IW5521" s="36"/>
      <c r="JI5521"/>
      <c r="JJ5521"/>
      <c r="KX5521" s="23"/>
      <c r="KY5521" s="23"/>
    </row>
    <row r="5522" spans="36:311" x14ac:dyDescent="0.2">
      <c r="AJ5522" s="23"/>
      <c r="HH5522"/>
      <c r="IW5522" s="36"/>
      <c r="JI5522"/>
      <c r="JJ5522"/>
      <c r="KX5522" s="23"/>
      <c r="KY5522" s="23"/>
    </row>
    <row r="5523" spans="36:311" x14ac:dyDescent="0.2">
      <c r="AJ5523" s="23"/>
      <c r="HH5523"/>
      <c r="IW5523" s="36"/>
      <c r="JI5523"/>
      <c r="JJ5523"/>
      <c r="KX5523" s="23"/>
      <c r="KY5523" s="23"/>
    </row>
    <row r="5524" spans="36:311" x14ac:dyDescent="0.2">
      <c r="AJ5524" s="23"/>
      <c r="HH5524"/>
      <c r="IW5524" s="36"/>
      <c r="JI5524"/>
      <c r="JJ5524"/>
      <c r="KX5524" s="23"/>
      <c r="KY5524" s="23"/>
    </row>
    <row r="5525" spans="36:311" x14ac:dyDescent="0.2">
      <c r="AJ5525" s="23"/>
      <c r="HH5525"/>
      <c r="IW5525" s="36"/>
      <c r="JI5525"/>
      <c r="JJ5525"/>
      <c r="KX5525" s="23"/>
      <c r="KY5525" s="23"/>
    </row>
    <row r="5526" spans="36:311" x14ac:dyDescent="0.2">
      <c r="AJ5526" s="23"/>
      <c r="HH5526"/>
      <c r="IW5526" s="36"/>
      <c r="JI5526"/>
      <c r="JJ5526"/>
      <c r="KX5526" s="23"/>
      <c r="KY5526" s="23"/>
    </row>
    <row r="5527" spans="36:311" x14ac:dyDescent="0.2">
      <c r="AJ5527" s="23"/>
      <c r="HH5527"/>
      <c r="IW5527" s="36"/>
      <c r="JI5527"/>
      <c r="JJ5527"/>
      <c r="KX5527" s="23"/>
      <c r="KY5527" s="23"/>
    </row>
    <row r="5528" spans="36:311" x14ac:dyDescent="0.2">
      <c r="AJ5528" s="23"/>
      <c r="HH5528"/>
      <c r="IW5528" s="36"/>
      <c r="JI5528"/>
      <c r="JJ5528"/>
      <c r="KX5528" s="23"/>
      <c r="KY5528" s="23"/>
    </row>
    <row r="5529" spans="36:311" x14ac:dyDescent="0.2">
      <c r="AJ5529" s="23"/>
      <c r="HH5529"/>
      <c r="IW5529" s="36"/>
      <c r="JI5529"/>
      <c r="JJ5529"/>
      <c r="KX5529" s="23"/>
      <c r="KY5529" s="23"/>
    </row>
    <row r="5530" spans="36:311" x14ac:dyDescent="0.2">
      <c r="AJ5530" s="23"/>
      <c r="HH5530"/>
      <c r="IW5530" s="36"/>
      <c r="JI5530"/>
      <c r="JJ5530"/>
      <c r="KX5530" s="23"/>
      <c r="KY5530" s="23"/>
    </row>
    <row r="5531" spans="36:311" x14ac:dyDescent="0.2">
      <c r="AJ5531" s="23"/>
      <c r="HH5531"/>
      <c r="IW5531" s="36"/>
      <c r="JI5531"/>
      <c r="JJ5531"/>
      <c r="KX5531" s="23"/>
      <c r="KY5531" s="23"/>
    </row>
    <row r="5532" spans="36:311" x14ac:dyDescent="0.2">
      <c r="AJ5532" s="23"/>
      <c r="HH5532"/>
      <c r="IW5532" s="36"/>
      <c r="JI5532"/>
      <c r="JJ5532"/>
      <c r="KX5532" s="23"/>
      <c r="KY5532" s="23"/>
    </row>
    <row r="5533" spans="36:311" x14ac:dyDescent="0.2">
      <c r="AJ5533" s="23"/>
      <c r="HH5533"/>
      <c r="IW5533" s="36"/>
      <c r="JI5533"/>
      <c r="JJ5533"/>
      <c r="KX5533" s="23"/>
      <c r="KY5533" s="23"/>
    </row>
    <row r="5534" spans="36:311" x14ac:dyDescent="0.2">
      <c r="AJ5534" s="23"/>
      <c r="HH5534"/>
      <c r="IW5534" s="36"/>
      <c r="JI5534"/>
      <c r="JJ5534"/>
      <c r="KX5534" s="23"/>
      <c r="KY5534" s="23"/>
    </row>
    <row r="5535" spans="36:311" x14ac:dyDescent="0.2">
      <c r="AJ5535" s="23"/>
      <c r="HH5535"/>
      <c r="IW5535" s="36"/>
      <c r="JI5535"/>
      <c r="JJ5535"/>
      <c r="KX5535" s="23"/>
      <c r="KY5535" s="23"/>
    </row>
    <row r="5536" spans="36:311" x14ac:dyDescent="0.2">
      <c r="AJ5536" s="23"/>
      <c r="HH5536"/>
      <c r="IW5536" s="36"/>
      <c r="JI5536"/>
      <c r="JJ5536"/>
      <c r="KX5536" s="23"/>
      <c r="KY5536" s="23"/>
    </row>
    <row r="5537" spans="36:311" x14ac:dyDescent="0.2">
      <c r="AJ5537" s="23"/>
      <c r="HH5537"/>
      <c r="IW5537" s="36"/>
      <c r="JI5537"/>
      <c r="JJ5537"/>
      <c r="KX5537" s="23"/>
      <c r="KY5537" s="23"/>
    </row>
    <row r="5538" spans="36:311" x14ac:dyDescent="0.2">
      <c r="AJ5538" s="23"/>
      <c r="HH5538"/>
      <c r="IW5538" s="36"/>
      <c r="JI5538"/>
      <c r="JJ5538"/>
      <c r="KX5538" s="23"/>
      <c r="KY5538" s="23"/>
    </row>
    <row r="5539" spans="36:311" x14ac:dyDescent="0.2">
      <c r="AJ5539" s="23"/>
      <c r="HH5539"/>
      <c r="IW5539" s="36"/>
      <c r="JI5539"/>
      <c r="JJ5539"/>
      <c r="KX5539" s="23"/>
      <c r="KY5539" s="23"/>
    </row>
    <row r="5540" spans="36:311" x14ac:dyDescent="0.2">
      <c r="AJ5540" s="23"/>
      <c r="HH5540"/>
      <c r="IW5540" s="36"/>
      <c r="JI5540"/>
      <c r="JJ5540"/>
      <c r="KX5540" s="23"/>
      <c r="KY5540" s="23"/>
    </row>
    <row r="5541" spans="36:311" x14ac:dyDescent="0.2">
      <c r="AJ5541" s="23"/>
      <c r="HH5541"/>
      <c r="IW5541" s="36"/>
      <c r="JI5541"/>
      <c r="JJ5541"/>
      <c r="KX5541" s="23"/>
      <c r="KY5541" s="23"/>
    </row>
    <row r="5542" spans="36:311" x14ac:dyDescent="0.2">
      <c r="AJ5542" s="23"/>
      <c r="HH5542"/>
      <c r="IW5542" s="36"/>
      <c r="JI5542"/>
      <c r="JJ5542"/>
      <c r="KX5542" s="23"/>
      <c r="KY5542" s="23"/>
    </row>
    <row r="5543" spans="36:311" x14ac:dyDescent="0.2">
      <c r="AJ5543" s="23"/>
      <c r="HH5543"/>
      <c r="IW5543" s="36"/>
      <c r="JI5543"/>
      <c r="JJ5543"/>
      <c r="KX5543" s="23"/>
      <c r="KY5543" s="23"/>
    </row>
    <row r="5544" spans="36:311" x14ac:dyDescent="0.2">
      <c r="AJ5544" s="23"/>
      <c r="HH5544"/>
      <c r="IW5544" s="36"/>
      <c r="JI5544"/>
      <c r="JJ5544"/>
      <c r="KX5544" s="23"/>
      <c r="KY5544" s="23"/>
    </row>
    <row r="5545" spans="36:311" x14ac:dyDescent="0.2">
      <c r="AJ5545" s="23"/>
      <c r="HH5545"/>
      <c r="IW5545" s="36"/>
      <c r="JI5545"/>
      <c r="JJ5545"/>
      <c r="KX5545" s="23"/>
      <c r="KY5545" s="23"/>
    </row>
    <row r="5546" spans="36:311" x14ac:dyDescent="0.2">
      <c r="AJ5546" s="23"/>
      <c r="HH5546"/>
      <c r="IW5546" s="36"/>
      <c r="JI5546"/>
      <c r="JJ5546"/>
      <c r="KX5546" s="23"/>
      <c r="KY5546" s="23"/>
    </row>
    <row r="5547" spans="36:311" x14ac:dyDescent="0.2">
      <c r="AJ5547" s="23"/>
      <c r="HH5547"/>
      <c r="IW5547" s="36"/>
      <c r="JI5547"/>
      <c r="JJ5547"/>
      <c r="KX5547" s="23"/>
      <c r="KY5547" s="23"/>
    </row>
    <row r="5548" spans="36:311" x14ac:dyDescent="0.2">
      <c r="AJ5548" s="23"/>
      <c r="HH5548"/>
      <c r="IW5548" s="36"/>
      <c r="JI5548"/>
      <c r="JJ5548"/>
      <c r="KX5548" s="23"/>
      <c r="KY5548" s="23"/>
    </row>
    <row r="5549" spans="36:311" x14ac:dyDescent="0.2">
      <c r="AJ5549" s="23"/>
      <c r="HH5549"/>
      <c r="IW5549" s="36"/>
      <c r="JI5549"/>
      <c r="JJ5549"/>
      <c r="KX5549" s="23"/>
      <c r="KY5549" s="23"/>
    </row>
    <row r="5550" spans="36:311" x14ac:dyDescent="0.2">
      <c r="AJ5550" s="23"/>
      <c r="HH5550"/>
      <c r="IW5550" s="36"/>
      <c r="JI5550"/>
      <c r="JJ5550"/>
      <c r="KX5550" s="23"/>
      <c r="KY5550" s="23"/>
    </row>
    <row r="5551" spans="36:311" x14ac:dyDescent="0.2">
      <c r="AJ5551" s="23"/>
      <c r="HH5551"/>
      <c r="IW5551" s="36"/>
      <c r="JI5551"/>
      <c r="JJ5551"/>
      <c r="KX5551" s="23"/>
      <c r="KY5551" s="23"/>
    </row>
    <row r="5552" spans="36:311" x14ac:dyDescent="0.2">
      <c r="AJ5552" s="23"/>
      <c r="HH5552"/>
      <c r="IW5552" s="36"/>
      <c r="JI5552"/>
      <c r="JJ5552"/>
      <c r="KX5552" s="23"/>
      <c r="KY5552" s="23"/>
    </row>
    <row r="5553" spans="36:311" x14ac:dyDescent="0.2">
      <c r="AJ5553" s="23"/>
      <c r="HH5553"/>
      <c r="IW5553" s="36"/>
      <c r="JI5553"/>
      <c r="JJ5553"/>
      <c r="KX5553" s="23"/>
      <c r="KY5553" s="23"/>
    </row>
    <row r="5554" spans="36:311" x14ac:dyDescent="0.2">
      <c r="AJ5554" s="23"/>
      <c r="HH5554"/>
      <c r="IW5554" s="36"/>
      <c r="JI5554"/>
      <c r="JJ5554"/>
      <c r="KX5554" s="23"/>
      <c r="KY5554" s="23"/>
    </row>
    <row r="5555" spans="36:311" x14ac:dyDescent="0.2">
      <c r="AJ5555" s="23"/>
      <c r="HH5555"/>
      <c r="IW5555" s="36"/>
      <c r="JI5555"/>
      <c r="JJ5555"/>
      <c r="KX5555" s="23"/>
      <c r="KY5555" s="23"/>
    </row>
    <row r="5556" spans="36:311" x14ac:dyDescent="0.2">
      <c r="AJ5556" s="23"/>
      <c r="HH5556"/>
      <c r="IW5556" s="36"/>
      <c r="JI5556"/>
      <c r="JJ5556"/>
      <c r="KX5556" s="23"/>
      <c r="KY5556" s="23"/>
    </row>
    <row r="5557" spans="36:311" x14ac:dyDescent="0.2">
      <c r="AJ5557" s="23"/>
      <c r="HH5557"/>
      <c r="IW5557" s="36"/>
      <c r="JI5557"/>
      <c r="JJ5557"/>
      <c r="KX5557" s="23"/>
      <c r="KY5557" s="23"/>
    </row>
    <row r="5558" spans="36:311" x14ac:dyDescent="0.2">
      <c r="AJ5558" s="23"/>
      <c r="HH5558"/>
      <c r="IW5558" s="36"/>
      <c r="JI5558"/>
      <c r="JJ5558"/>
      <c r="KX5558" s="23"/>
      <c r="KY5558" s="23"/>
    </row>
    <row r="5559" spans="36:311" x14ac:dyDescent="0.2">
      <c r="AJ5559" s="23"/>
      <c r="HH5559"/>
      <c r="IW5559" s="36"/>
      <c r="JI5559"/>
      <c r="JJ5559"/>
      <c r="KX5559" s="23"/>
      <c r="KY5559" s="23"/>
    </row>
    <row r="5560" spans="36:311" x14ac:dyDescent="0.2">
      <c r="AJ5560" s="23"/>
      <c r="HH5560"/>
      <c r="IW5560" s="36"/>
      <c r="JI5560"/>
      <c r="JJ5560"/>
      <c r="KX5560" s="23"/>
      <c r="KY5560" s="23"/>
    </row>
    <row r="5561" spans="36:311" x14ac:dyDescent="0.2">
      <c r="AJ5561" s="23"/>
      <c r="HH5561"/>
      <c r="IW5561" s="36"/>
      <c r="JI5561"/>
      <c r="JJ5561"/>
      <c r="KX5561" s="23"/>
      <c r="KY5561" s="23"/>
    </row>
    <row r="5562" spans="36:311" x14ac:dyDescent="0.2">
      <c r="AJ5562" s="23"/>
      <c r="HH5562"/>
      <c r="IW5562" s="36"/>
      <c r="JI5562"/>
      <c r="JJ5562"/>
      <c r="KX5562" s="23"/>
      <c r="KY5562" s="23"/>
    </row>
    <row r="5563" spans="36:311" x14ac:dyDescent="0.2">
      <c r="AJ5563" s="23"/>
      <c r="HH5563"/>
      <c r="IW5563" s="36"/>
      <c r="JI5563"/>
      <c r="JJ5563"/>
      <c r="KX5563" s="23"/>
      <c r="KY5563" s="23"/>
    </row>
    <row r="5564" spans="36:311" x14ac:dyDescent="0.2">
      <c r="AJ5564" s="23"/>
      <c r="HH5564"/>
      <c r="IW5564" s="36"/>
      <c r="JI5564"/>
      <c r="JJ5564"/>
      <c r="KX5564" s="23"/>
      <c r="KY5564" s="23"/>
    </row>
    <row r="5565" spans="36:311" x14ac:dyDescent="0.2">
      <c r="AJ5565" s="23"/>
      <c r="HH5565"/>
      <c r="IW5565" s="36"/>
      <c r="JI5565"/>
      <c r="JJ5565"/>
      <c r="KX5565" s="23"/>
      <c r="KY5565" s="23"/>
    </row>
    <row r="5566" spans="36:311" x14ac:dyDescent="0.2">
      <c r="AJ5566" s="23"/>
      <c r="HH5566"/>
      <c r="IW5566" s="36"/>
      <c r="JI5566"/>
      <c r="JJ5566"/>
      <c r="KX5566" s="23"/>
      <c r="KY5566" s="23"/>
    </row>
    <row r="5567" spans="36:311" x14ac:dyDescent="0.2">
      <c r="AJ5567" s="23"/>
      <c r="HH5567"/>
      <c r="IW5567" s="36"/>
      <c r="JI5567"/>
      <c r="JJ5567"/>
      <c r="KX5567" s="23"/>
      <c r="KY5567" s="23"/>
    </row>
    <row r="5568" spans="36:311" x14ac:dyDescent="0.2">
      <c r="AJ5568" s="23"/>
      <c r="HH5568"/>
      <c r="IW5568" s="36"/>
      <c r="JI5568"/>
      <c r="JJ5568"/>
      <c r="KX5568" s="23"/>
      <c r="KY5568" s="23"/>
    </row>
    <row r="5569" spans="36:311" x14ac:dyDescent="0.2">
      <c r="AJ5569" s="23"/>
      <c r="HH5569"/>
      <c r="IW5569" s="36"/>
      <c r="JI5569"/>
      <c r="JJ5569"/>
      <c r="KX5569" s="23"/>
      <c r="KY5569" s="23"/>
    </row>
    <row r="5570" spans="36:311" x14ac:dyDescent="0.2">
      <c r="AJ5570" s="23"/>
      <c r="HH5570"/>
      <c r="IW5570" s="36"/>
      <c r="JI5570"/>
      <c r="JJ5570"/>
      <c r="KX5570" s="23"/>
      <c r="KY5570" s="23"/>
    </row>
    <row r="5571" spans="36:311" x14ac:dyDescent="0.2">
      <c r="AJ5571" s="23"/>
      <c r="HH5571"/>
      <c r="IW5571" s="36"/>
      <c r="JI5571"/>
      <c r="JJ5571"/>
      <c r="KX5571" s="23"/>
      <c r="KY5571" s="23"/>
    </row>
    <row r="5572" spans="36:311" x14ac:dyDescent="0.2">
      <c r="AJ5572" s="23"/>
      <c r="HH5572"/>
      <c r="IW5572" s="36"/>
      <c r="JI5572"/>
      <c r="JJ5572"/>
      <c r="KX5572" s="23"/>
      <c r="KY5572" s="23"/>
    </row>
    <row r="5573" spans="36:311" x14ac:dyDescent="0.2">
      <c r="AJ5573" s="23"/>
      <c r="HH5573"/>
      <c r="IW5573" s="36"/>
      <c r="JI5573"/>
      <c r="JJ5573"/>
      <c r="KX5573" s="23"/>
      <c r="KY5573" s="23"/>
    </row>
    <row r="5574" spans="36:311" x14ac:dyDescent="0.2">
      <c r="AJ5574" s="23"/>
      <c r="HH5574"/>
      <c r="IW5574" s="36"/>
      <c r="JI5574"/>
      <c r="JJ5574"/>
      <c r="KX5574" s="23"/>
      <c r="KY5574" s="23"/>
    </row>
    <row r="5575" spans="36:311" x14ac:dyDescent="0.2">
      <c r="AJ5575" s="23"/>
      <c r="HH5575"/>
      <c r="IW5575" s="36"/>
      <c r="JI5575"/>
      <c r="JJ5575"/>
      <c r="KX5575" s="23"/>
      <c r="KY5575" s="23"/>
    </row>
    <row r="5576" spans="36:311" x14ac:dyDescent="0.2">
      <c r="AJ5576" s="23"/>
      <c r="HH5576"/>
      <c r="IW5576" s="36"/>
      <c r="JI5576"/>
      <c r="JJ5576"/>
      <c r="KX5576" s="23"/>
      <c r="KY5576" s="23"/>
    </row>
    <row r="5577" spans="36:311" x14ac:dyDescent="0.2">
      <c r="AJ5577" s="23"/>
      <c r="HH5577"/>
      <c r="IW5577" s="36"/>
      <c r="JI5577"/>
      <c r="JJ5577"/>
      <c r="KX5577" s="23"/>
      <c r="KY5577" s="23"/>
    </row>
    <row r="5578" spans="36:311" x14ac:dyDescent="0.2">
      <c r="AJ5578" s="23"/>
      <c r="HH5578"/>
      <c r="IW5578" s="36"/>
      <c r="JI5578"/>
      <c r="JJ5578"/>
      <c r="KX5578" s="23"/>
      <c r="KY5578" s="23"/>
    </row>
    <row r="5579" spans="36:311" x14ac:dyDescent="0.2">
      <c r="AJ5579" s="23"/>
      <c r="HH5579"/>
      <c r="IW5579" s="36"/>
      <c r="JI5579"/>
      <c r="JJ5579"/>
      <c r="KX5579" s="23"/>
      <c r="KY5579" s="23"/>
    </row>
    <row r="5580" spans="36:311" x14ac:dyDescent="0.2">
      <c r="AJ5580" s="23"/>
      <c r="HH5580"/>
      <c r="IW5580" s="36"/>
      <c r="JI5580"/>
      <c r="JJ5580"/>
      <c r="KX5580" s="23"/>
      <c r="KY5580" s="23"/>
    </row>
    <row r="5581" spans="36:311" x14ac:dyDescent="0.2">
      <c r="AJ5581" s="23"/>
      <c r="HH5581"/>
      <c r="IW5581" s="36"/>
      <c r="JI5581"/>
      <c r="JJ5581"/>
      <c r="KX5581" s="23"/>
      <c r="KY5581" s="23"/>
    </row>
    <row r="5582" spans="36:311" x14ac:dyDescent="0.2">
      <c r="AJ5582" s="23"/>
      <c r="HH5582"/>
      <c r="IW5582" s="36"/>
      <c r="JI5582"/>
      <c r="JJ5582"/>
      <c r="KX5582" s="23"/>
      <c r="KY5582" s="23"/>
    </row>
    <row r="5583" spans="36:311" x14ac:dyDescent="0.2">
      <c r="AJ5583" s="23"/>
      <c r="HH5583"/>
      <c r="IW5583" s="36"/>
      <c r="JI5583"/>
      <c r="JJ5583"/>
      <c r="KX5583" s="23"/>
      <c r="KY5583" s="23"/>
    </row>
    <row r="5584" spans="36:311" x14ac:dyDescent="0.2">
      <c r="AJ5584" s="23"/>
      <c r="HH5584"/>
      <c r="IW5584" s="36"/>
      <c r="JI5584"/>
      <c r="JJ5584"/>
      <c r="KX5584" s="23"/>
      <c r="KY5584" s="23"/>
    </row>
    <row r="5585" spans="36:311" x14ac:dyDescent="0.2">
      <c r="AJ5585" s="23"/>
      <c r="HH5585"/>
      <c r="IW5585" s="36"/>
      <c r="JI5585"/>
      <c r="JJ5585"/>
      <c r="KX5585" s="23"/>
      <c r="KY5585" s="23"/>
    </row>
    <row r="5586" spans="36:311" x14ac:dyDescent="0.2">
      <c r="AJ5586" s="23"/>
      <c r="HH5586"/>
      <c r="IW5586" s="36"/>
      <c r="JI5586"/>
      <c r="JJ5586"/>
      <c r="KX5586" s="23"/>
      <c r="KY5586" s="23"/>
    </row>
    <row r="5587" spans="36:311" x14ac:dyDescent="0.2">
      <c r="AJ5587" s="23"/>
      <c r="HH5587"/>
      <c r="IW5587" s="36"/>
      <c r="JI5587"/>
      <c r="JJ5587"/>
      <c r="KX5587" s="23"/>
      <c r="KY5587" s="23"/>
    </row>
    <row r="5588" spans="36:311" x14ac:dyDescent="0.2">
      <c r="AJ5588" s="23"/>
      <c r="HH5588"/>
      <c r="IW5588" s="36"/>
      <c r="JI5588"/>
      <c r="JJ5588"/>
      <c r="KX5588" s="23"/>
      <c r="KY5588" s="23"/>
    </row>
    <row r="5589" spans="36:311" x14ac:dyDescent="0.2">
      <c r="AJ5589" s="23"/>
      <c r="HH5589"/>
      <c r="IW5589" s="36"/>
      <c r="JI5589"/>
      <c r="JJ5589"/>
      <c r="KX5589" s="23"/>
      <c r="KY5589" s="23"/>
    </row>
    <row r="5590" spans="36:311" x14ac:dyDescent="0.2">
      <c r="AJ5590" s="23"/>
      <c r="HH5590"/>
      <c r="IW5590" s="36"/>
      <c r="JI5590"/>
      <c r="JJ5590"/>
      <c r="KX5590" s="23"/>
      <c r="KY5590" s="23"/>
    </row>
    <row r="5591" spans="36:311" x14ac:dyDescent="0.2">
      <c r="AJ5591" s="23"/>
      <c r="HH5591"/>
      <c r="IW5591" s="36"/>
      <c r="JI5591"/>
      <c r="JJ5591"/>
      <c r="KX5591" s="23"/>
      <c r="KY5591" s="23"/>
    </row>
    <row r="5592" spans="36:311" x14ac:dyDescent="0.2">
      <c r="AJ5592" s="23"/>
      <c r="HH5592"/>
      <c r="IW5592" s="36"/>
      <c r="JI5592"/>
      <c r="JJ5592"/>
      <c r="KX5592" s="23"/>
      <c r="KY5592" s="23"/>
    </row>
    <row r="5593" spans="36:311" x14ac:dyDescent="0.2">
      <c r="AJ5593" s="23"/>
      <c r="HH5593"/>
      <c r="IW5593" s="36"/>
      <c r="JI5593"/>
      <c r="JJ5593"/>
      <c r="KX5593" s="23"/>
      <c r="KY5593" s="23"/>
    </row>
    <row r="5594" spans="36:311" x14ac:dyDescent="0.2">
      <c r="AJ5594" s="23"/>
      <c r="HH5594"/>
      <c r="IW5594" s="36"/>
      <c r="JI5594"/>
      <c r="JJ5594"/>
      <c r="KX5594" s="23"/>
      <c r="KY5594" s="23"/>
    </row>
    <row r="5595" spans="36:311" x14ac:dyDescent="0.2">
      <c r="AJ5595" s="23"/>
      <c r="HH5595"/>
      <c r="IW5595" s="36"/>
      <c r="JI5595"/>
      <c r="JJ5595"/>
      <c r="KX5595" s="23"/>
      <c r="KY5595" s="23"/>
    </row>
    <row r="5596" spans="36:311" x14ac:dyDescent="0.2">
      <c r="AJ5596" s="23"/>
      <c r="HH5596"/>
      <c r="IW5596" s="36"/>
      <c r="JI5596"/>
      <c r="JJ5596"/>
      <c r="KX5596" s="23"/>
      <c r="KY5596" s="23"/>
    </row>
    <row r="5597" spans="36:311" x14ac:dyDescent="0.2">
      <c r="AJ5597" s="23"/>
      <c r="HH5597"/>
      <c r="IW5597" s="36"/>
      <c r="JI5597"/>
      <c r="JJ5597"/>
      <c r="KX5597" s="23"/>
      <c r="KY5597" s="23"/>
    </row>
    <row r="5598" spans="36:311" x14ac:dyDescent="0.2">
      <c r="AJ5598" s="23"/>
      <c r="HH5598"/>
      <c r="IW5598" s="36"/>
      <c r="JI5598"/>
      <c r="JJ5598"/>
      <c r="KX5598" s="23"/>
      <c r="KY5598" s="23"/>
    </row>
    <row r="5599" spans="36:311" x14ac:dyDescent="0.2">
      <c r="AJ5599" s="23"/>
      <c r="HH5599"/>
      <c r="IW5599" s="36"/>
      <c r="JI5599"/>
      <c r="JJ5599"/>
      <c r="KX5599" s="23"/>
      <c r="KY5599" s="23"/>
    </row>
    <row r="5600" spans="36:311" x14ac:dyDescent="0.2">
      <c r="AJ5600" s="23"/>
      <c r="HH5600"/>
      <c r="IW5600" s="36"/>
      <c r="JI5600"/>
      <c r="JJ5600"/>
      <c r="KX5600" s="23"/>
      <c r="KY5600" s="23"/>
    </row>
    <row r="5601" spans="36:311" x14ac:dyDescent="0.2">
      <c r="AJ5601" s="23"/>
      <c r="HH5601"/>
      <c r="IW5601" s="36"/>
      <c r="JI5601"/>
      <c r="JJ5601"/>
      <c r="KX5601" s="23"/>
      <c r="KY5601" s="23"/>
    </row>
    <row r="5602" spans="36:311" x14ac:dyDescent="0.2">
      <c r="AJ5602" s="23"/>
      <c r="HH5602"/>
      <c r="IW5602" s="36"/>
      <c r="JI5602"/>
      <c r="JJ5602"/>
      <c r="KX5602" s="23"/>
      <c r="KY5602" s="23"/>
    </row>
    <row r="5603" spans="36:311" x14ac:dyDescent="0.2">
      <c r="AJ5603" s="23"/>
      <c r="HH5603"/>
      <c r="IW5603" s="36"/>
      <c r="JI5603"/>
      <c r="JJ5603"/>
      <c r="KX5603" s="23"/>
      <c r="KY5603" s="23"/>
    </row>
    <row r="5604" spans="36:311" x14ac:dyDescent="0.2">
      <c r="AJ5604" s="23"/>
      <c r="HH5604"/>
      <c r="IW5604" s="36"/>
      <c r="JI5604"/>
      <c r="JJ5604"/>
      <c r="KX5604" s="23"/>
      <c r="KY5604" s="23"/>
    </row>
    <row r="5605" spans="36:311" x14ac:dyDescent="0.2">
      <c r="AJ5605" s="23"/>
      <c r="HH5605"/>
      <c r="IW5605" s="36"/>
      <c r="JI5605"/>
      <c r="JJ5605"/>
      <c r="KX5605" s="23"/>
      <c r="KY5605" s="23"/>
    </row>
    <row r="5606" spans="36:311" x14ac:dyDescent="0.2">
      <c r="AJ5606" s="23"/>
      <c r="HH5606"/>
      <c r="IW5606" s="36"/>
      <c r="JI5606"/>
      <c r="JJ5606"/>
      <c r="KX5606" s="23"/>
      <c r="KY5606" s="23"/>
    </row>
    <row r="5607" spans="36:311" x14ac:dyDescent="0.2">
      <c r="AJ5607" s="23"/>
      <c r="HH5607"/>
      <c r="IW5607" s="36"/>
      <c r="JI5607"/>
      <c r="JJ5607"/>
      <c r="KX5607" s="23"/>
      <c r="KY5607" s="23"/>
    </row>
    <row r="5608" spans="36:311" x14ac:dyDescent="0.2">
      <c r="AJ5608" s="23"/>
      <c r="HH5608"/>
      <c r="IW5608" s="36"/>
      <c r="JI5608"/>
      <c r="JJ5608"/>
      <c r="KX5608" s="23"/>
      <c r="KY5608" s="23"/>
    </row>
    <row r="5609" spans="36:311" x14ac:dyDescent="0.2">
      <c r="AJ5609" s="23"/>
      <c r="HH5609"/>
      <c r="IW5609" s="36"/>
      <c r="JI5609"/>
      <c r="JJ5609"/>
      <c r="KX5609" s="23"/>
      <c r="KY5609" s="23"/>
    </row>
    <row r="5610" spans="36:311" x14ac:dyDescent="0.2">
      <c r="AJ5610" s="23"/>
      <c r="HH5610"/>
      <c r="IW5610" s="36"/>
      <c r="JI5610"/>
      <c r="JJ5610"/>
      <c r="KX5610" s="23"/>
      <c r="KY5610" s="23"/>
    </row>
    <row r="5611" spans="36:311" x14ac:dyDescent="0.2">
      <c r="AJ5611" s="23"/>
      <c r="HH5611"/>
      <c r="IW5611" s="36"/>
      <c r="JI5611"/>
      <c r="JJ5611"/>
      <c r="KX5611" s="23"/>
      <c r="KY5611" s="23"/>
    </row>
    <row r="5612" spans="36:311" x14ac:dyDescent="0.2">
      <c r="AJ5612" s="23"/>
      <c r="HH5612"/>
      <c r="IW5612" s="36"/>
      <c r="JI5612"/>
      <c r="JJ5612"/>
      <c r="KX5612" s="23"/>
      <c r="KY5612" s="23"/>
    </row>
    <row r="5613" spans="36:311" x14ac:dyDescent="0.2">
      <c r="AJ5613" s="23"/>
      <c r="HH5613"/>
      <c r="IW5613" s="36"/>
      <c r="JI5613"/>
      <c r="JJ5613"/>
      <c r="KX5613" s="23"/>
      <c r="KY5613" s="23"/>
    </row>
    <row r="5614" spans="36:311" x14ac:dyDescent="0.2">
      <c r="AJ5614" s="23"/>
      <c r="HH5614"/>
      <c r="IW5614" s="36"/>
      <c r="JI5614"/>
      <c r="JJ5614"/>
      <c r="KX5614" s="23"/>
      <c r="KY5614" s="23"/>
    </row>
    <row r="5615" spans="36:311" x14ac:dyDescent="0.2">
      <c r="AJ5615" s="23"/>
      <c r="HH5615"/>
      <c r="IW5615" s="36"/>
      <c r="JI5615"/>
      <c r="JJ5615"/>
      <c r="KX5615" s="23"/>
      <c r="KY5615" s="23"/>
    </row>
    <row r="5616" spans="36:311" x14ac:dyDescent="0.2">
      <c r="AJ5616" s="23"/>
      <c r="HH5616"/>
      <c r="IW5616" s="36"/>
      <c r="JI5616"/>
      <c r="JJ5616"/>
      <c r="KX5616" s="23"/>
      <c r="KY5616" s="23"/>
    </row>
    <row r="5617" spans="36:311" x14ac:dyDescent="0.2">
      <c r="AJ5617" s="23"/>
      <c r="HH5617"/>
      <c r="IW5617" s="36"/>
      <c r="JI5617"/>
      <c r="JJ5617"/>
      <c r="KX5617" s="23"/>
      <c r="KY5617" s="23"/>
    </row>
    <row r="5618" spans="36:311" x14ac:dyDescent="0.2">
      <c r="AJ5618" s="23"/>
      <c r="HH5618"/>
      <c r="IW5618" s="36"/>
      <c r="JI5618"/>
      <c r="JJ5618"/>
      <c r="KX5618" s="23"/>
      <c r="KY5618" s="23"/>
    </row>
    <row r="5619" spans="36:311" x14ac:dyDescent="0.2">
      <c r="AJ5619" s="23"/>
      <c r="HH5619"/>
      <c r="IW5619" s="36"/>
      <c r="JI5619"/>
      <c r="JJ5619"/>
      <c r="KX5619" s="23"/>
      <c r="KY5619" s="23"/>
    </row>
    <row r="5620" spans="36:311" x14ac:dyDescent="0.2">
      <c r="AJ5620" s="23"/>
      <c r="HH5620"/>
      <c r="IW5620" s="36"/>
      <c r="JI5620"/>
      <c r="JJ5620"/>
      <c r="KX5620" s="23"/>
      <c r="KY5620" s="23"/>
    </row>
    <row r="5621" spans="36:311" x14ac:dyDescent="0.2">
      <c r="AJ5621" s="23"/>
      <c r="HH5621"/>
      <c r="IW5621" s="36"/>
      <c r="JI5621"/>
      <c r="JJ5621"/>
      <c r="KX5621" s="23"/>
      <c r="KY5621" s="23"/>
    </row>
    <row r="5622" spans="36:311" x14ac:dyDescent="0.2">
      <c r="AJ5622" s="23"/>
      <c r="HH5622"/>
      <c r="IW5622" s="36"/>
      <c r="JI5622"/>
      <c r="JJ5622"/>
      <c r="KX5622" s="23"/>
      <c r="KY5622" s="23"/>
    </row>
    <row r="5623" spans="36:311" x14ac:dyDescent="0.2">
      <c r="AJ5623" s="23"/>
      <c r="HH5623"/>
      <c r="IW5623" s="36"/>
      <c r="JI5623"/>
      <c r="JJ5623"/>
      <c r="KX5623" s="23"/>
      <c r="KY5623" s="23"/>
    </row>
    <row r="5624" spans="36:311" x14ac:dyDescent="0.2">
      <c r="AJ5624" s="23"/>
      <c r="HH5624"/>
      <c r="IW5624" s="36"/>
      <c r="JI5624"/>
      <c r="JJ5624"/>
      <c r="KX5624" s="23"/>
      <c r="KY5624" s="23"/>
    </row>
    <row r="5625" spans="36:311" x14ac:dyDescent="0.2">
      <c r="AJ5625" s="23"/>
      <c r="HH5625"/>
      <c r="IW5625" s="36"/>
      <c r="JI5625"/>
      <c r="JJ5625"/>
      <c r="KX5625" s="23"/>
      <c r="KY5625" s="23"/>
    </row>
    <row r="5626" spans="36:311" x14ac:dyDescent="0.2">
      <c r="AJ5626" s="23"/>
      <c r="HH5626"/>
      <c r="IW5626" s="36"/>
      <c r="JI5626"/>
      <c r="JJ5626"/>
      <c r="KX5626" s="23"/>
      <c r="KY5626" s="23"/>
    </row>
    <row r="5627" spans="36:311" x14ac:dyDescent="0.2">
      <c r="AJ5627" s="23"/>
      <c r="HH5627"/>
      <c r="IW5627" s="36"/>
      <c r="JI5627"/>
      <c r="JJ5627"/>
      <c r="KX5627" s="23"/>
      <c r="KY5627" s="23"/>
    </row>
    <row r="5628" spans="36:311" x14ac:dyDescent="0.2">
      <c r="AJ5628" s="23"/>
      <c r="HH5628"/>
      <c r="IW5628" s="36"/>
      <c r="JI5628"/>
      <c r="JJ5628"/>
      <c r="KX5628" s="23"/>
      <c r="KY5628" s="23"/>
    </row>
    <row r="5629" spans="36:311" x14ac:dyDescent="0.2">
      <c r="AJ5629" s="23"/>
      <c r="HH5629"/>
      <c r="IW5629" s="36"/>
      <c r="JI5629"/>
      <c r="JJ5629"/>
      <c r="KX5629" s="23"/>
      <c r="KY5629" s="23"/>
    </row>
    <row r="5630" spans="36:311" x14ac:dyDescent="0.2">
      <c r="AJ5630" s="23"/>
      <c r="HH5630"/>
      <c r="IW5630" s="36"/>
      <c r="JI5630"/>
      <c r="JJ5630"/>
      <c r="KX5630" s="23"/>
      <c r="KY5630" s="23"/>
    </row>
    <row r="5631" spans="36:311" x14ac:dyDescent="0.2">
      <c r="AJ5631" s="23"/>
      <c r="HH5631"/>
      <c r="IW5631" s="36"/>
      <c r="JI5631"/>
      <c r="JJ5631"/>
      <c r="KX5631" s="23"/>
      <c r="KY5631" s="23"/>
    </row>
    <row r="5632" spans="36:311" x14ac:dyDescent="0.2">
      <c r="AJ5632" s="23"/>
      <c r="HH5632"/>
      <c r="IW5632" s="36"/>
      <c r="JI5632"/>
      <c r="JJ5632"/>
      <c r="KX5632" s="23"/>
      <c r="KY5632" s="23"/>
    </row>
    <row r="5633" spans="36:311" x14ac:dyDescent="0.2">
      <c r="AJ5633" s="23"/>
      <c r="HH5633"/>
      <c r="IW5633" s="36"/>
      <c r="JI5633"/>
      <c r="JJ5633"/>
      <c r="KX5633" s="23"/>
      <c r="KY5633" s="23"/>
    </row>
    <row r="5634" spans="36:311" x14ac:dyDescent="0.2">
      <c r="AJ5634" s="23"/>
      <c r="HH5634"/>
      <c r="IW5634" s="36"/>
      <c r="JI5634"/>
      <c r="JJ5634"/>
      <c r="KX5634" s="23"/>
      <c r="KY5634" s="23"/>
    </row>
    <row r="5635" spans="36:311" x14ac:dyDescent="0.2">
      <c r="AJ5635" s="23"/>
      <c r="HH5635"/>
      <c r="IW5635" s="36"/>
      <c r="JI5635"/>
      <c r="JJ5635"/>
      <c r="KX5635" s="23"/>
      <c r="KY5635" s="23"/>
    </row>
    <row r="5636" spans="36:311" x14ac:dyDescent="0.2">
      <c r="AJ5636" s="23"/>
      <c r="HH5636"/>
      <c r="IW5636" s="36"/>
      <c r="JI5636"/>
      <c r="JJ5636"/>
      <c r="KX5636" s="23"/>
      <c r="KY5636" s="23"/>
    </row>
    <row r="5637" spans="36:311" x14ac:dyDescent="0.2">
      <c r="AJ5637" s="23"/>
      <c r="HH5637"/>
      <c r="IW5637" s="36"/>
      <c r="JI5637"/>
      <c r="JJ5637"/>
      <c r="KX5637" s="23"/>
      <c r="KY5637" s="23"/>
    </row>
    <row r="5638" spans="36:311" x14ac:dyDescent="0.2">
      <c r="AJ5638" s="23"/>
      <c r="HH5638"/>
      <c r="IW5638" s="36"/>
      <c r="JI5638"/>
      <c r="JJ5638"/>
      <c r="KX5638" s="23"/>
      <c r="KY5638" s="23"/>
    </row>
    <row r="5639" spans="36:311" x14ac:dyDescent="0.2">
      <c r="AJ5639" s="23"/>
      <c r="HH5639"/>
      <c r="IW5639" s="36"/>
      <c r="JI5639"/>
      <c r="JJ5639"/>
      <c r="KX5639" s="23"/>
      <c r="KY5639" s="23"/>
    </row>
    <row r="5640" spans="36:311" x14ac:dyDescent="0.2">
      <c r="AJ5640" s="23"/>
      <c r="HH5640"/>
      <c r="IW5640" s="36"/>
      <c r="JI5640"/>
      <c r="JJ5640"/>
      <c r="KX5640" s="23"/>
      <c r="KY5640" s="23"/>
    </row>
    <row r="5641" spans="36:311" x14ac:dyDescent="0.2">
      <c r="AJ5641" s="23"/>
      <c r="HH5641"/>
      <c r="IW5641" s="36"/>
      <c r="JI5641"/>
      <c r="JJ5641"/>
      <c r="KX5641" s="23"/>
      <c r="KY5641" s="23"/>
    </row>
    <row r="5642" spans="36:311" x14ac:dyDescent="0.2">
      <c r="AJ5642" s="23"/>
      <c r="HH5642"/>
      <c r="IW5642" s="36"/>
      <c r="JI5642"/>
      <c r="JJ5642"/>
      <c r="KX5642" s="23"/>
      <c r="KY5642" s="23"/>
    </row>
    <row r="5643" spans="36:311" x14ac:dyDescent="0.2">
      <c r="AJ5643" s="23"/>
      <c r="HH5643"/>
      <c r="IW5643" s="36"/>
      <c r="JI5643"/>
      <c r="JJ5643"/>
      <c r="KX5643" s="23"/>
      <c r="KY5643" s="23"/>
    </row>
    <row r="5644" spans="36:311" x14ac:dyDescent="0.2">
      <c r="AJ5644" s="23"/>
      <c r="HH5644"/>
      <c r="IW5644" s="36"/>
      <c r="JI5644"/>
      <c r="JJ5644"/>
      <c r="KX5644" s="23"/>
      <c r="KY5644" s="23"/>
    </row>
    <row r="5645" spans="36:311" x14ac:dyDescent="0.2">
      <c r="AJ5645" s="23"/>
      <c r="HH5645"/>
      <c r="IW5645" s="36"/>
      <c r="JI5645"/>
      <c r="JJ5645"/>
      <c r="KX5645" s="23"/>
      <c r="KY5645" s="23"/>
    </row>
    <row r="5646" spans="36:311" x14ac:dyDescent="0.2">
      <c r="AJ5646" s="23"/>
      <c r="HH5646"/>
      <c r="IW5646" s="36"/>
      <c r="JI5646"/>
      <c r="JJ5646"/>
      <c r="KX5646" s="23"/>
      <c r="KY5646" s="23"/>
    </row>
    <row r="5647" spans="36:311" x14ac:dyDescent="0.2">
      <c r="AJ5647" s="23"/>
      <c r="HH5647"/>
      <c r="IW5647" s="36"/>
      <c r="JI5647"/>
      <c r="JJ5647"/>
      <c r="KX5647" s="23"/>
      <c r="KY5647" s="23"/>
    </row>
    <row r="5648" spans="36:311" x14ac:dyDescent="0.2">
      <c r="AJ5648" s="23"/>
      <c r="HH5648"/>
      <c r="IW5648" s="36"/>
      <c r="JI5648"/>
      <c r="JJ5648"/>
      <c r="KX5648" s="23"/>
      <c r="KY5648" s="23"/>
    </row>
    <row r="5649" spans="36:311" x14ac:dyDescent="0.2">
      <c r="AJ5649" s="23"/>
      <c r="HH5649"/>
      <c r="IW5649" s="36"/>
      <c r="JI5649"/>
      <c r="JJ5649"/>
      <c r="KX5649" s="23"/>
      <c r="KY5649" s="23"/>
    </row>
    <row r="5650" spans="36:311" x14ac:dyDescent="0.2">
      <c r="AJ5650" s="23"/>
      <c r="HH5650"/>
      <c r="IW5650" s="36"/>
      <c r="JI5650"/>
      <c r="JJ5650"/>
      <c r="KX5650" s="23"/>
      <c r="KY5650" s="23"/>
    </row>
    <row r="5651" spans="36:311" x14ac:dyDescent="0.2">
      <c r="AJ5651" s="23"/>
      <c r="HH5651"/>
      <c r="IW5651" s="36"/>
      <c r="JI5651"/>
      <c r="JJ5651"/>
      <c r="KX5651" s="23"/>
      <c r="KY5651" s="23"/>
    </row>
    <row r="5652" spans="36:311" x14ac:dyDescent="0.2">
      <c r="AJ5652" s="23"/>
      <c r="HH5652"/>
      <c r="IW5652" s="36"/>
      <c r="JI5652"/>
      <c r="JJ5652"/>
      <c r="KX5652" s="23"/>
      <c r="KY5652" s="23"/>
    </row>
    <row r="5653" spans="36:311" x14ac:dyDescent="0.2">
      <c r="AJ5653" s="23"/>
      <c r="HH5653"/>
      <c r="IW5653" s="36"/>
      <c r="JI5653"/>
      <c r="JJ5653"/>
      <c r="KX5653" s="23"/>
      <c r="KY5653" s="23"/>
    </row>
    <row r="5654" spans="36:311" x14ac:dyDescent="0.2">
      <c r="AJ5654" s="23"/>
      <c r="HH5654"/>
      <c r="IW5654" s="36"/>
      <c r="JI5654"/>
      <c r="JJ5654"/>
      <c r="KX5654" s="23"/>
      <c r="KY5654" s="23"/>
    </row>
    <row r="5655" spans="36:311" x14ac:dyDescent="0.2">
      <c r="AJ5655" s="23"/>
      <c r="HH5655"/>
      <c r="IW5655" s="36"/>
      <c r="JI5655"/>
      <c r="JJ5655"/>
      <c r="KX5655" s="23"/>
      <c r="KY5655" s="23"/>
    </row>
    <row r="5656" spans="36:311" x14ac:dyDescent="0.2">
      <c r="AJ5656" s="23"/>
      <c r="HH5656"/>
      <c r="IW5656" s="36"/>
      <c r="JI5656"/>
      <c r="JJ5656"/>
      <c r="KX5656" s="23"/>
      <c r="KY5656" s="23"/>
    </row>
    <row r="5657" spans="36:311" x14ac:dyDescent="0.2">
      <c r="AJ5657" s="23"/>
      <c r="HH5657"/>
      <c r="IW5657" s="36"/>
      <c r="JI5657"/>
      <c r="JJ5657"/>
      <c r="KX5657" s="23"/>
      <c r="KY5657" s="23"/>
    </row>
    <row r="5658" spans="36:311" x14ac:dyDescent="0.2">
      <c r="AJ5658" s="23"/>
      <c r="HH5658"/>
      <c r="IW5658" s="36"/>
      <c r="JI5658"/>
      <c r="JJ5658"/>
      <c r="KX5658" s="23"/>
      <c r="KY5658" s="23"/>
    </row>
    <row r="5659" spans="36:311" x14ac:dyDescent="0.2">
      <c r="AJ5659" s="23"/>
      <c r="HH5659"/>
      <c r="IW5659" s="36"/>
      <c r="JI5659"/>
      <c r="JJ5659"/>
      <c r="KX5659" s="23"/>
      <c r="KY5659" s="23"/>
    </row>
    <row r="5660" spans="36:311" x14ac:dyDescent="0.2">
      <c r="AJ5660" s="23"/>
      <c r="HH5660"/>
      <c r="IW5660" s="36"/>
      <c r="JI5660"/>
      <c r="JJ5660"/>
      <c r="KX5660" s="23"/>
      <c r="KY5660" s="23"/>
    </row>
    <row r="5661" spans="36:311" x14ac:dyDescent="0.2">
      <c r="AJ5661" s="23"/>
      <c r="HH5661"/>
      <c r="IW5661" s="36"/>
      <c r="JI5661"/>
      <c r="JJ5661"/>
      <c r="KX5661" s="23"/>
      <c r="KY5661" s="23"/>
    </row>
    <row r="5662" spans="36:311" x14ac:dyDescent="0.2">
      <c r="AJ5662" s="23"/>
      <c r="HH5662"/>
      <c r="IW5662" s="36"/>
      <c r="JI5662"/>
      <c r="JJ5662"/>
      <c r="KX5662" s="23"/>
      <c r="KY5662" s="23"/>
    </row>
    <row r="5663" spans="36:311" x14ac:dyDescent="0.2">
      <c r="AJ5663" s="23"/>
      <c r="HH5663"/>
      <c r="IW5663" s="36"/>
      <c r="JI5663"/>
      <c r="JJ5663"/>
      <c r="KX5663" s="23"/>
      <c r="KY5663" s="23"/>
    </row>
    <row r="5664" spans="36:311" x14ac:dyDescent="0.2">
      <c r="AJ5664" s="23"/>
      <c r="HH5664"/>
      <c r="IW5664" s="36"/>
      <c r="JI5664"/>
      <c r="JJ5664"/>
      <c r="KX5664" s="23"/>
      <c r="KY5664" s="23"/>
    </row>
    <row r="5665" spans="36:311" x14ac:dyDescent="0.2">
      <c r="AJ5665" s="23"/>
      <c r="HH5665"/>
      <c r="IW5665" s="36"/>
      <c r="JI5665"/>
      <c r="JJ5665"/>
      <c r="KX5665" s="23"/>
      <c r="KY5665" s="23"/>
    </row>
    <row r="5666" spans="36:311" x14ac:dyDescent="0.2">
      <c r="AJ5666" s="23"/>
      <c r="HH5666"/>
      <c r="IW5666" s="36"/>
      <c r="JI5666"/>
      <c r="JJ5666"/>
      <c r="KX5666" s="23"/>
      <c r="KY5666" s="23"/>
    </row>
    <row r="5667" spans="36:311" x14ac:dyDescent="0.2">
      <c r="AJ5667" s="23"/>
      <c r="HH5667"/>
      <c r="IW5667" s="36"/>
      <c r="JI5667"/>
      <c r="JJ5667"/>
      <c r="KX5667" s="23"/>
      <c r="KY5667" s="23"/>
    </row>
    <row r="5668" spans="36:311" x14ac:dyDescent="0.2">
      <c r="AJ5668" s="23"/>
      <c r="HH5668"/>
      <c r="IW5668" s="36"/>
      <c r="JI5668"/>
      <c r="JJ5668"/>
      <c r="KX5668" s="23"/>
      <c r="KY5668" s="23"/>
    </row>
    <row r="5669" spans="36:311" x14ac:dyDescent="0.2">
      <c r="AJ5669" s="23"/>
      <c r="HH5669"/>
      <c r="IW5669" s="36"/>
      <c r="JI5669"/>
      <c r="JJ5669"/>
      <c r="KX5669" s="23"/>
      <c r="KY5669" s="23"/>
    </row>
    <row r="5670" spans="36:311" x14ac:dyDescent="0.2">
      <c r="AJ5670" s="23"/>
      <c r="HH5670"/>
      <c r="IW5670" s="36"/>
      <c r="JI5670"/>
      <c r="JJ5670"/>
      <c r="KX5670" s="23"/>
      <c r="KY5670" s="23"/>
    </row>
    <row r="5671" spans="36:311" x14ac:dyDescent="0.2">
      <c r="AJ5671" s="23"/>
      <c r="HH5671"/>
      <c r="IW5671" s="36"/>
      <c r="JI5671"/>
      <c r="JJ5671"/>
      <c r="KX5671" s="23"/>
      <c r="KY5671" s="23"/>
    </row>
    <row r="5672" spans="36:311" x14ac:dyDescent="0.2">
      <c r="AJ5672" s="23"/>
      <c r="HH5672"/>
      <c r="IW5672" s="36"/>
      <c r="JI5672"/>
      <c r="JJ5672"/>
      <c r="KX5672" s="23"/>
      <c r="KY5672" s="23"/>
    </row>
    <row r="5673" spans="36:311" x14ac:dyDescent="0.2">
      <c r="AJ5673" s="23"/>
      <c r="HH5673"/>
      <c r="IW5673" s="36"/>
      <c r="JI5673"/>
      <c r="JJ5673"/>
      <c r="KX5673" s="23"/>
      <c r="KY5673" s="23"/>
    </row>
    <row r="5674" spans="36:311" x14ac:dyDescent="0.2">
      <c r="AJ5674" s="23"/>
      <c r="HH5674"/>
      <c r="IW5674" s="36"/>
      <c r="JI5674"/>
      <c r="JJ5674"/>
      <c r="KX5674" s="23"/>
      <c r="KY5674" s="23"/>
    </row>
    <row r="5675" spans="36:311" x14ac:dyDescent="0.2">
      <c r="AJ5675" s="23"/>
      <c r="HH5675"/>
      <c r="IW5675" s="36"/>
      <c r="JI5675"/>
      <c r="JJ5675"/>
      <c r="KX5675" s="23"/>
      <c r="KY5675" s="23"/>
    </row>
    <row r="5676" spans="36:311" x14ac:dyDescent="0.2">
      <c r="AJ5676" s="23"/>
      <c r="HH5676"/>
      <c r="IW5676" s="36"/>
      <c r="JI5676"/>
      <c r="JJ5676"/>
      <c r="KX5676" s="23"/>
      <c r="KY5676" s="23"/>
    </row>
    <row r="5677" spans="36:311" x14ac:dyDescent="0.2">
      <c r="AJ5677" s="23"/>
      <c r="HH5677"/>
      <c r="IW5677" s="36"/>
      <c r="JI5677"/>
      <c r="JJ5677"/>
      <c r="KX5677" s="23"/>
      <c r="KY5677" s="23"/>
    </row>
    <row r="5678" spans="36:311" x14ac:dyDescent="0.2">
      <c r="AJ5678" s="23"/>
      <c r="HH5678"/>
      <c r="IW5678" s="36"/>
      <c r="JI5678"/>
      <c r="JJ5678"/>
      <c r="KX5678" s="23"/>
      <c r="KY5678" s="23"/>
    </row>
    <row r="5679" spans="36:311" x14ac:dyDescent="0.2">
      <c r="AJ5679" s="23"/>
      <c r="HH5679"/>
      <c r="IW5679" s="36"/>
      <c r="JI5679"/>
      <c r="JJ5679"/>
      <c r="KX5679" s="23"/>
      <c r="KY5679" s="23"/>
    </row>
    <row r="5680" spans="36:311" x14ac:dyDescent="0.2">
      <c r="AJ5680" s="23"/>
      <c r="HH5680"/>
      <c r="IW5680" s="36"/>
      <c r="JI5680"/>
      <c r="JJ5680"/>
      <c r="KX5680" s="23"/>
      <c r="KY5680" s="23"/>
    </row>
    <row r="5681" spans="36:311" x14ac:dyDescent="0.2">
      <c r="AJ5681" s="23"/>
      <c r="HH5681"/>
      <c r="IW5681" s="36"/>
      <c r="JI5681"/>
      <c r="JJ5681"/>
      <c r="KX5681" s="23"/>
      <c r="KY5681" s="23"/>
    </row>
    <row r="5682" spans="36:311" x14ac:dyDescent="0.2">
      <c r="AJ5682" s="23"/>
      <c r="HH5682"/>
      <c r="IW5682" s="36"/>
      <c r="JI5682"/>
      <c r="JJ5682"/>
      <c r="KX5682" s="23"/>
      <c r="KY5682" s="23"/>
    </row>
    <row r="5683" spans="36:311" x14ac:dyDescent="0.2">
      <c r="AJ5683" s="23"/>
      <c r="HH5683"/>
      <c r="IW5683" s="36"/>
      <c r="JI5683"/>
      <c r="JJ5683"/>
      <c r="KX5683" s="23"/>
      <c r="KY5683" s="23"/>
    </row>
    <row r="5684" spans="36:311" x14ac:dyDescent="0.2">
      <c r="AJ5684" s="23"/>
      <c r="HH5684"/>
      <c r="IW5684" s="36"/>
      <c r="JI5684"/>
      <c r="JJ5684"/>
      <c r="KX5684" s="23"/>
      <c r="KY5684" s="23"/>
    </row>
    <row r="5685" spans="36:311" x14ac:dyDescent="0.2">
      <c r="AJ5685" s="23"/>
      <c r="HH5685"/>
      <c r="IW5685" s="36"/>
      <c r="JI5685"/>
      <c r="JJ5685"/>
      <c r="KX5685" s="23"/>
      <c r="KY5685" s="23"/>
    </row>
    <row r="5686" spans="36:311" x14ac:dyDescent="0.2">
      <c r="AJ5686" s="23"/>
      <c r="HH5686"/>
      <c r="IW5686" s="36"/>
      <c r="JI5686"/>
      <c r="JJ5686"/>
      <c r="KX5686" s="23"/>
      <c r="KY5686" s="23"/>
    </row>
    <row r="5687" spans="36:311" x14ac:dyDescent="0.2">
      <c r="AJ5687" s="23"/>
      <c r="HH5687"/>
      <c r="IW5687" s="36"/>
      <c r="JI5687"/>
      <c r="JJ5687"/>
      <c r="KX5687" s="23"/>
      <c r="KY5687" s="23"/>
    </row>
    <row r="5688" spans="36:311" x14ac:dyDescent="0.2">
      <c r="AJ5688" s="23"/>
      <c r="HH5688"/>
      <c r="IW5688" s="36"/>
      <c r="JI5688"/>
      <c r="JJ5688"/>
      <c r="KX5688" s="23"/>
      <c r="KY5688" s="23"/>
    </row>
    <row r="5689" spans="36:311" x14ac:dyDescent="0.2">
      <c r="AJ5689" s="23"/>
      <c r="HH5689"/>
      <c r="IW5689" s="36"/>
      <c r="JI5689"/>
      <c r="JJ5689"/>
      <c r="KX5689" s="23"/>
      <c r="KY5689" s="23"/>
    </row>
    <row r="5690" spans="36:311" x14ac:dyDescent="0.2">
      <c r="AJ5690" s="23"/>
      <c r="HH5690"/>
      <c r="IW5690" s="36"/>
      <c r="JI5690"/>
      <c r="JJ5690"/>
      <c r="KX5690" s="23"/>
      <c r="KY5690" s="23"/>
    </row>
    <row r="5691" spans="36:311" x14ac:dyDescent="0.2">
      <c r="AJ5691" s="23"/>
      <c r="HH5691"/>
      <c r="IW5691" s="36"/>
      <c r="JI5691"/>
      <c r="JJ5691"/>
      <c r="KX5691" s="23"/>
      <c r="KY5691" s="23"/>
    </row>
    <row r="5692" spans="36:311" x14ac:dyDescent="0.2">
      <c r="AJ5692" s="23"/>
      <c r="HH5692"/>
      <c r="IW5692" s="36"/>
      <c r="JI5692"/>
      <c r="JJ5692"/>
      <c r="KX5692" s="23"/>
      <c r="KY5692" s="23"/>
    </row>
    <row r="5693" spans="36:311" x14ac:dyDescent="0.2">
      <c r="AJ5693" s="23"/>
      <c r="HH5693"/>
      <c r="IW5693" s="36"/>
      <c r="JI5693"/>
      <c r="JJ5693"/>
      <c r="KX5693" s="23"/>
      <c r="KY5693" s="23"/>
    </row>
    <row r="5694" spans="36:311" x14ac:dyDescent="0.2">
      <c r="AJ5694" s="23"/>
      <c r="HH5694"/>
      <c r="IW5694" s="36"/>
      <c r="JI5694"/>
      <c r="JJ5694"/>
      <c r="KX5694" s="23"/>
      <c r="KY5694" s="23"/>
    </row>
    <row r="5695" spans="36:311" x14ac:dyDescent="0.2">
      <c r="AJ5695" s="23"/>
      <c r="HH5695"/>
      <c r="IW5695" s="36"/>
      <c r="JI5695"/>
      <c r="JJ5695"/>
      <c r="KX5695" s="23"/>
      <c r="KY5695" s="23"/>
    </row>
    <row r="5696" spans="36:311" x14ac:dyDescent="0.2">
      <c r="AJ5696" s="23"/>
      <c r="HH5696"/>
      <c r="IW5696" s="36"/>
      <c r="JI5696"/>
      <c r="JJ5696"/>
      <c r="KX5696" s="23"/>
      <c r="KY5696" s="23"/>
    </row>
    <row r="5697" spans="36:311" x14ac:dyDescent="0.2">
      <c r="AJ5697" s="23"/>
      <c r="HH5697"/>
      <c r="IW5697" s="36"/>
      <c r="JI5697"/>
      <c r="JJ5697"/>
      <c r="KX5697" s="23"/>
      <c r="KY5697" s="23"/>
    </row>
    <row r="5698" spans="36:311" x14ac:dyDescent="0.2">
      <c r="AJ5698" s="23"/>
      <c r="HH5698"/>
      <c r="IW5698" s="36"/>
      <c r="JI5698"/>
      <c r="JJ5698"/>
      <c r="KX5698" s="23"/>
      <c r="KY5698" s="23"/>
    </row>
    <row r="5699" spans="36:311" x14ac:dyDescent="0.2">
      <c r="AJ5699" s="23"/>
      <c r="HH5699"/>
      <c r="IW5699" s="36"/>
      <c r="JI5699"/>
      <c r="JJ5699"/>
      <c r="KX5699" s="23"/>
      <c r="KY5699" s="23"/>
    </row>
    <row r="5700" spans="36:311" x14ac:dyDescent="0.2">
      <c r="AJ5700" s="23"/>
      <c r="HH5700"/>
      <c r="IW5700" s="36"/>
      <c r="JI5700"/>
      <c r="JJ5700"/>
      <c r="KX5700" s="23"/>
      <c r="KY5700" s="23"/>
    </row>
    <row r="5701" spans="36:311" x14ac:dyDescent="0.2">
      <c r="AJ5701" s="23"/>
      <c r="HH5701"/>
      <c r="IW5701" s="36"/>
      <c r="JI5701"/>
      <c r="JJ5701"/>
      <c r="KX5701" s="23"/>
      <c r="KY5701" s="23"/>
    </row>
    <row r="5702" spans="36:311" x14ac:dyDescent="0.2">
      <c r="AJ5702" s="23"/>
      <c r="HH5702"/>
      <c r="IW5702" s="36"/>
      <c r="JI5702"/>
      <c r="JJ5702"/>
      <c r="KX5702" s="23"/>
      <c r="KY5702" s="23"/>
    </row>
    <row r="5703" spans="36:311" x14ac:dyDescent="0.2">
      <c r="AJ5703" s="23"/>
      <c r="HH5703"/>
      <c r="IW5703" s="36"/>
      <c r="JI5703"/>
      <c r="JJ5703"/>
      <c r="KX5703" s="23"/>
      <c r="KY5703" s="23"/>
    </row>
    <row r="5704" spans="36:311" x14ac:dyDescent="0.2">
      <c r="AJ5704" s="23"/>
      <c r="HH5704"/>
      <c r="IW5704" s="36"/>
      <c r="JI5704"/>
      <c r="JJ5704"/>
      <c r="KX5704" s="23"/>
      <c r="KY5704" s="23"/>
    </row>
    <row r="5705" spans="36:311" x14ac:dyDescent="0.2">
      <c r="AJ5705" s="23"/>
      <c r="HH5705"/>
      <c r="IW5705" s="36"/>
      <c r="JI5705"/>
      <c r="JJ5705"/>
      <c r="KX5705" s="23"/>
      <c r="KY5705" s="23"/>
    </row>
    <row r="5706" spans="36:311" x14ac:dyDescent="0.2">
      <c r="AJ5706" s="23"/>
      <c r="HH5706"/>
      <c r="IW5706" s="36"/>
      <c r="JI5706"/>
      <c r="JJ5706"/>
      <c r="KX5706" s="23"/>
      <c r="KY5706" s="23"/>
    </row>
    <row r="5707" spans="36:311" x14ac:dyDescent="0.2">
      <c r="AJ5707" s="23"/>
      <c r="HH5707"/>
      <c r="IW5707" s="36"/>
      <c r="JI5707"/>
      <c r="JJ5707"/>
      <c r="KX5707" s="23"/>
      <c r="KY5707" s="23"/>
    </row>
    <row r="5708" spans="36:311" x14ac:dyDescent="0.2">
      <c r="AJ5708" s="23"/>
      <c r="HH5708"/>
      <c r="IW5708" s="36"/>
      <c r="JI5708"/>
      <c r="JJ5708"/>
      <c r="KX5708" s="23"/>
      <c r="KY5708" s="23"/>
    </row>
    <row r="5709" spans="36:311" x14ac:dyDescent="0.2">
      <c r="AJ5709" s="23"/>
      <c r="HH5709"/>
      <c r="IW5709" s="36"/>
      <c r="JI5709"/>
      <c r="JJ5709"/>
      <c r="KX5709" s="23"/>
      <c r="KY5709" s="23"/>
    </row>
    <row r="5710" spans="36:311" x14ac:dyDescent="0.2">
      <c r="AJ5710" s="23"/>
      <c r="HH5710"/>
      <c r="IW5710" s="36"/>
      <c r="JI5710"/>
      <c r="JJ5710"/>
      <c r="KX5710" s="23"/>
      <c r="KY5710" s="23"/>
    </row>
    <row r="5711" spans="36:311" x14ac:dyDescent="0.2">
      <c r="AJ5711" s="23"/>
      <c r="HH5711"/>
      <c r="IW5711" s="36"/>
      <c r="JI5711"/>
      <c r="JJ5711"/>
      <c r="KX5711" s="23"/>
      <c r="KY5711" s="23"/>
    </row>
    <row r="5712" spans="36:311" x14ac:dyDescent="0.2">
      <c r="AJ5712" s="23"/>
      <c r="HH5712"/>
      <c r="IW5712" s="36"/>
      <c r="JI5712"/>
      <c r="JJ5712"/>
      <c r="KX5712" s="23"/>
      <c r="KY5712" s="23"/>
    </row>
    <row r="5713" spans="36:311" x14ac:dyDescent="0.2">
      <c r="AJ5713" s="23"/>
      <c r="HH5713"/>
      <c r="IW5713" s="36"/>
      <c r="JI5713"/>
      <c r="JJ5713"/>
      <c r="KX5713" s="23"/>
      <c r="KY5713" s="23"/>
    </row>
    <row r="5714" spans="36:311" x14ac:dyDescent="0.2">
      <c r="AJ5714" s="23"/>
      <c r="HH5714"/>
      <c r="IW5714" s="36"/>
      <c r="JI5714"/>
      <c r="JJ5714"/>
      <c r="KX5714" s="23"/>
      <c r="KY5714" s="23"/>
    </row>
    <row r="5715" spans="36:311" x14ac:dyDescent="0.2">
      <c r="AJ5715" s="23"/>
      <c r="HH5715"/>
      <c r="IW5715" s="36"/>
      <c r="JI5715"/>
      <c r="JJ5715"/>
      <c r="KX5715" s="23"/>
      <c r="KY5715" s="23"/>
    </row>
    <row r="5716" spans="36:311" x14ac:dyDescent="0.2">
      <c r="AJ5716" s="23"/>
      <c r="HH5716"/>
      <c r="IW5716" s="36"/>
      <c r="JI5716"/>
      <c r="JJ5716"/>
      <c r="KX5716" s="23"/>
      <c r="KY5716" s="23"/>
    </row>
    <row r="5717" spans="36:311" x14ac:dyDescent="0.2">
      <c r="AJ5717" s="23"/>
      <c r="HH5717"/>
      <c r="IW5717" s="36"/>
      <c r="JI5717"/>
      <c r="JJ5717"/>
      <c r="KX5717" s="23"/>
      <c r="KY5717" s="23"/>
    </row>
    <row r="5718" spans="36:311" x14ac:dyDescent="0.2">
      <c r="AJ5718" s="23"/>
      <c r="HH5718"/>
      <c r="IW5718" s="36"/>
      <c r="JI5718"/>
      <c r="JJ5718"/>
      <c r="KX5718" s="23"/>
      <c r="KY5718" s="23"/>
    </row>
    <row r="5719" spans="36:311" x14ac:dyDescent="0.2">
      <c r="AJ5719" s="23"/>
      <c r="HH5719"/>
      <c r="IW5719" s="36"/>
      <c r="JI5719"/>
      <c r="JJ5719"/>
      <c r="KX5719" s="23"/>
      <c r="KY5719" s="23"/>
    </row>
    <row r="5720" spans="36:311" x14ac:dyDescent="0.2">
      <c r="AJ5720" s="23"/>
      <c r="HH5720"/>
      <c r="IW5720" s="36"/>
      <c r="JI5720"/>
      <c r="JJ5720"/>
      <c r="KX5720" s="23"/>
      <c r="KY5720" s="23"/>
    </row>
    <row r="5721" spans="36:311" x14ac:dyDescent="0.2">
      <c r="AJ5721" s="23"/>
      <c r="HH5721"/>
      <c r="IW5721" s="36"/>
      <c r="JI5721"/>
      <c r="JJ5721"/>
      <c r="KX5721" s="23"/>
      <c r="KY5721" s="23"/>
    </row>
    <row r="5722" spans="36:311" x14ac:dyDescent="0.2">
      <c r="AJ5722" s="23"/>
      <c r="HH5722"/>
      <c r="IW5722" s="36"/>
      <c r="JI5722"/>
      <c r="JJ5722"/>
      <c r="KX5722" s="23"/>
      <c r="KY5722" s="23"/>
    </row>
    <row r="5723" spans="36:311" x14ac:dyDescent="0.2">
      <c r="AJ5723" s="23"/>
      <c r="HH5723"/>
      <c r="IW5723" s="36"/>
      <c r="JI5723"/>
      <c r="JJ5723"/>
      <c r="KX5723" s="23"/>
      <c r="KY5723" s="23"/>
    </row>
    <row r="5724" spans="36:311" x14ac:dyDescent="0.2">
      <c r="AJ5724" s="23"/>
      <c r="HH5724"/>
      <c r="IW5724" s="36"/>
      <c r="JI5724"/>
      <c r="JJ5724"/>
      <c r="KX5724" s="23"/>
      <c r="KY5724" s="23"/>
    </row>
    <row r="5725" spans="36:311" x14ac:dyDescent="0.2">
      <c r="AJ5725" s="23"/>
      <c r="HH5725"/>
      <c r="IW5725" s="36"/>
      <c r="JI5725"/>
      <c r="JJ5725"/>
      <c r="KX5725" s="23"/>
      <c r="KY5725" s="23"/>
    </row>
    <row r="5726" spans="36:311" x14ac:dyDescent="0.2">
      <c r="AJ5726" s="23"/>
      <c r="HH5726"/>
      <c r="IW5726" s="36"/>
      <c r="JI5726"/>
      <c r="JJ5726"/>
      <c r="KX5726" s="23"/>
      <c r="KY5726" s="23"/>
    </row>
    <row r="5727" spans="36:311" x14ac:dyDescent="0.2">
      <c r="AJ5727" s="23"/>
      <c r="HH5727"/>
      <c r="IW5727" s="36"/>
      <c r="JI5727"/>
      <c r="JJ5727"/>
      <c r="KX5727" s="23"/>
      <c r="KY5727" s="23"/>
    </row>
    <row r="5728" spans="36:311" x14ac:dyDescent="0.2">
      <c r="AJ5728" s="23"/>
      <c r="HH5728"/>
      <c r="IW5728" s="36"/>
      <c r="JI5728"/>
      <c r="JJ5728"/>
      <c r="KX5728" s="23"/>
      <c r="KY5728" s="23"/>
    </row>
    <row r="5729" spans="36:311" x14ac:dyDescent="0.2">
      <c r="AJ5729" s="23"/>
      <c r="HH5729"/>
      <c r="IW5729" s="36"/>
      <c r="JI5729"/>
      <c r="JJ5729"/>
      <c r="KX5729" s="23"/>
      <c r="KY5729" s="23"/>
    </row>
    <row r="5730" spans="36:311" x14ac:dyDescent="0.2">
      <c r="AJ5730" s="23"/>
      <c r="HH5730"/>
      <c r="IW5730" s="36"/>
      <c r="JI5730"/>
      <c r="JJ5730"/>
      <c r="KX5730" s="23"/>
      <c r="KY5730" s="23"/>
    </row>
    <row r="5731" spans="36:311" x14ac:dyDescent="0.2">
      <c r="AJ5731" s="23"/>
      <c r="HH5731"/>
      <c r="IW5731" s="36"/>
      <c r="JI5731"/>
      <c r="JJ5731"/>
      <c r="KX5731" s="23"/>
      <c r="KY5731" s="23"/>
    </row>
    <row r="5732" spans="36:311" x14ac:dyDescent="0.2">
      <c r="AJ5732" s="23"/>
      <c r="HH5732"/>
      <c r="IW5732" s="36"/>
      <c r="JI5732"/>
      <c r="JJ5732"/>
      <c r="KX5732" s="23"/>
      <c r="KY5732" s="23"/>
    </row>
    <row r="5733" spans="36:311" x14ac:dyDescent="0.2">
      <c r="AJ5733" s="23"/>
      <c r="HH5733"/>
      <c r="IW5733" s="36"/>
      <c r="JI5733"/>
      <c r="JJ5733"/>
      <c r="KX5733" s="23"/>
      <c r="KY5733" s="23"/>
    </row>
    <row r="5734" spans="36:311" x14ac:dyDescent="0.2">
      <c r="AJ5734" s="23"/>
      <c r="HH5734"/>
      <c r="IW5734" s="36"/>
      <c r="JI5734"/>
      <c r="JJ5734"/>
      <c r="KX5734" s="23"/>
      <c r="KY5734" s="23"/>
    </row>
    <row r="5735" spans="36:311" x14ac:dyDescent="0.2">
      <c r="AJ5735" s="23"/>
      <c r="HH5735"/>
      <c r="IW5735" s="36"/>
      <c r="JI5735"/>
      <c r="JJ5735"/>
      <c r="KX5735" s="23"/>
      <c r="KY5735" s="23"/>
    </row>
    <row r="5736" spans="36:311" x14ac:dyDescent="0.2">
      <c r="AJ5736" s="23"/>
      <c r="HH5736"/>
      <c r="IW5736" s="36"/>
      <c r="JI5736"/>
      <c r="JJ5736"/>
      <c r="KX5736" s="23"/>
      <c r="KY5736" s="23"/>
    </row>
    <row r="5737" spans="36:311" x14ac:dyDescent="0.2">
      <c r="AJ5737" s="23"/>
      <c r="HH5737"/>
      <c r="IW5737" s="36"/>
      <c r="JI5737"/>
      <c r="JJ5737"/>
      <c r="KX5737" s="23"/>
      <c r="KY5737" s="23"/>
    </row>
    <row r="5738" spans="36:311" x14ac:dyDescent="0.2">
      <c r="AJ5738" s="23"/>
      <c r="HH5738"/>
      <c r="IW5738" s="36"/>
      <c r="JI5738"/>
      <c r="JJ5738"/>
      <c r="KX5738" s="23"/>
      <c r="KY5738" s="23"/>
    </row>
    <row r="5739" spans="36:311" x14ac:dyDescent="0.2">
      <c r="AJ5739" s="23"/>
      <c r="HH5739"/>
      <c r="IW5739" s="36"/>
      <c r="JI5739"/>
      <c r="JJ5739"/>
      <c r="KX5739" s="23"/>
      <c r="KY5739" s="23"/>
    </row>
    <row r="5740" spans="36:311" x14ac:dyDescent="0.2">
      <c r="AJ5740" s="23"/>
      <c r="HH5740"/>
      <c r="IW5740" s="36"/>
      <c r="JI5740"/>
      <c r="JJ5740"/>
      <c r="KX5740" s="23"/>
      <c r="KY5740" s="23"/>
    </row>
    <row r="5741" spans="36:311" x14ac:dyDescent="0.2">
      <c r="AJ5741" s="23"/>
      <c r="HH5741"/>
      <c r="IW5741" s="36"/>
      <c r="JI5741"/>
      <c r="JJ5741"/>
      <c r="KX5741" s="23"/>
      <c r="KY5741" s="23"/>
    </row>
    <row r="5742" spans="36:311" x14ac:dyDescent="0.2">
      <c r="AJ5742" s="23"/>
      <c r="HH5742"/>
      <c r="IW5742" s="36"/>
      <c r="JI5742"/>
      <c r="JJ5742"/>
      <c r="KX5742" s="23"/>
      <c r="KY5742" s="23"/>
    </row>
    <row r="5743" spans="36:311" x14ac:dyDescent="0.2">
      <c r="AJ5743" s="23"/>
      <c r="HH5743"/>
      <c r="IW5743" s="36"/>
      <c r="JI5743"/>
      <c r="JJ5743"/>
      <c r="KX5743" s="23"/>
      <c r="KY5743" s="23"/>
    </row>
    <row r="5744" spans="36:311" x14ac:dyDescent="0.2">
      <c r="AJ5744" s="23"/>
      <c r="HH5744"/>
      <c r="IW5744" s="36"/>
      <c r="JI5744"/>
      <c r="JJ5744"/>
      <c r="KX5744" s="23"/>
      <c r="KY5744" s="23"/>
    </row>
    <row r="5745" spans="36:311" x14ac:dyDescent="0.2">
      <c r="AJ5745" s="23"/>
      <c r="HH5745"/>
      <c r="IW5745" s="36"/>
      <c r="JI5745"/>
      <c r="JJ5745"/>
      <c r="KX5745" s="23"/>
      <c r="KY5745" s="23"/>
    </row>
    <row r="5746" spans="36:311" x14ac:dyDescent="0.2">
      <c r="AJ5746" s="23"/>
      <c r="HH5746"/>
      <c r="IW5746" s="36"/>
      <c r="JI5746"/>
      <c r="JJ5746"/>
      <c r="KX5746" s="23"/>
      <c r="KY5746" s="23"/>
    </row>
    <row r="5747" spans="36:311" x14ac:dyDescent="0.2">
      <c r="AJ5747" s="23"/>
      <c r="HH5747"/>
      <c r="IW5747" s="36"/>
      <c r="JI5747"/>
      <c r="JJ5747"/>
      <c r="KX5747" s="23"/>
      <c r="KY5747" s="23"/>
    </row>
    <row r="5748" spans="36:311" x14ac:dyDescent="0.2">
      <c r="AJ5748" s="23"/>
      <c r="HH5748"/>
      <c r="IW5748" s="36"/>
      <c r="JI5748"/>
      <c r="JJ5748"/>
      <c r="KX5748" s="23"/>
      <c r="KY5748" s="23"/>
    </row>
    <row r="5749" spans="36:311" x14ac:dyDescent="0.2">
      <c r="AJ5749" s="23"/>
      <c r="HH5749"/>
      <c r="IW5749" s="36"/>
      <c r="JI5749"/>
      <c r="JJ5749"/>
      <c r="KX5749" s="23"/>
      <c r="KY5749" s="23"/>
    </row>
    <row r="5750" spans="36:311" x14ac:dyDescent="0.2">
      <c r="AJ5750" s="23"/>
      <c r="HH5750"/>
      <c r="IW5750" s="36"/>
      <c r="JI5750"/>
      <c r="JJ5750"/>
      <c r="KX5750" s="23"/>
      <c r="KY5750" s="23"/>
    </row>
    <row r="5751" spans="36:311" x14ac:dyDescent="0.2">
      <c r="AJ5751" s="23"/>
      <c r="HH5751"/>
      <c r="IW5751" s="36"/>
      <c r="JI5751"/>
      <c r="JJ5751"/>
      <c r="KX5751" s="23"/>
      <c r="KY5751" s="23"/>
    </row>
    <row r="5752" spans="36:311" x14ac:dyDescent="0.2">
      <c r="AJ5752" s="23"/>
      <c r="HH5752"/>
      <c r="IW5752" s="36"/>
      <c r="JI5752"/>
      <c r="JJ5752"/>
      <c r="KX5752" s="23"/>
      <c r="KY5752" s="23"/>
    </row>
    <row r="5753" spans="36:311" x14ac:dyDescent="0.2">
      <c r="AJ5753" s="23"/>
      <c r="HH5753"/>
      <c r="IW5753" s="36"/>
      <c r="JI5753"/>
      <c r="JJ5753"/>
      <c r="KX5753" s="23"/>
      <c r="KY5753" s="23"/>
    </row>
    <row r="5754" spans="36:311" x14ac:dyDescent="0.2">
      <c r="AJ5754" s="23"/>
      <c r="HH5754"/>
      <c r="IW5754" s="36"/>
      <c r="JI5754"/>
      <c r="JJ5754"/>
      <c r="KX5754" s="23"/>
      <c r="KY5754" s="23"/>
    </row>
    <row r="5755" spans="36:311" x14ac:dyDescent="0.2">
      <c r="AJ5755" s="23"/>
      <c r="HH5755"/>
      <c r="IW5755" s="36"/>
      <c r="JI5755"/>
      <c r="JJ5755"/>
      <c r="KX5755" s="23"/>
      <c r="KY5755" s="23"/>
    </row>
    <row r="5756" spans="36:311" x14ac:dyDescent="0.2">
      <c r="AJ5756" s="23"/>
      <c r="HH5756"/>
      <c r="IW5756" s="36"/>
      <c r="JI5756"/>
      <c r="JJ5756"/>
      <c r="KX5756" s="23"/>
      <c r="KY5756" s="23"/>
    </row>
    <row r="5757" spans="36:311" x14ac:dyDescent="0.2">
      <c r="AJ5757" s="23"/>
      <c r="HH5757"/>
      <c r="IW5757" s="36"/>
      <c r="JI5757"/>
      <c r="JJ5757"/>
      <c r="KX5757" s="23"/>
      <c r="KY5757" s="23"/>
    </row>
    <row r="5758" spans="36:311" x14ac:dyDescent="0.2">
      <c r="AJ5758" s="23"/>
      <c r="HH5758"/>
      <c r="IW5758" s="36"/>
      <c r="JI5758"/>
      <c r="JJ5758"/>
      <c r="KX5758" s="23"/>
      <c r="KY5758" s="23"/>
    </row>
    <row r="5759" spans="36:311" x14ac:dyDescent="0.2">
      <c r="AJ5759" s="23"/>
      <c r="HH5759"/>
      <c r="IW5759" s="36"/>
      <c r="JI5759"/>
      <c r="JJ5759"/>
      <c r="KX5759" s="23"/>
      <c r="KY5759" s="23"/>
    </row>
    <row r="5760" spans="36:311" x14ac:dyDescent="0.2">
      <c r="AJ5760" s="23"/>
      <c r="HH5760"/>
      <c r="IW5760" s="36"/>
      <c r="JI5760"/>
      <c r="JJ5760"/>
      <c r="KX5760" s="23"/>
      <c r="KY5760" s="23"/>
    </row>
    <row r="5761" spans="36:311" x14ac:dyDescent="0.2">
      <c r="AJ5761" s="23"/>
      <c r="HH5761"/>
      <c r="IW5761" s="36"/>
      <c r="JI5761"/>
      <c r="JJ5761"/>
      <c r="KX5761" s="23"/>
      <c r="KY5761" s="23"/>
    </row>
    <row r="5762" spans="36:311" x14ac:dyDescent="0.2">
      <c r="AJ5762" s="23"/>
      <c r="HH5762"/>
      <c r="IW5762" s="36"/>
      <c r="JI5762"/>
      <c r="JJ5762"/>
      <c r="KX5762" s="23"/>
      <c r="KY5762" s="23"/>
    </row>
    <row r="5763" spans="36:311" x14ac:dyDescent="0.2">
      <c r="AJ5763" s="23"/>
      <c r="HH5763"/>
      <c r="IW5763" s="36"/>
      <c r="JI5763"/>
      <c r="JJ5763"/>
      <c r="KX5763" s="23"/>
      <c r="KY5763" s="23"/>
    </row>
    <row r="5764" spans="36:311" x14ac:dyDescent="0.2">
      <c r="AJ5764" s="23"/>
      <c r="HH5764"/>
      <c r="IW5764" s="36"/>
      <c r="JI5764"/>
      <c r="JJ5764"/>
      <c r="KX5764" s="23"/>
      <c r="KY5764" s="23"/>
    </row>
    <row r="5765" spans="36:311" x14ac:dyDescent="0.2">
      <c r="AJ5765" s="23"/>
      <c r="HH5765"/>
      <c r="IW5765" s="36"/>
      <c r="JI5765"/>
      <c r="JJ5765"/>
      <c r="KX5765" s="23"/>
      <c r="KY5765" s="23"/>
    </row>
    <row r="5766" spans="36:311" x14ac:dyDescent="0.2">
      <c r="AJ5766" s="23"/>
      <c r="HH5766"/>
      <c r="IW5766" s="36"/>
      <c r="JI5766"/>
      <c r="JJ5766"/>
      <c r="KX5766" s="23"/>
      <c r="KY5766" s="23"/>
    </row>
    <row r="5767" spans="36:311" x14ac:dyDescent="0.2">
      <c r="AJ5767" s="23"/>
      <c r="HH5767"/>
      <c r="IW5767" s="36"/>
      <c r="JI5767"/>
      <c r="JJ5767"/>
      <c r="KX5767" s="23"/>
      <c r="KY5767" s="23"/>
    </row>
    <row r="5768" spans="36:311" x14ac:dyDescent="0.2">
      <c r="AJ5768" s="23"/>
      <c r="HH5768"/>
      <c r="IW5768" s="36"/>
      <c r="JI5768"/>
      <c r="JJ5768"/>
      <c r="KX5768" s="23"/>
      <c r="KY5768" s="23"/>
    </row>
    <row r="5769" spans="36:311" x14ac:dyDescent="0.2">
      <c r="AJ5769" s="23"/>
      <c r="HH5769"/>
      <c r="IW5769" s="36"/>
      <c r="JI5769"/>
      <c r="JJ5769"/>
      <c r="KX5769" s="23"/>
      <c r="KY5769" s="23"/>
    </row>
    <row r="5770" spans="36:311" x14ac:dyDescent="0.2">
      <c r="AJ5770" s="23"/>
      <c r="HH5770"/>
      <c r="IW5770" s="36"/>
      <c r="JI5770"/>
      <c r="JJ5770"/>
      <c r="KX5770" s="23"/>
      <c r="KY5770" s="23"/>
    </row>
    <row r="5771" spans="36:311" x14ac:dyDescent="0.2">
      <c r="AJ5771" s="23"/>
      <c r="HH5771"/>
      <c r="IW5771" s="36"/>
      <c r="JI5771"/>
      <c r="JJ5771"/>
      <c r="KX5771" s="23"/>
      <c r="KY5771" s="23"/>
    </row>
    <row r="5772" spans="36:311" x14ac:dyDescent="0.2">
      <c r="AJ5772" s="23"/>
      <c r="HH5772"/>
      <c r="IW5772" s="36"/>
      <c r="JI5772"/>
      <c r="JJ5772"/>
      <c r="KX5772" s="23"/>
      <c r="KY5772" s="23"/>
    </row>
    <row r="5773" spans="36:311" x14ac:dyDescent="0.2">
      <c r="AJ5773" s="23"/>
      <c r="HH5773"/>
      <c r="IW5773" s="36"/>
      <c r="JI5773"/>
      <c r="JJ5773"/>
      <c r="KX5773" s="23"/>
      <c r="KY5773" s="23"/>
    </row>
    <row r="5774" spans="36:311" x14ac:dyDescent="0.2">
      <c r="AJ5774" s="23"/>
      <c r="HH5774"/>
      <c r="IW5774" s="36"/>
      <c r="JI5774"/>
      <c r="JJ5774"/>
      <c r="KX5774" s="23"/>
      <c r="KY5774" s="23"/>
    </row>
    <row r="5775" spans="36:311" x14ac:dyDescent="0.2">
      <c r="AJ5775" s="23"/>
      <c r="HH5775"/>
      <c r="IW5775" s="36"/>
      <c r="JI5775"/>
      <c r="JJ5775"/>
      <c r="KX5775" s="23"/>
      <c r="KY5775" s="23"/>
    </row>
    <row r="5776" spans="36:311" x14ac:dyDescent="0.2">
      <c r="AJ5776" s="23"/>
      <c r="HH5776"/>
      <c r="IW5776" s="36"/>
      <c r="JI5776"/>
      <c r="JJ5776"/>
      <c r="KX5776" s="23"/>
      <c r="KY5776" s="23"/>
    </row>
    <row r="5777" spans="36:311" x14ac:dyDescent="0.2">
      <c r="AJ5777" s="23"/>
      <c r="HH5777"/>
      <c r="IW5777" s="36"/>
      <c r="JI5777"/>
      <c r="JJ5777"/>
      <c r="KX5777" s="23"/>
      <c r="KY5777" s="23"/>
    </row>
    <row r="5778" spans="36:311" x14ac:dyDescent="0.2">
      <c r="AJ5778" s="23"/>
      <c r="HH5778"/>
      <c r="IW5778" s="36"/>
      <c r="JI5778"/>
      <c r="JJ5778"/>
      <c r="KX5778" s="23"/>
      <c r="KY5778" s="23"/>
    </row>
    <row r="5779" spans="36:311" x14ac:dyDescent="0.2">
      <c r="AJ5779" s="23"/>
      <c r="HH5779"/>
      <c r="IW5779" s="36"/>
      <c r="JI5779"/>
      <c r="JJ5779"/>
      <c r="KX5779" s="23"/>
      <c r="KY5779" s="23"/>
    </row>
    <row r="5780" spans="36:311" x14ac:dyDescent="0.2">
      <c r="AJ5780" s="23"/>
      <c r="HH5780"/>
      <c r="IW5780" s="36"/>
      <c r="JI5780"/>
      <c r="JJ5780"/>
      <c r="KX5780" s="23"/>
      <c r="KY5780" s="23"/>
    </row>
    <row r="5781" spans="36:311" x14ac:dyDescent="0.2">
      <c r="AJ5781" s="23"/>
      <c r="HH5781"/>
      <c r="IW5781" s="36"/>
      <c r="JI5781"/>
      <c r="JJ5781"/>
      <c r="KX5781" s="23"/>
      <c r="KY5781" s="23"/>
    </row>
    <row r="5782" spans="36:311" x14ac:dyDescent="0.2">
      <c r="AJ5782" s="23"/>
      <c r="HH5782"/>
      <c r="IW5782" s="36"/>
      <c r="JI5782"/>
      <c r="JJ5782"/>
      <c r="KX5782" s="23"/>
      <c r="KY5782" s="23"/>
    </row>
    <row r="5783" spans="36:311" x14ac:dyDescent="0.2">
      <c r="AJ5783" s="23"/>
      <c r="HH5783"/>
      <c r="IW5783" s="36"/>
      <c r="JI5783"/>
      <c r="JJ5783"/>
      <c r="KX5783" s="23"/>
      <c r="KY5783" s="23"/>
    </row>
    <row r="5784" spans="36:311" x14ac:dyDescent="0.2">
      <c r="AJ5784" s="23"/>
      <c r="HH5784"/>
      <c r="IW5784" s="36"/>
      <c r="JI5784"/>
      <c r="JJ5784"/>
      <c r="KX5784" s="23"/>
      <c r="KY5784" s="23"/>
    </row>
    <row r="5785" spans="36:311" x14ac:dyDescent="0.2">
      <c r="AJ5785" s="23"/>
      <c r="HH5785"/>
      <c r="IW5785" s="36"/>
      <c r="JI5785"/>
      <c r="JJ5785"/>
      <c r="KX5785" s="23"/>
      <c r="KY5785" s="23"/>
    </row>
    <row r="5786" spans="36:311" x14ac:dyDescent="0.2">
      <c r="AJ5786" s="23"/>
      <c r="HH5786"/>
      <c r="IW5786" s="36"/>
      <c r="JI5786"/>
      <c r="JJ5786"/>
      <c r="KX5786" s="23"/>
      <c r="KY5786" s="23"/>
    </row>
    <row r="5787" spans="36:311" x14ac:dyDescent="0.2">
      <c r="AJ5787" s="23"/>
      <c r="HH5787"/>
      <c r="IW5787" s="36"/>
      <c r="JI5787"/>
      <c r="JJ5787"/>
      <c r="KX5787" s="23"/>
      <c r="KY5787" s="23"/>
    </row>
    <row r="5788" spans="36:311" x14ac:dyDescent="0.2">
      <c r="AJ5788" s="23"/>
      <c r="HH5788"/>
      <c r="IW5788" s="36"/>
      <c r="JI5788"/>
      <c r="JJ5788"/>
      <c r="KX5788" s="23"/>
      <c r="KY5788" s="23"/>
    </row>
    <row r="5789" spans="36:311" x14ac:dyDescent="0.2">
      <c r="AJ5789" s="23"/>
      <c r="HH5789"/>
      <c r="IW5789" s="36"/>
      <c r="JI5789"/>
      <c r="JJ5789"/>
      <c r="KX5789" s="23"/>
      <c r="KY5789" s="23"/>
    </row>
    <row r="5790" spans="36:311" x14ac:dyDescent="0.2">
      <c r="AJ5790" s="23"/>
      <c r="HH5790"/>
      <c r="IW5790" s="36"/>
      <c r="JI5790"/>
      <c r="JJ5790"/>
      <c r="KX5790" s="23"/>
      <c r="KY5790" s="23"/>
    </row>
    <row r="5791" spans="36:311" x14ac:dyDescent="0.2">
      <c r="AJ5791" s="23"/>
      <c r="HH5791"/>
      <c r="IW5791" s="36"/>
      <c r="JI5791"/>
      <c r="JJ5791"/>
      <c r="KX5791" s="23"/>
      <c r="KY5791" s="23"/>
    </row>
    <row r="5792" spans="36:311" x14ac:dyDescent="0.2">
      <c r="AJ5792" s="23"/>
      <c r="HH5792"/>
      <c r="IW5792" s="36"/>
      <c r="JI5792"/>
      <c r="JJ5792"/>
      <c r="KX5792" s="23"/>
      <c r="KY5792" s="23"/>
    </row>
    <row r="5793" spans="36:311" x14ac:dyDescent="0.2">
      <c r="AJ5793" s="23"/>
      <c r="HH5793"/>
      <c r="IW5793" s="36"/>
      <c r="JI5793"/>
      <c r="JJ5793"/>
      <c r="KX5793" s="23"/>
      <c r="KY5793" s="23"/>
    </row>
    <row r="5794" spans="36:311" x14ac:dyDescent="0.2">
      <c r="AJ5794" s="23"/>
      <c r="HH5794"/>
      <c r="IW5794" s="36"/>
      <c r="JI5794"/>
      <c r="JJ5794"/>
      <c r="KX5794" s="23"/>
      <c r="KY5794" s="23"/>
    </row>
    <row r="5795" spans="36:311" x14ac:dyDescent="0.2">
      <c r="AJ5795" s="23"/>
      <c r="HH5795"/>
      <c r="IW5795" s="36"/>
      <c r="JI5795"/>
      <c r="JJ5795"/>
      <c r="KX5795" s="23"/>
      <c r="KY5795" s="23"/>
    </row>
    <row r="5796" spans="36:311" x14ac:dyDescent="0.2">
      <c r="AJ5796" s="23"/>
      <c r="HH5796"/>
      <c r="IW5796" s="36"/>
      <c r="JI5796"/>
      <c r="JJ5796"/>
      <c r="KX5796" s="23"/>
      <c r="KY5796" s="23"/>
    </row>
    <row r="5797" spans="36:311" x14ac:dyDescent="0.2">
      <c r="AJ5797" s="23"/>
      <c r="HH5797"/>
      <c r="IW5797" s="36"/>
      <c r="JI5797"/>
      <c r="JJ5797"/>
      <c r="KX5797" s="23"/>
      <c r="KY5797" s="23"/>
    </row>
    <row r="5798" spans="36:311" x14ac:dyDescent="0.2">
      <c r="AJ5798" s="23"/>
      <c r="HH5798"/>
      <c r="IW5798" s="36"/>
      <c r="JI5798"/>
      <c r="JJ5798"/>
      <c r="KX5798" s="23"/>
      <c r="KY5798" s="23"/>
    </row>
    <row r="5799" spans="36:311" x14ac:dyDescent="0.2">
      <c r="AJ5799" s="23"/>
      <c r="HH5799"/>
      <c r="IW5799" s="36"/>
      <c r="JI5799"/>
      <c r="JJ5799"/>
      <c r="KX5799" s="23"/>
      <c r="KY5799" s="23"/>
    </row>
    <row r="5800" spans="36:311" x14ac:dyDescent="0.2">
      <c r="AJ5800" s="23"/>
      <c r="HH5800"/>
      <c r="IW5800" s="36"/>
      <c r="JI5800"/>
      <c r="JJ5800"/>
      <c r="KX5800" s="23"/>
      <c r="KY5800" s="23"/>
    </row>
    <row r="5801" spans="36:311" x14ac:dyDescent="0.2">
      <c r="AJ5801" s="23"/>
      <c r="HH5801"/>
      <c r="IW5801" s="36"/>
      <c r="JI5801"/>
      <c r="JJ5801"/>
      <c r="KX5801" s="23"/>
      <c r="KY5801" s="23"/>
    </row>
    <row r="5802" spans="36:311" x14ac:dyDescent="0.2">
      <c r="AJ5802" s="23"/>
      <c r="HH5802"/>
      <c r="IW5802" s="36"/>
      <c r="JI5802"/>
      <c r="JJ5802"/>
      <c r="KX5802" s="23"/>
      <c r="KY5802" s="23"/>
    </row>
    <row r="5803" spans="36:311" x14ac:dyDescent="0.2">
      <c r="AJ5803" s="23"/>
      <c r="HH5803"/>
      <c r="IW5803" s="36"/>
      <c r="JI5803"/>
      <c r="JJ5803"/>
      <c r="KX5803" s="23"/>
      <c r="KY5803" s="23"/>
    </row>
    <row r="5804" spans="36:311" x14ac:dyDescent="0.2">
      <c r="AJ5804" s="23"/>
      <c r="HH5804"/>
      <c r="IW5804" s="36"/>
      <c r="JI5804"/>
      <c r="JJ5804"/>
      <c r="KX5804" s="23"/>
      <c r="KY5804" s="23"/>
    </row>
    <row r="5805" spans="36:311" x14ac:dyDescent="0.2">
      <c r="AJ5805" s="23"/>
      <c r="HH5805"/>
      <c r="IW5805" s="36"/>
      <c r="JI5805"/>
      <c r="JJ5805"/>
      <c r="KX5805" s="23"/>
      <c r="KY5805" s="23"/>
    </row>
    <row r="5806" spans="36:311" x14ac:dyDescent="0.2">
      <c r="AJ5806" s="23"/>
      <c r="HH5806"/>
      <c r="IW5806" s="36"/>
      <c r="JI5806"/>
      <c r="JJ5806"/>
      <c r="KX5806" s="23"/>
      <c r="KY5806" s="23"/>
    </row>
    <row r="5807" spans="36:311" x14ac:dyDescent="0.2">
      <c r="AJ5807" s="23"/>
      <c r="HH5807"/>
      <c r="IW5807" s="36"/>
      <c r="JI5807"/>
      <c r="JJ5807"/>
      <c r="KX5807" s="23"/>
      <c r="KY5807" s="23"/>
    </row>
    <row r="5808" spans="36:311" x14ac:dyDescent="0.2">
      <c r="AJ5808" s="23"/>
      <c r="HH5808"/>
      <c r="IW5808" s="36"/>
      <c r="JI5808"/>
      <c r="JJ5808"/>
      <c r="KX5808" s="23"/>
      <c r="KY5808" s="23"/>
    </row>
    <row r="5809" spans="36:311" x14ac:dyDescent="0.2">
      <c r="AJ5809" s="23"/>
      <c r="HH5809"/>
      <c r="IW5809" s="36"/>
      <c r="JI5809"/>
      <c r="JJ5809"/>
      <c r="KX5809" s="23"/>
      <c r="KY5809" s="23"/>
    </row>
    <row r="5810" spans="36:311" x14ac:dyDescent="0.2">
      <c r="AJ5810" s="23"/>
      <c r="HH5810"/>
      <c r="IW5810" s="36"/>
      <c r="JI5810"/>
      <c r="JJ5810"/>
      <c r="KX5810" s="23"/>
      <c r="KY5810" s="23"/>
    </row>
    <row r="5811" spans="36:311" x14ac:dyDescent="0.2">
      <c r="AJ5811" s="23"/>
      <c r="HH5811"/>
      <c r="IW5811" s="36"/>
      <c r="JI5811"/>
      <c r="JJ5811"/>
      <c r="KX5811" s="23"/>
      <c r="KY5811" s="23"/>
    </row>
    <row r="5812" spans="36:311" x14ac:dyDescent="0.2">
      <c r="AJ5812" s="23"/>
      <c r="HH5812"/>
      <c r="IW5812" s="36"/>
      <c r="JI5812"/>
      <c r="JJ5812"/>
      <c r="KX5812" s="23"/>
      <c r="KY5812" s="23"/>
    </row>
    <row r="5813" spans="36:311" x14ac:dyDescent="0.2">
      <c r="AJ5813" s="23"/>
      <c r="HH5813"/>
      <c r="IW5813" s="36"/>
      <c r="JI5813"/>
      <c r="JJ5813"/>
      <c r="KX5813" s="23"/>
      <c r="KY5813" s="23"/>
    </row>
    <row r="5814" spans="36:311" x14ac:dyDescent="0.2">
      <c r="AJ5814" s="23"/>
      <c r="HH5814"/>
      <c r="IW5814" s="36"/>
      <c r="JI5814"/>
      <c r="JJ5814"/>
      <c r="KX5814" s="23"/>
      <c r="KY5814" s="23"/>
    </row>
    <row r="5815" spans="36:311" x14ac:dyDescent="0.2">
      <c r="AJ5815" s="23"/>
      <c r="HH5815"/>
      <c r="IW5815" s="36"/>
      <c r="JI5815"/>
      <c r="JJ5815"/>
      <c r="KX5815" s="23"/>
      <c r="KY5815" s="23"/>
    </row>
    <row r="5816" spans="36:311" x14ac:dyDescent="0.2">
      <c r="AJ5816" s="23"/>
      <c r="HH5816"/>
      <c r="IW5816" s="36"/>
      <c r="JI5816"/>
      <c r="JJ5816"/>
      <c r="KX5816" s="23"/>
      <c r="KY5816" s="23"/>
    </row>
    <row r="5817" spans="36:311" x14ac:dyDescent="0.2">
      <c r="AJ5817" s="23"/>
      <c r="HH5817"/>
      <c r="IW5817" s="36"/>
      <c r="JI5817"/>
      <c r="JJ5817"/>
      <c r="KX5817" s="23"/>
      <c r="KY5817" s="23"/>
    </row>
    <row r="5818" spans="36:311" x14ac:dyDescent="0.2">
      <c r="AJ5818" s="23"/>
      <c r="HH5818"/>
      <c r="IW5818" s="36"/>
      <c r="JI5818"/>
      <c r="JJ5818"/>
      <c r="KX5818" s="23"/>
      <c r="KY5818" s="23"/>
    </row>
    <row r="5819" spans="36:311" x14ac:dyDescent="0.2">
      <c r="AJ5819" s="23"/>
      <c r="HH5819"/>
      <c r="IW5819" s="36"/>
      <c r="JI5819"/>
      <c r="JJ5819"/>
      <c r="KX5819" s="23"/>
      <c r="KY5819" s="23"/>
    </row>
    <row r="5820" spans="36:311" x14ac:dyDescent="0.2">
      <c r="AJ5820" s="23"/>
      <c r="HH5820"/>
      <c r="IW5820" s="36"/>
      <c r="JI5820"/>
      <c r="JJ5820"/>
      <c r="KX5820" s="23"/>
      <c r="KY5820" s="23"/>
    </row>
    <row r="5821" spans="36:311" x14ac:dyDescent="0.2">
      <c r="AJ5821" s="23"/>
      <c r="HH5821"/>
      <c r="IW5821" s="36"/>
      <c r="JI5821"/>
      <c r="JJ5821"/>
      <c r="KX5821" s="23"/>
      <c r="KY5821" s="23"/>
    </row>
    <row r="5822" spans="36:311" x14ac:dyDescent="0.2">
      <c r="AJ5822" s="23"/>
      <c r="HH5822"/>
      <c r="IW5822" s="36"/>
      <c r="JI5822"/>
      <c r="JJ5822"/>
      <c r="KX5822" s="23"/>
      <c r="KY5822" s="23"/>
    </row>
    <row r="5823" spans="36:311" x14ac:dyDescent="0.2">
      <c r="AJ5823" s="23"/>
      <c r="HH5823"/>
      <c r="IW5823" s="36"/>
      <c r="JI5823"/>
      <c r="JJ5823"/>
      <c r="KX5823" s="23"/>
      <c r="KY5823" s="23"/>
    </row>
    <row r="5824" spans="36:311" x14ac:dyDescent="0.2">
      <c r="AJ5824" s="23"/>
      <c r="HH5824"/>
      <c r="IW5824" s="36"/>
      <c r="JI5824"/>
      <c r="JJ5824"/>
      <c r="KX5824" s="23"/>
      <c r="KY5824" s="23"/>
    </row>
    <row r="5825" spans="36:311" x14ac:dyDescent="0.2">
      <c r="AJ5825" s="23"/>
      <c r="HH5825"/>
      <c r="IW5825" s="36"/>
      <c r="JI5825"/>
      <c r="JJ5825"/>
      <c r="KX5825" s="23"/>
      <c r="KY5825" s="23"/>
    </row>
    <row r="5826" spans="36:311" x14ac:dyDescent="0.2">
      <c r="AJ5826" s="23"/>
      <c r="HH5826"/>
      <c r="IW5826" s="36"/>
      <c r="JI5826"/>
      <c r="JJ5826"/>
      <c r="KX5826" s="23"/>
      <c r="KY5826" s="23"/>
    </row>
    <row r="5827" spans="36:311" x14ac:dyDescent="0.2">
      <c r="AJ5827" s="23"/>
      <c r="HH5827"/>
      <c r="IW5827" s="36"/>
      <c r="JI5827"/>
      <c r="JJ5827"/>
      <c r="KX5827" s="23"/>
      <c r="KY5827" s="23"/>
    </row>
    <row r="5828" spans="36:311" x14ac:dyDescent="0.2">
      <c r="AJ5828" s="23"/>
      <c r="HH5828"/>
      <c r="IW5828" s="36"/>
      <c r="JI5828"/>
      <c r="JJ5828"/>
      <c r="KX5828" s="23"/>
      <c r="KY5828" s="23"/>
    </row>
    <row r="5829" spans="36:311" x14ac:dyDescent="0.2">
      <c r="AJ5829" s="23"/>
      <c r="HH5829"/>
      <c r="IW5829" s="36"/>
      <c r="JI5829"/>
      <c r="JJ5829"/>
      <c r="KX5829" s="23"/>
      <c r="KY5829" s="23"/>
    </row>
    <row r="5830" spans="36:311" x14ac:dyDescent="0.2">
      <c r="AJ5830" s="23"/>
      <c r="HH5830"/>
      <c r="IW5830" s="36"/>
      <c r="JI5830"/>
      <c r="JJ5830"/>
      <c r="KX5830" s="23"/>
      <c r="KY5830" s="23"/>
    </row>
    <row r="5831" spans="36:311" x14ac:dyDescent="0.2">
      <c r="AJ5831" s="23"/>
      <c r="HH5831"/>
      <c r="IW5831" s="36"/>
      <c r="JI5831"/>
      <c r="JJ5831"/>
      <c r="KX5831" s="23"/>
      <c r="KY5831" s="23"/>
    </row>
    <row r="5832" spans="36:311" x14ac:dyDescent="0.2">
      <c r="AJ5832" s="23"/>
      <c r="HH5832"/>
      <c r="IW5832" s="36"/>
      <c r="JI5832"/>
      <c r="JJ5832"/>
      <c r="KX5832" s="23"/>
      <c r="KY5832" s="23"/>
    </row>
    <row r="5833" spans="36:311" x14ac:dyDescent="0.2">
      <c r="AJ5833" s="23"/>
      <c r="HH5833"/>
      <c r="IW5833" s="36"/>
      <c r="JI5833"/>
      <c r="JJ5833"/>
      <c r="KX5833" s="23"/>
      <c r="KY5833" s="23"/>
    </row>
    <row r="5834" spans="36:311" x14ac:dyDescent="0.2">
      <c r="AJ5834" s="23"/>
      <c r="HH5834"/>
      <c r="IW5834" s="36"/>
      <c r="JI5834"/>
      <c r="JJ5834"/>
      <c r="KX5834" s="23"/>
      <c r="KY5834" s="23"/>
    </row>
    <row r="5835" spans="36:311" x14ac:dyDescent="0.2">
      <c r="AJ5835" s="23"/>
      <c r="HH5835"/>
      <c r="IW5835" s="36"/>
      <c r="JI5835"/>
      <c r="JJ5835"/>
      <c r="KX5835" s="23"/>
      <c r="KY5835" s="23"/>
    </row>
    <row r="5836" spans="36:311" x14ac:dyDescent="0.2">
      <c r="AJ5836" s="23"/>
      <c r="HH5836"/>
      <c r="IW5836" s="36"/>
      <c r="JI5836"/>
      <c r="JJ5836"/>
      <c r="KX5836" s="23"/>
      <c r="KY5836" s="23"/>
    </row>
    <row r="5837" spans="36:311" x14ac:dyDescent="0.2">
      <c r="AJ5837" s="23"/>
      <c r="HH5837"/>
      <c r="IW5837" s="36"/>
      <c r="JI5837"/>
      <c r="JJ5837"/>
      <c r="KX5837" s="23"/>
      <c r="KY5837" s="23"/>
    </row>
    <row r="5838" spans="36:311" x14ac:dyDescent="0.2">
      <c r="AJ5838" s="23"/>
      <c r="HH5838"/>
      <c r="IW5838" s="36"/>
      <c r="JI5838"/>
      <c r="JJ5838"/>
      <c r="KX5838" s="23"/>
      <c r="KY5838" s="23"/>
    </row>
    <row r="5839" spans="36:311" x14ac:dyDescent="0.2">
      <c r="AJ5839" s="23"/>
      <c r="HH5839"/>
      <c r="IW5839" s="36"/>
      <c r="JI5839"/>
      <c r="JJ5839"/>
      <c r="KX5839" s="23"/>
      <c r="KY5839" s="23"/>
    </row>
    <row r="5840" spans="36:311" x14ac:dyDescent="0.2">
      <c r="AJ5840" s="23"/>
      <c r="HH5840"/>
      <c r="IW5840" s="36"/>
      <c r="JI5840"/>
      <c r="JJ5840"/>
      <c r="KX5840" s="23"/>
      <c r="KY5840" s="23"/>
    </row>
    <row r="5841" spans="36:311" x14ac:dyDescent="0.2">
      <c r="AJ5841" s="23"/>
      <c r="HH5841"/>
      <c r="IW5841" s="36"/>
      <c r="JI5841"/>
      <c r="JJ5841"/>
      <c r="KX5841" s="23"/>
      <c r="KY5841" s="23"/>
    </row>
    <row r="5842" spans="36:311" x14ac:dyDescent="0.2">
      <c r="AJ5842" s="23"/>
      <c r="HH5842"/>
      <c r="IW5842" s="36"/>
      <c r="JI5842"/>
      <c r="JJ5842"/>
      <c r="KX5842" s="23"/>
      <c r="KY5842" s="23"/>
    </row>
    <row r="5843" spans="36:311" x14ac:dyDescent="0.2">
      <c r="AJ5843" s="23"/>
      <c r="HH5843"/>
      <c r="IW5843" s="36"/>
      <c r="JI5843"/>
      <c r="JJ5843"/>
      <c r="KX5843" s="23"/>
      <c r="KY5843" s="23"/>
    </row>
    <row r="5844" spans="36:311" x14ac:dyDescent="0.2">
      <c r="AJ5844" s="23"/>
      <c r="HH5844"/>
      <c r="IW5844" s="36"/>
      <c r="JI5844"/>
      <c r="JJ5844"/>
      <c r="KX5844" s="23"/>
      <c r="KY5844" s="23"/>
    </row>
    <row r="5845" spans="36:311" x14ac:dyDescent="0.2">
      <c r="AJ5845" s="23"/>
      <c r="HH5845"/>
      <c r="IW5845" s="36"/>
      <c r="JI5845"/>
      <c r="JJ5845"/>
      <c r="KX5845" s="23"/>
      <c r="KY5845" s="23"/>
    </row>
    <row r="5846" spans="36:311" x14ac:dyDescent="0.2">
      <c r="AJ5846" s="23"/>
      <c r="HH5846"/>
      <c r="IW5846" s="36"/>
      <c r="JI5846"/>
      <c r="JJ5846"/>
      <c r="KX5846" s="23"/>
      <c r="KY5846" s="23"/>
    </row>
    <row r="5847" spans="36:311" x14ac:dyDescent="0.2">
      <c r="AJ5847" s="23"/>
      <c r="HH5847"/>
      <c r="IW5847" s="36"/>
      <c r="JI5847"/>
      <c r="JJ5847"/>
      <c r="KX5847" s="23"/>
      <c r="KY5847" s="23"/>
    </row>
    <row r="5848" spans="36:311" x14ac:dyDescent="0.2">
      <c r="AJ5848" s="23"/>
      <c r="HH5848"/>
      <c r="IW5848" s="36"/>
      <c r="JI5848"/>
      <c r="JJ5848"/>
      <c r="KX5848" s="23"/>
      <c r="KY5848" s="23"/>
    </row>
    <row r="5849" spans="36:311" x14ac:dyDescent="0.2">
      <c r="AJ5849" s="23"/>
      <c r="HH5849"/>
      <c r="IW5849" s="36"/>
      <c r="JI5849"/>
      <c r="JJ5849"/>
      <c r="KX5849" s="23"/>
      <c r="KY5849" s="23"/>
    </row>
    <row r="5850" spans="36:311" x14ac:dyDescent="0.2">
      <c r="AJ5850" s="23"/>
      <c r="HH5850"/>
      <c r="IW5850" s="36"/>
      <c r="JI5850"/>
      <c r="JJ5850"/>
      <c r="KX5850" s="23"/>
      <c r="KY5850" s="23"/>
    </row>
    <row r="5851" spans="36:311" x14ac:dyDescent="0.2">
      <c r="AJ5851" s="23"/>
      <c r="HH5851"/>
      <c r="IW5851" s="36"/>
      <c r="JI5851"/>
      <c r="JJ5851"/>
      <c r="KX5851" s="23"/>
      <c r="KY5851" s="23"/>
    </row>
    <row r="5852" spans="36:311" x14ac:dyDescent="0.2">
      <c r="AJ5852" s="23"/>
      <c r="HH5852"/>
      <c r="IW5852" s="36"/>
      <c r="JI5852"/>
      <c r="JJ5852"/>
      <c r="KX5852" s="23"/>
      <c r="KY5852" s="23"/>
    </row>
    <row r="5853" spans="36:311" x14ac:dyDescent="0.2">
      <c r="AJ5853" s="23"/>
      <c r="HH5853"/>
      <c r="IW5853" s="36"/>
      <c r="JI5853"/>
      <c r="JJ5853"/>
      <c r="KX5853" s="23"/>
      <c r="KY5853" s="23"/>
    </row>
    <row r="5854" spans="36:311" x14ac:dyDescent="0.2">
      <c r="AJ5854" s="23"/>
      <c r="HH5854"/>
      <c r="IW5854" s="36"/>
      <c r="JI5854"/>
      <c r="JJ5854"/>
      <c r="KX5854" s="23"/>
      <c r="KY5854" s="23"/>
    </row>
    <row r="5855" spans="36:311" x14ac:dyDescent="0.2">
      <c r="AJ5855" s="23"/>
      <c r="HH5855"/>
      <c r="IW5855" s="36"/>
      <c r="JI5855"/>
      <c r="JJ5855"/>
      <c r="KX5855" s="23"/>
      <c r="KY5855" s="23"/>
    </row>
    <row r="5856" spans="36:311" x14ac:dyDescent="0.2">
      <c r="AJ5856" s="23"/>
      <c r="HH5856"/>
      <c r="IW5856" s="36"/>
      <c r="JI5856"/>
      <c r="JJ5856"/>
      <c r="KX5856" s="23"/>
      <c r="KY5856" s="23"/>
    </row>
    <row r="5857" spans="36:311" x14ac:dyDescent="0.2">
      <c r="AJ5857" s="23"/>
      <c r="HH5857"/>
      <c r="IW5857" s="36"/>
      <c r="JI5857"/>
      <c r="JJ5857"/>
      <c r="KX5857" s="23"/>
      <c r="KY5857" s="23"/>
    </row>
    <row r="5858" spans="36:311" x14ac:dyDescent="0.2">
      <c r="AJ5858" s="23"/>
      <c r="HH5858"/>
      <c r="IW5858" s="36"/>
      <c r="JI5858"/>
      <c r="JJ5858"/>
      <c r="KX5858" s="23"/>
      <c r="KY5858" s="23"/>
    </row>
    <row r="5859" spans="36:311" x14ac:dyDescent="0.2">
      <c r="AJ5859" s="23"/>
      <c r="HH5859"/>
      <c r="IW5859" s="36"/>
      <c r="JI5859"/>
      <c r="JJ5859"/>
      <c r="KX5859" s="23"/>
      <c r="KY5859" s="23"/>
    </row>
    <row r="5860" spans="36:311" x14ac:dyDescent="0.2">
      <c r="AJ5860" s="23"/>
      <c r="HH5860"/>
      <c r="IW5860" s="36"/>
      <c r="JI5860"/>
      <c r="JJ5860"/>
      <c r="KX5860" s="23"/>
      <c r="KY5860" s="23"/>
    </row>
    <row r="5861" spans="36:311" x14ac:dyDescent="0.2">
      <c r="AJ5861" s="23"/>
      <c r="HH5861"/>
      <c r="IW5861" s="36"/>
      <c r="JI5861"/>
      <c r="JJ5861"/>
      <c r="KX5861" s="23"/>
      <c r="KY5861" s="23"/>
    </row>
    <row r="5862" spans="36:311" x14ac:dyDescent="0.2">
      <c r="AJ5862" s="23"/>
      <c r="HH5862"/>
      <c r="IW5862" s="36"/>
      <c r="JI5862"/>
      <c r="JJ5862"/>
      <c r="KX5862" s="23"/>
      <c r="KY5862" s="23"/>
    </row>
    <row r="5863" spans="36:311" x14ac:dyDescent="0.2">
      <c r="AJ5863" s="23"/>
      <c r="HH5863"/>
      <c r="IW5863" s="36"/>
      <c r="JI5863"/>
      <c r="JJ5863"/>
      <c r="KX5863" s="23"/>
      <c r="KY5863" s="23"/>
    </row>
    <row r="5864" spans="36:311" x14ac:dyDescent="0.2">
      <c r="AJ5864" s="23"/>
      <c r="HH5864"/>
      <c r="IW5864" s="36"/>
      <c r="JI5864"/>
      <c r="JJ5864"/>
      <c r="KX5864" s="23"/>
      <c r="KY5864" s="23"/>
    </row>
    <row r="5865" spans="36:311" x14ac:dyDescent="0.2">
      <c r="AJ5865" s="23"/>
      <c r="HH5865"/>
      <c r="IW5865" s="36"/>
      <c r="JI5865"/>
      <c r="JJ5865"/>
      <c r="KX5865" s="23"/>
      <c r="KY5865" s="23"/>
    </row>
    <row r="5866" spans="36:311" x14ac:dyDescent="0.2">
      <c r="AJ5866" s="23"/>
      <c r="HH5866"/>
      <c r="IW5866" s="36"/>
      <c r="JI5866"/>
      <c r="JJ5866"/>
      <c r="KX5866" s="23"/>
      <c r="KY5866" s="23"/>
    </row>
    <row r="5867" spans="36:311" x14ac:dyDescent="0.2">
      <c r="AJ5867" s="23"/>
      <c r="HH5867"/>
      <c r="IW5867" s="36"/>
      <c r="JI5867"/>
      <c r="JJ5867"/>
      <c r="KX5867" s="23"/>
      <c r="KY5867" s="23"/>
    </row>
    <row r="5868" spans="36:311" x14ac:dyDescent="0.2">
      <c r="AJ5868" s="23"/>
      <c r="HH5868"/>
      <c r="IW5868" s="36"/>
      <c r="JI5868"/>
      <c r="JJ5868"/>
      <c r="KX5868" s="23"/>
      <c r="KY5868" s="23"/>
    </row>
    <row r="5869" spans="36:311" x14ac:dyDescent="0.2">
      <c r="AJ5869" s="23"/>
      <c r="HH5869"/>
      <c r="IW5869" s="36"/>
      <c r="JI5869"/>
      <c r="JJ5869"/>
      <c r="KX5869" s="23"/>
      <c r="KY5869" s="23"/>
    </row>
    <row r="5870" spans="36:311" x14ac:dyDescent="0.2">
      <c r="AJ5870" s="23"/>
      <c r="HH5870"/>
      <c r="IW5870" s="36"/>
      <c r="JI5870"/>
      <c r="JJ5870"/>
      <c r="KX5870" s="23"/>
      <c r="KY5870" s="23"/>
    </row>
    <row r="5871" spans="36:311" x14ac:dyDescent="0.2">
      <c r="AJ5871" s="23"/>
      <c r="HH5871"/>
      <c r="IW5871" s="36"/>
      <c r="JI5871"/>
      <c r="JJ5871"/>
      <c r="KX5871" s="23"/>
      <c r="KY5871" s="23"/>
    </row>
    <row r="5872" spans="36:311" x14ac:dyDescent="0.2">
      <c r="AJ5872" s="23"/>
      <c r="HH5872"/>
      <c r="IW5872" s="36"/>
      <c r="JI5872"/>
      <c r="JJ5872"/>
      <c r="KX5872" s="23"/>
      <c r="KY5872" s="23"/>
    </row>
    <row r="5873" spans="36:311" x14ac:dyDescent="0.2">
      <c r="AJ5873" s="23"/>
      <c r="HH5873"/>
      <c r="IW5873" s="36"/>
      <c r="JI5873"/>
      <c r="JJ5873"/>
      <c r="KX5873" s="23"/>
      <c r="KY5873" s="23"/>
    </row>
    <row r="5874" spans="36:311" x14ac:dyDescent="0.2">
      <c r="AJ5874" s="23"/>
      <c r="HH5874"/>
      <c r="IW5874" s="36"/>
      <c r="JI5874"/>
      <c r="JJ5874"/>
      <c r="KX5874" s="23"/>
      <c r="KY5874" s="23"/>
    </row>
    <row r="5875" spans="36:311" x14ac:dyDescent="0.2">
      <c r="AJ5875" s="23"/>
      <c r="HH5875"/>
      <c r="IW5875" s="36"/>
      <c r="JI5875"/>
      <c r="JJ5875"/>
      <c r="KX5875" s="23"/>
      <c r="KY5875" s="23"/>
    </row>
    <row r="5876" spans="36:311" x14ac:dyDescent="0.2">
      <c r="AJ5876" s="23"/>
      <c r="HH5876"/>
      <c r="IW5876" s="36"/>
      <c r="JI5876"/>
      <c r="JJ5876"/>
      <c r="KX5876" s="23"/>
      <c r="KY5876" s="23"/>
    </row>
    <row r="5877" spans="36:311" x14ac:dyDescent="0.2">
      <c r="AJ5877" s="23"/>
      <c r="HH5877"/>
      <c r="IW5877" s="36"/>
      <c r="JI5877"/>
      <c r="JJ5877"/>
      <c r="KX5877" s="23"/>
      <c r="KY5877" s="23"/>
    </row>
    <row r="5878" spans="36:311" x14ac:dyDescent="0.2">
      <c r="AJ5878" s="23"/>
      <c r="HH5878"/>
      <c r="IW5878" s="36"/>
      <c r="JI5878"/>
      <c r="JJ5878"/>
      <c r="KX5878" s="23"/>
      <c r="KY5878" s="23"/>
    </row>
    <row r="5879" spans="36:311" x14ac:dyDescent="0.2">
      <c r="AJ5879" s="23"/>
      <c r="HH5879"/>
      <c r="IW5879" s="36"/>
      <c r="JI5879"/>
      <c r="JJ5879"/>
      <c r="KX5879" s="23"/>
      <c r="KY5879" s="23"/>
    </row>
    <row r="5880" spans="36:311" x14ac:dyDescent="0.2">
      <c r="AJ5880" s="23"/>
      <c r="HH5880"/>
      <c r="IW5880" s="36"/>
      <c r="JI5880"/>
      <c r="JJ5880"/>
      <c r="KX5880" s="23"/>
      <c r="KY5880" s="23"/>
    </row>
    <row r="5881" spans="36:311" x14ac:dyDescent="0.2">
      <c r="AJ5881" s="23"/>
      <c r="HH5881"/>
      <c r="IW5881" s="36"/>
      <c r="JI5881"/>
      <c r="JJ5881"/>
      <c r="KX5881" s="23"/>
      <c r="KY5881" s="23"/>
    </row>
    <row r="5882" spans="36:311" x14ac:dyDescent="0.2">
      <c r="AJ5882" s="23"/>
      <c r="HH5882"/>
      <c r="IW5882" s="36"/>
      <c r="JI5882"/>
      <c r="JJ5882"/>
      <c r="KX5882" s="23"/>
      <c r="KY5882" s="23"/>
    </row>
    <row r="5883" spans="36:311" x14ac:dyDescent="0.2">
      <c r="AJ5883" s="23"/>
      <c r="HH5883"/>
      <c r="IW5883" s="36"/>
      <c r="JI5883"/>
      <c r="JJ5883"/>
      <c r="KX5883" s="23"/>
      <c r="KY5883" s="23"/>
    </row>
    <row r="5884" spans="36:311" x14ac:dyDescent="0.2">
      <c r="AJ5884" s="23"/>
      <c r="HH5884"/>
      <c r="IW5884" s="36"/>
      <c r="JI5884"/>
      <c r="JJ5884"/>
      <c r="KX5884" s="23"/>
      <c r="KY5884" s="23"/>
    </row>
    <row r="5885" spans="36:311" x14ac:dyDescent="0.2">
      <c r="AJ5885" s="23"/>
      <c r="HH5885"/>
      <c r="IW5885" s="36"/>
      <c r="JI5885"/>
      <c r="JJ5885"/>
      <c r="KX5885" s="23"/>
      <c r="KY5885" s="23"/>
    </row>
    <row r="5886" spans="36:311" x14ac:dyDescent="0.2">
      <c r="AJ5886" s="23"/>
      <c r="HH5886"/>
      <c r="IW5886" s="36"/>
      <c r="JI5886"/>
      <c r="JJ5886"/>
      <c r="KX5886" s="23"/>
      <c r="KY5886" s="23"/>
    </row>
    <row r="5887" spans="36:311" x14ac:dyDescent="0.2">
      <c r="AJ5887" s="23"/>
      <c r="HH5887"/>
      <c r="IW5887" s="36"/>
      <c r="JI5887"/>
      <c r="JJ5887"/>
      <c r="KX5887" s="23"/>
      <c r="KY5887" s="23"/>
    </row>
    <row r="5888" spans="36:311" x14ac:dyDescent="0.2">
      <c r="AJ5888" s="23"/>
      <c r="HH5888"/>
      <c r="IW5888" s="36"/>
      <c r="JI5888"/>
      <c r="JJ5888"/>
      <c r="KX5888" s="23"/>
      <c r="KY5888" s="23"/>
    </row>
    <row r="5889" spans="36:311" x14ac:dyDescent="0.2">
      <c r="AJ5889" s="23"/>
      <c r="HH5889"/>
      <c r="IW5889" s="36"/>
      <c r="JI5889"/>
      <c r="JJ5889"/>
      <c r="KX5889" s="23"/>
      <c r="KY5889" s="23"/>
    </row>
    <row r="5890" spans="36:311" x14ac:dyDescent="0.2">
      <c r="AJ5890" s="23"/>
      <c r="HH5890"/>
      <c r="IW5890" s="36"/>
      <c r="JI5890"/>
      <c r="JJ5890"/>
      <c r="KX5890" s="23"/>
      <c r="KY5890" s="23"/>
    </row>
    <row r="5891" spans="36:311" x14ac:dyDescent="0.2">
      <c r="AJ5891" s="23"/>
      <c r="HH5891"/>
      <c r="IW5891" s="36"/>
      <c r="JI5891"/>
      <c r="JJ5891"/>
      <c r="KX5891" s="23"/>
      <c r="KY5891" s="23"/>
    </row>
    <row r="5892" spans="36:311" x14ac:dyDescent="0.2">
      <c r="AJ5892" s="23"/>
      <c r="HH5892"/>
      <c r="IW5892" s="36"/>
      <c r="JI5892"/>
      <c r="JJ5892"/>
      <c r="KX5892" s="23"/>
      <c r="KY5892" s="23"/>
    </row>
    <row r="5893" spans="36:311" x14ac:dyDescent="0.2">
      <c r="AJ5893" s="23"/>
      <c r="HH5893"/>
      <c r="IW5893" s="36"/>
      <c r="JI5893"/>
      <c r="JJ5893"/>
      <c r="KX5893" s="23"/>
      <c r="KY5893" s="23"/>
    </row>
    <row r="5894" spans="36:311" x14ac:dyDescent="0.2">
      <c r="AJ5894" s="23"/>
      <c r="HH5894"/>
      <c r="IW5894" s="36"/>
      <c r="JI5894"/>
      <c r="JJ5894"/>
      <c r="KX5894" s="23"/>
      <c r="KY5894" s="23"/>
    </row>
    <row r="5895" spans="36:311" x14ac:dyDescent="0.2">
      <c r="AJ5895" s="23"/>
      <c r="HH5895"/>
      <c r="IW5895" s="36"/>
      <c r="JI5895"/>
      <c r="JJ5895"/>
      <c r="KX5895" s="23"/>
      <c r="KY5895" s="23"/>
    </row>
    <row r="5896" spans="36:311" x14ac:dyDescent="0.2">
      <c r="AJ5896" s="23"/>
      <c r="HH5896"/>
      <c r="IW5896" s="36"/>
      <c r="JI5896"/>
      <c r="JJ5896"/>
      <c r="KX5896" s="23"/>
      <c r="KY5896" s="23"/>
    </row>
    <row r="5897" spans="36:311" x14ac:dyDescent="0.2">
      <c r="AJ5897" s="23"/>
      <c r="HH5897"/>
      <c r="IW5897" s="36"/>
      <c r="JI5897"/>
      <c r="JJ5897"/>
      <c r="KX5897" s="23"/>
      <c r="KY5897" s="23"/>
    </row>
    <row r="5898" spans="36:311" x14ac:dyDescent="0.2">
      <c r="AJ5898" s="23"/>
      <c r="HH5898"/>
      <c r="IW5898" s="36"/>
      <c r="JI5898"/>
      <c r="JJ5898"/>
      <c r="KX5898" s="23"/>
      <c r="KY5898" s="23"/>
    </row>
    <row r="5899" spans="36:311" x14ac:dyDescent="0.2">
      <c r="AJ5899" s="23"/>
      <c r="HH5899"/>
      <c r="IW5899" s="36"/>
      <c r="JI5899"/>
      <c r="JJ5899"/>
      <c r="KX5899" s="23"/>
      <c r="KY5899" s="23"/>
    </row>
    <row r="5900" spans="36:311" x14ac:dyDescent="0.2">
      <c r="AJ5900" s="23"/>
      <c r="HH5900"/>
      <c r="IW5900" s="36"/>
      <c r="JI5900"/>
      <c r="JJ5900"/>
      <c r="KX5900" s="23"/>
      <c r="KY5900" s="23"/>
    </row>
    <row r="5901" spans="36:311" x14ac:dyDescent="0.2">
      <c r="AJ5901" s="23"/>
      <c r="HH5901"/>
      <c r="IW5901" s="36"/>
      <c r="JI5901"/>
      <c r="JJ5901"/>
      <c r="KX5901" s="23"/>
      <c r="KY5901" s="23"/>
    </row>
    <row r="5902" spans="36:311" x14ac:dyDescent="0.2">
      <c r="AJ5902" s="23"/>
      <c r="HH5902"/>
      <c r="IW5902" s="36"/>
      <c r="JI5902"/>
      <c r="JJ5902"/>
      <c r="KX5902" s="23"/>
      <c r="KY5902" s="23"/>
    </row>
    <row r="5903" spans="36:311" x14ac:dyDescent="0.2">
      <c r="AJ5903" s="23"/>
      <c r="HH5903"/>
      <c r="IW5903" s="36"/>
      <c r="JI5903"/>
      <c r="JJ5903"/>
      <c r="KX5903" s="23"/>
      <c r="KY5903" s="23"/>
    </row>
    <row r="5904" spans="36:311" x14ac:dyDescent="0.2">
      <c r="AJ5904" s="23"/>
      <c r="HH5904"/>
      <c r="IW5904" s="36"/>
      <c r="JI5904"/>
      <c r="JJ5904"/>
      <c r="KX5904" s="23"/>
      <c r="KY5904" s="23"/>
    </row>
    <row r="5905" spans="36:311" x14ac:dyDescent="0.2">
      <c r="AJ5905" s="23"/>
      <c r="HH5905"/>
      <c r="IW5905" s="36"/>
      <c r="JI5905"/>
      <c r="JJ5905"/>
      <c r="KX5905" s="23"/>
      <c r="KY5905" s="23"/>
    </row>
    <row r="5906" spans="36:311" x14ac:dyDescent="0.2">
      <c r="AJ5906" s="23"/>
      <c r="HH5906"/>
      <c r="IW5906" s="36"/>
      <c r="JI5906"/>
      <c r="JJ5906"/>
      <c r="KX5906" s="23"/>
      <c r="KY5906" s="23"/>
    </row>
    <row r="5907" spans="36:311" x14ac:dyDescent="0.2">
      <c r="AJ5907" s="23"/>
      <c r="HH5907"/>
      <c r="IW5907" s="36"/>
      <c r="JI5907"/>
      <c r="JJ5907"/>
      <c r="KX5907" s="23"/>
      <c r="KY5907" s="23"/>
    </row>
    <row r="5908" spans="36:311" x14ac:dyDescent="0.2">
      <c r="AJ5908" s="23"/>
      <c r="HH5908"/>
      <c r="IW5908" s="36"/>
      <c r="JI5908"/>
      <c r="JJ5908"/>
      <c r="KX5908" s="23"/>
      <c r="KY5908" s="23"/>
    </row>
    <row r="5909" spans="36:311" x14ac:dyDescent="0.2">
      <c r="AJ5909" s="23"/>
      <c r="HH5909"/>
      <c r="IW5909" s="36"/>
      <c r="JI5909"/>
      <c r="JJ5909"/>
      <c r="KX5909" s="23"/>
      <c r="KY5909" s="23"/>
    </row>
    <row r="5910" spans="36:311" x14ac:dyDescent="0.2">
      <c r="AJ5910" s="23"/>
      <c r="HH5910"/>
      <c r="IW5910" s="36"/>
      <c r="JI5910"/>
      <c r="JJ5910"/>
      <c r="KX5910" s="23"/>
      <c r="KY5910" s="23"/>
    </row>
    <row r="5911" spans="36:311" x14ac:dyDescent="0.2">
      <c r="AJ5911" s="23"/>
      <c r="HH5911"/>
      <c r="IW5911" s="36"/>
      <c r="JI5911"/>
      <c r="JJ5911"/>
      <c r="KX5911" s="23"/>
      <c r="KY5911" s="23"/>
    </row>
    <row r="5912" spans="36:311" x14ac:dyDescent="0.2">
      <c r="AJ5912" s="23"/>
      <c r="HH5912"/>
      <c r="IW5912" s="36"/>
      <c r="JI5912"/>
      <c r="JJ5912"/>
      <c r="KX5912" s="23"/>
      <c r="KY5912" s="23"/>
    </row>
    <row r="5913" spans="36:311" x14ac:dyDescent="0.2">
      <c r="AJ5913" s="23"/>
      <c r="HH5913"/>
      <c r="IW5913" s="36"/>
      <c r="JI5913"/>
      <c r="JJ5913"/>
      <c r="KX5913" s="23"/>
      <c r="KY5913" s="23"/>
    </row>
    <row r="5914" spans="36:311" x14ac:dyDescent="0.2">
      <c r="AJ5914" s="23"/>
      <c r="HH5914"/>
      <c r="IW5914" s="36"/>
      <c r="JI5914"/>
      <c r="JJ5914"/>
      <c r="KX5914" s="23"/>
      <c r="KY5914" s="23"/>
    </row>
    <row r="5915" spans="36:311" x14ac:dyDescent="0.2">
      <c r="AJ5915" s="23"/>
      <c r="HH5915"/>
      <c r="IW5915" s="36"/>
      <c r="JI5915"/>
      <c r="JJ5915"/>
      <c r="KX5915" s="23"/>
      <c r="KY5915" s="23"/>
    </row>
    <row r="5916" spans="36:311" x14ac:dyDescent="0.2">
      <c r="AJ5916" s="23"/>
      <c r="HH5916"/>
      <c r="IW5916" s="36"/>
      <c r="JI5916"/>
      <c r="JJ5916"/>
      <c r="KX5916" s="23"/>
      <c r="KY5916" s="23"/>
    </row>
    <row r="5917" spans="36:311" x14ac:dyDescent="0.2">
      <c r="AJ5917" s="23"/>
      <c r="HH5917"/>
      <c r="IW5917" s="36"/>
      <c r="JI5917"/>
      <c r="JJ5917"/>
      <c r="KX5917" s="23"/>
      <c r="KY5917" s="23"/>
    </row>
    <row r="5918" spans="36:311" x14ac:dyDescent="0.2">
      <c r="AJ5918" s="23"/>
      <c r="HH5918"/>
      <c r="IW5918" s="36"/>
      <c r="JI5918"/>
      <c r="JJ5918"/>
      <c r="KX5918" s="23"/>
      <c r="KY5918" s="23"/>
    </row>
    <row r="5919" spans="36:311" x14ac:dyDescent="0.2">
      <c r="AJ5919" s="23"/>
      <c r="HH5919"/>
      <c r="IW5919" s="36"/>
      <c r="JI5919"/>
      <c r="JJ5919"/>
      <c r="KX5919" s="23"/>
      <c r="KY5919" s="23"/>
    </row>
    <row r="5920" spans="36:311" x14ac:dyDescent="0.2">
      <c r="AJ5920" s="23"/>
      <c r="HH5920"/>
      <c r="IW5920" s="36"/>
      <c r="JI5920"/>
      <c r="JJ5920"/>
      <c r="KX5920" s="23"/>
      <c r="KY5920" s="23"/>
    </row>
    <row r="5921" spans="36:311" x14ac:dyDescent="0.2">
      <c r="AJ5921" s="23"/>
      <c r="HH5921"/>
      <c r="IW5921" s="36"/>
      <c r="JI5921"/>
      <c r="JJ5921"/>
      <c r="KX5921" s="23"/>
      <c r="KY5921" s="23"/>
    </row>
    <row r="5922" spans="36:311" x14ac:dyDescent="0.2">
      <c r="AJ5922" s="23"/>
      <c r="HH5922"/>
      <c r="IW5922" s="36"/>
      <c r="JI5922"/>
      <c r="JJ5922"/>
      <c r="KX5922" s="23"/>
      <c r="KY5922" s="23"/>
    </row>
    <row r="5923" spans="36:311" x14ac:dyDescent="0.2">
      <c r="AJ5923" s="23"/>
      <c r="HH5923"/>
      <c r="IW5923" s="36"/>
      <c r="JI5923"/>
      <c r="JJ5923"/>
      <c r="KX5923" s="23"/>
      <c r="KY5923" s="23"/>
    </row>
    <row r="5924" spans="36:311" x14ac:dyDescent="0.2">
      <c r="AJ5924" s="23"/>
      <c r="HH5924"/>
      <c r="IW5924" s="36"/>
      <c r="JI5924"/>
      <c r="JJ5924"/>
      <c r="KX5924" s="23"/>
      <c r="KY5924" s="23"/>
    </row>
    <row r="5925" spans="36:311" x14ac:dyDescent="0.2">
      <c r="AJ5925" s="23"/>
      <c r="HH5925"/>
      <c r="IW5925" s="36"/>
      <c r="JI5925"/>
      <c r="JJ5925"/>
      <c r="KX5925" s="23"/>
      <c r="KY5925" s="23"/>
    </row>
    <row r="5926" spans="36:311" x14ac:dyDescent="0.2">
      <c r="AJ5926" s="23"/>
      <c r="HH5926"/>
      <c r="IW5926" s="36"/>
      <c r="JI5926"/>
      <c r="JJ5926"/>
      <c r="KX5926" s="23"/>
      <c r="KY5926" s="23"/>
    </row>
    <row r="5927" spans="36:311" x14ac:dyDescent="0.2">
      <c r="AJ5927" s="23"/>
      <c r="HH5927"/>
      <c r="IW5927" s="36"/>
      <c r="JI5927"/>
      <c r="JJ5927"/>
      <c r="KX5927" s="23"/>
      <c r="KY5927" s="23"/>
    </row>
    <row r="5928" spans="36:311" x14ac:dyDescent="0.2">
      <c r="AJ5928" s="23"/>
      <c r="HH5928"/>
      <c r="IW5928" s="36"/>
      <c r="JI5928"/>
      <c r="JJ5928"/>
      <c r="KX5928" s="23"/>
      <c r="KY5928" s="23"/>
    </row>
    <row r="5929" spans="36:311" x14ac:dyDescent="0.2">
      <c r="AJ5929" s="23"/>
      <c r="HH5929"/>
      <c r="IW5929" s="36"/>
      <c r="JI5929"/>
      <c r="JJ5929"/>
      <c r="KX5929" s="23"/>
      <c r="KY5929" s="23"/>
    </row>
    <row r="5930" spans="36:311" x14ac:dyDescent="0.2">
      <c r="AJ5930" s="23"/>
      <c r="HH5930"/>
      <c r="IW5930" s="36"/>
      <c r="JI5930"/>
      <c r="JJ5930"/>
      <c r="KX5930" s="23"/>
      <c r="KY5930" s="23"/>
    </row>
    <row r="5931" spans="36:311" x14ac:dyDescent="0.2">
      <c r="AJ5931" s="23"/>
      <c r="HH5931"/>
      <c r="IW5931" s="36"/>
      <c r="JI5931"/>
      <c r="JJ5931"/>
      <c r="KX5931" s="23"/>
      <c r="KY5931" s="23"/>
    </row>
    <row r="5932" spans="36:311" x14ac:dyDescent="0.2">
      <c r="AJ5932" s="23"/>
      <c r="HH5932"/>
      <c r="IW5932" s="36"/>
      <c r="JI5932"/>
      <c r="JJ5932"/>
      <c r="KX5932" s="23"/>
      <c r="KY5932" s="23"/>
    </row>
    <row r="5933" spans="36:311" x14ac:dyDescent="0.2">
      <c r="AJ5933" s="23"/>
      <c r="HH5933"/>
      <c r="IW5933" s="36"/>
      <c r="JI5933"/>
      <c r="JJ5933"/>
      <c r="KX5933" s="23"/>
      <c r="KY5933" s="23"/>
    </row>
    <row r="5934" spans="36:311" x14ac:dyDescent="0.2">
      <c r="AJ5934" s="23"/>
      <c r="HH5934"/>
      <c r="IW5934" s="36"/>
      <c r="JI5934"/>
      <c r="JJ5934"/>
      <c r="KX5934" s="23"/>
      <c r="KY5934" s="23"/>
    </row>
    <row r="5935" spans="36:311" x14ac:dyDescent="0.2">
      <c r="AJ5935" s="23"/>
      <c r="HH5935"/>
      <c r="IW5935" s="36"/>
      <c r="JI5935"/>
      <c r="JJ5935"/>
      <c r="KX5935" s="23"/>
      <c r="KY5935" s="23"/>
    </row>
    <row r="5936" spans="36:311" x14ac:dyDescent="0.2">
      <c r="AJ5936" s="23"/>
      <c r="HH5936"/>
      <c r="IW5936" s="36"/>
      <c r="JI5936"/>
      <c r="JJ5936"/>
      <c r="KX5936" s="23"/>
      <c r="KY5936" s="23"/>
    </row>
    <row r="5937" spans="36:311" x14ac:dyDescent="0.2">
      <c r="AJ5937" s="23"/>
      <c r="HH5937"/>
      <c r="IW5937" s="36"/>
      <c r="JI5937"/>
      <c r="JJ5937"/>
      <c r="KX5937" s="23"/>
      <c r="KY5937" s="23"/>
    </row>
    <row r="5938" spans="36:311" x14ac:dyDescent="0.2">
      <c r="AJ5938" s="23"/>
      <c r="HH5938"/>
      <c r="IW5938" s="36"/>
      <c r="JI5938"/>
      <c r="JJ5938"/>
      <c r="KX5938" s="23"/>
      <c r="KY5938" s="23"/>
    </row>
    <row r="5939" spans="36:311" x14ac:dyDescent="0.2">
      <c r="AJ5939" s="23"/>
      <c r="HH5939"/>
      <c r="IW5939" s="36"/>
      <c r="JI5939"/>
      <c r="JJ5939"/>
      <c r="KX5939" s="23"/>
      <c r="KY5939" s="23"/>
    </row>
    <row r="5940" spans="36:311" x14ac:dyDescent="0.2">
      <c r="AJ5940" s="23"/>
      <c r="HH5940"/>
      <c r="IW5940" s="36"/>
      <c r="JI5940"/>
      <c r="JJ5940"/>
      <c r="KX5940" s="23"/>
      <c r="KY5940" s="23"/>
    </row>
    <row r="5941" spans="36:311" x14ac:dyDescent="0.2">
      <c r="AJ5941" s="23"/>
      <c r="HH5941"/>
      <c r="IW5941" s="36"/>
      <c r="JI5941"/>
      <c r="JJ5941"/>
      <c r="KX5941" s="23"/>
      <c r="KY5941" s="23"/>
    </row>
    <row r="5942" spans="36:311" x14ac:dyDescent="0.2">
      <c r="AJ5942" s="23"/>
      <c r="HH5942"/>
      <c r="IW5942" s="36"/>
      <c r="JI5942"/>
      <c r="JJ5942"/>
      <c r="KX5942" s="23"/>
      <c r="KY5942" s="23"/>
    </row>
    <row r="5943" spans="36:311" x14ac:dyDescent="0.2">
      <c r="AJ5943" s="23"/>
      <c r="HH5943"/>
      <c r="IW5943" s="36"/>
      <c r="JI5943"/>
      <c r="JJ5943"/>
      <c r="KX5943" s="23"/>
      <c r="KY5943" s="23"/>
    </row>
    <row r="5944" spans="36:311" x14ac:dyDescent="0.2">
      <c r="AJ5944" s="23"/>
      <c r="HH5944"/>
      <c r="IW5944" s="36"/>
      <c r="JI5944"/>
      <c r="JJ5944"/>
      <c r="KX5944" s="23"/>
      <c r="KY5944" s="23"/>
    </row>
    <row r="5945" spans="36:311" x14ac:dyDescent="0.2">
      <c r="AJ5945" s="23"/>
      <c r="HH5945"/>
      <c r="IW5945" s="36"/>
      <c r="JI5945"/>
      <c r="JJ5945"/>
      <c r="KX5945" s="23"/>
      <c r="KY5945" s="23"/>
    </row>
    <row r="5946" spans="36:311" x14ac:dyDescent="0.2">
      <c r="AJ5946" s="23"/>
      <c r="HH5946"/>
      <c r="IW5946" s="36"/>
      <c r="JI5946"/>
      <c r="JJ5946"/>
      <c r="KX5946" s="23"/>
      <c r="KY5946" s="23"/>
    </row>
    <row r="5947" spans="36:311" x14ac:dyDescent="0.2">
      <c r="AJ5947" s="23"/>
      <c r="HH5947"/>
      <c r="IW5947" s="36"/>
      <c r="JI5947"/>
      <c r="JJ5947"/>
      <c r="KX5947" s="23"/>
      <c r="KY5947" s="23"/>
    </row>
    <row r="5948" spans="36:311" x14ac:dyDescent="0.2">
      <c r="AJ5948" s="23"/>
      <c r="HH5948"/>
      <c r="IW5948" s="36"/>
      <c r="JI5948"/>
      <c r="JJ5948"/>
      <c r="KX5948" s="23"/>
      <c r="KY5948" s="23"/>
    </row>
    <row r="5949" spans="36:311" x14ac:dyDescent="0.2">
      <c r="AJ5949" s="23"/>
      <c r="HH5949"/>
      <c r="IW5949" s="36"/>
      <c r="JI5949"/>
      <c r="JJ5949"/>
      <c r="KX5949" s="23"/>
      <c r="KY5949" s="23"/>
    </row>
    <row r="5950" spans="36:311" x14ac:dyDescent="0.2">
      <c r="AJ5950" s="23"/>
      <c r="HH5950"/>
      <c r="IW5950" s="36"/>
      <c r="JI5950"/>
      <c r="JJ5950"/>
      <c r="KX5950" s="23"/>
      <c r="KY5950" s="23"/>
    </row>
    <row r="5951" spans="36:311" x14ac:dyDescent="0.2">
      <c r="AJ5951" s="23"/>
      <c r="HH5951"/>
      <c r="IW5951" s="36"/>
      <c r="JI5951"/>
      <c r="JJ5951"/>
      <c r="KX5951" s="23"/>
      <c r="KY5951" s="23"/>
    </row>
    <row r="5952" spans="36:311" x14ac:dyDescent="0.2">
      <c r="AJ5952" s="23"/>
      <c r="HH5952"/>
      <c r="IW5952" s="36"/>
      <c r="JI5952"/>
      <c r="JJ5952"/>
      <c r="KX5952" s="23"/>
      <c r="KY5952" s="23"/>
    </row>
    <row r="5953" spans="36:311" x14ac:dyDescent="0.2">
      <c r="AJ5953" s="23"/>
      <c r="HH5953"/>
      <c r="IW5953" s="36"/>
      <c r="JI5953"/>
      <c r="JJ5953"/>
      <c r="KX5953" s="23"/>
      <c r="KY5953" s="23"/>
    </row>
    <row r="5954" spans="36:311" x14ac:dyDescent="0.2">
      <c r="AJ5954" s="23"/>
      <c r="HH5954"/>
      <c r="IW5954" s="36"/>
      <c r="JI5954"/>
      <c r="JJ5954"/>
      <c r="KX5954" s="23"/>
      <c r="KY5954" s="23"/>
    </row>
    <row r="5955" spans="36:311" x14ac:dyDescent="0.2">
      <c r="AJ5955" s="23"/>
      <c r="HH5955"/>
      <c r="IW5955" s="36"/>
      <c r="JI5955"/>
      <c r="JJ5955"/>
      <c r="KX5955" s="23"/>
      <c r="KY5955" s="23"/>
    </row>
    <row r="5956" spans="36:311" x14ac:dyDescent="0.2">
      <c r="AJ5956" s="23"/>
      <c r="HH5956"/>
      <c r="IW5956" s="36"/>
      <c r="JI5956"/>
      <c r="JJ5956"/>
      <c r="KX5956" s="23"/>
      <c r="KY5956" s="23"/>
    </row>
    <row r="5957" spans="36:311" x14ac:dyDescent="0.2">
      <c r="AJ5957" s="23"/>
      <c r="HH5957"/>
      <c r="IW5957" s="36"/>
      <c r="JI5957"/>
      <c r="JJ5957"/>
      <c r="KX5957" s="23"/>
      <c r="KY5957" s="23"/>
    </row>
    <row r="5958" spans="36:311" x14ac:dyDescent="0.2">
      <c r="AJ5958" s="23"/>
      <c r="HH5958"/>
      <c r="IW5958" s="36"/>
      <c r="JI5958"/>
      <c r="JJ5958"/>
      <c r="KX5958" s="23"/>
      <c r="KY5958" s="23"/>
    </row>
    <row r="5959" spans="36:311" x14ac:dyDescent="0.2">
      <c r="AJ5959" s="23"/>
      <c r="HH5959"/>
      <c r="IW5959" s="36"/>
      <c r="JI5959"/>
      <c r="JJ5959"/>
      <c r="KX5959" s="23"/>
      <c r="KY5959" s="23"/>
    </row>
    <row r="5960" spans="36:311" x14ac:dyDescent="0.2">
      <c r="AJ5960" s="23"/>
      <c r="HH5960"/>
      <c r="IW5960" s="36"/>
      <c r="JI5960"/>
      <c r="JJ5960"/>
      <c r="KX5960" s="23"/>
      <c r="KY5960" s="23"/>
    </row>
    <row r="5961" spans="36:311" x14ac:dyDescent="0.2">
      <c r="AJ5961" s="23"/>
      <c r="HH5961"/>
      <c r="IW5961" s="36"/>
      <c r="JI5961"/>
      <c r="JJ5961"/>
      <c r="KX5961" s="23"/>
      <c r="KY5961" s="23"/>
    </row>
    <row r="5962" spans="36:311" x14ac:dyDescent="0.2">
      <c r="AJ5962" s="23"/>
      <c r="HH5962"/>
      <c r="IW5962" s="36"/>
      <c r="JI5962"/>
      <c r="JJ5962"/>
      <c r="KX5962" s="23"/>
      <c r="KY5962" s="23"/>
    </row>
    <row r="5963" spans="36:311" x14ac:dyDescent="0.2">
      <c r="AJ5963" s="23"/>
      <c r="HH5963"/>
      <c r="IW5963" s="36"/>
      <c r="JI5963"/>
      <c r="JJ5963"/>
      <c r="KX5963" s="23"/>
      <c r="KY5963" s="23"/>
    </row>
    <row r="5964" spans="36:311" x14ac:dyDescent="0.2">
      <c r="AJ5964" s="23"/>
      <c r="HH5964"/>
      <c r="IW5964" s="36"/>
      <c r="JI5964"/>
      <c r="JJ5964"/>
      <c r="KX5964" s="23"/>
      <c r="KY5964" s="23"/>
    </row>
    <row r="5965" spans="36:311" x14ac:dyDescent="0.2">
      <c r="AJ5965" s="23"/>
      <c r="HH5965"/>
      <c r="IW5965" s="36"/>
      <c r="JI5965"/>
      <c r="JJ5965"/>
      <c r="KX5965" s="23"/>
      <c r="KY5965" s="23"/>
    </row>
    <row r="5966" spans="36:311" x14ac:dyDescent="0.2">
      <c r="AJ5966" s="23"/>
      <c r="HH5966"/>
      <c r="IW5966" s="36"/>
      <c r="JI5966"/>
      <c r="JJ5966"/>
      <c r="KX5966" s="23"/>
      <c r="KY5966" s="23"/>
    </row>
    <row r="5967" spans="36:311" x14ac:dyDescent="0.2">
      <c r="AJ5967" s="23"/>
      <c r="HH5967"/>
      <c r="IW5967" s="36"/>
      <c r="JI5967"/>
      <c r="JJ5967"/>
      <c r="KX5967" s="23"/>
      <c r="KY5967" s="23"/>
    </row>
    <row r="5968" spans="36:311" x14ac:dyDescent="0.2">
      <c r="AJ5968" s="23"/>
      <c r="HH5968"/>
      <c r="IW5968" s="36"/>
      <c r="JI5968"/>
      <c r="JJ5968"/>
      <c r="KX5968" s="23"/>
      <c r="KY5968" s="23"/>
    </row>
    <row r="5969" spans="36:311" x14ac:dyDescent="0.2">
      <c r="AJ5969" s="23"/>
      <c r="HH5969"/>
      <c r="IW5969" s="36"/>
      <c r="JI5969"/>
      <c r="JJ5969"/>
      <c r="KX5969" s="23"/>
      <c r="KY5969" s="23"/>
    </row>
    <row r="5970" spans="36:311" x14ac:dyDescent="0.2">
      <c r="AJ5970" s="23"/>
      <c r="HH5970"/>
      <c r="IW5970" s="36"/>
      <c r="JI5970"/>
      <c r="JJ5970"/>
      <c r="KX5970" s="23"/>
      <c r="KY5970" s="23"/>
    </row>
    <row r="5971" spans="36:311" x14ac:dyDescent="0.2">
      <c r="AJ5971" s="23"/>
      <c r="HH5971"/>
      <c r="IW5971" s="36"/>
      <c r="JI5971"/>
      <c r="JJ5971"/>
      <c r="KX5971" s="23"/>
      <c r="KY5971" s="23"/>
    </row>
    <row r="5972" spans="36:311" x14ac:dyDescent="0.2">
      <c r="AJ5972" s="23"/>
      <c r="HH5972"/>
      <c r="IW5972" s="36"/>
      <c r="JI5972"/>
      <c r="JJ5972"/>
      <c r="KX5972" s="23"/>
      <c r="KY5972" s="23"/>
    </row>
    <row r="5973" spans="36:311" x14ac:dyDescent="0.2">
      <c r="AJ5973" s="23"/>
      <c r="HH5973"/>
      <c r="IW5973" s="36"/>
      <c r="JI5973"/>
      <c r="JJ5973"/>
      <c r="KX5973" s="23"/>
      <c r="KY5973" s="23"/>
    </row>
    <row r="5974" spans="36:311" x14ac:dyDescent="0.2">
      <c r="AJ5974" s="23"/>
      <c r="HH5974"/>
      <c r="IW5974" s="36"/>
      <c r="JI5974"/>
      <c r="JJ5974"/>
      <c r="KX5974" s="23"/>
      <c r="KY5974" s="23"/>
    </row>
    <row r="5975" spans="36:311" x14ac:dyDescent="0.2">
      <c r="AJ5975" s="23"/>
      <c r="HH5975"/>
      <c r="IW5975" s="36"/>
      <c r="JI5975"/>
      <c r="JJ5975"/>
      <c r="KX5975" s="23"/>
      <c r="KY5975" s="23"/>
    </row>
    <row r="5976" spans="36:311" x14ac:dyDescent="0.2">
      <c r="AJ5976" s="23"/>
      <c r="HH5976"/>
      <c r="IW5976" s="36"/>
      <c r="JI5976"/>
      <c r="JJ5976"/>
      <c r="KX5976" s="23"/>
      <c r="KY5976" s="23"/>
    </row>
    <row r="5977" spans="36:311" x14ac:dyDescent="0.2">
      <c r="AJ5977" s="23"/>
      <c r="HH5977"/>
      <c r="IW5977" s="36"/>
      <c r="JI5977"/>
      <c r="JJ5977"/>
      <c r="KX5977" s="23"/>
      <c r="KY5977" s="23"/>
    </row>
    <row r="5978" spans="36:311" x14ac:dyDescent="0.2">
      <c r="AJ5978" s="23"/>
      <c r="HH5978"/>
      <c r="IW5978" s="36"/>
      <c r="JI5978"/>
      <c r="JJ5978"/>
      <c r="KX5978" s="23"/>
      <c r="KY5978" s="23"/>
    </row>
    <row r="5979" spans="36:311" x14ac:dyDescent="0.2">
      <c r="AJ5979" s="23"/>
      <c r="HH5979"/>
      <c r="IW5979" s="36"/>
      <c r="JI5979"/>
      <c r="JJ5979"/>
      <c r="KX5979" s="23"/>
      <c r="KY5979" s="23"/>
    </row>
    <row r="5980" spans="36:311" x14ac:dyDescent="0.2">
      <c r="AJ5980" s="23"/>
      <c r="HH5980"/>
      <c r="IW5980" s="36"/>
      <c r="JI5980"/>
      <c r="JJ5980"/>
      <c r="KX5980" s="23"/>
      <c r="KY5980" s="23"/>
    </row>
    <row r="5981" spans="36:311" x14ac:dyDescent="0.2">
      <c r="AJ5981" s="23"/>
      <c r="HH5981"/>
      <c r="IW5981" s="36"/>
      <c r="JI5981"/>
      <c r="JJ5981"/>
      <c r="KX5981" s="23"/>
      <c r="KY5981" s="23"/>
    </row>
    <row r="5982" spans="36:311" x14ac:dyDescent="0.2">
      <c r="AJ5982" s="23"/>
      <c r="HH5982"/>
      <c r="IW5982" s="36"/>
      <c r="JI5982"/>
      <c r="JJ5982"/>
      <c r="KX5982" s="23"/>
      <c r="KY5982" s="23"/>
    </row>
    <row r="5983" spans="36:311" x14ac:dyDescent="0.2">
      <c r="AJ5983" s="23"/>
      <c r="HH5983"/>
      <c r="IW5983" s="36"/>
      <c r="JI5983"/>
      <c r="JJ5983"/>
      <c r="KX5983" s="23"/>
      <c r="KY5983" s="23"/>
    </row>
    <row r="5984" spans="36:311" x14ac:dyDescent="0.2">
      <c r="AJ5984" s="23"/>
      <c r="HH5984"/>
      <c r="IW5984" s="36"/>
      <c r="JI5984"/>
      <c r="JJ5984"/>
      <c r="KX5984" s="23"/>
      <c r="KY5984" s="23"/>
    </row>
    <row r="5985" spans="36:311" x14ac:dyDescent="0.2">
      <c r="AJ5985" s="23"/>
      <c r="HH5985"/>
      <c r="IW5985" s="36"/>
      <c r="JI5985"/>
      <c r="JJ5985"/>
      <c r="KX5985" s="23"/>
      <c r="KY5985" s="23"/>
    </row>
    <row r="5986" spans="36:311" x14ac:dyDescent="0.2">
      <c r="AJ5986" s="23"/>
      <c r="HH5986"/>
      <c r="IW5986" s="36"/>
      <c r="JI5986"/>
      <c r="JJ5986"/>
      <c r="KX5986" s="23"/>
      <c r="KY5986" s="23"/>
    </row>
    <row r="5987" spans="36:311" x14ac:dyDescent="0.2">
      <c r="AJ5987" s="23"/>
      <c r="HH5987"/>
      <c r="IW5987" s="36"/>
      <c r="JI5987"/>
      <c r="JJ5987"/>
      <c r="KX5987" s="23"/>
      <c r="KY5987" s="23"/>
    </row>
    <row r="5988" spans="36:311" x14ac:dyDescent="0.2">
      <c r="AJ5988" s="23"/>
      <c r="HH5988"/>
      <c r="IW5988" s="36"/>
      <c r="JI5988"/>
      <c r="JJ5988"/>
      <c r="KX5988" s="23"/>
      <c r="KY5988" s="23"/>
    </row>
    <row r="5989" spans="36:311" x14ac:dyDescent="0.2">
      <c r="AJ5989" s="23"/>
      <c r="HH5989"/>
      <c r="IW5989" s="36"/>
      <c r="JI5989"/>
      <c r="JJ5989"/>
      <c r="KX5989" s="23"/>
      <c r="KY5989" s="23"/>
    </row>
    <row r="5990" spans="36:311" x14ac:dyDescent="0.2">
      <c r="AJ5990" s="23"/>
      <c r="HH5990"/>
      <c r="IW5990" s="36"/>
      <c r="JI5990"/>
      <c r="JJ5990"/>
      <c r="KX5990" s="23"/>
      <c r="KY5990" s="23"/>
    </row>
    <row r="5991" spans="36:311" x14ac:dyDescent="0.2">
      <c r="AJ5991" s="23"/>
      <c r="HH5991"/>
      <c r="IW5991" s="36"/>
      <c r="JI5991"/>
      <c r="JJ5991"/>
      <c r="KX5991" s="23"/>
      <c r="KY5991" s="23"/>
    </row>
    <row r="5992" spans="36:311" x14ac:dyDescent="0.2">
      <c r="AJ5992" s="23"/>
      <c r="HH5992"/>
      <c r="IW5992" s="36"/>
      <c r="JI5992"/>
      <c r="JJ5992"/>
      <c r="KX5992" s="23"/>
      <c r="KY5992" s="23"/>
    </row>
    <row r="5993" spans="36:311" x14ac:dyDescent="0.2">
      <c r="AJ5993" s="23"/>
      <c r="HH5993"/>
      <c r="IW5993" s="36"/>
      <c r="JI5993"/>
      <c r="JJ5993"/>
      <c r="KX5993" s="23"/>
      <c r="KY5993" s="23"/>
    </row>
    <row r="5994" spans="36:311" x14ac:dyDescent="0.2">
      <c r="AJ5994" s="23"/>
      <c r="HH5994"/>
      <c r="IW5994" s="36"/>
      <c r="JI5994"/>
      <c r="JJ5994"/>
      <c r="KX5994" s="23"/>
      <c r="KY5994" s="23"/>
    </row>
    <row r="5995" spans="36:311" x14ac:dyDescent="0.2">
      <c r="AJ5995" s="23"/>
      <c r="HH5995"/>
      <c r="IW5995" s="36"/>
      <c r="JI5995"/>
      <c r="JJ5995"/>
      <c r="KX5995" s="23"/>
      <c r="KY5995" s="23"/>
    </row>
    <row r="5996" spans="36:311" x14ac:dyDescent="0.2">
      <c r="AJ5996" s="23"/>
      <c r="HH5996"/>
      <c r="IW5996" s="36"/>
      <c r="JI5996"/>
      <c r="JJ5996"/>
      <c r="KX5996" s="23"/>
      <c r="KY5996" s="23"/>
    </row>
    <row r="5997" spans="36:311" x14ac:dyDescent="0.2">
      <c r="AJ5997" s="23"/>
      <c r="HH5997"/>
      <c r="IW5997" s="36"/>
      <c r="JI5997"/>
      <c r="JJ5997"/>
      <c r="KX5997" s="23"/>
      <c r="KY5997" s="23"/>
    </row>
    <row r="5998" spans="36:311" x14ac:dyDescent="0.2">
      <c r="AJ5998" s="23"/>
      <c r="HH5998"/>
      <c r="IW5998" s="36"/>
      <c r="JI5998"/>
      <c r="JJ5998"/>
      <c r="KX5998" s="23"/>
      <c r="KY5998" s="23"/>
    </row>
    <row r="5999" spans="36:311" x14ac:dyDescent="0.2">
      <c r="AJ5999" s="23"/>
      <c r="HH5999"/>
      <c r="IW5999" s="36"/>
      <c r="JI5999"/>
      <c r="JJ5999"/>
      <c r="KX5999" s="23"/>
      <c r="KY5999" s="23"/>
    </row>
    <row r="6000" spans="36:311" x14ac:dyDescent="0.2">
      <c r="AJ6000" s="23"/>
      <c r="HH6000"/>
      <c r="IW6000" s="36"/>
      <c r="JI6000"/>
      <c r="JJ6000"/>
      <c r="KX6000" s="23"/>
      <c r="KY6000" s="23"/>
    </row>
    <row r="6001" spans="36:311" x14ac:dyDescent="0.2">
      <c r="AJ6001" s="23"/>
      <c r="HH6001"/>
      <c r="IW6001" s="36"/>
      <c r="JI6001"/>
      <c r="JJ6001"/>
      <c r="KX6001" s="23"/>
      <c r="KY6001" s="23"/>
    </row>
    <row r="6002" spans="36:311" x14ac:dyDescent="0.2">
      <c r="AJ6002" s="23"/>
      <c r="HH6002"/>
      <c r="IW6002" s="36"/>
      <c r="JI6002"/>
      <c r="JJ6002"/>
      <c r="KX6002" s="23"/>
      <c r="KY6002" s="23"/>
    </row>
    <row r="6003" spans="36:311" x14ac:dyDescent="0.2">
      <c r="AJ6003" s="23"/>
      <c r="HH6003"/>
      <c r="IW6003" s="36"/>
      <c r="JI6003"/>
      <c r="JJ6003"/>
      <c r="KX6003" s="23"/>
      <c r="KY6003" s="23"/>
    </row>
    <row r="6004" spans="36:311" x14ac:dyDescent="0.2">
      <c r="AJ6004" s="23"/>
      <c r="HH6004"/>
      <c r="IW6004" s="36"/>
      <c r="JI6004"/>
      <c r="JJ6004"/>
      <c r="KX6004" s="23"/>
      <c r="KY6004" s="23"/>
    </row>
    <row r="6005" spans="36:311" x14ac:dyDescent="0.2">
      <c r="AJ6005" s="23"/>
      <c r="HH6005"/>
      <c r="IW6005" s="36"/>
      <c r="JI6005"/>
      <c r="JJ6005"/>
      <c r="KX6005" s="23"/>
      <c r="KY6005" s="23"/>
    </row>
    <row r="6006" spans="36:311" x14ac:dyDescent="0.2">
      <c r="AJ6006" s="23"/>
      <c r="HH6006"/>
      <c r="IW6006" s="36"/>
      <c r="JI6006"/>
      <c r="JJ6006"/>
      <c r="KX6006" s="23"/>
      <c r="KY6006" s="23"/>
    </row>
    <row r="6007" spans="36:311" x14ac:dyDescent="0.2">
      <c r="AJ6007" s="23"/>
      <c r="HH6007"/>
      <c r="IW6007" s="36"/>
      <c r="JI6007"/>
      <c r="JJ6007"/>
      <c r="KX6007" s="23"/>
      <c r="KY6007" s="23"/>
    </row>
    <row r="6008" spans="36:311" x14ac:dyDescent="0.2">
      <c r="AJ6008" s="23"/>
      <c r="HH6008"/>
      <c r="IW6008" s="36"/>
      <c r="JI6008"/>
      <c r="JJ6008"/>
      <c r="KX6008" s="23"/>
      <c r="KY6008" s="23"/>
    </row>
    <row r="6009" spans="36:311" x14ac:dyDescent="0.2">
      <c r="AJ6009" s="23"/>
      <c r="HH6009"/>
      <c r="IW6009" s="36"/>
      <c r="JI6009"/>
      <c r="JJ6009"/>
      <c r="KX6009" s="23"/>
      <c r="KY6009" s="23"/>
    </row>
    <row r="6010" spans="36:311" x14ac:dyDescent="0.2">
      <c r="AJ6010" s="23"/>
      <c r="HH6010"/>
      <c r="IW6010" s="36"/>
      <c r="JI6010"/>
      <c r="JJ6010"/>
      <c r="KX6010" s="23"/>
      <c r="KY6010" s="23"/>
    </row>
    <row r="6011" spans="36:311" x14ac:dyDescent="0.2">
      <c r="AJ6011" s="23"/>
      <c r="HH6011"/>
      <c r="IW6011" s="36"/>
      <c r="JI6011"/>
      <c r="JJ6011"/>
      <c r="KX6011" s="23"/>
      <c r="KY6011" s="23"/>
    </row>
    <row r="6012" spans="36:311" x14ac:dyDescent="0.2">
      <c r="AJ6012" s="23"/>
      <c r="HH6012"/>
      <c r="IW6012" s="36"/>
      <c r="JI6012"/>
      <c r="JJ6012"/>
      <c r="KX6012" s="23"/>
      <c r="KY6012" s="23"/>
    </row>
    <row r="6013" spans="36:311" x14ac:dyDescent="0.2">
      <c r="AJ6013" s="23"/>
      <c r="HH6013"/>
      <c r="IW6013" s="36"/>
      <c r="JI6013"/>
      <c r="JJ6013"/>
      <c r="KX6013" s="23"/>
      <c r="KY6013" s="23"/>
    </row>
    <row r="6014" spans="36:311" x14ac:dyDescent="0.2">
      <c r="AJ6014" s="23"/>
      <c r="HH6014"/>
      <c r="IW6014" s="36"/>
      <c r="JI6014"/>
      <c r="JJ6014"/>
      <c r="KX6014" s="23"/>
      <c r="KY6014" s="23"/>
    </row>
    <row r="6015" spans="36:311" x14ac:dyDescent="0.2">
      <c r="AJ6015" s="23"/>
      <c r="HH6015"/>
      <c r="IW6015" s="36"/>
      <c r="JI6015"/>
      <c r="JJ6015"/>
      <c r="KX6015" s="23"/>
      <c r="KY6015" s="23"/>
    </row>
    <row r="6016" spans="36:311" x14ac:dyDescent="0.2">
      <c r="AJ6016" s="23"/>
      <c r="HH6016"/>
      <c r="IW6016" s="36"/>
      <c r="JI6016"/>
      <c r="JJ6016"/>
      <c r="KX6016" s="23"/>
      <c r="KY6016" s="23"/>
    </row>
    <row r="6017" spans="36:311" x14ac:dyDescent="0.2">
      <c r="AJ6017" s="23"/>
      <c r="HH6017"/>
      <c r="IW6017" s="36"/>
      <c r="JI6017"/>
      <c r="JJ6017"/>
      <c r="KX6017" s="23"/>
      <c r="KY6017" s="23"/>
    </row>
    <row r="6018" spans="36:311" x14ac:dyDescent="0.2">
      <c r="AJ6018" s="23"/>
      <c r="HH6018"/>
      <c r="IW6018" s="36"/>
      <c r="JI6018"/>
      <c r="JJ6018"/>
      <c r="KX6018" s="23"/>
      <c r="KY6018" s="23"/>
    </row>
    <row r="6019" spans="36:311" x14ac:dyDescent="0.2">
      <c r="AJ6019" s="23"/>
      <c r="HH6019"/>
      <c r="IW6019" s="36"/>
      <c r="JI6019"/>
      <c r="JJ6019"/>
      <c r="KX6019" s="23"/>
      <c r="KY6019" s="23"/>
    </row>
    <row r="6020" spans="36:311" x14ac:dyDescent="0.2">
      <c r="AJ6020" s="23"/>
      <c r="HH6020"/>
      <c r="IW6020" s="36"/>
      <c r="JI6020"/>
      <c r="JJ6020"/>
      <c r="KX6020" s="23"/>
      <c r="KY6020" s="23"/>
    </row>
    <row r="6021" spans="36:311" x14ac:dyDescent="0.2">
      <c r="AJ6021" s="23"/>
      <c r="HH6021"/>
      <c r="IW6021" s="36"/>
      <c r="JI6021"/>
      <c r="JJ6021"/>
      <c r="KX6021" s="23"/>
      <c r="KY6021" s="23"/>
    </row>
    <row r="6022" spans="36:311" x14ac:dyDescent="0.2">
      <c r="AJ6022" s="23"/>
      <c r="HH6022"/>
      <c r="IW6022" s="36"/>
      <c r="JI6022"/>
      <c r="JJ6022"/>
      <c r="KX6022" s="23"/>
      <c r="KY6022" s="23"/>
    </row>
    <row r="6023" spans="36:311" x14ac:dyDescent="0.2">
      <c r="AJ6023" s="23"/>
      <c r="HH6023"/>
      <c r="IW6023" s="36"/>
      <c r="JI6023"/>
      <c r="JJ6023"/>
      <c r="KX6023" s="23"/>
      <c r="KY6023" s="23"/>
    </row>
    <row r="6024" spans="36:311" x14ac:dyDescent="0.2">
      <c r="AJ6024" s="23"/>
      <c r="HH6024"/>
      <c r="IW6024" s="36"/>
      <c r="JI6024"/>
      <c r="JJ6024"/>
      <c r="KX6024" s="23"/>
      <c r="KY6024" s="23"/>
    </row>
    <row r="6025" spans="36:311" x14ac:dyDescent="0.2">
      <c r="AJ6025" s="23"/>
      <c r="HH6025"/>
      <c r="IW6025" s="36"/>
      <c r="JI6025"/>
      <c r="JJ6025"/>
      <c r="KX6025" s="23"/>
      <c r="KY6025" s="23"/>
    </row>
    <row r="6026" spans="36:311" x14ac:dyDescent="0.2">
      <c r="AJ6026" s="23"/>
      <c r="HH6026"/>
      <c r="IW6026" s="36"/>
      <c r="JI6026"/>
      <c r="JJ6026"/>
      <c r="KX6026" s="23"/>
      <c r="KY6026" s="23"/>
    </row>
    <row r="6027" spans="36:311" x14ac:dyDescent="0.2">
      <c r="AJ6027" s="23"/>
      <c r="HH6027"/>
      <c r="IW6027" s="36"/>
      <c r="JI6027"/>
      <c r="JJ6027"/>
      <c r="KX6027" s="23"/>
      <c r="KY6027" s="23"/>
    </row>
    <row r="6028" spans="36:311" x14ac:dyDescent="0.2">
      <c r="AJ6028" s="23"/>
      <c r="HH6028"/>
      <c r="IW6028" s="36"/>
      <c r="JI6028"/>
      <c r="JJ6028"/>
      <c r="KX6028" s="23"/>
      <c r="KY6028" s="23"/>
    </row>
    <row r="6029" spans="36:311" x14ac:dyDescent="0.2">
      <c r="AJ6029" s="23"/>
      <c r="HH6029"/>
      <c r="IW6029" s="36"/>
      <c r="JI6029"/>
      <c r="JJ6029"/>
      <c r="KX6029" s="23"/>
      <c r="KY6029" s="23"/>
    </row>
    <row r="6030" spans="36:311" x14ac:dyDescent="0.2">
      <c r="AJ6030" s="23"/>
      <c r="HH6030"/>
      <c r="IW6030" s="36"/>
      <c r="JI6030"/>
      <c r="JJ6030"/>
      <c r="KX6030" s="23"/>
      <c r="KY6030" s="23"/>
    </row>
    <row r="6031" spans="36:311" x14ac:dyDescent="0.2">
      <c r="AJ6031" s="23"/>
      <c r="HH6031"/>
      <c r="IW6031" s="36"/>
      <c r="JI6031"/>
      <c r="JJ6031"/>
      <c r="KX6031" s="23"/>
      <c r="KY6031" s="23"/>
    </row>
    <row r="6032" spans="36:311" x14ac:dyDescent="0.2">
      <c r="AJ6032" s="23"/>
      <c r="HH6032"/>
      <c r="IW6032" s="36"/>
      <c r="JI6032"/>
      <c r="JJ6032"/>
      <c r="KX6032" s="23"/>
      <c r="KY6032" s="23"/>
    </row>
    <row r="6033" spans="36:311" x14ac:dyDescent="0.2">
      <c r="AJ6033" s="23"/>
      <c r="HH6033"/>
      <c r="IW6033" s="36"/>
      <c r="JI6033"/>
      <c r="JJ6033"/>
      <c r="KX6033" s="23"/>
      <c r="KY6033" s="23"/>
    </row>
    <row r="6034" spans="36:311" x14ac:dyDescent="0.2">
      <c r="AJ6034" s="23"/>
      <c r="HH6034"/>
      <c r="IW6034" s="36"/>
      <c r="JI6034"/>
      <c r="JJ6034"/>
      <c r="KX6034" s="23"/>
      <c r="KY6034" s="23"/>
    </row>
    <row r="6035" spans="36:311" x14ac:dyDescent="0.2">
      <c r="AJ6035" s="23"/>
      <c r="HH6035"/>
      <c r="IW6035" s="36"/>
      <c r="JI6035"/>
      <c r="JJ6035"/>
      <c r="KX6035" s="23"/>
      <c r="KY6035" s="23"/>
    </row>
    <row r="6036" spans="36:311" x14ac:dyDescent="0.2">
      <c r="AJ6036" s="23"/>
      <c r="HH6036"/>
      <c r="IW6036" s="36"/>
      <c r="JI6036"/>
      <c r="JJ6036"/>
      <c r="KX6036" s="23"/>
      <c r="KY6036" s="23"/>
    </row>
    <row r="6037" spans="36:311" x14ac:dyDescent="0.2">
      <c r="AJ6037" s="23"/>
      <c r="HH6037"/>
      <c r="IW6037" s="36"/>
      <c r="JI6037"/>
      <c r="JJ6037"/>
      <c r="KX6037" s="23"/>
      <c r="KY6037" s="23"/>
    </row>
    <row r="6038" spans="36:311" x14ac:dyDescent="0.2">
      <c r="AJ6038" s="23"/>
      <c r="HH6038"/>
      <c r="IW6038" s="36"/>
      <c r="JI6038"/>
      <c r="JJ6038"/>
      <c r="KX6038" s="23"/>
      <c r="KY6038" s="23"/>
    </row>
    <row r="6039" spans="36:311" x14ac:dyDescent="0.2">
      <c r="AJ6039" s="23"/>
      <c r="HH6039"/>
      <c r="IW6039" s="36"/>
      <c r="JI6039"/>
      <c r="JJ6039"/>
      <c r="KX6039" s="23"/>
      <c r="KY6039" s="23"/>
    </row>
    <row r="6040" spans="36:311" x14ac:dyDescent="0.2">
      <c r="AJ6040" s="23"/>
      <c r="HH6040"/>
      <c r="IW6040" s="36"/>
      <c r="JI6040"/>
      <c r="JJ6040"/>
      <c r="KX6040" s="23"/>
      <c r="KY6040" s="23"/>
    </row>
    <row r="6041" spans="36:311" x14ac:dyDescent="0.2">
      <c r="AJ6041" s="23"/>
      <c r="HH6041"/>
      <c r="IW6041" s="36"/>
      <c r="JI6041"/>
      <c r="JJ6041"/>
      <c r="KX6041" s="23"/>
      <c r="KY6041" s="23"/>
    </row>
    <row r="6042" spans="36:311" x14ac:dyDescent="0.2">
      <c r="AJ6042" s="23"/>
      <c r="HH6042"/>
      <c r="IW6042" s="36"/>
      <c r="JI6042"/>
      <c r="JJ6042"/>
      <c r="KX6042" s="23"/>
      <c r="KY6042" s="23"/>
    </row>
    <row r="6043" spans="36:311" x14ac:dyDescent="0.2">
      <c r="AJ6043" s="23"/>
      <c r="HH6043"/>
      <c r="IW6043" s="36"/>
      <c r="JI6043"/>
      <c r="JJ6043"/>
      <c r="KX6043" s="23"/>
      <c r="KY6043" s="23"/>
    </row>
    <row r="6044" spans="36:311" x14ac:dyDescent="0.2">
      <c r="AJ6044" s="23"/>
      <c r="HH6044"/>
      <c r="IW6044" s="36"/>
      <c r="JI6044"/>
      <c r="JJ6044"/>
      <c r="KX6044" s="23"/>
      <c r="KY6044" s="23"/>
    </row>
    <row r="6045" spans="36:311" x14ac:dyDescent="0.2">
      <c r="AJ6045" s="23"/>
      <c r="HH6045"/>
      <c r="IW6045" s="36"/>
      <c r="JI6045"/>
      <c r="JJ6045"/>
      <c r="KX6045" s="23"/>
      <c r="KY6045" s="23"/>
    </row>
    <row r="6046" spans="36:311" x14ac:dyDescent="0.2">
      <c r="AJ6046" s="23"/>
      <c r="HH6046"/>
      <c r="IW6046" s="36"/>
      <c r="JI6046"/>
      <c r="JJ6046"/>
      <c r="KX6046" s="23"/>
      <c r="KY6046" s="23"/>
    </row>
    <row r="6047" spans="36:311" x14ac:dyDescent="0.2">
      <c r="AJ6047" s="23"/>
      <c r="HH6047"/>
      <c r="IW6047" s="36"/>
      <c r="JI6047"/>
      <c r="JJ6047"/>
      <c r="KX6047" s="23"/>
      <c r="KY6047" s="23"/>
    </row>
    <row r="6048" spans="36:311" x14ac:dyDescent="0.2">
      <c r="AJ6048" s="23"/>
      <c r="HH6048"/>
      <c r="IW6048" s="36"/>
      <c r="JI6048"/>
      <c r="JJ6048"/>
      <c r="KX6048" s="23"/>
      <c r="KY6048" s="23"/>
    </row>
    <row r="6049" spans="36:311" x14ac:dyDescent="0.2">
      <c r="AJ6049" s="23"/>
      <c r="HH6049"/>
      <c r="IW6049" s="36"/>
      <c r="JI6049"/>
      <c r="JJ6049"/>
      <c r="KX6049" s="23"/>
      <c r="KY6049" s="23"/>
    </row>
    <row r="6050" spans="36:311" x14ac:dyDescent="0.2">
      <c r="AJ6050" s="23"/>
      <c r="HH6050"/>
      <c r="IW6050" s="36"/>
      <c r="JI6050"/>
      <c r="JJ6050"/>
      <c r="KX6050" s="23"/>
      <c r="KY6050" s="23"/>
    </row>
    <row r="6051" spans="36:311" x14ac:dyDescent="0.2">
      <c r="AJ6051" s="23"/>
      <c r="HH6051"/>
      <c r="IW6051" s="36"/>
      <c r="JI6051"/>
      <c r="JJ6051"/>
      <c r="KX6051" s="23"/>
      <c r="KY6051" s="23"/>
    </row>
    <row r="6052" spans="36:311" x14ac:dyDescent="0.2">
      <c r="AJ6052" s="23"/>
      <c r="HH6052"/>
      <c r="IW6052" s="36"/>
      <c r="JI6052"/>
      <c r="JJ6052"/>
      <c r="KX6052" s="23"/>
      <c r="KY6052" s="23"/>
    </row>
    <row r="6053" spans="36:311" x14ac:dyDescent="0.2">
      <c r="AJ6053" s="23"/>
      <c r="HH6053"/>
      <c r="IW6053" s="36"/>
      <c r="JI6053"/>
      <c r="JJ6053"/>
      <c r="KX6053" s="23"/>
      <c r="KY6053" s="23"/>
    </row>
    <row r="6054" spans="36:311" x14ac:dyDescent="0.2">
      <c r="AJ6054" s="23"/>
      <c r="HH6054"/>
      <c r="IW6054" s="36"/>
      <c r="JI6054"/>
      <c r="JJ6054"/>
      <c r="KX6054" s="23"/>
      <c r="KY6054" s="23"/>
    </row>
    <row r="6055" spans="36:311" x14ac:dyDescent="0.2">
      <c r="AJ6055" s="23"/>
      <c r="HH6055"/>
      <c r="IW6055" s="36"/>
      <c r="JI6055"/>
      <c r="JJ6055"/>
      <c r="KX6055" s="23"/>
      <c r="KY6055" s="23"/>
    </row>
    <row r="6056" spans="36:311" x14ac:dyDescent="0.2">
      <c r="AJ6056" s="23"/>
      <c r="HH6056"/>
      <c r="IW6056" s="36"/>
      <c r="JI6056"/>
      <c r="JJ6056"/>
      <c r="KX6056" s="23"/>
      <c r="KY6056" s="23"/>
    </row>
    <row r="6057" spans="36:311" x14ac:dyDescent="0.2">
      <c r="AJ6057" s="23"/>
      <c r="HH6057"/>
      <c r="IW6057" s="36"/>
      <c r="JI6057"/>
      <c r="JJ6057"/>
      <c r="KX6057" s="23"/>
      <c r="KY6057" s="23"/>
    </row>
    <row r="6058" spans="36:311" x14ac:dyDescent="0.2">
      <c r="AJ6058" s="23"/>
      <c r="HH6058"/>
      <c r="IW6058" s="36"/>
      <c r="JI6058"/>
      <c r="JJ6058"/>
      <c r="KX6058" s="23"/>
      <c r="KY6058" s="23"/>
    </row>
    <row r="6059" spans="36:311" x14ac:dyDescent="0.2">
      <c r="AJ6059" s="23"/>
      <c r="HH6059"/>
      <c r="IW6059" s="36"/>
      <c r="JI6059"/>
      <c r="JJ6059"/>
      <c r="KX6059" s="23"/>
      <c r="KY6059" s="23"/>
    </row>
    <row r="6060" spans="36:311" x14ac:dyDescent="0.2">
      <c r="AJ6060" s="23"/>
      <c r="HH6060"/>
      <c r="IW6060" s="36"/>
      <c r="JI6060"/>
      <c r="JJ6060"/>
      <c r="KX6060" s="23"/>
      <c r="KY6060" s="23"/>
    </row>
    <row r="6061" spans="36:311" x14ac:dyDescent="0.2">
      <c r="AJ6061" s="23"/>
      <c r="HH6061"/>
      <c r="IW6061" s="36"/>
      <c r="JI6061"/>
      <c r="JJ6061"/>
      <c r="KX6061" s="23"/>
      <c r="KY6061" s="23"/>
    </row>
    <row r="6062" spans="36:311" x14ac:dyDescent="0.2">
      <c r="AJ6062" s="23"/>
      <c r="HH6062"/>
      <c r="IW6062" s="36"/>
      <c r="JI6062"/>
      <c r="JJ6062"/>
      <c r="KX6062" s="23"/>
      <c r="KY6062" s="23"/>
    </row>
    <row r="6063" spans="36:311" x14ac:dyDescent="0.2">
      <c r="AJ6063" s="23"/>
      <c r="HH6063"/>
      <c r="IW6063" s="36"/>
      <c r="JI6063"/>
      <c r="JJ6063"/>
      <c r="KX6063" s="23"/>
      <c r="KY6063" s="23"/>
    </row>
    <row r="6064" spans="36:311" x14ac:dyDescent="0.2">
      <c r="AJ6064" s="23"/>
      <c r="HH6064"/>
      <c r="IW6064" s="36"/>
      <c r="JI6064"/>
      <c r="JJ6064"/>
      <c r="KX6064" s="23"/>
      <c r="KY6064" s="23"/>
    </row>
    <row r="6065" spans="36:311" x14ac:dyDescent="0.2">
      <c r="AJ6065" s="23"/>
      <c r="HH6065"/>
      <c r="IW6065" s="36"/>
      <c r="JI6065"/>
      <c r="JJ6065"/>
      <c r="KX6065" s="23"/>
      <c r="KY6065" s="23"/>
    </row>
    <row r="6066" spans="36:311" x14ac:dyDescent="0.2">
      <c r="AJ6066" s="23"/>
      <c r="HH6066"/>
      <c r="IW6066" s="36"/>
      <c r="JI6066"/>
      <c r="JJ6066"/>
      <c r="KX6066" s="23"/>
      <c r="KY6066" s="23"/>
    </row>
    <row r="6067" spans="36:311" x14ac:dyDescent="0.2">
      <c r="AJ6067" s="23"/>
      <c r="HH6067"/>
      <c r="IW6067" s="36"/>
      <c r="JI6067"/>
      <c r="JJ6067"/>
      <c r="KX6067" s="23"/>
      <c r="KY6067" s="23"/>
    </row>
    <row r="6068" spans="36:311" x14ac:dyDescent="0.2">
      <c r="AJ6068" s="23"/>
      <c r="HH6068"/>
      <c r="IW6068" s="36"/>
      <c r="JI6068"/>
      <c r="JJ6068"/>
      <c r="KX6068" s="23"/>
      <c r="KY6068" s="23"/>
    </row>
    <row r="6069" spans="36:311" x14ac:dyDescent="0.2">
      <c r="AJ6069" s="23"/>
      <c r="HH6069"/>
      <c r="IW6069" s="36"/>
      <c r="JI6069"/>
      <c r="JJ6069"/>
      <c r="KX6069" s="23"/>
      <c r="KY6069" s="23"/>
    </row>
    <row r="6070" spans="36:311" x14ac:dyDescent="0.2">
      <c r="AJ6070" s="23"/>
      <c r="HH6070"/>
      <c r="IW6070" s="36"/>
      <c r="JI6070"/>
      <c r="JJ6070"/>
      <c r="KX6070" s="23"/>
      <c r="KY6070" s="23"/>
    </row>
    <row r="6071" spans="36:311" x14ac:dyDescent="0.2">
      <c r="AJ6071" s="23"/>
      <c r="HH6071"/>
      <c r="IW6071" s="36"/>
      <c r="JI6071"/>
      <c r="JJ6071"/>
      <c r="KX6071" s="23"/>
      <c r="KY6071" s="23"/>
    </row>
    <row r="6072" spans="36:311" x14ac:dyDescent="0.2">
      <c r="AJ6072" s="23"/>
      <c r="HH6072"/>
      <c r="IW6072" s="36"/>
      <c r="JI6072"/>
      <c r="JJ6072"/>
      <c r="KX6072" s="23"/>
      <c r="KY6072" s="23"/>
    </row>
    <row r="6073" spans="36:311" x14ac:dyDescent="0.2">
      <c r="AJ6073" s="23"/>
      <c r="HH6073"/>
      <c r="IW6073" s="36"/>
      <c r="JI6073"/>
      <c r="JJ6073"/>
      <c r="KX6073" s="23"/>
      <c r="KY6073" s="23"/>
    </row>
    <row r="6074" spans="36:311" x14ac:dyDescent="0.2">
      <c r="AJ6074" s="23"/>
      <c r="HH6074"/>
      <c r="IW6074" s="36"/>
      <c r="JI6074"/>
      <c r="JJ6074"/>
      <c r="KX6074" s="23"/>
      <c r="KY6074" s="23"/>
    </row>
    <row r="6075" spans="36:311" x14ac:dyDescent="0.2">
      <c r="AJ6075" s="23"/>
      <c r="HH6075"/>
      <c r="IW6075" s="36"/>
      <c r="JI6075"/>
      <c r="JJ6075"/>
      <c r="KX6075" s="23"/>
      <c r="KY6075" s="23"/>
    </row>
    <row r="6076" spans="36:311" x14ac:dyDescent="0.2">
      <c r="AJ6076" s="23"/>
      <c r="HH6076"/>
      <c r="IW6076" s="36"/>
      <c r="JI6076"/>
      <c r="JJ6076"/>
      <c r="KX6076" s="23"/>
      <c r="KY6076" s="23"/>
    </row>
    <row r="6077" spans="36:311" x14ac:dyDescent="0.2">
      <c r="AJ6077" s="23"/>
      <c r="HH6077"/>
      <c r="IW6077" s="36"/>
      <c r="JI6077"/>
      <c r="JJ6077"/>
      <c r="KX6077" s="23"/>
      <c r="KY6077" s="23"/>
    </row>
    <row r="6078" spans="36:311" x14ac:dyDescent="0.2">
      <c r="AJ6078" s="23"/>
      <c r="HH6078"/>
      <c r="IW6078" s="36"/>
      <c r="JI6078"/>
      <c r="JJ6078"/>
      <c r="KX6078" s="23"/>
      <c r="KY6078" s="23"/>
    </row>
    <row r="6079" spans="36:311" x14ac:dyDescent="0.2">
      <c r="AJ6079" s="23"/>
      <c r="HH6079"/>
      <c r="IW6079" s="36"/>
      <c r="JI6079"/>
      <c r="JJ6079"/>
      <c r="KX6079" s="23"/>
      <c r="KY6079" s="23"/>
    </row>
    <row r="6080" spans="36:311" x14ac:dyDescent="0.2">
      <c r="AJ6080" s="23"/>
      <c r="HH6080"/>
      <c r="IW6080" s="36"/>
      <c r="JI6080"/>
      <c r="JJ6080"/>
      <c r="KX6080" s="23"/>
      <c r="KY6080" s="23"/>
    </row>
    <row r="6081" spans="36:311" x14ac:dyDescent="0.2">
      <c r="AJ6081" s="23"/>
      <c r="HH6081"/>
      <c r="IW6081" s="36"/>
      <c r="JI6081"/>
      <c r="JJ6081"/>
      <c r="KX6081" s="23"/>
      <c r="KY6081" s="23"/>
    </row>
    <row r="6082" spans="36:311" x14ac:dyDescent="0.2">
      <c r="AJ6082" s="23"/>
      <c r="HH6082"/>
      <c r="IW6082" s="36"/>
      <c r="JI6082"/>
      <c r="JJ6082"/>
      <c r="KX6082" s="23"/>
      <c r="KY6082" s="23"/>
    </row>
    <row r="6083" spans="36:311" x14ac:dyDescent="0.2">
      <c r="AJ6083" s="23"/>
      <c r="HH6083"/>
      <c r="IW6083" s="36"/>
      <c r="JI6083"/>
      <c r="JJ6083"/>
      <c r="KX6083" s="23"/>
      <c r="KY6083" s="23"/>
    </row>
    <row r="6084" spans="36:311" x14ac:dyDescent="0.2">
      <c r="AJ6084" s="23"/>
      <c r="HH6084"/>
      <c r="IW6084" s="36"/>
      <c r="JI6084"/>
      <c r="JJ6084"/>
      <c r="KX6084" s="23"/>
      <c r="KY6084" s="23"/>
    </row>
    <row r="6085" spans="36:311" x14ac:dyDescent="0.2">
      <c r="AJ6085" s="23"/>
      <c r="HH6085"/>
      <c r="IW6085" s="36"/>
      <c r="JI6085"/>
      <c r="JJ6085"/>
      <c r="KX6085" s="23"/>
      <c r="KY6085" s="23"/>
    </row>
    <row r="6086" spans="36:311" x14ac:dyDescent="0.2">
      <c r="AJ6086" s="23"/>
      <c r="HH6086"/>
      <c r="IW6086" s="36"/>
      <c r="JI6086"/>
      <c r="JJ6086"/>
      <c r="KX6086" s="23"/>
      <c r="KY6086" s="23"/>
    </row>
    <row r="6087" spans="36:311" x14ac:dyDescent="0.2">
      <c r="AJ6087" s="23"/>
      <c r="HH6087"/>
      <c r="IW6087" s="36"/>
      <c r="JI6087"/>
      <c r="JJ6087"/>
      <c r="KX6087" s="23"/>
      <c r="KY6087" s="23"/>
    </row>
    <row r="6088" spans="36:311" x14ac:dyDescent="0.2">
      <c r="AJ6088" s="23"/>
      <c r="HH6088"/>
      <c r="IW6088" s="36"/>
      <c r="JI6088"/>
      <c r="JJ6088"/>
      <c r="KX6088" s="23"/>
      <c r="KY6088" s="23"/>
    </row>
    <row r="6089" spans="36:311" x14ac:dyDescent="0.2">
      <c r="AJ6089" s="23"/>
      <c r="HH6089"/>
      <c r="IW6089" s="36"/>
      <c r="JI6089"/>
      <c r="JJ6089"/>
      <c r="KX6089" s="23"/>
      <c r="KY6089" s="23"/>
    </row>
    <row r="6090" spans="36:311" x14ac:dyDescent="0.2">
      <c r="AJ6090" s="23"/>
      <c r="HH6090"/>
      <c r="IW6090" s="36"/>
      <c r="JI6090"/>
      <c r="JJ6090"/>
      <c r="KX6090" s="23"/>
      <c r="KY6090" s="23"/>
    </row>
    <row r="6091" spans="36:311" x14ac:dyDescent="0.2">
      <c r="AJ6091" s="23"/>
      <c r="HH6091"/>
      <c r="IW6091" s="36"/>
      <c r="JI6091"/>
      <c r="JJ6091"/>
      <c r="KX6091" s="23"/>
      <c r="KY6091" s="23"/>
    </row>
    <row r="6092" spans="36:311" x14ac:dyDescent="0.2">
      <c r="AJ6092" s="23"/>
      <c r="HH6092"/>
      <c r="IW6092" s="36"/>
      <c r="JI6092"/>
      <c r="JJ6092"/>
      <c r="KX6092" s="23"/>
      <c r="KY6092" s="23"/>
    </row>
    <row r="6093" spans="36:311" x14ac:dyDescent="0.2">
      <c r="AJ6093" s="23"/>
      <c r="HH6093"/>
      <c r="IW6093" s="36"/>
      <c r="JI6093"/>
      <c r="JJ6093"/>
      <c r="KX6093" s="23"/>
      <c r="KY6093" s="23"/>
    </row>
    <row r="6094" spans="36:311" x14ac:dyDescent="0.2">
      <c r="AJ6094" s="23"/>
      <c r="HH6094"/>
      <c r="IW6094" s="36"/>
      <c r="JI6094"/>
      <c r="JJ6094"/>
      <c r="KX6094" s="23"/>
      <c r="KY6094" s="23"/>
    </row>
    <row r="6095" spans="36:311" x14ac:dyDescent="0.2">
      <c r="AJ6095" s="23"/>
      <c r="HH6095"/>
      <c r="IW6095" s="36"/>
      <c r="JI6095"/>
      <c r="JJ6095"/>
      <c r="KX6095" s="23"/>
      <c r="KY6095" s="23"/>
    </row>
    <row r="6096" spans="36:311" x14ac:dyDescent="0.2">
      <c r="AJ6096" s="23"/>
      <c r="HH6096"/>
      <c r="IW6096" s="36"/>
      <c r="JI6096"/>
      <c r="JJ6096"/>
      <c r="KX6096" s="23"/>
      <c r="KY6096" s="23"/>
    </row>
    <row r="6097" spans="36:311" x14ac:dyDescent="0.2">
      <c r="AJ6097" s="23"/>
      <c r="HH6097"/>
      <c r="IW6097" s="36"/>
      <c r="JI6097"/>
      <c r="JJ6097"/>
      <c r="KX6097" s="23"/>
      <c r="KY6097" s="23"/>
    </row>
    <row r="6098" spans="36:311" x14ac:dyDescent="0.2">
      <c r="AJ6098" s="23"/>
      <c r="HH6098"/>
      <c r="IW6098" s="36"/>
      <c r="JI6098"/>
      <c r="JJ6098"/>
      <c r="KX6098" s="23"/>
      <c r="KY6098" s="23"/>
    </row>
    <row r="6099" spans="36:311" x14ac:dyDescent="0.2">
      <c r="AJ6099" s="23"/>
      <c r="HH6099"/>
      <c r="IW6099" s="36"/>
      <c r="JI6099"/>
      <c r="JJ6099"/>
      <c r="KX6099" s="23"/>
      <c r="KY6099" s="23"/>
    </row>
    <row r="6100" spans="36:311" x14ac:dyDescent="0.2">
      <c r="AJ6100" s="23"/>
      <c r="HH6100"/>
      <c r="IW6100" s="36"/>
      <c r="JI6100"/>
      <c r="JJ6100"/>
      <c r="KX6100" s="23"/>
      <c r="KY6100" s="23"/>
    </row>
    <row r="6101" spans="36:311" x14ac:dyDescent="0.2">
      <c r="AJ6101" s="23"/>
      <c r="HH6101"/>
      <c r="IW6101" s="36"/>
      <c r="JI6101"/>
      <c r="JJ6101"/>
      <c r="KX6101" s="23"/>
      <c r="KY6101" s="23"/>
    </row>
    <row r="6102" spans="36:311" x14ac:dyDescent="0.2">
      <c r="AJ6102" s="23"/>
      <c r="HH6102"/>
      <c r="IW6102" s="36"/>
      <c r="JI6102"/>
      <c r="JJ6102"/>
      <c r="KX6102" s="23"/>
      <c r="KY6102" s="23"/>
    </row>
    <row r="6103" spans="36:311" x14ac:dyDescent="0.2">
      <c r="AJ6103" s="23"/>
      <c r="HH6103"/>
      <c r="IW6103" s="36"/>
      <c r="JI6103"/>
      <c r="JJ6103"/>
      <c r="KX6103" s="23"/>
      <c r="KY6103" s="23"/>
    </row>
    <row r="6104" spans="36:311" x14ac:dyDescent="0.2">
      <c r="AJ6104" s="23"/>
      <c r="HH6104"/>
      <c r="IW6104" s="36"/>
      <c r="JI6104"/>
      <c r="JJ6104"/>
      <c r="KX6104" s="23"/>
      <c r="KY6104" s="23"/>
    </row>
    <row r="6105" spans="36:311" x14ac:dyDescent="0.2">
      <c r="AJ6105" s="23"/>
      <c r="HH6105"/>
      <c r="IW6105" s="36"/>
      <c r="JI6105"/>
      <c r="JJ6105"/>
      <c r="KX6105" s="23"/>
      <c r="KY6105" s="23"/>
    </row>
    <row r="6106" spans="36:311" x14ac:dyDescent="0.2">
      <c r="AJ6106" s="23"/>
      <c r="HH6106"/>
      <c r="IW6106" s="36"/>
      <c r="JI6106"/>
      <c r="JJ6106"/>
      <c r="KX6106" s="23"/>
      <c r="KY6106" s="23"/>
    </row>
    <row r="6107" spans="36:311" x14ac:dyDescent="0.2">
      <c r="AJ6107" s="23"/>
      <c r="HH6107"/>
      <c r="IW6107" s="36"/>
      <c r="JI6107"/>
      <c r="JJ6107"/>
      <c r="KX6107" s="23"/>
      <c r="KY6107" s="23"/>
    </row>
    <row r="6108" spans="36:311" x14ac:dyDescent="0.2">
      <c r="AJ6108" s="23"/>
      <c r="HH6108"/>
      <c r="IW6108" s="36"/>
      <c r="JI6108"/>
      <c r="JJ6108"/>
      <c r="KX6108" s="23"/>
      <c r="KY6108" s="23"/>
    </row>
    <row r="6109" spans="36:311" x14ac:dyDescent="0.2">
      <c r="AJ6109" s="23"/>
      <c r="HH6109"/>
      <c r="IW6109" s="36"/>
      <c r="JI6109"/>
      <c r="JJ6109"/>
      <c r="KX6109" s="23"/>
      <c r="KY6109" s="23"/>
    </row>
    <row r="6110" spans="36:311" x14ac:dyDescent="0.2">
      <c r="AJ6110" s="23"/>
      <c r="HH6110"/>
      <c r="IW6110" s="36"/>
      <c r="JI6110"/>
      <c r="JJ6110"/>
      <c r="KX6110" s="23"/>
      <c r="KY6110" s="23"/>
    </row>
    <row r="6111" spans="36:311" x14ac:dyDescent="0.2">
      <c r="AJ6111" s="23"/>
      <c r="HH6111"/>
      <c r="IW6111" s="36"/>
      <c r="JI6111"/>
      <c r="JJ6111"/>
      <c r="KX6111" s="23"/>
      <c r="KY6111" s="23"/>
    </row>
    <row r="6112" spans="36:311" x14ac:dyDescent="0.2">
      <c r="AJ6112" s="23"/>
      <c r="HH6112"/>
      <c r="IW6112" s="36"/>
      <c r="JI6112"/>
      <c r="JJ6112"/>
      <c r="KX6112" s="23"/>
      <c r="KY6112" s="23"/>
    </row>
    <row r="6113" spans="36:311" x14ac:dyDescent="0.2">
      <c r="AJ6113" s="23"/>
      <c r="HH6113"/>
      <c r="IW6113" s="36"/>
      <c r="JI6113"/>
      <c r="JJ6113"/>
      <c r="KX6113" s="23"/>
      <c r="KY6113" s="23"/>
    </row>
    <row r="6114" spans="36:311" x14ac:dyDescent="0.2">
      <c r="AJ6114" s="23"/>
      <c r="HH6114"/>
      <c r="IW6114" s="36"/>
      <c r="JI6114"/>
      <c r="JJ6114"/>
      <c r="KX6114" s="23"/>
      <c r="KY6114" s="23"/>
    </row>
    <row r="6115" spans="36:311" x14ac:dyDescent="0.2">
      <c r="AJ6115" s="23"/>
      <c r="HH6115"/>
      <c r="IW6115" s="36"/>
      <c r="JI6115"/>
      <c r="JJ6115"/>
      <c r="KX6115" s="23"/>
      <c r="KY6115" s="23"/>
    </row>
    <row r="6116" spans="36:311" x14ac:dyDescent="0.2">
      <c r="AJ6116" s="23"/>
      <c r="HH6116"/>
      <c r="IW6116" s="36"/>
      <c r="JI6116"/>
      <c r="JJ6116"/>
      <c r="KX6116" s="23"/>
      <c r="KY6116" s="23"/>
    </row>
    <row r="6117" spans="36:311" x14ac:dyDescent="0.2">
      <c r="AJ6117" s="23"/>
      <c r="HH6117"/>
      <c r="IW6117" s="36"/>
      <c r="JI6117"/>
      <c r="JJ6117"/>
      <c r="KX6117" s="23"/>
      <c r="KY6117" s="23"/>
    </row>
    <row r="6118" spans="36:311" x14ac:dyDescent="0.2">
      <c r="AJ6118" s="23"/>
      <c r="HH6118"/>
      <c r="IW6118" s="36"/>
      <c r="JI6118"/>
      <c r="JJ6118"/>
      <c r="KX6118" s="23"/>
      <c r="KY6118" s="23"/>
    </row>
    <row r="6119" spans="36:311" x14ac:dyDescent="0.2">
      <c r="AJ6119" s="23"/>
      <c r="HH6119"/>
      <c r="IW6119" s="36"/>
      <c r="JI6119"/>
      <c r="JJ6119"/>
      <c r="KX6119" s="23"/>
      <c r="KY6119" s="23"/>
    </row>
    <row r="6120" spans="36:311" x14ac:dyDescent="0.2">
      <c r="AJ6120" s="23"/>
      <c r="HH6120"/>
      <c r="IW6120" s="36"/>
      <c r="JI6120"/>
      <c r="JJ6120"/>
      <c r="KX6120" s="23"/>
      <c r="KY6120" s="23"/>
    </row>
    <row r="6121" spans="36:311" x14ac:dyDescent="0.2">
      <c r="AJ6121" s="23"/>
      <c r="HH6121"/>
      <c r="IW6121" s="36"/>
      <c r="JI6121"/>
      <c r="JJ6121"/>
      <c r="KX6121" s="23"/>
      <c r="KY6121" s="23"/>
    </row>
    <row r="6122" spans="36:311" x14ac:dyDescent="0.2">
      <c r="AJ6122" s="23"/>
      <c r="HH6122"/>
      <c r="IW6122" s="36"/>
      <c r="JI6122"/>
      <c r="JJ6122"/>
      <c r="KX6122" s="23"/>
      <c r="KY6122" s="23"/>
    </row>
    <row r="6123" spans="36:311" x14ac:dyDescent="0.2">
      <c r="AJ6123" s="23"/>
      <c r="HH6123"/>
      <c r="IW6123" s="36"/>
      <c r="JI6123"/>
      <c r="JJ6123"/>
      <c r="KX6123" s="23"/>
      <c r="KY6123" s="23"/>
    </row>
    <row r="6124" spans="36:311" x14ac:dyDescent="0.2">
      <c r="AJ6124" s="23"/>
      <c r="HH6124"/>
      <c r="IW6124" s="36"/>
      <c r="JI6124"/>
      <c r="JJ6124"/>
      <c r="KX6124" s="23"/>
      <c r="KY6124" s="23"/>
    </row>
    <row r="6125" spans="36:311" x14ac:dyDescent="0.2">
      <c r="AJ6125" s="23"/>
      <c r="HH6125"/>
      <c r="IW6125" s="36"/>
      <c r="JI6125"/>
      <c r="JJ6125"/>
      <c r="KX6125" s="23"/>
      <c r="KY6125" s="23"/>
    </row>
    <row r="6126" spans="36:311" x14ac:dyDescent="0.2">
      <c r="AJ6126" s="23"/>
      <c r="HH6126"/>
      <c r="IW6126" s="36"/>
      <c r="JI6126"/>
      <c r="JJ6126"/>
      <c r="KX6126" s="23"/>
      <c r="KY6126" s="23"/>
    </row>
    <row r="6127" spans="36:311" x14ac:dyDescent="0.2">
      <c r="AJ6127" s="23"/>
      <c r="HH6127"/>
      <c r="IW6127" s="36"/>
      <c r="JI6127"/>
      <c r="JJ6127"/>
      <c r="KX6127" s="23"/>
      <c r="KY6127" s="23"/>
    </row>
    <row r="6128" spans="36:311" x14ac:dyDescent="0.2">
      <c r="AJ6128" s="23"/>
      <c r="HH6128"/>
      <c r="IW6128" s="36"/>
      <c r="JI6128"/>
      <c r="JJ6128"/>
      <c r="KX6128" s="23"/>
      <c r="KY6128" s="23"/>
    </row>
    <row r="6129" spans="36:311" x14ac:dyDescent="0.2">
      <c r="AJ6129" s="23"/>
      <c r="HH6129"/>
      <c r="IW6129" s="36"/>
      <c r="JI6129"/>
      <c r="JJ6129"/>
      <c r="KX6129" s="23"/>
      <c r="KY6129" s="23"/>
    </row>
    <row r="6130" spans="36:311" x14ac:dyDescent="0.2">
      <c r="AJ6130" s="23"/>
      <c r="HH6130"/>
      <c r="IW6130" s="36"/>
      <c r="JI6130"/>
      <c r="JJ6130"/>
      <c r="KX6130" s="23"/>
      <c r="KY6130" s="23"/>
    </row>
    <row r="6131" spans="36:311" x14ac:dyDescent="0.2">
      <c r="AJ6131" s="23"/>
      <c r="HH6131"/>
      <c r="IW6131" s="36"/>
      <c r="JI6131"/>
      <c r="JJ6131"/>
      <c r="KX6131" s="23"/>
      <c r="KY6131" s="23"/>
    </row>
    <row r="6132" spans="36:311" x14ac:dyDescent="0.2">
      <c r="AJ6132" s="23"/>
      <c r="HH6132"/>
      <c r="IW6132" s="36"/>
      <c r="JI6132"/>
      <c r="JJ6132"/>
      <c r="KX6132" s="23"/>
      <c r="KY6132" s="23"/>
    </row>
    <row r="6133" spans="36:311" x14ac:dyDescent="0.2">
      <c r="AJ6133" s="23"/>
      <c r="HH6133"/>
      <c r="IW6133" s="36"/>
      <c r="JI6133"/>
      <c r="JJ6133"/>
      <c r="KX6133" s="23"/>
      <c r="KY6133" s="23"/>
    </row>
    <row r="6134" spans="36:311" x14ac:dyDescent="0.2">
      <c r="AJ6134" s="23"/>
      <c r="HH6134"/>
      <c r="IW6134" s="36"/>
      <c r="JI6134"/>
      <c r="JJ6134"/>
      <c r="KX6134" s="23"/>
      <c r="KY6134" s="23"/>
    </row>
    <row r="6135" spans="36:311" x14ac:dyDescent="0.2">
      <c r="AJ6135" s="23"/>
      <c r="HH6135"/>
      <c r="IW6135" s="36"/>
      <c r="JI6135"/>
      <c r="JJ6135"/>
      <c r="KX6135" s="23"/>
      <c r="KY6135" s="23"/>
    </row>
    <row r="6136" spans="36:311" x14ac:dyDescent="0.2">
      <c r="AJ6136" s="23"/>
      <c r="HH6136"/>
      <c r="IW6136" s="36"/>
      <c r="JI6136"/>
      <c r="JJ6136"/>
      <c r="KX6136" s="23"/>
      <c r="KY6136" s="23"/>
    </row>
    <row r="6137" spans="36:311" x14ac:dyDescent="0.2">
      <c r="AJ6137" s="23"/>
      <c r="HH6137"/>
      <c r="IW6137" s="36"/>
      <c r="JI6137"/>
      <c r="JJ6137"/>
      <c r="KX6137" s="23"/>
      <c r="KY6137" s="23"/>
    </row>
    <row r="6138" spans="36:311" x14ac:dyDescent="0.2">
      <c r="AJ6138" s="23"/>
      <c r="HH6138"/>
      <c r="IW6138" s="36"/>
      <c r="JI6138"/>
      <c r="JJ6138"/>
      <c r="KX6138" s="23"/>
      <c r="KY6138" s="23"/>
    </row>
    <row r="6139" spans="36:311" x14ac:dyDescent="0.2">
      <c r="AJ6139" s="23"/>
      <c r="HH6139"/>
      <c r="IW6139" s="36"/>
      <c r="JI6139"/>
      <c r="JJ6139"/>
      <c r="KX6139" s="23"/>
      <c r="KY6139" s="23"/>
    </row>
    <row r="6140" spans="36:311" x14ac:dyDescent="0.2">
      <c r="AJ6140" s="23"/>
      <c r="HH6140"/>
      <c r="IW6140" s="36"/>
      <c r="JI6140"/>
      <c r="JJ6140"/>
      <c r="KX6140" s="23"/>
      <c r="KY6140" s="23"/>
    </row>
    <row r="6141" spans="36:311" x14ac:dyDescent="0.2">
      <c r="AJ6141" s="23"/>
      <c r="HH6141"/>
      <c r="IW6141" s="36"/>
      <c r="JI6141"/>
      <c r="JJ6141"/>
      <c r="KX6141" s="23"/>
      <c r="KY6141" s="23"/>
    </row>
    <row r="6142" spans="36:311" x14ac:dyDescent="0.2">
      <c r="AJ6142" s="23"/>
      <c r="HH6142"/>
      <c r="IW6142" s="36"/>
      <c r="JI6142"/>
      <c r="JJ6142"/>
      <c r="KX6142" s="23"/>
      <c r="KY6142" s="23"/>
    </row>
    <row r="6143" spans="36:311" x14ac:dyDescent="0.2">
      <c r="AJ6143" s="23"/>
      <c r="HH6143"/>
      <c r="IW6143" s="36"/>
      <c r="JI6143"/>
      <c r="JJ6143"/>
      <c r="KX6143" s="23"/>
      <c r="KY6143" s="23"/>
    </row>
    <row r="6144" spans="36:311" x14ac:dyDescent="0.2">
      <c r="AJ6144" s="23"/>
      <c r="HH6144"/>
      <c r="IW6144" s="36"/>
      <c r="JI6144"/>
      <c r="JJ6144"/>
      <c r="KX6144" s="23"/>
      <c r="KY6144" s="23"/>
    </row>
    <row r="6145" spans="36:311" x14ac:dyDescent="0.2">
      <c r="AJ6145" s="23"/>
      <c r="HH6145"/>
      <c r="IW6145" s="36"/>
      <c r="JI6145"/>
      <c r="JJ6145"/>
      <c r="KX6145" s="23"/>
      <c r="KY6145" s="23"/>
    </row>
    <row r="6146" spans="36:311" x14ac:dyDescent="0.2">
      <c r="AJ6146" s="23"/>
      <c r="HH6146"/>
      <c r="IW6146" s="36"/>
      <c r="JI6146"/>
      <c r="JJ6146"/>
      <c r="KX6146" s="23"/>
      <c r="KY6146" s="23"/>
    </row>
    <row r="6147" spans="36:311" x14ac:dyDescent="0.2">
      <c r="AJ6147" s="23"/>
      <c r="HH6147"/>
      <c r="IW6147" s="36"/>
      <c r="JI6147"/>
      <c r="JJ6147"/>
      <c r="KX6147" s="23"/>
      <c r="KY6147" s="23"/>
    </row>
    <row r="6148" spans="36:311" x14ac:dyDescent="0.2">
      <c r="AJ6148" s="23"/>
      <c r="HH6148"/>
      <c r="IW6148" s="36"/>
      <c r="JI6148"/>
      <c r="JJ6148"/>
      <c r="KX6148" s="23"/>
      <c r="KY6148" s="23"/>
    </row>
    <row r="6149" spans="36:311" x14ac:dyDescent="0.2">
      <c r="AJ6149" s="23"/>
      <c r="HH6149"/>
      <c r="IW6149" s="36"/>
      <c r="JI6149"/>
      <c r="JJ6149"/>
      <c r="KX6149" s="23"/>
      <c r="KY6149" s="23"/>
    </row>
    <row r="6150" spans="36:311" x14ac:dyDescent="0.2">
      <c r="AJ6150" s="23"/>
      <c r="HH6150"/>
      <c r="IW6150" s="36"/>
      <c r="JI6150"/>
      <c r="JJ6150"/>
      <c r="KX6150" s="23"/>
      <c r="KY6150" s="23"/>
    </row>
    <row r="6151" spans="36:311" x14ac:dyDescent="0.2">
      <c r="AJ6151" s="23"/>
      <c r="HH6151"/>
      <c r="IW6151" s="36"/>
      <c r="JI6151"/>
      <c r="JJ6151"/>
      <c r="KX6151" s="23"/>
      <c r="KY6151" s="23"/>
    </row>
    <row r="6152" spans="36:311" x14ac:dyDescent="0.2">
      <c r="AJ6152" s="23"/>
      <c r="HH6152"/>
      <c r="IW6152" s="36"/>
      <c r="JI6152"/>
      <c r="JJ6152"/>
      <c r="KX6152" s="23"/>
      <c r="KY6152" s="23"/>
    </row>
    <row r="6153" spans="36:311" x14ac:dyDescent="0.2">
      <c r="AJ6153" s="23"/>
      <c r="HH6153"/>
      <c r="IW6153" s="36"/>
      <c r="JI6153"/>
      <c r="JJ6153"/>
      <c r="KX6153" s="23"/>
      <c r="KY6153" s="23"/>
    </row>
    <row r="6154" spans="36:311" x14ac:dyDescent="0.2">
      <c r="AJ6154" s="23"/>
      <c r="HH6154"/>
      <c r="IW6154" s="36"/>
      <c r="JI6154"/>
      <c r="JJ6154"/>
      <c r="KX6154" s="23"/>
      <c r="KY6154" s="23"/>
    </row>
    <row r="6155" spans="36:311" x14ac:dyDescent="0.2">
      <c r="AJ6155" s="23"/>
      <c r="HH6155"/>
      <c r="IW6155" s="36"/>
      <c r="JI6155"/>
      <c r="JJ6155"/>
      <c r="KX6155" s="23"/>
      <c r="KY6155" s="23"/>
    </row>
    <row r="6156" spans="36:311" x14ac:dyDescent="0.2">
      <c r="AJ6156" s="23"/>
      <c r="HH6156"/>
      <c r="IW6156" s="36"/>
      <c r="JI6156"/>
      <c r="JJ6156"/>
      <c r="KX6156" s="23"/>
      <c r="KY6156" s="23"/>
    </row>
    <row r="6157" spans="36:311" x14ac:dyDescent="0.2">
      <c r="AJ6157" s="23"/>
      <c r="HH6157"/>
      <c r="IW6157" s="36"/>
      <c r="JI6157"/>
      <c r="JJ6157"/>
      <c r="KX6157" s="23"/>
      <c r="KY6157" s="23"/>
    </row>
    <row r="6158" spans="36:311" x14ac:dyDescent="0.2">
      <c r="AJ6158" s="23"/>
      <c r="HH6158"/>
      <c r="IW6158" s="36"/>
      <c r="JI6158"/>
      <c r="JJ6158"/>
      <c r="KX6158" s="23"/>
      <c r="KY6158" s="23"/>
    </row>
    <row r="6159" spans="36:311" x14ac:dyDescent="0.2">
      <c r="AJ6159" s="23"/>
      <c r="HH6159"/>
      <c r="IW6159" s="36"/>
      <c r="JI6159"/>
      <c r="JJ6159"/>
      <c r="KX6159" s="23"/>
      <c r="KY6159" s="23"/>
    </row>
    <row r="6160" spans="36:311" x14ac:dyDescent="0.2">
      <c r="AJ6160" s="23"/>
      <c r="HH6160"/>
      <c r="IW6160" s="36"/>
      <c r="JI6160"/>
      <c r="JJ6160"/>
      <c r="KX6160" s="23"/>
      <c r="KY6160" s="23"/>
    </row>
    <row r="6161" spans="36:311" x14ac:dyDescent="0.2">
      <c r="AJ6161" s="23"/>
      <c r="HH6161"/>
      <c r="IW6161" s="36"/>
      <c r="JI6161"/>
      <c r="JJ6161"/>
      <c r="KX6161" s="23"/>
      <c r="KY6161" s="23"/>
    </row>
    <row r="6162" spans="36:311" x14ac:dyDescent="0.2">
      <c r="AJ6162" s="23"/>
      <c r="HH6162"/>
      <c r="IW6162" s="36"/>
      <c r="JI6162"/>
      <c r="JJ6162"/>
      <c r="KX6162" s="23"/>
      <c r="KY6162" s="23"/>
    </row>
    <row r="6163" spans="36:311" x14ac:dyDescent="0.2">
      <c r="AJ6163" s="23"/>
      <c r="HH6163"/>
      <c r="IW6163" s="36"/>
      <c r="JI6163"/>
      <c r="JJ6163"/>
      <c r="KX6163" s="23"/>
      <c r="KY6163" s="23"/>
    </row>
    <row r="6164" spans="36:311" x14ac:dyDescent="0.2">
      <c r="AJ6164" s="23"/>
      <c r="HH6164"/>
      <c r="IW6164" s="36"/>
      <c r="JI6164"/>
      <c r="JJ6164"/>
      <c r="KX6164" s="23"/>
      <c r="KY6164" s="23"/>
    </row>
    <row r="6165" spans="36:311" x14ac:dyDescent="0.2">
      <c r="AJ6165" s="23"/>
      <c r="HH6165"/>
      <c r="IW6165" s="36"/>
      <c r="JI6165"/>
      <c r="JJ6165"/>
      <c r="KX6165" s="23"/>
      <c r="KY6165" s="23"/>
    </row>
    <row r="6166" spans="36:311" x14ac:dyDescent="0.2">
      <c r="AJ6166" s="23"/>
      <c r="HH6166"/>
      <c r="IW6166" s="36"/>
      <c r="JI6166"/>
      <c r="JJ6166"/>
      <c r="KX6166" s="23"/>
      <c r="KY6166" s="23"/>
    </row>
    <row r="6167" spans="36:311" x14ac:dyDescent="0.2">
      <c r="AJ6167" s="23"/>
      <c r="HH6167"/>
      <c r="IW6167" s="36"/>
      <c r="JI6167"/>
      <c r="JJ6167"/>
      <c r="KX6167" s="23"/>
      <c r="KY6167" s="23"/>
    </row>
    <row r="6168" spans="36:311" x14ac:dyDescent="0.2">
      <c r="AJ6168" s="23"/>
      <c r="HH6168"/>
      <c r="IW6168" s="36"/>
      <c r="JI6168"/>
      <c r="JJ6168"/>
      <c r="KX6168" s="23"/>
      <c r="KY6168" s="23"/>
    </row>
    <row r="6169" spans="36:311" x14ac:dyDescent="0.2">
      <c r="AJ6169" s="23"/>
      <c r="HH6169"/>
      <c r="IW6169" s="36"/>
      <c r="JI6169"/>
      <c r="JJ6169"/>
      <c r="KX6169" s="23"/>
      <c r="KY6169" s="23"/>
    </row>
    <row r="6170" spans="36:311" x14ac:dyDescent="0.2">
      <c r="AJ6170" s="23"/>
      <c r="HH6170"/>
      <c r="IW6170" s="36"/>
      <c r="JI6170"/>
      <c r="JJ6170"/>
      <c r="KX6170" s="23"/>
      <c r="KY6170" s="23"/>
    </row>
    <row r="6171" spans="36:311" x14ac:dyDescent="0.2">
      <c r="AJ6171" s="23"/>
      <c r="HH6171"/>
      <c r="IW6171" s="36"/>
      <c r="JI6171"/>
      <c r="JJ6171"/>
      <c r="KX6171" s="23"/>
      <c r="KY6171" s="23"/>
    </row>
    <row r="6172" spans="36:311" x14ac:dyDescent="0.2">
      <c r="AJ6172" s="23"/>
      <c r="HH6172"/>
      <c r="IW6172" s="36"/>
      <c r="JI6172"/>
      <c r="JJ6172"/>
      <c r="KX6172" s="23"/>
      <c r="KY6172" s="23"/>
    </row>
    <row r="6173" spans="36:311" x14ac:dyDescent="0.2">
      <c r="AJ6173" s="23"/>
      <c r="HH6173"/>
      <c r="IW6173" s="36"/>
      <c r="JI6173"/>
      <c r="JJ6173"/>
      <c r="KX6173" s="23"/>
      <c r="KY6173" s="23"/>
    </row>
    <row r="6174" spans="36:311" x14ac:dyDescent="0.2">
      <c r="AJ6174" s="23"/>
      <c r="HH6174"/>
      <c r="IW6174" s="36"/>
      <c r="JI6174"/>
      <c r="JJ6174"/>
      <c r="KX6174" s="23"/>
      <c r="KY6174" s="23"/>
    </row>
    <row r="6175" spans="36:311" x14ac:dyDescent="0.2">
      <c r="AJ6175" s="23"/>
      <c r="HH6175"/>
      <c r="IW6175" s="36"/>
      <c r="JI6175"/>
      <c r="JJ6175"/>
      <c r="KX6175" s="23"/>
      <c r="KY6175" s="23"/>
    </row>
    <row r="6176" spans="36:311" x14ac:dyDescent="0.2">
      <c r="AJ6176" s="23"/>
      <c r="HH6176"/>
      <c r="IW6176" s="36"/>
      <c r="JI6176"/>
      <c r="JJ6176"/>
      <c r="KX6176" s="23"/>
      <c r="KY6176" s="23"/>
    </row>
    <row r="6177" spans="36:311" x14ac:dyDescent="0.2">
      <c r="AJ6177" s="23"/>
      <c r="HH6177"/>
      <c r="IW6177" s="36"/>
      <c r="JI6177"/>
      <c r="JJ6177"/>
      <c r="KX6177" s="23"/>
      <c r="KY6177" s="23"/>
    </row>
    <row r="6178" spans="36:311" x14ac:dyDescent="0.2">
      <c r="AJ6178" s="23"/>
      <c r="HH6178"/>
      <c r="IW6178" s="36"/>
      <c r="JI6178"/>
      <c r="JJ6178"/>
      <c r="KX6178" s="23"/>
      <c r="KY6178" s="23"/>
    </row>
    <row r="6179" spans="36:311" x14ac:dyDescent="0.2">
      <c r="AJ6179" s="23"/>
      <c r="HH6179"/>
      <c r="IW6179" s="36"/>
      <c r="JI6179"/>
      <c r="JJ6179"/>
      <c r="KX6179" s="23"/>
      <c r="KY6179" s="23"/>
    </row>
    <row r="6180" spans="36:311" x14ac:dyDescent="0.2">
      <c r="AJ6180" s="23"/>
      <c r="HH6180"/>
      <c r="IW6180" s="36"/>
      <c r="JI6180"/>
      <c r="JJ6180"/>
      <c r="KX6180" s="23"/>
      <c r="KY6180" s="23"/>
    </row>
    <row r="6181" spans="36:311" x14ac:dyDescent="0.2">
      <c r="AJ6181" s="23"/>
      <c r="HH6181"/>
      <c r="IW6181" s="36"/>
      <c r="JI6181"/>
      <c r="JJ6181"/>
      <c r="KX6181" s="23"/>
      <c r="KY6181" s="23"/>
    </row>
    <row r="6182" spans="36:311" x14ac:dyDescent="0.2">
      <c r="AJ6182" s="23"/>
      <c r="HH6182"/>
      <c r="IW6182" s="36"/>
      <c r="JI6182"/>
      <c r="JJ6182"/>
      <c r="KX6182" s="23"/>
      <c r="KY6182" s="23"/>
    </row>
    <row r="6183" spans="36:311" x14ac:dyDescent="0.2">
      <c r="AJ6183" s="23"/>
      <c r="HH6183"/>
      <c r="IW6183" s="36"/>
      <c r="JI6183"/>
      <c r="JJ6183"/>
      <c r="KX6183" s="23"/>
      <c r="KY6183" s="23"/>
    </row>
    <row r="6184" spans="36:311" x14ac:dyDescent="0.2">
      <c r="AJ6184" s="23"/>
      <c r="HH6184"/>
      <c r="IW6184" s="36"/>
      <c r="JI6184"/>
      <c r="JJ6184"/>
      <c r="KX6184" s="23"/>
      <c r="KY6184" s="23"/>
    </row>
    <row r="6185" spans="36:311" x14ac:dyDescent="0.2">
      <c r="AJ6185" s="23"/>
      <c r="HH6185"/>
      <c r="IW6185" s="36"/>
      <c r="JI6185"/>
      <c r="JJ6185"/>
      <c r="KX6185" s="23"/>
      <c r="KY6185" s="23"/>
    </row>
    <row r="6186" spans="36:311" x14ac:dyDescent="0.2">
      <c r="AJ6186" s="23"/>
      <c r="HH6186"/>
      <c r="IW6186" s="36"/>
      <c r="JI6186"/>
      <c r="JJ6186"/>
      <c r="KX6186" s="23"/>
      <c r="KY6186" s="23"/>
    </row>
    <row r="6187" spans="36:311" x14ac:dyDescent="0.2">
      <c r="AJ6187" s="23"/>
      <c r="HH6187"/>
      <c r="IW6187" s="36"/>
      <c r="JI6187"/>
      <c r="JJ6187"/>
      <c r="KX6187" s="23"/>
      <c r="KY6187" s="23"/>
    </row>
    <row r="6188" spans="36:311" x14ac:dyDescent="0.2">
      <c r="AJ6188" s="23"/>
      <c r="HH6188"/>
      <c r="IW6188" s="36"/>
      <c r="JI6188"/>
      <c r="JJ6188"/>
      <c r="KX6188" s="23"/>
      <c r="KY6188" s="23"/>
    </row>
    <row r="6189" spans="36:311" x14ac:dyDescent="0.2">
      <c r="AJ6189" s="23"/>
      <c r="HH6189"/>
      <c r="IW6189" s="36"/>
      <c r="JI6189"/>
      <c r="JJ6189"/>
      <c r="KX6189" s="23"/>
      <c r="KY6189" s="23"/>
    </row>
    <row r="6190" spans="36:311" x14ac:dyDescent="0.2">
      <c r="AJ6190" s="23"/>
      <c r="HH6190"/>
      <c r="IW6190" s="36"/>
      <c r="JI6190"/>
      <c r="JJ6190"/>
      <c r="KX6190" s="23"/>
      <c r="KY6190" s="23"/>
    </row>
    <row r="6191" spans="36:311" x14ac:dyDescent="0.2">
      <c r="AJ6191" s="23"/>
      <c r="HH6191"/>
      <c r="IW6191" s="36"/>
      <c r="JI6191"/>
      <c r="JJ6191"/>
      <c r="KX6191" s="23"/>
      <c r="KY6191" s="23"/>
    </row>
    <row r="6192" spans="36:311" x14ac:dyDescent="0.2">
      <c r="AJ6192" s="23"/>
      <c r="HH6192"/>
      <c r="IW6192" s="36"/>
      <c r="JI6192"/>
      <c r="JJ6192"/>
      <c r="KX6192" s="23"/>
      <c r="KY6192" s="23"/>
    </row>
    <row r="6193" spans="36:311" x14ac:dyDescent="0.2">
      <c r="AJ6193" s="23"/>
      <c r="HH6193"/>
      <c r="IW6193" s="36"/>
      <c r="JI6193"/>
      <c r="JJ6193"/>
      <c r="KX6193" s="23"/>
      <c r="KY6193" s="23"/>
    </row>
    <row r="6194" spans="36:311" x14ac:dyDescent="0.2">
      <c r="AJ6194" s="23"/>
      <c r="HH6194"/>
      <c r="IW6194" s="36"/>
      <c r="JI6194"/>
      <c r="JJ6194"/>
      <c r="KX6194" s="23"/>
      <c r="KY6194" s="23"/>
    </row>
    <row r="6195" spans="36:311" x14ac:dyDescent="0.2">
      <c r="AJ6195" s="23"/>
      <c r="HH6195"/>
      <c r="IW6195" s="36"/>
      <c r="JI6195"/>
      <c r="JJ6195"/>
      <c r="KX6195" s="23"/>
      <c r="KY6195" s="23"/>
    </row>
    <row r="6196" spans="36:311" x14ac:dyDescent="0.2">
      <c r="AJ6196" s="23"/>
      <c r="HH6196"/>
      <c r="IW6196" s="36"/>
      <c r="JI6196"/>
      <c r="JJ6196"/>
      <c r="KX6196" s="23"/>
      <c r="KY6196" s="23"/>
    </row>
    <row r="6197" spans="36:311" x14ac:dyDescent="0.2">
      <c r="AJ6197" s="23"/>
      <c r="HH6197"/>
      <c r="IW6197" s="36"/>
      <c r="JI6197"/>
      <c r="JJ6197"/>
      <c r="KX6197" s="23"/>
      <c r="KY6197" s="23"/>
    </row>
    <row r="6198" spans="36:311" x14ac:dyDescent="0.2">
      <c r="AJ6198" s="23"/>
      <c r="HH6198"/>
      <c r="IW6198" s="36"/>
      <c r="JI6198"/>
      <c r="JJ6198"/>
      <c r="KX6198" s="23"/>
      <c r="KY6198" s="23"/>
    </row>
    <row r="6199" spans="36:311" x14ac:dyDescent="0.2">
      <c r="AJ6199" s="23"/>
      <c r="HH6199"/>
      <c r="IW6199" s="36"/>
      <c r="JI6199"/>
      <c r="JJ6199"/>
      <c r="KX6199" s="23"/>
      <c r="KY6199" s="23"/>
    </row>
    <row r="6200" spans="36:311" x14ac:dyDescent="0.2">
      <c r="AJ6200" s="23"/>
      <c r="HH6200"/>
      <c r="IW6200" s="36"/>
      <c r="JI6200"/>
      <c r="JJ6200"/>
      <c r="KX6200" s="23"/>
      <c r="KY6200" s="23"/>
    </row>
    <row r="6201" spans="36:311" x14ac:dyDescent="0.2">
      <c r="AJ6201" s="23"/>
      <c r="HH6201"/>
      <c r="IW6201" s="36"/>
      <c r="JI6201"/>
      <c r="JJ6201"/>
      <c r="KX6201" s="23"/>
      <c r="KY6201" s="23"/>
    </row>
    <row r="6202" spans="36:311" x14ac:dyDescent="0.2">
      <c r="AJ6202" s="23"/>
      <c r="HH6202"/>
      <c r="IW6202" s="36"/>
      <c r="JI6202"/>
      <c r="JJ6202"/>
      <c r="KX6202" s="23"/>
      <c r="KY6202" s="23"/>
    </row>
    <row r="6203" spans="36:311" x14ac:dyDescent="0.2">
      <c r="AJ6203" s="23"/>
      <c r="HH6203"/>
      <c r="IW6203" s="36"/>
      <c r="JI6203"/>
      <c r="JJ6203"/>
      <c r="KX6203" s="23"/>
      <c r="KY6203" s="23"/>
    </row>
    <row r="6204" spans="36:311" x14ac:dyDescent="0.2">
      <c r="AJ6204" s="23"/>
      <c r="HH6204"/>
      <c r="IW6204" s="36"/>
      <c r="JI6204"/>
      <c r="JJ6204"/>
      <c r="KX6204" s="23"/>
      <c r="KY6204" s="23"/>
    </row>
    <row r="6205" spans="36:311" x14ac:dyDescent="0.2">
      <c r="AJ6205" s="23"/>
      <c r="HH6205"/>
      <c r="IW6205" s="36"/>
      <c r="JI6205"/>
      <c r="JJ6205"/>
      <c r="KX6205" s="23"/>
      <c r="KY6205" s="23"/>
    </row>
    <row r="6206" spans="36:311" x14ac:dyDescent="0.2">
      <c r="AJ6206" s="23"/>
      <c r="HH6206"/>
      <c r="IW6206" s="36"/>
      <c r="JI6206"/>
      <c r="JJ6206"/>
      <c r="KX6206" s="23"/>
      <c r="KY6206" s="23"/>
    </row>
    <row r="6207" spans="36:311" x14ac:dyDescent="0.2">
      <c r="AJ6207" s="23"/>
      <c r="HH6207"/>
      <c r="IW6207" s="36"/>
      <c r="JI6207"/>
      <c r="JJ6207"/>
      <c r="KX6207" s="23"/>
      <c r="KY6207" s="23"/>
    </row>
    <row r="6208" spans="36:311" x14ac:dyDescent="0.2">
      <c r="AJ6208" s="23"/>
      <c r="HH6208"/>
      <c r="IW6208" s="36"/>
      <c r="JI6208"/>
      <c r="JJ6208"/>
      <c r="KX6208" s="23"/>
      <c r="KY6208" s="23"/>
    </row>
    <row r="6209" spans="36:311" x14ac:dyDescent="0.2">
      <c r="AJ6209" s="23"/>
      <c r="HH6209"/>
      <c r="IW6209" s="36"/>
      <c r="JI6209"/>
      <c r="JJ6209"/>
      <c r="KX6209" s="23"/>
      <c r="KY6209" s="23"/>
    </row>
    <row r="6210" spans="36:311" x14ac:dyDescent="0.2">
      <c r="AJ6210" s="23"/>
      <c r="HH6210"/>
      <c r="IW6210" s="36"/>
      <c r="JI6210"/>
      <c r="JJ6210"/>
      <c r="KX6210" s="23"/>
      <c r="KY6210" s="23"/>
    </row>
    <row r="6211" spans="36:311" x14ac:dyDescent="0.2">
      <c r="AJ6211" s="23"/>
      <c r="HH6211"/>
      <c r="IW6211" s="36"/>
      <c r="JI6211"/>
      <c r="JJ6211"/>
      <c r="KX6211" s="23"/>
      <c r="KY6211" s="23"/>
    </row>
    <row r="6212" spans="36:311" x14ac:dyDescent="0.2">
      <c r="AJ6212" s="23"/>
      <c r="HH6212"/>
      <c r="IW6212" s="36"/>
      <c r="JI6212"/>
      <c r="JJ6212"/>
      <c r="KX6212" s="23"/>
      <c r="KY6212" s="23"/>
    </row>
    <row r="6213" spans="36:311" x14ac:dyDescent="0.2">
      <c r="AJ6213" s="23"/>
      <c r="HH6213"/>
      <c r="IW6213" s="36"/>
      <c r="JI6213"/>
      <c r="JJ6213"/>
      <c r="KX6213" s="23"/>
      <c r="KY6213" s="23"/>
    </row>
    <row r="6214" spans="36:311" x14ac:dyDescent="0.2">
      <c r="AJ6214" s="23"/>
      <c r="HH6214"/>
      <c r="IW6214" s="36"/>
      <c r="JI6214"/>
      <c r="JJ6214"/>
      <c r="KX6214" s="23"/>
      <c r="KY6214" s="23"/>
    </row>
    <row r="6215" spans="36:311" x14ac:dyDescent="0.2">
      <c r="AJ6215" s="23"/>
      <c r="HH6215"/>
      <c r="IW6215" s="36"/>
      <c r="JI6215"/>
      <c r="JJ6215"/>
      <c r="KX6215" s="23"/>
      <c r="KY6215" s="23"/>
    </row>
    <row r="6216" spans="36:311" x14ac:dyDescent="0.2">
      <c r="AJ6216" s="23"/>
      <c r="HH6216"/>
      <c r="IW6216" s="36"/>
      <c r="JI6216"/>
      <c r="JJ6216"/>
      <c r="KX6216" s="23"/>
      <c r="KY6216" s="23"/>
    </row>
    <row r="6217" spans="36:311" x14ac:dyDescent="0.2">
      <c r="AJ6217" s="23"/>
      <c r="HH6217"/>
      <c r="IW6217" s="36"/>
      <c r="JI6217"/>
      <c r="JJ6217"/>
      <c r="KX6217" s="23"/>
      <c r="KY6217" s="23"/>
    </row>
    <row r="6218" spans="36:311" x14ac:dyDescent="0.2">
      <c r="AJ6218" s="23"/>
      <c r="HH6218"/>
      <c r="IW6218" s="36"/>
      <c r="JI6218"/>
      <c r="JJ6218"/>
      <c r="KX6218" s="23"/>
      <c r="KY6218" s="23"/>
    </row>
    <row r="6219" spans="36:311" x14ac:dyDescent="0.2">
      <c r="AJ6219" s="23"/>
      <c r="HH6219"/>
      <c r="IW6219" s="36"/>
      <c r="JI6219"/>
      <c r="JJ6219"/>
      <c r="KX6219" s="23"/>
      <c r="KY6219" s="23"/>
    </row>
    <row r="6220" spans="36:311" x14ac:dyDescent="0.2">
      <c r="AJ6220" s="23"/>
      <c r="HH6220"/>
      <c r="IW6220" s="36"/>
      <c r="JI6220"/>
      <c r="JJ6220"/>
      <c r="KX6220" s="23"/>
      <c r="KY6220" s="23"/>
    </row>
    <row r="6221" spans="36:311" x14ac:dyDescent="0.2">
      <c r="AJ6221" s="23"/>
      <c r="HH6221"/>
      <c r="IW6221" s="36"/>
      <c r="JI6221"/>
      <c r="JJ6221"/>
      <c r="KX6221" s="23"/>
      <c r="KY6221" s="23"/>
    </row>
    <row r="6222" spans="36:311" x14ac:dyDescent="0.2">
      <c r="AJ6222" s="23"/>
      <c r="HH6222"/>
      <c r="IW6222" s="36"/>
      <c r="JI6222"/>
      <c r="JJ6222"/>
      <c r="KX6222" s="23"/>
      <c r="KY6222" s="23"/>
    </row>
    <row r="6223" spans="36:311" x14ac:dyDescent="0.2">
      <c r="AJ6223" s="23"/>
      <c r="HH6223"/>
      <c r="IW6223" s="36"/>
      <c r="JI6223"/>
      <c r="JJ6223"/>
      <c r="KX6223" s="23"/>
      <c r="KY6223" s="23"/>
    </row>
    <row r="6224" spans="36:311" x14ac:dyDescent="0.2">
      <c r="AJ6224" s="23"/>
      <c r="HH6224"/>
      <c r="IW6224" s="36"/>
      <c r="JI6224"/>
      <c r="JJ6224"/>
      <c r="KX6224" s="23"/>
      <c r="KY6224" s="23"/>
    </row>
    <row r="6225" spans="36:311" x14ac:dyDescent="0.2">
      <c r="AJ6225" s="23"/>
      <c r="HH6225"/>
      <c r="IW6225" s="36"/>
      <c r="JI6225"/>
      <c r="JJ6225"/>
      <c r="KX6225" s="23"/>
      <c r="KY6225" s="23"/>
    </row>
    <row r="6226" spans="36:311" x14ac:dyDescent="0.2">
      <c r="AJ6226" s="23"/>
      <c r="HH6226"/>
      <c r="IW6226" s="36"/>
      <c r="JI6226"/>
      <c r="JJ6226"/>
      <c r="KX6226" s="23"/>
      <c r="KY6226" s="23"/>
    </row>
    <row r="6227" spans="36:311" x14ac:dyDescent="0.2">
      <c r="AJ6227" s="23"/>
      <c r="HH6227"/>
      <c r="IW6227" s="36"/>
      <c r="JI6227"/>
      <c r="JJ6227"/>
      <c r="KX6227" s="23"/>
      <c r="KY6227" s="23"/>
    </row>
    <row r="6228" spans="36:311" x14ac:dyDescent="0.2">
      <c r="AJ6228" s="23"/>
      <c r="HH6228"/>
      <c r="IW6228" s="36"/>
      <c r="JI6228"/>
      <c r="JJ6228"/>
      <c r="KX6228" s="23"/>
      <c r="KY6228" s="23"/>
    </row>
    <row r="6229" spans="36:311" x14ac:dyDescent="0.2">
      <c r="AJ6229" s="23"/>
      <c r="HH6229"/>
      <c r="IW6229" s="36"/>
      <c r="JI6229"/>
      <c r="JJ6229"/>
      <c r="KX6229" s="23"/>
      <c r="KY6229" s="23"/>
    </row>
    <row r="6230" spans="36:311" x14ac:dyDescent="0.2">
      <c r="AJ6230" s="23"/>
      <c r="HH6230"/>
      <c r="IW6230" s="36"/>
      <c r="JI6230"/>
      <c r="JJ6230"/>
      <c r="KX6230" s="23"/>
      <c r="KY6230" s="23"/>
    </row>
    <row r="6231" spans="36:311" x14ac:dyDescent="0.2">
      <c r="AJ6231" s="23"/>
      <c r="HH6231"/>
      <c r="IW6231" s="36"/>
      <c r="JI6231"/>
      <c r="JJ6231"/>
      <c r="KX6231" s="23"/>
      <c r="KY6231" s="23"/>
    </row>
    <row r="6232" spans="36:311" x14ac:dyDescent="0.2">
      <c r="AJ6232" s="23"/>
      <c r="HH6232"/>
      <c r="IW6232" s="36"/>
      <c r="JI6232"/>
      <c r="JJ6232"/>
      <c r="KX6232" s="23"/>
      <c r="KY6232" s="23"/>
    </row>
    <row r="6233" spans="36:311" x14ac:dyDescent="0.2">
      <c r="AJ6233" s="23"/>
      <c r="HH6233"/>
      <c r="IW6233" s="36"/>
      <c r="JI6233"/>
      <c r="JJ6233"/>
      <c r="KX6233" s="23"/>
      <c r="KY6233" s="23"/>
    </row>
    <row r="6234" spans="36:311" x14ac:dyDescent="0.2">
      <c r="AJ6234" s="23"/>
      <c r="HH6234"/>
      <c r="IW6234" s="36"/>
      <c r="JI6234"/>
      <c r="JJ6234"/>
      <c r="KX6234" s="23"/>
      <c r="KY6234" s="23"/>
    </row>
    <row r="6235" spans="36:311" x14ac:dyDescent="0.2">
      <c r="AJ6235" s="23"/>
      <c r="HH6235"/>
      <c r="IW6235" s="36"/>
      <c r="JI6235"/>
      <c r="JJ6235"/>
      <c r="KX6235" s="23"/>
      <c r="KY6235" s="23"/>
    </row>
    <row r="6236" spans="36:311" x14ac:dyDescent="0.2">
      <c r="AJ6236" s="23"/>
      <c r="HH6236"/>
      <c r="IW6236" s="36"/>
      <c r="JI6236"/>
      <c r="JJ6236"/>
      <c r="KX6236" s="23"/>
      <c r="KY6236" s="23"/>
    </row>
    <row r="6237" spans="36:311" x14ac:dyDescent="0.2">
      <c r="AJ6237" s="23"/>
      <c r="HH6237"/>
      <c r="IW6237" s="36"/>
      <c r="JI6237"/>
      <c r="JJ6237"/>
      <c r="KX6237" s="23"/>
      <c r="KY6237" s="23"/>
    </row>
    <row r="6238" spans="36:311" x14ac:dyDescent="0.2">
      <c r="AJ6238" s="23"/>
      <c r="HH6238"/>
      <c r="IW6238" s="36"/>
      <c r="JI6238"/>
      <c r="JJ6238"/>
      <c r="KX6238" s="23"/>
      <c r="KY6238" s="23"/>
    </row>
    <row r="6239" spans="36:311" x14ac:dyDescent="0.2">
      <c r="AJ6239" s="23"/>
      <c r="HH6239"/>
      <c r="IW6239" s="36"/>
      <c r="JI6239"/>
      <c r="JJ6239"/>
      <c r="KX6239" s="23"/>
      <c r="KY6239" s="23"/>
    </row>
    <row r="6240" spans="36:311" x14ac:dyDescent="0.2">
      <c r="AJ6240" s="23"/>
      <c r="HH6240"/>
      <c r="IW6240" s="36"/>
      <c r="JI6240"/>
      <c r="JJ6240"/>
      <c r="KX6240" s="23"/>
      <c r="KY6240" s="23"/>
    </row>
    <row r="6241" spans="36:311" x14ac:dyDescent="0.2">
      <c r="AJ6241" s="23"/>
      <c r="HH6241"/>
      <c r="IW6241" s="36"/>
      <c r="JI6241"/>
      <c r="JJ6241"/>
      <c r="KX6241" s="23"/>
      <c r="KY6241" s="23"/>
    </row>
    <row r="6242" spans="36:311" x14ac:dyDescent="0.2">
      <c r="AJ6242" s="23"/>
      <c r="HH6242"/>
      <c r="IW6242" s="36"/>
      <c r="JI6242"/>
      <c r="JJ6242"/>
      <c r="KX6242" s="23"/>
      <c r="KY6242" s="23"/>
    </row>
    <row r="6243" spans="36:311" x14ac:dyDescent="0.2">
      <c r="AJ6243" s="23"/>
      <c r="HH6243"/>
      <c r="IW6243" s="36"/>
      <c r="JI6243"/>
      <c r="JJ6243"/>
      <c r="KX6243" s="23"/>
      <c r="KY6243" s="23"/>
    </row>
    <row r="6244" spans="36:311" x14ac:dyDescent="0.2">
      <c r="AJ6244" s="23"/>
      <c r="HH6244"/>
      <c r="IW6244" s="36"/>
      <c r="JI6244"/>
      <c r="JJ6244"/>
      <c r="KX6244" s="23"/>
      <c r="KY6244" s="23"/>
    </row>
    <row r="6245" spans="36:311" x14ac:dyDescent="0.2">
      <c r="AJ6245" s="23"/>
      <c r="HH6245"/>
      <c r="IW6245" s="36"/>
      <c r="JI6245"/>
      <c r="JJ6245"/>
      <c r="KX6245" s="23"/>
      <c r="KY6245" s="23"/>
    </row>
    <row r="6246" spans="36:311" x14ac:dyDescent="0.2">
      <c r="AJ6246" s="23"/>
      <c r="HH6246"/>
      <c r="IW6246" s="36"/>
      <c r="JI6246"/>
      <c r="JJ6246"/>
      <c r="KX6246" s="23"/>
      <c r="KY6246" s="23"/>
    </row>
    <row r="6247" spans="36:311" x14ac:dyDescent="0.2">
      <c r="AJ6247" s="23"/>
      <c r="HH6247"/>
      <c r="IW6247" s="36"/>
      <c r="JI6247"/>
      <c r="JJ6247"/>
      <c r="KX6247" s="23"/>
      <c r="KY6247" s="23"/>
    </row>
    <row r="6248" spans="36:311" x14ac:dyDescent="0.2">
      <c r="AJ6248" s="23"/>
      <c r="HH6248"/>
      <c r="IW6248" s="36"/>
      <c r="JI6248"/>
      <c r="JJ6248"/>
      <c r="KX6248" s="23"/>
      <c r="KY6248" s="23"/>
    </row>
    <row r="6249" spans="36:311" x14ac:dyDescent="0.2">
      <c r="AJ6249" s="23"/>
      <c r="HH6249"/>
      <c r="IW6249" s="36"/>
      <c r="JI6249"/>
      <c r="JJ6249"/>
      <c r="KX6249" s="23"/>
      <c r="KY6249" s="23"/>
    </row>
    <row r="6250" spans="36:311" x14ac:dyDescent="0.2">
      <c r="AJ6250" s="23"/>
      <c r="HH6250"/>
      <c r="IW6250" s="36"/>
      <c r="JI6250"/>
      <c r="JJ6250"/>
      <c r="KX6250" s="23"/>
      <c r="KY6250" s="23"/>
    </row>
    <row r="6251" spans="36:311" x14ac:dyDescent="0.2">
      <c r="AJ6251" s="23"/>
      <c r="HH6251"/>
      <c r="IW6251" s="36"/>
      <c r="JI6251"/>
      <c r="JJ6251"/>
      <c r="KX6251" s="23"/>
      <c r="KY6251" s="23"/>
    </row>
    <row r="6252" spans="36:311" x14ac:dyDescent="0.2">
      <c r="AJ6252" s="23"/>
      <c r="HH6252"/>
      <c r="IW6252" s="36"/>
      <c r="JI6252"/>
      <c r="JJ6252"/>
      <c r="KX6252" s="23"/>
      <c r="KY6252" s="23"/>
    </row>
    <row r="6253" spans="36:311" x14ac:dyDescent="0.2">
      <c r="AJ6253" s="23"/>
      <c r="HH6253"/>
      <c r="IW6253" s="36"/>
      <c r="JI6253"/>
      <c r="JJ6253"/>
      <c r="KX6253" s="23"/>
      <c r="KY6253" s="23"/>
    </row>
    <row r="6254" spans="36:311" x14ac:dyDescent="0.2">
      <c r="AJ6254" s="23"/>
      <c r="HH6254"/>
      <c r="IW6254" s="36"/>
      <c r="JI6254"/>
      <c r="JJ6254"/>
      <c r="KX6254" s="23"/>
      <c r="KY6254" s="23"/>
    </row>
    <row r="6255" spans="36:311" x14ac:dyDescent="0.2">
      <c r="AJ6255" s="23"/>
      <c r="HH6255"/>
      <c r="IW6255" s="36"/>
      <c r="JI6255"/>
      <c r="JJ6255"/>
      <c r="KX6255" s="23"/>
      <c r="KY6255" s="23"/>
    </row>
    <row r="6256" spans="36:311" x14ac:dyDescent="0.2">
      <c r="AJ6256" s="23"/>
      <c r="HH6256"/>
      <c r="IW6256" s="36"/>
      <c r="JI6256"/>
      <c r="JJ6256"/>
      <c r="KX6256" s="23"/>
      <c r="KY6256" s="23"/>
    </row>
    <row r="6257" spans="36:311" x14ac:dyDescent="0.2">
      <c r="AJ6257" s="23"/>
      <c r="HH6257"/>
      <c r="IW6257" s="36"/>
      <c r="JI6257"/>
      <c r="JJ6257"/>
      <c r="KX6257" s="23"/>
      <c r="KY6257" s="23"/>
    </row>
    <row r="6258" spans="36:311" x14ac:dyDescent="0.2">
      <c r="AJ6258" s="23"/>
      <c r="HH6258"/>
      <c r="IW6258" s="36"/>
      <c r="JI6258"/>
      <c r="JJ6258"/>
      <c r="KX6258" s="23"/>
      <c r="KY6258" s="23"/>
    </row>
    <row r="6259" spans="36:311" x14ac:dyDescent="0.2">
      <c r="AJ6259" s="23"/>
      <c r="HH6259"/>
      <c r="IW6259" s="36"/>
      <c r="JI6259"/>
      <c r="JJ6259"/>
      <c r="KX6259" s="23"/>
      <c r="KY6259" s="23"/>
    </row>
    <row r="6260" spans="36:311" x14ac:dyDescent="0.2">
      <c r="AJ6260" s="23"/>
      <c r="HH6260"/>
      <c r="IW6260" s="36"/>
      <c r="JI6260"/>
      <c r="JJ6260"/>
      <c r="KX6260" s="23"/>
      <c r="KY6260" s="23"/>
    </row>
    <row r="6261" spans="36:311" x14ac:dyDescent="0.2">
      <c r="AJ6261" s="23"/>
      <c r="HH6261"/>
      <c r="IW6261" s="36"/>
      <c r="JI6261"/>
      <c r="JJ6261"/>
      <c r="KX6261" s="23"/>
      <c r="KY6261" s="23"/>
    </row>
    <row r="6262" spans="36:311" x14ac:dyDescent="0.2">
      <c r="AJ6262" s="23"/>
      <c r="HH6262"/>
      <c r="IW6262" s="36"/>
      <c r="JI6262"/>
      <c r="JJ6262"/>
      <c r="KX6262" s="23"/>
      <c r="KY6262" s="23"/>
    </row>
    <row r="6263" spans="36:311" x14ac:dyDescent="0.2">
      <c r="AJ6263" s="23"/>
      <c r="HH6263"/>
      <c r="IW6263" s="36"/>
      <c r="JI6263"/>
      <c r="JJ6263"/>
      <c r="KX6263" s="23"/>
      <c r="KY6263" s="23"/>
    </row>
    <row r="6264" spans="36:311" x14ac:dyDescent="0.2">
      <c r="AJ6264" s="23"/>
      <c r="HH6264"/>
      <c r="IW6264" s="36"/>
      <c r="JI6264"/>
      <c r="JJ6264"/>
      <c r="KX6264" s="23"/>
      <c r="KY6264" s="23"/>
    </row>
    <row r="6265" spans="36:311" x14ac:dyDescent="0.2">
      <c r="AJ6265" s="23"/>
      <c r="HH6265"/>
      <c r="IW6265" s="36"/>
      <c r="JI6265"/>
      <c r="JJ6265"/>
      <c r="KX6265" s="23"/>
      <c r="KY6265" s="23"/>
    </row>
    <row r="6266" spans="36:311" x14ac:dyDescent="0.2">
      <c r="AJ6266" s="23"/>
      <c r="HH6266"/>
      <c r="IW6266" s="36"/>
      <c r="JI6266"/>
      <c r="JJ6266"/>
      <c r="KX6266" s="23"/>
      <c r="KY6266" s="23"/>
    </row>
    <row r="6267" spans="36:311" x14ac:dyDescent="0.2">
      <c r="AJ6267" s="23"/>
      <c r="HH6267"/>
      <c r="IW6267" s="36"/>
      <c r="JI6267"/>
      <c r="JJ6267"/>
      <c r="KX6267" s="23"/>
      <c r="KY6267" s="23"/>
    </row>
    <row r="6268" spans="36:311" x14ac:dyDescent="0.2">
      <c r="AJ6268" s="23"/>
      <c r="HH6268"/>
      <c r="IW6268" s="36"/>
      <c r="JI6268"/>
      <c r="JJ6268"/>
      <c r="KX6268" s="23"/>
      <c r="KY6268" s="23"/>
    </row>
    <row r="6269" spans="36:311" x14ac:dyDescent="0.2">
      <c r="AJ6269" s="23"/>
      <c r="HH6269"/>
      <c r="IW6269" s="36"/>
      <c r="JI6269"/>
      <c r="JJ6269"/>
      <c r="KX6269" s="23"/>
      <c r="KY6269" s="23"/>
    </row>
    <row r="6270" spans="36:311" x14ac:dyDescent="0.2">
      <c r="AJ6270" s="23"/>
      <c r="HH6270"/>
      <c r="IW6270" s="36"/>
      <c r="JI6270"/>
      <c r="JJ6270"/>
      <c r="KX6270" s="23"/>
      <c r="KY6270" s="23"/>
    </row>
    <row r="6271" spans="36:311" x14ac:dyDescent="0.2">
      <c r="AJ6271" s="23"/>
      <c r="HH6271"/>
      <c r="IW6271" s="36"/>
      <c r="JI6271"/>
      <c r="JJ6271"/>
      <c r="KX6271" s="23"/>
      <c r="KY6271" s="23"/>
    </row>
    <row r="6272" spans="36:311" x14ac:dyDescent="0.2">
      <c r="AJ6272" s="23"/>
      <c r="HH6272"/>
      <c r="IW6272" s="36"/>
      <c r="JI6272"/>
      <c r="JJ6272"/>
      <c r="KX6272" s="23"/>
      <c r="KY6272" s="23"/>
    </row>
    <row r="6273" spans="36:311" x14ac:dyDescent="0.2">
      <c r="AJ6273" s="23"/>
      <c r="HH6273"/>
      <c r="IW6273" s="36"/>
      <c r="JI6273"/>
      <c r="JJ6273"/>
      <c r="KX6273" s="23"/>
      <c r="KY6273" s="23"/>
    </row>
    <row r="6274" spans="36:311" x14ac:dyDescent="0.2">
      <c r="AJ6274" s="23"/>
      <c r="HH6274"/>
      <c r="IW6274" s="36"/>
      <c r="JI6274"/>
      <c r="JJ6274"/>
      <c r="KX6274" s="23"/>
      <c r="KY6274" s="23"/>
    </row>
    <row r="6275" spans="36:311" x14ac:dyDescent="0.2">
      <c r="AJ6275" s="23"/>
      <c r="HH6275"/>
      <c r="IW6275" s="36"/>
      <c r="JI6275"/>
      <c r="JJ6275"/>
      <c r="KX6275" s="23"/>
      <c r="KY6275" s="23"/>
    </row>
    <row r="6276" spans="36:311" x14ac:dyDescent="0.2">
      <c r="AJ6276" s="23"/>
      <c r="HH6276"/>
      <c r="IW6276" s="36"/>
      <c r="JI6276"/>
      <c r="JJ6276"/>
      <c r="KX6276" s="23"/>
      <c r="KY6276" s="23"/>
    </row>
    <row r="6277" spans="36:311" x14ac:dyDescent="0.2">
      <c r="AJ6277" s="23"/>
      <c r="HH6277"/>
      <c r="IW6277" s="36"/>
      <c r="JI6277"/>
      <c r="JJ6277"/>
      <c r="KX6277" s="23"/>
      <c r="KY6277" s="23"/>
    </row>
    <row r="6278" spans="36:311" x14ac:dyDescent="0.2">
      <c r="AJ6278" s="23"/>
      <c r="HH6278"/>
      <c r="IW6278" s="36"/>
      <c r="JI6278"/>
      <c r="JJ6278"/>
      <c r="KX6278" s="23"/>
      <c r="KY6278" s="23"/>
    </row>
    <row r="6279" spans="36:311" x14ac:dyDescent="0.2">
      <c r="AJ6279" s="23"/>
      <c r="HH6279"/>
      <c r="IW6279" s="36"/>
      <c r="JI6279"/>
      <c r="JJ6279"/>
      <c r="KX6279" s="23"/>
      <c r="KY6279" s="23"/>
    </row>
    <row r="6280" spans="36:311" x14ac:dyDescent="0.2">
      <c r="AJ6280" s="23"/>
      <c r="HH6280"/>
      <c r="IW6280" s="36"/>
      <c r="JI6280"/>
      <c r="JJ6280"/>
      <c r="KX6280" s="23"/>
      <c r="KY6280" s="23"/>
    </row>
    <row r="6281" spans="36:311" x14ac:dyDescent="0.2">
      <c r="AJ6281" s="23"/>
      <c r="HH6281"/>
      <c r="IW6281" s="36"/>
      <c r="JI6281"/>
      <c r="JJ6281"/>
      <c r="KX6281" s="23"/>
      <c r="KY6281" s="23"/>
    </row>
    <row r="6282" spans="36:311" x14ac:dyDescent="0.2">
      <c r="AJ6282" s="23"/>
      <c r="HH6282"/>
      <c r="IW6282" s="36"/>
      <c r="JI6282"/>
      <c r="JJ6282"/>
      <c r="KX6282" s="23"/>
      <c r="KY6282" s="23"/>
    </row>
    <row r="6283" spans="36:311" x14ac:dyDescent="0.2">
      <c r="AJ6283" s="23"/>
      <c r="HH6283"/>
      <c r="IW6283" s="36"/>
      <c r="JI6283"/>
      <c r="JJ6283"/>
      <c r="KX6283" s="23"/>
      <c r="KY6283" s="23"/>
    </row>
    <row r="6284" spans="36:311" x14ac:dyDescent="0.2">
      <c r="AJ6284" s="23"/>
      <c r="HH6284"/>
      <c r="IW6284" s="36"/>
      <c r="JI6284"/>
      <c r="JJ6284"/>
      <c r="KX6284" s="23"/>
      <c r="KY6284" s="23"/>
    </row>
    <row r="6285" spans="36:311" x14ac:dyDescent="0.2">
      <c r="AJ6285" s="23"/>
      <c r="HH6285"/>
      <c r="IW6285" s="36"/>
      <c r="JI6285"/>
      <c r="JJ6285"/>
      <c r="KX6285" s="23"/>
      <c r="KY6285" s="23"/>
    </row>
    <row r="6286" spans="36:311" x14ac:dyDescent="0.2">
      <c r="AJ6286" s="23"/>
      <c r="HH6286"/>
      <c r="IW6286" s="36"/>
      <c r="JI6286"/>
      <c r="JJ6286"/>
      <c r="KX6286" s="23"/>
      <c r="KY6286" s="23"/>
    </row>
    <row r="6287" spans="36:311" x14ac:dyDescent="0.2">
      <c r="AJ6287" s="23"/>
      <c r="HH6287"/>
      <c r="IW6287" s="36"/>
      <c r="JI6287"/>
      <c r="JJ6287"/>
      <c r="KX6287" s="23"/>
      <c r="KY6287" s="23"/>
    </row>
    <row r="6288" spans="36:311" x14ac:dyDescent="0.2">
      <c r="AJ6288" s="23"/>
      <c r="HH6288"/>
      <c r="IW6288" s="36"/>
      <c r="JI6288"/>
      <c r="JJ6288"/>
      <c r="KX6288" s="23"/>
      <c r="KY6288" s="23"/>
    </row>
    <row r="6289" spans="36:311" x14ac:dyDescent="0.2">
      <c r="AJ6289" s="23"/>
      <c r="HH6289"/>
      <c r="IW6289" s="36"/>
      <c r="JI6289"/>
      <c r="JJ6289"/>
      <c r="KX6289" s="23"/>
      <c r="KY6289" s="23"/>
    </row>
    <row r="6290" spans="36:311" x14ac:dyDescent="0.2">
      <c r="AJ6290" s="23"/>
      <c r="HH6290"/>
      <c r="IW6290" s="36"/>
      <c r="JI6290"/>
      <c r="JJ6290"/>
      <c r="KX6290" s="23"/>
      <c r="KY6290" s="23"/>
    </row>
    <row r="6291" spans="36:311" x14ac:dyDescent="0.2">
      <c r="AJ6291" s="23"/>
      <c r="HH6291"/>
      <c r="IW6291" s="36"/>
      <c r="JI6291"/>
      <c r="JJ6291"/>
      <c r="KX6291" s="23"/>
      <c r="KY6291" s="23"/>
    </row>
    <row r="6292" spans="36:311" x14ac:dyDescent="0.2">
      <c r="AJ6292" s="23"/>
      <c r="HH6292"/>
      <c r="IW6292" s="36"/>
      <c r="JI6292"/>
      <c r="JJ6292"/>
      <c r="KX6292" s="23"/>
      <c r="KY6292" s="23"/>
    </row>
    <row r="6293" spans="36:311" x14ac:dyDescent="0.2">
      <c r="AJ6293" s="23"/>
      <c r="HH6293"/>
      <c r="IW6293" s="36"/>
      <c r="JI6293"/>
      <c r="JJ6293"/>
      <c r="KX6293" s="23"/>
      <c r="KY6293" s="23"/>
    </row>
    <row r="6294" spans="36:311" x14ac:dyDescent="0.2">
      <c r="AJ6294" s="23"/>
      <c r="HH6294"/>
      <c r="IW6294" s="36"/>
      <c r="JI6294"/>
      <c r="JJ6294"/>
      <c r="KX6294" s="23"/>
      <c r="KY6294" s="23"/>
    </row>
    <row r="6295" spans="36:311" x14ac:dyDescent="0.2">
      <c r="AJ6295" s="23"/>
      <c r="HH6295"/>
      <c r="IW6295" s="36"/>
      <c r="JI6295"/>
      <c r="JJ6295"/>
      <c r="KX6295" s="23"/>
      <c r="KY6295" s="23"/>
    </row>
    <row r="6296" spans="36:311" x14ac:dyDescent="0.2">
      <c r="AJ6296" s="23"/>
      <c r="HH6296"/>
      <c r="IW6296" s="36"/>
      <c r="JI6296"/>
      <c r="JJ6296"/>
      <c r="KX6296" s="23"/>
      <c r="KY6296" s="23"/>
    </row>
    <row r="6297" spans="36:311" x14ac:dyDescent="0.2">
      <c r="AJ6297" s="23"/>
      <c r="HH6297"/>
      <c r="IW6297" s="36"/>
      <c r="JI6297"/>
      <c r="JJ6297"/>
      <c r="KX6297" s="23"/>
      <c r="KY6297" s="23"/>
    </row>
    <row r="6298" spans="36:311" x14ac:dyDescent="0.2">
      <c r="AJ6298" s="23"/>
      <c r="HH6298"/>
      <c r="IW6298" s="36"/>
      <c r="JI6298"/>
      <c r="JJ6298"/>
      <c r="KX6298" s="23"/>
      <c r="KY6298" s="23"/>
    </row>
    <row r="6299" spans="36:311" x14ac:dyDescent="0.2">
      <c r="AJ6299" s="23"/>
      <c r="HH6299"/>
      <c r="IW6299" s="36"/>
      <c r="JI6299"/>
      <c r="JJ6299"/>
      <c r="KX6299" s="23"/>
      <c r="KY6299" s="23"/>
    </row>
    <row r="6300" spans="36:311" x14ac:dyDescent="0.2">
      <c r="AJ6300" s="23"/>
      <c r="HH6300"/>
      <c r="IW6300" s="36"/>
      <c r="JI6300"/>
      <c r="JJ6300"/>
      <c r="KX6300" s="23"/>
      <c r="KY6300" s="23"/>
    </row>
    <row r="6301" spans="36:311" x14ac:dyDescent="0.2">
      <c r="AJ6301" s="23"/>
      <c r="HH6301"/>
      <c r="IW6301" s="36"/>
      <c r="JI6301"/>
      <c r="JJ6301"/>
      <c r="KX6301" s="23"/>
      <c r="KY6301" s="23"/>
    </row>
    <row r="6302" spans="36:311" x14ac:dyDescent="0.2">
      <c r="AJ6302" s="23"/>
      <c r="HH6302"/>
      <c r="IW6302" s="36"/>
      <c r="JI6302"/>
      <c r="JJ6302"/>
      <c r="KX6302" s="23"/>
      <c r="KY6302" s="23"/>
    </row>
    <row r="6303" spans="36:311" x14ac:dyDescent="0.2">
      <c r="AJ6303" s="23"/>
      <c r="HH6303"/>
      <c r="IW6303" s="36"/>
      <c r="JI6303"/>
      <c r="JJ6303"/>
      <c r="KX6303" s="23"/>
      <c r="KY6303" s="23"/>
    </row>
    <row r="6304" spans="36:311" x14ac:dyDescent="0.2">
      <c r="AJ6304" s="23"/>
      <c r="HH6304"/>
      <c r="IW6304" s="36"/>
      <c r="JI6304"/>
      <c r="JJ6304"/>
      <c r="KX6304" s="23"/>
      <c r="KY6304" s="23"/>
    </row>
    <row r="6305" spans="36:311" x14ac:dyDescent="0.2">
      <c r="AJ6305" s="23"/>
      <c r="HH6305"/>
      <c r="IW6305" s="36"/>
      <c r="JI6305"/>
      <c r="JJ6305"/>
      <c r="KX6305" s="23"/>
      <c r="KY6305" s="23"/>
    </row>
    <row r="6306" spans="36:311" x14ac:dyDescent="0.2">
      <c r="AJ6306" s="23"/>
      <c r="HH6306"/>
      <c r="IW6306" s="36"/>
      <c r="JI6306"/>
      <c r="JJ6306"/>
      <c r="KX6306" s="23"/>
      <c r="KY6306" s="23"/>
    </row>
    <row r="6307" spans="36:311" x14ac:dyDescent="0.2">
      <c r="AJ6307" s="23"/>
      <c r="HH6307"/>
      <c r="IW6307" s="36"/>
      <c r="JI6307"/>
      <c r="JJ6307"/>
      <c r="KX6307" s="23"/>
      <c r="KY6307" s="23"/>
    </row>
    <row r="6308" spans="36:311" x14ac:dyDescent="0.2">
      <c r="AJ6308" s="23"/>
      <c r="HH6308"/>
      <c r="IW6308" s="36"/>
      <c r="JI6308"/>
      <c r="JJ6308"/>
      <c r="KX6308" s="23"/>
      <c r="KY6308" s="23"/>
    </row>
    <row r="6309" spans="36:311" x14ac:dyDescent="0.2">
      <c r="AJ6309" s="23"/>
      <c r="HH6309"/>
      <c r="IW6309" s="36"/>
      <c r="JI6309"/>
      <c r="JJ6309"/>
      <c r="KX6309" s="23"/>
      <c r="KY6309" s="23"/>
    </row>
    <row r="6310" spans="36:311" x14ac:dyDescent="0.2">
      <c r="AJ6310" s="23"/>
      <c r="HH6310"/>
      <c r="IW6310" s="36"/>
      <c r="JI6310"/>
      <c r="JJ6310"/>
      <c r="KX6310" s="23"/>
      <c r="KY6310" s="23"/>
    </row>
    <row r="6311" spans="36:311" x14ac:dyDescent="0.2">
      <c r="AJ6311" s="23"/>
      <c r="HH6311"/>
      <c r="IW6311" s="36"/>
      <c r="JI6311"/>
      <c r="JJ6311"/>
      <c r="KX6311" s="23"/>
      <c r="KY6311" s="23"/>
    </row>
    <row r="6312" spans="36:311" x14ac:dyDescent="0.2">
      <c r="AJ6312" s="23"/>
      <c r="HH6312"/>
      <c r="IW6312" s="36"/>
      <c r="JI6312"/>
      <c r="JJ6312"/>
      <c r="KX6312" s="23"/>
      <c r="KY6312" s="23"/>
    </row>
    <row r="6313" spans="36:311" x14ac:dyDescent="0.2">
      <c r="AJ6313" s="23"/>
      <c r="HH6313"/>
      <c r="IW6313" s="36"/>
      <c r="JI6313"/>
      <c r="JJ6313"/>
      <c r="KX6313" s="23"/>
      <c r="KY6313" s="23"/>
    </row>
    <row r="6314" spans="36:311" x14ac:dyDescent="0.2">
      <c r="AJ6314" s="23"/>
      <c r="HH6314"/>
      <c r="IW6314" s="36"/>
      <c r="JI6314"/>
      <c r="JJ6314"/>
      <c r="KX6314" s="23"/>
      <c r="KY6314" s="23"/>
    </row>
    <row r="6315" spans="36:311" x14ac:dyDescent="0.2">
      <c r="AJ6315" s="23"/>
      <c r="HH6315"/>
      <c r="IW6315" s="36"/>
      <c r="JI6315"/>
      <c r="JJ6315"/>
      <c r="KX6315" s="23"/>
      <c r="KY6315" s="23"/>
    </row>
    <row r="6316" spans="36:311" x14ac:dyDescent="0.2">
      <c r="AJ6316" s="23"/>
      <c r="HH6316"/>
      <c r="IW6316" s="36"/>
      <c r="JI6316"/>
      <c r="JJ6316"/>
      <c r="KX6316" s="23"/>
      <c r="KY6316" s="23"/>
    </row>
    <row r="6317" spans="36:311" x14ac:dyDescent="0.2">
      <c r="AJ6317" s="23"/>
      <c r="HH6317"/>
      <c r="IW6317" s="36"/>
      <c r="JI6317"/>
      <c r="JJ6317"/>
      <c r="KX6317" s="23"/>
      <c r="KY6317" s="23"/>
    </row>
    <row r="6318" spans="36:311" x14ac:dyDescent="0.2">
      <c r="AJ6318" s="23"/>
      <c r="HH6318"/>
      <c r="IW6318" s="36"/>
      <c r="JI6318"/>
      <c r="JJ6318"/>
      <c r="KX6318" s="23"/>
      <c r="KY6318" s="23"/>
    </row>
    <row r="6319" spans="36:311" x14ac:dyDescent="0.2">
      <c r="AJ6319" s="23"/>
      <c r="HH6319"/>
      <c r="IW6319" s="36"/>
      <c r="JI6319"/>
      <c r="JJ6319"/>
      <c r="KX6319" s="23"/>
      <c r="KY6319" s="23"/>
    </row>
    <row r="6320" spans="36:311" x14ac:dyDescent="0.2">
      <c r="AJ6320" s="23"/>
      <c r="HH6320"/>
      <c r="IW6320" s="36"/>
      <c r="JI6320"/>
      <c r="JJ6320"/>
      <c r="KX6320" s="23"/>
      <c r="KY6320" s="23"/>
    </row>
    <row r="6321" spans="36:311" x14ac:dyDescent="0.2">
      <c r="AJ6321" s="23"/>
      <c r="HH6321"/>
      <c r="IW6321" s="36"/>
      <c r="JI6321"/>
      <c r="JJ6321"/>
      <c r="KX6321" s="23"/>
      <c r="KY6321" s="23"/>
    </row>
    <row r="6322" spans="36:311" x14ac:dyDescent="0.2">
      <c r="AJ6322" s="23"/>
      <c r="HH6322"/>
      <c r="IW6322" s="36"/>
      <c r="JI6322"/>
      <c r="JJ6322"/>
      <c r="KX6322" s="23"/>
      <c r="KY6322" s="23"/>
    </row>
    <row r="6323" spans="36:311" x14ac:dyDescent="0.2">
      <c r="AJ6323" s="23"/>
      <c r="HH6323"/>
      <c r="IW6323" s="36"/>
      <c r="JI6323"/>
      <c r="JJ6323"/>
      <c r="KX6323" s="23"/>
      <c r="KY6323" s="23"/>
    </row>
    <row r="6324" spans="36:311" x14ac:dyDescent="0.2">
      <c r="AJ6324" s="23"/>
      <c r="HH6324"/>
      <c r="IW6324" s="36"/>
      <c r="JI6324"/>
      <c r="JJ6324"/>
      <c r="KX6324" s="23"/>
      <c r="KY6324" s="23"/>
    </row>
    <row r="6325" spans="36:311" x14ac:dyDescent="0.2">
      <c r="AJ6325" s="23"/>
      <c r="HH6325"/>
      <c r="IW6325" s="36"/>
      <c r="JI6325"/>
      <c r="JJ6325"/>
      <c r="KX6325" s="23"/>
      <c r="KY6325" s="23"/>
    </row>
    <row r="6326" spans="36:311" x14ac:dyDescent="0.2">
      <c r="AJ6326" s="23"/>
      <c r="HH6326"/>
      <c r="IW6326" s="36"/>
      <c r="JI6326"/>
      <c r="JJ6326"/>
      <c r="KX6326" s="23"/>
      <c r="KY6326" s="23"/>
    </row>
    <row r="6327" spans="36:311" x14ac:dyDescent="0.2">
      <c r="AJ6327" s="23"/>
      <c r="HH6327"/>
      <c r="IW6327" s="36"/>
      <c r="JI6327"/>
      <c r="JJ6327"/>
      <c r="KX6327" s="23"/>
      <c r="KY6327" s="23"/>
    </row>
    <row r="6328" spans="36:311" x14ac:dyDescent="0.2">
      <c r="AJ6328" s="23"/>
      <c r="HH6328"/>
      <c r="IW6328" s="36"/>
      <c r="JI6328"/>
      <c r="JJ6328"/>
      <c r="KX6328" s="23"/>
      <c r="KY6328" s="23"/>
    </row>
    <row r="6329" spans="36:311" x14ac:dyDescent="0.2">
      <c r="AJ6329" s="23"/>
      <c r="HH6329"/>
      <c r="IW6329" s="36"/>
      <c r="JI6329"/>
      <c r="JJ6329"/>
      <c r="KX6329" s="23"/>
      <c r="KY6329" s="23"/>
    </row>
    <row r="6330" spans="36:311" x14ac:dyDescent="0.2">
      <c r="AJ6330" s="23"/>
      <c r="HH6330"/>
      <c r="IW6330" s="36"/>
      <c r="JI6330"/>
      <c r="JJ6330"/>
      <c r="KX6330" s="23"/>
      <c r="KY6330" s="23"/>
    </row>
    <row r="6331" spans="36:311" x14ac:dyDescent="0.2">
      <c r="AJ6331" s="23"/>
      <c r="HH6331"/>
      <c r="IW6331" s="36"/>
      <c r="JI6331"/>
      <c r="JJ6331"/>
      <c r="KX6331" s="23"/>
      <c r="KY6331" s="23"/>
    </row>
    <row r="6332" spans="36:311" x14ac:dyDescent="0.2">
      <c r="AJ6332" s="23"/>
      <c r="HH6332"/>
      <c r="IW6332" s="36"/>
      <c r="JI6332"/>
      <c r="JJ6332"/>
      <c r="KX6332" s="23"/>
      <c r="KY6332" s="23"/>
    </row>
    <row r="6333" spans="36:311" x14ac:dyDescent="0.2">
      <c r="AJ6333" s="23"/>
      <c r="HH6333"/>
      <c r="IW6333" s="36"/>
      <c r="JI6333"/>
      <c r="JJ6333"/>
      <c r="KX6333" s="23"/>
      <c r="KY6333" s="23"/>
    </row>
    <row r="6334" spans="36:311" x14ac:dyDescent="0.2">
      <c r="AJ6334" s="23"/>
      <c r="HH6334"/>
      <c r="IW6334" s="36"/>
      <c r="JI6334"/>
      <c r="JJ6334"/>
      <c r="KX6334" s="23"/>
      <c r="KY6334" s="23"/>
    </row>
    <row r="6335" spans="36:311" x14ac:dyDescent="0.2">
      <c r="AJ6335" s="23"/>
      <c r="HH6335"/>
      <c r="IW6335" s="36"/>
      <c r="JI6335"/>
      <c r="JJ6335"/>
      <c r="KX6335" s="23"/>
      <c r="KY6335" s="23"/>
    </row>
    <row r="6336" spans="36:311" x14ac:dyDescent="0.2">
      <c r="AJ6336" s="23"/>
      <c r="HH6336"/>
      <c r="IW6336" s="36"/>
      <c r="JI6336"/>
      <c r="JJ6336"/>
      <c r="KX6336" s="23"/>
      <c r="KY6336" s="23"/>
    </row>
    <row r="6337" spans="36:311" x14ac:dyDescent="0.2">
      <c r="AJ6337" s="23"/>
      <c r="HH6337"/>
      <c r="IW6337" s="36"/>
      <c r="JI6337"/>
      <c r="JJ6337"/>
      <c r="KX6337" s="23"/>
      <c r="KY6337" s="23"/>
    </row>
    <row r="6338" spans="36:311" x14ac:dyDescent="0.2">
      <c r="AJ6338" s="23"/>
      <c r="HH6338"/>
      <c r="IW6338" s="36"/>
      <c r="JI6338"/>
      <c r="JJ6338"/>
      <c r="KX6338" s="23"/>
      <c r="KY6338" s="23"/>
    </row>
    <row r="6339" spans="36:311" x14ac:dyDescent="0.2">
      <c r="AJ6339" s="23"/>
      <c r="HH6339"/>
      <c r="IW6339" s="36"/>
      <c r="JI6339"/>
      <c r="JJ6339"/>
      <c r="KX6339" s="23"/>
      <c r="KY6339" s="23"/>
    </row>
    <row r="6340" spans="36:311" x14ac:dyDescent="0.2">
      <c r="AJ6340" s="23"/>
      <c r="HH6340"/>
      <c r="IW6340" s="36"/>
      <c r="JI6340"/>
      <c r="JJ6340"/>
      <c r="KX6340" s="23"/>
      <c r="KY6340" s="23"/>
    </row>
    <row r="6341" spans="36:311" x14ac:dyDescent="0.2">
      <c r="AJ6341" s="23"/>
      <c r="HH6341"/>
      <c r="IW6341" s="36"/>
      <c r="JI6341"/>
      <c r="JJ6341"/>
      <c r="KX6341" s="23"/>
      <c r="KY6341" s="23"/>
    </row>
    <row r="6342" spans="36:311" x14ac:dyDescent="0.2">
      <c r="AJ6342" s="23"/>
      <c r="HH6342"/>
      <c r="IW6342" s="36"/>
      <c r="JI6342"/>
      <c r="JJ6342"/>
      <c r="KX6342" s="23"/>
      <c r="KY6342" s="23"/>
    </row>
    <row r="6343" spans="36:311" x14ac:dyDescent="0.2">
      <c r="AJ6343" s="23"/>
      <c r="HH6343"/>
      <c r="IW6343" s="36"/>
      <c r="JI6343"/>
      <c r="JJ6343"/>
      <c r="KX6343" s="23"/>
      <c r="KY6343" s="23"/>
    </row>
    <row r="6344" spans="36:311" x14ac:dyDescent="0.2">
      <c r="AJ6344" s="23"/>
      <c r="HH6344"/>
      <c r="IW6344" s="36"/>
      <c r="JI6344"/>
      <c r="JJ6344"/>
      <c r="KX6344" s="23"/>
      <c r="KY6344" s="23"/>
    </row>
    <row r="6345" spans="36:311" x14ac:dyDescent="0.2">
      <c r="AJ6345" s="23"/>
      <c r="HH6345"/>
      <c r="IW6345" s="36"/>
      <c r="JI6345"/>
      <c r="JJ6345"/>
      <c r="KX6345" s="23"/>
      <c r="KY6345" s="23"/>
    </row>
    <row r="6346" spans="36:311" x14ac:dyDescent="0.2">
      <c r="AJ6346" s="23"/>
      <c r="HH6346"/>
      <c r="IW6346" s="36"/>
      <c r="JI6346"/>
      <c r="JJ6346"/>
      <c r="KX6346" s="23"/>
      <c r="KY6346" s="23"/>
    </row>
    <row r="6347" spans="36:311" x14ac:dyDescent="0.2">
      <c r="AJ6347" s="23"/>
      <c r="HH6347"/>
      <c r="IW6347" s="36"/>
      <c r="JI6347"/>
      <c r="JJ6347"/>
      <c r="KX6347" s="23"/>
      <c r="KY6347" s="23"/>
    </row>
    <row r="6348" spans="36:311" x14ac:dyDescent="0.2">
      <c r="AJ6348" s="23"/>
      <c r="HH6348"/>
      <c r="IW6348" s="36"/>
      <c r="JI6348"/>
      <c r="JJ6348"/>
      <c r="KX6348" s="23"/>
      <c r="KY6348" s="23"/>
    </row>
    <row r="6349" spans="36:311" x14ac:dyDescent="0.2">
      <c r="AJ6349" s="23"/>
      <c r="HH6349"/>
      <c r="IW6349" s="36"/>
      <c r="JI6349"/>
      <c r="JJ6349"/>
      <c r="KX6349" s="23"/>
      <c r="KY6349" s="23"/>
    </row>
    <row r="6350" spans="36:311" x14ac:dyDescent="0.2">
      <c r="AJ6350" s="23"/>
      <c r="HH6350"/>
      <c r="IW6350" s="36"/>
      <c r="JI6350"/>
      <c r="JJ6350"/>
      <c r="KX6350" s="23"/>
      <c r="KY6350" s="23"/>
    </row>
    <row r="6351" spans="36:311" x14ac:dyDescent="0.2">
      <c r="AJ6351" s="23"/>
      <c r="HH6351"/>
      <c r="IW6351" s="36"/>
      <c r="JI6351"/>
      <c r="JJ6351"/>
      <c r="KX6351" s="23"/>
      <c r="KY6351" s="23"/>
    </row>
    <row r="6352" spans="36:311" x14ac:dyDescent="0.2">
      <c r="AJ6352" s="23"/>
      <c r="HH6352"/>
      <c r="IW6352" s="36"/>
      <c r="JI6352"/>
      <c r="JJ6352"/>
      <c r="KX6352" s="23"/>
      <c r="KY6352" s="23"/>
    </row>
    <row r="6353" spans="36:311" x14ac:dyDescent="0.2">
      <c r="AJ6353" s="23"/>
      <c r="HH6353"/>
      <c r="IW6353" s="36"/>
      <c r="JI6353"/>
      <c r="JJ6353"/>
      <c r="KX6353" s="23"/>
      <c r="KY6353" s="23"/>
    </row>
    <row r="6354" spans="36:311" x14ac:dyDescent="0.2">
      <c r="AJ6354" s="23"/>
      <c r="HH6354"/>
      <c r="IW6354" s="36"/>
      <c r="JI6354"/>
      <c r="JJ6354"/>
      <c r="KX6354" s="23"/>
      <c r="KY6354" s="23"/>
    </row>
    <row r="6355" spans="36:311" x14ac:dyDescent="0.2">
      <c r="AJ6355" s="23"/>
      <c r="HH6355"/>
      <c r="IW6355" s="36"/>
      <c r="JI6355"/>
      <c r="JJ6355"/>
      <c r="KX6355" s="23"/>
      <c r="KY6355" s="23"/>
    </row>
    <row r="6356" spans="36:311" x14ac:dyDescent="0.2">
      <c r="AJ6356" s="23"/>
      <c r="HH6356"/>
      <c r="IW6356" s="36"/>
      <c r="JI6356"/>
      <c r="JJ6356"/>
      <c r="KX6356" s="23"/>
      <c r="KY6356" s="23"/>
    </row>
    <row r="6357" spans="36:311" x14ac:dyDescent="0.2">
      <c r="AJ6357" s="23"/>
      <c r="HH6357"/>
      <c r="IW6357" s="36"/>
      <c r="JI6357"/>
      <c r="JJ6357"/>
      <c r="KX6357" s="23"/>
      <c r="KY6357" s="23"/>
    </row>
    <row r="6358" spans="36:311" x14ac:dyDescent="0.2">
      <c r="AJ6358" s="23"/>
      <c r="HH6358"/>
      <c r="IW6358" s="36"/>
      <c r="JI6358"/>
      <c r="JJ6358"/>
      <c r="KX6358" s="23"/>
      <c r="KY6358" s="23"/>
    </row>
    <row r="6359" spans="36:311" x14ac:dyDescent="0.2">
      <c r="AJ6359" s="23"/>
      <c r="HH6359"/>
      <c r="IW6359" s="36"/>
      <c r="JI6359"/>
      <c r="JJ6359"/>
      <c r="KX6359" s="23"/>
      <c r="KY6359" s="23"/>
    </row>
    <row r="6360" spans="36:311" x14ac:dyDescent="0.2">
      <c r="AJ6360" s="23"/>
      <c r="HH6360"/>
      <c r="IW6360" s="36"/>
      <c r="JI6360"/>
      <c r="JJ6360"/>
      <c r="KX6360" s="23"/>
      <c r="KY6360" s="23"/>
    </row>
    <row r="6361" spans="36:311" x14ac:dyDescent="0.2">
      <c r="AJ6361" s="23"/>
      <c r="HH6361"/>
      <c r="IW6361" s="36"/>
      <c r="JI6361"/>
      <c r="JJ6361"/>
      <c r="KX6361" s="23"/>
      <c r="KY6361" s="23"/>
    </row>
    <row r="6362" spans="36:311" x14ac:dyDescent="0.2">
      <c r="AJ6362" s="23"/>
      <c r="HH6362"/>
      <c r="IW6362" s="36"/>
      <c r="JI6362"/>
      <c r="JJ6362"/>
      <c r="KX6362" s="23"/>
      <c r="KY6362" s="23"/>
    </row>
    <row r="6363" spans="36:311" x14ac:dyDescent="0.2">
      <c r="AJ6363" s="23"/>
      <c r="HH6363"/>
      <c r="IW6363" s="36"/>
      <c r="JI6363"/>
      <c r="JJ6363"/>
      <c r="KX6363" s="23"/>
      <c r="KY6363" s="23"/>
    </row>
    <row r="6364" spans="36:311" x14ac:dyDescent="0.2">
      <c r="AJ6364" s="23"/>
      <c r="HH6364"/>
      <c r="IW6364" s="36"/>
      <c r="JI6364"/>
      <c r="JJ6364"/>
      <c r="KX6364" s="23"/>
      <c r="KY6364" s="23"/>
    </row>
    <row r="6365" spans="36:311" x14ac:dyDescent="0.2">
      <c r="AJ6365" s="23"/>
      <c r="HH6365"/>
      <c r="IW6365" s="36"/>
      <c r="JI6365"/>
      <c r="JJ6365"/>
      <c r="KX6365" s="23"/>
      <c r="KY6365" s="23"/>
    </row>
    <row r="6366" spans="36:311" x14ac:dyDescent="0.2">
      <c r="AJ6366" s="23"/>
      <c r="HH6366"/>
      <c r="IW6366" s="36"/>
      <c r="JI6366"/>
      <c r="JJ6366"/>
      <c r="KX6366" s="23"/>
      <c r="KY6366" s="23"/>
    </row>
    <row r="6367" spans="36:311" x14ac:dyDescent="0.2">
      <c r="AJ6367" s="23"/>
      <c r="HH6367"/>
      <c r="IW6367" s="36"/>
      <c r="JI6367"/>
      <c r="JJ6367"/>
      <c r="KX6367" s="23"/>
      <c r="KY6367" s="23"/>
    </row>
    <row r="6368" spans="36:311" x14ac:dyDescent="0.2">
      <c r="AJ6368" s="23"/>
      <c r="HH6368"/>
      <c r="IW6368" s="36"/>
      <c r="JI6368"/>
      <c r="JJ6368"/>
      <c r="KX6368" s="23"/>
      <c r="KY6368" s="23"/>
    </row>
    <row r="6369" spans="36:311" x14ac:dyDescent="0.2">
      <c r="AJ6369" s="23"/>
      <c r="HH6369"/>
      <c r="IW6369" s="36"/>
      <c r="JI6369"/>
      <c r="JJ6369"/>
      <c r="KX6369" s="23"/>
      <c r="KY6369" s="23"/>
    </row>
    <row r="6370" spans="36:311" x14ac:dyDescent="0.2">
      <c r="AJ6370" s="23"/>
      <c r="HH6370"/>
      <c r="IW6370" s="36"/>
      <c r="JI6370"/>
      <c r="JJ6370"/>
      <c r="KX6370" s="23"/>
      <c r="KY6370" s="23"/>
    </row>
    <row r="6371" spans="36:311" x14ac:dyDescent="0.2">
      <c r="AJ6371" s="23"/>
      <c r="HH6371"/>
      <c r="IW6371" s="36"/>
      <c r="JI6371"/>
      <c r="JJ6371"/>
      <c r="KX6371" s="23"/>
      <c r="KY6371" s="23"/>
    </row>
    <row r="6372" spans="36:311" x14ac:dyDescent="0.2">
      <c r="AJ6372" s="23"/>
      <c r="HH6372"/>
      <c r="IW6372" s="36"/>
      <c r="JI6372"/>
      <c r="JJ6372"/>
      <c r="KX6372" s="23"/>
      <c r="KY6372" s="23"/>
    </row>
    <row r="6373" spans="36:311" x14ac:dyDescent="0.2">
      <c r="AJ6373" s="23"/>
      <c r="HH6373"/>
      <c r="IW6373" s="36"/>
      <c r="JI6373"/>
      <c r="JJ6373"/>
      <c r="KX6373" s="23"/>
      <c r="KY6373" s="23"/>
    </row>
    <row r="6374" spans="36:311" x14ac:dyDescent="0.2">
      <c r="AJ6374" s="23"/>
      <c r="HH6374"/>
      <c r="IW6374" s="36"/>
      <c r="JI6374"/>
      <c r="JJ6374"/>
      <c r="KX6374" s="23"/>
      <c r="KY6374" s="23"/>
    </row>
    <row r="6375" spans="36:311" x14ac:dyDescent="0.2">
      <c r="AJ6375" s="23"/>
      <c r="HH6375"/>
      <c r="IW6375" s="36"/>
      <c r="JI6375"/>
      <c r="JJ6375"/>
      <c r="KX6375" s="23"/>
      <c r="KY6375" s="23"/>
    </row>
    <row r="6376" spans="36:311" x14ac:dyDescent="0.2">
      <c r="AJ6376" s="23"/>
      <c r="HH6376"/>
      <c r="IW6376" s="36"/>
      <c r="JI6376"/>
      <c r="JJ6376"/>
      <c r="KX6376" s="23"/>
      <c r="KY6376" s="23"/>
    </row>
    <row r="6377" spans="36:311" x14ac:dyDescent="0.2">
      <c r="AJ6377" s="23"/>
      <c r="HH6377"/>
      <c r="IW6377" s="36"/>
      <c r="JI6377"/>
      <c r="JJ6377"/>
      <c r="KX6377" s="23"/>
      <c r="KY6377" s="23"/>
    </row>
    <row r="6378" spans="36:311" x14ac:dyDescent="0.2">
      <c r="AJ6378" s="23"/>
      <c r="HH6378"/>
      <c r="IW6378" s="36"/>
      <c r="JI6378"/>
      <c r="JJ6378"/>
      <c r="KX6378" s="23"/>
      <c r="KY6378" s="23"/>
    </row>
    <row r="6379" spans="36:311" x14ac:dyDescent="0.2">
      <c r="AJ6379" s="23"/>
      <c r="HH6379"/>
      <c r="IW6379" s="36"/>
      <c r="JI6379"/>
      <c r="JJ6379"/>
      <c r="KX6379" s="23"/>
      <c r="KY6379" s="23"/>
    </row>
    <row r="6380" spans="36:311" x14ac:dyDescent="0.2">
      <c r="AJ6380" s="23"/>
      <c r="HH6380"/>
      <c r="IW6380" s="36"/>
      <c r="JI6380"/>
      <c r="JJ6380"/>
      <c r="KX6380" s="23"/>
      <c r="KY6380" s="23"/>
    </row>
    <row r="6381" spans="36:311" x14ac:dyDescent="0.2">
      <c r="AJ6381" s="23"/>
      <c r="HH6381"/>
      <c r="IW6381" s="36"/>
      <c r="JI6381"/>
      <c r="JJ6381"/>
      <c r="KX6381" s="23"/>
      <c r="KY6381" s="23"/>
    </row>
    <row r="6382" spans="36:311" x14ac:dyDescent="0.2">
      <c r="AJ6382" s="23"/>
      <c r="HH6382"/>
      <c r="IW6382" s="36"/>
      <c r="JI6382"/>
      <c r="JJ6382"/>
      <c r="KX6382" s="23"/>
      <c r="KY6382" s="23"/>
    </row>
    <row r="6383" spans="36:311" x14ac:dyDescent="0.2">
      <c r="AJ6383" s="23"/>
      <c r="HH6383"/>
      <c r="IW6383" s="36"/>
      <c r="JI6383"/>
      <c r="JJ6383"/>
      <c r="KX6383" s="23"/>
      <c r="KY6383" s="23"/>
    </row>
    <row r="6384" spans="36:311" x14ac:dyDescent="0.2">
      <c r="AJ6384" s="23"/>
      <c r="HH6384"/>
      <c r="IW6384" s="36"/>
      <c r="JI6384"/>
      <c r="JJ6384"/>
      <c r="KX6384" s="23"/>
      <c r="KY6384" s="23"/>
    </row>
    <row r="6385" spans="36:311" x14ac:dyDescent="0.2">
      <c r="AJ6385" s="23"/>
      <c r="HH6385"/>
      <c r="IW6385" s="36"/>
      <c r="JI6385"/>
      <c r="JJ6385"/>
      <c r="KX6385" s="23"/>
      <c r="KY6385" s="23"/>
    </row>
    <row r="6386" spans="36:311" x14ac:dyDescent="0.2">
      <c r="AJ6386" s="23"/>
      <c r="HH6386"/>
      <c r="IW6386" s="36"/>
      <c r="JI6386"/>
      <c r="JJ6386"/>
      <c r="KX6386" s="23"/>
      <c r="KY6386" s="23"/>
    </row>
    <row r="6387" spans="36:311" x14ac:dyDescent="0.2">
      <c r="AJ6387" s="23"/>
      <c r="HH6387"/>
      <c r="IW6387" s="36"/>
      <c r="JI6387"/>
      <c r="JJ6387"/>
      <c r="KX6387" s="23"/>
      <c r="KY6387" s="23"/>
    </row>
    <row r="6388" spans="36:311" x14ac:dyDescent="0.2">
      <c r="AJ6388" s="23"/>
      <c r="HH6388"/>
      <c r="IW6388" s="36"/>
      <c r="JI6388"/>
      <c r="JJ6388"/>
      <c r="KX6388" s="23"/>
      <c r="KY6388" s="23"/>
    </row>
    <row r="6389" spans="36:311" x14ac:dyDescent="0.2">
      <c r="AJ6389" s="23"/>
      <c r="HH6389"/>
      <c r="IW6389" s="36"/>
      <c r="JI6389"/>
      <c r="JJ6389"/>
      <c r="KX6389" s="23"/>
      <c r="KY6389" s="23"/>
    </row>
    <row r="6390" spans="36:311" x14ac:dyDescent="0.2">
      <c r="AJ6390" s="23"/>
      <c r="HH6390"/>
      <c r="IW6390" s="36"/>
      <c r="JI6390"/>
      <c r="JJ6390"/>
      <c r="KX6390" s="23"/>
      <c r="KY6390" s="23"/>
    </row>
    <row r="6391" spans="36:311" x14ac:dyDescent="0.2">
      <c r="AJ6391" s="23"/>
      <c r="HH6391"/>
      <c r="IW6391" s="36"/>
      <c r="JI6391"/>
      <c r="JJ6391"/>
      <c r="KX6391" s="23"/>
      <c r="KY6391" s="23"/>
    </row>
    <row r="6392" spans="36:311" x14ac:dyDescent="0.2">
      <c r="AJ6392" s="23"/>
      <c r="HH6392"/>
      <c r="IW6392" s="36"/>
      <c r="JI6392"/>
      <c r="JJ6392"/>
      <c r="KX6392" s="23"/>
      <c r="KY6392" s="23"/>
    </row>
    <row r="6393" spans="36:311" x14ac:dyDescent="0.2">
      <c r="AJ6393" s="23"/>
      <c r="HH6393"/>
      <c r="IW6393" s="36"/>
      <c r="JI6393"/>
      <c r="JJ6393"/>
      <c r="KX6393" s="23"/>
      <c r="KY6393" s="23"/>
    </row>
    <row r="6394" spans="36:311" x14ac:dyDescent="0.2">
      <c r="AJ6394" s="23"/>
      <c r="HH6394"/>
      <c r="IW6394" s="36"/>
      <c r="JI6394"/>
      <c r="JJ6394"/>
      <c r="KX6394" s="23"/>
      <c r="KY6394" s="23"/>
    </row>
    <row r="6395" spans="36:311" x14ac:dyDescent="0.2">
      <c r="AJ6395" s="23"/>
      <c r="HH6395"/>
      <c r="IW6395" s="36"/>
      <c r="JI6395"/>
      <c r="JJ6395"/>
      <c r="KX6395" s="23"/>
      <c r="KY6395" s="23"/>
    </row>
    <row r="6396" spans="36:311" x14ac:dyDescent="0.2">
      <c r="AJ6396" s="23"/>
      <c r="HH6396"/>
      <c r="IW6396" s="36"/>
      <c r="JI6396"/>
      <c r="JJ6396"/>
      <c r="KX6396" s="23"/>
      <c r="KY6396" s="23"/>
    </row>
    <row r="6397" spans="36:311" x14ac:dyDescent="0.2">
      <c r="AJ6397" s="23"/>
      <c r="HH6397"/>
      <c r="IW6397" s="36"/>
      <c r="JI6397"/>
      <c r="JJ6397"/>
      <c r="KX6397" s="23"/>
      <c r="KY6397" s="23"/>
    </row>
    <row r="6398" spans="36:311" x14ac:dyDescent="0.2">
      <c r="AJ6398" s="23"/>
      <c r="HH6398"/>
      <c r="IW6398" s="36"/>
      <c r="JI6398"/>
      <c r="JJ6398"/>
      <c r="KX6398" s="23"/>
      <c r="KY6398" s="23"/>
    </row>
    <row r="6399" spans="36:311" x14ac:dyDescent="0.2">
      <c r="AJ6399" s="23"/>
      <c r="HH6399"/>
      <c r="IW6399" s="36"/>
      <c r="JI6399"/>
      <c r="JJ6399"/>
      <c r="KX6399" s="23"/>
      <c r="KY6399" s="23"/>
    </row>
    <row r="6400" spans="36:311" x14ac:dyDescent="0.2">
      <c r="AJ6400" s="23"/>
      <c r="HH6400"/>
      <c r="IW6400" s="36"/>
      <c r="JI6400"/>
      <c r="JJ6400"/>
      <c r="KX6400" s="23"/>
      <c r="KY6400" s="23"/>
    </row>
    <row r="6401" spans="36:311" x14ac:dyDescent="0.2">
      <c r="AJ6401" s="23"/>
      <c r="HH6401"/>
      <c r="IW6401" s="36"/>
      <c r="JI6401"/>
      <c r="JJ6401"/>
      <c r="KX6401" s="23"/>
      <c r="KY6401" s="23"/>
    </row>
    <row r="6402" spans="36:311" x14ac:dyDescent="0.2">
      <c r="AJ6402" s="23"/>
      <c r="HH6402"/>
      <c r="IW6402" s="36"/>
      <c r="JI6402"/>
      <c r="JJ6402"/>
      <c r="KX6402" s="23"/>
      <c r="KY6402" s="23"/>
    </row>
    <row r="6403" spans="36:311" x14ac:dyDescent="0.2">
      <c r="AJ6403" s="23"/>
      <c r="HH6403"/>
      <c r="IW6403" s="36"/>
      <c r="JI6403"/>
      <c r="JJ6403"/>
      <c r="KX6403" s="23"/>
      <c r="KY6403" s="23"/>
    </row>
    <row r="6404" spans="36:311" x14ac:dyDescent="0.2">
      <c r="AJ6404" s="23"/>
      <c r="HH6404"/>
      <c r="IW6404" s="36"/>
      <c r="JI6404"/>
      <c r="JJ6404"/>
      <c r="KX6404" s="23"/>
      <c r="KY6404" s="23"/>
    </row>
    <row r="6405" spans="36:311" x14ac:dyDescent="0.2">
      <c r="AJ6405" s="23"/>
      <c r="HH6405"/>
      <c r="IW6405" s="36"/>
      <c r="JI6405"/>
      <c r="JJ6405"/>
      <c r="KX6405" s="23"/>
      <c r="KY6405" s="23"/>
    </row>
    <row r="6406" spans="36:311" x14ac:dyDescent="0.2">
      <c r="AJ6406" s="23"/>
      <c r="HH6406"/>
      <c r="IW6406" s="36"/>
      <c r="JI6406"/>
      <c r="JJ6406"/>
      <c r="KX6406" s="23"/>
      <c r="KY6406" s="23"/>
    </row>
    <row r="6407" spans="36:311" x14ac:dyDescent="0.2">
      <c r="AJ6407" s="23"/>
      <c r="HH6407"/>
      <c r="IW6407" s="36"/>
      <c r="JI6407"/>
      <c r="JJ6407"/>
      <c r="KX6407" s="23"/>
      <c r="KY6407" s="23"/>
    </row>
    <row r="6408" spans="36:311" x14ac:dyDescent="0.2">
      <c r="AJ6408" s="23"/>
      <c r="HH6408"/>
      <c r="IW6408" s="36"/>
      <c r="JI6408"/>
      <c r="JJ6408"/>
      <c r="KX6408" s="23"/>
      <c r="KY6408" s="23"/>
    </row>
    <row r="6409" spans="36:311" x14ac:dyDescent="0.2">
      <c r="AJ6409" s="23"/>
      <c r="HH6409"/>
      <c r="IW6409" s="36"/>
      <c r="JI6409"/>
      <c r="JJ6409"/>
      <c r="KX6409" s="23"/>
      <c r="KY6409" s="23"/>
    </row>
    <row r="6410" spans="36:311" x14ac:dyDescent="0.2">
      <c r="AJ6410" s="23"/>
      <c r="HH6410"/>
      <c r="IW6410" s="36"/>
      <c r="JI6410"/>
      <c r="JJ6410"/>
      <c r="KX6410" s="23"/>
      <c r="KY6410" s="23"/>
    </row>
    <row r="6411" spans="36:311" x14ac:dyDescent="0.2">
      <c r="AJ6411" s="23"/>
      <c r="HH6411"/>
      <c r="IW6411" s="36"/>
      <c r="JI6411"/>
      <c r="JJ6411"/>
      <c r="KX6411" s="23"/>
      <c r="KY6411" s="23"/>
    </row>
    <row r="6412" spans="36:311" x14ac:dyDescent="0.2">
      <c r="AJ6412" s="23"/>
      <c r="HH6412"/>
      <c r="IW6412" s="36"/>
      <c r="JI6412"/>
      <c r="JJ6412"/>
      <c r="KX6412" s="23"/>
      <c r="KY6412" s="23"/>
    </row>
    <row r="6413" spans="36:311" x14ac:dyDescent="0.2">
      <c r="AJ6413" s="23"/>
      <c r="HH6413"/>
      <c r="IW6413" s="36"/>
      <c r="JI6413"/>
      <c r="JJ6413"/>
      <c r="KX6413" s="23"/>
      <c r="KY6413" s="23"/>
    </row>
    <row r="6414" spans="36:311" x14ac:dyDescent="0.2">
      <c r="AJ6414" s="23"/>
      <c r="HH6414"/>
      <c r="IW6414" s="36"/>
      <c r="JI6414"/>
      <c r="JJ6414"/>
      <c r="KX6414" s="23"/>
      <c r="KY6414" s="23"/>
    </row>
    <row r="6415" spans="36:311" x14ac:dyDescent="0.2">
      <c r="AJ6415" s="23"/>
      <c r="HH6415"/>
      <c r="IW6415" s="36"/>
      <c r="JI6415"/>
      <c r="JJ6415"/>
      <c r="KX6415" s="23"/>
      <c r="KY6415" s="23"/>
    </row>
    <row r="6416" spans="36:311" x14ac:dyDescent="0.2">
      <c r="AJ6416" s="23"/>
      <c r="HH6416"/>
      <c r="IW6416" s="36"/>
      <c r="JI6416"/>
      <c r="JJ6416"/>
      <c r="KX6416" s="23"/>
      <c r="KY6416" s="23"/>
    </row>
    <row r="6417" spans="36:311" x14ac:dyDescent="0.2">
      <c r="AJ6417" s="23"/>
      <c r="HH6417"/>
      <c r="IW6417" s="36"/>
      <c r="JI6417"/>
      <c r="JJ6417"/>
      <c r="KX6417" s="23"/>
      <c r="KY6417" s="23"/>
    </row>
    <row r="6418" spans="36:311" x14ac:dyDescent="0.2">
      <c r="AJ6418" s="23"/>
      <c r="HH6418"/>
      <c r="IW6418" s="36"/>
      <c r="JI6418"/>
      <c r="JJ6418"/>
      <c r="KX6418" s="23"/>
      <c r="KY6418" s="23"/>
    </row>
    <row r="6419" spans="36:311" x14ac:dyDescent="0.2">
      <c r="AJ6419" s="23"/>
      <c r="HH6419"/>
      <c r="IW6419" s="36"/>
      <c r="JI6419"/>
      <c r="JJ6419"/>
      <c r="KX6419" s="23"/>
      <c r="KY6419" s="23"/>
    </row>
    <row r="6420" spans="36:311" x14ac:dyDescent="0.2">
      <c r="AJ6420" s="23"/>
      <c r="HH6420"/>
      <c r="IW6420" s="36"/>
      <c r="JI6420"/>
      <c r="JJ6420"/>
      <c r="KX6420" s="23"/>
      <c r="KY6420" s="23"/>
    </row>
    <row r="6421" spans="36:311" x14ac:dyDescent="0.2">
      <c r="AJ6421" s="23"/>
      <c r="HH6421"/>
      <c r="IW6421" s="36"/>
      <c r="JI6421"/>
      <c r="JJ6421"/>
      <c r="KX6421" s="23"/>
      <c r="KY6421" s="23"/>
    </row>
    <row r="6422" spans="36:311" x14ac:dyDescent="0.2">
      <c r="AJ6422" s="23"/>
      <c r="HH6422"/>
      <c r="IW6422" s="36"/>
      <c r="JI6422"/>
      <c r="JJ6422"/>
      <c r="KX6422" s="23"/>
      <c r="KY6422" s="23"/>
    </row>
    <row r="6423" spans="36:311" x14ac:dyDescent="0.2">
      <c r="AJ6423" s="23"/>
      <c r="HH6423"/>
      <c r="IW6423" s="36"/>
      <c r="JI6423"/>
      <c r="JJ6423"/>
      <c r="KX6423" s="23"/>
      <c r="KY6423" s="23"/>
    </row>
    <row r="6424" spans="36:311" x14ac:dyDescent="0.2">
      <c r="AJ6424" s="23"/>
      <c r="HH6424"/>
      <c r="IW6424" s="36"/>
      <c r="JI6424"/>
      <c r="JJ6424"/>
      <c r="KX6424" s="23"/>
      <c r="KY6424" s="23"/>
    </row>
    <row r="6425" spans="36:311" x14ac:dyDescent="0.2">
      <c r="AJ6425" s="23"/>
      <c r="HH6425"/>
      <c r="IW6425" s="36"/>
      <c r="JI6425"/>
      <c r="JJ6425"/>
      <c r="KX6425" s="23"/>
      <c r="KY6425" s="23"/>
    </row>
    <row r="6426" spans="36:311" x14ac:dyDescent="0.2">
      <c r="AJ6426" s="23"/>
      <c r="HH6426"/>
      <c r="IW6426" s="36"/>
      <c r="JI6426"/>
      <c r="JJ6426"/>
      <c r="KX6426" s="23"/>
      <c r="KY6426" s="23"/>
    </row>
    <row r="6427" spans="36:311" x14ac:dyDescent="0.2">
      <c r="AJ6427" s="23"/>
      <c r="HH6427"/>
      <c r="IW6427" s="36"/>
      <c r="JI6427"/>
      <c r="JJ6427"/>
      <c r="KX6427" s="23"/>
      <c r="KY6427" s="23"/>
    </row>
    <row r="6428" spans="36:311" x14ac:dyDescent="0.2">
      <c r="AJ6428" s="23"/>
      <c r="HH6428"/>
      <c r="IW6428" s="36"/>
      <c r="JI6428"/>
      <c r="JJ6428"/>
      <c r="KX6428" s="23"/>
      <c r="KY6428" s="23"/>
    </row>
    <row r="6429" spans="36:311" x14ac:dyDescent="0.2">
      <c r="AJ6429" s="23"/>
      <c r="HH6429"/>
      <c r="IW6429" s="36"/>
      <c r="JI6429"/>
      <c r="JJ6429"/>
      <c r="KX6429" s="23"/>
      <c r="KY6429" s="23"/>
    </row>
    <row r="6430" spans="36:311" x14ac:dyDescent="0.2">
      <c r="AJ6430" s="23"/>
      <c r="HH6430"/>
      <c r="IW6430" s="36"/>
      <c r="JI6430"/>
      <c r="JJ6430"/>
      <c r="KX6430" s="23"/>
      <c r="KY6430" s="23"/>
    </row>
    <row r="6431" spans="36:311" x14ac:dyDescent="0.2">
      <c r="AJ6431" s="23"/>
      <c r="HH6431"/>
      <c r="IW6431" s="36"/>
      <c r="JI6431"/>
      <c r="JJ6431"/>
      <c r="KX6431" s="23"/>
      <c r="KY6431" s="23"/>
    </row>
    <row r="6432" spans="36:311" x14ac:dyDescent="0.2">
      <c r="AJ6432" s="23"/>
      <c r="HH6432"/>
      <c r="IW6432" s="36"/>
      <c r="JI6432"/>
      <c r="JJ6432"/>
      <c r="KX6432" s="23"/>
      <c r="KY6432" s="23"/>
    </row>
    <row r="6433" spans="36:311" x14ac:dyDescent="0.2">
      <c r="AJ6433" s="23"/>
      <c r="HH6433"/>
      <c r="IW6433" s="36"/>
      <c r="JI6433"/>
      <c r="JJ6433"/>
      <c r="KX6433" s="23"/>
      <c r="KY6433" s="23"/>
    </row>
    <row r="6434" spans="36:311" x14ac:dyDescent="0.2">
      <c r="AJ6434" s="23"/>
      <c r="HH6434"/>
      <c r="IW6434" s="36"/>
      <c r="JI6434"/>
      <c r="JJ6434"/>
      <c r="KX6434" s="23"/>
      <c r="KY6434" s="23"/>
    </row>
    <row r="6435" spans="36:311" x14ac:dyDescent="0.2">
      <c r="AJ6435" s="23"/>
      <c r="HH6435"/>
      <c r="IW6435" s="36"/>
      <c r="JI6435"/>
      <c r="JJ6435"/>
      <c r="KX6435" s="23"/>
      <c r="KY6435" s="23"/>
    </row>
    <row r="6436" spans="36:311" x14ac:dyDescent="0.2">
      <c r="AJ6436" s="23"/>
      <c r="HH6436"/>
      <c r="IW6436" s="36"/>
      <c r="JI6436"/>
      <c r="JJ6436"/>
      <c r="KX6436" s="23"/>
      <c r="KY6436" s="23"/>
    </row>
    <row r="6437" spans="36:311" x14ac:dyDescent="0.2">
      <c r="AJ6437" s="23"/>
      <c r="HH6437"/>
      <c r="IW6437" s="36"/>
      <c r="JI6437"/>
      <c r="JJ6437"/>
      <c r="KX6437" s="23"/>
      <c r="KY6437" s="23"/>
    </row>
    <row r="6438" spans="36:311" x14ac:dyDescent="0.2">
      <c r="AJ6438" s="23"/>
      <c r="HH6438"/>
      <c r="IW6438" s="36"/>
      <c r="JI6438"/>
      <c r="JJ6438"/>
      <c r="KX6438" s="23"/>
      <c r="KY6438" s="23"/>
    </row>
    <row r="6439" spans="36:311" x14ac:dyDescent="0.2">
      <c r="AJ6439" s="23"/>
      <c r="HH6439"/>
      <c r="IW6439" s="36"/>
      <c r="JI6439"/>
      <c r="JJ6439"/>
      <c r="KX6439" s="23"/>
      <c r="KY6439" s="23"/>
    </row>
    <row r="6440" spans="36:311" x14ac:dyDescent="0.2">
      <c r="AJ6440" s="23"/>
      <c r="HH6440"/>
      <c r="IW6440" s="36"/>
      <c r="JI6440"/>
      <c r="JJ6440"/>
      <c r="KX6440" s="23"/>
      <c r="KY6440" s="23"/>
    </row>
    <row r="6441" spans="36:311" x14ac:dyDescent="0.2">
      <c r="AJ6441" s="23"/>
      <c r="HH6441"/>
      <c r="IW6441" s="36"/>
      <c r="JI6441"/>
      <c r="JJ6441"/>
      <c r="KX6441" s="23"/>
      <c r="KY6441" s="23"/>
    </row>
    <row r="6442" spans="36:311" x14ac:dyDescent="0.2">
      <c r="AJ6442" s="23"/>
      <c r="HH6442"/>
      <c r="IW6442" s="36"/>
      <c r="JI6442"/>
      <c r="JJ6442"/>
      <c r="KX6442" s="23"/>
      <c r="KY6442" s="23"/>
    </row>
    <row r="6443" spans="36:311" x14ac:dyDescent="0.2">
      <c r="AJ6443" s="23"/>
      <c r="HH6443"/>
      <c r="IW6443" s="36"/>
      <c r="JI6443"/>
      <c r="JJ6443"/>
      <c r="KX6443" s="23"/>
      <c r="KY6443" s="23"/>
    </row>
    <row r="6444" spans="36:311" x14ac:dyDescent="0.2">
      <c r="AJ6444" s="23"/>
      <c r="HH6444"/>
      <c r="IW6444" s="36"/>
      <c r="JI6444"/>
      <c r="JJ6444"/>
      <c r="KX6444" s="23"/>
      <c r="KY6444" s="23"/>
    </row>
    <row r="6445" spans="36:311" x14ac:dyDescent="0.2">
      <c r="AJ6445" s="23"/>
      <c r="HH6445"/>
      <c r="IW6445" s="36"/>
      <c r="JI6445"/>
      <c r="JJ6445"/>
      <c r="KX6445" s="23"/>
      <c r="KY6445" s="23"/>
    </row>
    <row r="6446" spans="36:311" x14ac:dyDescent="0.2">
      <c r="AJ6446" s="23"/>
      <c r="HH6446"/>
      <c r="IW6446" s="36"/>
      <c r="JI6446"/>
      <c r="JJ6446"/>
      <c r="KX6446" s="23"/>
      <c r="KY6446" s="23"/>
    </row>
    <row r="6447" spans="36:311" x14ac:dyDescent="0.2">
      <c r="AJ6447" s="23"/>
      <c r="HH6447"/>
      <c r="IW6447" s="36"/>
      <c r="JI6447"/>
      <c r="JJ6447"/>
      <c r="KX6447" s="23"/>
      <c r="KY6447" s="23"/>
    </row>
    <row r="6448" spans="36:311" x14ac:dyDescent="0.2">
      <c r="AJ6448" s="23"/>
      <c r="HH6448"/>
      <c r="IW6448" s="36"/>
      <c r="JI6448"/>
      <c r="JJ6448"/>
      <c r="KX6448" s="23"/>
      <c r="KY6448" s="23"/>
    </row>
    <row r="6449" spans="36:311" x14ac:dyDescent="0.2">
      <c r="AJ6449" s="23"/>
      <c r="HH6449"/>
      <c r="IW6449" s="36"/>
      <c r="JI6449"/>
      <c r="JJ6449"/>
      <c r="KX6449" s="23"/>
      <c r="KY6449" s="23"/>
    </row>
    <row r="6450" spans="36:311" x14ac:dyDescent="0.2">
      <c r="AJ6450" s="23"/>
      <c r="HH6450"/>
      <c r="IW6450" s="36"/>
      <c r="JI6450"/>
      <c r="JJ6450"/>
      <c r="KX6450" s="23"/>
      <c r="KY6450" s="23"/>
    </row>
    <row r="6451" spans="36:311" x14ac:dyDescent="0.2">
      <c r="AJ6451" s="23"/>
      <c r="HH6451"/>
      <c r="IW6451" s="36"/>
      <c r="JI6451"/>
      <c r="JJ6451"/>
      <c r="KX6451" s="23"/>
      <c r="KY6451" s="23"/>
    </row>
    <row r="6452" spans="36:311" x14ac:dyDescent="0.2">
      <c r="AJ6452" s="23"/>
      <c r="HH6452"/>
      <c r="IW6452" s="36"/>
      <c r="JI6452"/>
      <c r="JJ6452"/>
      <c r="KX6452" s="23"/>
      <c r="KY6452" s="23"/>
    </row>
    <row r="6453" spans="36:311" x14ac:dyDescent="0.2">
      <c r="AJ6453" s="23"/>
      <c r="HH6453"/>
      <c r="IW6453" s="36"/>
      <c r="JI6453"/>
      <c r="JJ6453"/>
      <c r="KX6453" s="23"/>
      <c r="KY6453" s="23"/>
    </row>
    <row r="6454" spans="36:311" x14ac:dyDescent="0.2">
      <c r="AJ6454" s="23"/>
      <c r="HH6454"/>
      <c r="IW6454" s="36"/>
      <c r="JI6454"/>
      <c r="JJ6454"/>
      <c r="KX6454" s="23"/>
      <c r="KY6454" s="23"/>
    </row>
    <row r="6455" spans="36:311" x14ac:dyDescent="0.2">
      <c r="AJ6455" s="23"/>
      <c r="HH6455"/>
      <c r="IW6455" s="36"/>
      <c r="JI6455"/>
      <c r="JJ6455"/>
      <c r="KX6455" s="23"/>
      <c r="KY6455" s="23"/>
    </row>
    <row r="6456" spans="36:311" x14ac:dyDescent="0.2">
      <c r="AJ6456" s="23"/>
      <c r="HH6456"/>
      <c r="IW6456" s="36"/>
      <c r="JI6456"/>
      <c r="JJ6456"/>
      <c r="KX6456" s="23"/>
      <c r="KY6456" s="23"/>
    </row>
    <row r="6457" spans="36:311" x14ac:dyDescent="0.2">
      <c r="AJ6457" s="23"/>
      <c r="HH6457"/>
      <c r="IW6457" s="36"/>
      <c r="JI6457"/>
      <c r="JJ6457"/>
      <c r="KX6457" s="23"/>
      <c r="KY6457" s="23"/>
    </row>
    <row r="6458" spans="36:311" x14ac:dyDescent="0.2">
      <c r="AJ6458" s="23"/>
      <c r="HH6458"/>
      <c r="IW6458" s="36"/>
      <c r="JI6458"/>
      <c r="JJ6458"/>
      <c r="KX6458" s="23"/>
      <c r="KY6458" s="23"/>
    </row>
    <row r="6459" spans="36:311" x14ac:dyDescent="0.2">
      <c r="AJ6459" s="23"/>
      <c r="HH6459"/>
      <c r="IW6459" s="36"/>
      <c r="JI6459"/>
      <c r="JJ6459"/>
      <c r="KX6459" s="23"/>
      <c r="KY6459" s="23"/>
    </row>
    <row r="6460" spans="36:311" x14ac:dyDescent="0.2">
      <c r="AJ6460" s="23"/>
      <c r="HH6460"/>
      <c r="IW6460" s="36"/>
      <c r="JI6460"/>
      <c r="JJ6460"/>
      <c r="KX6460" s="23"/>
      <c r="KY6460" s="23"/>
    </row>
    <row r="6461" spans="36:311" x14ac:dyDescent="0.2">
      <c r="AJ6461" s="23"/>
      <c r="HH6461"/>
      <c r="IW6461" s="36"/>
      <c r="JI6461"/>
      <c r="JJ6461"/>
      <c r="KX6461" s="23"/>
      <c r="KY6461" s="23"/>
    </row>
    <row r="6462" spans="36:311" x14ac:dyDescent="0.2">
      <c r="AJ6462" s="23"/>
      <c r="HH6462"/>
      <c r="IW6462" s="36"/>
      <c r="JI6462"/>
      <c r="JJ6462"/>
      <c r="KX6462" s="23"/>
      <c r="KY6462" s="23"/>
    </row>
    <row r="6463" spans="36:311" x14ac:dyDescent="0.2">
      <c r="AJ6463" s="23"/>
      <c r="HH6463"/>
      <c r="IW6463" s="36"/>
      <c r="JI6463"/>
      <c r="JJ6463"/>
      <c r="KX6463" s="23"/>
      <c r="KY6463" s="23"/>
    </row>
    <row r="6464" spans="36:311" x14ac:dyDescent="0.2">
      <c r="AJ6464" s="23"/>
      <c r="HH6464"/>
      <c r="IW6464" s="36"/>
      <c r="JI6464"/>
      <c r="JJ6464"/>
      <c r="KX6464" s="23"/>
      <c r="KY6464" s="23"/>
    </row>
    <row r="6465" spans="36:311" x14ac:dyDescent="0.2">
      <c r="AJ6465" s="23"/>
      <c r="HH6465"/>
      <c r="IW6465" s="36"/>
      <c r="JI6465"/>
      <c r="JJ6465"/>
      <c r="KX6465" s="23"/>
      <c r="KY6465" s="23"/>
    </row>
    <row r="6466" spans="36:311" x14ac:dyDescent="0.2">
      <c r="AJ6466" s="23"/>
      <c r="HH6466"/>
      <c r="IW6466" s="36"/>
      <c r="JI6466"/>
      <c r="JJ6466"/>
      <c r="KX6466" s="23"/>
      <c r="KY6466" s="23"/>
    </row>
    <row r="6467" spans="36:311" x14ac:dyDescent="0.2">
      <c r="AJ6467" s="23"/>
      <c r="HH6467"/>
      <c r="IW6467" s="36"/>
      <c r="JI6467"/>
      <c r="JJ6467"/>
      <c r="KX6467" s="23"/>
      <c r="KY6467" s="23"/>
    </row>
    <row r="6468" spans="36:311" x14ac:dyDescent="0.2">
      <c r="AJ6468" s="23"/>
      <c r="HH6468"/>
      <c r="IW6468" s="36"/>
      <c r="JI6468"/>
      <c r="JJ6468"/>
      <c r="KX6468" s="23"/>
      <c r="KY6468" s="23"/>
    </row>
    <row r="6469" spans="36:311" x14ac:dyDescent="0.2">
      <c r="AJ6469" s="23"/>
      <c r="HH6469"/>
      <c r="IW6469" s="36"/>
      <c r="JI6469"/>
      <c r="JJ6469"/>
      <c r="KX6469" s="23"/>
      <c r="KY6469" s="23"/>
    </row>
    <row r="6470" spans="36:311" x14ac:dyDescent="0.2">
      <c r="AJ6470" s="23"/>
      <c r="HH6470"/>
      <c r="IW6470" s="36"/>
      <c r="JI6470"/>
      <c r="JJ6470"/>
      <c r="KX6470" s="23"/>
      <c r="KY6470" s="23"/>
    </row>
    <row r="6471" spans="36:311" x14ac:dyDescent="0.2">
      <c r="AJ6471" s="23"/>
      <c r="HH6471"/>
      <c r="IW6471" s="36"/>
      <c r="JI6471"/>
      <c r="JJ6471"/>
      <c r="KX6471" s="23"/>
      <c r="KY6471" s="23"/>
    </row>
    <row r="6472" spans="36:311" x14ac:dyDescent="0.2">
      <c r="AJ6472" s="23"/>
      <c r="HH6472"/>
      <c r="IW6472" s="36"/>
      <c r="JI6472"/>
      <c r="JJ6472"/>
      <c r="KX6472" s="23"/>
      <c r="KY6472" s="23"/>
    </row>
    <row r="6473" spans="36:311" x14ac:dyDescent="0.2">
      <c r="AJ6473" s="23"/>
      <c r="HH6473"/>
      <c r="IW6473" s="36"/>
      <c r="JI6473"/>
      <c r="JJ6473"/>
      <c r="KX6473" s="23"/>
      <c r="KY6473" s="23"/>
    </row>
    <row r="6474" spans="36:311" x14ac:dyDescent="0.2">
      <c r="AJ6474" s="23"/>
      <c r="HH6474"/>
      <c r="IW6474" s="36"/>
      <c r="JI6474"/>
      <c r="JJ6474"/>
      <c r="KX6474" s="23"/>
      <c r="KY6474" s="23"/>
    </row>
    <row r="6475" spans="36:311" x14ac:dyDescent="0.2">
      <c r="AJ6475" s="23"/>
      <c r="HH6475"/>
      <c r="IW6475" s="36"/>
      <c r="JI6475"/>
      <c r="JJ6475"/>
      <c r="KX6475" s="23"/>
      <c r="KY6475" s="23"/>
    </row>
    <row r="6476" spans="36:311" x14ac:dyDescent="0.2">
      <c r="AJ6476" s="23"/>
      <c r="HH6476"/>
      <c r="IW6476" s="36"/>
      <c r="JI6476"/>
      <c r="JJ6476"/>
      <c r="KX6476" s="23"/>
      <c r="KY6476" s="23"/>
    </row>
    <row r="6477" spans="36:311" x14ac:dyDescent="0.2">
      <c r="AJ6477" s="23"/>
      <c r="HH6477"/>
      <c r="IW6477" s="36"/>
      <c r="JI6477"/>
      <c r="JJ6477"/>
      <c r="KX6477" s="23"/>
      <c r="KY6477" s="23"/>
    </row>
    <row r="6478" spans="36:311" x14ac:dyDescent="0.2">
      <c r="AJ6478" s="23"/>
      <c r="HH6478"/>
      <c r="IW6478" s="36"/>
      <c r="JI6478"/>
      <c r="JJ6478"/>
      <c r="KX6478" s="23"/>
      <c r="KY6478" s="23"/>
    </row>
    <row r="6479" spans="36:311" x14ac:dyDescent="0.2">
      <c r="AJ6479" s="23"/>
      <c r="HH6479"/>
      <c r="IW6479" s="36"/>
      <c r="JI6479"/>
      <c r="JJ6479"/>
      <c r="KX6479" s="23"/>
      <c r="KY6479" s="23"/>
    </row>
    <row r="6480" spans="36:311" x14ac:dyDescent="0.2">
      <c r="AJ6480" s="23"/>
      <c r="HH6480"/>
      <c r="IW6480" s="36"/>
      <c r="JI6480"/>
      <c r="JJ6480"/>
      <c r="KX6480" s="23"/>
      <c r="KY6480" s="23"/>
    </row>
    <row r="6481" spans="36:311" x14ac:dyDescent="0.2">
      <c r="AJ6481" s="23"/>
      <c r="HH6481"/>
      <c r="IW6481" s="36"/>
      <c r="JI6481"/>
      <c r="JJ6481"/>
      <c r="KX6481" s="23"/>
      <c r="KY6481" s="23"/>
    </row>
    <row r="6482" spans="36:311" x14ac:dyDescent="0.2">
      <c r="AJ6482" s="23"/>
      <c r="HH6482"/>
      <c r="IW6482" s="36"/>
      <c r="JI6482"/>
      <c r="JJ6482"/>
      <c r="KX6482" s="23"/>
      <c r="KY6482" s="23"/>
    </row>
    <row r="6483" spans="36:311" x14ac:dyDescent="0.2">
      <c r="AJ6483" s="23"/>
      <c r="HH6483"/>
      <c r="IW6483" s="36"/>
      <c r="JI6483"/>
      <c r="JJ6483"/>
      <c r="KX6483" s="23"/>
      <c r="KY6483" s="23"/>
    </row>
    <row r="6484" spans="36:311" x14ac:dyDescent="0.2">
      <c r="AJ6484" s="23"/>
      <c r="HH6484"/>
      <c r="IW6484" s="36"/>
      <c r="JI6484"/>
      <c r="JJ6484"/>
      <c r="KX6484" s="23"/>
      <c r="KY6484" s="23"/>
    </row>
    <row r="6485" spans="36:311" x14ac:dyDescent="0.2">
      <c r="AJ6485" s="23"/>
      <c r="HH6485"/>
      <c r="IW6485" s="36"/>
      <c r="JI6485"/>
      <c r="JJ6485"/>
      <c r="KX6485" s="23"/>
      <c r="KY6485" s="23"/>
    </row>
    <row r="6486" spans="36:311" x14ac:dyDescent="0.2">
      <c r="AJ6486" s="23"/>
      <c r="HH6486"/>
      <c r="IW6486" s="36"/>
      <c r="JI6486"/>
      <c r="JJ6486"/>
      <c r="KX6486" s="23"/>
      <c r="KY6486" s="23"/>
    </row>
    <row r="6487" spans="36:311" x14ac:dyDescent="0.2">
      <c r="AJ6487" s="23"/>
      <c r="HH6487"/>
      <c r="IW6487" s="36"/>
      <c r="JI6487"/>
      <c r="JJ6487"/>
      <c r="KX6487" s="23"/>
      <c r="KY6487" s="23"/>
    </row>
    <row r="6488" spans="36:311" x14ac:dyDescent="0.2">
      <c r="AJ6488" s="23"/>
      <c r="HH6488"/>
      <c r="IW6488" s="36"/>
      <c r="JI6488"/>
      <c r="JJ6488"/>
      <c r="KX6488" s="23"/>
      <c r="KY6488" s="23"/>
    </row>
    <row r="6489" spans="36:311" x14ac:dyDescent="0.2">
      <c r="AJ6489" s="23"/>
      <c r="HH6489"/>
      <c r="IW6489" s="36"/>
      <c r="JI6489"/>
      <c r="JJ6489"/>
      <c r="KX6489" s="23"/>
      <c r="KY6489" s="23"/>
    </row>
    <row r="6490" spans="36:311" x14ac:dyDescent="0.2">
      <c r="AJ6490" s="23"/>
      <c r="HH6490"/>
      <c r="IW6490" s="36"/>
      <c r="JI6490"/>
      <c r="JJ6490"/>
      <c r="KX6490" s="23"/>
      <c r="KY6490" s="23"/>
    </row>
    <row r="6491" spans="36:311" x14ac:dyDescent="0.2">
      <c r="AJ6491" s="23"/>
      <c r="HH6491"/>
      <c r="IW6491" s="36"/>
      <c r="JI6491"/>
      <c r="JJ6491"/>
      <c r="KX6491" s="23"/>
      <c r="KY6491" s="23"/>
    </row>
    <row r="6492" spans="36:311" x14ac:dyDescent="0.2">
      <c r="AJ6492" s="23"/>
      <c r="HH6492"/>
      <c r="IW6492" s="36"/>
      <c r="JI6492"/>
      <c r="JJ6492"/>
      <c r="KX6492" s="23"/>
      <c r="KY6492" s="23"/>
    </row>
    <row r="6493" spans="36:311" x14ac:dyDescent="0.2">
      <c r="AJ6493" s="23"/>
      <c r="HH6493"/>
      <c r="IW6493" s="36"/>
      <c r="JI6493"/>
      <c r="JJ6493"/>
      <c r="KX6493" s="23"/>
      <c r="KY6493" s="23"/>
    </row>
    <row r="6494" spans="36:311" x14ac:dyDescent="0.2">
      <c r="AJ6494" s="23"/>
      <c r="HH6494"/>
      <c r="IW6494" s="36"/>
      <c r="JI6494"/>
      <c r="JJ6494"/>
      <c r="KX6494" s="23"/>
      <c r="KY6494" s="23"/>
    </row>
    <row r="6495" spans="36:311" x14ac:dyDescent="0.2">
      <c r="AJ6495" s="23"/>
      <c r="HH6495"/>
      <c r="IW6495" s="36"/>
      <c r="JI6495"/>
      <c r="JJ6495"/>
      <c r="KX6495" s="23"/>
      <c r="KY6495" s="23"/>
    </row>
    <row r="6496" spans="36:311" x14ac:dyDescent="0.2">
      <c r="AJ6496" s="23"/>
      <c r="HH6496"/>
      <c r="IW6496" s="36"/>
      <c r="JI6496"/>
      <c r="JJ6496"/>
      <c r="KX6496" s="23"/>
      <c r="KY6496" s="23"/>
    </row>
    <row r="6497" spans="36:311" x14ac:dyDescent="0.2">
      <c r="AJ6497" s="23"/>
      <c r="HH6497"/>
      <c r="IW6497" s="36"/>
      <c r="JI6497"/>
      <c r="JJ6497"/>
      <c r="KX6497" s="23"/>
      <c r="KY6497" s="23"/>
    </row>
    <row r="6498" spans="36:311" x14ac:dyDescent="0.2">
      <c r="AJ6498" s="23"/>
      <c r="HH6498"/>
      <c r="IW6498" s="36"/>
      <c r="JI6498"/>
      <c r="JJ6498"/>
      <c r="KX6498" s="23"/>
      <c r="KY6498" s="23"/>
    </row>
    <row r="6499" spans="36:311" x14ac:dyDescent="0.2">
      <c r="AJ6499" s="23"/>
      <c r="HH6499"/>
      <c r="IW6499" s="36"/>
      <c r="JI6499"/>
      <c r="JJ6499"/>
      <c r="KX6499" s="23"/>
      <c r="KY6499" s="23"/>
    </row>
    <row r="6500" spans="36:311" x14ac:dyDescent="0.2">
      <c r="AJ6500" s="23"/>
      <c r="HH6500"/>
      <c r="IW6500" s="36"/>
      <c r="JI6500"/>
      <c r="JJ6500"/>
      <c r="KX6500" s="23"/>
      <c r="KY6500" s="23"/>
    </row>
    <row r="6501" spans="36:311" x14ac:dyDescent="0.2">
      <c r="AJ6501" s="23"/>
      <c r="HH6501"/>
      <c r="IW6501" s="36"/>
      <c r="JI6501"/>
      <c r="JJ6501"/>
      <c r="KX6501" s="23"/>
      <c r="KY6501" s="23"/>
    </row>
    <row r="6502" spans="36:311" x14ac:dyDescent="0.2">
      <c r="AJ6502" s="23"/>
      <c r="HH6502"/>
      <c r="IW6502" s="36"/>
      <c r="JI6502"/>
      <c r="JJ6502"/>
      <c r="KX6502" s="23"/>
      <c r="KY6502" s="23"/>
    </row>
    <row r="6503" spans="36:311" x14ac:dyDescent="0.2">
      <c r="AJ6503" s="23"/>
      <c r="HH6503"/>
      <c r="IW6503" s="36"/>
      <c r="JI6503"/>
      <c r="JJ6503"/>
      <c r="KX6503" s="23"/>
      <c r="KY6503" s="23"/>
    </row>
    <row r="6504" spans="36:311" x14ac:dyDescent="0.2">
      <c r="AJ6504" s="23"/>
      <c r="HH6504"/>
      <c r="IW6504" s="36"/>
      <c r="JI6504"/>
      <c r="JJ6504"/>
      <c r="KX6504" s="23"/>
      <c r="KY6504" s="23"/>
    </row>
    <row r="6505" spans="36:311" x14ac:dyDescent="0.2">
      <c r="AJ6505" s="23"/>
      <c r="HH6505"/>
      <c r="IW6505" s="36"/>
      <c r="JI6505"/>
      <c r="JJ6505"/>
      <c r="KX6505" s="23"/>
      <c r="KY6505" s="23"/>
    </row>
    <row r="6506" spans="36:311" x14ac:dyDescent="0.2">
      <c r="AJ6506" s="23"/>
      <c r="HH6506"/>
      <c r="IW6506" s="36"/>
      <c r="JI6506"/>
      <c r="JJ6506"/>
      <c r="KX6506" s="23"/>
      <c r="KY6506" s="23"/>
    </row>
    <row r="6507" spans="36:311" x14ac:dyDescent="0.2">
      <c r="AJ6507" s="23"/>
      <c r="HH6507"/>
      <c r="IW6507" s="36"/>
      <c r="JI6507"/>
      <c r="JJ6507"/>
      <c r="KX6507" s="23"/>
      <c r="KY6507" s="23"/>
    </row>
    <row r="6508" spans="36:311" x14ac:dyDescent="0.2">
      <c r="AJ6508" s="23"/>
      <c r="HH6508"/>
      <c r="IW6508" s="36"/>
      <c r="JI6508"/>
      <c r="JJ6508"/>
      <c r="KX6508" s="23"/>
      <c r="KY6508" s="23"/>
    </row>
    <row r="6509" spans="36:311" x14ac:dyDescent="0.2">
      <c r="AJ6509" s="23"/>
      <c r="HH6509"/>
      <c r="IW6509" s="36"/>
      <c r="JI6509"/>
      <c r="JJ6509"/>
      <c r="KX6509" s="23"/>
      <c r="KY6509" s="23"/>
    </row>
    <row r="6510" spans="36:311" x14ac:dyDescent="0.2">
      <c r="AJ6510" s="23"/>
      <c r="HH6510"/>
      <c r="IW6510" s="36"/>
      <c r="JI6510"/>
      <c r="JJ6510"/>
      <c r="KX6510" s="23"/>
      <c r="KY6510" s="23"/>
    </row>
    <row r="6511" spans="36:311" x14ac:dyDescent="0.2">
      <c r="AJ6511" s="23"/>
      <c r="HH6511"/>
      <c r="IW6511" s="36"/>
      <c r="JI6511"/>
      <c r="JJ6511"/>
      <c r="KX6511" s="23"/>
      <c r="KY6511" s="23"/>
    </row>
    <row r="6512" spans="36:311" x14ac:dyDescent="0.2">
      <c r="AJ6512" s="23"/>
      <c r="HH6512"/>
      <c r="IW6512" s="36"/>
      <c r="JI6512"/>
      <c r="JJ6512"/>
      <c r="KX6512" s="23"/>
      <c r="KY6512" s="23"/>
    </row>
    <row r="6513" spans="36:311" x14ac:dyDescent="0.2">
      <c r="AJ6513" s="23"/>
      <c r="HH6513"/>
      <c r="IW6513" s="36"/>
      <c r="JI6513"/>
      <c r="JJ6513"/>
      <c r="KX6513" s="23"/>
      <c r="KY6513" s="23"/>
    </row>
    <row r="6514" spans="36:311" x14ac:dyDescent="0.2">
      <c r="AJ6514" s="23"/>
      <c r="HH6514"/>
      <c r="IW6514" s="36"/>
      <c r="JI6514"/>
      <c r="JJ6514"/>
      <c r="KX6514" s="23"/>
      <c r="KY6514" s="23"/>
    </row>
    <row r="6515" spans="36:311" x14ac:dyDescent="0.2">
      <c r="AJ6515" s="23"/>
      <c r="HH6515"/>
      <c r="IW6515" s="36"/>
      <c r="JI6515"/>
      <c r="JJ6515"/>
      <c r="KX6515" s="23"/>
      <c r="KY6515" s="23"/>
    </row>
    <row r="6516" spans="36:311" x14ac:dyDescent="0.2">
      <c r="AJ6516" s="23"/>
      <c r="HH6516"/>
      <c r="IW6516" s="36"/>
      <c r="JI6516"/>
      <c r="JJ6516"/>
      <c r="KX6516" s="23"/>
      <c r="KY6516" s="23"/>
    </row>
    <row r="6517" spans="36:311" x14ac:dyDescent="0.2">
      <c r="AJ6517" s="23"/>
      <c r="HH6517"/>
      <c r="IW6517" s="36"/>
      <c r="JI6517"/>
      <c r="JJ6517"/>
      <c r="KX6517" s="23"/>
      <c r="KY6517" s="23"/>
    </row>
    <row r="6518" spans="36:311" x14ac:dyDescent="0.2">
      <c r="AJ6518" s="23"/>
      <c r="HH6518"/>
      <c r="IW6518" s="36"/>
      <c r="JI6518"/>
      <c r="JJ6518"/>
      <c r="KX6518" s="23"/>
      <c r="KY6518" s="23"/>
    </row>
    <row r="6519" spans="36:311" x14ac:dyDescent="0.2">
      <c r="AJ6519" s="23"/>
      <c r="HH6519"/>
      <c r="IW6519" s="36"/>
      <c r="JI6519"/>
      <c r="JJ6519"/>
      <c r="KX6519" s="23"/>
      <c r="KY6519" s="23"/>
    </row>
    <row r="6520" spans="36:311" x14ac:dyDescent="0.2">
      <c r="AJ6520" s="23"/>
      <c r="HH6520"/>
      <c r="IW6520" s="36"/>
      <c r="JI6520"/>
      <c r="JJ6520"/>
      <c r="KX6520" s="23"/>
      <c r="KY6520" s="23"/>
    </row>
    <row r="6521" spans="36:311" x14ac:dyDescent="0.2">
      <c r="AJ6521" s="23"/>
      <c r="HH6521"/>
      <c r="IW6521" s="36"/>
      <c r="JI6521"/>
      <c r="JJ6521"/>
      <c r="KX6521" s="23"/>
      <c r="KY6521" s="23"/>
    </row>
    <row r="6522" spans="36:311" x14ac:dyDescent="0.2">
      <c r="AJ6522" s="23"/>
      <c r="HH6522"/>
      <c r="IW6522" s="36"/>
      <c r="JI6522"/>
      <c r="JJ6522"/>
      <c r="KX6522" s="23"/>
      <c r="KY6522" s="23"/>
    </row>
    <row r="6523" spans="36:311" x14ac:dyDescent="0.2">
      <c r="AJ6523" s="23"/>
      <c r="HH6523"/>
      <c r="IW6523" s="36"/>
      <c r="JI6523"/>
      <c r="JJ6523"/>
      <c r="KX6523" s="23"/>
      <c r="KY6523" s="23"/>
    </row>
    <row r="6524" spans="36:311" x14ac:dyDescent="0.2">
      <c r="AJ6524" s="23"/>
      <c r="HH6524"/>
      <c r="IW6524" s="36"/>
      <c r="JI6524"/>
      <c r="JJ6524"/>
      <c r="KX6524" s="23"/>
      <c r="KY6524" s="23"/>
    </row>
    <row r="6525" spans="36:311" x14ac:dyDescent="0.2">
      <c r="AJ6525" s="23"/>
      <c r="HH6525"/>
      <c r="IW6525" s="36"/>
      <c r="JI6525"/>
      <c r="JJ6525"/>
      <c r="KX6525" s="23"/>
      <c r="KY6525" s="23"/>
    </row>
    <row r="6526" spans="36:311" x14ac:dyDescent="0.2">
      <c r="AJ6526" s="23"/>
      <c r="HH6526"/>
      <c r="IW6526" s="36"/>
      <c r="JI6526"/>
      <c r="JJ6526"/>
      <c r="KX6526" s="23"/>
      <c r="KY6526" s="23"/>
    </row>
    <row r="6527" spans="36:311" x14ac:dyDescent="0.2">
      <c r="AJ6527" s="23"/>
      <c r="HH6527"/>
      <c r="IW6527" s="36"/>
      <c r="JI6527"/>
      <c r="JJ6527"/>
      <c r="KX6527" s="23"/>
      <c r="KY6527" s="23"/>
    </row>
    <row r="6528" spans="36:311" x14ac:dyDescent="0.2">
      <c r="AJ6528" s="23"/>
      <c r="HH6528"/>
      <c r="IW6528" s="36"/>
      <c r="JI6528"/>
      <c r="JJ6528"/>
      <c r="KX6528" s="23"/>
      <c r="KY6528" s="23"/>
    </row>
    <row r="6529" spans="36:311" x14ac:dyDescent="0.2">
      <c r="AJ6529" s="23"/>
      <c r="HH6529"/>
      <c r="IW6529" s="36"/>
      <c r="JI6529"/>
      <c r="JJ6529"/>
      <c r="KX6529" s="23"/>
      <c r="KY6529" s="23"/>
    </row>
    <row r="6530" spans="36:311" x14ac:dyDescent="0.2">
      <c r="AJ6530" s="23"/>
      <c r="HH6530"/>
      <c r="IW6530" s="36"/>
      <c r="JI6530"/>
      <c r="JJ6530"/>
      <c r="KX6530" s="23"/>
      <c r="KY6530" s="23"/>
    </row>
    <row r="6531" spans="36:311" x14ac:dyDescent="0.2">
      <c r="AJ6531" s="23"/>
      <c r="HH6531"/>
      <c r="IW6531" s="36"/>
      <c r="JI6531"/>
      <c r="JJ6531"/>
      <c r="KX6531" s="23"/>
      <c r="KY6531" s="23"/>
    </row>
    <row r="6532" spans="36:311" x14ac:dyDescent="0.2">
      <c r="AJ6532" s="23"/>
      <c r="HH6532"/>
      <c r="IW6532" s="36"/>
      <c r="JI6532"/>
      <c r="JJ6532"/>
      <c r="KX6532" s="23"/>
      <c r="KY6532" s="23"/>
    </row>
    <row r="6533" spans="36:311" x14ac:dyDescent="0.2">
      <c r="AJ6533" s="23"/>
      <c r="HH6533"/>
      <c r="IW6533" s="36"/>
      <c r="JI6533"/>
      <c r="JJ6533"/>
      <c r="KX6533" s="23"/>
      <c r="KY6533" s="23"/>
    </row>
    <row r="6534" spans="36:311" x14ac:dyDescent="0.2">
      <c r="AJ6534" s="23"/>
      <c r="HH6534"/>
      <c r="IW6534" s="36"/>
      <c r="JI6534"/>
      <c r="JJ6534"/>
      <c r="KX6534" s="23"/>
      <c r="KY6534" s="23"/>
    </row>
    <row r="6535" spans="36:311" x14ac:dyDescent="0.2">
      <c r="AJ6535" s="23"/>
      <c r="HH6535"/>
      <c r="IW6535" s="36"/>
      <c r="JI6535"/>
      <c r="JJ6535"/>
      <c r="KX6535" s="23"/>
      <c r="KY6535" s="23"/>
    </row>
    <row r="6536" spans="36:311" x14ac:dyDescent="0.2">
      <c r="AJ6536" s="23"/>
      <c r="HH6536"/>
      <c r="IW6536" s="36"/>
      <c r="JI6536"/>
      <c r="JJ6536"/>
      <c r="KX6536" s="23"/>
      <c r="KY6536" s="23"/>
    </row>
    <row r="6537" spans="36:311" x14ac:dyDescent="0.2">
      <c r="AJ6537" s="23"/>
      <c r="HH6537"/>
      <c r="IW6537" s="36"/>
      <c r="JI6537"/>
      <c r="JJ6537"/>
      <c r="KX6537" s="23"/>
      <c r="KY6537" s="23"/>
    </row>
    <row r="6538" spans="36:311" x14ac:dyDescent="0.2">
      <c r="AJ6538" s="23"/>
      <c r="HH6538"/>
      <c r="IW6538" s="36"/>
      <c r="JI6538"/>
      <c r="JJ6538"/>
      <c r="KX6538" s="23"/>
      <c r="KY6538" s="23"/>
    </row>
    <row r="6539" spans="36:311" x14ac:dyDescent="0.2">
      <c r="AJ6539" s="23"/>
      <c r="HH6539"/>
      <c r="IW6539" s="36"/>
      <c r="JI6539"/>
      <c r="JJ6539"/>
      <c r="KX6539" s="23"/>
      <c r="KY6539" s="23"/>
    </row>
    <row r="6540" spans="36:311" x14ac:dyDescent="0.2">
      <c r="AJ6540" s="23"/>
      <c r="HH6540"/>
      <c r="IW6540" s="36"/>
      <c r="JI6540"/>
      <c r="JJ6540"/>
      <c r="KX6540" s="23"/>
      <c r="KY6540" s="23"/>
    </row>
    <row r="6541" spans="36:311" x14ac:dyDescent="0.2">
      <c r="AJ6541" s="23"/>
      <c r="HH6541"/>
      <c r="IW6541" s="36"/>
      <c r="JI6541"/>
      <c r="JJ6541"/>
      <c r="KX6541" s="23"/>
      <c r="KY6541" s="23"/>
    </row>
    <row r="6542" spans="36:311" x14ac:dyDescent="0.2">
      <c r="AJ6542" s="23"/>
      <c r="HH6542"/>
      <c r="IW6542" s="36"/>
      <c r="JI6542"/>
      <c r="JJ6542"/>
      <c r="KX6542" s="23"/>
      <c r="KY6542" s="23"/>
    </row>
    <row r="6543" spans="36:311" x14ac:dyDescent="0.2">
      <c r="AJ6543" s="23"/>
      <c r="HH6543"/>
      <c r="IW6543" s="36"/>
      <c r="JI6543"/>
      <c r="JJ6543"/>
      <c r="KX6543" s="23"/>
      <c r="KY6543" s="23"/>
    </row>
    <row r="6544" spans="36:311" x14ac:dyDescent="0.2">
      <c r="AJ6544" s="23"/>
      <c r="HH6544"/>
      <c r="IW6544" s="36"/>
      <c r="JI6544"/>
      <c r="JJ6544"/>
      <c r="KX6544" s="23"/>
      <c r="KY6544" s="23"/>
    </row>
    <row r="6545" spans="36:311" x14ac:dyDescent="0.2">
      <c r="AJ6545" s="23"/>
      <c r="HH6545"/>
      <c r="IW6545" s="36"/>
      <c r="JI6545"/>
      <c r="JJ6545"/>
      <c r="KX6545" s="23"/>
      <c r="KY6545" s="23"/>
    </row>
    <row r="6546" spans="36:311" x14ac:dyDescent="0.2">
      <c r="AJ6546" s="23"/>
      <c r="HH6546"/>
      <c r="IW6546" s="36"/>
      <c r="JI6546"/>
      <c r="JJ6546"/>
      <c r="KX6546" s="23"/>
      <c r="KY6546" s="23"/>
    </row>
    <row r="6547" spans="36:311" x14ac:dyDescent="0.2">
      <c r="AJ6547" s="23"/>
      <c r="HH6547"/>
      <c r="IW6547" s="36"/>
      <c r="JI6547"/>
      <c r="JJ6547"/>
      <c r="KX6547" s="23"/>
      <c r="KY6547" s="23"/>
    </row>
    <row r="6548" spans="36:311" x14ac:dyDescent="0.2">
      <c r="AJ6548" s="23"/>
      <c r="HH6548"/>
      <c r="IW6548" s="36"/>
      <c r="JI6548"/>
      <c r="JJ6548"/>
      <c r="KX6548" s="23"/>
      <c r="KY6548" s="23"/>
    </row>
    <row r="6549" spans="36:311" x14ac:dyDescent="0.2">
      <c r="AJ6549" s="23"/>
      <c r="HH6549"/>
      <c r="IW6549" s="36"/>
      <c r="JI6549"/>
      <c r="JJ6549"/>
      <c r="KX6549" s="23"/>
      <c r="KY6549" s="23"/>
    </row>
    <row r="6550" spans="36:311" x14ac:dyDescent="0.2">
      <c r="AJ6550" s="23"/>
      <c r="HH6550"/>
      <c r="IW6550" s="36"/>
      <c r="JI6550"/>
      <c r="JJ6550"/>
      <c r="KX6550" s="23"/>
      <c r="KY6550" s="23"/>
    </row>
    <row r="6551" spans="36:311" x14ac:dyDescent="0.2">
      <c r="AJ6551" s="23"/>
      <c r="HH6551"/>
      <c r="IW6551" s="36"/>
      <c r="JI6551"/>
      <c r="JJ6551"/>
      <c r="KX6551" s="23"/>
      <c r="KY6551" s="23"/>
    </row>
    <row r="6552" spans="36:311" x14ac:dyDescent="0.2">
      <c r="AJ6552" s="23"/>
      <c r="HH6552"/>
      <c r="IW6552" s="36"/>
      <c r="JI6552"/>
      <c r="JJ6552"/>
      <c r="KX6552" s="23"/>
      <c r="KY6552" s="23"/>
    </row>
    <row r="6553" spans="36:311" x14ac:dyDescent="0.2">
      <c r="AJ6553" s="23"/>
      <c r="HH6553"/>
      <c r="IW6553" s="36"/>
      <c r="JI6553"/>
      <c r="JJ6553"/>
      <c r="KX6553" s="23"/>
      <c r="KY6553" s="23"/>
    </row>
    <row r="6554" spans="36:311" x14ac:dyDescent="0.2">
      <c r="AJ6554" s="23"/>
      <c r="HH6554"/>
      <c r="IW6554" s="36"/>
      <c r="JI6554"/>
      <c r="JJ6554"/>
      <c r="KX6554" s="23"/>
      <c r="KY6554" s="23"/>
    </row>
    <row r="6555" spans="36:311" x14ac:dyDescent="0.2">
      <c r="AJ6555" s="23"/>
      <c r="HH6555"/>
      <c r="IW6555" s="36"/>
      <c r="JI6555"/>
      <c r="JJ6555"/>
      <c r="KX6555" s="23"/>
      <c r="KY6555" s="23"/>
    </row>
    <row r="6556" spans="36:311" x14ac:dyDescent="0.2">
      <c r="AJ6556" s="23"/>
      <c r="HH6556"/>
      <c r="IW6556" s="36"/>
      <c r="JI6556"/>
      <c r="JJ6556"/>
      <c r="KX6556" s="23"/>
      <c r="KY6556" s="23"/>
    </row>
    <row r="6557" spans="36:311" x14ac:dyDescent="0.2">
      <c r="AJ6557" s="23"/>
      <c r="HH6557"/>
      <c r="IW6557" s="36"/>
      <c r="JI6557"/>
      <c r="JJ6557"/>
      <c r="KX6557" s="23"/>
      <c r="KY6557" s="23"/>
    </row>
    <row r="6558" spans="36:311" x14ac:dyDescent="0.2">
      <c r="AJ6558" s="23"/>
      <c r="HH6558"/>
      <c r="IW6558" s="36"/>
      <c r="JI6558"/>
      <c r="JJ6558"/>
      <c r="KX6558" s="23"/>
      <c r="KY6558" s="23"/>
    </row>
    <row r="6559" spans="36:311" x14ac:dyDescent="0.2">
      <c r="AJ6559" s="23"/>
      <c r="HH6559"/>
      <c r="IW6559" s="36"/>
      <c r="JI6559"/>
      <c r="JJ6559"/>
      <c r="KX6559" s="23"/>
      <c r="KY6559" s="23"/>
    </row>
    <row r="6560" spans="36:311" x14ac:dyDescent="0.2">
      <c r="AJ6560" s="23"/>
      <c r="HH6560"/>
      <c r="IW6560" s="36"/>
      <c r="JI6560"/>
      <c r="JJ6560"/>
      <c r="KX6560" s="23"/>
      <c r="KY6560" s="23"/>
    </row>
    <row r="6561" spans="36:311" x14ac:dyDescent="0.2">
      <c r="AJ6561" s="23"/>
      <c r="HH6561"/>
      <c r="IW6561" s="36"/>
      <c r="JI6561"/>
      <c r="JJ6561"/>
      <c r="KX6561" s="23"/>
      <c r="KY6561" s="23"/>
    </row>
    <row r="6562" spans="36:311" x14ac:dyDescent="0.2">
      <c r="AJ6562" s="23"/>
      <c r="HH6562"/>
      <c r="IW6562" s="36"/>
      <c r="JI6562"/>
      <c r="JJ6562"/>
      <c r="KX6562" s="23"/>
      <c r="KY6562" s="23"/>
    </row>
    <row r="6563" spans="36:311" x14ac:dyDescent="0.2">
      <c r="AJ6563" s="23"/>
      <c r="HH6563"/>
      <c r="IW6563" s="36"/>
      <c r="JI6563"/>
      <c r="JJ6563"/>
      <c r="KX6563" s="23"/>
      <c r="KY6563" s="23"/>
    </row>
    <row r="6564" spans="36:311" x14ac:dyDescent="0.2">
      <c r="AJ6564" s="23"/>
      <c r="HH6564"/>
      <c r="IW6564" s="36"/>
      <c r="JI6564"/>
      <c r="JJ6564"/>
      <c r="KX6564" s="23"/>
      <c r="KY6564" s="23"/>
    </row>
    <row r="6565" spans="36:311" x14ac:dyDescent="0.2">
      <c r="AJ6565" s="23"/>
      <c r="HH6565"/>
      <c r="IW6565" s="36"/>
      <c r="JI6565"/>
      <c r="JJ6565"/>
      <c r="KX6565" s="23"/>
      <c r="KY6565" s="23"/>
    </row>
    <row r="6566" spans="36:311" x14ac:dyDescent="0.2">
      <c r="AJ6566" s="23"/>
      <c r="HH6566"/>
      <c r="IW6566" s="36"/>
      <c r="JI6566"/>
      <c r="JJ6566"/>
      <c r="KX6566" s="23"/>
      <c r="KY6566" s="23"/>
    </row>
    <row r="6567" spans="36:311" x14ac:dyDescent="0.2">
      <c r="AJ6567" s="23"/>
      <c r="HH6567"/>
      <c r="IW6567" s="36"/>
      <c r="JI6567"/>
      <c r="JJ6567"/>
      <c r="KX6567" s="23"/>
      <c r="KY6567" s="23"/>
    </row>
    <row r="6568" spans="36:311" x14ac:dyDescent="0.2">
      <c r="AJ6568" s="23"/>
      <c r="HH6568"/>
      <c r="IW6568" s="36"/>
      <c r="JI6568"/>
      <c r="JJ6568"/>
      <c r="KX6568" s="23"/>
      <c r="KY6568" s="23"/>
    </row>
    <row r="6569" spans="36:311" x14ac:dyDescent="0.2">
      <c r="AJ6569" s="23"/>
      <c r="HH6569"/>
      <c r="IW6569" s="36"/>
      <c r="JI6569"/>
      <c r="JJ6569"/>
      <c r="KX6569" s="23"/>
      <c r="KY6569" s="23"/>
    </row>
    <row r="6570" spans="36:311" x14ac:dyDescent="0.2">
      <c r="AJ6570" s="23"/>
      <c r="HH6570"/>
      <c r="IW6570" s="36"/>
      <c r="JI6570"/>
      <c r="JJ6570"/>
      <c r="KX6570" s="23"/>
      <c r="KY6570" s="23"/>
    </row>
    <row r="6571" spans="36:311" x14ac:dyDescent="0.2">
      <c r="AJ6571" s="23"/>
      <c r="HH6571"/>
      <c r="IW6571" s="36"/>
      <c r="JI6571"/>
      <c r="JJ6571"/>
      <c r="KX6571" s="23"/>
      <c r="KY6571" s="23"/>
    </row>
    <row r="6572" spans="36:311" x14ac:dyDescent="0.2">
      <c r="AJ6572" s="23"/>
      <c r="HH6572"/>
      <c r="IW6572" s="36"/>
      <c r="JI6572"/>
      <c r="JJ6572"/>
      <c r="KX6572" s="23"/>
      <c r="KY6572" s="23"/>
    </row>
    <row r="6573" spans="36:311" x14ac:dyDescent="0.2">
      <c r="AJ6573" s="23"/>
      <c r="HH6573"/>
      <c r="IW6573" s="36"/>
      <c r="JI6573"/>
      <c r="JJ6573"/>
      <c r="KX6573" s="23"/>
      <c r="KY6573" s="23"/>
    </row>
    <row r="6574" spans="36:311" x14ac:dyDescent="0.2">
      <c r="AJ6574" s="23"/>
      <c r="HH6574"/>
      <c r="IW6574" s="36"/>
      <c r="JI6574"/>
      <c r="JJ6574"/>
      <c r="KX6574" s="23"/>
      <c r="KY6574" s="23"/>
    </row>
    <row r="6575" spans="36:311" x14ac:dyDescent="0.2">
      <c r="AJ6575" s="23"/>
      <c r="HH6575"/>
      <c r="IW6575" s="36"/>
      <c r="JI6575"/>
      <c r="JJ6575"/>
      <c r="KX6575" s="23"/>
      <c r="KY6575" s="23"/>
    </row>
    <row r="6576" spans="36:311" x14ac:dyDescent="0.2">
      <c r="AJ6576" s="23"/>
      <c r="HH6576"/>
      <c r="IW6576" s="36"/>
      <c r="JI6576"/>
      <c r="JJ6576"/>
      <c r="KX6576" s="23"/>
      <c r="KY6576" s="23"/>
    </row>
    <row r="6577" spans="36:311" x14ac:dyDescent="0.2">
      <c r="AJ6577" s="23"/>
      <c r="HH6577"/>
      <c r="IW6577" s="36"/>
      <c r="JI6577"/>
      <c r="JJ6577"/>
      <c r="KX6577" s="23"/>
      <c r="KY6577" s="23"/>
    </row>
    <row r="6578" spans="36:311" x14ac:dyDescent="0.2">
      <c r="AJ6578" s="23"/>
      <c r="HH6578"/>
      <c r="IW6578" s="36"/>
      <c r="JI6578"/>
      <c r="JJ6578"/>
      <c r="KX6578" s="23"/>
      <c r="KY6578" s="23"/>
    </row>
    <row r="6579" spans="36:311" x14ac:dyDescent="0.2">
      <c r="AJ6579" s="23"/>
      <c r="HH6579"/>
      <c r="IW6579" s="36"/>
      <c r="JI6579"/>
      <c r="JJ6579"/>
      <c r="KX6579" s="23"/>
      <c r="KY6579" s="23"/>
    </row>
    <row r="6580" spans="36:311" x14ac:dyDescent="0.2">
      <c r="AJ6580" s="23"/>
      <c r="HH6580"/>
      <c r="IW6580" s="36"/>
      <c r="JI6580"/>
      <c r="JJ6580"/>
      <c r="KX6580" s="23"/>
      <c r="KY6580" s="23"/>
    </row>
    <row r="6581" spans="36:311" x14ac:dyDescent="0.2">
      <c r="AJ6581" s="23"/>
      <c r="HH6581"/>
      <c r="IW6581" s="36"/>
      <c r="JI6581"/>
      <c r="JJ6581"/>
      <c r="KX6581" s="23"/>
      <c r="KY6581" s="23"/>
    </row>
    <row r="6582" spans="36:311" x14ac:dyDescent="0.2">
      <c r="AJ6582" s="23"/>
      <c r="HH6582"/>
      <c r="IW6582" s="36"/>
      <c r="JI6582"/>
      <c r="JJ6582"/>
      <c r="KX6582" s="23"/>
      <c r="KY6582" s="23"/>
    </row>
    <row r="6583" spans="36:311" x14ac:dyDescent="0.2">
      <c r="AJ6583" s="23"/>
      <c r="HH6583"/>
      <c r="IW6583" s="36"/>
      <c r="JI6583"/>
      <c r="JJ6583"/>
      <c r="KX6583" s="23"/>
      <c r="KY6583" s="23"/>
    </row>
    <row r="6584" spans="36:311" x14ac:dyDescent="0.2">
      <c r="AJ6584" s="23"/>
      <c r="HH6584"/>
      <c r="IW6584" s="36"/>
      <c r="JI6584"/>
      <c r="JJ6584"/>
      <c r="KX6584" s="23"/>
      <c r="KY6584" s="23"/>
    </row>
    <row r="6585" spans="36:311" x14ac:dyDescent="0.2">
      <c r="AJ6585" s="23"/>
      <c r="HH6585"/>
      <c r="IW6585" s="36"/>
      <c r="JI6585"/>
      <c r="JJ6585"/>
      <c r="KX6585" s="23"/>
      <c r="KY6585" s="23"/>
    </row>
    <row r="6586" spans="36:311" x14ac:dyDescent="0.2">
      <c r="AJ6586" s="23"/>
      <c r="HH6586"/>
      <c r="IW6586" s="36"/>
      <c r="JI6586"/>
      <c r="JJ6586"/>
      <c r="KX6586" s="23"/>
      <c r="KY6586" s="23"/>
    </row>
    <row r="6587" spans="36:311" x14ac:dyDescent="0.2">
      <c r="AJ6587" s="23"/>
      <c r="HH6587"/>
      <c r="IW6587" s="36"/>
      <c r="JI6587"/>
      <c r="JJ6587"/>
      <c r="KX6587" s="23"/>
      <c r="KY6587" s="23"/>
    </row>
    <row r="6588" spans="36:311" x14ac:dyDescent="0.2">
      <c r="AJ6588" s="23"/>
      <c r="HH6588"/>
      <c r="IW6588" s="36"/>
      <c r="JI6588"/>
      <c r="JJ6588"/>
      <c r="KX6588" s="23"/>
      <c r="KY6588" s="23"/>
    </row>
    <row r="6589" spans="36:311" x14ac:dyDescent="0.2">
      <c r="AJ6589" s="23"/>
      <c r="HH6589"/>
      <c r="IW6589" s="36"/>
      <c r="JI6589"/>
      <c r="JJ6589"/>
      <c r="KX6589" s="23"/>
      <c r="KY6589" s="23"/>
    </row>
    <row r="6590" spans="36:311" x14ac:dyDescent="0.2">
      <c r="AJ6590" s="23"/>
      <c r="HH6590"/>
      <c r="IW6590" s="36"/>
      <c r="JI6590"/>
      <c r="JJ6590"/>
      <c r="KX6590" s="23"/>
      <c r="KY6590" s="23"/>
    </row>
    <row r="6591" spans="36:311" x14ac:dyDescent="0.2">
      <c r="AJ6591" s="23"/>
      <c r="HH6591"/>
      <c r="IW6591" s="36"/>
      <c r="JI6591"/>
      <c r="JJ6591"/>
      <c r="KX6591" s="23"/>
      <c r="KY6591" s="23"/>
    </row>
    <row r="6592" spans="36:311" x14ac:dyDescent="0.2">
      <c r="AJ6592" s="23"/>
      <c r="HH6592"/>
      <c r="IW6592" s="36"/>
      <c r="JI6592"/>
      <c r="JJ6592"/>
      <c r="KX6592" s="23"/>
      <c r="KY6592" s="23"/>
    </row>
    <row r="6593" spans="36:311" x14ac:dyDescent="0.2">
      <c r="AJ6593" s="23"/>
      <c r="HH6593"/>
      <c r="IW6593" s="36"/>
      <c r="JI6593"/>
      <c r="JJ6593"/>
      <c r="KX6593" s="23"/>
      <c r="KY6593" s="23"/>
    </row>
    <row r="6594" spans="36:311" x14ac:dyDescent="0.2">
      <c r="AJ6594" s="23"/>
      <c r="HH6594"/>
      <c r="IW6594" s="36"/>
      <c r="JI6594"/>
      <c r="JJ6594"/>
      <c r="KX6594" s="23"/>
      <c r="KY6594" s="23"/>
    </row>
    <row r="6595" spans="36:311" x14ac:dyDescent="0.2">
      <c r="AJ6595" s="23"/>
      <c r="HH6595"/>
      <c r="IW6595" s="36"/>
      <c r="JI6595"/>
      <c r="JJ6595"/>
      <c r="KX6595" s="23"/>
      <c r="KY6595" s="23"/>
    </row>
    <row r="6596" spans="36:311" x14ac:dyDescent="0.2">
      <c r="AJ6596" s="23"/>
      <c r="HH6596"/>
      <c r="IW6596" s="36"/>
      <c r="JI6596"/>
      <c r="JJ6596"/>
      <c r="KX6596" s="23"/>
      <c r="KY6596" s="23"/>
    </row>
    <row r="6597" spans="36:311" x14ac:dyDescent="0.2">
      <c r="AJ6597" s="23"/>
      <c r="HH6597"/>
      <c r="IW6597" s="36"/>
      <c r="JI6597"/>
      <c r="JJ6597"/>
      <c r="KX6597" s="23"/>
      <c r="KY6597" s="23"/>
    </row>
    <row r="6598" spans="36:311" x14ac:dyDescent="0.2">
      <c r="AJ6598" s="23"/>
      <c r="HH6598"/>
      <c r="IW6598" s="36"/>
      <c r="JI6598"/>
      <c r="JJ6598"/>
      <c r="KX6598" s="23"/>
      <c r="KY6598" s="23"/>
    </row>
    <row r="6599" spans="36:311" x14ac:dyDescent="0.2">
      <c r="AJ6599" s="23"/>
      <c r="HH6599"/>
      <c r="IW6599" s="36"/>
      <c r="JI6599"/>
      <c r="JJ6599"/>
      <c r="KX6599" s="23"/>
      <c r="KY6599" s="23"/>
    </row>
    <row r="6600" spans="36:311" x14ac:dyDescent="0.2">
      <c r="AJ6600" s="23"/>
      <c r="HH6600"/>
      <c r="IW6600" s="36"/>
      <c r="JI6600"/>
      <c r="JJ6600"/>
      <c r="KX6600" s="23"/>
      <c r="KY6600" s="23"/>
    </row>
    <row r="6601" spans="36:311" x14ac:dyDescent="0.2">
      <c r="AJ6601" s="23"/>
      <c r="HH6601"/>
      <c r="IW6601" s="36"/>
      <c r="JI6601"/>
      <c r="JJ6601"/>
      <c r="KX6601" s="23"/>
      <c r="KY6601" s="23"/>
    </row>
    <row r="6602" spans="36:311" x14ac:dyDescent="0.2">
      <c r="AJ6602" s="23"/>
      <c r="HH6602"/>
      <c r="IW6602" s="36"/>
      <c r="JI6602"/>
      <c r="JJ6602"/>
      <c r="KX6602" s="23"/>
      <c r="KY6602" s="23"/>
    </row>
    <row r="6603" spans="36:311" x14ac:dyDescent="0.2">
      <c r="AJ6603" s="23"/>
      <c r="HH6603"/>
      <c r="IW6603" s="36"/>
      <c r="JI6603"/>
      <c r="JJ6603"/>
      <c r="KX6603" s="23"/>
      <c r="KY6603" s="23"/>
    </row>
    <row r="6604" spans="36:311" x14ac:dyDescent="0.2">
      <c r="AJ6604" s="23"/>
      <c r="HH6604"/>
      <c r="IW6604" s="36"/>
      <c r="JI6604"/>
      <c r="JJ6604"/>
      <c r="KX6604" s="23"/>
      <c r="KY6604" s="23"/>
    </row>
    <row r="6605" spans="36:311" x14ac:dyDescent="0.2">
      <c r="AJ6605" s="23"/>
      <c r="HH6605"/>
      <c r="IW6605" s="36"/>
      <c r="JI6605"/>
      <c r="JJ6605"/>
      <c r="KX6605" s="23"/>
      <c r="KY6605" s="23"/>
    </row>
    <row r="6606" spans="36:311" x14ac:dyDescent="0.2">
      <c r="AJ6606" s="23"/>
      <c r="HH6606"/>
      <c r="IW6606" s="36"/>
      <c r="JI6606"/>
      <c r="JJ6606"/>
      <c r="KX6606" s="23"/>
      <c r="KY6606" s="23"/>
    </row>
    <row r="6607" spans="36:311" x14ac:dyDescent="0.2">
      <c r="AJ6607" s="23"/>
      <c r="HH6607"/>
      <c r="IW6607" s="36"/>
      <c r="JI6607"/>
      <c r="JJ6607"/>
      <c r="KX6607" s="23"/>
      <c r="KY6607" s="23"/>
    </row>
    <row r="6608" spans="36:311" x14ac:dyDescent="0.2">
      <c r="AJ6608" s="23"/>
      <c r="HH6608"/>
      <c r="IW6608" s="36"/>
      <c r="JI6608"/>
      <c r="JJ6608"/>
      <c r="KX6608" s="23"/>
      <c r="KY6608" s="23"/>
    </row>
    <row r="6609" spans="36:311" x14ac:dyDescent="0.2">
      <c r="AJ6609" s="23"/>
      <c r="HH6609"/>
      <c r="IW6609" s="36"/>
      <c r="JI6609"/>
      <c r="JJ6609"/>
      <c r="KX6609" s="23"/>
      <c r="KY6609" s="23"/>
    </row>
    <row r="6610" spans="36:311" x14ac:dyDescent="0.2">
      <c r="AJ6610" s="23"/>
      <c r="HH6610"/>
      <c r="IW6610" s="36"/>
      <c r="JI6610"/>
      <c r="JJ6610"/>
      <c r="KX6610" s="23"/>
      <c r="KY6610" s="23"/>
    </row>
    <row r="6611" spans="36:311" x14ac:dyDescent="0.2">
      <c r="AJ6611" s="23"/>
      <c r="HH6611"/>
      <c r="IW6611" s="36"/>
      <c r="JI6611"/>
      <c r="JJ6611"/>
      <c r="KX6611" s="23"/>
      <c r="KY6611" s="23"/>
    </row>
    <row r="6612" spans="36:311" x14ac:dyDescent="0.2">
      <c r="AJ6612" s="23"/>
      <c r="HH6612"/>
      <c r="IW6612" s="36"/>
      <c r="JI6612"/>
      <c r="JJ6612"/>
      <c r="KX6612" s="23"/>
      <c r="KY6612" s="23"/>
    </row>
    <row r="6613" spans="36:311" x14ac:dyDescent="0.2">
      <c r="AJ6613" s="23"/>
      <c r="HH6613"/>
      <c r="IW6613" s="36"/>
      <c r="JI6613"/>
      <c r="JJ6613"/>
      <c r="KX6613" s="23"/>
      <c r="KY6613" s="23"/>
    </row>
    <row r="6614" spans="36:311" x14ac:dyDescent="0.2">
      <c r="AJ6614" s="23"/>
      <c r="HH6614"/>
      <c r="IW6614" s="36"/>
      <c r="JI6614"/>
      <c r="JJ6614"/>
      <c r="KX6614" s="23"/>
      <c r="KY6614" s="23"/>
    </row>
    <row r="6615" spans="36:311" x14ac:dyDescent="0.2">
      <c r="AJ6615" s="23"/>
      <c r="HH6615"/>
      <c r="IW6615" s="36"/>
      <c r="JI6615"/>
      <c r="JJ6615"/>
      <c r="KX6615" s="23"/>
      <c r="KY6615" s="23"/>
    </row>
    <row r="6616" spans="36:311" x14ac:dyDescent="0.2">
      <c r="AJ6616" s="23"/>
      <c r="HH6616"/>
      <c r="IW6616" s="36"/>
      <c r="JI6616"/>
      <c r="JJ6616"/>
      <c r="KX6616" s="23"/>
      <c r="KY6616" s="23"/>
    </row>
    <row r="6617" spans="36:311" x14ac:dyDescent="0.2">
      <c r="AJ6617" s="23"/>
      <c r="HH6617"/>
      <c r="IW6617" s="36"/>
      <c r="JI6617"/>
      <c r="JJ6617"/>
      <c r="KX6617" s="23"/>
      <c r="KY6617" s="23"/>
    </row>
    <row r="6618" spans="36:311" x14ac:dyDescent="0.2">
      <c r="AJ6618" s="23"/>
      <c r="HH6618"/>
      <c r="IW6618" s="36"/>
      <c r="JI6618"/>
      <c r="JJ6618"/>
      <c r="KX6618" s="23"/>
      <c r="KY6618" s="23"/>
    </row>
    <row r="6619" spans="36:311" x14ac:dyDescent="0.2">
      <c r="AJ6619" s="23"/>
      <c r="HH6619"/>
      <c r="IW6619" s="36"/>
      <c r="JI6619"/>
      <c r="JJ6619"/>
      <c r="KX6619" s="23"/>
      <c r="KY6619" s="23"/>
    </row>
    <row r="6620" spans="36:311" x14ac:dyDescent="0.2">
      <c r="AJ6620" s="23"/>
      <c r="HH6620"/>
      <c r="IW6620" s="36"/>
      <c r="JI6620"/>
      <c r="JJ6620"/>
      <c r="KX6620" s="23"/>
      <c r="KY6620" s="23"/>
    </row>
    <row r="6621" spans="36:311" x14ac:dyDescent="0.2">
      <c r="AJ6621" s="23"/>
      <c r="HH6621"/>
      <c r="IW6621" s="36"/>
      <c r="JI6621"/>
      <c r="JJ6621"/>
      <c r="KX6621" s="23"/>
      <c r="KY6621" s="23"/>
    </row>
    <row r="6622" spans="36:311" x14ac:dyDescent="0.2">
      <c r="AJ6622" s="23"/>
      <c r="HH6622"/>
      <c r="IW6622" s="36"/>
      <c r="JI6622"/>
      <c r="JJ6622"/>
      <c r="KX6622" s="23"/>
      <c r="KY6622" s="23"/>
    </row>
    <row r="6623" spans="36:311" x14ac:dyDescent="0.2">
      <c r="AJ6623" s="23"/>
      <c r="HH6623"/>
      <c r="IW6623" s="36"/>
      <c r="JI6623"/>
      <c r="JJ6623"/>
      <c r="KX6623" s="23"/>
      <c r="KY6623" s="23"/>
    </row>
    <row r="6624" spans="36:311" x14ac:dyDescent="0.2">
      <c r="AJ6624" s="23"/>
      <c r="HH6624"/>
      <c r="IW6624" s="36"/>
      <c r="JI6624"/>
      <c r="JJ6624"/>
      <c r="KX6624" s="23"/>
      <c r="KY6624" s="23"/>
    </row>
    <row r="6625" spans="36:311" x14ac:dyDescent="0.2">
      <c r="AJ6625" s="23"/>
      <c r="HH6625"/>
      <c r="IW6625" s="36"/>
      <c r="JI6625"/>
      <c r="JJ6625"/>
      <c r="KX6625" s="23"/>
      <c r="KY6625" s="23"/>
    </row>
    <row r="6626" spans="36:311" x14ac:dyDescent="0.2">
      <c r="AJ6626" s="23"/>
      <c r="HH6626"/>
      <c r="IW6626" s="36"/>
      <c r="JI6626"/>
      <c r="JJ6626"/>
      <c r="KX6626" s="23"/>
      <c r="KY6626" s="23"/>
    </row>
    <row r="6627" spans="36:311" x14ac:dyDescent="0.2">
      <c r="AJ6627" s="23"/>
      <c r="HH6627"/>
      <c r="IW6627" s="36"/>
      <c r="JI6627"/>
      <c r="JJ6627"/>
      <c r="KX6627" s="23"/>
      <c r="KY6627" s="23"/>
    </row>
    <row r="6628" spans="36:311" x14ac:dyDescent="0.2">
      <c r="AJ6628" s="23"/>
      <c r="HH6628"/>
      <c r="IW6628" s="36"/>
      <c r="JI6628"/>
      <c r="JJ6628"/>
      <c r="KX6628" s="23"/>
      <c r="KY6628" s="23"/>
    </row>
    <row r="6629" spans="36:311" x14ac:dyDescent="0.2">
      <c r="AJ6629" s="23"/>
      <c r="HH6629"/>
      <c r="IW6629" s="36"/>
      <c r="JI6629"/>
      <c r="JJ6629"/>
      <c r="KX6629" s="23"/>
      <c r="KY6629" s="23"/>
    </row>
    <row r="6630" spans="36:311" x14ac:dyDescent="0.2">
      <c r="AJ6630" s="23"/>
      <c r="HH6630"/>
      <c r="IW6630" s="36"/>
      <c r="JI6630"/>
      <c r="JJ6630"/>
      <c r="KX6630" s="23"/>
      <c r="KY6630" s="23"/>
    </row>
    <row r="6631" spans="36:311" x14ac:dyDescent="0.2">
      <c r="AJ6631" s="23"/>
      <c r="HH6631"/>
      <c r="IW6631" s="36"/>
      <c r="JI6631"/>
      <c r="JJ6631"/>
      <c r="KX6631" s="23"/>
      <c r="KY6631" s="23"/>
    </row>
    <row r="6632" spans="36:311" x14ac:dyDescent="0.2">
      <c r="AJ6632" s="23"/>
      <c r="HH6632"/>
      <c r="IW6632" s="36"/>
      <c r="JI6632"/>
      <c r="JJ6632"/>
      <c r="KX6632" s="23"/>
      <c r="KY6632" s="23"/>
    </row>
    <row r="6633" spans="36:311" x14ac:dyDescent="0.2">
      <c r="AJ6633" s="23"/>
      <c r="HH6633"/>
      <c r="IW6633" s="36"/>
      <c r="JI6633"/>
      <c r="JJ6633"/>
      <c r="KX6633" s="23"/>
      <c r="KY6633" s="23"/>
    </row>
    <row r="6634" spans="36:311" x14ac:dyDescent="0.2">
      <c r="AJ6634" s="23"/>
      <c r="HH6634"/>
      <c r="IW6634" s="36"/>
      <c r="JI6634"/>
      <c r="JJ6634"/>
      <c r="KX6634" s="23"/>
      <c r="KY6634" s="23"/>
    </row>
    <row r="6635" spans="36:311" x14ac:dyDescent="0.2">
      <c r="AJ6635" s="23"/>
      <c r="HH6635"/>
      <c r="IW6635" s="36"/>
      <c r="JI6635"/>
      <c r="JJ6635"/>
      <c r="KX6635" s="23"/>
      <c r="KY6635" s="23"/>
    </row>
    <row r="6636" spans="36:311" x14ac:dyDescent="0.2">
      <c r="AJ6636" s="23"/>
      <c r="HH6636"/>
      <c r="IW6636" s="36"/>
      <c r="JI6636"/>
      <c r="JJ6636"/>
      <c r="KX6636" s="23"/>
      <c r="KY6636" s="23"/>
    </row>
    <row r="6637" spans="36:311" x14ac:dyDescent="0.2">
      <c r="AJ6637" s="23"/>
      <c r="HH6637"/>
      <c r="IW6637" s="36"/>
      <c r="JI6637"/>
      <c r="JJ6637"/>
      <c r="KX6637" s="23"/>
      <c r="KY6637" s="23"/>
    </row>
    <row r="6638" spans="36:311" x14ac:dyDescent="0.2">
      <c r="AJ6638" s="23"/>
      <c r="HH6638"/>
      <c r="IW6638" s="36"/>
      <c r="JI6638"/>
      <c r="JJ6638"/>
      <c r="KX6638" s="23"/>
      <c r="KY6638" s="23"/>
    </row>
    <row r="6639" spans="36:311" x14ac:dyDescent="0.2">
      <c r="AJ6639" s="23"/>
      <c r="HH6639"/>
      <c r="IW6639" s="36"/>
      <c r="JI6639"/>
      <c r="JJ6639"/>
      <c r="KX6639" s="23"/>
      <c r="KY6639" s="23"/>
    </row>
    <row r="6640" spans="36:311" x14ac:dyDescent="0.2">
      <c r="AJ6640" s="23"/>
      <c r="HH6640"/>
      <c r="IW6640" s="36"/>
      <c r="JI6640"/>
      <c r="JJ6640"/>
      <c r="KX6640" s="23"/>
      <c r="KY6640" s="23"/>
    </row>
    <row r="6641" spans="36:311" x14ac:dyDescent="0.2">
      <c r="AJ6641" s="23"/>
      <c r="HH6641"/>
      <c r="IW6641" s="36"/>
      <c r="JI6641"/>
      <c r="JJ6641"/>
      <c r="KX6641" s="23"/>
      <c r="KY6641" s="23"/>
    </row>
    <row r="6642" spans="36:311" x14ac:dyDescent="0.2">
      <c r="AJ6642" s="23"/>
      <c r="HH6642"/>
      <c r="IW6642" s="36"/>
      <c r="JI6642"/>
      <c r="JJ6642"/>
      <c r="KX6642" s="23"/>
      <c r="KY6642" s="23"/>
    </row>
    <row r="6643" spans="36:311" x14ac:dyDescent="0.2">
      <c r="AJ6643" s="23"/>
      <c r="HH6643"/>
      <c r="IW6643" s="36"/>
      <c r="JI6643"/>
      <c r="JJ6643"/>
      <c r="KX6643" s="23"/>
      <c r="KY6643" s="23"/>
    </row>
    <row r="6644" spans="36:311" x14ac:dyDescent="0.2">
      <c r="AJ6644" s="23"/>
      <c r="HH6644"/>
      <c r="IW6644" s="36"/>
      <c r="JI6644"/>
      <c r="JJ6644"/>
      <c r="KX6644" s="23"/>
      <c r="KY6644" s="23"/>
    </row>
    <row r="6645" spans="36:311" x14ac:dyDescent="0.2">
      <c r="AJ6645" s="23"/>
      <c r="HH6645"/>
      <c r="IW6645" s="36"/>
      <c r="JI6645"/>
      <c r="JJ6645"/>
      <c r="KX6645" s="23"/>
      <c r="KY6645" s="23"/>
    </row>
    <row r="6646" spans="36:311" x14ac:dyDescent="0.2">
      <c r="AJ6646" s="23"/>
      <c r="HH6646"/>
      <c r="IW6646" s="36"/>
      <c r="JI6646"/>
      <c r="JJ6646"/>
      <c r="KX6646" s="23"/>
      <c r="KY6646" s="23"/>
    </row>
    <row r="6647" spans="36:311" x14ac:dyDescent="0.2">
      <c r="AJ6647" s="23"/>
      <c r="HH6647"/>
      <c r="IW6647" s="36"/>
      <c r="JI6647"/>
      <c r="JJ6647"/>
      <c r="KX6647" s="23"/>
      <c r="KY6647" s="23"/>
    </row>
    <row r="6648" spans="36:311" x14ac:dyDescent="0.2">
      <c r="AJ6648" s="23"/>
      <c r="HH6648"/>
      <c r="IW6648" s="36"/>
      <c r="JI6648"/>
      <c r="JJ6648"/>
      <c r="KX6648" s="23"/>
      <c r="KY6648" s="23"/>
    </row>
    <row r="6649" spans="36:311" x14ac:dyDescent="0.2">
      <c r="AJ6649" s="23"/>
      <c r="HH6649"/>
      <c r="IW6649" s="36"/>
      <c r="JI6649"/>
      <c r="JJ6649"/>
      <c r="KX6649" s="23"/>
      <c r="KY6649" s="23"/>
    </row>
    <row r="6650" spans="36:311" x14ac:dyDescent="0.2">
      <c r="AJ6650" s="23"/>
      <c r="HH6650"/>
      <c r="IW6650" s="36"/>
      <c r="JI6650"/>
      <c r="JJ6650"/>
      <c r="KX6650" s="23"/>
      <c r="KY6650" s="23"/>
    </row>
    <row r="6651" spans="36:311" x14ac:dyDescent="0.2">
      <c r="AJ6651" s="23"/>
      <c r="HH6651"/>
      <c r="IW6651" s="36"/>
      <c r="JI6651"/>
      <c r="JJ6651"/>
      <c r="KX6651" s="23"/>
      <c r="KY6651" s="23"/>
    </row>
    <row r="6652" spans="36:311" x14ac:dyDescent="0.2">
      <c r="AJ6652" s="23"/>
      <c r="HH6652"/>
      <c r="IW6652" s="36"/>
      <c r="JI6652"/>
      <c r="JJ6652"/>
      <c r="KX6652" s="23"/>
      <c r="KY6652" s="23"/>
    </row>
    <row r="6653" spans="36:311" x14ac:dyDescent="0.2">
      <c r="AJ6653" s="23"/>
      <c r="HH6653"/>
      <c r="IW6653" s="36"/>
      <c r="JI6653"/>
      <c r="JJ6653"/>
      <c r="KX6653" s="23"/>
      <c r="KY6653" s="23"/>
    </row>
    <row r="6654" spans="36:311" x14ac:dyDescent="0.2">
      <c r="AJ6654" s="23"/>
      <c r="HH6654"/>
      <c r="IW6654" s="36"/>
      <c r="JI6654"/>
      <c r="JJ6654"/>
      <c r="KX6654" s="23"/>
      <c r="KY6654" s="23"/>
    </row>
    <row r="6655" spans="36:311" x14ac:dyDescent="0.2">
      <c r="AJ6655" s="23"/>
      <c r="HH6655"/>
      <c r="IW6655" s="36"/>
      <c r="JI6655"/>
      <c r="JJ6655"/>
      <c r="KX6655" s="23"/>
      <c r="KY6655" s="23"/>
    </row>
    <row r="6656" spans="36:311" x14ac:dyDescent="0.2">
      <c r="AJ6656" s="23"/>
      <c r="HH6656"/>
      <c r="IW6656" s="36"/>
      <c r="JI6656"/>
      <c r="JJ6656"/>
      <c r="KX6656" s="23"/>
      <c r="KY6656" s="23"/>
    </row>
    <row r="6657" spans="36:311" x14ac:dyDescent="0.2">
      <c r="AJ6657" s="23"/>
      <c r="HH6657"/>
      <c r="IW6657" s="36"/>
      <c r="JI6657"/>
      <c r="JJ6657"/>
      <c r="KX6657" s="23"/>
      <c r="KY6657" s="23"/>
    </row>
    <row r="6658" spans="36:311" x14ac:dyDescent="0.2">
      <c r="AJ6658" s="23"/>
      <c r="HH6658"/>
      <c r="IW6658" s="36"/>
      <c r="JI6658"/>
      <c r="JJ6658"/>
      <c r="KX6658" s="23"/>
      <c r="KY6658" s="23"/>
    </row>
    <row r="6659" spans="36:311" x14ac:dyDescent="0.2">
      <c r="AJ6659" s="23"/>
      <c r="HH6659"/>
      <c r="IW6659" s="36"/>
      <c r="JI6659"/>
      <c r="JJ6659"/>
      <c r="KX6659" s="23"/>
      <c r="KY6659" s="23"/>
    </row>
    <row r="6660" spans="36:311" x14ac:dyDescent="0.2">
      <c r="AJ6660" s="23"/>
      <c r="HH6660"/>
      <c r="IW6660" s="36"/>
      <c r="JI6660"/>
      <c r="JJ6660"/>
      <c r="KX6660" s="23"/>
      <c r="KY6660" s="23"/>
    </row>
    <row r="6661" spans="36:311" x14ac:dyDescent="0.2">
      <c r="AJ6661" s="23"/>
      <c r="HH6661"/>
      <c r="IW6661" s="36"/>
      <c r="JI6661"/>
      <c r="JJ6661"/>
      <c r="KX6661" s="23"/>
      <c r="KY6661" s="23"/>
    </row>
    <row r="6662" spans="36:311" x14ac:dyDescent="0.2">
      <c r="AJ6662" s="23"/>
      <c r="HH6662"/>
      <c r="IW6662" s="36"/>
      <c r="JI6662"/>
      <c r="JJ6662"/>
      <c r="KX6662" s="23"/>
      <c r="KY6662" s="23"/>
    </row>
    <row r="6663" spans="36:311" x14ac:dyDescent="0.2">
      <c r="AJ6663" s="23"/>
      <c r="HH6663"/>
      <c r="IW6663" s="36"/>
      <c r="JI6663"/>
      <c r="JJ6663"/>
      <c r="KX6663" s="23"/>
      <c r="KY6663" s="23"/>
    </row>
    <row r="6664" spans="36:311" x14ac:dyDescent="0.2">
      <c r="AJ6664" s="23"/>
      <c r="HH6664"/>
      <c r="IW6664" s="36"/>
      <c r="JI6664"/>
      <c r="JJ6664"/>
      <c r="KX6664" s="23"/>
      <c r="KY6664" s="23"/>
    </row>
    <row r="6665" spans="36:311" x14ac:dyDescent="0.2">
      <c r="AJ6665" s="23"/>
      <c r="HH6665"/>
      <c r="IW6665" s="36"/>
      <c r="JI6665"/>
      <c r="JJ6665"/>
      <c r="KX6665" s="23"/>
      <c r="KY6665" s="23"/>
    </row>
    <row r="6666" spans="36:311" x14ac:dyDescent="0.2">
      <c r="AJ6666" s="23"/>
      <c r="HH6666"/>
      <c r="IW6666" s="36"/>
      <c r="JI6666"/>
      <c r="JJ6666"/>
      <c r="KX6666" s="23"/>
      <c r="KY6666" s="23"/>
    </row>
    <row r="6667" spans="36:311" x14ac:dyDescent="0.2">
      <c r="AJ6667" s="23"/>
      <c r="HH6667"/>
      <c r="IW6667" s="36"/>
      <c r="JI6667"/>
      <c r="JJ6667"/>
      <c r="KX6667" s="23"/>
      <c r="KY6667" s="23"/>
    </row>
    <row r="6668" spans="36:311" x14ac:dyDescent="0.2">
      <c r="AJ6668" s="23"/>
      <c r="HH6668"/>
      <c r="IW6668" s="36"/>
      <c r="JI6668"/>
      <c r="JJ6668"/>
      <c r="KX6668" s="23"/>
      <c r="KY6668" s="23"/>
    </row>
    <row r="6669" spans="36:311" x14ac:dyDescent="0.2">
      <c r="AJ6669" s="23"/>
      <c r="HH6669"/>
      <c r="IW6669" s="36"/>
      <c r="JI6669"/>
      <c r="JJ6669"/>
      <c r="KX6669" s="23"/>
      <c r="KY6669" s="23"/>
    </row>
    <row r="6670" spans="36:311" x14ac:dyDescent="0.2">
      <c r="AJ6670" s="23"/>
      <c r="HH6670"/>
      <c r="IW6670" s="36"/>
      <c r="JI6670"/>
      <c r="JJ6670"/>
      <c r="KX6670" s="23"/>
      <c r="KY6670" s="23"/>
    </row>
    <row r="6671" spans="36:311" x14ac:dyDescent="0.2">
      <c r="AJ6671" s="23"/>
      <c r="HH6671"/>
      <c r="IW6671" s="36"/>
      <c r="JI6671"/>
      <c r="JJ6671"/>
      <c r="KX6671" s="23"/>
      <c r="KY6671" s="23"/>
    </row>
    <row r="6672" spans="36:311" x14ac:dyDescent="0.2">
      <c r="AJ6672" s="23"/>
      <c r="HH6672"/>
      <c r="IW6672" s="36"/>
      <c r="JI6672"/>
      <c r="JJ6672"/>
      <c r="KX6672" s="23"/>
      <c r="KY6672" s="23"/>
    </row>
    <row r="6673" spans="36:311" x14ac:dyDescent="0.2">
      <c r="AJ6673" s="23"/>
      <c r="HH6673"/>
      <c r="IW6673" s="36"/>
      <c r="JI6673"/>
      <c r="JJ6673"/>
      <c r="KX6673" s="23"/>
      <c r="KY6673" s="23"/>
    </row>
    <row r="6674" spans="36:311" x14ac:dyDescent="0.2">
      <c r="AJ6674" s="23"/>
      <c r="HH6674"/>
      <c r="IW6674" s="36"/>
      <c r="JI6674"/>
      <c r="JJ6674"/>
      <c r="KX6674" s="23"/>
      <c r="KY6674" s="23"/>
    </row>
    <row r="6675" spans="36:311" x14ac:dyDescent="0.2">
      <c r="AJ6675" s="23"/>
      <c r="HH6675"/>
      <c r="IW6675" s="36"/>
      <c r="JI6675"/>
      <c r="JJ6675"/>
      <c r="KX6675" s="23"/>
      <c r="KY6675" s="23"/>
    </row>
    <row r="6676" spans="36:311" x14ac:dyDescent="0.2">
      <c r="AJ6676" s="23"/>
      <c r="HH6676"/>
      <c r="IW6676" s="36"/>
      <c r="JI6676"/>
      <c r="JJ6676"/>
      <c r="KX6676" s="23"/>
      <c r="KY6676" s="23"/>
    </row>
    <row r="6677" spans="36:311" x14ac:dyDescent="0.2">
      <c r="AJ6677" s="23"/>
      <c r="HH6677"/>
      <c r="IW6677" s="36"/>
      <c r="JI6677"/>
      <c r="JJ6677"/>
      <c r="KX6677" s="23"/>
      <c r="KY6677" s="23"/>
    </row>
    <row r="6678" spans="36:311" x14ac:dyDescent="0.2">
      <c r="AJ6678" s="23"/>
      <c r="HH6678"/>
      <c r="IW6678" s="36"/>
      <c r="JI6678"/>
      <c r="JJ6678"/>
      <c r="KX6678" s="23"/>
      <c r="KY6678" s="23"/>
    </row>
    <row r="6679" spans="36:311" x14ac:dyDescent="0.2">
      <c r="AJ6679" s="23"/>
      <c r="HH6679"/>
      <c r="IW6679" s="36"/>
      <c r="JI6679"/>
      <c r="JJ6679"/>
      <c r="KX6679" s="23"/>
      <c r="KY6679" s="23"/>
    </row>
    <row r="6680" spans="36:311" x14ac:dyDescent="0.2">
      <c r="AJ6680" s="23"/>
      <c r="HH6680"/>
      <c r="IW6680" s="36"/>
      <c r="JI6680"/>
      <c r="JJ6680"/>
      <c r="KX6680" s="23"/>
      <c r="KY6680" s="23"/>
    </row>
    <row r="6681" spans="36:311" x14ac:dyDescent="0.2">
      <c r="AJ6681" s="23"/>
      <c r="HH6681"/>
      <c r="IW6681" s="36"/>
      <c r="JI6681"/>
      <c r="JJ6681"/>
      <c r="KX6681" s="23"/>
      <c r="KY6681" s="23"/>
    </row>
    <row r="6682" spans="36:311" x14ac:dyDescent="0.2">
      <c r="AJ6682" s="23"/>
      <c r="HH6682"/>
      <c r="IW6682" s="36"/>
      <c r="JI6682"/>
      <c r="JJ6682"/>
      <c r="KX6682" s="23"/>
      <c r="KY6682" s="23"/>
    </row>
    <row r="6683" spans="36:311" x14ac:dyDescent="0.2">
      <c r="AJ6683" s="23"/>
      <c r="HH6683"/>
      <c r="IW6683" s="36"/>
      <c r="JI6683"/>
      <c r="JJ6683"/>
      <c r="KX6683" s="23"/>
      <c r="KY6683" s="23"/>
    </row>
    <row r="6684" spans="36:311" x14ac:dyDescent="0.2">
      <c r="AJ6684" s="23"/>
      <c r="HH6684"/>
      <c r="IW6684" s="36"/>
      <c r="JI6684"/>
      <c r="JJ6684"/>
      <c r="KX6684" s="23"/>
      <c r="KY6684" s="23"/>
    </row>
    <row r="6685" spans="36:311" x14ac:dyDescent="0.2">
      <c r="AJ6685" s="23"/>
      <c r="HH6685"/>
      <c r="IW6685" s="36"/>
      <c r="JI6685"/>
      <c r="JJ6685"/>
      <c r="KX6685" s="23"/>
      <c r="KY6685" s="23"/>
    </row>
    <row r="6686" spans="36:311" x14ac:dyDescent="0.2">
      <c r="AJ6686" s="23"/>
      <c r="HH6686"/>
      <c r="IW6686" s="36"/>
      <c r="JI6686"/>
      <c r="JJ6686"/>
      <c r="KX6686" s="23"/>
      <c r="KY6686" s="23"/>
    </row>
    <row r="6687" spans="36:311" x14ac:dyDescent="0.2">
      <c r="AJ6687" s="23"/>
      <c r="HH6687"/>
      <c r="IW6687" s="36"/>
      <c r="JI6687"/>
      <c r="JJ6687"/>
      <c r="KX6687" s="23"/>
      <c r="KY6687" s="23"/>
    </row>
    <row r="6688" spans="36:311" x14ac:dyDescent="0.2">
      <c r="AJ6688" s="23"/>
      <c r="HH6688"/>
      <c r="IW6688" s="36"/>
      <c r="JI6688"/>
      <c r="JJ6688"/>
      <c r="KX6688" s="23"/>
      <c r="KY6688" s="23"/>
    </row>
    <row r="6689" spans="36:311" x14ac:dyDescent="0.2">
      <c r="AJ6689" s="23"/>
      <c r="HH6689"/>
      <c r="IW6689" s="36"/>
      <c r="JI6689"/>
      <c r="JJ6689"/>
      <c r="KX6689" s="23"/>
      <c r="KY6689" s="23"/>
    </row>
    <row r="6690" spans="36:311" x14ac:dyDescent="0.2">
      <c r="AJ6690" s="23"/>
      <c r="HH6690"/>
      <c r="IW6690" s="36"/>
      <c r="JI6690"/>
      <c r="JJ6690"/>
      <c r="KX6690" s="23"/>
      <c r="KY6690" s="23"/>
    </row>
    <row r="6691" spans="36:311" x14ac:dyDescent="0.2">
      <c r="AJ6691" s="23"/>
      <c r="HH6691"/>
      <c r="IW6691" s="36"/>
      <c r="JI6691"/>
      <c r="JJ6691"/>
      <c r="KX6691" s="23"/>
      <c r="KY6691" s="23"/>
    </row>
    <row r="6692" spans="36:311" x14ac:dyDescent="0.2">
      <c r="AJ6692" s="23"/>
      <c r="HH6692"/>
      <c r="IW6692" s="36"/>
      <c r="JI6692"/>
      <c r="JJ6692"/>
      <c r="KX6692" s="23"/>
      <c r="KY6692" s="23"/>
    </row>
    <row r="6693" spans="36:311" x14ac:dyDescent="0.2">
      <c r="AJ6693" s="23"/>
      <c r="HH6693"/>
      <c r="IW6693" s="36"/>
      <c r="JI6693"/>
      <c r="JJ6693"/>
      <c r="KX6693" s="23"/>
      <c r="KY6693" s="23"/>
    </row>
    <row r="6694" spans="36:311" x14ac:dyDescent="0.2">
      <c r="AJ6694" s="23"/>
      <c r="HH6694"/>
      <c r="IW6694" s="36"/>
      <c r="JI6694"/>
      <c r="JJ6694"/>
      <c r="KX6694" s="23"/>
      <c r="KY6694" s="23"/>
    </row>
    <row r="6695" spans="36:311" x14ac:dyDescent="0.2">
      <c r="AJ6695" s="23"/>
      <c r="HH6695"/>
      <c r="IW6695" s="36"/>
      <c r="JI6695"/>
      <c r="JJ6695"/>
      <c r="KX6695" s="23"/>
      <c r="KY6695" s="23"/>
    </row>
    <row r="6696" spans="36:311" x14ac:dyDescent="0.2">
      <c r="AJ6696" s="23"/>
      <c r="HH6696"/>
      <c r="IW6696" s="36"/>
      <c r="JI6696"/>
      <c r="JJ6696"/>
      <c r="KX6696" s="23"/>
      <c r="KY6696" s="23"/>
    </row>
    <row r="6697" spans="36:311" x14ac:dyDescent="0.2">
      <c r="AJ6697" s="23"/>
      <c r="HH6697"/>
      <c r="IW6697" s="36"/>
      <c r="JI6697"/>
      <c r="JJ6697"/>
      <c r="KX6697" s="23"/>
      <c r="KY6697" s="23"/>
    </row>
    <row r="6698" spans="36:311" x14ac:dyDescent="0.2">
      <c r="AJ6698" s="23"/>
      <c r="HH6698"/>
      <c r="IW6698" s="36"/>
      <c r="JI6698"/>
      <c r="JJ6698"/>
      <c r="KX6698" s="23"/>
      <c r="KY6698" s="23"/>
    </row>
    <row r="6699" spans="36:311" x14ac:dyDescent="0.2">
      <c r="AJ6699" s="23"/>
      <c r="HH6699"/>
      <c r="IW6699" s="36"/>
      <c r="JI6699"/>
      <c r="JJ6699"/>
      <c r="KX6699" s="23"/>
      <c r="KY6699" s="23"/>
    </row>
    <row r="6700" spans="36:311" x14ac:dyDescent="0.2">
      <c r="AJ6700" s="23"/>
      <c r="HH6700"/>
      <c r="IW6700" s="36"/>
      <c r="JI6700"/>
      <c r="JJ6700"/>
      <c r="KX6700" s="23"/>
      <c r="KY6700" s="23"/>
    </row>
    <row r="6701" spans="36:311" x14ac:dyDescent="0.2">
      <c r="AJ6701" s="23"/>
      <c r="HH6701"/>
      <c r="IW6701" s="36"/>
      <c r="JI6701"/>
      <c r="JJ6701"/>
      <c r="KX6701" s="23"/>
      <c r="KY6701" s="23"/>
    </row>
    <row r="6702" spans="36:311" x14ac:dyDescent="0.2">
      <c r="AJ6702" s="23"/>
      <c r="HH6702"/>
      <c r="IW6702" s="36"/>
      <c r="JI6702"/>
      <c r="JJ6702"/>
      <c r="KX6702" s="23"/>
      <c r="KY6702" s="23"/>
    </row>
    <row r="6703" spans="36:311" x14ac:dyDescent="0.2">
      <c r="AJ6703" s="23"/>
      <c r="HH6703"/>
      <c r="IW6703" s="36"/>
      <c r="JI6703"/>
      <c r="JJ6703"/>
      <c r="KX6703" s="23"/>
      <c r="KY6703" s="23"/>
    </row>
    <row r="6704" spans="36:311" x14ac:dyDescent="0.2">
      <c r="AJ6704" s="23"/>
      <c r="HH6704"/>
      <c r="IW6704" s="36"/>
      <c r="JI6704"/>
      <c r="JJ6704"/>
      <c r="KX6704" s="23"/>
      <c r="KY6704" s="23"/>
    </row>
    <row r="6705" spans="36:311" x14ac:dyDescent="0.2">
      <c r="AJ6705" s="23"/>
      <c r="HH6705"/>
      <c r="IW6705" s="36"/>
      <c r="JI6705"/>
      <c r="JJ6705"/>
      <c r="KX6705" s="23"/>
      <c r="KY6705" s="23"/>
    </row>
    <row r="6706" spans="36:311" x14ac:dyDescent="0.2">
      <c r="AJ6706" s="23"/>
      <c r="HH6706"/>
      <c r="IW6706" s="36"/>
      <c r="JI6706"/>
      <c r="JJ6706"/>
      <c r="KX6706" s="23"/>
      <c r="KY6706" s="23"/>
    </row>
    <row r="6707" spans="36:311" x14ac:dyDescent="0.2">
      <c r="AJ6707" s="23"/>
      <c r="HH6707"/>
      <c r="IW6707" s="36"/>
      <c r="JI6707"/>
      <c r="JJ6707"/>
      <c r="KX6707" s="23"/>
      <c r="KY6707" s="23"/>
    </row>
    <row r="6708" spans="36:311" x14ac:dyDescent="0.2">
      <c r="AJ6708" s="23"/>
      <c r="HH6708"/>
      <c r="IW6708" s="36"/>
      <c r="JI6708"/>
      <c r="JJ6708"/>
      <c r="KX6708" s="23"/>
      <c r="KY6708" s="23"/>
    </row>
    <row r="6709" spans="36:311" x14ac:dyDescent="0.2">
      <c r="AJ6709" s="23"/>
      <c r="HH6709"/>
      <c r="IW6709" s="36"/>
      <c r="JI6709"/>
      <c r="JJ6709"/>
      <c r="KX6709" s="23"/>
      <c r="KY6709" s="23"/>
    </row>
    <row r="6710" spans="36:311" x14ac:dyDescent="0.2">
      <c r="AJ6710" s="23"/>
      <c r="HH6710"/>
      <c r="IW6710" s="36"/>
      <c r="JI6710"/>
      <c r="JJ6710"/>
      <c r="KX6710" s="23"/>
      <c r="KY6710" s="23"/>
    </row>
    <row r="6711" spans="36:311" x14ac:dyDescent="0.2">
      <c r="AJ6711" s="23"/>
      <c r="HH6711"/>
      <c r="IW6711" s="36"/>
      <c r="JI6711"/>
      <c r="JJ6711"/>
      <c r="KX6711" s="23"/>
      <c r="KY6711" s="23"/>
    </row>
    <row r="6712" spans="36:311" x14ac:dyDescent="0.2">
      <c r="AJ6712" s="23"/>
      <c r="HH6712"/>
      <c r="IW6712" s="36"/>
      <c r="JI6712"/>
      <c r="JJ6712"/>
      <c r="KX6712" s="23"/>
      <c r="KY6712" s="23"/>
    </row>
    <row r="6713" spans="36:311" x14ac:dyDescent="0.2">
      <c r="AJ6713" s="23"/>
      <c r="HH6713"/>
      <c r="IW6713" s="36"/>
      <c r="JI6713"/>
      <c r="JJ6713"/>
      <c r="KX6713" s="23"/>
      <c r="KY6713" s="23"/>
    </row>
    <row r="6714" spans="36:311" x14ac:dyDescent="0.2">
      <c r="AJ6714" s="23"/>
      <c r="HH6714"/>
      <c r="IW6714" s="36"/>
      <c r="JI6714"/>
      <c r="JJ6714"/>
      <c r="KX6714" s="23"/>
      <c r="KY6714" s="23"/>
    </row>
    <row r="6715" spans="36:311" x14ac:dyDescent="0.2">
      <c r="AJ6715" s="23"/>
      <c r="HH6715"/>
      <c r="IW6715" s="36"/>
      <c r="JI6715"/>
      <c r="JJ6715"/>
      <c r="KX6715" s="23"/>
      <c r="KY6715" s="23"/>
    </row>
    <row r="6716" spans="36:311" x14ac:dyDescent="0.2">
      <c r="AJ6716" s="23"/>
      <c r="HH6716"/>
      <c r="IW6716" s="36"/>
      <c r="JI6716"/>
      <c r="JJ6716"/>
      <c r="KX6716" s="23"/>
      <c r="KY6716" s="23"/>
    </row>
    <row r="6717" spans="36:311" x14ac:dyDescent="0.2">
      <c r="AJ6717" s="23"/>
      <c r="HH6717"/>
      <c r="IW6717" s="36"/>
      <c r="JI6717"/>
      <c r="JJ6717"/>
      <c r="KX6717" s="23"/>
      <c r="KY6717" s="23"/>
    </row>
    <row r="6718" spans="36:311" x14ac:dyDescent="0.2">
      <c r="AJ6718" s="23"/>
      <c r="HH6718"/>
      <c r="IW6718" s="36"/>
      <c r="JI6718"/>
      <c r="JJ6718"/>
      <c r="KX6718" s="23"/>
      <c r="KY6718" s="23"/>
    </row>
    <row r="6719" spans="36:311" x14ac:dyDescent="0.2">
      <c r="AJ6719" s="23"/>
      <c r="HH6719"/>
      <c r="IW6719" s="36"/>
      <c r="JI6719"/>
      <c r="JJ6719"/>
      <c r="KX6719" s="23"/>
      <c r="KY6719" s="23"/>
    </row>
    <row r="6720" spans="36:311" x14ac:dyDescent="0.2">
      <c r="AJ6720" s="23"/>
      <c r="HH6720"/>
      <c r="IW6720" s="36"/>
      <c r="JI6720"/>
      <c r="JJ6720"/>
      <c r="KX6720" s="23"/>
      <c r="KY6720" s="23"/>
    </row>
    <row r="6721" spans="36:311" x14ac:dyDescent="0.2">
      <c r="AJ6721" s="23"/>
      <c r="HH6721"/>
      <c r="IW6721" s="36"/>
      <c r="JI6721"/>
      <c r="JJ6721"/>
      <c r="KX6721" s="23"/>
      <c r="KY6721" s="23"/>
    </row>
    <row r="6722" spans="36:311" x14ac:dyDescent="0.2">
      <c r="AJ6722" s="23"/>
      <c r="HH6722"/>
      <c r="IW6722" s="36"/>
      <c r="JI6722"/>
      <c r="JJ6722"/>
      <c r="KX6722" s="23"/>
      <c r="KY6722" s="23"/>
    </row>
    <row r="6723" spans="36:311" x14ac:dyDescent="0.2">
      <c r="AJ6723" s="23"/>
      <c r="HH6723"/>
      <c r="IW6723" s="36"/>
      <c r="JI6723"/>
      <c r="JJ6723"/>
      <c r="KX6723" s="23"/>
      <c r="KY6723" s="23"/>
    </row>
    <row r="6724" spans="36:311" x14ac:dyDescent="0.2">
      <c r="AJ6724" s="23"/>
      <c r="HH6724"/>
      <c r="IW6724" s="36"/>
      <c r="JI6724"/>
      <c r="JJ6724"/>
      <c r="KX6724" s="23"/>
      <c r="KY6724" s="23"/>
    </row>
    <row r="6725" spans="36:311" x14ac:dyDescent="0.2">
      <c r="AJ6725" s="23"/>
      <c r="HH6725"/>
      <c r="IW6725" s="36"/>
      <c r="JI6725"/>
      <c r="JJ6725"/>
      <c r="KX6725" s="23"/>
      <c r="KY6725" s="23"/>
    </row>
    <row r="6726" spans="36:311" x14ac:dyDescent="0.2">
      <c r="AJ6726" s="23"/>
      <c r="HH6726"/>
      <c r="IW6726" s="36"/>
      <c r="JI6726"/>
      <c r="JJ6726"/>
      <c r="KX6726" s="23"/>
      <c r="KY6726" s="23"/>
    </row>
    <row r="6727" spans="36:311" x14ac:dyDescent="0.2">
      <c r="AJ6727" s="23"/>
      <c r="HH6727"/>
      <c r="IW6727" s="36"/>
      <c r="JI6727"/>
      <c r="JJ6727"/>
      <c r="KX6727" s="23"/>
      <c r="KY6727" s="23"/>
    </row>
    <row r="6728" spans="36:311" x14ac:dyDescent="0.2">
      <c r="AJ6728" s="23"/>
      <c r="HH6728"/>
      <c r="IW6728" s="36"/>
      <c r="JI6728"/>
      <c r="JJ6728"/>
      <c r="KX6728" s="23"/>
      <c r="KY6728" s="23"/>
    </row>
    <row r="6729" spans="36:311" x14ac:dyDescent="0.2">
      <c r="AJ6729" s="23"/>
      <c r="HH6729"/>
      <c r="IW6729" s="36"/>
      <c r="JI6729"/>
      <c r="JJ6729"/>
      <c r="KX6729" s="23"/>
      <c r="KY6729" s="23"/>
    </row>
    <row r="6730" spans="36:311" x14ac:dyDescent="0.2">
      <c r="AJ6730" s="23"/>
      <c r="HH6730"/>
      <c r="IW6730" s="36"/>
      <c r="JI6730"/>
      <c r="JJ6730"/>
      <c r="KX6730" s="23"/>
      <c r="KY6730" s="23"/>
    </row>
    <row r="6731" spans="36:311" x14ac:dyDescent="0.2">
      <c r="AJ6731" s="23"/>
      <c r="HH6731"/>
      <c r="IW6731" s="36"/>
      <c r="JI6731"/>
      <c r="JJ6731"/>
      <c r="KX6731" s="23"/>
      <c r="KY6731" s="23"/>
    </row>
    <row r="6732" spans="36:311" x14ac:dyDescent="0.2">
      <c r="AJ6732" s="23"/>
      <c r="HH6732"/>
      <c r="IW6732" s="36"/>
      <c r="JI6732"/>
      <c r="JJ6732"/>
      <c r="KX6732" s="23"/>
      <c r="KY6732" s="23"/>
    </row>
    <row r="6733" spans="36:311" x14ac:dyDescent="0.2">
      <c r="AJ6733" s="23"/>
      <c r="HH6733"/>
      <c r="IW6733" s="36"/>
      <c r="JI6733"/>
      <c r="JJ6733"/>
      <c r="KX6733" s="23"/>
      <c r="KY6733" s="23"/>
    </row>
    <row r="6734" spans="36:311" x14ac:dyDescent="0.2">
      <c r="AJ6734" s="23"/>
      <c r="HH6734"/>
      <c r="IW6734" s="36"/>
      <c r="JI6734"/>
      <c r="JJ6734"/>
      <c r="KX6734" s="23"/>
      <c r="KY6734" s="23"/>
    </row>
    <row r="6735" spans="36:311" x14ac:dyDescent="0.2">
      <c r="AJ6735" s="23"/>
      <c r="HH6735"/>
      <c r="IW6735" s="36"/>
      <c r="JI6735"/>
      <c r="JJ6735"/>
      <c r="KX6735" s="23"/>
      <c r="KY6735" s="23"/>
    </row>
    <row r="6736" spans="36:311" x14ac:dyDescent="0.2">
      <c r="AJ6736" s="23"/>
      <c r="HH6736"/>
      <c r="IW6736" s="36"/>
      <c r="JI6736"/>
      <c r="JJ6736"/>
      <c r="KX6736" s="23"/>
      <c r="KY6736" s="23"/>
    </row>
    <row r="6737" spans="36:311" x14ac:dyDescent="0.2">
      <c r="AJ6737" s="23"/>
      <c r="HH6737"/>
      <c r="IW6737" s="36"/>
      <c r="JI6737"/>
      <c r="JJ6737"/>
      <c r="KX6737" s="23"/>
      <c r="KY6737" s="23"/>
    </row>
    <row r="6738" spans="36:311" x14ac:dyDescent="0.2">
      <c r="AJ6738" s="23"/>
      <c r="HH6738"/>
      <c r="IW6738" s="36"/>
      <c r="JI6738"/>
      <c r="JJ6738"/>
      <c r="KX6738" s="23"/>
      <c r="KY6738" s="23"/>
    </row>
    <row r="6739" spans="36:311" x14ac:dyDescent="0.2">
      <c r="AJ6739" s="23"/>
      <c r="HH6739"/>
      <c r="IW6739" s="36"/>
      <c r="JI6739"/>
      <c r="JJ6739"/>
      <c r="KX6739" s="23"/>
      <c r="KY6739" s="23"/>
    </row>
    <row r="6740" spans="36:311" x14ac:dyDescent="0.2">
      <c r="AJ6740" s="23"/>
      <c r="HH6740"/>
      <c r="IW6740" s="36"/>
      <c r="JI6740"/>
      <c r="JJ6740"/>
      <c r="KX6740" s="23"/>
      <c r="KY6740" s="23"/>
    </row>
    <row r="6741" spans="36:311" x14ac:dyDescent="0.2">
      <c r="AJ6741" s="23"/>
      <c r="HH6741"/>
      <c r="IW6741" s="36"/>
      <c r="JI6741"/>
      <c r="JJ6741"/>
      <c r="KX6741" s="23"/>
      <c r="KY6741" s="23"/>
    </row>
    <row r="6742" spans="36:311" x14ac:dyDescent="0.2">
      <c r="AJ6742" s="23"/>
      <c r="HH6742"/>
      <c r="IW6742" s="36"/>
      <c r="JI6742"/>
      <c r="JJ6742"/>
      <c r="KX6742" s="23"/>
      <c r="KY6742" s="23"/>
    </row>
    <row r="6743" spans="36:311" x14ac:dyDescent="0.2">
      <c r="AJ6743" s="23"/>
      <c r="HH6743"/>
      <c r="IW6743" s="36"/>
      <c r="JI6743"/>
      <c r="JJ6743"/>
      <c r="KX6743" s="23"/>
      <c r="KY6743" s="23"/>
    </row>
    <row r="6744" spans="36:311" x14ac:dyDescent="0.2">
      <c r="AJ6744" s="23"/>
      <c r="HH6744"/>
      <c r="IW6744" s="36"/>
      <c r="JI6744"/>
      <c r="JJ6744"/>
      <c r="KX6744" s="23"/>
      <c r="KY6744" s="23"/>
    </row>
    <row r="6745" spans="36:311" x14ac:dyDescent="0.2">
      <c r="AJ6745" s="23"/>
      <c r="HH6745"/>
      <c r="IW6745" s="36"/>
      <c r="JI6745"/>
      <c r="JJ6745"/>
      <c r="KX6745" s="23"/>
      <c r="KY6745" s="23"/>
    </row>
    <row r="6746" spans="36:311" x14ac:dyDescent="0.2">
      <c r="AJ6746" s="23"/>
      <c r="HH6746"/>
      <c r="IW6746" s="36"/>
      <c r="JI6746"/>
      <c r="JJ6746"/>
      <c r="KX6746" s="23"/>
      <c r="KY6746" s="23"/>
    </row>
    <row r="6747" spans="36:311" x14ac:dyDescent="0.2">
      <c r="AJ6747" s="23"/>
      <c r="HH6747"/>
      <c r="IW6747" s="36"/>
      <c r="JI6747"/>
      <c r="JJ6747"/>
      <c r="KX6747" s="23"/>
      <c r="KY6747" s="23"/>
    </row>
    <row r="6748" spans="36:311" x14ac:dyDescent="0.2">
      <c r="AJ6748" s="23"/>
      <c r="HH6748"/>
      <c r="IW6748" s="36"/>
      <c r="JI6748"/>
      <c r="JJ6748"/>
      <c r="KX6748" s="23"/>
      <c r="KY6748" s="23"/>
    </row>
    <row r="6749" spans="36:311" x14ac:dyDescent="0.2">
      <c r="AJ6749" s="23"/>
      <c r="HH6749"/>
      <c r="IW6749" s="36"/>
      <c r="JI6749"/>
      <c r="JJ6749"/>
      <c r="KX6749" s="23"/>
      <c r="KY6749" s="23"/>
    </row>
    <row r="6750" spans="36:311" x14ac:dyDescent="0.2">
      <c r="AJ6750" s="23"/>
      <c r="HH6750"/>
      <c r="IW6750" s="36"/>
      <c r="JI6750"/>
      <c r="JJ6750"/>
      <c r="KX6750" s="23"/>
      <c r="KY6750" s="23"/>
    </row>
    <row r="6751" spans="36:311" x14ac:dyDescent="0.2">
      <c r="AJ6751" s="23"/>
      <c r="HH6751"/>
      <c r="IW6751" s="36"/>
      <c r="JI6751"/>
      <c r="JJ6751"/>
      <c r="KX6751" s="23"/>
      <c r="KY6751" s="23"/>
    </row>
    <row r="6752" spans="36:311" x14ac:dyDescent="0.2">
      <c r="AJ6752" s="23"/>
      <c r="HH6752"/>
      <c r="IW6752" s="36"/>
      <c r="JI6752"/>
      <c r="JJ6752"/>
      <c r="KX6752" s="23"/>
      <c r="KY6752" s="23"/>
    </row>
    <row r="6753" spans="36:311" x14ac:dyDescent="0.2">
      <c r="AJ6753" s="23"/>
      <c r="HH6753"/>
      <c r="IW6753" s="36"/>
      <c r="JI6753"/>
      <c r="JJ6753"/>
      <c r="KX6753" s="23"/>
      <c r="KY6753" s="23"/>
    </row>
    <row r="6754" spans="36:311" x14ac:dyDescent="0.2">
      <c r="AJ6754" s="23"/>
      <c r="HH6754"/>
      <c r="IW6754" s="36"/>
      <c r="JI6754"/>
      <c r="JJ6754"/>
      <c r="KX6754" s="23"/>
      <c r="KY6754" s="23"/>
    </row>
    <row r="6755" spans="36:311" x14ac:dyDescent="0.2">
      <c r="AJ6755" s="23"/>
      <c r="HH6755"/>
      <c r="IW6755" s="36"/>
      <c r="JI6755"/>
      <c r="JJ6755"/>
      <c r="KX6755" s="23"/>
      <c r="KY6755" s="23"/>
    </row>
    <row r="6756" spans="36:311" x14ac:dyDescent="0.2">
      <c r="AJ6756" s="23"/>
      <c r="HH6756"/>
      <c r="IW6756" s="36"/>
      <c r="JI6756"/>
      <c r="JJ6756"/>
      <c r="KX6756" s="23"/>
      <c r="KY6756" s="23"/>
    </row>
    <row r="6757" spans="36:311" x14ac:dyDescent="0.2">
      <c r="AJ6757" s="23"/>
      <c r="HH6757"/>
      <c r="IW6757" s="36"/>
      <c r="JI6757"/>
      <c r="JJ6757"/>
      <c r="KX6757" s="23"/>
      <c r="KY6757" s="23"/>
    </row>
    <row r="6758" spans="36:311" x14ac:dyDescent="0.2">
      <c r="AJ6758" s="23"/>
      <c r="HH6758"/>
      <c r="IW6758" s="36"/>
      <c r="JI6758"/>
      <c r="JJ6758"/>
      <c r="KX6758" s="23"/>
      <c r="KY6758" s="23"/>
    </row>
    <row r="6759" spans="36:311" x14ac:dyDescent="0.2">
      <c r="AJ6759" s="23"/>
      <c r="HH6759"/>
      <c r="IW6759" s="36"/>
      <c r="JI6759"/>
      <c r="JJ6759"/>
      <c r="KX6759" s="23"/>
      <c r="KY6759" s="23"/>
    </row>
    <row r="6760" spans="36:311" x14ac:dyDescent="0.2">
      <c r="AJ6760" s="23"/>
      <c r="HH6760"/>
      <c r="IW6760" s="36"/>
      <c r="JI6760"/>
      <c r="JJ6760"/>
      <c r="KX6760" s="23"/>
      <c r="KY6760" s="23"/>
    </row>
    <row r="6761" spans="36:311" x14ac:dyDescent="0.2">
      <c r="AJ6761" s="23"/>
      <c r="HH6761"/>
      <c r="IW6761" s="36"/>
      <c r="JI6761"/>
      <c r="JJ6761"/>
      <c r="KX6761" s="23"/>
      <c r="KY6761" s="23"/>
    </row>
    <row r="6762" spans="36:311" x14ac:dyDescent="0.2">
      <c r="AJ6762" s="23"/>
      <c r="HH6762"/>
      <c r="IW6762" s="36"/>
      <c r="JI6762"/>
      <c r="JJ6762"/>
      <c r="KX6762" s="23"/>
      <c r="KY6762" s="23"/>
    </row>
    <row r="6763" spans="36:311" x14ac:dyDescent="0.2">
      <c r="AJ6763" s="23"/>
      <c r="HH6763"/>
      <c r="IW6763" s="36"/>
      <c r="JI6763"/>
      <c r="JJ6763"/>
      <c r="KX6763" s="23"/>
      <c r="KY6763" s="23"/>
    </row>
    <row r="6764" spans="36:311" x14ac:dyDescent="0.2">
      <c r="AJ6764" s="23"/>
      <c r="HH6764"/>
      <c r="IW6764" s="36"/>
      <c r="JI6764"/>
      <c r="JJ6764"/>
      <c r="KX6764" s="23"/>
      <c r="KY6764" s="23"/>
    </row>
    <row r="6765" spans="36:311" x14ac:dyDescent="0.2">
      <c r="AJ6765" s="23"/>
      <c r="HH6765"/>
      <c r="IW6765" s="36"/>
      <c r="JI6765"/>
      <c r="JJ6765"/>
      <c r="KX6765" s="23"/>
      <c r="KY6765" s="23"/>
    </row>
    <row r="6766" spans="36:311" x14ac:dyDescent="0.2">
      <c r="AJ6766" s="23"/>
      <c r="HH6766"/>
      <c r="IW6766" s="36"/>
      <c r="JI6766"/>
      <c r="JJ6766"/>
      <c r="KX6766" s="23"/>
      <c r="KY6766" s="23"/>
    </row>
    <row r="6767" spans="36:311" x14ac:dyDescent="0.2">
      <c r="AJ6767" s="23"/>
      <c r="HH6767"/>
      <c r="IW6767" s="36"/>
      <c r="JI6767"/>
      <c r="JJ6767"/>
      <c r="KX6767" s="23"/>
      <c r="KY6767" s="23"/>
    </row>
    <row r="6768" spans="36:311" x14ac:dyDescent="0.2">
      <c r="AJ6768" s="23"/>
      <c r="HH6768"/>
      <c r="IW6768" s="36"/>
      <c r="JI6768"/>
      <c r="JJ6768"/>
      <c r="KX6768" s="23"/>
      <c r="KY6768" s="23"/>
    </row>
    <row r="6769" spans="36:311" x14ac:dyDescent="0.2">
      <c r="AJ6769" s="23"/>
      <c r="HH6769"/>
      <c r="IW6769" s="36"/>
      <c r="JI6769"/>
      <c r="JJ6769"/>
      <c r="KX6769" s="23"/>
      <c r="KY6769" s="23"/>
    </row>
    <row r="6770" spans="36:311" x14ac:dyDescent="0.2">
      <c r="AJ6770" s="23"/>
      <c r="HH6770"/>
      <c r="IW6770" s="36"/>
      <c r="JI6770"/>
      <c r="JJ6770"/>
      <c r="KX6770" s="23"/>
      <c r="KY6770" s="23"/>
    </row>
    <row r="6771" spans="36:311" x14ac:dyDescent="0.2">
      <c r="AJ6771" s="23"/>
      <c r="HH6771"/>
      <c r="IW6771" s="36"/>
      <c r="JI6771"/>
      <c r="JJ6771"/>
      <c r="KX6771" s="23"/>
      <c r="KY6771" s="23"/>
    </row>
    <row r="6772" spans="36:311" x14ac:dyDescent="0.2">
      <c r="AJ6772" s="23"/>
      <c r="HH6772"/>
      <c r="IW6772" s="36"/>
      <c r="JI6772"/>
      <c r="JJ6772"/>
      <c r="KX6772" s="23"/>
      <c r="KY6772" s="23"/>
    </row>
    <row r="6773" spans="36:311" x14ac:dyDescent="0.2">
      <c r="AJ6773" s="23"/>
      <c r="HH6773"/>
      <c r="IW6773" s="36"/>
      <c r="JI6773"/>
      <c r="JJ6773"/>
      <c r="KX6773" s="23"/>
      <c r="KY6773" s="23"/>
    </row>
    <row r="6774" spans="36:311" x14ac:dyDescent="0.2">
      <c r="AJ6774" s="23"/>
      <c r="HH6774"/>
      <c r="IW6774" s="36"/>
      <c r="JI6774"/>
      <c r="JJ6774"/>
      <c r="KX6774" s="23"/>
      <c r="KY6774" s="23"/>
    </row>
    <row r="6775" spans="36:311" x14ac:dyDescent="0.2">
      <c r="AJ6775" s="23"/>
      <c r="HH6775"/>
      <c r="IW6775" s="36"/>
      <c r="JI6775"/>
      <c r="JJ6775"/>
      <c r="KX6775" s="23"/>
      <c r="KY6775" s="23"/>
    </row>
    <row r="6776" spans="36:311" x14ac:dyDescent="0.2">
      <c r="AJ6776" s="23"/>
      <c r="HH6776"/>
      <c r="IW6776" s="36"/>
      <c r="JI6776"/>
      <c r="JJ6776"/>
      <c r="KX6776" s="23"/>
      <c r="KY6776" s="23"/>
    </row>
    <row r="6777" spans="36:311" x14ac:dyDescent="0.2">
      <c r="AJ6777" s="23"/>
      <c r="HH6777"/>
      <c r="IW6777" s="36"/>
      <c r="JI6777"/>
      <c r="JJ6777"/>
      <c r="KX6777" s="23"/>
      <c r="KY6777" s="23"/>
    </row>
    <row r="6778" spans="36:311" x14ac:dyDescent="0.2">
      <c r="AJ6778" s="23"/>
      <c r="HH6778"/>
      <c r="IW6778" s="36"/>
      <c r="JI6778"/>
      <c r="JJ6778"/>
      <c r="KX6778" s="23"/>
      <c r="KY6778" s="23"/>
    </row>
    <row r="6779" spans="36:311" x14ac:dyDescent="0.2">
      <c r="AJ6779" s="23"/>
      <c r="HH6779"/>
      <c r="IW6779" s="36"/>
      <c r="JI6779"/>
      <c r="JJ6779"/>
      <c r="KX6779" s="23"/>
      <c r="KY6779" s="23"/>
    </row>
    <row r="6780" spans="36:311" x14ac:dyDescent="0.2">
      <c r="AJ6780" s="23"/>
      <c r="HH6780"/>
      <c r="IW6780" s="36"/>
      <c r="JI6780"/>
      <c r="JJ6780"/>
      <c r="KX6780" s="23"/>
      <c r="KY6780" s="23"/>
    </row>
    <row r="6781" spans="36:311" x14ac:dyDescent="0.2">
      <c r="AJ6781" s="23"/>
      <c r="HH6781"/>
      <c r="IW6781" s="36"/>
      <c r="JI6781"/>
      <c r="JJ6781"/>
      <c r="KX6781" s="23"/>
      <c r="KY6781" s="23"/>
    </row>
    <row r="6782" spans="36:311" x14ac:dyDescent="0.2">
      <c r="AJ6782" s="23"/>
      <c r="HH6782"/>
      <c r="IW6782" s="36"/>
      <c r="JI6782"/>
      <c r="JJ6782"/>
      <c r="KX6782" s="23"/>
      <c r="KY6782" s="23"/>
    </row>
    <row r="6783" spans="36:311" x14ac:dyDescent="0.2">
      <c r="AJ6783" s="23"/>
      <c r="HH6783"/>
      <c r="IW6783" s="36"/>
      <c r="JI6783"/>
      <c r="JJ6783"/>
      <c r="KX6783" s="23"/>
      <c r="KY6783" s="23"/>
    </row>
    <row r="6784" spans="36:311" x14ac:dyDescent="0.2">
      <c r="AJ6784" s="23"/>
      <c r="HH6784"/>
      <c r="IW6784" s="36"/>
      <c r="JI6784"/>
      <c r="JJ6784"/>
      <c r="KX6784" s="23"/>
      <c r="KY6784" s="23"/>
    </row>
    <row r="6785" spans="36:311" x14ac:dyDescent="0.2">
      <c r="AJ6785" s="23"/>
      <c r="HH6785"/>
      <c r="IW6785" s="36"/>
      <c r="JI6785"/>
      <c r="JJ6785"/>
      <c r="KX6785" s="23"/>
      <c r="KY6785" s="23"/>
    </row>
    <row r="6786" spans="36:311" x14ac:dyDescent="0.2">
      <c r="AJ6786" s="23"/>
      <c r="HH6786"/>
      <c r="IW6786" s="36"/>
      <c r="JI6786"/>
      <c r="JJ6786"/>
      <c r="KX6786" s="23"/>
      <c r="KY6786" s="23"/>
    </row>
    <row r="6787" spans="36:311" x14ac:dyDescent="0.2">
      <c r="AJ6787" s="23"/>
      <c r="HH6787"/>
      <c r="IW6787" s="36"/>
      <c r="JI6787"/>
      <c r="JJ6787"/>
      <c r="KX6787" s="23"/>
      <c r="KY6787" s="23"/>
    </row>
    <row r="6788" spans="36:311" x14ac:dyDescent="0.2">
      <c r="AJ6788" s="23"/>
      <c r="HH6788"/>
      <c r="IW6788" s="36"/>
      <c r="JI6788"/>
      <c r="JJ6788"/>
      <c r="KX6788" s="23"/>
      <c r="KY6788" s="23"/>
    </row>
    <row r="6789" spans="36:311" x14ac:dyDescent="0.2">
      <c r="AJ6789" s="23"/>
      <c r="HH6789"/>
      <c r="IW6789" s="36"/>
      <c r="JI6789"/>
      <c r="JJ6789"/>
      <c r="KX6789" s="23"/>
      <c r="KY6789" s="23"/>
    </row>
    <row r="6790" spans="36:311" x14ac:dyDescent="0.2">
      <c r="AJ6790" s="23"/>
      <c r="HH6790"/>
      <c r="IW6790" s="36"/>
      <c r="JI6790"/>
      <c r="JJ6790"/>
      <c r="KX6790" s="23"/>
      <c r="KY6790" s="23"/>
    </row>
    <row r="6791" spans="36:311" x14ac:dyDescent="0.2">
      <c r="AJ6791" s="23"/>
      <c r="HH6791"/>
      <c r="IW6791" s="36"/>
      <c r="JI6791"/>
      <c r="JJ6791"/>
      <c r="KX6791" s="23"/>
      <c r="KY6791" s="23"/>
    </row>
    <row r="6792" spans="36:311" x14ac:dyDescent="0.2">
      <c r="AJ6792" s="23"/>
      <c r="HH6792"/>
      <c r="IW6792" s="36"/>
      <c r="JI6792"/>
      <c r="JJ6792"/>
      <c r="KX6792" s="23"/>
      <c r="KY6792" s="23"/>
    </row>
    <row r="6793" spans="36:311" x14ac:dyDescent="0.2">
      <c r="AJ6793" s="23"/>
      <c r="HH6793"/>
      <c r="IW6793" s="36"/>
      <c r="JI6793"/>
      <c r="JJ6793"/>
      <c r="KX6793" s="23"/>
      <c r="KY6793" s="23"/>
    </row>
    <row r="6794" spans="36:311" x14ac:dyDescent="0.2">
      <c r="AJ6794" s="23"/>
      <c r="HH6794"/>
      <c r="IW6794" s="36"/>
      <c r="JI6794"/>
      <c r="JJ6794"/>
      <c r="KX6794" s="23"/>
      <c r="KY6794" s="23"/>
    </row>
    <row r="6795" spans="36:311" x14ac:dyDescent="0.2">
      <c r="AJ6795" s="23"/>
      <c r="HH6795"/>
      <c r="IW6795" s="36"/>
      <c r="JI6795"/>
      <c r="JJ6795"/>
      <c r="KX6795" s="23"/>
      <c r="KY6795" s="23"/>
    </row>
    <row r="6796" spans="36:311" x14ac:dyDescent="0.2">
      <c r="AJ6796" s="23"/>
      <c r="HH6796"/>
      <c r="IW6796" s="36"/>
      <c r="JI6796"/>
      <c r="JJ6796"/>
      <c r="KX6796" s="23"/>
      <c r="KY6796" s="23"/>
    </row>
    <row r="6797" spans="36:311" x14ac:dyDescent="0.2">
      <c r="AJ6797" s="23"/>
      <c r="HH6797"/>
      <c r="IW6797" s="36"/>
      <c r="JI6797"/>
      <c r="JJ6797"/>
      <c r="KX6797" s="23"/>
      <c r="KY6797" s="23"/>
    </row>
    <row r="6798" spans="36:311" x14ac:dyDescent="0.2">
      <c r="AJ6798" s="23"/>
      <c r="HH6798"/>
      <c r="IW6798" s="36"/>
      <c r="JI6798"/>
      <c r="JJ6798"/>
      <c r="KX6798" s="23"/>
      <c r="KY6798" s="23"/>
    </row>
    <row r="6799" spans="36:311" x14ac:dyDescent="0.2">
      <c r="AJ6799" s="23"/>
      <c r="HH6799"/>
      <c r="IW6799" s="36"/>
      <c r="JI6799"/>
      <c r="JJ6799"/>
      <c r="KX6799" s="23"/>
      <c r="KY6799" s="23"/>
    </row>
    <row r="6800" spans="36:311" x14ac:dyDescent="0.2">
      <c r="AJ6800" s="23"/>
      <c r="HH6800"/>
      <c r="IW6800" s="36"/>
      <c r="JI6800"/>
      <c r="JJ6800"/>
      <c r="KX6800" s="23"/>
      <c r="KY6800" s="23"/>
    </row>
    <row r="6801" spans="36:311" x14ac:dyDescent="0.2">
      <c r="AJ6801" s="23"/>
      <c r="HH6801"/>
      <c r="IW6801" s="36"/>
      <c r="JI6801"/>
      <c r="JJ6801"/>
      <c r="KX6801" s="23"/>
      <c r="KY6801" s="23"/>
    </row>
    <row r="6802" spans="36:311" x14ac:dyDescent="0.2">
      <c r="AJ6802" s="23"/>
      <c r="HH6802"/>
      <c r="IW6802" s="36"/>
      <c r="JI6802"/>
      <c r="JJ6802"/>
      <c r="KX6802" s="23"/>
      <c r="KY6802" s="23"/>
    </row>
    <row r="6803" spans="36:311" x14ac:dyDescent="0.2">
      <c r="AJ6803" s="23"/>
      <c r="HH6803"/>
      <c r="IW6803" s="36"/>
      <c r="JI6803"/>
      <c r="JJ6803"/>
      <c r="KX6803" s="23"/>
      <c r="KY6803" s="23"/>
    </row>
    <row r="6804" spans="36:311" x14ac:dyDescent="0.2">
      <c r="AJ6804" s="23"/>
      <c r="HH6804"/>
      <c r="IW6804" s="36"/>
      <c r="JI6804"/>
      <c r="JJ6804"/>
      <c r="KX6804" s="23"/>
      <c r="KY6804" s="23"/>
    </row>
    <row r="6805" spans="36:311" x14ac:dyDescent="0.2">
      <c r="AJ6805" s="23"/>
      <c r="HH6805"/>
      <c r="IW6805" s="36"/>
      <c r="JI6805"/>
      <c r="JJ6805"/>
      <c r="KX6805" s="23"/>
      <c r="KY6805" s="23"/>
    </row>
    <row r="6806" spans="36:311" x14ac:dyDescent="0.2">
      <c r="AJ6806" s="23"/>
      <c r="HH6806"/>
      <c r="IW6806" s="36"/>
      <c r="JI6806"/>
      <c r="JJ6806"/>
      <c r="KX6806" s="23"/>
      <c r="KY6806" s="23"/>
    </row>
    <row r="6807" spans="36:311" x14ac:dyDescent="0.2">
      <c r="AJ6807" s="23"/>
      <c r="HH6807"/>
      <c r="IW6807" s="36"/>
      <c r="JI6807"/>
      <c r="JJ6807"/>
      <c r="KX6807" s="23"/>
      <c r="KY6807" s="23"/>
    </row>
    <row r="6808" spans="36:311" x14ac:dyDescent="0.2">
      <c r="AJ6808" s="23"/>
      <c r="HH6808"/>
      <c r="IW6808" s="36"/>
      <c r="JI6808"/>
      <c r="JJ6808"/>
      <c r="KX6808" s="23"/>
      <c r="KY6808" s="23"/>
    </row>
    <row r="6809" spans="36:311" x14ac:dyDescent="0.2">
      <c r="AJ6809" s="23"/>
      <c r="HH6809"/>
      <c r="IW6809" s="36"/>
      <c r="JI6809"/>
      <c r="JJ6809"/>
      <c r="KX6809" s="23"/>
      <c r="KY6809" s="23"/>
    </row>
    <row r="6810" spans="36:311" x14ac:dyDescent="0.2">
      <c r="AJ6810" s="23"/>
      <c r="HH6810"/>
      <c r="IW6810" s="36"/>
      <c r="JI6810"/>
      <c r="JJ6810"/>
      <c r="KX6810" s="23"/>
      <c r="KY6810" s="23"/>
    </row>
    <row r="6811" spans="36:311" x14ac:dyDescent="0.2">
      <c r="AJ6811" s="23"/>
      <c r="HH6811"/>
      <c r="IW6811" s="36"/>
      <c r="JI6811"/>
      <c r="JJ6811"/>
      <c r="KX6811" s="23"/>
      <c r="KY6811" s="23"/>
    </row>
    <row r="6812" spans="36:311" x14ac:dyDescent="0.2">
      <c r="AJ6812" s="23"/>
      <c r="HH6812"/>
      <c r="IW6812" s="36"/>
      <c r="JI6812"/>
      <c r="JJ6812"/>
      <c r="KX6812" s="23"/>
      <c r="KY6812" s="23"/>
    </row>
    <row r="6813" spans="36:311" x14ac:dyDescent="0.2">
      <c r="AJ6813" s="23"/>
      <c r="HH6813"/>
      <c r="IW6813" s="36"/>
      <c r="JI6813"/>
      <c r="JJ6813"/>
      <c r="KX6813" s="23"/>
      <c r="KY6813" s="23"/>
    </row>
    <row r="6814" spans="36:311" x14ac:dyDescent="0.2">
      <c r="AJ6814" s="23"/>
      <c r="HH6814"/>
      <c r="IW6814" s="36"/>
      <c r="JI6814"/>
      <c r="JJ6814"/>
      <c r="KX6814" s="23"/>
      <c r="KY6814" s="23"/>
    </row>
    <row r="6815" spans="36:311" x14ac:dyDescent="0.2">
      <c r="AJ6815" s="23"/>
      <c r="HH6815"/>
      <c r="IW6815" s="36"/>
      <c r="JI6815"/>
      <c r="JJ6815"/>
      <c r="KX6815" s="23"/>
      <c r="KY6815" s="23"/>
    </row>
    <row r="6816" spans="36:311" x14ac:dyDescent="0.2">
      <c r="AJ6816" s="23"/>
      <c r="HH6816"/>
      <c r="IW6816" s="36"/>
      <c r="JI6816"/>
      <c r="JJ6816"/>
      <c r="KX6816" s="23"/>
      <c r="KY6816" s="23"/>
    </row>
    <row r="6817" spans="36:311" x14ac:dyDescent="0.2">
      <c r="AJ6817" s="23"/>
      <c r="HH6817"/>
      <c r="IW6817" s="36"/>
      <c r="JI6817"/>
      <c r="JJ6817"/>
      <c r="KX6817" s="23"/>
      <c r="KY6817" s="23"/>
    </row>
    <row r="6818" spans="36:311" x14ac:dyDescent="0.2">
      <c r="AJ6818" s="23"/>
      <c r="HH6818"/>
      <c r="IW6818" s="36"/>
      <c r="JI6818"/>
      <c r="JJ6818"/>
      <c r="KX6818" s="23"/>
      <c r="KY6818" s="23"/>
    </row>
    <row r="6819" spans="36:311" x14ac:dyDescent="0.2">
      <c r="AJ6819" s="23"/>
      <c r="HH6819"/>
      <c r="IW6819" s="36"/>
      <c r="JI6819"/>
      <c r="JJ6819"/>
      <c r="KX6819" s="23"/>
      <c r="KY6819" s="23"/>
    </row>
    <row r="6820" spans="36:311" x14ac:dyDescent="0.2">
      <c r="AJ6820" s="23"/>
      <c r="HH6820"/>
      <c r="IW6820" s="36"/>
      <c r="JI6820"/>
      <c r="JJ6820"/>
      <c r="KX6820" s="23"/>
      <c r="KY6820" s="23"/>
    </row>
    <row r="6821" spans="36:311" x14ac:dyDescent="0.2">
      <c r="AJ6821" s="23"/>
      <c r="HH6821"/>
      <c r="IW6821" s="36"/>
      <c r="JI6821"/>
      <c r="JJ6821"/>
      <c r="KX6821" s="23"/>
      <c r="KY6821" s="23"/>
    </row>
    <row r="6822" spans="36:311" x14ac:dyDescent="0.2">
      <c r="AJ6822" s="23"/>
      <c r="HH6822"/>
      <c r="IW6822" s="36"/>
      <c r="JI6822"/>
      <c r="JJ6822"/>
      <c r="KX6822" s="23"/>
      <c r="KY6822" s="23"/>
    </row>
    <row r="6823" spans="36:311" x14ac:dyDescent="0.2">
      <c r="AJ6823" s="23"/>
      <c r="HH6823"/>
      <c r="IW6823" s="36"/>
      <c r="JI6823"/>
      <c r="JJ6823"/>
      <c r="KX6823" s="23"/>
      <c r="KY6823" s="23"/>
    </row>
    <row r="6824" spans="36:311" x14ac:dyDescent="0.2">
      <c r="AJ6824" s="23"/>
      <c r="HH6824"/>
      <c r="IW6824" s="36"/>
      <c r="JI6824"/>
      <c r="JJ6824"/>
      <c r="KX6824" s="23"/>
      <c r="KY6824" s="23"/>
    </row>
    <row r="6825" spans="36:311" x14ac:dyDescent="0.2">
      <c r="AJ6825" s="23"/>
      <c r="HH6825"/>
      <c r="IW6825" s="36"/>
      <c r="JI6825"/>
      <c r="JJ6825"/>
      <c r="KX6825" s="23"/>
      <c r="KY6825" s="23"/>
    </row>
    <row r="6826" spans="36:311" x14ac:dyDescent="0.2">
      <c r="AJ6826" s="23"/>
      <c r="HH6826"/>
      <c r="IW6826" s="36"/>
      <c r="JI6826"/>
      <c r="JJ6826"/>
      <c r="KX6826" s="23"/>
      <c r="KY6826" s="23"/>
    </row>
    <row r="6827" spans="36:311" x14ac:dyDescent="0.2">
      <c r="AJ6827" s="23"/>
      <c r="HH6827"/>
      <c r="IW6827" s="36"/>
      <c r="JI6827"/>
      <c r="JJ6827"/>
      <c r="KX6827" s="23"/>
      <c r="KY6827" s="23"/>
    </row>
    <row r="6828" spans="36:311" x14ac:dyDescent="0.2">
      <c r="AJ6828" s="23"/>
      <c r="HH6828"/>
      <c r="IW6828" s="36"/>
      <c r="JI6828"/>
      <c r="JJ6828"/>
      <c r="KX6828" s="23"/>
      <c r="KY6828" s="23"/>
    </row>
    <row r="6829" spans="36:311" x14ac:dyDescent="0.2">
      <c r="AJ6829" s="23"/>
      <c r="HH6829"/>
      <c r="IW6829" s="36"/>
      <c r="JI6829"/>
      <c r="JJ6829"/>
      <c r="KX6829" s="23"/>
      <c r="KY6829" s="23"/>
    </row>
    <row r="6830" spans="36:311" x14ac:dyDescent="0.2">
      <c r="AJ6830" s="23"/>
      <c r="HH6830"/>
      <c r="IW6830" s="36"/>
      <c r="JI6830"/>
      <c r="JJ6830"/>
      <c r="KX6830" s="23"/>
      <c r="KY6830" s="23"/>
    </row>
    <row r="6831" spans="36:311" x14ac:dyDescent="0.2">
      <c r="AJ6831" s="23"/>
      <c r="HH6831"/>
      <c r="IW6831" s="36"/>
      <c r="JI6831"/>
      <c r="JJ6831"/>
      <c r="KX6831" s="23"/>
      <c r="KY6831" s="23"/>
    </row>
    <row r="6832" spans="36:311" x14ac:dyDescent="0.2">
      <c r="AJ6832" s="23"/>
      <c r="HH6832"/>
      <c r="IW6832" s="36"/>
      <c r="JI6832"/>
      <c r="JJ6832"/>
      <c r="KX6832" s="23"/>
      <c r="KY6832" s="23"/>
    </row>
    <row r="6833" spans="36:311" x14ac:dyDescent="0.2">
      <c r="AJ6833" s="23"/>
      <c r="HH6833"/>
      <c r="IW6833" s="36"/>
      <c r="JI6833"/>
      <c r="JJ6833"/>
      <c r="KX6833" s="23"/>
      <c r="KY6833" s="23"/>
    </row>
    <row r="6834" spans="36:311" x14ac:dyDescent="0.2">
      <c r="AJ6834" s="23"/>
      <c r="HH6834"/>
      <c r="IW6834" s="36"/>
      <c r="JI6834"/>
      <c r="JJ6834"/>
      <c r="KX6834" s="23"/>
      <c r="KY6834" s="23"/>
    </row>
    <row r="6835" spans="36:311" x14ac:dyDescent="0.2">
      <c r="AJ6835" s="23"/>
      <c r="HH6835"/>
      <c r="IW6835" s="36"/>
      <c r="JI6835"/>
      <c r="JJ6835"/>
      <c r="KX6835" s="23"/>
      <c r="KY6835" s="23"/>
    </row>
    <row r="6836" spans="36:311" x14ac:dyDescent="0.2">
      <c r="AJ6836" s="23"/>
      <c r="HH6836"/>
      <c r="IW6836" s="36"/>
      <c r="JI6836"/>
      <c r="JJ6836"/>
      <c r="KX6836" s="23"/>
      <c r="KY6836" s="23"/>
    </row>
    <row r="6837" spans="36:311" x14ac:dyDescent="0.2">
      <c r="AJ6837" s="23"/>
      <c r="HH6837"/>
      <c r="IW6837" s="36"/>
      <c r="JI6837"/>
      <c r="JJ6837"/>
      <c r="KX6837" s="23"/>
      <c r="KY6837" s="23"/>
    </row>
    <row r="6838" spans="36:311" x14ac:dyDescent="0.2">
      <c r="AJ6838" s="23"/>
      <c r="HH6838"/>
      <c r="IW6838" s="36"/>
      <c r="JI6838"/>
      <c r="JJ6838"/>
      <c r="KX6838" s="23"/>
      <c r="KY6838" s="23"/>
    </row>
    <row r="6839" spans="36:311" x14ac:dyDescent="0.2">
      <c r="AJ6839" s="23"/>
      <c r="HH6839"/>
      <c r="IW6839" s="36"/>
      <c r="JI6839"/>
      <c r="JJ6839"/>
      <c r="KX6839" s="23"/>
      <c r="KY6839" s="23"/>
    </row>
    <row r="6840" spans="36:311" x14ac:dyDescent="0.2">
      <c r="AJ6840" s="23"/>
      <c r="HH6840"/>
      <c r="IW6840" s="36"/>
      <c r="JI6840"/>
      <c r="JJ6840"/>
      <c r="KX6840" s="23"/>
      <c r="KY6840" s="23"/>
    </row>
    <row r="6841" spans="36:311" x14ac:dyDescent="0.2">
      <c r="AJ6841" s="23"/>
      <c r="HH6841"/>
      <c r="IW6841" s="36"/>
      <c r="JI6841"/>
      <c r="JJ6841"/>
      <c r="KX6841" s="23"/>
      <c r="KY6841" s="23"/>
    </row>
    <row r="6842" spans="36:311" x14ac:dyDescent="0.2">
      <c r="AJ6842" s="23"/>
      <c r="HH6842"/>
      <c r="IW6842" s="36"/>
      <c r="JI6842"/>
      <c r="JJ6842"/>
      <c r="KX6842" s="23"/>
      <c r="KY6842" s="23"/>
    </row>
    <row r="6843" spans="36:311" x14ac:dyDescent="0.2">
      <c r="AJ6843" s="23"/>
      <c r="HH6843"/>
      <c r="IW6843" s="36"/>
      <c r="JI6843"/>
      <c r="JJ6843"/>
      <c r="KX6843" s="23"/>
      <c r="KY6843" s="23"/>
    </row>
    <row r="6844" spans="36:311" x14ac:dyDescent="0.2">
      <c r="AJ6844" s="23"/>
      <c r="HH6844"/>
      <c r="IW6844" s="36"/>
      <c r="JI6844"/>
      <c r="JJ6844"/>
      <c r="KX6844" s="23"/>
      <c r="KY6844" s="23"/>
    </row>
    <row r="6845" spans="36:311" x14ac:dyDescent="0.2">
      <c r="AJ6845" s="23"/>
      <c r="HH6845"/>
      <c r="IW6845" s="36"/>
      <c r="JI6845"/>
      <c r="JJ6845"/>
      <c r="KX6845" s="23"/>
      <c r="KY6845" s="23"/>
    </row>
    <row r="6846" spans="36:311" x14ac:dyDescent="0.2">
      <c r="AJ6846" s="23"/>
      <c r="HH6846"/>
      <c r="IW6846" s="36"/>
      <c r="JI6846"/>
      <c r="JJ6846"/>
      <c r="KX6846" s="23"/>
      <c r="KY6846" s="23"/>
    </row>
    <row r="6847" spans="36:311" x14ac:dyDescent="0.2">
      <c r="AJ6847" s="23"/>
      <c r="HH6847"/>
      <c r="IW6847" s="36"/>
      <c r="JI6847"/>
      <c r="JJ6847"/>
      <c r="KX6847" s="23"/>
      <c r="KY6847" s="23"/>
    </row>
    <row r="6848" spans="36:311" x14ac:dyDescent="0.2">
      <c r="AJ6848" s="23"/>
      <c r="HH6848"/>
      <c r="IW6848" s="36"/>
      <c r="JI6848"/>
      <c r="JJ6848"/>
      <c r="KX6848" s="23"/>
      <c r="KY6848" s="23"/>
    </row>
    <row r="6849" spans="36:311" x14ac:dyDescent="0.2">
      <c r="AJ6849" s="23"/>
      <c r="HH6849"/>
      <c r="IW6849" s="36"/>
      <c r="JI6849"/>
      <c r="JJ6849"/>
      <c r="KX6849" s="23"/>
      <c r="KY6849" s="23"/>
    </row>
    <row r="6850" spans="36:311" x14ac:dyDescent="0.2">
      <c r="AJ6850" s="23"/>
      <c r="HH6850"/>
      <c r="IW6850" s="36"/>
      <c r="JI6850"/>
      <c r="JJ6850"/>
      <c r="KX6850" s="23"/>
      <c r="KY6850" s="23"/>
    </row>
    <row r="6851" spans="36:311" x14ac:dyDescent="0.2">
      <c r="AJ6851" s="23"/>
      <c r="HH6851"/>
      <c r="IW6851" s="36"/>
      <c r="JI6851"/>
      <c r="JJ6851"/>
      <c r="KX6851" s="23"/>
      <c r="KY6851" s="23"/>
    </row>
    <row r="6852" spans="36:311" x14ac:dyDescent="0.2">
      <c r="AJ6852" s="23"/>
      <c r="HH6852"/>
      <c r="IW6852" s="36"/>
      <c r="JI6852"/>
      <c r="JJ6852"/>
      <c r="KX6852" s="23"/>
      <c r="KY6852" s="23"/>
    </row>
    <row r="6853" spans="36:311" x14ac:dyDescent="0.2">
      <c r="AJ6853" s="23"/>
      <c r="HH6853"/>
      <c r="IW6853" s="36"/>
      <c r="JI6853"/>
      <c r="JJ6853"/>
      <c r="KX6853" s="23"/>
      <c r="KY6853" s="23"/>
    </row>
    <row r="6854" spans="36:311" x14ac:dyDescent="0.2">
      <c r="AJ6854" s="23"/>
      <c r="HH6854"/>
      <c r="IW6854" s="36"/>
      <c r="JI6854"/>
      <c r="JJ6854"/>
      <c r="KX6854" s="23"/>
      <c r="KY6854" s="23"/>
    </row>
    <row r="6855" spans="36:311" x14ac:dyDescent="0.2">
      <c r="AJ6855" s="23"/>
      <c r="HH6855"/>
      <c r="IW6855" s="36"/>
      <c r="JI6855"/>
      <c r="JJ6855"/>
      <c r="KX6855" s="23"/>
      <c r="KY6855" s="23"/>
    </row>
    <row r="6856" spans="36:311" x14ac:dyDescent="0.2">
      <c r="AJ6856" s="23"/>
      <c r="HH6856"/>
      <c r="IW6856" s="36"/>
      <c r="JI6856"/>
      <c r="JJ6856"/>
      <c r="KX6856" s="23"/>
      <c r="KY6856" s="23"/>
    </row>
    <row r="6857" spans="36:311" x14ac:dyDescent="0.2">
      <c r="AJ6857" s="23"/>
      <c r="HH6857"/>
      <c r="IW6857" s="36"/>
      <c r="JI6857"/>
      <c r="JJ6857"/>
      <c r="KX6857" s="23"/>
      <c r="KY6857" s="23"/>
    </row>
    <row r="6858" spans="36:311" x14ac:dyDescent="0.2">
      <c r="AJ6858" s="23"/>
      <c r="HH6858"/>
      <c r="IW6858" s="36"/>
      <c r="JI6858"/>
      <c r="JJ6858"/>
      <c r="KX6858" s="23"/>
      <c r="KY6858" s="23"/>
    </row>
    <row r="6859" spans="36:311" x14ac:dyDescent="0.2">
      <c r="AJ6859" s="23"/>
      <c r="HH6859"/>
      <c r="IW6859" s="36"/>
      <c r="JI6859"/>
      <c r="JJ6859"/>
      <c r="KX6859" s="23"/>
      <c r="KY6859" s="23"/>
    </row>
    <row r="6860" spans="36:311" x14ac:dyDescent="0.2">
      <c r="AJ6860" s="23"/>
      <c r="HH6860"/>
      <c r="IW6860" s="36"/>
      <c r="JI6860"/>
      <c r="JJ6860"/>
      <c r="KX6860" s="23"/>
      <c r="KY6860" s="23"/>
    </row>
    <row r="6861" spans="36:311" x14ac:dyDescent="0.2">
      <c r="AJ6861" s="23"/>
      <c r="HH6861"/>
      <c r="IW6861" s="36"/>
      <c r="JI6861"/>
      <c r="JJ6861"/>
      <c r="KX6861" s="23"/>
      <c r="KY6861" s="23"/>
    </row>
    <row r="6862" spans="36:311" x14ac:dyDescent="0.2">
      <c r="AJ6862" s="23"/>
      <c r="HH6862"/>
      <c r="IW6862" s="36"/>
      <c r="JI6862"/>
      <c r="JJ6862"/>
      <c r="KX6862" s="23"/>
      <c r="KY6862" s="23"/>
    </row>
    <row r="6863" spans="36:311" x14ac:dyDescent="0.2">
      <c r="AJ6863" s="23"/>
      <c r="HH6863"/>
      <c r="IW6863" s="36"/>
      <c r="JI6863"/>
      <c r="JJ6863"/>
      <c r="KX6863" s="23"/>
      <c r="KY6863" s="23"/>
    </row>
    <row r="6864" spans="36:311" x14ac:dyDescent="0.2">
      <c r="AJ6864" s="23"/>
      <c r="HH6864"/>
      <c r="IW6864" s="36"/>
      <c r="JI6864"/>
      <c r="JJ6864"/>
      <c r="KX6864" s="23"/>
      <c r="KY6864" s="23"/>
    </row>
    <row r="6865" spans="36:311" x14ac:dyDescent="0.2">
      <c r="AJ6865" s="23"/>
      <c r="HH6865"/>
      <c r="IW6865" s="36"/>
      <c r="JI6865"/>
      <c r="JJ6865"/>
      <c r="KX6865" s="23"/>
      <c r="KY6865" s="23"/>
    </row>
    <row r="6866" spans="36:311" x14ac:dyDescent="0.2">
      <c r="AJ6866" s="23"/>
      <c r="HH6866"/>
      <c r="IW6866" s="36"/>
      <c r="JI6866"/>
      <c r="JJ6866"/>
      <c r="KX6866" s="23"/>
      <c r="KY6866" s="23"/>
    </row>
    <row r="6867" spans="36:311" x14ac:dyDescent="0.2">
      <c r="AJ6867" s="23"/>
      <c r="HH6867"/>
      <c r="IW6867" s="36"/>
      <c r="JI6867"/>
      <c r="JJ6867"/>
      <c r="KX6867" s="23"/>
      <c r="KY6867" s="23"/>
    </row>
    <row r="6868" spans="36:311" x14ac:dyDescent="0.2">
      <c r="AJ6868" s="23"/>
      <c r="HH6868"/>
      <c r="IW6868" s="36"/>
      <c r="JI6868"/>
      <c r="JJ6868"/>
      <c r="KX6868" s="23"/>
      <c r="KY6868" s="23"/>
    </row>
    <row r="6869" spans="36:311" x14ac:dyDescent="0.2">
      <c r="AJ6869" s="23"/>
      <c r="HH6869"/>
      <c r="IW6869" s="36"/>
      <c r="JI6869"/>
      <c r="JJ6869"/>
      <c r="KX6869" s="23"/>
      <c r="KY6869" s="23"/>
    </row>
    <row r="6870" spans="36:311" x14ac:dyDescent="0.2">
      <c r="AJ6870" s="23"/>
      <c r="HH6870"/>
      <c r="IW6870" s="36"/>
      <c r="JI6870"/>
      <c r="JJ6870"/>
      <c r="KX6870" s="23"/>
      <c r="KY6870" s="23"/>
    </row>
    <row r="6871" spans="36:311" x14ac:dyDescent="0.2">
      <c r="AJ6871" s="23"/>
      <c r="HH6871"/>
      <c r="IW6871" s="36"/>
      <c r="JI6871"/>
      <c r="JJ6871"/>
      <c r="KX6871" s="23"/>
      <c r="KY6871" s="23"/>
    </row>
    <row r="6872" spans="36:311" x14ac:dyDescent="0.2">
      <c r="AJ6872" s="23"/>
      <c r="HH6872"/>
      <c r="IW6872" s="36"/>
      <c r="JI6872"/>
      <c r="JJ6872"/>
      <c r="KX6872" s="23"/>
      <c r="KY6872" s="23"/>
    </row>
    <row r="6873" spans="36:311" x14ac:dyDescent="0.2">
      <c r="AJ6873" s="23"/>
      <c r="HH6873"/>
      <c r="IW6873" s="36"/>
      <c r="JI6873"/>
      <c r="JJ6873"/>
      <c r="KX6873" s="23"/>
      <c r="KY6873" s="23"/>
    </row>
    <row r="6874" spans="36:311" x14ac:dyDescent="0.2">
      <c r="AJ6874" s="23"/>
      <c r="HH6874"/>
      <c r="IW6874" s="36"/>
      <c r="JI6874"/>
      <c r="JJ6874"/>
      <c r="KX6874" s="23"/>
      <c r="KY6874" s="23"/>
    </row>
    <row r="6875" spans="36:311" x14ac:dyDescent="0.2">
      <c r="AJ6875" s="23"/>
      <c r="HH6875"/>
      <c r="IW6875" s="36"/>
      <c r="JI6875"/>
      <c r="JJ6875"/>
      <c r="KX6875" s="23"/>
      <c r="KY6875" s="23"/>
    </row>
    <row r="6876" spans="36:311" x14ac:dyDescent="0.2">
      <c r="AJ6876" s="23"/>
      <c r="HH6876"/>
      <c r="IW6876" s="36"/>
      <c r="JI6876"/>
      <c r="JJ6876"/>
      <c r="KX6876" s="23"/>
      <c r="KY6876" s="23"/>
    </row>
    <row r="6877" spans="36:311" x14ac:dyDescent="0.2">
      <c r="AJ6877" s="23"/>
      <c r="HH6877"/>
      <c r="IW6877" s="36"/>
      <c r="JI6877"/>
      <c r="JJ6877"/>
      <c r="KX6877" s="23"/>
      <c r="KY6877" s="23"/>
    </row>
    <row r="6878" spans="36:311" x14ac:dyDescent="0.2">
      <c r="AJ6878" s="23"/>
      <c r="HH6878"/>
      <c r="IW6878" s="36"/>
      <c r="JI6878"/>
      <c r="JJ6878"/>
      <c r="KX6878" s="23"/>
      <c r="KY6878" s="23"/>
    </row>
    <row r="6879" spans="36:311" x14ac:dyDescent="0.2">
      <c r="AJ6879" s="23"/>
      <c r="HH6879"/>
      <c r="IW6879" s="36"/>
      <c r="JI6879"/>
      <c r="JJ6879"/>
      <c r="KX6879" s="23"/>
      <c r="KY6879" s="23"/>
    </row>
    <row r="6880" spans="36:311" x14ac:dyDescent="0.2">
      <c r="AJ6880" s="23"/>
      <c r="HH6880"/>
      <c r="IW6880" s="36"/>
      <c r="JI6880"/>
      <c r="JJ6880"/>
      <c r="KX6880" s="23"/>
      <c r="KY6880" s="23"/>
    </row>
    <row r="6881" spans="36:311" x14ac:dyDescent="0.2">
      <c r="AJ6881" s="23"/>
      <c r="HH6881"/>
      <c r="IW6881" s="36"/>
      <c r="JI6881"/>
      <c r="JJ6881"/>
      <c r="KX6881" s="23"/>
      <c r="KY6881" s="23"/>
    </row>
    <row r="6882" spans="36:311" x14ac:dyDescent="0.2">
      <c r="AJ6882" s="23"/>
      <c r="HH6882"/>
      <c r="IW6882" s="36"/>
      <c r="JI6882"/>
      <c r="JJ6882"/>
      <c r="KX6882" s="23"/>
      <c r="KY6882" s="23"/>
    </row>
    <row r="6883" spans="36:311" x14ac:dyDescent="0.2">
      <c r="AJ6883" s="23"/>
      <c r="HH6883"/>
      <c r="IW6883" s="36"/>
      <c r="JI6883"/>
      <c r="JJ6883"/>
      <c r="KX6883" s="23"/>
      <c r="KY6883" s="23"/>
    </row>
    <row r="6884" spans="36:311" x14ac:dyDescent="0.2">
      <c r="AJ6884" s="23"/>
      <c r="HH6884"/>
      <c r="IW6884" s="36"/>
      <c r="JI6884"/>
      <c r="JJ6884"/>
      <c r="KX6884" s="23"/>
      <c r="KY6884" s="23"/>
    </row>
    <row r="6885" spans="36:311" x14ac:dyDescent="0.2">
      <c r="AJ6885" s="23"/>
      <c r="HH6885"/>
      <c r="IW6885" s="36"/>
      <c r="JI6885"/>
      <c r="JJ6885"/>
      <c r="KX6885" s="23"/>
      <c r="KY6885" s="23"/>
    </row>
    <row r="6886" spans="36:311" x14ac:dyDescent="0.2">
      <c r="AJ6886" s="23"/>
      <c r="HH6886"/>
      <c r="IW6886" s="36"/>
      <c r="JI6886"/>
      <c r="JJ6886"/>
      <c r="KX6886" s="23"/>
      <c r="KY6886" s="23"/>
    </row>
    <row r="6887" spans="36:311" x14ac:dyDescent="0.2">
      <c r="AJ6887" s="23"/>
      <c r="HH6887"/>
      <c r="IW6887" s="36"/>
      <c r="JI6887"/>
      <c r="JJ6887"/>
      <c r="KX6887" s="23"/>
      <c r="KY6887" s="23"/>
    </row>
    <row r="6888" spans="36:311" x14ac:dyDescent="0.2">
      <c r="AJ6888" s="23"/>
      <c r="HH6888"/>
      <c r="IW6888" s="36"/>
      <c r="JI6888"/>
      <c r="JJ6888"/>
      <c r="KX6888" s="23"/>
      <c r="KY6888" s="23"/>
    </row>
    <row r="6889" spans="36:311" x14ac:dyDescent="0.2">
      <c r="AJ6889" s="23"/>
      <c r="HH6889"/>
      <c r="IW6889" s="36"/>
      <c r="JI6889"/>
      <c r="JJ6889"/>
      <c r="KX6889" s="23"/>
      <c r="KY6889" s="23"/>
    </row>
    <row r="6890" spans="36:311" x14ac:dyDescent="0.2">
      <c r="AJ6890" s="23"/>
      <c r="HH6890"/>
      <c r="IW6890" s="36"/>
      <c r="JI6890"/>
      <c r="JJ6890"/>
      <c r="KX6890" s="23"/>
      <c r="KY6890" s="23"/>
    </row>
    <row r="6891" spans="36:311" x14ac:dyDescent="0.2">
      <c r="AJ6891" s="23"/>
      <c r="HH6891"/>
      <c r="IW6891" s="36"/>
      <c r="JI6891"/>
      <c r="JJ6891"/>
      <c r="KX6891" s="23"/>
      <c r="KY6891" s="23"/>
    </row>
    <row r="6892" spans="36:311" x14ac:dyDescent="0.2">
      <c r="AJ6892" s="23"/>
      <c r="HH6892"/>
      <c r="IW6892" s="36"/>
      <c r="JI6892"/>
      <c r="JJ6892"/>
      <c r="KX6892" s="23"/>
      <c r="KY6892" s="23"/>
    </row>
    <row r="6893" spans="36:311" x14ac:dyDescent="0.2">
      <c r="AJ6893" s="23"/>
      <c r="HH6893"/>
      <c r="IW6893" s="36"/>
      <c r="JI6893"/>
      <c r="JJ6893"/>
      <c r="KX6893" s="23"/>
      <c r="KY6893" s="23"/>
    </row>
    <row r="6894" spans="36:311" x14ac:dyDescent="0.2">
      <c r="AJ6894" s="23"/>
      <c r="HH6894"/>
      <c r="IW6894" s="36"/>
      <c r="JI6894"/>
      <c r="JJ6894"/>
      <c r="KX6894" s="23"/>
      <c r="KY6894" s="23"/>
    </row>
    <row r="6895" spans="36:311" x14ac:dyDescent="0.2">
      <c r="AJ6895" s="23"/>
      <c r="HH6895"/>
      <c r="IW6895" s="36"/>
      <c r="JI6895"/>
      <c r="JJ6895"/>
      <c r="KX6895" s="23"/>
      <c r="KY6895" s="23"/>
    </row>
    <row r="6896" spans="36:311" x14ac:dyDescent="0.2">
      <c r="AJ6896" s="23"/>
      <c r="HH6896"/>
      <c r="IW6896" s="36"/>
      <c r="JI6896"/>
      <c r="JJ6896"/>
      <c r="KX6896" s="23"/>
      <c r="KY6896" s="23"/>
    </row>
    <row r="6897" spans="36:311" x14ac:dyDescent="0.2">
      <c r="AJ6897" s="23"/>
      <c r="HH6897"/>
      <c r="IW6897" s="36"/>
      <c r="JI6897"/>
      <c r="JJ6897"/>
      <c r="KX6897" s="23"/>
      <c r="KY6897" s="23"/>
    </row>
    <row r="6898" spans="36:311" x14ac:dyDescent="0.2">
      <c r="AJ6898" s="23"/>
      <c r="HH6898"/>
      <c r="IW6898" s="36"/>
      <c r="JI6898"/>
      <c r="JJ6898"/>
      <c r="KX6898" s="23"/>
      <c r="KY6898" s="23"/>
    </row>
    <row r="6899" spans="36:311" x14ac:dyDescent="0.2">
      <c r="AJ6899" s="23"/>
      <c r="HH6899"/>
      <c r="IW6899" s="36"/>
      <c r="JI6899"/>
      <c r="JJ6899"/>
      <c r="KX6899" s="23"/>
      <c r="KY6899" s="23"/>
    </row>
    <row r="6900" spans="36:311" x14ac:dyDescent="0.2">
      <c r="AJ6900" s="23"/>
      <c r="HH6900"/>
      <c r="IW6900" s="36"/>
      <c r="JI6900"/>
      <c r="JJ6900"/>
      <c r="KX6900" s="23"/>
      <c r="KY6900" s="23"/>
    </row>
    <row r="6901" spans="36:311" x14ac:dyDescent="0.2">
      <c r="AJ6901" s="23"/>
      <c r="HH6901"/>
      <c r="IW6901" s="36"/>
      <c r="JI6901"/>
      <c r="JJ6901"/>
      <c r="KX6901" s="23"/>
      <c r="KY6901" s="23"/>
    </row>
    <row r="6902" spans="36:311" x14ac:dyDescent="0.2">
      <c r="AJ6902" s="23"/>
      <c r="HH6902"/>
      <c r="IW6902" s="36"/>
      <c r="JI6902"/>
      <c r="JJ6902"/>
      <c r="KX6902" s="23"/>
      <c r="KY6902" s="23"/>
    </row>
    <row r="6903" spans="36:311" x14ac:dyDescent="0.2">
      <c r="AJ6903" s="23"/>
      <c r="HH6903"/>
      <c r="IW6903" s="36"/>
      <c r="JI6903"/>
      <c r="JJ6903"/>
      <c r="KX6903" s="23"/>
      <c r="KY6903" s="23"/>
    </row>
    <row r="6904" spans="36:311" x14ac:dyDescent="0.2">
      <c r="AJ6904" s="23"/>
      <c r="HH6904"/>
      <c r="IW6904" s="36"/>
      <c r="JI6904"/>
      <c r="JJ6904"/>
      <c r="KX6904" s="23"/>
      <c r="KY6904" s="23"/>
    </row>
    <row r="6905" spans="36:311" x14ac:dyDescent="0.2">
      <c r="AJ6905" s="23"/>
      <c r="HH6905"/>
      <c r="IW6905" s="36"/>
      <c r="JI6905"/>
      <c r="JJ6905"/>
      <c r="KX6905" s="23"/>
      <c r="KY6905" s="23"/>
    </row>
    <row r="6906" spans="36:311" x14ac:dyDescent="0.2">
      <c r="AJ6906" s="23"/>
      <c r="HH6906"/>
      <c r="IW6906" s="36"/>
      <c r="JI6906"/>
      <c r="JJ6906"/>
      <c r="KX6906" s="23"/>
      <c r="KY6906" s="23"/>
    </row>
    <row r="6907" spans="36:311" x14ac:dyDescent="0.2">
      <c r="AJ6907" s="23"/>
      <c r="HH6907"/>
      <c r="IW6907" s="36"/>
      <c r="JI6907"/>
      <c r="JJ6907"/>
      <c r="KX6907" s="23"/>
      <c r="KY6907" s="23"/>
    </row>
    <row r="6908" spans="36:311" x14ac:dyDescent="0.2">
      <c r="AJ6908" s="23"/>
      <c r="HH6908"/>
      <c r="IW6908" s="36"/>
      <c r="JI6908"/>
      <c r="JJ6908"/>
      <c r="KX6908" s="23"/>
      <c r="KY6908" s="23"/>
    </row>
    <row r="6909" spans="36:311" x14ac:dyDescent="0.2">
      <c r="AJ6909" s="23"/>
      <c r="HH6909"/>
      <c r="IW6909" s="36"/>
      <c r="JI6909"/>
      <c r="JJ6909"/>
      <c r="KX6909" s="23"/>
      <c r="KY6909" s="23"/>
    </row>
    <row r="6910" spans="36:311" x14ac:dyDescent="0.2">
      <c r="AJ6910" s="23"/>
      <c r="HH6910"/>
      <c r="IW6910" s="36"/>
      <c r="JI6910"/>
      <c r="JJ6910"/>
      <c r="KX6910" s="23"/>
      <c r="KY6910" s="23"/>
    </row>
    <row r="6911" spans="36:311" x14ac:dyDescent="0.2">
      <c r="AJ6911" s="23"/>
      <c r="HH6911"/>
      <c r="IW6911" s="36"/>
      <c r="JI6911"/>
      <c r="JJ6911"/>
      <c r="KX6911" s="23"/>
      <c r="KY6911" s="23"/>
    </row>
    <row r="6912" spans="36:311" x14ac:dyDescent="0.2">
      <c r="AJ6912" s="23"/>
      <c r="HH6912"/>
      <c r="IW6912" s="36"/>
      <c r="JI6912"/>
      <c r="JJ6912"/>
      <c r="KX6912" s="23"/>
      <c r="KY6912" s="23"/>
    </row>
    <row r="6913" spans="36:311" x14ac:dyDescent="0.2">
      <c r="AJ6913" s="23"/>
      <c r="HH6913"/>
      <c r="IW6913" s="36"/>
      <c r="JI6913"/>
      <c r="JJ6913"/>
      <c r="KX6913" s="23"/>
      <c r="KY6913" s="23"/>
    </row>
    <row r="6914" spans="36:311" x14ac:dyDescent="0.2">
      <c r="AJ6914" s="23"/>
      <c r="HH6914"/>
      <c r="IW6914" s="36"/>
      <c r="JI6914"/>
      <c r="JJ6914"/>
      <c r="KX6914" s="23"/>
      <c r="KY6914" s="23"/>
    </row>
    <row r="6915" spans="36:311" x14ac:dyDescent="0.2">
      <c r="AJ6915" s="23"/>
      <c r="HH6915"/>
      <c r="IW6915" s="36"/>
      <c r="JI6915"/>
      <c r="JJ6915"/>
      <c r="KX6915" s="23"/>
      <c r="KY6915" s="23"/>
    </row>
    <row r="6916" spans="36:311" x14ac:dyDescent="0.2">
      <c r="AJ6916" s="23"/>
      <c r="HH6916"/>
      <c r="IW6916" s="36"/>
      <c r="JI6916"/>
      <c r="JJ6916"/>
      <c r="KX6916" s="23"/>
      <c r="KY6916" s="23"/>
    </row>
    <row r="6917" spans="36:311" x14ac:dyDescent="0.2">
      <c r="AJ6917" s="23"/>
      <c r="HH6917"/>
      <c r="IW6917" s="36"/>
      <c r="JI6917"/>
      <c r="JJ6917"/>
      <c r="KX6917" s="23"/>
      <c r="KY6917" s="23"/>
    </row>
    <row r="6918" spans="36:311" x14ac:dyDescent="0.2">
      <c r="AJ6918" s="23"/>
      <c r="HH6918"/>
      <c r="IW6918" s="36"/>
      <c r="JI6918"/>
      <c r="JJ6918"/>
      <c r="KX6918" s="23"/>
      <c r="KY6918" s="23"/>
    </row>
    <row r="6919" spans="36:311" x14ac:dyDescent="0.2">
      <c r="AJ6919" s="23"/>
      <c r="HH6919"/>
      <c r="IW6919" s="36"/>
      <c r="JI6919"/>
      <c r="JJ6919"/>
      <c r="KX6919" s="23"/>
      <c r="KY6919" s="23"/>
    </row>
    <row r="6920" spans="36:311" x14ac:dyDescent="0.2">
      <c r="AJ6920" s="23"/>
      <c r="HH6920"/>
      <c r="IW6920" s="36"/>
      <c r="JI6920"/>
      <c r="JJ6920"/>
      <c r="KX6920" s="23"/>
      <c r="KY6920" s="23"/>
    </row>
    <row r="6921" spans="36:311" x14ac:dyDescent="0.2">
      <c r="AJ6921" s="23"/>
      <c r="HH6921"/>
      <c r="IW6921" s="36"/>
      <c r="JI6921"/>
      <c r="JJ6921"/>
      <c r="KX6921" s="23"/>
      <c r="KY6921" s="23"/>
    </row>
    <row r="6922" spans="36:311" x14ac:dyDescent="0.2">
      <c r="AJ6922" s="23"/>
      <c r="HH6922"/>
      <c r="IW6922" s="36"/>
      <c r="JI6922"/>
      <c r="JJ6922"/>
      <c r="KX6922" s="23"/>
      <c r="KY6922" s="23"/>
    </row>
    <row r="6923" spans="36:311" x14ac:dyDescent="0.2">
      <c r="AJ6923" s="23"/>
      <c r="HH6923"/>
      <c r="IW6923" s="36"/>
      <c r="JI6923"/>
      <c r="JJ6923"/>
      <c r="KX6923" s="23"/>
      <c r="KY6923" s="23"/>
    </row>
    <row r="6924" spans="36:311" x14ac:dyDescent="0.2">
      <c r="AJ6924" s="23"/>
      <c r="HH6924"/>
      <c r="IW6924" s="36"/>
      <c r="JI6924"/>
      <c r="JJ6924"/>
      <c r="KX6924" s="23"/>
      <c r="KY6924" s="23"/>
    </row>
    <row r="6925" spans="36:311" x14ac:dyDescent="0.2">
      <c r="AJ6925" s="23"/>
      <c r="HH6925"/>
      <c r="IW6925" s="36"/>
      <c r="JI6925"/>
      <c r="JJ6925"/>
      <c r="KX6925" s="23"/>
      <c r="KY6925" s="23"/>
    </row>
    <row r="6926" spans="36:311" x14ac:dyDescent="0.2">
      <c r="AJ6926" s="23"/>
      <c r="HH6926"/>
      <c r="IW6926" s="36"/>
      <c r="JI6926"/>
      <c r="JJ6926"/>
      <c r="KX6926" s="23"/>
      <c r="KY6926" s="23"/>
    </row>
    <row r="6927" spans="36:311" x14ac:dyDescent="0.2">
      <c r="AJ6927" s="23"/>
      <c r="HH6927"/>
      <c r="IW6927" s="36"/>
      <c r="JI6927"/>
      <c r="JJ6927"/>
      <c r="KX6927" s="23"/>
      <c r="KY6927" s="23"/>
    </row>
    <row r="6928" spans="36:311" x14ac:dyDescent="0.2">
      <c r="AJ6928" s="23"/>
      <c r="HH6928"/>
      <c r="IW6928" s="36"/>
      <c r="JI6928"/>
      <c r="JJ6928"/>
      <c r="KX6928" s="23"/>
      <c r="KY6928" s="23"/>
    </row>
    <row r="6929" spans="36:311" x14ac:dyDescent="0.2">
      <c r="AJ6929" s="23"/>
      <c r="HH6929"/>
      <c r="IW6929" s="36"/>
      <c r="JI6929"/>
      <c r="JJ6929"/>
      <c r="KX6929" s="23"/>
      <c r="KY6929" s="23"/>
    </row>
    <row r="6930" spans="36:311" x14ac:dyDescent="0.2">
      <c r="AJ6930" s="23"/>
      <c r="HH6930"/>
      <c r="IW6930" s="36"/>
      <c r="JI6930"/>
      <c r="JJ6930"/>
      <c r="KX6930" s="23"/>
      <c r="KY6930" s="23"/>
    </row>
    <row r="6931" spans="36:311" x14ac:dyDescent="0.2">
      <c r="AJ6931" s="23"/>
      <c r="HH6931"/>
      <c r="IW6931" s="36"/>
      <c r="JI6931"/>
      <c r="JJ6931"/>
      <c r="KX6931" s="23"/>
      <c r="KY6931" s="23"/>
    </row>
    <row r="6932" spans="36:311" x14ac:dyDescent="0.2">
      <c r="AJ6932" s="23"/>
      <c r="HH6932"/>
      <c r="IW6932" s="36"/>
      <c r="JI6932"/>
      <c r="JJ6932"/>
      <c r="KX6932" s="23"/>
      <c r="KY6932" s="23"/>
    </row>
    <row r="6933" spans="36:311" x14ac:dyDescent="0.2">
      <c r="AJ6933" s="23"/>
      <c r="HH6933"/>
      <c r="IW6933" s="36"/>
      <c r="JI6933"/>
      <c r="JJ6933"/>
      <c r="KX6933" s="23"/>
      <c r="KY6933" s="23"/>
    </row>
    <row r="6934" spans="36:311" x14ac:dyDescent="0.2">
      <c r="AJ6934" s="23"/>
      <c r="HH6934"/>
      <c r="IW6934" s="36"/>
      <c r="JI6934"/>
      <c r="JJ6934"/>
      <c r="KX6934" s="23"/>
      <c r="KY6934" s="23"/>
    </row>
    <row r="6935" spans="36:311" x14ac:dyDescent="0.2">
      <c r="AJ6935" s="23"/>
      <c r="HH6935"/>
      <c r="IW6935" s="36"/>
      <c r="JI6935"/>
      <c r="JJ6935"/>
      <c r="KX6935" s="23"/>
      <c r="KY6935" s="23"/>
    </row>
    <row r="6936" spans="36:311" x14ac:dyDescent="0.2">
      <c r="AJ6936" s="23"/>
      <c r="HH6936"/>
      <c r="IW6936" s="36"/>
      <c r="JI6936"/>
      <c r="JJ6936"/>
      <c r="KX6936" s="23"/>
      <c r="KY6936" s="23"/>
    </row>
    <row r="6937" spans="36:311" x14ac:dyDescent="0.2">
      <c r="AJ6937" s="23"/>
      <c r="HH6937"/>
      <c r="IW6937" s="36"/>
      <c r="JI6937"/>
      <c r="JJ6937"/>
      <c r="KX6937" s="23"/>
      <c r="KY6937" s="23"/>
    </row>
    <row r="6938" spans="36:311" x14ac:dyDescent="0.2">
      <c r="AJ6938" s="23"/>
      <c r="HH6938"/>
      <c r="IW6938" s="36"/>
      <c r="JI6938"/>
      <c r="JJ6938"/>
      <c r="KX6938" s="23"/>
      <c r="KY6938" s="23"/>
    </row>
    <row r="6939" spans="36:311" x14ac:dyDescent="0.2">
      <c r="AJ6939" s="23"/>
      <c r="HH6939"/>
      <c r="IW6939" s="36"/>
      <c r="JI6939"/>
      <c r="JJ6939"/>
      <c r="KX6939" s="23"/>
      <c r="KY6939" s="23"/>
    </row>
    <row r="6940" spans="36:311" x14ac:dyDescent="0.2">
      <c r="AJ6940" s="23"/>
      <c r="HH6940"/>
      <c r="IW6940" s="36"/>
      <c r="JI6940"/>
      <c r="JJ6940"/>
      <c r="KX6940" s="23"/>
      <c r="KY6940" s="23"/>
    </row>
    <row r="6941" spans="36:311" x14ac:dyDescent="0.2">
      <c r="AJ6941" s="23"/>
      <c r="HH6941"/>
      <c r="IW6941" s="36"/>
      <c r="JI6941"/>
      <c r="JJ6941"/>
      <c r="KX6941" s="23"/>
      <c r="KY6941" s="23"/>
    </row>
    <row r="6942" spans="36:311" x14ac:dyDescent="0.2">
      <c r="AJ6942" s="23"/>
      <c r="HH6942"/>
      <c r="IW6942" s="36"/>
      <c r="JI6942"/>
      <c r="JJ6942"/>
      <c r="KX6942" s="23"/>
      <c r="KY6942" s="23"/>
    </row>
    <row r="6943" spans="36:311" x14ac:dyDescent="0.2">
      <c r="AJ6943" s="23"/>
      <c r="HH6943"/>
      <c r="IW6943" s="36"/>
      <c r="JI6943"/>
      <c r="JJ6943"/>
      <c r="KX6943" s="23"/>
      <c r="KY6943" s="23"/>
    </row>
    <row r="6944" spans="36:311" x14ac:dyDescent="0.2">
      <c r="AJ6944" s="23"/>
      <c r="HH6944"/>
      <c r="IW6944" s="36"/>
      <c r="JI6944"/>
      <c r="JJ6944"/>
      <c r="KX6944" s="23"/>
      <c r="KY6944" s="23"/>
    </row>
    <row r="6945" spans="36:311" x14ac:dyDescent="0.2">
      <c r="AJ6945" s="23"/>
      <c r="HH6945"/>
      <c r="IW6945" s="36"/>
      <c r="JI6945"/>
      <c r="JJ6945"/>
      <c r="KX6945" s="23"/>
      <c r="KY6945" s="23"/>
    </row>
    <row r="6946" spans="36:311" x14ac:dyDescent="0.2">
      <c r="AJ6946" s="23"/>
      <c r="HH6946"/>
      <c r="IW6946" s="36"/>
      <c r="JI6946"/>
      <c r="JJ6946"/>
      <c r="KX6946" s="23"/>
      <c r="KY6946" s="23"/>
    </row>
    <row r="6947" spans="36:311" x14ac:dyDescent="0.2">
      <c r="AJ6947" s="23"/>
      <c r="HH6947"/>
      <c r="IW6947" s="36"/>
      <c r="JI6947"/>
      <c r="JJ6947"/>
      <c r="KX6947" s="23"/>
      <c r="KY6947" s="23"/>
    </row>
    <row r="6948" spans="36:311" x14ac:dyDescent="0.2">
      <c r="AJ6948" s="23"/>
      <c r="HH6948"/>
      <c r="IW6948" s="36"/>
      <c r="JI6948"/>
      <c r="JJ6948"/>
      <c r="KX6948" s="23"/>
      <c r="KY6948" s="23"/>
    </row>
    <row r="6949" spans="36:311" x14ac:dyDescent="0.2">
      <c r="AJ6949" s="23"/>
      <c r="HH6949"/>
      <c r="IW6949" s="36"/>
      <c r="JI6949"/>
      <c r="JJ6949"/>
      <c r="KX6949" s="23"/>
      <c r="KY6949" s="23"/>
    </row>
    <row r="6950" spans="36:311" x14ac:dyDescent="0.2">
      <c r="AJ6950" s="23"/>
      <c r="HH6950"/>
      <c r="IW6950" s="36"/>
      <c r="JI6950"/>
      <c r="JJ6950"/>
      <c r="KX6950" s="23"/>
      <c r="KY6950" s="23"/>
    </row>
    <row r="6951" spans="36:311" x14ac:dyDescent="0.2">
      <c r="AJ6951" s="23"/>
      <c r="HH6951"/>
      <c r="IW6951" s="36"/>
      <c r="JI6951"/>
      <c r="JJ6951"/>
      <c r="KX6951" s="23"/>
      <c r="KY6951" s="23"/>
    </row>
    <row r="6952" spans="36:311" x14ac:dyDescent="0.2">
      <c r="AJ6952" s="23"/>
      <c r="HH6952"/>
      <c r="IW6952" s="36"/>
      <c r="JI6952"/>
      <c r="JJ6952"/>
      <c r="KX6952" s="23"/>
      <c r="KY6952" s="23"/>
    </row>
    <row r="6953" spans="36:311" x14ac:dyDescent="0.2">
      <c r="AJ6953" s="23"/>
      <c r="HH6953"/>
      <c r="IW6953" s="36"/>
      <c r="JI6953"/>
      <c r="JJ6953"/>
      <c r="KX6953" s="23"/>
      <c r="KY6953" s="23"/>
    </row>
    <row r="6954" spans="36:311" x14ac:dyDescent="0.2">
      <c r="AJ6954" s="23"/>
      <c r="HH6954"/>
      <c r="IW6954" s="36"/>
      <c r="JI6954"/>
      <c r="JJ6954"/>
      <c r="KX6954" s="23"/>
      <c r="KY6954" s="23"/>
    </row>
    <row r="6955" spans="36:311" x14ac:dyDescent="0.2">
      <c r="AJ6955" s="23"/>
      <c r="HH6955"/>
      <c r="IW6955" s="36"/>
      <c r="JI6955"/>
      <c r="JJ6955"/>
      <c r="KX6955" s="23"/>
      <c r="KY6955" s="23"/>
    </row>
    <row r="6956" spans="36:311" x14ac:dyDescent="0.2">
      <c r="AJ6956" s="23"/>
      <c r="HH6956"/>
      <c r="IW6956" s="36"/>
      <c r="JI6956"/>
      <c r="JJ6956"/>
      <c r="KX6956" s="23"/>
      <c r="KY6956" s="23"/>
    </row>
    <row r="6957" spans="36:311" x14ac:dyDescent="0.2">
      <c r="AJ6957" s="23"/>
      <c r="HH6957"/>
      <c r="IW6957" s="36"/>
      <c r="JI6957"/>
      <c r="JJ6957"/>
      <c r="KX6957" s="23"/>
      <c r="KY6957" s="23"/>
    </row>
    <row r="6958" spans="36:311" x14ac:dyDescent="0.2">
      <c r="AJ6958" s="23"/>
      <c r="HH6958"/>
      <c r="IW6958" s="36"/>
      <c r="JI6958"/>
      <c r="JJ6958"/>
      <c r="KX6958" s="23"/>
      <c r="KY6958" s="23"/>
    </row>
    <row r="6959" spans="36:311" x14ac:dyDescent="0.2">
      <c r="AJ6959" s="23"/>
      <c r="HH6959"/>
      <c r="IW6959" s="36"/>
      <c r="JI6959"/>
      <c r="JJ6959"/>
      <c r="KX6959" s="23"/>
      <c r="KY6959" s="23"/>
    </row>
    <row r="6960" spans="36:311" x14ac:dyDescent="0.2">
      <c r="AJ6960" s="23"/>
      <c r="HH6960"/>
      <c r="IW6960" s="36"/>
      <c r="JI6960"/>
      <c r="JJ6960"/>
      <c r="KX6960" s="23"/>
      <c r="KY6960" s="23"/>
    </row>
    <row r="6961" spans="36:311" x14ac:dyDescent="0.2">
      <c r="AJ6961" s="23"/>
      <c r="HH6961"/>
      <c r="IW6961" s="36"/>
      <c r="JI6961"/>
      <c r="JJ6961"/>
      <c r="KX6961" s="23"/>
      <c r="KY6961" s="23"/>
    </row>
    <row r="6962" spans="36:311" x14ac:dyDescent="0.2">
      <c r="AJ6962" s="23"/>
      <c r="HH6962"/>
      <c r="IW6962" s="36"/>
      <c r="JI6962"/>
      <c r="JJ6962"/>
      <c r="KX6962" s="23"/>
      <c r="KY6962" s="23"/>
    </row>
    <row r="6963" spans="36:311" x14ac:dyDescent="0.2">
      <c r="AJ6963" s="23"/>
      <c r="HH6963"/>
      <c r="IW6963" s="36"/>
      <c r="JI6963"/>
      <c r="JJ6963"/>
      <c r="KX6963" s="23"/>
      <c r="KY6963" s="23"/>
    </row>
    <row r="6964" spans="36:311" x14ac:dyDescent="0.2">
      <c r="AJ6964" s="23"/>
      <c r="HH6964"/>
      <c r="IW6964" s="36"/>
      <c r="JI6964"/>
      <c r="JJ6964"/>
      <c r="KX6964" s="23"/>
      <c r="KY6964" s="23"/>
    </row>
    <row r="6965" spans="36:311" x14ac:dyDescent="0.2">
      <c r="AJ6965" s="23"/>
      <c r="HH6965"/>
      <c r="IW6965" s="36"/>
      <c r="JI6965"/>
      <c r="JJ6965"/>
      <c r="KX6965" s="23"/>
      <c r="KY6965" s="23"/>
    </row>
    <row r="6966" spans="36:311" x14ac:dyDescent="0.2">
      <c r="AJ6966" s="23"/>
      <c r="HH6966"/>
      <c r="IW6966" s="36"/>
      <c r="JI6966"/>
      <c r="JJ6966"/>
      <c r="KX6966" s="23"/>
      <c r="KY6966" s="23"/>
    </row>
    <row r="6967" spans="36:311" x14ac:dyDescent="0.2">
      <c r="AJ6967" s="23"/>
      <c r="HH6967"/>
      <c r="IW6967" s="36"/>
      <c r="JI6967"/>
      <c r="JJ6967"/>
      <c r="KX6967" s="23"/>
      <c r="KY6967" s="23"/>
    </row>
    <row r="6968" spans="36:311" x14ac:dyDescent="0.2">
      <c r="AJ6968" s="23"/>
      <c r="HH6968"/>
      <c r="IW6968" s="36"/>
      <c r="JI6968"/>
      <c r="JJ6968"/>
      <c r="KX6968" s="23"/>
      <c r="KY6968" s="23"/>
    </row>
    <row r="6969" spans="36:311" x14ac:dyDescent="0.2">
      <c r="AJ6969" s="23"/>
      <c r="HH6969"/>
      <c r="IW6969" s="36"/>
      <c r="JI6969"/>
      <c r="JJ6969"/>
      <c r="KX6969" s="23"/>
      <c r="KY6969" s="23"/>
    </row>
    <row r="6970" spans="36:311" x14ac:dyDescent="0.2">
      <c r="AJ6970" s="23"/>
      <c r="HH6970"/>
      <c r="IW6970" s="36"/>
      <c r="JI6970"/>
      <c r="JJ6970"/>
      <c r="KX6970" s="23"/>
      <c r="KY6970" s="23"/>
    </row>
    <row r="6971" spans="36:311" x14ac:dyDescent="0.2">
      <c r="AJ6971" s="23"/>
      <c r="HH6971"/>
      <c r="IW6971" s="36"/>
      <c r="JI6971"/>
      <c r="JJ6971"/>
      <c r="KX6971" s="23"/>
      <c r="KY6971" s="23"/>
    </row>
    <row r="6972" spans="36:311" x14ac:dyDescent="0.2">
      <c r="AJ6972" s="23"/>
      <c r="HH6972"/>
      <c r="IW6972" s="36"/>
      <c r="JI6972"/>
      <c r="JJ6972"/>
      <c r="KX6972" s="23"/>
      <c r="KY6972" s="23"/>
    </row>
    <row r="6973" spans="36:311" x14ac:dyDescent="0.2">
      <c r="AJ6973" s="23"/>
      <c r="HH6973"/>
      <c r="IW6973" s="36"/>
      <c r="JI6973"/>
      <c r="JJ6973"/>
      <c r="KX6973" s="23"/>
      <c r="KY6973" s="23"/>
    </row>
    <row r="6974" spans="36:311" x14ac:dyDescent="0.2">
      <c r="AJ6974" s="23"/>
      <c r="HH6974"/>
      <c r="IW6974" s="36"/>
      <c r="JI6974"/>
      <c r="JJ6974"/>
      <c r="KX6974" s="23"/>
      <c r="KY6974" s="23"/>
    </row>
    <row r="6975" spans="36:311" x14ac:dyDescent="0.2">
      <c r="AJ6975" s="23"/>
      <c r="HH6975"/>
      <c r="IW6975" s="36"/>
      <c r="JI6975"/>
      <c r="JJ6975"/>
      <c r="KX6975" s="23"/>
      <c r="KY6975" s="23"/>
    </row>
    <row r="6976" spans="36:311" x14ac:dyDescent="0.2">
      <c r="AJ6976" s="23"/>
      <c r="HH6976"/>
      <c r="IW6976" s="36"/>
      <c r="JI6976"/>
      <c r="JJ6976"/>
      <c r="KX6976" s="23"/>
      <c r="KY6976" s="23"/>
    </row>
    <row r="6977" spans="36:311" x14ac:dyDescent="0.2">
      <c r="AJ6977" s="23"/>
      <c r="HH6977"/>
      <c r="IW6977" s="36"/>
      <c r="JI6977"/>
      <c r="JJ6977"/>
      <c r="KX6977" s="23"/>
      <c r="KY6977" s="23"/>
    </row>
    <row r="6978" spans="36:311" x14ac:dyDescent="0.2">
      <c r="AJ6978" s="23"/>
      <c r="HH6978"/>
      <c r="IW6978" s="36"/>
      <c r="JI6978"/>
      <c r="JJ6978"/>
      <c r="KX6978" s="23"/>
      <c r="KY6978" s="23"/>
    </row>
    <row r="6979" spans="36:311" x14ac:dyDescent="0.2">
      <c r="AJ6979" s="23"/>
      <c r="HH6979"/>
      <c r="IW6979" s="36"/>
      <c r="JI6979"/>
      <c r="JJ6979"/>
      <c r="KX6979" s="23"/>
      <c r="KY6979" s="23"/>
    </row>
    <row r="6980" spans="36:311" x14ac:dyDescent="0.2">
      <c r="AJ6980" s="23"/>
      <c r="HH6980"/>
      <c r="IW6980" s="36"/>
      <c r="JI6980"/>
      <c r="JJ6980"/>
      <c r="KX6980" s="23"/>
      <c r="KY6980" s="23"/>
    </row>
    <row r="6981" spans="36:311" x14ac:dyDescent="0.2">
      <c r="AJ6981" s="23"/>
      <c r="HH6981"/>
      <c r="IW6981" s="36"/>
      <c r="JI6981"/>
      <c r="JJ6981"/>
      <c r="KX6981" s="23"/>
      <c r="KY6981" s="23"/>
    </row>
    <row r="6982" spans="36:311" x14ac:dyDescent="0.2">
      <c r="AJ6982" s="23"/>
      <c r="HH6982"/>
      <c r="IW6982" s="36"/>
      <c r="JI6982"/>
      <c r="JJ6982"/>
      <c r="KX6982" s="23"/>
      <c r="KY6982" s="23"/>
    </row>
    <row r="6983" spans="36:311" x14ac:dyDescent="0.2">
      <c r="AJ6983" s="23"/>
      <c r="HH6983"/>
      <c r="IW6983" s="36"/>
      <c r="JI6983"/>
      <c r="JJ6983"/>
      <c r="KX6983" s="23"/>
      <c r="KY6983" s="23"/>
    </row>
    <row r="6984" spans="36:311" x14ac:dyDescent="0.2">
      <c r="AJ6984" s="23"/>
      <c r="HH6984"/>
      <c r="IW6984" s="36"/>
      <c r="JI6984"/>
      <c r="JJ6984"/>
      <c r="KX6984" s="23"/>
      <c r="KY6984" s="23"/>
    </row>
    <row r="6985" spans="36:311" x14ac:dyDescent="0.2">
      <c r="AJ6985" s="23"/>
      <c r="HH6985"/>
      <c r="IW6985" s="36"/>
      <c r="JI6985"/>
      <c r="JJ6985"/>
      <c r="KX6985" s="23"/>
      <c r="KY6985" s="23"/>
    </row>
    <row r="6986" spans="36:311" x14ac:dyDescent="0.2">
      <c r="AJ6986" s="23"/>
      <c r="HH6986"/>
      <c r="IW6986" s="36"/>
      <c r="JI6986"/>
      <c r="JJ6986"/>
      <c r="KX6986" s="23"/>
      <c r="KY6986" s="23"/>
    </row>
    <row r="6987" spans="36:311" x14ac:dyDescent="0.2">
      <c r="AJ6987" s="23"/>
      <c r="HH6987"/>
      <c r="IW6987" s="36"/>
      <c r="JI6987"/>
      <c r="JJ6987"/>
      <c r="KX6987" s="23"/>
      <c r="KY6987" s="23"/>
    </row>
    <row r="6988" spans="36:311" x14ac:dyDescent="0.2">
      <c r="AJ6988" s="23"/>
      <c r="HH6988"/>
      <c r="IW6988" s="36"/>
      <c r="JI6988"/>
      <c r="JJ6988"/>
      <c r="KX6988" s="23"/>
      <c r="KY6988" s="23"/>
    </row>
    <row r="6989" spans="36:311" x14ac:dyDescent="0.2">
      <c r="AJ6989" s="23"/>
      <c r="HH6989"/>
      <c r="IW6989" s="36"/>
      <c r="JI6989"/>
      <c r="JJ6989"/>
      <c r="KX6989" s="23"/>
      <c r="KY6989" s="23"/>
    </row>
    <row r="6990" spans="36:311" x14ac:dyDescent="0.2">
      <c r="AJ6990" s="23"/>
      <c r="HH6990"/>
      <c r="IW6990" s="36"/>
      <c r="JI6990"/>
      <c r="JJ6990"/>
      <c r="KX6990" s="23"/>
      <c r="KY6990" s="23"/>
    </row>
    <row r="6991" spans="36:311" x14ac:dyDescent="0.2">
      <c r="AJ6991" s="23"/>
      <c r="HH6991"/>
      <c r="IW6991" s="36"/>
      <c r="JI6991"/>
      <c r="JJ6991"/>
      <c r="KX6991" s="23"/>
      <c r="KY6991" s="23"/>
    </row>
    <row r="6992" spans="36:311" x14ac:dyDescent="0.2">
      <c r="AJ6992" s="23"/>
      <c r="HH6992"/>
      <c r="IW6992" s="36"/>
      <c r="JI6992"/>
      <c r="JJ6992"/>
      <c r="KX6992" s="23"/>
      <c r="KY6992" s="23"/>
    </row>
    <row r="6993" spans="36:311" x14ac:dyDescent="0.2">
      <c r="AJ6993" s="23"/>
      <c r="HH6993"/>
      <c r="IW6993" s="36"/>
      <c r="JI6993"/>
      <c r="JJ6993"/>
      <c r="KX6993" s="23"/>
      <c r="KY6993" s="23"/>
    </row>
    <row r="6994" spans="36:311" x14ac:dyDescent="0.2">
      <c r="AJ6994" s="23"/>
      <c r="HH6994"/>
      <c r="IW6994" s="36"/>
      <c r="JI6994"/>
      <c r="JJ6994"/>
      <c r="KX6994" s="23"/>
      <c r="KY6994" s="23"/>
    </row>
    <row r="6995" spans="36:311" x14ac:dyDescent="0.2">
      <c r="AJ6995" s="23"/>
      <c r="HH6995"/>
      <c r="IW6995" s="36"/>
      <c r="JI6995"/>
      <c r="JJ6995"/>
      <c r="KX6995" s="23"/>
      <c r="KY6995" s="23"/>
    </row>
    <row r="6996" spans="36:311" x14ac:dyDescent="0.2">
      <c r="AJ6996" s="23"/>
      <c r="HH6996"/>
      <c r="IW6996" s="36"/>
      <c r="JI6996"/>
      <c r="JJ6996"/>
      <c r="KX6996" s="23"/>
      <c r="KY6996" s="23"/>
    </row>
    <row r="6997" spans="36:311" x14ac:dyDescent="0.2">
      <c r="AJ6997" s="23"/>
      <c r="HH6997"/>
      <c r="IW6997" s="36"/>
      <c r="JI6997"/>
      <c r="JJ6997"/>
      <c r="KX6997" s="23"/>
      <c r="KY6997" s="23"/>
    </row>
    <row r="6998" spans="36:311" x14ac:dyDescent="0.2">
      <c r="AJ6998" s="23"/>
      <c r="HH6998"/>
      <c r="IW6998" s="36"/>
      <c r="JI6998"/>
      <c r="JJ6998"/>
      <c r="KX6998" s="23"/>
      <c r="KY6998" s="23"/>
    </row>
    <row r="6999" spans="36:311" x14ac:dyDescent="0.2">
      <c r="AJ6999" s="23"/>
      <c r="HH6999"/>
      <c r="IW6999" s="36"/>
      <c r="JI6999"/>
      <c r="JJ6999"/>
      <c r="KX6999" s="23"/>
      <c r="KY6999" s="23"/>
    </row>
    <row r="7000" spans="36:311" x14ac:dyDescent="0.2">
      <c r="AJ7000" s="23"/>
      <c r="HH7000"/>
      <c r="IW7000" s="36"/>
      <c r="JI7000"/>
      <c r="JJ7000"/>
      <c r="KX7000" s="23"/>
      <c r="KY7000" s="23"/>
    </row>
    <row r="7001" spans="36:311" x14ac:dyDescent="0.2">
      <c r="AJ7001" s="23"/>
      <c r="HH7001"/>
      <c r="IW7001" s="36"/>
      <c r="JI7001"/>
      <c r="JJ7001"/>
      <c r="KX7001" s="23"/>
      <c r="KY7001" s="23"/>
    </row>
    <row r="7002" spans="36:311" x14ac:dyDescent="0.2">
      <c r="AJ7002" s="23"/>
      <c r="HH7002"/>
      <c r="IW7002" s="36"/>
      <c r="JI7002"/>
      <c r="JJ7002"/>
      <c r="KX7002" s="23"/>
      <c r="KY7002" s="23"/>
    </row>
    <row r="7003" spans="36:311" x14ac:dyDescent="0.2">
      <c r="AJ7003" s="23"/>
      <c r="HH7003"/>
      <c r="IW7003" s="36"/>
      <c r="JI7003"/>
      <c r="JJ7003"/>
      <c r="KX7003" s="23"/>
      <c r="KY7003" s="23"/>
    </row>
    <row r="7004" spans="36:311" x14ac:dyDescent="0.2">
      <c r="AJ7004" s="23"/>
      <c r="HH7004"/>
      <c r="IW7004" s="36"/>
      <c r="JI7004"/>
      <c r="JJ7004"/>
      <c r="KX7004" s="23"/>
      <c r="KY7004" s="23"/>
    </row>
    <row r="7005" spans="36:311" x14ac:dyDescent="0.2">
      <c r="AJ7005" s="23"/>
      <c r="HH7005"/>
      <c r="IW7005" s="36"/>
      <c r="JI7005"/>
      <c r="JJ7005"/>
      <c r="KX7005" s="23"/>
      <c r="KY7005" s="23"/>
    </row>
    <row r="7006" spans="36:311" x14ac:dyDescent="0.2">
      <c r="AJ7006" s="23"/>
      <c r="HH7006"/>
      <c r="IW7006" s="36"/>
      <c r="JI7006"/>
      <c r="JJ7006"/>
      <c r="KX7006" s="23"/>
      <c r="KY7006" s="23"/>
    </row>
    <row r="7007" spans="36:311" x14ac:dyDescent="0.2">
      <c r="AJ7007" s="23"/>
      <c r="HH7007"/>
      <c r="IW7007" s="36"/>
      <c r="JI7007"/>
      <c r="JJ7007"/>
      <c r="KX7007" s="23"/>
      <c r="KY7007" s="23"/>
    </row>
    <row r="7008" spans="36:311" x14ac:dyDescent="0.2">
      <c r="AJ7008" s="23"/>
      <c r="HH7008"/>
      <c r="IW7008" s="36"/>
      <c r="JI7008"/>
      <c r="JJ7008"/>
      <c r="KX7008" s="23"/>
      <c r="KY7008" s="23"/>
    </row>
    <row r="7009" spans="36:311" x14ac:dyDescent="0.2">
      <c r="AJ7009" s="23"/>
      <c r="HH7009"/>
      <c r="IW7009" s="36"/>
      <c r="JI7009"/>
      <c r="JJ7009"/>
      <c r="KX7009" s="23"/>
      <c r="KY7009" s="23"/>
    </row>
    <row r="7010" spans="36:311" x14ac:dyDescent="0.2">
      <c r="AJ7010" s="23"/>
      <c r="HH7010"/>
      <c r="IW7010" s="36"/>
      <c r="JI7010"/>
      <c r="JJ7010"/>
      <c r="KX7010" s="23"/>
      <c r="KY7010" s="23"/>
    </row>
    <row r="7011" spans="36:311" x14ac:dyDescent="0.2">
      <c r="AJ7011" s="23"/>
      <c r="HH7011"/>
      <c r="IW7011" s="36"/>
      <c r="JI7011"/>
      <c r="JJ7011"/>
      <c r="KX7011" s="23"/>
      <c r="KY7011" s="23"/>
    </row>
    <row r="7012" spans="36:311" x14ac:dyDescent="0.2">
      <c r="AJ7012" s="23"/>
      <c r="HH7012"/>
      <c r="IW7012" s="36"/>
      <c r="JI7012"/>
      <c r="JJ7012"/>
      <c r="KX7012" s="23"/>
      <c r="KY7012" s="23"/>
    </row>
    <row r="7013" spans="36:311" x14ac:dyDescent="0.2">
      <c r="AJ7013" s="23"/>
      <c r="HH7013"/>
      <c r="IW7013" s="36"/>
      <c r="JI7013"/>
      <c r="JJ7013"/>
      <c r="KX7013" s="23"/>
      <c r="KY7013" s="23"/>
    </row>
    <row r="7014" spans="36:311" x14ac:dyDescent="0.2">
      <c r="AJ7014" s="23"/>
      <c r="HH7014"/>
      <c r="IW7014" s="36"/>
      <c r="JI7014"/>
      <c r="JJ7014"/>
      <c r="KX7014" s="23"/>
      <c r="KY7014" s="23"/>
    </row>
    <row r="7015" spans="36:311" x14ac:dyDescent="0.2">
      <c r="AJ7015" s="23"/>
      <c r="HH7015"/>
      <c r="IW7015" s="36"/>
      <c r="JI7015"/>
      <c r="JJ7015"/>
      <c r="KX7015" s="23"/>
      <c r="KY7015" s="23"/>
    </row>
    <row r="7016" spans="36:311" x14ac:dyDescent="0.2">
      <c r="AJ7016" s="23"/>
      <c r="HH7016"/>
      <c r="IW7016" s="36"/>
      <c r="JI7016"/>
      <c r="JJ7016"/>
      <c r="KX7016" s="23"/>
      <c r="KY7016" s="23"/>
    </row>
    <row r="7017" spans="36:311" x14ac:dyDescent="0.2">
      <c r="AJ7017" s="23"/>
      <c r="HH7017"/>
      <c r="IW7017" s="36"/>
      <c r="JI7017"/>
      <c r="JJ7017"/>
      <c r="KX7017" s="23"/>
      <c r="KY7017" s="23"/>
    </row>
    <row r="7018" spans="36:311" x14ac:dyDescent="0.2">
      <c r="AJ7018" s="23"/>
      <c r="HH7018"/>
      <c r="IW7018" s="36"/>
      <c r="JI7018"/>
      <c r="JJ7018"/>
      <c r="KX7018" s="23"/>
      <c r="KY7018" s="23"/>
    </row>
    <row r="7019" spans="36:311" x14ac:dyDescent="0.2">
      <c r="AJ7019" s="23"/>
      <c r="HH7019"/>
      <c r="IW7019" s="36"/>
      <c r="JI7019"/>
      <c r="JJ7019"/>
      <c r="KX7019" s="23"/>
      <c r="KY7019" s="23"/>
    </row>
    <row r="7020" spans="36:311" x14ac:dyDescent="0.2">
      <c r="AJ7020" s="23"/>
      <c r="HH7020"/>
      <c r="IW7020" s="36"/>
      <c r="JI7020"/>
      <c r="JJ7020"/>
      <c r="KX7020" s="23"/>
      <c r="KY7020" s="23"/>
    </row>
    <row r="7021" spans="36:311" x14ac:dyDescent="0.2">
      <c r="AJ7021" s="23"/>
      <c r="HH7021"/>
      <c r="IW7021" s="36"/>
      <c r="JI7021"/>
      <c r="JJ7021"/>
      <c r="KX7021" s="23"/>
      <c r="KY7021" s="23"/>
    </row>
    <row r="7022" spans="36:311" x14ac:dyDescent="0.2">
      <c r="AJ7022" s="23"/>
      <c r="HH7022"/>
      <c r="IW7022" s="36"/>
      <c r="JI7022"/>
      <c r="JJ7022"/>
      <c r="KX7022" s="23"/>
      <c r="KY7022" s="23"/>
    </row>
    <row r="7023" spans="36:311" x14ac:dyDescent="0.2">
      <c r="AJ7023" s="23"/>
      <c r="HH7023"/>
      <c r="IW7023" s="36"/>
      <c r="JI7023"/>
      <c r="JJ7023"/>
      <c r="KX7023" s="23"/>
      <c r="KY7023" s="23"/>
    </row>
    <row r="7024" spans="36:311" x14ac:dyDescent="0.2">
      <c r="AJ7024" s="23"/>
      <c r="HH7024"/>
      <c r="IW7024" s="36"/>
      <c r="JI7024"/>
      <c r="JJ7024"/>
      <c r="KX7024" s="23"/>
      <c r="KY7024" s="23"/>
    </row>
    <row r="7025" spans="36:311" x14ac:dyDescent="0.2">
      <c r="AJ7025" s="23"/>
      <c r="HH7025"/>
      <c r="IW7025" s="36"/>
      <c r="JI7025"/>
      <c r="JJ7025"/>
      <c r="KX7025" s="23"/>
      <c r="KY7025" s="23"/>
    </row>
    <row r="7026" spans="36:311" x14ac:dyDescent="0.2">
      <c r="AJ7026" s="23"/>
      <c r="HH7026"/>
      <c r="IW7026" s="36"/>
      <c r="JI7026"/>
      <c r="JJ7026"/>
      <c r="KX7026" s="23"/>
      <c r="KY7026" s="23"/>
    </row>
    <row r="7027" spans="36:311" x14ac:dyDescent="0.2">
      <c r="AJ7027" s="23"/>
      <c r="HH7027"/>
      <c r="IW7027" s="36"/>
      <c r="JI7027"/>
      <c r="JJ7027"/>
      <c r="KX7027" s="23"/>
      <c r="KY7027" s="23"/>
    </row>
    <row r="7028" spans="36:311" x14ac:dyDescent="0.2">
      <c r="AJ7028" s="23"/>
      <c r="HH7028"/>
      <c r="IW7028" s="36"/>
      <c r="JI7028"/>
      <c r="JJ7028"/>
      <c r="KX7028" s="23"/>
      <c r="KY7028" s="23"/>
    </row>
    <row r="7029" spans="36:311" x14ac:dyDescent="0.2">
      <c r="AJ7029" s="23"/>
      <c r="HH7029"/>
      <c r="IW7029" s="36"/>
      <c r="JI7029"/>
      <c r="JJ7029"/>
      <c r="KX7029" s="23"/>
      <c r="KY7029" s="23"/>
    </row>
    <row r="7030" spans="36:311" x14ac:dyDescent="0.2">
      <c r="AJ7030" s="23"/>
      <c r="HH7030"/>
      <c r="IW7030" s="36"/>
      <c r="JI7030"/>
      <c r="JJ7030"/>
      <c r="KX7030" s="23"/>
      <c r="KY7030" s="23"/>
    </row>
    <row r="7031" spans="36:311" x14ac:dyDescent="0.2">
      <c r="AJ7031" s="23"/>
      <c r="HH7031"/>
      <c r="IW7031" s="36"/>
      <c r="JI7031"/>
      <c r="JJ7031"/>
      <c r="KX7031" s="23"/>
      <c r="KY7031" s="23"/>
    </row>
    <row r="7032" spans="36:311" x14ac:dyDescent="0.2">
      <c r="AJ7032" s="23"/>
      <c r="HH7032"/>
      <c r="IW7032" s="36"/>
      <c r="JI7032"/>
      <c r="JJ7032"/>
      <c r="KX7032" s="23"/>
      <c r="KY7032" s="23"/>
    </row>
    <row r="7033" spans="36:311" x14ac:dyDescent="0.2">
      <c r="AJ7033" s="23"/>
      <c r="HH7033"/>
      <c r="IW7033" s="36"/>
      <c r="JI7033"/>
      <c r="JJ7033"/>
      <c r="KX7033" s="23"/>
      <c r="KY7033" s="23"/>
    </row>
    <row r="7034" spans="36:311" x14ac:dyDescent="0.2">
      <c r="AJ7034" s="23"/>
      <c r="HH7034"/>
      <c r="IW7034" s="36"/>
      <c r="JI7034"/>
      <c r="JJ7034"/>
      <c r="KX7034" s="23"/>
      <c r="KY7034" s="23"/>
    </row>
    <row r="7035" spans="36:311" x14ac:dyDescent="0.2">
      <c r="AJ7035" s="23"/>
      <c r="HH7035"/>
      <c r="IW7035" s="36"/>
      <c r="JI7035"/>
      <c r="JJ7035"/>
      <c r="KX7035" s="23"/>
      <c r="KY7035" s="23"/>
    </row>
    <row r="7036" spans="36:311" x14ac:dyDescent="0.2">
      <c r="AJ7036" s="23"/>
      <c r="HH7036"/>
      <c r="IW7036" s="36"/>
      <c r="JI7036"/>
      <c r="JJ7036"/>
      <c r="KX7036" s="23"/>
      <c r="KY7036" s="23"/>
    </row>
    <row r="7037" spans="36:311" x14ac:dyDescent="0.2">
      <c r="AJ7037" s="23"/>
      <c r="HH7037"/>
      <c r="IW7037" s="36"/>
      <c r="JI7037"/>
      <c r="JJ7037"/>
      <c r="KX7037" s="23"/>
      <c r="KY7037" s="23"/>
    </row>
    <row r="7038" spans="36:311" x14ac:dyDescent="0.2">
      <c r="AJ7038" s="23"/>
      <c r="HH7038"/>
      <c r="IW7038" s="36"/>
      <c r="JI7038"/>
      <c r="JJ7038"/>
      <c r="KX7038" s="23"/>
      <c r="KY7038" s="23"/>
    </row>
    <row r="7039" spans="36:311" x14ac:dyDescent="0.2">
      <c r="AJ7039" s="23"/>
      <c r="HH7039"/>
      <c r="IW7039" s="36"/>
      <c r="JI7039"/>
      <c r="JJ7039"/>
      <c r="KX7039" s="23"/>
      <c r="KY7039" s="23"/>
    </row>
    <row r="7040" spans="36:311" x14ac:dyDescent="0.2">
      <c r="AJ7040" s="23"/>
      <c r="HH7040"/>
      <c r="IW7040" s="36"/>
      <c r="JI7040"/>
      <c r="JJ7040"/>
      <c r="KX7040" s="23"/>
      <c r="KY7040" s="23"/>
    </row>
    <row r="7041" spans="36:311" x14ac:dyDescent="0.2">
      <c r="AJ7041" s="23"/>
      <c r="HH7041"/>
      <c r="IW7041" s="36"/>
      <c r="JI7041"/>
      <c r="JJ7041"/>
      <c r="KX7041" s="23"/>
      <c r="KY7041" s="23"/>
    </row>
    <row r="7042" spans="36:311" x14ac:dyDescent="0.2">
      <c r="AJ7042" s="23"/>
      <c r="HH7042"/>
      <c r="IW7042" s="36"/>
      <c r="JI7042"/>
      <c r="JJ7042"/>
      <c r="KX7042" s="23"/>
      <c r="KY7042" s="23"/>
    </row>
    <row r="7043" spans="36:311" x14ac:dyDescent="0.2">
      <c r="AJ7043" s="23"/>
      <c r="HH7043"/>
      <c r="IW7043" s="36"/>
      <c r="JI7043"/>
      <c r="JJ7043"/>
      <c r="KX7043" s="23"/>
      <c r="KY7043" s="23"/>
    </row>
    <row r="7044" spans="36:311" x14ac:dyDescent="0.2">
      <c r="AJ7044" s="23"/>
      <c r="HH7044"/>
      <c r="IW7044" s="36"/>
      <c r="JI7044"/>
      <c r="JJ7044"/>
      <c r="KX7044" s="23"/>
      <c r="KY7044" s="23"/>
    </row>
    <row r="7045" spans="36:311" x14ac:dyDescent="0.2">
      <c r="AJ7045" s="23"/>
      <c r="HH7045"/>
      <c r="IW7045" s="36"/>
      <c r="JI7045"/>
      <c r="JJ7045"/>
      <c r="KX7045" s="23"/>
      <c r="KY7045" s="23"/>
    </row>
    <row r="7046" spans="36:311" x14ac:dyDescent="0.2">
      <c r="AJ7046" s="23"/>
      <c r="HH7046"/>
      <c r="IW7046" s="36"/>
      <c r="JI7046"/>
      <c r="JJ7046"/>
      <c r="KX7046" s="23"/>
      <c r="KY7046" s="23"/>
    </row>
    <row r="7047" spans="36:311" x14ac:dyDescent="0.2">
      <c r="AJ7047" s="23"/>
      <c r="HH7047"/>
      <c r="IW7047" s="36"/>
      <c r="JI7047"/>
      <c r="JJ7047"/>
      <c r="KX7047" s="23"/>
      <c r="KY7047" s="23"/>
    </row>
    <row r="7048" spans="36:311" x14ac:dyDescent="0.2">
      <c r="AJ7048" s="23"/>
      <c r="HH7048"/>
      <c r="IW7048" s="36"/>
      <c r="JI7048"/>
      <c r="JJ7048"/>
      <c r="KX7048" s="23"/>
      <c r="KY7048" s="23"/>
    </row>
    <row r="7049" spans="36:311" x14ac:dyDescent="0.2">
      <c r="AJ7049" s="23"/>
      <c r="HH7049"/>
      <c r="IW7049" s="36"/>
      <c r="JI7049"/>
      <c r="JJ7049"/>
      <c r="KX7049" s="23"/>
      <c r="KY7049" s="23"/>
    </row>
    <row r="7050" spans="36:311" x14ac:dyDescent="0.2">
      <c r="AJ7050" s="23"/>
      <c r="HH7050"/>
      <c r="IW7050" s="36"/>
      <c r="JI7050"/>
      <c r="JJ7050"/>
      <c r="KX7050" s="23"/>
      <c r="KY7050" s="23"/>
    </row>
    <row r="7051" spans="36:311" x14ac:dyDescent="0.2">
      <c r="AJ7051" s="23"/>
      <c r="HH7051"/>
      <c r="IW7051" s="36"/>
      <c r="JI7051"/>
      <c r="JJ7051"/>
      <c r="KX7051" s="23"/>
      <c r="KY7051" s="23"/>
    </row>
    <row r="7052" spans="36:311" x14ac:dyDescent="0.2">
      <c r="AJ7052" s="23"/>
      <c r="HH7052"/>
      <c r="IW7052" s="36"/>
      <c r="JI7052"/>
      <c r="JJ7052"/>
      <c r="KX7052" s="23"/>
      <c r="KY7052" s="23"/>
    </row>
    <row r="7053" spans="36:311" x14ac:dyDescent="0.2">
      <c r="AJ7053" s="23"/>
      <c r="HH7053"/>
      <c r="IW7053" s="36"/>
      <c r="JI7053"/>
      <c r="JJ7053"/>
      <c r="KX7053" s="23"/>
      <c r="KY7053" s="23"/>
    </row>
    <row r="7054" spans="36:311" x14ac:dyDescent="0.2">
      <c r="AJ7054" s="23"/>
      <c r="HH7054"/>
      <c r="IW7054" s="36"/>
      <c r="JI7054"/>
      <c r="JJ7054"/>
      <c r="KX7054" s="23"/>
      <c r="KY7054" s="23"/>
    </row>
    <row r="7055" spans="36:311" x14ac:dyDescent="0.2">
      <c r="AJ7055" s="23"/>
      <c r="HH7055"/>
      <c r="IW7055" s="36"/>
      <c r="JI7055"/>
      <c r="JJ7055"/>
      <c r="KX7055" s="23"/>
      <c r="KY7055" s="23"/>
    </row>
    <row r="7056" spans="36:311" x14ac:dyDescent="0.2">
      <c r="AJ7056" s="23"/>
      <c r="HH7056"/>
      <c r="IW7056" s="36"/>
      <c r="JI7056"/>
      <c r="JJ7056"/>
      <c r="KX7056" s="23"/>
      <c r="KY7056" s="23"/>
    </row>
    <row r="7057" spans="36:311" x14ac:dyDescent="0.2">
      <c r="AJ7057" s="23"/>
      <c r="HH7057"/>
      <c r="IW7057" s="36"/>
      <c r="JI7057"/>
      <c r="JJ7057"/>
      <c r="KX7057" s="23"/>
      <c r="KY7057" s="23"/>
    </row>
    <row r="7058" spans="36:311" x14ac:dyDescent="0.2">
      <c r="AJ7058" s="23"/>
      <c r="HH7058"/>
      <c r="IW7058" s="36"/>
      <c r="JI7058"/>
      <c r="JJ7058"/>
      <c r="KX7058" s="23"/>
      <c r="KY7058" s="23"/>
    </row>
    <row r="7059" spans="36:311" x14ac:dyDescent="0.2">
      <c r="AJ7059" s="23"/>
      <c r="HH7059"/>
      <c r="IW7059" s="36"/>
      <c r="JI7059"/>
      <c r="JJ7059"/>
      <c r="KX7059" s="23"/>
      <c r="KY7059" s="23"/>
    </row>
    <row r="7060" spans="36:311" x14ac:dyDescent="0.2">
      <c r="AJ7060" s="23"/>
      <c r="HH7060"/>
      <c r="IW7060" s="36"/>
      <c r="JI7060"/>
      <c r="JJ7060"/>
      <c r="KX7060" s="23"/>
      <c r="KY7060" s="23"/>
    </row>
    <row r="7061" spans="36:311" x14ac:dyDescent="0.2">
      <c r="AJ7061" s="23"/>
      <c r="HH7061"/>
      <c r="IW7061" s="36"/>
      <c r="JI7061"/>
      <c r="JJ7061"/>
      <c r="KX7061" s="23"/>
      <c r="KY7061" s="23"/>
    </row>
    <row r="7062" spans="36:311" x14ac:dyDescent="0.2">
      <c r="AJ7062" s="23"/>
      <c r="HH7062"/>
      <c r="IW7062" s="36"/>
      <c r="JI7062"/>
      <c r="JJ7062"/>
      <c r="KX7062" s="23"/>
      <c r="KY7062" s="23"/>
    </row>
    <row r="7063" spans="36:311" x14ac:dyDescent="0.2">
      <c r="AJ7063" s="23"/>
      <c r="HH7063"/>
      <c r="IW7063" s="36"/>
      <c r="JI7063"/>
      <c r="JJ7063"/>
      <c r="KX7063" s="23"/>
      <c r="KY7063" s="23"/>
    </row>
    <row r="7064" spans="36:311" x14ac:dyDescent="0.2">
      <c r="AJ7064" s="23"/>
      <c r="HH7064"/>
      <c r="IW7064" s="36"/>
      <c r="JI7064"/>
      <c r="JJ7064"/>
      <c r="KX7064" s="23"/>
      <c r="KY7064" s="23"/>
    </row>
    <row r="7065" spans="36:311" x14ac:dyDescent="0.2">
      <c r="AJ7065" s="23"/>
      <c r="HH7065"/>
      <c r="IW7065" s="36"/>
      <c r="JI7065"/>
      <c r="JJ7065"/>
      <c r="KX7065" s="23"/>
      <c r="KY7065" s="23"/>
    </row>
    <row r="7066" spans="36:311" x14ac:dyDescent="0.2">
      <c r="AJ7066" s="23"/>
      <c r="HH7066"/>
      <c r="IW7066" s="36"/>
      <c r="JI7066"/>
      <c r="JJ7066"/>
      <c r="KX7066" s="23"/>
      <c r="KY7066" s="23"/>
    </row>
    <row r="7067" spans="36:311" x14ac:dyDescent="0.2">
      <c r="AJ7067" s="23"/>
      <c r="HH7067"/>
      <c r="IW7067" s="36"/>
      <c r="JI7067"/>
      <c r="JJ7067"/>
      <c r="KX7067" s="23"/>
      <c r="KY7067" s="23"/>
    </row>
    <row r="7068" spans="36:311" x14ac:dyDescent="0.2">
      <c r="AJ7068" s="23"/>
      <c r="HH7068"/>
      <c r="IW7068" s="36"/>
      <c r="JI7068"/>
      <c r="JJ7068"/>
      <c r="KX7068" s="23"/>
      <c r="KY7068" s="23"/>
    </row>
    <row r="7069" spans="36:311" x14ac:dyDescent="0.2">
      <c r="AJ7069" s="23"/>
      <c r="HH7069"/>
      <c r="IW7069" s="36"/>
      <c r="JI7069"/>
      <c r="JJ7069"/>
      <c r="KX7069" s="23"/>
      <c r="KY7069" s="23"/>
    </row>
    <row r="7070" spans="36:311" x14ac:dyDescent="0.2">
      <c r="AJ7070" s="23"/>
      <c r="HH7070"/>
      <c r="IW7070" s="36"/>
      <c r="JI7070"/>
      <c r="JJ7070"/>
      <c r="KX7070" s="23"/>
      <c r="KY7070" s="23"/>
    </row>
    <row r="7071" spans="36:311" x14ac:dyDescent="0.2">
      <c r="AJ7071" s="23"/>
      <c r="HH7071"/>
      <c r="IW7071" s="36"/>
      <c r="JI7071"/>
      <c r="JJ7071"/>
      <c r="KX7071" s="23"/>
      <c r="KY7071" s="23"/>
    </row>
    <row r="7072" spans="36:311" x14ac:dyDescent="0.2">
      <c r="AJ7072" s="23"/>
      <c r="HH7072"/>
      <c r="IW7072" s="36"/>
      <c r="JI7072"/>
      <c r="JJ7072"/>
      <c r="KX7072" s="23"/>
      <c r="KY7072" s="23"/>
    </row>
    <row r="7073" spans="36:311" x14ac:dyDescent="0.2">
      <c r="AJ7073" s="23"/>
      <c r="HH7073"/>
      <c r="IW7073" s="36"/>
      <c r="JI7073"/>
      <c r="JJ7073"/>
      <c r="KX7073" s="23"/>
      <c r="KY7073" s="23"/>
    </row>
    <row r="7074" spans="36:311" x14ac:dyDescent="0.2">
      <c r="AJ7074" s="23"/>
      <c r="HH7074"/>
      <c r="IW7074" s="36"/>
      <c r="JI7074"/>
      <c r="JJ7074"/>
      <c r="KX7074" s="23"/>
      <c r="KY7074" s="23"/>
    </row>
    <row r="7075" spans="36:311" x14ac:dyDescent="0.2">
      <c r="AJ7075" s="23"/>
      <c r="HH7075"/>
      <c r="IW7075" s="36"/>
      <c r="JI7075"/>
      <c r="JJ7075"/>
      <c r="KX7075" s="23"/>
      <c r="KY7075" s="23"/>
    </row>
    <row r="7076" spans="36:311" x14ac:dyDescent="0.2">
      <c r="AJ7076" s="23"/>
      <c r="HH7076"/>
      <c r="IW7076" s="36"/>
      <c r="JI7076"/>
      <c r="JJ7076"/>
      <c r="KX7076" s="23"/>
      <c r="KY7076" s="23"/>
    </row>
    <row r="7077" spans="36:311" x14ac:dyDescent="0.2">
      <c r="AJ7077" s="23"/>
      <c r="HH7077"/>
      <c r="IW7077" s="36"/>
      <c r="JI7077"/>
      <c r="JJ7077"/>
      <c r="KX7077" s="23"/>
      <c r="KY7077" s="23"/>
    </row>
    <row r="7078" spans="36:311" x14ac:dyDescent="0.2">
      <c r="AJ7078" s="23"/>
      <c r="HH7078"/>
      <c r="IW7078" s="36"/>
      <c r="JI7078"/>
      <c r="JJ7078"/>
      <c r="KX7078" s="23"/>
      <c r="KY7078" s="23"/>
    </row>
    <row r="7079" spans="36:311" x14ac:dyDescent="0.2">
      <c r="AJ7079" s="23"/>
      <c r="HH7079"/>
      <c r="IW7079" s="36"/>
      <c r="JI7079"/>
      <c r="JJ7079"/>
      <c r="KX7079" s="23"/>
      <c r="KY7079" s="23"/>
    </row>
    <row r="7080" spans="36:311" x14ac:dyDescent="0.2">
      <c r="AJ7080" s="23"/>
      <c r="HH7080"/>
      <c r="IW7080" s="36"/>
      <c r="JI7080"/>
      <c r="JJ7080"/>
      <c r="KX7080" s="23"/>
      <c r="KY7080" s="23"/>
    </row>
    <row r="7081" spans="36:311" x14ac:dyDescent="0.2">
      <c r="AJ7081" s="23"/>
      <c r="HH7081"/>
      <c r="IW7081" s="36"/>
      <c r="JI7081"/>
      <c r="JJ7081"/>
      <c r="KX7081" s="23"/>
      <c r="KY7081" s="23"/>
    </row>
    <row r="7082" spans="36:311" x14ac:dyDescent="0.2">
      <c r="AJ7082" s="23"/>
      <c r="HH7082"/>
      <c r="IW7082" s="36"/>
      <c r="JI7082"/>
      <c r="JJ7082"/>
      <c r="KX7082" s="23"/>
      <c r="KY7082" s="23"/>
    </row>
    <row r="7083" spans="36:311" x14ac:dyDescent="0.2">
      <c r="AJ7083" s="23"/>
      <c r="HH7083"/>
      <c r="IW7083" s="36"/>
      <c r="JI7083"/>
      <c r="JJ7083"/>
      <c r="KX7083" s="23"/>
      <c r="KY7083" s="23"/>
    </row>
    <row r="7084" spans="36:311" x14ac:dyDescent="0.2">
      <c r="AJ7084" s="23"/>
      <c r="HH7084"/>
      <c r="IW7084" s="36"/>
      <c r="JI7084"/>
      <c r="JJ7084"/>
      <c r="KX7084" s="23"/>
      <c r="KY7084" s="23"/>
    </row>
    <row r="7085" spans="36:311" x14ac:dyDescent="0.2">
      <c r="AJ7085" s="23"/>
      <c r="HH7085"/>
      <c r="IW7085" s="36"/>
      <c r="JI7085"/>
      <c r="JJ7085"/>
      <c r="KX7085" s="23"/>
      <c r="KY7085" s="23"/>
    </row>
    <row r="7086" spans="36:311" x14ac:dyDescent="0.2">
      <c r="AJ7086" s="23"/>
      <c r="HH7086"/>
      <c r="IW7086" s="36"/>
      <c r="JI7086"/>
      <c r="JJ7086"/>
      <c r="KX7086" s="23"/>
      <c r="KY7086" s="23"/>
    </row>
    <row r="7087" spans="36:311" x14ac:dyDescent="0.2">
      <c r="AJ7087" s="23"/>
      <c r="HH7087"/>
      <c r="IW7087" s="36"/>
      <c r="JI7087"/>
      <c r="JJ7087"/>
      <c r="KX7087" s="23"/>
      <c r="KY7087" s="23"/>
    </row>
    <row r="7088" spans="36:311" x14ac:dyDescent="0.2">
      <c r="AJ7088" s="23"/>
      <c r="HH7088"/>
      <c r="IW7088" s="36"/>
      <c r="JI7088"/>
      <c r="JJ7088"/>
      <c r="KX7088" s="23"/>
      <c r="KY7088" s="23"/>
    </row>
    <row r="7089" spans="36:311" x14ac:dyDescent="0.2">
      <c r="AJ7089" s="23"/>
      <c r="HH7089"/>
      <c r="IW7089" s="36"/>
      <c r="JI7089"/>
      <c r="JJ7089"/>
      <c r="KX7089" s="23"/>
      <c r="KY7089" s="23"/>
    </row>
    <row r="7090" spans="36:311" x14ac:dyDescent="0.2">
      <c r="AJ7090" s="23"/>
      <c r="HH7090"/>
      <c r="IW7090" s="36"/>
      <c r="JI7090"/>
      <c r="JJ7090"/>
      <c r="KX7090" s="23"/>
      <c r="KY7090" s="23"/>
    </row>
    <row r="7091" spans="36:311" x14ac:dyDescent="0.2">
      <c r="AJ7091" s="23"/>
      <c r="HH7091"/>
      <c r="IW7091" s="36"/>
      <c r="JI7091"/>
      <c r="JJ7091"/>
      <c r="KX7091" s="23"/>
      <c r="KY7091" s="23"/>
    </row>
    <row r="7092" spans="36:311" x14ac:dyDescent="0.2">
      <c r="AJ7092" s="23"/>
      <c r="HH7092"/>
      <c r="IW7092" s="36"/>
      <c r="JI7092"/>
      <c r="JJ7092"/>
      <c r="KX7092" s="23"/>
      <c r="KY7092" s="23"/>
    </row>
    <row r="7093" spans="36:311" x14ac:dyDescent="0.2">
      <c r="AJ7093" s="23"/>
      <c r="HH7093"/>
      <c r="IW7093" s="36"/>
      <c r="JI7093"/>
      <c r="JJ7093"/>
      <c r="KX7093" s="23"/>
      <c r="KY7093" s="23"/>
    </row>
    <row r="7094" spans="36:311" x14ac:dyDescent="0.2">
      <c r="AJ7094" s="23"/>
      <c r="HH7094"/>
      <c r="IW7094" s="36"/>
      <c r="JI7094"/>
      <c r="JJ7094"/>
      <c r="KX7094" s="23"/>
      <c r="KY7094" s="23"/>
    </row>
    <row r="7095" spans="36:311" x14ac:dyDescent="0.2">
      <c r="AJ7095" s="23"/>
      <c r="HH7095"/>
      <c r="IW7095" s="36"/>
      <c r="JI7095"/>
      <c r="JJ7095"/>
      <c r="KX7095" s="23"/>
      <c r="KY7095" s="23"/>
    </row>
    <row r="7096" spans="36:311" x14ac:dyDescent="0.2">
      <c r="AJ7096" s="23"/>
      <c r="HH7096"/>
      <c r="IW7096" s="36"/>
      <c r="JI7096"/>
      <c r="JJ7096"/>
      <c r="KX7096" s="23"/>
      <c r="KY7096" s="23"/>
    </row>
    <row r="7097" spans="36:311" x14ac:dyDescent="0.2">
      <c r="AJ7097" s="23"/>
      <c r="HH7097"/>
      <c r="IW7097" s="36"/>
      <c r="JI7097"/>
      <c r="JJ7097"/>
      <c r="KX7097" s="23"/>
      <c r="KY7097" s="23"/>
    </row>
    <row r="7098" spans="36:311" x14ac:dyDescent="0.2">
      <c r="AJ7098" s="23"/>
      <c r="HH7098"/>
      <c r="IW7098" s="36"/>
      <c r="JI7098"/>
      <c r="JJ7098"/>
      <c r="KX7098" s="23"/>
      <c r="KY7098" s="23"/>
    </row>
    <row r="7099" spans="36:311" x14ac:dyDescent="0.2">
      <c r="AJ7099" s="23"/>
      <c r="HH7099"/>
      <c r="IW7099" s="36"/>
      <c r="JI7099"/>
      <c r="JJ7099"/>
      <c r="KX7099" s="23"/>
      <c r="KY7099" s="23"/>
    </row>
    <row r="7100" spans="36:311" x14ac:dyDescent="0.2">
      <c r="AJ7100" s="23"/>
      <c r="HH7100"/>
      <c r="IW7100" s="36"/>
      <c r="JI7100"/>
      <c r="JJ7100"/>
      <c r="KX7100" s="23"/>
      <c r="KY7100" s="23"/>
    </row>
    <row r="7101" spans="36:311" x14ac:dyDescent="0.2">
      <c r="AJ7101" s="23"/>
      <c r="HH7101"/>
      <c r="IW7101" s="36"/>
      <c r="JI7101"/>
      <c r="JJ7101"/>
      <c r="KX7101" s="23"/>
      <c r="KY7101" s="23"/>
    </row>
    <row r="7102" spans="36:311" x14ac:dyDescent="0.2">
      <c r="AJ7102" s="23"/>
      <c r="HH7102"/>
      <c r="IW7102" s="36"/>
      <c r="JI7102"/>
      <c r="JJ7102"/>
      <c r="KX7102" s="23"/>
      <c r="KY7102" s="23"/>
    </row>
    <row r="7103" spans="36:311" x14ac:dyDescent="0.2">
      <c r="AJ7103" s="23"/>
      <c r="HH7103"/>
      <c r="IW7103" s="36"/>
      <c r="JI7103"/>
      <c r="JJ7103"/>
      <c r="KX7103" s="23"/>
      <c r="KY7103" s="23"/>
    </row>
    <row r="7104" spans="36:311" x14ac:dyDescent="0.2">
      <c r="AJ7104" s="23"/>
      <c r="HH7104"/>
      <c r="IW7104" s="36"/>
      <c r="JI7104"/>
      <c r="JJ7104"/>
      <c r="KX7104" s="23"/>
      <c r="KY7104" s="23"/>
    </row>
    <row r="7105" spans="36:311" x14ac:dyDescent="0.2">
      <c r="AJ7105" s="23"/>
      <c r="HH7105"/>
      <c r="IW7105" s="36"/>
      <c r="JI7105"/>
      <c r="JJ7105"/>
      <c r="KX7105" s="23"/>
      <c r="KY7105" s="23"/>
    </row>
    <row r="7106" spans="36:311" x14ac:dyDescent="0.2">
      <c r="AJ7106" s="23"/>
      <c r="HH7106"/>
      <c r="IW7106" s="36"/>
      <c r="JI7106"/>
      <c r="JJ7106"/>
      <c r="KX7106" s="23"/>
      <c r="KY7106" s="23"/>
    </row>
    <row r="7107" spans="36:311" x14ac:dyDescent="0.2">
      <c r="AJ7107" s="23"/>
      <c r="HH7107"/>
      <c r="IW7107" s="36"/>
      <c r="JI7107"/>
      <c r="JJ7107"/>
      <c r="KX7107" s="23"/>
      <c r="KY7107" s="23"/>
    </row>
    <row r="7108" spans="36:311" x14ac:dyDescent="0.2">
      <c r="AJ7108" s="23"/>
      <c r="HH7108"/>
      <c r="IW7108" s="36"/>
      <c r="JI7108"/>
      <c r="JJ7108"/>
      <c r="KX7108" s="23"/>
      <c r="KY7108" s="23"/>
    </row>
    <row r="7109" spans="36:311" x14ac:dyDescent="0.2">
      <c r="AJ7109" s="23"/>
      <c r="HH7109"/>
      <c r="IW7109" s="36"/>
      <c r="JI7109"/>
      <c r="JJ7109"/>
      <c r="KX7109" s="23"/>
      <c r="KY7109" s="23"/>
    </row>
    <row r="7110" spans="36:311" x14ac:dyDescent="0.2">
      <c r="AJ7110" s="23"/>
      <c r="HH7110"/>
      <c r="IW7110" s="36"/>
      <c r="JI7110"/>
      <c r="JJ7110"/>
      <c r="KX7110" s="23"/>
      <c r="KY7110" s="23"/>
    </row>
    <row r="7111" spans="36:311" x14ac:dyDescent="0.2">
      <c r="AJ7111" s="23"/>
      <c r="HH7111"/>
      <c r="IW7111" s="36"/>
      <c r="JI7111"/>
      <c r="JJ7111"/>
      <c r="KX7111" s="23"/>
      <c r="KY7111" s="23"/>
    </row>
    <row r="7112" spans="36:311" x14ac:dyDescent="0.2">
      <c r="AJ7112" s="23"/>
      <c r="HH7112"/>
      <c r="IW7112" s="36"/>
      <c r="JI7112"/>
      <c r="JJ7112"/>
      <c r="KX7112" s="23"/>
      <c r="KY7112" s="23"/>
    </row>
    <row r="7113" spans="36:311" x14ac:dyDescent="0.2">
      <c r="AJ7113" s="23"/>
      <c r="HH7113"/>
      <c r="IW7113" s="36"/>
      <c r="JI7113"/>
      <c r="JJ7113"/>
      <c r="KX7113" s="23"/>
      <c r="KY7113" s="23"/>
    </row>
    <row r="7114" spans="36:311" x14ac:dyDescent="0.2">
      <c r="AJ7114" s="23"/>
      <c r="HH7114"/>
      <c r="IW7114" s="36"/>
      <c r="JI7114"/>
      <c r="JJ7114"/>
      <c r="KX7114" s="23"/>
      <c r="KY7114" s="23"/>
    </row>
    <row r="7115" spans="36:311" x14ac:dyDescent="0.2">
      <c r="AJ7115" s="23"/>
      <c r="HH7115"/>
      <c r="IW7115" s="36"/>
      <c r="JI7115"/>
      <c r="JJ7115"/>
      <c r="KX7115" s="23"/>
      <c r="KY7115" s="23"/>
    </row>
    <row r="7116" spans="36:311" x14ac:dyDescent="0.2">
      <c r="AJ7116" s="23"/>
      <c r="HH7116"/>
      <c r="IW7116" s="36"/>
      <c r="JI7116"/>
      <c r="JJ7116"/>
      <c r="KX7116" s="23"/>
      <c r="KY7116" s="23"/>
    </row>
    <row r="7117" spans="36:311" x14ac:dyDescent="0.2">
      <c r="AJ7117" s="23"/>
      <c r="HH7117"/>
      <c r="IW7117" s="36"/>
      <c r="JI7117"/>
      <c r="JJ7117"/>
      <c r="KX7117" s="23"/>
      <c r="KY7117" s="23"/>
    </row>
    <row r="7118" spans="36:311" x14ac:dyDescent="0.2">
      <c r="AJ7118" s="23"/>
      <c r="HH7118"/>
      <c r="IW7118" s="36"/>
      <c r="JI7118"/>
      <c r="JJ7118"/>
      <c r="KX7118" s="23"/>
      <c r="KY7118" s="23"/>
    </row>
    <row r="7119" spans="36:311" x14ac:dyDescent="0.2">
      <c r="AJ7119" s="23"/>
      <c r="HH7119"/>
      <c r="IW7119" s="36"/>
      <c r="JI7119"/>
      <c r="JJ7119"/>
      <c r="KX7119" s="23"/>
      <c r="KY7119" s="23"/>
    </row>
    <row r="7120" spans="36:311" x14ac:dyDescent="0.2">
      <c r="AJ7120" s="23"/>
      <c r="HH7120"/>
      <c r="IW7120" s="36"/>
      <c r="JI7120"/>
      <c r="JJ7120"/>
      <c r="KX7120" s="23"/>
      <c r="KY7120" s="23"/>
    </row>
    <row r="7121" spans="36:311" x14ac:dyDescent="0.2">
      <c r="AJ7121" s="23"/>
      <c r="HH7121"/>
      <c r="IW7121" s="36"/>
      <c r="JI7121"/>
      <c r="JJ7121"/>
      <c r="KX7121" s="23"/>
      <c r="KY7121" s="23"/>
    </row>
    <row r="7122" spans="36:311" x14ac:dyDescent="0.2">
      <c r="AJ7122" s="23"/>
      <c r="HH7122"/>
      <c r="IW7122" s="36"/>
      <c r="JI7122"/>
      <c r="JJ7122"/>
      <c r="KX7122" s="23"/>
      <c r="KY7122" s="23"/>
    </row>
    <row r="7123" spans="36:311" x14ac:dyDescent="0.2">
      <c r="AJ7123" s="23"/>
      <c r="HH7123"/>
      <c r="IW7123" s="36"/>
      <c r="JI7123"/>
      <c r="JJ7123"/>
      <c r="KX7123" s="23"/>
      <c r="KY7123" s="23"/>
    </row>
    <row r="7124" spans="36:311" x14ac:dyDescent="0.2">
      <c r="AJ7124" s="23"/>
      <c r="HH7124"/>
      <c r="IW7124" s="36"/>
      <c r="JI7124"/>
      <c r="JJ7124"/>
      <c r="KX7124" s="23"/>
      <c r="KY7124" s="23"/>
    </row>
    <row r="7125" spans="36:311" x14ac:dyDescent="0.2">
      <c r="AJ7125" s="23"/>
      <c r="HH7125"/>
      <c r="IW7125" s="36"/>
      <c r="JI7125"/>
      <c r="JJ7125"/>
      <c r="KX7125" s="23"/>
      <c r="KY7125" s="23"/>
    </row>
    <row r="7126" spans="36:311" x14ac:dyDescent="0.2">
      <c r="AJ7126" s="23"/>
      <c r="HH7126"/>
      <c r="IW7126" s="36"/>
      <c r="JI7126"/>
      <c r="JJ7126"/>
      <c r="KX7126" s="23"/>
      <c r="KY7126" s="23"/>
    </row>
    <row r="7127" spans="36:311" x14ac:dyDescent="0.2">
      <c r="AJ7127" s="23"/>
      <c r="HH7127"/>
      <c r="IW7127" s="36"/>
      <c r="JI7127"/>
      <c r="JJ7127"/>
      <c r="KX7127" s="23"/>
      <c r="KY7127" s="23"/>
    </row>
    <row r="7128" spans="36:311" x14ac:dyDescent="0.2">
      <c r="AJ7128" s="23"/>
      <c r="HH7128"/>
      <c r="IW7128" s="36"/>
      <c r="JI7128"/>
      <c r="JJ7128"/>
      <c r="KX7128" s="23"/>
      <c r="KY7128" s="23"/>
    </row>
    <row r="7129" spans="36:311" x14ac:dyDescent="0.2">
      <c r="AJ7129" s="23"/>
      <c r="HH7129"/>
      <c r="IW7129" s="36"/>
      <c r="JI7129"/>
      <c r="JJ7129"/>
      <c r="KX7129" s="23"/>
      <c r="KY7129" s="23"/>
    </row>
    <row r="7130" spans="36:311" x14ac:dyDescent="0.2">
      <c r="AJ7130" s="23"/>
      <c r="HH7130"/>
      <c r="IW7130" s="36"/>
      <c r="JI7130"/>
      <c r="JJ7130"/>
      <c r="KX7130" s="23"/>
      <c r="KY7130" s="23"/>
    </row>
    <row r="7131" spans="36:311" x14ac:dyDescent="0.2">
      <c r="AJ7131" s="23"/>
      <c r="HH7131"/>
      <c r="IW7131" s="36"/>
      <c r="JI7131"/>
      <c r="JJ7131"/>
      <c r="KX7131" s="23"/>
      <c r="KY7131" s="23"/>
    </row>
    <row r="7132" spans="36:311" x14ac:dyDescent="0.2">
      <c r="AJ7132" s="23"/>
      <c r="HH7132"/>
      <c r="IW7132" s="36"/>
      <c r="JI7132"/>
      <c r="JJ7132"/>
      <c r="KX7132" s="23"/>
      <c r="KY7132" s="23"/>
    </row>
    <row r="7133" spans="36:311" x14ac:dyDescent="0.2">
      <c r="AJ7133" s="23"/>
      <c r="HH7133"/>
      <c r="IW7133" s="36"/>
      <c r="JI7133"/>
      <c r="JJ7133"/>
      <c r="KX7133" s="23"/>
      <c r="KY7133" s="23"/>
    </row>
    <row r="7134" spans="36:311" x14ac:dyDescent="0.2">
      <c r="AJ7134" s="23"/>
      <c r="HH7134"/>
      <c r="IW7134" s="36"/>
      <c r="JI7134"/>
      <c r="JJ7134"/>
      <c r="KX7134" s="23"/>
      <c r="KY7134" s="23"/>
    </row>
    <row r="7135" spans="36:311" x14ac:dyDescent="0.2">
      <c r="AJ7135" s="23"/>
      <c r="HH7135"/>
      <c r="IW7135" s="36"/>
      <c r="JI7135"/>
      <c r="JJ7135"/>
      <c r="KX7135" s="23"/>
      <c r="KY7135" s="23"/>
    </row>
    <row r="7136" spans="36:311" x14ac:dyDescent="0.2">
      <c r="AJ7136" s="23"/>
      <c r="HH7136"/>
      <c r="IW7136" s="36"/>
      <c r="JI7136"/>
      <c r="JJ7136"/>
      <c r="KX7136" s="23"/>
      <c r="KY7136" s="23"/>
    </row>
    <row r="7137" spans="36:311" x14ac:dyDescent="0.2">
      <c r="AJ7137" s="23"/>
      <c r="HH7137"/>
      <c r="IW7137" s="36"/>
      <c r="JI7137"/>
      <c r="JJ7137"/>
      <c r="KX7137" s="23"/>
      <c r="KY7137" s="23"/>
    </row>
    <row r="7138" spans="36:311" x14ac:dyDescent="0.2">
      <c r="AJ7138" s="23"/>
      <c r="HH7138"/>
      <c r="IW7138" s="36"/>
      <c r="JI7138"/>
      <c r="JJ7138"/>
      <c r="KX7138" s="23"/>
      <c r="KY7138" s="23"/>
    </row>
    <row r="7139" spans="36:311" x14ac:dyDescent="0.2">
      <c r="AJ7139" s="23"/>
      <c r="HH7139"/>
      <c r="IW7139" s="36"/>
      <c r="JI7139"/>
      <c r="JJ7139"/>
      <c r="KX7139" s="23"/>
      <c r="KY7139" s="23"/>
    </row>
    <row r="7140" spans="36:311" x14ac:dyDescent="0.2">
      <c r="AJ7140" s="23"/>
      <c r="HH7140"/>
      <c r="IW7140" s="36"/>
      <c r="JI7140"/>
      <c r="JJ7140"/>
      <c r="KX7140" s="23"/>
      <c r="KY7140" s="23"/>
    </row>
    <row r="7141" spans="36:311" x14ac:dyDescent="0.2">
      <c r="AJ7141" s="23"/>
      <c r="HH7141"/>
      <c r="IW7141" s="36"/>
      <c r="JI7141"/>
      <c r="JJ7141"/>
      <c r="KX7141" s="23"/>
      <c r="KY7141" s="23"/>
    </row>
    <row r="7142" spans="36:311" x14ac:dyDescent="0.2">
      <c r="AJ7142" s="23"/>
      <c r="HH7142"/>
      <c r="IW7142" s="36"/>
      <c r="JI7142"/>
      <c r="JJ7142"/>
      <c r="KX7142" s="23"/>
      <c r="KY7142" s="23"/>
    </row>
    <row r="7143" spans="36:311" x14ac:dyDescent="0.2">
      <c r="AJ7143" s="23"/>
      <c r="HH7143"/>
      <c r="IW7143" s="36"/>
      <c r="JI7143"/>
      <c r="JJ7143"/>
      <c r="KX7143" s="23"/>
      <c r="KY7143" s="23"/>
    </row>
    <row r="7144" spans="36:311" x14ac:dyDescent="0.2">
      <c r="AJ7144" s="23"/>
      <c r="HH7144"/>
      <c r="IW7144" s="36"/>
      <c r="JI7144"/>
      <c r="JJ7144"/>
      <c r="KX7144" s="23"/>
      <c r="KY7144" s="23"/>
    </row>
    <row r="7145" spans="36:311" x14ac:dyDescent="0.2">
      <c r="AJ7145" s="23"/>
      <c r="HH7145"/>
      <c r="IW7145" s="36"/>
      <c r="JI7145"/>
      <c r="JJ7145"/>
      <c r="KX7145" s="23"/>
      <c r="KY7145" s="23"/>
    </row>
    <row r="7146" spans="36:311" x14ac:dyDescent="0.2">
      <c r="AJ7146" s="23"/>
      <c r="HH7146"/>
      <c r="IW7146" s="36"/>
      <c r="JI7146"/>
      <c r="JJ7146"/>
      <c r="KX7146" s="23"/>
      <c r="KY7146" s="23"/>
    </row>
    <row r="7147" spans="36:311" x14ac:dyDescent="0.2">
      <c r="AJ7147" s="23"/>
      <c r="HH7147"/>
      <c r="IW7147" s="36"/>
      <c r="JI7147"/>
      <c r="JJ7147"/>
      <c r="KX7147" s="23"/>
      <c r="KY7147" s="23"/>
    </row>
    <row r="7148" spans="36:311" x14ac:dyDescent="0.2">
      <c r="AJ7148" s="23"/>
      <c r="HH7148"/>
      <c r="IW7148" s="36"/>
      <c r="JI7148"/>
      <c r="JJ7148"/>
      <c r="KX7148" s="23"/>
      <c r="KY7148" s="23"/>
    </row>
    <row r="7149" spans="36:311" x14ac:dyDescent="0.2">
      <c r="AJ7149" s="23"/>
      <c r="HH7149"/>
      <c r="IW7149" s="36"/>
      <c r="JI7149"/>
      <c r="JJ7149"/>
      <c r="KX7149" s="23"/>
      <c r="KY7149" s="23"/>
    </row>
    <row r="7150" spans="36:311" x14ac:dyDescent="0.2">
      <c r="AJ7150" s="23"/>
      <c r="HH7150"/>
      <c r="IW7150" s="36"/>
      <c r="JI7150"/>
      <c r="JJ7150"/>
      <c r="KX7150" s="23"/>
      <c r="KY7150" s="23"/>
    </row>
    <row r="7151" spans="36:311" x14ac:dyDescent="0.2">
      <c r="AJ7151" s="23"/>
      <c r="HH7151"/>
      <c r="IW7151" s="36"/>
      <c r="JI7151"/>
      <c r="JJ7151"/>
      <c r="KX7151" s="23"/>
      <c r="KY7151" s="23"/>
    </row>
    <row r="7152" spans="36:311" x14ac:dyDescent="0.2">
      <c r="AJ7152" s="23"/>
      <c r="HH7152"/>
      <c r="IW7152" s="36"/>
      <c r="JI7152"/>
      <c r="JJ7152"/>
      <c r="KX7152" s="23"/>
      <c r="KY7152" s="23"/>
    </row>
    <row r="7153" spans="36:311" x14ac:dyDescent="0.2">
      <c r="AJ7153" s="23"/>
      <c r="HH7153"/>
      <c r="IW7153" s="36"/>
      <c r="JI7153"/>
      <c r="JJ7153"/>
      <c r="KX7153" s="23"/>
      <c r="KY7153" s="23"/>
    </row>
    <row r="7154" spans="36:311" x14ac:dyDescent="0.2">
      <c r="AJ7154" s="23"/>
      <c r="HH7154"/>
      <c r="IW7154" s="36"/>
      <c r="JI7154"/>
      <c r="JJ7154"/>
      <c r="KX7154" s="23"/>
      <c r="KY7154" s="23"/>
    </row>
    <row r="7155" spans="36:311" x14ac:dyDescent="0.2">
      <c r="AJ7155" s="23"/>
      <c r="HH7155"/>
      <c r="IW7155" s="36"/>
      <c r="JI7155"/>
      <c r="JJ7155"/>
      <c r="KX7155" s="23"/>
      <c r="KY7155" s="23"/>
    </row>
    <row r="7156" spans="36:311" x14ac:dyDescent="0.2">
      <c r="AJ7156" s="23"/>
      <c r="HH7156"/>
      <c r="IW7156" s="36"/>
      <c r="JI7156"/>
      <c r="JJ7156"/>
      <c r="KX7156" s="23"/>
      <c r="KY7156" s="23"/>
    </row>
    <row r="7157" spans="36:311" x14ac:dyDescent="0.2">
      <c r="AJ7157" s="23"/>
      <c r="HH7157"/>
      <c r="IW7157" s="36"/>
      <c r="JI7157"/>
      <c r="JJ7157"/>
      <c r="KX7157" s="23"/>
      <c r="KY7157" s="23"/>
    </row>
    <row r="7158" spans="36:311" x14ac:dyDescent="0.2">
      <c r="AJ7158" s="23"/>
      <c r="HH7158"/>
      <c r="IW7158" s="36"/>
      <c r="JI7158"/>
      <c r="JJ7158"/>
      <c r="KX7158" s="23"/>
      <c r="KY7158" s="23"/>
    </row>
    <row r="7159" spans="36:311" x14ac:dyDescent="0.2">
      <c r="AJ7159" s="23"/>
      <c r="HH7159"/>
      <c r="IW7159" s="36"/>
      <c r="JI7159"/>
      <c r="JJ7159"/>
      <c r="KX7159" s="23"/>
      <c r="KY7159" s="23"/>
    </row>
    <row r="7160" spans="36:311" x14ac:dyDescent="0.2">
      <c r="AJ7160" s="23"/>
      <c r="HH7160"/>
      <c r="IW7160" s="36"/>
      <c r="JI7160"/>
      <c r="JJ7160"/>
      <c r="KX7160" s="23"/>
      <c r="KY7160" s="23"/>
    </row>
    <row r="7161" spans="36:311" x14ac:dyDescent="0.2">
      <c r="AJ7161" s="23"/>
      <c r="HH7161"/>
      <c r="IW7161" s="36"/>
      <c r="JI7161"/>
      <c r="JJ7161"/>
      <c r="KX7161" s="23"/>
      <c r="KY7161" s="23"/>
    </row>
    <row r="7162" spans="36:311" x14ac:dyDescent="0.2">
      <c r="AJ7162" s="23"/>
      <c r="HH7162"/>
      <c r="IW7162" s="36"/>
      <c r="JI7162"/>
      <c r="JJ7162"/>
      <c r="KX7162" s="23"/>
      <c r="KY7162" s="23"/>
    </row>
    <row r="7163" spans="36:311" x14ac:dyDescent="0.2">
      <c r="AJ7163" s="23"/>
      <c r="HH7163"/>
      <c r="IW7163" s="36"/>
      <c r="JI7163"/>
      <c r="JJ7163"/>
      <c r="KX7163" s="23"/>
      <c r="KY7163" s="23"/>
    </row>
    <row r="7164" spans="36:311" x14ac:dyDescent="0.2">
      <c r="AJ7164" s="23"/>
      <c r="HH7164"/>
      <c r="IW7164" s="36"/>
      <c r="JI7164"/>
      <c r="JJ7164"/>
      <c r="KX7164" s="23"/>
      <c r="KY7164" s="23"/>
    </row>
    <row r="7165" spans="36:311" x14ac:dyDescent="0.2">
      <c r="AJ7165" s="23"/>
      <c r="HH7165"/>
      <c r="IW7165" s="36"/>
      <c r="JI7165"/>
      <c r="JJ7165"/>
      <c r="KX7165" s="23"/>
      <c r="KY7165" s="23"/>
    </row>
    <row r="7166" spans="36:311" x14ac:dyDescent="0.2">
      <c r="AJ7166" s="23"/>
      <c r="HH7166"/>
      <c r="IW7166" s="36"/>
      <c r="JI7166"/>
      <c r="JJ7166"/>
      <c r="KX7166" s="23"/>
      <c r="KY7166" s="23"/>
    </row>
    <row r="7167" spans="36:311" x14ac:dyDescent="0.2">
      <c r="AJ7167" s="23"/>
      <c r="HH7167"/>
      <c r="IW7167" s="36"/>
      <c r="JI7167"/>
      <c r="JJ7167"/>
      <c r="KX7167" s="23"/>
      <c r="KY7167" s="23"/>
    </row>
    <row r="7168" spans="36:311" x14ac:dyDescent="0.2">
      <c r="AJ7168" s="23"/>
      <c r="HH7168"/>
      <c r="IW7168" s="36"/>
      <c r="JI7168"/>
      <c r="JJ7168"/>
      <c r="KX7168" s="23"/>
      <c r="KY7168" s="23"/>
    </row>
    <row r="7169" spans="36:311" x14ac:dyDescent="0.2">
      <c r="AJ7169" s="23"/>
      <c r="HH7169"/>
      <c r="IW7169" s="36"/>
      <c r="JI7169"/>
      <c r="JJ7169"/>
      <c r="KX7169" s="23"/>
      <c r="KY7169" s="23"/>
    </row>
    <row r="7170" spans="36:311" x14ac:dyDescent="0.2">
      <c r="AJ7170" s="23"/>
      <c r="HH7170"/>
      <c r="IW7170" s="36"/>
      <c r="JI7170"/>
      <c r="JJ7170"/>
      <c r="KX7170" s="23"/>
      <c r="KY7170" s="23"/>
    </row>
    <row r="7171" spans="36:311" x14ac:dyDescent="0.2">
      <c r="AJ7171" s="23"/>
      <c r="HH7171"/>
      <c r="IW7171" s="36"/>
      <c r="JI7171"/>
      <c r="JJ7171"/>
      <c r="KX7171" s="23"/>
      <c r="KY7171" s="23"/>
    </row>
    <row r="7172" spans="36:311" x14ac:dyDescent="0.2">
      <c r="AJ7172" s="23"/>
      <c r="HH7172"/>
      <c r="IW7172" s="36"/>
      <c r="JI7172"/>
      <c r="JJ7172"/>
      <c r="KX7172" s="23"/>
      <c r="KY7172" s="23"/>
    </row>
    <row r="7173" spans="36:311" x14ac:dyDescent="0.2">
      <c r="AJ7173" s="23"/>
      <c r="HH7173"/>
      <c r="IW7173" s="36"/>
      <c r="JI7173"/>
      <c r="JJ7173"/>
      <c r="KX7173" s="23"/>
      <c r="KY7173" s="23"/>
    </row>
    <row r="7174" spans="36:311" x14ac:dyDescent="0.2">
      <c r="AJ7174" s="23"/>
      <c r="HH7174"/>
      <c r="IW7174" s="36"/>
      <c r="JI7174"/>
      <c r="JJ7174"/>
      <c r="KX7174" s="23"/>
      <c r="KY7174" s="23"/>
    </row>
    <row r="7175" spans="36:311" x14ac:dyDescent="0.2">
      <c r="AJ7175" s="23"/>
      <c r="HH7175"/>
      <c r="IW7175" s="36"/>
      <c r="JI7175"/>
      <c r="JJ7175"/>
      <c r="KX7175" s="23"/>
      <c r="KY7175" s="23"/>
    </row>
    <row r="7176" spans="36:311" x14ac:dyDescent="0.2">
      <c r="AJ7176" s="23"/>
      <c r="HH7176"/>
      <c r="IW7176" s="36"/>
      <c r="JI7176"/>
      <c r="JJ7176"/>
      <c r="KX7176" s="23"/>
      <c r="KY7176" s="23"/>
    </row>
    <row r="7177" spans="36:311" x14ac:dyDescent="0.2">
      <c r="AJ7177" s="23"/>
      <c r="HH7177"/>
      <c r="IW7177" s="36"/>
      <c r="JI7177"/>
      <c r="JJ7177"/>
      <c r="KX7177" s="23"/>
      <c r="KY7177" s="23"/>
    </row>
    <row r="7178" spans="36:311" x14ac:dyDescent="0.2">
      <c r="AJ7178" s="23"/>
      <c r="HH7178"/>
      <c r="IW7178" s="36"/>
      <c r="JI7178"/>
      <c r="JJ7178"/>
      <c r="KX7178" s="23"/>
      <c r="KY7178" s="23"/>
    </row>
    <row r="7179" spans="36:311" x14ac:dyDescent="0.2">
      <c r="AJ7179" s="23"/>
      <c r="HH7179"/>
      <c r="IW7179" s="36"/>
      <c r="JI7179"/>
      <c r="JJ7179"/>
      <c r="KX7179" s="23"/>
      <c r="KY7179" s="23"/>
    </row>
    <row r="7180" spans="36:311" x14ac:dyDescent="0.2">
      <c r="AJ7180" s="23"/>
      <c r="HH7180"/>
      <c r="IW7180" s="36"/>
      <c r="JI7180"/>
      <c r="JJ7180"/>
      <c r="KX7180" s="23"/>
      <c r="KY7180" s="23"/>
    </row>
    <row r="7181" spans="36:311" x14ac:dyDescent="0.2">
      <c r="AJ7181" s="23"/>
      <c r="HH7181"/>
      <c r="IW7181" s="36"/>
      <c r="JI7181"/>
      <c r="JJ7181"/>
      <c r="KX7181" s="23"/>
      <c r="KY7181" s="23"/>
    </row>
    <row r="7182" spans="36:311" x14ac:dyDescent="0.2">
      <c r="AJ7182" s="23"/>
      <c r="HH7182"/>
      <c r="IW7182" s="36"/>
      <c r="JI7182"/>
      <c r="JJ7182"/>
      <c r="KX7182" s="23"/>
      <c r="KY7182" s="23"/>
    </row>
    <row r="7183" spans="36:311" x14ac:dyDescent="0.2">
      <c r="AJ7183" s="23"/>
      <c r="HH7183"/>
      <c r="IW7183" s="36"/>
      <c r="JI7183"/>
      <c r="JJ7183"/>
      <c r="KX7183" s="23"/>
      <c r="KY7183" s="23"/>
    </row>
    <row r="7184" spans="36:311" x14ac:dyDescent="0.2">
      <c r="AJ7184" s="23"/>
      <c r="HH7184"/>
      <c r="IW7184" s="36"/>
      <c r="JI7184"/>
      <c r="JJ7184"/>
      <c r="KX7184" s="23"/>
      <c r="KY7184" s="23"/>
    </row>
    <row r="7185" spans="36:311" x14ac:dyDescent="0.2">
      <c r="AJ7185" s="23"/>
      <c r="HH7185"/>
      <c r="IW7185" s="36"/>
      <c r="JI7185"/>
      <c r="JJ7185"/>
      <c r="KX7185" s="23"/>
      <c r="KY7185" s="23"/>
    </row>
    <row r="7186" spans="36:311" x14ac:dyDescent="0.2">
      <c r="AJ7186" s="23"/>
      <c r="HH7186"/>
      <c r="IW7186" s="36"/>
      <c r="JI7186"/>
      <c r="JJ7186"/>
      <c r="KX7186" s="23"/>
      <c r="KY7186" s="23"/>
    </row>
    <row r="7187" spans="36:311" x14ac:dyDescent="0.2">
      <c r="AJ7187" s="23"/>
      <c r="HH7187"/>
      <c r="IW7187" s="36"/>
      <c r="JI7187"/>
      <c r="JJ7187"/>
      <c r="KX7187" s="23"/>
      <c r="KY7187" s="23"/>
    </row>
    <row r="7188" spans="36:311" x14ac:dyDescent="0.2">
      <c r="AJ7188" s="23"/>
      <c r="HH7188"/>
      <c r="IW7188" s="36"/>
      <c r="JI7188"/>
      <c r="JJ7188"/>
      <c r="KX7188" s="23"/>
      <c r="KY7188" s="23"/>
    </row>
    <row r="7189" spans="36:311" x14ac:dyDescent="0.2">
      <c r="AJ7189" s="23"/>
      <c r="HH7189"/>
      <c r="IW7189" s="36"/>
      <c r="JI7189"/>
      <c r="JJ7189"/>
      <c r="KX7189" s="23"/>
      <c r="KY7189" s="23"/>
    </row>
    <row r="7190" spans="36:311" x14ac:dyDescent="0.2">
      <c r="AJ7190" s="23"/>
      <c r="HH7190"/>
      <c r="IW7190" s="36"/>
      <c r="JI7190"/>
      <c r="JJ7190"/>
      <c r="KX7190" s="23"/>
      <c r="KY7190" s="23"/>
    </row>
    <row r="7191" spans="36:311" x14ac:dyDescent="0.2">
      <c r="AJ7191" s="23"/>
      <c r="HH7191"/>
      <c r="IW7191" s="36"/>
      <c r="JI7191"/>
      <c r="JJ7191"/>
      <c r="KX7191" s="23"/>
      <c r="KY7191" s="23"/>
    </row>
    <row r="7192" spans="36:311" x14ac:dyDescent="0.2">
      <c r="AJ7192" s="23"/>
      <c r="HH7192"/>
      <c r="IW7192" s="36"/>
      <c r="JI7192"/>
      <c r="JJ7192"/>
      <c r="KX7192" s="23"/>
      <c r="KY7192" s="23"/>
    </row>
    <row r="7193" spans="36:311" x14ac:dyDescent="0.2">
      <c r="AJ7193" s="23"/>
      <c r="HH7193"/>
      <c r="IW7193" s="36"/>
      <c r="JI7193"/>
      <c r="JJ7193"/>
      <c r="KX7193" s="23"/>
      <c r="KY7193" s="23"/>
    </row>
    <row r="7194" spans="36:311" x14ac:dyDescent="0.2">
      <c r="AJ7194" s="23"/>
      <c r="HH7194"/>
      <c r="IW7194" s="36"/>
      <c r="JI7194"/>
      <c r="JJ7194"/>
      <c r="KX7194" s="23"/>
      <c r="KY7194" s="23"/>
    </row>
    <row r="7195" spans="36:311" x14ac:dyDescent="0.2">
      <c r="AJ7195" s="23"/>
      <c r="HH7195"/>
      <c r="IW7195" s="36"/>
      <c r="JI7195"/>
      <c r="JJ7195"/>
      <c r="KX7195" s="23"/>
      <c r="KY7195" s="23"/>
    </row>
    <row r="7196" spans="36:311" x14ac:dyDescent="0.2">
      <c r="AJ7196" s="23"/>
      <c r="HH7196"/>
      <c r="IW7196" s="36"/>
      <c r="JI7196"/>
      <c r="JJ7196"/>
      <c r="KX7196" s="23"/>
      <c r="KY7196" s="23"/>
    </row>
    <row r="7197" spans="36:311" x14ac:dyDescent="0.2">
      <c r="AJ7197" s="23"/>
      <c r="HH7197"/>
      <c r="IW7197" s="36"/>
      <c r="JI7197"/>
      <c r="JJ7197"/>
      <c r="KX7197" s="23"/>
      <c r="KY7197" s="23"/>
    </row>
    <row r="7198" spans="36:311" x14ac:dyDescent="0.2">
      <c r="AJ7198" s="23"/>
      <c r="HH7198"/>
      <c r="IW7198" s="36"/>
      <c r="JI7198"/>
      <c r="JJ7198"/>
      <c r="KX7198" s="23"/>
      <c r="KY7198" s="23"/>
    </row>
    <row r="7199" spans="36:311" x14ac:dyDescent="0.2">
      <c r="AJ7199" s="23"/>
      <c r="HH7199"/>
      <c r="IW7199" s="36"/>
      <c r="JI7199"/>
      <c r="JJ7199"/>
      <c r="KX7199" s="23"/>
      <c r="KY7199" s="23"/>
    </row>
    <row r="7200" spans="36:311" x14ac:dyDescent="0.2">
      <c r="AJ7200" s="23"/>
      <c r="HH7200"/>
      <c r="IW7200" s="36"/>
      <c r="JI7200"/>
      <c r="JJ7200"/>
      <c r="KX7200" s="23"/>
      <c r="KY7200" s="23"/>
    </row>
    <row r="7201" spans="36:311" x14ac:dyDescent="0.2">
      <c r="AJ7201" s="23"/>
      <c r="HH7201"/>
      <c r="IW7201" s="36"/>
      <c r="JI7201"/>
      <c r="JJ7201"/>
      <c r="KX7201" s="23"/>
      <c r="KY7201" s="23"/>
    </row>
    <row r="7202" spans="36:311" x14ac:dyDescent="0.2">
      <c r="AJ7202" s="23"/>
      <c r="HH7202"/>
      <c r="IW7202" s="36"/>
      <c r="JI7202"/>
      <c r="JJ7202"/>
      <c r="KX7202" s="23"/>
      <c r="KY7202" s="23"/>
    </row>
    <row r="7203" spans="36:311" x14ac:dyDescent="0.2">
      <c r="AJ7203" s="23"/>
      <c r="HH7203"/>
      <c r="IW7203" s="36"/>
      <c r="JI7203"/>
      <c r="JJ7203"/>
      <c r="KX7203" s="23"/>
      <c r="KY7203" s="23"/>
    </row>
    <row r="7204" spans="36:311" x14ac:dyDescent="0.2">
      <c r="AJ7204" s="23"/>
      <c r="HH7204"/>
      <c r="IW7204" s="36"/>
      <c r="JI7204"/>
      <c r="JJ7204"/>
      <c r="KX7204" s="23"/>
      <c r="KY7204" s="23"/>
    </row>
    <row r="7205" spans="36:311" x14ac:dyDescent="0.2">
      <c r="AJ7205" s="23"/>
      <c r="HH7205"/>
      <c r="IW7205" s="36"/>
      <c r="JI7205"/>
      <c r="JJ7205"/>
      <c r="KX7205" s="23"/>
      <c r="KY7205" s="23"/>
    </row>
    <row r="7206" spans="36:311" x14ac:dyDescent="0.2">
      <c r="AJ7206" s="23"/>
      <c r="HH7206"/>
      <c r="IW7206" s="36"/>
      <c r="JI7206"/>
      <c r="JJ7206"/>
      <c r="KX7206" s="23"/>
      <c r="KY7206" s="23"/>
    </row>
    <row r="7207" spans="36:311" x14ac:dyDescent="0.2">
      <c r="AJ7207" s="23"/>
      <c r="HH7207"/>
      <c r="IW7207" s="36"/>
      <c r="JI7207"/>
      <c r="JJ7207"/>
      <c r="KX7207" s="23"/>
      <c r="KY7207" s="23"/>
    </row>
    <row r="7208" spans="36:311" x14ac:dyDescent="0.2">
      <c r="AJ7208" s="23"/>
      <c r="HH7208"/>
      <c r="IW7208" s="36"/>
      <c r="JI7208"/>
      <c r="JJ7208"/>
      <c r="KX7208" s="23"/>
      <c r="KY7208" s="23"/>
    </row>
    <row r="7209" spans="36:311" x14ac:dyDescent="0.2">
      <c r="AJ7209" s="23"/>
      <c r="HH7209"/>
      <c r="IW7209" s="36"/>
      <c r="JI7209"/>
      <c r="JJ7209"/>
      <c r="KX7209" s="23"/>
      <c r="KY7209" s="23"/>
    </row>
    <row r="7210" spans="36:311" x14ac:dyDescent="0.2">
      <c r="AJ7210" s="23"/>
      <c r="HH7210"/>
      <c r="IW7210" s="36"/>
      <c r="JI7210"/>
      <c r="JJ7210"/>
      <c r="KX7210" s="23"/>
      <c r="KY7210" s="23"/>
    </row>
    <row r="7211" spans="36:311" x14ac:dyDescent="0.2">
      <c r="AJ7211" s="23"/>
      <c r="HH7211"/>
      <c r="IW7211" s="36"/>
      <c r="JI7211"/>
      <c r="JJ7211"/>
      <c r="KX7211" s="23"/>
      <c r="KY7211" s="23"/>
    </row>
    <row r="7212" spans="36:311" x14ac:dyDescent="0.2">
      <c r="AJ7212" s="23"/>
      <c r="HH7212"/>
      <c r="IW7212" s="36"/>
      <c r="JI7212"/>
      <c r="JJ7212"/>
      <c r="KX7212" s="23"/>
      <c r="KY7212" s="23"/>
    </row>
    <row r="7213" spans="36:311" x14ac:dyDescent="0.2">
      <c r="AJ7213" s="23"/>
      <c r="HH7213"/>
      <c r="IW7213" s="36"/>
      <c r="JI7213"/>
      <c r="JJ7213"/>
      <c r="KX7213" s="23"/>
      <c r="KY7213" s="23"/>
    </row>
    <row r="7214" spans="36:311" x14ac:dyDescent="0.2">
      <c r="AJ7214" s="23"/>
      <c r="HH7214"/>
      <c r="IW7214" s="36"/>
      <c r="JI7214"/>
      <c r="JJ7214"/>
      <c r="KX7214" s="23"/>
      <c r="KY7214" s="23"/>
    </row>
    <row r="7215" spans="36:311" x14ac:dyDescent="0.2">
      <c r="AJ7215" s="23"/>
      <c r="HH7215"/>
      <c r="IW7215" s="36"/>
      <c r="JI7215"/>
      <c r="JJ7215"/>
      <c r="KX7215" s="23"/>
      <c r="KY7215" s="23"/>
    </row>
    <row r="7216" spans="36:311" x14ac:dyDescent="0.2">
      <c r="AJ7216" s="23"/>
      <c r="HH7216"/>
      <c r="IW7216" s="36"/>
      <c r="JI7216"/>
      <c r="JJ7216"/>
      <c r="KX7216" s="23"/>
      <c r="KY7216" s="23"/>
    </row>
    <row r="7217" spans="36:311" x14ac:dyDescent="0.2">
      <c r="AJ7217" s="23"/>
      <c r="HH7217"/>
      <c r="IW7217" s="36"/>
      <c r="JI7217"/>
      <c r="JJ7217"/>
      <c r="KX7217" s="23"/>
      <c r="KY7217" s="23"/>
    </row>
    <row r="7218" spans="36:311" x14ac:dyDescent="0.2">
      <c r="AJ7218" s="23"/>
      <c r="HH7218"/>
      <c r="IW7218" s="36"/>
      <c r="JI7218"/>
      <c r="JJ7218"/>
      <c r="KX7218" s="23"/>
      <c r="KY7218" s="23"/>
    </row>
    <row r="7219" spans="36:311" x14ac:dyDescent="0.2">
      <c r="AJ7219" s="23"/>
      <c r="HH7219"/>
      <c r="IW7219" s="36"/>
      <c r="JI7219"/>
      <c r="JJ7219"/>
      <c r="KX7219" s="23"/>
      <c r="KY7219" s="23"/>
    </row>
    <row r="7220" spans="36:311" x14ac:dyDescent="0.2">
      <c r="AJ7220" s="23"/>
      <c r="HH7220"/>
      <c r="IW7220" s="36"/>
      <c r="JI7220"/>
      <c r="JJ7220"/>
      <c r="KX7220" s="23"/>
      <c r="KY7220" s="23"/>
    </row>
    <row r="7221" spans="36:311" x14ac:dyDescent="0.2">
      <c r="AJ7221" s="23"/>
      <c r="HH7221"/>
      <c r="IW7221" s="36"/>
      <c r="JI7221"/>
      <c r="JJ7221"/>
      <c r="KX7221" s="23"/>
      <c r="KY7221" s="23"/>
    </row>
    <row r="7222" spans="36:311" x14ac:dyDescent="0.2">
      <c r="AJ7222" s="23"/>
      <c r="HH7222"/>
      <c r="IW7222" s="36"/>
      <c r="JI7222"/>
      <c r="JJ7222"/>
      <c r="KX7222" s="23"/>
      <c r="KY7222" s="23"/>
    </row>
    <row r="7223" spans="36:311" x14ac:dyDescent="0.2">
      <c r="AJ7223" s="23"/>
      <c r="HH7223"/>
      <c r="IW7223" s="36"/>
      <c r="JI7223"/>
      <c r="JJ7223"/>
      <c r="KX7223" s="23"/>
      <c r="KY7223" s="23"/>
    </row>
    <row r="7224" spans="36:311" x14ac:dyDescent="0.2">
      <c r="AJ7224" s="23"/>
      <c r="HH7224"/>
      <c r="IW7224" s="36"/>
      <c r="JI7224"/>
      <c r="JJ7224"/>
      <c r="KX7224" s="23"/>
      <c r="KY7224" s="23"/>
    </row>
    <row r="7225" spans="36:311" x14ac:dyDescent="0.2">
      <c r="AJ7225" s="23"/>
      <c r="HH7225"/>
      <c r="IW7225" s="36"/>
      <c r="JI7225"/>
      <c r="JJ7225"/>
      <c r="KX7225" s="23"/>
      <c r="KY7225" s="23"/>
    </row>
    <row r="7226" spans="36:311" x14ac:dyDescent="0.2">
      <c r="AJ7226" s="23"/>
      <c r="HH7226"/>
      <c r="IW7226" s="36"/>
      <c r="JI7226"/>
      <c r="JJ7226"/>
      <c r="KX7226" s="23"/>
      <c r="KY7226" s="23"/>
    </row>
    <row r="7227" spans="36:311" x14ac:dyDescent="0.2">
      <c r="AJ7227" s="23"/>
      <c r="HH7227"/>
      <c r="IW7227" s="36"/>
      <c r="JI7227"/>
      <c r="JJ7227"/>
      <c r="KX7227" s="23"/>
      <c r="KY7227" s="23"/>
    </row>
    <row r="7228" spans="36:311" x14ac:dyDescent="0.2">
      <c r="AJ7228" s="23"/>
      <c r="HH7228"/>
      <c r="IW7228" s="36"/>
      <c r="JI7228"/>
      <c r="JJ7228"/>
      <c r="KX7228" s="23"/>
      <c r="KY7228" s="23"/>
    </row>
    <row r="7229" spans="36:311" x14ac:dyDescent="0.2">
      <c r="AJ7229" s="23"/>
      <c r="HH7229"/>
      <c r="IW7229" s="36"/>
      <c r="JI7229"/>
      <c r="JJ7229"/>
      <c r="KX7229" s="23"/>
      <c r="KY7229" s="23"/>
    </row>
    <row r="7230" spans="36:311" x14ac:dyDescent="0.2">
      <c r="AJ7230" s="23"/>
      <c r="HH7230"/>
      <c r="IW7230" s="36"/>
      <c r="JI7230"/>
      <c r="JJ7230"/>
      <c r="KX7230" s="23"/>
      <c r="KY7230" s="23"/>
    </row>
    <row r="7231" spans="36:311" x14ac:dyDescent="0.2">
      <c r="AJ7231" s="23"/>
      <c r="HH7231"/>
      <c r="IW7231" s="36"/>
      <c r="JI7231"/>
      <c r="JJ7231"/>
      <c r="KX7231" s="23"/>
      <c r="KY7231" s="23"/>
    </row>
    <row r="7232" spans="36:311" x14ac:dyDescent="0.2">
      <c r="AJ7232" s="23"/>
      <c r="HH7232"/>
      <c r="IW7232" s="36"/>
      <c r="JI7232"/>
      <c r="JJ7232"/>
      <c r="KX7232" s="23"/>
      <c r="KY7232" s="23"/>
    </row>
    <row r="7233" spans="36:311" x14ac:dyDescent="0.2">
      <c r="AJ7233" s="23"/>
      <c r="HH7233"/>
      <c r="IW7233" s="36"/>
      <c r="JI7233"/>
      <c r="JJ7233"/>
      <c r="KX7233" s="23"/>
      <c r="KY7233" s="23"/>
    </row>
    <row r="7234" spans="36:311" x14ac:dyDescent="0.2">
      <c r="AJ7234" s="23"/>
      <c r="HH7234"/>
      <c r="IW7234" s="36"/>
      <c r="JI7234"/>
      <c r="JJ7234"/>
      <c r="KX7234" s="23"/>
      <c r="KY7234" s="23"/>
    </row>
    <row r="7235" spans="36:311" x14ac:dyDescent="0.2">
      <c r="AJ7235" s="23"/>
      <c r="HH7235"/>
      <c r="IW7235" s="36"/>
      <c r="JI7235"/>
      <c r="JJ7235"/>
      <c r="KX7235" s="23"/>
      <c r="KY7235" s="23"/>
    </row>
    <row r="7236" spans="36:311" x14ac:dyDescent="0.2">
      <c r="AJ7236" s="23"/>
      <c r="HH7236"/>
      <c r="IW7236" s="36"/>
      <c r="JI7236"/>
      <c r="JJ7236"/>
      <c r="KX7236" s="23"/>
      <c r="KY7236" s="23"/>
    </row>
    <row r="7237" spans="36:311" x14ac:dyDescent="0.2">
      <c r="AJ7237" s="23"/>
      <c r="HH7237"/>
      <c r="IW7237" s="36"/>
      <c r="JI7237"/>
      <c r="JJ7237"/>
      <c r="KX7237" s="23"/>
      <c r="KY7237" s="23"/>
    </row>
    <row r="7238" spans="36:311" x14ac:dyDescent="0.2">
      <c r="AJ7238" s="23"/>
      <c r="HH7238"/>
      <c r="IW7238" s="36"/>
      <c r="JI7238"/>
      <c r="JJ7238"/>
      <c r="KX7238" s="23"/>
      <c r="KY7238" s="23"/>
    </row>
    <row r="7239" spans="36:311" x14ac:dyDescent="0.2">
      <c r="AJ7239" s="23"/>
      <c r="HH7239"/>
      <c r="IW7239" s="36"/>
      <c r="JI7239"/>
      <c r="JJ7239"/>
      <c r="KX7239" s="23"/>
      <c r="KY7239" s="23"/>
    </row>
    <row r="7240" spans="36:311" x14ac:dyDescent="0.2">
      <c r="AJ7240" s="23"/>
      <c r="HH7240"/>
      <c r="IW7240" s="36"/>
      <c r="JI7240"/>
      <c r="JJ7240"/>
      <c r="KX7240" s="23"/>
      <c r="KY7240" s="23"/>
    </row>
    <row r="7241" spans="36:311" x14ac:dyDescent="0.2">
      <c r="AJ7241" s="23"/>
      <c r="HH7241"/>
      <c r="IW7241" s="36"/>
      <c r="JI7241"/>
      <c r="JJ7241"/>
      <c r="KX7241" s="23"/>
      <c r="KY7241" s="23"/>
    </row>
    <row r="7242" spans="36:311" x14ac:dyDescent="0.2">
      <c r="AJ7242" s="23"/>
      <c r="HH7242"/>
      <c r="IW7242" s="36"/>
      <c r="JI7242"/>
      <c r="JJ7242"/>
      <c r="KX7242" s="23"/>
      <c r="KY7242" s="23"/>
    </row>
    <row r="7243" spans="36:311" x14ac:dyDescent="0.2">
      <c r="AJ7243" s="23"/>
      <c r="HH7243"/>
      <c r="IW7243" s="36"/>
      <c r="JI7243"/>
      <c r="JJ7243"/>
      <c r="KX7243" s="23"/>
      <c r="KY7243" s="23"/>
    </row>
    <row r="7244" spans="36:311" x14ac:dyDescent="0.2">
      <c r="AJ7244" s="23"/>
      <c r="HH7244"/>
      <c r="IW7244" s="36"/>
      <c r="JI7244"/>
      <c r="JJ7244"/>
      <c r="KX7244" s="23"/>
      <c r="KY7244" s="23"/>
    </row>
    <row r="7245" spans="36:311" x14ac:dyDescent="0.2">
      <c r="AJ7245" s="23"/>
      <c r="HH7245"/>
      <c r="IW7245" s="36"/>
      <c r="JI7245"/>
      <c r="JJ7245"/>
      <c r="KX7245" s="23"/>
      <c r="KY7245" s="23"/>
    </row>
    <row r="7246" spans="36:311" x14ac:dyDescent="0.2">
      <c r="AJ7246" s="23"/>
      <c r="HH7246"/>
      <c r="IW7246" s="36"/>
      <c r="JI7246"/>
      <c r="JJ7246"/>
      <c r="KX7246" s="23"/>
      <c r="KY7246" s="23"/>
    </row>
    <row r="7247" spans="36:311" x14ac:dyDescent="0.2">
      <c r="AJ7247" s="23"/>
      <c r="HH7247"/>
      <c r="IW7247" s="36"/>
      <c r="JI7247"/>
      <c r="JJ7247"/>
      <c r="KX7247" s="23"/>
      <c r="KY7247" s="23"/>
    </row>
    <row r="7248" spans="36:311" x14ac:dyDescent="0.2">
      <c r="AJ7248" s="23"/>
      <c r="HH7248"/>
      <c r="IW7248" s="36"/>
      <c r="JI7248"/>
      <c r="JJ7248"/>
      <c r="KX7248" s="23"/>
      <c r="KY7248" s="23"/>
    </row>
    <row r="7249" spans="36:311" x14ac:dyDescent="0.2">
      <c r="AJ7249" s="23"/>
      <c r="HH7249"/>
      <c r="IW7249" s="36"/>
      <c r="JI7249"/>
      <c r="JJ7249"/>
      <c r="KX7249" s="23"/>
      <c r="KY7249" s="23"/>
    </row>
    <row r="7250" spans="36:311" x14ac:dyDescent="0.2">
      <c r="AJ7250" s="23"/>
      <c r="HH7250"/>
      <c r="IW7250" s="36"/>
      <c r="JI7250"/>
      <c r="JJ7250"/>
      <c r="KX7250" s="23"/>
      <c r="KY7250" s="23"/>
    </row>
    <row r="7251" spans="36:311" x14ac:dyDescent="0.2">
      <c r="AJ7251" s="23"/>
      <c r="HH7251"/>
      <c r="IW7251" s="36"/>
      <c r="JI7251"/>
      <c r="JJ7251"/>
      <c r="KX7251" s="23"/>
      <c r="KY7251" s="23"/>
    </row>
    <row r="7252" spans="36:311" x14ac:dyDescent="0.2">
      <c r="AJ7252" s="23"/>
      <c r="HH7252"/>
      <c r="IW7252" s="36"/>
      <c r="JI7252"/>
      <c r="JJ7252"/>
      <c r="KX7252" s="23"/>
      <c r="KY7252" s="23"/>
    </row>
    <row r="7253" spans="36:311" x14ac:dyDescent="0.2">
      <c r="AJ7253" s="23"/>
      <c r="HH7253"/>
      <c r="IW7253" s="36"/>
      <c r="JI7253"/>
      <c r="JJ7253"/>
      <c r="KX7253" s="23"/>
      <c r="KY7253" s="23"/>
    </row>
    <row r="7254" spans="36:311" x14ac:dyDescent="0.2">
      <c r="AJ7254" s="23"/>
      <c r="HH7254"/>
      <c r="IW7254" s="36"/>
      <c r="JI7254"/>
      <c r="JJ7254"/>
      <c r="KX7254" s="23"/>
      <c r="KY7254" s="23"/>
    </row>
    <row r="7255" spans="36:311" x14ac:dyDescent="0.2">
      <c r="AJ7255" s="23"/>
      <c r="HH7255"/>
      <c r="IW7255" s="36"/>
      <c r="JI7255"/>
      <c r="JJ7255"/>
      <c r="KX7255" s="23"/>
      <c r="KY7255" s="23"/>
    </row>
    <row r="7256" spans="36:311" x14ac:dyDescent="0.2">
      <c r="AJ7256" s="23"/>
      <c r="HH7256"/>
      <c r="IW7256" s="36"/>
      <c r="JI7256"/>
      <c r="JJ7256"/>
      <c r="KX7256" s="23"/>
      <c r="KY7256" s="23"/>
    </row>
    <row r="7257" spans="36:311" x14ac:dyDescent="0.2">
      <c r="AJ7257" s="23"/>
      <c r="HH7257"/>
      <c r="IW7257" s="36"/>
      <c r="JI7257"/>
      <c r="JJ7257"/>
      <c r="KX7257" s="23"/>
      <c r="KY7257" s="23"/>
    </row>
    <row r="7258" spans="36:311" x14ac:dyDescent="0.2">
      <c r="AJ7258" s="23"/>
      <c r="HH7258"/>
      <c r="IW7258" s="36"/>
      <c r="JI7258"/>
      <c r="JJ7258"/>
      <c r="KX7258" s="23"/>
      <c r="KY7258" s="23"/>
    </row>
    <row r="7259" spans="36:311" x14ac:dyDescent="0.2">
      <c r="AJ7259" s="23"/>
      <c r="HH7259"/>
      <c r="IW7259" s="36"/>
      <c r="JI7259"/>
      <c r="JJ7259"/>
      <c r="KX7259" s="23"/>
      <c r="KY7259" s="23"/>
    </row>
    <row r="7260" spans="36:311" x14ac:dyDescent="0.2">
      <c r="AJ7260" s="23"/>
      <c r="HH7260"/>
      <c r="IW7260" s="36"/>
      <c r="JI7260"/>
      <c r="JJ7260"/>
      <c r="KX7260" s="23"/>
      <c r="KY7260" s="23"/>
    </row>
    <row r="7261" spans="36:311" x14ac:dyDescent="0.2">
      <c r="AJ7261" s="23"/>
      <c r="HH7261"/>
      <c r="IW7261" s="36"/>
      <c r="JI7261"/>
      <c r="JJ7261"/>
      <c r="KX7261" s="23"/>
      <c r="KY7261" s="23"/>
    </row>
    <row r="7262" spans="36:311" x14ac:dyDescent="0.2">
      <c r="AJ7262" s="23"/>
      <c r="HH7262"/>
      <c r="IW7262" s="36"/>
      <c r="JI7262"/>
      <c r="JJ7262"/>
      <c r="KX7262" s="23"/>
      <c r="KY7262" s="23"/>
    </row>
    <row r="7263" spans="36:311" x14ac:dyDescent="0.2">
      <c r="AJ7263" s="23"/>
      <c r="HH7263"/>
      <c r="IW7263" s="36"/>
      <c r="JI7263"/>
      <c r="JJ7263"/>
      <c r="KX7263" s="23"/>
      <c r="KY7263" s="23"/>
    </row>
    <row r="7264" spans="36:311" x14ac:dyDescent="0.2">
      <c r="AJ7264" s="23"/>
      <c r="HH7264"/>
      <c r="IW7264" s="36"/>
      <c r="JI7264"/>
      <c r="JJ7264"/>
      <c r="KX7264" s="23"/>
      <c r="KY7264" s="23"/>
    </row>
    <row r="7265" spans="36:311" x14ac:dyDescent="0.2">
      <c r="AJ7265" s="23"/>
      <c r="HH7265"/>
      <c r="IW7265" s="36"/>
      <c r="JI7265"/>
      <c r="JJ7265"/>
      <c r="KX7265" s="23"/>
      <c r="KY7265" s="23"/>
    </row>
    <row r="7266" spans="36:311" x14ac:dyDescent="0.2">
      <c r="AJ7266" s="23"/>
      <c r="HH7266"/>
      <c r="IW7266" s="36"/>
      <c r="JI7266"/>
      <c r="JJ7266"/>
      <c r="KX7266" s="23"/>
      <c r="KY7266" s="23"/>
    </row>
    <row r="7267" spans="36:311" x14ac:dyDescent="0.2">
      <c r="AJ7267" s="23"/>
      <c r="HH7267"/>
      <c r="IW7267" s="36"/>
      <c r="JI7267"/>
      <c r="JJ7267"/>
      <c r="KX7267" s="23"/>
      <c r="KY7267" s="23"/>
    </row>
    <row r="7268" spans="36:311" x14ac:dyDescent="0.2">
      <c r="AJ7268" s="23"/>
      <c r="HH7268"/>
      <c r="IW7268" s="36"/>
      <c r="JI7268"/>
      <c r="JJ7268"/>
      <c r="KX7268" s="23"/>
      <c r="KY7268" s="23"/>
    </row>
    <row r="7269" spans="36:311" x14ac:dyDescent="0.2">
      <c r="AJ7269" s="23"/>
      <c r="HH7269"/>
      <c r="IW7269" s="36"/>
      <c r="JI7269"/>
      <c r="JJ7269"/>
      <c r="KX7269" s="23"/>
      <c r="KY7269" s="23"/>
    </row>
    <row r="7270" spans="36:311" x14ac:dyDescent="0.2">
      <c r="AJ7270" s="23"/>
      <c r="HH7270"/>
      <c r="IW7270" s="36"/>
      <c r="JI7270"/>
      <c r="JJ7270"/>
      <c r="KX7270" s="23"/>
      <c r="KY7270" s="23"/>
    </row>
    <row r="7271" spans="36:311" x14ac:dyDescent="0.2">
      <c r="AJ7271" s="23"/>
      <c r="HH7271"/>
      <c r="IW7271" s="36"/>
      <c r="JI7271"/>
      <c r="JJ7271"/>
      <c r="KX7271" s="23"/>
      <c r="KY7271" s="23"/>
    </row>
    <row r="7272" spans="36:311" x14ac:dyDescent="0.2">
      <c r="AJ7272" s="23"/>
      <c r="HH7272"/>
      <c r="IW7272" s="36"/>
      <c r="JI7272"/>
      <c r="JJ7272"/>
      <c r="KX7272" s="23"/>
      <c r="KY7272" s="23"/>
    </row>
    <row r="7273" spans="36:311" x14ac:dyDescent="0.2">
      <c r="AJ7273" s="23"/>
      <c r="HH7273"/>
      <c r="IW7273" s="36"/>
      <c r="JI7273"/>
      <c r="JJ7273"/>
      <c r="KX7273" s="23"/>
      <c r="KY7273" s="23"/>
    </row>
    <row r="7274" spans="36:311" x14ac:dyDescent="0.2">
      <c r="AJ7274" s="23"/>
      <c r="HH7274"/>
      <c r="IW7274" s="36"/>
      <c r="JI7274"/>
      <c r="JJ7274"/>
      <c r="KX7274" s="23"/>
      <c r="KY7274" s="23"/>
    </row>
    <row r="7275" spans="36:311" x14ac:dyDescent="0.2">
      <c r="AJ7275" s="23"/>
      <c r="HH7275"/>
      <c r="IW7275" s="36"/>
      <c r="JI7275"/>
      <c r="JJ7275"/>
      <c r="KX7275" s="23"/>
      <c r="KY7275" s="23"/>
    </row>
    <row r="7276" spans="36:311" x14ac:dyDescent="0.2">
      <c r="AJ7276" s="23"/>
      <c r="HH7276"/>
      <c r="IW7276" s="36"/>
      <c r="JI7276"/>
      <c r="JJ7276"/>
      <c r="KX7276" s="23"/>
      <c r="KY7276" s="23"/>
    </row>
    <row r="7277" spans="36:311" x14ac:dyDescent="0.2">
      <c r="AJ7277" s="23"/>
      <c r="HH7277"/>
      <c r="IW7277" s="36"/>
      <c r="JI7277"/>
      <c r="JJ7277"/>
      <c r="KX7277" s="23"/>
      <c r="KY7277" s="23"/>
    </row>
    <row r="7278" spans="36:311" x14ac:dyDescent="0.2">
      <c r="AJ7278" s="23"/>
      <c r="HH7278"/>
      <c r="IW7278" s="36"/>
      <c r="JI7278"/>
      <c r="JJ7278"/>
      <c r="KX7278" s="23"/>
      <c r="KY7278" s="23"/>
    </row>
    <row r="7279" spans="36:311" x14ac:dyDescent="0.2">
      <c r="AJ7279" s="23"/>
      <c r="HH7279"/>
      <c r="IW7279" s="36"/>
      <c r="JI7279"/>
      <c r="JJ7279"/>
      <c r="KX7279" s="23"/>
      <c r="KY7279" s="23"/>
    </row>
    <row r="7280" spans="36:311" x14ac:dyDescent="0.2">
      <c r="AJ7280" s="23"/>
      <c r="HH7280"/>
      <c r="IW7280" s="36"/>
      <c r="JI7280"/>
      <c r="JJ7280"/>
      <c r="KX7280" s="23"/>
      <c r="KY7280" s="23"/>
    </row>
    <row r="7281" spans="36:311" x14ac:dyDescent="0.2">
      <c r="AJ7281" s="23"/>
      <c r="HH7281"/>
      <c r="IW7281" s="36"/>
      <c r="JI7281"/>
      <c r="JJ7281"/>
      <c r="KX7281" s="23"/>
      <c r="KY7281" s="23"/>
    </row>
    <row r="7282" spans="36:311" x14ac:dyDescent="0.2">
      <c r="AJ7282" s="23"/>
      <c r="HH7282"/>
      <c r="IW7282" s="36"/>
      <c r="JI7282"/>
      <c r="JJ7282"/>
      <c r="KX7282" s="23"/>
      <c r="KY7282" s="23"/>
    </row>
    <row r="7283" spans="36:311" x14ac:dyDescent="0.2">
      <c r="AJ7283" s="23"/>
      <c r="HH7283"/>
      <c r="IW7283" s="36"/>
      <c r="JI7283"/>
      <c r="JJ7283"/>
      <c r="KX7283" s="23"/>
      <c r="KY7283" s="23"/>
    </row>
    <row r="7284" spans="36:311" x14ac:dyDescent="0.2">
      <c r="AJ7284" s="23"/>
      <c r="HH7284"/>
      <c r="IW7284" s="36"/>
      <c r="JI7284"/>
      <c r="JJ7284"/>
      <c r="KX7284" s="23"/>
      <c r="KY7284" s="23"/>
    </row>
    <row r="7285" spans="36:311" x14ac:dyDescent="0.2">
      <c r="AJ7285" s="23"/>
      <c r="HH7285"/>
      <c r="IW7285" s="36"/>
      <c r="JI7285"/>
      <c r="JJ7285"/>
      <c r="KX7285" s="23"/>
      <c r="KY7285" s="23"/>
    </row>
    <row r="7286" spans="36:311" x14ac:dyDescent="0.2">
      <c r="AJ7286" s="23"/>
      <c r="HH7286"/>
      <c r="IW7286" s="36"/>
      <c r="JI7286"/>
      <c r="JJ7286"/>
      <c r="KX7286" s="23"/>
      <c r="KY7286" s="23"/>
    </row>
    <row r="7287" spans="36:311" x14ac:dyDescent="0.2">
      <c r="AJ7287" s="23"/>
      <c r="HH7287"/>
      <c r="IW7287" s="36"/>
      <c r="JI7287"/>
      <c r="JJ7287"/>
      <c r="KX7287" s="23"/>
      <c r="KY7287" s="23"/>
    </row>
    <row r="7288" spans="36:311" x14ac:dyDescent="0.2">
      <c r="AJ7288" s="23"/>
      <c r="HH7288"/>
      <c r="IW7288" s="36"/>
      <c r="JI7288"/>
      <c r="JJ7288"/>
      <c r="KX7288" s="23"/>
      <c r="KY7288" s="23"/>
    </row>
    <row r="7289" spans="36:311" x14ac:dyDescent="0.2">
      <c r="AJ7289" s="23"/>
      <c r="HH7289"/>
      <c r="IW7289" s="36"/>
      <c r="JI7289"/>
      <c r="JJ7289"/>
      <c r="KX7289" s="23"/>
      <c r="KY7289" s="23"/>
    </row>
    <row r="7290" spans="36:311" x14ac:dyDescent="0.2">
      <c r="AJ7290" s="23"/>
      <c r="HH7290"/>
      <c r="IW7290" s="36"/>
      <c r="JI7290"/>
      <c r="JJ7290"/>
      <c r="KX7290" s="23"/>
      <c r="KY7290" s="23"/>
    </row>
    <row r="7291" spans="36:311" x14ac:dyDescent="0.2">
      <c r="AJ7291" s="23"/>
      <c r="HH7291"/>
      <c r="IW7291" s="36"/>
      <c r="JI7291"/>
      <c r="JJ7291"/>
      <c r="KX7291" s="23"/>
      <c r="KY7291" s="23"/>
    </row>
    <row r="7292" spans="36:311" x14ac:dyDescent="0.2">
      <c r="AJ7292" s="23"/>
      <c r="HH7292"/>
      <c r="IW7292" s="36"/>
      <c r="JI7292"/>
      <c r="JJ7292"/>
      <c r="KX7292" s="23"/>
      <c r="KY7292" s="23"/>
    </row>
    <row r="7293" spans="36:311" x14ac:dyDescent="0.2">
      <c r="AJ7293" s="23"/>
      <c r="HH7293"/>
      <c r="IW7293" s="36"/>
      <c r="JI7293"/>
      <c r="JJ7293"/>
      <c r="KX7293" s="23"/>
      <c r="KY7293" s="23"/>
    </row>
    <row r="7294" spans="36:311" x14ac:dyDescent="0.2">
      <c r="AJ7294" s="23"/>
      <c r="HH7294"/>
      <c r="IW7294" s="36"/>
      <c r="JI7294"/>
      <c r="JJ7294"/>
      <c r="KX7294" s="23"/>
      <c r="KY7294" s="23"/>
    </row>
    <row r="7295" spans="36:311" x14ac:dyDescent="0.2">
      <c r="AJ7295" s="23"/>
      <c r="HH7295"/>
      <c r="IW7295" s="36"/>
      <c r="JI7295"/>
      <c r="JJ7295"/>
      <c r="KX7295" s="23"/>
      <c r="KY7295" s="23"/>
    </row>
    <row r="7296" spans="36:311" x14ac:dyDescent="0.2">
      <c r="AJ7296" s="23"/>
      <c r="HH7296"/>
      <c r="IW7296" s="36"/>
      <c r="JI7296"/>
      <c r="JJ7296"/>
      <c r="KX7296" s="23"/>
      <c r="KY7296" s="23"/>
    </row>
    <row r="7297" spans="36:311" x14ac:dyDescent="0.2">
      <c r="AJ7297" s="23"/>
      <c r="HH7297"/>
      <c r="IW7297" s="36"/>
      <c r="JI7297"/>
      <c r="JJ7297"/>
      <c r="KX7297" s="23"/>
      <c r="KY7297" s="23"/>
    </row>
    <row r="7298" spans="36:311" x14ac:dyDescent="0.2">
      <c r="AJ7298" s="23"/>
      <c r="HH7298"/>
      <c r="IW7298" s="36"/>
      <c r="JI7298"/>
      <c r="JJ7298"/>
      <c r="KX7298" s="23"/>
      <c r="KY7298" s="23"/>
    </row>
    <row r="7299" spans="36:311" x14ac:dyDescent="0.2">
      <c r="AJ7299" s="23"/>
      <c r="HH7299"/>
      <c r="IW7299" s="36"/>
      <c r="JI7299"/>
      <c r="JJ7299"/>
      <c r="KX7299" s="23"/>
      <c r="KY7299" s="23"/>
    </row>
    <row r="7300" spans="36:311" x14ac:dyDescent="0.2">
      <c r="AJ7300" s="23"/>
      <c r="HH7300"/>
      <c r="IW7300" s="36"/>
      <c r="JI7300"/>
      <c r="JJ7300"/>
      <c r="KX7300" s="23"/>
      <c r="KY7300" s="23"/>
    </row>
    <row r="7301" spans="36:311" x14ac:dyDescent="0.2">
      <c r="AJ7301" s="23"/>
      <c r="HH7301"/>
      <c r="IW7301" s="36"/>
      <c r="JI7301"/>
      <c r="JJ7301"/>
      <c r="KX7301" s="23"/>
      <c r="KY7301" s="23"/>
    </row>
    <row r="7302" spans="36:311" x14ac:dyDescent="0.2">
      <c r="AJ7302" s="23"/>
      <c r="HH7302"/>
      <c r="IW7302" s="36"/>
      <c r="JI7302"/>
      <c r="JJ7302"/>
      <c r="KX7302" s="23"/>
      <c r="KY7302" s="23"/>
    </row>
    <row r="7303" spans="36:311" x14ac:dyDescent="0.2">
      <c r="AJ7303" s="23"/>
      <c r="HH7303"/>
      <c r="IW7303" s="36"/>
      <c r="JI7303"/>
      <c r="JJ7303"/>
      <c r="KX7303" s="23"/>
      <c r="KY7303" s="23"/>
    </row>
    <row r="7304" spans="36:311" x14ac:dyDescent="0.2">
      <c r="AJ7304" s="23"/>
      <c r="HH7304"/>
      <c r="IW7304" s="36"/>
      <c r="JI7304"/>
      <c r="JJ7304"/>
      <c r="KX7304" s="23"/>
      <c r="KY7304" s="23"/>
    </row>
    <row r="7305" spans="36:311" x14ac:dyDescent="0.2">
      <c r="AJ7305" s="23"/>
      <c r="HH7305"/>
      <c r="IW7305" s="36"/>
      <c r="JI7305"/>
      <c r="JJ7305"/>
      <c r="KX7305" s="23"/>
      <c r="KY7305" s="23"/>
    </row>
    <row r="7306" spans="36:311" x14ac:dyDescent="0.2">
      <c r="AJ7306" s="23"/>
      <c r="HH7306"/>
      <c r="IW7306" s="36"/>
      <c r="JI7306"/>
      <c r="JJ7306"/>
      <c r="KX7306" s="23"/>
      <c r="KY7306" s="23"/>
    </row>
    <row r="7307" spans="36:311" x14ac:dyDescent="0.2">
      <c r="AJ7307" s="23"/>
      <c r="HH7307"/>
      <c r="IW7307" s="36"/>
      <c r="JI7307"/>
      <c r="JJ7307"/>
      <c r="KX7307" s="23"/>
      <c r="KY7307" s="23"/>
    </row>
    <row r="7308" spans="36:311" x14ac:dyDescent="0.2">
      <c r="AJ7308" s="23"/>
      <c r="HH7308"/>
      <c r="IW7308" s="36"/>
      <c r="JI7308"/>
      <c r="JJ7308"/>
      <c r="KX7308" s="23"/>
      <c r="KY7308" s="23"/>
    </row>
    <row r="7309" spans="36:311" x14ac:dyDescent="0.2">
      <c r="AJ7309" s="23"/>
      <c r="HH7309"/>
      <c r="IW7309" s="36"/>
      <c r="JI7309"/>
      <c r="JJ7309"/>
      <c r="KX7309" s="23"/>
      <c r="KY7309" s="23"/>
    </row>
    <row r="7310" spans="36:311" x14ac:dyDescent="0.2">
      <c r="AJ7310" s="23"/>
      <c r="HH7310"/>
      <c r="IW7310" s="36"/>
      <c r="JI7310"/>
      <c r="JJ7310"/>
      <c r="KX7310" s="23"/>
      <c r="KY7310" s="23"/>
    </row>
    <row r="7311" spans="36:311" x14ac:dyDescent="0.2">
      <c r="AJ7311" s="23"/>
      <c r="HH7311"/>
      <c r="IW7311" s="36"/>
      <c r="JI7311"/>
      <c r="JJ7311"/>
      <c r="KX7311" s="23"/>
      <c r="KY7311" s="23"/>
    </row>
    <row r="7312" spans="36:311" x14ac:dyDescent="0.2">
      <c r="AJ7312" s="23"/>
      <c r="HH7312"/>
      <c r="IW7312" s="36"/>
      <c r="JI7312"/>
      <c r="JJ7312"/>
      <c r="KX7312" s="23"/>
      <c r="KY7312" s="23"/>
    </row>
    <row r="7313" spans="36:311" x14ac:dyDescent="0.2">
      <c r="AJ7313" s="23"/>
      <c r="HH7313"/>
      <c r="IW7313" s="36"/>
      <c r="JI7313"/>
      <c r="JJ7313"/>
      <c r="KX7313" s="23"/>
      <c r="KY7313" s="23"/>
    </row>
    <row r="7314" spans="36:311" x14ac:dyDescent="0.2">
      <c r="AJ7314" s="23"/>
      <c r="HH7314"/>
      <c r="IW7314" s="36"/>
      <c r="JI7314"/>
      <c r="JJ7314"/>
      <c r="KX7314" s="23"/>
      <c r="KY7314" s="23"/>
    </row>
    <row r="7315" spans="36:311" x14ac:dyDescent="0.2">
      <c r="AJ7315" s="23"/>
      <c r="HH7315"/>
      <c r="IW7315" s="36"/>
      <c r="JI7315"/>
      <c r="JJ7315"/>
      <c r="KX7315" s="23"/>
      <c r="KY7315" s="23"/>
    </row>
    <row r="7316" spans="36:311" x14ac:dyDescent="0.2">
      <c r="AJ7316" s="23"/>
      <c r="HH7316"/>
      <c r="IW7316" s="36"/>
      <c r="JI7316"/>
      <c r="JJ7316"/>
      <c r="KX7316" s="23"/>
      <c r="KY7316" s="23"/>
    </row>
    <row r="7317" spans="36:311" x14ac:dyDescent="0.2">
      <c r="AJ7317" s="23"/>
      <c r="HH7317"/>
      <c r="IW7317" s="36"/>
      <c r="JI7317"/>
      <c r="JJ7317"/>
      <c r="KX7317" s="23"/>
      <c r="KY7317" s="23"/>
    </row>
    <row r="7318" spans="36:311" x14ac:dyDescent="0.2">
      <c r="AJ7318" s="23"/>
      <c r="HH7318"/>
      <c r="IW7318" s="36"/>
      <c r="JI7318"/>
      <c r="JJ7318"/>
      <c r="KX7318" s="23"/>
      <c r="KY7318" s="23"/>
    </row>
    <row r="7319" spans="36:311" x14ac:dyDescent="0.2">
      <c r="AJ7319" s="23"/>
      <c r="HH7319"/>
      <c r="IW7319" s="36"/>
      <c r="JI7319"/>
      <c r="JJ7319"/>
      <c r="KX7319" s="23"/>
      <c r="KY7319" s="23"/>
    </row>
    <row r="7320" spans="36:311" x14ac:dyDescent="0.2">
      <c r="AJ7320" s="23"/>
      <c r="HH7320"/>
      <c r="IW7320" s="36"/>
      <c r="JI7320"/>
      <c r="JJ7320"/>
      <c r="KX7320" s="23"/>
      <c r="KY7320" s="23"/>
    </row>
    <row r="7321" spans="36:311" x14ac:dyDescent="0.2">
      <c r="AJ7321" s="23"/>
      <c r="HH7321"/>
      <c r="IW7321" s="36"/>
      <c r="JI7321"/>
      <c r="JJ7321"/>
      <c r="KX7321" s="23"/>
      <c r="KY7321" s="23"/>
    </row>
    <row r="7322" spans="36:311" x14ac:dyDescent="0.2">
      <c r="AJ7322" s="23"/>
      <c r="HH7322"/>
      <c r="IW7322" s="36"/>
      <c r="JI7322"/>
      <c r="JJ7322"/>
      <c r="KX7322" s="23"/>
      <c r="KY7322" s="23"/>
    </row>
    <row r="7323" spans="36:311" x14ac:dyDescent="0.2">
      <c r="AJ7323" s="23"/>
      <c r="HH7323"/>
      <c r="IW7323" s="36"/>
      <c r="JI7323"/>
      <c r="JJ7323"/>
      <c r="KX7323" s="23"/>
      <c r="KY7323" s="23"/>
    </row>
    <row r="7324" spans="36:311" x14ac:dyDescent="0.2">
      <c r="AJ7324" s="23"/>
      <c r="HH7324"/>
      <c r="IW7324" s="36"/>
      <c r="JI7324"/>
      <c r="JJ7324"/>
      <c r="KX7324" s="23"/>
      <c r="KY7324" s="23"/>
    </row>
    <row r="7325" spans="36:311" x14ac:dyDescent="0.2">
      <c r="AJ7325" s="23"/>
      <c r="HH7325"/>
      <c r="IW7325" s="36"/>
      <c r="JI7325"/>
      <c r="JJ7325"/>
      <c r="KX7325" s="23"/>
      <c r="KY7325" s="23"/>
    </row>
    <row r="7326" spans="36:311" x14ac:dyDescent="0.2">
      <c r="AJ7326" s="23"/>
      <c r="HH7326"/>
      <c r="IW7326" s="36"/>
      <c r="JI7326"/>
      <c r="JJ7326"/>
      <c r="KX7326" s="23"/>
      <c r="KY7326" s="23"/>
    </row>
    <row r="7327" spans="36:311" x14ac:dyDescent="0.2">
      <c r="AJ7327" s="23"/>
      <c r="HH7327"/>
      <c r="IW7327" s="36"/>
      <c r="JI7327"/>
      <c r="JJ7327"/>
      <c r="KX7327" s="23"/>
      <c r="KY7327" s="23"/>
    </row>
    <row r="7328" spans="36:311" x14ac:dyDescent="0.2">
      <c r="AJ7328" s="23"/>
      <c r="HH7328"/>
      <c r="IW7328" s="36"/>
      <c r="JI7328"/>
      <c r="JJ7328"/>
      <c r="KX7328" s="23"/>
      <c r="KY7328" s="23"/>
    </row>
    <row r="7329" spans="36:311" x14ac:dyDescent="0.2">
      <c r="AJ7329" s="23"/>
      <c r="HH7329"/>
      <c r="IW7329" s="36"/>
      <c r="JI7329"/>
      <c r="JJ7329"/>
      <c r="KX7329" s="23"/>
      <c r="KY7329" s="23"/>
    </row>
    <row r="7330" spans="36:311" x14ac:dyDescent="0.2">
      <c r="AJ7330" s="23"/>
      <c r="HH7330"/>
      <c r="IW7330" s="36"/>
      <c r="JI7330"/>
      <c r="JJ7330"/>
      <c r="KX7330" s="23"/>
      <c r="KY7330" s="23"/>
    </row>
    <row r="7331" spans="36:311" x14ac:dyDescent="0.2">
      <c r="AJ7331" s="23"/>
      <c r="HH7331"/>
      <c r="IW7331" s="36"/>
      <c r="JI7331"/>
      <c r="JJ7331"/>
      <c r="KX7331" s="23"/>
      <c r="KY7331" s="23"/>
    </row>
    <row r="7332" spans="36:311" x14ac:dyDescent="0.2">
      <c r="AJ7332" s="23"/>
      <c r="HH7332"/>
      <c r="IW7332" s="36"/>
      <c r="JI7332"/>
      <c r="JJ7332"/>
      <c r="KX7332" s="23"/>
      <c r="KY7332" s="23"/>
    </row>
    <row r="7333" spans="36:311" x14ac:dyDescent="0.2">
      <c r="AJ7333" s="23"/>
      <c r="HH7333"/>
      <c r="IW7333" s="36"/>
      <c r="JI7333"/>
      <c r="JJ7333"/>
      <c r="KX7333" s="23"/>
      <c r="KY7333" s="23"/>
    </row>
    <row r="7334" spans="36:311" x14ac:dyDescent="0.2">
      <c r="AJ7334" s="23"/>
      <c r="HH7334"/>
      <c r="IW7334" s="36"/>
      <c r="JI7334"/>
      <c r="JJ7334"/>
      <c r="KX7334" s="23"/>
      <c r="KY7334" s="23"/>
    </row>
    <row r="7335" spans="36:311" x14ac:dyDescent="0.2">
      <c r="AJ7335" s="23"/>
      <c r="HH7335"/>
      <c r="IW7335" s="36"/>
      <c r="JI7335"/>
      <c r="JJ7335"/>
      <c r="KX7335" s="23"/>
      <c r="KY7335" s="23"/>
    </row>
    <row r="7336" spans="36:311" x14ac:dyDescent="0.2">
      <c r="AJ7336" s="23"/>
      <c r="HH7336"/>
      <c r="IW7336" s="36"/>
      <c r="JI7336"/>
      <c r="JJ7336"/>
      <c r="KX7336" s="23"/>
      <c r="KY7336" s="23"/>
    </row>
    <row r="7337" spans="36:311" x14ac:dyDescent="0.2">
      <c r="AJ7337" s="23"/>
      <c r="HH7337"/>
      <c r="IW7337" s="36"/>
      <c r="JI7337"/>
      <c r="JJ7337"/>
      <c r="KX7337" s="23"/>
      <c r="KY7337" s="23"/>
    </row>
    <row r="7338" spans="36:311" x14ac:dyDescent="0.2">
      <c r="AJ7338" s="23"/>
      <c r="HH7338"/>
      <c r="IW7338" s="36"/>
      <c r="JI7338"/>
      <c r="JJ7338"/>
      <c r="KX7338" s="23"/>
      <c r="KY7338" s="23"/>
    </row>
    <row r="7339" spans="36:311" x14ac:dyDescent="0.2">
      <c r="AJ7339" s="23"/>
      <c r="HH7339"/>
      <c r="IW7339" s="36"/>
      <c r="JI7339"/>
      <c r="JJ7339"/>
      <c r="KX7339" s="23"/>
      <c r="KY7339" s="23"/>
    </row>
    <row r="7340" spans="36:311" x14ac:dyDescent="0.2">
      <c r="AJ7340" s="23"/>
      <c r="HH7340"/>
      <c r="IW7340" s="36"/>
      <c r="JI7340"/>
      <c r="JJ7340"/>
      <c r="KX7340" s="23"/>
      <c r="KY7340" s="23"/>
    </row>
    <row r="7341" spans="36:311" x14ac:dyDescent="0.2">
      <c r="AJ7341" s="23"/>
      <c r="HH7341"/>
      <c r="IW7341" s="36"/>
      <c r="JI7341"/>
      <c r="JJ7341"/>
      <c r="KX7341" s="23"/>
      <c r="KY7341" s="23"/>
    </row>
    <row r="7342" spans="36:311" x14ac:dyDescent="0.2">
      <c r="AJ7342" s="23"/>
      <c r="HH7342"/>
      <c r="IW7342" s="36"/>
      <c r="JI7342"/>
      <c r="JJ7342"/>
      <c r="KX7342" s="23"/>
      <c r="KY7342" s="23"/>
    </row>
    <row r="7343" spans="36:311" x14ac:dyDescent="0.2">
      <c r="AJ7343" s="23"/>
      <c r="HH7343"/>
      <c r="IW7343" s="36"/>
      <c r="JI7343"/>
      <c r="JJ7343"/>
      <c r="KX7343" s="23"/>
      <c r="KY7343" s="23"/>
    </row>
    <row r="7344" spans="36:311" x14ac:dyDescent="0.2">
      <c r="AJ7344" s="23"/>
      <c r="HH7344"/>
      <c r="IW7344" s="36"/>
      <c r="JI7344"/>
      <c r="JJ7344"/>
      <c r="KX7344" s="23"/>
      <c r="KY7344" s="23"/>
    </row>
    <row r="7345" spans="36:311" x14ac:dyDescent="0.2">
      <c r="AJ7345" s="23"/>
      <c r="HH7345"/>
      <c r="IW7345" s="36"/>
      <c r="JI7345"/>
      <c r="JJ7345"/>
      <c r="KX7345" s="23"/>
      <c r="KY7345" s="23"/>
    </row>
    <row r="7346" spans="36:311" x14ac:dyDescent="0.2">
      <c r="AJ7346" s="23"/>
      <c r="HH7346"/>
      <c r="IW7346" s="36"/>
      <c r="JI7346"/>
      <c r="JJ7346"/>
      <c r="KX7346" s="23"/>
      <c r="KY7346" s="23"/>
    </row>
    <row r="7347" spans="36:311" x14ac:dyDescent="0.2">
      <c r="AJ7347" s="23"/>
      <c r="HH7347"/>
      <c r="IW7347" s="36"/>
      <c r="JI7347"/>
      <c r="JJ7347"/>
      <c r="KX7347" s="23"/>
      <c r="KY7347" s="23"/>
    </row>
    <row r="7348" spans="36:311" x14ac:dyDescent="0.2">
      <c r="AJ7348" s="23"/>
      <c r="HH7348"/>
      <c r="IW7348" s="36"/>
      <c r="JI7348"/>
      <c r="JJ7348"/>
      <c r="KX7348" s="23"/>
      <c r="KY7348" s="23"/>
    </row>
    <row r="7349" spans="36:311" x14ac:dyDescent="0.2">
      <c r="AJ7349" s="23"/>
      <c r="HH7349"/>
      <c r="IW7349" s="36"/>
      <c r="JI7349"/>
      <c r="JJ7349"/>
      <c r="KX7349" s="23"/>
      <c r="KY7349" s="23"/>
    </row>
    <row r="7350" spans="36:311" x14ac:dyDescent="0.2">
      <c r="AJ7350" s="23"/>
      <c r="HH7350"/>
      <c r="IW7350" s="36"/>
      <c r="JI7350"/>
      <c r="JJ7350"/>
      <c r="KX7350" s="23"/>
      <c r="KY7350" s="23"/>
    </row>
    <row r="7351" spans="36:311" x14ac:dyDescent="0.2">
      <c r="AJ7351" s="23"/>
      <c r="HH7351"/>
      <c r="IW7351" s="36"/>
      <c r="JI7351"/>
      <c r="JJ7351"/>
      <c r="KX7351" s="23"/>
      <c r="KY7351" s="23"/>
    </row>
    <row r="7352" spans="36:311" x14ac:dyDescent="0.2">
      <c r="AJ7352" s="23"/>
      <c r="HH7352"/>
      <c r="IW7352" s="36"/>
      <c r="JI7352"/>
      <c r="JJ7352"/>
      <c r="KX7352" s="23"/>
      <c r="KY7352" s="23"/>
    </row>
    <row r="7353" spans="36:311" x14ac:dyDescent="0.2">
      <c r="AJ7353" s="23"/>
      <c r="HH7353"/>
      <c r="IW7353" s="36"/>
      <c r="JI7353"/>
      <c r="JJ7353"/>
      <c r="KX7353" s="23"/>
      <c r="KY7353" s="23"/>
    </row>
    <row r="7354" spans="36:311" x14ac:dyDescent="0.2">
      <c r="AJ7354" s="23"/>
      <c r="HH7354"/>
      <c r="IW7354" s="36"/>
      <c r="JI7354"/>
      <c r="JJ7354"/>
      <c r="KX7354" s="23"/>
      <c r="KY7354" s="23"/>
    </row>
    <row r="7355" spans="36:311" x14ac:dyDescent="0.2">
      <c r="AJ7355" s="23"/>
      <c r="HH7355"/>
      <c r="IW7355" s="36"/>
      <c r="JI7355"/>
      <c r="JJ7355"/>
      <c r="KX7355" s="23"/>
      <c r="KY7355" s="23"/>
    </row>
    <row r="7356" spans="36:311" x14ac:dyDescent="0.2">
      <c r="AJ7356" s="23"/>
      <c r="HH7356"/>
      <c r="IW7356" s="36"/>
      <c r="JI7356"/>
      <c r="JJ7356"/>
      <c r="KX7356" s="23"/>
      <c r="KY7356" s="23"/>
    </row>
    <row r="7357" spans="36:311" x14ac:dyDescent="0.2">
      <c r="AJ7357" s="23"/>
      <c r="HH7357"/>
      <c r="IW7357" s="36"/>
      <c r="JI7357"/>
      <c r="JJ7357"/>
      <c r="KX7357" s="23"/>
      <c r="KY7357" s="23"/>
    </row>
    <row r="7358" spans="36:311" x14ac:dyDescent="0.2">
      <c r="AJ7358" s="23"/>
      <c r="HH7358"/>
      <c r="IW7358" s="36"/>
      <c r="JI7358"/>
      <c r="JJ7358"/>
      <c r="KX7358" s="23"/>
      <c r="KY7358" s="23"/>
    </row>
    <row r="7359" spans="36:311" x14ac:dyDescent="0.2">
      <c r="AJ7359" s="23"/>
      <c r="HH7359"/>
      <c r="IW7359" s="36"/>
      <c r="JI7359"/>
      <c r="JJ7359"/>
      <c r="KX7359" s="23"/>
      <c r="KY7359" s="23"/>
    </row>
    <row r="7360" spans="36:311" x14ac:dyDescent="0.2">
      <c r="AJ7360" s="23"/>
      <c r="HH7360"/>
      <c r="IW7360" s="36"/>
      <c r="JI7360"/>
      <c r="JJ7360"/>
      <c r="KX7360" s="23"/>
      <c r="KY7360" s="23"/>
    </row>
    <row r="7361" spans="36:311" x14ac:dyDescent="0.2">
      <c r="AJ7361" s="23"/>
      <c r="HH7361"/>
      <c r="IW7361" s="36"/>
      <c r="JI7361"/>
      <c r="JJ7361"/>
      <c r="KX7361" s="23"/>
      <c r="KY7361" s="23"/>
    </row>
    <row r="7362" spans="36:311" x14ac:dyDescent="0.2">
      <c r="AJ7362" s="23"/>
      <c r="HH7362"/>
      <c r="IW7362" s="36"/>
      <c r="JI7362"/>
      <c r="JJ7362"/>
      <c r="KX7362" s="23"/>
      <c r="KY7362" s="23"/>
    </row>
    <row r="7363" spans="36:311" x14ac:dyDescent="0.2">
      <c r="AJ7363" s="23"/>
      <c r="HH7363"/>
      <c r="IW7363" s="36"/>
      <c r="JI7363"/>
      <c r="JJ7363"/>
      <c r="KX7363" s="23"/>
      <c r="KY7363" s="23"/>
    </row>
    <row r="7364" spans="36:311" x14ac:dyDescent="0.2">
      <c r="AJ7364" s="23"/>
      <c r="HH7364"/>
      <c r="IW7364" s="36"/>
      <c r="JI7364"/>
      <c r="JJ7364"/>
      <c r="KX7364" s="23"/>
      <c r="KY7364" s="23"/>
    </row>
    <row r="7365" spans="36:311" x14ac:dyDescent="0.2">
      <c r="AJ7365" s="23"/>
      <c r="HH7365"/>
      <c r="IW7365" s="36"/>
      <c r="JI7365"/>
      <c r="JJ7365"/>
      <c r="KX7365" s="23"/>
      <c r="KY7365" s="23"/>
    </row>
    <row r="7366" spans="36:311" x14ac:dyDescent="0.2">
      <c r="AJ7366" s="23"/>
      <c r="HH7366"/>
      <c r="IW7366" s="36"/>
      <c r="JI7366"/>
      <c r="JJ7366"/>
      <c r="KX7366" s="23"/>
      <c r="KY7366" s="23"/>
    </row>
    <row r="7367" spans="36:311" x14ac:dyDescent="0.2">
      <c r="AJ7367" s="23"/>
      <c r="HH7367"/>
      <c r="IW7367" s="36"/>
      <c r="JI7367"/>
      <c r="JJ7367"/>
      <c r="KX7367" s="23"/>
      <c r="KY7367" s="23"/>
    </row>
    <row r="7368" spans="36:311" x14ac:dyDescent="0.2">
      <c r="AJ7368" s="23"/>
      <c r="HH7368"/>
      <c r="IW7368" s="36"/>
      <c r="JI7368"/>
      <c r="JJ7368"/>
      <c r="KX7368" s="23"/>
      <c r="KY7368" s="23"/>
    </row>
    <row r="7369" spans="36:311" x14ac:dyDescent="0.2">
      <c r="AJ7369" s="23"/>
      <c r="HH7369"/>
      <c r="IW7369" s="36"/>
      <c r="JI7369"/>
      <c r="JJ7369"/>
      <c r="KX7369" s="23"/>
      <c r="KY7369" s="23"/>
    </row>
    <row r="7370" spans="36:311" x14ac:dyDescent="0.2">
      <c r="AJ7370" s="23"/>
      <c r="HH7370"/>
      <c r="IW7370" s="36"/>
      <c r="JI7370"/>
      <c r="JJ7370"/>
      <c r="KX7370" s="23"/>
      <c r="KY7370" s="23"/>
    </row>
    <row r="7371" spans="36:311" x14ac:dyDescent="0.2">
      <c r="AJ7371" s="23"/>
      <c r="HH7371"/>
      <c r="IW7371" s="36"/>
      <c r="JI7371"/>
      <c r="JJ7371"/>
      <c r="KX7371" s="23"/>
      <c r="KY7371" s="23"/>
    </row>
    <row r="7372" spans="36:311" x14ac:dyDescent="0.2">
      <c r="AJ7372" s="23"/>
      <c r="HH7372"/>
      <c r="IW7372" s="36"/>
      <c r="JI7372"/>
      <c r="JJ7372"/>
      <c r="KX7372" s="23"/>
      <c r="KY7372" s="23"/>
    </row>
    <row r="7373" spans="36:311" x14ac:dyDescent="0.2">
      <c r="AJ7373" s="23"/>
      <c r="HH7373"/>
      <c r="IW7373" s="36"/>
      <c r="JI7373"/>
      <c r="JJ7373"/>
      <c r="KX7373" s="23"/>
      <c r="KY7373" s="23"/>
    </row>
    <row r="7374" spans="36:311" x14ac:dyDescent="0.2">
      <c r="AJ7374" s="23"/>
      <c r="HH7374"/>
      <c r="IW7374" s="36"/>
      <c r="JI7374"/>
      <c r="JJ7374"/>
      <c r="KX7374" s="23"/>
      <c r="KY7374" s="23"/>
    </row>
    <row r="7375" spans="36:311" x14ac:dyDescent="0.2">
      <c r="AJ7375" s="23"/>
      <c r="HH7375"/>
      <c r="IW7375" s="36"/>
      <c r="JI7375"/>
      <c r="JJ7375"/>
      <c r="KX7375" s="23"/>
      <c r="KY7375" s="23"/>
    </row>
    <row r="7376" spans="36:311" x14ac:dyDescent="0.2">
      <c r="AJ7376" s="23"/>
      <c r="HH7376"/>
      <c r="IW7376" s="36"/>
      <c r="JI7376"/>
      <c r="JJ7376"/>
      <c r="KX7376" s="23"/>
      <c r="KY7376" s="23"/>
    </row>
    <row r="7377" spans="36:311" x14ac:dyDescent="0.2">
      <c r="AJ7377" s="23"/>
      <c r="HH7377"/>
      <c r="IW7377" s="36"/>
      <c r="JI7377"/>
      <c r="JJ7377"/>
      <c r="KX7377" s="23"/>
      <c r="KY7377" s="23"/>
    </row>
    <row r="7378" spans="36:311" x14ac:dyDescent="0.2">
      <c r="AJ7378" s="23"/>
      <c r="HH7378"/>
      <c r="IW7378" s="36"/>
      <c r="JI7378"/>
      <c r="JJ7378"/>
      <c r="KX7378" s="23"/>
      <c r="KY7378" s="23"/>
    </row>
    <row r="7379" spans="36:311" x14ac:dyDescent="0.2">
      <c r="AJ7379" s="23"/>
      <c r="HH7379"/>
      <c r="IW7379" s="36"/>
      <c r="JI7379"/>
      <c r="JJ7379"/>
      <c r="KX7379" s="23"/>
      <c r="KY7379" s="23"/>
    </row>
    <row r="7380" spans="36:311" x14ac:dyDescent="0.2">
      <c r="AJ7380" s="23"/>
      <c r="HH7380"/>
      <c r="IW7380" s="36"/>
      <c r="JI7380"/>
      <c r="JJ7380"/>
      <c r="KX7380" s="23"/>
      <c r="KY7380" s="23"/>
    </row>
    <row r="7381" spans="36:311" x14ac:dyDescent="0.2">
      <c r="AJ7381" s="23"/>
      <c r="HH7381"/>
      <c r="IW7381" s="36"/>
      <c r="JI7381"/>
      <c r="JJ7381"/>
      <c r="KX7381" s="23"/>
      <c r="KY7381" s="23"/>
    </row>
    <row r="7382" spans="36:311" x14ac:dyDescent="0.2">
      <c r="AJ7382" s="23"/>
      <c r="HH7382"/>
      <c r="IW7382" s="36"/>
      <c r="JI7382"/>
      <c r="JJ7382"/>
      <c r="KX7382" s="23"/>
      <c r="KY7382" s="23"/>
    </row>
    <row r="7383" spans="36:311" x14ac:dyDescent="0.2">
      <c r="AJ7383" s="23"/>
      <c r="HH7383"/>
      <c r="IW7383" s="36"/>
      <c r="JI7383"/>
      <c r="JJ7383"/>
      <c r="KX7383" s="23"/>
      <c r="KY7383" s="23"/>
    </row>
    <row r="7384" spans="36:311" x14ac:dyDescent="0.2">
      <c r="AJ7384" s="23"/>
      <c r="HH7384"/>
      <c r="IW7384" s="36"/>
      <c r="JI7384"/>
      <c r="JJ7384"/>
      <c r="KX7384" s="23"/>
      <c r="KY7384" s="23"/>
    </row>
    <row r="7385" spans="36:311" x14ac:dyDescent="0.2">
      <c r="AJ7385" s="23"/>
      <c r="HH7385"/>
      <c r="IW7385" s="36"/>
      <c r="JI7385"/>
      <c r="JJ7385"/>
      <c r="KX7385" s="23"/>
      <c r="KY7385" s="23"/>
    </row>
    <row r="7386" spans="36:311" x14ac:dyDescent="0.2">
      <c r="AJ7386" s="23"/>
      <c r="HH7386"/>
      <c r="IW7386" s="36"/>
      <c r="JI7386"/>
      <c r="JJ7386"/>
      <c r="KX7386" s="23"/>
      <c r="KY7386" s="23"/>
    </row>
    <row r="7387" spans="36:311" x14ac:dyDescent="0.2">
      <c r="AJ7387" s="23"/>
      <c r="HH7387"/>
      <c r="IW7387" s="36"/>
      <c r="JI7387"/>
      <c r="JJ7387"/>
      <c r="KX7387" s="23"/>
      <c r="KY7387" s="23"/>
    </row>
    <row r="7388" spans="36:311" x14ac:dyDescent="0.2">
      <c r="AJ7388" s="23"/>
      <c r="HH7388"/>
      <c r="IW7388" s="36"/>
      <c r="JI7388"/>
      <c r="JJ7388"/>
      <c r="KX7388" s="23"/>
      <c r="KY7388" s="23"/>
    </row>
    <row r="7389" spans="36:311" x14ac:dyDescent="0.2">
      <c r="AJ7389" s="23"/>
      <c r="HH7389"/>
      <c r="IW7389" s="36"/>
      <c r="JI7389"/>
      <c r="JJ7389"/>
      <c r="KX7389" s="23"/>
      <c r="KY7389" s="23"/>
    </row>
    <row r="7390" spans="36:311" x14ac:dyDescent="0.2">
      <c r="AJ7390" s="23"/>
      <c r="HH7390"/>
      <c r="IW7390" s="36"/>
      <c r="JI7390"/>
      <c r="JJ7390"/>
      <c r="KX7390" s="23"/>
      <c r="KY7390" s="23"/>
    </row>
    <row r="7391" spans="36:311" x14ac:dyDescent="0.2">
      <c r="AJ7391" s="23"/>
      <c r="HH7391"/>
      <c r="IW7391" s="36"/>
      <c r="JI7391"/>
      <c r="JJ7391"/>
      <c r="KX7391" s="23"/>
      <c r="KY7391" s="23"/>
    </row>
    <row r="7392" spans="36:311" x14ac:dyDescent="0.2">
      <c r="AJ7392" s="23"/>
      <c r="HH7392"/>
      <c r="IW7392" s="36"/>
      <c r="JI7392"/>
      <c r="JJ7392"/>
      <c r="KX7392" s="23"/>
      <c r="KY7392" s="23"/>
    </row>
    <row r="7393" spans="36:311" x14ac:dyDescent="0.2">
      <c r="AJ7393" s="23"/>
      <c r="HH7393"/>
      <c r="IW7393" s="36"/>
      <c r="JI7393"/>
      <c r="JJ7393"/>
      <c r="KX7393" s="23"/>
      <c r="KY7393" s="23"/>
    </row>
    <row r="7394" spans="36:311" x14ac:dyDescent="0.2">
      <c r="AJ7394" s="23"/>
      <c r="HH7394"/>
      <c r="IW7394" s="36"/>
      <c r="JI7394"/>
      <c r="JJ7394"/>
      <c r="KX7394" s="23"/>
      <c r="KY7394" s="23"/>
    </row>
    <row r="7395" spans="36:311" x14ac:dyDescent="0.2">
      <c r="AJ7395" s="23"/>
      <c r="HH7395"/>
      <c r="IW7395" s="36"/>
      <c r="JI7395"/>
      <c r="JJ7395"/>
      <c r="KX7395" s="23"/>
      <c r="KY7395" s="23"/>
    </row>
    <row r="7396" spans="36:311" x14ac:dyDescent="0.2">
      <c r="AJ7396" s="23"/>
      <c r="HH7396"/>
      <c r="IW7396" s="36"/>
      <c r="JI7396"/>
      <c r="JJ7396"/>
      <c r="KX7396" s="23"/>
      <c r="KY7396" s="23"/>
    </row>
    <row r="7397" spans="36:311" x14ac:dyDescent="0.2">
      <c r="AJ7397" s="23"/>
      <c r="HH7397"/>
      <c r="IW7397" s="36"/>
      <c r="JI7397"/>
      <c r="JJ7397"/>
      <c r="KX7397" s="23"/>
      <c r="KY7397" s="23"/>
    </row>
    <row r="7398" spans="36:311" x14ac:dyDescent="0.2">
      <c r="AJ7398" s="23"/>
      <c r="HH7398"/>
      <c r="IW7398" s="36"/>
      <c r="JI7398"/>
      <c r="JJ7398"/>
      <c r="KX7398" s="23"/>
      <c r="KY7398" s="23"/>
    </row>
    <row r="7399" spans="36:311" x14ac:dyDescent="0.2">
      <c r="AJ7399" s="23"/>
      <c r="HH7399"/>
      <c r="IW7399" s="36"/>
      <c r="JI7399"/>
      <c r="JJ7399"/>
      <c r="KX7399" s="23"/>
      <c r="KY7399" s="23"/>
    </row>
    <row r="7400" spans="36:311" x14ac:dyDescent="0.2">
      <c r="AJ7400" s="23"/>
      <c r="HH7400"/>
      <c r="IW7400" s="36"/>
      <c r="JI7400"/>
      <c r="JJ7400"/>
      <c r="KX7400" s="23"/>
      <c r="KY7400" s="23"/>
    </row>
    <row r="7401" spans="36:311" x14ac:dyDescent="0.2">
      <c r="AJ7401" s="23"/>
      <c r="HH7401"/>
      <c r="IW7401" s="36"/>
      <c r="JI7401"/>
      <c r="JJ7401"/>
      <c r="KX7401" s="23"/>
      <c r="KY7401" s="23"/>
    </row>
    <row r="7402" spans="36:311" x14ac:dyDescent="0.2">
      <c r="AJ7402" s="23"/>
      <c r="HH7402"/>
      <c r="IW7402" s="36"/>
      <c r="JI7402"/>
      <c r="JJ7402"/>
      <c r="KX7402" s="23"/>
      <c r="KY7402" s="23"/>
    </row>
    <row r="7403" spans="36:311" x14ac:dyDescent="0.2">
      <c r="AJ7403" s="23"/>
      <c r="HH7403"/>
      <c r="IW7403" s="36"/>
      <c r="JI7403"/>
      <c r="JJ7403"/>
      <c r="KX7403" s="23"/>
      <c r="KY7403" s="23"/>
    </row>
    <row r="7404" spans="36:311" x14ac:dyDescent="0.2">
      <c r="AJ7404" s="23"/>
      <c r="HH7404"/>
      <c r="IW7404" s="36"/>
      <c r="JI7404"/>
      <c r="JJ7404"/>
      <c r="KX7404" s="23"/>
      <c r="KY7404" s="23"/>
    </row>
    <row r="7405" spans="36:311" x14ac:dyDescent="0.2">
      <c r="AJ7405" s="23"/>
      <c r="HH7405"/>
      <c r="IW7405" s="36"/>
      <c r="JI7405"/>
      <c r="JJ7405"/>
      <c r="KX7405" s="23"/>
      <c r="KY7405" s="23"/>
    </row>
    <row r="7406" spans="36:311" x14ac:dyDescent="0.2">
      <c r="AJ7406" s="23"/>
      <c r="HH7406"/>
      <c r="IW7406" s="36"/>
      <c r="JI7406"/>
      <c r="JJ7406"/>
      <c r="KX7406" s="23"/>
      <c r="KY7406" s="23"/>
    </row>
    <row r="7407" spans="36:311" x14ac:dyDescent="0.2">
      <c r="AJ7407" s="23"/>
      <c r="HH7407"/>
      <c r="IW7407" s="36"/>
      <c r="JI7407"/>
      <c r="JJ7407"/>
      <c r="KX7407" s="23"/>
      <c r="KY7407" s="23"/>
    </row>
    <row r="7408" spans="36:311" x14ac:dyDescent="0.2">
      <c r="AJ7408" s="23"/>
      <c r="HH7408"/>
      <c r="IW7408" s="36"/>
      <c r="JI7408"/>
      <c r="JJ7408"/>
      <c r="KX7408" s="23"/>
      <c r="KY7408" s="23"/>
    </row>
    <row r="7409" spans="36:311" x14ac:dyDescent="0.2">
      <c r="AJ7409" s="23"/>
      <c r="HH7409"/>
      <c r="IW7409" s="36"/>
      <c r="JI7409"/>
      <c r="JJ7409"/>
      <c r="KX7409" s="23"/>
      <c r="KY7409" s="23"/>
    </row>
    <row r="7410" spans="36:311" x14ac:dyDescent="0.2">
      <c r="AJ7410" s="23"/>
      <c r="HH7410"/>
      <c r="IW7410" s="36"/>
      <c r="JI7410"/>
      <c r="JJ7410"/>
      <c r="KX7410" s="23"/>
      <c r="KY7410" s="23"/>
    </row>
    <row r="7411" spans="36:311" x14ac:dyDescent="0.2">
      <c r="AJ7411" s="23"/>
      <c r="HH7411"/>
      <c r="IW7411" s="36"/>
      <c r="JI7411"/>
      <c r="JJ7411"/>
      <c r="KX7411" s="23"/>
      <c r="KY7411" s="23"/>
    </row>
    <row r="7412" spans="36:311" x14ac:dyDescent="0.2">
      <c r="AJ7412" s="23"/>
      <c r="HH7412"/>
      <c r="IW7412" s="36"/>
      <c r="JI7412"/>
      <c r="JJ7412"/>
      <c r="KX7412" s="23"/>
      <c r="KY7412" s="23"/>
    </row>
    <row r="7413" spans="36:311" x14ac:dyDescent="0.2">
      <c r="AJ7413" s="23"/>
      <c r="HH7413"/>
      <c r="IW7413" s="36"/>
      <c r="JI7413"/>
      <c r="JJ7413"/>
      <c r="KX7413" s="23"/>
      <c r="KY7413" s="23"/>
    </row>
    <row r="7414" spans="36:311" x14ac:dyDescent="0.2">
      <c r="AJ7414" s="23"/>
      <c r="HH7414"/>
      <c r="IW7414" s="36"/>
      <c r="JI7414"/>
      <c r="JJ7414"/>
      <c r="KX7414" s="23"/>
      <c r="KY7414" s="23"/>
    </row>
    <row r="7415" spans="36:311" x14ac:dyDescent="0.2">
      <c r="AJ7415" s="23"/>
      <c r="HH7415"/>
      <c r="IW7415" s="36"/>
      <c r="JI7415"/>
      <c r="JJ7415"/>
      <c r="KX7415" s="23"/>
      <c r="KY7415" s="23"/>
    </row>
    <row r="7416" spans="36:311" x14ac:dyDescent="0.2">
      <c r="AJ7416" s="23"/>
      <c r="HH7416"/>
      <c r="IW7416" s="36"/>
      <c r="JI7416"/>
      <c r="JJ7416"/>
      <c r="KX7416" s="23"/>
      <c r="KY7416" s="23"/>
    </row>
    <row r="7417" spans="36:311" x14ac:dyDescent="0.2">
      <c r="AJ7417" s="23"/>
      <c r="HH7417"/>
      <c r="IW7417" s="36"/>
      <c r="JI7417"/>
      <c r="JJ7417"/>
      <c r="KX7417" s="23"/>
      <c r="KY7417" s="23"/>
    </row>
    <row r="7418" spans="36:311" x14ac:dyDescent="0.2">
      <c r="AJ7418" s="23"/>
      <c r="HH7418"/>
      <c r="IW7418" s="36"/>
      <c r="JI7418"/>
      <c r="JJ7418"/>
      <c r="KX7418" s="23"/>
      <c r="KY7418" s="23"/>
    </row>
    <row r="7419" spans="36:311" x14ac:dyDescent="0.2">
      <c r="AJ7419" s="23"/>
      <c r="HH7419"/>
      <c r="IW7419" s="36"/>
      <c r="JI7419"/>
      <c r="JJ7419"/>
      <c r="KX7419" s="23"/>
      <c r="KY7419" s="23"/>
    </row>
    <row r="7420" spans="36:311" x14ac:dyDescent="0.2">
      <c r="AJ7420" s="23"/>
      <c r="HH7420"/>
      <c r="IW7420" s="36"/>
      <c r="JI7420"/>
      <c r="JJ7420"/>
      <c r="KX7420" s="23"/>
      <c r="KY7420" s="23"/>
    </row>
    <row r="7421" spans="36:311" x14ac:dyDescent="0.2">
      <c r="AJ7421" s="23"/>
      <c r="HH7421"/>
      <c r="IW7421" s="36"/>
      <c r="JI7421"/>
      <c r="JJ7421"/>
      <c r="KX7421" s="23"/>
      <c r="KY7421" s="23"/>
    </row>
    <row r="7422" spans="36:311" x14ac:dyDescent="0.2">
      <c r="AJ7422" s="23"/>
      <c r="HH7422"/>
      <c r="IW7422" s="36"/>
      <c r="JI7422"/>
      <c r="JJ7422"/>
      <c r="KX7422" s="23"/>
      <c r="KY7422" s="23"/>
    </row>
    <row r="7423" spans="36:311" x14ac:dyDescent="0.2">
      <c r="AJ7423" s="23"/>
      <c r="HH7423"/>
      <c r="IW7423" s="36"/>
      <c r="JI7423"/>
      <c r="JJ7423"/>
      <c r="KX7423" s="23"/>
      <c r="KY7423" s="23"/>
    </row>
    <row r="7424" spans="36:311" x14ac:dyDescent="0.2">
      <c r="AJ7424" s="23"/>
      <c r="HH7424"/>
      <c r="IW7424" s="36"/>
      <c r="JI7424"/>
      <c r="JJ7424"/>
      <c r="KX7424" s="23"/>
      <c r="KY7424" s="23"/>
    </row>
    <row r="7425" spans="36:311" x14ac:dyDescent="0.2">
      <c r="AJ7425" s="23"/>
      <c r="HH7425"/>
      <c r="IW7425" s="36"/>
      <c r="JI7425"/>
      <c r="JJ7425"/>
      <c r="KX7425" s="23"/>
      <c r="KY7425" s="23"/>
    </row>
    <row r="7426" spans="36:311" x14ac:dyDescent="0.2">
      <c r="AJ7426" s="23"/>
      <c r="HH7426"/>
      <c r="IW7426" s="36"/>
      <c r="JI7426"/>
      <c r="JJ7426"/>
      <c r="KX7426" s="23"/>
      <c r="KY7426" s="23"/>
    </row>
    <row r="7427" spans="36:311" x14ac:dyDescent="0.2">
      <c r="AJ7427" s="23"/>
      <c r="HH7427"/>
      <c r="IW7427" s="36"/>
      <c r="JI7427"/>
      <c r="JJ7427"/>
      <c r="KX7427" s="23"/>
      <c r="KY7427" s="23"/>
    </row>
    <row r="7428" spans="36:311" x14ac:dyDescent="0.2">
      <c r="AJ7428" s="23"/>
      <c r="HH7428"/>
      <c r="IW7428" s="36"/>
      <c r="JI7428"/>
      <c r="JJ7428"/>
      <c r="KX7428" s="23"/>
      <c r="KY7428" s="23"/>
    </row>
    <row r="7429" spans="36:311" x14ac:dyDescent="0.2">
      <c r="AJ7429" s="23"/>
      <c r="HH7429"/>
      <c r="IW7429" s="36"/>
      <c r="JI7429"/>
      <c r="JJ7429"/>
      <c r="KX7429" s="23"/>
      <c r="KY7429" s="23"/>
    </row>
    <row r="7430" spans="36:311" x14ac:dyDescent="0.2">
      <c r="AJ7430" s="23"/>
      <c r="HH7430"/>
      <c r="IW7430" s="36"/>
      <c r="JI7430"/>
      <c r="JJ7430"/>
      <c r="KX7430" s="23"/>
      <c r="KY7430" s="23"/>
    </row>
    <row r="7431" spans="36:311" x14ac:dyDescent="0.2">
      <c r="AJ7431" s="23"/>
      <c r="HH7431"/>
      <c r="IW7431" s="36"/>
      <c r="JI7431"/>
      <c r="JJ7431"/>
      <c r="KX7431" s="23"/>
      <c r="KY7431" s="23"/>
    </row>
    <row r="7432" spans="36:311" x14ac:dyDescent="0.2">
      <c r="AJ7432" s="23"/>
      <c r="HH7432"/>
      <c r="IW7432" s="36"/>
      <c r="JI7432"/>
      <c r="JJ7432"/>
      <c r="KX7432" s="23"/>
      <c r="KY7432" s="23"/>
    </row>
    <row r="7433" spans="36:311" x14ac:dyDescent="0.2">
      <c r="AJ7433" s="23"/>
      <c r="HH7433"/>
      <c r="IW7433" s="36"/>
      <c r="JI7433"/>
      <c r="JJ7433"/>
      <c r="KX7433" s="23"/>
      <c r="KY7433" s="23"/>
    </row>
    <row r="7434" spans="36:311" x14ac:dyDescent="0.2">
      <c r="AJ7434" s="23"/>
      <c r="HH7434"/>
      <c r="IW7434" s="36"/>
      <c r="JI7434"/>
      <c r="JJ7434"/>
      <c r="KX7434" s="23"/>
      <c r="KY7434" s="23"/>
    </row>
    <row r="7435" spans="36:311" x14ac:dyDescent="0.2">
      <c r="AJ7435" s="23"/>
      <c r="HH7435"/>
      <c r="IW7435" s="36"/>
      <c r="JI7435"/>
      <c r="JJ7435"/>
      <c r="KX7435" s="23"/>
      <c r="KY7435" s="23"/>
    </row>
    <row r="7436" spans="36:311" x14ac:dyDescent="0.2">
      <c r="AJ7436" s="23"/>
      <c r="HH7436"/>
      <c r="IW7436" s="36"/>
      <c r="JI7436"/>
      <c r="JJ7436"/>
      <c r="KX7436" s="23"/>
      <c r="KY7436" s="23"/>
    </row>
    <row r="7437" spans="36:311" x14ac:dyDescent="0.2">
      <c r="AJ7437" s="23"/>
      <c r="HH7437"/>
      <c r="IW7437" s="36"/>
      <c r="JI7437"/>
      <c r="JJ7437"/>
      <c r="KX7437" s="23"/>
      <c r="KY7437" s="23"/>
    </row>
    <row r="7438" spans="36:311" x14ac:dyDescent="0.2">
      <c r="AJ7438" s="23"/>
      <c r="HH7438"/>
      <c r="IW7438" s="36"/>
      <c r="JI7438"/>
      <c r="JJ7438"/>
      <c r="KX7438" s="23"/>
      <c r="KY7438" s="23"/>
    </row>
    <row r="7439" spans="36:311" x14ac:dyDescent="0.2">
      <c r="AJ7439" s="23"/>
      <c r="HH7439"/>
      <c r="IW7439" s="36"/>
      <c r="JI7439"/>
      <c r="JJ7439"/>
      <c r="KX7439" s="23"/>
      <c r="KY7439" s="23"/>
    </row>
    <row r="7440" spans="36:311" x14ac:dyDescent="0.2">
      <c r="AJ7440" s="23"/>
      <c r="HH7440"/>
      <c r="IW7440" s="36"/>
      <c r="JI7440"/>
      <c r="JJ7440"/>
      <c r="KX7440" s="23"/>
      <c r="KY7440" s="23"/>
    </row>
    <row r="7441" spans="36:311" x14ac:dyDescent="0.2">
      <c r="AJ7441" s="23"/>
      <c r="HH7441"/>
      <c r="IW7441" s="36"/>
      <c r="JI7441"/>
      <c r="JJ7441"/>
      <c r="KX7441" s="23"/>
      <c r="KY7441" s="23"/>
    </row>
    <row r="7442" spans="36:311" x14ac:dyDescent="0.2">
      <c r="AJ7442" s="23"/>
      <c r="HH7442"/>
      <c r="IW7442" s="36"/>
      <c r="JI7442"/>
      <c r="JJ7442"/>
      <c r="KX7442" s="23"/>
      <c r="KY7442" s="23"/>
    </row>
    <row r="7443" spans="36:311" x14ac:dyDescent="0.2">
      <c r="AJ7443" s="23"/>
      <c r="HH7443"/>
      <c r="IW7443" s="36"/>
      <c r="JI7443"/>
      <c r="JJ7443"/>
      <c r="KX7443" s="23"/>
      <c r="KY7443" s="23"/>
    </row>
    <row r="7444" spans="36:311" x14ac:dyDescent="0.2">
      <c r="AJ7444" s="23"/>
      <c r="HH7444"/>
      <c r="IW7444" s="36"/>
      <c r="JI7444"/>
      <c r="JJ7444"/>
      <c r="KX7444" s="23"/>
      <c r="KY7444" s="23"/>
    </row>
    <row r="7445" spans="36:311" x14ac:dyDescent="0.2">
      <c r="AJ7445" s="23"/>
      <c r="HH7445"/>
      <c r="IW7445" s="36"/>
      <c r="JI7445"/>
      <c r="JJ7445"/>
      <c r="KX7445" s="23"/>
      <c r="KY7445" s="23"/>
    </row>
    <row r="7446" spans="36:311" x14ac:dyDescent="0.2">
      <c r="AJ7446" s="23"/>
      <c r="HH7446"/>
      <c r="IW7446" s="36"/>
      <c r="JI7446"/>
      <c r="JJ7446"/>
      <c r="KX7446" s="23"/>
      <c r="KY7446" s="23"/>
    </row>
    <row r="7447" spans="36:311" x14ac:dyDescent="0.2">
      <c r="AJ7447" s="23"/>
      <c r="HH7447"/>
      <c r="IW7447" s="36"/>
      <c r="JI7447"/>
      <c r="JJ7447"/>
      <c r="KX7447" s="23"/>
      <c r="KY7447" s="23"/>
    </row>
    <row r="7448" spans="36:311" x14ac:dyDescent="0.2">
      <c r="AJ7448" s="23"/>
      <c r="HH7448"/>
      <c r="IW7448" s="36"/>
      <c r="JI7448"/>
      <c r="JJ7448"/>
      <c r="KX7448" s="23"/>
      <c r="KY7448" s="23"/>
    </row>
    <row r="7449" spans="36:311" x14ac:dyDescent="0.2">
      <c r="AJ7449" s="23"/>
      <c r="HH7449"/>
      <c r="IW7449" s="36"/>
      <c r="JI7449"/>
      <c r="JJ7449"/>
      <c r="KX7449" s="23"/>
      <c r="KY7449" s="23"/>
    </row>
    <row r="7450" spans="36:311" x14ac:dyDescent="0.2">
      <c r="AJ7450" s="23"/>
      <c r="HH7450"/>
      <c r="IW7450" s="36"/>
      <c r="JI7450"/>
      <c r="JJ7450"/>
      <c r="KX7450" s="23"/>
      <c r="KY7450" s="23"/>
    </row>
    <row r="7451" spans="36:311" x14ac:dyDescent="0.2">
      <c r="AJ7451" s="23"/>
      <c r="HH7451"/>
      <c r="IW7451" s="36"/>
      <c r="JI7451"/>
      <c r="JJ7451"/>
      <c r="KX7451" s="23"/>
      <c r="KY7451" s="23"/>
    </row>
    <row r="7452" spans="36:311" x14ac:dyDescent="0.2">
      <c r="AJ7452" s="23"/>
      <c r="HH7452"/>
      <c r="IW7452" s="36"/>
      <c r="JI7452"/>
      <c r="JJ7452"/>
      <c r="KX7452" s="23"/>
      <c r="KY7452" s="23"/>
    </row>
    <row r="7453" spans="36:311" x14ac:dyDescent="0.2">
      <c r="AJ7453" s="23"/>
      <c r="HH7453"/>
      <c r="IW7453" s="36"/>
      <c r="JI7453"/>
      <c r="JJ7453"/>
      <c r="KX7453" s="23"/>
      <c r="KY7453" s="23"/>
    </row>
    <row r="7454" spans="36:311" x14ac:dyDescent="0.2">
      <c r="AJ7454" s="23"/>
      <c r="HH7454"/>
      <c r="IW7454" s="36"/>
      <c r="JI7454"/>
      <c r="JJ7454"/>
      <c r="KX7454" s="23"/>
      <c r="KY7454" s="23"/>
    </row>
    <row r="7455" spans="36:311" x14ac:dyDescent="0.2">
      <c r="AJ7455" s="23"/>
      <c r="HH7455"/>
      <c r="IW7455" s="36"/>
      <c r="JI7455"/>
      <c r="JJ7455"/>
      <c r="KX7455" s="23"/>
      <c r="KY7455" s="23"/>
    </row>
    <row r="7456" spans="36:311" x14ac:dyDescent="0.2">
      <c r="AJ7456" s="23"/>
      <c r="HH7456"/>
      <c r="IW7456" s="36"/>
      <c r="JI7456"/>
      <c r="JJ7456"/>
      <c r="KX7456" s="23"/>
      <c r="KY7456" s="23"/>
    </row>
    <row r="7457" spans="36:311" x14ac:dyDescent="0.2">
      <c r="AJ7457" s="23"/>
      <c r="HH7457"/>
      <c r="IW7457" s="36"/>
      <c r="JI7457"/>
      <c r="JJ7457"/>
      <c r="KX7457" s="23"/>
      <c r="KY7457" s="23"/>
    </row>
    <row r="7458" spans="36:311" x14ac:dyDescent="0.2">
      <c r="AJ7458" s="23"/>
      <c r="HH7458"/>
      <c r="IW7458" s="36"/>
      <c r="JI7458"/>
      <c r="JJ7458"/>
      <c r="KX7458" s="23"/>
      <c r="KY7458" s="23"/>
    </row>
    <row r="7459" spans="36:311" x14ac:dyDescent="0.2">
      <c r="AJ7459" s="23"/>
      <c r="HH7459"/>
      <c r="IW7459" s="36"/>
      <c r="JI7459"/>
      <c r="JJ7459"/>
      <c r="KX7459" s="23"/>
      <c r="KY7459" s="23"/>
    </row>
    <row r="7460" spans="36:311" x14ac:dyDescent="0.2">
      <c r="AJ7460" s="23"/>
      <c r="HH7460"/>
      <c r="IW7460" s="36"/>
      <c r="JI7460"/>
      <c r="JJ7460"/>
      <c r="KX7460" s="23"/>
      <c r="KY7460" s="23"/>
    </row>
    <row r="7461" spans="36:311" x14ac:dyDescent="0.2">
      <c r="AJ7461" s="23"/>
      <c r="HH7461"/>
      <c r="IW7461" s="36"/>
      <c r="JI7461"/>
      <c r="JJ7461"/>
      <c r="KX7461" s="23"/>
      <c r="KY7461" s="23"/>
    </row>
    <row r="7462" spans="36:311" x14ac:dyDescent="0.2">
      <c r="AJ7462" s="23"/>
      <c r="HH7462"/>
      <c r="IW7462" s="36"/>
      <c r="JI7462"/>
      <c r="JJ7462"/>
      <c r="KX7462" s="23"/>
      <c r="KY7462" s="23"/>
    </row>
    <row r="7463" spans="36:311" x14ac:dyDescent="0.2">
      <c r="AJ7463" s="23"/>
      <c r="HH7463"/>
      <c r="IW7463" s="36"/>
      <c r="JI7463"/>
      <c r="JJ7463"/>
      <c r="KX7463" s="23"/>
      <c r="KY7463" s="23"/>
    </row>
    <row r="7464" spans="36:311" x14ac:dyDescent="0.2">
      <c r="AJ7464" s="23"/>
      <c r="HH7464"/>
      <c r="IW7464" s="36"/>
      <c r="JI7464"/>
      <c r="JJ7464"/>
      <c r="KX7464" s="23"/>
      <c r="KY7464" s="23"/>
    </row>
    <row r="7465" spans="36:311" x14ac:dyDescent="0.2">
      <c r="AJ7465" s="23"/>
      <c r="HH7465"/>
      <c r="IW7465" s="36"/>
      <c r="JI7465"/>
      <c r="JJ7465"/>
      <c r="KX7465" s="23"/>
      <c r="KY7465" s="23"/>
    </row>
    <row r="7466" spans="36:311" x14ac:dyDescent="0.2">
      <c r="AJ7466" s="23"/>
      <c r="HH7466"/>
      <c r="IW7466" s="36"/>
      <c r="JI7466"/>
      <c r="JJ7466"/>
      <c r="KX7466" s="23"/>
      <c r="KY7466" s="23"/>
    </row>
    <row r="7467" spans="36:311" x14ac:dyDescent="0.2">
      <c r="AJ7467" s="23"/>
      <c r="HH7467"/>
      <c r="IW7467" s="36"/>
      <c r="JI7467"/>
      <c r="JJ7467"/>
      <c r="KX7467" s="23"/>
      <c r="KY7467" s="23"/>
    </row>
    <row r="7468" spans="36:311" x14ac:dyDescent="0.2">
      <c r="AJ7468" s="23"/>
      <c r="HH7468"/>
      <c r="IW7468" s="36"/>
      <c r="JI7468"/>
      <c r="JJ7468"/>
      <c r="KX7468" s="23"/>
      <c r="KY7468" s="23"/>
    </row>
    <row r="7469" spans="36:311" x14ac:dyDescent="0.2">
      <c r="AJ7469" s="23"/>
      <c r="HH7469"/>
      <c r="IW7469" s="36"/>
      <c r="JI7469"/>
      <c r="JJ7469"/>
      <c r="KX7469" s="23"/>
      <c r="KY7469" s="23"/>
    </row>
    <row r="7470" spans="36:311" x14ac:dyDescent="0.2">
      <c r="AJ7470" s="23"/>
      <c r="HH7470"/>
      <c r="IW7470" s="36"/>
      <c r="JI7470"/>
      <c r="JJ7470"/>
      <c r="KX7470" s="23"/>
      <c r="KY7470" s="23"/>
    </row>
    <row r="7471" spans="36:311" x14ac:dyDescent="0.2">
      <c r="AJ7471" s="23"/>
      <c r="HH7471"/>
      <c r="IW7471" s="36"/>
      <c r="JI7471"/>
      <c r="JJ7471"/>
      <c r="KX7471" s="23"/>
      <c r="KY7471" s="23"/>
    </row>
    <row r="7472" spans="36:311" x14ac:dyDescent="0.2">
      <c r="AJ7472" s="23"/>
      <c r="HH7472"/>
      <c r="IW7472" s="36"/>
      <c r="JI7472"/>
      <c r="JJ7472"/>
      <c r="KX7472" s="23"/>
      <c r="KY7472" s="23"/>
    </row>
    <row r="7473" spans="36:311" x14ac:dyDescent="0.2">
      <c r="AJ7473" s="23"/>
      <c r="HH7473"/>
      <c r="IW7473" s="36"/>
      <c r="JI7473"/>
      <c r="JJ7473"/>
      <c r="KX7473" s="23"/>
      <c r="KY7473" s="23"/>
    </row>
    <row r="7474" spans="36:311" x14ac:dyDescent="0.2">
      <c r="AJ7474" s="23"/>
      <c r="HH7474"/>
      <c r="IW7474" s="36"/>
      <c r="JI7474"/>
      <c r="JJ7474"/>
      <c r="KX7474" s="23"/>
      <c r="KY7474" s="23"/>
    </row>
    <row r="7475" spans="36:311" x14ac:dyDescent="0.2">
      <c r="AJ7475" s="23"/>
      <c r="HH7475"/>
      <c r="IW7475" s="36"/>
      <c r="JI7475"/>
      <c r="JJ7475"/>
      <c r="KX7475" s="23"/>
      <c r="KY7475" s="23"/>
    </row>
    <row r="7476" spans="36:311" x14ac:dyDescent="0.2">
      <c r="AJ7476" s="23"/>
      <c r="HH7476"/>
      <c r="IW7476" s="36"/>
      <c r="JI7476"/>
      <c r="JJ7476"/>
      <c r="KX7476" s="23"/>
      <c r="KY7476" s="23"/>
    </row>
    <row r="7477" spans="36:311" x14ac:dyDescent="0.2">
      <c r="AJ7477" s="23"/>
      <c r="HH7477"/>
      <c r="IW7477" s="36"/>
      <c r="JI7477"/>
      <c r="JJ7477"/>
      <c r="KX7477" s="23"/>
      <c r="KY7477" s="23"/>
    </row>
    <row r="7478" spans="36:311" x14ac:dyDescent="0.2">
      <c r="AJ7478" s="23"/>
      <c r="HH7478"/>
      <c r="IW7478" s="36"/>
      <c r="JI7478"/>
      <c r="JJ7478"/>
      <c r="KX7478" s="23"/>
      <c r="KY7478" s="23"/>
    </row>
    <row r="7479" spans="36:311" x14ac:dyDescent="0.2">
      <c r="AJ7479" s="23"/>
      <c r="HH7479"/>
      <c r="IW7479" s="36"/>
      <c r="JI7479"/>
      <c r="JJ7479"/>
      <c r="KX7479" s="23"/>
      <c r="KY7479" s="23"/>
    </row>
    <row r="7480" spans="36:311" x14ac:dyDescent="0.2">
      <c r="AJ7480" s="23"/>
      <c r="HH7480"/>
      <c r="IW7480" s="36"/>
      <c r="JI7480"/>
      <c r="JJ7480"/>
      <c r="KX7480" s="23"/>
      <c r="KY7480" s="23"/>
    </row>
    <row r="7481" spans="36:311" x14ac:dyDescent="0.2">
      <c r="AJ7481" s="23"/>
      <c r="HH7481"/>
      <c r="IW7481" s="36"/>
      <c r="JI7481"/>
      <c r="JJ7481"/>
      <c r="KX7481" s="23"/>
      <c r="KY7481" s="23"/>
    </row>
    <row r="7482" spans="36:311" x14ac:dyDescent="0.2">
      <c r="AJ7482" s="23"/>
      <c r="HH7482"/>
      <c r="IW7482" s="36"/>
      <c r="JI7482"/>
      <c r="JJ7482"/>
      <c r="KX7482" s="23"/>
      <c r="KY7482" s="23"/>
    </row>
    <row r="7483" spans="36:311" x14ac:dyDescent="0.2">
      <c r="AJ7483" s="23"/>
      <c r="HH7483"/>
      <c r="IW7483" s="36"/>
      <c r="JI7483"/>
      <c r="JJ7483"/>
      <c r="KX7483" s="23"/>
      <c r="KY7483" s="23"/>
    </row>
    <row r="7484" spans="36:311" x14ac:dyDescent="0.2">
      <c r="AJ7484" s="23"/>
      <c r="HH7484"/>
      <c r="IW7484" s="36"/>
      <c r="JI7484"/>
      <c r="JJ7484"/>
      <c r="KX7484" s="23"/>
      <c r="KY7484" s="23"/>
    </row>
    <row r="7485" spans="36:311" x14ac:dyDescent="0.2">
      <c r="AJ7485" s="23"/>
      <c r="HH7485"/>
      <c r="IW7485" s="36"/>
      <c r="JI7485"/>
      <c r="JJ7485"/>
      <c r="KX7485" s="23"/>
      <c r="KY7485" s="23"/>
    </row>
    <row r="7486" spans="36:311" x14ac:dyDescent="0.2">
      <c r="AJ7486" s="23"/>
      <c r="HH7486"/>
      <c r="IW7486" s="36"/>
      <c r="JI7486"/>
      <c r="JJ7486"/>
      <c r="KX7486" s="23"/>
      <c r="KY7486" s="23"/>
    </row>
    <row r="7487" spans="36:311" x14ac:dyDescent="0.2">
      <c r="AJ7487" s="23"/>
      <c r="HH7487"/>
      <c r="IW7487" s="36"/>
      <c r="JI7487"/>
      <c r="JJ7487"/>
      <c r="KX7487" s="23"/>
      <c r="KY7487" s="23"/>
    </row>
    <row r="7488" spans="36:311" x14ac:dyDescent="0.2">
      <c r="AJ7488" s="23"/>
      <c r="HH7488"/>
      <c r="IW7488" s="36"/>
      <c r="JI7488"/>
      <c r="JJ7488"/>
      <c r="KX7488" s="23"/>
      <c r="KY7488" s="23"/>
    </row>
    <row r="7489" spans="36:311" x14ac:dyDescent="0.2">
      <c r="AJ7489" s="23"/>
      <c r="HH7489"/>
      <c r="IW7489" s="36"/>
      <c r="JI7489"/>
      <c r="JJ7489"/>
      <c r="KX7489" s="23"/>
      <c r="KY7489" s="23"/>
    </row>
    <row r="7490" spans="36:311" x14ac:dyDescent="0.2">
      <c r="AJ7490" s="23"/>
      <c r="HH7490"/>
      <c r="IW7490" s="36"/>
      <c r="JI7490"/>
      <c r="JJ7490"/>
      <c r="KX7490" s="23"/>
      <c r="KY7490" s="23"/>
    </row>
    <row r="7491" spans="36:311" x14ac:dyDescent="0.2">
      <c r="AJ7491" s="23"/>
      <c r="HH7491"/>
      <c r="IW7491" s="36"/>
      <c r="JI7491"/>
      <c r="JJ7491"/>
      <c r="KX7491" s="23"/>
      <c r="KY7491" s="23"/>
    </row>
    <row r="7492" spans="36:311" x14ac:dyDescent="0.2">
      <c r="AJ7492" s="23"/>
      <c r="HH7492"/>
      <c r="IW7492" s="36"/>
      <c r="JI7492"/>
      <c r="JJ7492"/>
      <c r="KX7492" s="23"/>
      <c r="KY7492" s="23"/>
    </row>
    <row r="7493" spans="36:311" x14ac:dyDescent="0.2">
      <c r="AJ7493" s="23"/>
      <c r="HH7493"/>
      <c r="IW7493" s="36"/>
      <c r="JI7493"/>
      <c r="JJ7493"/>
      <c r="KX7493" s="23"/>
      <c r="KY7493" s="23"/>
    </row>
    <row r="7494" spans="36:311" x14ac:dyDescent="0.2">
      <c r="AJ7494" s="23"/>
      <c r="HH7494"/>
      <c r="IW7494" s="36"/>
      <c r="JI7494"/>
      <c r="JJ7494"/>
      <c r="KX7494" s="23"/>
      <c r="KY7494" s="23"/>
    </row>
    <row r="7495" spans="36:311" x14ac:dyDescent="0.2">
      <c r="AJ7495" s="23"/>
      <c r="HH7495"/>
      <c r="IW7495" s="36"/>
      <c r="JI7495"/>
      <c r="JJ7495"/>
      <c r="KX7495" s="23"/>
      <c r="KY7495" s="23"/>
    </row>
    <row r="7496" spans="36:311" x14ac:dyDescent="0.2">
      <c r="AJ7496" s="23"/>
      <c r="HH7496"/>
      <c r="IW7496" s="36"/>
      <c r="JI7496"/>
      <c r="JJ7496"/>
      <c r="KX7496" s="23"/>
      <c r="KY7496" s="23"/>
    </row>
    <row r="7497" spans="36:311" x14ac:dyDescent="0.2">
      <c r="AJ7497" s="23"/>
      <c r="HH7497"/>
      <c r="IW7497" s="36"/>
      <c r="JI7497"/>
      <c r="JJ7497"/>
      <c r="KX7497" s="23"/>
      <c r="KY7497" s="23"/>
    </row>
    <row r="7498" spans="36:311" x14ac:dyDescent="0.2">
      <c r="AJ7498" s="23"/>
      <c r="HH7498"/>
      <c r="IW7498" s="36"/>
      <c r="JI7498"/>
      <c r="JJ7498"/>
      <c r="KX7498" s="23"/>
      <c r="KY7498" s="23"/>
    </row>
    <row r="7499" spans="36:311" x14ac:dyDescent="0.2">
      <c r="AJ7499" s="23"/>
      <c r="HH7499"/>
      <c r="IW7499" s="36"/>
      <c r="JI7499"/>
      <c r="JJ7499"/>
      <c r="KX7499" s="23"/>
      <c r="KY7499" s="23"/>
    </row>
    <row r="7500" spans="36:311" x14ac:dyDescent="0.2">
      <c r="AJ7500" s="23"/>
      <c r="HH7500"/>
      <c r="IW7500" s="36"/>
      <c r="JI7500"/>
      <c r="JJ7500"/>
      <c r="KX7500" s="23"/>
      <c r="KY7500" s="23"/>
    </row>
    <row r="7501" spans="36:311" x14ac:dyDescent="0.2">
      <c r="AJ7501" s="23"/>
      <c r="HH7501"/>
      <c r="IW7501" s="36"/>
      <c r="JI7501"/>
      <c r="JJ7501"/>
      <c r="KX7501" s="23"/>
      <c r="KY7501" s="23"/>
    </row>
    <row r="7502" spans="36:311" x14ac:dyDescent="0.2">
      <c r="AJ7502" s="23"/>
      <c r="HH7502"/>
      <c r="IW7502" s="36"/>
      <c r="JI7502"/>
      <c r="JJ7502"/>
      <c r="KX7502" s="23"/>
      <c r="KY7502" s="23"/>
    </row>
    <row r="7503" spans="36:311" x14ac:dyDescent="0.2">
      <c r="AJ7503" s="23"/>
      <c r="HH7503"/>
      <c r="IW7503" s="36"/>
      <c r="JI7503"/>
      <c r="JJ7503"/>
      <c r="KX7503" s="23"/>
      <c r="KY7503" s="23"/>
    </row>
    <row r="7504" spans="36:311" x14ac:dyDescent="0.2">
      <c r="AJ7504" s="23"/>
      <c r="HH7504"/>
      <c r="IW7504" s="36"/>
      <c r="JI7504"/>
      <c r="JJ7504"/>
      <c r="KX7504" s="23"/>
      <c r="KY7504" s="23"/>
    </row>
    <row r="7505" spans="36:311" x14ac:dyDescent="0.2">
      <c r="AJ7505" s="23"/>
      <c r="HH7505"/>
      <c r="IW7505" s="36"/>
      <c r="JI7505"/>
      <c r="JJ7505"/>
      <c r="KX7505" s="23"/>
      <c r="KY7505" s="23"/>
    </row>
    <row r="7506" spans="36:311" x14ac:dyDescent="0.2">
      <c r="AJ7506" s="23"/>
      <c r="HH7506"/>
      <c r="IW7506" s="36"/>
      <c r="JI7506"/>
      <c r="JJ7506"/>
      <c r="KX7506" s="23"/>
      <c r="KY7506" s="23"/>
    </row>
    <row r="7507" spans="36:311" x14ac:dyDescent="0.2">
      <c r="AJ7507" s="23"/>
      <c r="HH7507"/>
      <c r="IW7507" s="36"/>
      <c r="JI7507"/>
      <c r="JJ7507"/>
      <c r="KX7507" s="23"/>
      <c r="KY7507" s="23"/>
    </row>
    <row r="7508" spans="36:311" x14ac:dyDescent="0.2">
      <c r="AJ7508" s="23"/>
      <c r="HH7508"/>
      <c r="IW7508" s="36"/>
      <c r="JI7508"/>
      <c r="JJ7508"/>
      <c r="KX7508" s="23"/>
      <c r="KY7508" s="23"/>
    </row>
    <row r="7509" spans="36:311" x14ac:dyDescent="0.2">
      <c r="AJ7509" s="23"/>
      <c r="HH7509"/>
      <c r="IW7509" s="36"/>
      <c r="JI7509"/>
      <c r="JJ7509"/>
      <c r="KX7509" s="23"/>
      <c r="KY7509" s="23"/>
    </row>
    <row r="7510" spans="36:311" x14ac:dyDescent="0.2">
      <c r="AJ7510" s="23"/>
      <c r="HH7510"/>
      <c r="IW7510" s="36"/>
      <c r="JI7510"/>
      <c r="JJ7510"/>
      <c r="KX7510" s="23"/>
      <c r="KY7510" s="23"/>
    </row>
    <row r="7511" spans="36:311" x14ac:dyDescent="0.2">
      <c r="AJ7511" s="23"/>
      <c r="HH7511"/>
      <c r="IW7511" s="36"/>
      <c r="JI7511"/>
      <c r="JJ7511"/>
      <c r="KX7511" s="23"/>
      <c r="KY7511" s="23"/>
    </row>
    <row r="7512" spans="36:311" x14ac:dyDescent="0.2">
      <c r="AJ7512" s="23"/>
      <c r="HH7512"/>
      <c r="IW7512" s="36"/>
      <c r="JI7512"/>
      <c r="JJ7512"/>
      <c r="KX7512" s="23"/>
      <c r="KY7512" s="23"/>
    </row>
    <row r="7513" spans="36:311" x14ac:dyDescent="0.2">
      <c r="AJ7513" s="23"/>
      <c r="HH7513"/>
      <c r="IW7513" s="36"/>
      <c r="JI7513"/>
      <c r="JJ7513"/>
      <c r="KX7513" s="23"/>
      <c r="KY7513" s="23"/>
    </row>
    <row r="7514" spans="36:311" x14ac:dyDescent="0.2">
      <c r="AJ7514" s="23"/>
      <c r="HH7514"/>
      <c r="IW7514" s="36"/>
      <c r="JI7514"/>
      <c r="JJ7514"/>
      <c r="KX7514" s="23"/>
      <c r="KY7514" s="23"/>
    </row>
    <row r="7515" spans="36:311" x14ac:dyDescent="0.2">
      <c r="AJ7515" s="23"/>
      <c r="HH7515"/>
      <c r="IW7515" s="36"/>
      <c r="JI7515"/>
      <c r="JJ7515"/>
      <c r="KX7515" s="23"/>
      <c r="KY7515" s="23"/>
    </row>
    <row r="7516" spans="36:311" x14ac:dyDescent="0.2">
      <c r="AJ7516" s="23"/>
      <c r="HH7516"/>
      <c r="IW7516" s="36"/>
      <c r="JI7516"/>
      <c r="JJ7516"/>
      <c r="KX7516" s="23"/>
      <c r="KY7516" s="23"/>
    </row>
    <row r="7517" spans="36:311" x14ac:dyDescent="0.2">
      <c r="AJ7517" s="23"/>
      <c r="HH7517"/>
      <c r="IW7517" s="36"/>
      <c r="JI7517"/>
      <c r="JJ7517"/>
      <c r="KX7517" s="23"/>
      <c r="KY7517" s="23"/>
    </row>
    <row r="7518" spans="36:311" x14ac:dyDescent="0.2">
      <c r="AJ7518" s="23"/>
      <c r="HH7518"/>
      <c r="IW7518" s="36"/>
      <c r="JI7518"/>
      <c r="JJ7518"/>
      <c r="KX7518" s="23"/>
      <c r="KY7518" s="23"/>
    </row>
    <row r="7519" spans="36:311" x14ac:dyDescent="0.2">
      <c r="AJ7519" s="23"/>
      <c r="HH7519"/>
      <c r="IW7519" s="36"/>
      <c r="JI7519"/>
      <c r="JJ7519"/>
      <c r="KX7519" s="23"/>
      <c r="KY7519" s="23"/>
    </row>
    <row r="7520" spans="36:311" x14ac:dyDescent="0.2">
      <c r="AJ7520" s="23"/>
      <c r="HH7520"/>
      <c r="IW7520" s="36"/>
      <c r="JI7520"/>
      <c r="JJ7520"/>
      <c r="KX7520" s="23"/>
      <c r="KY7520" s="23"/>
    </row>
    <row r="7521" spans="36:311" x14ac:dyDescent="0.2">
      <c r="AJ7521" s="23"/>
      <c r="HH7521"/>
      <c r="IW7521" s="36"/>
      <c r="JI7521"/>
      <c r="JJ7521"/>
      <c r="KX7521" s="23"/>
      <c r="KY7521" s="23"/>
    </row>
    <row r="7522" spans="36:311" x14ac:dyDescent="0.2">
      <c r="AJ7522" s="23"/>
      <c r="HH7522"/>
      <c r="IW7522" s="36"/>
      <c r="JI7522"/>
      <c r="JJ7522"/>
      <c r="KX7522" s="23"/>
      <c r="KY7522" s="23"/>
    </row>
    <row r="7523" spans="36:311" x14ac:dyDescent="0.2">
      <c r="AJ7523" s="23"/>
      <c r="HH7523"/>
      <c r="IW7523" s="36"/>
      <c r="JI7523"/>
      <c r="JJ7523"/>
      <c r="KX7523" s="23"/>
      <c r="KY7523" s="23"/>
    </row>
    <row r="7524" spans="36:311" x14ac:dyDescent="0.2">
      <c r="AJ7524" s="23"/>
      <c r="HH7524"/>
      <c r="IW7524" s="36"/>
      <c r="JI7524"/>
      <c r="JJ7524"/>
      <c r="KX7524" s="23"/>
      <c r="KY7524" s="23"/>
    </row>
    <row r="7525" spans="36:311" x14ac:dyDescent="0.2">
      <c r="AJ7525" s="23"/>
      <c r="HH7525"/>
      <c r="IW7525" s="36"/>
      <c r="JI7525"/>
      <c r="JJ7525"/>
      <c r="KX7525" s="23"/>
      <c r="KY7525" s="23"/>
    </row>
    <row r="7526" spans="36:311" x14ac:dyDescent="0.2">
      <c r="AJ7526" s="23"/>
      <c r="HH7526"/>
      <c r="IW7526" s="36"/>
      <c r="JI7526"/>
      <c r="JJ7526"/>
      <c r="KX7526" s="23"/>
      <c r="KY7526" s="23"/>
    </row>
    <row r="7527" spans="36:311" x14ac:dyDescent="0.2">
      <c r="AJ7527" s="23"/>
      <c r="HH7527"/>
      <c r="IW7527" s="36"/>
      <c r="JI7527"/>
      <c r="JJ7527"/>
      <c r="KX7527" s="23"/>
      <c r="KY7527" s="23"/>
    </row>
    <row r="7528" spans="36:311" x14ac:dyDescent="0.2">
      <c r="AJ7528" s="23"/>
      <c r="HH7528"/>
      <c r="IW7528" s="36"/>
      <c r="JI7528"/>
      <c r="JJ7528"/>
      <c r="KX7528" s="23"/>
      <c r="KY7528" s="23"/>
    </row>
    <row r="7529" spans="36:311" x14ac:dyDescent="0.2">
      <c r="AJ7529" s="23"/>
      <c r="HH7529"/>
      <c r="IW7529" s="36"/>
      <c r="JI7529"/>
      <c r="JJ7529"/>
      <c r="KX7529" s="23"/>
      <c r="KY7529" s="23"/>
    </row>
    <row r="7530" spans="36:311" x14ac:dyDescent="0.2">
      <c r="AJ7530" s="23"/>
      <c r="HH7530"/>
      <c r="IW7530" s="36"/>
      <c r="JI7530"/>
      <c r="JJ7530"/>
      <c r="KX7530" s="23"/>
      <c r="KY7530" s="23"/>
    </row>
    <row r="7531" spans="36:311" x14ac:dyDescent="0.2">
      <c r="AJ7531" s="23"/>
      <c r="HH7531"/>
      <c r="IW7531" s="36"/>
      <c r="JI7531"/>
      <c r="JJ7531"/>
      <c r="KX7531" s="23"/>
      <c r="KY7531" s="23"/>
    </row>
    <row r="7532" spans="36:311" x14ac:dyDescent="0.2">
      <c r="AJ7532" s="23"/>
      <c r="HH7532"/>
      <c r="IW7532" s="36"/>
      <c r="JI7532"/>
      <c r="JJ7532"/>
      <c r="KX7532" s="23"/>
      <c r="KY7532" s="23"/>
    </row>
    <row r="7533" spans="36:311" x14ac:dyDescent="0.2">
      <c r="AJ7533" s="23"/>
      <c r="HH7533"/>
      <c r="IW7533" s="36"/>
      <c r="JI7533"/>
      <c r="JJ7533"/>
      <c r="KX7533" s="23"/>
      <c r="KY7533" s="23"/>
    </row>
    <row r="7534" spans="36:311" x14ac:dyDescent="0.2">
      <c r="AJ7534" s="23"/>
      <c r="HH7534"/>
      <c r="IW7534" s="36"/>
      <c r="JI7534"/>
      <c r="JJ7534"/>
      <c r="KX7534" s="23"/>
      <c r="KY7534" s="23"/>
    </row>
    <row r="7535" spans="36:311" x14ac:dyDescent="0.2">
      <c r="AJ7535" s="23"/>
      <c r="HH7535"/>
      <c r="IW7535" s="36"/>
      <c r="JI7535"/>
      <c r="JJ7535"/>
      <c r="KX7535" s="23"/>
      <c r="KY7535" s="23"/>
    </row>
    <row r="7536" spans="36:311" x14ac:dyDescent="0.2">
      <c r="AJ7536" s="23"/>
      <c r="HH7536"/>
      <c r="IW7536" s="36"/>
      <c r="JI7536"/>
      <c r="JJ7536"/>
      <c r="KX7536" s="23"/>
      <c r="KY7536" s="23"/>
    </row>
    <row r="7537" spans="36:311" x14ac:dyDescent="0.2">
      <c r="AJ7537" s="23"/>
      <c r="HH7537"/>
      <c r="IW7537" s="36"/>
      <c r="JI7537"/>
      <c r="JJ7537"/>
      <c r="KX7537" s="23"/>
      <c r="KY7537" s="23"/>
    </row>
    <row r="7538" spans="36:311" x14ac:dyDescent="0.2">
      <c r="AJ7538" s="23"/>
      <c r="HH7538"/>
      <c r="IW7538" s="36"/>
      <c r="JI7538"/>
      <c r="JJ7538"/>
      <c r="KX7538" s="23"/>
      <c r="KY7538" s="23"/>
    </row>
    <row r="7539" spans="36:311" x14ac:dyDescent="0.2">
      <c r="AJ7539" s="23"/>
      <c r="HH7539"/>
      <c r="IW7539" s="36"/>
      <c r="JI7539"/>
      <c r="JJ7539"/>
      <c r="KX7539" s="23"/>
      <c r="KY7539" s="23"/>
    </row>
    <row r="7540" spans="36:311" x14ac:dyDescent="0.2">
      <c r="AJ7540" s="23"/>
      <c r="HH7540"/>
      <c r="IW7540" s="36"/>
      <c r="JI7540"/>
      <c r="JJ7540"/>
      <c r="KX7540" s="23"/>
      <c r="KY7540" s="23"/>
    </row>
    <row r="7541" spans="36:311" x14ac:dyDescent="0.2">
      <c r="AJ7541" s="23"/>
      <c r="HH7541"/>
      <c r="IW7541" s="36"/>
      <c r="JI7541"/>
      <c r="JJ7541"/>
      <c r="KX7541" s="23"/>
      <c r="KY7541" s="23"/>
    </row>
    <row r="7542" spans="36:311" x14ac:dyDescent="0.2">
      <c r="AJ7542" s="23"/>
      <c r="HH7542"/>
      <c r="IW7542" s="36"/>
      <c r="JI7542"/>
      <c r="JJ7542"/>
      <c r="KX7542" s="23"/>
      <c r="KY7542" s="23"/>
    </row>
    <row r="7543" spans="36:311" x14ac:dyDescent="0.2">
      <c r="AJ7543" s="23"/>
      <c r="HH7543"/>
      <c r="IW7543" s="36"/>
      <c r="JI7543"/>
      <c r="JJ7543"/>
      <c r="KX7543" s="23"/>
      <c r="KY7543" s="23"/>
    </row>
    <row r="7544" spans="36:311" x14ac:dyDescent="0.2">
      <c r="AJ7544" s="23"/>
      <c r="HH7544"/>
      <c r="IW7544" s="36"/>
      <c r="JI7544"/>
      <c r="JJ7544"/>
      <c r="KX7544" s="23"/>
      <c r="KY7544" s="23"/>
    </row>
    <row r="7545" spans="36:311" x14ac:dyDescent="0.2">
      <c r="AJ7545" s="23"/>
      <c r="HH7545"/>
      <c r="IW7545" s="36"/>
      <c r="JI7545"/>
      <c r="JJ7545"/>
      <c r="KX7545" s="23"/>
      <c r="KY7545" s="23"/>
    </row>
    <row r="7546" spans="36:311" x14ac:dyDescent="0.2">
      <c r="AJ7546" s="23"/>
      <c r="HH7546"/>
      <c r="IW7546" s="36"/>
      <c r="JI7546"/>
      <c r="JJ7546"/>
      <c r="KX7546" s="23"/>
      <c r="KY7546" s="23"/>
    </row>
    <row r="7547" spans="36:311" x14ac:dyDescent="0.2">
      <c r="AJ7547" s="23"/>
      <c r="HH7547"/>
      <c r="IW7547" s="36"/>
      <c r="JI7547"/>
      <c r="JJ7547"/>
      <c r="KX7547" s="23"/>
      <c r="KY7547" s="23"/>
    </row>
    <row r="7548" spans="36:311" x14ac:dyDescent="0.2">
      <c r="AJ7548" s="23"/>
      <c r="HH7548"/>
      <c r="IW7548" s="36"/>
      <c r="JI7548"/>
      <c r="JJ7548"/>
      <c r="KX7548" s="23"/>
      <c r="KY7548" s="23"/>
    </row>
    <row r="7549" spans="36:311" x14ac:dyDescent="0.2">
      <c r="AJ7549" s="23"/>
      <c r="HH7549"/>
      <c r="IW7549" s="36"/>
      <c r="JI7549"/>
      <c r="JJ7549"/>
      <c r="KX7549" s="23"/>
      <c r="KY7549" s="23"/>
    </row>
    <row r="7550" spans="36:311" x14ac:dyDescent="0.2">
      <c r="AJ7550" s="23"/>
      <c r="HH7550"/>
      <c r="IW7550" s="36"/>
      <c r="JI7550"/>
      <c r="JJ7550"/>
      <c r="KX7550" s="23"/>
      <c r="KY7550" s="23"/>
    </row>
    <row r="7551" spans="36:311" x14ac:dyDescent="0.2">
      <c r="AJ7551" s="23"/>
      <c r="HH7551"/>
      <c r="IW7551" s="36"/>
      <c r="JI7551"/>
      <c r="JJ7551"/>
      <c r="KX7551" s="23"/>
      <c r="KY7551" s="23"/>
    </row>
    <row r="7552" spans="36:311" x14ac:dyDescent="0.2">
      <c r="AJ7552" s="23"/>
      <c r="HH7552"/>
      <c r="IW7552" s="36"/>
      <c r="JI7552"/>
      <c r="JJ7552"/>
      <c r="KX7552" s="23"/>
      <c r="KY7552" s="23"/>
    </row>
    <row r="7553" spans="36:311" x14ac:dyDescent="0.2">
      <c r="AJ7553" s="23"/>
      <c r="HH7553"/>
      <c r="IW7553" s="36"/>
      <c r="JI7553"/>
      <c r="JJ7553"/>
      <c r="KX7553" s="23"/>
      <c r="KY7553" s="23"/>
    </row>
    <row r="7554" spans="36:311" x14ac:dyDescent="0.2">
      <c r="AJ7554" s="23"/>
      <c r="HH7554"/>
      <c r="IW7554" s="36"/>
      <c r="JI7554"/>
      <c r="JJ7554"/>
      <c r="KX7554" s="23"/>
      <c r="KY7554" s="23"/>
    </row>
    <row r="7555" spans="36:311" x14ac:dyDescent="0.2">
      <c r="AJ7555" s="23"/>
      <c r="HH7555"/>
      <c r="IW7555" s="36"/>
      <c r="JI7555"/>
      <c r="JJ7555"/>
      <c r="KX7555" s="23"/>
      <c r="KY7555" s="23"/>
    </row>
    <row r="7556" spans="36:311" x14ac:dyDescent="0.2">
      <c r="AJ7556" s="23"/>
      <c r="HH7556"/>
      <c r="IW7556" s="36"/>
      <c r="JI7556"/>
      <c r="JJ7556"/>
      <c r="KX7556" s="23"/>
      <c r="KY7556" s="23"/>
    </row>
    <row r="7557" spans="36:311" x14ac:dyDescent="0.2">
      <c r="AJ7557" s="23"/>
      <c r="HH7557"/>
      <c r="IW7557" s="36"/>
      <c r="JI7557"/>
      <c r="JJ7557"/>
      <c r="KX7557" s="23"/>
      <c r="KY7557" s="23"/>
    </row>
    <row r="7558" spans="36:311" x14ac:dyDescent="0.2">
      <c r="AJ7558" s="23"/>
      <c r="HH7558"/>
      <c r="IW7558" s="36"/>
      <c r="JI7558"/>
      <c r="JJ7558"/>
      <c r="KX7558" s="23"/>
      <c r="KY7558" s="23"/>
    </row>
    <row r="7559" spans="36:311" x14ac:dyDescent="0.2">
      <c r="AJ7559" s="23"/>
      <c r="HH7559"/>
      <c r="IW7559" s="36"/>
      <c r="JI7559"/>
      <c r="JJ7559"/>
      <c r="KX7559" s="23"/>
      <c r="KY7559" s="23"/>
    </row>
    <row r="7560" spans="36:311" x14ac:dyDescent="0.2">
      <c r="AJ7560" s="23"/>
      <c r="HH7560"/>
      <c r="IW7560" s="36"/>
      <c r="JI7560"/>
      <c r="JJ7560"/>
      <c r="KX7560" s="23"/>
      <c r="KY7560" s="23"/>
    </row>
    <row r="7561" spans="36:311" x14ac:dyDescent="0.2">
      <c r="AJ7561" s="23"/>
      <c r="HH7561"/>
      <c r="IW7561" s="36"/>
      <c r="JI7561"/>
      <c r="JJ7561"/>
      <c r="KX7561" s="23"/>
      <c r="KY7561" s="23"/>
    </row>
    <row r="7562" spans="36:311" x14ac:dyDescent="0.2">
      <c r="AJ7562" s="23"/>
      <c r="HH7562"/>
      <c r="IW7562" s="36"/>
      <c r="JI7562"/>
      <c r="JJ7562"/>
      <c r="KX7562" s="23"/>
      <c r="KY7562" s="23"/>
    </row>
    <row r="7563" spans="36:311" x14ac:dyDescent="0.2">
      <c r="AJ7563" s="23"/>
      <c r="HH7563"/>
      <c r="IW7563" s="36"/>
      <c r="JI7563"/>
      <c r="JJ7563"/>
      <c r="KX7563" s="23"/>
      <c r="KY7563" s="23"/>
    </row>
    <row r="7564" spans="36:311" x14ac:dyDescent="0.2">
      <c r="AJ7564" s="23"/>
      <c r="HH7564"/>
      <c r="IW7564" s="36"/>
      <c r="JI7564"/>
      <c r="JJ7564"/>
      <c r="KX7564" s="23"/>
      <c r="KY7564" s="23"/>
    </row>
    <row r="7565" spans="36:311" x14ac:dyDescent="0.2">
      <c r="AJ7565" s="23"/>
      <c r="HH7565"/>
      <c r="IW7565" s="36"/>
      <c r="JI7565"/>
      <c r="JJ7565"/>
      <c r="KX7565" s="23"/>
      <c r="KY7565" s="23"/>
    </row>
    <row r="7566" spans="36:311" x14ac:dyDescent="0.2">
      <c r="AJ7566" s="23"/>
      <c r="HH7566"/>
      <c r="IW7566" s="36"/>
      <c r="JI7566"/>
      <c r="JJ7566"/>
      <c r="KX7566" s="23"/>
      <c r="KY7566" s="23"/>
    </row>
    <row r="7567" spans="36:311" x14ac:dyDescent="0.2">
      <c r="AJ7567" s="23"/>
      <c r="HH7567"/>
      <c r="IW7567" s="36"/>
      <c r="JI7567"/>
      <c r="JJ7567"/>
      <c r="KX7567" s="23"/>
      <c r="KY7567" s="23"/>
    </row>
    <row r="7568" spans="36:311" x14ac:dyDescent="0.2">
      <c r="AJ7568" s="23"/>
      <c r="HH7568"/>
      <c r="IW7568" s="36"/>
      <c r="JI7568"/>
      <c r="JJ7568"/>
      <c r="KX7568" s="23"/>
      <c r="KY7568" s="23"/>
    </row>
    <row r="7569" spans="36:311" x14ac:dyDescent="0.2">
      <c r="AJ7569" s="23"/>
      <c r="HH7569"/>
      <c r="IW7569" s="36"/>
      <c r="JI7569"/>
      <c r="JJ7569"/>
      <c r="KX7569" s="23"/>
      <c r="KY7569" s="23"/>
    </row>
    <row r="7570" spans="36:311" x14ac:dyDescent="0.2">
      <c r="AJ7570" s="23"/>
      <c r="HH7570"/>
      <c r="IW7570" s="36"/>
      <c r="JI7570"/>
      <c r="JJ7570"/>
      <c r="KX7570" s="23"/>
      <c r="KY7570" s="23"/>
    </row>
    <row r="7571" spans="36:311" x14ac:dyDescent="0.2">
      <c r="AJ7571" s="23"/>
      <c r="HH7571"/>
      <c r="IW7571" s="36"/>
      <c r="JI7571"/>
      <c r="JJ7571"/>
      <c r="KX7571" s="23"/>
      <c r="KY7571" s="23"/>
    </row>
    <row r="7572" spans="36:311" x14ac:dyDescent="0.2">
      <c r="AJ7572" s="23"/>
      <c r="HH7572"/>
      <c r="IW7572" s="36"/>
      <c r="JI7572"/>
      <c r="JJ7572"/>
      <c r="KX7572" s="23"/>
      <c r="KY7572" s="23"/>
    </row>
    <row r="7573" spans="36:311" x14ac:dyDescent="0.2">
      <c r="AJ7573" s="23"/>
      <c r="HH7573"/>
      <c r="IW7573" s="36"/>
      <c r="JI7573"/>
      <c r="JJ7573"/>
      <c r="KX7573" s="23"/>
      <c r="KY7573" s="23"/>
    </row>
    <row r="7574" spans="36:311" x14ac:dyDescent="0.2">
      <c r="AJ7574" s="23"/>
      <c r="HH7574"/>
      <c r="IW7574" s="36"/>
      <c r="JI7574"/>
      <c r="JJ7574"/>
      <c r="KX7574" s="23"/>
      <c r="KY7574" s="23"/>
    </row>
    <row r="7575" spans="36:311" x14ac:dyDescent="0.2">
      <c r="AJ7575" s="23"/>
      <c r="HH7575"/>
      <c r="IW7575" s="36"/>
      <c r="JI7575"/>
      <c r="JJ7575"/>
      <c r="KX7575" s="23"/>
      <c r="KY7575" s="23"/>
    </row>
    <row r="7576" spans="36:311" x14ac:dyDescent="0.2">
      <c r="AJ7576" s="23"/>
      <c r="HH7576"/>
      <c r="IW7576" s="36"/>
      <c r="JI7576"/>
      <c r="JJ7576"/>
      <c r="KX7576" s="23"/>
      <c r="KY7576" s="23"/>
    </row>
    <row r="7577" spans="36:311" x14ac:dyDescent="0.2">
      <c r="AJ7577" s="23"/>
      <c r="HH7577"/>
      <c r="IW7577" s="36"/>
      <c r="JI7577"/>
      <c r="JJ7577"/>
      <c r="KX7577" s="23"/>
      <c r="KY7577" s="23"/>
    </row>
    <row r="7578" spans="36:311" x14ac:dyDescent="0.2">
      <c r="AJ7578" s="23"/>
      <c r="HH7578"/>
      <c r="IW7578" s="36"/>
      <c r="JI7578"/>
      <c r="JJ7578"/>
      <c r="KX7578" s="23"/>
      <c r="KY7578" s="23"/>
    </row>
    <row r="7579" spans="36:311" x14ac:dyDescent="0.2">
      <c r="AJ7579" s="23"/>
      <c r="HH7579"/>
      <c r="IW7579" s="36"/>
      <c r="JI7579"/>
      <c r="JJ7579"/>
      <c r="KX7579" s="23"/>
      <c r="KY7579" s="23"/>
    </row>
    <row r="7580" spans="36:311" x14ac:dyDescent="0.2">
      <c r="AJ7580" s="23"/>
      <c r="HH7580"/>
      <c r="IW7580" s="36"/>
      <c r="JI7580"/>
      <c r="JJ7580"/>
      <c r="KX7580" s="23"/>
      <c r="KY7580" s="23"/>
    </row>
    <row r="7581" spans="36:311" x14ac:dyDescent="0.2">
      <c r="AJ7581" s="23"/>
      <c r="HH7581"/>
      <c r="IW7581" s="36"/>
      <c r="JI7581"/>
      <c r="JJ7581"/>
      <c r="KX7581" s="23"/>
      <c r="KY7581" s="23"/>
    </row>
    <row r="7582" spans="36:311" x14ac:dyDescent="0.2">
      <c r="AJ7582" s="23"/>
      <c r="HH7582"/>
      <c r="IW7582" s="36"/>
      <c r="JI7582"/>
      <c r="JJ7582"/>
      <c r="KX7582" s="23"/>
      <c r="KY7582" s="23"/>
    </row>
    <row r="7583" spans="36:311" x14ac:dyDescent="0.2">
      <c r="AJ7583" s="23"/>
      <c r="HH7583"/>
      <c r="IW7583" s="36"/>
      <c r="JI7583"/>
      <c r="JJ7583"/>
      <c r="KX7583" s="23"/>
      <c r="KY7583" s="23"/>
    </row>
    <row r="7584" spans="36:311" x14ac:dyDescent="0.2">
      <c r="AJ7584" s="23"/>
      <c r="HH7584"/>
      <c r="IW7584" s="36"/>
      <c r="JI7584"/>
      <c r="JJ7584"/>
      <c r="KX7584" s="23"/>
      <c r="KY7584" s="23"/>
    </row>
    <row r="7585" spans="36:311" x14ac:dyDescent="0.2">
      <c r="AJ7585" s="23"/>
      <c r="HH7585"/>
      <c r="IW7585" s="36"/>
      <c r="JI7585"/>
      <c r="JJ7585"/>
      <c r="KX7585" s="23"/>
      <c r="KY7585" s="23"/>
    </row>
    <row r="7586" spans="36:311" x14ac:dyDescent="0.2">
      <c r="AJ7586" s="23"/>
      <c r="HH7586"/>
      <c r="IW7586" s="36"/>
      <c r="JI7586"/>
      <c r="JJ7586"/>
      <c r="KX7586" s="23"/>
      <c r="KY7586" s="23"/>
    </row>
    <row r="7587" spans="36:311" x14ac:dyDescent="0.2">
      <c r="AJ7587" s="23"/>
      <c r="HH7587"/>
      <c r="IW7587" s="36"/>
      <c r="JI7587"/>
      <c r="JJ7587"/>
      <c r="KX7587" s="23"/>
      <c r="KY7587" s="23"/>
    </row>
    <row r="7588" spans="36:311" x14ac:dyDescent="0.2">
      <c r="AJ7588" s="23"/>
      <c r="HH7588"/>
      <c r="IW7588" s="36"/>
      <c r="JI7588"/>
      <c r="JJ7588"/>
      <c r="KX7588" s="23"/>
      <c r="KY7588" s="23"/>
    </row>
    <row r="7589" spans="36:311" x14ac:dyDescent="0.2">
      <c r="AJ7589" s="23"/>
      <c r="HH7589"/>
      <c r="IW7589" s="36"/>
      <c r="JI7589"/>
      <c r="JJ7589"/>
      <c r="KX7589" s="23"/>
      <c r="KY7589" s="23"/>
    </row>
    <row r="7590" spans="36:311" x14ac:dyDescent="0.2">
      <c r="AJ7590" s="23"/>
      <c r="HH7590"/>
      <c r="IW7590" s="36"/>
      <c r="JI7590"/>
      <c r="JJ7590"/>
      <c r="KX7590" s="23"/>
      <c r="KY7590" s="23"/>
    </row>
    <row r="7591" spans="36:311" x14ac:dyDescent="0.2">
      <c r="AJ7591" s="23"/>
      <c r="HH7591"/>
      <c r="IW7591" s="36"/>
      <c r="JI7591"/>
      <c r="JJ7591"/>
      <c r="KX7591" s="23"/>
      <c r="KY7591" s="23"/>
    </row>
    <row r="7592" spans="36:311" x14ac:dyDescent="0.2">
      <c r="AJ7592" s="23"/>
      <c r="HH7592"/>
      <c r="IW7592" s="36"/>
      <c r="JI7592"/>
      <c r="JJ7592"/>
      <c r="KX7592" s="23"/>
      <c r="KY7592" s="23"/>
    </row>
    <row r="7593" spans="36:311" x14ac:dyDescent="0.2">
      <c r="AJ7593" s="23"/>
      <c r="HH7593"/>
      <c r="IW7593" s="36"/>
      <c r="JI7593"/>
      <c r="JJ7593"/>
      <c r="KX7593" s="23"/>
      <c r="KY7593" s="23"/>
    </row>
    <row r="7594" spans="36:311" x14ac:dyDescent="0.2">
      <c r="AJ7594" s="23"/>
      <c r="HH7594"/>
      <c r="IW7594" s="36"/>
      <c r="JI7594"/>
      <c r="JJ7594"/>
      <c r="KX7594" s="23"/>
      <c r="KY7594" s="23"/>
    </row>
    <row r="7595" spans="36:311" x14ac:dyDescent="0.2">
      <c r="AJ7595" s="23"/>
      <c r="HH7595"/>
      <c r="IW7595" s="36"/>
      <c r="JI7595"/>
      <c r="JJ7595"/>
      <c r="KX7595" s="23"/>
      <c r="KY7595" s="23"/>
    </row>
    <row r="7596" spans="36:311" x14ac:dyDescent="0.2">
      <c r="AJ7596" s="23"/>
      <c r="HH7596"/>
      <c r="IW7596" s="36"/>
      <c r="JI7596"/>
      <c r="JJ7596"/>
      <c r="KX7596" s="23"/>
      <c r="KY7596" s="23"/>
    </row>
    <row r="7597" spans="36:311" x14ac:dyDescent="0.2">
      <c r="AJ7597" s="23"/>
      <c r="HH7597"/>
      <c r="IW7597" s="36"/>
      <c r="JI7597"/>
      <c r="JJ7597"/>
      <c r="KX7597" s="23"/>
      <c r="KY7597" s="23"/>
    </row>
    <row r="7598" spans="36:311" x14ac:dyDescent="0.2">
      <c r="AJ7598" s="23"/>
      <c r="HH7598"/>
      <c r="IW7598" s="36"/>
      <c r="JI7598"/>
      <c r="JJ7598"/>
      <c r="KX7598" s="23"/>
      <c r="KY7598" s="23"/>
    </row>
    <row r="7599" spans="36:311" x14ac:dyDescent="0.2">
      <c r="AJ7599" s="23"/>
      <c r="HH7599"/>
      <c r="IW7599" s="36"/>
      <c r="JI7599"/>
      <c r="JJ7599"/>
      <c r="KX7599" s="23"/>
      <c r="KY7599" s="23"/>
    </row>
    <row r="7600" spans="36:311" x14ac:dyDescent="0.2">
      <c r="AJ7600" s="23"/>
      <c r="HH7600"/>
      <c r="IW7600" s="36"/>
      <c r="JI7600"/>
      <c r="JJ7600"/>
      <c r="KX7600" s="23"/>
      <c r="KY7600" s="23"/>
    </row>
    <row r="7601" spans="36:311" x14ac:dyDescent="0.2">
      <c r="AJ7601" s="23"/>
      <c r="HH7601"/>
      <c r="IW7601" s="36"/>
      <c r="JI7601"/>
      <c r="JJ7601"/>
      <c r="KX7601" s="23"/>
      <c r="KY7601" s="23"/>
    </row>
    <row r="7602" spans="36:311" x14ac:dyDescent="0.2">
      <c r="AJ7602" s="23"/>
      <c r="HH7602"/>
      <c r="IW7602" s="36"/>
      <c r="JI7602"/>
      <c r="JJ7602"/>
      <c r="KX7602" s="23"/>
      <c r="KY7602" s="23"/>
    </row>
    <row r="7603" spans="36:311" x14ac:dyDescent="0.2">
      <c r="AJ7603" s="23"/>
      <c r="HH7603"/>
      <c r="IW7603" s="36"/>
      <c r="JI7603"/>
      <c r="JJ7603"/>
      <c r="KX7603" s="23"/>
      <c r="KY7603" s="23"/>
    </row>
    <row r="7604" spans="36:311" x14ac:dyDescent="0.2">
      <c r="AJ7604" s="23"/>
      <c r="HH7604"/>
      <c r="IW7604" s="36"/>
      <c r="JI7604"/>
      <c r="JJ7604"/>
      <c r="KX7604" s="23"/>
      <c r="KY7604" s="23"/>
    </row>
    <row r="7605" spans="36:311" x14ac:dyDescent="0.2">
      <c r="AJ7605" s="23"/>
      <c r="HH7605"/>
      <c r="IW7605" s="36"/>
      <c r="JI7605"/>
      <c r="JJ7605"/>
      <c r="KX7605" s="23"/>
      <c r="KY7605" s="23"/>
    </row>
    <row r="7606" spans="36:311" x14ac:dyDescent="0.2">
      <c r="AJ7606" s="23"/>
      <c r="HH7606"/>
      <c r="IW7606" s="36"/>
      <c r="JI7606"/>
      <c r="JJ7606"/>
      <c r="KX7606" s="23"/>
      <c r="KY7606" s="23"/>
    </row>
    <row r="7607" spans="36:311" x14ac:dyDescent="0.2">
      <c r="AJ7607" s="23"/>
      <c r="HH7607"/>
      <c r="IW7607" s="36"/>
      <c r="JI7607"/>
      <c r="JJ7607"/>
      <c r="KX7607" s="23"/>
      <c r="KY7607" s="23"/>
    </row>
    <row r="7608" spans="36:311" x14ac:dyDescent="0.2">
      <c r="AJ7608" s="23"/>
      <c r="HH7608"/>
      <c r="IW7608" s="36"/>
      <c r="JI7608"/>
      <c r="JJ7608"/>
      <c r="KX7608" s="23"/>
      <c r="KY7608" s="23"/>
    </row>
    <row r="7609" spans="36:311" x14ac:dyDescent="0.2">
      <c r="AJ7609" s="23"/>
      <c r="HH7609"/>
      <c r="IW7609" s="36"/>
      <c r="JI7609"/>
      <c r="JJ7609"/>
      <c r="KX7609" s="23"/>
      <c r="KY7609" s="23"/>
    </row>
    <row r="7610" spans="36:311" x14ac:dyDescent="0.2">
      <c r="AJ7610" s="23"/>
      <c r="HH7610"/>
      <c r="IW7610" s="36"/>
      <c r="JI7610"/>
      <c r="JJ7610"/>
      <c r="KX7610" s="23"/>
      <c r="KY7610" s="23"/>
    </row>
    <row r="7611" spans="36:311" x14ac:dyDescent="0.2">
      <c r="AJ7611" s="23"/>
      <c r="HH7611"/>
      <c r="IW7611" s="36"/>
      <c r="JI7611"/>
      <c r="JJ7611"/>
      <c r="KX7611" s="23"/>
      <c r="KY7611" s="23"/>
    </row>
    <row r="7612" spans="36:311" x14ac:dyDescent="0.2">
      <c r="AJ7612" s="23"/>
      <c r="HH7612"/>
      <c r="IW7612" s="36"/>
      <c r="JI7612"/>
      <c r="JJ7612"/>
      <c r="KX7612" s="23"/>
      <c r="KY7612" s="23"/>
    </row>
    <row r="7613" spans="36:311" x14ac:dyDescent="0.2">
      <c r="AJ7613" s="23"/>
      <c r="HH7613"/>
      <c r="IW7613" s="36"/>
      <c r="JI7613"/>
      <c r="JJ7613"/>
      <c r="KX7613" s="23"/>
      <c r="KY7613" s="23"/>
    </row>
    <row r="7614" spans="36:311" x14ac:dyDescent="0.2">
      <c r="AJ7614" s="23"/>
      <c r="HH7614"/>
      <c r="IW7614" s="36"/>
      <c r="JI7614"/>
      <c r="JJ7614"/>
      <c r="KX7614" s="23"/>
      <c r="KY7614" s="23"/>
    </row>
    <row r="7615" spans="36:311" x14ac:dyDescent="0.2">
      <c r="AJ7615" s="23"/>
      <c r="HH7615"/>
      <c r="IW7615" s="36"/>
      <c r="JI7615"/>
      <c r="JJ7615"/>
      <c r="KX7615" s="23"/>
      <c r="KY7615" s="23"/>
    </row>
    <row r="7616" spans="36:311" x14ac:dyDescent="0.2">
      <c r="AJ7616" s="23"/>
      <c r="HH7616"/>
      <c r="IW7616" s="36"/>
      <c r="JI7616"/>
      <c r="JJ7616"/>
      <c r="KX7616" s="23"/>
      <c r="KY7616" s="23"/>
    </row>
    <row r="7617" spans="36:311" x14ac:dyDescent="0.2">
      <c r="AJ7617" s="23"/>
      <c r="HH7617"/>
      <c r="IW7617" s="36"/>
      <c r="JI7617"/>
      <c r="JJ7617"/>
      <c r="KX7617" s="23"/>
      <c r="KY7617" s="23"/>
    </row>
    <row r="7618" spans="36:311" x14ac:dyDescent="0.2">
      <c r="AJ7618" s="23"/>
      <c r="HH7618"/>
      <c r="IW7618" s="36"/>
      <c r="JI7618"/>
      <c r="JJ7618"/>
      <c r="KX7618" s="23"/>
      <c r="KY7618" s="23"/>
    </row>
    <row r="7619" spans="36:311" x14ac:dyDescent="0.2">
      <c r="AJ7619" s="23"/>
      <c r="HH7619"/>
      <c r="IW7619" s="36"/>
      <c r="JI7619"/>
      <c r="JJ7619"/>
      <c r="KX7619" s="23"/>
      <c r="KY7619" s="23"/>
    </row>
    <row r="7620" spans="36:311" x14ac:dyDescent="0.2">
      <c r="AJ7620" s="23"/>
      <c r="HH7620"/>
      <c r="IW7620" s="36"/>
      <c r="JI7620"/>
      <c r="JJ7620"/>
      <c r="KX7620" s="23"/>
      <c r="KY7620" s="23"/>
    </row>
    <row r="7621" spans="36:311" x14ac:dyDescent="0.2">
      <c r="AJ7621" s="23"/>
      <c r="HH7621"/>
      <c r="IW7621" s="36"/>
      <c r="JI7621"/>
      <c r="JJ7621"/>
      <c r="KX7621" s="23"/>
      <c r="KY7621" s="23"/>
    </row>
    <row r="7622" spans="36:311" x14ac:dyDescent="0.2">
      <c r="AJ7622" s="23"/>
      <c r="HH7622"/>
      <c r="IW7622" s="36"/>
      <c r="JI7622"/>
      <c r="JJ7622"/>
      <c r="KX7622" s="23"/>
      <c r="KY7622" s="23"/>
    </row>
    <row r="7623" spans="36:311" x14ac:dyDescent="0.2">
      <c r="AJ7623" s="23"/>
      <c r="HH7623"/>
      <c r="IW7623" s="36"/>
      <c r="JI7623"/>
      <c r="JJ7623"/>
      <c r="KX7623" s="23"/>
      <c r="KY7623" s="23"/>
    </row>
    <row r="7624" spans="36:311" x14ac:dyDescent="0.2">
      <c r="AJ7624" s="23"/>
      <c r="HH7624"/>
      <c r="IW7624" s="36"/>
      <c r="JI7624"/>
      <c r="JJ7624"/>
      <c r="KX7624" s="23"/>
      <c r="KY7624" s="23"/>
    </row>
    <row r="7625" spans="36:311" x14ac:dyDescent="0.2">
      <c r="AJ7625" s="23"/>
      <c r="HH7625"/>
      <c r="IW7625" s="36"/>
      <c r="JI7625"/>
      <c r="JJ7625"/>
      <c r="KX7625" s="23"/>
      <c r="KY7625" s="23"/>
    </row>
    <row r="7626" spans="36:311" x14ac:dyDescent="0.2">
      <c r="AJ7626" s="23"/>
      <c r="HH7626"/>
      <c r="IW7626" s="36"/>
      <c r="JI7626"/>
      <c r="JJ7626"/>
      <c r="KX7626" s="23"/>
      <c r="KY7626" s="23"/>
    </row>
    <row r="7627" spans="36:311" x14ac:dyDescent="0.2">
      <c r="AJ7627" s="23"/>
      <c r="HH7627"/>
      <c r="IW7627" s="36"/>
      <c r="JI7627"/>
      <c r="JJ7627"/>
      <c r="KX7627" s="23"/>
      <c r="KY7627" s="23"/>
    </row>
    <row r="7628" spans="36:311" x14ac:dyDescent="0.2">
      <c r="AJ7628" s="23"/>
      <c r="HH7628"/>
      <c r="IW7628" s="36"/>
      <c r="JI7628"/>
      <c r="JJ7628"/>
      <c r="KX7628" s="23"/>
      <c r="KY7628" s="23"/>
    </row>
    <row r="7629" spans="36:311" x14ac:dyDescent="0.2">
      <c r="AJ7629" s="23"/>
      <c r="HH7629"/>
      <c r="IW7629" s="36"/>
      <c r="JI7629"/>
      <c r="JJ7629"/>
      <c r="KX7629" s="23"/>
      <c r="KY7629" s="23"/>
    </row>
    <row r="7630" spans="36:311" x14ac:dyDescent="0.2">
      <c r="AJ7630" s="23"/>
      <c r="HH7630"/>
      <c r="IW7630" s="36"/>
      <c r="JI7630"/>
      <c r="JJ7630"/>
      <c r="KX7630" s="23"/>
      <c r="KY7630" s="23"/>
    </row>
    <row r="7631" spans="36:311" x14ac:dyDescent="0.2">
      <c r="AJ7631" s="23"/>
      <c r="HH7631"/>
      <c r="IW7631" s="36"/>
      <c r="JI7631"/>
      <c r="JJ7631"/>
      <c r="KX7631" s="23"/>
      <c r="KY7631" s="23"/>
    </row>
    <row r="7632" spans="36:311" x14ac:dyDescent="0.2">
      <c r="AJ7632" s="23"/>
      <c r="HH7632"/>
      <c r="IW7632" s="36"/>
      <c r="JI7632"/>
      <c r="JJ7632"/>
      <c r="KX7632" s="23"/>
      <c r="KY7632" s="23"/>
    </row>
    <row r="7633" spans="36:311" x14ac:dyDescent="0.2">
      <c r="AJ7633" s="23"/>
      <c r="HH7633"/>
      <c r="IW7633" s="36"/>
      <c r="JI7633"/>
      <c r="JJ7633"/>
      <c r="KX7633" s="23"/>
      <c r="KY7633" s="23"/>
    </row>
    <row r="7634" spans="36:311" x14ac:dyDescent="0.2">
      <c r="AJ7634" s="23"/>
      <c r="HH7634"/>
      <c r="IW7634" s="36"/>
      <c r="JI7634"/>
      <c r="JJ7634"/>
      <c r="KX7634" s="23"/>
      <c r="KY7634" s="23"/>
    </row>
    <row r="7635" spans="36:311" x14ac:dyDescent="0.2">
      <c r="AJ7635" s="23"/>
      <c r="HH7635"/>
      <c r="IW7635" s="36"/>
      <c r="JI7635"/>
      <c r="JJ7635"/>
      <c r="KX7635" s="23"/>
      <c r="KY7635" s="23"/>
    </row>
    <row r="7636" spans="36:311" x14ac:dyDescent="0.2">
      <c r="AJ7636" s="23"/>
      <c r="HH7636"/>
      <c r="IW7636" s="36"/>
      <c r="JI7636"/>
      <c r="JJ7636"/>
      <c r="KX7636" s="23"/>
      <c r="KY7636" s="23"/>
    </row>
    <row r="7637" spans="36:311" x14ac:dyDescent="0.2">
      <c r="AJ7637" s="23"/>
      <c r="HH7637"/>
      <c r="IW7637" s="36"/>
      <c r="JI7637"/>
      <c r="JJ7637"/>
      <c r="KX7637" s="23"/>
      <c r="KY7637" s="23"/>
    </row>
    <row r="7638" spans="36:311" x14ac:dyDescent="0.2">
      <c r="AJ7638" s="23"/>
      <c r="HH7638"/>
      <c r="IW7638" s="36"/>
      <c r="JI7638"/>
      <c r="JJ7638"/>
      <c r="KX7638" s="23"/>
      <c r="KY7638" s="23"/>
    </row>
    <row r="7639" spans="36:311" x14ac:dyDescent="0.2">
      <c r="AJ7639" s="23"/>
      <c r="HH7639"/>
      <c r="IW7639" s="36"/>
      <c r="JI7639"/>
      <c r="JJ7639"/>
      <c r="KX7639" s="23"/>
      <c r="KY7639" s="23"/>
    </row>
    <row r="7640" spans="36:311" x14ac:dyDescent="0.2">
      <c r="AJ7640" s="23"/>
      <c r="HH7640"/>
      <c r="IW7640" s="36"/>
      <c r="JI7640"/>
      <c r="JJ7640"/>
      <c r="KX7640" s="23"/>
      <c r="KY7640" s="23"/>
    </row>
    <row r="7641" spans="36:311" x14ac:dyDescent="0.2">
      <c r="AJ7641" s="23"/>
      <c r="HH7641"/>
      <c r="IW7641" s="36"/>
      <c r="JI7641"/>
      <c r="JJ7641"/>
      <c r="KX7641" s="23"/>
      <c r="KY7641" s="23"/>
    </row>
    <row r="7642" spans="36:311" x14ac:dyDescent="0.2">
      <c r="AJ7642" s="23"/>
      <c r="HH7642"/>
      <c r="IW7642" s="36"/>
      <c r="JI7642"/>
      <c r="JJ7642"/>
      <c r="KX7642" s="23"/>
      <c r="KY7642" s="23"/>
    </row>
    <row r="7643" spans="36:311" x14ac:dyDescent="0.2">
      <c r="AJ7643" s="23"/>
      <c r="HH7643"/>
      <c r="IW7643" s="36"/>
      <c r="JI7643"/>
      <c r="JJ7643"/>
      <c r="KX7643" s="23"/>
      <c r="KY7643" s="23"/>
    </row>
    <row r="7644" spans="36:311" x14ac:dyDescent="0.2">
      <c r="AJ7644" s="23"/>
      <c r="HH7644"/>
      <c r="IW7644" s="36"/>
      <c r="JI7644"/>
      <c r="JJ7644"/>
      <c r="KX7644" s="23"/>
      <c r="KY7644" s="23"/>
    </row>
    <row r="7645" spans="36:311" x14ac:dyDescent="0.2">
      <c r="AJ7645" s="23"/>
      <c r="HH7645"/>
      <c r="IW7645" s="36"/>
      <c r="JI7645"/>
      <c r="JJ7645"/>
      <c r="KX7645" s="23"/>
      <c r="KY7645" s="23"/>
    </row>
    <row r="7646" spans="36:311" x14ac:dyDescent="0.2">
      <c r="AJ7646" s="23"/>
      <c r="HH7646"/>
      <c r="IW7646" s="36"/>
      <c r="JI7646"/>
      <c r="JJ7646"/>
      <c r="KX7646" s="23"/>
      <c r="KY7646" s="23"/>
    </row>
    <row r="7647" spans="36:311" x14ac:dyDescent="0.2">
      <c r="AJ7647" s="23"/>
      <c r="HH7647"/>
      <c r="IW7647" s="36"/>
      <c r="JI7647"/>
      <c r="JJ7647"/>
      <c r="KX7647" s="23"/>
      <c r="KY7647" s="23"/>
    </row>
    <row r="7648" spans="36:311" x14ac:dyDescent="0.2">
      <c r="AJ7648" s="23"/>
      <c r="HH7648"/>
      <c r="IW7648" s="36"/>
      <c r="JI7648"/>
      <c r="JJ7648"/>
      <c r="KX7648" s="23"/>
      <c r="KY7648" s="23"/>
    </row>
    <row r="7649" spans="36:311" x14ac:dyDescent="0.2">
      <c r="AJ7649" s="23"/>
      <c r="HH7649"/>
      <c r="IW7649" s="36"/>
      <c r="JI7649"/>
      <c r="JJ7649"/>
      <c r="KX7649" s="23"/>
      <c r="KY7649" s="23"/>
    </row>
    <row r="7650" spans="36:311" x14ac:dyDescent="0.2">
      <c r="AJ7650" s="23"/>
      <c r="HH7650"/>
      <c r="IW7650" s="36"/>
      <c r="JI7650"/>
      <c r="JJ7650"/>
      <c r="KX7650" s="23"/>
      <c r="KY7650" s="23"/>
    </row>
    <row r="7651" spans="36:311" x14ac:dyDescent="0.2">
      <c r="AJ7651" s="23"/>
      <c r="HH7651"/>
      <c r="IW7651" s="36"/>
      <c r="JI7651"/>
      <c r="JJ7651"/>
      <c r="KX7651" s="23"/>
      <c r="KY7651" s="23"/>
    </row>
    <row r="7652" spans="36:311" x14ac:dyDescent="0.2">
      <c r="AJ7652" s="23"/>
      <c r="HH7652"/>
      <c r="IW7652" s="36"/>
      <c r="JI7652"/>
      <c r="JJ7652"/>
      <c r="KX7652" s="23"/>
      <c r="KY7652" s="23"/>
    </row>
    <row r="7653" spans="36:311" x14ac:dyDescent="0.2">
      <c r="AJ7653" s="23"/>
      <c r="HH7653"/>
      <c r="IW7653" s="36"/>
      <c r="JI7653"/>
      <c r="JJ7653"/>
      <c r="KX7653" s="23"/>
      <c r="KY7653" s="23"/>
    </row>
    <row r="7654" spans="36:311" x14ac:dyDescent="0.2">
      <c r="AJ7654" s="23"/>
      <c r="HH7654"/>
      <c r="IW7654" s="36"/>
      <c r="JI7654"/>
      <c r="JJ7654"/>
      <c r="KX7654" s="23"/>
      <c r="KY7654" s="23"/>
    </row>
    <row r="7655" spans="36:311" x14ac:dyDescent="0.2">
      <c r="AJ7655" s="23"/>
      <c r="HH7655"/>
      <c r="IW7655" s="36"/>
      <c r="JI7655"/>
      <c r="JJ7655"/>
      <c r="KX7655" s="23"/>
      <c r="KY7655" s="23"/>
    </row>
    <row r="7656" spans="36:311" x14ac:dyDescent="0.2">
      <c r="AJ7656" s="23"/>
      <c r="HH7656"/>
      <c r="IW7656" s="36"/>
      <c r="JI7656"/>
      <c r="JJ7656"/>
      <c r="KX7656" s="23"/>
      <c r="KY7656" s="23"/>
    </row>
    <row r="7657" spans="36:311" x14ac:dyDescent="0.2">
      <c r="AJ7657" s="23"/>
      <c r="HH7657"/>
      <c r="IW7657" s="36"/>
      <c r="JI7657"/>
      <c r="JJ7657"/>
      <c r="KX7657" s="23"/>
      <c r="KY7657" s="23"/>
    </row>
    <row r="7658" spans="36:311" x14ac:dyDescent="0.2">
      <c r="AJ7658" s="23"/>
      <c r="HH7658"/>
      <c r="IW7658" s="36"/>
      <c r="JI7658"/>
      <c r="JJ7658"/>
      <c r="KX7658" s="23"/>
      <c r="KY7658" s="23"/>
    </row>
    <row r="7659" spans="36:311" x14ac:dyDescent="0.2">
      <c r="AJ7659" s="23"/>
      <c r="HH7659"/>
      <c r="IW7659" s="36"/>
      <c r="JI7659"/>
      <c r="JJ7659"/>
      <c r="KX7659" s="23"/>
      <c r="KY7659" s="23"/>
    </row>
    <row r="7660" spans="36:311" x14ac:dyDescent="0.2">
      <c r="AJ7660" s="23"/>
      <c r="HH7660"/>
      <c r="IW7660" s="36"/>
      <c r="JI7660"/>
      <c r="JJ7660"/>
      <c r="KX7660" s="23"/>
      <c r="KY7660" s="23"/>
    </row>
    <row r="7661" spans="36:311" x14ac:dyDescent="0.2">
      <c r="AJ7661" s="23"/>
      <c r="HH7661"/>
      <c r="IW7661" s="36"/>
      <c r="JI7661"/>
      <c r="JJ7661"/>
      <c r="KX7661" s="23"/>
      <c r="KY7661" s="23"/>
    </row>
    <row r="7662" spans="36:311" x14ac:dyDescent="0.2">
      <c r="AJ7662" s="23"/>
      <c r="HH7662"/>
      <c r="IW7662" s="36"/>
      <c r="JI7662"/>
      <c r="JJ7662"/>
      <c r="KX7662" s="23"/>
      <c r="KY7662" s="23"/>
    </row>
    <row r="7663" spans="36:311" x14ac:dyDescent="0.2">
      <c r="AJ7663" s="23"/>
      <c r="HH7663"/>
      <c r="IW7663" s="36"/>
      <c r="JI7663"/>
      <c r="JJ7663"/>
      <c r="KX7663" s="23"/>
      <c r="KY7663" s="23"/>
    </row>
    <row r="7664" spans="36:311" x14ac:dyDescent="0.2">
      <c r="AJ7664" s="23"/>
      <c r="HH7664"/>
      <c r="IW7664" s="36"/>
      <c r="JI7664"/>
      <c r="JJ7664"/>
      <c r="KX7664" s="23"/>
      <c r="KY7664" s="23"/>
    </row>
    <row r="7665" spans="36:311" x14ac:dyDescent="0.2">
      <c r="AJ7665" s="23"/>
      <c r="HH7665"/>
      <c r="IW7665" s="36"/>
      <c r="JI7665"/>
      <c r="JJ7665"/>
      <c r="KX7665" s="23"/>
      <c r="KY7665" s="23"/>
    </row>
    <row r="7666" spans="36:311" x14ac:dyDescent="0.2">
      <c r="AJ7666" s="23"/>
      <c r="HH7666"/>
      <c r="IW7666" s="36"/>
      <c r="JI7666"/>
      <c r="JJ7666"/>
      <c r="KX7666" s="23"/>
      <c r="KY7666" s="23"/>
    </row>
    <row r="7667" spans="36:311" x14ac:dyDescent="0.2">
      <c r="AJ7667" s="23"/>
      <c r="HH7667"/>
      <c r="IW7667" s="36"/>
      <c r="JI7667"/>
      <c r="JJ7667"/>
      <c r="KX7667" s="23"/>
      <c r="KY7667" s="23"/>
    </row>
    <row r="7668" spans="36:311" x14ac:dyDescent="0.2">
      <c r="AJ7668" s="23"/>
      <c r="HH7668"/>
      <c r="IW7668" s="36"/>
      <c r="JI7668"/>
      <c r="JJ7668"/>
      <c r="KX7668" s="23"/>
      <c r="KY7668" s="23"/>
    </row>
    <row r="7669" spans="36:311" x14ac:dyDescent="0.2">
      <c r="AJ7669" s="23"/>
      <c r="HH7669"/>
      <c r="IW7669" s="36"/>
      <c r="JI7669"/>
      <c r="JJ7669"/>
      <c r="KX7669" s="23"/>
      <c r="KY7669" s="23"/>
    </row>
    <row r="7670" spans="36:311" x14ac:dyDescent="0.2">
      <c r="AJ7670" s="23"/>
      <c r="HH7670"/>
      <c r="IW7670" s="36"/>
      <c r="JI7670"/>
      <c r="JJ7670"/>
      <c r="KX7670" s="23"/>
      <c r="KY7670" s="23"/>
    </row>
    <row r="7671" spans="36:311" x14ac:dyDescent="0.2">
      <c r="AJ7671" s="23"/>
      <c r="HH7671"/>
      <c r="IW7671" s="36"/>
      <c r="JI7671"/>
      <c r="JJ7671"/>
      <c r="KX7671" s="23"/>
      <c r="KY7671" s="23"/>
    </row>
    <row r="7672" spans="36:311" x14ac:dyDescent="0.2">
      <c r="AJ7672" s="23"/>
      <c r="HH7672"/>
      <c r="IW7672" s="36"/>
      <c r="JI7672"/>
      <c r="JJ7672"/>
      <c r="KX7672" s="23"/>
      <c r="KY7672" s="23"/>
    </row>
    <row r="7673" spans="36:311" x14ac:dyDescent="0.2">
      <c r="AJ7673" s="23"/>
      <c r="HH7673"/>
      <c r="IW7673" s="36"/>
      <c r="JI7673"/>
      <c r="JJ7673"/>
      <c r="KX7673" s="23"/>
      <c r="KY7673" s="23"/>
    </row>
    <row r="7674" spans="36:311" x14ac:dyDescent="0.2">
      <c r="AJ7674" s="23"/>
      <c r="HH7674"/>
      <c r="IW7674" s="36"/>
      <c r="JI7674"/>
      <c r="JJ7674"/>
      <c r="KX7674" s="23"/>
      <c r="KY7674" s="23"/>
    </row>
    <row r="7675" spans="36:311" x14ac:dyDescent="0.2">
      <c r="AJ7675" s="23"/>
      <c r="HH7675"/>
      <c r="IW7675" s="36"/>
      <c r="JI7675"/>
      <c r="JJ7675"/>
      <c r="KX7675" s="23"/>
      <c r="KY7675" s="23"/>
    </row>
    <row r="7676" spans="36:311" x14ac:dyDescent="0.2">
      <c r="AJ7676" s="23"/>
      <c r="HH7676"/>
      <c r="IW7676" s="36"/>
      <c r="JI7676"/>
      <c r="JJ7676"/>
      <c r="KX7676" s="23"/>
      <c r="KY7676" s="23"/>
    </row>
    <row r="7677" spans="36:311" x14ac:dyDescent="0.2">
      <c r="AJ7677" s="23"/>
      <c r="HH7677"/>
      <c r="IW7677" s="36"/>
      <c r="JI7677"/>
      <c r="JJ7677"/>
      <c r="KX7677" s="23"/>
      <c r="KY7677" s="23"/>
    </row>
    <row r="7678" spans="36:311" x14ac:dyDescent="0.2">
      <c r="AJ7678" s="23"/>
      <c r="HH7678"/>
      <c r="IW7678" s="36"/>
      <c r="JI7678"/>
      <c r="JJ7678"/>
      <c r="KX7678" s="23"/>
      <c r="KY7678" s="23"/>
    </row>
    <row r="7679" spans="36:311" x14ac:dyDescent="0.2">
      <c r="AJ7679" s="23"/>
      <c r="HH7679"/>
      <c r="IW7679" s="36"/>
      <c r="JI7679"/>
      <c r="JJ7679"/>
      <c r="KX7679" s="23"/>
      <c r="KY7679" s="23"/>
    </row>
    <row r="7680" spans="36:311" x14ac:dyDescent="0.2">
      <c r="AJ7680" s="23"/>
      <c r="HH7680"/>
      <c r="IW7680" s="36"/>
      <c r="JI7680"/>
      <c r="JJ7680"/>
      <c r="KX7680" s="23"/>
      <c r="KY7680" s="23"/>
    </row>
    <row r="7681" spans="36:311" x14ac:dyDescent="0.2">
      <c r="AJ7681" s="23"/>
      <c r="HH7681"/>
      <c r="IW7681" s="36"/>
      <c r="JI7681"/>
      <c r="JJ7681"/>
      <c r="KX7681" s="23"/>
      <c r="KY7681" s="23"/>
    </row>
    <row r="7682" spans="36:311" x14ac:dyDescent="0.2">
      <c r="AJ7682" s="23"/>
      <c r="HH7682"/>
      <c r="IW7682" s="36"/>
      <c r="JI7682"/>
      <c r="JJ7682"/>
      <c r="KX7682" s="23"/>
      <c r="KY7682" s="23"/>
    </row>
    <row r="7683" spans="36:311" x14ac:dyDescent="0.2">
      <c r="AJ7683" s="23"/>
      <c r="HH7683"/>
      <c r="IW7683" s="36"/>
      <c r="JI7683"/>
      <c r="JJ7683"/>
      <c r="KX7683" s="23"/>
      <c r="KY7683" s="23"/>
    </row>
    <row r="7684" spans="36:311" x14ac:dyDescent="0.2">
      <c r="AJ7684" s="23"/>
      <c r="HH7684"/>
      <c r="IW7684" s="36"/>
      <c r="JI7684"/>
      <c r="JJ7684"/>
      <c r="KX7684" s="23"/>
      <c r="KY7684" s="23"/>
    </row>
    <row r="7685" spans="36:311" x14ac:dyDescent="0.2">
      <c r="AJ7685" s="23"/>
      <c r="HH7685"/>
      <c r="IW7685" s="36"/>
      <c r="JI7685"/>
      <c r="JJ7685"/>
      <c r="KX7685" s="23"/>
      <c r="KY7685" s="23"/>
    </row>
    <row r="7686" spans="36:311" x14ac:dyDescent="0.2">
      <c r="AJ7686" s="23"/>
      <c r="HH7686"/>
      <c r="IW7686" s="36"/>
      <c r="JI7686"/>
      <c r="JJ7686"/>
      <c r="KX7686" s="23"/>
      <c r="KY7686" s="23"/>
    </row>
    <row r="7687" spans="36:311" x14ac:dyDescent="0.2">
      <c r="AJ7687" s="23"/>
      <c r="HH7687"/>
      <c r="IW7687" s="36"/>
      <c r="JI7687"/>
      <c r="JJ7687"/>
      <c r="KX7687" s="23"/>
      <c r="KY7687" s="23"/>
    </row>
    <row r="7688" spans="36:311" x14ac:dyDescent="0.2">
      <c r="AJ7688" s="23"/>
      <c r="HH7688"/>
      <c r="IW7688" s="36"/>
      <c r="JI7688"/>
      <c r="JJ7688"/>
      <c r="KX7688" s="23"/>
      <c r="KY7688" s="23"/>
    </row>
    <row r="7689" spans="36:311" x14ac:dyDescent="0.2">
      <c r="AJ7689" s="23"/>
      <c r="HH7689"/>
      <c r="IW7689" s="36"/>
      <c r="JI7689"/>
      <c r="JJ7689"/>
      <c r="KX7689" s="23"/>
      <c r="KY7689" s="23"/>
    </row>
    <row r="7690" spans="36:311" x14ac:dyDescent="0.2">
      <c r="AJ7690" s="23"/>
      <c r="HH7690"/>
      <c r="IW7690" s="36"/>
      <c r="JI7690"/>
      <c r="JJ7690"/>
      <c r="KX7690" s="23"/>
      <c r="KY7690" s="23"/>
    </row>
    <row r="7691" spans="36:311" x14ac:dyDescent="0.2">
      <c r="AJ7691" s="23"/>
      <c r="HH7691"/>
      <c r="IW7691" s="36"/>
      <c r="JI7691"/>
      <c r="JJ7691"/>
      <c r="KX7691" s="23"/>
      <c r="KY7691" s="23"/>
    </row>
    <row r="7692" spans="36:311" x14ac:dyDescent="0.2">
      <c r="AJ7692" s="23"/>
      <c r="HH7692"/>
      <c r="IW7692" s="36"/>
      <c r="JI7692"/>
      <c r="JJ7692"/>
      <c r="KX7692" s="23"/>
      <c r="KY7692" s="23"/>
    </row>
    <row r="7693" spans="36:311" x14ac:dyDescent="0.2">
      <c r="AJ7693" s="23"/>
      <c r="HH7693"/>
      <c r="IW7693" s="36"/>
      <c r="JI7693"/>
      <c r="JJ7693"/>
      <c r="KX7693" s="23"/>
      <c r="KY7693" s="23"/>
    </row>
    <row r="7694" spans="36:311" x14ac:dyDescent="0.2">
      <c r="AJ7694" s="23"/>
      <c r="HH7694"/>
      <c r="IW7694" s="36"/>
      <c r="JI7694"/>
      <c r="JJ7694"/>
      <c r="KX7694" s="23"/>
      <c r="KY7694" s="23"/>
    </row>
    <row r="7695" spans="36:311" x14ac:dyDescent="0.2">
      <c r="AJ7695" s="23"/>
      <c r="HH7695"/>
      <c r="IW7695" s="36"/>
      <c r="JI7695"/>
      <c r="JJ7695"/>
      <c r="KX7695" s="23"/>
      <c r="KY7695" s="23"/>
    </row>
    <row r="7696" spans="36:311" x14ac:dyDescent="0.2">
      <c r="AJ7696" s="23"/>
      <c r="HH7696"/>
      <c r="IW7696" s="36"/>
      <c r="JI7696"/>
      <c r="JJ7696"/>
      <c r="KX7696" s="23"/>
      <c r="KY7696" s="23"/>
    </row>
    <row r="7697" spans="36:311" x14ac:dyDescent="0.2">
      <c r="AJ7697" s="23"/>
      <c r="HH7697"/>
      <c r="IW7697" s="36"/>
      <c r="JI7697"/>
      <c r="JJ7697"/>
      <c r="KX7697" s="23"/>
      <c r="KY7697" s="23"/>
    </row>
    <row r="7698" spans="36:311" x14ac:dyDescent="0.2">
      <c r="AJ7698" s="23"/>
      <c r="HH7698"/>
      <c r="IW7698" s="36"/>
      <c r="JI7698"/>
      <c r="JJ7698"/>
      <c r="KX7698" s="23"/>
      <c r="KY7698" s="23"/>
    </row>
    <row r="7699" spans="36:311" x14ac:dyDescent="0.2">
      <c r="AJ7699" s="23"/>
      <c r="HH7699"/>
      <c r="IW7699" s="36"/>
      <c r="JI7699"/>
      <c r="JJ7699"/>
      <c r="KX7699" s="23"/>
      <c r="KY7699" s="23"/>
    </row>
    <row r="7700" spans="36:311" x14ac:dyDescent="0.2">
      <c r="AJ7700" s="23"/>
      <c r="HH7700"/>
      <c r="IW7700" s="36"/>
      <c r="JI7700"/>
      <c r="JJ7700"/>
      <c r="KX7700" s="23"/>
      <c r="KY7700" s="23"/>
    </row>
    <row r="7701" spans="36:311" x14ac:dyDescent="0.2">
      <c r="AJ7701" s="23"/>
      <c r="HH7701"/>
      <c r="IW7701" s="36"/>
      <c r="JI7701"/>
      <c r="JJ7701"/>
      <c r="KX7701" s="23"/>
      <c r="KY7701" s="23"/>
    </row>
    <row r="7702" spans="36:311" x14ac:dyDescent="0.2">
      <c r="AJ7702" s="23"/>
      <c r="HH7702"/>
      <c r="IW7702" s="36"/>
      <c r="JI7702"/>
      <c r="JJ7702"/>
      <c r="KX7702" s="23"/>
      <c r="KY7702" s="23"/>
    </row>
    <row r="7703" spans="36:311" x14ac:dyDescent="0.2">
      <c r="AJ7703" s="23"/>
      <c r="HH7703"/>
      <c r="IW7703" s="36"/>
      <c r="JI7703"/>
      <c r="JJ7703"/>
      <c r="KX7703" s="23"/>
      <c r="KY7703" s="23"/>
    </row>
    <row r="7704" spans="36:311" x14ac:dyDescent="0.2">
      <c r="AJ7704" s="23"/>
      <c r="HH7704"/>
      <c r="IW7704" s="36"/>
      <c r="JI7704"/>
      <c r="JJ7704"/>
      <c r="KX7704" s="23"/>
      <c r="KY7704" s="23"/>
    </row>
    <row r="7705" spans="36:311" x14ac:dyDescent="0.2">
      <c r="AJ7705" s="23"/>
      <c r="HH7705"/>
      <c r="IW7705" s="36"/>
      <c r="JI7705"/>
      <c r="JJ7705"/>
      <c r="KX7705" s="23"/>
      <c r="KY7705" s="23"/>
    </row>
    <row r="7706" spans="36:311" x14ac:dyDescent="0.2">
      <c r="AJ7706" s="23"/>
      <c r="HH7706"/>
      <c r="IW7706" s="36"/>
      <c r="JI7706"/>
      <c r="JJ7706"/>
      <c r="KX7706" s="23"/>
      <c r="KY7706" s="23"/>
    </row>
    <row r="7707" spans="36:311" x14ac:dyDescent="0.2">
      <c r="AJ7707" s="23"/>
      <c r="HH7707"/>
      <c r="IW7707" s="36"/>
      <c r="JI7707"/>
      <c r="JJ7707"/>
      <c r="KX7707" s="23"/>
      <c r="KY7707" s="23"/>
    </row>
    <row r="7708" spans="36:311" x14ac:dyDescent="0.2">
      <c r="AJ7708" s="23"/>
      <c r="HH7708"/>
      <c r="IW7708" s="36"/>
      <c r="JI7708"/>
      <c r="JJ7708"/>
      <c r="KX7708" s="23"/>
      <c r="KY7708" s="23"/>
    </row>
    <row r="7709" spans="36:311" x14ac:dyDescent="0.2">
      <c r="AJ7709" s="23"/>
      <c r="HH7709"/>
      <c r="IW7709" s="36"/>
      <c r="JI7709"/>
      <c r="JJ7709"/>
      <c r="KX7709" s="23"/>
      <c r="KY7709" s="23"/>
    </row>
    <row r="7710" spans="36:311" x14ac:dyDescent="0.2">
      <c r="AJ7710" s="23"/>
      <c r="HH7710"/>
      <c r="IW7710" s="36"/>
      <c r="JI7710"/>
      <c r="JJ7710"/>
      <c r="KX7710" s="23"/>
      <c r="KY7710" s="23"/>
    </row>
    <row r="7711" spans="36:311" x14ac:dyDescent="0.2">
      <c r="AJ7711" s="23"/>
      <c r="HH7711"/>
      <c r="IW7711" s="36"/>
      <c r="JI7711"/>
      <c r="JJ7711"/>
      <c r="KX7711" s="23"/>
      <c r="KY7711" s="23"/>
    </row>
    <row r="7712" spans="36:311" x14ac:dyDescent="0.2">
      <c r="AJ7712" s="23"/>
      <c r="HH7712"/>
      <c r="IW7712" s="36"/>
      <c r="JI7712"/>
      <c r="JJ7712"/>
      <c r="KX7712" s="23"/>
      <c r="KY7712" s="23"/>
    </row>
    <row r="7713" spans="36:311" x14ac:dyDescent="0.2">
      <c r="AJ7713" s="23"/>
      <c r="HH7713"/>
      <c r="IW7713" s="36"/>
      <c r="JI7713"/>
      <c r="JJ7713"/>
      <c r="KX7713" s="23"/>
      <c r="KY7713" s="23"/>
    </row>
    <row r="7714" spans="36:311" x14ac:dyDescent="0.2">
      <c r="AJ7714" s="23"/>
      <c r="HH7714"/>
      <c r="IW7714" s="36"/>
      <c r="JI7714"/>
      <c r="JJ7714"/>
      <c r="KX7714" s="23"/>
      <c r="KY7714" s="23"/>
    </row>
    <row r="7715" spans="36:311" x14ac:dyDescent="0.2">
      <c r="AJ7715" s="23"/>
      <c r="HH7715"/>
      <c r="IW7715" s="36"/>
      <c r="JI7715"/>
      <c r="JJ7715"/>
      <c r="KX7715" s="23"/>
      <c r="KY7715" s="23"/>
    </row>
    <row r="7716" spans="36:311" x14ac:dyDescent="0.2">
      <c r="AJ7716" s="23"/>
      <c r="HH7716"/>
      <c r="IW7716" s="36"/>
      <c r="JI7716"/>
      <c r="JJ7716"/>
      <c r="KX7716" s="23"/>
      <c r="KY7716" s="23"/>
    </row>
    <row r="7717" spans="36:311" x14ac:dyDescent="0.2">
      <c r="AJ7717" s="23"/>
      <c r="HH7717"/>
      <c r="IW7717" s="36"/>
      <c r="JI7717"/>
      <c r="JJ7717"/>
      <c r="KX7717" s="23"/>
      <c r="KY7717" s="23"/>
    </row>
    <row r="7718" spans="36:311" x14ac:dyDescent="0.2">
      <c r="AJ7718" s="23"/>
      <c r="HH7718"/>
      <c r="IW7718" s="36"/>
      <c r="JI7718"/>
      <c r="JJ7718"/>
      <c r="KX7718" s="23"/>
      <c r="KY7718" s="23"/>
    </row>
    <row r="7719" spans="36:311" x14ac:dyDescent="0.2">
      <c r="AJ7719" s="23"/>
      <c r="HH7719"/>
      <c r="IW7719" s="36"/>
      <c r="JI7719"/>
      <c r="JJ7719"/>
      <c r="KX7719" s="23"/>
      <c r="KY7719" s="23"/>
    </row>
    <row r="7720" spans="36:311" x14ac:dyDescent="0.2">
      <c r="AJ7720" s="23"/>
      <c r="HH7720"/>
      <c r="IW7720" s="36"/>
      <c r="JI7720"/>
      <c r="JJ7720"/>
      <c r="KX7720" s="23"/>
      <c r="KY7720" s="23"/>
    </row>
    <row r="7721" spans="36:311" x14ac:dyDescent="0.2">
      <c r="AJ7721" s="23"/>
      <c r="HH7721"/>
      <c r="IW7721" s="36"/>
      <c r="JI7721"/>
      <c r="JJ7721"/>
      <c r="KX7721" s="23"/>
      <c r="KY7721" s="23"/>
    </row>
    <row r="7722" spans="36:311" x14ac:dyDescent="0.2">
      <c r="AJ7722" s="23"/>
      <c r="HH7722"/>
      <c r="IW7722" s="36"/>
      <c r="JI7722"/>
      <c r="JJ7722"/>
      <c r="KX7722" s="23"/>
      <c r="KY7722" s="23"/>
    </row>
    <row r="7723" spans="36:311" x14ac:dyDescent="0.2">
      <c r="AJ7723" s="23"/>
      <c r="HH7723"/>
      <c r="IW7723" s="36"/>
      <c r="JI7723"/>
      <c r="JJ7723"/>
      <c r="KX7723" s="23"/>
      <c r="KY7723" s="23"/>
    </row>
    <row r="7724" spans="36:311" x14ac:dyDescent="0.2">
      <c r="AJ7724" s="23"/>
      <c r="HH7724"/>
      <c r="IW7724" s="36"/>
      <c r="JI7724"/>
      <c r="JJ7724"/>
      <c r="KX7724" s="23"/>
      <c r="KY7724" s="23"/>
    </row>
    <row r="7725" spans="36:311" x14ac:dyDescent="0.2">
      <c r="AJ7725" s="23"/>
      <c r="HH7725"/>
      <c r="IW7725" s="36"/>
      <c r="JI7725"/>
      <c r="JJ7725"/>
      <c r="KX7725" s="23"/>
      <c r="KY7725" s="23"/>
    </row>
    <row r="7726" spans="36:311" x14ac:dyDescent="0.2">
      <c r="AJ7726" s="23"/>
      <c r="HH7726"/>
      <c r="IW7726" s="36"/>
      <c r="JI7726"/>
      <c r="JJ7726"/>
      <c r="KX7726" s="23"/>
      <c r="KY7726" s="23"/>
    </row>
    <row r="7727" spans="36:311" x14ac:dyDescent="0.2">
      <c r="AJ7727" s="23"/>
      <c r="HH7727"/>
      <c r="IW7727" s="36"/>
      <c r="JI7727"/>
      <c r="JJ7727"/>
      <c r="KX7727" s="23"/>
      <c r="KY7727" s="23"/>
    </row>
    <row r="7728" spans="36:311" x14ac:dyDescent="0.2">
      <c r="AJ7728" s="23"/>
      <c r="HH7728"/>
      <c r="IW7728" s="36"/>
      <c r="JI7728"/>
      <c r="JJ7728"/>
      <c r="KX7728" s="23"/>
      <c r="KY7728" s="23"/>
    </row>
    <row r="7729" spans="36:311" x14ac:dyDescent="0.2">
      <c r="AJ7729" s="23"/>
      <c r="HH7729"/>
      <c r="IW7729" s="36"/>
      <c r="JI7729"/>
      <c r="JJ7729"/>
      <c r="KX7729" s="23"/>
      <c r="KY7729" s="23"/>
    </row>
    <row r="7730" spans="36:311" x14ac:dyDescent="0.2">
      <c r="AJ7730" s="23"/>
      <c r="HH7730"/>
      <c r="IW7730" s="36"/>
      <c r="JI7730"/>
      <c r="JJ7730"/>
      <c r="KX7730" s="23"/>
      <c r="KY7730" s="23"/>
    </row>
    <row r="7731" spans="36:311" x14ac:dyDescent="0.2">
      <c r="AJ7731" s="23"/>
      <c r="HH7731"/>
      <c r="IW7731" s="36"/>
      <c r="JI7731"/>
      <c r="JJ7731"/>
      <c r="KX7731" s="23"/>
      <c r="KY7731" s="23"/>
    </row>
    <row r="7732" spans="36:311" x14ac:dyDescent="0.2">
      <c r="AJ7732" s="23"/>
      <c r="HH7732"/>
      <c r="IW7732" s="36"/>
      <c r="JI7732"/>
      <c r="JJ7732"/>
      <c r="KX7732" s="23"/>
      <c r="KY7732" s="23"/>
    </row>
    <row r="7733" spans="36:311" x14ac:dyDescent="0.2">
      <c r="AJ7733" s="23"/>
      <c r="HH7733"/>
      <c r="IW7733" s="36"/>
      <c r="JI7733"/>
      <c r="JJ7733"/>
      <c r="KX7733" s="23"/>
      <c r="KY7733" s="23"/>
    </row>
    <row r="7734" spans="36:311" x14ac:dyDescent="0.2">
      <c r="AJ7734" s="23"/>
      <c r="HH7734"/>
      <c r="IW7734" s="36"/>
      <c r="JI7734"/>
      <c r="JJ7734"/>
      <c r="KX7734" s="23"/>
      <c r="KY7734" s="23"/>
    </row>
    <row r="7735" spans="36:311" x14ac:dyDescent="0.2">
      <c r="AJ7735" s="23"/>
      <c r="HH7735"/>
      <c r="IW7735" s="36"/>
      <c r="JI7735"/>
      <c r="JJ7735"/>
      <c r="KX7735" s="23"/>
      <c r="KY7735" s="23"/>
    </row>
    <row r="7736" spans="36:311" x14ac:dyDescent="0.2">
      <c r="AJ7736" s="23"/>
      <c r="HH7736"/>
      <c r="IW7736" s="36"/>
      <c r="JI7736"/>
      <c r="JJ7736"/>
      <c r="KX7736" s="23"/>
      <c r="KY7736" s="23"/>
    </row>
    <row r="7737" spans="36:311" x14ac:dyDescent="0.2">
      <c r="AJ7737" s="23"/>
      <c r="HH7737"/>
      <c r="IW7737" s="36"/>
      <c r="JI7737"/>
      <c r="JJ7737"/>
      <c r="KX7737" s="23"/>
      <c r="KY7737" s="23"/>
    </row>
    <row r="7738" spans="36:311" x14ac:dyDescent="0.2">
      <c r="AJ7738" s="23"/>
      <c r="HH7738"/>
      <c r="IW7738" s="36"/>
      <c r="JI7738"/>
      <c r="JJ7738"/>
      <c r="KX7738" s="23"/>
      <c r="KY7738" s="23"/>
    </row>
    <row r="7739" spans="36:311" x14ac:dyDescent="0.2">
      <c r="AJ7739" s="23"/>
      <c r="HH7739"/>
      <c r="IW7739" s="36"/>
      <c r="JI7739"/>
      <c r="JJ7739"/>
      <c r="KX7739" s="23"/>
      <c r="KY7739" s="23"/>
    </row>
    <row r="7740" spans="36:311" x14ac:dyDescent="0.2">
      <c r="AJ7740" s="23"/>
      <c r="HH7740"/>
      <c r="IW7740" s="36"/>
      <c r="JI7740"/>
      <c r="JJ7740"/>
      <c r="KX7740" s="23"/>
      <c r="KY7740" s="23"/>
    </row>
    <row r="7741" spans="36:311" x14ac:dyDescent="0.2">
      <c r="AJ7741" s="23"/>
      <c r="HH7741"/>
      <c r="IW7741" s="36"/>
      <c r="JI7741"/>
      <c r="JJ7741"/>
      <c r="KX7741" s="23"/>
      <c r="KY7741" s="23"/>
    </row>
    <row r="7742" spans="36:311" x14ac:dyDescent="0.2">
      <c r="AJ7742" s="23"/>
      <c r="HH7742"/>
      <c r="IW7742" s="36"/>
      <c r="JI7742"/>
      <c r="JJ7742"/>
      <c r="KX7742" s="23"/>
      <c r="KY7742" s="23"/>
    </row>
    <row r="7743" spans="36:311" x14ac:dyDescent="0.2">
      <c r="AJ7743" s="23"/>
      <c r="HH7743"/>
      <c r="IW7743" s="36"/>
      <c r="JI7743"/>
      <c r="JJ7743"/>
      <c r="KX7743" s="23"/>
      <c r="KY7743" s="23"/>
    </row>
    <row r="7744" spans="36:311" x14ac:dyDescent="0.2">
      <c r="AJ7744" s="23"/>
      <c r="HH7744"/>
      <c r="IW7744" s="36"/>
      <c r="JI7744"/>
      <c r="JJ7744"/>
      <c r="KX7744" s="23"/>
      <c r="KY7744" s="23"/>
    </row>
    <row r="7745" spans="36:311" x14ac:dyDescent="0.2">
      <c r="AJ7745" s="23"/>
      <c r="HH7745"/>
      <c r="IW7745" s="36"/>
      <c r="JI7745"/>
      <c r="JJ7745"/>
      <c r="KX7745" s="23"/>
      <c r="KY7745" s="23"/>
    </row>
    <row r="7746" spans="36:311" x14ac:dyDescent="0.2">
      <c r="AJ7746" s="23"/>
      <c r="HH7746"/>
      <c r="IW7746" s="36"/>
      <c r="JI7746"/>
      <c r="JJ7746"/>
      <c r="KX7746" s="23"/>
      <c r="KY7746" s="23"/>
    </row>
    <row r="7747" spans="36:311" x14ac:dyDescent="0.2">
      <c r="AJ7747" s="23"/>
      <c r="HH7747"/>
      <c r="IW7747" s="36"/>
      <c r="JI7747"/>
      <c r="JJ7747"/>
      <c r="KX7747" s="23"/>
      <c r="KY7747" s="23"/>
    </row>
    <row r="7748" spans="36:311" x14ac:dyDescent="0.2">
      <c r="AJ7748" s="23"/>
      <c r="HH7748"/>
      <c r="IW7748" s="36"/>
      <c r="JI7748"/>
      <c r="JJ7748"/>
      <c r="KX7748" s="23"/>
      <c r="KY7748" s="23"/>
    </row>
    <row r="7749" spans="36:311" x14ac:dyDescent="0.2">
      <c r="AJ7749" s="23"/>
      <c r="HH7749"/>
      <c r="IW7749" s="36"/>
      <c r="JI7749"/>
      <c r="JJ7749"/>
      <c r="KX7749" s="23"/>
      <c r="KY7749" s="23"/>
    </row>
    <row r="7750" spans="36:311" x14ac:dyDescent="0.2">
      <c r="AJ7750" s="23"/>
      <c r="HH7750"/>
      <c r="IW7750" s="36"/>
      <c r="JI7750"/>
      <c r="JJ7750"/>
      <c r="KX7750" s="23"/>
      <c r="KY7750" s="23"/>
    </row>
    <row r="7751" spans="36:311" x14ac:dyDescent="0.2">
      <c r="AJ7751" s="23"/>
      <c r="HH7751"/>
      <c r="IW7751" s="36"/>
      <c r="JI7751"/>
      <c r="JJ7751"/>
      <c r="KX7751" s="23"/>
      <c r="KY7751" s="23"/>
    </row>
    <row r="7752" spans="36:311" x14ac:dyDescent="0.2">
      <c r="AJ7752" s="23"/>
      <c r="HH7752"/>
      <c r="IW7752" s="36"/>
      <c r="JI7752"/>
      <c r="JJ7752"/>
      <c r="KX7752" s="23"/>
      <c r="KY7752" s="23"/>
    </row>
    <row r="7753" spans="36:311" x14ac:dyDescent="0.2">
      <c r="AJ7753" s="23"/>
      <c r="HH7753"/>
      <c r="IW7753" s="36"/>
      <c r="JI7753"/>
      <c r="JJ7753"/>
      <c r="KX7753" s="23"/>
      <c r="KY7753" s="23"/>
    </row>
    <row r="7754" spans="36:311" x14ac:dyDescent="0.2">
      <c r="AJ7754" s="23"/>
      <c r="HH7754"/>
      <c r="IW7754" s="36"/>
      <c r="JI7754"/>
      <c r="JJ7754"/>
      <c r="KX7754" s="23"/>
      <c r="KY7754" s="23"/>
    </row>
    <row r="7755" spans="36:311" x14ac:dyDescent="0.2">
      <c r="AJ7755" s="23"/>
      <c r="HH7755"/>
      <c r="IW7755" s="36"/>
      <c r="JI7755"/>
      <c r="JJ7755"/>
      <c r="KX7755" s="23"/>
      <c r="KY7755" s="23"/>
    </row>
    <row r="7756" spans="36:311" x14ac:dyDescent="0.2">
      <c r="AJ7756" s="23"/>
      <c r="HH7756"/>
      <c r="IW7756" s="36"/>
      <c r="JI7756"/>
      <c r="JJ7756"/>
      <c r="KX7756" s="23"/>
      <c r="KY7756" s="23"/>
    </row>
    <row r="7757" spans="36:311" x14ac:dyDescent="0.2">
      <c r="AJ7757" s="23"/>
      <c r="HH7757"/>
      <c r="IW7757" s="36"/>
      <c r="JI7757"/>
      <c r="JJ7757"/>
      <c r="KX7757" s="23"/>
      <c r="KY7757" s="23"/>
    </row>
    <row r="7758" spans="36:311" x14ac:dyDescent="0.2">
      <c r="AJ7758" s="23"/>
      <c r="HH7758"/>
      <c r="IW7758" s="36"/>
      <c r="JI7758"/>
      <c r="JJ7758"/>
      <c r="KX7758" s="23"/>
      <c r="KY7758" s="23"/>
    </row>
    <row r="7759" spans="36:311" x14ac:dyDescent="0.2">
      <c r="AJ7759" s="23"/>
      <c r="HH7759"/>
      <c r="IW7759" s="36"/>
      <c r="JI7759"/>
      <c r="JJ7759"/>
      <c r="KX7759" s="23"/>
      <c r="KY7759" s="23"/>
    </row>
    <row r="7760" spans="36:311" x14ac:dyDescent="0.2">
      <c r="AJ7760" s="23"/>
      <c r="HH7760"/>
      <c r="IW7760" s="36"/>
      <c r="JI7760"/>
      <c r="JJ7760"/>
      <c r="KX7760" s="23"/>
      <c r="KY7760" s="23"/>
    </row>
    <row r="7761" spans="36:311" x14ac:dyDescent="0.2">
      <c r="AJ7761" s="23"/>
      <c r="HH7761"/>
      <c r="IW7761" s="36"/>
      <c r="JI7761"/>
      <c r="JJ7761"/>
      <c r="KX7761" s="23"/>
      <c r="KY7761" s="23"/>
    </row>
    <row r="7762" spans="36:311" x14ac:dyDescent="0.2">
      <c r="AJ7762" s="23"/>
      <c r="HH7762"/>
      <c r="IW7762" s="36"/>
      <c r="JI7762"/>
      <c r="JJ7762"/>
      <c r="KX7762" s="23"/>
      <c r="KY7762" s="23"/>
    </row>
    <row r="7763" spans="36:311" x14ac:dyDescent="0.2">
      <c r="AJ7763" s="23"/>
      <c r="HH7763"/>
      <c r="IW7763" s="36"/>
      <c r="JI7763"/>
      <c r="JJ7763"/>
      <c r="KX7763" s="23"/>
      <c r="KY7763" s="23"/>
    </row>
    <row r="7764" spans="36:311" x14ac:dyDescent="0.2">
      <c r="AJ7764" s="23"/>
      <c r="HH7764"/>
      <c r="IW7764" s="36"/>
      <c r="JI7764"/>
      <c r="JJ7764"/>
      <c r="KX7764" s="23"/>
      <c r="KY7764" s="23"/>
    </row>
    <row r="7765" spans="36:311" x14ac:dyDescent="0.2">
      <c r="AJ7765" s="23"/>
      <c r="HH7765"/>
      <c r="IW7765" s="36"/>
      <c r="JI7765"/>
      <c r="JJ7765"/>
      <c r="KX7765" s="23"/>
      <c r="KY7765" s="23"/>
    </row>
    <row r="7766" spans="36:311" x14ac:dyDescent="0.2">
      <c r="AJ7766" s="23"/>
      <c r="HH7766"/>
      <c r="IW7766" s="36"/>
      <c r="JI7766"/>
      <c r="JJ7766"/>
      <c r="KX7766" s="23"/>
      <c r="KY7766" s="23"/>
    </row>
    <row r="7767" spans="36:311" x14ac:dyDescent="0.2">
      <c r="AJ7767" s="23"/>
      <c r="HH7767"/>
      <c r="IW7767" s="36"/>
      <c r="JI7767"/>
      <c r="JJ7767"/>
      <c r="KX7767" s="23"/>
      <c r="KY7767" s="23"/>
    </row>
    <row r="7768" spans="36:311" x14ac:dyDescent="0.2">
      <c r="AJ7768" s="23"/>
      <c r="HH7768"/>
      <c r="IW7768" s="36"/>
      <c r="JI7768"/>
      <c r="JJ7768"/>
      <c r="KX7768" s="23"/>
      <c r="KY7768" s="23"/>
    </row>
    <row r="7769" spans="36:311" x14ac:dyDescent="0.2">
      <c r="AJ7769" s="23"/>
      <c r="HH7769"/>
      <c r="IW7769" s="36"/>
      <c r="JI7769"/>
      <c r="JJ7769"/>
      <c r="KX7769" s="23"/>
      <c r="KY7769" s="23"/>
    </row>
    <row r="7770" spans="36:311" x14ac:dyDescent="0.2">
      <c r="AJ7770" s="23"/>
      <c r="HH7770"/>
      <c r="IW7770" s="36"/>
      <c r="JI7770"/>
      <c r="JJ7770"/>
      <c r="KX7770" s="23"/>
      <c r="KY7770" s="23"/>
    </row>
    <row r="7771" spans="36:311" x14ac:dyDescent="0.2">
      <c r="AJ7771" s="23"/>
      <c r="HH7771"/>
      <c r="IW7771" s="36"/>
      <c r="JI7771"/>
      <c r="JJ7771"/>
      <c r="KX7771" s="23"/>
      <c r="KY7771" s="23"/>
    </row>
    <row r="7772" spans="36:311" x14ac:dyDescent="0.2">
      <c r="AJ7772" s="23"/>
      <c r="HH7772"/>
      <c r="IW7772" s="36"/>
      <c r="JI7772"/>
      <c r="JJ7772"/>
      <c r="KX7772" s="23"/>
      <c r="KY7772" s="23"/>
    </row>
    <row r="7773" spans="36:311" x14ac:dyDescent="0.2">
      <c r="AJ7773" s="23"/>
      <c r="HH7773"/>
      <c r="IW7773" s="36"/>
      <c r="JI7773"/>
      <c r="JJ7773"/>
      <c r="KX7773" s="23"/>
      <c r="KY7773" s="23"/>
    </row>
    <row r="7774" spans="36:311" x14ac:dyDescent="0.2">
      <c r="AJ7774" s="23"/>
      <c r="HH7774"/>
      <c r="IW7774" s="36"/>
      <c r="JI7774"/>
      <c r="JJ7774"/>
      <c r="KX7774" s="23"/>
      <c r="KY7774" s="23"/>
    </row>
    <row r="7775" spans="36:311" x14ac:dyDescent="0.2">
      <c r="AJ7775" s="23"/>
      <c r="HH7775"/>
      <c r="IW7775" s="36"/>
      <c r="JI7775"/>
      <c r="JJ7775"/>
      <c r="KX7775" s="23"/>
      <c r="KY7775" s="23"/>
    </row>
    <row r="7776" spans="36:311" x14ac:dyDescent="0.2">
      <c r="AJ7776" s="23"/>
      <c r="HH7776"/>
      <c r="IW7776" s="36"/>
      <c r="JI7776"/>
      <c r="JJ7776"/>
      <c r="KX7776" s="23"/>
      <c r="KY7776" s="23"/>
    </row>
    <row r="7777" spans="36:311" x14ac:dyDescent="0.2">
      <c r="AJ7777" s="23"/>
      <c r="HH7777"/>
      <c r="IW7777" s="36"/>
      <c r="JI7777"/>
      <c r="JJ7777"/>
      <c r="KX7777" s="23"/>
      <c r="KY7777" s="23"/>
    </row>
    <row r="7778" spans="36:311" x14ac:dyDescent="0.2">
      <c r="AJ7778" s="23"/>
      <c r="HH7778"/>
      <c r="IW7778" s="36"/>
      <c r="JI7778"/>
      <c r="JJ7778"/>
      <c r="KX7778" s="23"/>
      <c r="KY7778" s="23"/>
    </row>
    <row r="7779" spans="36:311" x14ac:dyDescent="0.2">
      <c r="AJ7779" s="23"/>
      <c r="HH7779"/>
      <c r="IW7779" s="36"/>
      <c r="JI7779"/>
      <c r="JJ7779"/>
      <c r="KX7779" s="23"/>
      <c r="KY7779" s="23"/>
    </row>
    <row r="7780" spans="36:311" x14ac:dyDescent="0.2">
      <c r="AJ7780" s="23"/>
      <c r="HH7780"/>
      <c r="IW7780" s="36"/>
      <c r="JI7780"/>
      <c r="JJ7780"/>
      <c r="KX7780" s="23"/>
      <c r="KY7780" s="23"/>
    </row>
    <row r="7781" spans="36:311" x14ac:dyDescent="0.2">
      <c r="AJ7781" s="23"/>
      <c r="HH7781"/>
      <c r="IW7781" s="36"/>
      <c r="JI7781"/>
      <c r="JJ7781"/>
      <c r="KX7781" s="23"/>
      <c r="KY7781" s="23"/>
    </row>
    <row r="7782" spans="36:311" x14ac:dyDescent="0.2">
      <c r="AJ7782" s="23"/>
      <c r="HH7782"/>
      <c r="IW7782" s="36"/>
      <c r="JI7782"/>
      <c r="JJ7782"/>
      <c r="KX7782" s="23"/>
      <c r="KY7782" s="23"/>
    </row>
    <row r="7783" spans="36:311" x14ac:dyDescent="0.2">
      <c r="AJ7783" s="23"/>
      <c r="HH7783"/>
      <c r="IW7783" s="36"/>
      <c r="JI7783"/>
      <c r="JJ7783"/>
      <c r="KX7783" s="23"/>
      <c r="KY7783" s="23"/>
    </row>
    <row r="7784" spans="36:311" x14ac:dyDescent="0.2">
      <c r="AJ7784" s="23"/>
      <c r="HH7784"/>
      <c r="IW7784" s="36"/>
      <c r="JI7784"/>
      <c r="JJ7784"/>
      <c r="KX7784" s="23"/>
      <c r="KY7784" s="23"/>
    </row>
    <row r="7785" spans="36:311" x14ac:dyDescent="0.2">
      <c r="AJ7785" s="23"/>
      <c r="HH7785"/>
      <c r="IW7785" s="36"/>
      <c r="JI7785"/>
      <c r="JJ7785"/>
      <c r="KX7785" s="23"/>
      <c r="KY7785" s="23"/>
    </row>
    <row r="7786" spans="36:311" x14ac:dyDescent="0.2">
      <c r="AJ7786" s="23"/>
      <c r="HH7786"/>
      <c r="IW7786" s="36"/>
      <c r="JI7786"/>
      <c r="JJ7786"/>
      <c r="KX7786" s="23"/>
      <c r="KY7786" s="23"/>
    </row>
    <row r="7787" spans="36:311" x14ac:dyDescent="0.2">
      <c r="AJ7787" s="23"/>
      <c r="HH7787"/>
      <c r="IW7787" s="36"/>
      <c r="JI7787"/>
      <c r="JJ7787"/>
      <c r="KX7787" s="23"/>
      <c r="KY7787" s="23"/>
    </row>
    <row r="7788" spans="36:311" x14ac:dyDescent="0.2">
      <c r="AJ7788" s="23"/>
      <c r="HH7788"/>
      <c r="IW7788" s="36"/>
      <c r="JI7788"/>
      <c r="JJ7788"/>
      <c r="KX7788" s="23"/>
      <c r="KY7788" s="23"/>
    </row>
    <row r="7789" spans="36:311" x14ac:dyDescent="0.2">
      <c r="AJ7789" s="23"/>
      <c r="HH7789"/>
      <c r="IW7789" s="36"/>
      <c r="JI7789"/>
      <c r="JJ7789"/>
      <c r="KX7789" s="23"/>
      <c r="KY7789" s="23"/>
    </row>
    <row r="7790" spans="36:311" x14ac:dyDescent="0.2">
      <c r="AJ7790" s="23"/>
      <c r="HH7790"/>
      <c r="IW7790" s="36"/>
      <c r="JI7790"/>
      <c r="JJ7790"/>
      <c r="KX7790" s="23"/>
      <c r="KY7790" s="23"/>
    </row>
    <row r="7791" spans="36:311" x14ac:dyDescent="0.2">
      <c r="AJ7791" s="23"/>
      <c r="HH7791"/>
      <c r="IW7791" s="36"/>
      <c r="JI7791"/>
      <c r="JJ7791"/>
      <c r="KX7791" s="23"/>
      <c r="KY7791" s="23"/>
    </row>
    <row r="7792" spans="36:311" x14ac:dyDescent="0.2">
      <c r="AJ7792" s="23"/>
      <c r="HH7792"/>
      <c r="IW7792" s="36"/>
      <c r="JI7792"/>
      <c r="JJ7792"/>
      <c r="KX7792" s="23"/>
      <c r="KY7792" s="23"/>
    </row>
    <row r="7793" spans="36:311" x14ac:dyDescent="0.2">
      <c r="AJ7793" s="23"/>
      <c r="HH7793"/>
      <c r="IW7793" s="36"/>
      <c r="JI7793"/>
      <c r="JJ7793"/>
      <c r="KX7793" s="23"/>
      <c r="KY7793" s="23"/>
    </row>
    <row r="7794" spans="36:311" x14ac:dyDescent="0.2">
      <c r="AJ7794" s="23"/>
      <c r="HH7794"/>
      <c r="IW7794" s="36"/>
      <c r="JI7794"/>
      <c r="JJ7794"/>
      <c r="KX7794" s="23"/>
      <c r="KY7794" s="23"/>
    </row>
    <row r="7795" spans="36:311" x14ac:dyDescent="0.2">
      <c r="AJ7795" s="23"/>
      <c r="HH7795"/>
      <c r="IW7795" s="36"/>
      <c r="JI7795"/>
      <c r="JJ7795"/>
      <c r="KX7795" s="23"/>
      <c r="KY7795" s="23"/>
    </row>
    <row r="7796" spans="36:311" x14ac:dyDescent="0.2">
      <c r="AJ7796" s="23"/>
      <c r="HH7796"/>
      <c r="IW7796" s="36"/>
      <c r="JI7796"/>
      <c r="JJ7796"/>
      <c r="KX7796" s="23"/>
      <c r="KY7796" s="23"/>
    </row>
    <row r="7797" spans="36:311" x14ac:dyDescent="0.2">
      <c r="AJ7797" s="23"/>
      <c r="HH7797"/>
      <c r="IW7797" s="36"/>
      <c r="JI7797"/>
      <c r="JJ7797"/>
      <c r="KX7797" s="23"/>
      <c r="KY7797" s="23"/>
    </row>
    <row r="7798" spans="36:311" x14ac:dyDescent="0.2">
      <c r="AJ7798" s="23"/>
      <c r="HH7798"/>
      <c r="IW7798" s="36"/>
      <c r="JI7798"/>
      <c r="JJ7798"/>
      <c r="KX7798" s="23"/>
      <c r="KY7798" s="23"/>
    </row>
    <row r="7799" spans="36:311" x14ac:dyDescent="0.2">
      <c r="AJ7799" s="23"/>
      <c r="HH7799"/>
      <c r="IW7799" s="36"/>
      <c r="JI7799"/>
      <c r="JJ7799"/>
      <c r="KX7799" s="23"/>
      <c r="KY7799" s="23"/>
    </row>
    <row r="7800" spans="36:311" x14ac:dyDescent="0.2">
      <c r="AJ7800" s="23"/>
      <c r="HH7800"/>
      <c r="IW7800" s="36"/>
      <c r="JI7800"/>
      <c r="JJ7800"/>
      <c r="KX7800" s="23"/>
      <c r="KY7800" s="23"/>
    </row>
    <row r="7801" spans="36:311" x14ac:dyDescent="0.2">
      <c r="AJ7801" s="23"/>
      <c r="HH7801"/>
      <c r="IW7801" s="36"/>
      <c r="JI7801"/>
      <c r="JJ7801"/>
      <c r="KX7801" s="23"/>
      <c r="KY7801" s="23"/>
    </row>
    <row r="7802" spans="36:311" x14ac:dyDescent="0.2">
      <c r="AJ7802" s="23"/>
      <c r="HH7802"/>
      <c r="IW7802" s="36"/>
      <c r="JI7802"/>
      <c r="JJ7802"/>
      <c r="KX7802" s="23"/>
      <c r="KY7802" s="23"/>
    </row>
    <row r="7803" spans="36:311" x14ac:dyDescent="0.2">
      <c r="AJ7803" s="23"/>
      <c r="HH7803"/>
      <c r="IW7803" s="36"/>
      <c r="JI7803"/>
      <c r="JJ7803"/>
      <c r="KX7803" s="23"/>
      <c r="KY7803" s="23"/>
    </row>
    <row r="7804" spans="36:311" x14ac:dyDescent="0.2">
      <c r="AJ7804" s="23"/>
      <c r="HH7804"/>
      <c r="IW7804" s="36"/>
      <c r="JI7804"/>
      <c r="JJ7804"/>
      <c r="KX7804" s="23"/>
      <c r="KY7804" s="23"/>
    </row>
    <row r="7805" spans="36:311" x14ac:dyDescent="0.2">
      <c r="AJ7805" s="23"/>
      <c r="HH7805"/>
      <c r="IW7805" s="36"/>
      <c r="JI7805"/>
      <c r="JJ7805"/>
      <c r="KX7805" s="23"/>
      <c r="KY7805" s="23"/>
    </row>
    <row r="7806" spans="36:311" x14ac:dyDescent="0.2">
      <c r="AJ7806" s="23"/>
      <c r="HH7806"/>
      <c r="IW7806" s="36"/>
      <c r="JI7806"/>
      <c r="JJ7806"/>
      <c r="KX7806" s="23"/>
      <c r="KY7806" s="23"/>
    </row>
    <row r="7807" spans="36:311" x14ac:dyDescent="0.2">
      <c r="AJ7807" s="23"/>
      <c r="HH7807"/>
      <c r="IW7807" s="36"/>
      <c r="JI7807"/>
      <c r="JJ7807"/>
      <c r="KX7807" s="23"/>
      <c r="KY7807" s="23"/>
    </row>
    <row r="7808" spans="36:311" x14ac:dyDescent="0.2">
      <c r="AJ7808" s="23"/>
      <c r="HH7808"/>
      <c r="IW7808" s="36"/>
      <c r="JI7808"/>
      <c r="JJ7808"/>
      <c r="KX7808" s="23"/>
      <c r="KY7808" s="23"/>
    </row>
    <row r="7809" spans="36:311" x14ac:dyDescent="0.2">
      <c r="AJ7809" s="23"/>
      <c r="HH7809"/>
      <c r="IW7809" s="36"/>
      <c r="JI7809"/>
      <c r="JJ7809"/>
      <c r="KX7809" s="23"/>
      <c r="KY7809" s="23"/>
    </row>
    <row r="7810" spans="36:311" x14ac:dyDescent="0.2">
      <c r="AJ7810" s="23"/>
      <c r="HH7810"/>
      <c r="IW7810" s="36"/>
      <c r="JI7810"/>
      <c r="JJ7810"/>
      <c r="KX7810" s="23"/>
      <c r="KY7810" s="23"/>
    </row>
    <row r="7811" spans="36:311" x14ac:dyDescent="0.2">
      <c r="AJ7811" s="23"/>
      <c r="HH7811"/>
      <c r="IW7811" s="36"/>
      <c r="JI7811"/>
      <c r="JJ7811"/>
      <c r="KX7811" s="23"/>
      <c r="KY7811" s="23"/>
    </row>
    <row r="7812" spans="36:311" x14ac:dyDescent="0.2">
      <c r="AJ7812" s="23"/>
      <c r="HH7812"/>
      <c r="IW7812" s="36"/>
      <c r="JI7812"/>
      <c r="JJ7812"/>
      <c r="KX7812" s="23"/>
      <c r="KY7812" s="23"/>
    </row>
    <row r="7813" spans="36:311" x14ac:dyDescent="0.2">
      <c r="AJ7813" s="23"/>
      <c r="HH7813"/>
      <c r="IW7813" s="36"/>
      <c r="JI7813"/>
      <c r="JJ7813"/>
      <c r="KX7813" s="23"/>
      <c r="KY7813" s="23"/>
    </row>
    <row r="7814" spans="36:311" x14ac:dyDescent="0.2">
      <c r="AJ7814" s="23"/>
      <c r="HH7814"/>
      <c r="IW7814" s="36"/>
      <c r="JI7814"/>
      <c r="JJ7814"/>
      <c r="KX7814" s="23"/>
      <c r="KY7814" s="23"/>
    </row>
    <row r="7815" spans="36:311" x14ac:dyDescent="0.2">
      <c r="AJ7815" s="23"/>
      <c r="HH7815"/>
      <c r="IW7815" s="36"/>
      <c r="JI7815"/>
      <c r="JJ7815"/>
      <c r="KX7815" s="23"/>
      <c r="KY7815" s="23"/>
    </row>
    <row r="7816" spans="36:311" x14ac:dyDescent="0.2">
      <c r="AJ7816" s="23"/>
      <c r="HH7816"/>
      <c r="IW7816" s="36"/>
      <c r="JI7816"/>
      <c r="JJ7816"/>
      <c r="KX7816" s="23"/>
      <c r="KY7816" s="23"/>
    </row>
    <row r="7817" spans="36:311" x14ac:dyDescent="0.2">
      <c r="AJ7817" s="23"/>
      <c r="HH7817"/>
      <c r="IW7817" s="36"/>
      <c r="JI7817"/>
      <c r="JJ7817"/>
      <c r="KX7817" s="23"/>
      <c r="KY7817" s="23"/>
    </row>
    <row r="7818" spans="36:311" x14ac:dyDescent="0.2">
      <c r="AJ7818" s="23"/>
      <c r="HH7818"/>
      <c r="IW7818" s="36"/>
      <c r="JI7818"/>
      <c r="JJ7818"/>
      <c r="KX7818" s="23"/>
      <c r="KY7818" s="23"/>
    </row>
    <row r="7819" spans="36:311" x14ac:dyDescent="0.2">
      <c r="AJ7819" s="23"/>
      <c r="HH7819"/>
      <c r="IW7819" s="36"/>
      <c r="JI7819"/>
      <c r="JJ7819"/>
      <c r="KX7819" s="23"/>
      <c r="KY7819" s="23"/>
    </row>
    <row r="7820" spans="36:311" x14ac:dyDescent="0.2">
      <c r="AJ7820" s="23"/>
      <c r="HH7820"/>
      <c r="IW7820" s="36"/>
      <c r="JI7820"/>
      <c r="JJ7820"/>
      <c r="KX7820" s="23"/>
      <c r="KY7820" s="23"/>
    </row>
    <row r="7821" spans="36:311" x14ac:dyDescent="0.2">
      <c r="AJ7821" s="23"/>
      <c r="HH7821"/>
      <c r="IW7821" s="36"/>
      <c r="JI7821"/>
      <c r="JJ7821"/>
      <c r="KX7821" s="23"/>
      <c r="KY7821" s="23"/>
    </row>
    <row r="7822" spans="36:311" x14ac:dyDescent="0.2">
      <c r="AJ7822" s="23"/>
      <c r="HH7822"/>
      <c r="IW7822" s="36"/>
      <c r="JI7822"/>
      <c r="JJ7822"/>
      <c r="KX7822" s="23"/>
      <c r="KY7822" s="23"/>
    </row>
    <row r="7823" spans="36:311" x14ac:dyDescent="0.2">
      <c r="AJ7823" s="23"/>
      <c r="HH7823"/>
      <c r="IW7823" s="36"/>
      <c r="JI7823"/>
      <c r="JJ7823"/>
      <c r="KX7823" s="23"/>
      <c r="KY7823" s="23"/>
    </row>
    <row r="7824" spans="36:311" x14ac:dyDescent="0.2">
      <c r="AJ7824" s="23"/>
      <c r="HH7824"/>
      <c r="IW7824" s="36"/>
      <c r="JI7824"/>
      <c r="JJ7824"/>
      <c r="KX7824" s="23"/>
      <c r="KY7824" s="23"/>
    </row>
    <row r="7825" spans="36:311" x14ac:dyDescent="0.2">
      <c r="AJ7825" s="23"/>
      <c r="HH7825"/>
      <c r="IW7825" s="36"/>
      <c r="JI7825"/>
      <c r="JJ7825"/>
      <c r="KX7825" s="23"/>
      <c r="KY7825" s="23"/>
    </row>
    <row r="7826" spans="36:311" x14ac:dyDescent="0.2">
      <c r="AJ7826" s="23"/>
      <c r="HH7826"/>
      <c r="IW7826" s="36"/>
      <c r="JI7826"/>
      <c r="JJ7826"/>
      <c r="KX7826" s="23"/>
      <c r="KY7826" s="23"/>
    </row>
    <row r="7827" spans="36:311" x14ac:dyDescent="0.2">
      <c r="AJ7827" s="23"/>
      <c r="HH7827"/>
      <c r="IW7827" s="36"/>
      <c r="JI7827"/>
      <c r="JJ7827"/>
      <c r="KX7827" s="23"/>
      <c r="KY7827" s="23"/>
    </row>
    <row r="7828" spans="36:311" x14ac:dyDescent="0.2">
      <c r="AJ7828" s="23"/>
      <c r="HH7828"/>
      <c r="IW7828" s="36"/>
      <c r="JI7828"/>
      <c r="JJ7828"/>
      <c r="KX7828" s="23"/>
      <c r="KY7828" s="23"/>
    </row>
    <row r="7829" spans="36:311" x14ac:dyDescent="0.2">
      <c r="AJ7829" s="23"/>
      <c r="HH7829"/>
      <c r="IW7829" s="36"/>
      <c r="JI7829"/>
      <c r="JJ7829"/>
      <c r="KX7829" s="23"/>
      <c r="KY7829" s="23"/>
    </row>
    <row r="7830" spans="36:311" x14ac:dyDescent="0.2">
      <c r="AJ7830" s="23"/>
      <c r="HH7830"/>
      <c r="IW7830" s="36"/>
      <c r="JI7830"/>
      <c r="JJ7830"/>
      <c r="KX7830" s="23"/>
      <c r="KY7830" s="23"/>
    </row>
    <row r="7831" spans="36:311" x14ac:dyDescent="0.2">
      <c r="AJ7831" s="23"/>
      <c r="HH7831"/>
      <c r="IW7831" s="36"/>
      <c r="JI7831"/>
      <c r="JJ7831"/>
      <c r="KX7831" s="23"/>
      <c r="KY7831" s="23"/>
    </row>
    <row r="7832" spans="36:311" x14ac:dyDescent="0.2">
      <c r="AJ7832" s="23"/>
      <c r="HH7832"/>
      <c r="IW7832" s="36"/>
      <c r="JI7832"/>
      <c r="JJ7832"/>
      <c r="KX7832" s="23"/>
      <c r="KY7832" s="23"/>
    </row>
    <row r="7833" spans="36:311" x14ac:dyDescent="0.2">
      <c r="AJ7833" s="23"/>
      <c r="HH7833"/>
      <c r="IW7833" s="36"/>
      <c r="JI7833"/>
      <c r="JJ7833"/>
      <c r="KX7833" s="23"/>
      <c r="KY7833" s="23"/>
    </row>
    <row r="7834" spans="36:311" x14ac:dyDescent="0.2">
      <c r="AJ7834" s="23"/>
      <c r="HH7834"/>
      <c r="IW7834" s="36"/>
      <c r="JI7834"/>
      <c r="JJ7834"/>
      <c r="KX7834" s="23"/>
      <c r="KY7834" s="23"/>
    </row>
    <row r="7835" spans="36:311" x14ac:dyDescent="0.2">
      <c r="AJ7835" s="23"/>
      <c r="HH7835"/>
      <c r="IW7835" s="36"/>
      <c r="JI7835"/>
      <c r="JJ7835"/>
      <c r="KX7835" s="23"/>
      <c r="KY7835" s="23"/>
    </row>
    <row r="7836" spans="36:311" x14ac:dyDescent="0.2">
      <c r="AJ7836" s="23"/>
      <c r="HH7836"/>
      <c r="IW7836" s="36"/>
      <c r="JI7836"/>
      <c r="JJ7836"/>
      <c r="KX7836" s="23"/>
      <c r="KY7836" s="23"/>
    </row>
    <row r="7837" spans="36:311" x14ac:dyDescent="0.2">
      <c r="AJ7837" s="23"/>
      <c r="HH7837"/>
      <c r="IW7837" s="36"/>
      <c r="JI7837"/>
      <c r="JJ7837"/>
      <c r="KX7837" s="23"/>
      <c r="KY7837" s="23"/>
    </row>
    <row r="7838" spans="36:311" x14ac:dyDescent="0.2">
      <c r="AJ7838" s="23"/>
      <c r="HH7838"/>
      <c r="IW7838" s="36"/>
      <c r="JI7838"/>
      <c r="JJ7838"/>
      <c r="KX7838" s="23"/>
      <c r="KY7838" s="23"/>
    </row>
    <row r="7839" spans="36:311" x14ac:dyDescent="0.2">
      <c r="AJ7839" s="23"/>
      <c r="HH7839"/>
      <c r="IW7839" s="36"/>
      <c r="JI7839"/>
      <c r="JJ7839"/>
      <c r="KX7839" s="23"/>
      <c r="KY7839" s="23"/>
    </row>
    <row r="7840" spans="36:311" x14ac:dyDescent="0.2">
      <c r="AJ7840" s="23"/>
      <c r="HH7840"/>
      <c r="IW7840" s="36"/>
      <c r="JI7840"/>
      <c r="JJ7840"/>
      <c r="KX7840" s="23"/>
      <c r="KY7840" s="23"/>
    </row>
    <row r="7841" spans="36:311" x14ac:dyDescent="0.2">
      <c r="AJ7841" s="23"/>
      <c r="HH7841"/>
      <c r="IW7841" s="36"/>
      <c r="JI7841"/>
      <c r="JJ7841"/>
      <c r="KX7841" s="23"/>
      <c r="KY7841" s="23"/>
    </row>
    <row r="7842" spans="36:311" x14ac:dyDescent="0.2">
      <c r="AJ7842" s="23"/>
      <c r="HH7842"/>
      <c r="IW7842" s="36"/>
      <c r="JI7842"/>
      <c r="JJ7842"/>
      <c r="KX7842" s="23"/>
      <c r="KY7842" s="23"/>
    </row>
    <row r="7843" spans="36:311" x14ac:dyDescent="0.2">
      <c r="AJ7843" s="23"/>
      <c r="HH7843"/>
      <c r="IW7843" s="36"/>
      <c r="JI7843"/>
      <c r="JJ7843"/>
      <c r="KX7843" s="23"/>
      <c r="KY7843" s="23"/>
    </row>
    <row r="7844" spans="36:311" x14ac:dyDescent="0.2">
      <c r="AJ7844" s="23"/>
      <c r="HH7844"/>
      <c r="IW7844" s="36"/>
      <c r="JI7844"/>
      <c r="JJ7844"/>
      <c r="KX7844" s="23"/>
      <c r="KY7844" s="23"/>
    </row>
    <row r="7845" spans="36:311" x14ac:dyDescent="0.2">
      <c r="AJ7845" s="23"/>
      <c r="HH7845"/>
      <c r="IW7845" s="36"/>
      <c r="JI7845"/>
      <c r="JJ7845"/>
      <c r="KX7845" s="23"/>
      <c r="KY7845" s="23"/>
    </row>
    <row r="7846" spans="36:311" x14ac:dyDescent="0.2">
      <c r="AJ7846" s="23"/>
      <c r="HH7846"/>
      <c r="IW7846" s="36"/>
      <c r="JI7846"/>
      <c r="JJ7846"/>
      <c r="KX7846" s="23"/>
      <c r="KY7846" s="23"/>
    </row>
    <row r="7847" spans="36:311" x14ac:dyDescent="0.2">
      <c r="AJ7847" s="23"/>
      <c r="HH7847"/>
      <c r="IW7847" s="36"/>
      <c r="JI7847"/>
      <c r="JJ7847"/>
      <c r="KX7847" s="23"/>
      <c r="KY7847" s="23"/>
    </row>
    <row r="7848" spans="36:311" x14ac:dyDescent="0.2">
      <c r="AJ7848" s="23"/>
      <c r="HH7848"/>
      <c r="IW7848" s="36"/>
      <c r="JI7848"/>
      <c r="JJ7848"/>
      <c r="KX7848" s="23"/>
      <c r="KY7848" s="23"/>
    </row>
    <row r="7849" spans="36:311" x14ac:dyDescent="0.2">
      <c r="AJ7849" s="23"/>
      <c r="HH7849"/>
      <c r="IW7849" s="36"/>
      <c r="JI7849"/>
      <c r="JJ7849"/>
      <c r="KX7849" s="23"/>
      <c r="KY7849" s="23"/>
    </row>
    <row r="7850" spans="36:311" x14ac:dyDescent="0.2">
      <c r="AJ7850" s="23"/>
      <c r="HH7850"/>
      <c r="IW7850" s="36"/>
      <c r="JI7850"/>
      <c r="JJ7850"/>
      <c r="KX7850" s="23"/>
      <c r="KY7850" s="23"/>
    </row>
    <row r="7851" spans="36:311" x14ac:dyDescent="0.2">
      <c r="AJ7851" s="23"/>
      <c r="HH7851"/>
      <c r="IW7851" s="36"/>
      <c r="JI7851"/>
      <c r="JJ7851"/>
      <c r="KX7851" s="23"/>
      <c r="KY7851" s="23"/>
    </row>
    <row r="7852" spans="36:311" x14ac:dyDescent="0.2">
      <c r="AJ7852" s="23"/>
      <c r="HH7852"/>
      <c r="IW7852" s="36"/>
      <c r="JI7852"/>
      <c r="JJ7852"/>
      <c r="KX7852" s="23"/>
      <c r="KY7852" s="23"/>
    </row>
    <row r="7853" spans="36:311" x14ac:dyDescent="0.2">
      <c r="AJ7853" s="23"/>
      <c r="HH7853"/>
      <c r="IW7853" s="36"/>
      <c r="JI7853"/>
      <c r="JJ7853"/>
      <c r="KX7853" s="23"/>
      <c r="KY7853" s="23"/>
    </row>
    <row r="7854" spans="36:311" x14ac:dyDescent="0.2">
      <c r="AJ7854" s="23"/>
      <c r="HH7854"/>
      <c r="IW7854" s="36"/>
      <c r="JI7854"/>
      <c r="JJ7854"/>
      <c r="KX7854" s="23"/>
      <c r="KY7854" s="23"/>
    </row>
    <row r="7855" spans="36:311" x14ac:dyDescent="0.2">
      <c r="AJ7855" s="23"/>
      <c r="HH7855"/>
      <c r="IW7855" s="36"/>
      <c r="JI7855"/>
      <c r="JJ7855"/>
      <c r="KX7855" s="23"/>
      <c r="KY7855" s="23"/>
    </row>
    <row r="7856" spans="36:311" x14ac:dyDescent="0.2">
      <c r="AJ7856" s="23"/>
      <c r="HH7856"/>
      <c r="IW7856" s="36"/>
      <c r="JI7856"/>
      <c r="JJ7856"/>
      <c r="KX7856" s="23"/>
      <c r="KY7856" s="23"/>
    </row>
    <row r="7857" spans="36:311" x14ac:dyDescent="0.2">
      <c r="AJ7857" s="23"/>
      <c r="HH7857"/>
      <c r="IW7857" s="36"/>
      <c r="JI7857"/>
      <c r="JJ7857"/>
      <c r="KX7857" s="23"/>
      <c r="KY7857" s="23"/>
    </row>
    <row r="7858" spans="36:311" x14ac:dyDescent="0.2">
      <c r="AJ7858" s="23"/>
      <c r="HH7858"/>
      <c r="IW7858" s="36"/>
      <c r="JI7858"/>
      <c r="JJ7858"/>
      <c r="KX7858" s="23"/>
      <c r="KY7858" s="23"/>
    </row>
    <row r="7859" spans="36:311" x14ac:dyDescent="0.2">
      <c r="AJ7859" s="23"/>
      <c r="HH7859"/>
      <c r="IW7859" s="36"/>
      <c r="JI7859"/>
      <c r="JJ7859"/>
      <c r="KX7859" s="23"/>
      <c r="KY7859" s="23"/>
    </row>
    <row r="7860" spans="36:311" x14ac:dyDescent="0.2">
      <c r="AJ7860" s="23"/>
      <c r="HH7860"/>
      <c r="IW7860" s="36"/>
      <c r="JI7860"/>
      <c r="JJ7860"/>
      <c r="KX7860" s="23"/>
      <c r="KY7860" s="23"/>
    </row>
    <row r="7861" spans="36:311" x14ac:dyDescent="0.2">
      <c r="AJ7861" s="23"/>
      <c r="HH7861"/>
      <c r="IW7861" s="36"/>
      <c r="JI7861"/>
      <c r="JJ7861"/>
      <c r="KX7861" s="23"/>
      <c r="KY7861" s="23"/>
    </row>
    <row r="7862" spans="36:311" x14ac:dyDescent="0.2">
      <c r="AJ7862" s="23"/>
      <c r="HH7862"/>
      <c r="IW7862" s="36"/>
      <c r="JI7862"/>
      <c r="JJ7862"/>
      <c r="KX7862" s="23"/>
      <c r="KY7862" s="23"/>
    </row>
    <row r="7863" spans="36:311" x14ac:dyDescent="0.2">
      <c r="AJ7863" s="23"/>
      <c r="HH7863"/>
      <c r="IW7863" s="36"/>
      <c r="JI7863"/>
      <c r="JJ7863"/>
      <c r="KX7863" s="23"/>
      <c r="KY7863" s="23"/>
    </row>
    <row r="7864" spans="36:311" x14ac:dyDescent="0.2">
      <c r="AJ7864" s="23"/>
      <c r="HH7864"/>
      <c r="IW7864" s="36"/>
      <c r="JI7864"/>
      <c r="JJ7864"/>
      <c r="KX7864" s="23"/>
      <c r="KY7864" s="23"/>
    </row>
    <row r="7865" spans="36:311" x14ac:dyDescent="0.2">
      <c r="AJ7865" s="23"/>
      <c r="HH7865"/>
      <c r="IW7865" s="36"/>
      <c r="JI7865"/>
      <c r="JJ7865"/>
      <c r="KX7865" s="23"/>
      <c r="KY7865" s="23"/>
    </row>
    <row r="7866" spans="36:311" x14ac:dyDescent="0.2">
      <c r="AJ7866" s="23"/>
      <c r="HH7866"/>
      <c r="IW7866" s="36"/>
      <c r="JI7866"/>
      <c r="JJ7866"/>
      <c r="KX7866" s="23"/>
      <c r="KY7866" s="23"/>
    </row>
    <row r="7867" spans="36:311" x14ac:dyDescent="0.2">
      <c r="AJ7867" s="23"/>
      <c r="HH7867"/>
      <c r="IW7867" s="36"/>
      <c r="JI7867"/>
      <c r="JJ7867"/>
      <c r="KX7867" s="23"/>
      <c r="KY7867" s="23"/>
    </row>
    <row r="7868" spans="36:311" x14ac:dyDescent="0.2">
      <c r="AJ7868" s="23"/>
      <c r="HH7868"/>
      <c r="IW7868" s="36"/>
      <c r="JI7868"/>
      <c r="JJ7868"/>
      <c r="KX7868" s="23"/>
      <c r="KY7868" s="23"/>
    </row>
    <row r="7869" spans="36:311" x14ac:dyDescent="0.2">
      <c r="AJ7869" s="23"/>
      <c r="HH7869"/>
      <c r="IW7869" s="36"/>
      <c r="JI7869"/>
      <c r="JJ7869"/>
      <c r="KX7869" s="23"/>
      <c r="KY7869" s="23"/>
    </row>
    <row r="7870" spans="36:311" x14ac:dyDescent="0.2">
      <c r="AJ7870" s="23"/>
      <c r="HH7870"/>
      <c r="IW7870" s="36"/>
      <c r="JI7870"/>
      <c r="JJ7870"/>
      <c r="KX7870" s="23"/>
      <c r="KY7870" s="23"/>
    </row>
    <row r="7871" spans="36:311" x14ac:dyDescent="0.2">
      <c r="AJ7871" s="23"/>
      <c r="HH7871"/>
      <c r="IW7871" s="36"/>
      <c r="JI7871"/>
      <c r="JJ7871"/>
      <c r="KX7871" s="23"/>
      <c r="KY7871" s="23"/>
    </row>
    <row r="7872" spans="36:311" x14ac:dyDescent="0.2">
      <c r="AJ7872" s="23"/>
      <c r="HH7872"/>
      <c r="IW7872" s="36"/>
      <c r="JI7872"/>
      <c r="JJ7872"/>
      <c r="KX7872" s="23"/>
      <c r="KY7872" s="23"/>
    </row>
    <row r="7873" spans="36:311" x14ac:dyDescent="0.2">
      <c r="AJ7873" s="23"/>
      <c r="HH7873"/>
      <c r="IW7873" s="36"/>
      <c r="JI7873"/>
      <c r="JJ7873"/>
      <c r="KX7873" s="23"/>
      <c r="KY7873" s="23"/>
    </row>
    <row r="7874" spans="36:311" x14ac:dyDescent="0.2">
      <c r="AJ7874" s="23"/>
      <c r="HH7874"/>
      <c r="IW7874" s="36"/>
      <c r="JI7874"/>
      <c r="JJ7874"/>
      <c r="KX7874" s="23"/>
      <c r="KY7874" s="23"/>
    </row>
    <row r="7875" spans="36:311" x14ac:dyDescent="0.2">
      <c r="AJ7875" s="23"/>
      <c r="HH7875"/>
      <c r="IW7875" s="36"/>
      <c r="JI7875"/>
      <c r="JJ7875"/>
      <c r="KX7875" s="23"/>
      <c r="KY7875" s="23"/>
    </row>
    <row r="7876" spans="36:311" x14ac:dyDescent="0.2">
      <c r="AJ7876" s="23"/>
      <c r="HH7876"/>
      <c r="IW7876" s="36"/>
      <c r="JI7876"/>
      <c r="JJ7876"/>
      <c r="KX7876" s="23"/>
      <c r="KY7876" s="23"/>
    </row>
    <row r="7877" spans="36:311" x14ac:dyDescent="0.2">
      <c r="AJ7877" s="23"/>
      <c r="HH7877"/>
      <c r="IW7877" s="36"/>
      <c r="JI7877"/>
      <c r="JJ7877"/>
      <c r="KX7877" s="23"/>
      <c r="KY7877" s="23"/>
    </row>
    <row r="7878" spans="36:311" x14ac:dyDescent="0.2">
      <c r="AJ7878" s="23"/>
      <c r="HH7878"/>
      <c r="IW7878" s="36"/>
      <c r="JI7878"/>
      <c r="JJ7878"/>
      <c r="KX7878" s="23"/>
      <c r="KY7878" s="23"/>
    </row>
    <row r="7879" spans="36:311" x14ac:dyDescent="0.2">
      <c r="AJ7879" s="23"/>
      <c r="HH7879"/>
      <c r="IW7879" s="36"/>
      <c r="JI7879"/>
      <c r="JJ7879"/>
      <c r="KX7879" s="23"/>
      <c r="KY7879" s="23"/>
    </row>
    <row r="7880" spans="36:311" x14ac:dyDescent="0.2">
      <c r="AJ7880" s="23"/>
      <c r="HH7880"/>
      <c r="IW7880" s="36"/>
      <c r="JI7880"/>
      <c r="JJ7880"/>
      <c r="KX7880" s="23"/>
      <c r="KY7880" s="23"/>
    </row>
    <row r="7881" spans="36:311" x14ac:dyDescent="0.2">
      <c r="AJ7881" s="23"/>
      <c r="HH7881"/>
      <c r="IW7881" s="36"/>
      <c r="JI7881"/>
      <c r="JJ7881"/>
      <c r="KX7881" s="23"/>
      <c r="KY7881" s="23"/>
    </row>
    <row r="7882" spans="36:311" x14ac:dyDescent="0.2">
      <c r="AJ7882" s="23"/>
      <c r="HH7882"/>
      <c r="IW7882" s="36"/>
      <c r="JI7882"/>
      <c r="JJ7882"/>
      <c r="KX7882" s="23"/>
      <c r="KY7882" s="23"/>
    </row>
    <row r="7883" spans="36:311" x14ac:dyDescent="0.2">
      <c r="AJ7883" s="23"/>
      <c r="HH7883"/>
      <c r="IW7883" s="36"/>
      <c r="JI7883"/>
      <c r="JJ7883"/>
      <c r="KX7883" s="23"/>
      <c r="KY7883" s="23"/>
    </row>
    <row r="7884" spans="36:311" x14ac:dyDescent="0.2">
      <c r="AJ7884" s="23"/>
      <c r="HH7884"/>
      <c r="IW7884" s="36"/>
      <c r="JI7884"/>
      <c r="JJ7884"/>
      <c r="KX7884" s="23"/>
      <c r="KY7884" s="23"/>
    </row>
    <row r="7885" spans="36:311" x14ac:dyDescent="0.2">
      <c r="AJ7885" s="23"/>
      <c r="HH7885"/>
      <c r="IW7885" s="36"/>
      <c r="JI7885"/>
      <c r="JJ7885"/>
      <c r="KX7885" s="23"/>
      <c r="KY7885" s="23"/>
    </row>
    <row r="7886" spans="36:311" x14ac:dyDescent="0.2">
      <c r="AJ7886" s="23"/>
      <c r="HH7886"/>
      <c r="IW7886" s="36"/>
      <c r="JI7886"/>
      <c r="JJ7886"/>
      <c r="KX7886" s="23"/>
      <c r="KY7886" s="23"/>
    </row>
    <row r="7887" spans="36:311" x14ac:dyDescent="0.2">
      <c r="AJ7887" s="23"/>
      <c r="HH7887"/>
      <c r="IW7887" s="36"/>
      <c r="JI7887"/>
      <c r="JJ7887"/>
      <c r="KX7887" s="23"/>
      <c r="KY7887" s="23"/>
    </row>
    <row r="7888" spans="36:311" x14ac:dyDescent="0.2">
      <c r="AJ7888" s="23"/>
      <c r="HH7888"/>
      <c r="IW7888" s="36"/>
      <c r="JI7888"/>
      <c r="JJ7888"/>
      <c r="KX7888" s="23"/>
      <c r="KY7888" s="23"/>
    </row>
    <row r="7889" spans="36:311" x14ac:dyDescent="0.2">
      <c r="AJ7889" s="23"/>
      <c r="HH7889"/>
      <c r="IW7889" s="36"/>
      <c r="JI7889"/>
      <c r="JJ7889"/>
      <c r="KX7889" s="23"/>
      <c r="KY7889" s="23"/>
    </row>
    <row r="7890" spans="36:311" x14ac:dyDescent="0.2">
      <c r="AJ7890" s="23"/>
      <c r="HH7890"/>
      <c r="IW7890" s="36"/>
      <c r="JI7890"/>
      <c r="JJ7890"/>
      <c r="KX7890" s="23"/>
      <c r="KY7890" s="23"/>
    </row>
    <row r="7891" spans="36:311" x14ac:dyDescent="0.2">
      <c r="AJ7891" s="23"/>
      <c r="HH7891"/>
      <c r="IW7891" s="36"/>
      <c r="JI7891"/>
      <c r="JJ7891"/>
      <c r="KX7891" s="23"/>
      <c r="KY7891" s="23"/>
    </row>
    <row r="7892" spans="36:311" x14ac:dyDescent="0.2">
      <c r="AJ7892" s="23"/>
      <c r="HH7892"/>
      <c r="IW7892" s="36"/>
      <c r="JI7892"/>
      <c r="JJ7892"/>
      <c r="KX7892" s="23"/>
      <c r="KY7892" s="23"/>
    </row>
    <row r="7893" spans="36:311" x14ac:dyDescent="0.2">
      <c r="AJ7893" s="23"/>
      <c r="HH7893"/>
      <c r="IW7893" s="36"/>
      <c r="JI7893"/>
      <c r="JJ7893"/>
      <c r="KX7893" s="23"/>
      <c r="KY7893" s="23"/>
    </row>
    <row r="7894" spans="36:311" x14ac:dyDescent="0.2">
      <c r="AJ7894" s="23"/>
      <c r="HH7894"/>
      <c r="IW7894" s="36"/>
      <c r="JI7894"/>
      <c r="JJ7894"/>
      <c r="KX7894" s="23"/>
      <c r="KY7894" s="23"/>
    </row>
    <row r="7895" spans="36:311" x14ac:dyDescent="0.2">
      <c r="AJ7895" s="23"/>
      <c r="HH7895"/>
      <c r="IW7895" s="36"/>
      <c r="JI7895"/>
      <c r="JJ7895"/>
      <c r="KX7895" s="23"/>
      <c r="KY7895" s="23"/>
    </row>
    <row r="7896" spans="36:311" x14ac:dyDescent="0.2">
      <c r="AJ7896" s="23"/>
      <c r="HH7896"/>
      <c r="IW7896" s="36"/>
      <c r="JI7896"/>
      <c r="JJ7896"/>
      <c r="KX7896" s="23"/>
      <c r="KY7896" s="23"/>
    </row>
    <row r="7897" spans="36:311" x14ac:dyDescent="0.2">
      <c r="AJ7897" s="23"/>
      <c r="HH7897"/>
      <c r="IW7897" s="36"/>
      <c r="JI7897"/>
      <c r="JJ7897"/>
      <c r="KX7897" s="23"/>
      <c r="KY7897" s="23"/>
    </row>
    <row r="7898" spans="36:311" x14ac:dyDescent="0.2">
      <c r="AJ7898" s="23"/>
      <c r="HH7898"/>
      <c r="IW7898" s="36"/>
      <c r="JI7898"/>
      <c r="JJ7898"/>
      <c r="KX7898" s="23"/>
      <c r="KY7898" s="23"/>
    </row>
    <row r="7899" spans="36:311" x14ac:dyDescent="0.2">
      <c r="AJ7899" s="23"/>
      <c r="HH7899"/>
      <c r="IW7899" s="36"/>
      <c r="JI7899"/>
      <c r="JJ7899"/>
      <c r="KX7899" s="23"/>
      <c r="KY7899" s="23"/>
    </row>
    <row r="7900" spans="36:311" x14ac:dyDescent="0.2">
      <c r="AJ7900" s="23"/>
      <c r="HH7900"/>
      <c r="IW7900" s="36"/>
      <c r="JI7900"/>
      <c r="JJ7900"/>
      <c r="KX7900" s="23"/>
      <c r="KY7900" s="23"/>
    </row>
    <row r="7901" spans="36:311" x14ac:dyDescent="0.2">
      <c r="AJ7901" s="23"/>
      <c r="HH7901"/>
      <c r="IW7901" s="36"/>
      <c r="JI7901"/>
      <c r="JJ7901"/>
      <c r="KX7901" s="23"/>
      <c r="KY7901" s="23"/>
    </row>
    <row r="7902" spans="36:311" x14ac:dyDescent="0.2">
      <c r="AJ7902" s="23"/>
      <c r="HH7902"/>
      <c r="IW7902" s="36"/>
      <c r="JI7902"/>
      <c r="JJ7902"/>
      <c r="KX7902" s="23"/>
      <c r="KY7902" s="23"/>
    </row>
    <row r="7903" spans="36:311" x14ac:dyDescent="0.2">
      <c r="AJ7903" s="23"/>
      <c r="HH7903"/>
      <c r="IW7903" s="36"/>
      <c r="JI7903"/>
      <c r="JJ7903"/>
      <c r="KX7903" s="23"/>
      <c r="KY7903" s="23"/>
    </row>
    <row r="7904" spans="36:311" x14ac:dyDescent="0.2">
      <c r="AJ7904" s="23"/>
      <c r="HH7904"/>
      <c r="IW7904" s="36"/>
      <c r="JI7904"/>
      <c r="JJ7904"/>
      <c r="KX7904" s="23"/>
      <c r="KY7904" s="23"/>
    </row>
    <row r="7905" spans="36:311" x14ac:dyDescent="0.2">
      <c r="AJ7905" s="23"/>
      <c r="HH7905"/>
      <c r="IW7905" s="36"/>
      <c r="JI7905"/>
      <c r="JJ7905"/>
      <c r="KX7905" s="23"/>
      <c r="KY7905" s="23"/>
    </row>
    <row r="7906" spans="36:311" x14ac:dyDescent="0.2">
      <c r="AJ7906" s="23"/>
      <c r="HH7906"/>
      <c r="IW7906" s="36"/>
      <c r="JI7906"/>
      <c r="JJ7906"/>
      <c r="KX7906" s="23"/>
      <c r="KY7906" s="23"/>
    </row>
    <row r="7907" spans="36:311" x14ac:dyDescent="0.2">
      <c r="AJ7907" s="23"/>
      <c r="HH7907"/>
      <c r="IW7907" s="36"/>
      <c r="JI7907"/>
      <c r="JJ7907"/>
      <c r="KX7907" s="23"/>
      <c r="KY7907" s="23"/>
    </row>
    <row r="7908" spans="36:311" x14ac:dyDescent="0.2">
      <c r="AJ7908" s="23"/>
      <c r="HH7908"/>
      <c r="IW7908" s="36"/>
      <c r="JI7908"/>
      <c r="JJ7908"/>
      <c r="KX7908" s="23"/>
      <c r="KY7908" s="23"/>
    </row>
    <row r="7909" spans="36:311" x14ac:dyDescent="0.2">
      <c r="AJ7909" s="23"/>
      <c r="HH7909"/>
      <c r="IW7909" s="36"/>
      <c r="JI7909"/>
      <c r="JJ7909"/>
      <c r="KX7909" s="23"/>
      <c r="KY7909" s="23"/>
    </row>
    <row r="7910" spans="36:311" x14ac:dyDescent="0.2">
      <c r="AJ7910" s="23"/>
      <c r="HH7910"/>
      <c r="IW7910" s="36"/>
      <c r="JI7910"/>
      <c r="JJ7910"/>
      <c r="KX7910" s="23"/>
      <c r="KY7910" s="23"/>
    </row>
    <row r="7911" spans="36:311" x14ac:dyDescent="0.2">
      <c r="AJ7911" s="23"/>
      <c r="HH7911"/>
      <c r="IW7911" s="36"/>
      <c r="JI7911"/>
      <c r="JJ7911"/>
      <c r="KX7911" s="23"/>
      <c r="KY7911" s="23"/>
    </row>
    <row r="7912" spans="36:311" x14ac:dyDescent="0.2">
      <c r="AJ7912" s="23"/>
      <c r="HH7912"/>
      <c r="IW7912" s="36"/>
      <c r="JI7912"/>
      <c r="JJ7912"/>
      <c r="KX7912" s="23"/>
      <c r="KY7912" s="23"/>
    </row>
    <row r="7913" spans="36:311" x14ac:dyDescent="0.2">
      <c r="AJ7913" s="23"/>
      <c r="HH7913"/>
      <c r="IW7913" s="36"/>
      <c r="JI7913"/>
      <c r="JJ7913"/>
      <c r="KX7913" s="23"/>
      <c r="KY7913" s="23"/>
    </row>
    <row r="7914" spans="36:311" x14ac:dyDescent="0.2">
      <c r="AJ7914" s="23"/>
      <c r="HH7914"/>
      <c r="IW7914" s="36"/>
      <c r="JI7914"/>
      <c r="JJ7914"/>
      <c r="KX7914" s="23"/>
      <c r="KY7914" s="23"/>
    </row>
    <row r="7915" spans="36:311" x14ac:dyDescent="0.2">
      <c r="AJ7915" s="23"/>
      <c r="HH7915"/>
      <c r="IW7915" s="36"/>
      <c r="JI7915"/>
      <c r="JJ7915"/>
      <c r="KX7915" s="23"/>
      <c r="KY7915" s="23"/>
    </row>
    <row r="7916" spans="36:311" x14ac:dyDescent="0.2">
      <c r="AJ7916" s="23"/>
      <c r="HH7916"/>
      <c r="IW7916" s="36"/>
      <c r="JI7916"/>
      <c r="JJ7916"/>
      <c r="KX7916" s="23"/>
      <c r="KY7916" s="23"/>
    </row>
    <row r="7917" spans="36:311" x14ac:dyDescent="0.2">
      <c r="AJ7917" s="23"/>
      <c r="HH7917"/>
      <c r="IW7917" s="36"/>
      <c r="JI7917"/>
      <c r="JJ7917"/>
      <c r="KX7917" s="23"/>
      <c r="KY7917" s="23"/>
    </row>
    <row r="7918" spans="36:311" x14ac:dyDescent="0.2">
      <c r="AJ7918" s="23"/>
      <c r="HH7918"/>
      <c r="IW7918" s="36"/>
      <c r="JI7918"/>
      <c r="JJ7918"/>
      <c r="KX7918" s="23"/>
      <c r="KY7918" s="23"/>
    </row>
    <row r="7919" spans="36:311" x14ac:dyDescent="0.2">
      <c r="AJ7919" s="23"/>
      <c r="HH7919"/>
      <c r="IW7919" s="36"/>
      <c r="JI7919"/>
      <c r="JJ7919"/>
      <c r="KX7919" s="23"/>
      <c r="KY7919" s="23"/>
    </row>
    <row r="7920" spans="36:311" x14ac:dyDescent="0.2">
      <c r="AJ7920" s="23"/>
      <c r="HH7920"/>
      <c r="IW7920" s="36"/>
      <c r="JI7920"/>
      <c r="JJ7920"/>
      <c r="KX7920" s="23"/>
      <c r="KY7920" s="23"/>
    </row>
    <row r="7921" spans="36:311" x14ac:dyDescent="0.2">
      <c r="AJ7921" s="23"/>
      <c r="HH7921"/>
      <c r="IW7921" s="36"/>
      <c r="JI7921"/>
      <c r="JJ7921"/>
      <c r="KX7921" s="23"/>
      <c r="KY7921" s="23"/>
    </row>
    <row r="7922" spans="36:311" x14ac:dyDescent="0.2">
      <c r="AJ7922" s="23"/>
      <c r="HH7922"/>
      <c r="IW7922" s="36"/>
      <c r="JI7922"/>
      <c r="JJ7922"/>
      <c r="KX7922" s="23"/>
      <c r="KY7922" s="23"/>
    </row>
    <row r="7923" spans="36:311" x14ac:dyDescent="0.2">
      <c r="AJ7923" s="23"/>
      <c r="HH7923"/>
      <c r="IW7923" s="36"/>
      <c r="JI7923"/>
      <c r="JJ7923"/>
      <c r="KX7923" s="23"/>
      <c r="KY7923" s="23"/>
    </row>
    <row r="7924" spans="36:311" x14ac:dyDescent="0.2">
      <c r="AJ7924" s="23"/>
      <c r="HH7924"/>
      <c r="IW7924" s="36"/>
      <c r="JI7924"/>
      <c r="JJ7924"/>
      <c r="KX7924" s="23"/>
      <c r="KY7924" s="23"/>
    </row>
    <row r="7925" spans="36:311" x14ac:dyDescent="0.2">
      <c r="AJ7925" s="23"/>
      <c r="HH7925"/>
      <c r="IW7925" s="36"/>
      <c r="JI7925"/>
      <c r="JJ7925"/>
      <c r="KX7925" s="23"/>
      <c r="KY7925" s="23"/>
    </row>
    <row r="7926" spans="36:311" x14ac:dyDescent="0.2">
      <c r="AJ7926" s="23"/>
      <c r="HH7926"/>
      <c r="IW7926" s="36"/>
      <c r="JI7926"/>
      <c r="JJ7926"/>
      <c r="KX7926" s="23"/>
      <c r="KY7926" s="23"/>
    </row>
    <row r="7927" spans="36:311" x14ac:dyDescent="0.2">
      <c r="AJ7927" s="23"/>
      <c r="HH7927"/>
      <c r="IW7927" s="36"/>
      <c r="JI7927"/>
      <c r="JJ7927"/>
      <c r="KX7927" s="23"/>
      <c r="KY7927" s="23"/>
    </row>
    <row r="7928" spans="36:311" x14ac:dyDescent="0.2">
      <c r="AJ7928" s="23"/>
      <c r="HH7928"/>
      <c r="IW7928" s="36"/>
      <c r="JI7928"/>
      <c r="JJ7928"/>
      <c r="KX7928" s="23"/>
      <c r="KY7928" s="23"/>
    </row>
    <row r="7929" spans="36:311" x14ac:dyDescent="0.2">
      <c r="AJ7929" s="23"/>
      <c r="HH7929"/>
      <c r="IW7929" s="36"/>
      <c r="JI7929"/>
      <c r="JJ7929"/>
      <c r="KX7929" s="23"/>
      <c r="KY7929" s="23"/>
    </row>
    <row r="7930" spans="36:311" x14ac:dyDescent="0.2">
      <c r="AJ7930" s="23"/>
      <c r="HH7930"/>
      <c r="IW7930" s="36"/>
      <c r="JI7930"/>
      <c r="JJ7930"/>
      <c r="KX7930" s="23"/>
      <c r="KY7930" s="23"/>
    </row>
    <row r="7931" spans="36:311" x14ac:dyDescent="0.2">
      <c r="AJ7931" s="23"/>
      <c r="HH7931"/>
      <c r="IW7931" s="36"/>
      <c r="JI7931"/>
      <c r="JJ7931"/>
      <c r="KX7931" s="23"/>
      <c r="KY7931" s="23"/>
    </row>
    <row r="7932" spans="36:311" x14ac:dyDescent="0.2">
      <c r="AJ7932" s="23"/>
      <c r="HH7932"/>
      <c r="IW7932" s="36"/>
      <c r="JI7932"/>
      <c r="JJ7932"/>
      <c r="KX7932" s="23"/>
      <c r="KY7932" s="23"/>
    </row>
    <row r="7933" spans="36:311" x14ac:dyDescent="0.2">
      <c r="AJ7933" s="23"/>
      <c r="HH7933"/>
      <c r="IW7933" s="36"/>
      <c r="JI7933"/>
      <c r="JJ7933"/>
      <c r="KX7933" s="23"/>
      <c r="KY7933" s="23"/>
    </row>
    <row r="7934" spans="36:311" x14ac:dyDescent="0.2">
      <c r="AJ7934" s="23"/>
      <c r="HH7934"/>
      <c r="IW7934" s="36"/>
      <c r="JI7934"/>
      <c r="JJ7934"/>
      <c r="KX7934" s="23"/>
      <c r="KY7934" s="23"/>
    </row>
    <row r="7935" spans="36:311" x14ac:dyDescent="0.2">
      <c r="AJ7935" s="23"/>
      <c r="HH7935"/>
      <c r="IW7935" s="36"/>
      <c r="JI7935"/>
      <c r="JJ7935"/>
      <c r="KX7935" s="23"/>
      <c r="KY7935" s="23"/>
    </row>
    <row r="7936" spans="36:311" x14ac:dyDescent="0.2">
      <c r="AJ7936" s="23"/>
      <c r="HH7936"/>
      <c r="IW7936" s="36"/>
      <c r="JI7936"/>
      <c r="JJ7936"/>
      <c r="KX7936" s="23"/>
      <c r="KY7936" s="23"/>
    </row>
    <row r="7937" spans="36:311" x14ac:dyDescent="0.2">
      <c r="AJ7937" s="23"/>
      <c r="HH7937"/>
      <c r="IW7937" s="36"/>
      <c r="JI7937"/>
      <c r="JJ7937"/>
      <c r="KX7937" s="23"/>
      <c r="KY7937" s="23"/>
    </row>
    <row r="7938" spans="36:311" x14ac:dyDescent="0.2">
      <c r="AJ7938" s="23"/>
      <c r="HH7938"/>
      <c r="IW7938" s="36"/>
      <c r="JI7938"/>
      <c r="JJ7938"/>
      <c r="KX7938" s="23"/>
      <c r="KY7938" s="23"/>
    </row>
    <row r="7939" spans="36:311" x14ac:dyDescent="0.2">
      <c r="AJ7939" s="23"/>
      <c r="HH7939"/>
      <c r="IW7939" s="36"/>
      <c r="JI7939"/>
      <c r="JJ7939"/>
      <c r="KX7939" s="23"/>
      <c r="KY7939" s="23"/>
    </row>
    <row r="7940" spans="36:311" x14ac:dyDescent="0.2">
      <c r="AJ7940" s="23"/>
      <c r="HH7940"/>
      <c r="IW7940" s="36"/>
      <c r="JI7940"/>
      <c r="JJ7940"/>
      <c r="KX7940" s="23"/>
      <c r="KY7940" s="23"/>
    </row>
    <row r="7941" spans="36:311" x14ac:dyDescent="0.2">
      <c r="AJ7941" s="23"/>
      <c r="HH7941"/>
      <c r="IW7941" s="36"/>
      <c r="JI7941"/>
      <c r="JJ7941"/>
      <c r="KX7941" s="23"/>
      <c r="KY7941" s="23"/>
    </row>
    <row r="7942" spans="36:311" x14ac:dyDescent="0.2">
      <c r="AJ7942" s="23"/>
      <c r="HH7942"/>
      <c r="IW7942" s="36"/>
      <c r="JI7942"/>
      <c r="JJ7942"/>
      <c r="KX7942" s="23"/>
      <c r="KY7942" s="23"/>
    </row>
    <row r="7943" spans="36:311" x14ac:dyDescent="0.2">
      <c r="AJ7943" s="23"/>
      <c r="HH7943"/>
      <c r="IW7943" s="36"/>
      <c r="JI7943"/>
      <c r="JJ7943"/>
      <c r="KX7943" s="23"/>
      <c r="KY7943" s="23"/>
    </row>
    <row r="7944" spans="36:311" x14ac:dyDescent="0.2">
      <c r="AJ7944" s="23"/>
      <c r="HH7944"/>
      <c r="IW7944" s="36"/>
      <c r="JI7944"/>
      <c r="JJ7944"/>
      <c r="KX7944" s="23"/>
      <c r="KY7944" s="23"/>
    </row>
    <row r="7945" spans="36:311" x14ac:dyDescent="0.2">
      <c r="AJ7945" s="23"/>
      <c r="HH7945"/>
      <c r="IW7945" s="36"/>
      <c r="JI7945"/>
      <c r="JJ7945"/>
      <c r="KX7945" s="23"/>
      <c r="KY7945" s="23"/>
    </row>
    <row r="7946" spans="36:311" x14ac:dyDescent="0.2">
      <c r="AJ7946" s="23"/>
      <c r="HH7946"/>
      <c r="IW7946" s="36"/>
      <c r="JI7946"/>
      <c r="JJ7946"/>
      <c r="KX7946" s="23"/>
      <c r="KY7946" s="23"/>
    </row>
    <row r="7947" spans="36:311" x14ac:dyDescent="0.2">
      <c r="AJ7947" s="23"/>
      <c r="HH7947"/>
      <c r="IW7947" s="36"/>
      <c r="JI7947"/>
      <c r="JJ7947"/>
      <c r="KX7947" s="23"/>
      <c r="KY7947" s="23"/>
    </row>
    <row r="7948" spans="36:311" x14ac:dyDescent="0.2">
      <c r="AJ7948" s="23"/>
      <c r="HH7948"/>
      <c r="IW7948" s="36"/>
      <c r="JI7948"/>
      <c r="JJ7948"/>
      <c r="KX7948" s="23"/>
      <c r="KY7948" s="23"/>
    </row>
    <row r="7949" spans="36:311" x14ac:dyDescent="0.2">
      <c r="AJ7949" s="23"/>
      <c r="HH7949"/>
      <c r="IW7949" s="36"/>
      <c r="JI7949"/>
      <c r="JJ7949"/>
      <c r="KX7949" s="23"/>
      <c r="KY7949" s="23"/>
    </row>
    <row r="7950" spans="36:311" x14ac:dyDescent="0.2">
      <c r="AJ7950" s="23"/>
      <c r="HH7950"/>
      <c r="IW7950" s="36"/>
      <c r="JI7950"/>
      <c r="JJ7950"/>
      <c r="KX7950" s="23"/>
      <c r="KY7950" s="23"/>
    </row>
    <row r="7951" spans="36:311" x14ac:dyDescent="0.2">
      <c r="AJ7951" s="23"/>
      <c r="HH7951"/>
      <c r="IW7951" s="36"/>
      <c r="JI7951"/>
      <c r="JJ7951"/>
      <c r="KX7951" s="23"/>
      <c r="KY7951" s="23"/>
    </row>
    <row r="7952" spans="36:311" x14ac:dyDescent="0.2">
      <c r="AJ7952" s="23"/>
      <c r="HH7952"/>
      <c r="IW7952" s="36"/>
      <c r="JI7952"/>
      <c r="JJ7952"/>
      <c r="KX7952" s="23"/>
      <c r="KY7952" s="23"/>
    </row>
    <row r="7953" spans="36:311" x14ac:dyDescent="0.2">
      <c r="AJ7953" s="23"/>
      <c r="HH7953"/>
      <c r="IW7953" s="36"/>
      <c r="JI7953"/>
      <c r="JJ7953"/>
      <c r="KX7953" s="23"/>
      <c r="KY7953" s="23"/>
    </row>
    <row r="7954" spans="36:311" x14ac:dyDescent="0.2">
      <c r="AJ7954" s="23"/>
      <c r="HH7954"/>
      <c r="IW7954" s="36"/>
      <c r="JI7954"/>
      <c r="JJ7954"/>
      <c r="KX7954" s="23"/>
      <c r="KY7954" s="23"/>
    </row>
    <row r="7955" spans="36:311" x14ac:dyDescent="0.2">
      <c r="AJ7955" s="23"/>
      <c r="HH7955"/>
      <c r="IW7955" s="36"/>
      <c r="JI7955"/>
      <c r="JJ7955"/>
      <c r="KX7955" s="23"/>
      <c r="KY7955" s="23"/>
    </row>
    <row r="7956" spans="36:311" x14ac:dyDescent="0.2">
      <c r="AJ7956" s="23"/>
      <c r="HH7956"/>
      <c r="IW7956" s="36"/>
      <c r="JI7956"/>
      <c r="JJ7956"/>
      <c r="KX7956" s="23"/>
      <c r="KY7956" s="23"/>
    </row>
    <row r="7957" spans="36:311" x14ac:dyDescent="0.2">
      <c r="AJ7957" s="23"/>
      <c r="HH7957"/>
      <c r="IW7957" s="36"/>
      <c r="JI7957"/>
      <c r="JJ7957"/>
      <c r="KX7957" s="23"/>
      <c r="KY7957" s="23"/>
    </row>
    <row r="7958" spans="36:311" x14ac:dyDescent="0.2">
      <c r="AJ7958" s="23"/>
      <c r="HH7958"/>
      <c r="IW7958" s="36"/>
      <c r="JI7958"/>
      <c r="JJ7958"/>
      <c r="KX7958" s="23"/>
      <c r="KY7958" s="23"/>
    </row>
    <row r="7959" spans="36:311" x14ac:dyDescent="0.2">
      <c r="AJ7959" s="23"/>
      <c r="HH7959"/>
      <c r="IW7959" s="36"/>
      <c r="JI7959"/>
      <c r="JJ7959"/>
      <c r="KX7959" s="23"/>
      <c r="KY7959" s="23"/>
    </row>
    <row r="7960" spans="36:311" x14ac:dyDescent="0.2">
      <c r="AJ7960" s="23"/>
      <c r="HH7960"/>
      <c r="IW7960" s="36"/>
      <c r="JI7960"/>
      <c r="JJ7960"/>
      <c r="KX7960" s="23"/>
      <c r="KY7960" s="23"/>
    </row>
    <row r="7961" spans="36:311" x14ac:dyDescent="0.2">
      <c r="AJ7961" s="23"/>
      <c r="HH7961"/>
      <c r="IW7961" s="36"/>
      <c r="JI7961"/>
      <c r="JJ7961"/>
      <c r="KX7961" s="23"/>
      <c r="KY7961" s="23"/>
    </row>
    <row r="7962" spans="36:311" x14ac:dyDescent="0.2">
      <c r="AJ7962" s="23"/>
      <c r="HH7962"/>
      <c r="IW7962" s="36"/>
      <c r="JI7962"/>
      <c r="JJ7962"/>
      <c r="KX7962" s="23"/>
      <c r="KY7962" s="23"/>
    </row>
    <row r="7963" spans="36:311" x14ac:dyDescent="0.2">
      <c r="AJ7963" s="23"/>
      <c r="HH7963"/>
      <c r="IW7963" s="36"/>
      <c r="JI7963"/>
      <c r="JJ7963"/>
      <c r="KX7963" s="23"/>
      <c r="KY7963" s="23"/>
    </row>
    <row r="7964" spans="36:311" x14ac:dyDescent="0.2">
      <c r="AJ7964" s="23"/>
      <c r="HH7964"/>
      <c r="IW7964" s="36"/>
      <c r="JI7964"/>
      <c r="JJ7964"/>
      <c r="KX7964" s="23"/>
      <c r="KY7964" s="23"/>
    </row>
    <row r="7965" spans="36:311" x14ac:dyDescent="0.2">
      <c r="AJ7965" s="23"/>
      <c r="HH7965"/>
      <c r="IW7965" s="36"/>
      <c r="JI7965"/>
      <c r="JJ7965"/>
      <c r="KX7965" s="23"/>
      <c r="KY7965" s="23"/>
    </row>
    <row r="7966" spans="36:311" x14ac:dyDescent="0.2">
      <c r="AJ7966" s="23"/>
      <c r="HH7966"/>
      <c r="IW7966" s="36"/>
      <c r="JI7966"/>
      <c r="JJ7966"/>
      <c r="KX7966" s="23"/>
      <c r="KY7966" s="23"/>
    </row>
    <row r="7967" spans="36:311" x14ac:dyDescent="0.2">
      <c r="AJ7967" s="23"/>
      <c r="HH7967"/>
      <c r="IW7967" s="36"/>
      <c r="JI7967"/>
      <c r="JJ7967"/>
      <c r="KX7967" s="23"/>
      <c r="KY7967" s="23"/>
    </row>
    <row r="7968" spans="36:311" x14ac:dyDescent="0.2">
      <c r="AJ7968" s="23"/>
      <c r="HH7968"/>
      <c r="IW7968" s="36"/>
      <c r="JI7968"/>
      <c r="JJ7968"/>
      <c r="KX7968" s="23"/>
      <c r="KY7968" s="23"/>
    </row>
    <row r="7969" spans="36:311" x14ac:dyDescent="0.2">
      <c r="AJ7969" s="23"/>
      <c r="HH7969"/>
      <c r="IW7969" s="36"/>
      <c r="JI7969"/>
      <c r="JJ7969"/>
      <c r="KX7969" s="23"/>
      <c r="KY7969" s="23"/>
    </row>
    <row r="7970" spans="36:311" x14ac:dyDescent="0.2">
      <c r="AJ7970" s="23"/>
      <c r="HH7970"/>
      <c r="IW7970" s="36"/>
      <c r="JI7970"/>
      <c r="JJ7970"/>
      <c r="KX7970" s="23"/>
      <c r="KY7970" s="23"/>
    </row>
    <row r="7971" spans="36:311" x14ac:dyDescent="0.2">
      <c r="AJ7971" s="23"/>
      <c r="HH7971"/>
      <c r="IW7971" s="36"/>
      <c r="JI7971"/>
      <c r="JJ7971"/>
      <c r="KX7971" s="23"/>
      <c r="KY7971" s="23"/>
    </row>
    <row r="7972" spans="36:311" x14ac:dyDescent="0.2">
      <c r="AJ7972" s="23"/>
      <c r="HH7972"/>
      <c r="IW7972" s="36"/>
      <c r="JI7972"/>
      <c r="JJ7972"/>
      <c r="KX7972" s="23"/>
      <c r="KY7972" s="23"/>
    </row>
    <row r="7973" spans="36:311" x14ac:dyDescent="0.2">
      <c r="AJ7973" s="23"/>
      <c r="HH7973"/>
      <c r="IW7973" s="36"/>
      <c r="JI7973"/>
      <c r="JJ7973"/>
      <c r="KX7973" s="23"/>
      <c r="KY7973" s="23"/>
    </row>
    <row r="7974" spans="36:311" x14ac:dyDescent="0.2">
      <c r="AJ7974" s="23"/>
      <c r="HH7974"/>
      <c r="IW7974" s="36"/>
      <c r="JI7974"/>
      <c r="JJ7974"/>
      <c r="KX7974" s="23"/>
      <c r="KY7974" s="23"/>
    </row>
    <row r="7975" spans="36:311" x14ac:dyDescent="0.2">
      <c r="AJ7975" s="23"/>
      <c r="HH7975"/>
      <c r="IW7975" s="36"/>
      <c r="JI7975"/>
      <c r="JJ7975"/>
      <c r="KX7975" s="23"/>
      <c r="KY7975" s="23"/>
    </row>
    <row r="7976" spans="36:311" x14ac:dyDescent="0.2">
      <c r="AJ7976" s="23"/>
      <c r="HH7976"/>
      <c r="IW7976" s="36"/>
      <c r="JI7976"/>
      <c r="JJ7976"/>
      <c r="KX7976" s="23"/>
      <c r="KY7976" s="23"/>
    </row>
    <row r="7977" spans="36:311" x14ac:dyDescent="0.2">
      <c r="AJ7977" s="23"/>
      <c r="HH7977"/>
      <c r="IW7977" s="36"/>
      <c r="JI7977"/>
      <c r="JJ7977"/>
      <c r="KX7977" s="23"/>
      <c r="KY7977" s="23"/>
    </row>
    <row r="7978" spans="36:311" x14ac:dyDescent="0.2">
      <c r="AJ7978" s="23"/>
      <c r="HH7978"/>
      <c r="IW7978" s="36"/>
      <c r="JI7978"/>
      <c r="JJ7978"/>
      <c r="KX7978" s="23"/>
      <c r="KY7978" s="23"/>
    </row>
    <row r="7979" spans="36:311" x14ac:dyDescent="0.2">
      <c r="AJ7979" s="23"/>
      <c r="HH7979"/>
      <c r="IW7979" s="36"/>
      <c r="JI7979"/>
      <c r="JJ7979"/>
      <c r="KX7979" s="23"/>
      <c r="KY7979" s="23"/>
    </row>
    <row r="7980" spans="36:311" x14ac:dyDescent="0.2">
      <c r="AJ7980" s="23"/>
      <c r="HH7980"/>
      <c r="IW7980" s="36"/>
      <c r="JI7980"/>
      <c r="JJ7980"/>
      <c r="KX7980" s="23"/>
      <c r="KY7980" s="23"/>
    </row>
    <row r="7981" spans="36:311" x14ac:dyDescent="0.2">
      <c r="AJ7981" s="23"/>
      <c r="HH7981"/>
      <c r="IW7981" s="36"/>
      <c r="JI7981"/>
      <c r="JJ7981"/>
      <c r="KX7981" s="23"/>
      <c r="KY7981" s="23"/>
    </row>
    <row r="7982" spans="36:311" x14ac:dyDescent="0.2">
      <c r="AJ7982" s="23"/>
      <c r="HH7982"/>
      <c r="IW7982" s="36"/>
      <c r="JI7982"/>
      <c r="JJ7982"/>
      <c r="KX7982" s="23"/>
      <c r="KY7982" s="23"/>
    </row>
    <row r="7983" spans="36:311" x14ac:dyDescent="0.2">
      <c r="AJ7983" s="23"/>
      <c r="HH7983"/>
      <c r="IW7983" s="36"/>
      <c r="JI7983"/>
      <c r="JJ7983"/>
      <c r="KX7983" s="23"/>
      <c r="KY7983" s="23"/>
    </row>
    <row r="7984" spans="36:311" x14ac:dyDescent="0.2">
      <c r="AJ7984" s="23"/>
      <c r="HH7984"/>
      <c r="IW7984" s="36"/>
      <c r="JI7984"/>
      <c r="JJ7984"/>
      <c r="KX7984" s="23"/>
      <c r="KY7984" s="23"/>
    </row>
    <row r="7985" spans="36:311" x14ac:dyDescent="0.2">
      <c r="AJ7985" s="23"/>
      <c r="HH7985"/>
      <c r="IW7985" s="36"/>
      <c r="JI7985"/>
      <c r="JJ7985"/>
      <c r="KX7985" s="23"/>
      <c r="KY7985" s="23"/>
    </row>
    <row r="7986" spans="36:311" x14ac:dyDescent="0.2">
      <c r="AJ7986" s="23"/>
      <c r="HH7986"/>
      <c r="IW7986" s="36"/>
      <c r="JI7986"/>
      <c r="JJ7986"/>
      <c r="KX7986" s="23"/>
      <c r="KY7986" s="23"/>
    </row>
    <row r="7987" spans="36:311" x14ac:dyDescent="0.2">
      <c r="AJ7987" s="23"/>
      <c r="HH7987"/>
      <c r="IW7987" s="36"/>
      <c r="JI7987"/>
      <c r="JJ7987"/>
      <c r="KX7987" s="23"/>
      <c r="KY7987" s="23"/>
    </row>
    <row r="7988" spans="36:311" x14ac:dyDescent="0.2">
      <c r="AJ7988" s="23"/>
      <c r="HH7988"/>
      <c r="IW7988" s="36"/>
      <c r="JI7988"/>
      <c r="JJ7988"/>
      <c r="KX7988" s="23"/>
      <c r="KY7988" s="23"/>
    </row>
    <row r="7989" spans="36:311" x14ac:dyDescent="0.2">
      <c r="AJ7989" s="23"/>
      <c r="HH7989"/>
      <c r="IW7989" s="36"/>
      <c r="JI7989"/>
      <c r="JJ7989"/>
      <c r="KX7989" s="23"/>
      <c r="KY7989" s="23"/>
    </row>
    <row r="7990" spans="36:311" x14ac:dyDescent="0.2">
      <c r="AJ7990" s="23"/>
      <c r="HH7990"/>
      <c r="IW7990" s="36"/>
      <c r="JI7990"/>
      <c r="JJ7990"/>
      <c r="KX7990" s="23"/>
      <c r="KY7990" s="23"/>
    </row>
    <row r="7991" spans="36:311" x14ac:dyDescent="0.2">
      <c r="AJ7991" s="23"/>
      <c r="HH7991"/>
      <c r="IW7991" s="36"/>
      <c r="JI7991"/>
      <c r="JJ7991"/>
      <c r="KX7991" s="23"/>
      <c r="KY7991" s="23"/>
    </row>
    <row r="7992" spans="36:311" x14ac:dyDescent="0.2">
      <c r="AJ7992" s="23"/>
      <c r="HH7992"/>
      <c r="IW7992" s="36"/>
      <c r="JI7992"/>
      <c r="JJ7992"/>
      <c r="KX7992" s="23"/>
      <c r="KY7992" s="23"/>
    </row>
    <row r="7993" spans="36:311" x14ac:dyDescent="0.2">
      <c r="AJ7993" s="23"/>
      <c r="HH7993"/>
      <c r="IW7993" s="36"/>
      <c r="JI7993"/>
      <c r="JJ7993"/>
      <c r="KX7993" s="23"/>
      <c r="KY7993" s="23"/>
    </row>
    <row r="7994" spans="36:311" x14ac:dyDescent="0.2">
      <c r="AJ7994" s="23"/>
      <c r="HH7994"/>
      <c r="IW7994" s="36"/>
      <c r="JI7994"/>
      <c r="JJ7994"/>
      <c r="KX7994" s="23"/>
      <c r="KY7994" s="23"/>
    </row>
    <row r="7995" spans="36:311" x14ac:dyDescent="0.2">
      <c r="AJ7995" s="23"/>
      <c r="HH7995"/>
      <c r="IW7995" s="36"/>
      <c r="JI7995"/>
      <c r="JJ7995"/>
      <c r="KX7995" s="23"/>
      <c r="KY7995" s="23"/>
    </row>
    <row r="7996" spans="36:311" x14ac:dyDescent="0.2">
      <c r="AJ7996" s="23"/>
      <c r="HH7996"/>
      <c r="IW7996" s="36"/>
      <c r="JI7996"/>
      <c r="JJ7996"/>
      <c r="KX7996" s="23"/>
      <c r="KY7996" s="23"/>
    </row>
    <row r="7997" spans="36:311" x14ac:dyDescent="0.2">
      <c r="AJ7997" s="23"/>
      <c r="HH7997"/>
      <c r="IW7997" s="36"/>
      <c r="JI7997"/>
      <c r="JJ7997"/>
      <c r="KX7997" s="23"/>
      <c r="KY7997" s="23"/>
    </row>
    <row r="7998" spans="36:311" x14ac:dyDescent="0.2">
      <c r="AJ7998" s="23"/>
      <c r="HH7998"/>
      <c r="IW7998" s="36"/>
      <c r="JI7998"/>
      <c r="JJ7998"/>
      <c r="KX7998" s="23"/>
      <c r="KY7998" s="23"/>
    </row>
    <row r="7999" spans="36:311" x14ac:dyDescent="0.2">
      <c r="AJ7999" s="23"/>
      <c r="HH7999"/>
      <c r="IW7999" s="36"/>
      <c r="JI7999"/>
      <c r="JJ7999"/>
      <c r="KX7999" s="23"/>
      <c r="KY7999" s="23"/>
    </row>
    <row r="8000" spans="36:311" x14ac:dyDescent="0.2">
      <c r="AJ8000" s="23"/>
      <c r="HH8000"/>
      <c r="IW8000" s="36"/>
      <c r="JI8000"/>
      <c r="JJ8000"/>
      <c r="KX8000" s="23"/>
      <c r="KY8000" s="23"/>
    </row>
    <row r="8001" spans="36:311" x14ac:dyDescent="0.2">
      <c r="AJ8001" s="23"/>
      <c r="HH8001"/>
      <c r="IW8001" s="36"/>
      <c r="JI8001"/>
      <c r="JJ8001"/>
      <c r="KX8001" s="23"/>
      <c r="KY8001" s="23"/>
    </row>
    <row r="8002" spans="36:311" x14ac:dyDescent="0.2">
      <c r="AJ8002" s="23"/>
      <c r="HH8002"/>
      <c r="IW8002" s="36"/>
      <c r="JI8002"/>
      <c r="JJ8002"/>
      <c r="KX8002" s="23"/>
      <c r="KY8002" s="23"/>
    </row>
    <row r="8003" spans="36:311" x14ac:dyDescent="0.2">
      <c r="AJ8003" s="23"/>
      <c r="HH8003"/>
      <c r="IW8003" s="36"/>
      <c r="JI8003"/>
      <c r="JJ8003"/>
      <c r="KX8003" s="23"/>
      <c r="KY8003" s="23"/>
    </row>
    <row r="8004" spans="36:311" x14ac:dyDescent="0.2">
      <c r="AJ8004" s="23"/>
      <c r="HH8004"/>
      <c r="IW8004" s="36"/>
      <c r="JI8004"/>
      <c r="JJ8004"/>
      <c r="KX8004" s="23"/>
      <c r="KY8004" s="23"/>
    </row>
    <row r="8005" spans="36:311" x14ac:dyDescent="0.2">
      <c r="AJ8005" s="23"/>
      <c r="HH8005"/>
      <c r="IW8005" s="36"/>
      <c r="JI8005"/>
      <c r="JJ8005"/>
      <c r="KX8005" s="23"/>
      <c r="KY8005" s="23"/>
    </row>
    <row r="8006" spans="36:311" x14ac:dyDescent="0.2">
      <c r="AJ8006" s="23"/>
      <c r="HH8006"/>
      <c r="IW8006" s="36"/>
      <c r="JI8006"/>
      <c r="JJ8006"/>
      <c r="KX8006" s="23"/>
      <c r="KY8006" s="23"/>
    </row>
    <row r="8007" spans="36:311" x14ac:dyDescent="0.2">
      <c r="AJ8007" s="23"/>
      <c r="HH8007"/>
      <c r="IW8007" s="36"/>
      <c r="JI8007"/>
      <c r="JJ8007"/>
      <c r="KX8007" s="23"/>
      <c r="KY8007" s="23"/>
    </row>
    <row r="8008" spans="36:311" x14ac:dyDescent="0.2">
      <c r="AJ8008" s="23"/>
      <c r="HH8008"/>
      <c r="IW8008" s="36"/>
      <c r="JI8008"/>
      <c r="JJ8008"/>
      <c r="KX8008" s="23"/>
      <c r="KY8008" s="23"/>
    </row>
    <row r="8009" spans="36:311" x14ac:dyDescent="0.2">
      <c r="AJ8009" s="23"/>
      <c r="HH8009"/>
      <c r="IW8009" s="36"/>
      <c r="JI8009"/>
      <c r="JJ8009"/>
      <c r="KX8009" s="23"/>
      <c r="KY8009" s="23"/>
    </row>
    <row r="8010" spans="36:311" x14ac:dyDescent="0.2">
      <c r="AJ8010" s="23"/>
      <c r="HH8010"/>
      <c r="IW8010" s="36"/>
      <c r="JI8010"/>
      <c r="JJ8010"/>
      <c r="KX8010" s="23"/>
      <c r="KY8010" s="23"/>
    </row>
    <row r="8011" spans="36:311" x14ac:dyDescent="0.2">
      <c r="AJ8011" s="23"/>
      <c r="HH8011"/>
      <c r="IW8011" s="36"/>
      <c r="JI8011"/>
      <c r="JJ8011"/>
      <c r="KX8011" s="23"/>
      <c r="KY8011" s="23"/>
    </row>
    <row r="8012" spans="36:311" x14ac:dyDescent="0.2">
      <c r="AJ8012" s="23"/>
      <c r="HH8012"/>
      <c r="IW8012" s="36"/>
      <c r="JI8012"/>
      <c r="JJ8012"/>
      <c r="KX8012" s="23"/>
      <c r="KY8012" s="23"/>
    </row>
    <row r="8013" spans="36:311" x14ac:dyDescent="0.2">
      <c r="AJ8013" s="23"/>
      <c r="HH8013"/>
      <c r="IW8013" s="36"/>
      <c r="JI8013"/>
      <c r="JJ8013"/>
      <c r="KX8013" s="23"/>
      <c r="KY8013" s="23"/>
    </row>
    <row r="8014" spans="36:311" x14ac:dyDescent="0.2">
      <c r="AJ8014" s="23"/>
      <c r="HH8014"/>
      <c r="IW8014" s="36"/>
      <c r="JI8014"/>
      <c r="JJ8014"/>
      <c r="KX8014" s="23"/>
      <c r="KY8014" s="23"/>
    </row>
    <row r="8015" spans="36:311" x14ac:dyDescent="0.2">
      <c r="AJ8015" s="23"/>
      <c r="HH8015"/>
      <c r="IW8015" s="36"/>
      <c r="JI8015"/>
      <c r="JJ8015"/>
      <c r="KX8015" s="23"/>
      <c r="KY8015" s="23"/>
    </row>
    <row r="8016" spans="36:311" x14ac:dyDescent="0.2">
      <c r="AJ8016" s="23"/>
      <c r="HH8016"/>
      <c r="IW8016" s="36"/>
      <c r="JI8016"/>
      <c r="JJ8016"/>
      <c r="KX8016" s="23"/>
      <c r="KY8016" s="23"/>
    </row>
    <row r="8017" spans="36:311" x14ac:dyDescent="0.2">
      <c r="AJ8017" s="23"/>
      <c r="HH8017"/>
      <c r="IW8017" s="36"/>
      <c r="JI8017"/>
      <c r="JJ8017"/>
      <c r="KX8017" s="23"/>
      <c r="KY8017" s="23"/>
    </row>
    <row r="8018" spans="36:311" x14ac:dyDescent="0.2">
      <c r="AJ8018" s="23"/>
      <c r="HH8018"/>
      <c r="IW8018" s="36"/>
      <c r="JI8018"/>
      <c r="JJ8018"/>
      <c r="KX8018" s="23"/>
      <c r="KY8018" s="23"/>
    </row>
    <row r="8019" spans="36:311" x14ac:dyDescent="0.2">
      <c r="AJ8019" s="23"/>
      <c r="HH8019"/>
      <c r="IW8019" s="36"/>
      <c r="JI8019"/>
      <c r="JJ8019"/>
      <c r="KX8019" s="23"/>
      <c r="KY8019" s="23"/>
    </row>
    <row r="8020" spans="36:311" x14ac:dyDescent="0.2">
      <c r="AJ8020" s="23"/>
      <c r="HH8020"/>
      <c r="IW8020" s="36"/>
      <c r="JI8020"/>
      <c r="JJ8020"/>
      <c r="KX8020" s="23"/>
      <c r="KY8020" s="23"/>
    </row>
    <row r="8021" spans="36:311" x14ac:dyDescent="0.2">
      <c r="AJ8021" s="23"/>
      <c r="HH8021"/>
      <c r="IW8021" s="36"/>
      <c r="JI8021"/>
      <c r="JJ8021"/>
      <c r="KX8021" s="23"/>
      <c r="KY8021" s="23"/>
    </row>
    <row r="8022" spans="36:311" x14ac:dyDescent="0.2">
      <c r="AJ8022" s="23"/>
      <c r="HH8022"/>
      <c r="IW8022" s="36"/>
      <c r="JI8022"/>
      <c r="JJ8022"/>
      <c r="KX8022" s="23"/>
      <c r="KY8022" s="23"/>
    </row>
    <row r="8023" spans="36:311" x14ac:dyDescent="0.2">
      <c r="AJ8023" s="23"/>
      <c r="HH8023"/>
      <c r="IW8023" s="36"/>
      <c r="JI8023"/>
      <c r="JJ8023"/>
      <c r="KX8023" s="23"/>
      <c r="KY8023" s="23"/>
    </row>
    <row r="8024" spans="36:311" x14ac:dyDescent="0.2">
      <c r="AJ8024" s="23"/>
      <c r="HH8024"/>
      <c r="IW8024" s="36"/>
      <c r="JI8024"/>
      <c r="JJ8024"/>
      <c r="KX8024" s="23"/>
      <c r="KY8024" s="23"/>
    </row>
    <row r="8025" spans="36:311" x14ac:dyDescent="0.2">
      <c r="AJ8025" s="23"/>
      <c r="HH8025"/>
      <c r="IW8025" s="36"/>
      <c r="JI8025"/>
      <c r="JJ8025"/>
      <c r="KX8025" s="23"/>
      <c r="KY8025" s="23"/>
    </row>
    <row r="8026" spans="36:311" x14ac:dyDescent="0.2">
      <c r="AJ8026" s="23"/>
      <c r="HH8026"/>
      <c r="IW8026" s="36"/>
      <c r="JI8026"/>
      <c r="JJ8026"/>
      <c r="KX8026" s="23"/>
      <c r="KY8026" s="23"/>
    </row>
    <row r="8027" spans="36:311" x14ac:dyDescent="0.2">
      <c r="AJ8027" s="23"/>
      <c r="HH8027"/>
      <c r="IW8027" s="36"/>
      <c r="JI8027"/>
      <c r="JJ8027"/>
      <c r="KX8027" s="23"/>
      <c r="KY8027" s="23"/>
    </row>
    <row r="8028" spans="36:311" x14ac:dyDescent="0.2">
      <c r="AJ8028" s="23"/>
      <c r="HH8028"/>
      <c r="IW8028" s="36"/>
      <c r="JI8028"/>
      <c r="JJ8028"/>
      <c r="KX8028" s="23"/>
      <c r="KY8028" s="23"/>
    </row>
    <row r="8029" spans="36:311" x14ac:dyDescent="0.2">
      <c r="AJ8029" s="23"/>
      <c r="HH8029"/>
      <c r="IW8029" s="36"/>
      <c r="JI8029"/>
      <c r="JJ8029"/>
      <c r="KX8029" s="23"/>
      <c r="KY8029" s="23"/>
    </row>
    <row r="8030" spans="36:311" x14ac:dyDescent="0.2">
      <c r="AJ8030" s="23"/>
      <c r="HH8030"/>
      <c r="IW8030" s="36"/>
      <c r="JI8030"/>
      <c r="JJ8030"/>
      <c r="KX8030" s="23"/>
      <c r="KY8030" s="23"/>
    </row>
    <row r="8031" spans="36:311" x14ac:dyDescent="0.2">
      <c r="AJ8031" s="23"/>
      <c r="HH8031"/>
      <c r="IW8031" s="36"/>
      <c r="JI8031"/>
      <c r="JJ8031"/>
      <c r="KX8031" s="23"/>
      <c r="KY8031" s="23"/>
    </row>
    <row r="8032" spans="36:311" x14ac:dyDescent="0.2">
      <c r="AJ8032" s="23"/>
      <c r="HH8032"/>
      <c r="IW8032" s="36"/>
      <c r="JI8032"/>
      <c r="JJ8032"/>
      <c r="KX8032" s="23"/>
      <c r="KY8032" s="23"/>
    </row>
    <row r="8033" spans="36:311" x14ac:dyDescent="0.2">
      <c r="AJ8033" s="23"/>
      <c r="HH8033"/>
      <c r="IW8033" s="36"/>
      <c r="JI8033"/>
      <c r="JJ8033"/>
      <c r="KX8033" s="23"/>
      <c r="KY8033" s="23"/>
    </row>
    <row r="8034" spans="36:311" x14ac:dyDescent="0.2">
      <c r="AJ8034" s="23"/>
      <c r="HH8034"/>
      <c r="IW8034" s="36"/>
      <c r="JI8034"/>
      <c r="JJ8034"/>
      <c r="KX8034" s="23"/>
      <c r="KY8034" s="23"/>
    </row>
    <row r="8035" spans="36:311" x14ac:dyDescent="0.2">
      <c r="AJ8035" s="23"/>
      <c r="HH8035"/>
      <c r="IW8035" s="36"/>
      <c r="JI8035"/>
      <c r="JJ8035"/>
      <c r="KX8035" s="23"/>
      <c r="KY8035" s="23"/>
    </row>
    <row r="8036" spans="36:311" x14ac:dyDescent="0.2">
      <c r="AJ8036" s="23"/>
      <c r="HH8036"/>
      <c r="IW8036" s="36"/>
      <c r="JI8036"/>
      <c r="JJ8036"/>
      <c r="KX8036" s="23"/>
      <c r="KY8036" s="23"/>
    </row>
    <row r="8037" spans="36:311" x14ac:dyDescent="0.2">
      <c r="AJ8037" s="23"/>
      <c r="HH8037"/>
      <c r="IW8037" s="36"/>
      <c r="JI8037"/>
      <c r="JJ8037"/>
      <c r="KX8037" s="23"/>
      <c r="KY8037" s="23"/>
    </row>
    <row r="8038" spans="36:311" x14ac:dyDescent="0.2">
      <c r="AJ8038" s="23"/>
      <c r="HH8038"/>
      <c r="IW8038" s="36"/>
      <c r="JI8038"/>
      <c r="JJ8038"/>
      <c r="KX8038" s="23"/>
      <c r="KY8038" s="23"/>
    </row>
    <row r="8039" spans="36:311" x14ac:dyDescent="0.2">
      <c r="AJ8039" s="23"/>
      <c r="HH8039"/>
      <c r="IW8039" s="36"/>
      <c r="JI8039"/>
      <c r="JJ8039"/>
      <c r="KX8039" s="23"/>
      <c r="KY8039" s="23"/>
    </row>
    <row r="8040" spans="36:311" x14ac:dyDescent="0.2">
      <c r="AJ8040" s="23"/>
      <c r="HH8040"/>
      <c r="IW8040" s="36"/>
      <c r="JI8040"/>
      <c r="JJ8040"/>
      <c r="KX8040" s="23"/>
      <c r="KY8040" s="23"/>
    </row>
    <row r="8041" spans="36:311" x14ac:dyDescent="0.2">
      <c r="AJ8041" s="23"/>
      <c r="HH8041"/>
      <c r="IW8041" s="36"/>
      <c r="JI8041"/>
      <c r="JJ8041"/>
      <c r="KX8041" s="23"/>
      <c r="KY8041" s="23"/>
    </row>
    <row r="8042" spans="36:311" x14ac:dyDescent="0.2">
      <c r="AJ8042" s="23"/>
      <c r="HH8042"/>
      <c r="IW8042" s="36"/>
      <c r="JI8042"/>
      <c r="JJ8042"/>
      <c r="KX8042" s="23"/>
      <c r="KY8042" s="23"/>
    </row>
    <row r="8043" spans="36:311" x14ac:dyDescent="0.2">
      <c r="AJ8043" s="23"/>
      <c r="HH8043"/>
      <c r="IW8043" s="36"/>
      <c r="JI8043"/>
      <c r="JJ8043"/>
      <c r="KX8043" s="23"/>
      <c r="KY8043" s="23"/>
    </row>
    <row r="8044" spans="36:311" x14ac:dyDescent="0.2">
      <c r="AJ8044" s="23"/>
      <c r="HH8044"/>
      <c r="IW8044" s="36"/>
      <c r="JI8044"/>
      <c r="JJ8044"/>
      <c r="KX8044" s="23"/>
      <c r="KY8044" s="23"/>
    </row>
    <row r="8045" spans="36:311" x14ac:dyDescent="0.2">
      <c r="AJ8045" s="23"/>
      <c r="HH8045"/>
      <c r="IW8045" s="36"/>
      <c r="JI8045"/>
      <c r="JJ8045"/>
      <c r="KX8045" s="23"/>
      <c r="KY8045" s="23"/>
    </row>
    <row r="8046" spans="36:311" x14ac:dyDescent="0.2">
      <c r="AJ8046" s="23"/>
      <c r="HH8046"/>
      <c r="IW8046" s="36"/>
      <c r="JI8046"/>
      <c r="JJ8046"/>
      <c r="KX8046" s="23"/>
      <c r="KY8046" s="23"/>
    </row>
    <row r="8047" spans="36:311" x14ac:dyDescent="0.2">
      <c r="AJ8047" s="23"/>
      <c r="HH8047"/>
      <c r="IW8047" s="36"/>
      <c r="JI8047"/>
      <c r="JJ8047"/>
      <c r="KX8047" s="23"/>
      <c r="KY8047" s="23"/>
    </row>
    <row r="8048" spans="36:311" x14ac:dyDescent="0.2">
      <c r="AJ8048" s="23"/>
      <c r="HH8048"/>
      <c r="IW8048" s="36"/>
      <c r="JI8048"/>
      <c r="JJ8048"/>
      <c r="KX8048" s="23"/>
      <c r="KY8048" s="23"/>
    </row>
    <row r="8049" spans="36:311" x14ac:dyDescent="0.2">
      <c r="AJ8049" s="23"/>
      <c r="HH8049"/>
      <c r="IW8049" s="36"/>
      <c r="JI8049"/>
      <c r="JJ8049"/>
      <c r="KX8049" s="23"/>
      <c r="KY8049" s="23"/>
    </row>
    <row r="8050" spans="36:311" x14ac:dyDescent="0.2">
      <c r="AJ8050" s="23"/>
      <c r="HH8050"/>
      <c r="IW8050" s="36"/>
      <c r="JI8050"/>
      <c r="JJ8050"/>
      <c r="KX8050" s="23"/>
      <c r="KY8050" s="23"/>
    </row>
    <row r="8051" spans="36:311" x14ac:dyDescent="0.2">
      <c r="AJ8051" s="23"/>
      <c r="HH8051"/>
      <c r="IW8051" s="36"/>
      <c r="JI8051"/>
      <c r="JJ8051"/>
      <c r="KX8051" s="23"/>
      <c r="KY8051" s="23"/>
    </row>
    <row r="8052" spans="36:311" x14ac:dyDescent="0.2">
      <c r="AJ8052" s="23"/>
      <c r="HH8052"/>
      <c r="IW8052" s="36"/>
      <c r="JI8052"/>
      <c r="JJ8052"/>
      <c r="KX8052" s="23"/>
      <c r="KY8052" s="23"/>
    </row>
    <row r="8053" spans="36:311" x14ac:dyDescent="0.2">
      <c r="AJ8053" s="23"/>
      <c r="HH8053"/>
      <c r="IW8053" s="36"/>
      <c r="JI8053"/>
      <c r="JJ8053"/>
      <c r="KX8053" s="23"/>
      <c r="KY8053" s="23"/>
    </row>
    <row r="8054" spans="36:311" x14ac:dyDescent="0.2">
      <c r="AJ8054" s="23"/>
      <c r="HH8054"/>
      <c r="IW8054" s="36"/>
      <c r="JI8054"/>
      <c r="JJ8054"/>
      <c r="KX8054" s="23"/>
      <c r="KY8054" s="23"/>
    </row>
    <row r="8055" spans="36:311" x14ac:dyDescent="0.2">
      <c r="AJ8055" s="23"/>
      <c r="HH8055"/>
      <c r="IW8055" s="36"/>
      <c r="JI8055"/>
      <c r="JJ8055"/>
      <c r="KX8055" s="23"/>
      <c r="KY8055" s="23"/>
    </row>
    <row r="8056" spans="36:311" x14ac:dyDescent="0.2">
      <c r="AJ8056" s="23"/>
      <c r="HH8056"/>
      <c r="IW8056" s="36"/>
      <c r="JI8056"/>
      <c r="JJ8056"/>
      <c r="KX8056" s="23"/>
      <c r="KY8056" s="23"/>
    </row>
    <row r="8057" spans="36:311" x14ac:dyDescent="0.2">
      <c r="AJ8057" s="23"/>
      <c r="HH8057"/>
      <c r="IW8057" s="36"/>
      <c r="JI8057"/>
      <c r="JJ8057"/>
      <c r="KX8057" s="23"/>
      <c r="KY8057" s="23"/>
    </row>
    <row r="8058" spans="36:311" x14ac:dyDescent="0.2">
      <c r="AJ8058" s="23"/>
      <c r="HH8058"/>
      <c r="IW8058" s="36"/>
      <c r="JI8058"/>
      <c r="JJ8058"/>
      <c r="KX8058" s="23"/>
      <c r="KY8058" s="23"/>
    </row>
    <row r="8059" spans="36:311" x14ac:dyDescent="0.2">
      <c r="AJ8059" s="23"/>
      <c r="HH8059"/>
      <c r="IW8059" s="36"/>
      <c r="JI8059"/>
      <c r="JJ8059"/>
      <c r="KX8059" s="23"/>
      <c r="KY8059" s="23"/>
    </row>
    <row r="8060" spans="36:311" x14ac:dyDescent="0.2">
      <c r="AJ8060" s="23"/>
      <c r="HH8060"/>
      <c r="IW8060" s="36"/>
      <c r="JI8060"/>
      <c r="JJ8060"/>
      <c r="KX8060" s="23"/>
      <c r="KY8060" s="23"/>
    </row>
    <row r="8061" spans="36:311" x14ac:dyDescent="0.2">
      <c r="AJ8061" s="23"/>
      <c r="HH8061"/>
      <c r="IW8061" s="36"/>
      <c r="JI8061"/>
      <c r="JJ8061"/>
      <c r="KX8061" s="23"/>
      <c r="KY8061" s="23"/>
    </row>
    <row r="8062" spans="36:311" x14ac:dyDescent="0.2">
      <c r="AJ8062" s="23"/>
      <c r="HH8062"/>
      <c r="IW8062" s="36"/>
      <c r="JI8062"/>
      <c r="JJ8062"/>
      <c r="KX8062" s="23"/>
      <c r="KY8062" s="23"/>
    </row>
    <row r="8063" spans="36:311" x14ac:dyDescent="0.2">
      <c r="AJ8063" s="23"/>
      <c r="HH8063"/>
      <c r="IW8063" s="36"/>
      <c r="JI8063"/>
      <c r="JJ8063"/>
      <c r="KX8063" s="23"/>
      <c r="KY8063" s="23"/>
    </row>
    <row r="8064" spans="36:311" x14ac:dyDescent="0.2">
      <c r="AJ8064" s="23"/>
      <c r="HH8064"/>
      <c r="IW8064" s="36"/>
      <c r="JI8064"/>
      <c r="JJ8064"/>
      <c r="KX8064" s="23"/>
      <c r="KY8064" s="23"/>
    </row>
    <row r="8065" spans="36:311" x14ac:dyDescent="0.2">
      <c r="AJ8065" s="23"/>
      <c r="HH8065"/>
      <c r="IW8065" s="36"/>
      <c r="JI8065"/>
      <c r="JJ8065"/>
      <c r="KX8065" s="23"/>
      <c r="KY8065" s="23"/>
    </row>
    <row r="8066" spans="36:311" x14ac:dyDescent="0.2">
      <c r="AJ8066" s="23"/>
      <c r="HH8066"/>
      <c r="IW8066" s="36"/>
      <c r="JI8066"/>
      <c r="JJ8066"/>
      <c r="KX8066" s="23"/>
      <c r="KY8066" s="23"/>
    </row>
    <row r="8067" spans="36:311" x14ac:dyDescent="0.2">
      <c r="AJ8067" s="23"/>
      <c r="HH8067"/>
      <c r="IW8067" s="36"/>
      <c r="JI8067"/>
      <c r="JJ8067"/>
      <c r="KX8067" s="23"/>
      <c r="KY8067" s="23"/>
    </row>
    <row r="8068" spans="36:311" x14ac:dyDescent="0.2">
      <c r="AJ8068" s="23"/>
      <c r="HH8068"/>
      <c r="IW8068" s="36"/>
      <c r="JI8068"/>
      <c r="JJ8068"/>
      <c r="KX8068" s="23"/>
      <c r="KY8068" s="23"/>
    </row>
    <row r="8069" spans="36:311" x14ac:dyDescent="0.2">
      <c r="AJ8069" s="23"/>
      <c r="HH8069"/>
      <c r="IW8069" s="36"/>
      <c r="JI8069"/>
      <c r="JJ8069"/>
      <c r="KX8069" s="23"/>
      <c r="KY8069" s="23"/>
    </row>
    <row r="8070" spans="36:311" x14ac:dyDescent="0.2">
      <c r="AJ8070" s="23"/>
      <c r="HH8070"/>
      <c r="IW8070" s="36"/>
      <c r="JI8070"/>
      <c r="JJ8070"/>
      <c r="KX8070" s="23"/>
      <c r="KY8070" s="23"/>
    </row>
    <row r="8071" spans="36:311" x14ac:dyDescent="0.2">
      <c r="AJ8071" s="23"/>
      <c r="HH8071"/>
      <c r="IW8071" s="36"/>
      <c r="JI8071"/>
      <c r="JJ8071"/>
      <c r="KX8071" s="23"/>
      <c r="KY8071" s="23"/>
    </row>
    <row r="8072" spans="36:311" x14ac:dyDescent="0.2">
      <c r="AJ8072" s="23"/>
      <c r="HH8072"/>
      <c r="IW8072" s="36"/>
      <c r="JI8072"/>
      <c r="JJ8072"/>
      <c r="KX8072" s="23"/>
      <c r="KY8072" s="23"/>
    </row>
    <row r="8073" spans="36:311" x14ac:dyDescent="0.2">
      <c r="AJ8073" s="23"/>
      <c r="HH8073"/>
      <c r="IW8073" s="36"/>
      <c r="JI8073"/>
      <c r="JJ8073"/>
      <c r="KX8073" s="23"/>
      <c r="KY8073" s="23"/>
    </row>
    <row r="8074" spans="36:311" x14ac:dyDescent="0.2">
      <c r="AJ8074" s="23"/>
      <c r="HH8074"/>
      <c r="IW8074" s="36"/>
      <c r="JI8074"/>
      <c r="JJ8074"/>
      <c r="KX8074" s="23"/>
      <c r="KY8074" s="23"/>
    </row>
    <row r="8075" spans="36:311" x14ac:dyDescent="0.2">
      <c r="AJ8075" s="23"/>
      <c r="HH8075"/>
      <c r="IW8075" s="36"/>
      <c r="JI8075"/>
      <c r="JJ8075"/>
      <c r="KX8075" s="23"/>
      <c r="KY8075" s="23"/>
    </row>
    <row r="8076" spans="36:311" x14ac:dyDescent="0.2">
      <c r="AJ8076" s="23"/>
      <c r="HH8076"/>
      <c r="IW8076" s="36"/>
      <c r="JI8076"/>
      <c r="JJ8076"/>
      <c r="KX8076" s="23"/>
      <c r="KY8076" s="23"/>
    </row>
    <row r="8077" spans="36:311" x14ac:dyDescent="0.2">
      <c r="AJ8077" s="23"/>
      <c r="HH8077"/>
      <c r="IW8077" s="36"/>
      <c r="JI8077"/>
      <c r="JJ8077"/>
      <c r="KX8077" s="23"/>
      <c r="KY8077" s="23"/>
    </row>
    <row r="8078" spans="36:311" x14ac:dyDescent="0.2">
      <c r="AJ8078" s="23"/>
      <c r="HH8078"/>
      <c r="IW8078" s="36"/>
      <c r="JI8078"/>
      <c r="JJ8078"/>
      <c r="KX8078" s="23"/>
      <c r="KY8078" s="23"/>
    </row>
    <row r="8079" spans="36:311" x14ac:dyDescent="0.2">
      <c r="AJ8079" s="23"/>
      <c r="HH8079"/>
      <c r="IW8079" s="36"/>
      <c r="JI8079"/>
      <c r="JJ8079"/>
      <c r="KX8079" s="23"/>
      <c r="KY8079" s="23"/>
    </row>
    <row r="8080" spans="36:311" x14ac:dyDescent="0.2">
      <c r="AJ8080" s="23"/>
      <c r="HH8080"/>
      <c r="IW8080" s="36"/>
      <c r="JI8080"/>
      <c r="JJ8080"/>
      <c r="KX8080" s="23"/>
      <c r="KY8080" s="23"/>
    </row>
    <row r="8081" spans="36:311" x14ac:dyDescent="0.2">
      <c r="AJ8081" s="23"/>
      <c r="HH8081"/>
      <c r="IW8081" s="36"/>
      <c r="JI8081"/>
      <c r="JJ8081"/>
      <c r="KX8081" s="23"/>
      <c r="KY8081" s="23"/>
    </row>
    <row r="8082" spans="36:311" x14ac:dyDescent="0.2">
      <c r="AJ8082" s="23"/>
      <c r="HH8082"/>
      <c r="IW8082" s="36"/>
      <c r="JI8082"/>
      <c r="JJ8082"/>
      <c r="KX8082" s="23"/>
      <c r="KY8082" s="23"/>
    </row>
    <row r="8083" spans="36:311" x14ac:dyDescent="0.2">
      <c r="AJ8083" s="23"/>
      <c r="HH8083"/>
      <c r="IW8083" s="36"/>
      <c r="JI8083"/>
      <c r="JJ8083"/>
      <c r="KX8083" s="23"/>
      <c r="KY8083" s="23"/>
    </row>
    <row r="8084" spans="36:311" x14ac:dyDescent="0.2">
      <c r="AJ8084" s="23"/>
      <c r="HH8084"/>
      <c r="IW8084" s="36"/>
      <c r="JI8084"/>
      <c r="JJ8084"/>
      <c r="KX8084" s="23"/>
      <c r="KY8084" s="23"/>
    </row>
    <row r="8085" spans="36:311" x14ac:dyDescent="0.2">
      <c r="AJ8085" s="23"/>
      <c r="HH8085"/>
      <c r="IW8085" s="36"/>
      <c r="JI8085"/>
      <c r="JJ8085"/>
      <c r="KX8085" s="23"/>
      <c r="KY8085" s="23"/>
    </row>
    <row r="8086" spans="36:311" x14ac:dyDescent="0.2">
      <c r="AJ8086" s="23"/>
      <c r="HH8086"/>
      <c r="IW8086" s="36"/>
      <c r="JI8086"/>
      <c r="JJ8086"/>
      <c r="KX8086" s="23"/>
      <c r="KY8086" s="23"/>
    </row>
    <row r="8087" spans="36:311" x14ac:dyDescent="0.2">
      <c r="AJ8087" s="23"/>
      <c r="HH8087"/>
      <c r="IW8087" s="36"/>
      <c r="JI8087"/>
      <c r="JJ8087"/>
      <c r="KX8087" s="23"/>
      <c r="KY8087" s="23"/>
    </row>
    <row r="8088" spans="36:311" x14ac:dyDescent="0.2">
      <c r="AJ8088" s="23"/>
      <c r="HH8088"/>
      <c r="IW8088" s="36"/>
      <c r="JI8088"/>
      <c r="JJ8088"/>
      <c r="KX8088" s="23"/>
      <c r="KY8088" s="23"/>
    </row>
    <row r="8089" spans="36:311" x14ac:dyDescent="0.2">
      <c r="AJ8089" s="23"/>
      <c r="HH8089"/>
      <c r="IW8089" s="36"/>
      <c r="JI8089"/>
      <c r="JJ8089"/>
      <c r="KX8089" s="23"/>
      <c r="KY8089" s="23"/>
    </row>
    <row r="8090" spans="36:311" x14ac:dyDescent="0.2">
      <c r="AJ8090" s="23"/>
      <c r="HH8090"/>
      <c r="IW8090" s="36"/>
      <c r="JI8090"/>
      <c r="JJ8090"/>
      <c r="KX8090" s="23"/>
      <c r="KY8090" s="23"/>
    </row>
    <row r="8091" spans="36:311" x14ac:dyDescent="0.2">
      <c r="AJ8091" s="23"/>
      <c r="HH8091"/>
      <c r="IW8091" s="36"/>
      <c r="JI8091"/>
      <c r="JJ8091"/>
      <c r="KX8091" s="23"/>
      <c r="KY8091" s="23"/>
    </row>
    <row r="8092" spans="36:311" x14ac:dyDescent="0.2">
      <c r="AJ8092" s="23"/>
      <c r="HH8092"/>
      <c r="IW8092" s="36"/>
      <c r="JI8092"/>
      <c r="JJ8092"/>
      <c r="KX8092" s="23"/>
      <c r="KY8092" s="23"/>
    </row>
    <row r="8093" spans="36:311" x14ac:dyDescent="0.2">
      <c r="AJ8093" s="23"/>
      <c r="HH8093"/>
      <c r="IW8093" s="36"/>
      <c r="JI8093"/>
      <c r="JJ8093"/>
      <c r="KX8093" s="23"/>
      <c r="KY8093" s="23"/>
    </row>
    <row r="8094" spans="36:311" x14ac:dyDescent="0.2">
      <c r="AJ8094" s="23"/>
      <c r="HH8094"/>
      <c r="IW8094" s="36"/>
      <c r="JI8094"/>
      <c r="JJ8094"/>
      <c r="KX8094" s="23"/>
      <c r="KY8094" s="23"/>
    </row>
    <row r="8095" spans="36:311" x14ac:dyDescent="0.2">
      <c r="AJ8095" s="23"/>
      <c r="HH8095"/>
      <c r="IW8095" s="36"/>
      <c r="JI8095"/>
      <c r="JJ8095"/>
      <c r="KX8095" s="23"/>
      <c r="KY8095" s="23"/>
    </row>
    <row r="8096" spans="36:311" x14ac:dyDescent="0.2">
      <c r="AJ8096" s="23"/>
      <c r="HH8096"/>
      <c r="IW8096" s="36"/>
      <c r="JI8096"/>
      <c r="JJ8096"/>
      <c r="KX8096" s="23"/>
      <c r="KY8096" s="23"/>
    </row>
    <row r="8097" spans="36:311" x14ac:dyDescent="0.2">
      <c r="AJ8097" s="23"/>
      <c r="HH8097"/>
      <c r="IW8097" s="36"/>
      <c r="JI8097"/>
      <c r="JJ8097"/>
      <c r="KX8097" s="23"/>
      <c r="KY8097" s="23"/>
    </row>
    <row r="8098" spans="36:311" x14ac:dyDescent="0.2">
      <c r="AJ8098" s="23"/>
      <c r="HH8098"/>
      <c r="IW8098" s="36"/>
      <c r="JI8098"/>
      <c r="JJ8098"/>
      <c r="KX8098" s="23"/>
      <c r="KY8098" s="23"/>
    </row>
    <row r="8099" spans="36:311" x14ac:dyDescent="0.2">
      <c r="AJ8099" s="23"/>
      <c r="HH8099"/>
      <c r="IW8099" s="36"/>
      <c r="JI8099"/>
      <c r="JJ8099"/>
      <c r="KX8099" s="23"/>
      <c r="KY8099" s="23"/>
    </row>
    <row r="8100" spans="36:311" x14ac:dyDescent="0.2">
      <c r="AJ8100" s="23"/>
      <c r="HH8100"/>
      <c r="IW8100" s="36"/>
      <c r="JI8100"/>
      <c r="JJ8100"/>
      <c r="KX8100" s="23"/>
      <c r="KY8100" s="23"/>
    </row>
    <row r="8101" spans="36:311" x14ac:dyDescent="0.2">
      <c r="AJ8101" s="23"/>
      <c r="HH8101"/>
      <c r="IW8101" s="36"/>
      <c r="JI8101"/>
      <c r="JJ8101"/>
      <c r="KX8101" s="23"/>
      <c r="KY8101" s="23"/>
    </row>
    <row r="8102" spans="36:311" x14ac:dyDescent="0.2">
      <c r="AJ8102" s="23"/>
      <c r="HH8102"/>
      <c r="IW8102" s="36"/>
      <c r="JI8102"/>
      <c r="JJ8102"/>
      <c r="KX8102" s="23"/>
      <c r="KY8102" s="23"/>
    </row>
    <row r="8103" spans="36:311" x14ac:dyDescent="0.2">
      <c r="AJ8103" s="23"/>
      <c r="HH8103"/>
      <c r="IW8103" s="36"/>
      <c r="JI8103"/>
      <c r="JJ8103"/>
      <c r="KX8103" s="23"/>
      <c r="KY8103" s="23"/>
    </row>
    <row r="8104" spans="36:311" x14ac:dyDescent="0.2">
      <c r="AJ8104" s="23"/>
      <c r="HH8104"/>
      <c r="IW8104" s="36"/>
      <c r="JI8104"/>
      <c r="JJ8104"/>
      <c r="KX8104" s="23"/>
      <c r="KY8104" s="23"/>
    </row>
    <row r="8105" spans="36:311" x14ac:dyDescent="0.2">
      <c r="AJ8105" s="23"/>
      <c r="HH8105"/>
      <c r="IW8105" s="36"/>
      <c r="JI8105"/>
      <c r="JJ8105"/>
      <c r="KX8105" s="23"/>
      <c r="KY8105" s="23"/>
    </row>
    <row r="8106" spans="36:311" x14ac:dyDescent="0.2">
      <c r="AJ8106" s="23"/>
      <c r="HH8106"/>
      <c r="IW8106" s="36"/>
      <c r="JI8106"/>
      <c r="JJ8106"/>
      <c r="KX8106" s="23"/>
      <c r="KY8106" s="23"/>
    </row>
    <row r="8107" spans="36:311" x14ac:dyDescent="0.2">
      <c r="AJ8107" s="23"/>
      <c r="HH8107"/>
      <c r="IW8107" s="36"/>
      <c r="JI8107"/>
      <c r="JJ8107"/>
      <c r="KX8107" s="23"/>
      <c r="KY8107" s="23"/>
    </row>
    <row r="8108" spans="36:311" x14ac:dyDescent="0.2">
      <c r="AJ8108" s="23"/>
      <c r="HH8108"/>
      <c r="IW8108" s="36"/>
      <c r="JI8108"/>
      <c r="JJ8108"/>
      <c r="KX8108" s="23"/>
      <c r="KY8108" s="23"/>
    </row>
    <row r="8109" spans="36:311" x14ac:dyDescent="0.2">
      <c r="AJ8109" s="23"/>
      <c r="HH8109"/>
      <c r="IW8109" s="36"/>
      <c r="JI8109"/>
      <c r="JJ8109"/>
      <c r="KX8109" s="23"/>
      <c r="KY8109" s="23"/>
    </row>
    <row r="8110" spans="36:311" x14ac:dyDescent="0.2">
      <c r="AJ8110" s="23"/>
      <c r="HH8110"/>
      <c r="IW8110" s="36"/>
      <c r="JI8110"/>
      <c r="JJ8110"/>
      <c r="KX8110" s="23"/>
      <c r="KY8110" s="23"/>
    </row>
    <row r="8111" spans="36:311" x14ac:dyDescent="0.2">
      <c r="AJ8111" s="23"/>
      <c r="HH8111"/>
      <c r="IW8111" s="36"/>
      <c r="JI8111"/>
      <c r="JJ8111"/>
      <c r="KX8111" s="23"/>
      <c r="KY8111" s="23"/>
    </row>
    <row r="8112" spans="36:311" x14ac:dyDescent="0.2">
      <c r="AJ8112" s="23"/>
      <c r="HH8112"/>
      <c r="IW8112" s="36"/>
      <c r="JI8112"/>
      <c r="JJ8112"/>
      <c r="KX8112" s="23"/>
      <c r="KY8112" s="23"/>
    </row>
    <row r="8113" spans="36:311" x14ac:dyDescent="0.2">
      <c r="AJ8113" s="23"/>
      <c r="HH8113"/>
      <c r="IW8113" s="36"/>
      <c r="JI8113"/>
      <c r="JJ8113"/>
      <c r="KX8113" s="23"/>
      <c r="KY8113" s="23"/>
    </row>
    <row r="8114" spans="36:311" x14ac:dyDescent="0.2">
      <c r="AJ8114" s="23"/>
      <c r="HH8114"/>
      <c r="IW8114" s="36"/>
      <c r="JI8114"/>
      <c r="JJ8114"/>
      <c r="KX8114" s="23"/>
      <c r="KY8114" s="23"/>
    </row>
    <row r="8115" spans="36:311" x14ac:dyDescent="0.2">
      <c r="AJ8115" s="23"/>
      <c r="HH8115"/>
      <c r="IW8115" s="36"/>
      <c r="JI8115"/>
      <c r="JJ8115"/>
      <c r="KX8115" s="23"/>
      <c r="KY8115" s="23"/>
    </row>
    <row r="8116" spans="36:311" x14ac:dyDescent="0.2">
      <c r="AJ8116" s="23"/>
      <c r="HH8116"/>
      <c r="IW8116" s="36"/>
      <c r="JI8116"/>
      <c r="JJ8116"/>
      <c r="KX8116" s="23"/>
      <c r="KY8116" s="23"/>
    </row>
    <row r="8117" spans="36:311" x14ac:dyDescent="0.2">
      <c r="AJ8117" s="23"/>
      <c r="HH8117"/>
      <c r="IW8117" s="36"/>
      <c r="JI8117"/>
      <c r="JJ8117"/>
      <c r="KX8117" s="23"/>
      <c r="KY8117" s="23"/>
    </row>
    <row r="8118" spans="36:311" x14ac:dyDescent="0.2">
      <c r="AJ8118" s="23"/>
      <c r="HH8118"/>
      <c r="IW8118" s="36"/>
      <c r="JI8118"/>
      <c r="JJ8118"/>
      <c r="KX8118" s="23"/>
      <c r="KY8118" s="23"/>
    </row>
    <row r="8119" spans="36:311" x14ac:dyDescent="0.2">
      <c r="AJ8119" s="23"/>
      <c r="HH8119"/>
      <c r="IW8119" s="36"/>
      <c r="JI8119"/>
      <c r="JJ8119"/>
      <c r="KX8119" s="23"/>
      <c r="KY8119" s="23"/>
    </row>
    <row r="8120" spans="36:311" x14ac:dyDescent="0.2">
      <c r="AJ8120" s="23"/>
      <c r="HH8120"/>
      <c r="IW8120" s="36"/>
      <c r="JI8120"/>
      <c r="JJ8120"/>
      <c r="KX8120" s="23"/>
      <c r="KY8120" s="23"/>
    </row>
    <row r="8121" spans="36:311" x14ac:dyDescent="0.2">
      <c r="AJ8121" s="23"/>
      <c r="HH8121"/>
      <c r="IW8121" s="36"/>
      <c r="JI8121"/>
      <c r="JJ8121"/>
      <c r="KX8121" s="23"/>
      <c r="KY8121" s="23"/>
    </row>
    <row r="8122" spans="36:311" x14ac:dyDescent="0.2">
      <c r="AJ8122" s="23"/>
      <c r="HH8122"/>
      <c r="IW8122" s="36"/>
      <c r="JI8122"/>
      <c r="JJ8122"/>
      <c r="KX8122" s="23"/>
      <c r="KY8122" s="23"/>
    </row>
    <row r="8123" spans="36:311" x14ac:dyDescent="0.2">
      <c r="AJ8123" s="23"/>
      <c r="HH8123"/>
      <c r="IW8123" s="36"/>
      <c r="JI8123"/>
      <c r="JJ8123"/>
      <c r="KX8123" s="23"/>
      <c r="KY8123" s="23"/>
    </row>
    <row r="8124" spans="36:311" x14ac:dyDescent="0.2">
      <c r="AJ8124" s="23"/>
      <c r="HH8124"/>
      <c r="IW8124" s="36"/>
      <c r="JI8124"/>
      <c r="JJ8124"/>
      <c r="KX8124" s="23"/>
      <c r="KY8124" s="23"/>
    </row>
    <row r="8125" spans="36:311" x14ac:dyDescent="0.2">
      <c r="AJ8125" s="23"/>
      <c r="HH8125"/>
      <c r="IW8125" s="36"/>
      <c r="JI8125"/>
      <c r="JJ8125"/>
      <c r="KX8125" s="23"/>
      <c r="KY8125" s="23"/>
    </row>
    <row r="8126" spans="36:311" x14ac:dyDescent="0.2">
      <c r="AJ8126" s="23"/>
      <c r="HH8126"/>
      <c r="IW8126" s="36"/>
      <c r="JI8126"/>
      <c r="JJ8126"/>
      <c r="KX8126" s="23"/>
      <c r="KY8126" s="23"/>
    </row>
    <row r="8127" spans="36:311" x14ac:dyDescent="0.2">
      <c r="AJ8127" s="23"/>
      <c r="HH8127"/>
      <c r="IW8127" s="36"/>
      <c r="JI8127"/>
      <c r="JJ8127"/>
      <c r="KX8127" s="23"/>
      <c r="KY8127" s="23"/>
    </row>
    <row r="8128" spans="36:311" x14ac:dyDescent="0.2">
      <c r="AJ8128" s="23"/>
      <c r="HH8128"/>
      <c r="IW8128" s="36"/>
      <c r="JI8128"/>
      <c r="JJ8128"/>
      <c r="KX8128" s="23"/>
      <c r="KY8128" s="23"/>
    </row>
    <row r="8129" spans="36:311" x14ac:dyDescent="0.2">
      <c r="AJ8129" s="23"/>
      <c r="HH8129"/>
      <c r="IW8129" s="36"/>
      <c r="JI8129"/>
      <c r="JJ8129"/>
      <c r="KX8129" s="23"/>
      <c r="KY8129" s="23"/>
    </row>
    <row r="8130" spans="36:311" x14ac:dyDescent="0.2">
      <c r="AJ8130" s="23"/>
      <c r="HH8130"/>
      <c r="IW8130" s="36"/>
      <c r="JI8130"/>
      <c r="JJ8130"/>
      <c r="KX8130" s="23"/>
      <c r="KY8130" s="23"/>
    </row>
    <row r="8131" spans="36:311" x14ac:dyDescent="0.2">
      <c r="AJ8131" s="23"/>
      <c r="HH8131"/>
      <c r="IW8131" s="36"/>
      <c r="JI8131"/>
      <c r="JJ8131"/>
      <c r="KX8131" s="23"/>
      <c r="KY8131" s="23"/>
    </row>
    <row r="8132" spans="36:311" x14ac:dyDescent="0.2">
      <c r="AJ8132" s="23"/>
      <c r="HH8132"/>
      <c r="IW8132" s="36"/>
      <c r="JI8132"/>
      <c r="JJ8132"/>
      <c r="KX8132" s="23"/>
      <c r="KY8132" s="23"/>
    </row>
    <row r="8133" spans="36:311" x14ac:dyDescent="0.2">
      <c r="AJ8133" s="23"/>
      <c r="HH8133"/>
      <c r="IW8133" s="36"/>
      <c r="JI8133"/>
      <c r="JJ8133"/>
      <c r="KX8133" s="23"/>
      <c r="KY8133" s="23"/>
    </row>
    <row r="8134" spans="36:311" x14ac:dyDescent="0.2">
      <c r="AJ8134" s="23"/>
      <c r="HH8134"/>
      <c r="IW8134" s="36"/>
      <c r="JI8134"/>
      <c r="JJ8134"/>
      <c r="KX8134" s="23"/>
      <c r="KY8134" s="23"/>
    </row>
    <row r="8135" spans="36:311" x14ac:dyDescent="0.2">
      <c r="AJ8135" s="23"/>
      <c r="HH8135"/>
      <c r="IW8135" s="36"/>
      <c r="JI8135"/>
      <c r="JJ8135"/>
      <c r="KX8135" s="23"/>
      <c r="KY8135" s="23"/>
    </row>
    <row r="8136" spans="36:311" x14ac:dyDescent="0.2">
      <c r="AJ8136" s="23"/>
      <c r="HH8136"/>
      <c r="IW8136" s="36"/>
      <c r="JI8136"/>
      <c r="JJ8136"/>
      <c r="KX8136" s="23"/>
      <c r="KY8136" s="23"/>
    </row>
    <row r="8137" spans="36:311" x14ac:dyDescent="0.2">
      <c r="AJ8137" s="23"/>
      <c r="HH8137"/>
      <c r="IW8137" s="36"/>
      <c r="JI8137"/>
      <c r="JJ8137"/>
      <c r="KX8137" s="23"/>
      <c r="KY8137" s="23"/>
    </row>
    <row r="8138" spans="36:311" x14ac:dyDescent="0.2">
      <c r="AJ8138" s="23"/>
      <c r="HH8138"/>
      <c r="IW8138" s="36"/>
      <c r="JI8138"/>
      <c r="JJ8138"/>
      <c r="KX8138" s="23"/>
      <c r="KY8138" s="23"/>
    </row>
    <row r="8139" spans="36:311" x14ac:dyDescent="0.2">
      <c r="AJ8139" s="23"/>
      <c r="HH8139"/>
      <c r="IW8139" s="36"/>
      <c r="JI8139"/>
      <c r="JJ8139"/>
      <c r="KX8139" s="23"/>
      <c r="KY8139" s="23"/>
    </row>
    <row r="8140" spans="36:311" x14ac:dyDescent="0.2">
      <c r="AJ8140" s="23"/>
      <c r="HH8140"/>
      <c r="IW8140" s="36"/>
      <c r="JI8140"/>
      <c r="JJ8140"/>
      <c r="KX8140" s="23"/>
      <c r="KY8140" s="23"/>
    </row>
    <row r="8141" spans="36:311" x14ac:dyDescent="0.2">
      <c r="AJ8141" s="23"/>
      <c r="HH8141"/>
      <c r="IW8141" s="36"/>
      <c r="JI8141"/>
      <c r="JJ8141"/>
      <c r="KX8141" s="23"/>
      <c r="KY8141" s="23"/>
    </row>
    <row r="8142" spans="36:311" x14ac:dyDescent="0.2">
      <c r="AJ8142" s="23"/>
      <c r="HH8142"/>
      <c r="IW8142" s="36"/>
      <c r="JI8142"/>
      <c r="JJ8142"/>
      <c r="KX8142" s="23"/>
      <c r="KY8142" s="23"/>
    </row>
    <row r="8143" spans="36:311" x14ac:dyDescent="0.2">
      <c r="AJ8143" s="23"/>
      <c r="HH8143"/>
      <c r="IW8143" s="36"/>
      <c r="JI8143"/>
      <c r="JJ8143"/>
      <c r="KX8143" s="23"/>
      <c r="KY8143" s="23"/>
    </row>
    <row r="8144" spans="36:311" x14ac:dyDescent="0.2">
      <c r="AJ8144" s="23"/>
      <c r="HH8144"/>
      <c r="IW8144" s="36"/>
      <c r="JI8144"/>
      <c r="JJ8144"/>
      <c r="KX8144" s="23"/>
      <c r="KY8144" s="23"/>
    </row>
    <row r="8145" spans="36:311" x14ac:dyDescent="0.2">
      <c r="AJ8145" s="23"/>
      <c r="HH8145"/>
      <c r="IW8145" s="36"/>
      <c r="JI8145"/>
      <c r="JJ8145"/>
      <c r="KX8145" s="23"/>
      <c r="KY8145" s="23"/>
    </row>
    <row r="8146" spans="36:311" x14ac:dyDescent="0.2">
      <c r="AJ8146" s="23"/>
      <c r="HH8146"/>
      <c r="IW8146" s="36"/>
      <c r="JI8146"/>
      <c r="JJ8146"/>
      <c r="KX8146" s="23"/>
      <c r="KY8146" s="23"/>
    </row>
    <row r="8147" spans="36:311" x14ac:dyDescent="0.2">
      <c r="AJ8147" s="23"/>
      <c r="HH8147"/>
      <c r="IW8147" s="36"/>
      <c r="JI8147"/>
      <c r="JJ8147"/>
      <c r="KX8147" s="23"/>
      <c r="KY8147" s="23"/>
    </row>
    <row r="8148" spans="36:311" x14ac:dyDescent="0.2">
      <c r="AJ8148" s="23"/>
      <c r="HH8148"/>
      <c r="IW8148" s="36"/>
      <c r="JI8148"/>
      <c r="JJ8148"/>
      <c r="KX8148" s="23"/>
      <c r="KY8148" s="23"/>
    </row>
    <row r="8149" spans="36:311" x14ac:dyDescent="0.2">
      <c r="AJ8149" s="23"/>
      <c r="HH8149"/>
      <c r="IW8149" s="36"/>
      <c r="JI8149"/>
      <c r="JJ8149"/>
      <c r="KX8149" s="23"/>
      <c r="KY8149" s="23"/>
    </row>
    <row r="8150" spans="36:311" x14ac:dyDescent="0.2">
      <c r="AJ8150" s="23"/>
      <c r="HH8150"/>
      <c r="IW8150" s="36"/>
      <c r="JI8150"/>
      <c r="JJ8150"/>
      <c r="KX8150" s="23"/>
      <c r="KY8150" s="23"/>
    </row>
    <row r="8151" spans="36:311" x14ac:dyDescent="0.2">
      <c r="AJ8151" s="23"/>
      <c r="HH8151"/>
      <c r="IW8151" s="36"/>
      <c r="JI8151"/>
      <c r="JJ8151"/>
      <c r="KX8151" s="23"/>
      <c r="KY8151" s="23"/>
    </row>
    <row r="8152" spans="36:311" x14ac:dyDescent="0.2">
      <c r="AJ8152" s="23"/>
      <c r="HH8152"/>
      <c r="IW8152" s="36"/>
      <c r="JI8152"/>
      <c r="JJ8152"/>
      <c r="KX8152" s="23"/>
      <c r="KY8152" s="23"/>
    </row>
    <row r="8153" spans="36:311" x14ac:dyDescent="0.2">
      <c r="AJ8153" s="23"/>
      <c r="HH8153"/>
      <c r="IW8153" s="36"/>
      <c r="JI8153"/>
      <c r="JJ8153"/>
      <c r="KX8153" s="23"/>
      <c r="KY8153" s="23"/>
    </row>
    <row r="8154" spans="36:311" x14ac:dyDescent="0.2">
      <c r="AJ8154" s="23"/>
      <c r="HH8154"/>
      <c r="IW8154" s="36"/>
      <c r="JI8154"/>
      <c r="JJ8154"/>
      <c r="KX8154" s="23"/>
      <c r="KY8154" s="23"/>
    </row>
    <row r="8155" spans="36:311" x14ac:dyDescent="0.2">
      <c r="AJ8155" s="23"/>
      <c r="HH8155"/>
      <c r="IW8155" s="36"/>
      <c r="JI8155"/>
      <c r="JJ8155"/>
      <c r="KX8155" s="23"/>
      <c r="KY8155" s="23"/>
    </row>
    <row r="8156" spans="36:311" x14ac:dyDescent="0.2">
      <c r="AJ8156" s="23"/>
      <c r="HH8156"/>
      <c r="IW8156" s="36"/>
      <c r="JI8156"/>
      <c r="JJ8156"/>
      <c r="KX8156" s="23"/>
      <c r="KY8156" s="23"/>
    </row>
    <row r="8157" spans="36:311" x14ac:dyDescent="0.2">
      <c r="AJ8157" s="23"/>
      <c r="HH8157"/>
      <c r="IW8157" s="36"/>
      <c r="JI8157"/>
      <c r="JJ8157"/>
      <c r="KX8157" s="23"/>
      <c r="KY8157" s="23"/>
    </row>
    <row r="8158" spans="36:311" x14ac:dyDescent="0.2">
      <c r="AJ8158" s="23"/>
      <c r="HH8158"/>
      <c r="IW8158" s="36"/>
      <c r="JI8158"/>
      <c r="JJ8158"/>
      <c r="KX8158" s="23"/>
      <c r="KY8158" s="23"/>
    </row>
    <row r="8159" spans="36:311" x14ac:dyDescent="0.2">
      <c r="AJ8159" s="23"/>
      <c r="HH8159"/>
      <c r="IW8159" s="36"/>
      <c r="JI8159"/>
      <c r="JJ8159"/>
      <c r="KX8159" s="23"/>
      <c r="KY8159" s="23"/>
    </row>
    <row r="8160" spans="36:311" x14ac:dyDescent="0.2">
      <c r="AJ8160" s="23"/>
      <c r="HH8160"/>
      <c r="IW8160" s="36"/>
      <c r="JI8160"/>
      <c r="JJ8160"/>
      <c r="KX8160" s="23"/>
      <c r="KY8160" s="23"/>
    </row>
    <row r="8161" spans="36:311" x14ac:dyDescent="0.2">
      <c r="AJ8161" s="23"/>
      <c r="HH8161"/>
      <c r="IW8161" s="36"/>
      <c r="JI8161"/>
      <c r="JJ8161"/>
      <c r="KX8161" s="23"/>
      <c r="KY8161" s="23"/>
    </row>
    <row r="8162" spans="36:311" x14ac:dyDescent="0.2">
      <c r="AJ8162" s="23"/>
      <c r="HH8162"/>
      <c r="IW8162" s="36"/>
      <c r="JI8162"/>
      <c r="JJ8162"/>
      <c r="KX8162" s="23"/>
      <c r="KY8162" s="23"/>
    </row>
    <row r="8163" spans="36:311" x14ac:dyDescent="0.2">
      <c r="AJ8163" s="23"/>
      <c r="HH8163"/>
      <c r="IW8163" s="36"/>
      <c r="JI8163"/>
      <c r="JJ8163"/>
      <c r="KX8163" s="23"/>
      <c r="KY8163" s="23"/>
    </row>
    <row r="8164" spans="36:311" x14ac:dyDescent="0.2">
      <c r="AJ8164" s="23"/>
      <c r="HH8164"/>
      <c r="IW8164" s="36"/>
      <c r="JI8164"/>
      <c r="JJ8164"/>
      <c r="KX8164" s="23"/>
      <c r="KY8164" s="23"/>
    </row>
    <row r="8165" spans="36:311" x14ac:dyDescent="0.2">
      <c r="AJ8165" s="23"/>
      <c r="HH8165"/>
      <c r="IW8165" s="36"/>
      <c r="JI8165"/>
      <c r="JJ8165"/>
      <c r="KX8165" s="23"/>
      <c r="KY8165" s="23"/>
    </row>
    <row r="8166" spans="36:311" x14ac:dyDescent="0.2">
      <c r="AJ8166" s="23"/>
      <c r="HH8166"/>
      <c r="IW8166" s="36"/>
      <c r="JI8166"/>
      <c r="JJ8166"/>
      <c r="KX8166" s="23"/>
      <c r="KY8166" s="23"/>
    </row>
    <row r="8167" spans="36:311" x14ac:dyDescent="0.2">
      <c r="AJ8167" s="23"/>
      <c r="HH8167"/>
      <c r="IW8167" s="36"/>
      <c r="JI8167"/>
      <c r="JJ8167"/>
      <c r="KX8167" s="23"/>
      <c r="KY8167" s="23"/>
    </row>
    <row r="8168" spans="36:311" x14ac:dyDescent="0.2">
      <c r="AJ8168" s="23"/>
      <c r="HH8168"/>
      <c r="IW8168" s="36"/>
      <c r="JI8168"/>
      <c r="JJ8168"/>
      <c r="KX8168" s="23"/>
      <c r="KY8168" s="23"/>
    </row>
    <row r="8169" spans="36:311" x14ac:dyDescent="0.2">
      <c r="AJ8169" s="23"/>
      <c r="HH8169"/>
      <c r="IW8169" s="36"/>
      <c r="JI8169"/>
      <c r="JJ8169"/>
      <c r="KX8169" s="23"/>
      <c r="KY8169" s="23"/>
    </row>
    <row r="8170" spans="36:311" x14ac:dyDescent="0.2">
      <c r="AJ8170" s="23"/>
      <c r="HH8170"/>
      <c r="IW8170" s="36"/>
      <c r="JI8170"/>
      <c r="JJ8170"/>
      <c r="KX8170" s="23"/>
      <c r="KY8170" s="23"/>
    </row>
    <row r="8171" spans="36:311" x14ac:dyDescent="0.2">
      <c r="AJ8171" s="23"/>
      <c r="HH8171"/>
      <c r="IW8171" s="36"/>
      <c r="JI8171"/>
      <c r="JJ8171"/>
      <c r="KX8171" s="23"/>
      <c r="KY8171" s="23"/>
    </row>
    <row r="8172" spans="36:311" x14ac:dyDescent="0.2">
      <c r="AJ8172" s="23"/>
      <c r="HH8172"/>
      <c r="IW8172" s="36"/>
      <c r="JI8172"/>
      <c r="JJ8172"/>
      <c r="KX8172" s="23"/>
      <c r="KY8172" s="23"/>
    </row>
    <row r="8173" spans="36:311" x14ac:dyDescent="0.2">
      <c r="AJ8173" s="23"/>
      <c r="HH8173"/>
      <c r="IW8173" s="36"/>
      <c r="JI8173"/>
      <c r="JJ8173"/>
      <c r="KX8173" s="23"/>
      <c r="KY8173" s="23"/>
    </row>
    <row r="8174" spans="36:311" x14ac:dyDescent="0.2">
      <c r="AJ8174" s="23"/>
      <c r="HH8174"/>
      <c r="IW8174" s="36"/>
      <c r="JI8174"/>
      <c r="JJ8174"/>
      <c r="KX8174" s="23"/>
      <c r="KY8174" s="23"/>
    </row>
    <row r="8175" spans="36:311" x14ac:dyDescent="0.2">
      <c r="AJ8175" s="23"/>
      <c r="HH8175"/>
      <c r="IW8175" s="36"/>
      <c r="JI8175"/>
      <c r="JJ8175"/>
      <c r="KX8175" s="23"/>
      <c r="KY8175" s="23"/>
    </row>
    <row r="8176" spans="36:311" x14ac:dyDescent="0.2">
      <c r="AJ8176" s="23"/>
      <c r="HH8176"/>
      <c r="IW8176" s="36"/>
      <c r="JI8176"/>
      <c r="JJ8176"/>
      <c r="KX8176" s="23"/>
      <c r="KY8176" s="23"/>
    </row>
    <row r="8177" spans="36:311" x14ac:dyDescent="0.2">
      <c r="AJ8177" s="23"/>
      <c r="HH8177"/>
      <c r="IW8177" s="36"/>
      <c r="JI8177"/>
      <c r="JJ8177"/>
      <c r="KX8177" s="23"/>
      <c r="KY8177" s="23"/>
    </row>
    <row r="8178" spans="36:311" x14ac:dyDescent="0.2">
      <c r="AJ8178" s="23"/>
      <c r="HH8178"/>
      <c r="IW8178" s="36"/>
      <c r="JI8178"/>
      <c r="JJ8178"/>
      <c r="KX8178" s="23"/>
      <c r="KY8178" s="23"/>
    </row>
    <row r="8179" spans="36:311" x14ac:dyDescent="0.2">
      <c r="AJ8179" s="23"/>
      <c r="HH8179"/>
      <c r="IW8179" s="36"/>
      <c r="JI8179"/>
      <c r="JJ8179"/>
      <c r="KX8179" s="23"/>
      <c r="KY8179" s="23"/>
    </row>
    <row r="8180" spans="36:311" x14ac:dyDescent="0.2">
      <c r="AJ8180" s="23"/>
      <c r="HH8180"/>
      <c r="IW8180" s="36"/>
      <c r="JI8180"/>
      <c r="JJ8180"/>
      <c r="KX8180" s="23"/>
      <c r="KY8180" s="23"/>
    </row>
    <row r="8181" spans="36:311" x14ac:dyDescent="0.2">
      <c r="AJ8181" s="23"/>
      <c r="HH8181"/>
      <c r="IW8181" s="36"/>
      <c r="JI8181"/>
      <c r="JJ8181"/>
      <c r="KX8181" s="23"/>
      <c r="KY8181" s="23"/>
    </row>
    <row r="8182" spans="36:311" x14ac:dyDescent="0.2">
      <c r="AJ8182" s="23"/>
      <c r="HH8182"/>
      <c r="IW8182" s="36"/>
      <c r="JI8182"/>
      <c r="JJ8182"/>
      <c r="KX8182" s="23"/>
      <c r="KY8182" s="23"/>
    </row>
    <row r="8183" spans="36:311" x14ac:dyDescent="0.2">
      <c r="AJ8183" s="23"/>
      <c r="HH8183"/>
      <c r="IW8183" s="36"/>
      <c r="JI8183"/>
      <c r="JJ8183"/>
      <c r="KX8183" s="23"/>
      <c r="KY8183" s="23"/>
    </row>
    <row r="8184" spans="36:311" x14ac:dyDescent="0.2">
      <c r="AJ8184" s="23"/>
      <c r="HH8184"/>
      <c r="IW8184" s="36"/>
      <c r="JI8184"/>
      <c r="JJ8184"/>
      <c r="KX8184" s="23"/>
      <c r="KY8184" s="23"/>
    </row>
    <row r="8185" spans="36:311" x14ac:dyDescent="0.2">
      <c r="AJ8185" s="23"/>
      <c r="HH8185"/>
      <c r="IW8185" s="36"/>
      <c r="JI8185"/>
      <c r="JJ8185"/>
      <c r="KX8185" s="23"/>
      <c r="KY8185" s="23"/>
    </row>
    <row r="8186" spans="36:311" x14ac:dyDescent="0.2">
      <c r="AJ8186" s="23"/>
      <c r="HH8186"/>
      <c r="IW8186" s="36"/>
      <c r="JI8186"/>
      <c r="JJ8186"/>
      <c r="KX8186" s="23"/>
      <c r="KY8186" s="23"/>
    </row>
    <row r="8187" spans="36:311" x14ac:dyDescent="0.2">
      <c r="AJ8187" s="23"/>
      <c r="HH8187"/>
      <c r="IW8187" s="36"/>
      <c r="JI8187"/>
      <c r="JJ8187"/>
      <c r="KX8187" s="23"/>
      <c r="KY8187" s="23"/>
    </row>
    <row r="8188" spans="36:311" x14ac:dyDescent="0.2">
      <c r="AJ8188" s="23"/>
      <c r="HH8188"/>
      <c r="IW8188" s="36"/>
      <c r="JI8188"/>
      <c r="JJ8188"/>
      <c r="KX8188" s="23"/>
      <c r="KY8188" s="23"/>
    </row>
    <row r="8189" spans="36:311" x14ac:dyDescent="0.2">
      <c r="AJ8189" s="23"/>
      <c r="HH8189"/>
      <c r="IW8189" s="36"/>
      <c r="JI8189"/>
      <c r="JJ8189"/>
      <c r="KX8189" s="23"/>
      <c r="KY8189" s="23"/>
    </row>
    <row r="8190" spans="36:311" x14ac:dyDescent="0.2">
      <c r="AJ8190" s="23"/>
      <c r="HH8190"/>
      <c r="IW8190" s="36"/>
      <c r="JI8190"/>
      <c r="JJ8190"/>
      <c r="KX8190" s="23"/>
      <c r="KY8190" s="23"/>
    </row>
    <row r="8191" spans="36:311" x14ac:dyDescent="0.2">
      <c r="AJ8191" s="23"/>
      <c r="HH8191"/>
      <c r="IW8191" s="36"/>
      <c r="JI8191"/>
      <c r="JJ8191"/>
      <c r="KX8191" s="23"/>
      <c r="KY8191" s="23"/>
    </row>
    <row r="8192" spans="36:311" x14ac:dyDescent="0.2">
      <c r="AJ8192" s="23"/>
      <c r="HH8192"/>
      <c r="IW8192" s="36"/>
      <c r="JI8192"/>
      <c r="JJ8192"/>
      <c r="KX8192" s="23"/>
      <c r="KY8192" s="23"/>
    </row>
    <row r="8193" spans="36:311" x14ac:dyDescent="0.2">
      <c r="AJ8193" s="23"/>
      <c r="HH8193"/>
      <c r="IW8193" s="36"/>
      <c r="JI8193"/>
      <c r="JJ8193"/>
      <c r="KX8193" s="23"/>
      <c r="KY8193" s="23"/>
    </row>
    <row r="8194" spans="36:311" x14ac:dyDescent="0.2">
      <c r="AJ8194" s="23"/>
      <c r="HH8194"/>
      <c r="IW8194" s="36"/>
      <c r="JI8194"/>
      <c r="JJ8194"/>
      <c r="KX8194" s="23"/>
      <c r="KY8194" s="23"/>
    </row>
    <row r="8195" spans="36:311" x14ac:dyDescent="0.2">
      <c r="AJ8195" s="23"/>
      <c r="HH8195"/>
      <c r="IW8195" s="36"/>
      <c r="JI8195"/>
      <c r="JJ8195"/>
      <c r="KX8195" s="23"/>
      <c r="KY8195" s="23"/>
    </row>
    <row r="8196" spans="36:311" x14ac:dyDescent="0.2">
      <c r="AJ8196" s="23"/>
      <c r="HH8196"/>
      <c r="IW8196" s="36"/>
      <c r="JI8196"/>
      <c r="JJ8196"/>
      <c r="KX8196" s="23"/>
      <c r="KY8196" s="23"/>
    </row>
    <row r="8197" spans="36:311" x14ac:dyDescent="0.2">
      <c r="AJ8197" s="23"/>
      <c r="HH8197"/>
      <c r="IW8197" s="36"/>
      <c r="JI8197"/>
      <c r="JJ8197"/>
      <c r="KX8197" s="23"/>
      <c r="KY8197" s="23"/>
    </row>
    <row r="8198" spans="36:311" x14ac:dyDescent="0.2">
      <c r="AJ8198" s="23"/>
      <c r="HH8198"/>
      <c r="IW8198" s="36"/>
      <c r="JI8198"/>
      <c r="JJ8198"/>
      <c r="KX8198" s="23"/>
      <c r="KY8198" s="23"/>
    </row>
    <row r="8199" spans="36:311" x14ac:dyDescent="0.2">
      <c r="AJ8199" s="23"/>
      <c r="HH8199"/>
      <c r="IW8199" s="36"/>
      <c r="JI8199"/>
      <c r="JJ8199"/>
      <c r="KX8199" s="23"/>
      <c r="KY8199" s="23"/>
    </row>
    <row r="8200" spans="36:311" x14ac:dyDescent="0.2">
      <c r="AJ8200" s="23"/>
      <c r="HH8200"/>
      <c r="IW8200" s="36"/>
      <c r="JI8200"/>
      <c r="JJ8200"/>
      <c r="KX8200" s="23"/>
      <c r="KY8200" s="23"/>
    </row>
    <row r="8201" spans="36:311" x14ac:dyDescent="0.2">
      <c r="AJ8201" s="23"/>
      <c r="HH8201"/>
      <c r="IW8201" s="36"/>
      <c r="JI8201"/>
      <c r="JJ8201"/>
      <c r="KX8201" s="23"/>
      <c r="KY8201" s="23"/>
    </row>
    <row r="8202" spans="36:311" x14ac:dyDescent="0.2">
      <c r="AJ8202" s="23"/>
      <c r="HH8202"/>
      <c r="IW8202" s="36"/>
      <c r="JI8202"/>
      <c r="JJ8202"/>
      <c r="KX8202" s="23"/>
      <c r="KY8202" s="23"/>
    </row>
    <row r="8203" spans="36:311" x14ac:dyDescent="0.2">
      <c r="AJ8203" s="23"/>
      <c r="HH8203"/>
      <c r="IW8203" s="36"/>
      <c r="JI8203"/>
      <c r="JJ8203"/>
      <c r="KX8203" s="23"/>
      <c r="KY8203" s="23"/>
    </row>
    <row r="8204" spans="36:311" x14ac:dyDescent="0.2">
      <c r="AJ8204" s="23"/>
      <c r="HH8204"/>
      <c r="IW8204" s="36"/>
      <c r="JI8204"/>
      <c r="JJ8204"/>
      <c r="KX8204" s="23"/>
      <c r="KY8204" s="23"/>
    </row>
    <row r="8205" spans="36:311" x14ac:dyDescent="0.2">
      <c r="AJ8205" s="23"/>
      <c r="HH8205"/>
      <c r="IW8205" s="36"/>
      <c r="JI8205"/>
      <c r="JJ8205"/>
      <c r="KX8205" s="23"/>
      <c r="KY8205" s="23"/>
    </row>
    <row r="8206" spans="36:311" x14ac:dyDescent="0.2">
      <c r="AJ8206" s="23"/>
      <c r="HH8206"/>
      <c r="IW8206" s="36"/>
      <c r="JI8206"/>
      <c r="JJ8206"/>
      <c r="KX8206" s="23"/>
      <c r="KY8206" s="23"/>
    </row>
    <row r="8207" spans="36:311" x14ac:dyDescent="0.2">
      <c r="AJ8207" s="23"/>
      <c r="HH8207"/>
      <c r="IW8207" s="36"/>
      <c r="JI8207"/>
      <c r="JJ8207"/>
      <c r="KX8207" s="23"/>
      <c r="KY8207" s="23"/>
    </row>
    <row r="8208" spans="36:311" x14ac:dyDescent="0.2">
      <c r="AJ8208" s="23"/>
      <c r="HH8208"/>
      <c r="IW8208" s="36"/>
      <c r="JI8208"/>
      <c r="JJ8208"/>
      <c r="KX8208" s="23"/>
      <c r="KY8208" s="23"/>
    </row>
    <row r="8209" spans="36:311" x14ac:dyDescent="0.2">
      <c r="AJ8209" s="23"/>
      <c r="HH8209"/>
      <c r="IW8209" s="36"/>
      <c r="JI8209"/>
      <c r="JJ8209"/>
      <c r="KX8209" s="23"/>
      <c r="KY8209" s="23"/>
    </row>
    <row r="8210" spans="36:311" x14ac:dyDescent="0.2">
      <c r="AJ8210" s="23"/>
      <c r="HH8210"/>
      <c r="IW8210" s="36"/>
      <c r="JI8210"/>
      <c r="JJ8210"/>
      <c r="KX8210" s="23"/>
      <c r="KY8210" s="23"/>
    </row>
    <row r="8211" spans="36:311" x14ac:dyDescent="0.2">
      <c r="AJ8211" s="23"/>
      <c r="HH8211"/>
      <c r="IW8211" s="36"/>
      <c r="JI8211"/>
      <c r="JJ8211"/>
      <c r="KX8211" s="23"/>
      <c r="KY8211" s="23"/>
    </row>
    <row r="8212" spans="36:311" x14ac:dyDescent="0.2">
      <c r="AJ8212" s="23"/>
      <c r="HH8212"/>
      <c r="IW8212" s="36"/>
      <c r="JI8212"/>
      <c r="JJ8212"/>
      <c r="KX8212" s="23"/>
      <c r="KY8212" s="23"/>
    </row>
    <row r="8213" spans="36:311" x14ac:dyDescent="0.2">
      <c r="AJ8213" s="23"/>
      <c r="HH8213"/>
      <c r="IW8213" s="36"/>
      <c r="JI8213"/>
      <c r="JJ8213"/>
      <c r="KX8213" s="23"/>
      <c r="KY8213" s="23"/>
    </row>
    <row r="8214" spans="36:311" x14ac:dyDescent="0.2">
      <c r="AJ8214" s="23"/>
      <c r="HH8214"/>
      <c r="IW8214" s="36"/>
      <c r="JI8214"/>
      <c r="JJ8214"/>
      <c r="KX8214" s="23"/>
      <c r="KY8214" s="23"/>
    </row>
    <row r="8215" spans="36:311" x14ac:dyDescent="0.2">
      <c r="AJ8215" s="23"/>
      <c r="HH8215"/>
      <c r="IW8215" s="36"/>
      <c r="JI8215"/>
      <c r="JJ8215"/>
      <c r="KX8215" s="23"/>
      <c r="KY8215" s="23"/>
    </row>
    <row r="8216" spans="36:311" x14ac:dyDescent="0.2">
      <c r="AJ8216" s="23"/>
      <c r="HH8216"/>
      <c r="IW8216" s="36"/>
      <c r="JI8216"/>
      <c r="JJ8216"/>
      <c r="KX8216" s="23"/>
      <c r="KY8216" s="23"/>
    </row>
    <row r="8217" spans="36:311" x14ac:dyDescent="0.2">
      <c r="AJ8217" s="23"/>
      <c r="HH8217"/>
      <c r="IW8217" s="36"/>
      <c r="JI8217"/>
      <c r="JJ8217"/>
      <c r="KX8217" s="23"/>
      <c r="KY8217" s="23"/>
    </row>
    <row r="8218" spans="36:311" x14ac:dyDescent="0.2">
      <c r="AJ8218" s="23"/>
      <c r="HH8218"/>
      <c r="IW8218" s="36"/>
      <c r="JI8218"/>
      <c r="JJ8218"/>
      <c r="KX8218" s="23"/>
      <c r="KY8218" s="23"/>
    </row>
    <row r="8219" spans="36:311" x14ac:dyDescent="0.2">
      <c r="AJ8219" s="23"/>
      <c r="HH8219"/>
      <c r="IW8219" s="36"/>
      <c r="JI8219"/>
      <c r="JJ8219"/>
      <c r="KX8219" s="23"/>
      <c r="KY8219" s="23"/>
    </row>
    <row r="8220" spans="36:311" x14ac:dyDescent="0.2">
      <c r="AJ8220" s="23"/>
      <c r="HH8220"/>
      <c r="IW8220" s="36"/>
      <c r="JI8220"/>
      <c r="JJ8220"/>
      <c r="KX8220" s="23"/>
      <c r="KY8220" s="23"/>
    </row>
    <row r="8221" spans="36:311" x14ac:dyDescent="0.2">
      <c r="AJ8221" s="23"/>
      <c r="HH8221"/>
      <c r="IW8221" s="36"/>
      <c r="JI8221"/>
      <c r="JJ8221"/>
      <c r="KX8221" s="23"/>
      <c r="KY8221" s="23"/>
    </row>
    <row r="8222" spans="36:311" x14ac:dyDescent="0.2">
      <c r="AJ8222" s="23"/>
      <c r="HH8222"/>
      <c r="IW8222" s="36"/>
      <c r="JI8222"/>
      <c r="JJ8222"/>
      <c r="KX8222" s="23"/>
      <c r="KY8222" s="23"/>
    </row>
    <row r="8223" spans="36:311" x14ac:dyDescent="0.2">
      <c r="AJ8223" s="23"/>
      <c r="HH8223"/>
      <c r="IW8223" s="36"/>
      <c r="JI8223"/>
      <c r="JJ8223"/>
      <c r="KX8223" s="23"/>
      <c r="KY8223" s="23"/>
    </row>
    <row r="8224" spans="36:311" x14ac:dyDescent="0.2">
      <c r="AJ8224" s="23"/>
      <c r="HH8224"/>
      <c r="IW8224" s="36"/>
      <c r="JI8224"/>
      <c r="JJ8224"/>
      <c r="KX8224" s="23"/>
      <c r="KY8224" s="23"/>
    </row>
    <row r="8225" spans="36:311" x14ac:dyDescent="0.2">
      <c r="AJ8225" s="23"/>
      <c r="HH8225"/>
      <c r="IW8225" s="36"/>
      <c r="JI8225"/>
      <c r="JJ8225"/>
      <c r="KX8225" s="23"/>
      <c r="KY8225" s="23"/>
    </row>
    <row r="8226" spans="36:311" x14ac:dyDescent="0.2">
      <c r="AJ8226" s="23"/>
      <c r="HH8226"/>
      <c r="IW8226" s="36"/>
      <c r="JI8226"/>
      <c r="JJ8226"/>
      <c r="KX8226" s="23"/>
      <c r="KY8226" s="23"/>
    </row>
    <row r="8227" spans="36:311" x14ac:dyDescent="0.2">
      <c r="AJ8227" s="23"/>
      <c r="HH8227"/>
      <c r="IW8227" s="36"/>
      <c r="JI8227"/>
      <c r="JJ8227"/>
      <c r="KX8227" s="23"/>
      <c r="KY8227" s="23"/>
    </row>
    <row r="8228" spans="36:311" x14ac:dyDescent="0.2">
      <c r="AJ8228" s="23"/>
      <c r="HH8228"/>
      <c r="IW8228" s="36"/>
      <c r="JI8228"/>
      <c r="JJ8228"/>
      <c r="KX8228" s="23"/>
      <c r="KY8228" s="23"/>
    </row>
    <row r="8229" spans="36:311" x14ac:dyDescent="0.2">
      <c r="AJ8229" s="23"/>
      <c r="HH8229"/>
      <c r="IW8229" s="36"/>
      <c r="JI8229"/>
      <c r="JJ8229"/>
      <c r="KX8229" s="23"/>
      <c r="KY8229" s="23"/>
    </row>
    <row r="8230" spans="36:311" x14ac:dyDescent="0.2">
      <c r="AJ8230" s="23"/>
      <c r="HH8230"/>
      <c r="IW8230" s="36"/>
      <c r="JI8230"/>
      <c r="JJ8230"/>
      <c r="KX8230" s="23"/>
      <c r="KY8230" s="23"/>
    </row>
    <row r="8231" spans="36:311" x14ac:dyDescent="0.2">
      <c r="AJ8231" s="23"/>
      <c r="HH8231"/>
      <c r="IW8231" s="36"/>
      <c r="JI8231"/>
      <c r="JJ8231"/>
      <c r="KX8231" s="23"/>
      <c r="KY8231" s="23"/>
    </row>
    <row r="8232" spans="36:311" x14ac:dyDescent="0.2">
      <c r="AJ8232" s="23"/>
      <c r="HH8232"/>
      <c r="IW8232" s="36"/>
      <c r="JI8232"/>
      <c r="JJ8232"/>
      <c r="KX8232" s="23"/>
      <c r="KY8232" s="23"/>
    </row>
    <row r="8233" spans="36:311" x14ac:dyDescent="0.2">
      <c r="AJ8233" s="23"/>
      <c r="HH8233"/>
      <c r="IW8233" s="36"/>
      <c r="JI8233"/>
      <c r="JJ8233"/>
      <c r="KX8233" s="23"/>
      <c r="KY8233" s="23"/>
    </row>
    <row r="8234" spans="36:311" x14ac:dyDescent="0.2">
      <c r="AJ8234" s="23"/>
      <c r="HH8234"/>
      <c r="IW8234" s="36"/>
      <c r="JI8234"/>
      <c r="JJ8234"/>
      <c r="KX8234" s="23"/>
      <c r="KY8234" s="23"/>
    </row>
    <row r="8235" spans="36:311" x14ac:dyDescent="0.2">
      <c r="AJ8235" s="23"/>
      <c r="HH8235"/>
      <c r="IW8235" s="36"/>
      <c r="JI8235"/>
      <c r="JJ8235"/>
      <c r="KX8235" s="23"/>
      <c r="KY8235" s="23"/>
    </row>
    <row r="8236" spans="36:311" x14ac:dyDescent="0.2">
      <c r="AJ8236" s="23"/>
      <c r="HH8236"/>
      <c r="IW8236" s="36"/>
      <c r="JI8236"/>
      <c r="JJ8236"/>
      <c r="KX8236" s="23"/>
      <c r="KY8236" s="23"/>
    </row>
    <row r="8237" spans="36:311" x14ac:dyDescent="0.2">
      <c r="AJ8237" s="23"/>
      <c r="HH8237"/>
      <c r="IW8237" s="36"/>
      <c r="JI8237"/>
      <c r="JJ8237"/>
      <c r="KX8237" s="23"/>
      <c r="KY8237" s="23"/>
    </row>
    <row r="8238" spans="36:311" x14ac:dyDescent="0.2">
      <c r="AJ8238" s="23"/>
      <c r="HH8238"/>
      <c r="IW8238" s="36"/>
      <c r="JI8238"/>
      <c r="JJ8238"/>
      <c r="KX8238" s="23"/>
      <c r="KY8238" s="23"/>
    </row>
    <row r="8239" spans="36:311" x14ac:dyDescent="0.2">
      <c r="AJ8239" s="23"/>
      <c r="HH8239"/>
      <c r="IW8239" s="36"/>
      <c r="JI8239"/>
      <c r="JJ8239"/>
      <c r="KX8239" s="23"/>
      <c r="KY8239" s="23"/>
    </row>
    <row r="8240" spans="36:311" x14ac:dyDescent="0.2">
      <c r="AJ8240" s="23"/>
      <c r="HH8240"/>
      <c r="IW8240" s="36"/>
      <c r="JI8240"/>
      <c r="JJ8240"/>
      <c r="KX8240" s="23"/>
      <c r="KY8240" s="23"/>
    </row>
    <row r="8241" spans="36:311" x14ac:dyDescent="0.2">
      <c r="AJ8241" s="23"/>
      <c r="HH8241"/>
      <c r="IW8241" s="36"/>
      <c r="JI8241"/>
      <c r="JJ8241"/>
      <c r="KX8241" s="23"/>
      <c r="KY8241" s="23"/>
    </row>
    <row r="8242" spans="36:311" x14ac:dyDescent="0.2">
      <c r="AJ8242" s="23"/>
      <c r="HH8242"/>
      <c r="IW8242" s="36"/>
      <c r="JI8242"/>
      <c r="JJ8242"/>
      <c r="KX8242" s="23"/>
      <c r="KY8242" s="23"/>
    </row>
    <row r="8243" spans="36:311" x14ac:dyDescent="0.2">
      <c r="AJ8243" s="23"/>
      <c r="HH8243"/>
      <c r="IW8243" s="36"/>
      <c r="JI8243"/>
      <c r="JJ8243"/>
      <c r="KX8243" s="23"/>
      <c r="KY8243" s="23"/>
    </row>
    <row r="8244" spans="36:311" x14ac:dyDescent="0.2">
      <c r="AJ8244" s="23"/>
      <c r="HH8244"/>
      <c r="IW8244" s="36"/>
      <c r="JI8244"/>
      <c r="JJ8244"/>
      <c r="KX8244" s="23"/>
      <c r="KY8244" s="23"/>
    </row>
    <row r="8245" spans="36:311" x14ac:dyDescent="0.2">
      <c r="AJ8245" s="23"/>
      <c r="HH8245"/>
      <c r="IW8245" s="36"/>
      <c r="JI8245"/>
      <c r="JJ8245"/>
      <c r="KX8245" s="23"/>
      <c r="KY8245" s="23"/>
    </row>
    <row r="8246" spans="36:311" x14ac:dyDescent="0.2">
      <c r="AJ8246" s="23"/>
      <c r="HH8246"/>
      <c r="IW8246" s="36"/>
      <c r="JI8246"/>
      <c r="JJ8246"/>
      <c r="KX8246" s="23"/>
      <c r="KY8246" s="23"/>
    </row>
    <row r="8247" spans="36:311" x14ac:dyDescent="0.2">
      <c r="AJ8247" s="23"/>
      <c r="HH8247"/>
      <c r="IW8247" s="36"/>
      <c r="JI8247"/>
      <c r="JJ8247"/>
      <c r="KX8247" s="23"/>
      <c r="KY8247" s="23"/>
    </row>
    <row r="8248" spans="36:311" x14ac:dyDescent="0.2">
      <c r="AJ8248" s="23"/>
      <c r="HH8248"/>
      <c r="IW8248" s="36"/>
      <c r="JI8248"/>
      <c r="JJ8248"/>
      <c r="KX8248" s="23"/>
      <c r="KY8248" s="23"/>
    </row>
    <row r="8249" spans="36:311" x14ac:dyDescent="0.2">
      <c r="AJ8249" s="23"/>
      <c r="HH8249"/>
      <c r="IW8249" s="36"/>
      <c r="JI8249"/>
      <c r="JJ8249"/>
      <c r="KX8249" s="23"/>
      <c r="KY8249" s="23"/>
    </row>
    <row r="8250" spans="36:311" x14ac:dyDescent="0.2">
      <c r="AJ8250" s="23"/>
      <c r="HH8250"/>
      <c r="IW8250" s="36"/>
      <c r="JI8250"/>
      <c r="JJ8250"/>
      <c r="KX8250" s="23"/>
      <c r="KY8250" s="23"/>
    </row>
    <row r="8251" spans="36:311" x14ac:dyDescent="0.2">
      <c r="AJ8251" s="23"/>
      <c r="HH8251"/>
      <c r="IW8251" s="36"/>
      <c r="JI8251"/>
      <c r="JJ8251"/>
      <c r="KX8251" s="23"/>
      <c r="KY8251" s="23"/>
    </row>
    <row r="8252" spans="36:311" x14ac:dyDescent="0.2">
      <c r="AJ8252" s="23"/>
      <c r="HH8252"/>
      <c r="IW8252" s="36"/>
      <c r="JI8252"/>
      <c r="JJ8252"/>
      <c r="KX8252" s="23"/>
      <c r="KY8252" s="23"/>
    </row>
    <row r="8253" spans="36:311" x14ac:dyDescent="0.2">
      <c r="AJ8253" s="23"/>
      <c r="HH8253"/>
      <c r="IW8253" s="36"/>
      <c r="JI8253"/>
      <c r="JJ8253"/>
      <c r="KX8253" s="23"/>
      <c r="KY8253" s="23"/>
    </row>
    <row r="8254" spans="36:311" x14ac:dyDescent="0.2">
      <c r="AJ8254" s="23"/>
      <c r="HH8254"/>
      <c r="IW8254" s="36"/>
      <c r="JI8254"/>
      <c r="JJ8254"/>
      <c r="KX8254" s="23"/>
      <c r="KY8254" s="23"/>
    </row>
    <row r="8255" spans="36:311" x14ac:dyDescent="0.2">
      <c r="AJ8255" s="23"/>
      <c r="HH8255"/>
      <c r="IW8255" s="36"/>
      <c r="JI8255"/>
      <c r="JJ8255"/>
      <c r="KX8255" s="23"/>
      <c r="KY8255" s="23"/>
    </row>
    <row r="8256" spans="36:311" x14ac:dyDescent="0.2">
      <c r="AJ8256" s="23"/>
      <c r="HH8256"/>
      <c r="IW8256" s="36"/>
      <c r="JI8256"/>
      <c r="JJ8256"/>
      <c r="KX8256" s="23"/>
      <c r="KY8256" s="23"/>
    </row>
    <row r="8257" spans="36:311" x14ac:dyDescent="0.2">
      <c r="AJ8257" s="23"/>
      <c r="HH8257"/>
      <c r="IW8257" s="36"/>
      <c r="JI8257"/>
      <c r="JJ8257"/>
      <c r="KX8257" s="23"/>
      <c r="KY8257" s="23"/>
    </row>
    <row r="8258" spans="36:311" x14ac:dyDescent="0.2">
      <c r="AJ8258" s="23"/>
      <c r="HH8258"/>
      <c r="IW8258" s="36"/>
      <c r="JI8258"/>
      <c r="JJ8258"/>
      <c r="KX8258" s="23"/>
      <c r="KY8258" s="23"/>
    </row>
    <row r="8259" spans="36:311" x14ac:dyDescent="0.2">
      <c r="AJ8259" s="23"/>
      <c r="HH8259"/>
      <c r="IW8259" s="36"/>
      <c r="JI8259"/>
      <c r="JJ8259"/>
      <c r="KX8259" s="23"/>
      <c r="KY8259" s="23"/>
    </row>
    <row r="8260" spans="36:311" x14ac:dyDescent="0.2">
      <c r="AJ8260" s="23"/>
      <c r="HH8260"/>
      <c r="IW8260" s="36"/>
      <c r="JI8260"/>
      <c r="JJ8260"/>
      <c r="KX8260" s="23"/>
      <c r="KY8260" s="23"/>
    </row>
    <row r="8261" spans="36:311" x14ac:dyDescent="0.2">
      <c r="AJ8261" s="23"/>
      <c r="HH8261"/>
      <c r="IW8261" s="36"/>
      <c r="JI8261"/>
      <c r="JJ8261"/>
      <c r="KX8261" s="23"/>
      <c r="KY8261" s="23"/>
    </row>
    <row r="8262" spans="36:311" x14ac:dyDescent="0.2">
      <c r="AJ8262" s="23"/>
      <c r="HH8262"/>
      <c r="IW8262" s="36"/>
      <c r="JI8262"/>
      <c r="JJ8262"/>
      <c r="KX8262" s="23"/>
      <c r="KY8262" s="23"/>
    </row>
    <row r="8263" spans="36:311" x14ac:dyDescent="0.2">
      <c r="AJ8263" s="23"/>
      <c r="HH8263"/>
      <c r="IW8263" s="36"/>
      <c r="JI8263"/>
      <c r="JJ8263"/>
      <c r="KX8263" s="23"/>
      <c r="KY8263" s="23"/>
    </row>
    <row r="8264" spans="36:311" x14ac:dyDescent="0.2">
      <c r="AJ8264" s="23"/>
      <c r="HH8264"/>
      <c r="IW8264" s="36"/>
      <c r="JI8264"/>
      <c r="JJ8264"/>
      <c r="KX8264" s="23"/>
      <c r="KY8264" s="23"/>
    </row>
    <row r="8265" spans="36:311" x14ac:dyDescent="0.2">
      <c r="AJ8265" s="23"/>
      <c r="HH8265"/>
      <c r="IW8265" s="36"/>
      <c r="JI8265"/>
      <c r="JJ8265"/>
      <c r="KX8265" s="23"/>
      <c r="KY8265" s="23"/>
    </row>
    <row r="8266" spans="36:311" x14ac:dyDescent="0.2">
      <c r="AJ8266" s="23"/>
      <c r="HH8266"/>
      <c r="IW8266" s="36"/>
      <c r="JI8266"/>
      <c r="JJ8266"/>
      <c r="KX8266" s="23"/>
      <c r="KY8266" s="23"/>
    </row>
    <row r="8267" spans="36:311" x14ac:dyDescent="0.2">
      <c r="AJ8267" s="23"/>
      <c r="HH8267"/>
      <c r="IW8267" s="36"/>
      <c r="JI8267"/>
      <c r="JJ8267"/>
      <c r="KX8267" s="23"/>
      <c r="KY8267" s="23"/>
    </row>
    <row r="8268" spans="36:311" x14ac:dyDescent="0.2">
      <c r="AJ8268" s="23"/>
      <c r="HH8268"/>
      <c r="IW8268" s="36"/>
      <c r="JI8268"/>
      <c r="JJ8268"/>
      <c r="KX8268" s="23"/>
      <c r="KY8268" s="23"/>
    </row>
    <row r="8269" spans="36:311" x14ac:dyDescent="0.2">
      <c r="AJ8269" s="23"/>
      <c r="HH8269"/>
      <c r="IW8269" s="36"/>
      <c r="JI8269"/>
      <c r="JJ8269"/>
      <c r="KX8269" s="23"/>
      <c r="KY8269" s="23"/>
    </row>
    <row r="8270" spans="36:311" x14ac:dyDescent="0.2">
      <c r="AJ8270" s="23"/>
      <c r="HH8270"/>
      <c r="IW8270" s="36"/>
      <c r="JI8270"/>
      <c r="JJ8270"/>
      <c r="KX8270" s="23"/>
      <c r="KY8270" s="23"/>
    </row>
    <row r="8271" spans="36:311" x14ac:dyDescent="0.2">
      <c r="AJ8271" s="23"/>
      <c r="HH8271"/>
      <c r="IW8271" s="36"/>
      <c r="JI8271"/>
      <c r="JJ8271"/>
      <c r="KX8271" s="23"/>
      <c r="KY8271" s="23"/>
    </row>
    <row r="8272" spans="36:311" x14ac:dyDescent="0.2">
      <c r="AJ8272" s="23"/>
      <c r="HH8272"/>
      <c r="IW8272" s="36"/>
      <c r="JI8272"/>
      <c r="JJ8272"/>
      <c r="KX8272" s="23"/>
      <c r="KY8272" s="23"/>
    </row>
    <row r="8273" spans="36:311" x14ac:dyDescent="0.2">
      <c r="AJ8273" s="23"/>
      <c r="HH8273"/>
      <c r="IW8273" s="36"/>
      <c r="JI8273"/>
      <c r="JJ8273"/>
      <c r="KX8273" s="23"/>
      <c r="KY8273" s="23"/>
    </row>
    <row r="8274" spans="36:311" x14ac:dyDescent="0.2">
      <c r="AJ8274" s="23"/>
      <c r="HH8274"/>
      <c r="IW8274" s="36"/>
      <c r="JI8274"/>
      <c r="JJ8274"/>
      <c r="KX8274" s="23"/>
      <c r="KY8274" s="23"/>
    </row>
    <row r="8275" spans="36:311" x14ac:dyDescent="0.2">
      <c r="AJ8275" s="23"/>
      <c r="HH8275"/>
      <c r="IW8275" s="36"/>
      <c r="JI8275"/>
      <c r="JJ8275"/>
      <c r="KX8275" s="23"/>
      <c r="KY8275" s="23"/>
    </row>
    <row r="8276" spans="36:311" x14ac:dyDescent="0.2">
      <c r="AJ8276" s="23"/>
      <c r="HH8276"/>
      <c r="IW8276" s="36"/>
      <c r="JI8276"/>
      <c r="JJ8276"/>
      <c r="KX8276" s="23"/>
      <c r="KY8276" s="23"/>
    </row>
    <row r="8277" spans="36:311" x14ac:dyDescent="0.2">
      <c r="AJ8277" s="23"/>
      <c r="HH8277"/>
      <c r="IW8277" s="36"/>
      <c r="JI8277"/>
      <c r="JJ8277"/>
      <c r="KX8277" s="23"/>
      <c r="KY8277" s="23"/>
    </row>
    <row r="8278" spans="36:311" x14ac:dyDescent="0.2">
      <c r="AJ8278" s="23"/>
      <c r="HH8278"/>
      <c r="IW8278" s="36"/>
      <c r="JI8278"/>
      <c r="JJ8278"/>
      <c r="KX8278" s="23"/>
      <c r="KY8278" s="23"/>
    </row>
    <row r="8279" spans="36:311" x14ac:dyDescent="0.2">
      <c r="AJ8279" s="23"/>
      <c r="HH8279"/>
      <c r="IW8279" s="36"/>
      <c r="JI8279"/>
      <c r="JJ8279"/>
      <c r="KX8279" s="23"/>
      <c r="KY8279" s="23"/>
    </row>
    <row r="8280" spans="36:311" x14ac:dyDescent="0.2">
      <c r="AJ8280" s="23"/>
      <c r="HH8280"/>
      <c r="IW8280" s="36"/>
      <c r="JI8280"/>
      <c r="JJ8280"/>
      <c r="KX8280" s="23"/>
      <c r="KY8280" s="23"/>
    </row>
    <row r="8281" spans="36:311" x14ac:dyDescent="0.2">
      <c r="AJ8281" s="23"/>
      <c r="HH8281"/>
      <c r="IW8281" s="36"/>
      <c r="JI8281"/>
      <c r="JJ8281"/>
      <c r="KX8281" s="23"/>
      <c r="KY8281" s="23"/>
    </row>
    <row r="8282" spans="36:311" x14ac:dyDescent="0.2">
      <c r="AJ8282" s="23"/>
      <c r="HH8282"/>
      <c r="IW8282" s="36"/>
      <c r="JI8282"/>
      <c r="JJ8282"/>
      <c r="KX8282" s="23"/>
      <c r="KY8282" s="23"/>
    </row>
    <row r="8283" spans="36:311" x14ac:dyDescent="0.2">
      <c r="AJ8283" s="23"/>
      <c r="HH8283"/>
      <c r="IW8283" s="36"/>
      <c r="JI8283"/>
      <c r="JJ8283"/>
      <c r="KX8283" s="23"/>
      <c r="KY8283" s="23"/>
    </row>
    <row r="8284" spans="36:311" x14ac:dyDescent="0.2">
      <c r="AJ8284" s="23"/>
      <c r="HH8284"/>
      <c r="IW8284" s="36"/>
      <c r="JI8284"/>
      <c r="JJ8284"/>
      <c r="KX8284" s="23"/>
      <c r="KY8284" s="23"/>
    </row>
    <row r="8285" spans="36:311" x14ac:dyDescent="0.2">
      <c r="AJ8285" s="23"/>
      <c r="HH8285"/>
      <c r="IW8285" s="36"/>
      <c r="JI8285"/>
      <c r="JJ8285"/>
      <c r="KX8285" s="23"/>
      <c r="KY8285" s="23"/>
    </row>
    <row r="8286" spans="36:311" x14ac:dyDescent="0.2">
      <c r="AJ8286" s="23"/>
      <c r="HH8286"/>
      <c r="IW8286" s="36"/>
      <c r="JI8286"/>
      <c r="JJ8286"/>
      <c r="KX8286" s="23"/>
      <c r="KY8286" s="23"/>
    </row>
    <row r="8287" spans="36:311" x14ac:dyDescent="0.2">
      <c r="AJ8287" s="23"/>
      <c r="HH8287"/>
      <c r="IW8287" s="36"/>
      <c r="JI8287"/>
      <c r="JJ8287"/>
      <c r="KX8287" s="23"/>
      <c r="KY8287" s="23"/>
    </row>
    <row r="8288" spans="36:311" x14ac:dyDescent="0.2">
      <c r="AJ8288" s="23"/>
      <c r="HH8288"/>
      <c r="IW8288" s="36"/>
      <c r="JI8288"/>
      <c r="JJ8288"/>
      <c r="KX8288" s="23"/>
      <c r="KY8288" s="23"/>
    </row>
    <row r="8289" spans="36:311" x14ac:dyDescent="0.2">
      <c r="AJ8289" s="23"/>
      <c r="HH8289"/>
      <c r="IW8289" s="36"/>
      <c r="JI8289"/>
      <c r="JJ8289"/>
      <c r="KX8289" s="23"/>
      <c r="KY8289" s="23"/>
    </row>
    <row r="8290" spans="36:311" x14ac:dyDescent="0.2">
      <c r="AJ8290" s="23"/>
      <c r="HH8290"/>
      <c r="IW8290" s="36"/>
      <c r="JI8290"/>
      <c r="JJ8290"/>
      <c r="KX8290" s="23"/>
      <c r="KY8290" s="23"/>
    </row>
    <row r="8291" spans="36:311" x14ac:dyDescent="0.2">
      <c r="AJ8291" s="23"/>
      <c r="HH8291"/>
      <c r="IW8291" s="36"/>
      <c r="JI8291"/>
      <c r="JJ8291"/>
      <c r="KX8291" s="23"/>
      <c r="KY8291" s="23"/>
    </row>
    <row r="8292" spans="36:311" x14ac:dyDescent="0.2">
      <c r="AJ8292" s="23"/>
      <c r="HH8292"/>
      <c r="IW8292" s="36"/>
      <c r="JI8292"/>
      <c r="JJ8292"/>
      <c r="KX8292" s="23"/>
      <c r="KY8292" s="23"/>
    </row>
    <row r="8293" spans="36:311" x14ac:dyDescent="0.2">
      <c r="AJ8293" s="23"/>
      <c r="HH8293"/>
      <c r="IW8293" s="36"/>
      <c r="JI8293"/>
      <c r="JJ8293"/>
      <c r="KX8293" s="23"/>
      <c r="KY8293" s="23"/>
    </row>
    <row r="8294" spans="36:311" x14ac:dyDescent="0.2">
      <c r="AJ8294" s="23"/>
      <c r="HH8294"/>
      <c r="IW8294" s="36"/>
      <c r="JI8294"/>
      <c r="JJ8294"/>
      <c r="KX8294" s="23"/>
      <c r="KY8294" s="23"/>
    </row>
    <row r="8295" spans="36:311" x14ac:dyDescent="0.2">
      <c r="AJ8295" s="23"/>
      <c r="HH8295"/>
      <c r="IW8295" s="36"/>
      <c r="JI8295"/>
      <c r="JJ8295"/>
      <c r="KX8295" s="23"/>
      <c r="KY8295" s="23"/>
    </row>
    <row r="8296" spans="36:311" x14ac:dyDescent="0.2">
      <c r="AJ8296" s="23"/>
      <c r="HH8296"/>
      <c r="IW8296" s="36"/>
      <c r="JI8296"/>
      <c r="JJ8296"/>
      <c r="KX8296" s="23"/>
      <c r="KY8296" s="23"/>
    </row>
    <row r="8297" spans="36:311" x14ac:dyDescent="0.2">
      <c r="AJ8297" s="23"/>
      <c r="HH8297"/>
      <c r="IW8297" s="36"/>
      <c r="JI8297"/>
      <c r="JJ8297"/>
      <c r="KX8297" s="23"/>
      <c r="KY8297" s="23"/>
    </row>
    <row r="8298" spans="36:311" x14ac:dyDescent="0.2">
      <c r="AJ8298" s="23"/>
      <c r="HH8298"/>
      <c r="IW8298" s="36"/>
      <c r="JI8298"/>
      <c r="JJ8298"/>
      <c r="KX8298" s="23"/>
      <c r="KY8298" s="23"/>
    </row>
    <row r="8299" spans="36:311" x14ac:dyDescent="0.2">
      <c r="AJ8299" s="23"/>
      <c r="HH8299"/>
      <c r="IW8299" s="36"/>
      <c r="JI8299"/>
      <c r="JJ8299"/>
      <c r="KX8299" s="23"/>
      <c r="KY8299" s="23"/>
    </row>
    <row r="8300" spans="36:311" x14ac:dyDescent="0.2">
      <c r="AJ8300" s="23"/>
      <c r="HH8300"/>
      <c r="IW8300" s="36"/>
      <c r="JI8300"/>
      <c r="JJ8300"/>
      <c r="KX8300" s="23"/>
      <c r="KY8300" s="23"/>
    </row>
    <row r="8301" spans="36:311" x14ac:dyDescent="0.2">
      <c r="AJ8301" s="23"/>
      <c r="HH8301"/>
      <c r="IW8301" s="36"/>
      <c r="JI8301"/>
      <c r="JJ8301"/>
      <c r="KX8301" s="23"/>
      <c r="KY8301" s="23"/>
    </row>
    <row r="8302" spans="36:311" x14ac:dyDescent="0.2">
      <c r="AJ8302" s="23"/>
      <c r="HH8302"/>
      <c r="IW8302" s="36"/>
      <c r="JI8302"/>
      <c r="JJ8302"/>
      <c r="KX8302" s="23"/>
      <c r="KY8302" s="23"/>
    </row>
    <row r="8303" spans="36:311" x14ac:dyDescent="0.2">
      <c r="AJ8303" s="23"/>
      <c r="HH8303"/>
      <c r="IW8303" s="36"/>
      <c r="JI8303"/>
      <c r="JJ8303"/>
      <c r="KX8303" s="23"/>
      <c r="KY8303" s="23"/>
    </row>
    <row r="8304" spans="36:311" x14ac:dyDescent="0.2">
      <c r="AJ8304" s="23"/>
      <c r="HH8304"/>
      <c r="IW8304" s="36"/>
      <c r="JI8304"/>
      <c r="JJ8304"/>
      <c r="KX8304" s="23"/>
      <c r="KY8304" s="23"/>
    </row>
    <row r="8305" spans="36:311" x14ac:dyDescent="0.2">
      <c r="AJ8305" s="23"/>
      <c r="HH8305"/>
      <c r="IW8305" s="36"/>
      <c r="JI8305"/>
      <c r="JJ8305"/>
      <c r="KX8305" s="23"/>
      <c r="KY8305" s="23"/>
    </row>
    <row r="8306" spans="36:311" x14ac:dyDescent="0.2">
      <c r="AJ8306" s="23"/>
      <c r="HH8306"/>
      <c r="IW8306" s="36"/>
      <c r="JI8306"/>
      <c r="JJ8306"/>
      <c r="KX8306" s="23"/>
      <c r="KY8306" s="23"/>
    </row>
    <row r="8307" spans="36:311" x14ac:dyDescent="0.2">
      <c r="AJ8307" s="23"/>
      <c r="HH8307"/>
      <c r="IW8307" s="36"/>
      <c r="JI8307"/>
      <c r="JJ8307"/>
      <c r="KX8307" s="23"/>
      <c r="KY8307" s="23"/>
    </row>
    <row r="8308" spans="36:311" x14ac:dyDescent="0.2">
      <c r="AJ8308" s="23"/>
      <c r="HH8308"/>
      <c r="IW8308" s="36"/>
      <c r="JI8308"/>
      <c r="JJ8308"/>
      <c r="KX8308" s="23"/>
      <c r="KY8308" s="23"/>
    </row>
    <row r="8309" spans="36:311" x14ac:dyDescent="0.2">
      <c r="AJ8309" s="23"/>
      <c r="HH8309"/>
      <c r="IW8309" s="36"/>
      <c r="JI8309"/>
      <c r="JJ8309"/>
      <c r="KX8309" s="23"/>
      <c r="KY8309" s="23"/>
    </row>
    <row r="8310" spans="36:311" x14ac:dyDescent="0.2">
      <c r="AJ8310" s="23"/>
      <c r="HH8310"/>
      <c r="IW8310" s="36"/>
      <c r="JI8310"/>
      <c r="JJ8310"/>
      <c r="KX8310" s="23"/>
      <c r="KY8310" s="23"/>
    </row>
    <row r="8311" spans="36:311" x14ac:dyDescent="0.2">
      <c r="AJ8311" s="23"/>
      <c r="HH8311"/>
      <c r="IW8311" s="36"/>
      <c r="JI8311"/>
      <c r="JJ8311"/>
      <c r="KX8311" s="23"/>
      <c r="KY8311" s="23"/>
    </row>
    <row r="8312" spans="36:311" x14ac:dyDescent="0.2">
      <c r="AJ8312" s="23"/>
      <c r="HH8312"/>
      <c r="IW8312" s="36"/>
      <c r="JI8312"/>
      <c r="JJ8312"/>
      <c r="KX8312" s="23"/>
      <c r="KY8312" s="23"/>
    </row>
    <row r="8313" spans="36:311" x14ac:dyDescent="0.2">
      <c r="AJ8313" s="23"/>
      <c r="HH8313"/>
      <c r="IW8313" s="36"/>
      <c r="JI8313"/>
      <c r="JJ8313"/>
      <c r="KX8313" s="23"/>
      <c r="KY8313" s="23"/>
    </row>
    <row r="8314" spans="36:311" x14ac:dyDescent="0.2">
      <c r="AJ8314" s="23"/>
      <c r="HH8314"/>
      <c r="IW8314" s="36"/>
      <c r="JI8314"/>
      <c r="JJ8314"/>
      <c r="KX8314" s="23"/>
      <c r="KY8314" s="23"/>
    </row>
    <row r="8315" spans="36:311" x14ac:dyDescent="0.2">
      <c r="AJ8315" s="23"/>
      <c r="HH8315"/>
      <c r="IW8315" s="36"/>
      <c r="JI8315"/>
      <c r="JJ8315"/>
      <c r="KX8315" s="23"/>
      <c r="KY8315" s="23"/>
    </row>
    <row r="8316" spans="36:311" x14ac:dyDescent="0.2">
      <c r="AJ8316" s="23"/>
      <c r="HH8316"/>
      <c r="IW8316" s="36"/>
      <c r="JI8316"/>
      <c r="JJ8316"/>
      <c r="KX8316" s="23"/>
      <c r="KY8316" s="23"/>
    </row>
    <row r="8317" spans="36:311" x14ac:dyDescent="0.2">
      <c r="AJ8317" s="23"/>
      <c r="HH8317"/>
      <c r="IW8317" s="36"/>
      <c r="JI8317"/>
      <c r="JJ8317"/>
      <c r="KX8317" s="23"/>
      <c r="KY8317" s="23"/>
    </row>
    <row r="8318" spans="36:311" x14ac:dyDescent="0.2">
      <c r="AJ8318" s="23"/>
      <c r="HH8318"/>
      <c r="IW8318" s="36"/>
      <c r="JI8318"/>
      <c r="JJ8318"/>
      <c r="KX8318" s="23"/>
      <c r="KY8318" s="23"/>
    </row>
    <row r="8319" spans="36:311" x14ac:dyDescent="0.2">
      <c r="AJ8319" s="23"/>
      <c r="HH8319"/>
      <c r="IW8319" s="36"/>
      <c r="JI8319"/>
      <c r="JJ8319"/>
      <c r="KX8319" s="23"/>
      <c r="KY8319" s="23"/>
    </row>
    <row r="8320" spans="36:311" x14ac:dyDescent="0.2">
      <c r="AJ8320" s="23"/>
      <c r="HH8320"/>
      <c r="IW8320" s="36"/>
      <c r="JI8320"/>
      <c r="JJ8320"/>
      <c r="KX8320" s="23"/>
      <c r="KY8320" s="23"/>
    </row>
    <row r="8321" spans="36:311" x14ac:dyDescent="0.2">
      <c r="AJ8321" s="23"/>
      <c r="HH8321"/>
      <c r="IW8321" s="36"/>
      <c r="JI8321"/>
      <c r="JJ8321"/>
      <c r="KX8321" s="23"/>
      <c r="KY8321" s="23"/>
    </row>
    <row r="8322" spans="36:311" x14ac:dyDescent="0.2">
      <c r="AJ8322" s="23"/>
      <c r="HH8322"/>
      <c r="IW8322" s="36"/>
      <c r="JI8322"/>
      <c r="JJ8322"/>
      <c r="KX8322" s="23"/>
      <c r="KY8322" s="23"/>
    </row>
    <row r="8323" spans="36:311" x14ac:dyDescent="0.2">
      <c r="AJ8323" s="23"/>
      <c r="HH8323"/>
      <c r="IW8323" s="36"/>
      <c r="JI8323"/>
      <c r="JJ8323"/>
      <c r="KX8323" s="23"/>
      <c r="KY8323" s="23"/>
    </row>
    <row r="8324" spans="36:311" x14ac:dyDescent="0.2">
      <c r="AJ8324" s="23"/>
      <c r="HH8324"/>
      <c r="IW8324" s="36"/>
      <c r="JI8324"/>
      <c r="JJ8324"/>
      <c r="KX8324" s="23"/>
      <c r="KY8324" s="23"/>
    </row>
    <row r="8325" spans="36:311" x14ac:dyDescent="0.2">
      <c r="AJ8325" s="23"/>
      <c r="HH8325"/>
      <c r="IW8325" s="36"/>
      <c r="JI8325"/>
      <c r="JJ8325"/>
      <c r="KX8325" s="23"/>
      <c r="KY8325" s="23"/>
    </row>
    <row r="8326" spans="36:311" x14ac:dyDescent="0.2">
      <c r="AJ8326" s="23"/>
      <c r="HH8326"/>
      <c r="IW8326" s="36"/>
      <c r="JI8326"/>
      <c r="JJ8326"/>
      <c r="KX8326" s="23"/>
      <c r="KY8326" s="23"/>
    </row>
    <row r="8327" spans="36:311" x14ac:dyDescent="0.2">
      <c r="AJ8327" s="23"/>
      <c r="HH8327"/>
      <c r="IW8327" s="36"/>
      <c r="JI8327"/>
      <c r="JJ8327"/>
      <c r="KX8327" s="23"/>
      <c r="KY8327" s="23"/>
    </row>
    <row r="8328" spans="36:311" x14ac:dyDescent="0.2">
      <c r="AJ8328" s="23"/>
      <c r="HH8328"/>
      <c r="IW8328" s="36"/>
      <c r="JI8328"/>
      <c r="JJ8328"/>
      <c r="KX8328" s="23"/>
      <c r="KY8328" s="23"/>
    </row>
    <row r="8329" spans="36:311" x14ac:dyDescent="0.2">
      <c r="AJ8329" s="23"/>
      <c r="HH8329"/>
      <c r="IW8329" s="36"/>
      <c r="JI8329"/>
      <c r="JJ8329"/>
      <c r="KX8329" s="23"/>
      <c r="KY8329" s="23"/>
    </row>
    <row r="8330" spans="36:311" x14ac:dyDescent="0.2">
      <c r="AJ8330" s="23"/>
      <c r="HH8330"/>
      <c r="IW8330" s="36"/>
      <c r="JI8330"/>
      <c r="JJ8330"/>
      <c r="KX8330" s="23"/>
      <c r="KY8330" s="23"/>
    </row>
    <row r="8331" spans="36:311" x14ac:dyDescent="0.2">
      <c r="AJ8331" s="23"/>
      <c r="HH8331"/>
      <c r="IW8331" s="36"/>
      <c r="JI8331"/>
      <c r="JJ8331"/>
      <c r="KX8331" s="23"/>
      <c r="KY8331" s="23"/>
    </row>
    <row r="8332" spans="36:311" x14ac:dyDescent="0.2">
      <c r="AJ8332" s="23"/>
      <c r="HH8332"/>
      <c r="IW8332" s="36"/>
      <c r="JI8332"/>
      <c r="JJ8332"/>
      <c r="KX8332" s="23"/>
      <c r="KY8332" s="23"/>
    </row>
    <row r="8333" spans="36:311" x14ac:dyDescent="0.2">
      <c r="AJ8333" s="23"/>
      <c r="HH8333"/>
      <c r="IW8333" s="36"/>
      <c r="JI8333"/>
      <c r="JJ8333"/>
      <c r="KX8333" s="23"/>
      <c r="KY8333" s="23"/>
    </row>
    <row r="8334" spans="36:311" x14ac:dyDescent="0.2">
      <c r="AJ8334" s="23"/>
      <c r="HH8334"/>
      <c r="IW8334" s="36"/>
      <c r="JI8334"/>
      <c r="JJ8334"/>
      <c r="KX8334" s="23"/>
      <c r="KY8334" s="23"/>
    </row>
    <row r="8335" spans="36:311" x14ac:dyDescent="0.2">
      <c r="AJ8335" s="23"/>
      <c r="HH8335"/>
      <c r="IW8335" s="36"/>
      <c r="JI8335"/>
      <c r="JJ8335"/>
      <c r="KX8335" s="23"/>
      <c r="KY8335" s="23"/>
    </row>
    <row r="8336" spans="36:311" x14ac:dyDescent="0.2">
      <c r="AJ8336" s="23"/>
      <c r="HH8336"/>
      <c r="IW8336" s="36"/>
      <c r="JI8336"/>
      <c r="JJ8336"/>
      <c r="KX8336" s="23"/>
      <c r="KY8336" s="23"/>
    </row>
    <row r="8337" spans="36:311" x14ac:dyDescent="0.2">
      <c r="AJ8337" s="23"/>
      <c r="HH8337"/>
      <c r="IW8337" s="36"/>
      <c r="JI8337"/>
      <c r="JJ8337"/>
      <c r="KX8337" s="23"/>
      <c r="KY8337" s="23"/>
    </row>
    <row r="8338" spans="36:311" x14ac:dyDescent="0.2">
      <c r="AJ8338" s="23"/>
      <c r="HH8338"/>
      <c r="IW8338" s="36"/>
      <c r="JI8338"/>
      <c r="JJ8338"/>
      <c r="KX8338" s="23"/>
      <c r="KY8338" s="23"/>
    </row>
    <row r="8339" spans="36:311" x14ac:dyDescent="0.2">
      <c r="AJ8339" s="23"/>
      <c r="HH8339"/>
      <c r="IW8339" s="36"/>
      <c r="JI8339"/>
      <c r="JJ8339"/>
      <c r="KX8339" s="23"/>
      <c r="KY8339" s="23"/>
    </row>
    <row r="8340" spans="36:311" x14ac:dyDescent="0.2">
      <c r="AJ8340" s="23"/>
      <c r="HH8340"/>
      <c r="IW8340" s="36"/>
      <c r="JI8340"/>
      <c r="JJ8340"/>
      <c r="KX8340" s="23"/>
      <c r="KY8340" s="23"/>
    </row>
    <row r="8341" spans="36:311" x14ac:dyDescent="0.2">
      <c r="AJ8341" s="23"/>
      <c r="HH8341"/>
      <c r="IW8341" s="36"/>
      <c r="JI8341"/>
      <c r="JJ8341"/>
      <c r="KX8341" s="23"/>
      <c r="KY8341" s="23"/>
    </row>
    <row r="8342" spans="36:311" x14ac:dyDescent="0.2">
      <c r="AJ8342" s="23"/>
      <c r="HH8342"/>
      <c r="IW8342" s="36"/>
      <c r="JI8342"/>
      <c r="JJ8342"/>
      <c r="KX8342" s="23"/>
      <c r="KY8342" s="23"/>
    </row>
    <row r="8343" spans="36:311" x14ac:dyDescent="0.2">
      <c r="AJ8343" s="23"/>
      <c r="HH8343"/>
      <c r="IW8343" s="36"/>
      <c r="JI8343"/>
      <c r="JJ8343"/>
      <c r="KX8343" s="23"/>
      <c r="KY8343" s="23"/>
    </row>
    <row r="8344" spans="36:311" x14ac:dyDescent="0.2">
      <c r="AJ8344" s="23"/>
      <c r="HH8344"/>
      <c r="IW8344" s="36"/>
      <c r="JI8344"/>
      <c r="JJ8344"/>
      <c r="KX8344" s="23"/>
      <c r="KY8344" s="23"/>
    </row>
    <row r="8345" spans="36:311" x14ac:dyDescent="0.2">
      <c r="AJ8345" s="23"/>
      <c r="HH8345"/>
      <c r="IW8345" s="36"/>
      <c r="JI8345"/>
      <c r="JJ8345"/>
      <c r="KX8345" s="23"/>
      <c r="KY8345" s="23"/>
    </row>
    <row r="8346" spans="36:311" x14ac:dyDescent="0.2">
      <c r="AJ8346" s="23"/>
      <c r="HH8346"/>
      <c r="IW8346" s="36"/>
      <c r="JI8346"/>
      <c r="JJ8346"/>
      <c r="KX8346" s="23"/>
      <c r="KY8346" s="23"/>
    </row>
    <row r="8347" spans="36:311" x14ac:dyDescent="0.2">
      <c r="AJ8347" s="23"/>
      <c r="HH8347"/>
      <c r="IW8347" s="36"/>
      <c r="JI8347"/>
      <c r="JJ8347"/>
      <c r="KX8347" s="23"/>
      <c r="KY8347" s="23"/>
    </row>
    <row r="8348" spans="36:311" x14ac:dyDescent="0.2">
      <c r="AJ8348" s="23"/>
      <c r="HH8348"/>
      <c r="IW8348" s="36"/>
      <c r="JI8348"/>
      <c r="JJ8348"/>
      <c r="KX8348" s="23"/>
      <c r="KY8348" s="23"/>
    </row>
    <row r="8349" spans="36:311" x14ac:dyDescent="0.2">
      <c r="AJ8349" s="23"/>
      <c r="HH8349"/>
      <c r="IW8349" s="36"/>
      <c r="JI8349"/>
      <c r="JJ8349"/>
      <c r="KX8349" s="23"/>
      <c r="KY8349" s="23"/>
    </row>
    <row r="8350" spans="36:311" x14ac:dyDescent="0.2">
      <c r="AJ8350" s="23"/>
      <c r="HH8350"/>
      <c r="IW8350" s="36"/>
      <c r="JI8350"/>
      <c r="JJ8350"/>
      <c r="KX8350" s="23"/>
      <c r="KY8350" s="23"/>
    </row>
    <row r="8351" spans="36:311" x14ac:dyDescent="0.2">
      <c r="AJ8351" s="23"/>
      <c r="HH8351"/>
      <c r="IW8351" s="36"/>
      <c r="JI8351"/>
      <c r="JJ8351"/>
      <c r="KX8351" s="23"/>
      <c r="KY8351" s="23"/>
    </row>
    <row r="8352" spans="36:311" x14ac:dyDescent="0.2">
      <c r="AJ8352" s="23"/>
      <c r="HH8352"/>
      <c r="IW8352" s="36"/>
      <c r="JI8352"/>
      <c r="JJ8352"/>
      <c r="KX8352" s="23"/>
      <c r="KY8352" s="23"/>
    </row>
    <row r="8353" spans="36:311" x14ac:dyDescent="0.2">
      <c r="AJ8353" s="23"/>
      <c r="HH8353"/>
      <c r="IW8353" s="36"/>
      <c r="JI8353"/>
      <c r="JJ8353"/>
      <c r="KX8353" s="23"/>
      <c r="KY8353" s="23"/>
    </row>
    <row r="8354" spans="36:311" x14ac:dyDescent="0.2">
      <c r="AJ8354" s="23"/>
      <c r="HH8354"/>
      <c r="IW8354" s="36"/>
      <c r="JI8354"/>
      <c r="JJ8354"/>
      <c r="KX8354" s="23"/>
      <c r="KY8354" s="23"/>
    </row>
    <row r="8355" spans="36:311" x14ac:dyDescent="0.2">
      <c r="AJ8355" s="23"/>
      <c r="HH8355"/>
      <c r="IW8355" s="36"/>
      <c r="JI8355"/>
      <c r="JJ8355"/>
      <c r="KX8355" s="23"/>
      <c r="KY8355" s="23"/>
    </row>
    <row r="8356" spans="36:311" x14ac:dyDescent="0.2">
      <c r="AJ8356" s="23"/>
      <c r="HH8356"/>
      <c r="IW8356" s="36"/>
      <c r="JI8356"/>
      <c r="JJ8356"/>
      <c r="KX8356" s="23"/>
      <c r="KY8356" s="23"/>
    </row>
    <row r="8357" spans="36:311" x14ac:dyDescent="0.2">
      <c r="AJ8357" s="23"/>
      <c r="HH8357"/>
      <c r="IW8357" s="36"/>
      <c r="JI8357"/>
      <c r="JJ8357"/>
      <c r="KX8357" s="23"/>
      <c r="KY8357" s="23"/>
    </row>
    <row r="8358" spans="36:311" x14ac:dyDescent="0.2">
      <c r="AJ8358" s="23"/>
      <c r="HH8358"/>
      <c r="IW8358" s="36"/>
      <c r="JI8358"/>
      <c r="JJ8358"/>
      <c r="KX8358" s="23"/>
      <c r="KY8358" s="23"/>
    </row>
    <row r="8359" spans="36:311" x14ac:dyDescent="0.2">
      <c r="AJ8359" s="23"/>
      <c r="HH8359"/>
      <c r="IW8359" s="36"/>
      <c r="JI8359"/>
      <c r="JJ8359"/>
      <c r="KX8359" s="23"/>
      <c r="KY8359" s="23"/>
    </row>
    <row r="8360" spans="36:311" x14ac:dyDescent="0.2">
      <c r="AJ8360" s="23"/>
      <c r="HH8360"/>
      <c r="IW8360" s="36"/>
      <c r="JI8360"/>
      <c r="JJ8360"/>
      <c r="KX8360" s="23"/>
      <c r="KY8360" s="23"/>
    </row>
    <row r="8361" spans="36:311" x14ac:dyDescent="0.2">
      <c r="AJ8361" s="23"/>
      <c r="HH8361"/>
      <c r="IW8361" s="36"/>
      <c r="JI8361"/>
      <c r="JJ8361"/>
      <c r="KX8361" s="23"/>
      <c r="KY8361" s="23"/>
    </row>
    <row r="8362" spans="36:311" x14ac:dyDescent="0.2">
      <c r="AJ8362" s="23"/>
      <c r="HH8362"/>
      <c r="IW8362" s="36"/>
      <c r="JI8362"/>
      <c r="JJ8362"/>
      <c r="KX8362" s="23"/>
      <c r="KY8362" s="23"/>
    </row>
    <row r="8363" spans="36:311" x14ac:dyDescent="0.2">
      <c r="AJ8363" s="23"/>
      <c r="HH8363"/>
      <c r="IW8363" s="36"/>
      <c r="JI8363"/>
      <c r="JJ8363"/>
      <c r="KX8363" s="23"/>
      <c r="KY8363" s="23"/>
    </row>
    <row r="8364" spans="36:311" x14ac:dyDescent="0.2">
      <c r="AJ8364" s="23"/>
      <c r="HH8364"/>
      <c r="IW8364" s="36"/>
      <c r="JI8364"/>
      <c r="JJ8364"/>
      <c r="KX8364" s="23"/>
      <c r="KY8364" s="23"/>
    </row>
    <row r="8365" spans="36:311" x14ac:dyDescent="0.2">
      <c r="AJ8365" s="23"/>
      <c r="HH8365"/>
      <c r="IW8365" s="36"/>
      <c r="JI8365"/>
      <c r="JJ8365"/>
      <c r="KX8365" s="23"/>
      <c r="KY8365" s="23"/>
    </row>
    <row r="8366" spans="36:311" x14ac:dyDescent="0.2">
      <c r="AJ8366" s="23"/>
      <c r="HH8366"/>
      <c r="IW8366" s="36"/>
      <c r="JI8366"/>
      <c r="JJ8366"/>
      <c r="KX8366" s="23"/>
      <c r="KY8366" s="23"/>
    </row>
    <row r="8367" spans="36:311" x14ac:dyDescent="0.2">
      <c r="AJ8367" s="23"/>
      <c r="HH8367"/>
      <c r="IW8367" s="36"/>
      <c r="JI8367"/>
      <c r="JJ8367"/>
      <c r="KX8367" s="23"/>
      <c r="KY8367" s="23"/>
    </row>
    <row r="8368" spans="36:311" x14ac:dyDescent="0.2">
      <c r="AJ8368" s="23"/>
      <c r="HH8368"/>
      <c r="IW8368" s="36"/>
      <c r="JI8368"/>
      <c r="JJ8368"/>
      <c r="KX8368" s="23"/>
      <c r="KY8368" s="23"/>
    </row>
    <row r="8369" spans="36:311" x14ac:dyDescent="0.2">
      <c r="AJ8369" s="23"/>
      <c r="HH8369"/>
      <c r="IW8369" s="36"/>
      <c r="JI8369"/>
      <c r="JJ8369"/>
      <c r="KX8369" s="23"/>
      <c r="KY8369" s="23"/>
    </row>
    <row r="8370" spans="36:311" x14ac:dyDescent="0.2">
      <c r="AJ8370" s="23"/>
      <c r="HH8370"/>
      <c r="IW8370" s="36"/>
      <c r="JI8370"/>
      <c r="JJ8370"/>
      <c r="KX8370" s="23"/>
      <c r="KY8370" s="23"/>
    </row>
    <row r="8371" spans="36:311" x14ac:dyDescent="0.2">
      <c r="AJ8371" s="23"/>
      <c r="HH8371"/>
      <c r="IW8371" s="36"/>
      <c r="JI8371"/>
      <c r="JJ8371"/>
      <c r="KX8371" s="23"/>
      <c r="KY8371" s="23"/>
    </row>
    <row r="8372" spans="36:311" x14ac:dyDescent="0.2">
      <c r="AJ8372" s="23"/>
      <c r="HH8372"/>
      <c r="IW8372" s="36"/>
      <c r="JI8372"/>
      <c r="JJ8372"/>
      <c r="KX8372" s="23"/>
      <c r="KY8372" s="23"/>
    </row>
    <row r="8373" spans="36:311" x14ac:dyDescent="0.2">
      <c r="AJ8373" s="23"/>
      <c r="HH8373"/>
      <c r="IW8373" s="36"/>
      <c r="JI8373"/>
      <c r="JJ8373"/>
      <c r="KX8373" s="23"/>
      <c r="KY8373" s="23"/>
    </row>
    <row r="8374" spans="36:311" x14ac:dyDescent="0.2">
      <c r="AJ8374" s="23"/>
      <c r="HH8374"/>
      <c r="IW8374" s="36"/>
      <c r="JI8374"/>
      <c r="JJ8374"/>
      <c r="KX8374" s="23"/>
      <c r="KY8374" s="23"/>
    </row>
    <row r="8375" spans="36:311" x14ac:dyDescent="0.2">
      <c r="AJ8375" s="23"/>
      <c r="HH8375"/>
      <c r="IW8375" s="36"/>
      <c r="JI8375"/>
      <c r="JJ8375"/>
      <c r="KX8375" s="23"/>
      <c r="KY8375" s="23"/>
    </row>
    <row r="8376" spans="36:311" x14ac:dyDescent="0.2">
      <c r="AJ8376" s="23"/>
      <c r="HH8376"/>
      <c r="IW8376" s="36"/>
      <c r="JI8376"/>
      <c r="JJ8376"/>
      <c r="KX8376" s="23"/>
      <c r="KY8376" s="23"/>
    </row>
    <row r="8377" spans="36:311" x14ac:dyDescent="0.2">
      <c r="AJ8377" s="23"/>
      <c r="HH8377"/>
      <c r="IW8377" s="36"/>
      <c r="JI8377"/>
      <c r="JJ8377"/>
      <c r="KX8377" s="23"/>
      <c r="KY8377" s="23"/>
    </row>
    <row r="8378" spans="36:311" x14ac:dyDescent="0.2">
      <c r="AJ8378" s="23"/>
      <c r="HH8378"/>
      <c r="IW8378" s="36"/>
      <c r="JI8378"/>
      <c r="JJ8378"/>
      <c r="KX8378" s="23"/>
      <c r="KY8378" s="23"/>
    </row>
    <row r="8379" spans="36:311" x14ac:dyDescent="0.2">
      <c r="AJ8379" s="23"/>
      <c r="HH8379"/>
      <c r="IW8379" s="36"/>
      <c r="JI8379"/>
      <c r="JJ8379"/>
      <c r="KX8379" s="23"/>
      <c r="KY8379" s="23"/>
    </row>
    <row r="8380" spans="36:311" x14ac:dyDescent="0.2">
      <c r="AJ8380" s="23"/>
      <c r="HH8380"/>
      <c r="IW8380" s="36"/>
      <c r="JI8380"/>
      <c r="JJ8380"/>
      <c r="KX8380" s="23"/>
      <c r="KY8380" s="23"/>
    </row>
    <row r="8381" spans="36:311" x14ac:dyDescent="0.2">
      <c r="AJ8381" s="23"/>
      <c r="HH8381"/>
      <c r="IW8381" s="36"/>
      <c r="JI8381"/>
      <c r="JJ8381"/>
      <c r="KX8381" s="23"/>
      <c r="KY8381" s="23"/>
    </row>
    <row r="8382" spans="36:311" x14ac:dyDescent="0.2">
      <c r="AJ8382" s="23"/>
      <c r="HH8382"/>
      <c r="IW8382" s="36"/>
      <c r="JI8382"/>
      <c r="JJ8382"/>
      <c r="KX8382" s="23"/>
      <c r="KY8382" s="23"/>
    </row>
    <row r="8383" spans="36:311" x14ac:dyDescent="0.2">
      <c r="AJ8383" s="23"/>
      <c r="HH8383"/>
      <c r="IW8383" s="36"/>
      <c r="JI8383"/>
      <c r="JJ8383"/>
      <c r="KX8383" s="23"/>
      <c r="KY8383" s="23"/>
    </row>
    <row r="8384" spans="36:311" x14ac:dyDescent="0.2">
      <c r="AJ8384" s="23"/>
      <c r="HH8384"/>
      <c r="IW8384" s="36"/>
      <c r="JI8384"/>
      <c r="JJ8384"/>
      <c r="KX8384" s="23"/>
      <c r="KY8384" s="23"/>
    </row>
    <row r="8385" spans="36:311" x14ac:dyDescent="0.2">
      <c r="AJ8385" s="23"/>
      <c r="HH8385"/>
      <c r="IW8385" s="36"/>
      <c r="JI8385"/>
      <c r="JJ8385"/>
      <c r="KX8385" s="23"/>
      <c r="KY8385" s="23"/>
    </row>
    <row r="8386" spans="36:311" x14ac:dyDescent="0.2">
      <c r="AJ8386" s="23"/>
      <c r="HH8386"/>
      <c r="IW8386" s="36"/>
      <c r="JI8386"/>
      <c r="JJ8386"/>
      <c r="KX8386" s="23"/>
      <c r="KY8386" s="23"/>
    </row>
    <row r="8387" spans="36:311" x14ac:dyDescent="0.2">
      <c r="AJ8387" s="23"/>
      <c r="HH8387"/>
      <c r="IW8387" s="36"/>
      <c r="JI8387"/>
      <c r="JJ8387"/>
      <c r="KX8387" s="23"/>
      <c r="KY8387" s="23"/>
    </row>
    <row r="8388" spans="36:311" x14ac:dyDescent="0.2">
      <c r="AJ8388" s="23"/>
      <c r="HH8388"/>
      <c r="IW8388" s="36"/>
      <c r="JI8388"/>
      <c r="JJ8388"/>
      <c r="KX8388" s="23"/>
      <c r="KY8388" s="23"/>
    </row>
    <row r="8389" spans="36:311" x14ac:dyDescent="0.2">
      <c r="AJ8389" s="23"/>
      <c r="HH8389"/>
      <c r="IW8389" s="36"/>
      <c r="JI8389"/>
      <c r="JJ8389"/>
      <c r="KX8389" s="23"/>
      <c r="KY8389" s="23"/>
    </row>
    <row r="8390" spans="36:311" x14ac:dyDescent="0.2">
      <c r="AJ8390" s="23"/>
      <c r="HH8390"/>
      <c r="IW8390" s="36"/>
      <c r="JI8390"/>
      <c r="JJ8390"/>
      <c r="KX8390" s="23"/>
      <c r="KY8390" s="23"/>
    </row>
    <row r="8391" spans="36:311" x14ac:dyDescent="0.2">
      <c r="AJ8391" s="23"/>
      <c r="HH8391"/>
      <c r="IW8391" s="36"/>
      <c r="JI8391"/>
      <c r="JJ8391"/>
      <c r="KX8391" s="23"/>
      <c r="KY8391" s="23"/>
    </row>
    <row r="8392" spans="36:311" x14ac:dyDescent="0.2">
      <c r="AJ8392" s="23"/>
      <c r="HH8392"/>
      <c r="IW8392" s="36"/>
      <c r="JI8392"/>
      <c r="JJ8392"/>
      <c r="KX8392" s="23"/>
      <c r="KY8392" s="23"/>
    </row>
    <row r="8393" spans="36:311" x14ac:dyDescent="0.2">
      <c r="AJ8393" s="23"/>
      <c r="HH8393"/>
      <c r="IW8393" s="36"/>
      <c r="JI8393"/>
      <c r="JJ8393"/>
      <c r="KX8393" s="23"/>
      <c r="KY8393" s="23"/>
    </row>
    <row r="8394" spans="36:311" x14ac:dyDescent="0.2">
      <c r="AJ8394" s="23"/>
      <c r="HH8394"/>
      <c r="IW8394" s="36"/>
      <c r="JI8394"/>
      <c r="JJ8394"/>
      <c r="KX8394" s="23"/>
      <c r="KY8394" s="23"/>
    </row>
    <row r="8395" spans="36:311" x14ac:dyDescent="0.2">
      <c r="AJ8395" s="23"/>
      <c r="HH8395"/>
      <c r="IW8395" s="36"/>
      <c r="JI8395"/>
      <c r="JJ8395"/>
      <c r="KX8395" s="23"/>
      <c r="KY8395" s="23"/>
    </row>
    <row r="8396" spans="36:311" x14ac:dyDescent="0.2">
      <c r="AJ8396" s="23"/>
      <c r="HH8396"/>
      <c r="IW8396" s="36"/>
      <c r="JI8396"/>
      <c r="JJ8396"/>
      <c r="KX8396" s="23"/>
      <c r="KY8396" s="23"/>
    </row>
    <row r="8397" spans="36:311" x14ac:dyDescent="0.2">
      <c r="AJ8397" s="23"/>
      <c r="HH8397"/>
      <c r="IW8397" s="36"/>
      <c r="JI8397"/>
      <c r="JJ8397"/>
      <c r="KX8397" s="23"/>
      <c r="KY8397" s="23"/>
    </row>
    <row r="8398" spans="36:311" x14ac:dyDescent="0.2">
      <c r="AJ8398" s="23"/>
      <c r="HH8398"/>
      <c r="IW8398" s="36"/>
      <c r="JI8398"/>
      <c r="JJ8398"/>
      <c r="KX8398" s="23"/>
      <c r="KY8398" s="23"/>
    </row>
    <row r="8399" spans="36:311" x14ac:dyDescent="0.2">
      <c r="AJ8399" s="23"/>
      <c r="HH8399"/>
      <c r="IW8399" s="36"/>
      <c r="JI8399"/>
      <c r="JJ8399"/>
      <c r="KX8399" s="23"/>
      <c r="KY8399" s="23"/>
    </row>
    <row r="8400" spans="36:311" x14ac:dyDescent="0.2">
      <c r="AJ8400" s="23"/>
      <c r="HH8400"/>
      <c r="IW8400" s="36"/>
      <c r="JI8400"/>
      <c r="JJ8400"/>
      <c r="KX8400" s="23"/>
      <c r="KY8400" s="23"/>
    </row>
    <row r="8401" spans="36:311" x14ac:dyDescent="0.2">
      <c r="AJ8401" s="23"/>
      <c r="HH8401"/>
      <c r="IW8401" s="36"/>
      <c r="JI8401"/>
      <c r="JJ8401"/>
      <c r="KX8401" s="23"/>
      <c r="KY8401" s="23"/>
    </row>
    <row r="8402" spans="36:311" x14ac:dyDescent="0.2">
      <c r="AJ8402" s="23"/>
      <c r="HH8402"/>
      <c r="IW8402" s="36"/>
      <c r="JI8402"/>
      <c r="JJ8402"/>
      <c r="KX8402" s="23"/>
      <c r="KY8402" s="23"/>
    </row>
    <row r="8403" spans="36:311" x14ac:dyDescent="0.2">
      <c r="AJ8403" s="23"/>
      <c r="HH8403"/>
      <c r="IW8403" s="36"/>
      <c r="JI8403"/>
      <c r="JJ8403"/>
      <c r="KX8403" s="23"/>
      <c r="KY8403" s="23"/>
    </row>
    <row r="8404" spans="36:311" x14ac:dyDescent="0.2">
      <c r="AJ8404" s="23"/>
      <c r="HH8404"/>
      <c r="IW8404" s="36"/>
      <c r="JI8404"/>
      <c r="JJ8404"/>
      <c r="KX8404" s="23"/>
      <c r="KY8404" s="23"/>
    </row>
    <row r="8405" spans="36:311" x14ac:dyDescent="0.2">
      <c r="AJ8405" s="23"/>
      <c r="HH8405"/>
      <c r="IW8405" s="36"/>
      <c r="JI8405"/>
      <c r="JJ8405"/>
      <c r="KX8405" s="23"/>
      <c r="KY8405" s="23"/>
    </row>
    <row r="8406" spans="36:311" x14ac:dyDescent="0.2">
      <c r="AJ8406" s="23"/>
      <c r="HH8406"/>
      <c r="IW8406" s="36"/>
      <c r="JI8406"/>
      <c r="JJ8406"/>
      <c r="KX8406" s="23"/>
      <c r="KY8406" s="23"/>
    </row>
    <row r="8407" spans="36:311" x14ac:dyDescent="0.2">
      <c r="AJ8407" s="23"/>
      <c r="HH8407"/>
      <c r="IW8407" s="36"/>
      <c r="JI8407"/>
      <c r="JJ8407"/>
      <c r="KX8407" s="23"/>
      <c r="KY8407" s="23"/>
    </row>
    <row r="8408" spans="36:311" x14ac:dyDescent="0.2">
      <c r="AJ8408" s="23"/>
      <c r="HH8408"/>
      <c r="IW8408" s="36"/>
      <c r="JI8408"/>
      <c r="JJ8408"/>
      <c r="KX8408" s="23"/>
      <c r="KY8408" s="23"/>
    </row>
    <row r="8409" spans="36:311" x14ac:dyDescent="0.2">
      <c r="AJ8409" s="23"/>
      <c r="HH8409"/>
      <c r="IW8409" s="36"/>
      <c r="JI8409"/>
      <c r="JJ8409"/>
      <c r="KX8409" s="23"/>
      <c r="KY8409" s="23"/>
    </row>
    <row r="8410" spans="36:311" x14ac:dyDescent="0.2">
      <c r="AJ8410" s="23"/>
      <c r="HH8410"/>
      <c r="IW8410" s="36"/>
      <c r="JI8410"/>
      <c r="JJ8410"/>
      <c r="KX8410" s="23"/>
      <c r="KY8410" s="23"/>
    </row>
    <row r="8411" spans="36:311" x14ac:dyDescent="0.2">
      <c r="AJ8411" s="23"/>
      <c r="HH8411"/>
      <c r="IW8411" s="36"/>
      <c r="JI8411"/>
      <c r="JJ8411"/>
      <c r="KX8411" s="23"/>
      <c r="KY8411" s="23"/>
    </row>
    <row r="8412" spans="36:311" x14ac:dyDescent="0.2">
      <c r="AJ8412" s="23"/>
      <c r="HH8412"/>
      <c r="IW8412" s="36"/>
      <c r="JI8412"/>
      <c r="JJ8412"/>
      <c r="KX8412" s="23"/>
      <c r="KY8412" s="23"/>
    </row>
    <row r="8413" spans="36:311" x14ac:dyDescent="0.2">
      <c r="AJ8413" s="23"/>
      <c r="HH8413"/>
      <c r="IW8413" s="36"/>
      <c r="JI8413"/>
      <c r="JJ8413"/>
      <c r="KX8413" s="23"/>
      <c r="KY8413" s="23"/>
    </row>
    <row r="8414" spans="36:311" x14ac:dyDescent="0.2">
      <c r="AJ8414" s="23"/>
      <c r="HH8414"/>
      <c r="IW8414" s="36"/>
      <c r="JI8414"/>
      <c r="JJ8414"/>
      <c r="KX8414" s="23"/>
      <c r="KY8414" s="23"/>
    </row>
    <row r="8415" spans="36:311" x14ac:dyDescent="0.2">
      <c r="AJ8415" s="23"/>
      <c r="HH8415"/>
      <c r="IW8415" s="36"/>
      <c r="JI8415"/>
      <c r="JJ8415"/>
      <c r="KX8415" s="23"/>
      <c r="KY8415" s="23"/>
    </row>
    <row r="8416" spans="36:311" x14ac:dyDescent="0.2">
      <c r="AJ8416" s="23"/>
      <c r="HH8416"/>
      <c r="IW8416" s="36"/>
      <c r="JI8416"/>
      <c r="JJ8416"/>
      <c r="KX8416" s="23"/>
      <c r="KY8416" s="23"/>
    </row>
    <row r="8417" spans="36:311" x14ac:dyDescent="0.2">
      <c r="AJ8417" s="23"/>
      <c r="HH8417"/>
      <c r="IW8417" s="36"/>
      <c r="JI8417"/>
      <c r="JJ8417"/>
      <c r="KX8417" s="23"/>
      <c r="KY8417" s="23"/>
    </row>
    <row r="8418" spans="36:311" x14ac:dyDescent="0.2">
      <c r="AJ8418" s="23"/>
      <c r="HH8418"/>
      <c r="IW8418" s="36"/>
      <c r="JI8418"/>
      <c r="JJ8418"/>
      <c r="KX8418" s="23"/>
      <c r="KY8418" s="23"/>
    </row>
    <row r="8419" spans="36:311" x14ac:dyDescent="0.2">
      <c r="AJ8419" s="23"/>
      <c r="HH8419"/>
      <c r="IW8419" s="36"/>
      <c r="JI8419"/>
      <c r="JJ8419"/>
      <c r="KX8419" s="23"/>
      <c r="KY8419" s="23"/>
    </row>
    <row r="8420" spans="36:311" x14ac:dyDescent="0.2">
      <c r="AJ8420" s="23"/>
      <c r="HH8420"/>
      <c r="IW8420" s="36"/>
      <c r="JI8420"/>
      <c r="JJ8420"/>
      <c r="KX8420" s="23"/>
      <c r="KY8420" s="23"/>
    </row>
    <row r="8421" spans="36:311" x14ac:dyDescent="0.2">
      <c r="AJ8421" s="23"/>
      <c r="HH8421"/>
      <c r="IW8421" s="36"/>
      <c r="JI8421"/>
      <c r="JJ8421"/>
      <c r="KX8421" s="23"/>
      <c r="KY8421" s="23"/>
    </row>
    <row r="8422" spans="36:311" x14ac:dyDescent="0.2">
      <c r="AJ8422" s="23"/>
      <c r="HH8422"/>
      <c r="IW8422" s="36"/>
      <c r="JI8422"/>
      <c r="JJ8422"/>
      <c r="KX8422" s="23"/>
      <c r="KY8422" s="23"/>
    </row>
    <row r="8423" spans="36:311" x14ac:dyDescent="0.2">
      <c r="AJ8423" s="23"/>
      <c r="HH8423"/>
      <c r="IW8423" s="36"/>
      <c r="JI8423"/>
      <c r="JJ8423"/>
      <c r="KX8423" s="23"/>
      <c r="KY8423" s="23"/>
    </row>
    <row r="8424" spans="36:311" x14ac:dyDescent="0.2">
      <c r="AJ8424" s="23"/>
      <c r="HH8424"/>
      <c r="IW8424" s="36"/>
      <c r="JI8424"/>
      <c r="JJ8424"/>
      <c r="KX8424" s="23"/>
      <c r="KY8424" s="23"/>
    </row>
    <row r="8425" spans="36:311" x14ac:dyDescent="0.2">
      <c r="AJ8425" s="23"/>
      <c r="HH8425"/>
      <c r="IW8425" s="36"/>
      <c r="JI8425"/>
      <c r="JJ8425"/>
      <c r="KX8425" s="23"/>
      <c r="KY8425" s="23"/>
    </row>
    <row r="8426" spans="36:311" x14ac:dyDescent="0.2">
      <c r="AJ8426" s="23"/>
      <c r="HH8426"/>
      <c r="IW8426" s="36"/>
      <c r="JI8426"/>
      <c r="JJ8426"/>
      <c r="KX8426" s="23"/>
      <c r="KY8426" s="23"/>
    </row>
    <row r="8427" spans="36:311" x14ac:dyDescent="0.2">
      <c r="AJ8427" s="23"/>
      <c r="HH8427"/>
      <c r="IW8427" s="36"/>
      <c r="JI8427"/>
      <c r="JJ8427"/>
      <c r="KX8427" s="23"/>
      <c r="KY8427" s="23"/>
    </row>
    <row r="8428" spans="36:311" x14ac:dyDescent="0.2">
      <c r="AJ8428" s="23"/>
      <c r="HH8428"/>
      <c r="IW8428" s="36"/>
      <c r="JI8428"/>
      <c r="JJ8428"/>
      <c r="KX8428" s="23"/>
      <c r="KY8428" s="23"/>
    </row>
    <row r="8429" spans="36:311" x14ac:dyDescent="0.2">
      <c r="AJ8429" s="23"/>
      <c r="HH8429"/>
      <c r="IW8429" s="36"/>
      <c r="JI8429"/>
      <c r="JJ8429"/>
      <c r="KX8429" s="23"/>
      <c r="KY8429" s="23"/>
    </row>
    <row r="8430" spans="36:311" x14ac:dyDescent="0.2">
      <c r="AJ8430" s="23"/>
      <c r="HH8430"/>
      <c r="IW8430" s="36"/>
      <c r="JI8430"/>
      <c r="JJ8430"/>
      <c r="KX8430" s="23"/>
      <c r="KY8430" s="23"/>
    </row>
    <row r="8431" spans="36:311" x14ac:dyDescent="0.2">
      <c r="AJ8431" s="23"/>
      <c r="HH8431"/>
      <c r="IW8431" s="36"/>
      <c r="JI8431"/>
      <c r="JJ8431"/>
      <c r="KX8431" s="23"/>
      <c r="KY8431" s="23"/>
    </row>
    <row r="8432" spans="36:311" x14ac:dyDescent="0.2">
      <c r="AJ8432" s="23"/>
      <c r="HH8432"/>
      <c r="IW8432" s="36"/>
      <c r="JI8432"/>
      <c r="JJ8432"/>
      <c r="KX8432" s="23"/>
      <c r="KY8432" s="23"/>
    </row>
    <row r="8433" spans="36:311" x14ac:dyDescent="0.2">
      <c r="AJ8433" s="23"/>
      <c r="HH8433"/>
      <c r="IW8433" s="36"/>
      <c r="JI8433"/>
      <c r="JJ8433"/>
      <c r="KX8433" s="23"/>
      <c r="KY8433" s="23"/>
    </row>
    <row r="8434" spans="36:311" x14ac:dyDescent="0.2">
      <c r="AJ8434" s="23"/>
      <c r="HH8434"/>
      <c r="IW8434" s="36"/>
      <c r="JI8434"/>
      <c r="JJ8434"/>
      <c r="KX8434" s="23"/>
      <c r="KY8434" s="23"/>
    </row>
    <row r="8435" spans="36:311" x14ac:dyDescent="0.2">
      <c r="AJ8435" s="23"/>
      <c r="HH8435"/>
      <c r="IW8435" s="36"/>
      <c r="JI8435"/>
      <c r="JJ8435"/>
      <c r="KX8435" s="23"/>
      <c r="KY8435" s="23"/>
    </row>
    <row r="8436" spans="36:311" x14ac:dyDescent="0.2">
      <c r="AJ8436" s="23"/>
      <c r="HH8436"/>
      <c r="IW8436" s="36"/>
      <c r="JI8436"/>
      <c r="JJ8436"/>
      <c r="KX8436" s="23"/>
      <c r="KY8436" s="23"/>
    </row>
    <row r="8437" spans="36:311" x14ac:dyDescent="0.2">
      <c r="AJ8437" s="23"/>
      <c r="HH8437"/>
      <c r="IW8437" s="36"/>
      <c r="JI8437"/>
      <c r="JJ8437"/>
      <c r="KX8437" s="23"/>
      <c r="KY8437" s="23"/>
    </row>
    <row r="8438" spans="36:311" x14ac:dyDescent="0.2">
      <c r="AJ8438" s="23"/>
      <c r="HH8438"/>
      <c r="IW8438" s="36"/>
      <c r="JI8438"/>
      <c r="JJ8438"/>
      <c r="KX8438" s="23"/>
      <c r="KY8438" s="23"/>
    </row>
    <row r="8439" spans="36:311" x14ac:dyDescent="0.2">
      <c r="AJ8439" s="23"/>
      <c r="HH8439"/>
      <c r="IW8439" s="36"/>
      <c r="JI8439"/>
      <c r="JJ8439"/>
      <c r="KX8439" s="23"/>
      <c r="KY8439" s="23"/>
    </row>
    <row r="8440" spans="36:311" x14ac:dyDescent="0.2">
      <c r="AJ8440" s="23"/>
      <c r="HH8440"/>
      <c r="IW8440" s="36"/>
      <c r="JI8440"/>
      <c r="JJ8440"/>
      <c r="KX8440" s="23"/>
      <c r="KY8440" s="23"/>
    </row>
    <row r="8441" spans="36:311" x14ac:dyDescent="0.2">
      <c r="AJ8441" s="23"/>
      <c r="HH8441"/>
      <c r="IW8441" s="36"/>
      <c r="JI8441"/>
      <c r="JJ8441"/>
      <c r="KX8441" s="23"/>
      <c r="KY8441" s="23"/>
    </row>
    <row r="8442" spans="36:311" x14ac:dyDescent="0.2">
      <c r="AJ8442" s="23"/>
      <c r="HH8442"/>
      <c r="IW8442" s="36"/>
      <c r="JI8442"/>
      <c r="JJ8442"/>
      <c r="KX8442" s="23"/>
      <c r="KY8442" s="23"/>
    </row>
    <row r="8443" spans="36:311" x14ac:dyDescent="0.2">
      <c r="AJ8443" s="23"/>
      <c r="HH8443"/>
      <c r="IW8443" s="36"/>
      <c r="JI8443"/>
      <c r="JJ8443"/>
      <c r="KX8443" s="23"/>
      <c r="KY8443" s="23"/>
    </row>
    <row r="8444" spans="36:311" x14ac:dyDescent="0.2">
      <c r="AJ8444" s="23"/>
      <c r="HH8444"/>
      <c r="IW8444" s="36"/>
      <c r="JI8444"/>
      <c r="JJ8444"/>
      <c r="KX8444" s="23"/>
      <c r="KY8444" s="23"/>
    </row>
    <row r="8445" spans="36:311" x14ac:dyDescent="0.2">
      <c r="AJ8445" s="23"/>
      <c r="HH8445"/>
      <c r="IW8445" s="36"/>
      <c r="JI8445"/>
      <c r="JJ8445"/>
      <c r="KX8445" s="23"/>
      <c r="KY8445" s="23"/>
    </row>
    <row r="8446" spans="36:311" x14ac:dyDescent="0.2">
      <c r="AJ8446" s="23"/>
      <c r="HH8446"/>
      <c r="IW8446" s="36"/>
      <c r="JI8446"/>
      <c r="JJ8446"/>
      <c r="KX8446" s="23"/>
      <c r="KY8446" s="23"/>
    </row>
    <row r="8447" spans="36:311" x14ac:dyDescent="0.2">
      <c r="AJ8447" s="23"/>
      <c r="HH8447"/>
      <c r="IW8447" s="36"/>
      <c r="JI8447"/>
      <c r="JJ8447"/>
      <c r="KX8447" s="23"/>
      <c r="KY8447" s="23"/>
    </row>
    <row r="8448" spans="36:311" x14ac:dyDescent="0.2">
      <c r="AJ8448" s="23"/>
      <c r="HH8448"/>
      <c r="IW8448" s="36"/>
      <c r="JI8448"/>
      <c r="JJ8448"/>
      <c r="KX8448" s="23"/>
      <c r="KY8448" s="23"/>
    </row>
    <row r="8449" spans="36:311" x14ac:dyDescent="0.2">
      <c r="AJ8449" s="23"/>
      <c r="HH8449"/>
      <c r="IW8449" s="36"/>
      <c r="JI8449"/>
      <c r="JJ8449"/>
      <c r="KX8449" s="23"/>
      <c r="KY8449" s="23"/>
    </row>
    <row r="8450" spans="36:311" x14ac:dyDescent="0.2">
      <c r="AJ8450" s="23"/>
      <c r="HH8450"/>
      <c r="IW8450" s="36"/>
      <c r="JI8450"/>
      <c r="JJ8450"/>
      <c r="KX8450" s="23"/>
      <c r="KY8450" s="23"/>
    </row>
    <row r="8451" spans="36:311" x14ac:dyDescent="0.2">
      <c r="AJ8451" s="23"/>
      <c r="HH8451"/>
      <c r="IW8451" s="36"/>
      <c r="JI8451"/>
      <c r="JJ8451"/>
      <c r="KX8451" s="23"/>
      <c r="KY8451" s="23"/>
    </row>
    <row r="8452" spans="36:311" x14ac:dyDescent="0.2">
      <c r="AJ8452" s="23"/>
      <c r="HH8452"/>
      <c r="IW8452" s="36"/>
      <c r="JI8452"/>
      <c r="JJ8452"/>
      <c r="KX8452" s="23"/>
      <c r="KY8452" s="23"/>
    </row>
    <row r="8453" spans="36:311" x14ac:dyDescent="0.2">
      <c r="AJ8453" s="23"/>
      <c r="HH8453"/>
      <c r="IW8453" s="36"/>
      <c r="JI8453"/>
      <c r="JJ8453"/>
      <c r="KX8453" s="23"/>
      <c r="KY8453" s="23"/>
    </row>
    <row r="8454" spans="36:311" x14ac:dyDescent="0.2">
      <c r="AJ8454" s="23"/>
      <c r="HH8454"/>
      <c r="IW8454" s="36"/>
      <c r="JI8454"/>
      <c r="JJ8454"/>
      <c r="KX8454" s="23"/>
      <c r="KY8454" s="23"/>
    </row>
    <row r="8455" spans="36:311" x14ac:dyDescent="0.2">
      <c r="AJ8455" s="23"/>
      <c r="HH8455"/>
      <c r="IW8455" s="36"/>
      <c r="JI8455"/>
      <c r="JJ8455"/>
      <c r="KX8455" s="23"/>
      <c r="KY8455" s="23"/>
    </row>
    <row r="8456" spans="36:311" x14ac:dyDescent="0.2">
      <c r="AJ8456" s="23"/>
      <c r="HH8456"/>
      <c r="IW8456" s="36"/>
      <c r="JI8456"/>
      <c r="JJ8456"/>
      <c r="KX8456" s="23"/>
      <c r="KY8456" s="23"/>
    </row>
    <row r="8457" spans="36:311" x14ac:dyDescent="0.2">
      <c r="AJ8457" s="23"/>
      <c r="HH8457"/>
      <c r="IW8457" s="36"/>
      <c r="JI8457"/>
      <c r="JJ8457"/>
      <c r="KX8457" s="23"/>
      <c r="KY8457" s="23"/>
    </row>
    <row r="8458" spans="36:311" x14ac:dyDescent="0.2">
      <c r="AJ8458" s="23"/>
      <c r="HH8458"/>
      <c r="IW8458" s="36"/>
      <c r="JI8458"/>
      <c r="JJ8458"/>
      <c r="KX8458" s="23"/>
      <c r="KY8458" s="23"/>
    </row>
    <row r="8459" spans="36:311" x14ac:dyDescent="0.2">
      <c r="AJ8459" s="23"/>
      <c r="HH8459"/>
      <c r="IW8459" s="36"/>
      <c r="JI8459"/>
      <c r="JJ8459"/>
      <c r="KX8459" s="23"/>
      <c r="KY8459" s="23"/>
    </row>
    <row r="8460" spans="36:311" x14ac:dyDescent="0.2">
      <c r="AJ8460" s="23"/>
      <c r="HH8460"/>
      <c r="IW8460" s="36"/>
      <c r="JI8460"/>
      <c r="JJ8460"/>
      <c r="KX8460" s="23"/>
      <c r="KY8460" s="23"/>
    </row>
    <row r="8461" spans="36:311" x14ac:dyDescent="0.2">
      <c r="AJ8461" s="23"/>
      <c r="HH8461"/>
      <c r="IW8461" s="36"/>
      <c r="JI8461"/>
      <c r="JJ8461"/>
      <c r="KX8461" s="23"/>
      <c r="KY8461" s="23"/>
    </row>
    <row r="8462" spans="36:311" x14ac:dyDescent="0.2">
      <c r="AJ8462" s="23"/>
      <c r="HH8462"/>
      <c r="IW8462" s="36"/>
      <c r="JI8462"/>
      <c r="JJ8462"/>
      <c r="KX8462" s="23"/>
      <c r="KY8462" s="23"/>
    </row>
    <row r="8463" spans="36:311" x14ac:dyDescent="0.2">
      <c r="AJ8463" s="23"/>
      <c r="HH8463"/>
      <c r="IW8463" s="36"/>
      <c r="JI8463"/>
      <c r="JJ8463"/>
      <c r="KX8463" s="23"/>
      <c r="KY8463" s="23"/>
    </row>
    <row r="8464" spans="36:311" x14ac:dyDescent="0.2">
      <c r="AJ8464" s="23"/>
      <c r="HH8464"/>
      <c r="IW8464" s="36"/>
      <c r="JI8464"/>
      <c r="JJ8464"/>
      <c r="KX8464" s="23"/>
      <c r="KY8464" s="23"/>
    </row>
    <row r="8465" spans="36:311" x14ac:dyDescent="0.2">
      <c r="AJ8465" s="23"/>
      <c r="HH8465"/>
      <c r="IW8465" s="36"/>
      <c r="JI8465"/>
      <c r="JJ8465"/>
      <c r="KX8465" s="23"/>
      <c r="KY8465" s="23"/>
    </row>
    <row r="8466" spans="36:311" x14ac:dyDescent="0.2">
      <c r="AJ8466" s="23"/>
      <c r="HH8466"/>
      <c r="IW8466" s="36"/>
      <c r="JI8466"/>
      <c r="JJ8466"/>
      <c r="KX8466" s="23"/>
      <c r="KY8466" s="23"/>
    </row>
    <row r="8467" spans="36:311" x14ac:dyDescent="0.2">
      <c r="AJ8467" s="23"/>
      <c r="HH8467"/>
      <c r="IW8467" s="36"/>
      <c r="JI8467"/>
      <c r="JJ8467"/>
      <c r="KX8467" s="23"/>
      <c r="KY8467" s="23"/>
    </row>
    <row r="8468" spans="36:311" x14ac:dyDescent="0.2">
      <c r="AJ8468" s="23"/>
      <c r="HH8468"/>
      <c r="IW8468" s="36"/>
      <c r="JI8468"/>
      <c r="JJ8468"/>
      <c r="KX8468" s="23"/>
      <c r="KY8468" s="23"/>
    </row>
    <row r="8469" spans="36:311" x14ac:dyDescent="0.2">
      <c r="AJ8469" s="23"/>
      <c r="HH8469"/>
      <c r="IW8469" s="36"/>
      <c r="JI8469"/>
      <c r="JJ8469"/>
      <c r="KX8469" s="23"/>
      <c r="KY8469" s="23"/>
    </row>
    <row r="8470" spans="36:311" x14ac:dyDescent="0.2">
      <c r="AJ8470" s="23"/>
      <c r="HH8470"/>
      <c r="IW8470" s="36"/>
      <c r="JI8470"/>
      <c r="JJ8470"/>
      <c r="KX8470" s="23"/>
      <c r="KY8470" s="23"/>
    </row>
    <row r="8471" spans="36:311" x14ac:dyDescent="0.2">
      <c r="AJ8471" s="23"/>
      <c r="HH8471"/>
      <c r="IW8471" s="36"/>
      <c r="JI8471"/>
      <c r="JJ8471"/>
      <c r="KX8471" s="23"/>
      <c r="KY8471" s="23"/>
    </row>
    <row r="8472" spans="36:311" x14ac:dyDescent="0.2">
      <c r="AJ8472" s="23"/>
      <c r="HH8472"/>
      <c r="IW8472" s="36"/>
      <c r="JI8472"/>
      <c r="JJ8472"/>
      <c r="KX8472" s="23"/>
      <c r="KY8472" s="23"/>
    </row>
    <row r="8473" spans="36:311" x14ac:dyDescent="0.2">
      <c r="AJ8473" s="23"/>
      <c r="HH8473"/>
      <c r="IW8473" s="36"/>
      <c r="JI8473"/>
      <c r="JJ8473"/>
      <c r="KX8473" s="23"/>
      <c r="KY8473" s="23"/>
    </row>
    <row r="8474" spans="36:311" x14ac:dyDescent="0.2">
      <c r="AJ8474" s="23"/>
      <c r="HH8474"/>
      <c r="IW8474" s="36"/>
      <c r="JI8474"/>
      <c r="JJ8474"/>
      <c r="KX8474" s="23"/>
      <c r="KY8474" s="23"/>
    </row>
    <row r="8475" spans="36:311" x14ac:dyDescent="0.2">
      <c r="AJ8475" s="23"/>
      <c r="HH8475"/>
      <c r="IW8475" s="36"/>
      <c r="JI8475"/>
      <c r="JJ8475"/>
      <c r="KX8475" s="23"/>
      <c r="KY8475" s="23"/>
    </row>
    <row r="8476" spans="36:311" x14ac:dyDescent="0.2">
      <c r="AJ8476" s="23"/>
      <c r="HH8476"/>
      <c r="IW8476" s="36"/>
      <c r="JI8476"/>
      <c r="JJ8476"/>
      <c r="KX8476" s="23"/>
      <c r="KY8476" s="23"/>
    </row>
    <row r="8477" spans="36:311" x14ac:dyDescent="0.2">
      <c r="AJ8477" s="23"/>
      <c r="HH8477"/>
      <c r="IW8477" s="36"/>
      <c r="JI8477"/>
      <c r="JJ8477"/>
      <c r="KX8477" s="23"/>
      <c r="KY8477" s="23"/>
    </row>
    <row r="8478" spans="36:311" x14ac:dyDescent="0.2">
      <c r="AJ8478" s="23"/>
      <c r="HH8478"/>
      <c r="IW8478" s="36"/>
      <c r="JI8478"/>
      <c r="JJ8478"/>
      <c r="KX8478" s="23"/>
      <c r="KY8478" s="23"/>
    </row>
    <row r="8479" spans="36:311" x14ac:dyDescent="0.2">
      <c r="AJ8479" s="23"/>
      <c r="HH8479"/>
      <c r="IW8479" s="36"/>
      <c r="JI8479"/>
      <c r="JJ8479"/>
      <c r="KX8479" s="23"/>
      <c r="KY8479" s="23"/>
    </row>
    <row r="8480" spans="36:311" x14ac:dyDescent="0.2">
      <c r="AJ8480" s="23"/>
      <c r="HH8480"/>
      <c r="IW8480" s="36"/>
      <c r="JI8480"/>
      <c r="JJ8480"/>
      <c r="KX8480" s="23"/>
      <c r="KY8480" s="23"/>
    </row>
    <row r="8481" spans="36:311" x14ac:dyDescent="0.2">
      <c r="AJ8481" s="23"/>
      <c r="HH8481"/>
      <c r="IW8481" s="36"/>
      <c r="JI8481"/>
      <c r="JJ8481"/>
      <c r="KX8481" s="23"/>
      <c r="KY8481" s="23"/>
    </row>
    <row r="8482" spans="36:311" x14ac:dyDescent="0.2">
      <c r="AJ8482" s="23"/>
      <c r="HH8482"/>
      <c r="IW8482" s="36"/>
      <c r="JI8482"/>
      <c r="JJ8482"/>
      <c r="KX8482" s="23"/>
      <c r="KY8482" s="23"/>
    </row>
    <row r="8483" spans="36:311" x14ac:dyDescent="0.2">
      <c r="AJ8483" s="23"/>
      <c r="HH8483"/>
      <c r="IW8483" s="36"/>
      <c r="JI8483"/>
      <c r="JJ8483"/>
      <c r="KX8483" s="23"/>
      <c r="KY8483" s="23"/>
    </row>
    <row r="8484" spans="36:311" x14ac:dyDescent="0.2">
      <c r="AJ8484" s="23"/>
      <c r="HH8484"/>
      <c r="IW8484" s="36"/>
      <c r="JI8484"/>
      <c r="JJ8484"/>
      <c r="KX8484" s="23"/>
      <c r="KY8484" s="23"/>
    </row>
    <row r="8485" spans="36:311" x14ac:dyDescent="0.2">
      <c r="AJ8485" s="23"/>
      <c r="HH8485"/>
      <c r="IW8485" s="36"/>
      <c r="JI8485"/>
      <c r="JJ8485"/>
      <c r="KX8485" s="23"/>
      <c r="KY8485" s="23"/>
    </row>
    <row r="8486" spans="36:311" x14ac:dyDescent="0.2">
      <c r="AJ8486" s="23"/>
      <c r="HH8486"/>
      <c r="IW8486" s="36"/>
      <c r="JI8486"/>
      <c r="JJ8486"/>
      <c r="KX8486" s="23"/>
      <c r="KY8486" s="23"/>
    </row>
    <row r="8487" spans="36:311" x14ac:dyDescent="0.2">
      <c r="AJ8487" s="23"/>
      <c r="HH8487"/>
      <c r="IW8487" s="36"/>
      <c r="JI8487"/>
      <c r="JJ8487"/>
      <c r="KX8487" s="23"/>
      <c r="KY8487" s="23"/>
    </row>
    <row r="8488" spans="36:311" x14ac:dyDescent="0.2">
      <c r="AJ8488" s="23"/>
      <c r="HH8488"/>
      <c r="IW8488" s="36"/>
      <c r="JI8488"/>
      <c r="JJ8488"/>
      <c r="KX8488" s="23"/>
      <c r="KY8488" s="23"/>
    </row>
    <row r="8489" spans="36:311" x14ac:dyDescent="0.2">
      <c r="AJ8489" s="23"/>
      <c r="HH8489"/>
      <c r="IW8489" s="36"/>
      <c r="JI8489"/>
      <c r="JJ8489"/>
      <c r="KX8489" s="23"/>
      <c r="KY8489" s="23"/>
    </row>
    <row r="8490" spans="36:311" x14ac:dyDescent="0.2">
      <c r="AJ8490" s="23"/>
      <c r="HH8490"/>
      <c r="IW8490" s="36"/>
      <c r="JI8490"/>
      <c r="JJ8490"/>
      <c r="KX8490" s="23"/>
      <c r="KY8490" s="23"/>
    </row>
    <row r="8491" spans="36:311" x14ac:dyDescent="0.2">
      <c r="AJ8491" s="23"/>
      <c r="HH8491"/>
      <c r="IW8491" s="36"/>
      <c r="JI8491"/>
      <c r="JJ8491"/>
      <c r="KX8491" s="23"/>
      <c r="KY8491" s="23"/>
    </row>
    <row r="8492" spans="36:311" x14ac:dyDescent="0.2">
      <c r="AJ8492" s="23"/>
      <c r="HH8492"/>
      <c r="IW8492" s="36"/>
      <c r="JI8492"/>
      <c r="JJ8492"/>
      <c r="KX8492" s="23"/>
      <c r="KY8492" s="23"/>
    </row>
    <row r="8493" spans="36:311" x14ac:dyDescent="0.2">
      <c r="AJ8493" s="23"/>
      <c r="HH8493"/>
      <c r="IW8493" s="36"/>
      <c r="JI8493"/>
      <c r="JJ8493"/>
      <c r="KX8493" s="23"/>
      <c r="KY8493" s="23"/>
    </row>
    <row r="8494" spans="36:311" x14ac:dyDescent="0.2">
      <c r="AJ8494" s="23"/>
      <c r="HH8494"/>
      <c r="IW8494" s="36"/>
      <c r="JI8494"/>
      <c r="JJ8494"/>
      <c r="KX8494" s="23"/>
      <c r="KY8494" s="23"/>
    </row>
    <row r="8495" spans="36:311" x14ac:dyDescent="0.2">
      <c r="AJ8495" s="23"/>
      <c r="HH8495"/>
      <c r="IW8495" s="36"/>
      <c r="JI8495"/>
      <c r="JJ8495"/>
      <c r="KX8495" s="23"/>
      <c r="KY8495" s="23"/>
    </row>
    <row r="8496" spans="36:311" x14ac:dyDescent="0.2">
      <c r="AJ8496" s="23"/>
      <c r="HH8496"/>
      <c r="IW8496" s="36"/>
      <c r="JI8496"/>
      <c r="JJ8496"/>
      <c r="KX8496" s="23"/>
      <c r="KY8496" s="23"/>
    </row>
    <row r="8497" spans="36:311" x14ac:dyDescent="0.2">
      <c r="AJ8497" s="23"/>
      <c r="HH8497"/>
      <c r="IW8497" s="36"/>
      <c r="JI8497"/>
      <c r="JJ8497"/>
      <c r="KX8497" s="23"/>
      <c r="KY8497" s="23"/>
    </row>
    <row r="8498" spans="36:311" x14ac:dyDescent="0.2">
      <c r="AJ8498" s="23"/>
      <c r="HH8498"/>
      <c r="IW8498" s="36"/>
      <c r="JI8498"/>
      <c r="JJ8498"/>
      <c r="KX8498" s="23"/>
      <c r="KY8498" s="23"/>
    </row>
    <row r="8499" spans="36:311" x14ac:dyDescent="0.2">
      <c r="AJ8499" s="23"/>
      <c r="HH8499"/>
      <c r="IW8499" s="36"/>
      <c r="JI8499"/>
      <c r="JJ8499"/>
      <c r="KX8499" s="23"/>
      <c r="KY8499" s="23"/>
    </row>
    <row r="8500" spans="36:311" x14ac:dyDescent="0.2">
      <c r="AJ8500" s="23"/>
      <c r="HH8500"/>
      <c r="IW8500" s="36"/>
      <c r="JI8500"/>
      <c r="JJ8500"/>
      <c r="KX8500" s="23"/>
      <c r="KY8500" s="23"/>
    </row>
    <row r="8501" spans="36:311" x14ac:dyDescent="0.2">
      <c r="AJ8501" s="23"/>
      <c r="HH8501"/>
      <c r="IW8501" s="36"/>
      <c r="JI8501"/>
      <c r="JJ8501"/>
      <c r="KX8501" s="23"/>
      <c r="KY8501" s="23"/>
    </row>
    <row r="8502" spans="36:311" x14ac:dyDescent="0.2">
      <c r="AJ8502" s="23"/>
      <c r="HH8502"/>
      <c r="IW8502" s="36"/>
      <c r="JI8502"/>
      <c r="JJ8502"/>
      <c r="KX8502" s="23"/>
      <c r="KY8502" s="23"/>
    </row>
    <row r="8503" spans="36:311" x14ac:dyDescent="0.2">
      <c r="AJ8503" s="23"/>
      <c r="HH8503"/>
      <c r="IW8503" s="36"/>
      <c r="JI8503"/>
      <c r="JJ8503"/>
      <c r="KX8503" s="23"/>
      <c r="KY8503" s="23"/>
    </row>
    <row r="8504" spans="36:311" x14ac:dyDescent="0.2">
      <c r="AJ8504" s="23"/>
      <c r="HH8504"/>
      <c r="IW8504" s="36"/>
      <c r="JI8504"/>
      <c r="JJ8504"/>
      <c r="KX8504" s="23"/>
      <c r="KY8504" s="23"/>
    </row>
    <row r="8505" spans="36:311" x14ac:dyDescent="0.2">
      <c r="AJ8505" s="23"/>
      <c r="HH8505"/>
      <c r="IW8505" s="36"/>
      <c r="JI8505"/>
      <c r="JJ8505"/>
      <c r="KX8505" s="23"/>
      <c r="KY8505" s="23"/>
    </row>
    <row r="8506" spans="36:311" x14ac:dyDescent="0.2">
      <c r="AJ8506" s="23"/>
      <c r="HH8506"/>
      <c r="IW8506" s="36"/>
      <c r="JI8506"/>
      <c r="JJ8506"/>
      <c r="KX8506" s="23"/>
      <c r="KY8506" s="23"/>
    </row>
    <row r="8507" spans="36:311" x14ac:dyDescent="0.2">
      <c r="AJ8507" s="23"/>
      <c r="HH8507"/>
      <c r="IW8507" s="36"/>
      <c r="JI8507"/>
      <c r="JJ8507"/>
      <c r="KX8507" s="23"/>
      <c r="KY8507" s="23"/>
    </row>
    <row r="8508" spans="36:311" x14ac:dyDescent="0.2">
      <c r="AJ8508" s="23"/>
      <c r="HH8508"/>
      <c r="IW8508" s="36"/>
      <c r="JI8508"/>
      <c r="JJ8508"/>
      <c r="KX8508" s="23"/>
      <c r="KY8508" s="23"/>
    </row>
    <row r="8509" spans="36:311" x14ac:dyDescent="0.2">
      <c r="AJ8509" s="23"/>
      <c r="HH8509"/>
      <c r="IW8509" s="36"/>
      <c r="JI8509"/>
      <c r="JJ8509"/>
      <c r="KX8509" s="23"/>
      <c r="KY8509" s="23"/>
    </row>
    <row r="8510" spans="36:311" x14ac:dyDescent="0.2">
      <c r="AJ8510" s="23"/>
      <c r="HH8510"/>
      <c r="IW8510" s="36"/>
      <c r="JI8510"/>
      <c r="JJ8510"/>
      <c r="KX8510" s="23"/>
      <c r="KY8510" s="23"/>
    </row>
    <row r="8511" spans="36:311" x14ac:dyDescent="0.2">
      <c r="AJ8511" s="23"/>
      <c r="HH8511"/>
      <c r="IW8511" s="36"/>
      <c r="JI8511"/>
      <c r="JJ8511"/>
      <c r="KX8511" s="23"/>
      <c r="KY8511" s="23"/>
    </row>
    <row r="8512" spans="36:311" x14ac:dyDescent="0.2">
      <c r="AJ8512" s="23"/>
      <c r="HH8512"/>
      <c r="IW8512" s="36"/>
      <c r="JI8512"/>
      <c r="JJ8512"/>
      <c r="KX8512" s="23"/>
      <c r="KY8512" s="23"/>
    </row>
    <row r="8513" spans="36:311" x14ac:dyDescent="0.2">
      <c r="AJ8513" s="23"/>
      <c r="HH8513"/>
      <c r="IW8513" s="36"/>
      <c r="JI8513"/>
      <c r="JJ8513"/>
      <c r="KX8513" s="23"/>
      <c r="KY8513" s="23"/>
    </row>
    <row r="8514" spans="36:311" x14ac:dyDescent="0.2">
      <c r="AJ8514" s="23"/>
      <c r="HH8514"/>
      <c r="IW8514" s="36"/>
      <c r="JI8514"/>
      <c r="JJ8514"/>
      <c r="KX8514" s="23"/>
      <c r="KY8514" s="23"/>
    </row>
    <row r="8515" spans="36:311" x14ac:dyDescent="0.2">
      <c r="AJ8515" s="23"/>
      <c r="HH8515"/>
      <c r="IW8515" s="36"/>
      <c r="JI8515"/>
      <c r="JJ8515"/>
      <c r="KX8515" s="23"/>
      <c r="KY8515" s="23"/>
    </row>
    <row r="8516" spans="36:311" x14ac:dyDescent="0.2">
      <c r="AJ8516" s="23"/>
      <c r="HH8516"/>
      <c r="IW8516" s="36"/>
      <c r="JI8516"/>
      <c r="JJ8516"/>
      <c r="KX8516" s="23"/>
      <c r="KY8516" s="23"/>
    </row>
    <row r="8517" spans="36:311" x14ac:dyDescent="0.2">
      <c r="AJ8517" s="23"/>
      <c r="HH8517"/>
      <c r="IW8517" s="36"/>
      <c r="JI8517"/>
      <c r="JJ8517"/>
      <c r="KX8517" s="23"/>
      <c r="KY8517" s="23"/>
    </row>
    <row r="8518" spans="36:311" x14ac:dyDescent="0.2">
      <c r="AJ8518" s="23"/>
      <c r="HH8518"/>
      <c r="IW8518" s="36"/>
      <c r="JI8518"/>
      <c r="JJ8518"/>
      <c r="KX8518" s="23"/>
      <c r="KY8518" s="23"/>
    </row>
    <row r="8519" spans="36:311" x14ac:dyDescent="0.2">
      <c r="AJ8519" s="23"/>
      <c r="HH8519"/>
      <c r="IW8519" s="36"/>
      <c r="JI8519"/>
      <c r="JJ8519"/>
      <c r="KX8519" s="23"/>
      <c r="KY8519" s="23"/>
    </row>
    <row r="8520" spans="36:311" x14ac:dyDescent="0.2">
      <c r="AJ8520" s="23"/>
      <c r="HH8520"/>
      <c r="IW8520" s="36"/>
      <c r="JI8520"/>
      <c r="JJ8520"/>
      <c r="KX8520" s="23"/>
      <c r="KY8520" s="23"/>
    </row>
    <row r="8521" spans="36:311" x14ac:dyDescent="0.2">
      <c r="AJ8521" s="23"/>
      <c r="HH8521"/>
      <c r="IW8521" s="36"/>
      <c r="JI8521"/>
      <c r="JJ8521"/>
      <c r="KX8521" s="23"/>
      <c r="KY8521" s="23"/>
    </row>
    <row r="8522" spans="36:311" x14ac:dyDescent="0.2">
      <c r="AJ8522" s="23"/>
      <c r="HH8522"/>
      <c r="IW8522" s="36"/>
      <c r="JI8522"/>
      <c r="JJ8522"/>
      <c r="KX8522" s="23"/>
      <c r="KY8522" s="23"/>
    </row>
    <row r="8523" spans="36:311" x14ac:dyDescent="0.2">
      <c r="AJ8523" s="23"/>
      <c r="HH8523"/>
      <c r="IW8523" s="36"/>
      <c r="JI8523"/>
      <c r="JJ8523"/>
      <c r="KX8523" s="23"/>
      <c r="KY8523" s="23"/>
    </row>
    <row r="8524" spans="36:311" x14ac:dyDescent="0.2">
      <c r="AJ8524" s="23"/>
      <c r="HH8524"/>
      <c r="IW8524" s="36"/>
      <c r="JI8524"/>
      <c r="JJ8524"/>
      <c r="KX8524" s="23"/>
      <c r="KY8524" s="23"/>
    </row>
    <row r="8525" spans="36:311" x14ac:dyDescent="0.2">
      <c r="AJ8525" s="23"/>
      <c r="HH8525"/>
      <c r="IW8525" s="36"/>
      <c r="JI8525"/>
      <c r="JJ8525"/>
      <c r="KX8525" s="23"/>
      <c r="KY8525" s="23"/>
    </row>
    <row r="8526" spans="36:311" x14ac:dyDescent="0.2">
      <c r="AJ8526" s="23"/>
      <c r="HH8526"/>
      <c r="IW8526" s="36"/>
      <c r="JI8526"/>
      <c r="JJ8526"/>
      <c r="KX8526" s="23"/>
      <c r="KY8526" s="23"/>
    </row>
    <row r="8527" spans="36:311" x14ac:dyDescent="0.2">
      <c r="AJ8527" s="23"/>
      <c r="HH8527"/>
      <c r="IW8527" s="36"/>
      <c r="JI8527"/>
      <c r="JJ8527"/>
      <c r="KX8527" s="23"/>
      <c r="KY8527" s="23"/>
    </row>
    <row r="8528" spans="36:311" x14ac:dyDescent="0.2">
      <c r="AJ8528" s="23"/>
      <c r="HH8528"/>
      <c r="IW8528" s="36"/>
      <c r="JI8528"/>
      <c r="JJ8528"/>
      <c r="KX8528" s="23"/>
      <c r="KY8528" s="23"/>
    </row>
    <row r="8529" spans="36:311" x14ac:dyDescent="0.2">
      <c r="AJ8529" s="23"/>
      <c r="HH8529"/>
      <c r="IW8529" s="36"/>
      <c r="JI8529"/>
      <c r="JJ8529"/>
      <c r="KX8529" s="23"/>
      <c r="KY8529" s="23"/>
    </row>
    <row r="8530" spans="36:311" x14ac:dyDescent="0.2">
      <c r="AJ8530" s="23"/>
      <c r="HH8530"/>
      <c r="IW8530" s="36"/>
      <c r="JI8530"/>
      <c r="JJ8530"/>
      <c r="KX8530" s="23"/>
      <c r="KY8530" s="23"/>
    </row>
    <row r="8531" spans="36:311" x14ac:dyDescent="0.2">
      <c r="AJ8531" s="23"/>
      <c r="HH8531"/>
      <c r="IW8531" s="36"/>
      <c r="JI8531"/>
      <c r="JJ8531"/>
      <c r="KX8531" s="23"/>
      <c r="KY8531" s="23"/>
    </row>
    <row r="8532" spans="36:311" x14ac:dyDescent="0.2">
      <c r="AJ8532" s="23"/>
      <c r="HH8532"/>
      <c r="IW8532" s="36"/>
      <c r="JI8532"/>
      <c r="JJ8532"/>
      <c r="KX8532" s="23"/>
      <c r="KY8532" s="23"/>
    </row>
    <row r="8533" spans="36:311" x14ac:dyDescent="0.2">
      <c r="AJ8533" s="23"/>
      <c r="HH8533"/>
      <c r="IW8533" s="36"/>
      <c r="JI8533"/>
      <c r="JJ8533"/>
      <c r="KX8533" s="23"/>
      <c r="KY8533" s="23"/>
    </row>
    <row r="8534" spans="36:311" x14ac:dyDescent="0.2">
      <c r="AJ8534" s="23"/>
      <c r="HH8534"/>
      <c r="IW8534" s="36"/>
      <c r="JI8534"/>
      <c r="JJ8534"/>
      <c r="KX8534" s="23"/>
      <c r="KY8534" s="23"/>
    </row>
    <row r="8535" spans="36:311" x14ac:dyDescent="0.2">
      <c r="AJ8535" s="23"/>
      <c r="HH8535"/>
      <c r="IW8535" s="36"/>
      <c r="JI8535"/>
      <c r="JJ8535"/>
      <c r="KX8535" s="23"/>
      <c r="KY8535" s="23"/>
    </row>
    <row r="8536" spans="36:311" x14ac:dyDescent="0.2">
      <c r="AJ8536" s="23"/>
      <c r="HH8536"/>
      <c r="IW8536" s="36"/>
      <c r="JI8536"/>
      <c r="JJ8536"/>
      <c r="KX8536" s="23"/>
      <c r="KY8536" s="23"/>
    </row>
    <row r="8537" spans="36:311" x14ac:dyDescent="0.2">
      <c r="AJ8537" s="23"/>
      <c r="HH8537"/>
      <c r="IW8537" s="36"/>
      <c r="JI8537"/>
      <c r="JJ8537"/>
      <c r="KX8537" s="23"/>
      <c r="KY8537" s="23"/>
    </row>
    <row r="8538" spans="36:311" x14ac:dyDescent="0.2">
      <c r="AJ8538" s="23"/>
      <c r="HH8538"/>
      <c r="IW8538" s="36"/>
      <c r="JI8538"/>
      <c r="JJ8538"/>
      <c r="KX8538" s="23"/>
      <c r="KY8538" s="23"/>
    </row>
    <row r="8539" spans="36:311" x14ac:dyDescent="0.2">
      <c r="AJ8539" s="23"/>
      <c r="HH8539"/>
      <c r="IW8539" s="36"/>
      <c r="JI8539"/>
      <c r="JJ8539"/>
      <c r="KX8539" s="23"/>
      <c r="KY8539" s="23"/>
    </row>
    <row r="8540" spans="36:311" x14ac:dyDescent="0.2">
      <c r="AJ8540" s="23"/>
      <c r="HH8540"/>
      <c r="IW8540" s="36"/>
      <c r="JI8540"/>
      <c r="JJ8540"/>
      <c r="KX8540" s="23"/>
      <c r="KY8540" s="23"/>
    </row>
    <row r="8541" spans="36:311" x14ac:dyDescent="0.2">
      <c r="AJ8541" s="23"/>
      <c r="HH8541"/>
      <c r="IW8541" s="36"/>
      <c r="JI8541"/>
      <c r="JJ8541"/>
      <c r="KX8541" s="23"/>
      <c r="KY8541" s="23"/>
    </row>
    <row r="8542" spans="36:311" x14ac:dyDescent="0.2">
      <c r="AJ8542" s="23"/>
      <c r="HH8542"/>
      <c r="IW8542" s="36"/>
      <c r="JI8542"/>
      <c r="JJ8542"/>
      <c r="KX8542" s="23"/>
      <c r="KY8542" s="23"/>
    </row>
    <row r="8543" spans="36:311" x14ac:dyDescent="0.2">
      <c r="AJ8543" s="23"/>
      <c r="HH8543"/>
      <c r="IW8543" s="36"/>
      <c r="JI8543"/>
      <c r="JJ8543"/>
      <c r="KX8543" s="23"/>
      <c r="KY8543" s="23"/>
    </row>
    <row r="8544" spans="36:311" x14ac:dyDescent="0.2">
      <c r="AJ8544" s="23"/>
      <c r="HH8544"/>
      <c r="IW8544" s="36"/>
      <c r="JI8544"/>
      <c r="JJ8544"/>
      <c r="KX8544" s="23"/>
      <c r="KY8544" s="23"/>
    </row>
    <row r="8545" spans="36:311" x14ac:dyDescent="0.2">
      <c r="AJ8545" s="23"/>
      <c r="HH8545"/>
      <c r="IW8545" s="36"/>
      <c r="JI8545"/>
      <c r="JJ8545"/>
      <c r="KX8545" s="23"/>
      <c r="KY8545" s="23"/>
    </row>
    <row r="8546" spans="36:311" x14ac:dyDescent="0.2">
      <c r="AJ8546" s="23"/>
      <c r="HH8546"/>
      <c r="IW8546" s="36"/>
      <c r="JI8546"/>
      <c r="JJ8546"/>
      <c r="KX8546" s="23"/>
      <c r="KY8546" s="23"/>
    </row>
    <row r="8547" spans="36:311" x14ac:dyDescent="0.2">
      <c r="AJ8547" s="23"/>
      <c r="HH8547"/>
      <c r="IW8547" s="36"/>
      <c r="JI8547"/>
      <c r="JJ8547"/>
      <c r="KX8547" s="23"/>
      <c r="KY8547" s="23"/>
    </row>
    <row r="8548" spans="36:311" x14ac:dyDescent="0.2">
      <c r="AJ8548" s="23"/>
      <c r="HH8548"/>
      <c r="IW8548" s="36"/>
      <c r="JI8548"/>
      <c r="JJ8548"/>
      <c r="KX8548" s="23"/>
      <c r="KY8548" s="23"/>
    </row>
    <row r="8549" spans="36:311" x14ac:dyDescent="0.2">
      <c r="AJ8549" s="23"/>
      <c r="HH8549"/>
      <c r="IW8549" s="36"/>
      <c r="JI8549"/>
      <c r="JJ8549"/>
      <c r="KX8549" s="23"/>
      <c r="KY8549" s="23"/>
    </row>
    <row r="8550" spans="36:311" x14ac:dyDescent="0.2">
      <c r="AJ8550" s="23"/>
      <c r="HH8550"/>
      <c r="IW8550" s="36"/>
      <c r="JI8550"/>
      <c r="JJ8550"/>
      <c r="KX8550" s="23"/>
      <c r="KY8550" s="23"/>
    </row>
    <row r="8551" spans="36:311" x14ac:dyDescent="0.2">
      <c r="AJ8551" s="23"/>
      <c r="HH8551"/>
      <c r="IW8551" s="36"/>
      <c r="JI8551"/>
      <c r="JJ8551"/>
      <c r="KX8551" s="23"/>
      <c r="KY8551" s="23"/>
    </row>
    <row r="8552" spans="36:311" x14ac:dyDescent="0.2">
      <c r="AJ8552" s="23"/>
      <c r="HH8552"/>
      <c r="IW8552" s="36"/>
      <c r="JI8552"/>
      <c r="JJ8552"/>
      <c r="KX8552" s="23"/>
      <c r="KY8552" s="23"/>
    </row>
    <row r="8553" spans="36:311" x14ac:dyDescent="0.2">
      <c r="AJ8553" s="23"/>
      <c r="HH8553"/>
      <c r="IW8553" s="36"/>
      <c r="JI8553"/>
      <c r="JJ8553"/>
      <c r="KX8553" s="23"/>
      <c r="KY8553" s="23"/>
    </row>
    <row r="8554" spans="36:311" x14ac:dyDescent="0.2">
      <c r="AJ8554" s="23"/>
      <c r="HH8554"/>
      <c r="IW8554" s="36"/>
      <c r="JI8554"/>
      <c r="JJ8554"/>
      <c r="KX8554" s="23"/>
      <c r="KY8554" s="23"/>
    </row>
    <row r="8555" spans="36:311" x14ac:dyDescent="0.2">
      <c r="AJ8555" s="23"/>
      <c r="HH8555"/>
      <c r="IW8555" s="36"/>
      <c r="JI8555"/>
      <c r="JJ8555"/>
      <c r="KX8555" s="23"/>
      <c r="KY8555" s="23"/>
    </row>
    <row r="8556" spans="36:311" x14ac:dyDescent="0.2">
      <c r="AJ8556" s="23"/>
      <c r="HH8556"/>
      <c r="IW8556" s="36"/>
      <c r="JI8556"/>
      <c r="JJ8556"/>
      <c r="KX8556" s="23"/>
      <c r="KY8556" s="23"/>
    </row>
    <row r="8557" spans="36:311" x14ac:dyDescent="0.2">
      <c r="AJ8557" s="23"/>
      <c r="HH8557"/>
      <c r="IW8557" s="36"/>
      <c r="JI8557"/>
      <c r="JJ8557"/>
      <c r="KX8557" s="23"/>
      <c r="KY8557" s="23"/>
    </row>
    <row r="8558" spans="36:311" x14ac:dyDescent="0.2">
      <c r="AJ8558" s="23"/>
      <c r="HH8558"/>
      <c r="IW8558" s="36"/>
      <c r="JI8558"/>
      <c r="JJ8558"/>
      <c r="KX8558" s="23"/>
      <c r="KY8558" s="23"/>
    </row>
    <row r="8559" spans="36:311" x14ac:dyDescent="0.2">
      <c r="AJ8559" s="23"/>
      <c r="HH8559"/>
      <c r="IW8559" s="36"/>
      <c r="JI8559"/>
      <c r="JJ8559"/>
      <c r="KX8559" s="23"/>
      <c r="KY8559" s="23"/>
    </row>
    <row r="8560" spans="36:311" x14ac:dyDescent="0.2">
      <c r="AJ8560" s="23"/>
      <c r="HH8560"/>
      <c r="IW8560" s="36"/>
      <c r="JI8560"/>
      <c r="JJ8560"/>
      <c r="KX8560" s="23"/>
      <c r="KY8560" s="23"/>
    </row>
    <row r="8561" spans="36:311" x14ac:dyDescent="0.2">
      <c r="AJ8561" s="23"/>
      <c r="HH8561"/>
      <c r="IW8561" s="36"/>
      <c r="JI8561"/>
      <c r="JJ8561"/>
      <c r="KX8561" s="23"/>
      <c r="KY8561" s="23"/>
    </row>
    <row r="8562" spans="36:311" x14ac:dyDescent="0.2">
      <c r="AJ8562" s="23"/>
      <c r="HH8562"/>
      <c r="IW8562" s="36"/>
      <c r="JI8562"/>
      <c r="JJ8562"/>
      <c r="KX8562" s="23"/>
      <c r="KY8562" s="23"/>
    </row>
    <row r="8563" spans="36:311" x14ac:dyDescent="0.2">
      <c r="AJ8563" s="23"/>
      <c r="HH8563"/>
      <c r="IW8563" s="36"/>
      <c r="JI8563"/>
      <c r="JJ8563"/>
      <c r="KX8563" s="23"/>
      <c r="KY8563" s="23"/>
    </row>
    <row r="8564" spans="36:311" x14ac:dyDescent="0.2">
      <c r="AJ8564" s="23"/>
      <c r="HH8564"/>
      <c r="IW8564" s="36"/>
      <c r="JI8564"/>
      <c r="JJ8564"/>
      <c r="KX8564" s="23"/>
      <c r="KY8564" s="23"/>
    </row>
    <row r="8565" spans="36:311" x14ac:dyDescent="0.2">
      <c r="AJ8565" s="23"/>
      <c r="HH8565"/>
      <c r="IW8565" s="36"/>
      <c r="JI8565"/>
      <c r="JJ8565"/>
      <c r="KX8565" s="23"/>
      <c r="KY8565" s="23"/>
    </row>
    <row r="8566" spans="36:311" x14ac:dyDescent="0.2">
      <c r="AJ8566" s="23"/>
      <c r="HH8566"/>
      <c r="IW8566" s="36"/>
      <c r="JI8566"/>
      <c r="JJ8566"/>
      <c r="KX8566" s="23"/>
      <c r="KY8566" s="23"/>
    </row>
    <row r="8567" spans="36:311" x14ac:dyDescent="0.2">
      <c r="AJ8567" s="23"/>
      <c r="HH8567"/>
      <c r="IW8567" s="36"/>
      <c r="JI8567"/>
      <c r="JJ8567"/>
      <c r="KX8567" s="23"/>
      <c r="KY8567" s="23"/>
    </row>
    <row r="8568" spans="36:311" x14ac:dyDescent="0.2">
      <c r="AJ8568" s="23"/>
      <c r="HH8568"/>
      <c r="IW8568" s="36"/>
      <c r="JI8568"/>
      <c r="JJ8568"/>
      <c r="KX8568" s="23"/>
      <c r="KY8568" s="23"/>
    </row>
    <row r="8569" spans="36:311" x14ac:dyDescent="0.2">
      <c r="AJ8569" s="23"/>
      <c r="HH8569"/>
      <c r="IW8569" s="36"/>
      <c r="JI8569"/>
      <c r="JJ8569"/>
      <c r="KX8569" s="23"/>
      <c r="KY8569" s="23"/>
    </row>
    <row r="8570" spans="36:311" x14ac:dyDescent="0.2">
      <c r="AJ8570" s="23"/>
      <c r="HH8570"/>
      <c r="IW8570" s="36"/>
      <c r="JI8570"/>
      <c r="JJ8570"/>
      <c r="KX8570" s="23"/>
      <c r="KY8570" s="23"/>
    </row>
    <row r="8571" spans="36:311" x14ac:dyDescent="0.2">
      <c r="AJ8571" s="23"/>
      <c r="HH8571"/>
      <c r="IW8571" s="36"/>
      <c r="JI8571"/>
      <c r="JJ8571"/>
      <c r="KX8571" s="23"/>
      <c r="KY8571" s="23"/>
    </row>
    <row r="8572" spans="36:311" x14ac:dyDescent="0.2">
      <c r="AJ8572" s="23"/>
      <c r="HH8572"/>
      <c r="IW8572" s="36"/>
      <c r="JI8572"/>
      <c r="JJ8572"/>
      <c r="KX8572" s="23"/>
      <c r="KY8572" s="23"/>
    </row>
    <row r="8573" spans="36:311" x14ac:dyDescent="0.2">
      <c r="AJ8573" s="23"/>
      <c r="HH8573"/>
      <c r="IW8573" s="36"/>
      <c r="JI8573"/>
      <c r="JJ8573"/>
      <c r="KX8573" s="23"/>
      <c r="KY8573" s="23"/>
    </row>
    <row r="8574" spans="36:311" x14ac:dyDescent="0.2">
      <c r="AJ8574" s="23"/>
      <c r="HH8574"/>
      <c r="IW8574" s="36"/>
      <c r="JI8574"/>
      <c r="JJ8574"/>
      <c r="KX8574" s="23"/>
      <c r="KY8574" s="23"/>
    </row>
    <row r="8575" spans="36:311" x14ac:dyDescent="0.2">
      <c r="AJ8575" s="23"/>
      <c r="HH8575"/>
      <c r="IW8575" s="36"/>
      <c r="JI8575"/>
      <c r="JJ8575"/>
      <c r="KX8575" s="23"/>
      <c r="KY8575" s="23"/>
    </row>
    <row r="8576" spans="36:311" x14ac:dyDescent="0.2">
      <c r="AJ8576" s="23"/>
      <c r="HH8576"/>
      <c r="IW8576" s="36"/>
      <c r="JI8576"/>
      <c r="JJ8576"/>
      <c r="KX8576" s="23"/>
      <c r="KY8576" s="23"/>
    </row>
    <row r="8577" spans="36:311" x14ac:dyDescent="0.2">
      <c r="AJ8577" s="23"/>
      <c r="HH8577"/>
      <c r="IW8577" s="36"/>
      <c r="JI8577"/>
      <c r="JJ8577"/>
      <c r="KX8577" s="23"/>
      <c r="KY8577" s="23"/>
    </row>
    <row r="8578" spans="36:311" x14ac:dyDescent="0.2">
      <c r="AJ8578" s="23"/>
      <c r="HH8578"/>
      <c r="IW8578" s="36"/>
      <c r="JI8578"/>
      <c r="JJ8578"/>
      <c r="KX8578" s="23"/>
      <c r="KY8578" s="23"/>
    </row>
    <row r="8579" spans="36:311" x14ac:dyDescent="0.2">
      <c r="AJ8579" s="23"/>
      <c r="HH8579"/>
      <c r="IW8579" s="36"/>
      <c r="JI8579"/>
      <c r="JJ8579"/>
      <c r="KX8579" s="23"/>
      <c r="KY8579" s="23"/>
    </row>
    <row r="8580" spans="36:311" x14ac:dyDescent="0.2">
      <c r="AJ8580" s="23"/>
      <c r="HH8580"/>
      <c r="IW8580" s="36"/>
      <c r="JI8580"/>
      <c r="JJ8580"/>
      <c r="KX8580" s="23"/>
      <c r="KY8580" s="23"/>
    </row>
    <row r="8581" spans="36:311" x14ac:dyDescent="0.2">
      <c r="AJ8581" s="23"/>
      <c r="HH8581"/>
      <c r="IW8581" s="36"/>
      <c r="JI8581"/>
      <c r="JJ8581"/>
      <c r="KX8581" s="23"/>
      <c r="KY8581" s="23"/>
    </row>
    <row r="8582" spans="36:311" x14ac:dyDescent="0.2">
      <c r="AJ8582" s="23"/>
      <c r="HH8582"/>
      <c r="IW8582" s="36"/>
      <c r="JI8582"/>
      <c r="JJ8582"/>
      <c r="KX8582" s="23"/>
      <c r="KY8582" s="23"/>
    </row>
    <row r="8583" spans="36:311" x14ac:dyDescent="0.2">
      <c r="AJ8583" s="23"/>
      <c r="HH8583"/>
      <c r="IW8583" s="36"/>
      <c r="JI8583"/>
      <c r="JJ8583"/>
      <c r="KX8583" s="23"/>
      <c r="KY8583" s="23"/>
    </row>
    <row r="8584" spans="36:311" x14ac:dyDescent="0.2">
      <c r="AJ8584" s="23"/>
      <c r="HH8584"/>
      <c r="IW8584" s="36"/>
      <c r="JI8584"/>
      <c r="JJ8584"/>
      <c r="KX8584" s="23"/>
      <c r="KY8584" s="23"/>
    </row>
    <row r="8585" spans="36:311" x14ac:dyDescent="0.2">
      <c r="AJ8585" s="23"/>
      <c r="HH8585"/>
      <c r="IW8585" s="36"/>
      <c r="JI8585"/>
      <c r="JJ8585"/>
      <c r="KX8585" s="23"/>
      <c r="KY8585" s="23"/>
    </row>
    <row r="8586" spans="36:311" x14ac:dyDescent="0.2">
      <c r="AJ8586" s="23"/>
      <c r="HH8586"/>
      <c r="IW8586" s="36"/>
      <c r="JI8586"/>
      <c r="JJ8586"/>
      <c r="KX8586" s="23"/>
      <c r="KY8586" s="23"/>
    </row>
    <row r="8587" spans="36:311" x14ac:dyDescent="0.2">
      <c r="AJ8587" s="23"/>
      <c r="HH8587"/>
      <c r="IW8587" s="36"/>
      <c r="JI8587"/>
      <c r="JJ8587"/>
      <c r="KX8587" s="23"/>
      <c r="KY8587" s="23"/>
    </row>
    <row r="8588" spans="36:311" x14ac:dyDescent="0.2">
      <c r="AJ8588" s="23"/>
      <c r="HH8588"/>
      <c r="IW8588" s="36"/>
      <c r="JI8588"/>
      <c r="JJ8588"/>
      <c r="KX8588" s="23"/>
      <c r="KY8588" s="23"/>
    </row>
    <row r="8589" spans="36:311" x14ac:dyDescent="0.2">
      <c r="AJ8589" s="23"/>
      <c r="HH8589"/>
      <c r="IW8589" s="36"/>
      <c r="JI8589"/>
      <c r="JJ8589"/>
      <c r="KX8589" s="23"/>
      <c r="KY8589" s="23"/>
    </row>
    <row r="8590" spans="36:311" x14ac:dyDescent="0.2">
      <c r="AJ8590" s="23"/>
      <c r="HH8590"/>
      <c r="IW8590" s="36"/>
      <c r="JI8590"/>
      <c r="JJ8590"/>
      <c r="KX8590" s="23"/>
      <c r="KY8590" s="23"/>
    </row>
    <row r="8591" spans="36:311" x14ac:dyDescent="0.2">
      <c r="AJ8591" s="23"/>
      <c r="HH8591"/>
      <c r="IW8591" s="36"/>
      <c r="JI8591"/>
      <c r="JJ8591"/>
      <c r="KX8591" s="23"/>
      <c r="KY8591" s="23"/>
    </row>
    <row r="8592" spans="36:311" x14ac:dyDescent="0.2">
      <c r="AJ8592" s="23"/>
      <c r="HH8592"/>
      <c r="IW8592" s="36"/>
      <c r="JI8592"/>
      <c r="JJ8592"/>
      <c r="KX8592" s="23"/>
      <c r="KY8592" s="23"/>
    </row>
    <row r="8593" spans="36:311" x14ac:dyDescent="0.2">
      <c r="AJ8593" s="23"/>
      <c r="HH8593"/>
      <c r="IW8593" s="36"/>
      <c r="JI8593"/>
      <c r="JJ8593"/>
      <c r="KX8593" s="23"/>
      <c r="KY8593" s="23"/>
    </row>
    <row r="8594" spans="36:311" x14ac:dyDescent="0.2">
      <c r="AJ8594" s="23"/>
      <c r="HH8594"/>
      <c r="IW8594" s="36"/>
      <c r="JI8594"/>
      <c r="JJ8594"/>
      <c r="KX8594" s="23"/>
      <c r="KY8594" s="23"/>
    </row>
    <row r="8595" spans="36:311" x14ac:dyDescent="0.2">
      <c r="AJ8595" s="23"/>
      <c r="HH8595"/>
      <c r="IW8595" s="36"/>
      <c r="JI8595"/>
      <c r="JJ8595"/>
      <c r="KX8595" s="23"/>
      <c r="KY8595" s="23"/>
    </row>
    <row r="8596" spans="36:311" x14ac:dyDescent="0.2">
      <c r="AJ8596" s="23"/>
      <c r="HH8596"/>
      <c r="IW8596" s="36"/>
      <c r="JI8596"/>
      <c r="JJ8596"/>
      <c r="KX8596" s="23"/>
      <c r="KY8596" s="23"/>
    </row>
    <row r="8597" spans="36:311" x14ac:dyDescent="0.2">
      <c r="AJ8597" s="23"/>
      <c r="HH8597"/>
      <c r="IW8597" s="36"/>
      <c r="JI8597"/>
      <c r="JJ8597"/>
      <c r="KX8597" s="23"/>
      <c r="KY8597" s="23"/>
    </row>
    <row r="8598" spans="36:311" x14ac:dyDescent="0.2">
      <c r="AJ8598" s="23"/>
      <c r="HH8598"/>
      <c r="IW8598" s="36"/>
      <c r="JI8598"/>
      <c r="JJ8598"/>
      <c r="KX8598" s="23"/>
      <c r="KY8598" s="23"/>
    </row>
    <row r="8599" spans="36:311" x14ac:dyDescent="0.2">
      <c r="AJ8599" s="23"/>
      <c r="HH8599"/>
      <c r="IW8599" s="36"/>
      <c r="JI8599"/>
      <c r="JJ8599"/>
      <c r="KX8599" s="23"/>
      <c r="KY8599" s="23"/>
    </row>
    <row r="8600" spans="36:311" x14ac:dyDescent="0.2">
      <c r="AJ8600" s="23"/>
      <c r="HH8600"/>
      <c r="IW8600" s="36"/>
      <c r="JI8600"/>
      <c r="JJ8600"/>
      <c r="KX8600" s="23"/>
      <c r="KY8600" s="23"/>
    </row>
    <row r="8601" spans="36:311" x14ac:dyDescent="0.2">
      <c r="AJ8601" s="23"/>
      <c r="HH8601"/>
      <c r="IW8601" s="36"/>
      <c r="JI8601"/>
      <c r="JJ8601"/>
      <c r="KX8601" s="23"/>
      <c r="KY8601" s="23"/>
    </row>
    <row r="8602" spans="36:311" x14ac:dyDescent="0.2">
      <c r="AJ8602" s="23"/>
      <c r="HH8602"/>
      <c r="IW8602" s="36"/>
      <c r="JI8602"/>
      <c r="JJ8602"/>
      <c r="KX8602" s="23"/>
      <c r="KY8602" s="23"/>
    </row>
    <row r="8603" spans="36:311" x14ac:dyDescent="0.2">
      <c r="AJ8603" s="23"/>
      <c r="HH8603"/>
      <c r="IW8603" s="36"/>
      <c r="JI8603"/>
      <c r="JJ8603"/>
      <c r="KX8603" s="23"/>
      <c r="KY8603" s="23"/>
    </row>
    <row r="8604" spans="36:311" x14ac:dyDescent="0.2">
      <c r="AJ8604" s="23"/>
      <c r="HH8604"/>
      <c r="IW8604" s="36"/>
      <c r="JI8604"/>
      <c r="JJ8604"/>
      <c r="KX8604" s="23"/>
      <c r="KY8604" s="23"/>
    </row>
    <row r="8605" spans="36:311" x14ac:dyDescent="0.2">
      <c r="AJ8605" s="23"/>
      <c r="HH8605"/>
      <c r="IW8605" s="36"/>
      <c r="JI8605"/>
      <c r="JJ8605"/>
      <c r="KX8605" s="23"/>
      <c r="KY8605" s="23"/>
    </row>
    <row r="8606" spans="36:311" x14ac:dyDescent="0.2">
      <c r="AJ8606" s="23"/>
      <c r="HH8606"/>
      <c r="IW8606" s="36"/>
      <c r="JI8606"/>
      <c r="JJ8606"/>
      <c r="KX8606" s="23"/>
      <c r="KY8606" s="23"/>
    </row>
    <row r="8607" spans="36:311" x14ac:dyDescent="0.2">
      <c r="AJ8607" s="23"/>
      <c r="HH8607"/>
      <c r="IW8607" s="36"/>
      <c r="JI8607"/>
      <c r="JJ8607"/>
      <c r="KX8607" s="23"/>
      <c r="KY8607" s="23"/>
    </row>
    <row r="8608" spans="36:311" x14ac:dyDescent="0.2">
      <c r="AJ8608" s="23"/>
      <c r="HH8608"/>
      <c r="IW8608" s="36"/>
      <c r="JI8608"/>
      <c r="JJ8608"/>
      <c r="KX8608" s="23"/>
      <c r="KY8608" s="23"/>
    </row>
    <row r="8609" spans="36:311" x14ac:dyDescent="0.2">
      <c r="AJ8609" s="23"/>
      <c r="HH8609"/>
      <c r="IW8609" s="36"/>
      <c r="JI8609"/>
      <c r="JJ8609"/>
      <c r="KX8609" s="23"/>
      <c r="KY8609" s="23"/>
    </row>
    <row r="8610" spans="36:311" x14ac:dyDescent="0.2">
      <c r="AJ8610" s="23"/>
      <c r="HH8610"/>
      <c r="IW8610" s="36"/>
      <c r="JI8610"/>
      <c r="JJ8610"/>
      <c r="KX8610" s="23"/>
      <c r="KY8610" s="23"/>
    </row>
    <row r="8611" spans="36:311" x14ac:dyDescent="0.2">
      <c r="AJ8611" s="23"/>
      <c r="HH8611"/>
      <c r="IW8611" s="36"/>
      <c r="JI8611"/>
      <c r="JJ8611"/>
      <c r="KX8611" s="23"/>
      <c r="KY8611" s="23"/>
    </row>
    <row r="8612" spans="36:311" x14ac:dyDescent="0.2">
      <c r="AJ8612" s="23"/>
      <c r="HH8612"/>
      <c r="IW8612" s="36"/>
      <c r="JI8612"/>
      <c r="JJ8612"/>
      <c r="KX8612" s="23"/>
      <c r="KY8612" s="23"/>
    </row>
    <row r="8613" spans="36:311" x14ac:dyDescent="0.2">
      <c r="AJ8613" s="23"/>
      <c r="HH8613"/>
      <c r="IW8613" s="36"/>
      <c r="JI8613"/>
      <c r="JJ8613"/>
      <c r="KX8613" s="23"/>
      <c r="KY8613" s="23"/>
    </row>
    <row r="8614" spans="36:311" x14ac:dyDescent="0.2">
      <c r="AJ8614" s="23"/>
      <c r="HH8614"/>
      <c r="IW8614" s="36"/>
      <c r="JI8614"/>
      <c r="JJ8614"/>
      <c r="KX8614" s="23"/>
      <c r="KY8614" s="23"/>
    </row>
    <row r="8615" spans="36:311" x14ac:dyDescent="0.2">
      <c r="AJ8615" s="23"/>
      <c r="HH8615"/>
      <c r="IW8615" s="36"/>
      <c r="JI8615"/>
      <c r="JJ8615"/>
      <c r="KX8615" s="23"/>
      <c r="KY8615" s="23"/>
    </row>
    <row r="8616" spans="36:311" x14ac:dyDescent="0.2">
      <c r="AJ8616" s="23"/>
      <c r="HH8616"/>
      <c r="IW8616" s="36"/>
      <c r="JI8616"/>
      <c r="JJ8616"/>
      <c r="KX8616" s="23"/>
      <c r="KY8616" s="23"/>
    </row>
    <row r="8617" spans="36:311" x14ac:dyDescent="0.2">
      <c r="AJ8617" s="23"/>
      <c r="HH8617"/>
      <c r="IW8617" s="36"/>
      <c r="JI8617"/>
      <c r="JJ8617"/>
      <c r="KX8617" s="23"/>
      <c r="KY8617" s="23"/>
    </row>
    <row r="8618" spans="36:311" x14ac:dyDescent="0.2">
      <c r="AJ8618" s="23"/>
      <c r="HH8618"/>
      <c r="IW8618" s="36"/>
      <c r="JI8618"/>
      <c r="JJ8618"/>
      <c r="KX8618" s="23"/>
      <c r="KY8618" s="23"/>
    </row>
    <row r="8619" spans="36:311" x14ac:dyDescent="0.2">
      <c r="AJ8619" s="23"/>
      <c r="HH8619"/>
      <c r="IW8619" s="36"/>
      <c r="JI8619"/>
      <c r="JJ8619"/>
      <c r="KX8619" s="23"/>
      <c r="KY8619" s="23"/>
    </row>
    <row r="8620" spans="36:311" x14ac:dyDescent="0.2">
      <c r="AJ8620" s="23"/>
      <c r="HH8620"/>
      <c r="IW8620" s="36"/>
      <c r="JI8620"/>
      <c r="JJ8620"/>
      <c r="KX8620" s="23"/>
      <c r="KY8620" s="23"/>
    </row>
    <row r="8621" spans="36:311" x14ac:dyDescent="0.2">
      <c r="AJ8621" s="23"/>
      <c r="HH8621"/>
      <c r="IW8621" s="36"/>
      <c r="JI8621"/>
      <c r="JJ8621"/>
      <c r="KX8621" s="23"/>
      <c r="KY8621" s="23"/>
    </row>
    <row r="8622" spans="36:311" x14ac:dyDescent="0.2">
      <c r="AJ8622" s="23"/>
      <c r="HH8622"/>
      <c r="IW8622" s="36"/>
      <c r="JI8622"/>
      <c r="JJ8622"/>
      <c r="KX8622" s="23"/>
      <c r="KY8622" s="23"/>
    </row>
    <row r="8623" spans="36:311" x14ac:dyDescent="0.2">
      <c r="AJ8623" s="23"/>
      <c r="HH8623"/>
      <c r="IW8623" s="36"/>
      <c r="JI8623"/>
      <c r="JJ8623"/>
      <c r="KX8623" s="23"/>
      <c r="KY8623" s="23"/>
    </row>
    <row r="8624" spans="36:311" x14ac:dyDescent="0.2">
      <c r="AJ8624" s="23"/>
      <c r="HH8624"/>
      <c r="IW8624" s="36"/>
      <c r="JI8624"/>
      <c r="JJ8624"/>
      <c r="KX8624" s="23"/>
      <c r="KY8624" s="23"/>
    </row>
    <row r="8625" spans="36:311" x14ac:dyDescent="0.2">
      <c r="AJ8625" s="23"/>
      <c r="HH8625"/>
      <c r="IW8625" s="36"/>
      <c r="JI8625"/>
      <c r="JJ8625"/>
      <c r="KX8625" s="23"/>
      <c r="KY8625" s="23"/>
    </row>
    <row r="8626" spans="36:311" x14ac:dyDescent="0.2">
      <c r="AJ8626" s="23"/>
      <c r="HH8626"/>
      <c r="IW8626" s="36"/>
      <c r="JI8626"/>
      <c r="JJ8626"/>
      <c r="KX8626" s="23"/>
      <c r="KY8626" s="23"/>
    </row>
    <row r="8627" spans="36:311" x14ac:dyDescent="0.2">
      <c r="AJ8627" s="23"/>
      <c r="HH8627"/>
      <c r="IW8627" s="36"/>
      <c r="JI8627"/>
      <c r="JJ8627"/>
      <c r="KX8627" s="23"/>
      <c r="KY8627" s="23"/>
    </row>
    <row r="8628" spans="36:311" x14ac:dyDescent="0.2">
      <c r="AJ8628" s="23"/>
      <c r="HH8628"/>
      <c r="IW8628" s="36"/>
      <c r="JI8628"/>
      <c r="JJ8628"/>
      <c r="KX8628" s="23"/>
      <c r="KY8628" s="23"/>
    </row>
    <row r="8629" spans="36:311" x14ac:dyDescent="0.2">
      <c r="AJ8629" s="23"/>
      <c r="HH8629"/>
      <c r="IW8629" s="36"/>
      <c r="JI8629"/>
      <c r="JJ8629"/>
      <c r="KX8629" s="23"/>
      <c r="KY8629" s="23"/>
    </row>
    <row r="8630" spans="36:311" x14ac:dyDescent="0.2">
      <c r="AJ8630" s="23"/>
      <c r="HH8630"/>
      <c r="IW8630" s="36"/>
      <c r="JI8630"/>
      <c r="JJ8630"/>
      <c r="KX8630" s="23"/>
      <c r="KY8630" s="23"/>
    </row>
    <row r="8631" spans="36:311" x14ac:dyDescent="0.2">
      <c r="AJ8631" s="23"/>
      <c r="HH8631"/>
      <c r="IW8631" s="36"/>
      <c r="JI8631"/>
      <c r="JJ8631"/>
      <c r="KX8631" s="23"/>
      <c r="KY8631" s="23"/>
    </row>
    <row r="8632" spans="36:311" x14ac:dyDescent="0.2">
      <c r="AJ8632" s="23"/>
      <c r="HH8632"/>
      <c r="IW8632" s="36"/>
      <c r="JI8632"/>
      <c r="JJ8632"/>
      <c r="KX8632" s="23"/>
      <c r="KY8632" s="23"/>
    </row>
    <row r="8633" spans="36:311" x14ac:dyDescent="0.2">
      <c r="AJ8633" s="23"/>
      <c r="HH8633"/>
      <c r="IW8633" s="36"/>
      <c r="JI8633"/>
      <c r="JJ8633"/>
      <c r="KX8633" s="23"/>
      <c r="KY8633" s="23"/>
    </row>
    <row r="8634" spans="36:311" x14ac:dyDescent="0.2">
      <c r="AJ8634" s="23"/>
      <c r="HH8634"/>
      <c r="IW8634" s="36"/>
      <c r="JI8634"/>
      <c r="JJ8634"/>
      <c r="KX8634" s="23"/>
      <c r="KY8634" s="23"/>
    </row>
    <row r="8635" spans="36:311" x14ac:dyDescent="0.2">
      <c r="AJ8635" s="23"/>
      <c r="HH8635"/>
      <c r="IW8635" s="36"/>
      <c r="JI8635"/>
      <c r="JJ8635"/>
      <c r="KX8635" s="23"/>
      <c r="KY8635" s="23"/>
    </row>
    <row r="8636" spans="36:311" x14ac:dyDescent="0.2">
      <c r="AJ8636" s="23"/>
      <c r="HH8636"/>
      <c r="IW8636" s="36"/>
      <c r="JI8636"/>
      <c r="JJ8636"/>
      <c r="KX8636" s="23"/>
      <c r="KY8636" s="23"/>
    </row>
    <row r="8637" spans="36:311" x14ac:dyDescent="0.2">
      <c r="AJ8637" s="23"/>
      <c r="HH8637"/>
      <c r="IW8637" s="36"/>
      <c r="JI8637"/>
      <c r="JJ8637"/>
      <c r="KX8637" s="23"/>
      <c r="KY8637" s="23"/>
    </row>
    <row r="8638" spans="36:311" x14ac:dyDescent="0.2">
      <c r="AJ8638" s="23"/>
      <c r="HH8638"/>
      <c r="IW8638" s="36"/>
      <c r="JI8638"/>
      <c r="JJ8638"/>
      <c r="KX8638" s="23"/>
      <c r="KY8638" s="23"/>
    </row>
    <row r="8639" spans="36:311" x14ac:dyDescent="0.2">
      <c r="AJ8639" s="23"/>
      <c r="HH8639"/>
      <c r="IW8639" s="36"/>
      <c r="JI8639"/>
      <c r="JJ8639"/>
      <c r="KX8639" s="23"/>
      <c r="KY8639" s="23"/>
    </row>
    <row r="8640" spans="36:311" x14ac:dyDescent="0.2">
      <c r="AJ8640" s="23"/>
      <c r="HH8640"/>
      <c r="IW8640" s="36"/>
      <c r="JI8640"/>
      <c r="JJ8640"/>
      <c r="KX8640" s="23"/>
      <c r="KY8640" s="23"/>
    </row>
    <row r="8641" spans="36:311" x14ac:dyDescent="0.2">
      <c r="AJ8641" s="23"/>
      <c r="HH8641"/>
      <c r="IW8641" s="36"/>
      <c r="JI8641"/>
      <c r="JJ8641"/>
      <c r="KX8641" s="23"/>
      <c r="KY8641" s="23"/>
    </row>
    <row r="8642" spans="36:311" x14ac:dyDescent="0.2">
      <c r="AJ8642" s="23"/>
      <c r="HH8642"/>
      <c r="IW8642" s="36"/>
      <c r="JI8642"/>
      <c r="JJ8642"/>
      <c r="KX8642" s="23"/>
      <c r="KY8642" s="23"/>
    </row>
    <row r="8643" spans="36:311" x14ac:dyDescent="0.2">
      <c r="AJ8643" s="23"/>
      <c r="HH8643"/>
      <c r="IW8643" s="36"/>
      <c r="JI8643"/>
      <c r="JJ8643"/>
      <c r="KX8643" s="23"/>
      <c r="KY8643" s="23"/>
    </row>
    <row r="8644" spans="36:311" x14ac:dyDescent="0.2">
      <c r="AJ8644" s="23"/>
      <c r="HH8644"/>
      <c r="IW8644" s="36"/>
      <c r="JI8644"/>
      <c r="JJ8644"/>
      <c r="KX8644" s="23"/>
      <c r="KY8644" s="23"/>
    </row>
    <row r="8645" spans="36:311" x14ac:dyDescent="0.2">
      <c r="AJ8645" s="23"/>
      <c r="HH8645"/>
      <c r="IW8645" s="36"/>
      <c r="JI8645"/>
      <c r="JJ8645"/>
      <c r="KX8645" s="23"/>
      <c r="KY8645" s="23"/>
    </row>
    <row r="8646" spans="36:311" x14ac:dyDescent="0.2">
      <c r="AJ8646" s="23"/>
      <c r="HH8646"/>
      <c r="IW8646" s="36"/>
      <c r="JI8646"/>
      <c r="JJ8646"/>
      <c r="KX8646" s="23"/>
      <c r="KY8646" s="23"/>
    </row>
    <row r="8647" spans="36:311" x14ac:dyDescent="0.2">
      <c r="AJ8647" s="23"/>
      <c r="HH8647"/>
      <c r="IW8647" s="36"/>
      <c r="JI8647"/>
      <c r="JJ8647"/>
      <c r="KX8647" s="23"/>
      <c r="KY8647" s="23"/>
    </row>
    <row r="8648" spans="36:311" x14ac:dyDescent="0.2">
      <c r="AJ8648" s="23"/>
      <c r="HH8648"/>
      <c r="IW8648" s="36"/>
      <c r="JI8648"/>
      <c r="JJ8648"/>
      <c r="KX8648" s="23"/>
      <c r="KY8648" s="23"/>
    </row>
    <row r="8649" spans="36:311" x14ac:dyDescent="0.2">
      <c r="AJ8649" s="23"/>
      <c r="HH8649"/>
      <c r="IW8649" s="36"/>
      <c r="JI8649"/>
      <c r="JJ8649"/>
      <c r="KX8649" s="23"/>
      <c r="KY8649" s="23"/>
    </row>
    <row r="8650" spans="36:311" x14ac:dyDescent="0.2">
      <c r="AJ8650" s="23"/>
      <c r="HH8650"/>
      <c r="IW8650" s="36"/>
      <c r="JI8650"/>
      <c r="JJ8650"/>
      <c r="KX8650" s="23"/>
      <c r="KY8650" s="23"/>
    </row>
    <row r="8651" spans="36:311" x14ac:dyDescent="0.2">
      <c r="AJ8651" s="23"/>
      <c r="HH8651"/>
      <c r="IW8651" s="36"/>
      <c r="JI8651"/>
      <c r="JJ8651"/>
      <c r="KX8651" s="23"/>
      <c r="KY8651" s="23"/>
    </row>
    <row r="8652" spans="36:311" x14ac:dyDescent="0.2">
      <c r="AJ8652" s="23"/>
      <c r="HH8652"/>
      <c r="IW8652" s="36"/>
      <c r="JI8652"/>
      <c r="JJ8652"/>
      <c r="KX8652" s="23"/>
      <c r="KY8652" s="23"/>
    </row>
    <row r="8653" spans="36:311" x14ac:dyDescent="0.2">
      <c r="AJ8653" s="23"/>
      <c r="HH8653"/>
      <c r="IW8653" s="36"/>
      <c r="JI8653"/>
      <c r="JJ8653"/>
      <c r="KX8653" s="23"/>
      <c r="KY8653" s="23"/>
    </row>
    <row r="8654" spans="36:311" x14ac:dyDescent="0.2">
      <c r="AJ8654" s="23"/>
      <c r="HH8654"/>
      <c r="IW8654" s="36"/>
      <c r="JI8654"/>
      <c r="JJ8654"/>
      <c r="KX8654" s="23"/>
      <c r="KY8654" s="23"/>
    </row>
    <row r="8655" spans="36:311" x14ac:dyDescent="0.2">
      <c r="AJ8655" s="23"/>
      <c r="HH8655"/>
      <c r="IW8655" s="36"/>
      <c r="JI8655"/>
      <c r="JJ8655"/>
      <c r="KX8655" s="23"/>
      <c r="KY8655" s="23"/>
    </row>
    <row r="8656" spans="36:311" x14ac:dyDescent="0.2">
      <c r="AJ8656" s="23"/>
      <c r="HH8656"/>
      <c r="IW8656" s="36"/>
      <c r="JI8656"/>
      <c r="JJ8656"/>
      <c r="KX8656" s="23"/>
      <c r="KY8656" s="23"/>
    </row>
    <row r="8657" spans="36:311" x14ac:dyDescent="0.2">
      <c r="AJ8657" s="23"/>
      <c r="HH8657"/>
      <c r="IW8657" s="36"/>
      <c r="JI8657"/>
      <c r="JJ8657"/>
      <c r="KX8657" s="23"/>
      <c r="KY8657" s="23"/>
    </row>
    <row r="8658" spans="36:311" x14ac:dyDescent="0.2">
      <c r="AJ8658" s="23"/>
      <c r="HH8658"/>
      <c r="IW8658" s="36"/>
      <c r="JI8658"/>
      <c r="JJ8658"/>
      <c r="KX8658" s="23"/>
      <c r="KY8658" s="23"/>
    </row>
    <row r="8659" spans="36:311" x14ac:dyDescent="0.2">
      <c r="AJ8659" s="23"/>
      <c r="HH8659"/>
      <c r="IW8659" s="36"/>
      <c r="JI8659"/>
      <c r="JJ8659"/>
      <c r="KX8659" s="23"/>
      <c r="KY8659" s="23"/>
    </row>
    <row r="8660" spans="36:311" x14ac:dyDescent="0.2">
      <c r="AJ8660" s="23"/>
      <c r="HH8660"/>
      <c r="IW8660" s="36"/>
      <c r="JI8660"/>
      <c r="JJ8660"/>
      <c r="KX8660" s="23"/>
      <c r="KY8660" s="23"/>
    </row>
    <row r="8661" spans="36:311" x14ac:dyDescent="0.2">
      <c r="AJ8661" s="23"/>
      <c r="HH8661"/>
      <c r="IW8661" s="36"/>
      <c r="JI8661"/>
      <c r="JJ8661"/>
      <c r="KX8661" s="23"/>
      <c r="KY8661" s="23"/>
    </row>
    <row r="8662" spans="36:311" x14ac:dyDescent="0.2">
      <c r="AJ8662" s="23"/>
      <c r="HH8662"/>
      <c r="IW8662" s="36"/>
      <c r="JI8662"/>
      <c r="JJ8662"/>
      <c r="KX8662" s="23"/>
      <c r="KY8662" s="23"/>
    </row>
    <row r="8663" spans="36:311" x14ac:dyDescent="0.2">
      <c r="AJ8663" s="23"/>
      <c r="HH8663"/>
      <c r="IW8663" s="36"/>
      <c r="JI8663"/>
      <c r="JJ8663"/>
      <c r="KX8663" s="23"/>
      <c r="KY8663" s="23"/>
    </row>
    <row r="8664" spans="36:311" x14ac:dyDescent="0.2">
      <c r="AJ8664" s="23"/>
      <c r="HH8664"/>
      <c r="IW8664" s="36"/>
      <c r="JI8664"/>
      <c r="JJ8664"/>
      <c r="KX8664" s="23"/>
      <c r="KY8664" s="23"/>
    </row>
    <row r="8665" spans="36:311" x14ac:dyDescent="0.2">
      <c r="AJ8665" s="23"/>
      <c r="HH8665"/>
      <c r="IW8665" s="36"/>
      <c r="JI8665"/>
      <c r="JJ8665"/>
      <c r="KX8665" s="23"/>
      <c r="KY8665" s="23"/>
    </row>
    <row r="8666" spans="36:311" x14ac:dyDescent="0.2">
      <c r="AJ8666" s="23"/>
      <c r="HH8666"/>
      <c r="IW8666" s="36"/>
      <c r="JI8666"/>
      <c r="JJ8666"/>
      <c r="KX8666" s="23"/>
      <c r="KY8666" s="23"/>
    </row>
    <row r="8667" spans="36:311" x14ac:dyDescent="0.2">
      <c r="AJ8667" s="23"/>
      <c r="HH8667"/>
      <c r="IW8667" s="36"/>
      <c r="JI8667"/>
      <c r="JJ8667"/>
      <c r="KX8667" s="23"/>
      <c r="KY8667" s="23"/>
    </row>
    <row r="8668" spans="36:311" x14ac:dyDescent="0.2">
      <c r="AJ8668" s="23"/>
      <c r="HH8668"/>
      <c r="IW8668" s="36"/>
      <c r="JI8668"/>
      <c r="JJ8668"/>
      <c r="KX8668" s="23"/>
      <c r="KY8668" s="23"/>
    </row>
    <row r="8669" spans="36:311" x14ac:dyDescent="0.2">
      <c r="AJ8669" s="23"/>
      <c r="HH8669"/>
      <c r="IW8669" s="36"/>
      <c r="JI8669"/>
      <c r="JJ8669"/>
      <c r="KX8669" s="23"/>
      <c r="KY8669" s="23"/>
    </row>
    <row r="8670" spans="36:311" x14ac:dyDescent="0.2">
      <c r="AJ8670" s="23"/>
      <c r="HH8670"/>
      <c r="IW8670" s="36"/>
      <c r="JI8670"/>
      <c r="JJ8670"/>
      <c r="KX8670" s="23"/>
      <c r="KY8670" s="23"/>
    </row>
    <row r="8671" spans="36:311" x14ac:dyDescent="0.2">
      <c r="AJ8671" s="23"/>
      <c r="HH8671"/>
      <c r="IW8671" s="36"/>
      <c r="JI8671"/>
      <c r="JJ8671"/>
      <c r="KX8671" s="23"/>
      <c r="KY8671" s="23"/>
    </row>
    <row r="8672" spans="36:311" x14ac:dyDescent="0.2">
      <c r="AJ8672" s="23"/>
      <c r="HH8672"/>
      <c r="IW8672" s="36"/>
      <c r="JI8672"/>
      <c r="JJ8672"/>
      <c r="KX8672" s="23"/>
      <c r="KY8672" s="23"/>
    </row>
    <row r="8673" spans="36:311" x14ac:dyDescent="0.2">
      <c r="AJ8673" s="23"/>
      <c r="HH8673"/>
      <c r="IW8673" s="36"/>
      <c r="JI8673"/>
      <c r="JJ8673"/>
      <c r="KX8673" s="23"/>
      <c r="KY8673" s="23"/>
    </row>
    <row r="8674" spans="36:311" x14ac:dyDescent="0.2">
      <c r="AJ8674" s="23"/>
      <c r="HH8674"/>
      <c r="IW8674" s="36"/>
      <c r="JI8674"/>
      <c r="JJ8674"/>
      <c r="KX8674" s="23"/>
      <c r="KY8674" s="23"/>
    </row>
    <row r="8675" spans="36:311" x14ac:dyDescent="0.2">
      <c r="AJ8675" s="23"/>
      <c r="HH8675"/>
      <c r="IW8675" s="36"/>
      <c r="JI8675"/>
      <c r="JJ8675"/>
      <c r="KX8675" s="23"/>
      <c r="KY8675" s="23"/>
    </row>
    <row r="8676" spans="36:311" x14ac:dyDescent="0.2">
      <c r="AJ8676" s="23"/>
      <c r="HH8676"/>
      <c r="IW8676" s="36"/>
      <c r="JI8676"/>
      <c r="JJ8676"/>
      <c r="KX8676" s="23"/>
      <c r="KY8676" s="23"/>
    </row>
    <row r="8677" spans="36:311" x14ac:dyDescent="0.2">
      <c r="AJ8677" s="23"/>
      <c r="HH8677"/>
      <c r="IW8677" s="36"/>
      <c r="JI8677"/>
      <c r="JJ8677"/>
      <c r="KX8677" s="23"/>
      <c r="KY8677" s="23"/>
    </row>
    <row r="8678" spans="36:311" x14ac:dyDescent="0.2">
      <c r="AJ8678" s="23"/>
      <c r="HH8678"/>
      <c r="IW8678" s="36"/>
      <c r="JI8678"/>
      <c r="JJ8678"/>
      <c r="KX8678" s="23"/>
      <c r="KY8678" s="23"/>
    </row>
    <row r="8679" spans="36:311" x14ac:dyDescent="0.2">
      <c r="AJ8679" s="23"/>
      <c r="HH8679"/>
      <c r="IW8679" s="36"/>
      <c r="JI8679"/>
      <c r="JJ8679"/>
      <c r="KX8679" s="23"/>
      <c r="KY8679" s="23"/>
    </row>
    <row r="8680" spans="36:311" x14ac:dyDescent="0.2">
      <c r="AJ8680" s="23"/>
      <c r="HH8680"/>
      <c r="IW8680" s="36"/>
      <c r="JI8680"/>
      <c r="JJ8680"/>
      <c r="KX8680" s="23"/>
      <c r="KY8680" s="23"/>
    </row>
    <row r="8681" spans="36:311" x14ac:dyDescent="0.2">
      <c r="AJ8681" s="23"/>
      <c r="HH8681"/>
      <c r="IW8681" s="36"/>
      <c r="JI8681"/>
      <c r="JJ8681"/>
      <c r="KX8681" s="23"/>
      <c r="KY8681" s="23"/>
    </row>
    <row r="8682" spans="36:311" x14ac:dyDescent="0.2">
      <c r="AJ8682" s="23"/>
      <c r="HH8682"/>
      <c r="IW8682" s="36"/>
      <c r="JI8682"/>
      <c r="JJ8682"/>
      <c r="KX8682" s="23"/>
      <c r="KY8682" s="23"/>
    </row>
    <row r="8683" spans="36:311" x14ac:dyDescent="0.2">
      <c r="AJ8683" s="23"/>
      <c r="HH8683"/>
      <c r="IW8683" s="36"/>
      <c r="JI8683"/>
      <c r="JJ8683"/>
      <c r="KX8683" s="23"/>
      <c r="KY8683" s="23"/>
    </row>
    <row r="8684" spans="36:311" x14ac:dyDescent="0.2">
      <c r="AJ8684" s="23"/>
      <c r="HH8684"/>
      <c r="IW8684" s="36"/>
      <c r="JI8684"/>
      <c r="JJ8684"/>
      <c r="KX8684" s="23"/>
      <c r="KY8684" s="23"/>
    </row>
    <row r="8685" spans="36:311" x14ac:dyDescent="0.2">
      <c r="AJ8685" s="23"/>
      <c r="HH8685"/>
      <c r="IW8685" s="36"/>
      <c r="JI8685"/>
      <c r="JJ8685"/>
      <c r="KX8685" s="23"/>
      <c r="KY8685" s="23"/>
    </row>
    <row r="8686" spans="36:311" x14ac:dyDescent="0.2">
      <c r="AJ8686" s="23"/>
      <c r="HH8686"/>
      <c r="IW8686" s="36"/>
      <c r="JI8686"/>
      <c r="JJ8686"/>
      <c r="KX8686" s="23"/>
      <c r="KY8686" s="23"/>
    </row>
    <row r="8687" spans="36:311" x14ac:dyDescent="0.2">
      <c r="AJ8687" s="23"/>
      <c r="HH8687"/>
      <c r="IW8687" s="36"/>
      <c r="JI8687"/>
      <c r="JJ8687"/>
      <c r="KX8687" s="23"/>
      <c r="KY8687" s="23"/>
    </row>
    <row r="8688" spans="36:311" x14ac:dyDescent="0.2">
      <c r="AJ8688" s="23"/>
      <c r="HH8688"/>
      <c r="IW8688" s="36"/>
      <c r="JI8688"/>
      <c r="JJ8688"/>
      <c r="KX8688" s="23"/>
      <c r="KY8688" s="23"/>
    </row>
    <row r="8689" spans="36:311" x14ac:dyDescent="0.2">
      <c r="AJ8689" s="23"/>
      <c r="HH8689"/>
      <c r="IW8689" s="36"/>
      <c r="JI8689"/>
      <c r="JJ8689"/>
      <c r="KX8689" s="23"/>
      <c r="KY8689" s="23"/>
    </row>
    <row r="8690" spans="36:311" x14ac:dyDescent="0.2">
      <c r="AJ8690" s="23"/>
      <c r="HH8690"/>
      <c r="IW8690" s="36"/>
      <c r="JI8690"/>
      <c r="JJ8690"/>
      <c r="KX8690" s="23"/>
      <c r="KY8690" s="23"/>
    </row>
    <row r="8691" spans="36:311" x14ac:dyDescent="0.2">
      <c r="AJ8691" s="23"/>
      <c r="HH8691"/>
      <c r="IW8691" s="36"/>
      <c r="JI8691"/>
      <c r="JJ8691"/>
      <c r="KX8691" s="23"/>
      <c r="KY8691" s="23"/>
    </row>
    <row r="8692" spans="36:311" x14ac:dyDescent="0.2">
      <c r="AJ8692" s="23"/>
      <c r="HH8692"/>
      <c r="IW8692" s="36"/>
      <c r="JI8692"/>
      <c r="JJ8692"/>
      <c r="KX8692" s="23"/>
      <c r="KY8692" s="23"/>
    </row>
    <row r="8693" spans="36:311" x14ac:dyDescent="0.2">
      <c r="AJ8693" s="23"/>
      <c r="HH8693"/>
      <c r="IW8693" s="36"/>
      <c r="JI8693"/>
      <c r="JJ8693"/>
      <c r="KX8693" s="23"/>
      <c r="KY8693" s="23"/>
    </row>
    <row r="8694" spans="36:311" x14ac:dyDescent="0.2">
      <c r="AJ8694" s="23"/>
      <c r="HH8694"/>
      <c r="IW8694" s="36"/>
      <c r="JI8694"/>
      <c r="JJ8694"/>
      <c r="KX8694" s="23"/>
      <c r="KY8694" s="23"/>
    </row>
    <row r="8695" spans="36:311" x14ac:dyDescent="0.2">
      <c r="AJ8695" s="23"/>
      <c r="HH8695"/>
      <c r="IW8695" s="36"/>
      <c r="JI8695"/>
      <c r="JJ8695"/>
      <c r="KX8695" s="23"/>
      <c r="KY8695" s="23"/>
    </row>
    <row r="8696" spans="36:311" x14ac:dyDescent="0.2">
      <c r="AJ8696" s="23"/>
      <c r="HH8696"/>
      <c r="IW8696" s="36"/>
      <c r="JI8696"/>
      <c r="JJ8696"/>
      <c r="KX8696" s="23"/>
      <c r="KY8696" s="23"/>
    </row>
    <row r="8697" spans="36:311" x14ac:dyDescent="0.2">
      <c r="AJ8697" s="23"/>
      <c r="HH8697"/>
      <c r="IW8697" s="36"/>
      <c r="JI8697"/>
      <c r="JJ8697"/>
      <c r="KX8697" s="23"/>
      <c r="KY8697" s="23"/>
    </row>
    <row r="8698" spans="36:311" x14ac:dyDescent="0.2">
      <c r="AJ8698" s="23"/>
      <c r="HH8698"/>
      <c r="IW8698" s="36"/>
      <c r="JI8698"/>
      <c r="JJ8698"/>
      <c r="KX8698" s="23"/>
      <c r="KY8698" s="23"/>
    </row>
    <row r="8699" spans="36:311" x14ac:dyDescent="0.2">
      <c r="AJ8699" s="23"/>
      <c r="HH8699"/>
      <c r="IW8699" s="36"/>
      <c r="JI8699"/>
      <c r="JJ8699"/>
      <c r="KX8699" s="23"/>
      <c r="KY8699" s="23"/>
    </row>
    <row r="8700" spans="36:311" x14ac:dyDescent="0.2">
      <c r="AJ8700" s="23"/>
      <c r="HH8700"/>
      <c r="IW8700" s="36"/>
      <c r="JI8700"/>
      <c r="JJ8700"/>
      <c r="KX8700" s="23"/>
      <c r="KY8700" s="23"/>
    </row>
    <row r="8701" spans="36:311" x14ac:dyDescent="0.2">
      <c r="AJ8701" s="23"/>
      <c r="HH8701"/>
      <c r="IW8701" s="36"/>
      <c r="JI8701"/>
      <c r="JJ8701"/>
      <c r="KX8701" s="23"/>
      <c r="KY8701" s="23"/>
    </row>
    <row r="8702" spans="36:311" x14ac:dyDescent="0.2">
      <c r="AJ8702" s="23"/>
      <c r="HH8702"/>
      <c r="IW8702" s="36"/>
      <c r="JI8702"/>
      <c r="JJ8702"/>
      <c r="KX8702" s="23"/>
      <c r="KY8702" s="23"/>
    </row>
    <row r="8703" spans="36:311" x14ac:dyDescent="0.2">
      <c r="AJ8703" s="23"/>
      <c r="HH8703"/>
      <c r="IW8703" s="36"/>
      <c r="JI8703"/>
      <c r="JJ8703"/>
      <c r="KX8703" s="23"/>
      <c r="KY8703" s="23"/>
    </row>
    <row r="8704" spans="36:311" x14ac:dyDescent="0.2">
      <c r="AJ8704" s="23"/>
      <c r="HH8704"/>
      <c r="IW8704" s="36"/>
      <c r="JI8704"/>
      <c r="JJ8704"/>
      <c r="KX8704" s="23"/>
      <c r="KY8704" s="23"/>
    </row>
    <row r="8705" spans="36:311" x14ac:dyDescent="0.2">
      <c r="AJ8705" s="23"/>
      <c r="HH8705"/>
      <c r="IW8705" s="36"/>
      <c r="JI8705"/>
      <c r="JJ8705"/>
      <c r="KX8705" s="23"/>
      <c r="KY8705" s="23"/>
    </row>
    <row r="8706" spans="36:311" x14ac:dyDescent="0.2">
      <c r="AJ8706" s="23"/>
      <c r="HH8706"/>
      <c r="IW8706" s="36"/>
      <c r="JI8706"/>
      <c r="JJ8706"/>
      <c r="KX8706" s="23"/>
      <c r="KY8706" s="23"/>
    </row>
    <row r="8707" spans="36:311" x14ac:dyDescent="0.2">
      <c r="AJ8707" s="23"/>
      <c r="HH8707"/>
      <c r="IW8707" s="36"/>
      <c r="JI8707"/>
      <c r="JJ8707"/>
      <c r="KX8707" s="23"/>
      <c r="KY8707" s="23"/>
    </row>
    <row r="8708" spans="36:311" x14ac:dyDescent="0.2">
      <c r="AJ8708" s="23"/>
      <c r="HH8708"/>
      <c r="IW8708" s="36"/>
      <c r="JI8708"/>
      <c r="JJ8708"/>
      <c r="KX8708" s="23"/>
      <c r="KY8708" s="23"/>
    </row>
    <row r="8709" spans="36:311" x14ac:dyDescent="0.2">
      <c r="AJ8709" s="23"/>
      <c r="HH8709"/>
      <c r="IW8709" s="36"/>
      <c r="JI8709"/>
      <c r="JJ8709"/>
      <c r="KX8709" s="23"/>
      <c r="KY8709" s="23"/>
    </row>
    <row r="8710" spans="36:311" x14ac:dyDescent="0.2">
      <c r="AJ8710" s="23"/>
      <c r="HH8710"/>
      <c r="IW8710" s="36"/>
      <c r="JI8710"/>
      <c r="JJ8710"/>
      <c r="KX8710" s="23"/>
      <c r="KY8710" s="23"/>
    </row>
    <row r="8711" spans="36:311" x14ac:dyDescent="0.2">
      <c r="AJ8711" s="23"/>
      <c r="HH8711"/>
      <c r="IW8711" s="36"/>
      <c r="JI8711"/>
      <c r="JJ8711"/>
      <c r="KX8711" s="23"/>
      <c r="KY8711" s="23"/>
    </row>
    <row r="8712" spans="36:311" x14ac:dyDescent="0.2">
      <c r="AJ8712" s="23"/>
      <c r="HH8712"/>
      <c r="IW8712" s="36"/>
      <c r="JI8712"/>
      <c r="JJ8712"/>
      <c r="KX8712" s="23"/>
      <c r="KY8712" s="23"/>
    </row>
    <row r="8713" spans="36:311" x14ac:dyDescent="0.2">
      <c r="AJ8713" s="23"/>
      <c r="HH8713"/>
      <c r="IW8713" s="36"/>
      <c r="JI8713"/>
      <c r="JJ8713"/>
      <c r="KX8713" s="23"/>
      <c r="KY8713" s="23"/>
    </row>
    <row r="8714" spans="36:311" x14ac:dyDescent="0.2">
      <c r="AJ8714" s="23"/>
      <c r="HH8714"/>
      <c r="IW8714" s="36"/>
      <c r="JI8714"/>
      <c r="JJ8714"/>
      <c r="KX8714" s="23"/>
      <c r="KY8714" s="23"/>
    </row>
    <row r="8715" spans="36:311" x14ac:dyDescent="0.2">
      <c r="AJ8715" s="23"/>
      <c r="HH8715"/>
      <c r="IW8715" s="36"/>
      <c r="JI8715"/>
      <c r="JJ8715"/>
      <c r="KX8715" s="23"/>
      <c r="KY8715" s="23"/>
    </row>
    <row r="8716" spans="36:311" x14ac:dyDescent="0.2">
      <c r="AJ8716" s="23"/>
      <c r="HH8716"/>
      <c r="IW8716" s="36"/>
      <c r="JI8716"/>
      <c r="JJ8716"/>
      <c r="KX8716" s="23"/>
      <c r="KY8716" s="23"/>
    </row>
    <row r="8717" spans="36:311" x14ac:dyDescent="0.2">
      <c r="AJ8717" s="23"/>
      <c r="HH8717"/>
      <c r="IW8717" s="36"/>
      <c r="JI8717"/>
      <c r="JJ8717"/>
      <c r="KX8717" s="23"/>
      <c r="KY8717" s="23"/>
    </row>
    <row r="8718" spans="36:311" x14ac:dyDescent="0.2">
      <c r="AJ8718" s="23"/>
      <c r="HH8718"/>
      <c r="IW8718" s="36"/>
      <c r="JI8718"/>
      <c r="JJ8718"/>
      <c r="KX8718" s="23"/>
      <c r="KY8718" s="23"/>
    </row>
    <row r="8719" spans="36:311" x14ac:dyDescent="0.2">
      <c r="AJ8719" s="23"/>
      <c r="HH8719"/>
      <c r="IW8719" s="36"/>
      <c r="JI8719"/>
      <c r="JJ8719"/>
      <c r="KX8719" s="23"/>
      <c r="KY8719" s="23"/>
    </row>
    <row r="8720" spans="36:311" x14ac:dyDescent="0.2">
      <c r="AJ8720" s="23"/>
      <c r="HH8720"/>
      <c r="IW8720" s="36"/>
      <c r="JI8720"/>
      <c r="JJ8720"/>
      <c r="KX8720" s="23"/>
      <c r="KY8720" s="23"/>
    </row>
    <row r="8721" spans="36:311" x14ac:dyDescent="0.2">
      <c r="AJ8721" s="23"/>
      <c r="HH8721"/>
      <c r="IW8721" s="36"/>
      <c r="JI8721"/>
      <c r="JJ8721"/>
      <c r="KX8721" s="23"/>
      <c r="KY8721" s="23"/>
    </row>
    <row r="8722" spans="36:311" x14ac:dyDescent="0.2">
      <c r="AJ8722" s="23"/>
      <c r="HH8722"/>
      <c r="IW8722" s="36"/>
      <c r="JI8722"/>
      <c r="JJ8722"/>
      <c r="KX8722" s="23"/>
      <c r="KY8722" s="23"/>
    </row>
    <row r="8723" spans="36:311" x14ac:dyDescent="0.2">
      <c r="AJ8723" s="23"/>
      <c r="HH8723"/>
      <c r="IW8723" s="36"/>
      <c r="JI8723"/>
      <c r="JJ8723"/>
      <c r="KX8723" s="23"/>
      <c r="KY8723" s="23"/>
    </row>
    <row r="8724" spans="36:311" x14ac:dyDescent="0.2">
      <c r="AJ8724" s="23"/>
      <c r="HH8724"/>
      <c r="IW8724" s="36"/>
      <c r="JI8724"/>
      <c r="JJ8724"/>
      <c r="KX8724" s="23"/>
      <c r="KY8724" s="23"/>
    </row>
    <row r="8725" spans="36:311" x14ac:dyDescent="0.2">
      <c r="AJ8725" s="23"/>
      <c r="HH8725"/>
      <c r="IW8725" s="36"/>
      <c r="JI8725"/>
      <c r="JJ8725"/>
      <c r="KX8725" s="23"/>
      <c r="KY8725" s="23"/>
    </row>
    <row r="8726" spans="36:311" x14ac:dyDescent="0.2">
      <c r="AJ8726" s="23"/>
      <c r="HH8726"/>
      <c r="IW8726" s="36"/>
      <c r="JI8726"/>
      <c r="JJ8726"/>
      <c r="KX8726" s="23"/>
      <c r="KY8726" s="23"/>
    </row>
    <row r="8727" spans="36:311" x14ac:dyDescent="0.2">
      <c r="AJ8727" s="23"/>
      <c r="HH8727"/>
      <c r="IW8727" s="36"/>
      <c r="JI8727"/>
      <c r="JJ8727"/>
      <c r="KX8727" s="23"/>
      <c r="KY8727" s="23"/>
    </row>
    <row r="8728" spans="36:311" x14ac:dyDescent="0.2">
      <c r="AJ8728" s="23"/>
      <c r="HH8728"/>
      <c r="IW8728" s="36"/>
      <c r="JI8728"/>
      <c r="JJ8728"/>
      <c r="KX8728" s="23"/>
      <c r="KY8728" s="23"/>
    </row>
    <row r="8729" spans="36:311" x14ac:dyDescent="0.2">
      <c r="AJ8729" s="23"/>
      <c r="HH8729"/>
      <c r="IW8729" s="36"/>
      <c r="JI8729"/>
      <c r="JJ8729"/>
      <c r="KX8729" s="23"/>
      <c r="KY8729" s="23"/>
    </row>
    <row r="8730" spans="36:311" x14ac:dyDescent="0.2">
      <c r="AJ8730" s="23"/>
      <c r="HH8730"/>
      <c r="IW8730" s="36"/>
      <c r="JI8730"/>
      <c r="JJ8730"/>
      <c r="KX8730" s="23"/>
      <c r="KY8730" s="23"/>
    </row>
    <row r="8731" spans="36:311" x14ac:dyDescent="0.2">
      <c r="AJ8731" s="23"/>
      <c r="HH8731"/>
      <c r="IW8731" s="36"/>
      <c r="JI8731"/>
      <c r="JJ8731"/>
      <c r="KX8731" s="23"/>
      <c r="KY8731" s="23"/>
    </row>
    <row r="8732" spans="36:311" x14ac:dyDescent="0.2">
      <c r="AJ8732" s="23"/>
      <c r="HH8732"/>
      <c r="IW8732" s="36"/>
      <c r="JI8732"/>
      <c r="JJ8732"/>
      <c r="KX8732" s="23"/>
      <c r="KY8732" s="23"/>
    </row>
    <row r="8733" spans="36:311" x14ac:dyDescent="0.2">
      <c r="AJ8733" s="23"/>
      <c r="HH8733"/>
      <c r="IW8733" s="36"/>
      <c r="JI8733"/>
      <c r="JJ8733"/>
      <c r="KX8733" s="23"/>
      <c r="KY8733" s="23"/>
    </row>
    <row r="8734" spans="36:311" x14ac:dyDescent="0.2">
      <c r="AJ8734" s="23"/>
      <c r="HH8734"/>
      <c r="IW8734" s="36"/>
      <c r="JI8734"/>
      <c r="JJ8734"/>
      <c r="KX8734" s="23"/>
      <c r="KY8734" s="23"/>
    </row>
    <row r="8735" spans="36:311" x14ac:dyDescent="0.2">
      <c r="AJ8735" s="23"/>
      <c r="HH8735"/>
      <c r="IW8735" s="36"/>
      <c r="JI8735"/>
      <c r="JJ8735"/>
      <c r="KX8735" s="23"/>
      <c r="KY8735" s="23"/>
    </row>
    <row r="8736" spans="36:311" x14ac:dyDescent="0.2">
      <c r="AJ8736" s="23"/>
      <c r="HH8736"/>
      <c r="IW8736" s="36"/>
      <c r="JI8736"/>
      <c r="JJ8736"/>
      <c r="KX8736" s="23"/>
      <c r="KY8736" s="23"/>
    </row>
    <row r="8737" spans="36:311" x14ac:dyDescent="0.2">
      <c r="AJ8737" s="23"/>
      <c r="HH8737"/>
      <c r="IW8737" s="36"/>
      <c r="JI8737"/>
      <c r="JJ8737"/>
      <c r="KX8737" s="23"/>
      <c r="KY8737" s="23"/>
    </row>
    <row r="8738" spans="36:311" x14ac:dyDescent="0.2">
      <c r="AJ8738" s="23"/>
      <c r="HH8738"/>
      <c r="IW8738" s="36"/>
      <c r="JI8738"/>
      <c r="JJ8738"/>
      <c r="KX8738" s="23"/>
      <c r="KY8738" s="23"/>
    </row>
    <row r="8739" spans="36:311" x14ac:dyDescent="0.2">
      <c r="AJ8739" s="23"/>
      <c r="HH8739"/>
      <c r="IW8739" s="36"/>
      <c r="JI8739"/>
      <c r="JJ8739"/>
      <c r="KX8739" s="23"/>
      <c r="KY8739" s="23"/>
    </row>
    <row r="8740" spans="36:311" x14ac:dyDescent="0.2">
      <c r="AJ8740" s="23"/>
      <c r="HH8740"/>
      <c r="IW8740" s="36"/>
      <c r="JI8740"/>
      <c r="JJ8740"/>
      <c r="KX8740" s="23"/>
      <c r="KY8740" s="23"/>
    </row>
    <row r="8741" spans="36:311" x14ac:dyDescent="0.2">
      <c r="AJ8741" s="23"/>
      <c r="HH8741"/>
      <c r="IW8741" s="36"/>
      <c r="JI8741"/>
      <c r="JJ8741"/>
      <c r="KX8741" s="23"/>
      <c r="KY8741" s="23"/>
    </row>
    <row r="8742" spans="36:311" x14ac:dyDescent="0.2">
      <c r="AJ8742" s="23"/>
      <c r="HH8742"/>
      <c r="IW8742" s="36"/>
      <c r="JI8742"/>
      <c r="JJ8742"/>
      <c r="KX8742" s="23"/>
      <c r="KY8742" s="23"/>
    </row>
    <row r="8743" spans="36:311" x14ac:dyDescent="0.2">
      <c r="AJ8743" s="23"/>
      <c r="HH8743"/>
      <c r="IW8743" s="36"/>
      <c r="JI8743"/>
      <c r="JJ8743"/>
      <c r="KX8743" s="23"/>
      <c r="KY8743" s="23"/>
    </row>
    <row r="8744" spans="36:311" x14ac:dyDescent="0.2">
      <c r="AJ8744" s="23"/>
      <c r="HH8744"/>
      <c r="IW8744" s="36"/>
      <c r="JI8744"/>
      <c r="JJ8744"/>
      <c r="KX8744" s="23"/>
      <c r="KY8744" s="23"/>
    </row>
    <row r="8745" spans="36:311" x14ac:dyDescent="0.2">
      <c r="AJ8745" s="23"/>
      <c r="HH8745"/>
      <c r="IW8745" s="36"/>
      <c r="JI8745"/>
      <c r="JJ8745"/>
      <c r="KX8745" s="23"/>
      <c r="KY8745" s="23"/>
    </row>
    <row r="8746" spans="36:311" x14ac:dyDescent="0.2">
      <c r="AJ8746" s="23"/>
      <c r="HH8746"/>
      <c r="IW8746" s="36"/>
      <c r="JI8746"/>
      <c r="JJ8746"/>
      <c r="KX8746" s="23"/>
      <c r="KY8746" s="23"/>
    </row>
    <row r="8747" spans="36:311" x14ac:dyDescent="0.2">
      <c r="AJ8747" s="23"/>
      <c r="HH8747"/>
      <c r="IW8747" s="36"/>
      <c r="JI8747"/>
      <c r="JJ8747"/>
      <c r="KX8747" s="23"/>
      <c r="KY8747" s="23"/>
    </row>
    <row r="8748" spans="36:311" x14ac:dyDescent="0.2">
      <c r="AJ8748" s="23"/>
      <c r="HH8748"/>
      <c r="IW8748" s="36"/>
      <c r="JI8748"/>
      <c r="JJ8748"/>
      <c r="KX8748" s="23"/>
      <c r="KY8748" s="23"/>
    </row>
    <row r="8749" spans="36:311" x14ac:dyDescent="0.2">
      <c r="AJ8749" s="23"/>
      <c r="HH8749"/>
      <c r="IW8749" s="36"/>
      <c r="JI8749"/>
      <c r="JJ8749"/>
      <c r="KX8749" s="23"/>
      <c r="KY8749" s="23"/>
    </row>
    <row r="8750" spans="36:311" x14ac:dyDescent="0.2">
      <c r="AJ8750" s="23"/>
      <c r="HH8750"/>
      <c r="IW8750" s="36"/>
      <c r="JI8750"/>
      <c r="JJ8750"/>
      <c r="KX8750" s="23"/>
      <c r="KY8750" s="23"/>
    </row>
    <row r="8751" spans="36:311" x14ac:dyDescent="0.2">
      <c r="AJ8751" s="23"/>
      <c r="HH8751"/>
      <c r="IW8751" s="36"/>
      <c r="JI8751"/>
      <c r="JJ8751"/>
      <c r="KX8751" s="23"/>
      <c r="KY8751" s="23"/>
    </row>
    <row r="8752" spans="36:311" x14ac:dyDescent="0.2">
      <c r="AJ8752" s="23"/>
      <c r="HH8752"/>
      <c r="IW8752" s="36"/>
      <c r="JI8752"/>
      <c r="JJ8752"/>
      <c r="KX8752" s="23"/>
      <c r="KY8752" s="23"/>
    </row>
    <row r="8753" spans="36:311" x14ac:dyDescent="0.2">
      <c r="AJ8753" s="23"/>
      <c r="HH8753"/>
      <c r="IW8753" s="36"/>
      <c r="JI8753"/>
      <c r="JJ8753"/>
      <c r="KX8753" s="23"/>
      <c r="KY8753" s="23"/>
    </row>
    <row r="8754" spans="36:311" x14ac:dyDescent="0.2">
      <c r="AJ8754" s="23"/>
      <c r="HH8754"/>
      <c r="IW8754" s="36"/>
      <c r="JI8754"/>
      <c r="JJ8754"/>
      <c r="KX8754" s="23"/>
      <c r="KY8754" s="23"/>
    </row>
    <row r="8755" spans="36:311" x14ac:dyDescent="0.2">
      <c r="AJ8755" s="23"/>
      <c r="HH8755"/>
      <c r="IW8755" s="36"/>
      <c r="JI8755"/>
      <c r="JJ8755"/>
      <c r="KX8755" s="23"/>
      <c r="KY8755" s="23"/>
    </row>
    <row r="8756" spans="36:311" x14ac:dyDescent="0.2">
      <c r="AJ8756" s="23"/>
      <c r="HH8756"/>
      <c r="IW8756" s="36"/>
      <c r="JI8756"/>
      <c r="JJ8756"/>
      <c r="KX8756" s="23"/>
      <c r="KY8756" s="23"/>
    </row>
    <row r="8757" spans="36:311" x14ac:dyDescent="0.2">
      <c r="AJ8757" s="23"/>
      <c r="HH8757"/>
      <c r="IW8757" s="36"/>
      <c r="JI8757"/>
      <c r="JJ8757"/>
      <c r="KX8757" s="23"/>
      <c r="KY8757" s="23"/>
    </row>
    <row r="8758" spans="36:311" x14ac:dyDescent="0.2">
      <c r="AJ8758" s="23"/>
      <c r="HH8758"/>
      <c r="IW8758" s="36"/>
      <c r="JI8758"/>
      <c r="JJ8758"/>
      <c r="KX8758" s="23"/>
      <c r="KY8758" s="23"/>
    </row>
    <row r="8759" spans="36:311" x14ac:dyDescent="0.2">
      <c r="AJ8759" s="23"/>
      <c r="HH8759"/>
      <c r="IW8759" s="36"/>
      <c r="JI8759"/>
      <c r="JJ8759"/>
      <c r="KX8759" s="23"/>
      <c r="KY8759" s="23"/>
    </row>
    <row r="8760" spans="36:311" x14ac:dyDescent="0.2">
      <c r="AJ8760" s="23"/>
      <c r="HH8760"/>
      <c r="IW8760" s="36"/>
      <c r="JI8760"/>
      <c r="JJ8760"/>
      <c r="KX8760" s="23"/>
      <c r="KY8760" s="23"/>
    </row>
    <row r="8761" spans="36:311" x14ac:dyDescent="0.2">
      <c r="AJ8761" s="23"/>
      <c r="HH8761"/>
      <c r="IW8761" s="36"/>
      <c r="JI8761"/>
      <c r="JJ8761"/>
      <c r="KX8761" s="23"/>
      <c r="KY8761" s="23"/>
    </row>
    <row r="8762" spans="36:311" x14ac:dyDescent="0.2">
      <c r="AJ8762" s="23"/>
      <c r="HH8762"/>
      <c r="IW8762" s="36"/>
      <c r="JI8762"/>
      <c r="JJ8762"/>
      <c r="KX8762" s="23"/>
      <c r="KY8762" s="23"/>
    </row>
    <row r="8763" spans="36:311" x14ac:dyDescent="0.2">
      <c r="AJ8763" s="23"/>
      <c r="HH8763"/>
      <c r="IW8763" s="36"/>
      <c r="JI8763"/>
      <c r="JJ8763"/>
      <c r="KX8763" s="23"/>
      <c r="KY8763" s="23"/>
    </row>
    <row r="8764" spans="36:311" x14ac:dyDescent="0.2">
      <c r="AJ8764" s="23"/>
      <c r="HH8764"/>
      <c r="IW8764" s="36"/>
      <c r="JI8764"/>
      <c r="JJ8764"/>
      <c r="KX8764" s="23"/>
      <c r="KY8764" s="23"/>
    </row>
    <row r="8765" spans="36:311" x14ac:dyDescent="0.2">
      <c r="AJ8765" s="23"/>
      <c r="HH8765"/>
      <c r="IW8765" s="36"/>
      <c r="JI8765"/>
      <c r="JJ8765"/>
      <c r="KX8765" s="23"/>
      <c r="KY8765" s="23"/>
    </row>
    <row r="8766" spans="36:311" x14ac:dyDescent="0.2">
      <c r="AJ8766" s="23"/>
      <c r="HH8766"/>
      <c r="IW8766" s="36"/>
      <c r="JI8766"/>
      <c r="JJ8766"/>
      <c r="KX8766" s="23"/>
      <c r="KY8766" s="23"/>
    </row>
    <row r="8767" spans="36:311" x14ac:dyDescent="0.2">
      <c r="AJ8767" s="23"/>
      <c r="HH8767"/>
      <c r="IW8767" s="36"/>
      <c r="JI8767"/>
      <c r="JJ8767"/>
      <c r="KX8767" s="23"/>
      <c r="KY8767" s="23"/>
    </row>
    <row r="8768" spans="36:311" x14ac:dyDescent="0.2">
      <c r="AJ8768" s="23"/>
      <c r="HH8768"/>
      <c r="IW8768" s="36"/>
      <c r="JI8768"/>
      <c r="JJ8768"/>
      <c r="KX8768" s="23"/>
      <c r="KY8768" s="23"/>
    </row>
    <row r="8769" spans="36:311" x14ac:dyDescent="0.2">
      <c r="AJ8769" s="23"/>
      <c r="HH8769"/>
      <c r="IW8769" s="36"/>
      <c r="JI8769"/>
      <c r="JJ8769"/>
      <c r="KX8769" s="23"/>
      <c r="KY8769" s="23"/>
    </row>
    <row r="8770" spans="36:311" x14ac:dyDescent="0.2">
      <c r="AJ8770" s="23"/>
      <c r="HH8770"/>
      <c r="IW8770" s="36"/>
      <c r="JI8770"/>
      <c r="JJ8770"/>
      <c r="KX8770" s="23"/>
      <c r="KY8770" s="23"/>
    </row>
    <row r="8771" spans="36:311" x14ac:dyDescent="0.2">
      <c r="AJ8771" s="23"/>
      <c r="HH8771"/>
      <c r="IW8771" s="36"/>
      <c r="JI8771"/>
      <c r="JJ8771"/>
      <c r="KX8771" s="23"/>
      <c r="KY8771" s="23"/>
    </row>
    <row r="8772" spans="36:311" x14ac:dyDescent="0.2">
      <c r="AJ8772" s="23"/>
      <c r="HH8772"/>
      <c r="IW8772" s="36"/>
      <c r="JI8772"/>
      <c r="JJ8772"/>
      <c r="KX8772" s="23"/>
      <c r="KY8772" s="23"/>
    </row>
    <row r="8773" spans="36:311" x14ac:dyDescent="0.2">
      <c r="AJ8773" s="23"/>
      <c r="HH8773"/>
      <c r="IW8773" s="36"/>
      <c r="JI8773"/>
      <c r="JJ8773"/>
      <c r="KX8773" s="23"/>
      <c r="KY8773" s="23"/>
    </row>
    <row r="8774" spans="36:311" x14ac:dyDescent="0.2">
      <c r="AJ8774" s="23"/>
      <c r="HH8774"/>
      <c r="IW8774" s="36"/>
      <c r="JI8774"/>
      <c r="JJ8774"/>
      <c r="KX8774" s="23"/>
      <c r="KY8774" s="23"/>
    </row>
    <row r="8775" spans="36:311" x14ac:dyDescent="0.2">
      <c r="AJ8775" s="23"/>
      <c r="HH8775"/>
      <c r="IW8775" s="36"/>
      <c r="JI8775"/>
      <c r="JJ8775"/>
      <c r="KX8775" s="23"/>
      <c r="KY8775" s="23"/>
    </row>
    <row r="8776" spans="36:311" x14ac:dyDescent="0.2">
      <c r="AJ8776" s="23"/>
      <c r="HH8776"/>
      <c r="IW8776" s="36"/>
      <c r="JI8776"/>
      <c r="JJ8776"/>
      <c r="KX8776" s="23"/>
      <c r="KY8776" s="23"/>
    </row>
    <row r="8777" spans="36:311" x14ac:dyDescent="0.2">
      <c r="AJ8777" s="23"/>
      <c r="HH8777"/>
      <c r="IW8777" s="36"/>
      <c r="JI8777"/>
      <c r="JJ8777"/>
      <c r="KX8777" s="23"/>
      <c r="KY8777" s="23"/>
    </row>
    <row r="8778" spans="36:311" x14ac:dyDescent="0.2">
      <c r="AJ8778" s="23"/>
      <c r="HH8778"/>
      <c r="IW8778" s="36"/>
      <c r="JI8778"/>
      <c r="JJ8778"/>
      <c r="KX8778" s="23"/>
      <c r="KY8778" s="23"/>
    </row>
    <row r="8779" spans="36:311" x14ac:dyDescent="0.2">
      <c r="AJ8779" s="23"/>
      <c r="HH8779"/>
      <c r="IW8779" s="36"/>
      <c r="JI8779"/>
      <c r="JJ8779"/>
      <c r="KX8779" s="23"/>
      <c r="KY8779" s="23"/>
    </row>
    <row r="8780" spans="36:311" x14ac:dyDescent="0.2">
      <c r="AJ8780" s="23"/>
      <c r="HH8780"/>
      <c r="IW8780" s="36"/>
      <c r="JI8780"/>
      <c r="JJ8780"/>
      <c r="KX8780" s="23"/>
      <c r="KY8780" s="23"/>
    </row>
    <row r="8781" spans="36:311" x14ac:dyDescent="0.2">
      <c r="AJ8781" s="23"/>
      <c r="HH8781"/>
      <c r="IW8781" s="36"/>
      <c r="JI8781"/>
      <c r="JJ8781"/>
      <c r="KX8781" s="23"/>
      <c r="KY8781" s="23"/>
    </row>
    <row r="8782" spans="36:311" x14ac:dyDescent="0.2">
      <c r="AJ8782" s="23"/>
      <c r="HH8782"/>
      <c r="IW8782" s="36"/>
      <c r="JI8782"/>
      <c r="JJ8782"/>
      <c r="KX8782" s="23"/>
      <c r="KY8782" s="23"/>
    </row>
    <row r="8783" spans="36:311" x14ac:dyDescent="0.2">
      <c r="AJ8783" s="23"/>
      <c r="HH8783"/>
      <c r="IW8783" s="36"/>
      <c r="JI8783"/>
      <c r="JJ8783"/>
      <c r="KX8783" s="23"/>
      <c r="KY8783" s="23"/>
    </row>
    <row r="8784" spans="36:311" x14ac:dyDescent="0.2">
      <c r="AJ8784" s="23"/>
      <c r="HH8784"/>
      <c r="IW8784" s="36"/>
      <c r="JI8784"/>
      <c r="JJ8784"/>
      <c r="KX8784" s="23"/>
      <c r="KY8784" s="23"/>
    </row>
    <row r="8785" spans="36:311" x14ac:dyDescent="0.2">
      <c r="AJ8785" s="23"/>
      <c r="HH8785"/>
      <c r="IW8785" s="36"/>
      <c r="JI8785"/>
      <c r="JJ8785"/>
      <c r="KX8785" s="23"/>
      <c r="KY8785" s="23"/>
    </row>
    <row r="8786" spans="36:311" x14ac:dyDescent="0.2">
      <c r="AJ8786" s="23"/>
      <c r="HH8786"/>
      <c r="IW8786" s="36"/>
      <c r="JI8786"/>
      <c r="JJ8786"/>
      <c r="KX8786" s="23"/>
      <c r="KY8786" s="23"/>
    </row>
    <row r="8787" spans="36:311" x14ac:dyDescent="0.2">
      <c r="AJ8787" s="23"/>
      <c r="HH8787"/>
      <c r="IW8787" s="36"/>
      <c r="JI8787"/>
      <c r="JJ8787"/>
      <c r="KX8787" s="23"/>
      <c r="KY8787" s="23"/>
    </row>
    <row r="8788" spans="36:311" x14ac:dyDescent="0.2">
      <c r="AJ8788" s="23"/>
      <c r="HH8788"/>
      <c r="IW8788" s="36"/>
      <c r="JI8788"/>
      <c r="JJ8788"/>
      <c r="KX8788" s="23"/>
      <c r="KY8788" s="23"/>
    </row>
    <row r="8789" spans="36:311" x14ac:dyDescent="0.2">
      <c r="AJ8789" s="23"/>
      <c r="HH8789"/>
      <c r="IW8789" s="36"/>
      <c r="JI8789"/>
      <c r="JJ8789"/>
      <c r="KX8789" s="23"/>
      <c r="KY8789" s="23"/>
    </row>
    <row r="8790" spans="36:311" x14ac:dyDescent="0.2">
      <c r="AJ8790" s="23"/>
      <c r="HH8790"/>
      <c r="IW8790" s="36"/>
      <c r="JI8790"/>
      <c r="JJ8790"/>
      <c r="KX8790" s="23"/>
      <c r="KY8790" s="23"/>
    </row>
    <row r="8791" spans="36:311" x14ac:dyDescent="0.2">
      <c r="AJ8791" s="23"/>
      <c r="HH8791"/>
      <c r="IW8791" s="36"/>
      <c r="JI8791"/>
      <c r="JJ8791"/>
      <c r="KX8791" s="23"/>
      <c r="KY8791" s="23"/>
    </row>
    <row r="8792" spans="36:311" x14ac:dyDescent="0.2">
      <c r="AJ8792" s="23"/>
      <c r="HH8792"/>
      <c r="IW8792" s="36"/>
      <c r="JI8792"/>
      <c r="JJ8792"/>
      <c r="KX8792" s="23"/>
      <c r="KY8792" s="23"/>
    </row>
    <row r="8793" spans="36:311" x14ac:dyDescent="0.2">
      <c r="AJ8793" s="23"/>
      <c r="HH8793"/>
      <c r="IW8793" s="36"/>
      <c r="JI8793"/>
      <c r="JJ8793"/>
      <c r="KX8793" s="23"/>
      <c r="KY8793" s="23"/>
    </row>
    <row r="8794" spans="36:311" x14ac:dyDescent="0.2">
      <c r="AJ8794" s="23"/>
      <c r="HH8794"/>
      <c r="IW8794" s="36"/>
      <c r="JI8794"/>
      <c r="JJ8794"/>
      <c r="KX8794" s="23"/>
      <c r="KY8794" s="23"/>
    </row>
    <row r="8795" spans="36:311" x14ac:dyDescent="0.2">
      <c r="AJ8795" s="23"/>
      <c r="HH8795"/>
      <c r="IW8795" s="36"/>
      <c r="JI8795"/>
      <c r="JJ8795"/>
      <c r="KX8795" s="23"/>
      <c r="KY8795" s="23"/>
    </row>
    <row r="8796" spans="36:311" x14ac:dyDescent="0.2">
      <c r="AJ8796" s="23"/>
      <c r="HH8796"/>
      <c r="IW8796" s="36"/>
      <c r="JI8796"/>
      <c r="JJ8796"/>
      <c r="KX8796" s="23"/>
      <c r="KY8796" s="23"/>
    </row>
    <row r="8797" spans="36:311" x14ac:dyDescent="0.2">
      <c r="AJ8797" s="23"/>
      <c r="HH8797"/>
      <c r="IW8797" s="36"/>
      <c r="JI8797"/>
      <c r="JJ8797"/>
      <c r="KX8797" s="23"/>
      <c r="KY8797" s="23"/>
    </row>
    <row r="8798" spans="36:311" x14ac:dyDescent="0.2">
      <c r="AJ8798" s="23"/>
      <c r="HH8798"/>
      <c r="IW8798" s="36"/>
      <c r="JI8798"/>
      <c r="JJ8798"/>
      <c r="KX8798" s="23"/>
      <c r="KY8798" s="23"/>
    </row>
    <row r="8799" spans="36:311" x14ac:dyDescent="0.2">
      <c r="AJ8799" s="23"/>
      <c r="HH8799"/>
      <c r="IW8799" s="36"/>
      <c r="JI8799"/>
      <c r="JJ8799"/>
      <c r="KX8799" s="23"/>
      <c r="KY8799" s="23"/>
    </row>
    <row r="8800" spans="36:311" x14ac:dyDescent="0.2">
      <c r="AJ8800" s="23"/>
      <c r="HH8800"/>
      <c r="IW8800" s="36"/>
      <c r="JI8800"/>
      <c r="JJ8800"/>
      <c r="KX8800" s="23"/>
      <c r="KY8800" s="23"/>
    </row>
    <row r="8801" spans="36:311" x14ac:dyDescent="0.2">
      <c r="AJ8801" s="23"/>
      <c r="HH8801"/>
      <c r="IW8801" s="36"/>
      <c r="JI8801"/>
      <c r="JJ8801"/>
      <c r="KX8801" s="23"/>
      <c r="KY8801" s="23"/>
    </row>
    <row r="8802" spans="36:311" x14ac:dyDescent="0.2">
      <c r="AJ8802" s="23"/>
      <c r="HH8802"/>
      <c r="IW8802" s="36"/>
      <c r="JI8802"/>
      <c r="JJ8802"/>
      <c r="KX8802" s="23"/>
      <c r="KY8802" s="23"/>
    </row>
    <row r="8803" spans="36:311" x14ac:dyDescent="0.2">
      <c r="AJ8803" s="23"/>
      <c r="HH8803"/>
      <c r="IW8803" s="36"/>
      <c r="JI8803"/>
      <c r="JJ8803"/>
      <c r="KX8803" s="23"/>
      <c r="KY8803" s="23"/>
    </row>
    <row r="8804" spans="36:311" x14ac:dyDescent="0.2">
      <c r="AJ8804" s="23"/>
      <c r="HH8804"/>
      <c r="IW8804" s="36"/>
      <c r="JI8804"/>
      <c r="JJ8804"/>
      <c r="KX8804" s="23"/>
      <c r="KY8804" s="23"/>
    </row>
    <row r="8805" spans="36:311" x14ac:dyDescent="0.2">
      <c r="AJ8805" s="23"/>
      <c r="HH8805"/>
      <c r="IW8805" s="36"/>
      <c r="JI8805"/>
      <c r="JJ8805"/>
      <c r="KX8805" s="23"/>
      <c r="KY8805" s="23"/>
    </row>
    <row r="8806" spans="36:311" x14ac:dyDescent="0.2">
      <c r="AJ8806" s="23"/>
      <c r="HH8806"/>
      <c r="IW8806" s="36"/>
      <c r="JI8806"/>
      <c r="JJ8806"/>
      <c r="KX8806" s="23"/>
      <c r="KY8806" s="23"/>
    </row>
    <row r="8807" spans="36:311" x14ac:dyDescent="0.2">
      <c r="AJ8807" s="23"/>
      <c r="HH8807"/>
      <c r="IW8807" s="36"/>
      <c r="JI8807"/>
      <c r="JJ8807"/>
      <c r="KX8807" s="23"/>
      <c r="KY8807" s="23"/>
    </row>
    <row r="8808" spans="36:311" x14ac:dyDescent="0.2">
      <c r="AJ8808" s="23"/>
      <c r="HH8808"/>
      <c r="IW8808" s="36"/>
      <c r="JI8808"/>
      <c r="JJ8808"/>
      <c r="KX8808" s="23"/>
      <c r="KY8808" s="23"/>
    </row>
    <row r="8809" spans="36:311" x14ac:dyDescent="0.2">
      <c r="AJ8809" s="23"/>
      <c r="HH8809"/>
      <c r="IW8809" s="36"/>
      <c r="JI8809"/>
      <c r="JJ8809"/>
      <c r="KX8809" s="23"/>
      <c r="KY8809" s="23"/>
    </row>
    <row r="8810" spans="36:311" x14ac:dyDescent="0.2">
      <c r="AJ8810" s="23"/>
      <c r="HH8810"/>
      <c r="IW8810" s="36"/>
      <c r="JI8810"/>
      <c r="JJ8810"/>
      <c r="KX8810" s="23"/>
      <c r="KY8810" s="23"/>
    </row>
    <row r="8811" spans="36:311" x14ac:dyDescent="0.2">
      <c r="AJ8811" s="23"/>
      <c r="HH8811"/>
      <c r="IW8811" s="36"/>
      <c r="JI8811"/>
      <c r="JJ8811"/>
      <c r="KX8811" s="23"/>
      <c r="KY8811" s="23"/>
    </row>
    <row r="8812" spans="36:311" x14ac:dyDescent="0.2">
      <c r="AJ8812" s="23"/>
      <c r="HH8812"/>
      <c r="IW8812" s="36"/>
      <c r="JI8812"/>
      <c r="JJ8812"/>
      <c r="KX8812" s="23"/>
      <c r="KY8812" s="23"/>
    </row>
    <row r="8813" spans="36:311" x14ac:dyDescent="0.2">
      <c r="AJ8813" s="23"/>
      <c r="HH8813"/>
      <c r="IW8813" s="36"/>
      <c r="JI8813"/>
      <c r="JJ8813"/>
      <c r="KX8813" s="23"/>
      <c r="KY8813" s="23"/>
    </row>
    <row r="8814" spans="36:311" x14ac:dyDescent="0.2">
      <c r="AJ8814" s="23"/>
      <c r="HH8814"/>
      <c r="IW8814" s="36"/>
      <c r="JI8814"/>
      <c r="JJ8814"/>
      <c r="KX8814" s="23"/>
      <c r="KY8814" s="23"/>
    </row>
    <row r="8815" spans="36:311" x14ac:dyDescent="0.2">
      <c r="AJ8815" s="23"/>
      <c r="HH8815"/>
      <c r="IW8815" s="36"/>
      <c r="JI8815"/>
      <c r="JJ8815"/>
      <c r="KX8815" s="23"/>
      <c r="KY8815" s="23"/>
    </row>
    <row r="8816" spans="36:311" x14ac:dyDescent="0.2">
      <c r="AJ8816" s="23"/>
      <c r="HH8816"/>
      <c r="IW8816" s="36"/>
      <c r="JI8816"/>
      <c r="JJ8816"/>
      <c r="KX8816" s="23"/>
      <c r="KY8816" s="23"/>
    </row>
    <row r="8817" spans="36:311" x14ac:dyDescent="0.2">
      <c r="AJ8817" s="23"/>
      <c r="HH8817"/>
      <c r="IW8817" s="36"/>
      <c r="JI8817"/>
      <c r="JJ8817"/>
      <c r="KX8817" s="23"/>
      <c r="KY8817" s="23"/>
    </row>
    <row r="8818" spans="36:311" x14ac:dyDescent="0.2">
      <c r="AJ8818" s="23"/>
      <c r="HH8818"/>
      <c r="IW8818" s="36"/>
      <c r="JI8818"/>
      <c r="JJ8818"/>
      <c r="KX8818" s="23"/>
      <c r="KY8818" s="23"/>
    </row>
    <row r="8819" spans="36:311" x14ac:dyDescent="0.2">
      <c r="AJ8819" s="23"/>
      <c r="HH8819"/>
      <c r="IW8819" s="36"/>
      <c r="JI8819"/>
      <c r="JJ8819"/>
      <c r="KX8819" s="23"/>
      <c r="KY8819" s="23"/>
    </row>
    <row r="8820" spans="36:311" x14ac:dyDescent="0.2">
      <c r="AJ8820" s="23"/>
      <c r="HH8820"/>
      <c r="IW8820" s="36"/>
      <c r="JI8820"/>
      <c r="JJ8820"/>
      <c r="KX8820" s="23"/>
      <c r="KY8820" s="23"/>
    </row>
    <row r="8821" spans="36:311" x14ac:dyDescent="0.2">
      <c r="AJ8821" s="23"/>
      <c r="HH8821"/>
      <c r="IW8821" s="36"/>
      <c r="JI8821"/>
      <c r="JJ8821"/>
      <c r="KX8821" s="23"/>
      <c r="KY8821" s="23"/>
    </row>
    <row r="8822" spans="36:311" x14ac:dyDescent="0.2">
      <c r="AJ8822" s="23"/>
      <c r="HH8822"/>
      <c r="IW8822" s="36"/>
      <c r="JI8822"/>
      <c r="JJ8822"/>
      <c r="KX8822" s="23"/>
      <c r="KY8822" s="23"/>
    </row>
    <row r="8823" spans="36:311" x14ac:dyDescent="0.2">
      <c r="AJ8823" s="23"/>
      <c r="HH8823"/>
      <c r="IW8823" s="36"/>
      <c r="JI8823"/>
      <c r="JJ8823"/>
      <c r="KX8823" s="23"/>
      <c r="KY8823" s="23"/>
    </row>
    <row r="8824" spans="36:311" x14ac:dyDescent="0.2">
      <c r="AJ8824" s="23"/>
      <c r="HH8824"/>
      <c r="IW8824" s="36"/>
      <c r="JI8824"/>
      <c r="JJ8824"/>
      <c r="KX8824" s="23"/>
      <c r="KY8824" s="23"/>
    </row>
    <row r="8825" spans="36:311" x14ac:dyDescent="0.2">
      <c r="AJ8825" s="23"/>
      <c r="HH8825"/>
      <c r="IW8825" s="36"/>
      <c r="JI8825"/>
      <c r="JJ8825"/>
      <c r="KX8825" s="23"/>
      <c r="KY8825" s="23"/>
    </row>
    <row r="8826" spans="36:311" x14ac:dyDescent="0.2">
      <c r="AJ8826" s="23"/>
      <c r="HH8826"/>
      <c r="IW8826" s="36"/>
      <c r="JI8826"/>
      <c r="JJ8826"/>
      <c r="KX8826" s="23"/>
      <c r="KY8826" s="23"/>
    </row>
    <row r="8827" spans="36:311" x14ac:dyDescent="0.2">
      <c r="AJ8827" s="23"/>
      <c r="HH8827"/>
      <c r="IW8827" s="36"/>
      <c r="JI8827"/>
      <c r="JJ8827"/>
      <c r="KX8827" s="23"/>
      <c r="KY8827" s="23"/>
    </row>
    <row r="8828" spans="36:311" x14ac:dyDescent="0.2">
      <c r="AJ8828" s="23"/>
      <c r="HH8828"/>
      <c r="IW8828" s="36"/>
      <c r="JI8828"/>
      <c r="JJ8828"/>
      <c r="KX8828" s="23"/>
      <c r="KY8828" s="23"/>
    </row>
    <row r="8829" spans="36:311" x14ac:dyDescent="0.2">
      <c r="AJ8829" s="23"/>
      <c r="HH8829"/>
      <c r="IW8829" s="36"/>
      <c r="JI8829"/>
      <c r="JJ8829"/>
      <c r="KX8829" s="23"/>
      <c r="KY8829" s="23"/>
    </row>
    <row r="8830" spans="36:311" x14ac:dyDescent="0.2">
      <c r="AJ8830" s="23"/>
      <c r="HH8830"/>
      <c r="IW8830" s="36"/>
      <c r="JI8830"/>
      <c r="JJ8830"/>
      <c r="KX8830" s="23"/>
      <c r="KY8830" s="23"/>
    </row>
    <row r="8831" spans="36:311" x14ac:dyDescent="0.2">
      <c r="AJ8831" s="23"/>
      <c r="HH8831"/>
      <c r="IW8831" s="36"/>
      <c r="JI8831"/>
      <c r="JJ8831"/>
      <c r="KX8831" s="23"/>
      <c r="KY8831" s="23"/>
    </row>
    <row r="8832" spans="36:311" x14ac:dyDescent="0.2">
      <c r="AJ8832" s="23"/>
      <c r="HH8832"/>
      <c r="IW8832" s="36"/>
      <c r="JI8832"/>
      <c r="JJ8832"/>
      <c r="KX8832" s="23"/>
      <c r="KY8832" s="23"/>
    </row>
    <row r="8833" spans="36:311" x14ac:dyDescent="0.2">
      <c r="AJ8833" s="23"/>
      <c r="HH8833"/>
      <c r="IW8833" s="36"/>
      <c r="JI8833"/>
      <c r="JJ8833"/>
      <c r="KX8833" s="23"/>
      <c r="KY8833" s="23"/>
    </row>
    <row r="8834" spans="36:311" x14ac:dyDescent="0.2">
      <c r="AJ8834" s="23"/>
      <c r="HH8834"/>
      <c r="IW8834" s="36"/>
      <c r="JI8834"/>
      <c r="JJ8834"/>
      <c r="KX8834" s="23"/>
      <c r="KY8834" s="23"/>
    </row>
    <row r="8835" spans="36:311" x14ac:dyDescent="0.2">
      <c r="AJ8835" s="23"/>
      <c r="HH8835"/>
      <c r="IW8835" s="36"/>
      <c r="JI8835"/>
      <c r="JJ8835"/>
      <c r="KX8835" s="23"/>
      <c r="KY8835" s="23"/>
    </row>
    <row r="8836" spans="36:311" x14ac:dyDescent="0.2">
      <c r="AJ8836" s="23"/>
      <c r="HH8836"/>
      <c r="IW8836" s="36"/>
      <c r="JI8836"/>
      <c r="JJ8836"/>
      <c r="KX8836" s="23"/>
      <c r="KY8836" s="23"/>
    </row>
    <row r="8837" spans="36:311" x14ac:dyDescent="0.2">
      <c r="AJ8837" s="23"/>
      <c r="HH8837"/>
      <c r="IW8837" s="36"/>
      <c r="JI8837"/>
      <c r="JJ8837"/>
      <c r="KX8837" s="23"/>
      <c r="KY8837" s="23"/>
    </row>
    <row r="8838" spans="36:311" x14ac:dyDescent="0.2">
      <c r="AJ8838" s="23"/>
      <c r="HH8838"/>
      <c r="IW8838" s="36"/>
      <c r="JI8838"/>
      <c r="JJ8838"/>
      <c r="KX8838" s="23"/>
      <c r="KY8838" s="23"/>
    </row>
    <row r="8839" spans="36:311" x14ac:dyDescent="0.2">
      <c r="AJ8839" s="23"/>
      <c r="HH8839"/>
      <c r="IW8839" s="36"/>
      <c r="JI8839"/>
      <c r="JJ8839"/>
      <c r="KX8839" s="23"/>
      <c r="KY8839" s="23"/>
    </row>
    <row r="8840" spans="36:311" x14ac:dyDescent="0.2">
      <c r="AJ8840" s="23"/>
      <c r="HH8840"/>
      <c r="IW8840" s="36"/>
      <c r="JI8840"/>
      <c r="JJ8840"/>
      <c r="KX8840" s="23"/>
      <c r="KY8840" s="23"/>
    </row>
    <row r="8841" spans="36:311" x14ac:dyDescent="0.2">
      <c r="AJ8841" s="23"/>
      <c r="HH8841"/>
      <c r="IW8841" s="36"/>
      <c r="JI8841"/>
      <c r="JJ8841"/>
      <c r="KX8841" s="23"/>
      <c r="KY8841" s="23"/>
    </row>
    <row r="8842" spans="36:311" x14ac:dyDescent="0.2">
      <c r="AJ8842" s="23"/>
      <c r="HH8842"/>
      <c r="IW8842" s="36"/>
      <c r="JI8842"/>
      <c r="JJ8842"/>
      <c r="KX8842" s="23"/>
      <c r="KY8842" s="23"/>
    </row>
    <row r="8843" spans="36:311" x14ac:dyDescent="0.2">
      <c r="AJ8843" s="23"/>
      <c r="HH8843"/>
      <c r="IW8843" s="36"/>
      <c r="JI8843"/>
      <c r="JJ8843"/>
      <c r="KX8843" s="23"/>
      <c r="KY8843" s="23"/>
    </row>
    <row r="8844" spans="36:311" x14ac:dyDescent="0.2">
      <c r="AJ8844" s="23"/>
      <c r="HH8844"/>
      <c r="IW8844" s="36"/>
      <c r="JI8844"/>
      <c r="JJ8844"/>
      <c r="KX8844" s="23"/>
      <c r="KY8844" s="23"/>
    </row>
    <row r="8845" spans="36:311" x14ac:dyDescent="0.2">
      <c r="AJ8845" s="23"/>
      <c r="HH8845"/>
      <c r="IW8845" s="36"/>
      <c r="JI8845"/>
      <c r="JJ8845"/>
      <c r="KX8845" s="23"/>
      <c r="KY8845" s="23"/>
    </row>
    <row r="8846" spans="36:311" x14ac:dyDescent="0.2">
      <c r="AJ8846" s="23"/>
      <c r="HH8846"/>
      <c r="IW8846" s="36"/>
      <c r="JI8846"/>
      <c r="JJ8846"/>
      <c r="KX8846" s="23"/>
      <c r="KY8846" s="23"/>
    </row>
    <row r="8847" spans="36:311" x14ac:dyDescent="0.2">
      <c r="AJ8847" s="23"/>
      <c r="HH8847"/>
      <c r="IW8847" s="36"/>
      <c r="JI8847"/>
      <c r="JJ8847"/>
      <c r="KX8847" s="23"/>
      <c r="KY8847" s="23"/>
    </row>
    <row r="8848" spans="36:311" x14ac:dyDescent="0.2">
      <c r="AJ8848" s="23"/>
      <c r="HH8848"/>
      <c r="IW8848" s="36"/>
      <c r="JI8848"/>
      <c r="JJ8848"/>
      <c r="KX8848" s="23"/>
      <c r="KY8848" s="23"/>
    </row>
    <row r="8849" spans="36:311" x14ac:dyDescent="0.2">
      <c r="AJ8849" s="23"/>
      <c r="HH8849"/>
      <c r="IW8849" s="36"/>
      <c r="JI8849"/>
      <c r="JJ8849"/>
      <c r="KX8849" s="23"/>
      <c r="KY8849" s="23"/>
    </row>
    <row r="8850" spans="36:311" x14ac:dyDescent="0.2">
      <c r="AJ8850" s="23"/>
      <c r="HH8850"/>
      <c r="IW8850" s="36"/>
      <c r="JI8850"/>
      <c r="JJ8850"/>
      <c r="KX8850" s="23"/>
      <c r="KY8850" s="23"/>
    </row>
    <row r="8851" spans="36:311" x14ac:dyDescent="0.2">
      <c r="AJ8851" s="23"/>
      <c r="HH8851"/>
      <c r="IW8851" s="36"/>
      <c r="JI8851"/>
      <c r="JJ8851"/>
      <c r="KX8851" s="23"/>
      <c r="KY8851" s="23"/>
    </row>
    <row r="8852" spans="36:311" x14ac:dyDescent="0.2">
      <c r="AJ8852" s="23"/>
      <c r="HH8852"/>
      <c r="IW8852" s="36"/>
      <c r="JI8852"/>
      <c r="JJ8852"/>
      <c r="KX8852" s="23"/>
      <c r="KY8852" s="23"/>
    </row>
    <row r="8853" spans="36:311" x14ac:dyDescent="0.2">
      <c r="AJ8853" s="23"/>
      <c r="HH8853"/>
      <c r="IW8853" s="36"/>
      <c r="JI8853"/>
      <c r="JJ8853"/>
      <c r="KX8853" s="23"/>
      <c r="KY8853" s="23"/>
    </row>
    <row r="8854" spans="36:311" x14ac:dyDescent="0.2">
      <c r="AJ8854" s="23"/>
      <c r="HH8854"/>
      <c r="IW8854" s="36"/>
      <c r="JI8854"/>
      <c r="JJ8854"/>
      <c r="KX8854" s="23"/>
      <c r="KY8854" s="23"/>
    </row>
    <row r="8855" spans="36:311" x14ac:dyDescent="0.2">
      <c r="AJ8855" s="23"/>
      <c r="HH8855"/>
      <c r="IW8855" s="36"/>
      <c r="JI8855"/>
      <c r="JJ8855"/>
      <c r="KX8855" s="23"/>
      <c r="KY8855" s="23"/>
    </row>
    <row r="8856" spans="36:311" x14ac:dyDescent="0.2">
      <c r="AJ8856" s="23"/>
      <c r="HH8856"/>
      <c r="IW8856" s="36"/>
      <c r="JI8856"/>
      <c r="JJ8856"/>
      <c r="KX8856" s="23"/>
      <c r="KY8856" s="23"/>
    </row>
    <row r="8857" spans="36:311" x14ac:dyDescent="0.2">
      <c r="AJ8857" s="23"/>
      <c r="HH8857"/>
      <c r="IW8857" s="36"/>
      <c r="JI8857"/>
      <c r="JJ8857"/>
      <c r="KX8857" s="23"/>
      <c r="KY8857" s="23"/>
    </row>
    <row r="8858" spans="36:311" x14ac:dyDescent="0.2">
      <c r="AJ8858" s="23"/>
      <c r="HH8858"/>
      <c r="IW8858" s="36"/>
      <c r="JI8858"/>
      <c r="JJ8858"/>
      <c r="KX8858" s="23"/>
      <c r="KY8858" s="23"/>
    </row>
    <row r="8859" spans="36:311" x14ac:dyDescent="0.2">
      <c r="AJ8859" s="23"/>
      <c r="HH8859"/>
      <c r="IW8859" s="36"/>
      <c r="JI8859"/>
      <c r="JJ8859"/>
      <c r="KX8859" s="23"/>
      <c r="KY8859" s="23"/>
    </row>
    <row r="8860" spans="36:311" x14ac:dyDescent="0.2">
      <c r="AJ8860" s="23"/>
      <c r="HH8860"/>
      <c r="IW8860" s="36"/>
      <c r="JI8860"/>
      <c r="JJ8860"/>
      <c r="KX8860" s="23"/>
      <c r="KY8860" s="23"/>
    </row>
    <row r="8861" spans="36:311" x14ac:dyDescent="0.2">
      <c r="AJ8861" s="23"/>
      <c r="HH8861"/>
      <c r="IW8861" s="36"/>
      <c r="JI8861"/>
      <c r="JJ8861"/>
      <c r="KX8861" s="23"/>
      <c r="KY8861" s="23"/>
    </row>
    <row r="8862" spans="36:311" x14ac:dyDescent="0.2">
      <c r="AJ8862" s="23"/>
      <c r="HH8862"/>
      <c r="IW8862" s="36"/>
      <c r="JI8862"/>
      <c r="JJ8862"/>
      <c r="KX8862" s="23"/>
      <c r="KY8862" s="23"/>
    </row>
    <row r="8863" spans="36:311" x14ac:dyDescent="0.2">
      <c r="AJ8863" s="23"/>
      <c r="HH8863"/>
      <c r="IW8863" s="36"/>
      <c r="JI8863"/>
      <c r="JJ8863"/>
      <c r="KX8863" s="23"/>
      <c r="KY8863" s="23"/>
    </row>
    <row r="8864" spans="36:311" x14ac:dyDescent="0.2">
      <c r="AJ8864" s="23"/>
      <c r="HH8864"/>
      <c r="IW8864" s="36"/>
      <c r="JI8864"/>
      <c r="JJ8864"/>
      <c r="KX8864" s="23"/>
      <c r="KY8864" s="23"/>
    </row>
    <row r="8865" spans="36:311" x14ac:dyDescent="0.2">
      <c r="AJ8865" s="23"/>
      <c r="HH8865"/>
      <c r="IW8865" s="36"/>
      <c r="JI8865"/>
      <c r="JJ8865"/>
      <c r="KX8865" s="23"/>
      <c r="KY8865" s="23"/>
    </row>
    <row r="8866" spans="36:311" x14ac:dyDescent="0.2">
      <c r="AJ8866" s="23"/>
      <c r="HH8866"/>
      <c r="IW8866" s="36"/>
      <c r="JI8866"/>
      <c r="JJ8866"/>
      <c r="KX8866" s="23"/>
      <c r="KY8866" s="23"/>
    </row>
    <row r="8867" spans="36:311" x14ac:dyDescent="0.2">
      <c r="AJ8867" s="23"/>
      <c r="HH8867"/>
      <c r="IW8867" s="36"/>
      <c r="JI8867"/>
      <c r="JJ8867"/>
      <c r="KX8867" s="23"/>
      <c r="KY8867" s="23"/>
    </row>
    <row r="8868" spans="36:311" x14ac:dyDescent="0.2">
      <c r="AJ8868" s="23"/>
      <c r="HH8868"/>
      <c r="IW8868" s="36"/>
      <c r="JI8868"/>
      <c r="JJ8868"/>
      <c r="KX8868" s="23"/>
      <c r="KY8868" s="23"/>
    </row>
    <row r="8869" spans="36:311" x14ac:dyDescent="0.2">
      <c r="AJ8869" s="23"/>
      <c r="HH8869"/>
      <c r="IW8869" s="36"/>
      <c r="JI8869"/>
      <c r="JJ8869"/>
      <c r="KX8869" s="23"/>
      <c r="KY8869" s="23"/>
    </row>
    <row r="8870" spans="36:311" x14ac:dyDescent="0.2">
      <c r="AJ8870" s="23"/>
      <c r="HH8870"/>
      <c r="IW8870" s="36"/>
      <c r="JI8870"/>
      <c r="JJ8870"/>
      <c r="KX8870" s="23"/>
      <c r="KY8870" s="23"/>
    </row>
    <row r="8871" spans="36:311" x14ac:dyDescent="0.2">
      <c r="AJ8871" s="23"/>
      <c r="HH8871"/>
      <c r="IW8871" s="36"/>
      <c r="JI8871"/>
      <c r="JJ8871"/>
      <c r="KX8871" s="23"/>
      <c r="KY8871" s="23"/>
    </row>
    <row r="8872" spans="36:311" x14ac:dyDescent="0.2">
      <c r="AJ8872" s="23"/>
      <c r="HH8872"/>
      <c r="IW8872" s="36"/>
      <c r="JI8872"/>
      <c r="JJ8872"/>
      <c r="KX8872" s="23"/>
      <c r="KY8872" s="23"/>
    </row>
    <row r="8873" spans="36:311" x14ac:dyDescent="0.2">
      <c r="AJ8873" s="23"/>
      <c r="HH8873"/>
      <c r="IW8873" s="36"/>
      <c r="JI8873"/>
      <c r="JJ8873"/>
      <c r="KX8873" s="23"/>
      <c r="KY8873" s="23"/>
    </row>
    <row r="8874" spans="36:311" x14ac:dyDescent="0.2">
      <c r="AJ8874" s="23"/>
      <c r="HH8874"/>
      <c r="IW8874" s="36"/>
      <c r="JI8874"/>
      <c r="JJ8874"/>
      <c r="KX8874" s="23"/>
      <c r="KY8874" s="23"/>
    </row>
    <row r="8875" spans="36:311" x14ac:dyDescent="0.2">
      <c r="AJ8875" s="23"/>
      <c r="HH8875"/>
      <c r="IW8875" s="36"/>
      <c r="JI8875"/>
      <c r="JJ8875"/>
      <c r="KX8875" s="23"/>
      <c r="KY8875" s="23"/>
    </row>
    <row r="8876" spans="36:311" x14ac:dyDescent="0.2">
      <c r="AJ8876" s="23"/>
      <c r="HH8876"/>
      <c r="IW8876" s="36"/>
      <c r="JI8876"/>
      <c r="JJ8876"/>
      <c r="KX8876" s="23"/>
      <c r="KY8876" s="23"/>
    </row>
    <row r="8877" spans="36:311" x14ac:dyDescent="0.2">
      <c r="AJ8877" s="23"/>
      <c r="HH8877"/>
      <c r="IW8877" s="36"/>
      <c r="JI8877"/>
      <c r="JJ8877"/>
      <c r="KX8877" s="23"/>
      <c r="KY8877" s="23"/>
    </row>
    <row r="8878" spans="36:311" x14ac:dyDescent="0.2">
      <c r="AJ8878" s="23"/>
      <c r="HH8878"/>
      <c r="IW8878" s="36"/>
      <c r="JI8878"/>
      <c r="JJ8878"/>
      <c r="KX8878" s="23"/>
      <c r="KY8878" s="23"/>
    </row>
    <row r="8879" spans="36:311" x14ac:dyDescent="0.2">
      <c r="AJ8879" s="23"/>
      <c r="HH8879"/>
      <c r="IW8879" s="36"/>
      <c r="JI8879"/>
      <c r="JJ8879"/>
      <c r="KX8879" s="23"/>
      <c r="KY8879" s="23"/>
    </row>
    <row r="8880" spans="36:311" x14ac:dyDescent="0.2">
      <c r="AJ8880" s="23"/>
      <c r="HH8880"/>
      <c r="IW8880" s="36"/>
      <c r="JI8880"/>
      <c r="JJ8880"/>
      <c r="KX8880" s="23"/>
      <c r="KY8880" s="23"/>
    </row>
    <row r="8881" spans="36:311" x14ac:dyDescent="0.2">
      <c r="AJ8881" s="23"/>
      <c r="HH8881"/>
      <c r="IW8881" s="36"/>
      <c r="JI8881"/>
      <c r="JJ8881"/>
      <c r="KX8881" s="23"/>
      <c r="KY8881" s="23"/>
    </row>
    <row r="8882" spans="36:311" x14ac:dyDescent="0.2">
      <c r="AJ8882" s="23"/>
      <c r="HH8882"/>
      <c r="IW8882" s="36"/>
      <c r="JI8882"/>
      <c r="JJ8882"/>
      <c r="KX8882" s="23"/>
      <c r="KY8882" s="23"/>
    </row>
    <row r="8883" spans="36:311" x14ac:dyDescent="0.2">
      <c r="AJ8883" s="23"/>
      <c r="HH8883"/>
      <c r="IW8883" s="36"/>
      <c r="JI8883"/>
      <c r="JJ8883"/>
      <c r="KX8883" s="23"/>
      <c r="KY8883" s="23"/>
    </row>
    <row r="8884" spans="36:311" x14ac:dyDescent="0.2">
      <c r="AJ8884" s="23"/>
      <c r="HH8884"/>
      <c r="IW8884" s="36"/>
      <c r="JI8884"/>
      <c r="JJ8884"/>
      <c r="KX8884" s="23"/>
      <c r="KY8884" s="23"/>
    </row>
    <row r="8885" spans="36:311" x14ac:dyDescent="0.2">
      <c r="AJ8885" s="23"/>
      <c r="HH8885"/>
      <c r="IW8885" s="36"/>
      <c r="JI8885"/>
      <c r="JJ8885"/>
      <c r="KX8885" s="23"/>
      <c r="KY8885" s="23"/>
    </row>
    <row r="8886" spans="36:311" x14ac:dyDescent="0.2">
      <c r="AJ8886" s="23"/>
      <c r="HH8886"/>
      <c r="IW8886" s="36"/>
      <c r="JI8886"/>
      <c r="JJ8886"/>
      <c r="KX8886" s="23"/>
      <c r="KY8886" s="23"/>
    </row>
    <row r="8887" spans="36:311" x14ac:dyDescent="0.2">
      <c r="AJ8887" s="23"/>
      <c r="HH8887"/>
      <c r="IW8887" s="36"/>
      <c r="JI8887"/>
      <c r="JJ8887"/>
      <c r="KX8887" s="23"/>
      <c r="KY8887" s="23"/>
    </row>
    <row r="8888" spans="36:311" x14ac:dyDescent="0.2">
      <c r="AJ8888" s="23"/>
      <c r="HH8888"/>
      <c r="IW8888" s="36"/>
      <c r="JI8888"/>
      <c r="JJ8888"/>
      <c r="KX8888" s="23"/>
      <c r="KY8888" s="23"/>
    </row>
    <row r="8889" spans="36:311" x14ac:dyDescent="0.2">
      <c r="AJ8889" s="23"/>
      <c r="HH8889"/>
      <c r="IW8889" s="36"/>
      <c r="JI8889"/>
      <c r="JJ8889"/>
      <c r="KX8889" s="23"/>
      <c r="KY8889" s="23"/>
    </row>
    <row r="8890" spans="36:311" x14ac:dyDescent="0.2">
      <c r="AJ8890" s="23"/>
      <c r="HH8890"/>
      <c r="IW8890" s="36"/>
      <c r="JI8890"/>
      <c r="JJ8890"/>
      <c r="KX8890" s="23"/>
      <c r="KY8890" s="23"/>
    </row>
    <row r="8891" spans="36:311" x14ac:dyDescent="0.2">
      <c r="AJ8891" s="23"/>
      <c r="HH8891"/>
      <c r="IW8891" s="36"/>
      <c r="JI8891"/>
      <c r="JJ8891"/>
      <c r="KX8891" s="23"/>
      <c r="KY8891" s="23"/>
    </row>
    <row r="8892" spans="36:311" x14ac:dyDescent="0.2">
      <c r="AJ8892" s="23"/>
      <c r="HH8892"/>
      <c r="IW8892" s="36"/>
      <c r="JI8892"/>
      <c r="JJ8892"/>
      <c r="KX8892" s="23"/>
      <c r="KY8892" s="23"/>
    </row>
    <row r="8893" spans="36:311" x14ac:dyDescent="0.2">
      <c r="AJ8893" s="23"/>
      <c r="HH8893"/>
      <c r="IW8893" s="36"/>
      <c r="JI8893"/>
      <c r="JJ8893"/>
      <c r="KX8893" s="23"/>
      <c r="KY8893" s="23"/>
    </row>
    <row r="8894" spans="36:311" x14ac:dyDescent="0.2">
      <c r="AJ8894" s="23"/>
      <c r="HH8894"/>
      <c r="IW8894" s="36"/>
      <c r="JI8894"/>
      <c r="JJ8894"/>
      <c r="KX8894" s="23"/>
      <c r="KY8894" s="23"/>
    </row>
    <row r="8895" spans="36:311" x14ac:dyDescent="0.2">
      <c r="AJ8895" s="23"/>
      <c r="HH8895"/>
      <c r="IW8895" s="36"/>
      <c r="JI8895"/>
      <c r="JJ8895"/>
      <c r="KX8895" s="23"/>
      <c r="KY8895" s="23"/>
    </row>
    <row r="8896" spans="36:311" x14ac:dyDescent="0.2">
      <c r="AJ8896" s="23"/>
      <c r="HH8896"/>
      <c r="IW8896" s="36"/>
      <c r="JI8896"/>
      <c r="JJ8896"/>
      <c r="KX8896" s="23"/>
      <c r="KY8896" s="23"/>
    </row>
    <row r="8897" spans="36:311" x14ac:dyDescent="0.2">
      <c r="AJ8897" s="23"/>
      <c r="HH8897"/>
      <c r="IW8897" s="36"/>
      <c r="JI8897"/>
      <c r="JJ8897"/>
      <c r="KX8897" s="23"/>
      <c r="KY8897" s="23"/>
    </row>
    <row r="8898" spans="36:311" x14ac:dyDescent="0.2">
      <c r="AJ8898" s="23"/>
      <c r="HH8898"/>
      <c r="IW8898" s="36"/>
      <c r="JI8898"/>
      <c r="JJ8898"/>
      <c r="KX8898" s="23"/>
      <c r="KY8898" s="23"/>
    </row>
    <row r="8899" spans="36:311" x14ac:dyDescent="0.2">
      <c r="AJ8899" s="23"/>
      <c r="HH8899"/>
      <c r="IW8899" s="36"/>
      <c r="JI8899"/>
      <c r="JJ8899"/>
      <c r="KX8899" s="23"/>
      <c r="KY8899" s="23"/>
    </row>
    <row r="8900" spans="36:311" x14ac:dyDescent="0.2">
      <c r="AJ8900" s="23"/>
      <c r="HH8900"/>
      <c r="IW8900" s="36"/>
      <c r="JI8900"/>
      <c r="JJ8900"/>
      <c r="KX8900" s="23"/>
      <c r="KY8900" s="23"/>
    </row>
    <row r="8901" spans="36:311" x14ac:dyDescent="0.2">
      <c r="AJ8901" s="23"/>
      <c r="HH8901"/>
      <c r="IW8901" s="36"/>
      <c r="JI8901"/>
      <c r="JJ8901"/>
      <c r="KX8901" s="23"/>
      <c r="KY8901" s="23"/>
    </row>
    <row r="8902" spans="36:311" x14ac:dyDescent="0.2">
      <c r="AJ8902" s="23"/>
      <c r="HH8902"/>
      <c r="IW8902" s="36"/>
      <c r="JI8902"/>
      <c r="JJ8902"/>
      <c r="KX8902" s="23"/>
      <c r="KY8902" s="23"/>
    </row>
    <row r="8903" spans="36:311" x14ac:dyDescent="0.2">
      <c r="AJ8903" s="23"/>
      <c r="HH8903"/>
      <c r="IW8903" s="36"/>
      <c r="JI8903"/>
      <c r="JJ8903"/>
      <c r="KX8903" s="23"/>
      <c r="KY8903" s="23"/>
    </row>
    <row r="8904" spans="36:311" x14ac:dyDescent="0.2">
      <c r="AJ8904" s="23"/>
      <c r="HH8904"/>
      <c r="IW8904" s="36"/>
      <c r="JI8904"/>
      <c r="JJ8904"/>
      <c r="KX8904" s="23"/>
      <c r="KY8904" s="23"/>
    </row>
    <row r="8905" spans="36:311" x14ac:dyDescent="0.2">
      <c r="AJ8905" s="23"/>
      <c r="HH8905"/>
      <c r="IW8905" s="36"/>
      <c r="JI8905"/>
      <c r="JJ8905"/>
      <c r="KX8905" s="23"/>
      <c r="KY8905" s="23"/>
    </row>
    <row r="8906" spans="36:311" x14ac:dyDescent="0.2">
      <c r="AJ8906" s="23"/>
      <c r="HH8906"/>
      <c r="IW8906" s="36"/>
      <c r="JI8906"/>
      <c r="JJ8906"/>
      <c r="KX8906" s="23"/>
      <c r="KY8906" s="23"/>
    </row>
    <row r="8907" spans="36:311" x14ac:dyDescent="0.2">
      <c r="AJ8907" s="23"/>
      <c r="HH8907"/>
      <c r="IW8907" s="36"/>
      <c r="JI8907"/>
      <c r="JJ8907"/>
      <c r="KX8907" s="23"/>
      <c r="KY8907" s="23"/>
    </row>
    <row r="8908" spans="36:311" x14ac:dyDescent="0.2">
      <c r="AJ8908" s="23"/>
      <c r="HH8908"/>
      <c r="IW8908" s="36"/>
      <c r="JI8908"/>
      <c r="JJ8908"/>
      <c r="KX8908" s="23"/>
      <c r="KY8908" s="23"/>
    </row>
    <row r="8909" spans="36:311" x14ac:dyDescent="0.2">
      <c r="AJ8909" s="23"/>
      <c r="HH8909"/>
      <c r="IW8909" s="36"/>
      <c r="JI8909"/>
      <c r="JJ8909"/>
      <c r="KX8909" s="23"/>
      <c r="KY8909" s="23"/>
    </row>
    <row r="8910" spans="36:311" x14ac:dyDescent="0.2">
      <c r="AJ8910" s="23"/>
      <c r="HH8910"/>
      <c r="IW8910" s="36"/>
      <c r="JI8910"/>
      <c r="JJ8910"/>
      <c r="KX8910" s="23"/>
      <c r="KY8910" s="23"/>
    </row>
    <row r="8911" spans="36:311" x14ac:dyDescent="0.2">
      <c r="AJ8911" s="23"/>
      <c r="HH8911"/>
      <c r="IW8911" s="36"/>
      <c r="JI8911"/>
      <c r="JJ8911"/>
      <c r="KX8911" s="23"/>
      <c r="KY8911" s="23"/>
    </row>
    <row r="8912" spans="36:311" x14ac:dyDescent="0.2">
      <c r="AJ8912" s="23"/>
      <c r="HH8912"/>
      <c r="IW8912" s="36"/>
      <c r="JI8912"/>
      <c r="JJ8912"/>
      <c r="KX8912" s="23"/>
      <c r="KY8912" s="23"/>
    </row>
    <row r="8913" spans="36:311" x14ac:dyDescent="0.2">
      <c r="AJ8913" s="23"/>
      <c r="HH8913"/>
      <c r="IW8913" s="36"/>
      <c r="JI8913"/>
      <c r="JJ8913"/>
      <c r="KX8913" s="23"/>
      <c r="KY8913" s="23"/>
    </row>
    <row r="8914" spans="36:311" x14ac:dyDescent="0.2">
      <c r="AJ8914" s="23"/>
      <c r="HH8914"/>
      <c r="IW8914" s="36"/>
      <c r="JI8914"/>
      <c r="JJ8914"/>
      <c r="KX8914" s="23"/>
      <c r="KY8914" s="23"/>
    </row>
    <row r="8915" spans="36:311" x14ac:dyDescent="0.2">
      <c r="AJ8915" s="23"/>
      <c r="HH8915"/>
      <c r="IW8915" s="36"/>
      <c r="JI8915"/>
      <c r="JJ8915"/>
      <c r="KX8915" s="23"/>
      <c r="KY8915" s="23"/>
    </row>
    <row r="8916" spans="36:311" x14ac:dyDescent="0.2">
      <c r="AJ8916" s="23"/>
      <c r="HH8916"/>
      <c r="IW8916" s="36"/>
      <c r="JI8916"/>
      <c r="JJ8916"/>
      <c r="KX8916" s="23"/>
      <c r="KY8916" s="23"/>
    </row>
    <row r="8917" spans="36:311" x14ac:dyDescent="0.2">
      <c r="AJ8917" s="23"/>
      <c r="HH8917"/>
      <c r="IW8917" s="36"/>
      <c r="JI8917"/>
      <c r="JJ8917"/>
      <c r="KX8917" s="23"/>
      <c r="KY8917" s="23"/>
    </row>
    <row r="8918" spans="36:311" x14ac:dyDescent="0.2">
      <c r="AJ8918" s="23"/>
      <c r="HH8918"/>
      <c r="IW8918" s="36"/>
      <c r="JI8918"/>
      <c r="JJ8918"/>
      <c r="KX8918" s="23"/>
      <c r="KY8918" s="23"/>
    </row>
    <row r="8919" spans="36:311" x14ac:dyDescent="0.2">
      <c r="AJ8919" s="23"/>
      <c r="HH8919"/>
      <c r="IW8919" s="36"/>
      <c r="JI8919"/>
      <c r="JJ8919"/>
      <c r="KX8919" s="23"/>
      <c r="KY8919" s="23"/>
    </row>
    <row r="8920" spans="36:311" x14ac:dyDescent="0.2">
      <c r="AJ8920" s="23"/>
      <c r="HH8920"/>
      <c r="IW8920" s="36"/>
      <c r="JI8920"/>
      <c r="JJ8920"/>
      <c r="KX8920" s="23"/>
      <c r="KY8920" s="23"/>
    </row>
    <row r="8921" spans="36:311" x14ac:dyDescent="0.2">
      <c r="AJ8921" s="23"/>
      <c r="HH8921"/>
      <c r="IW8921" s="36"/>
      <c r="JI8921"/>
      <c r="JJ8921"/>
      <c r="KX8921" s="23"/>
      <c r="KY8921" s="23"/>
    </row>
    <row r="8922" spans="36:311" x14ac:dyDescent="0.2">
      <c r="AJ8922" s="23"/>
      <c r="HH8922"/>
      <c r="IW8922" s="36"/>
      <c r="JI8922"/>
      <c r="JJ8922"/>
      <c r="KX8922" s="23"/>
      <c r="KY8922" s="23"/>
    </row>
    <row r="8923" spans="36:311" x14ac:dyDescent="0.2">
      <c r="AJ8923" s="23"/>
      <c r="HH8923"/>
      <c r="IW8923" s="36"/>
      <c r="JI8923"/>
      <c r="JJ8923"/>
      <c r="KX8923" s="23"/>
      <c r="KY8923" s="23"/>
    </row>
    <row r="8924" spans="36:311" x14ac:dyDescent="0.2">
      <c r="AJ8924" s="23"/>
      <c r="HH8924"/>
      <c r="IW8924" s="36"/>
      <c r="JI8924"/>
      <c r="JJ8924"/>
      <c r="KX8924" s="23"/>
      <c r="KY8924" s="23"/>
    </row>
    <row r="8925" spans="36:311" x14ac:dyDescent="0.2">
      <c r="AJ8925" s="23"/>
      <c r="HH8925"/>
      <c r="IW8925" s="36"/>
      <c r="JI8925"/>
      <c r="JJ8925"/>
      <c r="KX8925" s="23"/>
      <c r="KY8925" s="23"/>
    </row>
    <row r="8926" spans="36:311" x14ac:dyDescent="0.2">
      <c r="AJ8926" s="23"/>
      <c r="HH8926"/>
      <c r="IW8926" s="36"/>
      <c r="JI8926"/>
      <c r="JJ8926"/>
      <c r="KX8926" s="23"/>
      <c r="KY8926" s="23"/>
    </row>
    <row r="8927" spans="36:311" x14ac:dyDescent="0.2">
      <c r="AJ8927" s="23"/>
      <c r="HH8927"/>
      <c r="IW8927" s="36"/>
      <c r="JI8927"/>
      <c r="JJ8927"/>
      <c r="KX8927" s="23"/>
      <c r="KY8927" s="23"/>
    </row>
    <row r="8928" spans="36:311" x14ac:dyDescent="0.2">
      <c r="AJ8928" s="23"/>
      <c r="HH8928"/>
      <c r="IW8928" s="36"/>
      <c r="JI8928"/>
      <c r="JJ8928"/>
      <c r="KX8928" s="23"/>
      <c r="KY8928" s="23"/>
    </row>
    <row r="8929" spans="36:311" x14ac:dyDescent="0.2">
      <c r="AJ8929" s="23"/>
      <c r="HH8929"/>
      <c r="IW8929" s="36"/>
      <c r="JI8929"/>
      <c r="JJ8929"/>
      <c r="KX8929" s="23"/>
      <c r="KY8929" s="23"/>
    </row>
    <row r="8930" spans="36:311" x14ac:dyDescent="0.2">
      <c r="AJ8930" s="23"/>
      <c r="HH8930"/>
      <c r="IW8930" s="36"/>
      <c r="JI8930"/>
      <c r="JJ8930"/>
      <c r="KX8930" s="23"/>
      <c r="KY8930" s="23"/>
    </row>
    <row r="8931" spans="36:311" x14ac:dyDescent="0.2">
      <c r="AJ8931" s="23"/>
      <c r="HH8931"/>
      <c r="IW8931" s="36"/>
      <c r="JI8931"/>
      <c r="JJ8931"/>
      <c r="KX8931" s="23"/>
      <c r="KY8931" s="23"/>
    </row>
    <row r="8932" spans="36:311" x14ac:dyDescent="0.2">
      <c r="AJ8932" s="23"/>
      <c r="HH8932"/>
      <c r="IW8932" s="36"/>
      <c r="JI8932"/>
      <c r="JJ8932"/>
      <c r="KX8932" s="23"/>
      <c r="KY8932" s="23"/>
    </row>
    <row r="8933" spans="36:311" x14ac:dyDescent="0.2">
      <c r="AJ8933" s="23"/>
      <c r="HH8933"/>
      <c r="IW8933" s="36"/>
      <c r="JI8933"/>
      <c r="JJ8933"/>
      <c r="KX8933" s="23"/>
      <c r="KY8933" s="23"/>
    </row>
    <row r="8934" spans="36:311" x14ac:dyDescent="0.2">
      <c r="AJ8934" s="23"/>
      <c r="HH8934"/>
      <c r="IW8934" s="36"/>
      <c r="JI8934"/>
      <c r="JJ8934"/>
      <c r="KX8934" s="23"/>
      <c r="KY8934" s="23"/>
    </row>
    <row r="8935" spans="36:311" x14ac:dyDescent="0.2">
      <c r="AJ8935" s="23"/>
      <c r="HH8935"/>
      <c r="IW8935" s="36"/>
      <c r="JI8935"/>
      <c r="JJ8935"/>
      <c r="KX8935" s="23"/>
      <c r="KY8935" s="23"/>
    </row>
    <row r="8936" spans="36:311" x14ac:dyDescent="0.2">
      <c r="AJ8936" s="23"/>
      <c r="HH8936"/>
      <c r="IW8936" s="36"/>
      <c r="JI8936"/>
      <c r="JJ8936"/>
      <c r="KX8936" s="23"/>
      <c r="KY8936" s="23"/>
    </row>
    <row r="8937" spans="36:311" x14ac:dyDescent="0.2">
      <c r="AJ8937" s="23"/>
      <c r="HH8937"/>
      <c r="IW8937" s="36"/>
      <c r="JI8937"/>
      <c r="JJ8937"/>
      <c r="KX8937" s="23"/>
      <c r="KY8937" s="23"/>
    </row>
    <row r="8938" spans="36:311" x14ac:dyDescent="0.2">
      <c r="AJ8938" s="23"/>
      <c r="HH8938"/>
      <c r="IW8938" s="36"/>
      <c r="JI8938"/>
      <c r="JJ8938"/>
      <c r="KX8938" s="23"/>
      <c r="KY8938" s="23"/>
    </row>
    <row r="8939" spans="36:311" x14ac:dyDescent="0.2">
      <c r="AJ8939" s="23"/>
      <c r="HH8939"/>
      <c r="IW8939" s="36"/>
      <c r="JI8939"/>
      <c r="JJ8939"/>
      <c r="KX8939" s="23"/>
      <c r="KY8939" s="23"/>
    </row>
    <row r="8940" spans="36:311" x14ac:dyDescent="0.2">
      <c r="AJ8940" s="23"/>
      <c r="HH8940"/>
      <c r="IW8940" s="36"/>
      <c r="JI8940"/>
      <c r="JJ8940"/>
      <c r="KX8940" s="23"/>
      <c r="KY8940" s="23"/>
    </row>
    <row r="8941" spans="36:311" x14ac:dyDescent="0.2">
      <c r="AJ8941" s="23"/>
      <c r="HH8941"/>
      <c r="IW8941" s="36"/>
      <c r="JI8941"/>
      <c r="JJ8941"/>
      <c r="KX8941" s="23"/>
      <c r="KY8941" s="23"/>
    </row>
    <row r="8942" spans="36:311" x14ac:dyDescent="0.2">
      <c r="AJ8942" s="23"/>
      <c r="HH8942"/>
      <c r="IW8942" s="36"/>
      <c r="JI8942"/>
      <c r="JJ8942"/>
      <c r="KX8942" s="23"/>
      <c r="KY8942" s="23"/>
    </row>
    <row r="8943" spans="36:311" x14ac:dyDescent="0.2">
      <c r="AJ8943" s="23"/>
      <c r="HH8943"/>
      <c r="IW8943" s="36"/>
      <c r="JI8943"/>
      <c r="JJ8943"/>
      <c r="KX8943" s="23"/>
      <c r="KY8943" s="23"/>
    </row>
    <row r="8944" spans="36:311" x14ac:dyDescent="0.2">
      <c r="AJ8944" s="23"/>
      <c r="HH8944"/>
      <c r="IW8944" s="36"/>
      <c r="JI8944"/>
      <c r="JJ8944"/>
      <c r="KX8944" s="23"/>
      <c r="KY8944" s="23"/>
    </row>
    <row r="8945" spans="36:311" x14ac:dyDescent="0.2">
      <c r="AJ8945" s="23"/>
      <c r="HH8945"/>
      <c r="IW8945" s="36"/>
      <c r="JI8945"/>
      <c r="JJ8945"/>
      <c r="KX8945" s="23"/>
      <c r="KY8945" s="23"/>
    </row>
    <row r="8946" spans="36:311" x14ac:dyDescent="0.2">
      <c r="AJ8946" s="23"/>
      <c r="HH8946"/>
      <c r="IW8946" s="36"/>
      <c r="JI8946"/>
      <c r="JJ8946"/>
      <c r="KX8946" s="23"/>
      <c r="KY8946" s="23"/>
    </row>
    <row r="8947" spans="36:311" x14ac:dyDescent="0.2">
      <c r="AJ8947" s="23"/>
      <c r="HH8947"/>
      <c r="IW8947" s="36"/>
      <c r="JI8947"/>
      <c r="JJ8947"/>
      <c r="KX8947" s="23"/>
      <c r="KY8947" s="23"/>
    </row>
    <row r="8948" spans="36:311" x14ac:dyDescent="0.2">
      <c r="AJ8948" s="23"/>
      <c r="HH8948"/>
      <c r="IW8948" s="36"/>
      <c r="JI8948"/>
      <c r="JJ8948"/>
      <c r="KX8948" s="23"/>
      <c r="KY8948" s="23"/>
    </row>
    <row r="8949" spans="36:311" x14ac:dyDescent="0.2">
      <c r="AJ8949" s="23"/>
      <c r="HH8949"/>
      <c r="IW8949" s="36"/>
      <c r="JI8949"/>
      <c r="JJ8949"/>
      <c r="KX8949" s="23"/>
      <c r="KY8949" s="23"/>
    </row>
    <row r="8950" spans="36:311" x14ac:dyDescent="0.2">
      <c r="AJ8950" s="23"/>
      <c r="HH8950"/>
      <c r="IW8950" s="36"/>
      <c r="JI8950"/>
      <c r="JJ8950"/>
      <c r="KX8950" s="23"/>
      <c r="KY8950" s="23"/>
    </row>
    <row r="8951" spans="36:311" x14ac:dyDescent="0.2">
      <c r="AJ8951" s="23"/>
      <c r="HH8951"/>
      <c r="IW8951" s="36"/>
      <c r="JI8951"/>
      <c r="JJ8951"/>
      <c r="KX8951" s="23"/>
      <c r="KY8951" s="23"/>
    </row>
    <row r="8952" spans="36:311" x14ac:dyDescent="0.2">
      <c r="AJ8952" s="23"/>
      <c r="HH8952"/>
      <c r="IW8952" s="36"/>
      <c r="JI8952"/>
      <c r="JJ8952"/>
      <c r="KX8952" s="23"/>
      <c r="KY8952" s="23"/>
    </row>
    <row r="8953" spans="36:311" x14ac:dyDescent="0.2">
      <c r="AJ8953" s="23"/>
      <c r="HH8953"/>
      <c r="IW8953" s="36"/>
      <c r="JI8953"/>
      <c r="JJ8953"/>
      <c r="KX8953" s="23"/>
      <c r="KY8953" s="23"/>
    </row>
    <row r="8954" spans="36:311" x14ac:dyDescent="0.2">
      <c r="AJ8954" s="23"/>
      <c r="HH8954"/>
      <c r="IW8954" s="36"/>
      <c r="JI8954"/>
      <c r="JJ8954"/>
      <c r="KX8954" s="23"/>
      <c r="KY8954" s="23"/>
    </row>
    <row r="8955" spans="36:311" x14ac:dyDescent="0.2">
      <c r="AJ8955" s="23"/>
      <c r="HH8955"/>
      <c r="IW8955" s="36"/>
      <c r="JI8955"/>
      <c r="JJ8955"/>
      <c r="KX8955" s="23"/>
      <c r="KY8955" s="23"/>
    </row>
    <row r="8956" spans="36:311" x14ac:dyDescent="0.2">
      <c r="AJ8956" s="23"/>
      <c r="HH8956"/>
      <c r="IW8956" s="36"/>
      <c r="JI8956"/>
      <c r="JJ8956"/>
      <c r="KX8956" s="23"/>
      <c r="KY8956" s="23"/>
    </row>
    <row r="8957" spans="36:311" x14ac:dyDescent="0.2">
      <c r="AJ8957" s="23"/>
      <c r="HH8957"/>
      <c r="IW8957" s="36"/>
      <c r="JI8957"/>
      <c r="JJ8957"/>
      <c r="KX8957" s="23"/>
      <c r="KY8957" s="23"/>
    </row>
    <row r="8958" spans="36:311" x14ac:dyDescent="0.2">
      <c r="AJ8958" s="23"/>
      <c r="HH8958"/>
      <c r="IW8958" s="36"/>
      <c r="JI8958"/>
      <c r="JJ8958"/>
      <c r="KX8958" s="23"/>
      <c r="KY8958" s="23"/>
    </row>
    <row r="8959" spans="36:311" x14ac:dyDescent="0.2">
      <c r="AJ8959" s="23"/>
      <c r="HH8959"/>
      <c r="IW8959" s="36"/>
      <c r="JI8959"/>
      <c r="JJ8959"/>
      <c r="KX8959" s="23"/>
      <c r="KY8959" s="23"/>
    </row>
    <row r="8960" spans="36:311" x14ac:dyDescent="0.2">
      <c r="AJ8960" s="23"/>
      <c r="HH8960"/>
      <c r="IW8960" s="36"/>
      <c r="JI8960"/>
      <c r="JJ8960"/>
      <c r="KX8960" s="23"/>
      <c r="KY8960" s="23"/>
    </row>
    <row r="8961" spans="36:311" x14ac:dyDescent="0.2">
      <c r="AJ8961" s="23"/>
      <c r="HH8961"/>
      <c r="IW8961" s="36"/>
      <c r="JI8961"/>
      <c r="JJ8961"/>
      <c r="KX8961" s="23"/>
      <c r="KY8961" s="23"/>
    </row>
    <row r="8962" spans="36:311" x14ac:dyDescent="0.2">
      <c r="AJ8962" s="23"/>
      <c r="HH8962"/>
      <c r="IW8962" s="36"/>
      <c r="JI8962"/>
      <c r="JJ8962"/>
      <c r="KX8962" s="23"/>
      <c r="KY8962" s="23"/>
    </row>
    <row r="8963" spans="36:311" x14ac:dyDescent="0.2">
      <c r="AJ8963" s="23"/>
      <c r="HH8963"/>
      <c r="IW8963" s="36"/>
      <c r="JI8963"/>
      <c r="JJ8963"/>
      <c r="KX8963" s="23"/>
      <c r="KY8963" s="23"/>
    </row>
    <row r="8964" spans="36:311" x14ac:dyDescent="0.2">
      <c r="AJ8964" s="23"/>
      <c r="HH8964"/>
      <c r="IW8964" s="36"/>
      <c r="JI8964"/>
      <c r="JJ8964"/>
      <c r="KX8964" s="23"/>
      <c r="KY8964" s="23"/>
    </row>
    <row r="8965" spans="36:311" x14ac:dyDescent="0.2">
      <c r="AJ8965" s="23"/>
      <c r="HH8965"/>
      <c r="IW8965" s="36"/>
      <c r="JI8965"/>
      <c r="JJ8965"/>
      <c r="KX8965" s="23"/>
      <c r="KY8965" s="23"/>
    </row>
    <row r="8966" spans="36:311" x14ac:dyDescent="0.2">
      <c r="AJ8966" s="23"/>
      <c r="HH8966"/>
      <c r="IW8966" s="36"/>
      <c r="JI8966"/>
      <c r="JJ8966"/>
      <c r="KX8966" s="23"/>
      <c r="KY8966" s="23"/>
    </row>
    <row r="8967" spans="36:311" x14ac:dyDescent="0.2">
      <c r="AJ8967" s="23"/>
      <c r="HH8967"/>
      <c r="IW8967" s="36"/>
      <c r="JI8967"/>
      <c r="JJ8967"/>
      <c r="KX8967" s="23"/>
      <c r="KY8967" s="23"/>
    </row>
    <row r="8968" spans="36:311" x14ac:dyDescent="0.2">
      <c r="AJ8968" s="23"/>
      <c r="HH8968"/>
      <c r="IW8968" s="36"/>
      <c r="JI8968"/>
      <c r="JJ8968"/>
      <c r="KX8968" s="23"/>
      <c r="KY8968" s="23"/>
    </row>
    <row r="8969" spans="36:311" x14ac:dyDescent="0.2">
      <c r="AJ8969" s="23"/>
      <c r="HH8969"/>
      <c r="IW8969" s="36"/>
      <c r="JI8969"/>
      <c r="JJ8969"/>
      <c r="KX8969" s="23"/>
      <c r="KY8969" s="23"/>
    </row>
    <row r="8970" spans="36:311" x14ac:dyDescent="0.2">
      <c r="AJ8970" s="23"/>
      <c r="HH8970"/>
      <c r="IW8970" s="36"/>
      <c r="JI8970"/>
      <c r="JJ8970"/>
      <c r="KX8970" s="23"/>
      <c r="KY8970" s="23"/>
    </row>
    <row r="8971" spans="36:311" x14ac:dyDescent="0.2">
      <c r="AJ8971" s="23"/>
      <c r="HH8971"/>
      <c r="IW8971" s="36"/>
      <c r="JI8971"/>
      <c r="JJ8971"/>
      <c r="KX8971" s="23"/>
      <c r="KY8971" s="23"/>
    </row>
    <row r="8972" spans="36:311" x14ac:dyDescent="0.2">
      <c r="AJ8972" s="23"/>
      <c r="HH8972"/>
      <c r="IW8972" s="36"/>
      <c r="JI8972"/>
      <c r="JJ8972"/>
      <c r="KX8972" s="23"/>
      <c r="KY8972" s="23"/>
    </row>
    <row r="8973" spans="36:311" x14ac:dyDescent="0.2">
      <c r="AJ8973" s="23"/>
      <c r="HH8973"/>
      <c r="IW8973" s="36"/>
      <c r="JI8973"/>
      <c r="JJ8973"/>
      <c r="KX8973" s="23"/>
      <c r="KY8973" s="23"/>
    </row>
    <row r="8974" spans="36:311" x14ac:dyDescent="0.2">
      <c r="AJ8974" s="23"/>
      <c r="HH8974"/>
      <c r="IW8974" s="36"/>
      <c r="JI8974"/>
      <c r="JJ8974"/>
      <c r="KX8974" s="23"/>
      <c r="KY8974" s="23"/>
    </row>
    <row r="8975" spans="36:311" x14ac:dyDescent="0.2">
      <c r="AJ8975" s="23"/>
      <c r="HH8975"/>
      <c r="IW8975" s="36"/>
      <c r="JI8975"/>
      <c r="JJ8975"/>
      <c r="KX8975" s="23"/>
      <c r="KY8975" s="23"/>
    </row>
    <row r="8976" spans="36:311" x14ac:dyDescent="0.2">
      <c r="AJ8976" s="23"/>
      <c r="HH8976"/>
      <c r="IW8976" s="36"/>
      <c r="JI8976"/>
      <c r="JJ8976"/>
      <c r="KX8976" s="23"/>
      <c r="KY8976" s="23"/>
    </row>
    <row r="8977" spans="36:311" x14ac:dyDescent="0.2">
      <c r="AJ8977" s="23"/>
      <c r="HH8977"/>
      <c r="IW8977" s="36"/>
      <c r="JI8977"/>
      <c r="JJ8977"/>
      <c r="KX8977" s="23"/>
      <c r="KY8977" s="23"/>
    </row>
    <row r="8978" spans="36:311" x14ac:dyDescent="0.2">
      <c r="AJ8978" s="23"/>
      <c r="HH8978"/>
      <c r="IW8978" s="36"/>
      <c r="JI8978"/>
      <c r="JJ8978"/>
      <c r="KX8978" s="23"/>
      <c r="KY8978" s="23"/>
    </row>
    <row r="8979" spans="36:311" x14ac:dyDescent="0.2">
      <c r="AJ8979" s="23"/>
      <c r="HH8979"/>
      <c r="IW8979" s="36"/>
      <c r="JI8979"/>
      <c r="JJ8979"/>
      <c r="KX8979" s="23"/>
      <c r="KY8979" s="23"/>
    </row>
    <row r="8980" spans="36:311" x14ac:dyDescent="0.2">
      <c r="AJ8980" s="23"/>
      <c r="HH8980"/>
      <c r="IW8980" s="36"/>
      <c r="JI8980"/>
      <c r="JJ8980"/>
      <c r="KX8980" s="23"/>
      <c r="KY8980" s="23"/>
    </row>
    <row r="8981" spans="36:311" x14ac:dyDescent="0.2">
      <c r="AJ8981" s="23"/>
      <c r="HH8981"/>
      <c r="IW8981" s="36"/>
      <c r="JI8981"/>
      <c r="JJ8981"/>
      <c r="KX8981" s="23"/>
      <c r="KY8981" s="23"/>
    </row>
    <row r="8982" spans="36:311" x14ac:dyDescent="0.2">
      <c r="AJ8982" s="23"/>
      <c r="HH8982"/>
      <c r="IW8982" s="36"/>
      <c r="JI8982"/>
      <c r="JJ8982"/>
      <c r="KX8982" s="23"/>
      <c r="KY8982" s="23"/>
    </row>
    <row r="8983" spans="36:311" x14ac:dyDescent="0.2">
      <c r="AJ8983" s="23"/>
      <c r="HH8983"/>
      <c r="IW8983" s="36"/>
      <c r="JI8983"/>
      <c r="JJ8983"/>
      <c r="KX8983" s="23"/>
      <c r="KY8983" s="23"/>
    </row>
    <row r="8984" spans="36:311" x14ac:dyDescent="0.2">
      <c r="AJ8984" s="23"/>
      <c r="HH8984"/>
      <c r="IW8984" s="36"/>
      <c r="JI8984"/>
      <c r="JJ8984"/>
      <c r="KX8984" s="23"/>
      <c r="KY8984" s="23"/>
    </row>
    <row r="8985" spans="36:311" x14ac:dyDescent="0.2">
      <c r="AJ8985" s="23"/>
      <c r="HH8985"/>
      <c r="IW8985" s="36"/>
      <c r="JI8985"/>
      <c r="JJ8985"/>
      <c r="KX8985" s="23"/>
      <c r="KY8985" s="23"/>
    </row>
    <row r="8986" spans="36:311" x14ac:dyDescent="0.2">
      <c r="AJ8986" s="23"/>
      <c r="HH8986"/>
      <c r="IW8986" s="36"/>
      <c r="JI8986"/>
      <c r="JJ8986"/>
      <c r="KX8986" s="23"/>
      <c r="KY8986" s="23"/>
    </row>
    <row r="8987" spans="36:311" x14ac:dyDescent="0.2">
      <c r="AJ8987" s="23"/>
      <c r="HH8987"/>
      <c r="IW8987" s="36"/>
      <c r="JI8987"/>
      <c r="JJ8987"/>
      <c r="KX8987" s="23"/>
      <c r="KY8987" s="23"/>
    </row>
    <row r="8988" spans="36:311" x14ac:dyDescent="0.2">
      <c r="AJ8988" s="23"/>
      <c r="HH8988"/>
      <c r="IW8988" s="36"/>
      <c r="JI8988"/>
      <c r="JJ8988"/>
      <c r="KX8988" s="23"/>
      <c r="KY8988" s="23"/>
    </row>
    <row r="8989" spans="36:311" x14ac:dyDescent="0.2">
      <c r="AJ8989" s="23"/>
      <c r="HH8989"/>
      <c r="IW8989" s="36"/>
      <c r="JI8989"/>
      <c r="JJ8989"/>
      <c r="KX8989" s="23"/>
      <c r="KY8989" s="23"/>
    </row>
    <row r="8990" spans="36:311" x14ac:dyDescent="0.2">
      <c r="AJ8990" s="23"/>
      <c r="HH8990"/>
      <c r="IW8990" s="36"/>
      <c r="JI8990"/>
      <c r="JJ8990"/>
      <c r="KX8990" s="23"/>
      <c r="KY8990" s="23"/>
    </row>
    <row r="8991" spans="36:311" x14ac:dyDescent="0.2">
      <c r="AJ8991" s="23"/>
      <c r="HH8991"/>
      <c r="IW8991" s="36"/>
      <c r="JI8991"/>
      <c r="JJ8991"/>
      <c r="KX8991" s="23"/>
      <c r="KY8991" s="23"/>
    </row>
    <row r="8992" spans="36:311" x14ac:dyDescent="0.2">
      <c r="AJ8992" s="23"/>
      <c r="HH8992"/>
      <c r="IW8992" s="36"/>
      <c r="JI8992"/>
      <c r="JJ8992"/>
      <c r="KX8992" s="23"/>
      <c r="KY8992" s="23"/>
    </row>
    <row r="8993" spans="36:311" x14ac:dyDescent="0.2">
      <c r="AJ8993" s="23"/>
      <c r="HH8993"/>
      <c r="IW8993" s="36"/>
      <c r="JI8993"/>
      <c r="JJ8993"/>
      <c r="KX8993" s="23"/>
      <c r="KY8993" s="23"/>
    </row>
    <row r="8994" spans="36:311" x14ac:dyDescent="0.2">
      <c r="AJ8994" s="23"/>
      <c r="HH8994"/>
      <c r="IW8994" s="36"/>
      <c r="JI8994"/>
      <c r="JJ8994"/>
      <c r="KX8994" s="23"/>
      <c r="KY8994" s="23"/>
    </row>
    <row r="8995" spans="36:311" x14ac:dyDescent="0.2">
      <c r="AJ8995" s="23"/>
      <c r="HH8995"/>
      <c r="IW8995" s="36"/>
      <c r="JI8995"/>
      <c r="JJ8995"/>
      <c r="KX8995" s="23"/>
      <c r="KY8995" s="23"/>
    </row>
    <row r="8996" spans="36:311" x14ac:dyDescent="0.2">
      <c r="AJ8996" s="23"/>
      <c r="HH8996"/>
      <c r="IW8996" s="36"/>
      <c r="JI8996"/>
      <c r="JJ8996"/>
      <c r="KX8996" s="23"/>
      <c r="KY8996" s="23"/>
    </row>
    <row r="8997" spans="36:311" x14ac:dyDescent="0.2">
      <c r="AJ8997" s="23"/>
      <c r="HH8997"/>
      <c r="IW8997" s="36"/>
      <c r="JI8997"/>
      <c r="JJ8997"/>
      <c r="KX8997" s="23"/>
      <c r="KY8997" s="23"/>
    </row>
    <row r="8998" spans="36:311" x14ac:dyDescent="0.2">
      <c r="AJ8998" s="23"/>
      <c r="HH8998"/>
      <c r="IW8998" s="36"/>
      <c r="JI8998"/>
      <c r="JJ8998"/>
      <c r="KX8998" s="23"/>
      <c r="KY8998" s="23"/>
    </row>
    <row r="8999" spans="36:311" x14ac:dyDescent="0.2">
      <c r="AJ8999" s="23"/>
      <c r="HH8999"/>
      <c r="IW8999" s="36"/>
      <c r="JI8999"/>
      <c r="JJ8999"/>
      <c r="KX8999" s="23"/>
      <c r="KY8999" s="23"/>
    </row>
    <row r="9000" spans="36:311" x14ac:dyDescent="0.2">
      <c r="AJ9000" s="23"/>
      <c r="HH9000"/>
      <c r="IW9000" s="36"/>
      <c r="JI9000"/>
      <c r="JJ9000"/>
      <c r="KX9000" s="23"/>
      <c r="KY9000" s="23"/>
    </row>
    <row r="9001" spans="36:311" x14ac:dyDescent="0.2">
      <c r="AJ9001" s="23"/>
      <c r="HH9001"/>
      <c r="IW9001" s="36"/>
      <c r="JI9001"/>
      <c r="JJ9001"/>
      <c r="KX9001" s="23"/>
      <c r="KY9001" s="23"/>
    </row>
    <row r="9002" spans="36:311" x14ac:dyDescent="0.2">
      <c r="AJ9002" s="23"/>
      <c r="HH9002"/>
      <c r="IW9002" s="36"/>
      <c r="JI9002"/>
      <c r="JJ9002"/>
      <c r="KX9002" s="23"/>
      <c r="KY9002" s="23"/>
    </row>
    <row r="9003" spans="36:311" x14ac:dyDescent="0.2">
      <c r="AJ9003" s="23"/>
      <c r="HH9003"/>
      <c r="IW9003" s="36"/>
      <c r="JI9003"/>
      <c r="JJ9003"/>
      <c r="KX9003" s="23"/>
      <c r="KY9003" s="23"/>
    </row>
    <row r="9004" spans="36:311" x14ac:dyDescent="0.2">
      <c r="AJ9004" s="23"/>
      <c r="HH9004"/>
      <c r="IW9004" s="36"/>
      <c r="JI9004"/>
      <c r="JJ9004"/>
      <c r="KX9004" s="23"/>
      <c r="KY9004" s="23"/>
    </row>
    <row r="9005" spans="36:311" x14ac:dyDescent="0.2">
      <c r="AJ9005" s="23"/>
      <c r="HH9005"/>
      <c r="IW9005" s="36"/>
      <c r="JI9005"/>
      <c r="JJ9005"/>
      <c r="KX9005" s="23"/>
      <c r="KY9005" s="23"/>
    </row>
    <row r="9006" spans="36:311" x14ac:dyDescent="0.2">
      <c r="AJ9006" s="23"/>
      <c r="HH9006"/>
      <c r="IW9006" s="36"/>
      <c r="JI9006"/>
      <c r="JJ9006"/>
      <c r="KX9006" s="23"/>
      <c r="KY9006" s="23"/>
    </row>
    <row r="9007" spans="36:311" x14ac:dyDescent="0.2">
      <c r="AJ9007" s="23"/>
      <c r="HH9007"/>
      <c r="IW9007" s="36"/>
      <c r="JI9007"/>
      <c r="JJ9007"/>
      <c r="KX9007" s="23"/>
      <c r="KY9007" s="23"/>
    </row>
    <row r="9008" spans="36:311" x14ac:dyDescent="0.2">
      <c r="AJ9008" s="23"/>
      <c r="HH9008"/>
      <c r="IW9008" s="36"/>
      <c r="JI9008"/>
      <c r="JJ9008"/>
      <c r="KX9008" s="23"/>
      <c r="KY9008" s="23"/>
    </row>
    <row r="9009" spans="36:311" x14ac:dyDescent="0.2">
      <c r="AJ9009" s="23"/>
      <c r="HH9009"/>
      <c r="IW9009" s="36"/>
      <c r="JI9009"/>
      <c r="JJ9009"/>
      <c r="KX9009" s="23"/>
      <c r="KY9009" s="23"/>
    </row>
    <row r="9010" spans="36:311" x14ac:dyDescent="0.2">
      <c r="AJ9010" s="23"/>
      <c r="HH9010"/>
      <c r="IW9010" s="36"/>
      <c r="JI9010"/>
      <c r="JJ9010"/>
      <c r="KX9010" s="23"/>
      <c r="KY9010" s="23"/>
    </row>
    <row r="9011" spans="36:311" x14ac:dyDescent="0.2">
      <c r="AJ9011" s="23"/>
      <c r="HH9011"/>
      <c r="IW9011" s="36"/>
      <c r="JI9011"/>
      <c r="JJ9011"/>
      <c r="KX9011" s="23"/>
      <c r="KY9011" s="23"/>
    </row>
    <row r="9012" spans="36:311" x14ac:dyDescent="0.2">
      <c r="AJ9012" s="23"/>
      <c r="HH9012"/>
      <c r="IW9012" s="36"/>
      <c r="JI9012"/>
      <c r="JJ9012"/>
      <c r="KX9012" s="23"/>
      <c r="KY9012" s="23"/>
    </row>
    <row r="9013" spans="36:311" x14ac:dyDescent="0.2">
      <c r="AJ9013" s="23"/>
      <c r="HH9013"/>
      <c r="IW9013" s="36"/>
      <c r="JI9013"/>
      <c r="JJ9013"/>
      <c r="KX9013" s="23"/>
      <c r="KY9013" s="23"/>
    </row>
    <row r="9014" spans="36:311" x14ac:dyDescent="0.2">
      <c r="AJ9014" s="23"/>
      <c r="HH9014"/>
      <c r="IW9014" s="36"/>
      <c r="JI9014"/>
      <c r="JJ9014"/>
      <c r="KX9014" s="23"/>
      <c r="KY9014" s="23"/>
    </row>
    <row r="9015" spans="36:311" x14ac:dyDescent="0.2">
      <c r="AJ9015" s="23"/>
      <c r="HH9015"/>
      <c r="IW9015" s="36"/>
      <c r="JI9015"/>
      <c r="JJ9015"/>
      <c r="KX9015" s="23"/>
      <c r="KY9015" s="23"/>
    </row>
    <row r="9016" spans="36:311" x14ac:dyDescent="0.2">
      <c r="AJ9016" s="23"/>
      <c r="HH9016"/>
      <c r="IW9016" s="36"/>
      <c r="JI9016"/>
      <c r="JJ9016"/>
      <c r="KX9016" s="23"/>
      <c r="KY9016" s="23"/>
    </row>
    <row r="9017" spans="36:311" x14ac:dyDescent="0.2">
      <c r="AJ9017" s="23"/>
      <c r="HH9017"/>
      <c r="IW9017" s="36"/>
      <c r="JI9017"/>
      <c r="JJ9017"/>
      <c r="KX9017" s="23"/>
      <c r="KY9017" s="23"/>
    </row>
    <row r="9018" spans="36:311" x14ac:dyDescent="0.2">
      <c r="AJ9018" s="23"/>
      <c r="HH9018"/>
      <c r="IW9018" s="36"/>
      <c r="JI9018"/>
      <c r="JJ9018"/>
      <c r="KX9018" s="23"/>
      <c r="KY9018" s="23"/>
    </row>
    <row r="9019" spans="36:311" x14ac:dyDescent="0.2">
      <c r="AJ9019" s="23"/>
      <c r="HH9019"/>
      <c r="IW9019" s="36"/>
      <c r="JI9019"/>
      <c r="JJ9019"/>
      <c r="KX9019" s="23"/>
      <c r="KY9019" s="23"/>
    </row>
    <row r="9020" spans="36:311" x14ac:dyDescent="0.2">
      <c r="AJ9020" s="23"/>
      <c r="HH9020"/>
      <c r="IW9020" s="36"/>
      <c r="JI9020"/>
      <c r="JJ9020"/>
      <c r="KX9020" s="23"/>
      <c r="KY9020" s="23"/>
    </row>
    <row r="9021" spans="36:311" x14ac:dyDescent="0.2">
      <c r="AJ9021" s="23"/>
      <c r="HH9021"/>
      <c r="IW9021" s="36"/>
      <c r="JI9021"/>
      <c r="JJ9021"/>
      <c r="KX9021" s="23"/>
      <c r="KY9021" s="23"/>
    </row>
    <row r="9022" spans="36:311" x14ac:dyDescent="0.2">
      <c r="AJ9022" s="23"/>
      <c r="HH9022"/>
      <c r="IW9022" s="36"/>
      <c r="JI9022"/>
      <c r="JJ9022"/>
      <c r="KX9022" s="23"/>
      <c r="KY9022" s="23"/>
    </row>
    <row r="9023" spans="36:311" x14ac:dyDescent="0.2">
      <c r="AJ9023" s="23"/>
      <c r="HH9023"/>
      <c r="IW9023" s="36"/>
      <c r="JI9023"/>
      <c r="JJ9023"/>
      <c r="KX9023" s="23"/>
      <c r="KY9023" s="23"/>
    </row>
    <row r="9024" spans="36:311" x14ac:dyDescent="0.2">
      <c r="AJ9024" s="23"/>
      <c r="HH9024"/>
      <c r="IW9024" s="36"/>
      <c r="JI9024"/>
      <c r="JJ9024"/>
      <c r="KX9024" s="23"/>
      <c r="KY9024" s="23"/>
    </row>
    <row r="9025" spans="36:311" x14ac:dyDescent="0.2">
      <c r="AJ9025" s="23"/>
      <c r="HH9025"/>
      <c r="IW9025" s="36"/>
      <c r="JI9025"/>
      <c r="JJ9025"/>
      <c r="KX9025" s="23"/>
      <c r="KY9025" s="23"/>
    </row>
    <row r="9026" spans="36:311" x14ac:dyDescent="0.2">
      <c r="AJ9026" s="23"/>
      <c r="HH9026"/>
      <c r="IW9026" s="36"/>
      <c r="JI9026"/>
      <c r="JJ9026"/>
      <c r="KX9026" s="23"/>
      <c r="KY9026" s="23"/>
    </row>
    <row r="9027" spans="36:311" x14ac:dyDescent="0.2">
      <c r="AJ9027" s="23"/>
      <c r="HH9027"/>
      <c r="IW9027" s="36"/>
      <c r="JI9027"/>
      <c r="JJ9027"/>
      <c r="KX9027" s="23"/>
      <c r="KY9027" s="23"/>
    </row>
    <row r="9028" spans="36:311" x14ac:dyDescent="0.2">
      <c r="AJ9028" s="23"/>
      <c r="HH9028"/>
      <c r="IW9028" s="36"/>
      <c r="JI9028"/>
      <c r="JJ9028"/>
      <c r="KX9028" s="23"/>
      <c r="KY9028" s="23"/>
    </row>
    <row r="9029" spans="36:311" x14ac:dyDescent="0.2">
      <c r="AJ9029" s="23"/>
      <c r="HH9029"/>
      <c r="IW9029" s="36"/>
      <c r="JI9029"/>
      <c r="JJ9029"/>
      <c r="KX9029" s="23"/>
      <c r="KY9029" s="23"/>
    </row>
    <row r="9030" spans="36:311" x14ac:dyDescent="0.2">
      <c r="AJ9030" s="23"/>
      <c r="HH9030"/>
      <c r="IW9030" s="36"/>
      <c r="JI9030"/>
      <c r="JJ9030"/>
      <c r="KX9030" s="23"/>
      <c r="KY9030" s="23"/>
    </row>
    <row r="9031" spans="36:311" x14ac:dyDescent="0.2">
      <c r="AJ9031" s="23"/>
      <c r="HH9031"/>
      <c r="IW9031" s="36"/>
      <c r="JI9031"/>
      <c r="JJ9031"/>
      <c r="KX9031" s="23"/>
      <c r="KY9031" s="23"/>
    </row>
    <row r="9032" spans="36:311" x14ac:dyDescent="0.2">
      <c r="AJ9032" s="23"/>
      <c r="HH9032"/>
      <c r="IW9032" s="36"/>
      <c r="JI9032"/>
      <c r="JJ9032"/>
      <c r="KX9032" s="23"/>
      <c r="KY9032" s="23"/>
    </row>
    <row r="9033" spans="36:311" x14ac:dyDescent="0.2">
      <c r="AJ9033" s="23"/>
      <c r="HH9033"/>
      <c r="IW9033" s="36"/>
      <c r="JI9033"/>
      <c r="JJ9033"/>
      <c r="KX9033" s="23"/>
      <c r="KY9033" s="23"/>
    </row>
    <row r="9034" spans="36:311" x14ac:dyDescent="0.2">
      <c r="AJ9034" s="23"/>
      <c r="HH9034"/>
      <c r="IW9034" s="36"/>
      <c r="JI9034"/>
      <c r="JJ9034"/>
      <c r="KX9034" s="23"/>
      <c r="KY9034" s="23"/>
    </row>
    <row r="9035" spans="36:311" x14ac:dyDescent="0.2">
      <c r="AJ9035" s="23"/>
      <c r="HH9035"/>
      <c r="IW9035" s="36"/>
      <c r="JI9035"/>
      <c r="JJ9035"/>
      <c r="KX9035" s="23"/>
      <c r="KY9035" s="23"/>
    </row>
    <row r="9036" spans="36:311" x14ac:dyDescent="0.2">
      <c r="AJ9036" s="23"/>
      <c r="HH9036"/>
      <c r="IW9036" s="36"/>
      <c r="JI9036"/>
      <c r="JJ9036"/>
      <c r="KX9036" s="23"/>
      <c r="KY9036" s="23"/>
    </row>
    <row r="9037" spans="36:311" x14ac:dyDescent="0.2">
      <c r="AJ9037" s="23"/>
      <c r="HH9037"/>
      <c r="IW9037" s="36"/>
      <c r="JI9037"/>
      <c r="JJ9037"/>
      <c r="KX9037" s="23"/>
      <c r="KY9037" s="23"/>
    </row>
    <row r="9038" spans="36:311" x14ac:dyDescent="0.2">
      <c r="AJ9038" s="23"/>
      <c r="HH9038"/>
      <c r="IW9038" s="36"/>
      <c r="JI9038"/>
      <c r="JJ9038"/>
      <c r="KX9038" s="23"/>
      <c r="KY9038" s="23"/>
    </row>
    <row r="9039" spans="36:311" x14ac:dyDescent="0.2">
      <c r="AJ9039" s="23"/>
      <c r="HH9039"/>
      <c r="IW9039" s="36"/>
      <c r="JI9039"/>
      <c r="JJ9039"/>
      <c r="KX9039" s="23"/>
      <c r="KY9039" s="23"/>
    </row>
    <row r="9040" spans="36:311" x14ac:dyDescent="0.2">
      <c r="AJ9040" s="23"/>
      <c r="HH9040"/>
      <c r="IW9040" s="36"/>
      <c r="JI9040"/>
      <c r="JJ9040"/>
      <c r="KX9040" s="23"/>
      <c r="KY9040" s="23"/>
    </row>
    <row r="9041" spans="36:311" x14ac:dyDescent="0.2">
      <c r="AJ9041" s="23"/>
      <c r="HH9041"/>
      <c r="IW9041" s="36"/>
      <c r="JI9041"/>
      <c r="JJ9041"/>
      <c r="KX9041" s="23"/>
      <c r="KY9041" s="23"/>
    </row>
    <row r="9042" spans="36:311" x14ac:dyDescent="0.2">
      <c r="AJ9042" s="23"/>
      <c r="HH9042"/>
      <c r="IW9042" s="36"/>
      <c r="JI9042"/>
      <c r="JJ9042"/>
      <c r="KX9042" s="23"/>
      <c r="KY9042" s="23"/>
    </row>
    <row r="9043" spans="36:311" x14ac:dyDescent="0.2">
      <c r="AJ9043" s="23"/>
      <c r="HH9043"/>
      <c r="IW9043" s="36"/>
      <c r="JI9043"/>
      <c r="JJ9043"/>
      <c r="KX9043" s="23"/>
      <c r="KY9043" s="23"/>
    </row>
    <row r="9044" spans="36:311" x14ac:dyDescent="0.2">
      <c r="AJ9044" s="23"/>
      <c r="HH9044"/>
      <c r="IW9044" s="36"/>
      <c r="JI9044"/>
      <c r="JJ9044"/>
      <c r="KX9044" s="23"/>
      <c r="KY9044" s="23"/>
    </row>
    <row r="9045" spans="36:311" x14ac:dyDescent="0.2">
      <c r="AJ9045" s="23"/>
      <c r="HH9045"/>
      <c r="IW9045" s="36"/>
      <c r="JI9045"/>
      <c r="JJ9045"/>
      <c r="KX9045" s="23"/>
      <c r="KY9045" s="23"/>
    </row>
    <row r="9046" spans="36:311" x14ac:dyDescent="0.2">
      <c r="AJ9046" s="23"/>
      <c r="HH9046"/>
      <c r="IW9046" s="36"/>
      <c r="JI9046"/>
      <c r="JJ9046"/>
      <c r="KX9046" s="23"/>
      <c r="KY9046" s="23"/>
    </row>
    <row r="9047" spans="36:311" x14ac:dyDescent="0.2">
      <c r="AJ9047" s="23"/>
      <c r="HH9047"/>
      <c r="IW9047" s="36"/>
      <c r="JI9047"/>
      <c r="JJ9047"/>
      <c r="KX9047" s="23"/>
      <c r="KY9047" s="23"/>
    </row>
    <row r="9048" spans="36:311" x14ac:dyDescent="0.2">
      <c r="AJ9048" s="23"/>
      <c r="HH9048"/>
      <c r="IW9048" s="36"/>
      <c r="JI9048"/>
      <c r="JJ9048"/>
      <c r="KX9048" s="23"/>
      <c r="KY9048" s="23"/>
    </row>
    <row r="9049" spans="36:311" x14ac:dyDescent="0.2">
      <c r="AJ9049" s="23"/>
      <c r="HH9049"/>
      <c r="IW9049" s="36"/>
      <c r="JI9049"/>
      <c r="JJ9049"/>
      <c r="KX9049" s="23"/>
      <c r="KY9049" s="23"/>
    </row>
    <row r="9050" spans="36:311" x14ac:dyDescent="0.2">
      <c r="AJ9050" s="23"/>
      <c r="HH9050"/>
      <c r="IW9050" s="36"/>
      <c r="JI9050"/>
      <c r="JJ9050"/>
      <c r="KX9050" s="23"/>
      <c r="KY9050" s="23"/>
    </row>
    <row r="9051" spans="36:311" x14ac:dyDescent="0.2">
      <c r="AJ9051" s="23"/>
      <c r="HH9051"/>
      <c r="IW9051" s="36"/>
      <c r="JI9051"/>
      <c r="JJ9051"/>
      <c r="KX9051" s="23"/>
      <c r="KY9051" s="23"/>
    </row>
    <row r="9052" spans="36:311" x14ac:dyDescent="0.2">
      <c r="AJ9052" s="23"/>
      <c r="HH9052"/>
      <c r="IW9052" s="36"/>
      <c r="JI9052"/>
      <c r="JJ9052"/>
      <c r="KX9052" s="23"/>
      <c r="KY9052" s="23"/>
    </row>
    <row r="9053" spans="36:311" x14ac:dyDescent="0.2">
      <c r="AJ9053" s="23"/>
      <c r="HH9053"/>
      <c r="IW9053" s="36"/>
      <c r="JI9053"/>
      <c r="JJ9053"/>
      <c r="KX9053" s="23"/>
      <c r="KY9053" s="23"/>
    </row>
    <row r="9054" spans="36:311" x14ac:dyDescent="0.2">
      <c r="AJ9054" s="23"/>
      <c r="HH9054"/>
      <c r="IW9054" s="36"/>
      <c r="JI9054"/>
      <c r="JJ9054"/>
      <c r="KX9054" s="23"/>
      <c r="KY9054" s="23"/>
    </row>
    <row r="9055" spans="36:311" x14ac:dyDescent="0.2">
      <c r="AJ9055" s="23"/>
      <c r="HH9055"/>
      <c r="IW9055" s="36"/>
      <c r="JI9055"/>
      <c r="JJ9055"/>
      <c r="KX9055" s="23"/>
      <c r="KY9055" s="23"/>
    </row>
    <row r="9056" spans="36:311" x14ac:dyDescent="0.2">
      <c r="AJ9056" s="23"/>
      <c r="HH9056"/>
      <c r="IW9056" s="36"/>
      <c r="JI9056"/>
      <c r="JJ9056"/>
      <c r="KX9056" s="23"/>
      <c r="KY9056" s="23"/>
    </row>
    <row r="9057" spans="36:311" x14ac:dyDescent="0.2">
      <c r="AJ9057" s="23"/>
      <c r="HH9057"/>
      <c r="IW9057" s="36"/>
      <c r="JI9057"/>
      <c r="JJ9057"/>
      <c r="KX9057" s="23"/>
      <c r="KY9057" s="23"/>
    </row>
    <row r="9058" spans="36:311" x14ac:dyDescent="0.2">
      <c r="AJ9058" s="23"/>
      <c r="HH9058"/>
      <c r="IW9058" s="36"/>
      <c r="JI9058"/>
      <c r="JJ9058"/>
      <c r="KX9058" s="23"/>
      <c r="KY9058" s="23"/>
    </row>
    <row r="9059" spans="36:311" x14ac:dyDescent="0.2">
      <c r="AJ9059" s="23"/>
      <c r="HH9059"/>
      <c r="IW9059" s="36"/>
      <c r="JI9059"/>
      <c r="JJ9059"/>
      <c r="KX9059" s="23"/>
      <c r="KY9059" s="23"/>
    </row>
    <row r="9060" spans="36:311" x14ac:dyDescent="0.2">
      <c r="AJ9060" s="23"/>
      <c r="HH9060"/>
      <c r="IW9060" s="36"/>
      <c r="JI9060"/>
      <c r="JJ9060"/>
      <c r="KX9060" s="23"/>
      <c r="KY9060" s="23"/>
    </row>
    <row r="9061" spans="36:311" x14ac:dyDescent="0.2">
      <c r="AJ9061" s="23"/>
      <c r="HH9061"/>
      <c r="IW9061" s="36"/>
      <c r="JI9061"/>
      <c r="JJ9061"/>
      <c r="KX9061" s="23"/>
      <c r="KY9061" s="23"/>
    </row>
    <row r="9062" spans="36:311" x14ac:dyDescent="0.2">
      <c r="AJ9062" s="23"/>
      <c r="HH9062"/>
      <c r="IW9062" s="36"/>
      <c r="JI9062"/>
      <c r="JJ9062"/>
      <c r="KX9062" s="23"/>
      <c r="KY9062" s="23"/>
    </row>
    <row r="9063" spans="36:311" x14ac:dyDescent="0.2">
      <c r="AJ9063" s="23"/>
      <c r="HH9063"/>
      <c r="IW9063" s="36"/>
      <c r="JI9063"/>
      <c r="JJ9063"/>
      <c r="KX9063" s="23"/>
      <c r="KY9063" s="23"/>
    </row>
    <row r="9064" spans="36:311" x14ac:dyDescent="0.2">
      <c r="AJ9064" s="23"/>
      <c r="HH9064"/>
      <c r="IW9064" s="36"/>
      <c r="JI9064"/>
      <c r="JJ9064"/>
      <c r="KX9064" s="23"/>
      <c r="KY9064" s="23"/>
    </row>
    <row r="9065" spans="36:311" x14ac:dyDescent="0.2">
      <c r="AJ9065" s="23"/>
      <c r="HH9065"/>
      <c r="IW9065" s="36"/>
      <c r="JI9065"/>
      <c r="JJ9065"/>
      <c r="KX9065" s="23"/>
      <c r="KY9065" s="23"/>
    </row>
    <row r="9066" spans="36:311" x14ac:dyDescent="0.2">
      <c r="AJ9066" s="23"/>
      <c r="HH9066"/>
      <c r="IW9066" s="36"/>
      <c r="JI9066"/>
      <c r="JJ9066"/>
      <c r="KX9066" s="23"/>
      <c r="KY9066" s="23"/>
    </row>
    <row r="9067" spans="36:311" x14ac:dyDescent="0.2">
      <c r="AJ9067" s="23"/>
      <c r="HH9067"/>
      <c r="IW9067" s="36"/>
      <c r="JI9067"/>
      <c r="JJ9067"/>
      <c r="KX9067" s="23"/>
      <c r="KY9067" s="23"/>
    </row>
    <row r="9068" spans="36:311" x14ac:dyDescent="0.2">
      <c r="AJ9068" s="23"/>
      <c r="HH9068"/>
      <c r="IW9068" s="36"/>
      <c r="JI9068"/>
      <c r="JJ9068"/>
      <c r="KX9068" s="23"/>
      <c r="KY9068" s="23"/>
    </row>
    <row r="9069" spans="36:311" x14ac:dyDescent="0.2">
      <c r="AJ9069" s="23"/>
      <c r="HH9069"/>
      <c r="IW9069" s="36"/>
      <c r="JI9069"/>
      <c r="JJ9069"/>
      <c r="KX9069" s="23"/>
      <c r="KY9069" s="23"/>
    </row>
    <row r="9070" spans="36:311" x14ac:dyDescent="0.2">
      <c r="AJ9070" s="23"/>
      <c r="HH9070"/>
      <c r="IW9070" s="36"/>
      <c r="JI9070"/>
      <c r="JJ9070"/>
      <c r="KX9070" s="23"/>
      <c r="KY9070" s="23"/>
    </row>
    <row r="9071" spans="36:311" x14ac:dyDescent="0.2">
      <c r="AJ9071" s="23"/>
      <c r="HH9071"/>
      <c r="IW9071" s="36"/>
      <c r="JI9071"/>
      <c r="JJ9071"/>
      <c r="KX9071" s="23"/>
      <c r="KY9071" s="23"/>
    </row>
    <row r="9072" spans="36:311" x14ac:dyDescent="0.2">
      <c r="AJ9072" s="23"/>
      <c r="HH9072"/>
      <c r="IW9072" s="36"/>
      <c r="JI9072"/>
      <c r="JJ9072"/>
      <c r="KX9072" s="23"/>
      <c r="KY9072" s="23"/>
    </row>
    <row r="9073" spans="36:311" x14ac:dyDescent="0.2">
      <c r="AJ9073" s="23"/>
      <c r="HH9073"/>
      <c r="IW9073" s="36"/>
      <c r="JI9073"/>
      <c r="JJ9073"/>
      <c r="KX9073" s="23"/>
      <c r="KY9073" s="23"/>
    </row>
    <row r="9074" spans="36:311" x14ac:dyDescent="0.2">
      <c r="AJ9074" s="23"/>
      <c r="HH9074"/>
      <c r="IW9074" s="36"/>
      <c r="JI9074"/>
      <c r="JJ9074"/>
      <c r="KX9074" s="23"/>
      <c r="KY9074" s="23"/>
    </row>
    <row r="9075" spans="36:311" x14ac:dyDescent="0.2">
      <c r="AJ9075" s="23"/>
      <c r="HH9075"/>
      <c r="IW9075" s="36"/>
      <c r="JI9075"/>
      <c r="JJ9075"/>
      <c r="KX9075" s="23"/>
      <c r="KY9075" s="23"/>
    </row>
    <row r="9076" spans="36:311" x14ac:dyDescent="0.2">
      <c r="AJ9076" s="23"/>
      <c r="HH9076"/>
      <c r="IW9076" s="36"/>
      <c r="JI9076"/>
      <c r="JJ9076"/>
      <c r="KX9076" s="23"/>
      <c r="KY9076" s="23"/>
    </row>
    <row r="9077" spans="36:311" x14ac:dyDescent="0.2">
      <c r="AJ9077" s="23"/>
      <c r="HH9077"/>
      <c r="IW9077" s="36"/>
      <c r="JI9077"/>
      <c r="JJ9077"/>
      <c r="KX9077" s="23"/>
      <c r="KY9077" s="23"/>
    </row>
    <row r="9078" spans="36:311" x14ac:dyDescent="0.2">
      <c r="AJ9078" s="23"/>
      <c r="HH9078"/>
      <c r="IW9078" s="36"/>
      <c r="JI9078"/>
      <c r="JJ9078"/>
      <c r="KX9078" s="23"/>
      <c r="KY9078" s="23"/>
    </row>
    <row r="9079" spans="36:311" x14ac:dyDescent="0.2">
      <c r="AJ9079" s="23"/>
      <c r="HH9079"/>
      <c r="IW9079" s="36"/>
      <c r="JI9079"/>
      <c r="JJ9079"/>
      <c r="KX9079" s="23"/>
      <c r="KY9079" s="23"/>
    </row>
    <row r="9080" spans="36:311" x14ac:dyDescent="0.2">
      <c r="AJ9080" s="23"/>
      <c r="HH9080"/>
      <c r="IW9080" s="36"/>
      <c r="JI9080"/>
      <c r="JJ9080"/>
      <c r="KX9080" s="23"/>
      <c r="KY9080" s="23"/>
    </row>
    <row r="9081" spans="36:311" x14ac:dyDescent="0.2">
      <c r="AJ9081" s="23"/>
      <c r="HH9081"/>
      <c r="IW9081" s="36"/>
      <c r="JI9081"/>
      <c r="JJ9081"/>
      <c r="KX9081" s="23"/>
      <c r="KY9081" s="23"/>
    </row>
    <row r="9082" spans="36:311" x14ac:dyDescent="0.2">
      <c r="AJ9082" s="23"/>
      <c r="HH9082"/>
      <c r="IW9082" s="36"/>
      <c r="JI9082"/>
      <c r="JJ9082"/>
      <c r="KX9082" s="23"/>
      <c r="KY9082" s="23"/>
    </row>
    <row r="9083" spans="36:311" x14ac:dyDescent="0.2">
      <c r="AJ9083" s="23"/>
      <c r="HH9083"/>
      <c r="IW9083" s="36"/>
      <c r="JI9083"/>
      <c r="JJ9083"/>
      <c r="KX9083" s="23"/>
      <c r="KY9083" s="23"/>
    </row>
    <row r="9084" spans="36:311" x14ac:dyDescent="0.2">
      <c r="AJ9084" s="23"/>
      <c r="HH9084"/>
      <c r="IW9084" s="36"/>
      <c r="JI9084"/>
      <c r="JJ9084"/>
      <c r="KX9084" s="23"/>
      <c r="KY9084" s="23"/>
    </row>
    <row r="9085" spans="36:311" x14ac:dyDescent="0.2">
      <c r="AJ9085" s="23"/>
      <c r="HH9085"/>
      <c r="IW9085" s="36"/>
      <c r="JI9085"/>
      <c r="JJ9085"/>
      <c r="KX9085" s="23"/>
      <c r="KY9085" s="23"/>
    </row>
    <row r="9086" spans="36:311" x14ac:dyDescent="0.2">
      <c r="AJ9086" s="23"/>
      <c r="HH9086"/>
      <c r="IW9086" s="36"/>
      <c r="JI9086"/>
      <c r="JJ9086"/>
      <c r="KX9086" s="23"/>
      <c r="KY9086" s="23"/>
    </row>
    <row r="9087" spans="36:311" x14ac:dyDescent="0.2">
      <c r="AJ9087" s="23"/>
      <c r="HH9087"/>
      <c r="IW9087" s="36"/>
      <c r="JI9087"/>
      <c r="JJ9087"/>
      <c r="KX9087" s="23"/>
      <c r="KY9087" s="23"/>
    </row>
    <row r="9088" spans="36:311" x14ac:dyDescent="0.2">
      <c r="AJ9088" s="23"/>
      <c r="HH9088"/>
      <c r="IW9088" s="36"/>
      <c r="JI9088"/>
      <c r="JJ9088"/>
      <c r="KX9088" s="23"/>
      <c r="KY9088" s="23"/>
    </row>
    <row r="9089" spans="36:311" x14ac:dyDescent="0.2">
      <c r="AJ9089" s="23"/>
      <c r="HH9089"/>
      <c r="IW9089" s="36"/>
      <c r="JI9089"/>
      <c r="JJ9089"/>
      <c r="KX9089" s="23"/>
      <c r="KY9089" s="23"/>
    </row>
    <row r="9090" spans="36:311" x14ac:dyDescent="0.2">
      <c r="AJ9090" s="23"/>
      <c r="HH9090"/>
      <c r="IW9090" s="36"/>
      <c r="JI9090"/>
      <c r="JJ9090"/>
      <c r="KX9090" s="23"/>
      <c r="KY9090" s="23"/>
    </row>
    <row r="9091" spans="36:311" x14ac:dyDescent="0.2">
      <c r="AJ9091" s="23"/>
      <c r="HH9091"/>
      <c r="IW9091" s="36"/>
      <c r="JI9091"/>
      <c r="JJ9091"/>
      <c r="KX9091" s="23"/>
      <c r="KY9091" s="23"/>
    </row>
    <row r="9092" spans="36:311" x14ac:dyDescent="0.2">
      <c r="AJ9092" s="23"/>
      <c r="HH9092"/>
      <c r="IW9092" s="36"/>
      <c r="JI9092"/>
      <c r="JJ9092"/>
      <c r="KX9092" s="23"/>
      <c r="KY9092" s="23"/>
    </row>
    <row r="9093" spans="36:311" x14ac:dyDescent="0.2">
      <c r="AJ9093" s="23"/>
      <c r="HH9093"/>
      <c r="IW9093" s="36"/>
      <c r="JI9093"/>
      <c r="JJ9093"/>
      <c r="KX9093" s="23"/>
      <c r="KY9093" s="23"/>
    </row>
    <row r="9094" spans="36:311" x14ac:dyDescent="0.2">
      <c r="AJ9094" s="23"/>
      <c r="HH9094"/>
      <c r="IW9094" s="36"/>
      <c r="JI9094"/>
      <c r="JJ9094"/>
      <c r="KX9094" s="23"/>
      <c r="KY9094" s="23"/>
    </row>
    <row r="9095" spans="36:311" x14ac:dyDescent="0.2">
      <c r="AJ9095" s="23"/>
      <c r="HH9095"/>
      <c r="IW9095" s="36"/>
      <c r="JI9095"/>
      <c r="JJ9095"/>
      <c r="KX9095" s="23"/>
      <c r="KY9095" s="23"/>
    </row>
    <row r="9096" spans="36:311" x14ac:dyDescent="0.2">
      <c r="AJ9096" s="23"/>
      <c r="HH9096"/>
      <c r="IW9096" s="36"/>
      <c r="JI9096"/>
      <c r="JJ9096"/>
      <c r="KX9096" s="23"/>
      <c r="KY9096" s="23"/>
    </row>
    <row r="9097" spans="36:311" x14ac:dyDescent="0.2">
      <c r="AJ9097" s="23"/>
      <c r="HH9097"/>
      <c r="IW9097" s="36"/>
      <c r="JI9097"/>
      <c r="JJ9097"/>
      <c r="KX9097" s="23"/>
      <c r="KY9097" s="23"/>
    </row>
    <row r="9098" spans="36:311" x14ac:dyDescent="0.2">
      <c r="AJ9098" s="23"/>
      <c r="HH9098"/>
      <c r="IW9098" s="36"/>
      <c r="JI9098"/>
      <c r="JJ9098"/>
      <c r="KX9098" s="23"/>
      <c r="KY9098" s="23"/>
    </row>
    <row r="9099" spans="36:311" x14ac:dyDescent="0.2">
      <c r="AJ9099" s="23"/>
      <c r="HH9099"/>
      <c r="IW9099" s="36"/>
      <c r="JI9099"/>
      <c r="JJ9099"/>
      <c r="KX9099" s="23"/>
      <c r="KY9099" s="23"/>
    </row>
    <row r="9100" spans="36:311" x14ac:dyDescent="0.2">
      <c r="AJ9100" s="23"/>
      <c r="HH9100"/>
      <c r="IW9100" s="36"/>
      <c r="JI9100"/>
      <c r="JJ9100"/>
      <c r="KX9100" s="23"/>
      <c r="KY9100" s="23"/>
    </row>
    <row r="9101" spans="36:311" x14ac:dyDescent="0.2">
      <c r="AJ9101" s="23"/>
      <c r="HH9101"/>
      <c r="IW9101" s="36"/>
      <c r="JI9101"/>
      <c r="JJ9101"/>
      <c r="KX9101" s="23"/>
      <c r="KY9101" s="23"/>
    </row>
    <row r="9102" spans="36:311" x14ac:dyDescent="0.2">
      <c r="AJ9102" s="23"/>
      <c r="HH9102"/>
      <c r="IW9102" s="36"/>
      <c r="JI9102"/>
      <c r="JJ9102"/>
      <c r="KX9102" s="23"/>
      <c r="KY9102" s="23"/>
    </row>
    <row r="9103" spans="36:311" x14ac:dyDescent="0.2">
      <c r="AJ9103" s="23"/>
      <c r="HH9103"/>
      <c r="IW9103" s="36"/>
      <c r="JI9103"/>
      <c r="JJ9103"/>
      <c r="KX9103" s="23"/>
      <c r="KY9103" s="23"/>
    </row>
    <row r="9104" spans="36:311" x14ac:dyDescent="0.2">
      <c r="AJ9104" s="23"/>
      <c r="HH9104"/>
      <c r="IW9104" s="36"/>
      <c r="JI9104"/>
      <c r="JJ9104"/>
      <c r="KX9104" s="23"/>
      <c r="KY9104" s="23"/>
    </row>
    <row r="9105" spans="36:311" x14ac:dyDescent="0.2">
      <c r="AJ9105" s="23"/>
      <c r="HH9105"/>
      <c r="IW9105" s="36"/>
      <c r="JI9105"/>
      <c r="JJ9105"/>
      <c r="KX9105" s="23"/>
      <c r="KY9105" s="23"/>
    </row>
    <row r="9106" spans="36:311" x14ac:dyDescent="0.2">
      <c r="AJ9106" s="23"/>
      <c r="HH9106"/>
      <c r="IW9106" s="36"/>
      <c r="JI9106"/>
      <c r="JJ9106"/>
      <c r="KX9106" s="23"/>
      <c r="KY9106" s="23"/>
    </row>
    <row r="9107" spans="36:311" x14ac:dyDescent="0.2">
      <c r="AJ9107" s="23"/>
      <c r="HH9107"/>
      <c r="IW9107" s="36"/>
      <c r="JI9107"/>
      <c r="JJ9107"/>
      <c r="KX9107" s="23"/>
      <c r="KY9107" s="23"/>
    </row>
    <row r="9108" spans="36:311" x14ac:dyDescent="0.2">
      <c r="AJ9108" s="23"/>
      <c r="HH9108"/>
      <c r="IW9108" s="36"/>
      <c r="JI9108"/>
      <c r="JJ9108"/>
      <c r="KX9108" s="23"/>
      <c r="KY9108" s="23"/>
    </row>
    <row r="9109" spans="36:311" x14ac:dyDescent="0.2">
      <c r="AJ9109" s="23"/>
      <c r="HH9109"/>
      <c r="IW9109" s="36"/>
      <c r="JI9109"/>
      <c r="JJ9109"/>
      <c r="KX9109" s="23"/>
      <c r="KY9109" s="23"/>
    </row>
    <row r="9110" spans="36:311" x14ac:dyDescent="0.2">
      <c r="AJ9110" s="23"/>
      <c r="HH9110"/>
      <c r="IW9110" s="36"/>
      <c r="JI9110"/>
      <c r="JJ9110"/>
      <c r="KX9110" s="23"/>
      <c r="KY9110" s="23"/>
    </row>
    <row r="9111" spans="36:311" x14ac:dyDescent="0.2">
      <c r="AJ9111" s="23"/>
      <c r="HH9111"/>
      <c r="IW9111" s="36"/>
      <c r="JI9111"/>
      <c r="JJ9111"/>
      <c r="KX9111" s="23"/>
      <c r="KY9111" s="23"/>
    </row>
    <row r="9112" spans="36:311" x14ac:dyDescent="0.2">
      <c r="AJ9112" s="23"/>
      <c r="HH9112"/>
      <c r="IW9112" s="36"/>
      <c r="JI9112"/>
      <c r="JJ9112"/>
      <c r="KX9112" s="23"/>
      <c r="KY9112" s="23"/>
    </row>
    <row r="9113" spans="36:311" x14ac:dyDescent="0.2">
      <c r="AJ9113" s="23"/>
      <c r="HH9113"/>
      <c r="IW9113" s="36"/>
      <c r="JI9113"/>
      <c r="JJ9113"/>
      <c r="KX9113" s="23"/>
      <c r="KY9113" s="23"/>
    </row>
    <row r="9114" spans="36:311" x14ac:dyDescent="0.2">
      <c r="AJ9114" s="23"/>
      <c r="HH9114"/>
      <c r="IW9114" s="36"/>
      <c r="JI9114"/>
      <c r="JJ9114"/>
      <c r="KX9114" s="23"/>
      <c r="KY9114" s="23"/>
    </row>
    <row r="9115" spans="36:311" x14ac:dyDescent="0.2">
      <c r="AJ9115" s="23"/>
      <c r="HH9115"/>
      <c r="IW9115" s="36"/>
      <c r="JI9115"/>
      <c r="JJ9115"/>
      <c r="KX9115" s="23"/>
      <c r="KY9115" s="23"/>
    </row>
    <row r="9116" spans="36:311" x14ac:dyDescent="0.2">
      <c r="AJ9116" s="23"/>
      <c r="HH9116"/>
      <c r="IW9116" s="36"/>
      <c r="JI9116"/>
      <c r="JJ9116"/>
      <c r="KX9116" s="23"/>
      <c r="KY9116" s="23"/>
    </row>
    <row r="9117" spans="36:311" x14ac:dyDescent="0.2">
      <c r="AJ9117" s="23"/>
      <c r="HH9117"/>
      <c r="IW9117" s="36"/>
      <c r="JI9117"/>
      <c r="JJ9117"/>
      <c r="KX9117" s="23"/>
      <c r="KY9117" s="23"/>
    </row>
    <row r="9118" spans="36:311" x14ac:dyDescent="0.2">
      <c r="AJ9118" s="23"/>
      <c r="HH9118"/>
      <c r="IW9118" s="36"/>
      <c r="JI9118"/>
      <c r="JJ9118"/>
      <c r="KX9118" s="23"/>
      <c r="KY9118" s="23"/>
    </row>
    <row r="9119" spans="36:311" x14ac:dyDescent="0.2">
      <c r="AJ9119" s="23"/>
      <c r="HH9119"/>
      <c r="IW9119" s="36"/>
      <c r="JI9119"/>
      <c r="JJ9119"/>
      <c r="KX9119" s="23"/>
      <c r="KY9119" s="23"/>
    </row>
    <row r="9120" spans="36:311" x14ac:dyDescent="0.2">
      <c r="AJ9120" s="23"/>
      <c r="HH9120"/>
      <c r="IW9120" s="36"/>
      <c r="JI9120"/>
      <c r="JJ9120"/>
      <c r="KX9120" s="23"/>
      <c r="KY9120" s="23"/>
    </row>
    <row r="9121" spans="36:311" x14ac:dyDescent="0.2">
      <c r="AJ9121" s="23"/>
      <c r="HH9121"/>
      <c r="IW9121" s="36"/>
      <c r="JI9121"/>
      <c r="JJ9121"/>
      <c r="KX9121" s="23"/>
      <c r="KY9121" s="23"/>
    </row>
    <row r="9122" spans="36:311" x14ac:dyDescent="0.2">
      <c r="AJ9122" s="23"/>
      <c r="HH9122"/>
      <c r="IW9122" s="36"/>
      <c r="JI9122"/>
      <c r="JJ9122"/>
      <c r="KX9122" s="23"/>
      <c r="KY9122" s="23"/>
    </row>
    <row r="9123" spans="36:311" x14ac:dyDescent="0.2">
      <c r="AJ9123" s="23"/>
      <c r="HH9123"/>
      <c r="IW9123" s="36"/>
      <c r="JI9123"/>
      <c r="JJ9123"/>
      <c r="KX9123" s="23"/>
      <c r="KY9123" s="23"/>
    </row>
    <row r="9124" spans="36:311" x14ac:dyDescent="0.2">
      <c r="AJ9124" s="23"/>
      <c r="HH9124"/>
      <c r="IW9124" s="36"/>
      <c r="JI9124"/>
      <c r="JJ9124"/>
      <c r="KX9124" s="23"/>
      <c r="KY9124" s="23"/>
    </row>
    <row r="9125" spans="36:311" x14ac:dyDescent="0.2">
      <c r="AJ9125" s="23"/>
      <c r="HH9125"/>
      <c r="IW9125" s="36"/>
      <c r="JI9125"/>
      <c r="JJ9125"/>
      <c r="KX9125" s="23"/>
      <c r="KY9125" s="23"/>
    </row>
    <row r="9126" spans="36:311" x14ac:dyDescent="0.2">
      <c r="AJ9126" s="23"/>
      <c r="HH9126"/>
      <c r="IW9126" s="36"/>
      <c r="JI9126"/>
      <c r="JJ9126"/>
      <c r="KX9126" s="23"/>
      <c r="KY9126" s="23"/>
    </row>
    <row r="9127" spans="36:311" x14ac:dyDescent="0.2">
      <c r="AJ9127" s="23"/>
      <c r="HH9127"/>
      <c r="IW9127" s="36"/>
      <c r="JI9127"/>
      <c r="JJ9127"/>
      <c r="KX9127" s="23"/>
      <c r="KY9127" s="23"/>
    </row>
    <row r="9128" spans="36:311" x14ac:dyDescent="0.2">
      <c r="AJ9128" s="23"/>
      <c r="HH9128"/>
      <c r="IW9128" s="36"/>
      <c r="JI9128"/>
      <c r="JJ9128"/>
      <c r="KX9128" s="23"/>
      <c r="KY9128" s="23"/>
    </row>
    <row r="9129" spans="36:311" x14ac:dyDescent="0.2">
      <c r="AJ9129" s="23"/>
      <c r="HH9129"/>
      <c r="IW9129" s="36"/>
      <c r="JI9129"/>
      <c r="JJ9129"/>
      <c r="KX9129" s="23"/>
      <c r="KY9129" s="23"/>
    </row>
    <row r="9130" spans="36:311" x14ac:dyDescent="0.2">
      <c r="AJ9130" s="23"/>
      <c r="HH9130"/>
      <c r="IW9130" s="36"/>
      <c r="JI9130"/>
      <c r="JJ9130"/>
      <c r="KX9130" s="23"/>
      <c r="KY9130" s="23"/>
    </row>
    <row r="9131" spans="36:311" x14ac:dyDescent="0.2">
      <c r="AJ9131" s="23"/>
      <c r="HH9131"/>
      <c r="IW9131" s="36"/>
      <c r="JI9131"/>
      <c r="JJ9131"/>
      <c r="KX9131" s="23"/>
      <c r="KY9131" s="23"/>
    </row>
    <row r="9132" spans="36:311" x14ac:dyDescent="0.2">
      <c r="AJ9132" s="23"/>
      <c r="HH9132"/>
      <c r="IW9132" s="36"/>
      <c r="JI9132"/>
      <c r="JJ9132"/>
      <c r="KX9132" s="23"/>
      <c r="KY9132" s="23"/>
    </row>
    <row r="9133" spans="36:311" x14ac:dyDescent="0.2">
      <c r="AJ9133" s="23"/>
      <c r="HH9133"/>
      <c r="IW9133" s="36"/>
      <c r="JI9133"/>
      <c r="JJ9133"/>
      <c r="KX9133" s="23"/>
      <c r="KY9133" s="23"/>
    </row>
    <row r="9134" spans="36:311" x14ac:dyDescent="0.2">
      <c r="AJ9134" s="23"/>
      <c r="HH9134"/>
      <c r="IW9134" s="36"/>
      <c r="JI9134"/>
      <c r="JJ9134"/>
      <c r="KX9134" s="23"/>
      <c r="KY9134" s="23"/>
    </row>
    <row r="9135" spans="36:311" x14ac:dyDescent="0.2">
      <c r="AJ9135" s="23"/>
      <c r="HH9135"/>
      <c r="IW9135" s="36"/>
      <c r="JI9135"/>
      <c r="JJ9135"/>
      <c r="KX9135" s="23"/>
      <c r="KY9135" s="23"/>
    </row>
    <row r="9136" spans="36:311" x14ac:dyDescent="0.2">
      <c r="AJ9136" s="23"/>
      <c r="HH9136"/>
      <c r="IW9136" s="36"/>
      <c r="JI9136"/>
      <c r="JJ9136"/>
      <c r="KX9136" s="23"/>
      <c r="KY9136" s="23"/>
    </row>
    <row r="9137" spans="36:311" x14ac:dyDescent="0.2">
      <c r="AJ9137" s="23"/>
      <c r="HH9137"/>
      <c r="IW9137" s="36"/>
      <c r="JI9137"/>
      <c r="JJ9137"/>
      <c r="KX9137" s="23"/>
      <c r="KY9137" s="23"/>
    </row>
    <row r="9138" spans="36:311" x14ac:dyDescent="0.2">
      <c r="AJ9138" s="23"/>
      <c r="HH9138"/>
      <c r="IW9138" s="36"/>
      <c r="JI9138"/>
      <c r="JJ9138"/>
      <c r="KX9138" s="23"/>
      <c r="KY9138" s="23"/>
    </row>
    <row r="9139" spans="36:311" x14ac:dyDescent="0.2">
      <c r="AJ9139" s="23"/>
      <c r="HH9139"/>
      <c r="IW9139" s="36"/>
      <c r="JI9139"/>
      <c r="JJ9139"/>
      <c r="KX9139" s="23"/>
      <c r="KY9139" s="23"/>
    </row>
    <row r="9140" spans="36:311" x14ac:dyDescent="0.2">
      <c r="AJ9140" s="23"/>
      <c r="HH9140"/>
      <c r="IW9140" s="36"/>
      <c r="JI9140"/>
      <c r="JJ9140"/>
      <c r="KX9140" s="23"/>
      <c r="KY9140" s="23"/>
    </row>
    <row r="9141" spans="36:311" x14ac:dyDescent="0.2">
      <c r="AJ9141" s="23"/>
      <c r="HH9141"/>
      <c r="IW9141" s="36"/>
      <c r="JI9141"/>
      <c r="JJ9141"/>
      <c r="KX9141" s="23"/>
      <c r="KY9141" s="23"/>
    </row>
    <row r="9142" spans="36:311" x14ac:dyDescent="0.2">
      <c r="AJ9142" s="23"/>
      <c r="HH9142"/>
      <c r="IW9142" s="36"/>
      <c r="JI9142"/>
      <c r="JJ9142"/>
      <c r="KX9142" s="23"/>
      <c r="KY9142" s="23"/>
    </row>
    <row r="9143" spans="36:311" x14ac:dyDescent="0.2">
      <c r="AJ9143" s="23"/>
      <c r="HH9143"/>
      <c r="IW9143" s="36"/>
      <c r="JI9143"/>
      <c r="JJ9143"/>
      <c r="KX9143" s="23"/>
      <c r="KY9143" s="23"/>
    </row>
    <row r="9144" spans="36:311" x14ac:dyDescent="0.2">
      <c r="AJ9144" s="23"/>
      <c r="HH9144"/>
      <c r="IW9144" s="36"/>
      <c r="JI9144"/>
      <c r="JJ9144"/>
      <c r="KX9144" s="23"/>
      <c r="KY9144" s="23"/>
    </row>
    <row r="9145" spans="36:311" x14ac:dyDescent="0.2">
      <c r="AJ9145" s="23"/>
      <c r="HH9145"/>
      <c r="IW9145" s="36"/>
      <c r="JI9145"/>
      <c r="JJ9145"/>
      <c r="KX9145" s="23"/>
      <c r="KY9145" s="23"/>
    </row>
    <row r="9146" spans="36:311" x14ac:dyDescent="0.2">
      <c r="AJ9146" s="23"/>
      <c r="HH9146"/>
      <c r="IW9146" s="36"/>
      <c r="JI9146"/>
      <c r="JJ9146"/>
      <c r="KX9146" s="23"/>
      <c r="KY9146" s="23"/>
    </row>
    <row r="9147" spans="36:311" x14ac:dyDescent="0.2">
      <c r="AJ9147" s="23"/>
      <c r="HH9147"/>
      <c r="IW9147" s="36"/>
      <c r="JI9147"/>
      <c r="JJ9147"/>
      <c r="KX9147" s="23"/>
      <c r="KY9147" s="23"/>
    </row>
    <row r="9148" spans="36:311" x14ac:dyDescent="0.2">
      <c r="AJ9148" s="23"/>
      <c r="HH9148"/>
      <c r="IW9148" s="36"/>
      <c r="JI9148"/>
      <c r="JJ9148"/>
      <c r="KX9148" s="23"/>
      <c r="KY9148" s="23"/>
    </row>
    <row r="9149" spans="36:311" x14ac:dyDescent="0.2">
      <c r="AJ9149" s="23"/>
      <c r="HH9149"/>
      <c r="IW9149" s="36"/>
      <c r="JI9149"/>
      <c r="JJ9149"/>
      <c r="KX9149" s="23"/>
      <c r="KY9149" s="23"/>
    </row>
    <row r="9150" spans="36:311" x14ac:dyDescent="0.2">
      <c r="AJ9150" s="23"/>
      <c r="HH9150"/>
      <c r="IW9150" s="36"/>
      <c r="JI9150"/>
      <c r="JJ9150"/>
      <c r="KX9150" s="23"/>
      <c r="KY9150" s="23"/>
    </row>
    <row r="9151" spans="36:311" x14ac:dyDescent="0.2">
      <c r="AJ9151" s="23"/>
      <c r="HH9151"/>
      <c r="IW9151" s="36"/>
      <c r="JI9151"/>
      <c r="JJ9151"/>
      <c r="KX9151" s="23"/>
      <c r="KY9151" s="23"/>
    </row>
    <row r="9152" spans="36:311" x14ac:dyDescent="0.2">
      <c r="AJ9152" s="23"/>
      <c r="HH9152"/>
      <c r="IW9152" s="36"/>
      <c r="JI9152"/>
      <c r="JJ9152"/>
      <c r="KX9152" s="23"/>
      <c r="KY9152" s="23"/>
    </row>
    <row r="9153" spans="36:311" x14ac:dyDescent="0.2">
      <c r="AJ9153" s="23"/>
      <c r="HH9153"/>
      <c r="IW9153" s="36"/>
      <c r="JI9153"/>
      <c r="JJ9153"/>
      <c r="KX9153" s="23"/>
      <c r="KY9153" s="23"/>
    </row>
    <row r="9154" spans="36:311" x14ac:dyDescent="0.2">
      <c r="AJ9154" s="23"/>
      <c r="HH9154"/>
      <c r="IW9154" s="36"/>
      <c r="JI9154"/>
      <c r="JJ9154"/>
      <c r="KX9154" s="23"/>
      <c r="KY9154" s="23"/>
    </row>
    <row r="9155" spans="36:311" x14ac:dyDescent="0.2">
      <c r="AJ9155" s="23"/>
      <c r="HH9155"/>
      <c r="IW9155" s="36"/>
      <c r="JI9155"/>
      <c r="JJ9155"/>
      <c r="KX9155" s="23"/>
      <c r="KY9155" s="23"/>
    </row>
    <row r="9156" spans="36:311" x14ac:dyDescent="0.2">
      <c r="AJ9156" s="23"/>
      <c r="HH9156"/>
      <c r="IW9156" s="36"/>
      <c r="JI9156"/>
      <c r="JJ9156"/>
      <c r="KX9156" s="23"/>
      <c r="KY9156" s="23"/>
    </row>
    <row r="9157" spans="36:311" x14ac:dyDescent="0.2">
      <c r="AJ9157" s="23"/>
      <c r="HH9157"/>
      <c r="IW9157" s="36"/>
      <c r="JI9157"/>
      <c r="JJ9157"/>
      <c r="KX9157" s="23"/>
      <c r="KY9157" s="23"/>
    </row>
    <row r="9158" spans="36:311" x14ac:dyDescent="0.2">
      <c r="AJ9158" s="23"/>
      <c r="HH9158"/>
      <c r="IW9158" s="36"/>
      <c r="JI9158"/>
      <c r="JJ9158"/>
      <c r="KX9158" s="23"/>
      <c r="KY9158" s="23"/>
    </row>
    <row r="9159" spans="36:311" x14ac:dyDescent="0.2">
      <c r="AJ9159" s="23"/>
      <c r="HH9159"/>
      <c r="IW9159" s="36"/>
      <c r="JI9159"/>
      <c r="JJ9159"/>
      <c r="KX9159" s="23"/>
      <c r="KY9159" s="23"/>
    </row>
    <row r="9160" spans="36:311" x14ac:dyDescent="0.2">
      <c r="AJ9160" s="23"/>
      <c r="HH9160"/>
      <c r="IW9160" s="36"/>
      <c r="JI9160"/>
      <c r="JJ9160"/>
      <c r="KX9160" s="23"/>
      <c r="KY9160" s="23"/>
    </row>
    <row r="9161" spans="36:311" x14ac:dyDescent="0.2">
      <c r="AJ9161" s="23"/>
      <c r="HH9161"/>
      <c r="IW9161" s="36"/>
      <c r="JI9161"/>
      <c r="JJ9161"/>
      <c r="KX9161" s="23"/>
      <c r="KY9161" s="23"/>
    </row>
    <row r="9162" spans="36:311" x14ac:dyDescent="0.2">
      <c r="AJ9162" s="23"/>
      <c r="HH9162"/>
      <c r="IW9162" s="36"/>
      <c r="JI9162"/>
      <c r="JJ9162"/>
      <c r="KX9162" s="23"/>
      <c r="KY9162" s="23"/>
    </row>
    <row r="9163" spans="36:311" x14ac:dyDescent="0.2">
      <c r="AJ9163" s="23"/>
      <c r="HH9163"/>
      <c r="IW9163" s="36"/>
      <c r="JI9163"/>
      <c r="JJ9163"/>
      <c r="KX9163" s="23"/>
      <c r="KY9163" s="23"/>
    </row>
    <row r="9164" spans="36:311" x14ac:dyDescent="0.2">
      <c r="AJ9164" s="23"/>
      <c r="HH9164"/>
      <c r="IW9164" s="36"/>
      <c r="JI9164"/>
      <c r="JJ9164"/>
      <c r="KX9164" s="23"/>
      <c r="KY9164" s="23"/>
    </row>
    <row r="9165" spans="36:311" x14ac:dyDescent="0.2">
      <c r="AJ9165" s="23"/>
      <c r="HH9165"/>
      <c r="IW9165" s="36"/>
      <c r="JI9165"/>
      <c r="JJ9165"/>
      <c r="KX9165" s="23"/>
      <c r="KY9165" s="23"/>
    </row>
    <row r="9166" spans="36:311" x14ac:dyDescent="0.2">
      <c r="AJ9166" s="23"/>
      <c r="HH9166"/>
      <c r="IW9166" s="36"/>
      <c r="JI9166"/>
      <c r="JJ9166"/>
      <c r="KX9166" s="23"/>
      <c r="KY9166" s="23"/>
    </row>
    <row r="9167" spans="36:311" x14ac:dyDescent="0.2">
      <c r="AJ9167" s="23"/>
      <c r="HH9167"/>
      <c r="IW9167" s="36"/>
      <c r="JI9167"/>
      <c r="JJ9167"/>
      <c r="KX9167" s="23"/>
      <c r="KY9167" s="23"/>
    </row>
    <row r="9168" spans="36:311" x14ac:dyDescent="0.2">
      <c r="AJ9168" s="23"/>
      <c r="HH9168"/>
      <c r="IW9168" s="36"/>
      <c r="JI9168"/>
      <c r="JJ9168"/>
      <c r="KX9168" s="23"/>
      <c r="KY9168" s="23"/>
    </row>
    <row r="9169" spans="36:311" x14ac:dyDescent="0.2">
      <c r="AJ9169" s="23"/>
      <c r="HH9169"/>
      <c r="IW9169" s="36"/>
      <c r="JI9169"/>
      <c r="JJ9169"/>
      <c r="KX9169" s="23"/>
      <c r="KY9169" s="23"/>
    </row>
    <row r="9170" spans="36:311" x14ac:dyDescent="0.2">
      <c r="AJ9170" s="23"/>
      <c r="HH9170"/>
      <c r="IW9170" s="36"/>
      <c r="JI9170"/>
      <c r="JJ9170"/>
      <c r="KX9170" s="23"/>
      <c r="KY9170" s="23"/>
    </row>
    <row r="9171" spans="36:311" x14ac:dyDescent="0.2">
      <c r="AJ9171" s="23"/>
      <c r="HH9171"/>
      <c r="IW9171" s="36"/>
      <c r="JI9171"/>
      <c r="JJ9171"/>
      <c r="KX9171" s="23"/>
      <c r="KY9171" s="23"/>
    </row>
    <row r="9172" spans="36:311" x14ac:dyDescent="0.2">
      <c r="AJ9172" s="23"/>
      <c r="HH9172"/>
      <c r="IW9172" s="36"/>
      <c r="JI9172"/>
      <c r="JJ9172"/>
      <c r="KX9172" s="23"/>
      <c r="KY9172" s="23"/>
    </row>
    <row r="9173" spans="36:311" x14ac:dyDescent="0.2">
      <c r="AJ9173" s="23"/>
      <c r="HH9173"/>
      <c r="IW9173" s="36"/>
      <c r="JI9173"/>
      <c r="JJ9173"/>
      <c r="KX9173" s="23"/>
      <c r="KY9173" s="23"/>
    </row>
    <row r="9174" spans="36:311" x14ac:dyDescent="0.2">
      <c r="AJ9174" s="23"/>
      <c r="HH9174"/>
      <c r="IW9174" s="36"/>
      <c r="JI9174"/>
      <c r="JJ9174"/>
      <c r="KX9174" s="23"/>
      <c r="KY9174" s="23"/>
    </row>
    <row r="9175" spans="36:311" x14ac:dyDescent="0.2">
      <c r="AJ9175" s="23"/>
      <c r="HH9175"/>
      <c r="IW9175" s="36"/>
      <c r="JI9175"/>
      <c r="JJ9175"/>
      <c r="KX9175" s="23"/>
      <c r="KY9175" s="23"/>
    </row>
    <row r="9176" spans="36:311" x14ac:dyDescent="0.2">
      <c r="AJ9176" s="23"/>
      <c r="HH9176"/>
      <c r="IW9176" s="36"/>
      <c r="JI9176"/>
      <c r="JJ9176"/>
      <c r="KX9176" s="23"/>
      <c r="KY9176" s="23"/>
    </row>
    <row r="9177" spans="36:311" x14ac:dyDescent="0.2">
      <c r="AJ9177" s="23"/>
      <c r="HH9177"/>
      <c r="IW9177" s="36"/>
      <c r="JI9177"/>
      <c r="JJ9177"/>
      <c r="KX9177" s="23"/>
      <c r="KY9177" s="23"/>
    </row>
    <row r="9178" spans="36:311" x14ac:dyDescent="0.2">
      <c r="AJ9178" s="23"/>
      <c r="HH9178"/>
      <c r="IW9178" s="36"/>
      <c r="JI9178"/>
      <c r="JJ9178"/>
      <c r="KX9178" s="23"/>
      <c r="KY9178" s="23"/>
    </row>
    <row r="9179" spans="36:311" x14ac:dyDescent="0.2">
      <c r="AJ9179" s="23"/>
      <c r="HH9179"/>
      <c r="IW9179" s="36"/>
      <c r="JI9179"/>
      <c r="JJ9179"/>
      <c r="KX9179" s="23"/>
      <c r="KY9179" s="23"/>
    </row>
    <row r="9180" spans="36:311" x14ac:dyDescent="0.2">
      <c r="AJ9180" s="23"/>
      <c r="HH9180"/>
      <c r="IW9180" s="36"/>
      <c r="JI9180"/>
      <c r="JJ9180"/>
      <c r="KX9180" s="23"/>
      <c r="KY9180" s="23"/>
    </row>
    <row r="9181" spans="36:311" x14ac:dyDescent="0.2">
      <c r="AJ9181" s="23"/>
      <c r="HH9181"/>
      <c r="IW9181" s="36"/>
      <c r="JI9181"/>
      <c r="JJ9181"/>
      <c r="KX9181" s="23"/>
      <c r="KY9181" s="23"/>
    </row>
    <row r="9182" spans="36:311" x14ac:dyDescent="0.2">
      <c r="AJ9182" s="23"/>
      <c r="HH9182"/>
      <c r="IW9182" s="36"/>
      <c r="JI9182"/>
      <c r="JJ9182"/>
      <c r="KX9182" s="23"/>
      <c r="KY9182" s="23"/>
    </row>
    <row r="9183" spans="36:311" x14ac:dyDescent="0.2">
      <c r="AJ9183" s="23"/>
      <c r="HH9183"/>
      <c r="IW9183" s="36"/>
      <c r="JI9183"/>
      <c r="JJ9183"/>
      <c r="KX9183" s="23"/>
      <c r="KY9183" s="23"/>
    </row>
    <row r="9184" spans="36:311" x14ac:dyDescent="0.2">
      <c r="AJ9184" s="23"/>
      <c r="HH9184"/>
      <c r="IW9184" s="36"/>
      <c r="JI9184"/>
      <c r="JJ9184"/>
      <c r="KX9184" s="23"/>
      <c r="KY9184" s="23"/>
    </row>
    <row r="9185" spans="36:311" x14ac:dyDescent="0.2">
      <c r="AJ9185" s="23"/>
      <c r="HH9185"/>
      <c r="IW9185" s="36"/>
      <c r="JI9185"/>
      <c r="JJ9185"/>
      <c r="KX9185" s="23"/>
      <c r="KY9185" s="23"/>
    </row>
    <row r="9186" spans="36:311" x14ac:dyDescent="0.2">
      <c r="AJ9186" s="23"/>
      <c r="HH9186"/>
      <c r="IW9186" s="36"/>
      <c r="JI9186"/>
      <c r="JJ9186"/>
      <c r="KX9186" s="23"/>
      <c r="KY9186" s="23"/>
    </row>
    <row r="9187" spans="36:311" x14ac:dyDescent="0.2">
      <c r="AJ9187" s="23"/>
      <c r="HH9187"/>
      <c r="IW9187" s="36"/>
      <c r="JI9187"/>
      <c r="JJ9187"/>
      <c r="KX9187" s="23"/>
      <c r="KY9187" s="23"/>
    </row>
    <row r="9188" spans="36:311" x14ac:dyDescent="0.2">
      <c r="AJ9188" s="23"/>
      <c r="HH9188"/>
      <c r="IW9188" s="36"/>
      <c r="JI9188"/>
      <c r="JJ9188"/>
      <c r="KX9188" s="23"/>
      <c r="KY9188" s="23"/>
    </row>
    <row r="9189" spans="36:311" x14ac:dyDescent="0.2">
      <c r="AJ9189" s="23"/>
      <c r="HH9189"/>
      <c r="IW9189" s="36"/>
      <c r="JI9189"/>
      <c r="JJ9189"/>
      <c r="KX9189" s="23"/>
      <c r="KY9189" s="23"/>
    </row>
    <row r="9190" spans="36:311" x14ac:dyDescent="0.2">
      <c r="AJ9190" s="23"/>
      <c r="HH9190"/>
      <c r="IW9190" s="36"/>
      <c r="JI9190"/>
      <c r="JJ9190"/>
      <c r="KX9190" s="23"/>
      <c r="KY9190" s="23"/>
    </row>
    <row r="9191" spans="36:311" x14ac:dyDescent="0.2">
      <c r="AJ9191" s="23"/>
      <c r="HH9191"/>
      <c r="IW9191" s="36"/>
      <c r="JI9191"/>
      <c r="JJ9191"/>
      <c r="KX9191" s="23"/>
      <c r="KY9191" s="23"/>
    </row>
    <row r="9192" spans="36:311" x14ac:dyDescent="0.2">
      <c r="AJ9192" s="23"/>
      <c r="HH9192"/>
      <c r="IW9192" s="36"/>
      <c r="JI9192"/>
      <c r="JJ9192"/>
      <c r="KX9192" s="23"/>
      <c r="KY9192" s="23"/>
    </row>
    <row r="9193" spans="36:311" x14ac:dyDescent="0.2">
      <c r="AJ9193" s="23"/>
      <c r="HH9193"/>
      <c r="IW9193" s="36"/>
      <c r="JI9193"/>
      <c r="JJ9193"/>
      <c r="KX9193" s="23"/>
      <c r="KY9193" s="23"/>
    </row>
    <row r="9194" spans="36:311" x14ac:dyDescent="0.2">
      <c r="AJ9194" s="23"/>
      <c r="HH9194"/>
      <c r="IW9194" s="36"/>
      <c r="JI9194"/>
      <c r="JJ9194"/>
      <c r="KX9194" s="23"/>
      <c r="KY9194" s="23"/>
    </row>
    <row r="9195" spans="36:311" x14ac:dyDescent="0.2">
      <c r="AJ9195" s="23"/>
      <c r="HH9195"/>
      <c r="IW9195" s="36"/>
      <c r="JI9195"/>
      <c r="JJ9195"/>
      <c r="KX9195" s="23"/>
      <c r="KY9195" s="23"/>
    </row>
    <row r="9196" spans="36:311" x14ac:dyDescent="0.2">
      <c r="AJ9196" s="23"/>
      <c r="HH9196"/>
      <c r="IW9196" s="36"/>
      <c r="JI9196"/>
      <c r="JJ9196"/>
      <c r="KX9196" s="23"/>
      <c r="KY9196" s="23"/>
    </row>
    <row r="9197" spans="36:311" x14ac:dyDescent="0.2">
      <c r="AJ9197" s="23"/>
      <c r="HH9197"/>
      <c r="IW9197" s="36"/>
      <c r="JI9197"/>
      <c r="JJ9197"/>
      <c r="KX9197" s="23"/>
      <c r="KY9197" s="23"/>
    </row>
    <row r="9198" spans="36:311" x14ac:dyDescent="0.2">
      <c r="AJ9198" s="23"/>
      <c r="HH9198"/>
      <c r="IW9198" s="36"/>
      <c r="JI9198"/>
      <c r="JJ9198"/>
      <c r="KX9198" s="23"/>
      <c r="KY9198" s="23"/>
    </row>
    <row r="9199" spans="36:311" x14ac:dyDescent="0.2">
      <c r="AJ9199" s="23"/>
      <c r="HH9199"/>
      <c r="IW9199" s="36"/>
      <c r="JI9199"/>
      <c r="JJ9199"/>
      <c r="KX9199" s="23"/>
      <c r="KY9199" s="23"/>
    </row>
    <row r="9200" spans="36:311" x14ac:dyDescent="0.2">
      <c r="AJ9200" s="23"/>
      <c r="HH9200"/>
      <c r="IW9200" s="36"/>
      <c r="JI9200"/>
      <c r="JJ9200"/>
      <c r="KX9200" s="23"/>
      <c r="KY9200" s="23"/>
    </row>
    <row r="9201" spans="36:311" x14ac:dyDescent="0.2">
      <c r="AJ9201" s="23"/>
      <c r="HH9201"/>
      <c r="IW9201" s="36"/>
      <c r="JI9201"/>
      <c r="JJ9201"/>
      <c r="KX9201" s="23"/>
      <c r="KY9201" s="23"/>
    </row>
    <row r="9202" spans="36:311" x14ac:dyDescent="0.2">
      <c r="AJ9202" s="23"/>
      <c r="HH9202"/>
      <c r="IW9202" s="36"/>
      <c r="JI9202"/>
      <c r="JJ9202"/>
      <c r="KX9202" s="23"/>
      <c r="KY9202" s="23"/>
    </row>
    <row r="9203" spans="36:311" x14ac:dyDescent="0.2">
      <c r="AJ9203" s="23"/>
      <c r="HH9203"/>
      <c r="IW9203" s="36"/>
      <c r="JI9203"/>
      <c r="JJ9203"/>
      <c r="KX9203" s="23"/>
      <c r="KY9203" s="23"/>
    </row>
    <row r="9204" spans="36:311" x14ac:dyDescent="0.2">
      <c r="AJ9204" s="23"/>
      <c r="HH9204"/>
      <c r="IW9204" s="36"/>
      <c r="JI9204"/>
      <c r="JJ9204"/>
      <c r="KX9204" s="23"/>
      <c r="KY9204" s="23"/>
    </row>
    <row r="9205" spans="36:311" x14ac:dyDescent="0.2">
      <c r="AJ9205" s="23"/>
      <c r="HH9205"/>
      <c r="IW9205" s="36"/>
      <c r="JI9205"/>
      <c r="JJ9205"/>
      <c r="KX9205" s="23"/>
      <c r="KY9205" s="23"/>
    </row>
    <row r="9206" spans="36:311" x14ac:dyDescent="0.2">
      <c r="AJ9206" s="23"/>
      <c r="HH9206"/>
      <c r="IW9206" s="36"/>
      <c r="JI9206"/>
      <c r="JJ9206"/>
      <c r="KX9206" s="23"/>
      <c r="KY9206" s="23"/>
    </row>
    <row r="9207" spans="36:311" x14ac:dyDescent="0.2">
      <c r="AJ9207" s="23"/>
      <c r="HH9207"/>
      <c r="IW9207" s="36"/>
      <c r="JI9207"/>
      <c r="JJ9207"/>
      <c r="KX9207" s="23"/>
      <c r="KY9207" s="23"/>
    </row>
    <row r="9208" spans="36:311" x14ac:dyDescent="0.2">
      <c r="AJ9208" s="23"/>
      <c r="HH9208"/>
      <c r="IW9208" s="36"/>
      <c r="JI9208"/>
      <c r="JJ9208"/>
      <c r="KX9208" s="23"/>
      <c r="KY9208" s="23"/>
    </row>
    <row r="9209" spans="36:311" x14ac:dyDescent="0.2">
      <c r="AJ9209" s="23"/>
      <c r="HH9209"/>
      <c r="IW9209" s="36"/>
      <c r="JI9209"/>
      <c r="JJ9209"/>
      <c r="KX9209" s="23"/>
      <c r="KY9209" s="23"/>
    </row>
    <row r="9210" spans="36:311" x14ac:dyDescent="0.2">
      <c r="AJ9210" s="23"/>
      <c r="HH9210"/>
      <c r="IW9210" s="36"/>
      <c r="JI9210"/>
      <c r="JJ9210"/>
      <c r="KX9210" s="23"/>
      <c r="KY9210" s="23"/>
    </row>
    <row r="9211" spans="36:311" x14ac:dyDescent="0.2">
      <c r="AJ9211" s="23"/>
      <c r="HH9211"/>
      <c r="IW9211" s="36"/>
      <c r="JI9211"/>
      <c r="JJ9211"/>
      <c r="KX9211" s="23"/>
      <c r="KY9211" s="23"/>
    </row>
    <row r="9212" spans="36:311" x14ac:dyDescent="0.2">
      <c r="AJ9212" s="23"/>
      <c r="HH9212"/>
      <c r="IW9212" s="36"/>
      <c r="JI9212"/>
      <c r="JJ9212"/>
      <c r="KX9212" s="23"/>
      <c r="KY9212" s="23"/>
    </row>
    <row r="9213" spans="36:311" x14ac:dyDescent="0.2">
      <c r="AJ9213" s="23"/>
      <c r="HH9213"/>
      <c r="IW9213" s="36"/>
      <c r="JI9213"/>
      <c r="JJ9213"/>
      <c r="KX9213" s="23"/>
      <c r="KY9213" s="23"/>
    </row>
    <row r="9214" spans="36:311" x14ac:dyDescent="0.2">
      <c r="AJ9214" s="23"/>
      <c r="HH9214"/>
      <c r="IW9214" s="36"/>
      <c r="JI9214"/>
      <c r="JJ9214"/>
      <c r="KX9214" s="23"/>
      <c r="KY9214" s="23"/>
    </row>
    <row r="9215" spans="36:311" x14ac:dyDescent="0.2">
      <c r="AJ9215" s="23"/>
      <c r="HH9215"/>
      <c r="IW9215" s="36"/>
      <c r="JI9215"/>
      <c r="JJ9215"/>
      <c r="KX9215" s="23"/>
      <c r="KY9215" s="23"/>
    </row>
    <row r="9216" spans="36:311" x14ac:dyDescent="0.2">
      <c r="AJ9216" s="23"/>
      <c r="HH9216"/>
      <c r="IW9216" s="36"/>
      <c r="JI9216"/>
      <c r="JJ9216"/>
      <c r="KX9216" s="23"/>
      <c r="KY9216" s="23"/>
    </row>
    <row r="9217" spans="36:311" x14ac:dyDescent="0.2">
      <c r="AJ9217" s="23"/>
      <c r="HH9217"/>
      <c r="IW9217" s="36"/>
      <c r="JI9217"/>
      <c r="JJ9217"/>
      <c r="KX9217" s="23"/>
      <c r="KY9217" s="23"/>
    </row>
    <row r="9218" spans="36:311" x14ac:dyDescent="0.2">
      <c r="AJ9218" s="23"/>
      <c r="HH9218"/>
      <c r="IW9218" s="36"/>
      <c r="JI9218"/>
      <c r="JJ9218"/>
      <c r="KX9218" s="23"/>
      <c r="KY9218" s="23"/>
    </row>
    <row r="9219" spans="36:311" x14ac:dyDescent="0.2">
      <c r="AJ9219" s="23"/>
      <c r="HH9219"/>
      <c r="IW9219" s="36"/>
      <c r="JI9219"/>
      <c r="JJ9219"/>
      <c r="KX9219" s="23"/>
      <c r="KY9219" s="23"/>
    </row>
    <row r="9220" spans="36:311" x14ac:dyDescent="0.2">
      <c r="AJ9220" s="23"/>
      <c r="HH9220"/>
      <c r="IW9220" s="36"/>
      <c r="JI9220"/>
      <c r="JJ9220"/>
      <c r="KX9220" s="23"/>
      <c r="KY9220" s="23"/>
    </row>
    <row r="9221" spans="36:311" x14ac:dyDescent="0.2">
      <c r="AJ9221" s="23"/>
      <c r="HH9221"/>
      <c r="IW9221" s="36"/>
      <c r="JI9221"/>
      <c r="JJ9221"/>
      <c r="KX9221" s="23"/>
      <c r="KY9221" s="23"/>
    </row>
    <row r="9222" spans="36:311" x14ac:dyDescent="0.2">
      <c r="AJ9222" s="23"/>
      <c r="HH9222"/>
      <c r="IW9222" s="36"/>
      <c r="JI9222"/>
      <c r="JJ9222"/>
      <c r="KX9222" s="23"/>
      <c r="KY9222" s="23"/>
    </row>
    <row r="9223" spans="36:311" x14ac:dyDescent="0.2">
      <c r="AJ9223" s="23"/>
      <c r="HH9223"/>
      <c r="IW9223" s="36"/>
      <c r="JI9223"/>
      <c r="JJ9223"/>
      <c r="KX9223" s="23"/>
      <c r="KY9223" s="23"/>
    </row>
    <row r="9224" spans="36:311" x14ac:dyDescent="0.2">
      <c r="AJ9224" s="23"/>
      <c r="HH9224"/>
      <c r="IW9224" s="36"/>
      <c r="JI9224"/>
      <c r="JJ9224"/>
      <c r="KX9224" s="23"/>
      <c r="KY9224" s="23"/>
    </row>
    <row r="9225" spans="36:311" x14ac:dyDescent="0.2">
      <c r="AJ9225" s="23"/>
      <c r="HH9225"/>
      <c r="IW9225" s="36"/>
      <c r="JI9225"/>
      <c r="JJ9225"/>
      <c r="KX9225" s="23"/>
      <c r="KY9225" s="23"/>
    </row>
    <row r="9226" spans="36:311" x14ac:dyDescent="0.2">
      <c r="AJ9226" s="23"/>
      <c r="HH9226"/>
      <c r="IW9226" s="36"/>
      <c r="JI9226"/>
      <c r="JJ9226"/>
      <c r="KX9226" s="23"/>
      <c r="KY9226" s="23"/>
    </row>
    <row r="9227" spans="36:311" x14ac:dyDescent="0.2">
      <c r="AJ9227" s="23"/>
      <c r="HH9227"/>
      <c r="IW9227" s="36"/>
      <c r="JI9227"/>
      <c r="JJ9227"/>
      <c r="KX9227" s="23"/>
      <c r="KY9227" s="23"/>
    </row>
    <row r="9228" spans="36:311" x14ac:dyDescent="0.2">
      <c r="AJ9228" s="23"/>
      <c r="HH9228"/>
      <c r="IW9228" s="36"/>
      <c r="JI9228"/>
      <c r="JJ9228"/>
      <c r="KX9228" s="23"/>
      <c r="KY9228" s="23"/>
    </row>
    <row r="9229" spans="36:311" x14ac:dyDescent="0.2">
      <c r="AJ9229" s="23"/>
      <c r="HH9229"/>
      <c r="IW9229" s="36"/>
      <c r="JI9229"/>
      <c r="JJ9229"/>
      <c r="KX9229" s="23"/>
      <c r="KY9229" s="23"/>
    </row>
    <row r="9230" spans="36:311" x14ac:dyDescent="0.2">
      <c r="AJ9230" s="23"/>
      <c r="HH9230"/>
      <c r="IW9230" s="36"/>
      <c r="JI9230"/>
      <c r="JJ9230"/>
      <c r="KX9230" s="23"/>
      <c r="KY9230" s="23"/>
    </row>
    <row r="9231" spans="36:311" x14ac:dyDescent="0.2">
      <c r="AJ9231" s="23"/>
      <c r="HH9231"/>
      <c r="IW9231" s="36"/>
      <c r="JI9231"/>
      <c r="JJ9231"/>
      <c r="KX9231" s="23"/>
      <c r="KY9231" s="23"/>
    </row>
    <row r="9232" spans="36:311" x14ac:dyDescent="0.2">
      <c r="AJ9232" s="23"/>
      <c r="HH9232"/>
      <c r="IW9232" s="36"/>
      <c r="JI9232"/>
      <c r="JJ9232"/>
      <c r="KX9232" s="23"/>
      <c r="KY9232" s="23"/>
    </row>
    <row r="9233" spans="36:311" x14ac:dyDescent="0.2">
      <c r="AJ9233" s="23"/>
      <c r="HH9233"/>
      <c r="IW9233" s="36"/>
      <c r="JI9233"/>
      <c r="JJ9233"/>
      <c r="KX9233" s="23"/>
      <c r="KY9233" s="23"/>
    </row>
    <row r="9234" spans="36:311" x14ac:dyDescent="0.2">
      <c r="AJ9234" s="23"/>
      <c r="HH9234"/>
      <c r="IW9234" s="36"/>
      <c r="JI9234"/>
      <c r="JJ9234"/>
      <c r="KX9234" s="23"/>
      <c r="KY9234" s="23"/>
    </row>
    <row r="9235" spans="36:311" x14ac:dyDescent="0.2">
      <c r="AJ9235" s="23"/>
      <c r="HH9235"/>
      <c r="IW9235" s="36"/>
      <c r="JI9235"/>
      <c r="JJ9235"/>
      <c r="KX9235" s="23"/>
      <c r="KY9235" s="23"/>
    </row>
    <row r="9236" spans="36:311" x14ac:dyDescent="0.2">
      <c r="AJ9236" s="23"/>
      <c r="HH9236"/>
      <c r="IW9236" s="36"/>
      <c r="JI9236"/>
      <c r="JJ9236"/>
      <c r="KX9236" s="23"/>
      <c r="KY9236" s="23"/>
    </row>
    <row r="9237" spans="36:311" x14ac:dyDescent="0.2">
      <c r="AJ9237" s="23"/>
      <c r="HH9237"/>
      <c r="IW9237" s="36"/>
      <c r="JI9237"/>
      <c r="JJ9237"/>
      <c r="KX9237" s="23"/>
      <c r="KY9237" s="23"/>
    </row>
    <row r="9238" spans="36:311" x14ac:dyDescent="0.2">
      <c r="AJ9238" s="23"/>
      <c r="HH9238"/>
      <c r="IW9238" s="36"/>
      <c r="JI9238"/>
      <c r="JJ9238"/>
      <c r="KX9238" s="23"/>
      <c r="KY9238" s="23"/>
    </row>
    <row r="9239" spans="36:311" x14ac:dyDescent="0.2">
      <c r="AJ9239" s="23"/>
      <c r="HH9239"/>
      <c r="IW9239" s="36"/>
      <c r="JI9239"/>
      <c r="JJ9239"/>
      <c r="KX9239" s="23"/>
      <c r="KY9239" s="23"/>
    </row>
    <row r="9240" spans="36:311" x14ac:dyDescent="0.2">
      <c r="AJ9240" s="23"/>
      <c r="HH9240"/>
      <c r="IW9240" s="36"/>
      <c r="JI9240"/>
      <c r="JJ9240"/>
      <c r="KX9240" s="23"/>
      <c r="KY9240" s="23"/>
    </row>
    <row r="9241" spans="36:311" x14ac:dyDescent="0.2">
      <c r="AJ9241" s="23"/>
      <c r="HH9241"/>
      <c r="IW9241" s="36"/>
      <c r="JI9241"/>
      <c r="JJ9241"/>
      <c r="KX9241" s="23"/>
      <c r="KY9241" s="23"/>
    </row>
    <row r="9242" spans="36:311" x14ac:dyDescent="0.2">
      <c r="AJ9242" s="23"/>
      <c r="HH9242"/>
      <c r="IW9242" s="36"/>
      <c r="JI9242"/>
      <c r="JJ9242"/>
      <c r="KX9242" s="23"/>
      <c r="KY9242" s="23"/>
    </row>
    <row r="9243" spans="36:311" x14ac:dyDescent="0.2">
      <c r="AJ9243" s="23"/>
      <c r="HH9243"/>
      <c r="IW9243" s="36"/>
      <c r="JI9243"/>
      <c r="JJ9243"/>
      <c r="KX9243" s="23"/>
      <c r="KY9243" s="23"/>
    </row>
    <row r="9244" spans="36:311" x14ac:dyDescent="0.2">
      <c r="AJ9244" s="23"/>
      <c r="HH9244"/>
      <c r="IW9244" s="36"/>
      <c r="JI9244"/>
      <c r="JJ9244"/>
      <c r="KX9244" s="23"/>
      <c r="KY9244" s="23"/>
    </row>
    <row r="9245" spans="36:311" x14ac:dyDescent="0.2">
      <c r="AJ9245" s="23"/>
      <c r="HH9245"/>
      <c r="IW9245" s="36"/>
      <c r="JI9245"/>
      <c r="JJ9245"/>
      <c r="KX9245" s="23"/>
      <c r="KY9245" s="23"/>
    </row>
    <row r="9246" spans="36:311" x14ac:dyDescent="0.2">
      <c r="AJ9246" s="23"/>
      <c r="HH9246"/>
      <c r="IW9246" s="36"/>
      <c r="JI9246"/>
      <c r="JJ9246"/>
      <c r="KX9246" s="23"/>
      <c r="KY9246" s="23"/>
    </row>
    <row r="9247" spans="36:311" x14ac:dyDescent="0.2">
      <c r="AJ9247" s="23"/>
      <c r="HH9247"/>
      <c r="IW9247" s="36"/>
      <c r="JI9247"/>
      <c r="JJ9247"/>
      <c r="KX9247" s="23"/>
      <c r="KY9247" s="23"/>
    </row>
    <row r="9248" spans="36:311" x14ac:dyDescent="0.2">
      <c r="AJ9248" s="23"/>
      <c r="HH9248"/>
      <c r="IW9248" s="36"/>
      <c r="JI9248"/>
      <c r="JJ9248"/>
      <c r="KX9248" s="23"/>
      <c r="KY9248" s="23"/>
    </row>
    <row r="9249" spans="36:311" x14ac:dyDescent="0.2">
      <c r="AJ9249" s="23"/>
      <c r="HH9249"/>
      <c r="IW9249" s="36"/>
      <c r="JI9249"/>
      <c r="JJ9249"/>
      <c r="KX9249" s="23"/>
      <c r="KY9249" s="23"/>
    </row>
    <row r="9250" spans="36:311" x14ac:dyDescent="0.2">
      <c r="AJ9250" s="23"/>
      <c r="HH9250"/>
      <c r="IW9250" s="36"/>
      <c r="JI9250"/>
      <c r="JJ9250"/>
      <c r="KX9250" s="23"/>
      <c r="KY9250" s="23"/>
    </row>
    <row r="9251" spans="36:311" x14ac:dyDescent="0.2">
      <c r="AJ9251" s="23"/>
      <c r="HH9251"/>
      <c r="IW9251" s="36"/>
      <c r="JI9251"/>
      <c r="JJ9251"/>
      <c r="KX9251" s="23"/>
      <c r="KY9251" s="23"/>
    </row>
    <row r="9252" spans="36:311" x14ac:dyDescent="0.2">
      <c r="AJ9252" s="23"/>
      <c r="HH9252"/>
      <c r="IW9252" s="36"/>
      <c r="JI9252"/>
      <c r="JJ9252"/>
      <c r="KX9252" s="23"/>
      <c r="KY9252" s="23"/>
    </row>
    <row r="9253" spans="36:311" x14ac:dyDescent="0.2">
      <c r="AJ9253" s="23"/>
      <c r="HH9253"/>
      <c r="IW9253" s="36"/>
      <c r="JI9253"/>
      <c r="JJ9253"/>
      <c r="KX9253" s="23"/>
      <c r="KY9253" s="23"/>
    </row>
    <row r="9254" spans="36:311" x14ac:dyDescent="0.2">
      <c r="AJ9254" s="23"/>
      <c r="HH9254"/>
      <c r="IW9254" s="36"/>
      <c r="JI9254"/>
      <c r="JJ9254"/>
      <c r="KX9254" s="23"/>
      <c r="KY9254" s="23"/>
    </row>
    <row r="9255" spans="36:311" x14ac:dyDescent="0.2">
      <c r="AJ9255" s="23"/>
      <c r="HH9255"/>
      <c r="IW9255" s="36"/>
      <c r="JI9255"/>
      <c r="JJ9255"/>
      <c r="KX9255" s="23"/>
      <c r="KY9255" s="23"/>
    </row>
    <row r="9256" spans="36:311" x14ac:dyDescent="0.2">
      <c r="AJ9256" s="23"/>
      <c r="HH9256"/>
      <c r="IW9256" s="36"/>
      <c r="JI9256"/>
      <c r="JJ9256"/>
      <c r="KX9256" s="23"/>
      <c r="KY9256" s="23"/>
    </row>
    <row r="9257" spans="36:311" x14ac:dyDescent="0.2">
      <c r="AJ9257" s="23"/>
      <c r="HH9257"/>
      <c r="IW9257" s="36"/>
      <c r="JI9257"/>
      <c r="JJ9257"/>
      <c r="KX9257" s="23"/>
      <c r="KY9257" s="23"/>
    </row>
    <row r="9258" spans="36:311" x14ac:dyDescent="0.2">
      <c r="AJ9258" s="23"/>
      <c r="HH9258"/>
      <c r="IW9258" s="36"/>
      <c r="JI9258"/>
      <c r="JJ9258"/>
      <c r="KX9258" s="23"/>
      <c r="KY9258" s="23"/>
    </row>
    <row r="9259" spans="36:311" x14ac:dyDescent="0.2">
      <c r="AJ9259" s="23"/>
      <c r="HH9259"/>
      <c r="IW9259" s="36"/>
      <c r="JI9259"/>
      <c r="JJ9259"/>
      <c r="KX9259" s="23"/>
      <c r="KY9259" s="23"/>
    </row>
    <row r="9260" spans="36:311" x14ac:dyDescent="0.2">
      <c r="AJ9260" s="23"/>
      <c r="HH9260"/>
      <c r="IW9260" s="36"/>
      <c r="JI9260"/>
      <c r="JJ9260"/>
      <c r="KX9260" s="23"/>
      <c r="KY9260" s="23"/>
    </row>
    <row r="9261" spans="36:311" x14ac:dyDescent="0.2">
      <c r="AJ9261" s="23"/>
      <c r="HH9261"/>
      <c r="IW9261" s="36"/>
      <c r="JI9261"/>
      <c r="JJ9261"/>
      <c r="KX9261" s="23"/>
      <c r="KY9261" s="23"/>
    </row>
    <row r="9262" spans="36:311" x14ac:dyDescent="0.2">
      <c r="AJ9262" s="23"/>
      <c r="HH9262"/>
      <c r="IW9262" s="36"/>
      <c r="JI9262"/>
      <c r="JJ9262"/>
      <c r="KX9262" s="23"/>
      <c r="KY9262" s="23"/>
    </row>
    <row r="9263" spans="36:311" x14ac:dyDescent="0.2">
      <c r="AJ9263" s="23"/>
      <c r="HH9263"/>
      <c r="IW9263" s="36"/>
      <c r="JI9263"/>
      <c r="JJ9263"/>
      <c r="KX9263" s="23"/>
      <c r="KY9263" s="23"/>
    </row>
    <row r="9264" spans="36:311" x14ac:dyDescent="0.2">
      <c r="AJ9264" s="23"/>
      <c r="HH9264"/>
      <c r="IW9264" s="36"/>
      <c r="JI9264"/>
      <c r="JJ9264"/>
      <c r="KX9264" s="23"/>
      <c r="KY9264" s="23"/>
    </row>
    <row r="9265" spans="36:311" x14ac:dyDescent="0.2">
      <c r="AJ9265" s="23"/>
      <c r="HH9265"/>
      <c r="IW9265" s="36"/>
      <c r="JI9265"/>
      <c r="JJ9265"/>
      <c r="KX9265" s="23"/>
      <c r="KY9265" s="23"/>
    </row>
    <row r="9266" spans="36:311" x14ac:dyDescent="0.2">
      <c r="AJ9266" s="23"/>
      <c r="HH9266"/>
      <c r="IW9266" s="36"/>
      <c r="JI9266"/>
      <c r="JJ9266"/>
      <c r="KX9266" s="23"/>
      <c r="KY9266" s="23"/>
    </row>
    <row r="9267" spans="36:311" x14ac:dyDescent="0.2">
      <c r="AJ9267" s="23"/>
      <c r="HH9267"/>
      <c r="IW9267" s="36"/>
      <c r="JI9267"/>
      <c r="JJ9267"/>
      <c r="KX9267" s="23"/>
      <c r="KY9267" s="23"/>
    </row>
    <row r="9268" spans="36:311" x14ac:dyDescent="0.2">
      <c r="AJ9268" s="23"/>
      <c r="HH9268"/>
      <c r="IW9268" s="36"/>
      <c r="JI9268"/>
      <c r="JJ9268"/>
      <c r="KX9268" s="23"/>
      <c r="KY9268" s="23"/>
    </row>
    <row r="9269" spans="36:311" x14ac:dyDescent="0.2">
      <c r="AJ9269" s="23"/>
      <c r="HH9269"/>
      <c r="IW9269" s="36"/>
      <c r="JI9269"/>
      <c r="JJ9269"/>
      <c r="KX9269" s="23"/>
      <c r="KY9269" s="23"/>
    </row>
    <row r="9270" spans="36:311" x14ac:dyDescent="0.2">
      <c r="AJ9270" s="23"/>
      <c r="HH9270"/>
      <c r="IW9270" s="36"/>
      <c r="JI9270"/>
      <c r="JJ9270"/>
      <c r="KX9270" s="23"/>
      <c r="KY9270" s="23"/>
    </row>
    <row r="9271" spans="36:311" x14ac:dyDescent="0.2">
      <c r="AJ9271" s="23"/>
      <c r="HH9271"/>
      <c r="IW9271" s="36"/>
      <c r="JI9271"/>
      <c r="JJ9271"/>
      <c r="KX9271" s="23"/>
      <c r="KY9271" s="23"/>
    </row>
    <row r="9272" spans="36:311" x14ac:dyDescent="0.2">
      <c r="AJ9272" s="23"/>
      <c r="HH9272"/>
      <c r="IW9272" s="36"/>
      <c r="JI9272"/>
      <c r="JJ9272"/>
      <c r="KX9272" s="23"/>
      <c r="KY9272" s="23"/>
    </row>
    <row r="9273" spans="36:311" x14ac:dyDescent="0.2">
      <c r="AJ9273" s="23"/>
      <c r="HH9273"/>
      <c r="IW9273" s="36"/>
      <c r="JI9273"/>
      <c r="JJ9273"/>
      <c r="KX9273" s="23"/>
      <c r="KY9273" s="23"/>
    </row>
    <row r="9274" spans="36:311" x14ac:dyDescent="0.2">
      <c r="AJ9274" s="23"/>
      <c r="HH9274"/>
      <c r="IW9274" s="36"/>
      <c r="JI9274"/>
      <c r="JJ9274"/>
      <c r="KX9274" s="23"/>
      <c r="KY9274" s="23"/>
    </row>
    <row r="9275" spans="36:311" x14ac:dyDescent="0.2">
      <c r="AJ9275" s="23"/>
      <c r="HH9275"/>
      <c r="IW9275" s="36"/>
      <c r="JI9275"/>
      <c r="JJ9275"/>
      <c r="KX9275" s="23"/>
      <c r="KY9275" s="23"/>
    </row>
    <row r="9276" spans="36:311" x14ac:dyDescent="0.2">
      <c r="AJ9276" s="23"/>
      <c r="HH9276"/>
      <c r="IW9276" s="36"/>
      <c r="JI9276"/>
      <c r="JJ9276"/>
      <c r="KX9276" s="23"/>
      <c r="KY9276" s="23"/>
    </row>
    <row r="9277" spans="36:311" x14ac:dyDescent="0.2">
      <c r="AJ9277" s="23"/>
      <c r="HH9277"/>
      <c r="IW9277" s="36"/>
      <c r="JI9277"/>
      <c r="JJ9277"/>
      <c r="KX9277" s="23"/>
      <c r="KY9277" s="23"/>
    </row>
    <row r="9278" spans="36:311" x14ac:dyDescent="0.2">
      <c r="AJ9278" s="23"/>
      <c r="HH9278"/>
      <c r="IW9278" s="36"/>
      <c r="JI9278"/>
      <c r="JJ9278"/>
      <c r="KX9278" s="23"/>
      <c r="KY9278" s="23"/>
    </row>
    <row r="9279" spans="36:311" x14ac:dyDescent="0.2">
      <c r="AJ9279" s="23"/>
      <c r="HH9279"/>
      <c r="IW9279" s="36"/>
      <c r="JI9279"/>
      <c r="JJ9279"/>
      <c r="KX9279" s="23"/>
      <c r="KY9279" s="23"/>
    </row>
    <row r="9280" spans="36:311" x14ac:dyDescent="0.2">
      <c r="AJ9280" s="23"/>
      <c r="HH9280"/>
      <c r="IW9280" s="36"/>
      <c r="JI9280"/>
      <c r="JJ9280"/>
      <c r="KX9280" s="23"/>
      <c r="KY9280" s="23"/>
    </row>
    <row r="9281" spans="36:311" x14ac:dyDescent="0.2">
      <c r="AJ9281" s="23"/>
      <c r="HH9281"/>
      <c r="IW9281" s="36"/>
      <c r="JI9281"/>
      <c r="JJ9281"/>
      <c r="KX9281" s="23"/>
      <c r="KY9281" s="23"/>
    </row>
    <row r="9282" spans="36:311" x14ac:dyDescent="0.2">
      <c r="AJ9282" s="23"/>
      <c r="HH9282"/>
      <c r="IW9282" s="36"/>
      <c r="JI9282"/>
      <c r="JJ9282"/>
      <c r="KX9282" s="23"/>
      <c r="KY9282" s="23"/>
    </row>
    <row r="9283" spans="36:311" x14ac:dyDescent="0.2">
      <c r="AJ9283" s="23"/>
      <c r="HH9283"/>
      <c r="IW9283" s="36"/>
      <c r="JI9283"/>
      <c r="JJ9283"/>
      <c r="KX9283" s="23"/>
      <c r="KY9283" s="23"/>
    </row>
    <row r="9284" spans="36:311" x14ac:dyDescent="0.2">
      <c r="AJ9284" s="23"/>
      <c r="HH9284"/>
      <c r="IW9284" s="36"/>
      <c r="JI9284"/>
      <c r="JJ9284"/>
      <c r="KX9284" s="23"/>
      <c r="KY9284" s="23"/>
    </row>
    <row r="9285" spans="36:311" x14ac:dyDescent="0.2">
      <c r="AJ9285" s="23"/>
      <c r="HH9285"/>
      <c r="IW9285" s="36"/>
      <c r="JI9285"/>
      <c r="JJ9285"/>
      <c r="KX9285" s="23"/>
      <c r="KY9285" s="23"/>
    </row>
    <row r="9286" spans="36:311" x14ac:dyDescent="0.2">
      <c r="AJ9286" s="23"/>
      <c r="HH9286"/>
      <c r="IW9286" s="36"/>
      <c r="JI9286"/>
      <c r="JJ9286"/>
      <c r="KX9286" s="23"/>
      <c r="KY9286" s="23"/>
    </row>
    <row r="9287" spans="36:311" x14ac:dyDescent="0.2">
      <c r="AJ9287" s="23"/>
      <c r="HH9287"/>
      <c r="IW9287" s="36"/>
      <c r="JI9287"/>
      <c r="JJ9287"/>
      <c r="KX9287" s="23"/>
      <c r="KY9287" s="23"/>
    </row>
    <row r="9288" spans="36:311" x14ac:dyDescent="0.2">
      <c r="AJ9288" s="23"/>
      <c r="HH9288"/>
      <c r="IW9288" s="36"/>
      <c r="JI9288"/>
      <c r="JJ9288"/>
      <c r="KX9288" s="23"/>
      <c r="KY9288" s="23"/>
    </row>
    <row r="9289" spans="36:311" x14ac:dyDescent="0.2">
      <c r="AJ9289" s="23"/>
      <c r="HH9289"/>
      <c r="IW9289" s="36"/>
      <c r="JI9289"/>
      <c r="JJ9289"/>
      <c r="KX9289" s="23"/>
      <c r="KY9289" s="23"/>
    </row>
    <row r="9290" spans="36:311" x14ac:dyDescent="0.2">
      <c r="AJ9290" s="23"/>
      <c r="HH9290"/>
      <c r="IW9290" s="36"/>
      <c r="JI9290"/>
      <c r="JJ9290"/>
      <c r="KX9290" s="23"/>
      <c r="KY9290" s="23"/>
    </row>
    <row r="9291" spans="36:311" x14ac:dyDescent="0.2">
      <c r="AJ9291" s="23"/>
      <c r="HH9291"/>
      <c r="IW9291" s="36"/>
      <c r="JI9291"/>
      <c r="JJ9291"/>
      <c r="KX9291" s="23"/>
      <c r="KY9291" s="23"/>
    </row>
    <row r="9292" spans="36:311" x14ac:dyDescent="0.2">
      <c r="AJ9292" s="23"/>
      <c r="HH9292"/>
      <c r="IW9292" s="36"/>
      <c r="JI9292"/>
      <c r="JJ9292"/>
      <c r="KX9292" s="23"/>
      <c r="KY9292" s="23"/>
    </row>
    <row r="9293" spans="36:311" x14ac:dyDescent="0.2">
      <c r="AJ9293" s="23"/>
      <c r="HH9293"/>
      <c r="IW9293" s="36"/>
      <c r="JI9293"/>
      <c r="JJ9293"/>
      <c r="KX9293" s="23"/>
      <c r="KY9293" s="23"/>
    </row>
    <row r="9294" spans="36:311" x14ac:dyDescent="0.2">
      <c r="AJ9294" s="23"/>
      <c r="HH9294"/>
      <c r="IW9294" s="36"/>
      <c r="JI9294"/>
      <c r="JJ9294"/>
      <c r="KX9294" s="23"/>
      <c r="KY9294" s="23"/>
    </row>
    <row r="9295" spans="36:311" x14ac:dyDescent="0.2">
      <c r="AJ9295" s="23"/>
      <c r="HH9295"/>
      <c r="IW9295" s="36"/>
      <c r="JI9295"/>
      <c r="JJ9295"/>
      <c r="KX9295" s="23"/>
      <c r="KY9295" s="23"/>
    </row>
    <row r="9296" spans="36:311" x14ac:dyDescent="0.2">
      <c r="AJ9296" s="23"/>
      <c r="HH9296"/>
      <c r="IW9296" s="36"/>
      <c r="JI9296"/>
      <c r="JJ9296"/>
      <c r="KX9296" s="23"/>
      <c r="KY9296" s="23"/>
    </row>
    <row r="9297" spans="36:311" x14ac:dyDescent="0.2">
      <c r="AJ9297" s="23"/>
      <c r="HH9297"/>
      <c r="IW9297" s="36"/>
      <c r="JI9297"/>
      <c r="JJ9297"/>
      <c r="KX9297" s="23"/>
      <c r="KY9297" s="23"/>
    </row>
    <row r="9298" spans="36:311" x14ac:dyDescent="0.2">
      <c r="AJ9298" s="23"/>
      <c r="HH9298"/>
      <c r="IW9298" s="36"/>
      <c r="JI9298"/>
      <c r="JJ9298"/>
      <c r="KX9298" s="23"/>
      <c r="KY9298" s="23"/>
    </row>
    <row r="9299" spans="36:311" x14ac:dyDescent="0.2">
      <c r="AJ9299" s="23"/>
      <c r="HH9299"/>
      <c r="IW9299" s="36"/>
      <c r="JI9299"/>
      <c r="JJ9299"/>
      <c r="KX9299" s="23"/>
      <c r="KY9299" s="23"/>
    </row>
    <row r="9300" spans="36:311" x14ac:dyDescent="0.2">
      <c r="AJ9300" s="23"/>
      <c r="HH9300"/>
      <c r="IW9300" s="36"/>
      <c r="JI9300"/>
      <c r="JJ9300"/>
      <c r="KX9300" s="23"/>
      <c r="KY9300" s="23"/>
    </row>
    <row r="9301" spans="36:311" x14ac:dyDescent="0.2">
      <c r="AJ9301" s="23"/>
      <c r="HH9301"/>
      <c r="IW9301" s="36"/>
      <c r="JI9301"/>
      <c r="JJ9301"/>
      <c r="KX9301" s="23"/>
      <c r="KY9301" s="23"/>
    </row>
    <row r="9302" spans="36:311" x14ac:dyDescent="0.2">
      <c r="AJ9302" s="23"/>
      <c r="HH9302"/>
      <c r="IW9302" s="36"/>
      <c r="JI9302"/>
      <c r="JJ9302"/>
      <c r="KX9302" s="23"/>
      <c r="KY9302" s="23"/>
    </row>
    <row r="9303" spans="36:311" x14ac:dyDescent="0.2">
      <c r="AJ9303" s="23"/>
      <c r="HH9303"/>
      <c r="IW9303" s="36"/>
      <c r="JI9303"/>
      <c r="JJ9303"/>
      <c r="KX9303" s="23"/>
      <c r="KY9303" s="23"/>
    </row>
    <row r="9304" spans="36:311" x14ac:dyDescent="0.2">
      <c r="AJ9304" s="23"/>
      <c r="HH9304"/>
      <c r="IW9304" s="36"/>
      <c r="JI9304"/>
      <c r="JJ9304"/>
      <c r="KX9304" s="23"/>
      <c r="KY9304" s="23"/>
    </row>
    <row r="9305" spans="36:311" x14ac:dyDescent="0.2">
      <c r="AJ9305" s="23"/>
      <c r="HH9305"/>
      <c r="IW9305" s="36"/>
      <c r="JI9305"/>
      <c r="JJ9305"/>
      <c r="KX9305" s="23"/>
      <c r="KY9305" s="23"/>
    </row>
    <row r="9306" spans="36:311" x14ac:dyDescent="0.2">
      <c r="AJ9306" s="23"/>
      <c r="HH9306"/>
      <c r="IW9306" s="36"/>
      <c r="JI9306"/>
      <c r="JJ9306"/>
      <c r="KX9306" s="23"/>
      <c r="KY9306" s="23"/>
    </row>
    <row r="9307" spans="36:311" x14ac:dyDescent="0.2">
      <c r="AJ9307" s="23"/>
      <c r="HH9307"/>
      <c r="IW9307" s="36"/>
      <c r="JI9307"/>
      <c r="JJ9307"/>
      <c r="KX9307" s="23"/>
      <c r="KY9307" s="23"/>
    </row>
    <row r="9308" spans="36:311" x14ac:dyDescent="0.2">
      <c r="AJ9308" s="23"/>
      <c r="HH9308"/>
      <c r="IW9308" s="36"/>
      <c r="JI9308"/>
      <c r="JJ9308"/>
      <c r="KX9308" s="23"/>
      <c r="KY9308" s="23"/>
    </row>
    <row r="9309" spans="36:311" x14ac:dyDescent="0.2">
      <c r="AJ9309" s="23"/>
      <c r="HH9309"/>
      <c r="IW9309" s="36"/>
      <c r="JI9309"/>
      <c r="JJ9309"/>
      <c r="KX9309" s="23"/>
      <c r="KY9309" s="23"/>
    </row>
    <row r="9310" spans="36:311" x14ac:dyDescent="0.2">
      <c r="AJ9310" s="23"/>
      <c r="HH9310"/>
      <c r="IW9310" s="36"/>
      <c r="JI9310"/>
      <c r="JJ9310"/>
      <c r="KX9310" s="23"/>
      <c r="KY9310" s="23"/>
    </row>
    <row r="9311" spans="36:311" x14ac:dyDescent="0.2">
      <c r="AJ9311" s="23"/>
      <c r="HH9311"/>
      <c r="IW9311" s="36"/>
      <c r="JI9311"/>
      <c r="JJ9311"/>
      <c r="KX9311" s="23"/>
      <c r="KY9311" s="23"/>
    </row>
    <row r="9312" spans="36:311" x14ac:dyDescent="0.2">
      <c r="AJ9312" s="23"/>
      <c r="HH9312"/>
      <c r="IW9312" s="36"/>
      <c r="JI9312"/>
      <c r="JJ9312"/>
      <c r="KX9312" s="23"/>
      <c r="KY9312" s="23"/>
    </row>
    <row r="9313" spans="36:311" x14ac:dyDescent="0.2">
      <c r="AJ9313" s="23"/>
      <c r="HH9313"/>
      <c r="IW9313" s="36"/>
      <c r="JI9313"/>
      <c r="JJ9313"/>
      <c r="KX9313" s="23"/>
      <c r="KY9313" s="23"/>
    </row>
    <row r="9314" spans="36:311" x14ac:dyDescent="0.2">
      <c r="AJ9314" s="23"/>
      <c r="HH9314"/>
      <c r="IW9314" s="36"/>
      <c r="JI9314"/>
      <c r="JJ9314"/>
      <c r="KX9314" s="23"/>
      <c r="KY9314" s="23"/>
    </row>
    <row r="9315" spans="36:311" x14ac:dyDescent="0.2">
      <c r="AJ9315" s="23"/>
      <c r="HH9315"/>
      <c r="IW9315" s="36"/>
      <c r="JI9315"/>
      <c r="JJ9315"/>
      <c r="KX9315" s="23"/>
      <c r="KY9315" s="23"/>
    </row>
    <row r="9316" spans="36:311" x14ac:dyDescent="0.2">
      <c r="AJ9316" s="23"/>
      <c r="HH9316"/>
      <c r="IW9316" s="36"/>
      <c r="JI9316"/>
      <c r="JJ9316"/>
      <c r="KX9316" s="23"/>
      <c r="KY9316" s="23"/>
    </row>
    <row r="9317" spans="36:311" x14ac:dyDescent="0.2">
      <c r="AJ9317" s="23"/>
      <c r="HH9317"/>
      <c r="IW9317" s="36"/>
      <c r="JI9317"/>
      <c r="JJ9317"/>
      <c r="KX9317" s="23"/>
      <c r="KY9317" s="23"/>
    </row>
    <row r="9318" spans="36:311" x14ac:dyDescent="0.2">
      <c r="AJ9318" s="23"/>
      <c r="HH9318"/>
      <c r="IW9318" s="36"/>
      <c r="JI9318"/>
      <c r="JJ9318"/>
      <c r="KX9318" s="23"/>
      <c r="KY9318" s="23"/>
    </row>
    <row r="9319" spans="36:311" x14ac:dyDescent="0.2">
      <c r="AJ9319" s="23"/>
      <c r="HH9319"/>
      <c r="IW9319" s="36"/>
      <c r="JI9319"/>
      <c r="JJ9319"/>
      <c r="KX9319" s="23"/>
      <c r="KY9319" s="23"/>
    </row>
    <row r="9320" spans="36:311" x14ac:dyDescent="0.2">
      <c r="AJ9320" s="23"/>
      <c r="HH9320"/>
      <c r="IW9320" s="36"/>
      <c r="JI9320"/>
      <c r="JJ9320"/>
      <c r="KX9320" s="23"/>
      <c r="KY9320" s="23"/>
    </row>
    <row r="9321" spans="36:311" x14ac:dyDescent="0.2">
      <c r="AJ9321" s="23"/>
      <c r="HH9321"/>
      <c r="IW9321" s="36"/>
      <c r="JI9321"/>
      <c r="JJ9321"/>
      <c r="KX9321" s="23"/>
      <c r="KY9321" s="23"/>
    </row>
    <row r="9322" spans="36:311" x14ac:dyDescent="0.2">
      <c r="AJ9322" s="23"/>
      <c r="HH9322"/>
      <c r="IW9322" s="36"/>
      <c r="JI9322"/>
      <c r="JJ9322"/>
      <c r="KX9322" s="23"/>
      <c r="KY9322" s="23"/>
    </row>
    <row r="9323" spans="36:311" x14ac:dyDescent="0.2">
      <c r="AJ9323" s="23"/>
      <c r="HH9323"/>
      <c r="IW9323" s="36"/>
      <c r="JI9323"/>
      <c r="JJ9323"/>
      <c r="KX9323" s="23"/>
      <c r="KY9323" s="23"/>
    </row>
    <row r="9324" spans="36:311" x14ac:dyDescent="0.2">
      <c r="AJ9324" s="23"/>
      <c r="HH9324"/>
      <c r="IW9324" s="36"/>
      <c r="JI9324"/>
      <c r="JJ9324"/>
      <c r="KX9324" s="23"/>
      <c r="KY9324" s="23"/>
    </row>
    <row r="9325" spans="36:311" x14ac:dyDescent="0.2">
      <c r="AJ9325" s="23"/>
      <c r="HH9325"/>
      <c r="IW9325" s="36"/>
      <c r="JI9325"/>
      <c r="JJ9325"/>
      <c r="KX9325" s="23"/>
      <c r="KY9325" s="23"/>
    </row>
    <row r="9326" spans="36:311" x14ac:dyDescent="0.2">
      <c r="AJ9326" s="23"/>
      <c r="HH9326"/>
      <c r="IW9326" s="36"/>
      <c r="JI9326"/>
      <c r="JJ9326"/>
      <c r="KX9326" s="23"/>
      <c r="KY9326" s="23"/>
    </row>
    <row r="9327" spans="36:311" x14ac:dyDescent="0.2">
      <c r="AJ9327" s="23"/>
      <c r="HH9327"/>
      <c r="IW9327" s="36"/>
      <c r="JI9327"/>
      <c r="JJ9327"/>
      <c r="KX9327" s="23"/>
      <c r="KY9327" s="23"/>
    </row>
    <row r="9328" spans="36:311" x14ac:dyDescent="0.2">
      <c r="AJ9328" s="23"/>
      <c r="HH9328"/>
      <c r="IW9328" s="36"/>
      <c r="JI9328"/>
      <c r="JJ9328"/>
      <c r="KX9328" s="23"/>
      <c r="KY9328" s="23"/>
    </row>
    <row r="9329" spans="36:311" x14ac:dyDescent="0.2">
      <c r="AJ9329" s="23"/>
      <c r="HH9329"/>
      <c r="IW9329" s="36"/>
      <c r="JI9329"/>
      <c r="JJ9329"/>
      <c r="KX9329" s="23"/>
      <c r="KY9329" s="23"/>
    </row>
    <row r="9330" spans="36:311" x14ac:dyDescent="0.2">
      <c r="AJ9330" s="23"/>
      <c r="HH9330"/>
      <c r="IW9330" s="36"/>
      <c r="JI9330"/>
      <c r="JJ9330"/>
      <c r="KX9330" s="23"/>
      <c r="KY9330" s="23"/>
    </row>
    <row r="9331" spans="36:311" x14ac:dyDescent="0.2">
      <c r="AJ9331" s="23"/>
      <c r="HH9331"/>
      <c r="IW9331" s="36"/>
      <c r="JI9331"/>
      <c r="JJ9331"/>
      <c r="KX9331" s="23"/>
      <c r="KY9331" s="23"/>
    </row>
    <row r="9332" spans="36:311" x14ac:dyDescent="0.2">
      <c r="AJ9332" s="23"/>
      <c r="HH9332"/>
      <c r="IW9332" s="36"/>
      <c r="JI9332"/>
      <c r="JJ9332"/>
      <c r="KX9332" s="23"/>
      <c r="KY9332" s="23"/>
    </row>
    <row r="9333" spans="36:311" x14ac:dyDescent="0.2">
      <c r="AJ9333" s="23"/>
      <c r="HH9333"/>
      <c r="IW9333" s="36"/>
      <c r="JI9333"/>
      <c r="JJ9333"/>
      <c r="KX9333" s="23"/>
      <c r="KY9333" s="23"/>
    </row>
    <row r="9334" spans="36:311" x14ac:dyDescent="0.2">
      <c r="AJ9334" s="23"/>
      <c r="HH9334"/>
      <c r="IW9334" s="36"/>
      <c r="JI9334"/>
      <c r="JJ9334"/>
      <c r="KX9334" s="23"/>
      <c r="KY9334" s="23"/>
    </row>
    <row r="9335" spans="36:311" x14ac:dyDescent="0.2">
      <c r="AJ9335" s="23"/>
      <c r="HH9335"/>
      <c r="IW9335" s="36"/>
      <c r="JI9335"/>
      <c r="JJ9335"/>
      <c r="KX9335" s="23"/>
      <c r="KY9335" s="23"/>
    </row>
    <row r="9336" spans="36:311" x14ac:dyDescent="0.2">
      <c r="AJ9336" s="23"/>
      <c r="HH9336"/>
      <c r="IW9336" s="36"/>
      <c r="JI9336"/>
      <c r="JJ9336"/>
      <c r="KX9336" s="23"/>
      <c r="KY9336" s="23"/>
    </row>
    <row r="9337" spans="36:311" x14ac:dyDescent="0.2">
      <c r="AJ9337" s="23"/>
      <c r="HH9337"/>
      <c r="IW9337" s="36"/>
      <c r="JI9337"/>
      <c r="JJ9337"/>
      <c r="KX9337" s="23"/>
      <c r="KY9337" s="23"/>
    </row>
    <row r="9338" spans="36:311" x14ac:dyDescent="0.2">
      <c r="AJ9338" s="23"/>
      <c r="HH9338"/>
      <c r="IW9338" s="36"/>
      <c r="JI9338"/>
      <c r="JJ9338"/>
      <c r="KX9338" s="23"/>
      <c r="KY9338" s="23"/>
    </row>
    <row r="9339" spans="36:311" x14ac:dyDescent="0.2">
      <c r="AJ9339" s="23"/>
      <c r="HH9339"/>
      <c r="IW9339" s="36"/>
      <c r="JI9339"/>
      <c r="JJ9339"/>
      <c r="KX9339" s="23"/>
      <c r="KY9339" s="23"/>
    </row>
    <row r="9340" spans="36:311" x14ac:dyDescent="0.2">
      <c r="AJ9340" s="23"/>
      <c r="HH9340"/>
      <c r="IW9340" s="36"/>
      <c r="JI9340"/>
      <c r="JJ9340"/>
      <c r="KX9340" s="23"/>
      <c r="KY9340" s="23"/>
    </row>
    <row r="9341" spans="36:311" x14ac:dyDescent="0.2">
      <c r="AJ9341" s="23"/>
      <c r="HH9341"/>
      <c r="IW9341" s="36"/>
      <c r="JI9341"/>
      <c r="JJ9341"/>
      <c r="KX9341" s="23"/>
      <c r="KY9341" s="23"/>
    </row>
    <row r="9342" spans="36:311" x14ac:dyDescent="0.2">
      <c r="AJ9342" s="23"/>
      <c r="HH9342"/>
      <c r="IW9342" s="36"/>
      <c r="JI9342"/>
      <c r="JJ9342"/>
      <c r="KX9342" s="23"/>
      <c r="KY9342" s="23"/>
    </row>
    <row r="9343" spans="36:311" x14ac:dyDescent="0.2">
      <c r="AJ9343" s="23"/>
      <c r="HH9343"/>
      <c r="IW9343" s="36"/>
      <c r="JI9343"/>
      <c r="JJ9343"/>
      <c r="KX9343" s="23"/>
      <c r="KY9343" s="23"/>
    </row>
    <row r="9344" spans="36:311" x14ac:dyDescent="0.2">
      <c r="AJ9344" s="23"/>
      <c r="HH9344"/>
      <c r="IW9344" s="36"/>
      <c r="JI9344"/>
      <c r="JJ9344"/>
      <c r="KX9344" s="23"/>
      <c r="KY9344" s="23"/>
    </row>
    <row r="9345" spans="36:311" x14ac:dyDescent="0.2">
      <c r="AJ9345" s="23"/>
      <c r="HH9345"/>
      <c r="IW9345" s="36"/>
      <c r="JI9345"/>
      <c r="JJ9345"/>
      <c r="KX9345" s="23"/>
      <c r="KY9345" s="23"/>
    </row>
    <row r="9346" spans="36:311" x14ac:dyDescent="0.2">
      <c r="AJ9346" s="23"/>
      <c r="HH9346"/>
      <c r="IW9346" s="36"/>
      <c r="JI9346"/>
      <c r="JJ9346"/>
      <c r="KX9346" s="23"/>
      <c r="KY9346" s="23"/>
    </row>
    <row r="9347" spans="36:311" x14ac:dyDescent="0.2">
      <c r="AJ9347" s="23"/>
      <c r="HH9347"/>
      <c r="IW9347" s="36"/>
      <c r="JI9347"/>
      <c r="JJ9347"/>
      <c r="KX9347" s="23"/>
      <c r="KY9347" s="23"/>
    </row>
    <row r="9348" spans="36:311" x14ac:dyDescent="0.2">
      <c r="AJ9348" s="23"/>
      <c r="HH9348"/>
      <c r="IW9348" s="36"/>
      <c r="JI9348"/>
      <c r="JJ9348"/>
      <c r="KX9348" s="23"/>
      <c r="KY9348" s="23"/>
    </row>
    <row r="9349" spans="36:311" x14ac:dyDescent="0.2">
      <c r="AJ9349" s="23"/>
      <c r="HH9349"/>
      <c r="IW9349" s="36"/>
      <c r="JI9349"/>
      <c r="JJ9349"/>
      <c r="KX9349" s="23"/>
      <c r="KY9349" s="23"/>
    </row>
    <row r="9350" spans="36:311" x14ac:dyDescent="0.2">
      <c r="AJ9350" s="23"/>
      <c r="HH9350"/>
      <c r="IW9350" s="36"/>
      <c r="JI9350"/>
      <c r="JJ9350"/>
      <c r="KX9350" s="23"/>
      <c r="KY9350" s="23"/>
    </row>
    <row r="9351" spans="36:311" x14ac:dyDescent="0.2">
      <c r="AJ9351" s="23"/>
      <c r="HH9351"/>
      <c r="IW9351" s="36"/>
      <c r="JI9351"/>
      <c r="JJ9351"/>
      <c r="KX9351" s="23"/>
      <c r="KY9351" s="23"/>
    </row>
    <row r="9352" spans="36:311" x14ac:dyDescent="0.2">
      <c r="AJ9352" s="23"/>
      <c r="HH9352"/>
      <c r="IW9352" s="36"/>
      <c r="JI9352"/>
      <c r="JJ9352"/>
      <c r="KX9352" s="23"/>
      <c r="KY9352" s="23"/>
    </row>
    <row r="9353" spans="36:311" x14ac:dyDescent="0.2">
      <c r="AJ9353" s="23"/>
      <c r="HH9353"/>
      <c r="IW9353" s="36"/>
      <c r="JI9353"/>
      <c r="JJ9353"/>
      <c r="KX9353" s="23"/>
      <c r="KY9353" s="23"/>
    </row>
    <row r="9354" spans="36:311" x14ac:dyDescent="0.2">
      <c r="AJ9354" s="23"/>
      <c r="HH9354"/>
      <c r="IW9354" s="36"/>
      <c r="JI9354"/>
      <c r="JJ9354"/>
      <c r="KX9354" s="23"/>
      <c r="KY9354" s="23"/>
    </row>
    <row r="9355" spans="36:311" x14ac:dyDescent="0.2">
      <c r="AJ9355" s="23"/>
      <c r="HH9355"/>
      <c r="IW9355" s="36"/>
      <c r="JI9355"/>
      <c r="JJ9355"/>
      <c r="KX9355" s="23"/>
      <c r="KY9355" s="23"/>
    </row>
    <row r="9356" spans="36:311" x14ac:dyDescent="0.2">
      <c r="AJ9356" s="23"/>
      <c r="HH9356"/>
      <c r="IW9356" s="36"/>
      <c r="JI9356"/>
      <c r="JJ9356"/>
      <c r="KX9356" s="23"/>
      <c r="KY9356" s="23"/>
    </row>
    <row r="9357" spans="36:311" x14ac:dyDescent="0.2">
      <c r="AJ9357" s="23"/>
      <c r="HH9357"/>
      <c r="IW9357" s="36"/>
      <c r="JI9357"/>
      <c r="JJ9357"/>
      <c r="KX9357" s="23"/>
      <c r="KY9357" s="23"/>
    </row>
    <row r="9358" spans="36:311" x14ac:dyDescent="0.2">
      <c r="AJ9358" s="23"/>
      <c r="HH9358"/>
      <c r="IW9358" s="36"/>
      <c r="JI9358"/>
      <c r="JJ9358"/>
      <c r="KX9358" s="23"/>
      <c r="KY9358" s="23"/>
    </row>
    <row r="9359" spans="36:311" x14ac:dyDescent="0.2">
      <c r="AJ9359" s="23"/>
      <c r="HH9359"/>
      <c r="IW9359" s="36"/>
      <c r="JI9359"/>
      <c r="JJ9359"/>
      <c r="KX9359" s="23"/>
      <c r="KY9359" s="23"/>
    </row>
    <row r="9360" spans="36:311" x14ac:dyDescent="0.2">
      <c r="AJ9360" s="23"/>
      <c r="HH9360"/>
      <c r="IW9360" s="36"/>
      <c r="JI9360"/>
      <c r="JJ9360"/>
      <c r="KX9360" s="23"/>
      <c r="KY9360" s="23"/>
    </row>
    <row r="9361" spans="36:311" x14ac:dyDescent="0.2">
      <c r="AJ9361" s="23"/>
      <c r="HH9361"/>
      <c r="IW9361" s="36"/>
      <c r="JI9361"/>
      <c r="JJ9361"/>
      <c r="KX9361" s="23"/>
      <c r="KY9361" s="23"/>
    </row>
    <row r="9362" spans="36:311" x14ac:dyDescent="0.2">
      <c r="AJ9362" s="23"/>
      <c r="HH9362"/>
      <c r="IW9362" s="36"/>
      <c r="JI9362"/>
      <c r="JJ9362"/>
      <c r="KX9362" s="23"/>
      <c r="KY9362" s="23"/>
    </row>
    <row r="9363" spans="36:311" x14ac:dyDescent="0.2">
      <c r="AJ9363" s="23"/>
      <c r="HH9363"/>
      <c r="IW9363" s="36"/>
      <c r="JI9363"/>
      <c r="JJ9363"/>
      <c r="KX9363" s="23"/>
      <c r="KY9363" s="23"/>
    </row>
    <row r="9364" spans="36:311" x14ac:dyDescent="0.2">
      <c r="AJ9364" s="23"/>
      <c r="HH9364"/>
      <c r="IW9364" s="36"/>
      <c r="JI9364"/>
      <c r="JJ9364"/>
      <c r="KX9364" s="23"/>
      <c r="KY9364" s="23"/>
    </row>
    <row r="9365" spans="36:311" x14ac:dyDescent="0.2">
      <c r="AJ9365" s="23"/>
      <c r="HH9365"/>
      <c r="IW9365" s="36"/>
      <c r="JI9365"/>
      <c r="JJ9365"/>
      <c r="KX9365" s="23"/>
      <c r="KY9365" s="23"/>
    </row>
    <row r="9366" spans="36:311" x14ac:dyDescent="0.2">
      <c r="AJ9366" s="23"/>
      <c r="HH9366"/>
      <c r="IW9366" s="36"/>
      <c r="JI9366"/>
      <c r="JJ9366"/>
      <c r="KX9366" s="23"/>
      <c r="KY9366" s="23"/>
    </row>
    <row r="9367" spans="36:311" x14ac:dyDescent="0.2">
      <c r="AJ9367" s="23"/>
      <c r="HH9367"/>
      <c r="IW9367" s="36"/>
      <c r="JI9367"/>
      <c r="JJ9367"/>
      <c r="KX9367" s="23"/>
      <c r="KY9367" s="23"/>
    </row>
    <row r="9368" spans="36:311" x14ac:dyDescent="0.2">
      <c r="AJ9368" s="23"/>
      <c r="HH9368"/>
      <c r="IW9368" s="36"/>
      <c r="JI9368"/>
      <c r="JJ9368"/>
      <c r="KX9368" s="23"/>
      <c r="KY9368" s="23"/>
    </row>
    <row r="9369" spans="36:311" x14ac:dyDescent="0.2">
      <c r="AJ9369" s="23"/>
      <c r="HH9369"/>
      <c r="IW9369" s="36"/>
      <c r="JI9369"/>
      <c r="JJ9369"/>
      <c r="KX9369" s="23"/>
      <c r="KY9369" s="23"/>
    </row>
    <row r="9370" spans="36:311" x14ac:dyDescent="0.2">
      <c r="AJ9370" s="23"/>
      <c r="HH9370"/>
      <c r="IW9370" s="36"/>
      <c r="JI9370"/>
      <c r="JJ9370"/>
      <c r="KX9370" s="23"/>
      <c r="KY9370" s="23"/>
    </row>
    <row r="9371" spans="36:311" x14ac:dyDescent="0.2">
      <c r="AJ9371" s="23"/>
      <c r="HH9371"/>
      <c r="IW9371" s="36"/>
      <c r="JI9371"/>
      <c r="JJ9371"/>
      <c r="KX9371" s="23"/>
      <c r="KY9371" s="23"/>
    </row>
    <row r="9372" spans="36:311" x14ac:dyDescent="0.2">
      <c r="AJ9372" s="23"/>
      <c r="HH9372"/>
      <c r="IW9372" s="36"/>
      <c r="JI9372"/>
      <c r="JJ9372"/>
      <c r="KX9372" s="23"/>
      <c r="KY9372" s="23"/>
    </row>
    <row r="9373" spans="36:311" x14ac:dyDescent="0.2">
      <c r="AJ9373" s="23"/>
      <c r="HH9373"/>
      <c r="IW9373" s="36"/>
      <c r="JI9373"/>
      <c r="JJ9373"/>
      <c r="KX9373" s="23"/>
      <c r="KY9373" s="23"/>
    </row>
    <row r="9374" spans="36:311" x14ac:dyDescent="0.2">
      <c r="AJ9374" s="23"/>
      <c r="HH9374"/>
      <c r="IW9374" s="36"/>
      <c r="JI9374"/>
      <c r="JJ9374"/>
      <c r="KX9374" s="23"/>
      <c r="KY9374" s="23"/>
    </row>
    <row r="9375" spans="36:311" x14ac:dyDescent="0.2">
      <c r="AJ9375" s="23"/>
      <c r="HH9375"/>
      <c r="IW9375" s="36"/>
      <c r="JI9375"/>
      <c r="JJ9375"/>
      <c r="KX9375" s="23"/>
      <c r="KY9375" s="23"/>
    </row>
    <row r="9376" spans="36:311" x14ac:dyDescent="0.2">
      <c r="AJ9376" s="23"/>
      <c r="HH9376"/>
      <c r="IW9376" s="36"/>
      <c r="JI9376"/>
      <c r="JJ9376"/>
      <c r="KX9376" s="23"/>
      <c r="KY9376" s="23"/>
    </row>
    <row r="9377" spans="36:311" x14ac:dyDescent="0.2">
      <c r="AJ9377" s="23"/>
      <c r="HH9377"/>
      <c r="IW9377" s="36"/>
      <c r="JI9377"/>
      <c r="JJ9377"/>
      <c r="KX9377" s="23"/>
      <c r="KY9377" s="23"/>
    </row>
    <row r="9378" spans="36:311" x14ac:dyDescent="0.2">
      <c r="AJ9378" s="23"/>
      <c r="HH9378"/>
      <c r="IW9378" s="36"/>
      <c r="JI9378"/>
      <c r="JJ9378"/>
      <c r="KX9378" s="23"/>
      <c r="KY9378" s="23"/>
    </row>
    <row r="9379" spans="36:311" x14ac:dyDescent="0.2">
      <c r="AJ9379" s="23"/>
      <c r="HH9379"/>
      <c r="IW9379" s="36"/>
      <c r="JI9379"/>
      <c r="JJ9379"/>
      <c r="KX9379" s="23"/>
      <c r="KY9379" s="23"/>
    </row>
    <row r="9380" spans="36:311" x14ac:dyDescent="0.2">
      <c r="AJ9380" s="23"/>
      <c r="HH9380"/>
      <c r="IW9380" s="36"/>
      <c r="JI9380"/>
      <c r="JJ9380"/>
      <c r="KX9380" s="23"/>
      <c r="KY9380" s="23"/>
    </row>
    <row r="9381" spans="36:311" x14ac:dyDescent="0.2">
      <c r="AJ9381" s="23"/>
      <c r="HH9381"/>
      <c r="IW9381" s="36"/>
      <c r="JI9381"/>
      <c r="JJ9381"/>
      <c r="KX9381" s="23"/>
      <c r="KY9381" s="23"/>
    </row>
    <row r="9382" spans="36:311" x14ac:dyDescent="0.2">
      <c r="AJ9382" s="23"/>
      <c r="HH9382"/>
      <c r="IW9382" s="36"/>
      <c r="JI9382"/>
      <c r="JJ9382"/>
      <c r="KX9382" s="23"/>
      <c r="KY9382" s="23"/>
    </row>
    <row r="9383" spans="36:311" x14ac:dyDescent="0.2">
      <c r="AJ9383" s="23"/>
      <c r="HH9383"/>
      <c r="IW9383" s="36"/>
      <c r="JI9383"/>
      <c r="JJ9383"/>
      <c r="KX9383" s="23"/>
      <c r="KY9383" s="23"/>
    </row>
    <row r="9384" spans="36:311" x14ac:dyDescent="0.2">
      <c r="AJ9384" s="23"/>
      <c r="HH9384"/>
      <c r="IW9384" s="36"/>
      <c r="JI9384"/>
      <c r="JJ9384"/>
      <c r="KX9384" s="23"/>
      <c r="KY9384" s="23"/>
    </row>
    <row r="9385" spans="36:311" x14ac:dyDescent="0.2">
      <c r="AJ9385" s="23"/>
      <c r="HH9385"/>
      <c r="IW9385" s="36"/>
      <c r="JI9385"/>
      <c r="JJ9385"/>
      <c r="KX9385" s="23"/>
      <c r="KY9385" s="23"/>
    </row>
    <row r="9386" spans="36:311" x14ac:dyDescent="0.2">
      <c r="AJ9386" s="23"/>
      <c r="HH9386"/>
      <c r="IW9386" s="36"/>
      <c r="JI9386"/>
      <c r="JJ9386"/>
      <c r="KX9386" s="23"/>
      <c r="KY9386" s="23"/>
    </row>
    <row r="9387" spans="36:311" x14ac:dyDescent="0.2">
      <c r="AJ9387" s="23"/>
      <c r="HH9387"/>
      <c r="IW9387" s="36"/>
      <c r="JI9387"/>
      <c r="JJ9387"/>
      <c r="KX9387" s="23"/>
      <c r="KY9387" s="23"/>
    </row>
    <row r="9388" spans="36:311" x14ac:dyDescent="0.2">
      <c r="AJ9388" s="23"/>
      <c r="HH9388"/>
      <c r="IW9388" s="36"/>
      <c r="JI9388"/>
      <c r="JJ9388"/>
      <c r="KX9388" s="23"/>
      <c r="KY9388" s="23"/>
    </row>
    <row r="9389" spans="36:311" x14ac:dyDescent="0.2">
      <c r="AJ9389" s="23"/>
      <c r="HH9389"/>
      <c r="IW9389" s="36"/>
      <c r="JI9389"/>
      <c r="JJ9389"/>
      <c r="KX9389" s="23"/>
      <c r="KY9389" s="23"/>
    </row>
    <row r="9390" spans="36:311" x14ac:dyDescent="0.2">
      <c r="AJ9390" s="23"/>
      <c r="HH9390"/>
      <c r="IW9390" s="36"/>
      <c r="JI9390"/>
      <c r="JJ9390"/>
      <c r="KX9390" s="23"/>
      <c r="KY9390" s="23"/>
    </row>
    <row r="9391" spans="36:311" x14ac:dyDescent="0.2">
      <c r="AJ9391" s="23"/>
      <c r="HH9391"/>
      <c r="IW9391" s="36"/>
      <c r="JI9391"/>
      <c r="JJ9391"/>
      <c r="KX9391" s="23"/>
      <c r="KY9391" s="23"/>
    </row>
    <row r="9392" spans="36:311" x14ac:dyDescent="0.2">
      <c r="AJ9392" s="23"/>
      <c r="HH9392"/>
      <c r="IW9392" s="36"/>
      <c r="JI9392"/>
      <c r="JJ9392"/>
      <c r="KX9392" s="23"/>
      <c r="KY9392" s="23"/>
    </row>
    <row r="9393" spans="36:311" x14ac:dyDescent="0.2">
      <c r="AJ9393" s="23"/>
      <c r="HH9393"/>
      <c r="IW9393" s="36"/>
      <c r="JI9393"/>
      <c r="JJ9393"/>
      <c r="KX9393" s="23"/>
      <c r="KY9393" s="23"/>
    </row>
    <row r="9394" spans="36:311" x14ac:dyDescent="0.2">
      <c r="AJ9394" s="23"/>
      <c r="HH9394"/>
      <c r="IW9394" s="36"/>
      <c r="JI9394"/>
      <c r="JJ9394"/>
      <c r="KX9394" s="23"/>
      <c r="KY9394" s="23"/>
    </row>
    <row r="9395" spans="36:311" x14ac:dyDescent="0.2">
      <c r="AJ9395" s="23"/>
      <c r="HH9395"/>
      <c r="IW9395" s="36"/>
      <c r="JI9395"/>
      <c r="JJ9395"/>
      <c r="KX9395" s="23"/>
      <c r="KY9395" s="23"/>
    </row>
    <row r="9396" spans="36:311" x14ac:dyDescent="0.2">
      <c r="AJ9396" s="23"/>
      <c r="HH9396"/>
      <c r="IW9396" s="36"/>
      <c r="JI9396"/>
      <c r="JJ9396"/>
      <c r="KX9396" s="23"/>
      <c r="KY9396" s="23"/>
    </row>
    <row r="9397" spans="36:311" x14ac:dyDescent="0.2">
      <c r="AJ9397" s="23"/>
      <c r="HH9397"/>
      <c r="IW9397" s="36"/>
      <c r="JI9397"/>
      <c r="JJ9397"/>
      <c r="KX9397" s="23"/>
      <c r="KY9397" s="23"/>
    </row>
    <row r="9398" spans="36:311" x14ac:dyDescent="0.2">
      <c r="AJ9398" s="23"/>
      <c r="HH9398"/>
      <c r="IW9398" s="36"/>
      <c r="JI9398"/>
      <c r="JJ9398"/>
      <c r="KX9398" s="23"/>
      <c r="KY9398" s="23"/>
    </row>
    <row r="9399" spans="36:311" x14ac:dyDescent="0.2">
      <c r="AJ9399" s="23"/>
      <c r="HH9399"/>
      <c r="IW9399" s="36"/>
      <c r="JI9399"/>
      <c r="JJ9399"/>
      <c r="KX9399" s="23"/>
      <c r="KY9399" s="23"/>
    </row>
    <row r="9400" spans="36:311" x14ac:dyDescent="0.2">
      <c r="AJ9400" s="23"/>
      <c r="HH9400"/>
      <c r="IW9400" s="36"/>
      <c r="JI9400"/>
      <c r="JJ9400"/>
      <c r="KX9400" s="23"/>
      <c r="KY9400" s="23"/>
    </row>
    <row r="9401" spans="36:311" x14ac:dyDescent="0.2">
      <c r="AJ9401" s="23"/>
      <c r="HH9401"/>
      <c r="IW9401" s="36"/>
      <c r="JI9401"/>
      <c r="JJ9401"/>
      <c r="KX9401" s="23"/>
      <c r="KY9401" s="23"/>
    </row>
    <row r="9402" spans="36:311" x14ac:dyDescent="0.2">
      <c r="AJ9402" s="23"/>
      <c r="HH9402"/>
      <c r="IW9402" s="36"/>
      <c r="JI9402"/>
      <c r="JJ9402"/>
      <c r="KX9402" s="23"/>
      <c r="KY9402" s="23"/>
    </row>
    <row r="9403" spans="36:311" x14ac:dyDescent="0.2">
      <c r="AJ9403" s="23"/>
      <c r="HH9403"/>
      <c r="IW9403" s="36"/>
      <c r="JI9403"/>
      <c r="JJ9403"/>
      <c r="KX9403" s="23"/>
      <c r="KY9403" s="23"/>
    </row>
    <row r="9404" spans="36:311" x14ac:dyDescent="0.2">
      <c r="AJ9404" s="23"/>
      <c r="HH9404"/>
      <c r="IW9404" s="36"/>
      <c r="JI9404"/>
      <c r="JJ9404"/>
      <c r="KX9404" s="23"/>
      <c r="KY9404" s="23"/>
    </row>
    <row r="9405" spans="36:311" x14ac:dyDescent="0.2">
      <c r="AJ9405" s="23"/>
      <c r="HH9405"/>
      <c r="IW9405" s="36"/>
      <c r="JI9405"/>
      <c r="JJ9405"/>
      <c r="KX9405" s="23"/>
      <c r="KY9405" s="23"/>
    </row>
    <row r="9406" spans="36:311" x14ac:dyDescent="0.2">
      <c r="AJ9406" s="23"/>
      <c r="HH9406"/>
      <c r="IW9406" s="36"/>
      <c r="JI9406"/>
      <c r="JJ9406"/>
      <c r="KX9406" s="23"/>
      <c r="KY9406" s="23"/>
    </row>
    <row r="9407" spans="36:311" x14ac:dyDescent="0.2">
      <c r="AJ9407" s="23"/>
      <c r="HH9407"/>
      <c r="IW9407" s="36"/>
      <c r="JI9407"/>
      <c r="JJ9407"/>
      <c r="KX9407" s="23"/>
      <c r="KY9407" s="23"/>
    </row>
    <row r="9408" spans="36:311" x14ac:dyDescent="0.2">
      <c r="AJ9408" s="23"/>
      <c r="HH9408"/>
      <c r="IW9408" s="36"/>
      <c r="JI9408"/>
      <c r="JJ9408"/>
      <c r="KX9408" s="23"/>
      <c r="KY9408" s="23"/>
    </row>
    <row r="9409" spans="36:311" x14ac:dyDescent="0.2">
      <c r="AJ9409" s="23"/>
      <c r="HH9409"/>
      <c r="IW9409" s="36"/>
      <c r="JI9409"/>
      <c r="JJ9409"/>
      <c r="KX9409" s="23"/>
      <c r="KY9409" s="23"/>
    </row>
    <row r="9410" spans="36:311" x14ac:dyDescent="0.2">
      <c r="AJ9410" s="23"/>
      <c r="HH9410"/>
      <c r="IW9410" s="36"/>
      <c r="JI9410"/>
      <c r="JJ9410"/>
      <c r="KX9410" s="23"/>
      <c r="KY9410" s="23"/>
    </row>
    <row r="9411" spans="36:311" x14ac:dyDescent="0.2">
      <c r="AJ9411" s="23"/>
      <c r="HH9411"/>
      <c r="IW9411" s="36"/>
      <c r="JI9411"/>
      <c r="JJ9411"/>
      <c r="KX9411" s="23"/>
      <c r="KY9411" s="23"/>
    </row>
    <row r="9412" spans="36:311" x14ac:dyDescent="0.2">
      <c r="AJ9412" s="23"/>
      <c r="HH9412"/>
      <c r="IW9412" s="36"/>
      <c r="JI9412"/>
      <c r="JJ9412"/>
      <c r="KX9412" s="23"/>
      <c r="KY9412" s="23"/>
    </row>
    <row r="9413" spans="36:311" x14ac:dyDescent="0.2">
      <c r="AJ9413" s="23"/>
      <c r="HH9413"/>
      <c r="IW9413" s="36"/>
      <c r="JI9413"/>
      <c r="JJ9413"/>
      <c r="KX9413" s="23"/>
      <c r="KY9413" s="23"/>
    </row>
    <row r="9414" spans="36:311" x14ac:dyDescent="0.2">
      <c r="AJ9414" s="23"/>
      <c r="HH9414"/>
      <c r="IW9414" s="36"/>
      <c r="JI9414"/>
      <c r="JJ9414"/>
      <c r="KX9414" s="23"/>
      <c r="KY9414" s="23"/>
    </row>
    <row r="9415" spans="36:311" x14ac:dyDescent="0.2">
      <c r="AJ9415" s="23"/>
      <c r="HH9415"/>
      <c r="IW9415" s="36"/>
      <c r="JI9415"/>
      <c r="JJ9415"/>
      <c r="KX9415" s="23"/>
      <c r="KY9415" s="23"/>
    </row>
    <row r="9416" spans="36:311" x14ac:dyDescent="0.2">
      <c r="AJ9416" s="23"/>
      <c r="HH9416"/>
      <c r="IW9416" s="36"/>
      <c r="JI9416"/>
      <c r="JJ9416"/>
      <c r="KX9416" s="23"/>
      <c r="KY9416" s="23"/>
    </row>
    <row r="9417" spans="36:311" x14ac:dyDescent="0.2">
      <c r="AJ9417" s="23"/>
      <c r="HH9417"/>
      <c r="IW9417" s="36"/>
      <c r="JI9417"/>
      <c r="JJ9417"/>
      <c r="KX9417" s="23"/>
      <c r="KY9417" s="23"/>
    </row>
    <row r="9418" spans="36:311" x14ac:dyDescent="0.2">
      <c r="AJ9418" s="23"/>
      <c r="HH9418"/>
      <c r="IW9418" s="36"/>
      <c r="JI9418"/>
      <c r="JJ9418"/>
      <c r="KX9418" s="23"/>
      <c r="KY9418" s="23"/>
    </row>
    <row r="9419" spans="36:311" x14ac:dyDescent="0.2">
      <c r="AJ9419" s="23"/>
      <c r="HH9419"/>
      <c r="IW9419" s="36"/>
      <c r="JI9419"/>
      <c r="JJ9419"/>
      <c r="KX9419" s="23"/>
      <c r="KY9419" s="23"/>
    </row>
    <row r="9420" spans="36:311" x14ac:dyDescent="0.2">
      <c r="AJ9420" s="23"/>
      <c r="HH9420"/>
      <c r="IW9420" s="36"/>
      <c r="JI9420"/>
      <c r="JJ9420"/>
      <c r="KX9420" s="23"/>
      <c r="KY9420" s="23"/>
    </row>
    <row r="9421" spans="36:311" x14ac:dyDescent="0.2">
      <c r="AJ9421" s="23"/>
      <c r="HH9421"/>
      <c r="IW9421" s="36"/>
      <c r="JI9421"/>
      <c r="JJ9421"/>
      <c r="KX9421" s="23"/>
      <c r="KY9421" s="23"/>
    </row>
    <row r="9422" spans="36:311" x14ac:dyDescent="0.2">
      <c r="AJ9422" s="23"/>
      <c r="HH9422"/>
      <c r="IW9422" s="36"/>
      <c r="JI9422"/>
      <c r="JJ9422"/>
      <c r="KX9422" s="23"/>
      <c r="KY9422" s="23"/>
    </row>
    <row r="9423" spans="36:311" x14ac:dyDescent="0.2">
      <c r="AJ9423" s="23"/>
      <c r="HH9423"/>
      <c r="IW9423" s="36"/>
      <c r="JI9423"/>
      <c r="JJ9423"/>
      <c r="KX9423" s="23"/>
      <c r="KY9423" s="23"/>
    </row>
    <row r="9424" spans="36:311" x14ac:dyDescent="0.2">
      <c r="AJ9424" s="23"/>
      <c r="HH9424"/>
      <c r="IW9424" s="36"/>
      <c r="JI9424"/>
      <c r="JJ9424"/>
      <c r="KX9424" s="23"/>
      <c r="KY9424" s="23"/>
    </row>
    <row r="9425" spans="36:311" x14ac:dyDescent="0.2">
      <c r="AJ9425" s="23"/>
      <c r="HH9425"/>
      <c r="IW9425" s="36"/>
      <c r="JI9425"/>
      <c r="JJ9425"/>
      <c r="KX9425" s="23"/>
      <c r="KY9425" s="23"/>
    </row>
    <row r="9426" spans="36:311" x14ac:dyDescent="0.2">
      <c r="AJ9426" s="23"/>
      <c r="HH9426"/>
      <c r="IW9426" s="36"/>
      <c r="JI9426"/>
      <c r="JJ9426"/>
      <c r="KX9426" s="23"/>
      <c r="KY9426" s="23"/>
    </row>
    <row r="9427" spans="36:311" x14ac:dyDescent="0.2">
      <c r="AJ9427" s="23"/>
      <c r="HH9427"/>
      <c r="IW9427" s="36"/>
      <c r="JI9427"/>
      <c r="JJ9427"/>
      <c r="KX9427" s="23"/>
      <c r="KY9427" s="23"/>
    </row>
    <row r="9428" spans="36:311" x14ac:dyDescent="0.2">
      <c r="AJ9428" s="23"/>
      <c r="HH9428"/>
      <c r="IW9428" s="36"/>
      <c r="JI9428"/>
      <c r="JJ9428"/>
      <c r="KX9428" s="23"/>
      <c r="KY9428" s="23"/>
    </row>
    <row r="9429" spans="36:311" x14ac:dyDescent="0.2">
      <c r="AJ9429" s="23"/>
      <c r="HH9429"/>
      <c r="IW9429" s="36"/>
      <c r="JI9429"/>
      <c r="JJ9429"/>
      <c r="KX9429" s="23"/>
      <c r="KY9429" s="23"/>
    </row>
    <row r="9430" spans="36:311" x14ac:dyDescent="0.2">
      <c r="AJ9430" s="23"/>
      <c r="HH9430"/>
      <c r="IW9430" s="36"/>
      <c r="JI9430"/>
      <c r="JJ9430"/>
      <c r="KX9430" s="23"/>
      <c r="KY9430" s="23"/>
    </row>
    <row r="9431" spans="36:311" x14ac:dyDescent="0.2">
      <c r="AJ9431" s="23"/>
      <c r="HH9431"/>
      <c r="IW9431" s="36"/>
      <c r="JI9431"/>
      <c r="JJ9431"/>
      <c r="KX9431" s="23"/>
      <c r="KY9431" s="23"/>
    </row>
    <row r="9432" spans="36:311" x14ac:dyDescent="0.2">
      <c r="AJ9432" s="23"/>
      <c r="HH9432"/>
      <c r="IW9432" s="36"/>
      <c r="JI9432"/>
      <c r="JJ9432"/>
      <c r="KX9432" s="23"/>
      <c r="KY9432" s="23"/>
    </row>
    <row r="9433" spans="36:311" x14ac:dyDescent="0.2">
      <c r="AJ9433" s="23"/>
      <c r="HH9433"/>
      <c r="IW9433" s="36"/>
      <c r="JI9433"/>
      <c r="JJ9433"/>
      <c r="KX9433" s="23"/>
      <c r="KY9433" s="23"/>
    </row>
    <row r="9434" spans="36:311" x14ac:dyDescent="0.2">
      <c r="AJ9434" s="23"/>
      <c r="HH9434"/>
      <c r="IW9434" s="36"/>
      <c r="JI9434"/>
      <c r="JJ9434"/>
      <c r="KX9434" s="23"/>
      <c r="KY9434" s="23"/>
    </row>
    <row r="9435" spans="36:311" x14ac:dyDescent="0.2">
      <c r="AJ9435" s="23"/>
      <c r="HH9435"/>
      <c r="IW9435" s="36"/>
      <c r="JI9435"/>
      <c r="JJ9435"/>
      <c r="KX9435" s="23"/>
      <c r="KY9435" s="23"/>
    </row>
    <row r="9436" spans="36:311" x14ac:dyDescent="0.2">
      <c r="AJ9436" s="23"/>
      <c r="HH9436"/>
      <c r="IW9436" s="36"/>
      <c r="JI9436"/>
      <c r="JJ9436"/>
      <c r="KX9436" s="23"/>
      <c r="KY9436" s="23"/>
    </row>
    <row r="9437" spans="36:311" x14ac:dyDescent="0.2">
      <c r="AJ9437" s="23"/>
      <c r="HH9437"/>
      <c r="IW9437" s="36"/>
      <c r="JI9437"/>
      <c r="JJ9437"/>
      <c r="KX9437" s="23"/>
      <c r="KY9437" s="23"/>
    </row>
    <row r="9438" spans="36:311" x14ac:dyDescent="0.2">
      <c r="AJ9438" s="23"/>
      <c r="HH9438"/>
      <c r="IW9438" s="36"/>
      <c r="JI9438"/>
      <c r="JJ9438"/>
      <c r="KX9438" s="23"/>
      <c r="KY9438" s="23"/>
    </row>
    <row r="9439" spans="36:311" x14ac:dyDescent="0.2">
      <c r="AJ9439" s="23"/>
      <c r="HH9439"/>
      <c r="IW9439" s="36"/>
      <c r="JI9439"/>
      <c r="JJ9439"/>
      <c r="KX9439" s="23"/>
      <c r="KY9439" s="23"/>
    </row>
    <row r="9440" spans="36:311" x14ac:dyDescent="0.2">
      <c r="AJ9440" s="23"/>
      <c r="HH9440"/>
      <c r="IW9440" s="36"/>
      <c r="JI9440"/>
      <c r="JJ9440"/>
      <c r="KX9440" s="23"/>
      <c r="KY9440" s="23"/>
    </row>
    <row r="9441" spans="36:311" x14ac:dyDescent="0.2">
      <c r="AJ9441" s="23"/>
      <c r="HH9441"/>
      <c r="IW9441" s="36"/>
      <c r="JI9441"/>
      <c r="JJ9441"/>
      <c r="KX9441" s="23"/>
      <c r="KY9441" s="23"/>
    </row>
    <row r="9442" spans="36:311" x14ac:dyDescent="0.2">
      <c r="AJ9442" s="23"/>
      <c r="HH9442"/>
      <c r="IW9442" s="36"/>
      <c r="JI9442"/>
      <c r="JJ9442"/>
      <c r="KX9442" s="23"/>
      <c r="KY9442" s="23"/>
    </row>
    <row r="9443" spans="36:311" x14ac:dyDescent="0.2">
      <c r="AJ9443" s="23"/>
      <c r="HH9443"/>
      <c r="IW9443" s="36"/>
      <c r="JI9443"/>
      <c r="JJ9443"/>
      <c r="KX9443" s="23"/>
      <c r="KY9443" s="23"/>
    </row>
    <row r="9444" spans="36:311" x14ac:dyDescent="0.2">
      <c r="AJ9444" s="23"/>
      <c r="HH9444"/>
      <c r="IW9444" s="36"/>
      <c r="JI9444"/>
      <c r="JJ9444"/>
      <c r="KX9444" s="23"/>
      <c r="KY9444" s="23"/>
    </row>
    <row r="9445" spans="36:311" x14ac:dyDescent="0.2">
      <c r="AJ9445" s="23"/>
      <c r="HH9445"/>
      <c r="IW9445" s="36"/>
      <c r="JI9445"/>
      <c r="JJ9445"/>
      <c r="KX9445" s="23"/>
      <c r="KY9445" s="23"/>
    </row>
    <row r="9446" spans="36:311" x14ac:dyDescent="0.2">
      <c r="AJ9446" s="23"/>
      <c r="HH9446"/>
      <c r="IW9446" s="36"/>
      <c r="JI9446"/>
      <c r="JJ9446"/>
      <c r="KX9446" s="23"/>
      <c r="KY9446" s="23"/>
    </row>
    <row r="9447" spans="36:311" x14ac:dyDescent="0.2">
      <c r="AJ9447" s="23"/>
      <c r="HH9447"/>
      <c r="IW9447" s="36"/>
      <c r="JI9447"/>
      <c r="JJ9447"/>
      <c r="KX9447" s="23"/>
      <c r="KY9447" s="23"/>
    </row>
    <row r="9448" spans="36:311" x14ac:dyDescent="0.2">
      <c r="AJ9448" s="23"/>
      <c r="HH9448"/>
      <c r="IW9448" s="36"/>
      <c r="JI9448"/>
      <c r="JJ9448"/>
      <c r="KX9448" s="23"/>
      <c r="KY9448" s="23"/>
    </row>
    <row r="9449" spans="36:311" x14ac:dyDescent="0.2">
      <c r="AJ9449" s="23"/>
      <c r="HH9449"/>
      <c r="IW9449" s="36"/>
      <c r="JI9449"/>
      <c r="JJ9449"/>
      <c r="KX9449" s="23"/>
      <c r="KY9449" s="23"/>
    </row>
    <row r="9450" spans="36:311" x14ac:dyDescent="0.2">
      <c r="AJ9450" s="23"/>
      <c r="HH9450"/>
      <c r="IW9450" s="36"/>
      <c r="JI9450"/>
      <c r="JJ9450"/>
      <c r="KX9450" s="23"/>
      <c r="KY9450" s="23"/>
    </row>
    <row r="9451" spans="36:311" x14ac:dyDescent="0.2">
      <c r="AJ9451" s="23"/>
      <c r="HH9451"/>
      <c r="IW9451" s="36"/>
      <c r="JI9451"/>
      <c r="JJ9451"/>
      <c r="KX9451" s="23"/>
      <c r="KY9451" s="23"/>
    </row>
    <row r="9452" spans="36:311" x14ac:dyDescent="0.2">
      <c r="AJ9452" s="23"/>
      <c r="HH9452"/>
      <c r="IW9452" s="36"/>
      <c r="JI9452"/>
      <c r="JJ9452"/>
      <c r="KX9452" s="23"/>
      <c r="KY9452" s="23"/>
    </row>
    <row r="9453" spans="36:311" x14ac:dyDescent="0.2">
      <c r="AJ9453" s="23"/>
      <c r="HH9453"/>
      <c r="IW9453" s="36"/>
      <c r="JI9453"/>
      <c r="JJ9453"/>
      <c r="KX9453" s="23"/>
      <c r="KY9453" s="23"/>
    </row>
    <row r="9454" spans="36:311" x14ac:dyDescent="0.2">
      <c r="AJ9454" s="23"/>
      <c r="HH9454"/>
      <c r="IW9454" s="36"/>
      <c r="JI9454"/>
      <c r="JJ9454"/>
      <c r="KX9454" s="23"/>
      <c r="KY9454" s="23"/>
    </row>
    <row r="9455" spans="36:311" x14ac:dyDescent="0.2">
      <c r="AJ9455" s="23"/>
      <c r="HH9455"/>
      <c r="IW9455" s="36"/>
      <c r="JI9455"/>
      <c r="JJ9455"/>
      <c r="KX9455" s="23"/>
      <c r="KY9455" s="23"/>
    </row>
    <row r="9456" spans="36:311" x14ac:dyDescent="0.2">
      <c r="AJ9456" s="23"/>
      <c r="HH9456"/>
      <c r="IW9456" s="36"/>
      <c r="JI9456"/>
      <c r="JJ9456"/>
      <c r="KX9456" s="23"/>
      <c r="KY9456" s="23"/>
    </row>
    <row r="9457" spans="36:311" x14ac:dyDescent="0.2">
      <c r="AJ9457" s="23"/>
      <c r="HH9457"/>
      <c r="IW9457" s="36"/>
      <c r="JI9457"/>
      <c r="JJ9457"/>
      <c r="KX9457" s="23"/>
      <c r="KY9457" s="23"/>
    </row>
    <row r="9458" spans="36:311" x14ac:dyDescent="0.2">
      <c r="AJ9458" s="23"/>
      <c r="HH9458"/>
      <c r="IW9458" s="36"/>
      <c r="JI9458"/>
      <c r="JJ9458"/>
      <c r="KX9458" s="23"/>
      <c r="KY9458" s="23"/>
    </row>
    <row r="9459" spans="36:311" x14ac:dyDescent="0.2">
      <c r="AJ9459" s="23"/>
      <c r="HH9459"/>
      <c r="IW9459" s="36"/>
      <c r="JI9459"/>
      <c r="JJ9459"/>
      <c r="KX9459" s="23"/>
      <c r="KY9459" s="23"/>
    </row>
    <row r="9460" spans="36:311" x14ac:dyDescent="0.2">
      <c r="AJ9460" s="23"/>
      <c r="HH9460"/>
      <c r="IW9460" s="36"/>
      <c r="JI9460"/>
      <c r="JJ9460"/>
      <c r="KX9460" s="23"/>
      <c r="KY9460" s="23"/>
    </row>
    <row r="9461" spans="36:311" x14ac:dyDescent="0.2">
      <c r="AJ9461" s="23"/>
      <c r="HH9461"/>
      <c r="IW9461" s="36"/>
      <c r="JI9461"/>
      <c r="JJ9461"/>
      <c r="KX9461" s="23"/>
      <c r="KY9461" s="23"/>
    </row>
    <row r="9462" spans="36:311" x14ac:dyDescent="0.2">
      <c r="AJ9462" s="23"/>
      <c r="HH9462"/>
      <c r="IW9462" s="36"/>
      <c r="JI9462"/>
      <c r="JJ9462"/>
      <c r="KX9462" s="23"/>
      <c r="KY9462" s="23"/>
    </row>
    <row r="9463" spans="36:311" x14ac:dyDescent="0.2">
      <c r="AJ9463" s="23"/>
      <c r="HH9463"/>
      <c r="IW9463" s="36"/>
      <c r="JI9463"/>
      <c r="JJ9463"/>
      <c r="KX9463" s="23"/>
      <c r="KY9463" s="23"/>
    </row>
    <row r="9464" spans="36:311" x14ac:dyDescent="0.2">
      <c r="AJ9464" s="23"/>
      <c r="HH9464"/>
      <c r="IW9464" s="36"/>
      <c r="JI9464"/>
      <c r="JJ9464"/>
      <c r="KX9464" s="23"/>
      <c r="KY9464" s="23"/>
    </row>
    <row r="9465" spans="36:311" x14ac:dyDescent="0.2">
      <c r="AJ9465" s="23"/>
      <c r="HH9465"/>
      <c r="IW9465" s="36"/>
      <c r="JI9465"/>
      <c r="JJ9465"/>
      <c r="KX9465" s="23"/>
      <c r="KY9465" s="23"/>
    </row>
    <row r="9466" spans="36:311" x14ac:dyDescent="0.2">
      <c r="AJ9466" s="23"/>
      <c r="HH9466"/>
      <c r="IW9466" s="36"/>
      <c r="JI9466"/>
      <c r="JJ9466"/>
      <c r="KX9466" s="23"/>
      <c r="KY9466" s="23"/>
    </row>
    <row r="9467" spans="36:311" x14ac:dyDescent="0.2">
      <c r="AJ9467" s="23"/>
      <c r="HH9467"/>
      <c r="IW9467" s="36"/>
      <c r="JI9467"/>
      <c r="JJ9467"/>
      <c r="KX9467" s="23"/>
      <c r="KY9467" s="23"/>
    </row>
    <row r="9468" spans="36:311" x14ac:dyDescent="0.2">
      <c r="AJ9468" s="23"/>
      <c r="HH9468"/>
      <c r="IW9468" s="36"/>
      <c r="JI9468"/>
      <c r="JJ9468"/>
      <c r="KX9468" s="23"/>
      <c r="KY9468" s="23"/>
    </row>
    <row r="9469" spans="36:311" x14ac:dyDescent="0.2">
      <c r="AJ9469" s="23"/>
      <c r="HH9469"/>
      <c r="IW9469" s="36"/>
      <c r="JI9469"/>
      <c r="JJ9469"/>
      <c r="KX9469" s="23"/>
      <c r="KY9469" s="23"/>
    </row>
    <row r="9470" spans="36:311" x14ac:dyDescent="0.2">
      <c r="AJ9470" s="23"/>
      <c r="HH9470"/>
      <c r="IW9470" s="36"/>
      <c r="JI9470"/>
      <c r="JJ9470"/>
      <c r="KX9470" s="23"/>
      <c r="KY9470" s="23"/>
    </row>
    <row r="9471" spans="36:311" x14ac:dyDescent="0.2">
      <c r="AJ9471" s="23"/>
      <c r="HH9471"/>
      <c r="IW9471" s="36"/>
      <c r="JI9471"/>
      <c r="JJ9471"/>
      <c r="KX9471" s="23"/>
      <c r="KY9471" s="23"/>
    </row>
    <row r="9472" spans="36:311" x14ac:dyDescent="0.2">
      <c r="AJ9472" s="23"/>
      <c r="HH9472"/>
      <c r="IW9472" s="36"/>
      <c r="JI9472"/>
      <c r="JJ9472"/>
      <c r="KX9472" s="23"/>
      <c r="KY9472" s="23"/>
    </row>
    <row r="9473" spans="36:311" x14ac:dyDescent="0.2">
      <c r="AJ9473" s="23"/>
      <c r="HH9473"/>
      <c r="IW9473" s="36"/>
      <c r="JI9473"/>
      <c r="JJ9473"/>
      <c r="KX9473" s="23"/>
      <c r="KY9473" s="23"/>
    </row>
    <row r="9474" spans="36:311" x14ac:dyDescent="0.2">
      <c r="AJ9474" s="23"/>
      <c r="HH9474"/>
      <c r="IW9474" s="36"/>
      <c r="JI9474"/>
      <c r="JJ9474"/>
      <c r="KX9474" s="23"/>
      <c r="KY9474" s="23"/>
    </row>
    <row r="9475" spans="36:311" x14ac:dyDescent="0.2">
      <c r="AJ9475" s="23"/>
      <c r="HH9475"/>
      <c r="IW9475" s="36"/>
      <c r="JI9475"/>
      <c r="JJ9475"/>
      <c r="KX9475" s="23"/>
      <c r="KY9475" s="23"/>
    </row>
    <row r="9476" spans="36:311" x14ac:dyDescent="0.2">
      <c r="AJ9476" s="23"/>
      <c r="HH9476"/>
      <c r="IW9476" s="36"/>
      <c r="JI9476"/>
      <c r="JJ9476"/>
      <c r="KX9476" s="23"/>
      <c r="KY9476" s="23"/>
    </row>
    <row r="9477" spans="36:311" x14ac:dyDescent="0.2">
      <c r="AJ9477" s="23"/>
      <c r="HH9477"/>
      <c r="IW9477" s="36"/>
      <c r="JI9477"/>
      <c r="JJ9477"/>
      <c r="KX9477" s="23"/>
      <c r="KY9477" s="23"/>
    </row>
    <row r="9478" spans="36:311" x14ac:dyDescent="0.2">
      <c r="AJ9478" s="23"/>
      <c r="HH9478"/>
      <c r="IW9478" s="36"/>
      <c r="JI9478"/>
      <c r="JJ9478"/>
      <c r="KX9478" s="23"/>
      <c r="KY9478" s="23"/>
    </row>
    <row r="9479" spans="36:311" x14ac:dyDescent="0.2">
      <c r="AJ9479" s="23"/>
      <c r="HH9479"/>
      <c r="IW9479" s="36"/>
      <c r="JI9479"/>
      <c r="JJ9479"/>
      <c r="KX9479" s="23"/>
      <c r="KY9479" s="23"/>
    </row>
    <row r="9480" spans="36:311" x14ac:dyDescent="0.2">
      <c r="AJ9480" s="23"/>
      <c r="HH9480"/>
      <c r="IW9480" s="36"/>
      <c r="JI9480"/>
      <c r="JJ9480"/>
      <c r="KX9480" s="23"/>
      <c r="KY9480" s="23"/>
    </row>
    <row r="9481" spans="36:311" x14ac:dyDescent="0.2">
      <c r="AJ9481" s="23"/>
      <c r="HH9481"/>
      <c r="IW9481" s="36"/>
      <c r="JI9481"/>
      <c r="JJ9481"/>
      <c r="KX9481" s="23"/>
      <c r="KY9481" s="23"/>
    </row>
    <row r="9482" spans="36:311" x14ac:dyDescent="0.2">
      <c r="AJ9482" s="23"/>
      <c r="HH9482"/>
      <c r="IW9482" s="36"/>
      <c r="JI9482"/>
      <c r="JJ9482"/>
      <c r="KX9482" s="23"/>
      <c r="KY9482" s="23"/>
    </row>
    <row r="9483" spans="36:311" x14ac:dyDescent="0.2">
      <c r="AJ9483" s="23"/>
      <c r="HH9483"/>
      <c r="IW9483" s="36"/>
      <c r="JI9483"/>
      <c r="JJ9483"/>
      <c r="KX9483" s="23"/>
      <c r="KY9483" s="23"/>
    </row>
    <row r="9484" spans="36:311" x14ac:dyDescent="0.2">
      <c r="AJ9484" s="23"/>
      <c r="HH9484"/>
      <c r="IW9484" s="36"/>
      <c r="JI9484"/>
      <c r="JJ9484"/>
      <c r="KX9484" s="23"/>
      <c r="KY9484" s="23"/>
    </row>
    <row r="9485" spans="36:311" x14ac:dyDescent="0.2">
      <c r="AJ9485" s="23"/>
      <c r="HH9485"/>
      <c r="IW9485" s="36"/>
      <c r="JI9485"/>
      <c r="JJ9485"/>
      <c r="KX9485" s="23"/>
      <c r="KY9485" s="23"/>
    </row>
    <row r="9486" spans="36:311" x14ac:dyDescent="0.2">
      <c r="AJ9486" s="23"/>
      <c r="HH9486"/>
      <c r="IW9486" s="36"/>
      <c r="JI9486"/>
      <c r="JJ9486"/>
      <c r="KX9486" s="23"/>
      <c r="KY9486" s="23"/>
    </row>
    <row r="9487" spans="36:311" x14ac:dyDescent="0.2">
      <c r="AJ9487" s="23"/>
      <c r="HH9487"/>
      <c r="IW9487" s="36"/>
      <c r="JI9487"/>
      <c r="JJ9487"/>
      <c r="KX9487" s="23"/>
      <c r="KY9487" s="23"/>
    </row>
    <row r="9488" spans="36:311" x14ac:dyDescent="0.2">
      <c r="AJ9488" s="23"/>
      <c r="HH9488"/>
      <c r="IW9488" s="36"/>
      <c r="JI9488"/>
      <c r="JJ9488"/>
      <c r="KX9488" s="23"/>
      <c r="KY9488" s="23"/>
    </row>
    <row r="9489" spans="36:311" x14ac:dyDescent="0.2">
      <c r="AJ9489" s="23"/>
      <c r="HH9489"/>
      <c r="IW9489" s="36"/>
      <c r="JI9489"/>
      <c r="JJ9489"/>
      <c r="KX9489" s="23"/>
      <c r="KY9489" s="23"/>
    </row>
    <row r="9490" spans="36:311" x14ac:dyDescent="0.2">
      <c r="AJ9490" s="23"/>
      <c r="HH9490"/>
      <c r="IW9490" s="36"/>
      <c r="JI9490"/>
      <c r="JJ9490"/>
      <c r="KX9490" s="23"/>
      <c r="KY9490" s="23"/>
    </row>
    <row r="9491" spans="36:311" x14ac:dyDescent="0.2">
      <c r="AJ9491" s="23"/>
      <c r="HH9491"/>
      <c r="IW9491" s="36"/>
      <c r="JI9491"/>
      <c r="JJ9491"/>
      <c r="KX9491" s="23"/>
      <c r="KY9491" s="23"/>
    </row>
    <row r="9492" spans="36:311" x14ac:dyDescent="0.2">
      <c r="AJ9492" s="23"/>
      <c r="HH9492"/>
      <c r="IW9492" s="36"/>
      <c r="JI9492"/>
      <c r="JJ9492"/>
      <c r="KX9492" s="23"/>
      <c r="KY9492" s="23"/>
    </row>
    <row r="9493" spans="36:311" x14ac:dyDescent="0.2">
      <c r="AJ9493" s="23"/>
      <c r="HH9493"/>
      <c r="IW9493" s="36"/>
      <c r="JI9493"/>
      <c r="JJ9493"/>
      <c r="KX9493" s="23"/>
      <c r="KY9493" s="23"/>
    </row>
    <row r="9494" spans="36:311" x14ac:dyDescent="0.2">
      <c r="AJ9494" s="23"/>
      <c r="HH9494"/>
      <c r="IW9494" s="36"/>
      <c r="JI9494"/>
      <c r="JJ9494"/>
      <c r="KX9494" s="23"/>
      <c r="KY9494" s="23"/>
    </row>
    <row r="9495" spans="36:311" x14ac:dyDescent="0.2">
      <c r="AJ9495" s="23"/>
      <c r="HH9495"/>
      <c r="IW9495" s="36"/>
      <c r="JI9495"/>
      <c r="JJ9495"/>
      <c r="KX9495" s="23"/>
      <c r="KY9495" s="23"/>
    </row>
    <row r="9496" spans="36:311" x14ac:dyDescent="0.2">
      <c r="AJ9496" s="23"/>
      <c r="HH9496"/>
      <c r="IW9496" s="36"/>
      <c r="JI9496"/>
      <c r="JJ9496"/>
      <c r="KX9496" s="23"/>
      <c r="KY9496" s="23"/>
    </row>
    <row r="9497" spans="36:311" x14ac:dyDescent="0.2">
      <c r="AJ9497" s="23"/>
      <c r="HH9497"/>
      <c r="IW9497" s="36"/>
      <c r="JI9497"/>
      <c r="JJ9497"/>
      <c r="KX9497" s="23"/>
      <c r="KY9497" s="23"/>
    </row>
    <row r="9498" spans="36:311" x14ac:dyDescent="0.2">
      <c r="AJ9498" s="23"/>
      <c r="HH9498"/>
      <c r="IW9498" s="36"/>
      <c r="JI9498"/>
      <c r="JJ9498"/>
      <c r="KX9498" s="23"/>
      <c r="KY9498" s="23"/>
    </row>
    <row r="9499" spans="36:311" x14ac:dyDescent="0.2">
      <c r="AJ9499" s="23"/>
      <c r="HH9499"/>
      <c r="IW9499" s="36"/>
      <c r="JI9499"/>
      <c r="JJ9499"/>
      <c r="KX9499" s="23"/>
      <c r="KY9499" s="23"/>
    </row>
    <row r="9500" spans="36:311" x14ac:dyDescent="0.2">
      <c r="AJ9500" s="23"/>
      <c r="HH9500"/>
      <c r="IW9500" s="36"/>
      <c r="JI9500"/>
      <c r="JJ9500"/>
      <c r="KX9500" s="23"/>
      <c r="KY9500" s="23"/>
    </row>
    <row r="9501" spans="36:311" x14ac:dyDescent="0.2">
      <c r="AJ9501" s="23"/>
      <c r="HH9501"/>
      <c r="IW9501" s="36"/>
      <c r="JI9501"/>
      <c r="JJ9501"/>
      <c r="KX9501" s="23"/>
      <c r="KY9501" s="23"/>
    </row>
    <row r="9502" spans="36:311" x14ac:dyDescent="0.2">
      <c r="AJ9502" s="23"/>
      <c r="HH9502"/>
      <c r="IW9502" s="36"/>
      <c r="JI9502"/>
      <c r="JJ9502"/>
      <c r="KX9502" s="23"/>
      <c r="KY9502" s="23"/>
    </row>
    <row r="9503" spans="36:311" x14ac:dyDescent="0.2">
      <c r="AJ9503" s="23"/>
      <c r="HH9503"/>
      <c r="IW9503" s="36"/>
      <c r="JI9503"/>
      <c r="JJ9503"/>
      <c r="KX9503" s="23"/>
      <c r="KY9503" s="23"/>
    </row>
    <row r="9504" spans="36:311" x14ac:dyDescent="0.2">
      <c r="AJ9504" s="23"/>
      <c r="HH9504"/>
      <c r="IW9504" s="36"/>
      <c r="JI9504"/>
      <c r="JJ9504"/>
      <c r="KX9504" s="23"/>
      <c r="KY9504" s="23"/>
    </row>
    <row r="9505" spans="36:311" x14ac:dyDescent="0.2">
      <c r="AJ9505" s="23"/>
      <c r="HH9505"/>
      <c r="IW9505" s="36"/>
      <c r="JI9505"/>
      <c r="JJ9505"/>
      <c r="KX9505" s="23"/>
      <c r="KY9505" s="23"/>
    </row>
    <row r="9506" spans="36:311" x14ac:dyDescent="0.2">
      <c r="AJ9506" s="23"/>
      <c r="HH9506"/>
      <c r="IW9506" s="36"/>
      <c r="JI9506"/>
      <c r="JJ9506"/>
      <c r="KX9506" s="23"/>
      <c r="KY9506" s="23"/>
    </row>
    <row r="9507" spans="36:311" x14ac:dyDescent="0.2">
      <c r="AJ9507" s="23"/>
      <c r="HH9507"/>
      <c r="IW9507" s="36"/>
      <c r="JI9507"/>
      <c r="JJ9507"/>
      <c r="KX9507" s="23"/>
      <c r="KY9507" s="23"/>
    </row>
    <row r="9508" spans="36:311" x14ac:dyDescent="0.2">
      <c r="AJ9508" s="23"/>
      <c r="HH9508"/>
      <c r="IW9508" s="36"/>
      <c r="JI9508"/>
      <c r="JJ9508"/>
      <c r="KX9508" s="23"/>
      <c r="KY9508" s="23"/>
    </row>
    <row r="9509" spans="36:311" x14ac:dyDescent="0.2">
      <c r="AJ9509" s="23"/>
      <c r="HH9509"/>
      <c r="IW9509" s="36"/>
      <c r="JI9509"/>
      <c r="JJ9509"/>
      <c r="KX9509" s="23"/>
      <c r="KY9509" s="23"/>
    </row>
    <row r="9510" spans="36:311" x14ac:dyDescent="0.2">
      <c r="AJ9510" s="23"/>
      <c r="HH9510"/>
      <c r="IW9510" s="36"/>
      <c r="JI9510"/>
      <c r="JJ9510"/>
      <c r="KX9510" s="23"/>
      <c r="KY9510" s="23"/>
    </row>
    <row r="9511" spans="36:311" x14ac:dyDescent="0.2">
      <c r="AJ9511" s="23"/>
      <c r="HH9511"/>
      <c r="IW9511" s="36"/>
      <c r="JI9511"/>
      <c r="JJ9511"/>
      <c r="KX9511" s="23"/>
      <c r="KY9511" s="23"/>
    </row>
    <row r="9512" spans="36:311" x14ac:dyDescent="0.2">
      <c r="AJ9512" s="23"/>
      <c r="HH9512"/>
      <c r="IW9512" s="36"/>
      <c r="JI9512"/>
      <c r="JJ9512"/>
      <c r="KX9512" s="23"/>
      <c r="KY9512" s="23"/>
    </row>
    <row r="9513" spans="36:311" x14ac:dyDescent="0.2">
      <c r="AJ9513" s="23"/>
      <c r="HH9513"/>
      <c r="IW9513" s="36"/>
      <c r="JI9513"/>
      <c r="JJ9513"/>
      <c r="KX9513" s="23"/>
      <c r="KY9513" s="23"/>
    </row>
    <row r="9514" spans="36:311" x14ac:dyDescent="0.2">
      <c r="AJ9514" s="23"/>
      <c r="HH9514"/>
      <c r="IW9514" s="36"/>
      <c r="JI9514"/>
      <c r="JJ9514"/>
      <c r="KX9514" s="23"/>
      <c r="KY9514" s="23"/>
    </row>
    <row r="9515" spans="36:311" x14ac:dyDescent="0.2">
      <c r="AJ9515" s="23"/>
      <c r="HH9515"/>
      <c r="IW9515" s="36"/>
      <c r="JI9515"/>
      <c r="JJ9515"/>
      <c r="KX9515" s="23"/>
      <c r="KY9515" s="23"/>
    </row>
    <row r="9516" spans="36:311" x14ac:dyDescent="0.2">
      <c r="AJ9516" s="23"/>
      <c r="HH9516"/>
      <c r="IW9516" s="36"/>
      <c r="JI9516"/>
      <c r="JJ9516"/>
      <c r="KX9516" s="23"/>
      <c r="KY9516" s="23"/>
    </row>
    <row r="9517" spans="36:311" x14ac:dyDescent="0.2">
      <c r="AJ9517" s="23"/>
      <c r="HH9517"/>
      <c r="IW9517" s="36"/>
      <c r="JI9517"/>
      <c r="JJ9517"/>
      <c r="KX9517" s="23"/>
      <c r="KY9517" s="23"/>
    </row>
    <row r="9518" spans="36:311" x14ac:dyDescent="0.2">
      <c r="AJ9518" s="23"/>
      <c r="HH9518"/>
      <c r="IW9518" s="36"/>
      <c r="JI9518"/>
      <c r="JJ9518"/>
      <c r="KX9518" s="23"/>
      <c r="KY9518" s="23"/>
    </row>
    <row r="9519" spans="36:311" x14ac:dyDescent="0.2">
      <c r="AJ9519" s="23"/>
      <c r="HH9519"/>
      <c r="IW9519" s="36"/>
      <c r="JI9519"/>
      <c r="JJ9519"/>
      <c r="KX9519" s="23"/>
      <c r="KY9519" s="23"/>
    </row>
    <row r="9520" spans="36:311" x14ac:dyDescent="0.2">
      <c r="AJ9520" s="23"/>
      <c r="HH9520"/>
      <c r="IW9520" s="36"/>
      <c r="JI9520"/>
      <c r="JJ9520"/>
      <c r="KX9520" s="23"/>
      <c r="KY9520" s="23"/>
    </row>
    <row r="9521" spans="36:311" x14ac:dyDescent="0.2">
      <c r="AJ9521" s="23"/>
      <c r="HH9521"/>
      <c r="IW9521" s="36"/>
      <c r="JI9521"/>
      <c r="JJ9521"/>
      <c r="KX9521" s="23"/>
      <c r="KY9521" s="23"/>
    </row>
    <row r="9522" spans="36:311" x14ac:dyDescent="0.2">
      <c r="AJ9522" s="23"/>
      <c r="HH9522"/>
      <c r="IW9522" s="36"/>
      <c r="JI9522"/>
      <c r="JJ9522"/>
      <c r="KX9522" s="23"/>
      <c r="KY9522" s="23"/>
    </row>
    <row r="9523" spans="36:311" x14ac:dyDescent="0.2">
      <c r="AJ9523" s="23"/>
      <c r="HH9523"/>
      <c r="IW9523" s="36"/>
      <c r="JI9523"/>
      <c r="JJ9523"/>
      <c r="KX9523" s="23"/>
      <c r="KY9523" s="23"/>
    </row>
    <row r="9524" spans="36:311" x14ac:dyDescent="0.2">
      <c r="AJ9524" s="23"/>
      <c r="HH9524"/>
      <c r="IW9524" s="36"/>
      <c r="JI9524"/>
      <c r="JJ9524"/>
      <c r="KX9524" s="23"/>
      <c r="KY9524" s="23"/>
    </row>
    <row r="9525" spans="36:311" x14ac:dyDescent="0.2">
      <c r="AJ9525" s="23"/>
      <c r="HH9525"/>
      <c r="IW9525" s="36"/>
      <c r="JI9525"/>
      <c r="JJ9525"/>
      <c r="KX9525" s="23"/>
      <c r="KY9525" s="23"/>
    </row>
    <row r="9526" spans="36:311" x14ac:dyDescent="0.2">
      <c r="AJ9526" s="23"/>
      <c r="HH9526"/>
      <c r="IW9526" s="36"/>
      <c r="JI9526"/>
      <c r="JJ9526"/>
      <c r="KX9526" s="23"/>
      <c r="KY9526" s="23"/>
    </row>
    <row r="9527" spans="36:311" x14ac:dyDescent="0.2">
      <c r="AJ9527" s="23"/>
      <c r="HH9527"/>
      <c r="IW9527" s="36"/>
      <c r="JI9527"/>
      <c r="JJ9527"/>
      <c r="KX9527" s="23"/>
      <c r="KY9527" s="23"/>
    </row>
    <row r="9528" spans="36:311" x14ac:dyDescent="0.2">
      <c r="AJ9528" s="23"/>
      <c r="HH9528"/>
      <c r="IW9528" s="36"/>
      <c r="JI9528"/>
      <c r="JJ9528"/>
      <c r="KX9528" s="23"/>
      <c r="KY9528" s="23"/>
    </row>
    <row r="9529" spans="36:311" x14ac:dyDescent="0.2">
      <c r="AJ9529" s="23"/>
      <c r="HH9529"/>
      <c r="IW9529" s="36"/>
      <c r="JI9529"/>
      <c r="JJ9529"/>
      <c r="KX9529" s="23"/>
      <c r="KY9529" s="23"/>
    </row>
    <row r="9530" spans="36:311" x14ac:dyDescent="0.2">
      <c r="AJ9530" s="23"/>
      <c r="HH9530"/>
      <c r="IW9530" s="36"/>
      <c r="JI9530"/>
      <c r="JJ9530"/>
      <c r="KX9530" s="23"/>
      <c r="KY9530" s="23"/>
    </row>
    <row r="9531" spans="36:311" x14ac:dyDescent="0.2">
      <c r="AJ9531" s="23"/>
      <c r="HH9531"/>
      <c r="IW9531" s="36"/>
      <c r="JI9531"/>
      <c r="JJ9531"/>
      <c r="KX9531" s="23"/>
      <c r="KY9531" s="23"/>
    </row>
    <row r="9532" spans="36:311" x14ac:dyDescent="0.2">
      <c r="AJ9532" s="23"/>
      <c r="HH9532"/>
      <c r="IW9532" s="36"/>
      <c r="JI9532"/>
      <c r="JJ9532"/>
      <c r="KX9532" s="23"/>
      <c r="KY9532" s="23"/>
    </row>
    <row r="9533" spans="36:311" x14ac:dyDescent="0.2">
      <c r="AJ9533" s="23"/>
      <c r="HH9533"/>
      <c r="IW9533" s="36"/>
      <c r="JI9533"/>
      <c r="JJ9533"/>
      <c r="KX9533" s="23"/>
      <c r="KY9533" s="23"/>
    </row>
    <row r="9534" spans="36:311" x14ac:dyDescent="0.2">
      <c r="AJ9534" s="23"/>
      <c r="HH9534"/>
      <c r="IW9534" s="36"/>
      <c r="JI9534"/>
      <c r="JJ9534"/>
      <c r="KX9534" s="23"/>
      <c r="KY9534" s="23"/>
    </row>
    <row r="9535" spans="36:311" x14ac:dyDescent="0.2">
      <c r="AJ9535" s="23"/>
      <c r="HH9535"/>
      <c r="IW9535" s="36"/>
      <c r="JI9535"/>
      <c r="JJ9535"/>
      <c r="KX9535" s="23"/>
      <c r="KY9535" s="23"/>
    </row>
    <row r="9536" spans="36:311" x14ac:dyDescent="0.2">
      <c r="AJ9536" s="23"/>
      <c r="HH9536"/>
      <c r="IW9536" s="36"/>
      <c r="JI9536"/>
      <c r="JJ9536"/>
      <c r="KX9536" s="23"/>
      <c r="KY9536" s="23"/>
    </row>
    <row r="9537" spans="36:311" x14ac:dyDescent="0.2">
      <c r="AJ9537" s="23"/>
      <c r="HH9537"/>
      <c r="IW9537" s="36"/>
      <c r="JI9537"/>
      <c r="JJ9537"/>
      <c r="KX9537" s="23"/>
      <c r="KY9537" s="23"/>
    </row>
    <row r="9538" spans="36:311" x14ac:dyDescent="0.2">
      <c r="AJ9538" s="23"/>
      <c r="HH9538"/>
      <c r="IW9538" s="36"/>
      <c r="JI9538"/>
      <c r="JJ9538"/>
      <c r="KX9538" s="23"/>
      <c r="KY9538" s="23"/>
    </row>
    <row r="9539" spans="36:311" x14ac:dyDescent="0.2">
      <c r="AJ9539" s="23"/>
      <c r="HH9539"/>
      <c r="IW9539" s="36"/>
      <c r="JI9539"/>
      <c r="JJ9539"/>
      <c r="KX9539" s="23"/>
      <c r="KY9539" s="23"/>
    </row>
    <row r="9540" spans="36:311" x14ac:dyDescent="0.2">
      <c r="AJ9540" s="23"/>
      <c r="HH9540"/>
      <c r="IW9540" s="36"/>
      <c r="JI9540"/>
      <c r="JJ9540"/>
      <c r="KX9540" s="23"/>
      <c r="KY9540" s="23"/>
    </row>
    <row r="9541" spans="36:311" x14ac:dyDescent="0.2">
      <c r="AJ9541" s="23"/>
      <c r="HH9541"/>
      <c r="IW9541" s="36"/>
      <c r="JI9541"/>
      <c r="JJ9541"/>
      <c r="KX9541" s="23"/>
      <c r="KY9541" s="23"/>
    </row>
    <row r="9542" spans="36:311" x14ac:dyDescent="0.2">
      <c r="AJ9542" s="23"/>
      <c r="HH9542"/>
      <c r="IW9542" s="36"/>
      <c r="JI9542"/>
      <c r="JJ9542"/>
      <c r="KX9542" s="23"/>
      <c r="KY9542" s="23"/>
    </row>
    <row r="9543" spans="36:311" x14ac:dyDescent="0.2">
      <c r="AJ9543" s="23"/>
      <c r="HH9543"/>
      <c r="IW9543" s="36"/>
      <c r="JI9543"/>
      <c r="JJ9543"/>
      <c r="KX9543" s="23"/>
      <c r="KY9543" s="23"/>
    </row>
    <row r="9544" spans="36:311" x14ac:dyDescent="0.2">
      <c r="AJ9544" s="23"/>
      <c r="HH9544"/>
      <c r="IW9544" s="36"/>
      <c r="JI9544"/>
      <c r="JJ9544"/>
      <c r="KX9544" s="23"/>
      <c r="KY9544" s="23"/>
    </row>
    <row r="9545" spans="36:311" x14ac:dyDescent="0.2">
      <c r="AJ9545" s="23"/>
      <c r="HH9545"/>
      <c r="IW9545" s="36"/>
      <c r="JI9545"/>
      <c r="JJ9545"/>
      <c r="KX9545" s="23"/>
      <c r="KY9545" s="23"/>
    </row>
    <row r="9546" spans="36:311" x14ac:dyDescent="0.2">
      <c r="AJ9546" s="23"/>
      <c r="HH9546"/>
      <c r="IW9546" s="36"/>
      <c r="JI9546"/>
      <c r="JJ9546"/>
      <c r="KX9546" s="23"/>
      <c r="KY9546" s="23"/>
    </row>
    <row r="9547" spans="36:311" x14ac:dyDescent="0.2">
      <c r="AJ9547" s="23"/>
      <c r="HH9547"/>
      <c r="IW9547" s="36"/>
      <c r="JI9547"/>
      <c r="JJ9547"/>
      <c r="KX9547" s="23"/>
      <c r="KY9547" s="23"/>
    </row>
    <row r="9548" spans="36:311" x14ac:dyDescent="0.2">
      <c r="AJ9548" s="23"/>
      <c r="HH9548"/>
      <c r="IW9548" s="36"/>
      <c r="JI9548"/>
      <c r="JJ9548"/>
      <c r="KX9548" s="23"/>
      <c r="KY9548" s="23"/>
    </row>
    <row r="9549" spans="36:311" x14ac:dyDescent="0.2">
      <c r="AJ9549" s="23"/>
      <c r="HH9549"/>
      <c r="IW9549" s="36"/>
      <c r="JI9549"/>
      <c r="JJ9549"/>
      <c r="KX9549" s="23"/>
      <c r="KY9549" s="23"/>
    </row>
    <row r="9550" spans="36:311" x14ac:dyDescent="0.2">
      <c r="AJ9550" s="23"/>
      <c r="HH9550"/>
      <c r="IW9550" s="36"/>
      <c r="JI9550"/>
      <c r="JJ9550"/>
      <c r="KX9550" s="23"/>
      <c r="KY9550" s="23"/>
    </row>
    <row r="9551" spans="36:311" x14ac:dyDescent="0.2">
      <c r="AJ9551" s="23"/>
      <c r="HH9551"/>
      <c r="IW9551" s="36"/>
      <c r="JI9551"/>
      <c r="JJ9551"/>
      <c r="KX9551" s="23"/>
      <c r="KY9551" s="23"/>
    </row>
    <row r="9552" spans="36:311" x14ac:dyDescent="0.2">
      <c r="AJ9552" s="23"/>
      <c r="HH9552"/>
      <c r="IW9552" s="36"/>
      <c r="JI9552"/>
      <c r="JJ9552"/>
      <c r="KX9552" s="23"/>
      <c r="KY9552" s="23"/>
    </row>
    <row r="9553" spans="36:311" x14ac:dyDescent="0.2">
      <c r="AJ9553" s="23"/>
      <c r="HH9553"/>
      <c r="IW9553" s="36"/>
      <c r="JI9553"/>
      <c r="JJ9553"/>
      <c r="KX9553" s="23"/>
      <c r="KY9553" s="23"/>
    </row>
    <row r="9554" spans="36:311" x14ac:dyDescent="0.2">
      <c r="AJ9554" s="23"/>
      <c r="HH9554"/>
      <c r="IW9554" s="36"/>
      <c r="JI9554"/>
      <c r="JJ9554"/>
      <c r="KX9554" s="23"/>
      <c r="KY9554" s="23"/>
    </row>
    <row r="9555" spans="36:311" x14ac:dyDescent="0.2">
      <c r="AJ9555" s="23"/>
      <c r="HH9555"/>
      <c r="IW9555" s="36"/>
      <c r="JI9555"/>
      <c r="JJ9555"/>
      <c r="KX9555" s="23"/>
      <c r="KY9555" s="23"/>
    </row>
    <row r="9556" spans="36:311" x14ac:dyDescent="0.2">
      <c r="AJ9556" s="23"/>
      <c r="HH9556"/>
      <c r="IW9556" s="36"/>
      <c r="JI9556"/>
      <c r="JJ9556"/>
      <c r="KX9556" s="23"/>
      <c r="KY9556" s="23"/>
    </row>
    <row r="9557" spans="36:311" x14ac:dyDescent="0.2">
      <c r="AJ9557" s="23"/>
      <c r="HH9557"/>
      <c r="IW9557" s="36"/>
      <c r="JI9557"/>
      <c r="JJ9557"/>
      <c r="KX9557" s="23"/>
      <c r="KY9557" s="23"/>
    </row>
    <row r="9558" spans="36:311" x14ac:dyDescent="0.2">
      <c r="AJ9558" s="23"/>
      <c r="HH9558"/>
      <c r="IW9558" s="36"/>
      <c r="JI9558"/>
      <c r="JJ9558"/>
      <c r="KX9558" s="23"/>
      <c r="KY9558" s="23"/>
    </row>
    <row r="9559" spans="36:311" x14ac:dyDescent="0.2">
      <c r="AJ9559" s="23"/>
      <c r="HH9559"/>
      <c r="IW9559" s="36"/>
      <c r="JI9559"/>
      <c r="JJ9559"/>
      <c r="KX9559" s="23"/>
      <c r="KY9559" s="23"/>
    </row>
    <row r="9560" spans="36:311" x14ac:dyDescent="0.2">
      <c r="AJ9560" s="23"/>
      <c r="HH9560"/>
      <c r="IW9560" s="36"/>
      <c r="JI9560"/>
      <c r="JJ9560"/>
      <c r="KX9560" s="23"/>
      <c r="KY9560" s="23"/>
    </row>
    <row r="9561" spans="36:311" x14ac:dyDescent="0.2">
      <c r="AJ9561" s="23"/>
      <c r="HH9561"/>
      <c r="IW9561" s="36"/>
      <c r="JI9561"/>
      <c r="JJ9561"/>
      <c r="KX9561" s="23"/>
      <c r="KY9561" s="23"/>
    </row>
    <row r="9562" spans="36:311" x14ac:dyDescent="0.2">
      <c r="AJ9562" s="23"/>
      <c r="HH9562"/>
      <c r="IW9562" s="36"/>
      <c r="JI9562"/>
      <c r="JJ9562"/>
      <c r="KX9562" s="23"/>
      <c r="KY9562" s="23"/>
    </row>
    <row r="9563" spans="36:311" x14ac:dyDescent="0.2">
      <c r="AJ9563" s="23"/>
      <c r="HH9563"/>
      <c r="IW9563" s="36"/>
      <c r="JI9563"/>
      <c r="JJ9563"/>
      <c r="KX9563" s="23"/>
      <c r="KY9563" s="23"/>
    </row>
    <row r="9564" spans="36:311" x14ac:dyDescent="0.2">
      <c r="AJ9564" s="23"/>
      <c r="HH9564"/>
      <c r="IW9564" s="36"/>
      <c r="JI9564"/>
      <c r="JJ9564"/>
      <c r="KX9564" s="23"/>
      <c r="KY9564" s="23"/>
    </row>
    <row r="9565" spans="36:311" x14ac:dyDescent="0.2">
      <c r="AJ9565" s="23"/>
      <c r="HH9565"/>
      <c r="IW9565" s="36"/>
      <c r="JI9565"/>
      <c r="JJ9565"/>
      <c r="KX9565" s="23"/>
      <c r="KY9565" s="23"/>
    </row>
    <row r="9566" spans="36:311" x14ac:dyDescent="0.2">
      <c r="AJ9566" s="23"/>
      <c r="HH9566"/>
      <c r="IW9566" s="36"/>
      <c r="JI9566"/>
      <c r="JJ9566"/>
      <c r="KX9566" s="23"/>
      <c r="KY9566" s="23"/>
    </row>
    <row r="9567" spans="36:311" x14ac:dyDescent="0.2">
      <c r="AJ9567" s="23"/>
      <c r="HH9567"/>
      <c r="IW9567" s="36"/>
      <c r="JI9567"/>
      <c r="JJ9567"/>
      <c r="KX9567" s="23"/>
      <c r="KY9567" s="23"/>
    </row>
    <row r="9568" spans="36:311" x14ac:dyDescent="0.2">
      <c r="AJ9568" s="23"/>
      <c r="HH9568"/>
      <c r="IW9568" s="36"/>
      <c r="JI9568"/>
      <c r="JJ9568"/>
      <c r="KX9568" s="23"/>
      <c r="KY9568" s="23"/>
    </row>
    <row r="9569" spans="36:311" x14ac:dyDescent="0.2">
      <c r="AJ9569" s="23"/>
      <c r="HH9569"/>
      <c r="IW9569" s="36"/>
      <c r="JI9569"/>
      <c r="JJ9569"/>
      <c r="KX9569" s="23"/>
      <c r="KY9569" s="23"/>
    </row>
    <row r="9570" spans="36:311" x14ac:dyDescent="0.2">
      <c r="AJ9570" s="23"/>
      <c r="HH9570"/>
      <c r="IW9570" s="36"/>
      <c r="JI9570"/>
      <c r="JJ9570"/>
      <c r="KX9570" s="23"/>
      <c r="KY9570" s="23"/>
    </row>
    <row r="9571" spans="36:311" x14ac:dyDescent="0.2">
      <c r="AJ9571" s="23"/>
      <c r="HH9571"/>
      <c r="IW9571" s="36"/>
      <c r="JI9571"/>
      <c r="JJ9571"/>
      <c r="KX9571" s="23"/>
      <c r="KY9571" s="23"/>
    </row>
    <row r="9572" spans="36:311" x14ac:dyDescent="0.2">
      <c r="AJ9572" s="23"/>
      <c r="HH9572"/>
      <c r="IW9572" s="36"/>
      <c r="JI9572"/>
      <c r="JJ9572"/>
      <c r="KX9572" s="23"/>
      <c r="KY9572" s="23"/>
    </row>
    <row r="9573" spans="36:311" x14ac:dyDescent="0.2">
      <c r="AJ9573" s="23"/>
      <c r="HH9573"/>
      <c r="IW9573" s="36"/>
      <c r="JI9573"/>
      <c r="JJ9573"/>
      <c r="KX9573" s="23"/>
      <c r="KY9573" s="23"/>
    </row>
    <row r="9574" spans="36:311" x14ac:dyDescent="0.2">
      <c r="AJ9574" s="23"/>
      <c r="HH9574"/>
      <c r="IW9574" s="36"/>
      <c r="JI9574"/>
      <c r="JJ9574"/>
      <c r="KX9574" s="23"/>
      <c r="KY9574" s="23"/>
    </row>
    <row r="9575" spans="36:311" x14ac:dyDescent="0.2">
      <c r="AJ9575" s="23"/>
      <c r="HH9575"/>
      <c r="IW9575" s="36"/>
      <c r="JI9575"/>
      <c r="JJ9575"/>
      <c r="KX9575" s="23"/>
      <c r="KY9575" s="23"/>
    </row>
    <row r="9576" spans="36:311" x14ac:dyDescent="0.2">
      <c r="AJ9576" s="23"/>
      <c r="HH9576"/>
      <c r="IW9576" s="36"/>
      <c r="JI9576"/>
      <c r="JJ9576"/>
      <c r="KX9576" s="23"/>
      <c r="KY9576" s="23"/>
    </row>
    <row r="9577" spans="36:311" x14ac:dyDescent="0.2">
      <c r="AJ9577" s="23"/>
      <c r="HH9577"/>
      <c r="IW9577" s="36"/>
      <c r="JI9577"/>
      <c r="JJ9577"/>
      <c r="KX9577" s="23"/>
      <c r="KY9577" s="23"/>
    </row>
    <row r="9578" spans="36:311" x14ac:dyDescent="0.2">
      <c r="AJ9578" s="23"/>
      <c r="HH9578"/>
      <c r="IW9578" s="36"/>
      <c r="JI9578"/>
      <c r="JJ9578"/>
      <c r="KX9578" s="23"/>
      <c r="KY9578" s="23"/>
    </row>
    <row r="9579" spans="36:311" x14ac:dyDescent="0.2">
      <c r="AJ9579" s="23"/>
      <c r="HH9579"/>
      <c r="IW9579" s="36"/>
      <c r="JI9579"/>
      <c r="JJ9579"/>
      <c r="KX9579" s="23"/>
      <c r="KY9579" s="23"/>
    </row>
    <row r="9580" spans="36:311" x14ac:dyDescent="0.2">
      <c r="AJ9580" s="23"/>
      <c r="HH9580"/>
      <c r="IW9580" s="36"/>
      <c r="JI9580"/>
      <c r="JJ9580"/>
      <c r="KX9580" s="23"/>
      <c r="KY9580" s="23"/>
    </row>
    <row r="9581" spans="36:311" x14ac:dyDescent="0.2">
      <c r="AJ9581" s="23"/>
      <c r="HH9581"/>
      <c r="IW9581" s="36"/>
      <c r="JI9581"/>
      <c r="JJ9581"/>
      <c r="KX9581" s="23"/>
      <c r="KY9581" s="23"/>
    </row>
    <row r="9582" spans="36:311" x14ac:dyDescent="0.2">
      <c r="AJ9582" s="23"/>
      <c r="HH9582"/>
      <c r="IW9582" s="36"/>
      <c r="JI9582"/>
      <c r="JJ9582"/>
      <c r="KX9582" s="23"/>
      <c r="KY9582" s="23"/>
    </row>
    <row r="9583" spans="36:311" x14ac:dyDescent="0.2">
      <c r="AJ9583" s="23"/>
      <c r="HH9583"/>
      <c r="IW9583" s="36"/>
      <c r="JI9583"/>
      <c r="JJ9583"/>
      <c r="KX9583" s="23"/>
      <c r="KY9583" s="23"/>
    </row>
    <row r="9584" spans="36:311" x14ac:dyDescent="0.2">
      <c r="AJ9584" s="23"/>
      <c r="HH9584"/>
      <c r="IW9584" s="36"/>
      <c r="JI9584"/>
      <c r="JJ9584"/>
      <c r="KX9584" s="23"/>
      <c r="KY9584" s="23"/>
    </row>
    <row r="9585" spans="36:311" x14ac:dyDescent="0.2">
      <c r="AJ9585" s="23"/>
      <c r="HH9585"/>
      <c r="IW9585" s="36"/>
      <c r="JI9585"/>
      <c r="JJ9585"/>
      <c r="KX9585" s="23"/>
      <c r="KY9585" s="23"/>
    </row>
    <row r="9586" spans="36:311" x14ac:dyDescent="0.2">
      <c r="AJ9586" s="23"/>
      <c r="HH9586"/>
      <c r="IW9586" s="36"/>
      <c r="JI9586"/>
      <c r="JJ9586"/>
      <c r="KX9586" s="23"/>
      <c r="KY9586" s="23"/>
    </row>
    <row r="9587" spans="36:311" x14ac:dyDescent="0.2">
      <c r="AJ9587" s="23"/>
      <c r="HH9587"/>
      <c r="IW9587" s="36"/>
      <c r="JI9587"/>
      <c r="JJ9587"/>
      <c r="KX9587" s="23"/>
      <c r="KY9587" s="23"/>
    </row>
    <row r="9588" spans="36:311" x14ac:dyDescent="0.2">
      <c r="AJ9588" s="23"/>
      <c r="HH9588"/>
      <c r="IW9588" s="36"/>
      <c r="JI9588"/>
      <c r="JJ9588"/>
      <c r="KX9588" s="23"/>
      <c r="KY9588" s="23"/>
    </row>
    <row r="9589" spans="36:311" x14ac:dyDescent="0.2">
      <c r="AJ9589" s="23"/>
      <c r="HH9589"/>
      <c r="IW9589" s="36"/>
      <c r="JI9589"/>
      <c r="JJ9589"/>
      <c r="KX9589" s="23"/>
      <c r="KY9589" s="23"/>
    </row>
    <row r="9590" spans="36:311" x14ac:dyDescent="0.2">
      <c r="AJ9590" s="23"/>
      <c r="HH9590"/>
      <c r="IW9590" s="36"/>
      <c r="JI9590"/>
      <c r="JJ9590"/>
      <c r="KX9590" s="23"/>
      <c r="KY9590" s="23"/>
    </row>
    <row r="9591" spans="36:311" x14ac:dyDescent="0.2">
      <c r="AJ9591" s="23"/>
      <c r="HH9591"/>
      <c r="IW9591" s="36"/>
      <c r="JI9591"/>
      <c r="JJ9591"/>
      <c r="KX9591" s="23"/>
      <c r="KY9591" s="23"/>
    </row>
    <row r="9592" spans="36:311" x14ac:dyDescent="0.2">
      <c r="AJ9592" s="23"/>
      <c r="HH9592"/>
      <c r="IW9592" s="36"/>
      <c r="JI9592"/>
      <c r="JJ9592"/>
      <c r="KX9592" s="23"/>
      <c r="KY9592" s="23"/>
    </row>
    <row r="9593" spans="36:311" x14ac:dyDescent="0.2">
      <c r="AJ9593" s="23"/>
      <c r="HH9593"/>
      <c r="IW9593" s="36"/>
      <c r="JI9593"/>
      <c r="JJ9593"/>
      <c r="KX9593" s="23"/>
      <c r="KY9593" s="23"/>
    </row>
    <row r="9594" spans="36:311" x14ac:dyDescent="0.2">
      <c r="AJ9594" s="23"/>
      <c r="HH9594"/>
      <c r="IW9594" s="36"/>
      <c r="JI9594"/>
      <c r="JJ9594"/>
      <c r="KX9594" s="23"/>
      <c r="KY9594" s="23"/>
    </row>
    <row r="9595" spans="36:311" x14ac:dyDescent="0.2">
      <c r="AJ9595" s="23"/>
      <c r="HH9595"/>
      <c r="IW9595" s="36"/>
      <c r="JI9595"/>
      <c r="JJ9595"/>
      <c r="KX9595" s="23"/>
      <c r="KY9595" s="23"/>
    </row>
    <row r="9596" spans="36:311" x14ac:dyDescent="0.2">
      <c r="AJ9596" s="23"/>
      <c r="HH9596"/>
      <c r="IW9596" s="36"/>
      <c r="JI9596"/>
      <c r="JJ9596"/>
      <c r="KX9596" s="23"/>
      <c r="KY9596" s="23"/>
    </row>
    <row r="9597" spans="36:311" x14ac:dyDescent="0.2">
      <c r="AJ9597" s="23"/>
      <c r="HH9597"/>
      <c r="IW9597" s="36"/>
      <c r="JI9597"/>
      <c r="JJ9597"/>
      <c r="KX9597" s="23"/>
      <c r="KY9597" s="23"/>
    </row>
    <row r="9598" spans="36:311" x14ac:dyDescent="0.2">
      <c r="AJ9598" s="23"/>
      <c r="HH9598"/>
      <c r="IW9598" s="36"/>
      <c r="JI9598"/>
      <c r="JJ9598"/>
      <c r="KX9598" s="23"/>
      <c r="KY9598" s="23"/>
    </row>
    <row r="9599" spans="36:311" x14ac:dyDescent="0.2">
      <c r="AJ9599" s="23"/>
      <c r="HH9599"/>
      <c r="IW9599" s="36"/>
      <c r="JI9599"/>
      <c r="JJ9599"/>
      <c r="KX9599" s="23"/>
      <c r="KY9599" s="23"/>
    </row>
    <row r="9600" spans="36:311" x14ac:dyDescent="0.2">
      <c r="AJ9600" s="23"/>
      <c r="HH9600"/>
      <c r="IW9600" s="36"/>
      <c r="JI9600"/>
      <c r="JJ9600"/>
      <c r="KX9600" s="23"/>
      <c r="KY9600" s="23"/>
    </row>
    <row r="9601" spans="36:311" x14ac:dyDescent="0.2">
      <c r="AJ9601" s="23"/>
      <c r="HH9601"/>
      <c r="IW9601" s="36"/>
      <c r="JI9601"/>
      <c r="JJ9601"/>
      <c r="KX9601" s="23"/>
      <c r="KY9601" s="23"/>
    </row>
    <row r="9602" spans="36:311" x14ac:dyDescent="0.2">
      <c r="AJ9602" s="23"/>
      <c r="HH9602"/>
      <c r="IW9602" s="36"/>
      <c r="JI9602"/>
      <c r="JJ9602"/>
      <c r="KX9602" s="23"/>
      <c r="KY9602" s="23"/>
    </row>
    <row r="9603" spans="36:311" x14ac:dyDescent="0.2">
      <c r="AJ9603" s="23"/>
      <c r="HH9603"/>
      <c r="IW9603" s="36"/>
      <c r="JI9603"/>
      <c r="JJ9603"/>
      <c r="KX9603" s="23"/>
      <c r="KY9603" s="23"/>
    </row>
    <row r="9604" spans="36:311" x14ac:dyDescent="0.2">
      <c r="AJ9604" s="23"/>
      <c r="HH9604"/>
      <c r="IW9604" s="36"/>
      <c r="JI9604"/>
      <c r="JJ9604"/>
      <c r="KX9604" s="23"/>
      <c r="KY9604" s="23"/>
    </row>
    <row r="9605" spans="36:311" x14ac:dyDescent="0.2">
      <c r="AJ9605" s="23"/>
      <c r="HH9605"/>
      <c r="IW9605" s="36"/>
      <c r="JI9605"/>
      <c r="JJ9605"/>
      <c r="KX9605" s="23"/>
      <c r="KY9605" s="23"/>
    </row>
    <row r="9606" spans="36:311" x14ac:dyDescent="0.2">
      <c r="AJ9606" s="23"/>
      <c r="HH9606"/>
      <c r="IW9606" s="36"/>
      <c r="JI9606"/>
      <c r="JJ9606"/>
      <c r="KX9606" s="23"/>
      <c r="KY9606" s="23"/>
    </row>
    <row r="9607" spans="36:311" x14ac:dyDescent="0.2">
      <c r="AJ9607" s="23"/>
      <c r="HH9607"/>
      <c r="IW9607" s="36"/>
      <c r="JI9607"/>
      <c r="JJ9607"/>
      <c r="KX9607" s="23"/>
      <c r="KY9607" s="23"/>
    </row>
    <row r="9608" spans="36:311" x14ac:dyDescent="0.2">
      <c r="AJ9608" s="23"/>
      <c r="HH9608"/>
      <c r="IW9608" s="36"/>
      <c r="JI9608"/>
      <c r="JJ9608"/>
      <c r="KX9608" s="23"/>
      <c r="KY9608" s="23"/>
    </row>
    <row r="9609" spans="36:311" x14ac:dyDescent="0.2">
      <c r="AJ9609" s="23"/>
      <c r="HH9609"/>
      <c r="IW9609" s="36"/>
      <c r="JI9609"/>
      <c r="JJ9609"/>
      <c r="KX9609" s="23"/>
      <c r="KY9609" s="23"/>
    </row>
    <row r="9610" spans="36:311" x14ac:dyDescent="0.2">
      <c r="AJ9610" s="23"/>
      <c r="HH9610"/>
      <c r="IW9610" s="36"/>
      <c r="JI9610"/>
      <c r="JJ9610"/>
      <c r="KX9610" s="23"/>
      <c r="KY9610" s="23"/>
    </row>
    <row r="9611" spans="36:311" x14ac:dyDescent="0.2">
      <c r="AJ9611" s="23"/>
      <c r="HH9611"/>
      <c r="IW9611" s="36"/>
      <c r="JI9611"/>
      <c r="JJ9611"/>
      <c r="KX9611" s="23"/>
      <c r="KY9611" s="23"/>
    </row>
    <row r="9612" spans="36:311" x14ac:dyDescent="0.2">
      <c r="AJ9612" s="23"/>
      <c r="HH9612"/>
      <c r="IW9612" s="36"/>
      <c r="JI9612"/>
      <c r="JJ9612"/>
      <c r="KX9612" s="23"/>
      <c r="KY9612" s="23"/>
    </row>
    <row r="9613" spans="36:311" x14ac:dyDescent="0.2">
      <c r="AJ9613" s="23"/>
      <c r="HH9613"/>
      <c r="IW9613" s="36"/>
      <c r="JI9613"/>
      <c r="JJ9613"/>
      <c r="KX9613" s="23"/>
      <c r="KY9613" s="23"/>
    </row>
    <row r="9614" spans="36:311" x14ac:dyDescent="0.2">
      <c r="AJ9614" s="23"/>
      <c r="HH9614"/>
      <c r="IW9614" s="36"/>
      <c r="JI9614"/>
      <c r="JJ9614"/>
      <c r="KX9614" s="23"/>
      <c r="KY9614" s="23"/>
    </row>
    <row r="9615" spans="36:311" x14ac:dyDescent="0.2">
      <c r="AJ9615" s="23"/>
      <c r="HH9615"/>
      <c r="IW9615" s="36"/>
      <c r="JI9615"/>
      <c r="JJ9615"/>
      <c r="KX9615" s="23"/>
      <c r="KY9615" s="23"/>
    </row>
    <row r="9616" spans="36:311" x14ac:dyDescent="0.2">
      <c r="AJ9616" s="23"/>
      <c r="HH9616"/>
      <c r="IW9616" s="36"/>
      <c r="JI9616"/>
      <c r="JJ9616"/>
      <c r="KX9616" s="23"/>
      <c r="KY9616" s="23"/>
    </row>
    <row r="9617" spans="36:311" x14ac:dyDescent="0.2">
      <c r="AJ9617" s="23"/>
      <c r="HH9617"/>
      <c r="IW9617" s="36"/>
      <c r="JI9617"/>
      <c r="JJ9617"/>
      <c r="KX9617" s="23"/>
      <c r="KY9617" s="23"/>
    </row>
    <row r="9618" spans="36:311" x14ac:dyDescent="0.2">
      <c r="AJ9618" s="23"/>
      <c r="HH9618"/>
      <c r="IW9618" s="36"/>
      <c r="JI9618"/>
      <c r="JJ9618"/>
      <c r="KX9618" s="23"/>
      <c r="KY9618" s="23"/>
    </row>
    <row r="9619" spans="36:311" x14ac:dyDescent="0.2">
      <c r="AJ9619" s="23"/>
      <c r="HH9619"/>
      <c r="IW9619" s="36"/>
      <c r="JI9619"/>
      <c r="JJ9619"/>
      <c r="KX9619" s="23"/>
      <c r="KY9619" s="23"/>
    </row>
    <row r="9620" spans="36:311" x14ac:dyDescent="0.2">
      <c r="AJ9620" s="23"/>
      <c r="HH9620"/>
      <c r="IW9620" s="36"/>
      <c r="JI9620"/>
      <c r="JJ9620"/>
      <c r="KX9620" s="23"/>
      <c r="KY9620" s="23"/>
    </row>
    <row r="9621" spans="36:311" x14ac:dyDescent="0.2">
      <c r="AJ9621" s="23"/>
      <c r="HH9621"/>
      <c r="IW9621" s="36"/>
      <c r="JI9621"/>
      <c r="JJ9621"/>
      <c r="KX9621" s="23"/>
      <c r="KY9621" s="23"/>
    </row>
    <row r="9622" spans="36:311" x14ac:dyDescent="0.2">
      <c r="AJ9622" s="23"/>
      <c r="HH9622"/>
      <c r="IW9622" s="36"/>
      <c r="JI9622"/>
      <c r="JJ9622"/>
      <c r="KX9622" s="23"/>
      <c r="KY9622" s="23"/>
    </row>
    <row r="9623" spans="36:311" x14ac:dyDescent="0.2">
      <c r="AJ9623" s="23"/>
      <c r="HH9623"/>
      <c r="IW9623" s="36"/>
      <c r="JI9623"/>
      <c r="JJ9623"/>
      <c r="KX9623" s="23"/>
      <c r="KY9623" s="23"/>
    </row>
    <row r="9624" spans="36:311" x14ac:dyDescent="0.2">
      <c r="AJ9624" s="23"/>
      <c r="HH9624"/>
      <c r="IW9624" s="36"/>
      <c r="JI9624"/>
      <c r="JJ9624"/>
      <c r="KX9624" s="23"/>
      <c r="KY9624" s="23"/>
    </row>
    <row r="9625" spans="36:311" x14ac:dyDescent="0.2">
      <c r="AJ9625" s="23"/>
      <c r="HH9625"/>
      <c r="IW9625" s="36"/>
      <c r="JI9625"/>
      <c r="JJ9625"/>
      <c r="KX9625" s="23"/>
      <c r="KY9625" s="23"/>
    </row>
    <row r="9626" spans="36:311" x14ac:dyDescent="0.2">
      <c r="AJ9626" s="23"/>
      <c r="HH9626"/>
      <c r="IW9626" s="36"/>
      <c r="JI9626"/>
      <c r="JJ9626"/>
      <c r="KX9626" s="23"/>
      <c r="KY9626" s="23"/>
    </row>
    <row r="9627" spans="36:311" x14ac:dyDescent="0.2">
      <c r="AJ9627" s="23"/>
      <c r="HH9627"/>
      <c r="IW9627" s="36"/>
      <c r="JI9627"/>
      <c r="JJ9627"/>
      <c r="KX9627" s="23"/>
      <c r="KY9627" s="23"/>
    </row>
    <row r="9628" spans="36:311" x14ac:dyDescent="0.2">
      <c r="AJ9628" s="23"/>
      <c r="HH9628"/>
      <c r="IW9628" s="36"/>
      <c r="JI9628"/>
      <c r="JJ9628"/>
      <c r="KX9628" s="23"/>
      <c r="KY9628" s="23"/>
    </row>
    <row r="9629" spans="36:311" x14ac:dyDescent="0.2">
      <c r="AJ9629" s="23"/>
      <c r="HH9629"/>
      <c r="IW9629" s="36"/>
      <c r="JI9629"/>
      <c r="JJ9629"/>
      <c r="KX9629" s="23"/>
      <c r="KY9629" s="23"/>
    </row>
    <row r="9630" spans="36:311" x14ac:dyDescent="0.2">
      <c r="AJ9630" s="23"/>
      <c r="HH9630"/>
      <c r="IW9630" s="36"/>
      <c r="JI9630"/>
      <c r="JJ9630"/>
      <c r="KX9630" s="23"/>
      <c r="KY9630" s="23"/>
    </row>
    <row r="9631" spans="36:311" x14ac:dyDescent="0.2">
      <c r="AJ9631" s="23"/>
      <c r="HH9631"/>
      <c r="IW9631" s="36"/>
      <c r="JI9631"/>
      <c r="JJ9631"/>
      <c r="KX9631" s="23"/>
      <c r="KY9631" s="23"/>
    </row>
    <row r="9632" spans="36:311" x14ac:dyDescent="0.2">
      <c r="AJ9632" s="23"/>
      <c r="HH9632"/>
      <c r="IW9632" s="36"/>
      <c r="JI9632"/>
      <c r="JJ9632"/>
      <c r="KX9632" s="23"/>
      <c r="KY9632" s="23"/>
    </row>
    <row r="9633" spans="36:311" x14ac:dyDescent="0.2">
      <c r="AJ9633" s="23"/>
      <c r="HH9633"/>
      <c r="IW9633" s="36"/>
      <c r="JI9633"/>
      <c r="JJ9633"/>
      <c r="KX9633" s="23"/>
      <c r="KY9633" s="23"/>
    </row>
    <row r="9634" spans="36:311" x14ac:dyDescent="0.2">
      <c r="AJ9634" s="23"/>
      <c r="HH9634"/>
      <c r="IW9634" s="36"/>
      <c r="JI9634"/>
      <c r="JJ9634"/>
      <c r="KX9634" s="23"/>
      <c r="KY9634" s="23"/>
    </row>
    <row r="9635" spans="36:311" x14ac:dyDescent="0.2">
      <c r="AJ9635" s="23"/>
      <c r="HH9635"/>
      <c r="IW9635" s="36"/>
      <c r="JI9635"/>
      <c r="JJ9635"/>
      <c r="KX9635" s="23"/>
      <c r="KY9635" s="23"/>
    </row>
    <row r="9636" spans="36:311" x14ac:dyDescent="0.2">
      <c r="AJ9636" s="23"/>
      <c r="HH9636"/>
      <c r="IW9636" s="36"/>
      <c r="JI9636"/>
      <c r="JJ9636"/>
      <c r="KX9636" s="23"/>
      <c r="KY9636" s="23"/>
    </row>
    <row r="9637" spans="36:311" x14ac:dyDescent="0.2">
      <c r="AJ9637" s="23"/>
      <c r="HH9637"/>
      <c r="IW9637" s="36"/>
      <c r="JI9637"/>
      <c r="JJ9637"/>
      <c r="KX9637" s="23"/>
      <c r="KY9637" s="23"/>
    </row>
    <row r="9638" spans="36:311" x14ac:dyDescent="0.2">
      <c r="AJ9638" s="23"/>
      <c r="HH9638"/>
      <c r="IW9638" s="36"/>
      <c r="JI9638"/>
      <c r="JJ9638"/>
      <c r="KX9638" s="23"/>
      <c r="KY9638" s="23"/>
    </row>
    <row r="9639" spans="36:311" x14ac:dyDescent="0.2">
      <c r="AJ9639" s="23"/>
      <c r="HH9639"/>
      <c r="IW9639" s="36"/>
      <c r="JI9639"/>
      <c r="JJ9639"/>
      <c r="KX9639" s="23"/>
      <c r="KY9639" s="23"/>
    </row>
    <row r="9640" spans="36:311" x14ac:dyDescent="0.2">
      <c r="AJ9640" s="23"/>
      <c r="HH9640"/>
      <c r="IW9640" s="36"/>
      <c r="JI9640"/>
      <c r="JJ9640"/>
      <c r="KX9640" s="23"/>
      <c r="KY9640" s="23"/>
    </row>
    <row r="9641" spans="36:311" x14ac:dyDescent="0.2">
      <c r="AJ9641" s="23"/>
      <c r="HH9641"/>
      <c r="IW9641" s="36"/>
      <c r="JI9641"/>
      <c r="JJ9641"/>
      <c r="KX9641" s="23"/>
      <c r="KY9641" s="23"/>
    </row>
    <row r="9642" spans="36:311" x14ac:dyDescent="0.2">
      <c r="AJ9642" s="23"/>
      <c r="HH9642"/>
      <c r="IW9642" s="36"/>
      <c r="JI9642"/>
      <c r="JJ9642"/>
      <c r="KX9642" s="23"/>
      <c r="KY9642" s="23"/>
    </row>
    <row r="9643" spans="36:311" x14ac:dyDescent="0.2">
      <c r="AJ9643" s="23"/>
      <c r="HH9643"/>
      <c r="IW9643" s="36"/>
      <c r="JI9643"/>
      <c r="JJ9643"/>
      <c r="KX9643" s="23"/>
      <c r="KY9643" s="23"/>
    </row>
    <row r="9644" spans="36:311" x14ac:dyDescent="0.2">
      <c r="AJ9644" s="23"/>
      <c r="HH9644"/>
      <c r="IW9644" s="36"/>
      <c r="JI9644"/>
      <c r="JJ9644"/>
      <c r="KX9644" s="23"/>
      <c r="KY9644" s="23"/>
    </row>
    <row r="9645" spans="36:311" x14ac:dyDescent="0.2">
      <c r="AJ9645" s="23"/>
      <c r="HH9645"/>
      <c r="IW9645" s="36"/>
      <c r="JI9645"/>
      <c r="JJ9645"/>
      <c r="KX9645" s="23"/>
      <c r="KY9645" s="23"/>
    </row>
    <row r="9646" spans="36:311" x14ac:dyDescent="0.2">
      <c r="AJ9646" s="23"/>
      <c r="HH9646"/>
      <c r="IW9646" s="36"/>
      <c r="JI9646"/>
      <c r="JJ9646"/>
      <c r="KX9646" s="23"/>
      <c r="KY9646" s="23"/>
    </row>
    <row r="9647" spans="36:311" x14ac:dyDescent="0.2">
      <c r="AJ9647" s="23"/>
      <c r="HH9647"/>
      <c r="IW9647" s="36"/>
      <c r="JI9647"/>
      <c r="JJ9647"/>
      <c r="KX9647" s="23"/>
      <c r="KY9647" s="23"/>
    </row>
    <row r="9648" spans="36:311" x14ac:dyDescent="0.2">
      <c r="AJ9648" s="23"/>
      <c r="HH9648"/>
      <c r="IW9648" s="36"/>
      <c r="JI9648"/>
      <c r="JJ9648"/>
      <c r="KX9648" s="23"/>
      <c r="KY9648" s="23"/>
    </row>
    <row r="9649" spans="36:311" x14ac:dyDescent="0.2">
      <c r="AJ9649" s="23"/>
      <c r="HH9649"/>
      <c r="IW9649" s="36"/>
      <c r="JI9649"/>
      <c r="JJ9649"/>
      <c r="KX9649" s="23"/>
      <c r="KY9649" s="23"/>
    </row>
    <row r="9650" spans="36:311" x14ac:dyDescent="0.2">
      <c r="AJ9650" s="23"/>
      <c r="HH9650"/>
      <c r="IW9650" s="36"/>
      <c r="JI9650"/>
      <c r="JJ9650"/>
      <c r="KX9650" s="23"/>
      <c r="KY9650" s="23"/>
    </row>
    <row r="9651" spans="36:311" x14ac:dyDescent="0.2">
      <c r="AJ9651" s="23"/>
      <c r="HH9651"/>
      <c r="IW9651" s="36"/>
      <c r="JI9651"/>
      <c r="JJ9651"/>
      <c r="KX9651" s="23"/>
      <c r="KY9651" s="23"/>
    </row>
    <row r="9652" spans="36:311" x14ac:dyDescent="0.2">
      <c r="AJ9652" s="23"/>
      <c r="HH9652"/>
      <c r="IW9652" s="36"/>
      <c r="JI9652"/>
      <c r="JJ9652"/>
      <c r="KX9652" s="23"/>
      <c r="KY9652" s="23"/>
    </row>
    <row r="9653" spans="36:311" x14ac:dyDescent="0.2">
      <c r="AJ9653" s="23"/>
      <c r="HH9653"/>
      <c r="IW9653" s="36"/>
      <c r="JI9653"/>
      <c r="JJ9653"/>
      <c r="KX9653" s="23"/>
      <c r="KY9653" s="23"/>
    </row>
    <row r="9654" spans="36:311" x14ac:dyDescent="0.2">
      <c r="AJ9654" s="23"/>
      <c r="HH9654"/>
      <c r="IW9654" s="36"/>
      <c r="JI9654"/>
      <c r="JJ9654"/>
      <c r="KX9654" s="23"/>
      <c r="KY9654" s="23"/>
    </row>
    <row r="9655" spans="36:311" x14ac:dyDescent="0.2">
      <c r="AJ9655" s="23"/>
      <c r="HH9655"/>
      <c r="IW9655" s="36"/>
      <c r="JI9655"/>
      <c r="JJ9655"/>
      <c r="KX9655" s="23"/>
      <c r="KY9655" s="23"/>
    </row>
    <row r="9656" spans="36:311" x14ac:dyDescent="0.2">
      <c r="AJ9656" s="23"/>
      <c r="HH9656"/>
      <c r="IW9656" s="36"/>
      <c r="JI9656"/>
      <c r="JJ9656"/>
      <c r="KX9656" s="23"/>
      <c r="KY9656" s="23"/>
    </row>
    <row r="9657" spans="36:311" x14ac:dyDescent="0.2">
      <c r="AJ9657" s="23"/>
      <c r="HH9657"/>
      <c r="IW9657" s="36"/>
      <c r="JI9657"/>
      <c r="JJ9657"/>
      <c r="KX9657" s="23"/>
      <c r="KY9657" s="23"/>
    </row>
    <row r="9658" spans="36:311" x14ac:dyDescent="0.2">
      <c r="AJ9658" s="23"/>
      <c r="HH9658"/>
      <c r="IW9658" s="36"/>
      <c r="JI9658"/>
      <c r="JJ9658"/>
      <c r="KX9658" s="23"/>
      <c r="KY9658" s="23"/>
    </row>
    <row r="9659" spans="36:311" x14ac:dyDescent="0.2">
      <c r="AJ9659" s="23"/>
      <c r="HH9659"/>
      <c r="IW9659" s="36"/>
      <c r="JI9659"/>
      <c r="JJ9659"/>
      <c r="KX9659" s="23"/>
      <c r="KY9659" s="23"/>
    </row>
    <row r="9660" spans="36:311" x14ac:dyDescent="0.2">
      <c r="AJ9660" s="23"/>
      <c r="HH9660"/>
      <c r="IW9660" s="36"/>
      <c r="JI9660"/>
      <c r="JJ9660"/>
      <c r="KX9660" s="23"/>
      <c r="KY9660" s="23"/>
    </row>
    <row r="9661" spans="36:311" x14ac:dyDescent="0.2">
      <c r="AJ9661" s="23"/>
      <c r="HH9661"/>
      <c r="IW9661" s="36"/>
      <c r="JI9661"/>
      <c r="JJ9661"/>
      <c r="KX9661" s="23"/>
      <c r="KY9661" s="23"/>
    </row>
    <row r="9662" spans="36:311" x14ac:dyDescent="0.2">
      <c r="AJ9662" s="23"/>
      <c r="HH9662"/>
      <c r="IW9662" s="36"/>
      <c r="JI9662"/>
      <c r="JJ9662"/>
      <c r="KX9662" s="23"/>
      <c r="KY9662" s="23"/>
    </row>
    <row r="9663" spans="36:311" x14ac:dyDescent="0.2">
      <c r="AJ9663" s="23"/>
      <c r="HH9663"/>
      <c r="IW9663" s="36"/>
      <c r="JI9663"/>
      <c r="JJ9663"/>
      <c r="KX9663" s="23"/>
      <c r="KY9663" s="23"/>
    </row>
    <row r="9664" spans="36:311" x14ac:dyDescent="0.2">
      <c r="AJ9664" s="23"/>
      <c r="HH9664"/>
      <c r="IW9664" s="36"/>
      <c r="JI9664"/>
      <c r="JJ9664"/>
      <c r="KX9664" s="23"/>
      <c r="KY9664" s="23"/>
    </row>
    <row r="9665" spans="36:311" x14ac:dyDescent="0.2">
      <c r="AJ9665" s="23"/>
      <c r="HH9665"/>
      <c r="IW9665" s="36"/>
      <c r="JI9665"/>
      <c r="JJ9665"/>
      <c r="KX9665" s="23"/>
      <c r="KY9665" s="23"/>
    </row>
    <row r="9666" spans="36:311" x14ac:dyDescent="0.2">
      <c r="AJ9666" s="23"/>
      <c r="HH9666"/>
      <c r="IW9666" s="36"/>
      <c r="JI9666"/>
      <c r="JJ9666"/>
      <c r="KX9666" s="23"/>
      <c r="KY9666" s="23"/>
    </row>
    <row r="9667" spans="36:311" x14ac:dyDescent="0.2">
      <c r="AJ9667" s="23"/>
      <c r="HH9667"/>
      <c r="IW9667" s="36"/>
      <c r="JI9667"/>
      <c r="JJ9667"/>
      <c r="KX9667" s="23"/>
      <c r="KY9667" s="23"/>
    </row>
    <row r="9668" spans="36:311" x14ac:dyDescent="0.2">
      <c r="AJ9668" s="23"/>
      <c r="HH9668"/>
      <c r="IW9668" s="36"/>
      <c r="JI9668"/>
      <c r="JJ9668"/>
      <c r="KX9668" s="23"/>
      <c r="KY9668" s="23"/>
    </row>
    <row r="9669" spans="36:311" x14ac:dyDescent="0.2">
      <c r="AJ9669" s="23"/>
      <c r="HH9669"/>
      <c r="IW9669" s="36"/>
      <c r="JI9669"/>
      <c r="JJ9669"/>
      <c r="KX9669" s="23"/>
      <c r="KY9669" s="23"/>
    </row>
    <row r="9670" spans="36:311" x14ac:dyDescent="0.2">
      <c r="AJ9670" s="23"/>
      <c r="HH9670"/>
      <c r="IW9670" s="36"/>
      <c r="JI9670"/>
      <c r="JJ9670"/>
      <c r="KX9670" s="23"/>
      <c r="KY9670" s="23"/>
    </row>
    <row r="9671" spans="36:311" x14ac:dyDescent="0.2">
      <c r="AJ9671" s="23"/>
      <c r="HH9671"/>
      <c r="IW9671" s="36"/>
      <c r="JI9671"/>
      <c r="JJ9671"/>
      <c r="KX9671" s="23"/>
      <c r="KY9671" s="23"/>
    </row>
    <row r="9672" spans="36:311" x14ac:dyDescent="0.2">
      <c r="AJ9672" s="23"/>
      <c r="HH9672"/>
      <c r="IW9672" s="36"/>
      <c r="JI9672"/>
      <c r="JJ9672"/>
      <c r="KX9672" s="23"/>
      <c r="KY9672" s="23"/>
    </row>
    <row r="9673" spans="36:311" x14ac:dyDescent="0.2">
      <c r="AJ9673" s="23"/>
      <c r="HH9673"/>
      <c r="IW9673" s="36"/>
      <c r="JI9673"/>
      <c r="JJ9673"/>
      <c r="KX9673" s="23"/>
      <c r="KY9673" s="23"/>
    </row>
    <row r="9674" spans="36:311" x14ac:dyDescent="0.2">
      <c r="AJ9674" s="23"/>
      <c r="HH9674"/>
      <c r="IW9674" s="36"/>
      <c r="JI9674"/>
      <c r="JJ9674"/>
      <c r="KX9674" s="23"/>
      <c r="KY9674" s="23"/>
    </row>
    <row r="9675" spans="36:311" x14ac:dyDescent="0.2">
      <c r="AJ9675" s="23"/>
      <c r="HH9675"/>
      <c r="IW9675" s="36"/>
      <c r="JI9675"/>
      <c r="JJ9675"/>
      <c r="KX9675" s="23"/>
      <c r="KY9675" s="23"/>
    </row>
    <row r="9676" spans="36:311" x14ac:dyDescent="0.2">
      <c r="AJ9676" s="23"/>
      <c r="HH9676"/>
      <c r="IW9676" s="36"/>
      <c r="JI9676"/>
      <c r="JJ9676"/>
      <c r="KX9676" s="23"/>
      <c r="KY9676" s="23"/>
    </row>
    <row r="9677" spans="36:311" x14ac:dyDescent="0.2">
      <c r="AJ9677" s="23"/>
      <c r="HH9677"/>
      <c r="IW9677" s="36"/>
      <c r="JI9677"/>
      <c r="JJ9677"/>
      <c r="KX9677" s="23"/>
      <c r="KY9677" s="23"/>
    </row>
    <row r="9678" spans="36:311" x14ac:dyDescent="0.2">
      <c r="AJ9678" s="23"/>
      <c r="HH9678"/>
      <c r="IW9678" s="36"/>
      <c r="JI9678"/>
      <c r="JJ9678"/>
      <c r="KX9678" s="23"/>
      <c r="KY9678" s="23"/>
    </row>
    <row r="9679" spans="36:311" x14ac:dyDescent="0.2">
      <c r="AJ9679" s="23"/>
      <c r="HH9679"/>
      <c r="IW9679" s="36"/>
      <c r="JI9679"/>
      <c r="JJ9679"/>
      <c r="KX9679" s="23"/>
      <c r="KY9679" s="23"/>
    </row>
    <row r="9680" spans="36:311" x14ac:dyDescent="0.2">
      <c r="AJ9680" s="23"/>
      <c r="HH9680"/>
      <c r="IW9680" s="36"/>
      <c r="JI9680"/>
      <c r="JJ9680"/>
      <c r="KX9680" s="23"/>
      <c r="KY9680" s="23"/>
    </row>
    <row r="9681" spans="36:311" x14ac:dyDescent="0.2">
      <c r="AJ9681" s="23"/>
      <c r="HH9681"/>
      <c r="IW9681" s="36"/>
      <c r="JI9681"/>
      <c r="JJ9681"/>
      <c r="KX9681" s="23"/>
      <c r="KY9681" s="23"/>
    </row>
    <row r="9682" spans="36:311" x14ac:dyDescent="0.2">
      <c r="AJ9682" s="23"/>
      <c r="HH9682"/>
      <c r="IW9682" s="36"/>
      <c r="JI9682"/>
      <c r="JJ9682"/>
      <c r="KX9682" s="23"/>
      <c r="KY9682" s="23"/>
    </row>
    <row r="9683" spans="36:311" x14ac:dyDescent="0.2">
      <c r="AJ9683" s="23"/>
      <c r="HH9683"/>
      <c r="IW9683" s="36"/>
      <c r="JI9683"/>
      <c r="JJ9683"/>
      <c r="KX9683" s="23"/>
      <c r="KY9683" s="23"/>
    </row>
    <row r="9684" spans="36:311" x14ac:dyDescent="0.2">
      <c r="AJ9684" s="23"/>
      <c r="HH9684"/>
      <c r="IW9684" s="36"/>
      <c r="JI9684"/>
      <c r="JJ9684"/>
      <c r="KX9684" s="23"/>
      <c r="KY9684" s="23"/>
    </row>
    <row r="9685" spans="36:311" x14ac:dyDescent="0.2">
      <c r="AJ9685" s="23"/>
      <c r="HH9685"/>
      <c r="IW9685" s="36"/>
      <c r="JI9685"/>
      <c r="JJ9685"/>
      <c r="KX9685" s="23"/>
      <c r="KY9685" s="23"/>
    </row>
    <row r="9686" spans="36:311" x14ac:dyDescent="0.2">
      <c r="AJ9686" s="23"/>
      <c r="HH9686"/>
      <c r="IW9686" s="36"/>
      <c r="JI9686"/>
      <c r="JJ9686"/>
      <c r="KX9686" s="23"/>
      <c r="KY9686" s="23"/>
    </row>
    <row r="9687" spans="36:311" x14ac:dyDescent="0.2">
      <c r="AJ9687" s="23"/>
      <c r="HH9687"/>
      <c r="IW9687" s="36"/>
      <c r="JI9687"/>
      <c r="JJ9687"/>
      <c r="KX9687" s="23"/>
      <c r="KY9687" s="23"/>
    </row>
    <row r="9688" spans="36:311" x14ac:dyDescent="0.2">
      <c r="AJ9688" s="23"/>
      <c r="HH9688"/>
      <c r="IW9688" s="36"/>
      <c r="JI9688"/>
      <c r="JJ9688"/>
      <c r="KX9688" s="23"/>
      <c r="KY9688" s="23"/>
    </row>
    <row r="9689" spans="36:311" x14ac:dyDescent="0.2">
      <c r="AJ9689" s="23"/>
      <c r="HH9689"/>
      <c r="IW9689" s="36"/>
      <c r="JI9689"/>
      <c r="JJ9689"/>
      <c r="KX9689" s="23"/>
      <c r="KY9689" s="23"/>
    </row>
    <row r="9690" spans="36:311" x14ac:dyDescent="0.2">
      <c r="AJ9690" s="23"/>
      <c r="HH9690"/>
      <c r="IW9690" s="36"/>
      <c r="JI9690"/>
      <c r="JJ9690"/>
      <c r="KX9690" s="23"/>
      <c r="KY9690" s="23"/>
    </row>
    <row r="9691" spans="36:311" x14ac:dyDescent="0.2">
      <c r="AJ9691" s="23"/>
      <c r="HH9691"/>
      <c r="IW9691" s="36"/>
      <c r="JI9691"/>
      <c r="JJ9691"/>
      <c r="KX9691" s="23"/>
      <c r="KY9691" s="23"/>
    </row>
    <row r="9692" spans="36:311" x14ac:dyDescent="0.2">
      <c r="AJ9692" s="23"/>
      <c r="HH9692"/>
      <c r="IW9692" s="36"/>
      <c r="JI9692"/>
      <c r="JJ9692"/>
      <c r="KX9692" s="23"/>
      <c r="KY9692" s="23"/>
    </row>
    <row r="9693" spans="36:311" x14ac:dyDescent="0.2">
      <c r="AJ9693" s="23"/>
      <c r="HH9693"/>
      <c r="IW9693" s="36"/>
      <c r="JI9693"/>
      <c r="JJ9693"/>
      <c r="KX9693" s="23"/>
      <c r="KY9693" s="23"/>
    </row>
    <row r="9694" spans="36:311" x14ac:dyDescent="0.2">
      <c r="AJ9694" s="23"/>
      <c r="HH9694"/>
      <c r="IW9694" s="36"/>
      <c r="JI9694"/>
      <c r="JJ9694"/>
      <c r="KX9694" s="23"/>
      <c r="KY9694" s="23"/>
    </row>
    <row r="9695" spans="36:311" x14ac:dyDescent="0.2">
      <c r="AJ9695" s="23"/>
      <c r="HH9695"/>
      <c r="IW9695" s="36"/>
      <c r="JI9695"/>
      <c r="JJ9695"/>
      <c r="KX9695" s="23"/>
      <c r="KY9695" s="23"/>
    </row>
    <row r="9696" spans="36:311" x14ac:dyDescent="0.2">
      <c r="AJ9696" s="23"/>
      <c r="HH9696"/>
      <c r="IW9696" s="36"/>
      <c r="JI9696"/>
      <c r="JJ9696"/>
      <c r="KX9696" s="23"/>
      <c r="KY9696" s="23"/>
    </row>
    <row r="9697" spans="36:311" x14ac:dyDescent="0.2">
      <c r="AJ9697" s="23"/>
      <c r="HH9697"/>
      <c r="IW9697" s="36"/>
      <c r="JI9697"/>
      <c r="JJ9697"/>
      <c r="KX9697" s="23"/>
      <c r="KY9697" s="23"/>
    </row>
    <row r="9698" spans="36:311" x14ac:dyDescent="0.2">
      <c r="AJ9698" s="23"/>
      <c r="HH9698"/>
      <c r="IW9698" s="36"/>
      <c r="JI9698"/>
      <c r="JJ9698"/>
      <c r="KX9698" s="23"/>
      <c r="KY9698" s="23"/>
    </row>
    <row r="9699" spans="36:311" x14ac:dyDescent="0.2">
      <c r="AJ9699" s="23"/>
      <c r="HH9699"/>
      <c r="IW9699" s="36"/>
      <c r="JI9699"/>
      <c r="JJ9699"/>
      <c r="KX9699" s="23"/>
      <c r="KY9699" s="23"/>
    </row>
    <row r="9700" spans="36:311" x14ac:dyDescent="0.2">
      <c r="AJ9700" s="23"/>
      <c r="HH9700"/>
      <c r="IW9700" s="36"/>
      <c r="JI9700"/>
      <c r="JJ9700"/>
      <c r="KX9700" s="23"/>
      <c r="KY9700" s="23"/>
    </row>
    <row r="9701" spans="36:311" x14ac:dyDescent="0.2">
      <c r="AJ9701" s="23"/>
      <c r="HH9701"/>
      <c r="IW9701" s="36"/>
      <c r="JI9701"/>
      <c r="JJ9701"/>
      <c r="KX9701" s="23"/>
      <c r="KY9701" s="23"/>
    </row>
    <row r="9702" spans="36:311" x14ac:dyDescent="0.2">
      <c r="AJ9702" s="23"/>
      <c r="HH9702"/>
      <c r="IW9702" s="36"/>
      <c r="JI9702"/>
      <c r="JJ9702"/>
      <c r="KX9702" s="23"/>
      <c r="KY9702" s="23"/>
    </row>
    <row r="9703" spans="36:311" x14ac:dyDescent="0.2">
      <c r="AJ9703" s="23"/>
      <c r="HH9703"/>
      <c r="IW9703" s="36"/>
      <c r="JI9703"/>
      <c r="JJ9703"/>
      <c r="KX9703" s="23"/>
      <c r="KY9703" s="23"/>
    </row>
    <row r="9704" spans="36:311" x14ac:dyDescent="0.2">
      <c r="AJ9704" s="23"/>
      <c r="HH9704"/>
      <c r="IW9704" s="36"/>
      <c r="JI9704"/>
      <c r="JJ9704"/>
      <c r="KX9704" s="23"/>
      <c r="KY9704" s="23"/>
    </row>
    <row r="9705" spans="36:311" x14ac:dyDescent="0.2">
      <c r="AJ9705" s="23"/>
      <c r="HH9705"/>
      <c r="IW9705" s="36"/>
      <c r="JI9705"/>
      <c r="JJ9705"/>
      <c r="KX9705" s="23"/>
      <c r="KY9705" s="23"/>
    </row>
    <row r="9706" spans="36:311" x14ac:dyDescent="0.2">
      <c r="AJ9706" s="23"/>
      <c r="HH9706"/>
      <c r="IW9706" s="36"/>
      <c r="JI9706"/>
      <c r="JJ9706"/>
      <c r="KX9706" s="23"/>
      <c r="KY9706" s="23"/>
    </row>
    <row r="9707" spans="36:311" x14ac:dyDescent="0.2">
      <c r="AJ9707" s="23"/>
      <c r="HH9707"/>
      <c r="IW9707" s="36"/>
      <c r="JI9707"/>
      <c r="JJ9707"/>
      <c r="KX9707" s="23"/>
      <c r="KY9707" s="23"/>
    </row>
    <row r="9708" spans="36:311" x14ac:dyDescent="0.2">
      <c r="AJ9708" s="23"/>
      <c r="HH9708"/>
      <c r="IW9708" s="36"/>
      <c r="JI9708"/>
      <c r="JJ9708"/>
      <c r="KX9708" s="23"/>
      <c r="KY9708" s="23"/>
    </row>
    <row r="9709" spans="36:311" x14ac:dyDescent="0.2">
      <c r="AJ9709" s="23"/>
      <c r="HH9709"/>
      <c r="IW9709" s="36"/>
      <c r="JI9709"/>
      <c r="JJ9709"/>
      <c r="KX9709" s="23"/>
      <c r="KY9709" s="23"/>
    </row>
    <row r="9710" spans="36:311" x14ac:dyDescent="0.2">
      <c r="AJ9710" s="23"/>
      <c r="HH9710"/>
      <c r="IW9710" s="36"/>
      <c r="JI9710"/>
      <c r="JJ9710"/>
      <c r="KX9710" s="23"/>
      <c r="KY9710" s="23"/>
    </row>
    <row r="9711" spans="36:311" x14ac:dyDescent="0.2">
      <c r="AJ9711" s="23"/>
      <c r="HH9711"/>
      <c r="IW9711" s="36"/>
      <c r="JI9711"/>
      <c r="JJ9711"/>
      <c r="KX9711" s="23"/>
      <c r="KY9711" s="23"/>
    </row>
    <row r="9712" spans="36:311" x14ac:dyDescent="0.2">
      <c r="AJ9712" s="23"/>
      <c r="HH9712"/>
      <c r="IW9712" s="36"/>
      <c r="JI9712"/>
      <c r="JJ9712"/>
      <c r="KX9712" s="23"/>
      <c r="KY9712" s="23"/>
    </row>
    <row r="9713" spans="36:311" x14ac:dyDescent="0.2">
      <c r="AJ9713" s="23"/>
      <c r="HH9713"/>
      <c r="IW9713" s="36"/>
      <c r="JI9713"/>
      <c r="JJ9713"/>
      <c r="KX9713" s="23"/>
      <c r="KY9713" s="23"/>
    </row>
    <row r="9714" spans="36:311" x14ac:dyDescent="0.2">
      <c r="AJ9714" s="23"/>
      <c r="HH9714"/>
      <c r="IW9714" s="36"/>
      <c r="JI9714"/>
      <c r="JJ9714"/>
      <c r="KX9714" s="23"/>
      <c r="KY9714" s="23"/>
    </row>
    <row r="9715" spans="36:311" x14ac:dyDescent="0.2">
      <c r="AJ9715" s="23"/>
      <c r="HH9715"/>
      <c r="IW9715" s="36"/>
      <c r="JI9715"/>
      <c r="JJ9715"/>
      <c r="KX9715" s="23"/>
      <c r="KY9715" s="23"/>
    </row>
    <row r="9716" spans="36:311" x14ac:dyDescent="0.2">
      <c r="AJ9716" s="23"/>
      <c r="HH9716"/>
      <c r="IW9716" s="36"/>
      <c r="JI9716"/>
      <c r="JJ9716"/>
      <c r="KX9716" s="23"/>
      <c r="KY9716" s="23"/>
    </row>
    <row r="9717" spans="36:311" x14ac:dyDescent="0.2">
      <c r="AJ9717" s="23"/>
      <c r="HH9717"/>
      <c r="IW9717" s="36"/>
      <c r="JI9717"/>
      <c r="JJ9717"/>
      <c r="KX9717" s="23"/>
      <c r="KY9717" s="23"/>
    </row>
    <row r="9718" spans="36:311" x14ac:dyDescent="0.2">
      <c r="AJ9718" s="23"/>
      <c r="HH9718"/>
      <c r="IW9718" s="36"/>
      <c r="JI9718"/>
      <c r="JJ9718"/>
      <c r="KX9718" s="23"/>
      <c r="KY9718" s="23"/>
    </row>
    <row r="9719" spans="36:311" x14ac:dyDescent="0.2">
      <c r="AJ9719" s="23"/>
      <c r="HH9719"/>
      <c r="IW9719" s="36"/>
      <c r="JI9719"/>
      <c r="JJ9719"/>
      <c r="KX9719" s="23"/>
      <c r="KY9719" s="23"/>
    </row>
    <row r="9720" spans="36:311" x14ac:dyDescent="0.2">
      <c r="AJ9720" s="23"/>
      <c r="HH9720"/>
      <c r="IW9720" s="36"/>
      <c r="JI9720"/>
      <c r="JJ9720"/>
      <c r="KX9720" s="23"/>
      <c r="KY9720" s="23"/>
    </row>
    <row r="9721" spans="36:311" x14ac:dyDescent="0.2">
      <c r="AJ9721" s="23"/>
      <c r="HH9721"/>
      <c r="IW9721" s="36"/>
      <c r="JI9721"/>
      <c r="JJ9721"/>
      <c r="KX9721" s="23"/>
      <c r="KY9721" s="23"/>
    </row>
    <row r="9722" spans="36:311" x14ac:dyDescent="0.2">
      <c r="AJ9722" s="23"/>
      <c r="HH9722"/>
      <c r="IW9722" s="36"/>
      <c r="JI9722"/>
      <c r="JJ9722"/>
      <c r="KX9722" s="23"/>
      <c r="KY9722" s="23"/>
    </row>
    <row r="9723" spans="36:311" x14ac:dyDescent="0.2">
      <c r="AJ9723" s="23"/>
      <c r="HH9723"/>
      <c r="IW9723" s="36"/>
      <c r="JI9723"/>
      <c r="JJ9723"/>
      <c r="KX9723" s="23"/>
      <c r="KY9723" s="23"/>
    </row>
    <row r="9724" spans="36:311" x14ac:dyDescent="0.2">
      <c r="AJ9724" s="23"/>
      <c r="HH9724"/>
      <c r="IW9724" s="36"/>
      <c r="JI9724"/>
      <c r="JJ9724"/>
      <c r="KX9724" s="23"/>
      <c r="KY9724" s="23"/>
    </row>
    <row r="9725" spans="36:311" x14ac:dyDescent="0.2">
      <c r="AJ9725" s="23"/>
      <c r="HH9725"/>
      <c r="IW9725" s="36"/>
      <c r="JI9725"/>
      <c r="JJ9725"/>
      <c r="KX9725" s="23"/>
      <c r="KY9725" s="23"/>
    </row>
    <row r="9726" spans="36:311" x14ac:dyDescent="0.2">
      <c r="AJ9726" s="23"/>
      <c r="HH9726"/>
      <c r="IW9726" s="36"/>
      <c r="JI9726"/>
      <c r="JJ9726"/>
      <c r="KX9726" s="23"/>
      <c r="KY9726" s="23"/>
    </row>
    <row r="9727" spans="36:311" x14ac:dyDescent="0.2">
      <c r="AJ9727" s="23"/>
      <c r="HH9727"/>
      <c r="IW9727" s="36"/>
      <c r="JI9727"/>
      <c r="JJ9727"/>
      <c r="KX9727" s="23"/>
      <c r="KY9727" s="23"/>
    </row>
    <row r="9728" spans="36:311" x14ac:dyDescent="0.2">
      <c r="AJ9728" s="23"/>
      <c r="HH9728"/>
      <c r="IW9728" s="36"/>
      <c r="JI9728"/>
      <c r="JJ9728"/>
      <c r="KX9728" s="23"/>
      <c r="KY9728" s="23"/>
    </row>
    <row r="9729" spans="36:311" x14ac:dyDescent="0.2">
      <c r="AJ9729" s="23"/>
      <c r="HH9729"/>
      <c r="IW9729" s="36"/>
      <c r="JI9729"/>
      <c r="JJ9729"/>
      <c r="KX9729" s="23"/>
      <c r="KY9729" s="23"/>
    </row>
    <row r="9730" spans="36:311" x14ac:dyDescent="0.2">
      <c r="AJ9730" s="23"/>
      <c r="HH9730"/>
      <c r="IW9730" s="36"/>
      <c r="JI9730"/>
      <c r="JJ9730"/>
      <c r="KX9730" s="23"/>
      <c r="KY9730" s="23"/>
    </row>
    <row r="9731" spans="36:311" x14ac:dyDescent="0.2">
      <c r="AJ9731" s="23"/>
      <c r="HH9731"/>
      <c r="IW9731" s="36"/>
      <c r="JI9731"/>
      <c r="JJ9731"/>
      <c r="KX9731" s="23"/>
      <c r="KY9731" s="23"/>
    </row>
    <row r="9732" spans="36:311" x14ac:dyDescent="0.2">
      <c r="AJ9732" s="23"/>
      <c r="HH9732"/>
      <c r="IW9732" s="36"/>
      <c r="JI9732"/>
      <c r="JJ9732"/>
      <c r="KX9732" s="23"/>
      <c r="KY9732" s="23"/>
    </row>
    <row r="9733" spans="36:311" x14ac:dyDescent="0.2">
      <c r="AJ9733" s="23"/>
      <c r="HH9733"/>
      <c r="IW9733" s="36"/>
      <c r="JI9733"/>
      <c r="JJ9733"/>
      <c r="KX9733" s="23"/>
      <c r="KY9733" s="23"/>
    </row>
    <row r="9734" spans="36:311" x14ac:dyDescent="0.2">
      <c r="AJ9734" s="23"/>
      <c r="HH9734"/>
      <c r="IW9734" s="36"/>
      <c r="JI9734"/>
      <c r="JJ9734"/>
      <c r="KX9734" s="23"/>
      <c r="KY9734" s="23"/>
    </row>
    <row r="9735" spans="36:311" x14ac:dyDescent="0.2">
      <c r="AJ9735" s="23"/>
      <c r="HH9735"/>
      <c r="IW9735" s="36"/>
      <c r="JI9735"/>
      <c r="JJ9735"/>
      <c r="KX9735" s="23"/>
      <c r="KY9735" s="23"/>
    </row>
    <row r="9736" spans="36:311" x14ac:dyDescent="0.2">
      <c r="AJ9736" s="23"/>
      <c r="HH9736"/>
      <c r="IW9736" s="36"/>
      <c r="JI9736"/>
      <c r="JJ9736"/>
      <c r="KX9736" s="23"/>
      <c r="KY9736" s="23"/>
    </row>
    <row r="9737" spans="36:311" x14ac:dyDescent="0.2">
      <c r="AJ9737" s="23"/>
      <c r="HH9737"/>
      <c r="IW9737" s="36"/>
      <c r="JI9737"/>
      <c r="JJ9737"/>
      <c r="KX9737" s="23"/>
      <c r="KY9737" s="23"/>
    </row>
    <row r="9738" spans="36:311" x14ac:dyDescent="0.2">
      <c r="AJ9738" s="23"/>
      <c r="HH9738"/>
      <c r="IW9738" s="36"/>
      <c r="JI9738"/>
      <c r="JJ9738"/>
      <c r="KX9738" s="23"/>
      <c r="KY9738" s="23"/>
    </row>
    <row r="9739" spans="36:311" x14ac:dyDescent="0.2">
      <c r="AJ9739" s="23"/>
      <c r="HH9739"/>
      <c r="IW9739" s="36"/>
      <c r="JI9739"/>
      <c r="JJ9739"/>
      <c r="KX9739" s="23"/>
      <c r="KY9739" s="23"/>
    </row>
    <row r="9740" spans="36:311" x14ac:dyDescent="0.2">
      <c r="AJ9740" s="23"/>
      <c r="HH9740"/>
      <c r="IW9740" s="36"/>
      <c r="JI9740"/>
      <c r="JJ9740"/>
      <c r="KX9740" s="23"/>
      <c r="KY9740" s="23"/>
    </row>
    <row r="9741" spans="36:311" x14ac:dyDescent="0.2">
      <c r="AJ9741" s="23"/>
      <c r="HH9741"/>
      <c r="IW9741" s="36"/>
      <c r="JI9741"/>
      <c r="JJ9741"/>
      <c r="KX9741" s="23"/>
      <c r="KY9741" s="23"/>
    </row>
    <row r="9742" spans="36:311" x14ac:dyDescent="0.2">
      <c r="AJ9742" s="23"/>
      <c r="HH9742"/>
      <c r="IW9742" s="36"/>
      <c r="JI9742"/>
      <c r="JJ9742"/>
      <c r="KX9742" s="23"/>
      <c r="KY9742" s="23"/>
    </row>
    <row r="9743" spans="36:311" x14ac:dyDescent="0.2">
      <c r="AJ9743" s="23"/>
      <c r="HH9743"/>
      <c r="IW9743" s="36"/>
      <c r="JI9743"/>
      <c r="JJ9743"/>
      <c r="KX9743" s="23"/>
      <c r="KY9743" s="23"/>
    </row>
    <row r="9744" spans="36:311" x14ac:dyDescent="0.2">
      <c r="AJ9744" s="23"/>
      <c r="HH9744"/>
      <c r="IW9744" s="36"/>
      <c r="JI9744"/>
      <c r="JJ9744"/>
      <c r="KX9744" s="23"/>
      <c r="KY9744" s="23"/>
    </row>
    <row r="9745" spans="36:311" x14ac:dyDescent="0.2">
      <c r="AJ9745" s="23"/>
      <c r="HH9745"/>
      <c r="IW9745" s="36"/>
      <c r="JI9745"/>
      <c r="JJ9745"/>
      <c r="KX9745" s="23"/>
      <c r="KY9745" s="23"/>
    </row>
    <row r="9746" spans="36:311" x14ac:dyDescent="0.2">
      <c r="AJ9746" s="23"/>
      <c r="HH9746"/>
      <c r="IW9746" s="36"/>
      <c r="JI9746"/>
      <c r="JJ9746"/>
      <c r="KX9746" s="23"/>
      <c r="KY9746" s="23"/>
    </row>
    <row r="9747" spans="36:311" x14ac:dyDescent="0.2">
      <c r="AJ9747" s="23"/>
      <c r="HH9747"/>
      <c r="IW9747" s="36"/>
      <c r="JI9747"/>
      <c r="JJ9747"/>
      <c r="KX9747" s="23"/>
      <c r="KY9747" s="23"/>
    </row>
    <row r="9748" spans="36:311" x14ac:dyDescent="0.2">
      <c r="AJ9748" s="23"/>
      <c r="HH9748"/>
      <c r="IW9748" s="36"/>
      <c r="JI9748"/>
      <c r="JJ9748"/>
      <c r="KX9748" s="23"/>
      <c r="KY9748" s="23"/>
    </row>
    <row r="9749" spans="36:311" x14ac:dyDescent="0.2">
      <c r="AJ9749" s="23"/>
      <c r="HH9749"/>
      <c r="IW9749" s="36"/>
      <c r="JI9749"/>
      <c r="JJ9749"/>
      <c r="KX9749" s="23"/>
      <c r="KY9749" s="23"/>
    </row>
    <row r="9750" spans="36:311" x14ac:dyDescent="0.2">
      <c r="AJ9750" s="23"/>
      <c r="HH9750"/>
      <c r="IW9750" s="36"/>
      <c r="JI9750"/>
      <c r="JJ9750"/>
      <c r="KX9750" s="23"/>
      <c r="KY9750" s="23"/>
    </row>
    <row r="9751" spans="36:311" x14ac:dyDescent="0.2">
      <c r="AJ9751" s="23"/>
      <c r="HH9751"/>
      <c r="IW9751" s="36"/>
      <c r="JI9751"/>
      <c r="JJ9751"/>
      <c r="KX9751" s="23"/>
      <c r="KY9751" s="23"/>
    </row>
    <row r="9752" spans="36:311" x14ac:dyDescent="0.2">
      <c r="AJ9752" s="23"/>
      <c r="HH9752"/>
      <c r="IW9752" s="36"/>
      <c r="JI9752"/>
      <c r="JJ9752"/>
      <c r="KX9752" s="23"/>
      <c r="KY9752" s="23"/>
    </row>
    <row r="9753" spans="36:311" x14ac:dyDescent="0.2">
      <c r="AJ9753" s="23"/>
      <c r="HH9753"/>
      <c r="IW9753" s="36"/>
      <c r="JI9753"/>
      <c r="JJ9753"/>
      <c r="KX9753" s="23"/>
      <c r="KY9753" s="23"/>
    </row>
    <row r="9754" spans="36:311" x14ac:dyDescent="0.2">
      <c r="AJ9754" s="23"/>
      <c r="HH9754"/>
      <c r="IW9754" s="36"/>
      <c r="JI9754"/>
      <c r="JJ9754"/>
      <c r="KX9754" s="23"/>
      <c r="KY9754" s="23"/>
    </row>
    <row r="9755" spans="36:311" x14ac:dyDescent="0.2">
      <c r="AJ9755" s="23"/>
      <c r="HH9755"/>
      <c r="IW9755" s="36"/>
      <c r="JI9755"/>
      <c r="JJ9755"/>
      <c r="KX9755" s="23"/>
      <c r="KY9755" s="23"/>
    </row>
    <row r="9756" spans="36:311" x14ac:dyDescent="0.2">
      <c r="AJ9756" s="23"/>
      <c r="HH9756"/>
      <c r="IW9756" s="36"/>
      <c r="JI9756"/>
      <c r="JJ9756"/>
      <c r="KX9756" s="23"/>
      <c r="KY9756" s="23"/>
    </row>
    <row r="9757" spans="36:311" x14ac:dyDescent="0.2">
      <c r="AJ9757" s="23"/>
      <c r="HH9757"/>
      <c r="IW9757" s="36"/>
      <c r="JI9757"/>
      <c r="JJ9757"/>
      <c r="KX9757" s="23"/>
      <c r="KY9757" s="23"/>
    </row>
    <row r="9758" spans="36:311" x14ac:dyDescent="0.2">
      <c r="AJ9758" s="23"/>
      <c r="HH9758"/>
      <c r="IW9758" s="36"/>
      <c r="JI9758"/>
      <c r="JJ9758"/>
      <c r="KX9758" s="23"/>
      <c r="KY9758" s="23"/>
    </row>
    <row r="9759" spans="36:311" x14ac:dyDescent="0.2">
      <c r="AJ9759" s="23"/>
      <c r="HH9759"/>
      <c r="IW9759" s="36"/>
      <c r="JI9759"/>
      <c r="JJ9759"/>
      <c r="KX9759" s="23"/>
      <c r="KY9759" s="23"/>
    </row>
    <row r="9760" spans="36:311" x14ac:dyDescent="0.2">
      <c r="AJ9760" s="23"/>
      <c r="HH9760"/>
      <c r="IW9760" s="36"/>
      <c r="JI9760"/>
      <c r="JJ9760"/>
      <c r="KX9760" s="23"/>
      <c r="KY9760" s="23"/>
    </row>
    <row r="9761" spans="36:311" x14ac:dyDescent="0.2">
      <c r="AJ9761" s="23"/>
      <c r="HH9761"/>
      <c r="IW9761" s="36"/>
      <c r="JI9761"/>
      <c r="JJ9761"/>
      <c r="KX9761" s="23"/>
      <c r="KY9761" s="23"/>
    </row>
    <row r="9762" spans="36:311" x14ac:dyDescent="0.2">
      <c r="AJ9762" s="23"/>
      <c r="HH9762"/>
      <c r="IW9762" s="36"/>
      <c r="JI9762"/>
      <c r="JJ9762"/>
      <c r="KX9762" s="23"/>
      <c r="KY9762" s="23"/>
    </row>
    <row r="9763" spans="36:311" x14ac:dyDescent="0.2">
      <c r="AJ9763" s="23"/>
      <c r="HH9763"/>
      <c r="IW9763" s="36"/>
      <c r="JI9763"/>
      <c r="JJ9763"/>
      <c r="KX9763" s="23"/>
      <c r="KY9763" s="23"/>
    </row>
    <row r="9764" spans="36:311" x14ac:dyDescent="0.2">
      <c r="AJ9764" s="23"/>
      <c r="HH9764"/>
      <c r="IW9764" s="36"/>
      <c r="JI9764"/>
      <c r="JJ9764"/>
      <c r="KX9764" s="23"/>
      <c r="KY9764" s="23"/>
    </row>
    <row r="9765" spans="36:311" x14ac:dyDescent="0.2">
      <c r="AJ9765" s="23"/>
      <c r="HH9765"/>
      <c r="IW9765" s="36"/>
      <c r="JI9765"/>
      <c r="JJ9765"/>
      <c r="KX9765" s="23"/>
      <c r="KY9765" s="23"/>
    </row>
    <row r="9766" spans="36:311" x14ac:dyDescent="0.2">
      <c r="AJ9766" s="23"/>
      <c r="HH9766"/>
      <c r="IW9766" s="36"/>
      <c r="JI9766"/>
      <c r="JJ9766"/>
      <c r="KX9766" s="23"/>
      <c r="KY9766" s="23"/>
    </row>
    <row r="9767" spans="36:311" x14ac:dyDescent="0.2">
      <c r="AJ9767" s="23"/>
      <c r="HH9767"/>
      <c r="IW9767" s="36"/>
      <c r="JI9767"/>
      <c r="JJ9767"/>
      <c r="KX9767" s="23"/>
      <c r="KY9767" s="23"/>
    </row>
    <row r="9768" spans="36:311" x14ac:dyDescent="0.2">
      <c r="AJ9768" s="23"/>
      <c r="HH9768"/>
      <c r="IW9768" s="36"/>
      <c r="JI9768"/>
      <c r="JJ9768"/>
      <c r="KX9768" s="23"/>
      <c r="KY9768" s="23"/>
    </row>
    <row r="9769" spans="36:311" x14ac:dyDescent="0.2">
      <c r="AJ9769" s="23"/>
      <c r="HH9769"/>
      <c r="IW9769" s="36"/>
      <c r="JI9769"/>
      <c r="JJ9769"/>
      <c r="KX9769" s="23"/>
      <c r="KY9769" s="23"/>
    </row>
    <row r="9770" spans="36:311" x14ac:dyDescent="0.2">
      <c r="AJ9770" s="23"/>
      <c r="HH9770"/>
      <c r="IW9770" s="36"/>
      <c r="JI9770"/>
      <c r="JJ9770"/>
      <c r="KX9770" s="23"/>
      <c r="KY9770" s="23"/>
    </row>
    <row r="9771" spans="36:311" x14ac:dyDescent="0.2">
      <c r="AJ9771" s="23"/>
      <c r="HH9771"/>
      <c r="IW9771" s="36"/>
      <c r="JI9771"/>
      <c r="JJ9771"/>
      <c r="KX9771" s="23"/>
      <c r="KY9771" s="23"/>
    </row>
    <row r="9772" spans="36:311" x14ac:dyDescent="0.2">
      <c r="AJ9772" s="23"/>
      <c r="HH9772"/>
      <c r="IW9772" s="36"/>
      <c r="JI9772"/>
      <c r="JJ9772"/>
      <c r="KX9772" s="23"/>
      <c r="KY9772" s="23"/>
    </row>
    <row r="9773" spans="36:311" x14ac:dyDescent="0.2">
      <c r="AJ9773" s="23"/>
      <c r="HH9773"/>
      <c r="IW9773" s="36"/>
      <c r="JI9773"/>
      <c r="JJ9773"/>
      <c r="KX9773" s="23"/>
      <c r="KY9773" s="23"/>
    </row>
    <row r="9774" spans="36:311" x14ac:dyDescent="0.2">
      <c r="AJ9774" s="23"/>
      <c r="HH9774"/>
      <c r="IW9774" s="36"/>
      <c r="JI9774"/>
      <c r="JJ9774"/>
      <c r="KX9774" s="23"/>
      <c r="KY9774" s="23"/>
    </row>
    <row r="9775" spans="36:311" x14ac:dyDescent="0.2">
      <c r="AJ9775" s="23"/>
      <c r="HH9775"/>
      <c r="IW9775" s="36"/>
      <c r="JI9775"/>
      <c r="JJ9775"/>
      <c r="KX9775" s="23"/>
      <c r="KY9775" s="23"/>
    </row>
    <row r="9776" spans="36:311" x14ac:dyDescent="0.2">
      <c r="AJ9776" s="23"/>
      <c r="HH9776"/>
      <c r="IW9776" s="36"/>
      <c r="JI9776"/>
      <c r="JJ9776"/>
      <c r="KX9776" s="23"/>
      <c r="KY9776" s="23"/>
    </row>
    <row r="9777" spans="36:311" x14ac:dyDescent="0.2">
      <c r="AJ9777" s="23"/>
      <c r="HH9777"/>
      <c r="IW9777" s="36"/>
      <c r="JI9777"/>
      <c r="JJ9777"/>
      <c r="KX9777" s="23"/>
      <c r="KY9777" s="23"/>
    </row>
    <row r="9778" spans="36:311" x14ac:dyDescent="0.2">
      <c r="AJ9778" s="23"/>
      <c r="HH9778"/>
      <c r="IW9778" s="36"/>
      <c r="JI9778"/>
      <c r="JJ9778"/>
      <c r="KX9778" s="23"/>
      <c r="KY9778" s="23"/>
    </row>
    <row r="9779" spans="36:311" x14ac:dyDescent="0.2">
      <c r="AJ9779" s="23"/>
      <c r="HH9779"/>
      <c r="IW9779" s="36"/>
      <c r="JI9779"/>
      <c r="JJ9779"/>
      <c r="KX9779" s="23"/>
      <c r="KY9779" s="23"/>
    </row>
    <row r="9780" spans="36:311" x14ac:dyDescent="0.2">
      <c r="AJ9780" s="23"/>
      <c r="HH9780"/>
      <c r="IW9780" s="36"/>
      <c r="JI9780"/>
      <c r="JJ9780"/>
      <c r="KX9780" s="23"/>
      <c r="KY9780" s="23"/>
    </row>
    <row r="9781" spans="36:311" x14ac:dyDescent="0.2">
      <c r="AJ9781" s="23"/>
      <c r="HH9781"/>
      <c r="IW9781" s="36"/>
      <c r="JI9781"/>
      <c r="JJ9781"/>
      <c r="KX9781" s="23"/>
      <c r="KY9781" s="23"/>
    </row>
    <row r="9782" spans="36:311" x14ac:dyDescent="0.2">
      <c r="AJ9782" s="23"/>
      <c r="HH9782"/>
      <c r="IW9782" s="36"/>
      <c r="JI9782"/>
      <c r="JJ9782"/>
      <c r="KX9782" s="23"/>
      <c r="KY9782" s="23"/>
    </row>
    <row r="9783" spans="36:311" x14ac:dyDescent="0.2">
      <c r="AJ9783" s="23"/>
      <c r="HH9783"/>
      <c r="IW9783" s="36"/>
      <c r="JI9783"/>
      <c r="JJ9783"/>
      <c r="KX9783" s="23"/>
      <c r="KY9783" s="23"/>
    </row>
    <row r="9784" spans="36:311" x14ac:dyDescent="0.2">
      <c r="AJ9784" s="23"/>
      <c r="HH9784"/>
      <c r="IW9784" s="36"/>
      <c r="JI9784"/>
      <c r="JJ9784"/>
      <c r="KX9784" s="23"/>
      <c r="KY9784" s="23"/>
    </row>
    <row r="9785" spans="36:311" x14ac:dyDescent="0.2">
      <c r="AJ9785" s="23"/>
      <c r="HH9785"/>
      <c r="IW9785" s="36"/>
      <c r="JI9785"/>
      <c r="JJ9785"/>
      <c r="KX9785" s="23"/>
      <c r="KY9785" s="23"/>
    </row>
    <row r="9786" spans="36:311" x14ac:dyDescent="0.2">
      <c r="AJ9786" s="23"/>
      <c r="HH9786"/>
      <c r="IW9786" s="36"/>
      <c r="JI9786"/>
      <c r="JJ9786"/>
      <c r="KX9786" s="23"/>
      <c r="KY9786" s="23"/>
    </row>
    <row r="9787" spans="36:311" x14ac:dyDescent="0.2">
      <c r="AJ9787" s="23"/>
      <c r="HH9787"/>
      <c r="IW9787" s="36"/>
      <c r="JI9787"/>
      <c r="JJ9787"/>
      <c r="KX9787" s="23"/>
      <c r="KY9787" s="23"/>
    </row>
    <row r="9788" spans="36:311" x14ac:dyDescent="0.2">
      <c r="AJ9788" s="23"/>
      <c r="HH9788"/>
      <c r="IW9788" s="36"/>
      <c r="JI9788"/>
      <c r="JJ9788"/>
      <c r="KX9788" s="23"/>
      <c r="KY9788" s="23"/>
    </row>
    <row r="9789" spans="36:311" x14ac:dyDescent="0.2">
      <c r="AJ9789" s="23"/>
      <c r="HH9789"/>
      <c r="IW9789" s="36"/>
      <c r="JI9789"/>
      <c r="JJ9789"/>
      <c r="KX9789" s="23"/>
      <c r="KY9789" s="23"/>
    </row>
    <row r="9790" spans="36:311" x14ac:dyDescent="0.2">
      <c r="AJ9790" s="23"/>
      <c r="HH9790"/>
      <c r="IW9790" s="36"/>
      <c r="JI9790"/>
      <c r="JJ9790"/>
      <c r="KX9790" s="23"/>
      <c r="KY9790" s="23"/>
    </row>
    <row r="9791" spans="36:311" x14ac:dyDescent="0.2">
      <c r="AJ9791" s="23"/>
      <c r="HH9791"/>
      <c r="IW9791" s="36"/>
      <c r="JI9791"/>
      <c r="JJ9791"/>
      <c r="KX9791" s="23"/>
      <c r="KY9791" s="23"/>
    </row>
    <row r="9792" spans="36:311" x14ac:dyDescent="0.2">
      <c r="AJ9792" s="23"/>
      <c r="HH9792"/>
      <c r="IW9792" s="36"/>
      <c r="JI9792"/>
      <c r="JJ9792"/>
      <c r="KX9792" s="23"/>
      <c r="KY9792" s="23"/>
    </row>
    <row r="9793" spans="36:311" x14ac:dyDescent="0.2">
      <c r="AJ9793" s="23"/>
      <c r="HH9793"/>
      <c r="IW9793" s="36"/>
      <c r="JI9793"/>
      <c r="JJ9793"/>
      <c r="KX9793" s="23"/>
      <c r="KY9793" s="23"/>
    </row>
    <row r="9794" spans="36:311" x14ac:dyDescent="0.2">
      <c r="AJ9794" s="23"/>
      <c r="HH9794"/>
      <c r="IW9794" s="36"/>
      <c r="JI9794"/>
      <c r="JJ9794"/>
      <c r="KX9794" s="23"/>
      <c r="KY9794" s="23"/>
    </row>
    <row r="9795" spans="36:311" x14ac:dyDescent="0.2">
      <c r="AJ9795" s="23"/>
      <c r="HH9795"/>
      <c r="IW9795" s="36"/>
      <c r="JI9795"/>
      <c r="JJ9795"/>
      <c r="KX9795" s="23"/>
      <c r="KY9795" s="23"/>
    </row>
    <row r="9796" spans="36:311" x14ac:dyDescent="0.2">
      <c r="AJ9796" s="23"/>
      <c r="HH9796"/>
      <c r="IW9796" s="36"/>
      <c r="JI9796"/>
      <c r="JJ9796"/>
      <c r="KX9796" s="23"/>
      <c r="KY9796" s="23"/>
    </row>
    <row r="9797" spans="36:311" x14ac:dyDescent="0.2">
      <c r="AJ9797" s="23"/>
      <c r="HH9797"/>
      <c r="IW9797" s="36"/>
      <c r="JI9797"/>
      <c r="JJ9797"/>
      <c r="KX9797" s="23"/>
      <c r="KY9797" s="23"/>
    </row>
    <row r="9798" spans="36:311" x14ac:dyDescent="0.2">
      <c r="AJ9798" s="23"/>
      <c r="HH9798"/>
      <c r="IW9798" s="36"/>
      <c r="JI9798"/>
      <c r="JJ9798"/>
      <c r="KX9798" s="23"/>
      <c r="KY9798" s="23"/>
    </row>
    <row r="9799" spans="36:311" x14ac:dyDescent="0.2">
      <c r="AJ9799" s="23"/>
      <c r="HH9799"/>
      <c r="IW9799" s="36"/>
      <c r="JI9799"/>
      <c r="JJ9799"/>
      <c r="KX9799" s="23"/>
      <c r="KY9799" s="23"/>
    </row>
    <row r="9800" spans="36:311" x14ac:dyDescent="0.2">
      <c r="AJ9800" s="23"/>
      <c r="HH9800"/>
      <c r="IW9800" s="36"/>
      <c r="JI9800"/>
      <c r="JJ9800"/>
      <c r="KX9800" s="23"/>
      <c r="KY9800" s="23"/>
    </row>
    <row r="9801" spans="36:311" x14ac:dyDescent="0.2">
      <c r="AJ9801" s="23"/>
      <c r="HH9801"/>
      <c r="IW9801" s="36"/>
      <c r="JI9801"/>
      <c r="JJ9801"/>
      <c r="KX9801" s="23"/>
      <c r="KY9801" s="23"/>
    </row>
    <row r="9802" spans="36:311" x14ac:dyDescent="0.2">
      <c r="AJ9802" s="23"/>
      <c r="HH9802"/>
      <c r="IW9802" s="36"/>
      <c r="JI9802"/>
      <c r="JJ9802"/>
      <c r="KX9802" s="23"/>
      <c r="KY9802" s="23"/>
    </row>
    <row r="9803" spans="36:311" x14ac:dyDescent="0.2">
      <c r="AJ9803" s="23"/>
      <c r="HH9803"/>
      <c r="IW9803" s="36"/>
      <c r="JI9803"/>
      <c r="JJ9803"/>
      <c r="KX9803" s="23"/>
      <c r="KY9803" s="23"/>
    </row>
    <row r="9804" spans="36:311" x14ac:dyDescent="0.2">
      <c r="AJ9804" s="23"/>
      <c r="HH9804"/>
      <c r="IW9804" s="36"/>
      <c r="JI9804"/>
      <c r="JJ9804"/>
      <c r="KX9804" s="23"/>
      <c r="KY9804" s="23"/>
    </row>
    <row r="9805" spans="36:311" x14ac:dyDescent="0.2">
      <c r="AJ9805" s="23"/>
      <c r="HH9805"/>
      <c r="IW9805" s="36"/>
      <c r="JI9805"/>
      <c r="JJ9805"/>
      <c r="KX9805" s="23"/>
      <c r="KY9805" s="23"/>
    </row>
    <row r="9806" spans="36:311" x14ac:dyDescent="0.2">
      <c r="AJ9806" s="23"/>
      <c r="HH9806"/>
      <c r="IW9806" s="36"/>
      <c r="JI9806"/>
      <c r="JJ9806"/>
      <c r="KX9806" s="23"/>
      <c r="KY9806" s="23"/>
    </row>
    <row r="9807" spans="36:311" x14ac:dyDescent="0.2">
      <c r="AJ9807" s="23"/>
      <c r="HH9807"/>
      <c r="IW9807" s="36"/>
      <c r="JI9807"/>
      <c r="JJ9807"/>
      <c r="KX9807" s="23"/>
      <c r="KY9807" s="23"/>
    </row>
    <row r="9808" spans="36:311" x14ac:dyDescent="0.2">
      <c r="AJ9808" s="23"/>
      <c r="HH9808"/>
      <c r="IW9808" s="36"/>
      <c r="JI9808"/>
      <c r="JJ9808"/>
      <c r="KX9808" s="23"/>
      <c r="KY9808" s="23"/>
    </row>
    <row r="9809" spans="36:311" x14ac:dyDescent="0.2">
      <c r="AJ9809" s="23"/>
      <c r="HH9809"/>
      <c r="IW9809" s="36"/>
      <c r="JI9809"/>
      <c r="JJ9809"/>
      <c r="KX9809" s="23"/>
      <c r="KY9809" s="23"/>
    </row>
    <row r="9810" spans="36:311" x14ac:dyDescent="0.2">
      <c r="AJ9810" s="23"/>
      <c r="HH9810"/>
      <c r="IW9810" s="36"/>
      <c r="JI9810"/>
      <c r="JJ9810"/>
      <c r="KX9810" s="23"/>
      <c r="KY9810" s="23"/>
    </row>
    <row r="9811" spans="36:311" x14ac:dyDescent="0.2">
      <c r="AJ9811" s="23"/>
      <c r="HH9811"/>
      <c r="IW9811" s="36"/>
      <c r="JI9811"/>
      <c r="JJ9811"/>
      <c r="KX9811" s="23"/>
      <c r="KY9811" s="23"/>
    </row>
    <row r="9812" spans="36:311" x14ac:dyDescent="0.2">
      <c r="AJ9812" s="23"/>
      <c r="HH9812"/>
      <c r="IW9812" s="36"/>
      <c r="JI9812"/>
      <c r="JJ9812"/>
      <c r="KX9812" s="23"/>
      <c r="KY9812" s="23"/>
    </row>
    <row r="9813" spans="36:311" x14ac:dyDescent="0.2">
      <c r="AJ9813" s="23"/>
      <c r="HH9813"/>
      <c r="IW9813" s="36"/>
      <c r="JI9813"/>
      <c r="JJ9813"/>
      <c r="KX9813" s="23"/>
      <c r="KY9813" s="23"/>
    </row>
    <row r="9814" spans="36:311" x14ac:dyDescent="0.2">
      <c r="AJ9814" s="23"/>
      <c r="HH9814"/>
      <c r="IW9814" s="36"/>
      <c r="JI9814"/>
      <c r="JJ9814"/>
      <c r="KX9814" s="23"/>
      <c r="KY9814" s="23"/>
    </row>
    <row r="9815" spans="36:311" x14ac:dyDescent="0.2">
      <c r="AJ9815" s="23"/>
      <c r="HH9815"/>
      <c r="IW9815" s="36"/>
      <c r="JI9815"/>
      <c r="JJ9815"/>
      <c r="KX9815" s="23"/>
      <c r="KY9815" s="23"/>
    </row>
    <row r="9816" spans="36:311" x14ac:dyDescent="0.2">
      <c r="AJ9816" s="23"/>
      <c r="HH9816"/>
      <c r="IW9816" s="36"/>
      <c r="JI9816"/>
      <c r="JJ9816"/>
      <c r="KX9816" s="23"/>
      <c r="KY9816" s="23"/>
    </row>
    <row r="9817" spans="36:311" x14ac:dyDescent="0.2">
      <c r="AJ9817" s="23"/>
      <c r="HH9817"/>
      <c r="IW9817" s="36"/>
      <c r="JI9817"/>
      <c r="JJ9817"/>
      <c r="KX9817" s="23"/>
      <c r="KY9817" s="23"/>
    </row>
    <row r="9818" spans="36:311" x14ac:dyDescent="0.2">
      <c r="AJ9818" s="23"/>
      <c r="HH9818"/>
      <c r="IW9818" s="36"/>
      <c r="JI9818"/>
      <c r="JJ9818"/>
      <c r="KX9818" s="23"/>
      <c r="KY9818" s="23"/>
    </row>
    <row r="9819" spans="36:311" x14ac:dyDescent="0.2">
      <c r="AJ9819" s="23"/>
      <c r="HH9819"/>
      <c r="IW9819" s="36"/>
      <c r="JI9819"/>
      <c r="JJ9819"/>
      <c r="KX9819" s="23"/>
      <c r="KY9819" s="23"/>
    </row>
    <row r="9820" spans="36:311" x14ac:dyDescent="0.2">
      <c r="AJ9820" s="23"/>
      <c r="HH9820"/>
      <c r="IW9820" s="36"/>
      <c r="JI9820"/>
      <c r="JJ9820"/>
      <c r="KX9820" s="23"/>
      <c r="KY9820" s="23"/>
    </row>
    <row r="9821" spans="36:311" x14ac:dyDescent="0.2">
      <c r="AJ9821" s="23"/>
      <c r="HH9821"/>
      <c r="IW9821" s="36"/>
      <c r="JI9821"/>
      <c r="JJ9821"/>
      <c r="KX9821" s="23"/>
      <c r="KY9821" s="23"/>
    </row>
    <row r="9822" spans="36:311" x14ac:dyDescent="0.2">
      <c r="AJ9822" s="23"/>
      <c r="HH9822"/>
      <c r="IW9822" s="36"/>
      <c r="JI9822"/>
      <c r="JJ9822"/>
      <c r="KX9822" s="23"/>
      <c r="KY9822" s="23"/>
    </row>
    <row r="9823" spans="36:311" x14ac:dyDescent="0.2">
      <c r="AJ9823" s="23"/>
      <c r="HH9823"/>
      <c r="IW9823" s="36"/>
      <c r="JI9823"/>
      <c r="JJ9823"/>
      <c r="KX9823" s="23"/>
      <c r="KY9823" s="23"/>
    </row>
    <row r="9824" spans="36:311" x14ac:dyDescent="0.2">
      <c r="AJ9824" s="23"/>
      <c r="HH9824"/>
      <c r="IW9824" s="36"/>
      <c r="JI9824"/>
      <c r="JJ9824"/>
      <c r="KX9824" s="23"/>
      <c r="KY9824" s="23"/>
    </row>
    <row r="9825" spans="36:311" x14ac:dyDescent="0.2">
      <c r="AJ9825" s="23"/>
      <c r="HH9825"/>
      <c r="IW9825" s="36"/>
      <c r="JI9825"/>
      <c r="JJ9825"/>
      <c r="KX9825" s="23"/>
      <c r="KY9825" s="23"/>
    </row>
    <row r="9826" spans="36:311" x14ac:dyDescent="0.2">
      <c r="AJ9826" s="23"/>
      <c r="HH9826"/>
      <c r="IW9826" s="36"/>
      <c r="JI9826"/>
      <c r="JJ9826"/>
      <c r="KX9826" s="23"/>
      <c r="KY9826" s="23"/>
    </row>
    <row r="9827" spans="36:311" x14ac:dyDescent="0.2">
      <c r="AJ9827" s="23"/>
      <c r="HH9827"/>
      <c r="IW9827" s="36"/>
      <c r="JI9827"/>
      <c r="JJ9827"/>
      <c r="KX9827" s="23"/>
      <c r="KY9827" s="23"/>
    </row>
    <row r="9828" spans="36:311" x14ac:dyDescent="0.2">
      <c r="AJ9828" s="23"/>
      <c r="HH9828"/>
      <c r="IW9828" s="36"/>
      <c r="JI9828"/>
      <c r="JJ9828"/>
      <c r="KX9828" s="23"/>
      <c r="KY9828" s="23"/>
    </row>
    <row r="9829" spans="36:311" x14ac:dyDescent="0.2">
      <c r="AJ9829" s="23"/>
      <c r="HH9829"/>
      <c r="IW9829" s="36"/>
      <c r="JI9829"/>
      <c r="JJ9829"/>
      <c r="KX9829" s="23"/>
      <c r="KY9829" s="23"/>
    </row>
    <row r="9830" spans="36:311" x14ac:dyDescent="0.2">
      <c r="AJ9830" s="23"/>
      <c r="HH9830"/>
      <c r="IW9830" s="36"/>
      <c r="JI9830"/>
      <c r="JJ9830"/>
      <c r="KX9830" s="23"/>
      <c r="KY9830" s="23"/>
    </row>
    <row r="9831" spans="36:311" x14ac:dyDescent="0.2">
      <c r="AJ9831" s="23"/>
      <c r="HH9831"/>
      <c r="IW9831" s="36"/>
      <c r="JI9831"/>
      <c r="JJ9831"/>
      <c r="KX9831" s="23"/>
      <c r="KY9831" s="23"/>
    </row>
    <row r="9832" spans="36:311" x14ac:dyDescent="0.2">
      <c r="AJ9832" s="23"/>
      <c r="HH9832"/>
      <c r="IW9832" s="36"/>
      <c r="JI9832"/>
      <c r="JJ9832"/>
      <c r="KX9832" s="23"/>
      <c r="KY9832" s="23"/>
    </row>
    <row r="9833" spans="36:311" x14ac:dyDescent="0.2">
      <c r="AJ9833" s="23"/>
      <c r="HH9833"/>
      <c r="IW9833" s="36"/>
      <c r="JI9833"/>
      <c r="JJ9833"/>
      <c r="KX9833" s="23"/>
      <c r="KY9833" s="23"/>
    </row>
    <row r="9834" spans="36:311" x14ac:dyDescent="0.2">
      <c r="AJ9834" s="23"/>
      <c r="HH9834"/>
      <c r="IW9834" s="36"/>
      <c r="JI9834"/>
      <c r="JJ9834"/>
      <c r="KX9834" s="23"/>
      <c r="KY9834" s="23"/>
    </row>
    <row r="9835" spans="36:311" x14ac:dyDescent="0.2">
      <c r="AJ9835" s="23"/>
      <c r="HH9835"/>
      <c r="IW9835" s="36"/>
      <c r="JI9835"/>
      <c r="JJ9835"/>
      <c r="KX9835" s="23"/>
      <c r="KY9835" s="23"/>
    </row>
    <row r="9836" spans="36:311" x14ac:dyDescent="0.2">
      <c r="AJ9836" s="23"/>
      <c r="HH9836"/>
      <c r="IW9836" s="36"/>
      <c r="JI9836"/>
      <c r="JJ9836"/>
      <c r="KX9836" s="23"/>
      <c r="KY9836" s="23"/>
    </row>
    <row r="9837" spans="36:311" x14ac:dyDescent="0.2">
      <c r="AJ9837" s="23"/>
      <c r="HH9837"/>
      <c r="IW9837" s="36"/>
      <c r="JI9837"/>
      <c r="JJ9837"/>
      <c r="KX9837" s="23"/>
      <c r="KY9837" s="23"/>
    </row>
    <row r="9838" spans="36:311" x14ac:dyDescent="0.2">
      <c r="AJ9838" s="23"/>
      <c r="HH9838"/>
      <c r="IW9838" s="36"/>
      <c r="JI9838"/>
      <c r="JJ9838"/>
      <c r="KX9838" s="23"/>
      <c r="KY9838" s="23"/>
    </row>
    <row r="9839" spans="36:311" x14ac:dyDescent="0.2">
      <c r="AJ9839" s="23"/>
      <c r="HH9839"/>
      <c r="IW9839" s="36"/>
      <c r="JI9839"/>
      <c r="JJ9839"/>
      <c r="KX9839" s="23"/>
      <c r="KY9839" s="23"/>
    </row>
    <row r="9840" spans="36:311" x14ac:dyDescent="0.2">
      <c r="AJ9840" s="23"/>
      <c r="HH9840"/>
      <c r="IW9840" s="36"/>
      <c r="JI9840"/>
      <c r="JJ9840"/>
      <c r="KX9840" s="23"/>
      <c r="KY9840" s="23"/>
    </row>
    <row r="9841" spans="36:311" x14ac:dyDescent="0.2">
      <c r="AJ9841" s="23"/>
      <c r="HH9841"/>
      <c r="IW9841" s="36"/>
      <c r="JI9841"/>
      <c r="JJ9841"/>
      <c r="KX9841" s="23"/>
      <c r="KY9841" s="23"/>
    </row>
    <row r="9842" spans="36:311" x14ac:dyDescent="0.2">
      <c r="AJ9842" s="23"/>
      <c r="HH9842"/>
      <c r="IW9842" s="36"/>
      <c r="JI9842"/>
      <c r="JJ9842"/>
      <c r="KX9842" s="23"/>
      <c r="KY9842" s="23"/>
    </row>
    <row r="9843" spans="36:311" x14ac:dyDescent="0.2">
      <c r="AJ9843" s="23"/>
      <c r="HH9843"/>
      <c r="IW9843" s="36"/>
      <c r="JI9843"/>
      <c r="JJ9843"/>
      <c r="KX9843" s="23"/>
      <c r="KY9843" s="23"/>
    </row>
    <row r="9844" spans="36:311" x14ac:dyDescent="0.2">
      <c r="AJ9844" s="23"/>
      <c r="HH9844"/>
      <c r="IW9844" s="36"/>
      <c r="JI9844"/>
      <c r="JJ9844"/>
      <c r="KX9844" s="23"/>
      <c r="KY9844" s="23"/>
    </row>
    <row r="9845" spans="36:311" x14ac:dyDescent="0.2">
      <c r="AJ9845" s="23"/>
      <c r="HH9845"/>
      <c r="IW9845" s="36"/>
      <c r="JI9845"/>
      <c r="JJ9845"/>
      <c r="KX9845" s="23"/>
      <c r="KY9845" s="23"/>
    </row>
    <row r="9846" spans="36:311" x14ac:dyDescent="0.2">
      <c r="AJ9846" s="23"/>
      <c r="HH9846"/>
      <c r="IW9846" s="36"/>
      <c r="JI9846"/>
      <c r="JJ9846"/>
      <c r="KX9846" s="23"/>
      <c r="KY9846" s="23"/>
    </row>
    <row r="9847" spans="36:311" x14ac:dyDescent="0.2">
      <c r="AJ9847" s="23"/>
      <c r="HH9847"/>
      <c r="IW9847" s="36"/>
      <c r="JI9847"/>
      <c r="JJ9847"/>
      <c r="KX9847" s="23"/>
      <c r="KY9847" s="23"/>
    </row>
    <row r="9848" spans="36:311" x14ac:dyDescent="0.2">
      <c r="AJ9848" s="23"/>
      <c r="HH9848"/>
      <c r="IW9848" s="36"/>
      <c r="JI9848"/>
      <c r="JJ9848"/>
      <c r="KX9848" s="23"/>
      <c r="KY9848" s="23"/>
    </row>
    <row r="9849" spans="36:311" x14ac:dyDescent="0.2">
      <c r="AJ9849" s="23"/>
      <c r="HH9849"/>
      <c r="IW9849" s="36"/>
      <c r="JI9849"/>
      <c r="JJ9849"/>
      <c r="KX9849" s="23"/>
      <c r="KY9849" s="23"/>
    </row>
    <row r="9850" spans="36:311" x14ac:dyDescent="0.2">
      <c r="AJ9850" s="23"/>
      <c r="HH9850"/>
      <c r="IW9850" s="36"/>
      <c r="JI9850"/>
      <c r="JJ9850"/>
      <c r="KX9850" s="23"/>
      <c r="KY9850" s="23"/>
    </row>
    <row r="9851" spans="36:311" x14ac:dyDescent="0.2">
      <c r="AJ9851" s="23"/>
      <c r="HH9851"/>
      <c r="IW9851" s="36"/>
      <c r="JI9851"/>
      <c r="JJ9851"/>
      <c r="KX9851" s="23"/>
      <c r="KY9851" s="23"/>
    </row>
    <row r="9852" spans="36:311" x14ac:dyDescent="0.2">
      <c r="AJ9852" s="23"/>
      <c r="HH9852"/>
      <c r="IW9852" s="36"/>
      <c r="JI9852"/>
      <c r="JJ9852"/>
      <c r="KX9852" s="23"/>
      <c r="KY9852" s="23"/>
    </row>
    <row r="9853" spans="36:311" x14ac:dyDescent="0.2">
      <c r="AJ9853" s="23"/>
      <c r="HH9853"/>
      <c r="IW9853" s="36"/>
      <c r="JI9853"/>
      <c r="JJ9853"/>
      <c r="KX9853" s="23"/>
      <c r="KY9853" s="23"/>
    </row>
    <row r="9854" spans="36:311" x14ac:dyDescent="0.2">
      <c r="AJ9854" s="23"/>
      <c r="HH9854"/>
      <c r="IW9854" s="36"/>
      <c r="JI9854"/>
      <c r="JJ9854"/>
      <c r="KX9854" s="23"/>
      <c r="KY9854" s="23"/>
    </row>
    <row r="9855" spans="36:311" x14ac:dyDescent="0.2">
      <c r="AJ9855" s="23"/>
      <c r="HH9855"/>
      <c r="IW9855" s="36"/>
      <c r="JI9855"/>
      <c r="JJ9855"/>
      <c r="KX9855" s="23"/>
      <c r="KY9855" s="23"/>
    </row>
    <row r="9856" spans="36:311" x14ac:dyDescent="0.2">
      <c r="AJ9856" s="23"/>
      <c r="HH9856"/>
      <c r="IW9856" s="36"/>
      <c r="JI9856"/>
      <c r="JJ9856"/>
      <c r="KX9856" s="23"/>
      <c r="KY9856" s="23"/>
    </row>
    <row r="9857" spans="36:311" x14ac:dyDescent="0.2">
      <c r="AJ9857" s="23"/>
      <c r="HH9857"/>
      <c r="IW9857" s="36"/>
      <c r="JI9857"/>
      <c r="JJ9857"/>
      <c r="KX9857" s="23"/>
      <c r="KY9857" s="23"/>
    </row>
    <row r="9858" spans="36:311" x14ac:dyDescent="0.2">
      <c r="AJ9858" s="23"/>
      <c r="HH9858"/>
      <c r="IW9858" s="36"/>
      <c r="JI9858"/>
      <c r="JJ9858"/>
      <c r="KX9858" s="23"/>
      <c r="KY9858" s="23"/>
    </row>
    <row r="9859" spans="36:311" x14ac:dyDescent="0.2">
      <c r="AJ9859" s="23"/>
      <c r="HH9859"/>
      <c r="IW9859" s="36"/>
      <c r="JI9859"/>
      <c r="JJ9859"/>
      <c r="KX9859" s="23"/>
      <c r="KY9859" s="23"/>
    </row>
    <row r="9860" spans="36:311" x14ac:dyDescent="0.2">
      <c r="AJ9860" s="23"/>
      <c r="HH9860"/>
      <c r="IW9860" s="36"/>
      <c r="JI9860"/>
      <c r="JJ9860"/>
      <c r="KX9860" s="23"/>
      <c r="KY9860" s="23"/>
    </row>
    <row r="9861" spans="36:311" x14ac:dyDescent="0.2">
      <c r="AJ9861" s="23"/>
      <c r="HH9861"/>
      <c r="IW9861" s="36"/>
      <c r="JI9861"/>
      <c r="JJ9861"/>
      <c r="KX9861" s="23"/>
      <c r="KY9861" s="23"/>
    </row>
    <row r="9862" spans="36:311" x14ac:dyDescent="0.2">
      <c r="AJ9862" s="23"/>
      <c r="HH9862"/>
      <c r="IW9862" s="36"/>
      <c r="JI9862"/>
      <c r="JJ9862"/>
      <c r="KX9862" s="23"/>
      <c r="KY9862" s="23"/>
    </row>
    <row r="9863" spans="36:311" x14ac:dyDescent="0.2">
      <c r="AJ9863" s="23"/>
      <c r="HH9863"/>
      <c r="IW9863" s="36"/>
      <c r="JI9863"/>
      <c r="JJ9863"/>
      <c r="KX9863" s="23"/>
      <c r="KY9863" s="23"/>
    </row>
    <row r="9864" spans="36:311" x14ac:dyDescent="0.2">
      <c r="AJ9864" s="23"/>
      <c r="HH9864"/>
      <c r="IW9864" s="36"/>
      <c r="JI9864"/>
      <c r="JJ9864"/>
      <c r="KX9864" s="23"/>
      <c r="KY9864" s="23"/>
    </row>
    <row r="9865" spans="36:311" x14ac:dyDescent="0.2">
      <c r="AJ9865" s="23"/>
      <c r="HH9865"/>
      <c r="IW9865" s="36"/>
      <c r="JI9865"/>
      <c r="JJ9865"/>
      <c r="KX9865" s="23"/>
      <c r="KY9865" s="23"/>
    </row>
    <row r="9866" spans="36:311" x14ac:dyDescent="0.2">
      <c r="AJ9866" s="23"/>
      <c r="HH9866"/>
      <c r="IW9866" s="36"/>
      <c r="JI9866"/>
      <c r="JJ9866"/>
      <c r="KX9866" s="23"/>
      <c r="KY9866" s="23"/>
    </row>
    <row r="9867" spans="36:311" x14ac:dyDescent="0.2">
      <c r="AJ9867" s="23"/>
      <c r="HH9867"/>
      <c r="IW9867" s="36"/>
      <c r="JI9867"/>
      <c r="JJ9867"/>
      <c r="KX9867" s="23"/>
      <c r="KY9867" s="23"/>
    </row>
    <row r="9868" spans="36:311" x14ac:dyDescent="0.2">
      <c r="AJ9868" s="23"/>
      <c r="HH9868"/>
      <c r="IW9868" s="36"/>
      <c r="JI9868"/>
      <c r="JJ9868"/>
      <c r="KX9868" s="23"/>
      <c r="KY9868" s="23"/>
    </row>
    <row r="9869" spans="36:311" x14ac:dyDescent="0.2">
      <c r="AJ9869" s="23"/>
      <c r="HH9869"/>
      <c r="IW9869" s="36"/>
      <c r="JI9869"/>
      <c r="JJ9869"/>
      <c r="KX9869" s="23"/>
      <c r="KY9869" s="23"/>
    </row>
    <row r="9870" spans="36:311" x14ac:dyDescent="0.2">
      <c r="AJ9870" s="23"/>
      <c r="HH9870"/>
      <c r="IW9870" s="36"/>
      <c r="JI9870"/>
      <c r="JJ9870"/>
      <c r="KX9870" s="23"/>
      <c r="KY9870" s="23"/>
    </row>
    <row r="9871" spans="36:311" x14ac:dyDescent="0.2">
      <c r="AJ9871" s="23"/>
      <c r="HH9871"/>
      <c r="IW9871" s="36"/>
      <c r="JI9871"/>
      <c r="JJ9871"/>
      <c r="KX9871" s="23"/>
      <c r="KY9871" s="23"/>
    </row>
    <row r="9872" spans="36:311" x14ac:dyDescent="0.2">
      <c r="AJ9872" s="23"/>
      <c r="HH9872"/>
      <c r="IW9872" s="36"/>
      <c r="JI9872"/>
      <c r="JJ9872"/>
      <c r="KX9872" s="23"/>
      <c r="KY9872" s="23"/>
    </row>
    <row r="9873" spans="36:311" x14ac:dyDescent="0.2">
      <c r="AJ9873" s="23"/>
      <c r="HH9873"/>
      <c r="IW9873" s="36"/>
      <c r="JI9873"/>
      <c r="JJ9873"/>
      <c r="KX9873" s="23"/>
      <c r="KY9873" s="23"/>
    </row>
    <row r="9874" spans="36:311" x14ac:dyDescent="0.2">
      <c r="AJ9874" s="23"/>
      <c r="HH9874"/>
      <c r="IW9874" s="36"/>
      <c r="JI9874"/>
      <c r="JJ9874"/>
      <c r="KX9874" s="23"/>
      <c r="KY9874" s="23"/>
    </row>
    <row r="9875" spans="36:311" x14ac:dyDescent="0.2">
      <c r="AJ9875" s="23"/>
      <c r="HH9875"/>
      <c r="IW9875" s="36"/>
      <c r="JI9875"/>
      <c r="JJ9875"/>
      <c r="KX9875" s="23"/>
      <c r="KY9875" s="23"/>
    </row>
    <row r="9876" spans="36:311" x14ac:dyDescent="0.2">
      <c r="AJ9876" s="23"/>
      <c r="HH9876"/>
      <c r="IW9876" s="36"/>
      <c r="JI9876"/>
      <c r="JJ9876"/>
      <c r="KX9876" s="23"/>
      <c r="KY9876" s="23"/>
    </row>
    <row r="9877" spans="36:311" x14ac:dyDescent="0.2">
      <c r="AJ9877" s="23"/>
      <c r="HH9877"/>
      <c r="IW9877" s="36"/>
      <c r="JI9877"/>
      <c r="JJ9877"/>
      <c r="KX9877" s="23"/>
      <c r="KY9877" s="23"/>
    </row>
    <row r="9878" spans="36:311" x14ac:dyDescent="0.2">
      <c r="AJ9878" s="23"/>
      <c r="HH9878"/>
      <c r="IW9878" s="36"/>
      <c r="JI9878"/>
      <c r="JJ9878"/>
      <c r="KX9878" s="23"/>
      <c r="KY9878" s="23"/>
    </row>
    <row r="9879" spans="36:311" x14ac:dyDescent="0.2">
      <c r="AJ9879" s="23"/>
      <c r="HH9879"/>
      <c r="IW9879" s="36"/>
      <c r="JI9879"/>
      <c r="JJ9879"/>
      <c r="KX9879" s="23"/>
      <c r="KY9879" s="23"/>
    </row>
    <row r="9880" spans="36:311" x14ac:dyDescent="0.2">
      <c r="AJ9880" s="23"/>
      <c r="HH9880"/>
      <c r="IW9880" s="36"/>
      <c r="JI9880"/>
      <c r="JJ9880"/>
      <c r="KX9880" s="23"/>
      <c r="KY9880" s="23"/>
    </row>
    <row r="9881" spans="36:311" x14ac:dyDescent="0.2">
      <c r="AJ9881" s="23"/>
      <c r="HH9881"/>
      <c r="IW9881" s="36"/>
      <c r="JI9881"/>
      <c r="JJ9881"/>
      <c r="KX9881" s="23"/>
      <c r="KY9881" s="23"/>
    </row>
    <row r="9882" spans="36:311" x14ac:dyDescent="0.2">
      <c r="AJ9882" s="23"/>
      <c r="HH9882"/>
      <c r="IW9882" s="36"/>
      <c r="JI9882"/>
      <c r="JJ9882"/>
      <c r="KX9882" s="23"/>
      <c r="KY9882" s="23"/>
    </row>
    <row r="9883" spans="36:311" x14ac:dyDescent="0.2">
      <c r="AJ9883" s="23"/>
      <c r="HH9883"/>
      <c r="IW9883" s="36"/>
      <c r="JI9883"/>
      <c r="JJ9883"/>
      <c r="KX9883" s="23"/>
      <c r="KY9883" s="23"/>
    </row>
    <row r="9884" spans="36:311" x14ac:dyDescent="0.2">
      <c r="AJ9884" s="23"/>
      <c r="HH9884"/>
      <c r="IW9884" s="36"/>
      <c r="JI9884"/>
      <c r="JJ9884"/>
      <c r="KX9884" s="23"/>
      <c r="KY9884" s="23"/>
    </row>
    <row r="9885" spans="36:311" x14ac:dyDescent="0.2">
      <c r="AJ9885" s="23"/>
      <c r="HH9885"/>
      <c r="IW9885" s="36"/>
      <c r="JI9885"/>
      <c r="JJ9885"/>
      <c r="KX9885" s="23"/>
      <c r="KY9885" s="23"/>
    </row>
    <row r="9886" spans="36:311" x14ac:dyDescent="0.2">
      <c r="AJ9886" s="23"/>
      <c r="HH9886"/>
      <c r="IW9886" s="36"/>
      <c r="JI9886"/>
      <c r="JJ9886"/>
      <c r="KX9886" s="23"/>
      <c r="KY9886" s="23"/>
    </row>
    <row r="9887" spans="36:311" x14ac:dyDescent="0.2">
      <c r="AJ9887" s="23"/>
      <c r="HH9887"/>
      <c r="IW9887" s="36"/>
      <c r="JI9887"/>
      <c r="JJ9887"/>
      <c r="KX9887" s="23"/>
      <c r="KY9887" s="23"/>
    </row>
    <row r="9888" spans="36:311" x14ac:dyDescent="0.2">
      <c r="AJ9888" s="23"/>
      <c r="HH9888"/>
      <c r="IW9888" s="36"/>
      <c r="JI9888"/>
      <c r="JJ9888"/>
      <c r="KX9888" s="23"/>
      <c r="KY9888" s="23"/>
    </row>
    <row r="9889" spans="36:311" x14ac:dyDescent="0.2">
      <c r="AJ9889" s="23"/>
      <c r="HH9889"/>
      <c r="IW9889" s="36"/>
      <c r="JI9889"/>
      <c r="JJ9889"/>
      <c r="KX9889" s="23"/>
      <c r="KY9889" s="23"/>
    </row>
    <row r="9890" spans="36:311" x14ac:dyDescent="0.2">
      <c r="AJ9890" s="23"/>
      <c r="HH9890"/>
      <c r="IW9890" s="36"/>
      <c r="JI9890"/>
      <c r="JJ9890"/>
      <c r="KX9890" s="23"/>
      <c r="KY9890" s="23"/>
    </row>
    <row r="9891" spans="36:311" x14ac:dyDescent="0.2">
      <c r="AJ9891" s="23"/>
      <c r="HH9891"/>
      <c r="IW9891" s="36"/>
      <c r="JI9891"/>
      <c r="JJ9891"/>
      <c r="KX9891" s="23"/>
      <c r="KY9891" s="23"/>
    </row>
    <row r="9892" spans="36:311" x14ac:dyDescent="0.2">
      <c r="AJ9892" s="23"/>
      <c r="HH9892"/>
      <c r="IW9892" s="36"/>
      <c r="JI9892"/>
      <c r="JJ9892"/>
      <c r="KX9892" s="23"/>
      <c r="KY9892" s="23"/>
    </row>
    <row r="9893" spans="36:311" x14ac:dyDescent="0.2">
      <c r="AJ9893" s="23"/>
      <c r="HH9893"/>
      <c r="IW9893" s="36"/>
      <c r="JI9893"/>
      <c r="JJ9893"/>
      <c r="KX9893" s="23"/>
      <c r="KY9893" s="23"/>
    </row>
    <row r="9894" spans="36:311" x14ac:dyDescent="0.2">
      <c r="AJ9894" s="23"/>
      <c r="HH9894"/>
      <c r="IW9894" s="36"/>
      <c r="JI9894"/>
      <c r="JJ9894"/>
      <c r="KX9894" s="23"/>
      <c r="KY9894" s="23"/>
    </row>
    <row r="9895" spans="36:311" x14ac:dyDescent="0.2">
      <c r="AJ9895" s="23"/>
      <c r="HH9895"/>
      <c r="IW9895" s="36"/>
      <c r="JI9895"/>
      <c r="JJ9895"/>
      <c r="KX9895" s="23"/>
      <c r="KY9895" s="23"/>
    </row>
    <row r="9896" spans="36:311" x14ac:dyDescent="0.2">
      <c r="AJ9896" s="23"/>
      <c r="HH9896"/>
      <c r="IW9896" s="36"/>
      <c r="JI9896"/>
      <c r="JJ9896"/>
      <c r="KX9896" s="23"/>
      <c r="KY9896" s="23"/>
    </row>
    <row r="9897" spans="36:311" x14ac:dyDescent="0.2">
      <c r="AJ9897" s="23"/>
      <c r="HH9897"/>
      <c r="IW9897" s="36"/>
      <c r="JI9897"/>
      <c r="JJ9897"/>
      <c r="KX9897" s="23"/>
      <c r="KY9897" s="23"/>
    </row>
    <row r="9898" spans="36:311" x14ac:dyDescent="0.2">
      <c r="AJ9898" s="23"/>
      <c r="HH9898"/>
      <c r="IW9898" s="36"/>
      <c r="JI9898"/>
      <c r="JJ9898"/>
      <c r="KX9898" s="23"/>
      <c r="KY9898" s="23"/>
    </row>
    <row r="9899" spans="36:311" x14ac:dyDescent="0.2">
      <c r="AJ9899" s="23"/>
      <c r="HH9899"/>
      <c r="IW9899" s="36"/>
      <c r="JI9899"/>
      <c r="JJ9899"/>
      <c r="KX9899" s="23"/>
      <c r="KY9899" s="23"/>
    </row>
    <row r="9900" spans="36:311" x14ac:dyDescent="0.2">
      <c r="AJ9900" s="23"/>
      <c r="HH9900"/>
      <c r="IW9900" s="36"/>
      <c r="JI9900"/>
      <c r="JJ9900"/>
      <c r="KX9900" s="23"/>
      <c r="KY9900" s="23"/>
    </row>
    <row r="9901" spans="36:311" x14ac:dyDescent="0.2">
      <c r="AJ9901" s="23"/>
      <c r="HH9901"/>
      <c r="IW9901" s="36"/>
      <c r="JI9901"/>
      <c r="JJ9901"/>
      <c r="KX9901" s="23"/>
      <c r="KY9901" s="23"/>
    </row>
    <row r="9902" spans="36:311" x14ac:dyDescent="0.2">
      <c r="AJ9902" s="23"/>
      <c r="HH9902"/>
      <c r="IW9902" s="36"/>
      <c r="JI9902"/>
      <c r="JJ9902"/>
      <c r="KX9902" s="23"/>
      <c r="KY9902" s="23"/>
    </row>
    <row r="9903" spans="36:311" x14ac:dyDescent="0.2">
      <c r="AJ9903" s="23"/>
      <c r="HH9903"/>
      <c r="IW9903" s="36"/>
      <c r="JI9903"/>
      <c r="JJ9903"/>
      <c r="KX9903" s="23"/>
      <c r="KY9903" s="23"/>
    </row>
    <row r="9904" spans="36:311" x14ac:dyDescent="0.2">
      <c r="AJ9904" s="23"/>
      <c r="HH9904"/>
      <c r="IW9904" s="36"/>
      <c r="JI9904"/>
      <c r="JJ9904"/>
      <c r="KX9904" s="23"/>
      <c r="KY9904" s="23"/>
    </row>
    <row r="9905" spans="36:311" x14ac:dyDescent="0.2">
      <c r="AJ9905" s="23"/>
      <c r="HH9905"/>
      <c r="IW9905" s="36"/>
      <c r="JI9905"/>
      <c r="JJ9905"/>
      <c r="KX9905" s="23"/>
      <c r="KY9905" s="23"/>
    </row>
    <row r="9906" spans="36:311" x14ac:dyDescent="0.2">
      <c r="AJ9906" s="23"/>
      <c r="HH9906"/>
      <c r="IW9906" s="36"/>
      <c r="JI9906"/>
      <c r="JJ9906"/>
      <c r="KX9906" s="23"/>
      <c r="KY9906" s="23"/>
    </row>
    <row r="9907" spans="36:311" x14ac:dyDescent="0.2">
      <c r="AJ9907" s="23"/>
      <c r="HH9907"/>
      <c r="IW9907" s="36"/>
      <c r="JI9907"/>
      <c r="JJ9907"/>
      <c r="KX9907" s="23"/>
      <c r="KY9907" s="23"/>
    </row>
    <row r="9908" spans="36:311" x14ac:dyDescent="0.2">
      <c r="AJ9908" s="23"/>
      <c r="HH9908"/>
      <c r="IW9908" s="36"/>
      <c r="JI9908"/>
      <c r="JJ9908"/>
      <c r="KX9908" s="23"/>
      <c r="KY9908" s="23"/>
    </row>
    <row r="9909" spans="36:311" x14ac:dyDescent="0.2">
      <c r="AJ9909" s="23"/>
      <c r="HH9909"/>
      <c r="IW9909" s="36"/>
      <c r="JI9909"/>
      <c r="JJ9909"/>
      <c r="KX9909" s="23"/>
      <c r="KY9909" s="23"/>
    </row>
    <row r="9910" spans="36:311" x14ac:dyDescent="0.2">
      <c r="AJ9910" s="23"/>
      <c r="HH9910"/>
      <c r="IW9910" s="36"/>
      <c r="JI9910"/>
      <c r="JJ9910"/>
      <c r="KX9910" s="23"/>
      <c r="KY9910" s="23"/>
    </row>
    <row r="9911" spans="36:311" x14ac:dyDescent="0.2">
      <c r="AJ9911" s="23"/>
      <c r="HH9911"/>
      <c r="IW9911" s="36"/>
      <c r="JI9911"/>
      <c r="JJ9911"/>
      <c r="KX9911" s="23"/>
      <c r="KY9911" s="23"/>
    </row>
    <row r="9912" spans="36:311" x14ac:dyDescent="0.2">
      <c r="AJ9912" s="23"/>
      <c r="HH9912"/>
      <c r="IW9912" s="36"/>
      <c r="JI9912"/>
      <c r="JJ9912"/>
      <c r="KX9912" s="23"/>
      <c r="KY9912" s="23"/>
    </row>
    <row r="9913" spans="36:311" x14ac:dyDescent="0.2">
      <c r="AJ9913" s="23"/>
      <c r="HH9913"/>
      <c r="IW9913" s="36"/>
      <c r="JI9913"/>
      <c r="JJ9913"/>
      <c r="KX9913" s="23"/>
      <c r="KY9913" s="23"/>
    </row>
    <row r="9914" spans="36:311" x14ac:dyDescent="0.2">
      <c r="AJ9914" s="23"/>
      <c r="HH9914"/>
      <c r="IW9914" s="36"/>
      <c r="JI9914"/>
      <c r="JJ9914"/>
      <c r="KX9914" s="23"/>
      <c r="KY9914" s="23"/>
    </row>
    <row r="9915" spans="36:311" x14ac:dyDescent="0.2">
      <c r="AJ9915" s="23"/>
      <c r="HH9915"/>
      <c r="IW9915" s="36"/>
      <c r="JI9915"/>
      <c r="JJ9915"/>
      <c r="KX9915" s="23"/>
      <c r="KY9915" s="23"/>
    </row>
    <row r="9916" spans="36:311" x14ac:dyDescent="0.2">
      <c r="AJ9916" s="23"/>
      <c r="HH9916"/>
      <c r="IW9916" s="36"/>
      <c r="JI9916"/>
      <c r="JJ9916"/>
      <c r="KX9916" s="23"/>
      <c r="KY9916" s="23"/>
    </row>
    <row r="9917" spans="36:311" x14ac:dyDescent="0.2">
      <c r="AJ9917" s="23"/>
      <c r="HH9917"/>
      <c r="IW9917" s="36"/>
      <c r="JI9917"/>
      <c r="JJ9917"/>
      <c r="KX9917" s="23"/>
      <c r="KY9917" s="23"/>
    </row>
    <row r="9918" spans="36:311" x14ac:dyDescent="0.2">
      <c r="AJ9918" s="23"/>
      <c r="HH9918"/>
      <c r="IW9918" s="36"/>
      <c r="JI9918"/>
      <c r="JJ9918"/>
      <c r="KX9918" s="23"/>
      <c r="KY9918" s="23"/>
    </row>
    <row r="9919" spans="36:311" x14ac:dyDescent="0.2">
      <c r="AJ9919" s="23"/>
      <c r="HH9919"/>
      <c r="IW9919" s="36"/>
      <c r="JI9919"/>
      <c r="JJ9919"/>
      <c r="KX9919" s="23"/>
      <c r="KY9919" s="23"/>
    </row>
    <row r="9920" spans="36:311" x14ac:dyDescent="0.2">
      <c r="AJ9920" s="23"/>
      <c r="HH9920"/>
      <c r="IW9920" s="36"/>
      <c r="JI9920"/>
      <c r="JJ9920"/>
      <c r="KX9920" s="23"/>
      <c r="KY9920" s="23"/>
    </row>
    <row r="9921" spans="36:311" x14ac:dyDescent="0.2">
      <c r="AJ9921" s="23"/>
      <c r="HH9921"/>
      <c r="IW9921" s="36"/>
      <c r="JI9921"/>
      <c r="JJ9921"/>
      <c r="KX9921" s="23"/>
      <c r="KY9921" s="23"/>
    </row>
    <row r="9922" spans="36:311" x14ac:dyDescent="0.2">
      <c r="AJ9922" s="23"/>
      <c r="HH9922"/>
      <c r="IW9922" s="36"/>
      <c r="JI9922"/>
      <c r="JJ9922"/>
      <c r="KX9922" s="23"/>
      <c r="KY9922" s="23"/>
    </row>
    <row r="9923" spans="36:311" x14ac:dyDescent="0.2">
      <c r="AJ9923" s="23"/>
      <c r="HH9923"/>
      <c r="IW9923" s="36"/>
      <c r="JI9923"/>
      <c r="JJ9923"/>
      <c r="KX9923" s="23"/>
      <c r="KY9923" s="23"/>
    </row>
    <row r="9924" spans="36:311" x14ac:dyDescent="0.2">
      <c r="AJ9924" s="23"/>
      <c r="HH9924"/>
      <c r="IW9924" s="36"/>
      <c r="JI9924"/>
      <c r="JJ9924"/>
      <c r="KX9924" s="23"/>
      <c r="KY9924" s="23"/>
    </row>
    <row r="9925" spans="36:311" x14ac:dyDescent="0.2">
      <c r="AJ9925" s="23"/>
      <c r="HH9925"/>
      <c r="IW9925" s="36"/>
      <c r="JI9925"/>
      <c r="JJ9925"/>
      <c r="KX9925" s="23"/>
      <c r="KY9925" s="23"/>
    </row>
    <row r="9926" spans="36:311" x14ac:dyDescent="0.2">
      <c r="AJ9926" s="23"/>
      <c r="HH9926"/>
      <c r="IW9926" s="36"/>
      <c r="JI9926"/>
      <c r="JJ9926"/>
      <c r="KX9926" s="23"/>
      <c r="KY9926" s="23"/>
    </row>
    <row r="9927" spans="36:311" x14ac:dyDescent="0.2">
      <c r="AJ9927" s="23"/>
      <c r="HH9927"/>
      <c r="IW9927" s="36"/>
      <c r="JI9927"/>
      <c r="JJ9927"/>
      <c r="KX9927" s="23"/>
      <c r="KY9927" s="23"/>
    </row>
    <row r="9928" spans="36:311" x14ac:dyDescent="0.2">
      <c r="AJ9928" s="23"/>
      <c r="HH9928"/>
      <c r="IW9928" s="36"/>
      <c r="JI9928"/>
      <c r="JJ9928"/>
      <c r="KX9928" s="23"/>
      <c r="KY9928" s="23"/>
    </row>
    <row r="9929" spans="36:311" x14ac:dyDescent="0.2">
      <c r="AJ9929" s="23"/>
      <c r="HH9929"/>
      <c r="IW9929" s="36"/>
      <c r="JI9929"/>
      <c r="JJ9929"/>
      <c r="KX9929" s="23"/>
      <c r="KY9929" s="23"/>
    </row>
    <row r="9930" spans="36:311" x14ac:dyDescent="0.2">
      <c r="AJ9930" s="23"/>
      <c r="HH9930"/>
      <c r="IW9930" s="36"/>
      <c r="JI9930"/>
      <c r="JJ9930"/>
      <c r="KX9930" s="23"/>
      <c r="KY9930" s="23"/>
    </row>
    <row r="9931" spans="36:311" x14ac:dyDescent="0.2">
      <c r="AJ9931" s="23"/>
      <c r="HH9931"/>
      <c r="IW9931" s="36"/>
      <c r="JI9931"/>
      <c r="JJ9931"/>
      <c r="KX9931" s="23"/>
      <c r="KY9931" s="23"/>
    </row>
    <row r="9932" spans="36:311" x14ac:dyDescent="0.2">
      <c r="AJ9932" s="23"/>
      <c r="HH9932"/>
      <c r="IW9932" s="36"/>
      <c r="JI9932"/>
      <c r="JJ9932"/>
      <c r="KX9932" s="23"/>
      <c r="KY9932" s="23"/>
    </row>
    <row r="9933" spans="36:311" x14ac:dyDescent="0.2">
      <c r="AJ9933" s="23"/>
      <c r="HH9933"/>
      <c r="IW9933" s="36"/>
      <c r="JI9933"/>
      <c r="JJ9933"/>
      <c r="KX9933" s="23"/>
      <c r="KY9933" s="23"/>
    </row>
    <row r="9934" spans="36:311" x14ac:dyDescent="0.2">
      <c r="AJ9934" s="23"/>
      <c r="HH9934"/>
      <c r="IW9934" s="36"/>
      <c r="JI9934"/>
      <c r="JJ9934"/>
      <c r="KX9934" s="23"/>
      <c r="KY9934" s="23"/>
    </row>
    <row r="9935" spans="36:311" x14ac:dyDescent="0.2">
      <c r="AJ9935" s="23"/>
      <c r="HH9935"/>
      <c r="IW9935" s="36"/>
      <c r="JI9935"/>
      <c r="JJ9935"/>
      <c r="KX9935" s="23"/>
      <c r="KY9935" s="23"/>
    </row>
    <row r="9936" spans="36:311" x14ac:dyDescent="0.2">
      <c r="AJ9936" s="23"/>
      <c r="HH9936"/>
      <c r="IW9936" s="36"/>
      <c r="JI9936"/>
      <c r="JJ9936"/>
      <c r="KX9936" s="23"/>
      <c r="KY9936" s="23"/>
    </row>
    <row r="9937" spans="36:311" x14ac:dyDescent="0.2">
      <c r="AJ9937" s="23"/>
      <c r="HH9937"/>
      <c r="IW9937" s="36"/>
      <c r="JI9937"/>
      <c r="JJ9937"/>
      <c r="KX9937" s="23"/>
      <c r="KY9937" s="23"/>
    </row>
    <row r="9938" spans="36:311" x14ac:dyDescent="0.2">
      <c r="AJ9938" s="23"/>
      <c r="HH9938"/>
      <c r="IW9938" s="36"/>
      <c r="JI9938"/>
      <c r="JJ9938"/>
      <c r="KX9938" s="23"/>
      <c r="KY9938" s="23"/>
    </row>
    <row r="9939" spans="36:311" x14ac:dyDescent="0.2">
      <c r="AJ9939" s="23"/>
      <c r="HH9939"/>
      <c r="IW9939" s="36"/>
      <c r="JI9939"/>
      <c r="JJ9939"/>
      <c r="KX9939" s="23"/>
      <c r="KY9939" s="23"/>
    </row>
    <row r="9940" spans="36:311" x14ac:dyDescent="0.2">
      <c r="AJ9940" s="23"/>
      <c r="HH9940"/>
      <c r="IW9940" s="36"/>
      <c r="JI9940"/>
      <c r="JJ9940"/>
      <c r="KX9940" s="23"/>
      <c r="KY9940" s="23"/>
    </row>
    <row r="9941" spans="36:311" x14ac:dyDescent="0.2">
      <c r="AJ9941" s="23"/>
      <c r="HH9941"/>
      <c r="IW9941" s="36"/>
      <c r="JI9941"/>
      <c r="JJ9941"/>
      <c r="KX9941" s="23"/>
      <c r="KY9941" s="23"/>
    </row>
    <row r="9942" spans="36:311" x14ac:dyDescent="0.2">
      <c r="AJ9942" s="23"/>
      <c r="HH9942"/>
      <c r="IW9942" s="36"/>
      <c r="JI9942"/>
      <c r="JJ9942"/>
      <c r="KX9942" s="23"/>
      <c r="KY9942" s="23"/>
    </row>
    <row r="9943" spans="36:311" x14ac:dyDescent="0.2">
      <c r="AJ9943" s="23"/>
      <c r="HH9943"/>
      <c r="IW9943" s="36"/>
      <c r="JI9943"/>
      <c r="JJ9943"/>
      <c r="KX9943" s="23"/>
      <c r="KY9943" s="23"/>
    </row>
    <row r="9944" spans="36:311" x14ac:dyDescent="0.2">
      <c r="AJ9944" s="23"/>
      <c r="HH9944"/>
      <c r="IW9944" s="36"/>
      <c r="JI9944"/>
      <c r="JJ9944"/>
      <c r="KX9944" s="23"/>
      <c r="KY9944" s="23"/>
    </row>
    <row r="9945" spans="36:311" x14ac:dyDescent="0.2">
      <c r="AJ9945" s="23"/>
      <c r="HH9945"/>
      <c r="IW9945" s="36"/>
      <c r="JI9945"/>
      <c r="JJ9945"/>
      <c r="KX9945" s="23"/>
      <c r="KY9945" s="23"/>
    </row>
    <row r="9946" spans="36:311" x14ac:dyDescent="0.2">
      <c r="AJ9946" s="23"/>
      <c r="HH9946"/>
      <c r="IW9946" s="36"/>
      <c r="JI9946"/>
      <c r="JJ9946"/>
      <c r="KX9946" s="23"/>
      <c r="KY9946" s="23"/>
    </row>
    <row r="9947" spans="36:311" x14ac:dyDescent="0.2">
      <c r="AJ9947" s="23"/>
      <c r="HH9947"/>
      <c r="IW9947" s="36"/>
      <c r="JI9947"/>
      <c r="JJ9947"/>
      <c r="KX9947" s="23"/>
      <c r="KY9947" s="23"/>
    </row>
    <row r="9948" spans="36:311" x14ac:dyDescent="0.2">
      <c r="AJ9948" s="23"/>
      <c r="HH9948"/>
      <c r="IW9948" s="36"/>
      <c r="JI9948"/>
      <c r="JJ9948"/>
      <c r="KX9948" s="23"/>
      <c r="KY9948" s="23"/>
    </row>
    <row r="9949" spans="36:311" x14ac:dyDescent="0.2">
      <c r="AJ9949" s="23"/>
      <c r="HH9949"/>
      <c r="IW9949" s="36"/>
      <c r="JI9949"/>
      <c r="JJ9949"/>
      <c r="KX9949" s="23"/>
      <c r="KY9949" s="23"/>
    </row>
    <row r="9950" spans="36:311" x14ac:dyDescent="0.2">
      <c r="AJ9950" s="23"/>
      <c r="HH9950"/>
      <c r="IW9950" s="36"/>
      <c r="JI9950"/>
      <c r="JJ9950"/>
      <c r="KX9950" s="23"/>
      <c r="KY9950" s="23"/>
    </row>
    <row r="9951" spans="36:311" x14ac:dyDescent="0.2">
      <c r="AJ9951" s="23"/>
      <c r="HH9951"/>
      <c r="IW9951" s="36"/>
      <c r="JI9951"/>
      <c r="JJ9951"/>
      <c r="KX9951" s="23"/>
      <c r="KY9951" s="23"/>
    </row>
    <row r="9952" spans="36:311" x14ac:dyDescent="0.2">
      <c r="AJ9952" s="23"/>
      <c r="HH9952"/>
      <c r="IW9952" s="36"/>
      <c r="JI9952"/>
      <c r="JJ9952"/>
      <c r="KX9952" s="23"/>
      <c r="KY9952" s="23"/>
    </row>
    <row r="9953" spans="36:311" x14ac:dyDescent="0.2">
      <c r="AJ9953" s="23"/>
      <c r="HH9953"/>
      <c r="IW9953" s="36"/>
      <c r="JI9953"/>
      <c r="JJ9953"/>
      <c r="KX9953" s="23"/>
      <c r="KY9953" s="23"/>
    </row>
    <row r="9954" spans="36:311" x14ac:dyDescent="0.2">
      <c r="AJ9954" s="23"/>
      <c r="HH9954"/>
      <c r="IW9954" s="36"/>
      <c r="JI9954"/>
      <c r="JJ9954"/>
      <c r="KX9954" s="23"/>
      <c r="KY9954" s="23"/>
    </row>
    <row r="9955" spans="36:311" x14ac:dyDescent="0.2">
      <c r="AJ9955" s="23"/>
      <c r="HH9955"/>
      <c r="IW9955" s="36"/>
      <c r="JI9955"/>
      <c r="JJ9955"/>
      <c r="KX9955" s="23"/>
      <c r="KY9955" s="23"/>
    </row>
    <row r="9956" spans="36:311" x14ac:dyDescent="0.2">
      <c r="AJ9956" s="23"/>
      <c r="HH9956"/>
      <c r="IW9956" s="36"/>
      <c r="JI9956"/>
      <c r="JJ9956"/>
      <c r="KX9956" s="23"/>
      <c r="KY9956" s="23"/>
    </row>
    <row r="9957" spans="36:311" x14ac:dyDescent="0.2">
      <c r="AJ9957" s="23"/>
      <c r="HH9957"/>
      <c r="IW9957" s="36"/>
      <c r="JI9957"/>
      <c r="JJ9957"/>
      <c r="KX9957" s="23"/>
      <c r="KY9957" s="23"/>
    </row>
    <row r="9958" spans="36:311" x14ac:dyDescent="0.2">
      <c r="AJ9958" s="23"/>
      <c r="HH9958"/>
      <c r="IW9958" s="36"/>
      <c r="JI9958"/>
      <c r="JJ9958"/>
      <c r="KX9958" s="23"/>
      <c r="KY9958" s="23"/>
    </row>
    <row r="9959" spans="36:311" x14ac:dyDescent="0.2">
      <c r="AJ9959" s="23"/>
      <c r="HH9959"/>
      <c r="IW9959" s="36"/>
      <c r="JI9959"/>
      <c r="JJ9959"/>
      <c r="KX9959" s="23"/>
      <c r="KY9959" s="23"/>
    </row>
    <row r="9960" spans="36:311" x14ac:dyDescent="0.2">
      <c r="AJ9960" s="23"/>
      <c r="HH9960"/>
      <c r="IW9960" s="36"/>
      <c r="JI9960"/>
      <c r="JJ9960"/>
      <c r="KX9960" s="23"/>
      <c r="KY9960" s="23"/>
    </row>
    <row r="9961" spans="36:311" x14ac:dyDescent="0.2">
      <c r="AJ9961" s="23"/>
      <c r="HH9961"/>
      <c r="IW9961" s="36"/>
      <c r="JI9961"/>
      <c r="JJ9961"/>
      <c r="KX9961" s="23"/>
      <c r="KY9961" s="23"/>
    </row>
    <row r="9962" spans="36:311" x14ac:dyDescent="0.2">
      <c r="AJ9962" s="23"/>
      <c r="HH9962"/>
      <c r="IW9962" s="36"/>
      <c r="JI9962"/>
      <c r="JJ9962"/>
      <c r="KX9962" s="23"/>
      <c r="KY9962" s="23"/>
    </row>
    <row r="9963" spans="36:311" x14ac:dyDescent="0.2">
      <c r="AJ9963" s="23"/>
      <c r="HH9963"/>
      <c r="IW9963" s="36"/>
      <c r="JI9963"/>
      <c r="JJ9963"/>
      <c r="KX9963" s="23"/>
      <c r="KY9963" s="23"/>
    </row>
    <row r="9964" spans="36:311" x14ac:dyDescent="0.2">
      <c r="AJ9964" s="23"/>
      <c r="HH9964"/>
      <c r="IW9964" s="36"/>
      <c r="JI9964"/>
      <c r="JJ9964"/>
      <c r="KX9964" s="23"/>
      <c r="KY9964" s="23"/>
    </row>
    <row r="9965" spans="36:311" x14ac:dyDescent="0.2">
      <c r="AJ9965" s="23"/>
      <c r="HH9965"/>
      <c r="IW9965" s="36"/>
      <c r="JI9965"/>
      <c r="JJ9965"/>
      <c r="KX9965" s="23"/>
      <c r="KY9965" s="23"/>
    </row>
    <row r="9966" spans="36:311" x14ac:dyDescent="0.2">
      <c r="AJ9966" s="23"/>
      <c r="HH9966"/>
      <c r="IW9966" s="36"/>
      <c r="JI9966"/>
      <c r="JJ9966"/>
      <c r="KX9966" s="23"/>
      <c r="KY9966" s="23"/>
    </row>
    <row r="9967" spans="36:311" x14ac:dyDescent="0.2">
      <c r="AJ9967" s="23"/>
      <c r="HH9967"/>
      <c r="IW9967" s="36"/>
      <c r="JI9967"/>
      <c r="JJ9967"/>
      <c r="KX9967" s="23"/>
      <c r="KY9967" s="23"/>
    </row>
    <row r="9968" spans="36:311" x14ac:dyDescent="0.2">
      <c r="AJ9968" s="23"/>
      <c r="HH9968"/>
      <c r="IW9968" s="36"/>
      <c r="JI9968"/>
      <c r="JJ9968"/>
      <c r="KX9968" s="23"/>
      <c r="KY9968" s="23"/>
    </row>
    <row r="9969" spans="36:311" x14ac:dyDescent="0.2">
      <c r="AJ9969" s="23"/>
      <c r="HH9969"/>
      <c r="IW9969" s="36"/>
      <c r="JI9969"/>
      <c r="JJ9969"/>
      <c r="KX9969" s="23"/>
      <c r="KY9969" s="23"/>
    </row>
    <row r="9970" spans="36:311" x14ac:dyDescent="0.2">
      <c r="AJ9970" s="23"/>
      <c r="HH9970"/>
      <c r="IW9970" s="36"/>
      <c r="JI9970"/>
      <c r="JJ9970"/>
      <c r="KX9970" s="23"/>
      <c r="KY9970" s="23"/>
    </row>
    <row r="9971" spans="36:311" x14ac:dyDescent="0.2">
      <c r="AJ9971" s="23"/>
      <c r="HH9971"/>
      <c r="IW9971" s="36"/>
      <c r="JI9971"/>
      <c r="JJ9971"/>
      <c r="KX9971" s="23"/>
      <c r="KY9971" s="23"/>
    </row>
    <row r="9972" spans="36:311" x14ac:dyDescent="0.2">
      <c r="AJ9972" s="23"/>
      <c r="HH9972"/>
      <c r="IW9972" s="36"/>
      <c r="JI9972"/>
      <c r="JJ9972"/>
      <c r="KX9972" s="23"/>
      <c r="KY9972" s="23"/>
    </row>
    <row r="9973" spans="36:311" x14ac:dyDescent="0.2">
      <c r="AJ9973" s="23"/>
      <c r="HH9973"/>
      <c r="IW9973" s="36"/>
      <c r="JI9973"/>
      <c r="JJ9973"/>
      <c r="KX9973" s="23"/>
      <c r="KY9973" s="23"/>
    </row>
    <row r="9974" spans="36:311" x14ac:dyDescent="0.2">
      <c r="AJ9974" s="23"/>
      <c r="HH9974"/>
      <c r="IW9974" s="36"/>
      <c r="JI9974"/>
      <c r="JJ9974"/>
      <c r="KX9974" s="23"/>
      <c r="KY9974" s="23"/>
    </row>
    <row r="9975" spans="36:311" x14ac:dyDescent="0.2">
      <c r="AJ9975" s="23"/>
      <c r="HH9975"/>
      <c r="IW9975" s="36"/>
      <c r="JI9975"/>
      <c r="JJ9975"/>
      <c r="KX9975" s="23"/>
      <c r="KY9975" s="23"/>
    </row>
    <row r="9976" spans="36:311" x14ac:dyDescent="0.2">
      <c r="AJ9976" s="23"/>
      <c r="HH9976"/>
      <c r="IW9976" s="36"/>
      <c r="JI9976"/>
      <c r="JJ9976"/>
      <c r="KX9976" s="23"/>
      <c r="KY9976" s="23"/>
    </row>
    <row r="9977" spans="36:311" x14ac:dyDescent="0.2">
      <c r="AJ9977" s="23"/>
      <c r="HH9977"/>
      <c r="IW9977" s="36"/>
      <c r="JI9977"/>
      <c r="JJ9977"/>
      <c r="KX9977" s="23"/>
      <c r="KY9977" s="23"/>
    </row>
    <row r="9978" spans="36:311" x14ac:dyDescent="0.2">
      <c r="AJ9978" s="23"/>
      <c r="HH9978"/>
      <c r="IW9978" s="36"/>
      <c r="JI9978"/>
      <c r="JJ9978"/>
      <c r="KX9978" s="23"/>
      <c r="KY9978" s="23"/>
    </row>
    <row r="9979" spans="36:311" x14ac:dyDescent="0.2">
      <c r="AJ9979" s="23"/>
      <c r="HH9979"/>
      <c r="IW9979" s="36"/>
      <c r="JI9979"/>
      <c r="JJ9979"/>
      <c r="KX9979" s="23"/>
      <c r="KY9979" s="23"/>
    </row>
    <row r="9980" spans="36:311" x14ac:dyDescent="0.2">
      <c r="AJ9980" s="23"/>
      <c r="HH9980"/>
      <c r="IW9980" s="36"/>
      <c r="JI9980"/>
      <c r="JJ9980"/>
      <c r="KX9980" s="23"/>
      <c r="KY9980" s="23"/>
    </row>
    <row r="9981" spans="36:311" x14ac:dyDescent="0.2">
      <c r="AJ9981" s="23"/>
      <c r="HH9981"/>
      <c r="IW9981" s="36"/>
      <c r="JI9981"/>
      <c r="JJ9981"/>
      <c r="KX9981" s="23"/>
      <c r="KY9981" s="23"/>
    </row>
    <row r="9982" spans="36:311" x14ac:dyDescent="0.2">
      <c r="AJ9982" s="23"/>
      <c r="HH9982"/>
      <c r="IW9982" s="36"/>
      <c r="JI9982"/>
      <c r="JJ9982"/>
      <c r="KX9982" s="23"/>
      <c r="KY9982" s="23"/>
    </row>
    <row r="9983" spans="36:311" x14ac:dyDescent="0.2">
      <c r="AJ9983" s="23"/>
      <c r="HH9983"/>
      <c r="IW9983" s="36"/>
      <c r="JI9983"/>
      <c r="JJ9983"/>
      <c r="KX9983" s="23"/>
      <c r="KY9983" s="23"/>
    </row>
    <row r="9984" spans="36:311" x14ac:dyDescent="0.2">
      <c r="AJ9984" s="23"/>
      <c r="HH9984"/>
      <c r="IW9984" s="36"/>
      <c r="JI9984"/>
      <c r="JJ9984"/>
      <c r="KX9984" s="23"/>
      <c r="KY9984" s="23"/>
    </row>
    <row r="9985" spans="36:311" x14ac:dyDescent="0.2">
      <c r="AJ9985" s="23"/>
      <c r="HH9985"/>
      <c r="IW9985" s="36"/>
      <c r="JI9985"/>
      <c r="JJ9985"/>
      <c r="KX9985" s="23"/>
      <c r="KY9985" s="23"/>
    </row>
    <row r="9986" spans="36:311" x14ac:dyDescent="0.2">
      <c r="AJ9986" s="23"/>
      <c r="HH9986"/>
      <c r="IW9986" s="36"/>
      <c r="JI9986"/>
      <c r="JJ9986"/>
      <c r="KX9986" s="23"/>
      <c r="KY9986" s="23"/>
    </row>
    <row r="9987" spans="36:311" x14ac:dyDescent="0.2">
      <c r="AJ9987" s="23"/>
      <c r="HH9987"/>
      <c r="IW9987" s="36"/>
      <c r="JI9987"/>
      <c r="JJ9987"/>
      <c r="KX9987" s="23"/>
      <c r="KY9987" s="23"/>
    </row>
    <row r="9988" spans="36:311" x14ac:dyDescent="0.2">
      <c r="AJ9988" s="23"/>
      <c r="HH9988"/>
      <c r="IW9988" s="36"/>
      <c r="JI9988"/>
      <c r="JJ9988"/>
      <c r="KX9988" s="23"/>
      <c r="KY9988" s="23"/>
    </row>
    <row r="9989" spans="36:311" x14ac:dyDescent="0.2">
      <c r="AJ9989" s="23"/>
      <c r="HH9989"/>
      <c r="IW9989" s="36"/>
      <c r="JI9989"/>
      <c r="JJ9989"/>
      <c r="KX9989" s="23"/>
      <c r="KY9989" s="23"/>
    </row>
    <row r="9990" spans="36:311" x14ac:dyDescent="0.2">
      <c r="AJ9990" s="23"/>
      <c r="HH9990"/>
      <c r="IW9990" s="36"/>
      <c r="JI9990"/>
      <c r="JJ9990"/>
      <c r="KX9990" s="23"/>
      <c r="KY9990" s="23"/>
    </row>
    <row r="9991" spans="36:311" x14ac:dyDescent="0.2">
      <c r="AJ9991" s="23"/>
      <c r="HH9991"/>
      <c r="IW9991" s="36"/>
      <c r="JI9991"/>
      <c r="JJ9991"/>
      <c r="KX9991" s="23"/>
      <c r="KY9991" s="23"/>
    </row>
    <row r="9992" spans="36:311" x14ac:dyDescent="0.2">
      <c r="AJ9992" s="23"/>
      <c r="HH9992"/>
      <c r="IW9992" s="36"/>
      <c r="JI9992"/>
      <c r="JJ9992"/>
      <c r="KX9992" s="23"/>
      <c r="KY9992" s="23"/>
    </row>
    <row r="9993" spans="36:311" x14ac:dyDescent="0.2">
      <c r="AJ9993" s="23"/>
      <c r="HH9993"/>
      <c r="IW9993" s="36"/>
      <c r="JI9993"/>
      <c r="JJ9993"/>
      <c r="KX9993" s="23"/>
      <c r="KY9993" s="23"/>
    </row>
    <row r="9994" spans="36:311" x14ac:dyDescent="0.2">
      <c r="AJ9994" s="23"/>
      <c r="HH9994"/>
      <c r="IW9994" s="36"/>
      <c r="JI9994"/>
      <c r="JJ9994"/>
      <c r="KX9994" s="23"/>
      <c r="KY9994" s="23"/>
    </row>
    <row r="9995" spans="36:311" x14ac:dyDescent="0.2">
      <c r="AJ9995" s="23"/>
      <c r="HH9995"/>
      <c r="IW9995" s="36"/>
      <c r="JI9995"/>
      <c r="JJ9995"/>
      <c r="KX9995" s="23"/>
      <c r="KY9995" s="23"/>
    </row>
    <row r="9996" spans="36:311" x14ac:dyDescent="0.2">
      <c r="AJ9996" s="23"/>
      <c r="HH9996"/>
      <c r="IW9996" s="36"/>
      <c r="JI9996"/>
      <c r="JJ9996"/>
      <c r="KX9996" s="23"/>
      <c r="KY9996" s="23"/>
    </row>
    <row r="9997" spans="36:311" x14ac:dyDescent="0.2">
      <c r="AJ9997" s="23"/>
      <c r="HH9997"/>
      <c r="IW9997" s="36"/>
      <c r="JI9997"/>
      <c r="JJ9997"/>
      <c r="KX9997" s="23"/>
      <c r="KY9997" s="23"/>
    </row>
    <row r="9998" spans="36:311" x14ac:dyDescent="0.2">
      <c r="AJ9998" s="23"/>
      <c r="HH9998"/>
      <c r="IW9998" s="36"/>
      <c r="JI9998"/>
      <c r="JJ9998"/>
      <c r="KX9998" s="23"/>
      <c r="KY9998" s="23"/>
    </row>
    <row r="9999" spans="36:311" x14ac:dyDescent="0.2">
      <c r="AJ9999" s="23"/>
      <c r="HH9999"/>
      <c r="IW9999" s="36"/>
      <c r="JI9999"/>
      <c r="JJ9999"/>
      <c r="KX9999" s="23"/>
      <c r="KY9999" s="23"/>
    </row>
    <row r="10000" spans="36:311" x14ac:dyDescent="0.2">
      <c r="AJ10000" s="23"/>
      <c r="HH10000"/>
      <c r="IW10000" s="36"/>
      <c r="JI10000"/>
      <c r="JJ10000"/>
      <c r="KX10000" s="23"/>
      <c r="KY10000" s="23"/>
    </row>
    <row r="10001" spans="36:311" x14ac:dyDescent="0.2">
      <c r="AJ10001" s="23"/>
      <c r="HH10001"/>
      <c r="IW10001" s="36"/>
      <c r="JI10001"/>
      <c r="JJ10001"/>
      <c r="KX10001" s="23"/>
      <c r="KY10001" s="23"/>
    </row>
    <row r="10002" spans="36:311" x14ac:dyDescent="0.2">
      <c r="AJ10002" s="23"/>
      <c r="HH10002"/>
      <c r="IW10002" s="36"/>
      <c r="JI10002"/>
      <c r="JJ10002"/>
      <c r="KX10002" s="23"/>
      <c r="KY10002" s="23"/>
    </row>
    <row r="10003" spans="36:311" x14ac:dyDescent="0.2">
      <c r="AJ10003" s="23"/>
      <c r="HH10003"/>
      <c r="IW10003" s="36"/>
      <c r="JI10003"/>
      <c r="JJ10003"/>
      <c r="KX10003" s="23"/>
      <c r="KY10003" s="23"/>
    </row>
    <row r="10004" spans="36:311" x14ac:dyDescent="0.2">
      <c r="AJ10004" s="23"/>
      <c r="HH10004"/>
      <c r="IW10004" s="36"/>
      <c r="JI10004"/>
      <c r="JJ10004"/>
      <c r="KX10004" s="23"/>
      <c r="KY10004" s="23"/>
    </row>
    <row r="10005" spans="36:311" x14ac:dyDescent="0.2">
      <c r="AJ10005" s="23"/>
      <c r="HH10005"/>
      <c r="IW10005" s="36"/>
      <c r="JI10005"/>
      <c r="JJ10005"/>
      <c r="KX10005" s="23"/>
      <c r="KY10005" s="23"/>
    </row>
    <row r="10006" spans="36:311" x14ac:dyDescent="0.2">
      <c r="AJ10006" s="23"/>
      <c r="HH10006"/>
      <c r="IW10006" s="36"/>
      <c r="JI10006"/>
      <c r="JJ10006"/>
      <c r="KX10006" s="23"/>
      <c r="KY10006" s="23"/>
    </row>
    <row r="10007" spans="36:311" x14ac:dyDescent="0.2">
      <c r="AJ10007" s="23"/>
      <c r="HH10007"/>
      <c r="IW10007" s="36"/>
      <c r="JI10007"/>
      <c r="JJ10007"/>
      <c r="KX10007" s="23"/>
      <c r="KY10007" s="23"/>
    </row>
    <row r="10008" spans="36:311" x14ac:dyDescent="0.2">
      <c r="AJ10008" s="23"/>
      <c r="HH10008"/>
      <c r="IW10008" s="36"/>
      <c r="JI10008"/>
      <c r="JJ10008"/>
      <c r="KX10008" s="23"/>
      <c r="KY10008" s="23"/>
    </row>
    <row r="10009" spans="36:311" x14ac:dyDescent="0.2">
      <c r="AJ10009" s="23"/>
      <c r="HH10009"/>
      <c r="IW10009" s="36"/>
      <c r="JI10009"/>
      <c r="JJ10009"/>
      <c r="KX10009" s="23"/>
      <c r="KY10009" s="23"/>
    </row>
    <row r="10010" spans="36:311" x14ac:dyDescent="0.2">
      <c r="AJ10010" s="23"/>
      <c r="HH10010"/>
      <c r="IW10010" s="36"/>
      <c r="JI10010"/>
      <c r="JJ10010"/>
      <c r="KX10010" s="23"/>
      <c r="KY10010" s="23"/>
    </row>
    <row r="10011" spans="36:311" x14ac:dyDescent="0.2">
      <c r="AJ10011" s="23"/>
      <c r="HH10011"/>
      <c r="IW10011" s="36"/>
      <c r="JI10011"/>
      <c r="JJ10011"/>
      <c r="KX10011" s="23"/>
      <c r="KY10011" s="23"/>
    </row>
    <row r="10012" spans="36:311" x14ac:dyDescent="0.2">
      <c r="AJ10012" s="23"/>
      <c r="HH10012"/>
      <c r="IW10012" s="36"/>
      <c r="JI10012"/>
      <c r="JJ10012"/>
      <c r="KX10012" s="23"/>
      <c r="KY10012" s="23"/>
    </row>
    <row r="10013" spans="36:311" x14ac:dyDescent="0.2">
      <c r="AJ10013" s="23"/>
      <c r="HH10013"/>
      <c r="IW10013" s="36"/>
      <c r="JI10013"/>
      <c r="JJ10013"/>
      <c r="KX10013" s="23"/>
      <c r="KY10013" s="23"/>
    </row>
    <row r="10014" spans="36:311" x14ac:dyDescent="0.2">
      <c r="AJ10014" s="23"/>
      <c r="HH10014"/>
      <c r="IW10014" s="36"/>
      <c r="JI10014"/>
      <c r="JJ10014"/>
      <c r="KX10014" s="23"/>
      <c r="KY10014" s="23"/>
    </row>
    <row r="10015" spans="36:311" x14ac:dyDescent="0.2">
      <c r="AJ10015" s="23"/>
      <c r="HH10015"/>
      <c r="IW10015" s="36"/>
      <c r="JI10015"/>
      <c r="JJ10015"/>
      <c r="KX10015" s="23"/>
      <c r="KY10015" s="23"/>
    </row>
    <row r="10016" spans="36:311" x14ac:dyDescent="0.2">
      <c r="AJ10016" s="23"/>
      <c r="HH10016"/>
      <c r="IW10016" s="36"/>
      <c r="JI10016"/>
      <c r="JJ10016"/>
      <c r="KX10016" s="23"/>
      <c r="KY10016" s="23"/>
    </row>
    <row r="10017" spans="36:311" x14ac:dyDescent="0.2">
      <c r="AJ10017" s="23"/>
      <c r="HH10017"/>
      <c r="IW10017" s="36"/>
      <c r="JI10017"/>
      <c r="JJ10017"/>
      <c r="KX10017" s="23"/>
      <c r="KY10017" s="23"/>
    </row>
    <row r="10018" spans="36:311" x14ac:dyDescent="0.2">
      <c r="AJ10018" s="23"/>
      <c r="HH10018"/>
      <c r="IW10018" s="36"/>
      <c r="JI10018"/>
      <c r="JJ10018"/>
      <c r="KX10018" s="23"/>
      <c r="KY10018" s="23"/>
    </row>
    <row r="10019" spans="36:311" x14ac:dyDescent="0.2">
      <c r="AJ10019" s="23"/>
      <c r="HH10019"/>
      <c r="IW10019" s="36"/>
      <c r="JI10019"/>
      <c r="JJ10019"/>
      <c r="KX10019" s="23"/>
      <c r="KY10019" s="23"/>
    </row>
    <row r="10020" spans="36:311" x14ac:dyDescent="0.2">
      <c r="AJ10020" s="23"/>
      <c r="HH10020"/>
      <c r="IW10020" s="36"/>
      <c r="JI10020"/>
      <c r="JJ10020"/>
      <c r="KX10020" s="23"/>
      <c r="KY10020" s="23"/>
    </row>
    <row r="10021" spans="36:311" x14ac:dyDescent="0.2">
      <c r="AJ10021" s="23"/>
      <c r="HH10021"/>
      <c r="IW10021" s="36"/>
      <c r="JI10021"/>
      <c r="JJ10021"/>
      <c r="KX10021" s="23"/>
      <c r="KY10021" s="23"/>
    </row>
    <row r="10022" spans="36:311" x14ac:dyDescent="0.2">
      <c r="AJ10022" s="23"/>
      <c r="HH10022"/>
      <c r="IW10022" s="36"/>
      <c r="JI10022"/>
      <c r="JJ10022"/>
      <c r="KX10022" s="23"/>
      <c r="KY10022" s="23"/>
    </row>
    <row r="10023" spans="36:311" x14ac:dyDescent="0.2">
      <c r="AJ10023" s="23"/>
      <c r="HH10023"/>
      <c r="IW10023" s="36"/>
      <c r="JI10023"/>
      <c r="JJ10023"/>
      <c r="KX10023" s="23"/>
      <c r="KY10023" s="23"/>
    </row>
    <row r="10024" spans="36:311" x14ac:dyDescent="0.2">
      <c r="AJ10024" s="23"/>
      <c r="HH10024"/>
      <c r="IW10024" s="36"/>
      <c r="JI10024"/>
      <c r="JJ10024"/>
      <c r="KX10024" s="23"/>
      <c r="KY10024" s="23"/>
    </row>
    <row r="10025" spans="36:311" x14ac:dyDescent="0.2">
      <c r="AJ10025" s="23"/>
      <c r="HH10025"/>
      <c r="IW10025" s="36"/>
      <c r="JI10025"/>
      <c r="JJ10025"/>
      <c r="KX10025" s="23"/>
      <c r="KY10025" s="23"/>
    </row>
    <row r="10026" spans="36:311" x14ac:dyDescent="0.2">
      <c r="AJ10026" s="23"/>
      <c r="HH10026"/>
      <c r="IW10026" s="36"/>
      <c r="JI10026"/>
      <c r="JJ10026"/>
      <c r="KX10026" s="23"/>
      <c r="KY10026" s="23"/>
    </row>
    <row r="10027" spans="36:311" x14ac:dyDescent="0.2">
      <c r="AJ10027" s="23"/>
      <c r="HH10027"/>
      <c r="IW10027" s="36"/>
      <c r="JI10027"/>
      <c r="JJ10027"/>
      <c r="KX10027" s="23"/>
      <c r="KY10027" s="23"/>
    </row>
    <row r="10028" spans="36:311" x14ac:dyDescent="0.2">
      <c r="AJ10028" s="23"/>
      <c r="HH10028"/>
      <c r="IW10028" s="36"/>
      <c r="JI10028"/>
      <c r="JJ10028"/>
      <c r="KX10028" s="23"/>
      <c r="KY10028" s="23"/>
    </row>
    <row r="10029" spans="36:311" x14ac:dyDescent="0.2">
      <c r="AJ10029" s="23"/>
      <c r="HH10029"/>
      <c r="IW10029" s="36"/>
      <c r="JI10029"/>
      <c r="JJ10029"/>
      <c r="KX10029" s="23"/>
      <c r="KY10029" s="23"/>
    </row>
    <row r="10030" spans="36:311" x14ac:dyDescent="0.2">
      <c r="AJ10030" s="23"/>
      <c r="HH10030"/>
      <c r="IW10030" s="36"/>
      <c r="JI10030"/>
      <c r="JJ10030"/>
      <c r="KX10030" s="23"/>
      <c r="KY10030" s="23"/>
    </row>
    <row r="10031" spans="36:311" x14ac:dyDescent="0.2">
      <c r="AJ10031" s="23"/>
      <c r="HH10031"/>
      <c r="IW10031" s="36"/>
      <c r="JI10031"/>
      <c r="JJ10031"/>
      <c r="KX10031" s="23"/>
      <c r="KY10031" s="23"/>
    </row>
    <row r="10032" spans="36:311" x14ac:dyDescent="0.2">
      <c r="AJ10032" s="23"/>
      <c r="HH10032"/>
      <c r="IW10032" s="36"/>
      <c r="JI10032"/>
      <c r="JJ10032"/>
      <c r="KX10032" s="23"/>
      <c r="KY10032" s="23"/>
    </row>
    <row r="10033" spans="36:311" x14ac:dyDescent="0.2">
      <c r="AJ10033" s="23"/>
      <c r="HH10033"/>
      <c r="IW10033" s="36"/>
      <c r="JI10033"/>
      <c r="JJ10033"/>
      <c r="KX10033" s="23"/>
      <c r="KY10033" s="23"/>
    </row>
    <row r="10034" spans="36:311" x14ac:dyDescent="0.2">
      <c r="AJ10034" s="23"/>
      <c r="HH10034"/>
      <c r="IW10034" s="36"/>
      <c r="JI10034"/>
      <c r="JJ10034"/>
      <c r="KX10034" s="23"/>
      <c r="KY10034" s="23"/>
    </row>
    <row r="10035" spans="36:311" x14ac:dyDescent="0.2">
      <c r="AJ10035" s="23"/>
      <c r="HH10035"/>
      <c r="IW10035" s="36"/>
      <c r="JI10035"/>
      <c r="JJ10035"/>
      <c r="KX10035" s="23"/>
      <c r="KY10035" s="23"/>
    </row>
    <row r="10036" spans="36:311" x14ac:dyDescent="0.2">
      <c r="AJ10036" s="23"/>
      <c r="HH10036"/>
      <c r="IW10036" s="36"/>
      <c r="JI10036"/>
      <c r="JJ10036"/>
      <c r="KX10036" s="23"/>
      <c r="KY10036" s="23"/>
    </row>
    <row r="10037" spans="36:311" x14ac:dyDescent="0.2">
      <c r="AJ10037" s="23"/>
      <c r="HH10037"/>
      <c r="IW10037" s="36"/>
      <c r="JI10037"/>
      <c r="JJ10037"/>
      <c r="KX10037" s="23"/>
      <c r="KY10037" s="23"/>
    </row>
    <row r="10038" spans="36:311" x14ac:dyDescent="0.2">
      <c r="AJ10038" s="23"/>
      <c r="HH10038"/>
      <c r="IW10038" s="36"/>
      <c r="JI10038"/>
      <c r="JJ10038"/>
      <c r="KX10038" s="23"/>
      <c r="KY10038" s="23"/>
    </row>
    <row r="10039" spans="36:311" x14ac:dyDescent="0.2">
      <c r="AJ10039" s="23"/>
      <c r="HH10039"/>
      <c r="IW10039" s="36"/>
      <c r="JI10039"/>
      <c r="JJ10039"/>
      <c r="KX10039" s="23"/>
      <c r="KY10039" s="23"/>
    </row>
    <row r="10040" spans="36:311" x14ac:dyDescent="0.2">
      <c r="AJ10040" s="23"/>
      <c r="HH10040"/>
      <c r="IW10040" s="36"/>
      <c r="JI10040"/>
      <c r="JJ10040"/>
      <c r="KX10040" s="23"/>
      <c r="KY10040" s="23"/>
    </row>
    <row r="10041" spans="36:311" x14ac:dyDescent="0.2">
      <c r="AJ10041" s="23"/>
      <c r="HH10041"/>
      <c r="IW10041" s="36"/>
      <c r="JI10041"/>
      <c r="JJ10041"/>
      <c r="KX10041" s="23"/>
      <c r="KY10041" s="23"/>
    </row>
    <row r="10042" spans="36:311" x14ac:dyDescent="0.2">
      <c r="AJ10042" s="23"/>
      <c r="HH10042"/>
      <c r="IW10042" s="36"/>
      <c r="JI10042"/>
      <c r="JJ10042"/>
      <c r="KX10042" s="23"/>
      <c r="KY10042" s="23"/>
    </row>
    <row r="10043" spans="36:311" x14ac:dyDescent="0.2">
      <c r="AJ10043" s="23"/>
      <c r="HH10043"/>
      <c r="IW10043" s="36"/>
      <c r="JI10043"/>
      <c r="JJ10043"/>
      <c r="KX10043" s="23"/>
      <c r="KY10043" s="23"/>
    </row>
    <row r="10044" spans="36:311" x14ac:dyDescent="0.2">
      <c r="AJ10044" s="23"/>
      <c r="HH10044"/>
      <c r="IW10044" s="36"/>
      <c r="JI10044"/>
      <c r="JJ10044"/>
      <c r="KX10044" s="23"/>
      <c r="KY10044" s="23"/>
    </row>
    <row r="10045" spans="36:311" x14ac:dyDescent="0.2">
      <c r="AJ10045" s="23"/>
      <c r="HH10045"/>
      <c r="IW10045" s="36"/>
      <c r="JI10045"/>
      <c r="JJ10045"/>
      <c r="KX10045" s="23"/>
      <c r="KY10045" s="23"/>
    </row>
    <row r="10046" spans="36:311" x14ac:dyDescent="0.2">
      <c r="AJ10046" s="23"/>
      <c r="HH10046"/>
      <c r="IW10046" s="36"/>
      <c r="JI10046"/>
      <c r="JJ10046"/>
      <c r="KX10046" s="23"/>
      <c r="KY10046" s="23"/>
    </row>
    <row r="10047" spans="36:311" x14ac:dyDescent="0.2">
      <c r="AJ10047" s="23"/>
      <c r="HH10047"/>
      <c r="IW10047" s="36"/>
      <c r="JI10047"/>
      <c r="JJ10047"/>
      <c r="KX10047" s="23"/>
      <c r="KY10047" s="23"/>
    </row>
    <row r="10048" spans="36:311" x14ac:dyDescent="0.2">
      <c r="AJ10048" s="23"/>
      <c r="HH10048"/>
      <c r="IW10048" s="36"/>
      <c r="JI10048"/>
      <c r="JJ10048"/>
      <c r="KX10048" s="23"/>
      <c r="KY10048" s="23"/>
    </row>
    <row r="10049" spans="36:311" x14ac:dyDescent="0.2">
      <c r="AJ10049" s="23"/>
      <c r="HH10049"/>
      <c r="IW10049" s="36"/>
      <c r="JI10049"/>
      <c r="JJ10049"/>
      <c r="KX10049" s="23"/>
      <c r="KY10049" s="23"/>
    </row>
    <row r="10050" spans="36:311" x14ac:dyDescent="0.2">
      <c r="AJ10050" s="23"/>
      <c r="HH10050"/>
      <c r="IW10050" s="36"/>
      <c r="JI10050"/>
      <c r="JJ10050"/>
      <c r="KX10050" s="23"/>
      <c r="KY10050" s="23"/>
    </row>
    <row r="10051" spans="36:311" x14ac:dyDescent="0.2">
      <c r="AJ10051" s="23"/>
      <c r="HH10051"/>
      <c r="IW10051" s="36"/>
      <c r="JI10051"/>
      <c r="JJ10051"/>
      <c r="KX10051" s="23"/>
      <c r="KY10051" s="23"/>
    </row>
    <row r="10052" spans="36:311" x14ac:dyDescent="0.2">
      <c r="AJ10052" s="23"/>
      <c r="HH10052"/>
      <c r="IW10052" s="36"/>
      <c r="JI10052"/>
      <c r="JJ10052"/>
      <c r="KX10052" s="23"/>
      <c r="KY10052" s="23"/>
    </row>
    <row r="10053" spans="36:311" x14ac:dyDescent="0.2">
      <c r="AJ10053" s="23"/>
      <c r="HH10053"/>
      <c r="IW10053" s="36"/>
      <c r="JI10053"/>
      <c r="JJ10053"/>
      <c r="KX10053" s="23"/>
      <c r="KY10053" s="23"/>
    </row>
    <row r="10054" spans="36:311" x14ac:dyDescent="0.2">
      <c r="AJ10054" s="23"/>
      <c r="HH10054"/>
      <c r="IW10054" s="36"/>
      <c r="JI10054"/>
      <c r="JJ10054"/>
      <c r="KX10054" s="23"/>
      <c r="KY10054" s="23"/>
    </row>
    <row r="10055" spans="36:311" x14ac:dyDescent="0.2">
      <c r="AJ10055" s="23"/>
      <c r="HH10055"/>
      <c r="IW10055" s="36"/>
      <c r="JI10055"/>
      <c r="JJ10055"/>
      <c r="KX10055" s="23"/>
      <c r="KY10055" s="23"/>
    </row>
    <row r="10056" spans="36:311" x14ac:dyDescent="0.2">
      <c r="AJ10056" s="23"/>
      <c r="HH10056"/>
      <c r="IW10056" s="36"/>
      <c r="JI10056"/>
      <c r="JJ10056"/>
      <c r="KX10056" s="23"/>
      <c r="KY10056" s="23"/>
    </row>
    <row r="10057" spans="36:311" x14ac:dyDescent="0.2">
      <c r="AJ10057" s="23"/>
      <c r="HH10057"/>
      <c r="IW10057" s="36"/>
      <c r="JI10057"/>
      <c r="JJ10057"/>
      <c r="KX10057" s="23"/>
      <c r="KY10057" s="23"/>
    </row>
    <row r="10058" spans="36:311" x14ac:dyDescent="0.2">
      <c r="AJ10058" s="23"/>
      <c r="HH10058"/>
      <c r="IW10058" s="36"/>
      <c r="JI10058"/>
      <c r="JJ10058"/>
      <c r="KX10058" s="23"/>
      <c r="KY10058" s="23"/>
    </row>
    <row r="10059" spans="36:311" x14ac:dyDescent="0.2">
      <c r="AJ10059" s="23"/>
      <c r="HH10059"/>
      <c r="IW10059" s="36"/>
      <c r="JI10059"/>
      <c r="JJ10059"/>
      <c r="KX10059" s="23"/>
      <c r="KY10059" s="23"/>
    </row>
    <row r="10060" spans="36:311" x14ac:dyDescent="0.2">
      <c r="AJ10060" s="23"/>
      <c r="HH10060"/>
      <c r="IW10060" s="36"/>
      <c r="JI10060"/>
      <c r="JJ10060"/>
      <c r="KX10060" s="23"/>
      <c r="KY10060" s="23"/>
    </row>
    <row r="10061" spans="36:311" x14ac:dyDescent="0.2">
      <c r="AJ10061" s="23"/>
      <c r="HH10061"/>
      <c r="IW10061" s="36"/>
      <c r="JI10061"/>
      <c r="JJ10061"/>
      <c r="KX10061" s="23"/>
      <c r="KY10061" s="23"/>
    </row>
    <row r="10062" spans="36:311" x14ac:dyDescent="0.2">
      <c r="AJ10062" s="23"/>
      <c r="HH10062"/>
      <c r="IW10062" s="36"/>
      <c r="JI10062"/>
      <c r="JJ10062"/>
      <c r="KX10062" s="23"/>
      <c r="KY10062" s="23"/>
    </row>
    <row r="10063" spans="36:311" x14ac:dyDescent="0.2">
      <c r="AJ10063" s="23"/>
      <c r="HH10063"/>
      <c r="IW10063" s="36"/>
      <c r="JI10063"/>
      <c r="JJ10063"/>
      <c r="KX10063" s="23"/>
      <c r="KY10063" s="23"/>
    </row>
    <row r="10064" spans="36:311" x14ac:dyDescent="0.2">
      <c r="AJ10064" s="23"/>
      <c r="HH10064"/>
      <c r="IW10064" s="36"/>
      <c r="JI10064"/>
      <c r="JJ10064"/>
      <c r="KX10064" s="23"/>
      <c r="KY10064" s="23"/>
    </row>
    <row r="10065" spans="36:311" x14ac:dyDescent="0.2">
      <c r="AJ10065" s="23"/>
      <c r="HH10065"/>
      <c r="IW10065" s="36"/>
      <c r="JI10065"/>
      <c r="JJ10065"/>
      <c r="KX10065" s="23"/>
      <c r="KY10065" s="23"/>
    </row>
    <row r="10066" spans="36:311" x14ac:dyDescent="0.2">
      <c r="AJ10066" s="23"/>
      <c r="HH10066"/>
      <c r="IW10066" s="36"/>
      <c r="JI10066"/>
      <c r="JJ10066"/>
      <c r="KX10066" s="23"/>
      <c r="KY10066" s="23"/>
    </row>
    <row r="10067" spans="36:311" x14ac:dyDescent="0.2">
      <c r="AJ10067" s="23"/>
      <c r="HH10067"/>
      <c r="IW10067" s="36"/>
      <c r="JI10067"/>
      <c r="JJ10067"/>
      <c r="KX10067" s="23"/>
      <c r="KY10067" s="23"/>
    </row>
    <row r="10068" spans="36:311" x14ac:dyDescent="0.2">
      <c r="AJ10068" s="23"/>
      <c r="HH10068"/>
      <c r="IW10068" s="36"/>
      <c r="JI10068"/>
      <c r="JJ10068"/>
      <c r="KX10068" s="23"/>
      <c r="KY10068" s="23"/>
    </row>
    <row r="10069" spans="36:311" x14ac:dyDescent="0.2">
      <c r="AJ10069" s="23"/>
      <c r="HH10069"/>
      <c r="IW10069" s="36"/>
      <c r="JI10069"/>
      <c r="JJ10069"/>
      <c r="KX10069" s="23"/>
      <c r="KY10069" s="23"/>
    </row>
    <row r="10070" spans="36:311" x14ac:dyDescent="0.2">
      <c r="AJ10070" s="23"/>
      <c r="HH10070"/>
      <c r="IW10070" s="36"/>
      <c r="JI10070"/>
      <c r="JJ10070"/>
      <c r="KX10070" s="23"/>
      <c r="KY10070" s="23"/>
    </row>
    <row r="10071" spans="36:311" x14ac:dyDescent="0.2">
      <c r="AJ10071" s="23"/>
      <c r="HH10071"/>
      <c r="IW10071" s="36"/>
      <c r="JI10071"/>
      <c r="JJ10071"/>
      <c r="KX10071" s="23"/>
      <c r="KY10071" s="23"/>
    </row>
    <row r="10072" spans="36:311" x14ac:dyDescent="0.2">
      <c r="AJ10072" s="23"/>
      <c r="HH10072"/>
      <c r="IW10072" s="36"/>
      <c r="JI10072"/>
      <c r="JJ10072"/>
      <c r="KX10072" s="23"/>
      <c r="KY10072" s="23"/>
    </row>
    <row r="10073" spans="36:311" x14ac:dyDescent="0.2">
      <c r="AJ10073" s="23"/>
      <c r="HH10073"/>
      <c r="IW10073" s="36"/>
      <c r="JI10073"/>
      <c r="JJ10073"/>
      <c r="KX10073" s="23"/>
      <c r="KY10073" s="23"/>
    </row>
    <row r="10074" spans="36:311" x14ac:dyDescent="0.2">
      <c r="AJ10074" s="23"/>
      <c r="HH10074"/>
      <c r="IW10074" s="36"/>
      <c r="JI10074"/>
      <c r="JJ10074"/>
      <c r="KX10074" s="23"/>
      <c r="KY10074" s="23"/>
    </row>
    <row r="10075" spans="36:311" x14ac:dyDescent="0.2">
      <c r="AJ10075" s="23"/>
      <c r="HH10075"/>
      <c r="IW10075" s="36"/>
      <c r="JI10075"/>
      <c r="JJ10075"/>
      <c r="KX10075" s="23"/>
      <c r="KY10075" s="23"/>
    </row>
    <row r="10076" spans="36:311" x14ac:dyDescent="0.2">
      <c r="AJ10076" s="23"/>
      <c r="HH10076"/>
      <c r="IW10076" s="36"/>
      <c r="JI10076"/>
      <c r="JJ10076"/>
      <c r="KX10076" s="23"/>
      <c r="KY10076" s="23"/>
    </row>
    <row r="10077" spans="36:311" x14ac:dyDescent="0.2">
      <c r="AJ10077" s="23"/>
      <c r="HH10077"/>
      <c r="IW10077" s="36"/>
      <c r="JI10077"/>
      <c r="JJ10077"/>
      <c r="KX10077" s="23"/>
      <c r="KY10077" s="23"/>
    </row>
    <row r="10078" spans="36:311" x14ac:dyDescent="0.2">
      <c r="AJ10078" s="23"/>
      <c r="HH10078"/>
      <c r="IW10078" s="36"/>
      <c r="JI10078"/>
      <c r="JJ10078"/>
      <c r="KX10078" s="23"/>
      <c r="KY10078" s="23"/>
    </row>
    <row r="10079" spans="36:311" x14ac:dyDescent="0.2">
      <c r="AJ10079" s="23"/>
      <c r="HH10079"/>
      <c r="IW10079" s="36"/>
      <c r="JI10079"/>
      <c r="JJ10079"/>
      <c r="KX10079" s="23"/>
      <c r="KY10079" s="23"/>
    </row>
    <row r="10080" spans="36:311" x14ac:dyDescent="0.2">
      <c r="AJ10080" s="23"/>
      <c r="HH10080"/>
      <c r="IW10080" s="36"/>
      <c r="JI10080"/>
      <c r="JJ10080"/>
      <c r="KX10080" s="23"/>
      <c r="KY10080" s="23"/>
    </row>
    <row r="10081" spans="36:311" x14ac:dyDescent="0.2">
      <c r="AJ10081" s="23"/>
      <c r="HH10081"/>
      <c r="IW10081" s="36"/>
      <c r="JI10081"/>
      <c r="JJ10081"/>
      <c r="KX10081" s="23"/>
      <c r="KY10081" s="23"/>
    </row>
    <row r="10082" spans="36:311" x14ac:dyDescent="0.2">
      <c r="AJ10082" s="23"/>
      <c r="HH10082"/>
      <c r="IW10082" s="36"/>
      <c r="JI10082"/>
      <c r="JJ10082"/>
      <c r="KX10082" s="23"/>
      <c r="KY10082" s="23"/>
    </row>
    <row r="10083" spans="36:311" x14ac:dyDescent="0.2">
      <c r="AJ10083" s="23"/>
      <c r="HH10083"/>
      <c r="IW10083" s="36"/>
      <c r="JI10083"/>
      <c r="JJ10083"/>
      <c r="KX10083" s="23"/>
      <c r="KY10083" s="23"/>
    </row>
    <row r="10084" spans="36:311" x14ac:dyDescent="0.2">
      <c r="AJ10084" s="23"/>
      <c r="HH10084"/>
      <c r="IW10084" s="36"/>
      <c r="JI10084"/>
      <c r="JJ10084"/>
      <c r="KX10084" s="23"/>
      <c r="KY10084" s="23"/>
    </row>
    <row r="10085" spans="36:311" x14ac:dyDescent="0.2">
      <c r="AJ10085" s="23"/>
      <c r="HH10085"/>
      <c r="IW10085" s="36"/>
      <c r="JI10085"/>
      <c r="JJ10085"/>
      <c r="KX10085" s="23"/>
      <c r="KY10085" s="23"/>
    </row>
    <row r="10086" spans="36:311" x14ac:dyDescent="0.2">
      <c r="AJ10086" s="23"/>
      <c r="HH10086"/>
      <c r="IW10086" s="36"/>
      <c r="JI10086"/>
      <c r="JJ10086"/>
      <c r="KX10086" s="23"/>
      <c r="KY10086" s="23"/>
    </row>
    <row r="10087" spans="36:311" x14ac:dyDescent="0.2">
      <c r="AJ10087" s="23"/>
      <c r="HH10087"/>
      <c r="IW10087" s="36"/>
      <c r="JI10087"/>
      <c r="JJ10087"/>
      <c r="KX10087" s="23"/>
      <c r="KY10087" s="23"/>
    </row>
    <row r="10088" spans="36:311" x14ac:dyDescent="0.2">
      <c r="AJ10088" s="23"/>
      <c r="HH10088"/>
      <c r="IW10088" s="36"/>
      <c r="JI10088"/>
      <c r="JJ10088"/>
      <c r="KX10088" s="23"/>
      <c r="KY10088" s="23"/>
    </row>
    <row r="10089" spans="36:311" x14ac:dyDescent="0.2">
      <c r="AJ10089" s="23"/>
      <c r="HH10089"/>
      <c r="IW10089" s="36"/>
      <c r="JI10089"/>
      <c r="JJ10089"/>
      <c r="KX10089" s="23"/>
      <c r="KY10089" s="23"/>
    </row>
    <row r="10090" spans="36:311" x14ac:dyDescent="0.2">
      <c r="AJ10090" s="23"/>
      <c r="HH10090"/>
      <c r="IW10090" s="36"/>
      <c r="JI10090"/>
      <c r="JJ10090"/>
      <c r="KX10090" s="23"/>
      <c r="KY10090" s="23"/>
    </row>
    <row r="10091" spans="36:311" x14ac:dyDescent="0.2">
      <c r="AJ10091" s="23"/>
      <c r="HH10091"/>
      <c r="IW10091" s="36"/>
      <c r="JI10091"/>
      <c r="JJ10091"/>
      <c r="KX10091" s="23"/>
      <c r="KY10091" s="23"/>
    </row>
    <row r="10092" spans="36:311" x14ac:dyDescent="0.2">
      <c r="AJ10092" s="23"/>
      <c r="HH10092"/>
      <c r="IW10092" s="36"/>
      <c r="JI10092"/>
      <c r="JJ10092"/>
      <c r="KX10092" s="23"/>
      <c r="KY10092" s="23"/>
    </row>
    <row r="10093" spans="36:311" x14ac:dyDescent="0.2">
      <c r="AJ10093" s="23"/>
      <c r="HH10093"/>
      <c r="IW10093" s="36"/>
      <c r="JI10093"/>
      <c r="JJ10093"/>
      <c r="KX10093" s="23"/>
      <c r="KY10093" s="23"/>
    </row>
    <row r="10094" spans="36:311" x14ac:dyDescent="0.2">
      <c r="AJ10094" s="23"/>
      <c r="HH10094"/>
      <c r="IW10094" s="36"/>
      <c r="JI10094"/>
      <c r="JJ10094"/>
      <c r="KX10094" s="23"/>
      <c r="KY10094" s="23"/>
    </row>
    <row r="10095" spans="36:311" x14ac:dyDescent="0.2">
      <c r="AJ10095" s="23"/>
      <c r="HH10095"/>
      <c r="IW10095" s="36"/>
      <c r="JI10095"/>
      <c r="JJ10095"/>
      <c r="KX10095" s="23"/>
      <c r="KY10095" s="23"/>
    </row>
    <row r="10096" spans="36:311" x14ac:dyDescent="0.2">
      <c r="AJ10096" s="23"/>
      <c r="HH10096"/>
      <c r="IW10096" s="36"/>
      <c r="JI10096"/>
      <c r="JJ10096"/>
      <c r="KX10096" s="23"/>
      <c r="KY10096" s="23"/>
    </row>
    <row r="10097" spans="36:311" x14ac:dyDescent="0.2">
      <c r="AJ10097" s="23"/>
      <c r="HH10097"/>
      <c r="IW10097" s="36"/>
      <c r="JI10097"/>
      <c r="JJ10097"/>
      <c r="KX10097" s="23"/>
      <c r="KY10097" s="23"/>
    </row>
    <row r="10098" spans="36:311" x14ac:dyDescent="0.2">
      <c r="AJ10098" s="23"/>
      <c r="HH10098"/>
      <c r="IW10098" s="36"/>
      <c r="JI10098"/>
      <c r="JJ10098"/>
      <c r="KX10098" s="23"/>
      <c r="KY10098" s="23"/>
    </row>
    <row r="10099" spans="36:311" x14ac:dyDescent="0.2">
      <c r="AJ10099" s="23"/>
      <c r="HH10099"/>
      <c r="IW10099" s="36"/>
      <c r="JI10099"/>
      <c r="JJ10099"/>
      <c r="KX10099" s="23"/>
      <c r="KY10099" s="23"/>
    </row>
    <row r="10100" spans="36:311" x14ac:dyDescent="0.2">
      <c r="AJ10100" s="23"/>
      <c r="HH10100"/>
      <c r="IW10100" s="36"/>
      <c r="JI10100"/>
      <c r="JJ10100"/>
      <c r="KX10100" s="23"/>
      <c r="KY10100" s="23"/>
    </row>
    <row r="10101" spans="36:311" x14ac:dyDescent="0.2">
      <c r="AJ10101" s="23"/>
      <c r="HH10101"/>
      <c r="IW10101" s="36"/>
      <c r="JI10101"/>
      <c r="JJ10101"/>
      <c r="KX10101" s="23"/>
      <c r="KY10101" s="23"/>
    </row>
    <row r="10102" spans="36:311" x14ac:dyDescent="0.2">
      <c r="AJ10102" s="23"/>
      <c r="HH10102"/>
      <c r="IW10102" s="36"/>
      <c r="JI10102"/>
      <c r="JJ10102"/>
      <c r="KX10102" s="23"/>
      <c r="KY10102" s="23"/>
    </row>
    <row r="10103" spans="36:311" x14ac:dyDescent="0.2">
      <c r="AJ10103" s="23"/>
      <c r="HH10103"/>
      <c r="IW10103" s="36"/>
      <c r="JI10103"/>
      <c r="JJ10103"/>
      <c r="KX10103" s="23"/>
      <c r="KY10103" s="23"/>
    </row>
    <row r="10104" spans="36:311" x14ac:dyDescent="0.2">
      <c r="AJ10104" s="23"/>
      <c r="HH10104"/>
      <c r="IW10104" s="36"/>
      <c r="JI10104"/>
      <c r="JJ10104"/>
      <c r="KX10104" s="23"/>
      <c r="KY10104" s="23"/>
    </row>
    <row r="10105" spans="36:311" x14ac:dyDescent="0.2">
      <c r="AJ10105" s="23"/>
      <c r="HH10105"/>
      <c r="IW10105" s="36"/>
      <c r="JI10105"/>
      <c r="JJ10105"/>
      <c r="KX10105" s="23"/>
      <c r="KY10105" s="23"/>
    </row>
    <row r="10106" spans="36:311" x14ac:dyDescent="0.2">
      <c r="AJ10106" s="23"/>
      <c r="HH10106"/>
      <c r="IW10106" s="36"/>
      <c r="JI10106"/>
      <c r="JJ10106"/>
      <c r="KX10106" s="23"/>
      <c r="KY10106" s="23"/>
    </row>
    <row r="10107" spans="36:311" x14ac:dyDescent="0.2">
      <c r="AJ10107" s="23"/>
      <c r="HH10107"/>
      <c r="IW10107" s="36"/>
      <c r="JI10107"/>
      <c r="JJ10107"/>
      <c r="KX10107" s="23"/>
      <c r="KY10107" s="23"/>
    </row>
    <row r="10108" spans="36:311" x14ac:dyDescent="0.2">
      <c r="AJ10108" s="23"/>
      <c r="HH10108"/>
      <c r="IW10108" s="36"/>
      <c r="JI10108"/>
      <c r="JJ10108"/>
      <c r="KX10108" s="23"/>
      <c r="KY10108" s="23"/>
    </row>
    <row r="10109" spans="36:311" x14ac:dyDescent="0.2">
      <c r="AJ10109" s="23"/>
      <c r="HH10109"/>
      <c r="IW10109" s="36"/>
      <c r="JI10109"/>
      <c r="JJ10109"/>
      <c r="KX10109" s="23"/>
      <c r="KY10109" s="23"/>
    </row>
    <row r="10110" spans="36:311" x14ac:dyDescent="0.2">
      <c r="AJ10110" s="23"/>
      <c r="HH10110"/>
      <c r="IW10110" s="36"/>
      <c r="JI10110"/>
      <c r="JJ10110"/>
      <c r="KX10110" s="23"/>
      <c r="KY10110" s="23"/>
    </row>
    <row r="10111" spans="36:311" x14ac:dyDescent="0.2">
      <c r="AJ10111" s="23"/>
      <c r="HH10111"/>
      <c r="IW10111" s="36"/>
      <c r="JI10111"/>
      <c r="JJ10111"/>
      <c r="KX10111" s="23"/>
      <c r="KY10111" s="23"/>
    </row>
    <row r="10112" spans="36:311" x14ac:dyDescent="0.2">
      <c r="AJ10112" s="23"/>
      <c r="HH10112"/>
      <c r="IW10112" s="36"/>
      <c r="JI10112"/>
      <c r="JJ10112"/>
      <c r="KX10112" s="23"/>
      <c r="KY10112" s="23"/>
    </row>
    <row r="10113" spans="36:311" x14ac:dyDescent="0.2">
      <c r="AJ10113" s="23"/>
      <c r="HH10113"/>
      <c r="IW10113" s="36"/>
      <c r="JI10113"/>
      <c r="JJ10113"/>
      <c r="KX10113" s="23"/>
      <c r="KY10113" s="23"/>
    </row>
    <row r="10114" spans="36:311" x14ac:dyDescent="0.2">
      <c r="AJ10114" s="23"/>
      <c r="HH10114"/>
      <c r="IW10114" s="36"/>
      <c r="JI10114"/>
      <c r="JJ10114"/>
      <c r="KX10114" s="23"/>
      <c r="KY10114" s="23"/>
    </row>
    <row r="10115" spans="36:311" x14ac:dyDescent="0.2">
      <c r="AJ10115" s="23"/>
      <c r="HH10115"/>
      <c r="IW10115" s="36"/>
      <c r="JI10115"/>
      <c r="JJ10115"/>
      <c r="KX10115" s="23"/>
      <c r="KY10115" s="23"/>
    </row>
    <row r="10116" spans="36:311" x14ac:dyDescent="0.2">
      <c r="AJ10116" s="23"/>
      <c r="HH10116"/>
      <c r="IW10116" s="36"/>
      <c r="JI10116"/>
      <c r="JJ10116"/>
      <c r="KX10116" s="23"/>
      <c r="KY10116" s="23"/>
    </row>
    <row r="10117" spans="36:311" x14ac:dyDescent="0.2">
      <c r="AJ10117" s="23"/>
      <c r="HH10117"/>
      <c r="IW10117" s="36"/>
      <c r="JI10117"/>
      <c r="JJ10117"/>
      <c r="KX10117" s="23"/>
      <c r="KY10117" s="23"/>
    </row>
    <row r="10118" spans="36:311" x14ac:dyDescent="0.2">
      <c r="AJ10118" s="23"/>
      <c r="HH10118"/>
      <c r="IW10118" s="36"/>
      <c r="JI10118"/>
      <c r="JJ10118"/>
      <c r="KX10118" s="23"/>
      <c r="KY10118" s="23"/>
    </row>
    <row r="10119" spans="36:311" x14ac:dyDescent="0.2">
      <c r="AJ10119" s="23"/>
      <c r="HH10119"/>
      <c r="IW10119" s="36"/>
      <c r="JI10119"/>
      <c r="JJ10119"/>
      <c r="KX10119" s="23"/>
      <c r="KY10119" s="23"/>
    </row>
    <row r="10120" spans="36:311" x14ac:dyDescent="0.2">
      <c r="AJ10120" s="23"/>
      <c r="HH10120"/>
      <c r="IW10120" s="36"/>
      <c r="JI10120"/>
      <c r="JJ10120"/>
      <c r="KX10120" s="23"/>
      <c r="KY10120" s="23"/>
    </row>
    <row r="10121" spans="36:311" x14ac:dyDescent="0.2">
      <c r="AJ10121" s="23"/>
      <c r="HH10121"/>
      <c r="IW10121" s="36"/>
      <c r="JI10121"/>
      <c r="JJ10121"/>
      <c r="KX10121" s="23"/>
      <c r="KY10121" s="23"/>
    </row>
    <row r="10122" spans="36:311" x14ac:dyDescent="0.2">
      <c r="AJ10122" s="23"/>
      <c r="HH10122"/>
      <c r="IW10122" s="36"/>
      <c r="JI10122"/>
      <c r="JJ10122"/>
      <c r="KX10122" s="23"/>
      <c r="KY10122" s="23"/>
    </row>
    <row r="10123" spans="36:311" x14ac:dyDescent="0.2">
      <c r="AJ10123" s="23"/>
      <c r="HH10123"/>
      <c r="IW10123" s="36"/>
      <c r="JI10123"/>
      <c r="JJ10123"/>
      <c r="KX10123" s="23"/>
      <c r="KY10123" s="23"/>
    </row>
    <row r="10124" spans="36:311" x14ac:dyDescent="0.2">
      <c r="AJ10124" s="23"/>
      <c r="HH10124"/>
      <c r="IW10124" s="36"/>
      <c r="JI10124"/>
      <c r="JJ10124"/>
      <c r="KX10124" s="23"/>
      <c r="KY10124" s="23"/>
    </row>
    <row r="10125" spans="36:311" x14ac:dyDescent="0.2">
      <c r="AJ10125" s="23"/>
      <c r="HH10125"/>
      <c r="IW10125" s="36"/>
      <c r="JI10125"/>
      <c r="JJ10125"/>
      <c r="KX10125" s="23"/>
      <c r="KY10125" s="23"/>
    </row>
    <row r="10126" spans="36:311" x14ac:dyDescent="0.2">
      <c r="AJ10126" s="23"/>
      <c r="HH10126"/>
      <c r="IW10126" s="36"/>
      <c r="JI10126"/>
      <c r="JJ10126"/>
      <c r="KX10126" s="23"/>
      <c r="KY10126" s="23"/>
    </row>
    <row r="10127" spans="36:311" x14ac:dyDescent="0.2">
      <c r="AJ10127" s="23"/>
      <c r="HH10127"/>
      <c r="IW10127" s="36"/>
      <c r="JI10127"/>
      <c r="JJ10127"/>
      <c r="KX10127" s="23"/>
      <c r="KY10127" s="23"/>
    </row>
    <row r="10128" spans="36:311" x14ac:dyDescent="0.2">
      <c r="AJ10128" s="23"/>
      <c r="HH10128"/>
      <c r="IW10128" s="36"/>
      <c r="JI10128"/>
      <c r="JJ10128"/>
      <c r="KX10128" s="23"/>
      <c r="KY10128" s="23"/>
    </row>
    <row r="10129" spans="36:311" x14ac:dyDescent="0.2">
      <c r="AJ10129" s="23"/>
      <c r="HH10129"/>
      <c r="IW10129" s="36"/>
      <c r="JI10129"/>
      <c r="JJ10129"/>
      <c r="KX10129" s="23"/>
      <c r="KY10129" s="23"/>
    </row>
    <row r="10130" spans="36:311" x14ac:dyDescent="0.2">
      <c r="AJ10130" s="23"/>
      <c r="HH10130"/>
      <c r="IW10130" s="36"/>
      <c r="JI10130"/>
      <c r="JJ10130"/>
      <c r="KX10130" s="23"/>
      <c r="KY10130" s="23"/>
    </row>
    <row r="10131" spans="36:311" x14ac:dyDescent="0.2">
      <c r="AJ10131" s="23"/>
      <c r="HH10131"/>
      <c r="IW10131" s="36"/>
      <c r="JI10131"/>
      <c r="JJ10131"/>
      <c r="KX10131" s="23"/>
      <c r="KY10131" s="23"/>
    </row>
    <row r="10132" spans="36:311" x14ac:dyDescent="0.2">
      <c r="AJ10132" s="23"/>
      <c r="HH10132"/>
      <c r="IW10132" s="36"/>
      <c r="JI10132"/>
      <c r="JJ10132"/>
      <c r="KX10132" s="23"/>
      <c r="KY10132" s="23"/>
    </row>
    <row r="10133" spans="36:311" x14ac:dyDescent="0.2">
      <c r="AJ10133" s="23"/>
      <c r="HH10133"/>
      <c r="IW10133" s="36"/>
      <c r="JI10133"/>
      <c r="JJ10133"/>
      <c r="KX10133" s="23"/>
      <c r="KY10133" s="23"/>
    </row>
    <row r="10134" spans="36:311" x14ac:dyDescent="0.2">
      <c r="AJ10134" s="23"/>
      <c r="HH10134"/>
      <c r="IW10134" s="36"/>
      <c r="JI10134"/>
      <c r="JJ10134"/>
      <c r="KX10134" s="23"/>
      <c r="KY10134" s="23"/>
    </row>
    <row r="10135" spans="36:311" x14ac:dyDescent="0.2">
      <c r="AJ10135" s="23"/>
      <c r="HH10135"/>
      <c r="IW10135" s="36"/>
      <c r="JI10135"/>
      <c r="JJ10135"/>
      <c r="KX10135" s="23"/>
      <c r="KY10135" s="23"/>
    </row>
    <row r="10136" spans="36:311" x14ac:dyDescent="0.2">
      <c r="AJ10136" s="23"/>
      <c r="HH10136"/>
      <c r="IW10136" s="36"/>
      <c r="JI10136"/>
      <c r="JJ10136"/>
      <c r="KX10136" s="23"/>
      <c r="KY10136" s="23"/>
    </row>
    <row r="10137" spans="36:311" x14ac:dyDescent="0.2">
      <c r="AJ10137" s="23"/>
      <c r="HH10137"/>
      <c r="IW10137" s="36"/>
      <c r="JI10137"/>
      <c r="JJ10137"/>
      <c r="KX10137" s="23"/>
      <c r="KY10137" s="23"/>
    </row>
    <row r="10138" spans="36:311" x14ac:dyDescent="0.2">
      <c r="AJ10138" s="23"/>
      <c r="HH10138"/>
      <c r="IW10138" s="36"/>
      <c r="JI10138"/>
      <c r="JJ10138"/>
      <c r="KX10138" s="23"/>
      <c r="KY10138" s="23"/>
    </row>
    <row r="10139" spans="36:311" x14ac:dyDescent="0.2">
      <c r="AJ10139" s="23"/>
      <c r="HH10139"/>
      <c r="IW10139" s="36"/>
      <c r="JI10139"/>
      <c r="JJ10139"/>
      <c r="KX10139" s="23"/>
      <c r="KY10139" s="23"/>
    </row>
    <row r="10140" spans="36:311" x14ac:dyDescent="0.2">
      <c r="AJ10140" s="23"/>
      <c r="HH10140"/>
      <c r="IW10140" s="36"/>
      <c r="JI10140"/>
      <c r="JJ10140"/>
      <c r="KX10140" s="23"/>
      <c r="KY10140" s="23"/>
    </row>
    <row r="10141" spans="36:311" x14ac:dyDescent="0.2">
      <c r="AJ10141" s="23"/>
      <c r="HH10141"/>
      <c r="IW10141" s="36"/>
      <c r="JI10141"/>
      <c r="JJ10141"/>
      <c r="KX10141" s="23"/>
      <c r="KY10141" s="23"/>
    </row>
    <row r="10142" spans="36:311" x14ac:dyDescent="0.2">
      <c r="AJ10142" s="23"/>
      <c r="HH10142"/>
      <c r="IW10142" s="36"/>
      <c r="JI10142"/>
      <c r="JJ10142"/>
      <c r="KX10142" s="23"/>
      <c r="KY10142" s="23"/>
    </row>
    <row r="10143" spans="36:311" x14ac:dyDescent="0.2">
      <c r="AJ10143" s="23"/>
      <c r="HH10143"/>
      <c r="IW10143" s="36"/>
      <c r="JI10143"/>
      <c r="JJ10143"/>
      <c r="KX10143" s="23"/>
      <c r="KY10143" s="23"/>
    </row>
    <row r="10144" spans="36:311" x14ac:dyDescent="0.2">
      <c r="AJ10144" s="23"/>
      <c r="HH10144"/>
      <c r="IW10144" s="36"/>
      <c r="JI10144"/>
      <c r="JJ10144"/>
      <c r="KX10144" s="23"/>
      <c r="KY10144" s="23"/>
    </row>
    <row r="10145" spans="36:311" x14ac:dyDescent="0.2">
      <c r="AJ10145" s="23"/>
      <c r="HH10145"/>
      <c r="IW10145" s="36"/>
      <c r="JI10145"/>
      <c r="JJ10145"/>
      <c r="KX10145" s="23"/>
      <c r="KY10145" s="23"/>
    </row>
    <row r="10146" spans="36:311" x14ac:dyDescent="0.2">
      <c r="AJ10146" s="23"/>
      <c r="HH10146"/>
      <c r="IW10146" s="36"/>
      <c r="JI10146"/>
      <c r="JJ10146"/>
      <c r="KX10146" s="23"/>
      <c r="KY10146" s="23"/>
    </row>
    <row r="10147" spans="36:311" x14ac:dyDescent="0.2">
      <c r="AJ10147" s="23"/>
      <c r="HH10147"/>
      <c r="IW10147" s="36"/>
      <c r="JI10147"/>
      <c r="JJ10147"/>
      <c r="KX10147" s="23"/>
      <c r="KY10147" s="23"/>
    </row>
    <row r="10148" spans="36:311" x14ac:dyDescent="0.2">
      <c r="AJ10148" s="23"/>
      <c r="HH10148"/>
      <c r="IW10148" s="36"/>
      <c r="JI10148"/>
      <c r="JJ10148"/>
      <c r="KX10148" s="23"/>
      <c r="KY10148" s="23"/>
    </row>
    <row r="10149" spans="36:311" x14ac:dyDescent="0.2">
      <c r="AJ10149" s="23"/>
      <c r="HH10149"/>
      <c r="IW10149" s="36"/>
      <c r="JI10149"/>
      <c r="JJ10149"/>
      <c r="KX10149" s="23"/>
      <c r="KY10149" s="23"/>
    </row>
    <row r="10150" spans="36:311" x14ac:dyDescent="0.2">
      <c r="AJ10150" s="23"/>
      <c r="HH10150"/>
      <c r="IW10150" s="36"/>
      <c r="JI10150"/>
      <c r="JJ10150"/>
      <c r="KX10150" s="23"/>
      <c r="KY10150" s="23"/>
    </row>
    <row r="10151" spans="36:311" x14ac:dyDescent="0.2">
      <c r="AJ10151" s="23"/>
      <c r="HH10151"/>
      <c r="IW10151" s="36"/>
      <c r="JI10151"/>
      <c r="JJ10151"/>
      <c r="KX10151" s="23"/>
      <c r="KY10151" s="23"/>
    </row>
    <row r="10152" spans="36:311" x14ac:dyDescent="0.2">
      <c r="AJ10152" s="23"/>
      <c r="HH10152"/>
      <c r="IW10152" s="36"/>
      <c r="JI10152"/>
      <c r="JJ10152"/>
      <c r="KX10152" s="23"/>
      <c r="KY10152" s="23"/>
    </row>
    <row r="10153" spans="36:311" x14ac:dyDescent="0.2">
      <c r="AJ10153" s="23"/>
      <c r="HH10153"/>
      <c r="IW10153" s="36"/>
      <c r="JI10153"/>
      <c r="JJ10153"/>
      <c r="KX10153" s="23"/>
      <c r="KY10153" s="23"/>
    </row>
    <row r="10154" spans="36:311" x14ac:dyDescent="0.2">
      <c r="AJ10154" s="23"/>
      <c r="HH10154"/>
      <c r="IW10154" s="36"/>
      <c r="JI10154"/>
      <c r="JJ10154"/>
      <c r="KX10154" s="23"/>
      <c r="KY10154" s="23"/>
    </row>
    <row r="10155" spans="36:311" x14ac:dyDescent="0.2">
      <c r="AJ10155" s="23"/>
      <c r="HH10155"/>
      <c r="IW10155" s="36"/>
      <c r="JI10155"/>
      <c r="JJ10155"/>
      <c r="KX10155" s="23"/>
      <c r="KY10155" s="23"/>
    </row>
    <row r="10156" spans="36:311" x14ac:dyDescent="0.2">
      <c r="AJ10156" s="23"/>
      <c r="HH10156"/>
      <c r="IW10156" s="36"/>
      <c r="JI10156"/>
      <c r="JJ10156"/>
      <c r="KX10156" s="23"/>
      <c r="KY10156" s="23"/>
    </row>
    <row r="10157" spans="36:311" x14ac:dyDescent="0.2">
      <c r="AJ10157" s="23"/>
      <c r="HH10157"/>
      <c r="IW10157" s="36"/>
      <c r="JI10157"/>
      <c r="JJ10157"/>
      <c r="KX10157" s="23"/>
      <c r="KY10157" s="23"/>
    </row>
    <row r="10158" spans="36:311" x14ac:dyDescent="0.2">
      <c r="AJ10158" s="23"/>
      <c r="HH10158"/>
      <c r="IW10158" s="36"/>
      <c r="JI10158"/>
      <c r="JJ10158"/>
      <c r="KX10158" s="23"/>
      <c r="KY10158" s="23"/>
    </row>
    <row r="10159" spans="36:311" x14ac:dyDescent="0.2">
      <c r="AJ10159" s="23"/>
      <c r="HH10159"/>
      <c r="IW10159" s="36"/>
      <c r="JI10159"/>
      <c r="JJ10159"/>
      <c r="KX10159" s="23"/>
      <c r="KY10159" s="23"/>
    </row>
    <row r="10160" spans="36:311" x14ac:dyDescent="0.2">
      <c r="AJ10160" s="23"/>
      <c r="HH10160"/>
      <c r="IW10160" s="36"/>
      <c r="JI10160"/>
      <c r="JJ10160"/>
      <c r="KX10160" s="23"/>
      <c r="KY10160" s="23"/>
    </row>
    <row r="10161" spans="36:311" x14ac:dyDescent="0.2">
      <c r="AJ10161" s="23"/>
      <c r="HH10161"/>
      <c r="IW10161" s="36"/>
      <c r="JI10161"/>
      <c r="JJ10161"/>
      <c r="KX10161" s="23"/>
      <c r="KY10161" s="23"/>
    </row>
    <row r="10162" spans="36:311" x14ac:dyDescent="0.2">
      <c r="AJ10162" s="23"/>
      <c r="HH10162"/>
      <c r="IW10162" s="36"/>
      <c r="JI10162"/>
      <c r="JJ10162"/>
      <c r="KX10162" s="23"/>
      <c r="KY10162" s="23"/>
    </row>
    <row r="10163" spans="36:311" x14ac:dyDescent="0.2">
      <c r="AJ10163" s="23"/>
      <c r="HH10163"/>
      <c r="IW10163" s="36"/>
      <c r="JI10163"/>
      <c r="JJ10163"/>
      <c r="KX10163" s="23"/>
      <c r="KY10163" s="23"/>
    </row>
    <row r="10164" spans="36:311" x14ac:dyDescent="0.2">
      <c r="AJ10164" s="23"/>
      <c r="HH10164"/>
      <c r="IW10164" s="36"/>
      <c r="JI10164"/>
      <c r="JJ10164"/>
      <c r="KX10164" s="23"/>
      <c r="KY10164" s="23"/>
    </row>
    <row r="10165" spans="36:311" x14ac:dyDescent="0.2">
      <c r="AJ10165" s="23"/>
      <c r="HH10165"/>
      <c r="IW10165" s="36"/>
      <c r="JI10165"/>
      <c r="JJ10165"/>
      <c r="KX10165" s="23"/>
      <c r="KY10165" s="23"/>
    </row>
    <row r="10166" spans="36:311" x14ac:dyDescent="0.2">
      <c r="AJ10166" s="23"/>
      <c r="HH10166"/>
      <c r="IW10166" s="36"/>
      <c r="JI10166"/>
      <c r="JJ10166"/>
      <c r="KX10166" s="23"/>
      <c r="KY10166" s="23"/>
    </row>
    <row r="10167" spans="36:311" x14ac:dyDescent="0.2">
      <c r="AJ10167" s="23"/>
      <c r="HH10167"/>
      <c r="IW10167" s="36"/>
      <c r="JI10167"/>
      <c r="JJ10167"/>
      <c r="KX10167" s="23"/>
      <c r="KY10167" s="23"/>
    </row>
    <row r="10168" spans="36:311" x14ac:dyDescent="0.2">
      <c r="AJ10168" s="23"/>
      <c r="HH10168"/>
      <c r="IW10168" s="36"/>
      <c r="JI10168"/>
      <c r="JJ10168"/>
      <c r="KX10168" s="23"/>
      <c r="KY10168" s="23"/>
    </row>
    <row r="10169" spans="36:311" x14ac:dyDescent="0.2">
      <c r="AJ10169" s="23"/>
      <c r="HH10169"/>
      <c r="IW10169" s="36"/>
      <c r="JI10169"/>
      <c r="JJ10169"/>
      <c r="KX10169" s="23"/>
      <c r="KY10169" s="23"/>
    </row>
    <row r="10170" spans="36:311" x14ac:dyDescent="0.2">
      <c r="AJ10170" s="23"/>
      <c r="HH10170"/>
      <c r="IW10170" s="36"/>
      <c r="JI10170"/>
      <c r="JJ10170"/>
      <c r="KX10170" s="23"/>
      <c r="KY10170" s="23"/>
    </row>
    <row r="10171" spans="36:311" x14ac:dyDescent="0.2">
      <c r="AJ10171" s="23"/>
      <c r="HH10171"/>
      <c r="IW10171" s="36"/>
      <c r="JI10171"/>
      <c r="JJ10171"/>
      <c r="KX10171" s="23"/>
      <c r="KY10171" s="23"/>
    </row>
    <row r="10172" spans="36:311" x14ac:dyDescent="0.2">
      <c r="AJ10172" s="23"/>
      <c r="HH10172"/>
      <c r="IW10172" s="36"/>
      <c r="JI10172"/>
      <c r="JJ10172"/>
      <c r="KX10172" s="23"/>
      <c r="KY10172" s="23"/>
    </row>
    <row r="10173" spans="36:311" x14ac:dyDescent="0.2">
      <c r="AJ10173" s="23"/>
      <c r="HH10173"/>
      <c r="IW10173" s="36"/>
      <c r="JI10173"/>
      <c r="JJ10173"/>
      <c r="KX10173" s="23"/>
      <c r="KY10173" s="23"/>
    </row>
    <row r="10174" spans="36:311" x14ac:dyDescent="0.2">
      <c r="AJ10174" s="23"/>
      <c r="HH10174"/>
      <c r="IW10174" s="36"/>
      <c r="JI10174"/>
      <c r="JJ10174"/>
      <c r="KX10174" s="23"/>
      <c r="KY10174" s="23"/>
    </row>
    <row r="10175" spans="36:311" x14ac:dyDescent="0.2">
      <c r="AJ10175" s="23"/>
      <c r="HH10175"/>
      <c r="IW10175" s="36"/>
      <c r="JI10175"/>
      <c r="JJ10175"/>
      <c r="KX10175" s="23"/>
      <c r="KY10175" s="23"/>
    </row>
    <row r="10176" spans="36:311" x14ac:dyDescent="0.2">
      <c r="AJ10176" s="23"/>
      <c r="HH10176"/>
      <c r="IW10176" s="36"/>
      <c r="JI10176"/>
      <c r="JJ10176"/>
      <c r="KX10176" s="23"/>
      <c r="KY10176" s="23"/>
    </row>
    <row r="10177" spans="36:311" x14ac:dyDescent="0.2">
      <c r="AJ10177" s="23"/>
      <c r="HH10177"/>
      <c r="IW10177" s="36"/>
      <c r="JI10177"/>
      <c r="JJ10177"/>
      <c r="KX10177" s="23"/>
      <c r="KY10177" s="23"/>
    </row>
    <row r="10178" spans="36:311" x14ac:dyDescent="0.2">
      <c r="AJ10178" s="23"/>
      <c r="HH10178"/>
      <c r="IW10178" s="36"/>
      <c r="JI10178"/>
      <c r="JJ10178"/>
      <c r="KX10178" s="23"/>
      <c r="KY10178" s="23"/>
    </row>
    <row r="10179" spans="36:311" x14ac:dyDescent="0.2">
      <c r="AJ10179" s="23"/>
      <c r="HH10179"/>
      <c r="IW10179" s="36"/>
      <c r="JI10179"/>
      <c r="JJ10179"/>
      <c r="KX10179" s="23"/>
      <c r="KY10179" s="23"/>
    </row>
    <row r="10180" spans="36:311" x14ac:dyDescent="0.2">
      <c r="AJ10180" s="23"/>
      <c r="HH10180"/>
      <c r="IW10180" s="36"/>
      <c r="JI10180"/>
      <c r="JJ10180"/>
      <c r="KX10180" s="23"/>
      <c r="KY10180" s="23"/>
    </row>
    <row r="10181" spans="36:311" x14ac:dyDescent="0.2">
      <c r="AJ10181" s="23"/>
      <c r="HH10181"/>
      <c r="IW10181" s="36"/>
      <c r="JI10181"/>
      <c r="JJ10181"/>
      <c r="KX10181" s="23"/>
      <c r="KY10181" s="23"/>
    </row>
    <row r="10182" spans="36:311" x14ac:dyDescent="0.2">
      <c r="AJ10182" s="23"/>
      <c r="HH10182"/>
      <c r="IW10182" s="36"/>
      <c r="JI10182"/>
      <c r="JJ10182"/>
      <c r="KX10182" s="23"/>
      <c r="KY10182" s="23"/>
    </row>
    <row r="10183" spans="36:311" x14ac:dyDescent="0.2">
      <c r="AJ10183" s="23"/>
      <c r="HH10183"/>
      <c r="IW10183" s="36"/>
      <c r="JI10183"/>
      <c r="JJ10183"/>
      <c r="KX10183" s="23"/>
      <c r="KY10183" s="23"/>
    </row>
    <row r="10184" spans="36:311" x14ac:dyDescent="0.2">
      <c r="AJ10184" s="23"/>
      <c r="HH10184"/>
      <c r="IW10184" s="36"/>
      <c r="JI10184"/>
      <c r="JJ10184"/>
      <c r="KX10184" s="23"/>
      <c r="KY10184" s="23"/>
    </row>
    <row r="10185" spans="36:311" x14ac:dyDescent="0.2">
      <c r="AJ10185" s="23"/>
      <c r="HH10185"/>
      <c r="IW10185" s="36"/>
      <c r="JI10185"/>
      <c r="JJ10185"/>
      <c r="KX10185" s="23"/>
      <c r="KY10185" s="23"/>
    </row>
    <row r="10186" spans="36:311" x14ac:dyDescent="0.2">
      <c r="AJ10186" s="23"/>
      <c r="HH10186"/>
      <c r="IW10186" s="36"/>
      <c r="JI10186"/>
      <c r="JJ10186"/>
      <c r="KX10186" s="23"/>
      <c r="KY10186" s="23"/>
    </row>
    <row r="10187" spans="36:311" x14ac:dyDescent="0.2">
      <c r="AJ10187" s="23"/>
      <c r="HH10187"/>
      <c r="IW10187" s="36"/>
      <c r="JI10187"/>
      <c r="JJ10187"/>
      <c r="KX10187" s="23"/>
      <c r="KY10187" s="23"/>
    </row>
    <row r="10188" spans="36:311" x14ac:dyDescent="0.2">
      <c r="AJ10188" s="23"/>
      <c r="HH10188"/>
      <c r="IW10188" s="36"/>
      <c r="JI10188"/>
      <c r="JJ10188"/>
      <c r="KX10188" s="23"/>
      <c r="KY10188" s="23"/>
    </row>
    <row r="10189" spans="36:311" x14ac:dyDescent="0.2">
      <c r="AJ10189" s="23"/>
      <c r="HH10189"/>
      <c r="IW10189" s="36"/>
      <c r="JI10189"/>
      <c r="JJ10189"/>
      <c r="KX10189" s="23"/>
      <c r="KY10189" s="23"/>
    </row>
    <row r="10190" spans="36:311" x14ac:dyDescent="0.2">
      <c r="AJ10190" s="23"/>
      <c r="HH10190"/>
      <c r="IW10190" s="36"/>
      <c r="JI10190"/>
      <c r="JJ10190"/>
      <c r="KX10190" s="23"/>
      <c r="KY10190" s="23"/>
    </row>
    <row r="10191" spans="36:311" x14ac:dyDescent="0.2">
      <c r="AJ10191" s="23"/>
      <c r="HH10191"/>
      <c r="IW10191" s="36"/>
      <c r="JI10191"/>
      <c r="JJ10191"/>
      <c r="KX10191" s="23"/>
      <c r="KY10191" s="23"/>
    </row>
    <row r="10192" spans="36:311" x14ac:dyDescent="0.2">
      <c r="AJ10192" s="23"/>
      <c r="HH10192"/>
      <c r="IW10192" s="36"/>
      <c r="JI10192"/>
      <c r="JJ10192"/>
      <c r="KX10192" s="23"/>
      <c r="KY10192" s="23"/>
    </row>
    <row r="10193" spans="36:311" x14ac:dyDescent="0.2">
      <c r="AJ10193" s="23"/>
      <c r="HH10193"/>
      <c r="IW10193" s="36"/>
      <c r="JI10193"/>
      <c r="JJ10193"/>
      <c r="KX10193" s="23"/>
      <c r="KY10193" s="23"/>
    </row>
    <row r="10194" spans="36:311" x14ac:dyDescent="0.2">
      <c r="AJ10194" s="23"/>
      <c r="HH10194"/>
      <c r="IW10194" s="36"/>
      <c r="JI10194"/>
      <c r="JJ10194"/>
      <c r="KX10194" s="23"/>
      <c r="KY10194" s="23"/>
    </row>
    <row r="10195" spans="36:311" x14ac:dyDescent="0.2">
      <c r="AJ10195" s="23"/>
      <c r="HH10195"/>
      <c r="IW10195" s="36"/>
      <c r="JI10195"/>
      <c r="JJ10195"/>
      <c r="KX10195" s="23"/>
      <c r="KY10195" s="23"/>
    </row>
    <row r="10196" spans="36:311" x14ac:dyDescent="0.2">
      <c r="AJ10196" s="23"/>
      <c r="HH10196"/>
      <c r="IW10196" s="36"/>
      <c r="JI10196"/>
      <c r="JJ10196"/>
      <c r="KX10196" s="23"/>
      <c r="KY10196" s="23"/>
    </row>
    <row r="10197" spans="36:311" x14ac:dyDescent="0.2">
      <c r="AJ10197" s="23"/>
      <c r="HH10197"/>
      <c r="IW10197" s="36"/>
      <c r="JI10197"/>
      <c r="JJ10197"/>
      <c r="KX10197" s="23"/>
      <c r="KY10197" s="23"/>
    </row>
    <row r="10198" spans="36:311" x14ac:dyDescent="0.2">
      <c r="AJ10198" s="23"/>
      <c r="HH10198"/>
      <c r="IW10198" s="36"/>
      <c r="JI10198"/>
      <c r="JJ10198"/>
      <c r="KX10198" s="23"/>
      <c r="KY10198" s="23"/>
    </row>
    <row r="10199" spans="36:311" x14ac:dyDescent="0.2">
      <c r="AJ10199" s="23"/>
      <c r="HH10199"/>
      <c r="IW10199" s="36"/>
      <c r="JI10199"/>
      <c r="JJ10199"/>
      <c r="KX10199" s="23"/>
      <c r="KY10199" s="23"/>
    </row>
    <row r="10200" spans="36:311" x14ac:dyDescent="0.2">
      <c r="AJ10200" s="23"/>
      <c r="HH10200"/>
      <c r="IW10200" s="36"/>
      <c r="JI10200"/>
      <c r="JJ10200"/>
      <c r="KX10200" s="23"/>
      <c r="KY10200" s="23"/>
    </row>
    <row r="10201" spans="36:311" x14ac:dyDescent="0.2">
      <c r="AJ10201" s="23"/>
      <c r="HH10201"/>
      <c r="IW10201" s="36"/>
      <c r="JI10201"/>
      <c r="JJ10201"/>
      <c r="KX10201" s="23"/>
      <c r="KY10201" s="23"/>
    </row>
    <row r="10202" spans="36:311" x14ac:dyDescent="0.2">
      <c r="AJ10202" s="23"/>
      <c r="HH10202"/>
      <c r="IW10202" s="36"/>
      <c r="JI10202"/>
      <c r="JJ10202"/>
      <c r="KX10202" s="23"/>
      <c r="KY10202" s="23"/>
    </row>
    <row r="10203" spans="36:311" x14ac:dyDescent="0.2">
      <c r="AJ10203" s="23"/>
      <c r="HH10203"/>
      <c r="IW10203" s="36"/>
      <c r="JI10203"/>
      <c r="JJ10203"/>
      <c r="KX10203" s="23"/>
      <c r="KY10203" s="23"/>
    </row>
    <row r="10204" spans="36:311" x14ac:dyDescent="0.2">
      <c r="AJ10204" s="23"/>
      <c r="HH10204"/>
      <c r="IW10204" s="36"/>
      <c r="JI10204"/>
      <c r="JJ10204"/>
      <c r="KX10204" s="23"/>
      <c r="KY10204" s="23"/>
    </row>
    <row r="10205" spans="36:311" x14ac:dyDescent="0.2">
      <c r="AJ10205" s="23"/>
      <c r="HH10205"/>
      <c r="IW10205" s="36"/>
      <c r="JI10205"/>
      <c r="JJ10205"/>
      <c r="KX10205" s="23"/>
      <c r="KY10205" s="23"/>
    </row>
    <row r="10206" spans="36:311" x14ac:dyDescent="0.2">
      <c r="AJ10206" s="23"/>
      <c r="HH10206"/>
      <c r="IW10206" s="36"/>
      <c r="JI10206"/>
      <c r="JJ10206"/>
      <c r="KX10206" s="23"/>
      <c r="KY10206" s="23"/>
    </row>
    <row r="10207" spans="36:311" x14ac:dyDescent="0.2">
      <c r="AJ10207" s="23"/>
      <c r="HH10207"/>
      <c r="IW10207" s="36"/>
      <c r="JI10207"/>
      <c r="JJ10207"/>
      <c r="KX10207" s="23"/>
      <c r="KY10207" s="23"/>
    </row>
    <row r="10208" spans="36:311" x14ac:dyDescent="0.2">
      <c r="AJ10208" s="23"/>
      <c r="HH10208"/>
      <c r="IW10208" s="36"/>
      <c r="JI10208"/>
      <c r="JJ10208"/>
      <c r="KX10208" s="23"/>
      <c r="KY10208" s="23"/>
    </row>
    <row r="10209" spans="36:311" x14ac:dyDescent="0.2">
      <c r="AJ10209" s="23"/>
      <c r="HH10209"/>
      <c r="IW10209" s="36"/>
      <c r="JI10209"/>
      <c r="JJ10209"/>
      <c r="KX10209" s="23"/>
      <c r="KY10209" s="23"/>
    </row>
    <row r="10210" spans="36:311" x14ac:dyDescent="0.2">
      <c r="AJ10210" s="23"/>
      <c r="HH10210"/>
      <c r="IW10210" s="36"/>
      <c r="JI10210"/>
      <c r="JJ10210"/>
      <c r="KX10210" s="23"/>
      <c r="KY10210" s="23"/>
    </row>
    <row r="10211" spans="36:311" x14ac:dyDescent="0.2">
      <c r="AJ10211" s="23"/>
      <c r="HH10211"/>
      <c r="IW10211" s="36"/>
      <c r="JI10211"/>
      <c r="JJ10211"/>
      <c r="KX10211" s="23"/>
      <c r="KY10211" s="23"/>
    </row>
    <row r="10212" spans="36:311" x14ac:dyDescent="0.2">
      <c r="AJ10212" s="23"/>
      <c r="HH10212"/>
      <c r="IW10212" s="36"/>
      <c r="JI10212"/>
      <c r="JJ10212"/>
      <c r="KX10212" s="23"/>
      <c r="KY10212" s="23"/>
    </row>
    <row r="10213" spans="36:311" x14ac:dyDescent="0.2">
      <c r="AJ10213" s="23"/>
      <c r="HH10213"/>
      <c r="IW10213" s="36"/>
      <c r="JI10213"/>
      <c r="JJ10213"/>
      <c r="KX10213" s="23"/>
      <c r="KY10213" s="23"/>
    </row>
    <row r="10214" spans="36:311" x14ac:dyDescent="0.2">
      <c r="AJ10214" s="23"/>
      <c r="HH10214"/>
      <c r="IW10214" s="36"/>
      <c r="JI10214"/>
      <c r="JJ10214"/>
      <c r="KX10214" s="23"/>
      <c r="KY10214" s="23"/>
    </row>
    <row r="10215" spans="36:311" x14ac:dyDescent="0.2">
      <c r="AJ10215" s="23"/>
      <c r="HH10215"/>
      <c r="IW10215" s="36"/>
      <c r="JI10215"/>
      <c r="JJ10215"/>
      <c r="KX10215" s="23"/>
      <c r="KY10215" s="23"/>
    </row>
    <row r="10216" spans="36:311" x14ac:dyDescent="0.2">
      <c r="AJ10216" s="23"/>
      <c r="HH10216"/>
      <c r="IW10216" s="36"/>
      <c r="JI10216"/>
      <c r="JJ10216"/>
      <c r="KX10216" s="23"/>
      <c r="KY10216" s="23"/>
    </row>
    <row r="10217" spans="36:311" x14ac:dyDescent="0.2">
      <c r="AJ10217" s="23"/>
      <c r="HH10217"/>
      <c r="IW10217" s="36"/>
      <c r="JI10217"/>
      <c r="JJ10217"/>
      <c r="KX10217" s="23"/>
      <c r="KY10217" s="23"/>
    </row>
    <row r="10218" spans="36:311" x14ac:dyDescent="0.2">
      <c r="AJ10218" s="23"/>
      <c r="HH10218"/>
      <c r="IW10218" s="36"/>
      <c r="JI10218"/>
      <c r="JJ10218"/>
      <c r="KX10218" s="23"/>
      <c r="KY10218" s="23"/>
    </row>
    <row r="10219" spans="36:311" x14ac:dyDescent="0.2">
      <c r="AJ10219" s="23"/>
      <c r="HH10219"/>
      <c r="IW10219" s="36"/>
      <c r="JI10219"/>
      <c r="JJ10219"/>
      <c r="KX10219" s="23"/>
      <c r="KY10219" s="23"/>
    </row>
    <row r="10220" spans="36:311" x14ac:dyDescent="0.2">
      <c r="AJ10220" s="23"/>
      <c r="HH10220"/>
      <c r="IW10220" s="36"/>
      <c r="JI10220"/>
      <c r="JJ10220"/>
      <c r="KX10220" s="23"/>
      <c r="KY10220" s="23"/>
    </row>
    <row r="10221" spans="36:311" x14ac:dyDescent="0.2">
      <c r="AJ10221" s="23"/>
      <c r="HH10221"/>
      <c r="IW10221" s="36"/>
      <c r="JI10221"/>
      <c r="JJ10221"/>
      <c r="KX10221" s="23"/>
      <c r="KY10221" s="23"/>
    </row>
    <row r="10222" spans="36:311" x14ac:dyDescent="0.2">
      <c r="AJ10222" s="23"/>
      <c r="HH10222"/>
      <c r="IW10222" s="36"/>
      <c r="JI10222"/>
      <c r="JJ10222"/>
      <c r="KX10222" s="23"/>
      <c r="KY10222" s="23"/>
    </row>
    <row r="10223" spans="36:311" x14ac:dyDescent="0.2">
      <c r="AJ10223" s="23"/>
      <c r="HH10223"/>
      <c r="IW10223" s="36"/>
      <c r="JI10223"/>
      <c r="JJ10223"/>
      <c r="KX10223" s="23"/>
      <c r="KY10223" s="23"/>
    </row>
    <row r="10224" spans="36:311" x14ac:dyDescent="0.2">
      <c r="AJ10224" s="23"/>
      <c r="HH10224"/>
      <c r="IW10224" s="36"/>
      <c r="JI10224"/>
      <c r="JJ10224"/>
      <c r="KX10224" s="23"/>
      <c r="KY10224" s="23"/>
    </row>
    <row r="10225" spans="36:311" x14ac:dyDescent="0.2">
      <c r="AJ10225" s="23"/>
      <c r="HH10225"/>
      <c r="IW10225" s="36"/>
      <c r="JI10225"/>
      <c r="JJ10225"/>
      <c r="KX10225" s="23"/>
      <c r="KY10225" s="23"/>
    </row>
    <row r="10226" spans="36:311" x14ac:dyDescent="0.2">
      <c r="AJ10226" s="23"/>
      <c r="HH10226"/>
      <c r="IW10226" s="36"/>
      <c r="JI10226"/>
      <c r="JJ10226"/>
      <c r="KX10226" s="23"/>
      <c r="KY10226" s="23"/>
    </row>
    <row r="10227" spans="36:311" x14ac:dyDescent="0.2">
      <c r="AJ10227" s="23"/>
      <c r="HH10227"/>
      <c r="IW10227" s="36"/>
      <c r="JI10227"/>
      <c r="JJ10227"/>
      <c r="KX10227" s="23"/>
      <c r="KY10227" s="23"/>
    </row>
    <row r="10228" spans="36:311" x14ac:dyDescent="0.2">
      <c r="AJ10228" s="23"/>
      <c r="HH10228"/>
      <c r="IW10228" s="36"/>
      <c r="JI10228"/>
      <c r="JJ10228"/>
      <c r="KX10228" s="23"/>
      <c r="KY10228" s="23"/>
    </row>
    <row r="10229" spans="36:311" x14ac:dyDescent="0.2">
      <c r="AJ10229" s="23"/>
      <c r="HH10229"/>
      <c r="IW10229" s="36"/>
      <c r="JI10229"/>
      <c r="JJ10229"/>
      <c r="KX10229" s="23"/>
      <c r="KY10229" s="23"/>
    </row>
    <row r="10230" spans="36:311" x14ac:dyDescent="0.2">
      <c r="AJ10230" s="23"/>
      <c r="HH10230"/>
      <c r="IW10230" s="36"/>
      <c r="JI10230"/>
      <c r="JJ10230"/>
      <c r="KX10230" s="23"/>
      <c r="KY10230" s="23"/>
    </row>
    <row r="10231" spans="36:311" x14ac:dyDescent="0.2">
      <c r="AJ10231" s="23"/>
      <c r="HH10231"/>
      <c r="IW10231" s="36"/>
      <c r="JI10231"/>
      <c r="JJ10231"/>
      <c r="KX10231" s="23"/>
      <c r="KY10231" s="23"/>
    </row>
    <row r="10232" spans="36:311" x14ac:dyDescent="0.2">
      <c r="AJ10232" s="23"/>
      <c r="HH10232"/>
      <c r="IW10232" s="36"/>
      <c r="JI10232"/>
      <c r="JJ10232"/>
      <c r="KX10232" s="23"/>
      <c r="KY10232" s="23"/>
    </row>
    <row r="10233" spans="36:311" x14ac:dyDescent="0.2">
      <c r="AJ10233" s="23"/>
      <c r="HH10233"/>
      <c r="IW10233" s="36"/>
      <c r="JI10233"/>
      <c r="JJ10233"/>
      <c r="KX10233" s="23"/>
      <c r="KY10233" s="23"/>
    </row>
    <row r="10234" spans="36:311" x14ac:dyDescent="0.2">
      <c r="AJ10234" s="23"/>
      <c r="HH10234"/>
      <c r="IW10234" s="36"/>
      <c r="JI10234"/>
      <c r="JJ10234"/>
      <c r="KX10234" s="23"/>
      <c r="KY10234" s="23"/>
    </row>
    <row r="10235" spans="36:311" x14ac:dyDescent="0.2">
      <c r="AJ10235" s="23"/>
      <c r="HH10235"/>
      <c r="IW10235" s="36"/>
      <c r="JI10235"/>
      <c r="JJ10235"/>
      <c r="KX10235" s="23"/>
      <c r="KY10235" s="23"/>
    </row>
    <row r="10236" spans="36:311" x14ac:dyDescent="0.2">
      <c r="AJ10236" s="23"/>
      <c r="HH10236"/>
      <c r="IW10236" s="36"/>
      <c r="JI10236"/>
      <c r="JJ10236"/>
      <c r="KX10236" s="23"/>
      <c r="KY10236" s="23"/>
    </row>
    <row r="10237" spans="36:311" x14ac:dyDescent="0.2">
      <c r="AJ10237" s="23"/>
      <c r="HH10237"/>
      <c r="IW10237" s="36"/>
      <c r="JI10237"/>
      <c r="JJ10237"/>
      <c r="KX10237" s="23"/>
      <c r="KY10237" s="23"/>
    </row>
    <row r="10238" spans="36:311" x14ac:dyDescent="0.2">
      <c r="AJ10238" s="23"/>
      <c r="HH10238"/>
      <c r="IW10238" s="36"/>
      <c r="JI10238"/>
      <c r="JJ10238"/>
      <c r="KX10238" s="23"/>
      <c r="KY10238" s="23"/>
    </row>
    <row r="10239" spans="36:311" x14ac:dyDescent="0.2">
      <c r="AJ10239" s="23"/>
      <c r="HH10239"/>
      <c r="IW10239" s="36"/>
      <c r="JI10239"/>
      <c r="JJ10239"/>
      <c r="KX10239" s="23"/>
      <c r="KY10239" s="23"/>
    </row>
    <row r="10240" spans="36:311" x14ac:dyDescent="0.2">
      <c r="AJ10240" s="23"/>
      <c r="HH10240"/>
      <c r="IW10240" s="36"/>
      <c r="JI10240"/>
      <c r="JJ10240"/>
      <c r="KX10240" s="23"/>
      <c r="KY10240" s="23"/>
    </row>
    <row r="10241" spans="36:311" x14ac:dyDescent="0.2">
      <c r="AJ10241" s="23"/>
      <c r="HH10241"/>
      <c r="IW10241" s="36"/>
      <c r="JI10241"/>
      <c r="JJ10241"/>
      <c r="KX10241" s="23"/>
      <c r="KY10241" s="23"/>
    </row>
    <row r="10242" spans="36:311" x14ac:dyDescent="0.2">
      <c r="AJ10242" s="23"/>
      <c r="HH10242"/>
      <c r="IW10242" s="36"/>
      <c r="JI10242"/>
      <c r="JJ10242"/>
      <c r="KX10242" s="23"/>
      <c r="KY10242" s="23"/>
    </row>
    <row r="10243" spans="36:311" x14ac:dyDescent="0.2">
      <c r="AJ10243" s="23"/>
      <c r="HH10243"/>
      <c r="IW10243" s="36"/>
      <c r="JI10243"/>
      <c r="JJ10243"/>
      <c r="KX10243" s="23"/>
      <c r="KY10243" s="23"/>
    </row>
    <row r="10244" spans="36:311" x14ac:dyDescent="0.2">
      <c r="AJ10244" s="23"/>
      <c r="HH10244"/>
      <c r="IW10244" s="36"/>
      <c r="JI10244"/>
      <c r="JJ10244"/>
      <c r="KX10244" s="23"/>
      <c r="KY10244" s="23"/>
    </row>
    <row r="10245" spans="36:311" x14ac:dyDescent="0.2">
      <c r="AJ10245" s="23"/>
      <c r="HH10245"/>
      <c r="IW10245" s="36"/>
      <c r="JI10245"/>
      <c r="JJ10245"/>
      <c r="KX10245" s="23"/>
      <c r="KY10245" s="23"/>
    </row>
    <row r="10246" spans="36:311" x14ac:dyDescent="0.2">
      <c r="AJ10246" s="23"/>
      <c r="HH10246"/>
      <c r="IW10246" s="36"/>
      <c r="JI10246"/>
      <c r="JJ10246"/>
      <c r="KX10246" s="23"/>
      <c r="KY10246" s="23"/>
    </row>
    <row r="10247" spans="36:311" x14ac:dyDescent="0.2">
      <c r="AJ10247" s="23"/>
      <c r="HH10247"/>
      <c r="IW10247" s="36"/>
      <c r="JI10247"/>
      <c r="JJ10247"/>
      <c r="KX10247" s="23"/>
      <c r="KY10247" s="23"/>
    </row>
    <row r="10248" spans="36:311" x14ac:dyDescent="0.2">
      <c r="AJ10248" s="23"/>
      <c r="HH10248"/>
      <c r="IW10248" s="36"/>
      <c r="JI10248"/>
      <c r="JJ10248"/>
      <c r="KX10248" s="23"/>
      <c r="KY10248" s="23"/>
    </row>
    <row r="10249" spans="36:311" x14ac:dyDescent="0.2">
      <c r="AJ10249" s="23"/>
      <c r="HH10249"/>
      <c r="IW10249" s="36"/>
      <c r="JI10249"/>
      <c r="JJ10249"/>
      <c r="KX10249" s="23"/>
      <c r="KY10249" s="23"/>
    </row>
    <row r="10250" spans="36:311" x14ac:dyDescent="0.2">
      <c r="AJ10250" s="23"/>
      <c r="HH10250"/>
      <c r="IW10250" s="36"/>
      <c r="JI10250"/>
      <c r="JJ10250"/>
      <c r="KX10250" s="23"/>
      <c r="KY10250" s="23"/>
    </row>
    <row r="10251" spans="36:311" x14ac:dyDescent="0.2">
      <c r="AJ10251" s="23"/>
      <c r="HH10251"/>
      <c r="IW10251" s="36"/>
      <c r="JI10251"/>
      <c r="JJ10251"/>
      <c r="KX10251" s="23"/>
      <c r="KY10251" s="23"/>
    </row>
    <row r="10252" spans="36:311" x14ac:dyDescent="0.2">
      <c r="AJ10252" s="23"/>
      <c r="HH10252"/>
      <c r="IW10252" s="36"/>
      <c r="JI10252"/>
      <c r="JJ10252"/>
      <c r="KX10252" s="23"/>
      <c r="KY10252" s="23"/>
    </row>
    <row r="10253" spans="36:311" x14ac:dyDescent="0.2">
      <c r="AJ10253" s="23"/>
      <c r="HH10253"/>
      <c r="IW10253" s="36"/>
      <c r="JI10253"/>
      <c r="JJ10253"/>
      <c r="KX10253" s="23"/>
      <c r="KY10253" s="23"/>
    </row>
    <row r="10254" spans="36:311" x14ac:dyDescent="0.2">
      <c r="AJ10254" s="23"/>
      <c r="HH10254"/>
      <c r="IW10254" s="36"/>
      <c r="JI10254"/>
      <c r="JJ10254"/>
      <c r="KX10254" s="23"/>
      <c r="KY10254" s="23"/>
    </row>
    <row r="10255" spans="36:311" x14ac:dyDescent="0.2">
      <c r="AJ10255" s="23"/>
      <c r="HH10255"/>
      <c r="IW10255" s="36"/>
      <c r="JI10255"/>
      <c r="JJ10255"/>
      <c r="KX10255" s="23"/>
      <c r="KY10255" s="23"/>
    </row>
    <row r="10256" spans="36:311" x14ac:dyDescent="0.2">
      <c r="AJ10256" s="23"/>
      <c r="HH10256"/>
      <c r="IW10256" s="36"/>
      <c r="JI10256"/>
      <c r="JJ10256"/>
      <c r="KX10256" s="23"/>
      <c r="KY10256" s="23"/>
    </row>
    <row r="10257" spans="36:311" x14ac:dyDescent="0.2">
      <c r="AJ10257" s="23"/>
      <c r="HH10257"/>
      <c r="IW10257" s="36"/>
      <c r="JI10257"/>
      <c r="JJ10257"/>
      <c r="KX10257" s="23"/>
      <c r="KY10257" s="23"/>
    </row>
    <row r="10258" spans="36:311" x14ac:dyDescent="0.2">
      <c r="AJ10258" s="23"/>
      <c r="HH10258"/>
      <c r="IW10258" s="36"/>
      <c r="JI10258"/>
      <c r="JJ10258"/>
      <c r="KX10258" s="23"/>
      <c r="KY10258" s="23"/>
    </row>
    <row r="10259" spans="36:311" x14ac:dyDescent="0.2">
      <c r="AJ10259" s="23"/>
      <c r="HH10259"/>
      <c r="IW10259" s="36"/>
      <c r="JI10259"/>
      <c r="JJ10259"/>
      <c r="KX10259" s="23"/>
      <c r="KY10259" s="23"/>
    </row>
    <row r="10260" spans="36:311" x14ac:dyDescent="0.2">
      <c r="AJ10260" s="23"/>
      <c r="HH10260"/>
      <c r="IW10260" s="36"/>
      <c r="JI10260"/>
      <c r="JJ10260"/>
      <c r="KX10260" s="23"/>
      <c r="KY10260" s="23"/>
    </row>
    <row r="10261" spans="36:311" x14ac:dyDescent="0.2">
      <c r="AJ10261" s="23"/>
      <c r="HH10261"/>
      <c r="IW10261" s="36"/>
      <c r="JI10261"/>
      <c r="JJ10261"/>
      <c r="KX10261" s="23"/>
      <c r="KY10261" s="23"/>
    </row>
    <row r="10262" spans="36:311" x14ac:dyDescent="0.2">
      <c r="AJ10262" s="23"/>
      <c r="HH10262"/>
      <c r="IW10262" s="36"/>
      <c r="JI10262"/>
      <c r="JJ10262"/>
      <c r="KX10262" s="23"/>
      <c r="KY10262" s="23"/>
    </row>
    <row r="10263" spans="36:311" x14ac:dyDescent="0.2">
      <c r="AJ10263" s="23"/>
      <c r="HH10263"/>
      <c r="IW10263" s="36"/>
      <c r="JI10263"/>
      <c r="JJ10263"/>
      <c r="KX10263" s="23"/>
      <c r="KY10263" s="23"/>
    </row>
    <row r="10264" spans="36:311" x14ac:dyDescent="0.2">
      <c r="AJ10264" s="23"/>
      <c r="HH10264"/>
      <c r="IW10264" s="36"/>
      <c r="JI10264"/>
      <c r="JJ10264"/>
      <c r="KX10264" s="23"/>
      <c r="KY10264" s="23"/>
    </row>
    <row r="10265" spans="36:311" x14ac:dyDescent="0.2">
      <c r="AJ10265" s="23"/>
      <c r="HH10265"/>
      <c r="IW10265" s="36"/>
      <c r="JI10265"/>
      <c r="JJ10265"/>
      <c r="KX10265" s="23"/>
      <c r="KY10265" s="23"/>
    </row>
    <row r="10266" spans="36:311" x14ac:dyDescent="0.2">
      <c r="AJ10266" s="23"/>
      <c r="HH10266"/>
      <c r="IW10266" s="36"/>
      <c r="JI10266"/>
      <c r="JJ10266"/>
      <c r="KX10266" s="23"/>
      <c r="KY10266" s="23"/>
    </row>
    <row r="10267" spans="36:311" x14ac:dyDescent="0.2">
      <c r="AJ10267" s="23"/>
      <c r="HH10267"/>
      <c r="IW10267" s="36"/>
      <c r="JI10267"/>
      <c r="JJ10267"/>
      <c r="KX10267" s="23"/>
      <c r="KY10267" s="23"/>
    </row>
    <row r="10268" spans="36:311" x14ac:dyDescent="0.2">
      <c r="AJ10268" s="23"/>
      <c r="HH10268"/>
      <c r="IW10268" s="36"/>
      <c r="JI10268"/>
      <c r="JJ10268"/>
      <c r="KX10268" s="23"/>
      <c r="KY10268" s="23"/>
    </row>
    <row r="10269" spans="36:311" x14ac:dyDescent="0.2">
      <c r="AJ10269" s="23"/>
      <c r="HH10269"/>
      <c r="IW10269" s="36"/>
      <c r="JI10269"/>
      <c r="JJ10269"/>
      <c r="KX10269" s="23"/>
      <c r="KY10269" s="23"/>
    </row>
    <row r="10270" spans="36:311" x14ac:dyDescent="0.2">
      <c r="AJ10270" s="23"/>
      <c r="HH10270"/>
      <c r="IW10270" s="36"/>
      <c r="JI10270"/>
      <c r="JJ10270"/>
      <c r="KX10270" s="23"/>
      <c r="KY10270" s="23"/>
    </row>
    <row r="10271" spans="36:311" x14ac:dyDescent="0.2">
      <c r="AJ10271" s="23"/>
      <c r="HH10271"/>
      <c r="IW10271" s="36"/>
      <c r="JI10271"/>
      <c r="JJ10271"/>
      <c r="KX10271" s="23"/>
      <c r="KY10271" s="23"/>
    </row>
    <row r="10272" spans="36:311" x14ac:dyDescent="0.2">
      <c r="AJ10272" s="23"/>
      <c r="HH10272"/>
      <c r="IW10272" s="36"/>
      <c r="JI10272"/>
      <c r="JJ10272"/>
      <c r="KX10272" s="23"/>
      <c r="KY10272" s="23"/>
    </row>
    <row r="10273" spans="36:311" x14ac:dyDescent="0.2">
      <c r="AJ10273" s="23"/>
      <c r="HH10273"/>
      <c r="IW10273" s="36"/>
      <c r="JI10273"/>
      <c r="JJ10273"/>
      <c r="KX10273" s="23"/>
      <c r="KY10273" s="23"/>
    </row>
    <row r="10274" spans="36:311" x14ac:dyDescent="0.2">
      <c r="AJ10274" s="23"/>
      <c r="HH10274"/>
      <c r="IW10274" s="36"/>
      <c r="JI10274"/>
      <c r="JJ10274"/>
      <c r="KX10274" s="23"/>
      <c r="KY10274" s="23"/>
    </row>
    <row r="10275" spans="36:311" x14ac:dyDescent="0.2">
      <c r="AJ10275" s="23"/>
      <c r="HH10275"/>
      <c r="IW10275" s="36"/>
      <c r="JI10275"/>
      <c r="JJ10275"/>
      <c r="KX10275" s="23"/>
      <c r="KY10275" s="23"/>
    </row>
    <row r="10276" spans="36:311" x14ac:dyDescent="0.2">
      <c r="AJ10276" s="23"/>
      <c r="HH10276"/>
      <c r="IW10276" s="36"/>
      <c r="JI10276"/>
      <c r="JJ10276"/>
      <c r="KX10276" s="23"/>
      <c r="KY10276" s="23"/>
    </row>
    <row r="10277" spans="36:311" x14ac:dyDescent="0.2">
      <c r="AJ10277" s="23"/>
      <c r="HH10277"/>
      <c r="IW10277" s="36"/>
      <c r="JI10277"/>
      <c r="JJ10277"/>
      <c r="KX10277" s="23"/>
      <c r="KY10277" s="23"/>
    </row>
    <row r="10278" spans="36:311" x14ac:dyDescent="0.2">
      <c r="AJ10278" s="23"/>
      <c r="HH10278"/>
      <c r="IW10278" s="36"/>
      <c r="JI10278"/>
      <c r="JJ10278"/>
      <c r="KX10278" s="23"/>
      <c r="KY10278" s="23"/>
    </row>
    <row r="10279" spans="36:311" x14ac:dyDescent="0.2">
      <c r="AJ10279" s="23"/>
      <c r="HH10279"/>
      <c r="IW10279" s="36"/>
      <c r="JI10279"/>
      <c r="JJ10279"/>
      <c r="KX10279" s="23"/>
      <c r="KY10279" s="23"/>
    </row>
    <row r="10280" spans="36:311" x14ac:dyDescent="0.2">
      <c r="AJ10280" s="23"/>
      <c r="HH10280"/>
      <c r="IW10280" s="36"/>
      <c r="JI10280"/>
      <c r="JJ10280"/>
      <c r="KX10280" s="23"/>
      <c r="KY10280" s="23"/>
    </row>
    <row r="10281" spans="36:311" x14ac:dyDescent="0.2">
      <c r="AJ10281" s="23"/>
      <c r="HH10281"/>
      <c r="IW10281" s="36"/>
      <c r="JI10281"/>
      <c r="JJ10281"/>
      <c r="KX10281" s="23"/>
      <c r="KY10281" s="23"/>
    </row>
    <row r="10282" spans="36:311" x14ac:dyDescent="0.2">
      <c r="AJ10282" s="23"/>
      <c r="HH10282"/>
      <c r="IW10282" s="36"/>
      <c r="JI10282"/>
      <c r="JJ10282"/>
      <c r="KX10282" s="23"/>
      <c r="KY10282" s="23"/>
    </row>
    <row r="10283" spans="36:311" x14ac:dyDescent="0.2">
      <c r="AJ10283" s="23"/>
      <c r="HH10283"/>
      <c r="IW10283" s="36"/>
      <c r="JI10283"/>
      <c r="JJ10283"/>
      <c r="KX10283" s="23"/>
      <c r="KY10283" s="23"/>
    </row>
    <row r="10284" spans="36:311" x14ac:dyDescent="0.2">
      <c r="AJ10284" s="23"/>
      <c r="HH10284"/>
      <c r="IW10284" s="36"/>
      <c r="JI10284"/>
      <c r="JJ10284"/>
      <c r="KX10284" s="23"/>
      <c r="KY10284" s="23"/>
    </row>
    <row r="10285" spans="36:311" x14ac:dyDescent="0.2">
      <c r="AJ10285" s="23"/>
      <c r="HH10285"/>
      <c r="IW10285" s="36"/>
      <c r="JI10285"/>
      <c r="JJ10285"/>
      <c r="KX10285" s="23"/>
      <c r="KY10285" s="23"/>
    </row>
    <row r="10286" spans="36:311" x14ac:dyDescent="0.2">
      <c r="AJ10286" s="23"/>
      <c r="HH10286"/>
      <c r="IW10286" s="36"/>
      <c r="JI10286"/>
      <c r="JJ10286"/>
      <c r="KX10286" s="23"/>
      <c r="KY10286" s="23"/>
    </row>
    <row r="10287" spans="36:311" x14ac:dyDescent="0.2">
      <c r="AJ10287" s="23"/>
      <c r="HH10287"/>
      <c r="IW10287" s="36"/>
      <c r="JI10287"/>
      <c r="JJ10287"/>
      <c r="KX10287" s="23"/>
      <c r="KY10287" s="23"/>
    </row>
    <row r="10288" spans="36:311" x14ac:dyDescent="0.2">
      <c r="AJ10288" s="23"/>
      <c r="HH10288"/>
      <c r="IW10288" s="36"/>
      <c r="JI10288"/>
      <c r="JJ10288"/>
      <c r="KX10288" s="23"/>
      <c r="KY10288" s="23"/>
    </row>
    <row r="10289" spans="36:311" x14ac:dyDescent="0.2">
      <c r="AJ10289" s="23"/>
      <c r="HH10289"/>
      <c r="IW10289" s="36"/>
      <c r="JI10289"/>
      <c r="JJ10289"/>
      <c r="KX10289" s="23"/>
      <c r="KY10289" s="23"/>
    </row>
    <row r="10290" spans="36:311" x14ac:dyDescent="0.2">
      <c r="AJ10290" s="23"/>
      <c r="HH10290"/>
      <c r="IW10290" s="36"/>
      <c r="JI10290"/>
      <c r="JJ10290"/>
      <c r="KX10290" s="23"/>
      <c r="KY10290" s="23"/>
    </row>
    <row r="10291" spans="36:311" x14ac:dyDescent="0.2">
      <c r="AJ10291" s="23"/>
      <c r="HH10291"/>
      <c r="IW10291" s="36"/>
      <c r="JI10291"/>
      <c r="JJ10291"/>
      <c r="KX10291" s="23"/>
      <c r="KY10291" s="23"/>
    </row>
    <row r="10292" spans="36:311" x14ac:dyDescent="0.2">
      <c r="AJ10292" s="23"/>
      <c r="HH10292"/>
      <c r="IW10292" s="36"/>
      <c r="JI10292"/>
      <c r="JJ10292"/>
      <c r="KX10292" s="23"/>
      <c r="KY10292" s="23"/>
    </row>
    <row r="10293" spans="36:311" x14ac:dyDescent="0.2">
      <c r="AJ10293" s="23"/>
      <c r="HH10293"/>
      <c r="IW10293" s="36"/>
      <c r="JI10293"/>
      <c r="JJ10293"/>
      <c r="KX10293" s="23"/>
      <c r="KY10293" s="23"/>
    </row>
    <row r="10294" spans="36:311" x14ac:dyDescent="0.2">
      <c r="AJ10294" s="23"/>
      <c r="HH10294"/>
      <c r="IW10294" s="36"/>
      <c r="JI10294"/>
      <c r="JJ10294"/>
      <c r="KX10294" s="23"/>
      <c r="KY10294" s="23"/>
    </row>
    <row r="10295" spans="36:311" x14ac:dyDescent="0.2">
      <c r="AJ10295" s="23"/>
      <c r="HH10295"/>
      <c r="IW10295" s="36"/>
      <c r="JI10295"/>
      <c r="JJ10295"/>
      <c r="KX10295" s="23"/>
      <c r="KY10295" s="23"/>
    </row>
    <row r="10296" spans="36:311" x14ac:dyDescent="0.2">
      <c r="AJ10296" s="23"/>
      <c r="HH10296"/>
      <c r="IW10296" s="36"/>
      <c r="JI10296"/>
      <c r="JJ10296"/>
      <c r="KX10296" s="23"/>
      <c r="KY10296" s="23"/>
    </row>
    <row r="10297" spans="36:311" x14ac:dyDescent="0.2">
      <c r="AJ10297" s="23"/>
      <c r="HH10297"/>
      <c r="IW10297" s="36"/>
      <c r="JI10297"/>
      <c r="JJ10297"/>
      <c r="KX10297" s="23"/>
      <c r="KY10297" s="23"/>
    </row>
    <row r="10298" spans="36:311" x14ac:dyDescent="0.2">
      <c r="AJ10298" s="23"/>
      <c r="HH10298"/>
      <c r="IW10298" s="36"/>
      <c r="JI10298"/>
      <c r="JJ10298"/>
      <c r="KX10298" s="23"/>
      <c r="KY10298" s="23"/>
    </row>
    <row r="10299" spans="36:311" x14ac:dyDescent="0.2">
      <c r="AJ10299" s="23"/>
      <c r="HH10299"/>
      <c r="IW10299" s="36"/>
      <c r="JI10299"/>
      <c r="JJ10299"/>
      <c r="KX10299" s="23"/>
      <c r="KY10299" s="23"/>
    </row>
    <row r="10300" spans="36:311" x14ac:dyDescent="0.2">
      <c r="AJ10300" s="23"/>
      <c r="HH10300"/>
      <c r="IW10300" s="36"/>
      <c r="JI10300"/>
      <c r="JJ10300"/>
      <c r="KX10300" s="23"/>
      <c r="KY10300" s="23"/>
    </row>
    <row r="10301" spans="36:311" x14ac:dyDescent="0.2">
      <c r="AJ10301" s="23"/>
      <c r="HH10301"/>
      <c r="IW10301" s="36"/>
      <c r="JI10301"/>
      <c r="JJ10301"/>
      <c r="KX10301" s="23"/>
      <c r="KY10301" s="23"/>
    </row>
    <row r="10302" spans="36:311" x14ac:dyDescent="0.2">
      <c r="AJ10302" s="23"/>
      <c r="HH10302"/>
      <c r="IW10302" s="36"/>
      <c r="JI10302"/>
      <c r="JJ10302"/>
      <c r="KX10302" s="23"/>
      <c r="KY10302" s="23"/>
    </row>
    <row r="10303" spans="36:311" x14ac:dyDescent="0.2">
      <c r="AJ10303" s="23"/>
      <c r="HH10303"/>
      <c r="IW10303" s="36"/>
      <c r="JI10303"/>
      <c r="JJ10303"/>
      <c r="KX10303" s="23"/>
      <c r="KY10303" s="23"/>
    </row>
    <row r="10304" spans="36:311" x14ac:dyDescent="0.2">
      <c r="AJ10304" s="23"/>
      <c r="HH10304"/>
      <c r="IW10304" s="36"/>
      <c r="JI10304"/>
      <c r="JJ10304"/>
      <c r="KX10304" s="23"/>
      <c r="KY10304" s="23"/>
    </row>
    <row r="10305" spans="36:311" x14ac:dyDescent="0.2">
      <c r="AJ10305" s="23"/>
      <c r="HH10305"/>
      <c r="IW10305" s="36"/>
      <c r="JI10305"/>
      <c r="JJ10305"/>
      <c r="KX10305" s="23"/>
      <c r="KY10305" s="23"/>
    </row>
    <row r="10306" spans="36:311" x14ac:dyDescent="0.2">
      <c r="AJ10306" s="23"/>
      <c r="HH10306"/>
      <c r="IW10306" s="36"/>
      <c r="JI10306"/>
      <c r="JJ10306"/>
      <c r="KX10306" s="23"/>
      <c r="KY10306" s="23"/>
    </row>
    <row r="10307" spans="36:311" x14ac:dyDescent="0.2">
      <c r="AJ10307" s="23"/>
      <c r="HH10307"/>
      <c r="IW10307" s="36"/>
      <c r="JI10307"/>
      <c r="JJ10307"/>
      <c r="KX10307" s="23"/>
      <c r="KY10307" s="23"/>
    </row>
    <row r="10308" spans="36:311" x14ac:dyDescent="0.2">
      <c r="AJ10308" s="23"/>
      <c r="HH10308"/>
      <c r="IW10308" s="36"/>
      <c r="JI10308"/>
      <c r="JJ10308"/>
      <c r="KX10308" s="23"/>
      <c r="KY10308" s="23"/>
    </row>
    <row r="10309" spans="36:311" x14ac:dyDescent="0.2">
      <c r="AJ10309" s="23"/>
      <c r="HH10309"/>
      <c r="IW10309" s="36"/>
      <c r="JI10309"/>
      <c r="JJ10309"/>
      <c r="KX10309" s="23"/>
      <c r="KY10309" s="23"/>
    </row>
    <row r="10310" spans="36:311" x14ac:dyDescent="0.2">
      <c r="AJ10310" s="23"/>
      <c r="HH10310"/>
      <c r="IW10310" s="36"/>
      <c r="JI10310"/>
      <c r="JJ10310"/>
      <c r="KX10310" s="23"/>
      <c r="KY10310" s="23"/>
    </row>
    <row r="10311" spans="36:311" x14ac:dyDescent="0.2">
      <c r="AJ10311" s="23"/>
      <c r="HH10311"/>
      <c r="IW10311" s="36"/>
      <c r="JI10311"/>
      <c r="JJ10311"/>
      <c r="KX10311" s="23"/>
      <c r="KY10311" s="23"/>
    </row>
    <row r="10312" spans="36:311" x14ac:dyDescent="0.2">
      <c r="AJ10312" s="23"/>
      <c r="HH10312"/>
      <c r="IW10312" s="36"/>
      <c r="JI10312"/>
      <c r="JJ10312"/>
      <c r="KX10312" s="23"/>
      <c r="KY10312" s="23"/>
    </row>
    <row r="10313" spans="36:311" x14ac:dyDescent="0.2">
      <c r="AJ10313" s="23"/>
      <c r="HH10313"/>
      <c r="IW10313" s="36"/>
      <c r="JI10313"/>
      <c r="JJ10313"/>
      <c r="KX10313" s="23"/>
      <c r="KY10313" s="23"/>
    </row>
    <row r="10314" spans="36:311" x14ac:dyDescent="0.2">
      <c r="AJ10314" s="23"/>
      <c r="HH10314"/>
      <c r="IW10314" s="36"/>
      <c r="JI10314"/>
      <c r="JJ10314"/>
      <c r="KX10314" s="23"/>
      <c r="KY10314" s="23"/>
    </row>
    <row r="10315" spans="36:311" x14ac:dyDescent="0.2">
      <c r="AJ10315" s="23"/>
      <c r="HH10315"/>
      <c r="IW10315" s="36"/>
      <c r="JI10315"/>
      <c r="JJ10315"/>
      <c r="KX10315" s="23"/>
      <c r="KY10315" s="23"/>
    </row>
    <row r="10316" spans="36:311" x14ac:dyDescent="0.2">
      <c r="AJ10316" s="23"/>
      <c r="HH10316"/>
      <c r="IW10316" s="36"/>
      <c r="JI10316"/>
      <c r="JJ10316"/>
      <c r="KX10316" s="23"/>
      <c r="KY10316" s="23"/>
    </row>
    <row r="10317" spans="36:311" x14ac:dyDescent="0.2">
      <c r="AJ10317" s="23"/>
      <c r="HH10317"/>
      <c r="IW10317" s="36"/>
      <c r="JI10317"/>
      <c r="JJ10317"/>
      <c r="KX10317" s="23"/>
      <c r="KY10317" s="23"/>
    </row>
    <row r="10318" spans="36:311" x14ac:dyDescent="0.2">
      <c r="AJ10318" s="23"/>
      <c r="HH10318"/>
      <c r="IW10318" s="36"/>
      <c r="JI10318"/>
      <c r="JJ10318"/>
      <c r="KX10318" s="23"/>
      <c r="KY10318" s="23"/>
    </row>
    <row r="10319" spans="36:311" x14ac:dyDescent="0.2">
      <c r="AJ10319" s="23"/>
      <c r="HH10319"/>
      <c r="IW10319" s="36"/>
      <c r="JI10319"/>
      <c r="JJ10319"/>
      <c r="KX10319" s="23"/>
      <c r="KY10319" s="23"/>
    </row>
    <row r="10320" spans="36:311" x14ac:dyDescent="0.2">
      <c r="AJ10320" s="23"/>
      <c r="HH10320"/>
      <c r="IW10320" s="36"/>
      <c r="JI10320"/>
      <c r="JJ10320"/>
      <c r="KX10320" s="23"/>
      <c r="KY10320" s="23"/>
    </row>
    <row r="10321" spans="36:311" x14ac:dyDescent="0.2">
      <c r="AJ10321" s="23"/>
      <c r="HH10321"/>
      <c r="IW10321" s="36"/>
      <c r="JI10321"/>
      <c r="JJ10321"/>
      <c r="KX10321" s="23"/>
      <c r="KY10321" s="23"/>
    </row>
    <row r="10322" spans="36:311" x14ac:dyDescent="0.2">
      <c r="AJ10322" s="23"/>
      <c r="HH10322"/>
      <c r="IW10322" s="36"/>
      <c r="JI10322"/>
      <c r="JJ10322"/>
      <c r="KX10322" s="23"/>
      <c r="KY10322" s="23"/>
    </row>
    <row r="10323" spans="36:311" x14ac:dyDescent="0.2">
      <c r="AJ10323" s="23"/>
      <c r="HH10323"/>
      <c r="IW10323" s="36"/>
      <c r="JI10323"/>
      <c r="JJ10323"/>
      <c r="KX10323" s="23"/>
      <c r="KY10323" s="23"/>
    </row>
    <row r="10324" spans="36:311" x14ac:dyDescent="0.2">
      <c r="AJ10324" s="23"/>
      <c r="HH10324"/>
      <c r="IW10324" s="36"/>
      <c r="JI10324"/>
      <c r="JJ10324"/>
      <c r="KX10324" s="23"/>
      <c r="KY10324" s="23"/>
    </row>
    <row r="10325" spans="36:311" x14ac:dyDescent="0.2">
      <c r="AJ10325" s="23"/>
      <c r="HH10325"/>
      <c r="IW10325" s="36"/>
      <c r="JI10325"/>
      <c r="JJ10325"/>
      <c r="KX10325" s="23"/>
      <c r="KY10325" s="23"/>
    </row>
    <row r="10326" spans="36:311" x14ac:dyDescent="0.2">
      <c r="AJ10326" s="23"/>
      <c r="HH10326"/>
      <c r="IW10326" s="36"/>
      <c r="JI10326"/>
      <c r="JJ10326"/>
      <c r="KX10326" s="23"/>
      <c r="KY10326" s="23"/>
    </row>
    <row r="10327" spans="36:311" x14ac:dyDescent="0.2">
      <c r="AJ10327" s="23"/>
      <c r="HH10327"/>
      <c r="IW10327" s="36"/>
      <c r="JI10327"/>
      <c r="JJ10327"/>
      <c r="KX10327" s="23"/>
      <c r="KY10327" s="23"/>
    </row>
    <row r="10328" spans="36:311" x14ac:dyDescent="0.2">
      <c r="AJ10328" s="23"/>
      <c r="HH10328"/>
      <c r="IW10328" s="36"/>
      <c r="JI10328"/>
      <c r="JJ10328"/>
      <c r="KX10328" s="23"/>
      <c r="KY10328" s="23"/>
    </row>
    <row r="10329" spans="36:311" x14ac:dyDescent="0.2">
      <c r="AJ10329" s="23"/>
      <c r="HH10329"/>
      <c r="IW10329" s="36"/>
      <c r="JI10329"/>
      <c r="JJ10329"/>
      <c r="KX10329" s="23"/>
      <c r="KY10329" s="23"/>
    </row>
    <row r="10330" spans="36:311" x14ac:dyDescent="0.2">
      <c r="AJ10330" s="23"/>
      <c r="HH10330"/>
      <c r="IW10330" s="36"/>
      <c r="JI10330"/>
      <c r="JJ10330"/>
      <c r="KX10330" s="23"/>
      <c r="KY10330" s="23"/>
    </row>
    <row r="10331" spans="36:311" x14ac:dyDescent="0.2">
      <c r="AJ10331" s="23"/>
      <c r="HH10331"/>
      <c r="IW10331" s="36"/>
      <c r="JI10331"/>
      <c r="JJ10331"/>
      <c r="KX10331" s="23"/>
      <c r="KY10331" s="23"/>
    </row>
    <row r="10332" spans="36:311" x14ac:dyDescent="0.2">
      <c r="AJ10332" s="23"/>
      <c r="HH10332"/>
      <c r="IW10332" s="36"/>
      <c r="JI10332"/>
      <c r="JJ10332"/>
      <c r="KX10332" s="23"/>
      <c r="KY10332" s="23"/>
    </row>
    <row r="10333" spans="36:311" x14ac:dyDescent="0.2">
      <c r="AJ10333" s="23"/>
      <c r="HH10333"/>
      <c r="IW10333" s="36"/>
      <c r="JI10333"/>
      <c r="JJ10333"/>
      <c r="KX10333" s="23"/>
      <c r="KY10333" s="23"/>
    </row>
    <row r="10334" spans="36:311" x14ac:dyDescent="0.2">
      <c r="AJ10334" s="23"/>
      <c r="HH10334"/>
      <c r="IW10334" s="36"/>
      <c r="JI10334"/>
      <c r="JJ10334"/>
      <c r="KX10334" s="23"/>
      <c r="KY10334" s="23"/>
    </row>
    <row r="10335" spans="36:311" x14ac:dyDescent="0.2">
      <c r="AJ10335" s="23"/>
      <c r="HH10335"/>
      <c r="IW10335" s="36"/>
      <c r="JI10335"/>
      <c r="JJ10335"/>
      <c r="KX10335" s="23"/>
      <c r="KY10335" s="23"/>
    </row>
    <row r="10336" spans="36:311" x14ac:dyDescent="0.2">
      <c r="AJ10336" s="23"/>
      <c r="HH10336"/>
      <c r="IW10336" s="36"/>
      <c r="JI10336"/>
      <c r="JJ10336"/>
      <c r="KX10336" s="23"/>
      <c r="KY10336" s="23"/>
    </row>
    <row r="10337" spans="36:311" x14ac:dyDescent="0.2">
      <c r="AJ10337" s="23"/>
      <c r="HH10337"/>
      <c r="IW10337" s="36"/>
      <c r="JI10337"/>
      <c r="JJ10337"/>
      <c r="KX10337" s="23"/>
      <c r="KY10337" s="23"/>
    </row>
    <row r="10338" spans="36:311" x14ac:dyDescent="0.2">
      <c r="AJ10338" s="23"/>
      <c r="HH10338"/>
      <c r="IW10338" s="36"/>
      <c r="JI10338"/>
      <c r="JJ10338"/>
      <c r="KX10338" s="23"/>
      <c r="KY10338" s="23"/>
    </row>
    <row r="10339" spans="36:311" x14ac:dyDescent="0.2">
      <c r="AJ10339" s="23"/>
      <c r="HH10339"/>
      <c r="IW10339" s="36"/>
      <c r="JI10339"/>
      <c r="JJ10339"/>
      <c r="KX10339" s="23"/>
      <c r="KY10339" s="23"/>
    </row>
    <row r="10340" spans="36:311" x14ac:dyDescent="0.2">
      <c r="AJ10340" s="23"/>
      <c r="HH10340"/>
      <c r="IW10340" s="36"/>
      <c r="JI10340"/>
      <c r="JJ10340"/>
      <c r="KX10340" s="23"/>
      <c r="KY10340" s="23"/>
    </row>
    <row r="10341" spans="36:311" x14ac:dyDescent="0.2">
      <c r="AJ10341" s="23"/>
      <c r="HH10341"/>
      <c r="IW10341" s="36"/>
      <c r="JI10341"/>
      <c r="JJ10341"/>
      <c r="KX10341" s="23"/>
      <c r="KY10341" s="23"/>
    </row>
    <row r="10342" spans="36:311" x14ac:dyDescent="0.2">
      <c r="AJ10342" s="23"/>
      <c r="HH10342"/>
      <c r="IW10342" s="36"/>
      <c r="JI10342"/>
      <c r="JJ10342"/>
      <c r="KX10342" s="23"/>
      <c r="KY10342" s="23"/>
    </row>
    <row r="10343" spans="36:311" x14ac:dyDescent="0.2">
      <c r="AJ10343" s="23"/>
      <c r="HH10343"/>
      <c r="IW10343" s="36"/>
      <c r="JI10343"/>
      <c r="JJ10343"/>
      <c r="KX10343" s="23"/>
      <c r="KY10343" s="23"/>
    </row>
    <row r="10344" spans="36:311" x14ac:dyDescent="0.2">
      <c r="AJ10344" s="23"/>
      <c r="HH10344"/>
      <c r="IW10344" s="36"/>
      <c r="JI10344"/>
      <c r="JJ10344"/>
      <c r="KX10344" s="23"/>
      <c r="KY10344" s="23"/>
    </row>
    <row r="10345" spans="36:311" x14ac:dyDescent="0.2">
      <c r="AJ10345" s="23"/>
      <c r="HH10345"/>
      <c r="IW10345" s="36"/>
      <c r="JI10345"/>
      <c r="JJ10345"/>
      <c r="KX10345" s="23"/>
      <c r="KY10345" s="23"/>
    </row>
    <row r="10346" spans="36:311" x14ac:dyDescent="0.2">
      <c r="AJ10346" s="23"/>
      <c r="HH10346"/>
      <c r="IW10346" s="36"/>
      <c r="JI10346"/>
      <c r="JJ10346"/>
      <c r="KX10346" s="23"/>
      <c r="KY10346" s="23"/>
    </row>
    <row r="10347" spans="36:311" x14ac:dyDescent="0.2">
      <c r="AJ10347" s="23"/>
      <c r="HH10347"/>
      <c r="IW10347" s="36"/>
      <c r="JI10347"/>
      <c r="JJ10347"/>
      <c r="KX10347" s="23"/>
      <c r="KY10347" s="23"/>
    </row>
    <row r="10348" spans="36:311" x14ac:dyDescent="0.2">
      <c r="AJ10348" s="23"/>
      <c r="HH10348"/>
      <c r="IW10348" s="36"/>
      <c r="JI10348"/>
      <c r="JJ10348"/>
      <c r="KX10348" s="23"/>
      <c r="KY10348" s="23"/>
    </row>
    <row r="10349" spans="36:311" x14ac:dyDescent="0.2">
      <c r="AJ10349" s="23"/>
      <c r="HH10349"/>
      <c r="IW10349" s="36"/>
      <c r="JI10349"/>
      <c r="JJ10349"/>
      <c r="KX10349" s="23"/>
      <c r="KY10349" s="23"/>
    </row>
    <row r="10350" spans="36:311" x14ac:dyDescent="0.2">
      <c r="AJ10350" s="23"/>
      <c r="HH10350"/>
      <c r="IW10350" s="36"/>
      <c r="JI10350"/>
      <c r="JJ10350"/>
      <c r="KX10350" s="23"/>
      <c r="KY10350" s="23"/>
    </row>
    <row r="10351" spans="36:311" x14ac:dyDescent="0.2">
      <c r="AJ10351" s="23"/>
      <c r="HH10351"/>
      <c r="IW10351" s="36"/>
      <c r="JI10351"/>
      <c r="JJ10351"/>
      <c r="KX10351" s="23"/>
      <c r="KY10351" s="23"/>
    </row>
    <row r="10352" spans="36:311" x14ac:dyDescent="0.2">
      <c r="AJ10352" s="23"/>
      <c r="HH10352"/>
      <c r="IW10352" s="36"/>
      <c r="JI10352"/>
      <c r="JJ10352"/>
      <c r="KX10352" s="23"/>
      <c r="KY10352" s="23"/>
    </row>
    <row r="10353" spans="36:311" x14ac:dyDescent="0.2">
      <c r="AJ10353" s="23"/>
      <c r="HH10353"/>
      <c r="IW10353" s="36"/>
      <c r="JI10353"/>
      <c r="JJ10353"/>
      <c r="KX10353" s="23"/>
      <c r="KY10353" s="23"/>
    </row>
    <row r="10354" spans="36:311" x14ac:dyDescent="0.2">
      <c r="AJ10354" s="23"/>
      <c r="HH10354"/>
      <c r="IW10354" s="36"/>
      <c r="JI10354"/>
      <c r="JJ10354"/>
      <c r="KX10354" s="23"/>
      <c r="KY10354" s="23"/>
    </row>
    <row r="10355" spans="36:311" x14ac:dyDescent="0.2">
      <c r="AJ10355" s="23"/>
      <c r="HH10355"/>
      <c r="IW10355" s="36"/>
      <c r="JI10355"/>
      <c r="JJ10355"/>
      <c r="KX10355" s="23"/>
      <c r="KY10355" s="23"/>
    </row>
    <row r="10356" spans="36:311" x14ac:dyDescent="0.2">
      <c r="AJ10356" s="23"/>
      <c r="HH10356"/>
      <c r="IW10356" s="36"/>
      <c r="JI10356"/>
      <c r="JJ10356"/>
      <c r="KX10356" s="23"/>
      <c r="KY10356" s="23"/>
    </row>
    <row r="10357" spans="36:311" x14ac:dyDescent="0.2">
      <c r="AJ10357" s="23"/>
      <c r="HH10357"/>
      <c r="IW10357" s="36"/>
      <c r="JI10357"/>
      <c r="JJ10357"/>
      <c r="KX10357" s="23"/>
      <c r="KY10357" s="23"/>
    </row>
    <row r="10358" spans="36:311" x14ac:dyDescent="0.2">
      <c r="AJ10358" s="23"/>
      <c r="HH10358"/>
      <c r="IW10358" s="36"/>
      <c r="JI10358"/>
      <c r="JJ10358"/>
      <c r="KX10358" s="23"/>
      <c r="KY10358" s="23"/>
    </row>
    <row r="10359" spans="36:311" x14ac:dyDescent="0.2">
      <c r="AJ10359" s="23"/>
      <c r="HH10359"/>
      <c r="IW10359" s="36"/>
      <c r="JI10359"/>
      <c r="JJ10359"/>
      <c r="KX10359" s="23"/>
      <c r="KY10359" s="23"/>
    </row>
    <row r="10360" spans="36:311" x14ac:dyDescent="0.2">
      <c r="AJ10360" s="23"/>
      <c r="HH10360"/>
      <c r="IW10360" s="36"/>
      <c r="JI10360"/>
      <c r="JJ10360"/>
      <c r="KX10360" s="23"/>
      <c r="KY10360" s="23"/>
    </row>
    <row r="10361" spans="36:311" x14ac:dyDescent="0.2">
      <c r="AJ10361" s="23"/>
      <c r="HH10361"/>
      <c r="IW10361" s="36"/>
      <c r="JI10361"/>
      <c r="JJ10361"/>
      <c r="KX10361" s="23"/>
      <c r="KY10361" s="23"/>
    </row>
    <row r="10362" spans="36:311" x14ac:dyDescent="0.2">
      <c r="AJ10362" s="23"/>
      <c r="HH10362"/>
      <c r="IW10362" s="36"/>
      <c r="JI10362"/>
      <c r="JJ10362"/>
      <c r="KX10362" s="23"/>
      <c r="KY10362" s="23"/>
    </row>
    <row r="10363" spans="36:311" x14ac:dyDescent="0.2">
      <c r="AJ10363" s="23"/>
      <c r="HH10363"/>
      <c r="IW10363" s="36"/>
      <c r="JI10363"/>
      <c r="JJ10363"/>
      <c r="KX10363" s="23"/>
      <c r="KY10363" s="23"/>
    </row>
    <row r="10364" spans="36:311" x14ac:dyDescent="0.2">
      <c r="AJ10364" s="23"/>
      <c r="HH10364"/>
      <c r="IW10364" s="36"/>
      <c r="JI10364"/>
      <c r="JJ10364"/>
      <c r="KX10364" s="23"/>
      <c r="KY10364" s="23"/>
    </row>
    <row r="10365" spans="36:311" x14ac:dyDescent="0.2">
      <c r="AJ10365" s="23"/>
      <c r="HH10365"/>
      <c r="IW10365" s="36"/>
      <c r="JI10365"/>
      <c r="JJ10365"/>
      <c r="KX10365" s="23"/>
      <c r="KY10365" s="23"/>
    </row>
    <row r="10366" spans="36:311" x14ac:dyDescent="0.2">
      <c r="AJ10366" s="23"/>
      <c r="HH10366"/>
      <c r="IW10366" s="36"/>
      <c r="JI10366"/>
      <c r="JJ10366"/>
      <c r="KX10366" s="23"/>
      <c r="KY10366" s="23"/>
    </row>
    <row r="10367" spans="36:311" x14ac:dyDescent="0.2">
      <c r="AJ10367" s="23"/>
      <c r="HH10367"/>
      <c r="IW10367" s="36"/>
      <c r="JI10367"/>
      <c r="JJ10367"/>
      <c r="KX10367" s="23"/>
      <c r="KY10367" s="23"/>
    </row>
    <row r="10368" spans="36:311" x14ac:dyDescent="0.2">
      <c r="AJ10368" s="23"/>
      <c r="HH10368"/>
      <c r="IW10368" s="36"/>
      <c r="JI10368"/>
      <c r="JJ10368"/>
      <c r="KX10368" s="23"/>
      <c r="KY10368" s="23"/>
    </row>
    <row r="10369" spans="36:311" x14ac:dyDescent="0.2">
      <c r="AJ10369" s="23"/>
      <c r="HH10369"/>
      <c r="IW10369" s="36"/>
      <c r="JI10369"/>
      <c r="JJ10369"/>
      <c r="KX10369" s="23"/>
      <c r="KY10369" s="23"/>
    </row>
    <row r="10370" spans="36:311" x14ac:dyDescent="0.2">
      <c r="AJ10370" s="23"/>
      <c r="HH10370"/>
      <c r="IW10370" s="36"/>
      <c r="JI10370"/>
      <c r="JJ10370"/>
      <c r="KX10370" s="23"/>
      <c r="KY10370" s="23"/>
    </row>
    <row r="10371" spans="36:311" x14ac:dyDescent="0.2">
      <c r="AJ10371" s="23"/>
      <c r="HH10371"/>
      <c r="IW10371" s="36"/>
      <c r="JI10371"/>
      <c r="JJ10371"/>
      <c r="KX10371" s="23"/>
      <c r="KY10371" s="23"/>
    </row>
    <row r="10372" spans="36:311" x14ac:dyDescent="0.2">
      <c r="AJ10372" s="23"/>
      <c r="HH10372"/>
      <c r="IW10372" s="36"/>
      <c r="JI10372"/>
      <c r="JJ10372"/>
      <c r="KX10372" s="23"/>
      <c r="KY10372" s="23"/>
    </row>
    <row r="10373" spans="36:311" x14ac:dyDescent="0.2">
      <c r="AJ10373" s="23"/>
      <c r="HH10373"/>
      <c r="IW10373" s="36"/>
      <c r="JI10373"/>
      <c r="JJ10373"/>
      <c r="KX10373" s="23"/>
      <c r="KY10373" s="23"/>
    </row>
    <row r="10374" spans="36:311" x14ac:dyDescent="0.2">
      <c r="AJ10374" s="23"/>
      <c r="HH10374"/>
      <c r="IW10374" s="36"/>
      <c r="JI10374"/>
      <c r="JJ10374"/>
      <c r="KX10374" s="23"/>
      <c r="KY10374" s="23"/>
    </row>
    <row r="10375" spans="36:311" x14ac:dyDescent="0.2">
      <c r="AJ10375" s="23"/>
      <c r="HH10375"/>
      <c r="IW10375" s="36"/>
      <c r="JI10375"/>
      <c r="JJ10375"/>
      <c r="KX10375" s="23"/>
      <c r="KY10375" s="23"/>
    </row>
    <row r="10376" spans="36:311" x14ac:dyDescent="0.2">
      <c r="AJ10376" s="23"/>
      <c r="HH10376"/>
      <c r="IW10376" s="36"/>
      <c r="JI10376"/>
      <c r="JJ10376"/>
      <c r="KX10376" s="23"/>
      <c r="KY10376" s="23"/>
    </row>
    <row r="10377" spans="36:311" x14ac:dyDescent="0.2">
      <c r="AJ10377" s="23"/>
      <c r="HH10377"/>
      <c r="IW10377" s="36"/>
      <c r="JI10377"/>
      <c r="JJ10377"/>
      <c r="KX10377" s="23"/>
      <c r="KY10377" s="23"/>
    </row>
    <row r="10378" spans="36:311" x14ac:dyDescent="0.2">
      <c r="AJ10378" s="23"/>
      <c r="HH10378"/>
      <c r="IW10378" s="36"/>
      <c r="JI10378"/>
      <c r="JJ10378"/>
      <c r="KX10378" s="23"/>
      <c r="KY10378" s="23"/>
    </row>
    <row r="10379" spans="36:311" x14ac:dyDescent="0.2">
      <c r="AJ10379" s="23"/>
      <c r="HH10379"/>
      <c r="IW10379" s="36"/>
      <c r="JI10379"/>
      <c r="JJ10379"/>
      <c r="KX10379" s="23"/>
      <c r="KY10379" s="23"/>
    </row>
    <row r="10380" spans="36:311" x14ac:dyDescent="0.2">
      <c r="AJ10380" s="23"/>
      <c r="HH10380"/>
      <c r="IW10380" s="36"/>
      <c r="JI10380"/>
      <c r="JJ10380"/>
      <c r="KX10380" s="23"/>
      <c r="KY10380" s="23"/>
    </row>
    <row r="10381" spans="36:311" x14ac:dyDescent="0.2">
      <c r="AJ10381" s="23"/>
      <c r="HH10381"/>
      <c r="IW10381" s="36"/>
      <c r="JI10381"/>
      <c r="JJ10381"/>
      <c r="KX10381" s="23"/>
      <c r="KY10381" s="23"/>
    </row>
    <row r="10382" spans="36:311" x14ac:dyDescent="0.2">
      <c r="AJ10382" s="23"/>
      <c r="HH10382"/>
      <c r="IW10382" s="36"/>
      <c r="JI10382"/>
      <c r="JJ10382"/>
      <c r="KX10382" s="23"/>
      <c r="KY10382" s="23"/>
    </row>
    <row r="10383" spans="36:311" x14ac:dyDescent="0.2">
      <c r="AJ10383" s="23"/>
      <c r="HH10383"/>
      <c r="IW10383" s="36"/>
      <c r="JI10383"/>
      <c r="JJ10383"/>
      <c r="KX10383" s="23"/>
      <c r="KY10383" s="23"/>
    </row>
    <row r="10384" spans="36:311" x14ac:dyDescent="0.2">
      <c r="AJ10384" s="23"/>
      <c r="HH10384"/>
      <c r="IW10384" s="36"/>
      <c r="JI10384"/>
      <c r="JJ10384"/>
      <c r="KX10384" s="23"/>
      <c r="KY10384" s="23"/>
    </row>
    <row r="10385" spans="36:311" x14ac:dyDescent="0.2">
      <c r="AJ10385" s="23"/>
      <c r="HH10385"/>
      <c r="IW10385" s="36"/>
      <c r="JI10385"/>
      <c r="JJ10385"/>
      <c r="KX10385" s="23"/>
      <c r="KY10385" s="23"/>
    </row>
    <row r="10386" spans="36:311" x14ac:dyDescent="0.2">
      <c r="AJ10386" s="23"/>
      <c r="HH10386"/>
      <c r="IW10386" s="36"/>
      <c r="JI10386"/>
      <c r="JJ10386"/>
      <c r="KX10386" s="23"/>
      <c r="KY10386" s="23"/>
    </row>
    <row r="10387" spans="36:311" x14ac:dyDescent="0.2">
      <c r="AJ10387" s="23"/>
      <c r="HH10387"/>
      <c r="IW10387" s="36"/>
      <c r="JI10387"/>
      <c r="JJ10387"/>
      <c r="KX10387" s="23"/>
      <c r="KY10387" s="23"/>
    </row>
    <row r="10388" spans="36:311" x14ac:dyDescent="0.2">
      <c r="AJ10388" s="23"/>
      <c r="HH10388"/>
      <c r="IW10388" s="36"/>
      <c r="JI10388"/>
      <c r="JJ10388"/>
      <c r="KX10388" s="23"/>
      <c r="KY10388" s="23"/>
    </row>
    <row r="10389" spans="36:311" x14ac:dyDescent="0.2">
      <c r="AJ10389" s="23"/>
      <c r="HH10389"/>
      <c r="IW10389" s="36"/>
      <c r="JI10389"/>
      <c r="JJ10389"/>
      <c r="KX10389" s="23"/>
      <c r="KY10389" s="23"/>
    </row>
    <row r="10390" spans="36:311" x14ac:dyDescent="0.2">
      <c r="AJ10390" s="23"/>
      <c r="HH10390"/>
      <c r="IW10390" s="36"/>
      <c r="JI10390"/>
      <c r="JJ10390"/>
      <c r="KX10390" s="23"/>
      <c r="KY10390" s="23"/>
    </row>
    <row r="10391" spans="36:311" x14ac:dyDescent="0.2">
      <c r="AJ10391" s="23"/>
      <c r="HH10391"/>
      <c r="IW10391" s="36"/>
      <c r="JI10391"/>
      <c r="JJ10391"/>
      <c r="KX10391" s="23"/>
      <c r="KY10391" s="23"/>
    </row>
    <row r="10392" spans="36:311" x14ac:dyDescent="0.2">
      <c r="AJ10392" s="23"/>
      <c r="HH10392"/>
      <c r="IW10392" s="36"/>
      <c r="JI10392"/>
      <c r="JJ10392"/>
      <c r="KX10392" s="23"/>
      <c r="KY10392" s="23"/>
    </row>
    <row r="10393" spans="36:311" x14ac:dyDescent="0.2">
      <c r="AJ10393" s="23"/>
      <c r="HH10393"/>
      <c r="IW10393" s="36"/>
      <c r="JI10393"/>
      <c r="JJ10393"/>
      <c r="KX10393" s="23"/>
      <c r="KY10393" s="23"/>
    </row>
    <row r="10394" spans="36:311" x14ac:dyDescent="0.2">
      <c r="AJ10394" s="23"/>
      <c r="HH10394"/>
      <c r="IW10394" s="36"/>
      <c r="JI10394"/>
      <c r="JJ10394"/>
      <c r="KX10394" s="23"/>
      <c r="KY10394" s="23"/>
    </row>
    <row r="10395" spans="36:311" x14ac:dyDescent="0.2">
      <c r="AJ10395" s="23"/>
      <c r="HH10395"/>
      <c r="IW10395" s="36"/>
      <c r="JI10395"/>
      <c r="JJ10395"/>
      <c r="KX10395" s="23"/>
      <c r="KY10395" s="23"/>
    </row>
    <row r="10396" spans="36:311" x14ac:dyDescent="0.2">
      <c r="AJ10396" s="23"/>
      <c r="HH10396"/>
      <c r="IW10396" s="36"/>
      <c r="JI10396"/>
      <c r="JJ10396"/>
      <c r="KX10396" s="23"/>
      <c r="KY10396" s="23"/>
    </row>
    <row r="10397" spans="36:311" x14ac:dyDescent="0.2">
      <c r="AJ10397" s="23"/>
      <c r="HH10397"/>
      <c r="IW10397" s="36"/>
      <c r="JI10397"/>
      <c r="JJ10397"/>
      <c r="KX10397" s="23"/>
      <c r="KY10397" s="23"/>
    </row>
    <row r="10398" spans="36:311" x14ac:dyDescent="0.2">
      <c r="AJ10398" s="23"/>
      <c r="HH10398"/>
      <c r="IW10398" s="36"/>
      <c r="JI10398"/>
      <c r="JJ10398"/>
      <c r="KX10398" s="23"/>
      <c r="KY10398" s="23"/>
    </row>
    <row r="10399" spans="36:311" x14ac:dyDescent="0.2">
      <c r="AJ10399" s="23"/>
      <c r="HH10399"/>
      <c r="IW10399" s="36"/>
      <c r="JI10399"/>
      <c r="JJ10399"/>
      <c r="KX10399" s="23"/>
      <c r="KY10399" s="23"/>
    </row>
    <row r="10400" spans="36:311" x14ac:dyDescent="0.2">
      <c r="AJ10400" s="23"/>
      <c r="HH10400"/>
      <c r="IW10400" s="36"/>
      <c r="JI10400"/>
      <c r="JJ10400"/>
      <c r="KX10400" s="23"/>
      <c r="KY10400" s="23"/>
    </row>
    <row r="10401" spans="36:311" x14ac:dyDescent="0.2">
      <c r="AJ10401" s="23"/>
      <c r="HH10401"/>
      <c r="IW10401" s="36"/>
      <c r="JI10401"/>
      <c r="JJ10401"/>
      <c r="KX10401" s="23"/>
      <c r="KY10401" s="23"/>
    </row>
    <row r="10402" spans="36:311" x14ac:dyDescent="0.2">
      <c r="AJ10402" s="23"/>
      <c r="HH10402"/>
      <c r="IW10402" s="36"/>
      <c r="JI10402"/>
      <c r="JJ10402"/>
      <c r="KX10402" s="23"/>
      <c r="KY10402" s="23"/>
    </row>
    <row r="10403" spans="36:311" x14ac:dyDescent="0.2">
      <c r="AJ10403" s="23"/>
      <c r="HH10403"/>
      <c r="IW10403" s="36"/>
      <c r="JI10403"/>
      <c r="JJ10403"/>
      <c r="KX10403" s="23"/>
      <c r="KY10403" s="23"/>
    </row>
    <row r="10404" spans="36:311" x14ac:dyDescent="0.2">
      <c r="AJ10404" s="23"/>
      <c r="HH10404"/>
      <c r="IW10404" s="36"/>
      <c r="JI10404"/>
      <c r="JJ10404"/>
      <c r="KX10404" s="23"/>
      <c r="KY10404" s="23"/>
    </row>
    <row r="10405" spans="36:311" x14ac:dyDescent="0.2">
      <c r="AJ10405" s="23"/>
      <c r="HH10405"/>
      <c r="IW10405" s="36"/>
      <c r="JI10405"/>
      <c r="JJ10405"/>
      <c r="KX10405" s="23"/>
      <c r="KY10405" s="23"/>
    </row>
    <row r="10406" spans="36:311" x14ac:dyDescent="0.2">
      <c r="AJ10406" s="23"/>
      <c r="HH10406"/>
      <c r="IW10406" s="36"/>
      <c r="JI10406"/>
      <c r="JJ10406"/>
      <c r="KX10406" s="23"/>
      <c r="KY10406" s="23"/>
    </row>
    <row r="10407" spans="36:311" x14ac:dyDescent="0.2">
      <c r="AJ10407" s="23"/>
      <c r="HH10407"/>
      <c r="IW10407" s="36"/>
      <c r="JI10407"/>
      <c r="JJ10407"/>
      <c r="KX10407" s="23"/>
      <c r="KY10407" s="23"/>
    </row>
    <row r="10408" spans="36:311" x14ac:dyDescent="0.2">
      <c r="AJ10408" s="23"/>
      <c r="HH10408"/>
      <c r="IW10408" s="36"/>
      <c r="JI10408"/>
      <c r="JJ10408"/>
      <c r="KX10408" s="23"/>
      <c r="KY10408" s="23"/>
    </row>
    <row r="10409" spans="36:311" x14ac:dyDescent="0.2">
      <c r="AJ10409" s="23"/>
      <c r="HH10409"/>
      <c r="IW10409" s="36"/>
      <c r="JI10409"/>
      <c r="JJ10409"/>
      <c r="KX10409" s="23"/>
      <c r="KY10409" s="23"/>
    </row>
    <row r="10410" spans="36:311" x14ac:dyDescent="0.2">
      <c r="AJ10410" s="23"/>
      <c r="HH10410"/>
      <c r="IW10410" s="36"/>
      <c r="JI10410"/>
      <c r="JJ10410"/>
      <c r="KX10410" s="23"/>
      <c r="KY10410" s="23"/>
    </row>
    <row r="10411" spans="36:311" x14ac:dyDescent="0.2">
      <c r="AJ10411" s="23"/>
      <c r="HH10411"/>
      <c r="IW10411" s="36"/>
      <c r="JI10411"/>
      <c r="JJ10411"/>
      <c r="KX10411" s="23"/>
      <c r="KY10411" s="23"/>
    </row>
    <row r="10412" spans="36:311" x14ac:dyDescent="0.2">
      <c r="AJ10412" s="23"/>
      <c r="HH10412"/>
      <c r="IW10412" s="36"/>
      <c r="JI10412"/>
      <c r="JJ10412"/>
      <c r="KX10412" s="23"/>
      <c r="KY10412" s="23"/>
    </row>
    <row r="10413" spans="36:311" x14ac:dyDescent="0.2">
      <c r="AJ10413" s="23"/>
      <c r="HH10413"/>
      <c r="IW10413" s="36"/>
      <c r="JI10413"/>
      <c r="JJ10413"/>
      <c r="KX10413" s="23"/>
      <c r="KY10413" s="23"/>
    </row>
    <row r="10414" spans="36:311" x14ac:dyDescent="0.2">
      <c r="AJ10414" s="23"/>
      <c r="HH10414"/>
      <c r="IW10414" s="36"/>
      <c r="JI10414"/>
      <c r="JJ10414"/>
      <c r="KX10414" s="23"/>
      <c r="KY10414" s="23"/>
    </row>
    <row r="10415" spans="36:311" x14ac:dyDescent="0.2">
      <c r="AJ10415" s="23"/>
      <c r="HH10415"/>
      <c r="IW10415" s="36"/>
      <c r="JI10415"/>
      <c r="JJ10415"/>
      <c r="KX10415" s="23"/>
      <c r="KY10415" s="23"/>
    </row>
    <row r="10416" spans="36:311" x14ac:dyDescent="0.2">
      <c r="AJ10416" s="23"/>
      <c r="HH10416"/>
      <c r="IW10416" s="36"/>
      <c r="JI10416"/>
      <c r="JJ10416"/>
      <c r="KX10416" s="23"/>
      <c r="KY10416" s="23"/>
    </row>
    <row r="10417" spans="36:311" x14ac:dyDescent="0.2">
      <c r="AJ10417" s="23"/>
      <c r="HH10417"/>
      <c r="IW10417" s="36"/>
      <c r="JI10417"/>
      <c r="JJ10417"/>
      <c r="KX10417" s="23"/>
      <c r="KY10417" s="23"/>
    </row>
    <row r="10418" spans="36:311" x14ac:dyDescent="0.2">
      <c r="AJ10418" s="23"/>
      <c r="HH10418"/>
      <c r="IW10418" s="36"/>
      <c r="JI10418"/>
      <c r="JJ10418"/>
      <c r="KX10418" s="23"/>
      <c r="KY10418" s="23"/>
    </row>
    <row r="10419" spans="36:311" x14ac:dyDescent="0.2">
      <c r="AJ10419" s="23"/>
      <c r="HH10419"/>
      <c r="IW10419" s="36"/>
      <c r="JI10419"/>
      <c r="JJ10419"/>
      <c r="KX10419" s="23"/>
      <c r="KY10419" s="23"/>
    </row>
    <row r="10420" spans="36:311" x14ac:dyDescent="0.2">
      <c r="AJ10420" s="23"/>
      <c r="HH10420"/>
      <c r="IW10420" s="36"/>
      <c r="JI10420"/>
      <c r="JJ10420"/>
      <c r="KX10420" s="23"/>
      <c r="KY10420" s="23"/>
    </row>
    <row r="10421" spans="36:311" x14ac:dyDescent="0.2">
      <c r="AJ10421" s="23"/>
      <c r="HH10421"/>
      <c r="IW10421" s="36"/>
      <c r="JI10421"/>
      <c r="JJ10421"/>
      <c r="KX10421" s="23"/>
      <c r="KY10421" s="23"/>
    </row>
    <row r="10422" spans="36:311" x14ac:dyDescent="0.2">
      <c r="AJ10422" s="23"/>
      <c r="HH10422"/>
      <c r="IW10422" s="36"/>
      <c r="JI10422"/>
      <c r="JJ10422"/>
      <c r="KX10422" s="23"/>
      <c r="KY10422" s="23"/>
    </row>
    <row r="10423" spans="36:311" x14ac:dyDescent="0.2">
      <c r="AJ10423" s="23"/>
      <c r="HH10423"/>
      <c r="IW10423" s="36"/>
      <c r="JI10423"/>
      <c r="JJ10423"/>
      <c r="KX10423" s="23"/>
      <c r="KY10423" s="23"/>
    </row>
    <row r="10424" spans="36:311" x14ac:dyDescent="0.2">
      <c r="AJ10424" s="23"/>
      <c r="HH10424"/>
      <c r="IW10424" s="36"/>
      <c r="JI10424"/>
      <c r="JJ10424"/>
      <c r="KX10424" s="23"/>
      <c r="KY10424" s="23"/>
    </row>
    <row r="10425" spans="36:311" x14ac:dyDescent="0.2">
      <c r="AJ10425" s="23"/>
      <c r="HH10425"/>
      <c r="IW10425" s="36"/>
      <c r="JI10425"/>
      <c r="JJ10425"/>
      <c r="KX10425" s="23"/>
      <c r="KY10425" s="23"/>
    </row>
    <row r="10426" spans="36:311" x14ac:dyDescent="0.2">
      <c r="AJ10426" s="23"/>
      <c r="HH10426"/>
      <c r="IW10426" s="36"/>
      <c r="JI10426"/>
      <c r="JJ10426"/>
      <c r="KX10426" s="23"/>
      <c r="KY10426" s="23"/>
    </row>
    <row r="10427" spans="36:311" x14ac:dyDescent="0.2">
      <c r="AJ10427" s="23"/>
      <c r="HH10427"/>
      <c r="IW10427" s="36"/>
      <c r="JI10427"/>
      <c r="JJ10427"/>
      <c r="KX10427" s="23"/>
      <c r="KY10427" s="23"/>
    </row>
    <row r="10428" spans="36:311" x14ac:dyDescent="0.2">
      <c r="AJ10428" s="23"/>
      <c r="HH10428"/>
      <c r="IW10428" s="36"/>
      <c r="JI10428"/>
      <c r="JJ10428"/>
      <c r="KX10428" s="23"/>
      <c r="KY10428" s="23"/>
    </row>
    <row r="10429" spans="36:311" x14ac:dyDescent="0.2">
      <c r="AJ10429" s="23"/>
      <c r="HH10429"/>
      <c r="IW10429" s="36"/>
      <c r="JI10429"/>
      <c r="JJ10429"/>
      <c r="KX10429" s="23"/>
      <c r="KY10429" s="23"/>
    </row>
    <row r="10430" spans="36:311" x14ac:dyDescent="0.2">
      <c r="AJ10430" s="23"/>
      <c r="HH10430"/>
      <c r="IW10430" s="36"/>
      <c r="JI10430"/>
      <c r="JJ10430"/>
      <c r="KX10430" s="23"/>
      <c r="KY10430" s="23"/>
    </row>
    <row r="10431" spans="36:311" x14ac:dyDescent="0.2">
      <c r="AJ10431" s="23"/>
      <c r="HH10431"/>
      <c r="IW10431" s="36"/>
      <c r="JI10431"/>
      <c r="JJ10431"/>
      <c r="KX10431" s="23"/>
      <c r="KY10431" s="23"/>
    </row>
    <row r="10432" spans="36:311" x14ac:dyDescent="0.2">
      <c r="AJ10432" s="23"/>
      <c r="HH10432"/>
      <c r="IW10432" s="36"/>
      <c r="JI10432"/>
      <c r="JJ10432"/>
      <c r="KX10432" s="23"/>
      <c r="KY10432" s="23"/>
    </row>
    <row r="10433" spans="36:311" x14ac:dyDescent="0.2">
      <c r="AJ10433" s="23"/>
      <c r="HH10433"/>
      <c r="IW10433" s="36"/>
      <c r="JI10433"/>
      <c r="JJ10433"/>
      <c r="KX10433" s="23"/>
      <c r="KY10433" s="23"/>
    </row>
    <row r="10434" spans="36:311" x14ac:dyDescent="0.2">
      <c r="AJ10434" s="23"/>
      <c r="HH10434"/>
      <c r="IW10434" s="36"/>
      <c r="JI10434"/>
      <c r="JJ10434"/>
      <c r="KX10434" s="23"/>
      <c r="KY10434" s="23"/>
    </row>
    <row r="10435" spans="36:311" x14ac:dyDescent="0.2">
      <c r="AJ10435" s="23"/>
      <c r="HH10435"/>
      <c r="IW10435" s="36"/>
      <c r="JI10435"/>
      <c r="JJ10435"/>
      <c r="KX10435" s="23"/>
      <c r="KY10435" s="23"/>
    </row>
    <row r="10436" spans="36:311" x14ac:dyDescent="0.2">
      <c r="AJ10436" s="23"/>
      <c r="HH10436"/>
      <c r="IW10436" s="36"/>
      <c r="JI10436"/>
      <c r="JJ10436"/>
      <c r="KX10436" s="23"/>
      <c r="KY10436" s="23"/>
    </row>
    <row r="10437" spans="36:311" x14ac:dyDescent="0.2">
      <c r="AJ10437" s="23"/>
      <c r="HH10437"/>
      <c r="IW10437" s="36"/>
      <c r="JI10437"/>
      <c r="JJ10437"/>
      <c r="KX10437" s="23"/>
      <c r="KY10437" s="23"/>
    </row>
    <row r="10438" spans="36:311" x14ac:dyDescent="0.2">
      <c r="AJ10438" s="23"/>
      <c r="HH10438"/>
      <c r="IW10438" s="36"/>
      <c r="JI10438"/>
      <c r="JJ10438"/>
      <c r="KX10438" s="23"/>
      <c r="KY10438" s="23"/>
    </row>
    <row r="10439" spans="36:311" x14ac:dyDescent="0.2">
      <c r="AJ10439" s="23"/>
      <c r="HH10439"/>
      <c r="IW10439" s="36"/>
      <c r="JI10439"/>
      <c r="JJ10439"/>
      <c r="KX10439" s="23"/>
      <c r="KY10439" s="23"/>
    </row>
    <row r="10440" spans="36:311" x14ac:dyDescent="0.2">
      <c r="AJ10440" s="23"/>
      <c r="HH10440"/>
      <c r="IW10440" s="36"/>
      <c r="JI10440"/>
      <c r="JJ10440"/>
      <c r="KX10440" s="23"/>
      <c r="KY10440" s="23"/>
    </row>
    <row r="10441" spans="36:311" x14ac:dyDescent="0.2">
      <c r="AJ10441" s="23"/>
      <c r="HH10441"/>
      <c r="IW10441" s="36"/>
      <c r="JI10441"/>
      <c r="JJ10441"/>
      <c r="KX10441" s="23"/>
      <c r="KY10441" s="23"/>
    </row>
    <row r="10442" spans="36:311" x14ac:dyDescent="0.2">
      <c r="AJ10442" s="23"/>
      <c r="HH10442"/>
      <c r="IW10442" s="36"/>
      <c r="JI10442"/>
      <c r="JJ10442"/>
      <c r="KX10442" s="23"/>
      <c r="KY10442" s="23"/>
    </row>
    <row r="10443" spans="36:311" x14ac:dyDescent="0.2">
      <c r="AJ10443" s="23"/>
      <c r="HH10443"/>
      <c r="IW10443" s="36"/>
      <c r="JI10443"/>
      <c r="JJ10443"/>
      <c r="KX10443" s="23"/>
      <c r="KY10443" s="23"/>
    </row>
    <row r="10444" spans="36:311" x14ac:dyDescent="0.2">
      <c r="AJ10444" s="23"/>
      <c r="HH10444"/>
      <c r="IW10444" s="36"/>
      <c r="JI10444"/>
      <c r="JJ10444"/>
      <c r="KX10444" s="23"/>
      <c r="KY10444" s="23"/>
    </row>
    <row r="10445" spans="36:311" x14ac:dyDescent="0.2">
      <c r="AJ10445" s="23"/>
      <c r="HH10445"/>
      <c r="IW10445" s="36"/>
      <c r="JI10445"/>
      <c r="JJ10445"/>
      <c r="KX10445" s="23"/>
      <c r="KY10445" s="23"/>
    </row>
    <row r="10446" spans="36:311" x14ac:dyDescent="0.2">
      <c r="AJ10446" s="23"/>
      <c r="HH10446"/>
      <c r="IW10446" s="36"/>
      <c r="JI10446"/>
      <c r="JJ10446"/>
      <c r="KX10446" s="23"/>
      <c r="KY10446" s="23"/>
    </row>
    <row r="10447" spans="36:311" x14ac:dyDescent="0.2">
      <c r="AJ10447" s="23"/>
      <c r="HH10447"/>
      <c r="IW10447" s="36"/>
      <c r="JI10447"/>
      <c r="JJ10447"/>
      <c r="KX10447" s="23"/>
      <c r="KY10447" s="23"/>
    </row>
    <row r="10448" spans="36:311" x14ac:dyDescent="0.2">
      <c r="AJ10448" s="23"/>
      <c r="HH10448"/>
      <c r="IW10448" s="36"/>
      <c r="JI10448"/>
      <c r="JJ10448"/>
      <c r="KX10448" s="23"/>
      <c r="KY10448" s="23"/>
    </row>
    <row r="10449" spans="36:311" x14ac:dyDescent="0.2">
      <c r="AJ10449" s="23"/>
      <c r="HH10449"/>
      <c r="IW10449" s="36"/>
      <c r="JI10449"/>
      <c r="JJ10449"/>
      <c r="KX10449" s="23"/>
      <c r="KY10449" s="23"/>
    </row>
    <row r="10450" spans="36:311" x14ac:dyDescent="0.2">
      <c r="AJ10450" s="23"/>
      <c r="HH10450"/>
      <c r="IW10450" s="36"/>
      <c r="JI10450"/>
      <c r="JJ10450"/>
      <c r="KX10450" s="23"/>
      <c r="KY10450" s="23"/>
    </row>
    <row r="10451" spans="36:311" x14ac:dyDescent="0.2">
      <c r="AJ10451" s="23"/>
      <c r="HH10451"/>
      <c r="IW10451" s="36"/>
      <c r="JI10451"/>
      <c r="JJ10451"/>
      <c r="KX10451" s="23"/>
      <c r="KY10451" s="23"/>
    </row>
    <row r="10452" spans="36:311" x14ac:dyDescent="0.2">
      <c r="AJ10452" s="23"/>
      <c r="HH10452"/>
      <c r="IW10452" s="36"/>
      <c r="JI10452"/>
      <c r="JJ10452"/>
      <c r="KX10452" s="23"/>
      <c r="KY10452" s="23"/>
    </row>
    <row r="10453" spans="36:311" x14ac:dyDescent="0.2">
      <c r="AJ10453" s="23"/>
      <c r="HH10453"/>
      <c r="IW10453" s="36"/>
      <c r="JI10453"/>
      <c r="JJ10453"/>
      <c r="KX10453" s="23"/>
      <c r="KY10453" s="23"/>
    </row>
    <row r="10454" spans="36:311" x14ac:dyDescent="0.2">
      <c r="AJ10454" s="23"/>
      <c r="HH10454"/>
      <c r="IW10454" s="36"/>
      <c r="JI10454"/>
      <c r="JJ10454"/>
      <c r="KX10454" s="23"/>
      <c r="KY10454" s="23"/>
    </row>
    <row r="10455" spans="36:311" x14ac:dyDescent="0.2">
      <c r="AJ10455" s="23"/>
      <c r="HH10455"/>
      <c r="IW10455" s="36"/>
      <c r="JI10455"/>
      <c r="JJ10455"/>
      <c r="KX10455" s="23"/>
      <c r="KY10455" s="23"/>
    </row>
    <row r="10456" spans="36:311" x14ac:dyDescent="0.2">
      <c r="AJ10456" s="23"/>
      <c r="HH10456"/>
      <c r="IW10456" s="36"/>
      <c r="JI10456"/>
      <c r="JJ10456"/>
      <c r="KX10456" s="23"/>
      <c r="KY10456" s="23"/>
    </row>
    <row r="10457" spans="36:311" x14ac:dyDescent="0.2">
      <c r="AJ10457" s="23"/>
      <c r="HH10457"/>
      <c r="IW10457" s="36"/>
      <c r="JI10457"/>
      <c r="JJ10457"/>
      <c r="KX10457" s="23"/>
      <c r="KY10457" s="23"/>
    </row>
    <row r="10458" spans="36:311" x14ac:dyDescent="0.2">
      <c r="AJ10458" s="23"/>
      <c r="HH10458"/>
      <c r="IW10458" s="36"/>
      <c r="JI10458"/>
      <c r="JJ10458"/>
      <c r="KX10458" s="23"/>
      <c r="KY10458" s="23"/>
    </row>
    <row r="10459" spans="36:311" x14ac:dyDescent="0.2">
      <c r="AJ10459" s="23"/>
      <c r="HH10459"/>
      <c r="IW10459" s="36"/>
      <c r="JI10459"/>
      <c r="JJ10459"/>
      <c r="KX10459" s="23"/>
      <c r="KY10459" s="23"/>
    </row>
    <row r="10460" spans="36:311" x14ac:dyDescent="0.2">
      <c r="AJ10460" s="23"/>
      <c r="HH10460"/>
      <c r="IW10460" s="36"/>
      <c r="JI10460"/>
      <c r="JJ10460"/>
      <c r="KX10460" s="23"/>
      <c r="KY10460" s="23"/>
    </row>
    <row r="10461" spans="36:311" x14ac:dyDescent="0.2">
      <c r="AJ10461" s="23"/>
      <c r="HH10461"/>
      <c r="IW10461" s="36"/>
      <c r="JI10461"/>
      <c r="JJ10461"/>
      <c r="KX10461" s="23"/>
      <c r="KY10461" s="23"/>
    </row>
    <row r="10462" spans="36:311" x14ac:dyDescent="0.2">
      <c r="AJ10462" s="23"/>
      <c r="HH10462"/>
      <c r="IW10462" s="36"/>
      <c r="JI10462"/>
      <c r="JJ10462"/>
      <c r="KX10462" s="23"/>
      <c r="KY10462" s="23"/>
    </row>
    <row r="10463" spans="36:311" x14ac:dyDescent="0.2">
      <c r="AJ10463" s="23"/>
      <c r="HH10463"/>
      <c r="IW10463" s="36"/>
      <c r="JI10463"/>
      <c r="JJ10463"/>
      <c r="KX10463" s="23"/>
      <c r="KY10463" s="23"/>
    </row>
    <row r="10464" spans="36:311" x14ac:dyDescent="0.2">
      <c r="AJ10464" s="23"/>
      <c r="HH10464"/>
      <c r="IW10464" s="36"/>
      <c r="JI10464"/>
      <c r="JJ10464"/>
      <c r="KX10464" s="23"/>
      <c r="KY10464" s="23"/>
    </row>
    <row r="10465" spans="36:311" x14ac:dyDescent="0.2">
      <c r="AJ10465" s="23"/>
      <c r="HH10465"/>
      <c r="IW10465" s="36"/>
      <c r="JI10465"/>
      <c r="JJ10465"/>
      <c r="KX10465" s="23"/>
      <c r="KY10465" s="23"/>
    </row>
    <row r="10466" spans="36:311" x14ac:dyDescent="0.2">
      <c r="AJ10466" s="23"/>
      <c r="HH10466"/>
      <c r="IW10466" s="36"/>
      <c r="JI10466"/>
      <c r="JJ10466"/>
      <c r="KX10466" s="23"/>
      <c r="KY10466" s="23"/>
    </row>
    <row r="10467" spans="36:311" x14ac:dyDescent="0.2">
      <c r="AJ10467" s="23"/>
      <c r="HH10467"/>
      <c r="IW10467" s="36"/>
      <c r="JI10467"/>
      <c r="JJ10467"/>
      <c r="KX10467" s="23"/>
      <c r="KY10467" s="23"/>
    </row>
    <row r="10468" spans="36:311" x14ac:dyDescent="0.2">
      <c r="AJ10468" s="23"/>
      <c r="HH10468"/>
      <c r="IW10468" s="36"/>
      <c r="JI10468"/>
      <c r="JJ10468"/>
      <c r="KX10468" s="23"/>
      <c r="KY10468" s="23"/>
    </row>
    <row r="10469" spans="36:311" x14ac:dyDescent="0.2">
      <c r="AJ10469" s="23"/>
      <c r="HH10469"/>
      <c r="IW10469" s="36"/>
      <c r="JI10469"/>
      <c r="JJ10469"/>
      <c r="KX10469" s="23"/>
      <c r="KY10469" s="23"/>
    </row>
    <row r="10470" spans="36:311" x14ac:dyDescent="0.2">
      <c r="AJ10470" s="23"/>
      <c r="HH10470"/>
      <c r="IW10470" s="36"/>
      <c r="JI10470"/>
      <c r="JJ10470"/>
      <c r="KX10470" s="23"/>
      <c r="KY10470" s="23"/>
    </row>
    <row r="10471" spans="36:311" x14ac:dyDescent="0.2">
      <c r="AJ10471" s="23"/>
      <c r="HH10471"/>
      <c r="IW10471" s="36"/>
      <c r="JI10471"/>
      <c r="JJ10471"/>
      <c r="KX10471" s="23"/>
      <c r="KY10471" s="23"/>
    </row>
    <row r="10472" spans="36:311" x14ac:dyDescent="0.2">
      <c r="AJ10472" s="23"/>
      <c r="HH10472"/>
      <c r="IW10472" s="36"/>
      <c r="JI10472"/>
      <c r="JJ10472"/>
      <c r="KX10472" s="23"/>
      <c r="KY10472" s="23"/>
    </row>
    <row r="10473" spans="36:311" x14ac:dyDescent="0.2">
      <c r="AJ10473" s="23"/>
      <c r="HH10473"/>
      <c r="IW10473" s="36"/>
      <c r="JI10473"/>
      <c r="JJ10473"/>
      <c r="KX10473" s="23"/>
      <c r="KY10473" s="23"/>
    </row>
    <row r="10474" spans="36:311" x14ac:dyDescent="0.2">
      <c r="AJ10474" s="23"/>
      <c r="HH10474"/>
      <c r="IW10474" s="36"/>
      <c r="JI10474"/>
      <c r="JJ10474"/>
      <c r="KX10474" s="23"/>
      <c r="KY10474" s="23"/>
    </row>
    <row r="10475" spans="36:311" x14ac:dyDescent="0.2">
      <c r="AJ10475" s="23"/>
      <c r="HH10475"/>
      <c r="IW10475" s="36"/>
      <c r="JI10475"/>
      <c r="JJ10475"/>
      <c r="KX10475" s="23"/>
      <c r="KY10475" s="23"/>
    </row>
    <row r="10476" spans="36:311" x14ac:dyDescent="0.2">
      <c r="AJ10476" s="23"/>
      <c r="HH10476"/>
      <c r="IW10476" s="36"/>
      <c r="JI10476"/>
      <c r="JJ10476"/>
      <c r="KX10476" s="23"/>
      <c r="KY10476" s="23"/>
    </row>
    <row r="10477" spans="36:311" x14ac:dyDescent="0.2">
      <c r="AJ10477" s="23"/>
      <c r="HH10477"/>
      <c r="IW10477" s="36"/>
      <c r="JI10477"/>
      <c r="JJ10477"/>
      <c r="KX10477" s="23"/>
      <c r="KY10477" s="23"/>
    </row>
    <row r="10478" spans="36:311" x14ac:dyDescent="0.2">
      <c r="AJ10478" s="23"/>
      <c r="HH10478"/>
      <c r="IW10478" s="36"/>
      <c r="JI10478"/>
      <c r="JJ10478"/>
      <c r="KX10478" s="23"/>
      <c r="KY10478" s="23"/>
    </row>
    <row r="10479" spans="36:311" x14ac:dyDescent="0.2">
      <c r="AJ10479" s="23"/>
      <c r="HH10479"/>
      <c r="IW10479" s="36"/>
      <c r="JI10479"/>
      <c r="JJ10479"/>
      <c r="KX10479" s="23"/>
      <c r="KY10479" s="23"/>
    </row>
    <row r="10480" spans="36:311" x14ac:dyDescent="0.2">
      <c r="AJ10480" s="23"/>
      <c r="HH10480"/>
      <c r="IW10480" s="36"/>
      <c r="JI10480"/>
      <c r="JJ10480"/>
      <c r="KX10480" s="23"/>
      <c r="KY10480" s="23"/>
    </row>
    <row r="10481" spans="36:311" x14ac:dyDescent="0.2">
      <c r="AJ10481" s="23"/>
      <c r="HH10481"/>
      <c r="IW10481" s="36"/>
      <c r="JI10481"/>
      <c r="JJ10481"/>
      <c r="KX10481" s="23"/>
      <c r="KY10481" s="23"/>
    </row>
    <row r="10482" spans="36:311" x14ac:dyDescent="0.2">
      <c r="AJ10482" s="23"/>
      <c r="HH10482"/>
      <c r="IW10482" s="36"/>
      <c r="JI10482"/>
      <c r="JJ10482"/>
      <c r="KX10482" s="23"/>
      <c r="KY10482" s="23"/>
    </row>
    <row r="10483" spans="36:311" x14ac:dyDescent="0.2">
      <c r="AJ10483" s="23"/>
      <c r="HH10483"/>
      <c r="IW10483" s="36"/>
      <c r="JI10483"/>
      <c r="JJ10483"/>
      <c r="KX10483" s="23"/>
      <c r="KY10483" s="23"/>
    </row>
    <row r="10484" spans="36:311" x14ac:dyDescent="0.2">
      <c r="AJ10484" s="23"/>
      <c r="HH10484"/>
      <c r="IW10484" s="36"/>
      <c r="JI10484"/>
      <c r="JJ10484"/>
      <c r="KX10484" s="23"/>
      <c r="KY10484" s="23"/>
    </row>
    <row r="10485" spans="36:311" x14ac:dyDescent="0.2">
      <c r="AJ10485" s="23"/>
      <c r="HH10485"/>
      <c r="IW10485" s="36"/>
      <c r="JI10485"/>
      <c r="JJ10485"/>
      <c r="KX10485" s="23"/>
      <c r="KY10485" s="23"/>
    </row>
    <row r="10486" spans="36:311" x14ac:dyDescent="0.2">
      <c r="AJ10486" s="23"/>
      <c r="HH10486"/>
      <c r="IW10486" s="36"/>
      <c r="JI10486"/>
      <c r="JJ10486"/>
      <c r="KX10486" s="23"/>
      <c r="KY10486" s="23"/>
    </row>
    <row r="10487" spans="36:311" x14ac:dyDescent="0.2">
      <c r="AJ10487" s="23"/>
      <c r="HH10487"/>
      <c r="IW10487" s="36"/>
      <c r="JI10487"/>
      <c r="JJ10487"/>
      <c r="KX10487" s="23"/>
      <c r="KY10487" s="23"/>
    </row>
    <row r="10488" spans="36:311" x14ac:dyDescent="0.2">
      <c r="AJ10488" s="23"/>
      <c r="HH10488"/>
      <c r="IW10488" s="36"/>
      <c r="JI10488"/>
      <c r="JJ10488"/>
      <c r="KX10488" s="23"/>
      <c r="KY10488" s="23"/>
    </row>
    <row r="10489" spans="36:311" x14ac:dyDescent="0.2">
      <c r="AJ10489" s="23"/>
      <c r="HH10489"/>
      <c r="IW10489" s="36"/>
      <c r="JI10489"/>
      <c r="JJ10489"/>
      <c r="KX10489" s="23"/>
      <c r="KY10489" s="23"/>
    </row>
    <row r="10490" spans="36:311" x14ac:dyDescent="0.2">
      <c r="AJ10490" s="23"/>
      <c r="HH10490"/>
      <c r="IW10490" s="36"/>
      <c r="JI10490"/>
      <c r="JJ10490"/>
      <c r="KX10490" s="23"/>
      <c r="KY10490" s="23"/>
    </row>
    <row r="10491" spans="36:311" x14ac:dyDescent="0.2">
      <c r="AJ10491" s="23"/>
      <c r="HH10491"/>
      <c r="IW10491" s="36"/>
      <c r="JI10491"/>
      <c r="JJ10491"/>
      <c r="KX10491" s="23"/>
      <c r="KY10491" s="23"/>
    </row>
    <row r="10492" spans="36:311" x14ac:dyDescent="0.2">
      <c r="AJ10492" s="23"/>
      <c r="HH10492"/>
      <c r="IW10492" s="36"/>
      <c r="JI10492"/>
      <c r="JJ10492"/>
      <c r="KX10492" s="23"/>
      <c r="KY10492" s="23"/>
    </row>
    <row r="10493" spans="36:311" x14ac:dyDescent="0.2">
      <c r="AJ10493" s="23"/>
      <c r="HH10493"/>
      <c r="IW10493" s="36"/>
      <c r="JI10493"/>
      <c r="JJ10493"/>
      <c r="KX10493" s="23"/>
      <c r="KY10493" s="23"/>
    </row>
    <row r="10494" spans="36:311" x14ac:dyDescent="0.2">
      <c r="AJ10494" s="23"/>
      <c r="HH10494"/>
      <c r="IW10494" s="36"/>
      <c r="JI10494"/>
      <c r="JJ10494"/>
      <c r="KX10494" s="23"/>
      <c r="KY10494" s="23"/>
    </row>
    <row r="10495" spans="36:311" x14ac:dyDescent="0.2">
      <c r="AJ10495" s="23"/>
      <c r="HH10495"/>
      <c r="IW10495" s="36"/>
      <c r="JI10495"/>
      <c r="JJ10495"/>
      <c r="KX10495" s="23"/>
      <c r="KY10495" s="23"/>
    </row>
    <row r="10496" spans="36:311" x14ac:dyDescent="0.2">
      <c r="AJ10496" s="23"/>
      <c r="HH10496"/>
      <c r="IW10496" s="36"/>
      <c r="JI10496"/>
      <c r="JJ10496"/>
      <c r="KX10496" s="23"/>
      <c r="KY10496" s="23"/>
    </row>
    <row r="10497" spans="36:311" x14ac:dyDescent="0.2">
      <c r="AJ10497" s="23"/>
      <c r="HH10497"/>
      <c r="IW10497" s="36"/>
      <c r="JI10497"/>
      <c r="JJ10497"/>
      <c r="KX10497" s="23"/>
      <c r="KY10497" s="23"/>
    </row>
    <row r="10498" spans="36:311" x14ac:dyDescent="0.2">
      <c r="AJ10498" s="23"/>
      <c r="HH10498"/>
      <c r="IW10498" s="36"/>
      <c r="JI10498"/>
      <c r="JJ10498"/>
      <c r="KX10498" s="23"/>
      <c r="KY10498" s="23"/>
    </row>
    <row r="10499" spans="36:311" x14ac:dyDescent="0.2">
      <c r="AJ10499" s="23"/>
      <c r="HH10499"/>
      <c r="IW10499" s="36"/>
      <c r="JI10499"/>
      <c r="JJ10499"/>
      <c r="KX10499" s="23"/>
      <c r="KY10499" s="23"/>
    </row>
    <row r="10500" spans="36:311" x14ac:dyDescent="0.2">
      <c r="AJ10500" s="23"/>
      <c r="HH10500"/>
      <c r="IW10500" s="36"/>
      <c r="JI10500"/>
      <c r="JJ10500"/>
      <c r="KX10500" s="23"/>
      <c r="KY10500" s="23"/>
    </row>
    <row r="10501" spans="36:311" x14ac:dyDescent="0.2">
      <c r="AJ10501" s="23"/>
      <c r="HH10501"/>
      <c r="IW10501" s="36"/>
      <c r="JI10501"/>
      <c r="JJ10501"/>
      <c r="KX10501" s="23"/>
      <c r="KY10501" s="23"/>
    </row>
    <row r="10502" spans="36:311" x14ac:dyDescent="0.2">
      <c r="AJ10502" s="23"/>
      <c r="HH10502"/>
      <c r="IW10502" s="36"/>
      <c r="JI10502"/>
      <c r="JJ10502"/>
      <c r="KX10502" s="23"/>
      <c r="KY10502" s="23"/>
    </row>
    <row r="10503" spans="36:311" x14ac:dyDescent="0.2">
      <c r="AJ10503" s="23"/>
      <c r="HH10503"/>
      <c r="IW10503" s="36"/>
      <c r="JI10503"/>
      <c r="JJ10503"/>
      <c r="KX10503" s="23"/>
      <c r="KY10503" s="23"/>
    </row>
    <row r="10504" spans="36:311" x14ac:dyDescent="0.2">
      <c r="AJ10504" s="23"/>
      <c r="HH10504"/>
      <c r="IW10504" s="36"/>
      <c r="JI10504"/>
      <c r="JJ10504"/>
      <c r="KX10504" s="23"/>
      <c r="KY10504" s="23"/>
    </row>
    <row r="10505" spans="36:311" x14ac:dyDescent="0.2">
      <c r="AJ10505" s="23"/>
      <c r="HH10505"/>
      <c r="IW10505" s="36"/>
      <c r="JI10505"/>
      <c r="JJ10505"/>
      <c r="KX10505" s="23"/>
      <c r="KY10505" s="23"/>
    </row>
    <row r="10506" spans="36:311" x14ac:dyDescent="0.2">
      <c r="AJ10506" s="23"/>
      <c r="HH10506"/>
      <c r="IW10506" s="36"/>
      <c r="JI10506"/>
      <c r="JJ10506"/>
      <c r="KX10506" s="23"/>
      <c r="KY10506" s="23"/>
    </row>
    <row r="10507" spans="36:311" x14ac:dyDescent="0.2">
      <c r="AJ10507" s="23"/>
      <c r="HH10507"/>
      <c r="IW10507" s="36"/>
      <c r="JI10507"/>
      <c r="JJ10507"/>
      <c r="KX10507" s="23"/>
      <c r="KY10507" s="23"/>
    </row>
    <row r="10508" spans="36:311" x14ac:dyDescent="0.2">
      <c r="AJ10508" s="23"/>
      <c r="HH10508"/>
      <c r="IW10508" s="36"/>
      <c r="JI10508"/>
      <c r="JJ10508"/>
      <c r="KX10508" s="23"/>
      <c r="KY10508" s="23"/>
    </row>
    <row r="10509" spans="36:311" x14ac:dyDescent="0.2">
      <c r="AJ10509" s="23"/>
      <c r="HH10509"/>
      <c r="IW10509" s="36"/>
      <c r="JI10509"/>
      <c r="JJ10509"/>
      <c r="KX10509" s="23"/>
      <c r="KY10509" s="23"/>
    </row>
    <row r="10510" spans="36:311" x14ac:dyDescent="0.2">
      <c r="AJ10510" s="23"/>
      <c r="HH10510"/>
      <c r="IW10510" s="36"/>
      <c r="JI10510"/>
      <c r="JJ10510"/>
      <c r="KX10510" s="23"/>
      <c r="KY10510" s="23"/>
    </row>
    <row r="10511" spans="36:311" x14ac:dyDescent="0.2">
      <c r="AJ10511" s="23"/>
      <c r="HH10511"/>
      <c r="IW10511" s="36"/>
      <c r="JI10511"/>
      <c r="JJ10511"/>
      <c r="KX10511" s="23"/>
      <c r="KY10511" s="23"/>
    </row>
    <row r="10512" spans="36:311" x14ac:dyDescent="0.2">
      <c r="AJ10512" s="23"/>
      <c r="HH10512"/>
      <c r="IW10512" s="36"/>
      <c r="JI10512"/>
      <c r="JJ10512"/>
      <c r="KX10512" s="23"/>
      <c r="KY10512" s="23"/>
    </row>
    <row r="10513" spans="36:311" x14ac:dyDescent="0.2">
      <c r="AJ10513" s="23"/>
      <c r="HH10513"/>
      <c r="IW10513" s="36"/>
      <c r="JI10513"/>
      <c r="JJ10513"/>
      <c r="KX10513" s="23"/>
      <c r="KY10513" s="23"/>
    </row>
    <row r="10514" spans="36:311" x14ac:dyDescent="0.2">
      <c r="AJ10514" s="23"/>
      <c r="HH10514"/>
      <c r="IW10514" s="36"/>
      <c r="JI10514"/>
      <c r="JJ10514"/>
      <c r="KX10514" s="23"/>
      <c r="KY10514" s="23"/>
    </row>
    <row r="10515" spans="36:311" x14ac:dyDescent="0.2">
      <c r="AJ10515" s="23"/>
      <c r="HH10515"/>
      <c r="IW10515" s="36"/>
      <c r="JI10515"/>
      <c r="JJ10515"/>
      <c r="KX10515" s="23"/>
      <c r="KY10515" s="23"/>
    </row>
    <row r="10516" spans="36:311" x14ac:dyDescent="0.2">
      <c r="AJ10516" s="23"/>
      <c r="HH10516"/>
      <c r="IW10516" s="36"/>
      <c r="JI10516"/>
      <c r="JJ10516"/>
      <c r="KX10516" s="23"/>
      <c r="KY10516" s="23"/>
    </row>
    <row r="10517" spans="36:311" x14ac:dyDescent="0.2">
      <c r="AJ10517" s="23"/>
      <c r="HH10517"/>
      <c r="IW10517" s="36"/>
      <c r="JI10517"/>
      <c r="JJ10517"/>
      <c r="KX10517" s="23"/>
      <c r="KY10517" s="23"/>
    </row>
    <row r="10518" spans="36:311" x14ac:dyDescent="0.2">
      <c r="AJ10518" s="23"/>
      <c r="HH10518"/>
      <c r="IW10518" s="36"/>
      <c r="JI10518"/>
      <c r="JJ10518"/>
      <c r="KX10518" s="23"/>
      <c r="KY10518" s="23"/>
    </row>
    <row r="10519" spans="36:311" x14ac:dyDescent="0.2">
      <c r="AJ10519" s="23"/>
      <c r="HH10519"/>
      <c r="IW10519" s="36"/>
      <c r="JI10519"/>
      <c r="JJ10519"/>
      <c r="KX10519" s="23"/>
      <c r="KY10519" s="23"/>
    </row>
    <row r="10520" spans="36:311" x14ac:dyDescent="0.2">
      <c r="AJ10520" s="23"/>
      <c r="HH10520"/>
      <c r="IW10520" s="36"/>
      <c r="JI10520"/>
      <c r="JJ10520"/>
      <c r="KX10520" s="23"/>
      <c r="KY10520" s="23"/>
    </row>
    <row r="10521" spans="36:311" x14ac:dyDescent="0.2">
      <c r="AJ10521" s="23"/>
      <c r="HH10521"/>
      <c r="IW10521" s="36"/>
      <c r="JI10521"/>
      <c r="JJ10521"/>
      <c r="KX10521" s="23"/>
      <c r="KY10521" s="23"/>
    </row>
    <row r="10522" spans="36:311" x14ac:dyDescent="0.2">
      <c r="AJ10522" s="23"/>
      <c r="HH10522"/>
      <c r="IW10522" s="36"/>
      <c r="JI10522"/>
      <c r="JJ10522"/>
      <c r="KX10522" s="23"/>
      <c r="KY10522" s="23"/>
    </row>
    <row r="10523" spans="36:311" x14ac:dyDescent="0.2">
      <c r="AJ10523" s="23"/>
      <c r="HH10523"/>
      <c r="IW10523" s="36"/>
      <c r="JI10523"/>
      <c r="JJ10523"/>
      <c r="KX10523" s="23"/>
      <c r="KY10523" s="23"/>
    </row>
    <row r="10524" spans="36:311" x14ac:dyDescent="0.2">
      <c r="AJ10524" s="23"/>
      <c r="HH10524"/>
      <c r="IW10524" s="36"/>
      <c r="JI10524"/>
      <c r="JJ10524"/>
      <c r="KX10524" s="23"/>
      <c r="KY10524" s="23"/>
    </row>
    <row r="10525" spans="36:311" x14ac:dyDescent="0.2">
      <c r="AJ10525" s="23"/>
      <c r="HH10525"/>
      <c r="IW10525" s="36"/>
      <c r="JI10525"/>
      <c r="JJ10525"/>
      <c r="KX10525" s="23"/>
      <c r="KY10525" s="23"/>
    </row>
    <row r="10526" spans="36:311" x14ac:dyDescent="0.2">
      <c r="AJ10526" s="23"/>
      <c r="HH10526"/>
      <c r="IW10526" s="36"/>
      <c r="JI10526"/>
      <c r="JJ10526"/>
      <c r="KX10526" s="23"/>
      <c r="KY10526" s="23"/>
    </row>
    <row r="10527" spans="36:311" x14ac:dyDescent="0.2">
      <c r="AJ10527" s="23"/>
      <c r="HH10527"/>
      <c r="IW10527" s="36"/>
      <c r="JI10527"/>
      <c r="JJ10527"/>
      <c r="KX10527" s="23"/>
      <c r="KY10527" s="23"/>
    </row>
    <row r="10528" spans="36:311" x14ac:dyDescent="0.2">
      <c r="AJ10528" s="23"/>
      <c r="HH10528"/>
      <c r="IW10528" s="36"/>
      <c r="JI10528"/>
      <c r="JJ10528"/>
      <c r="KX10528" s="23"/>
      <c r="KY10528" s="23"/>
    </row>
    <row r="10529" spans="36:311" x14ac:dyDescent="0.2">
      <c r="AJ10529" s="23"/>
      <c r="HH10529"/>
      <c r="IW10529" s="36"/>
      <c r="JI10529"/>
      <c r="JJ10529"/>
      <c r="KX10529" s="23"/>
      <c r="KY10529" s="23"/>
    </row>
    <row r="10530" spans="36:311" x14ac:dyDescent="0.2">
      <c r="AJ10530" s="23"/>
      <c r="HH10530"/>
      <c r="IW10530" s="36"/>
      <c r="JI10530"/>
      <c r="JJ10530"/>
      <c r="KX10530" s="23"/>
      <c r="KY10530" s="23"/>
    </row>
    <row r="10531" spans="36:311" x14ac:dyDescent="0.2">
      <c r="AJ10531" s="23"/>
      <c r="HH10531"/>
      <c r="IW10531" s="36"/>
      <c r="JI10531"/>
      <c r="JJ10531"/>
      <c r="KX10531" s="23"/>
      <c r="KY10531" s="23"/>
    </row>
    <row r="10532" spans="36:311" x14ac:dyDescent="0.2">
      <c r="AJ10532" s="23"/>
      <c r="HH10532"/>
      <c r="IW10532" s="36"/>
      <c r="JI10532"/>
      <c r="JJ10532"/>
      <c r="KX10532" s="23"/>
      <c r="KY10532" s="23"/>
    </row>
    <row r="10533" spans="36:311" x14ac:dyDescent="0.2">
      <c r="AJ10533" s="23"/>
      <c r="HH10533"/>
      <c r="IW10533" s="36"/>
      <c r="JI10533"/>
      <c r="JJ10533"/>
      <c r="KX10533" s="23"/>
      <c r="KY10533" s="23"/>
    </row>
    <row r="10534" spans="36:311" x14ac:dyDescent="0.2">
      <c r="AJ10534" s="23"/>
      <c r="HH10534"/>
      <c r="IW10534" s="36"/>
      <c r="JI10534"/>
      <c r="JJ10534"/>
      <c r="KX10534" s="23"/>
      <c r="KY10534" s="23"/>
    </row>
    <row r="10535" spans="36:311" x14ac:dyDescent="0.2">
      <c r="AJ10535" s="23"/>
      <c r="HH10535"/>
      <c r="IW10535" s="36"/>
      <c r="JI10535"/>
      <c r="JJ10535"/>
      <c r="KX10535" s="23"/>
      <c r="KY10535" s="23"/>
    </row>
    <row r="10536" spans="36:311" x14ac:dyDescent="0.2">
      <c r="AJ10536" s="23"/>
      <c r="HH10536"/>
      <c r="IW10536" s="36"/>
      <c r="JI10536"/>
      <c r="JJ10536"/>
      <c r="KX10536" s="23"/>
      <c r="KY10536" s="23"/>
    </row>
    <row r="10537" spans="36:311" x14ac:dyDescent="0.2">
      <c r="AJ10537" s="23"/>
      <c r="HH10537"/>
      <c r="IW10537" s="36"/>
      <c r="JI10537"/>
      <c r="JJ10537"/>
      <c r="KX10537" s="23"/>
      <c r="KY10537" s="23"/>
    </row>
    <row r="10538" spans="36:311" x14ac:dyDescent="0.2">
      <c r="AJ10538" s="23"/>
      <c r="HH10538"/>
      <c r="IW10538" s="36"/>
      <c r="JI10538"/>
      <c r="JJ10538"/>
      <c r="KX10538" s="23"/>
      <c r="KY10538" s="23"/>
    </row>
    <row r="10539" spans="36:311" x14ac:dyDescent="0.2">
      <c r="AJ10539" s="23"/>
      <c r="HH10539"/>
      <c r="IW10539" s="36"/>
      <c r="JI10539"/>
      <c r="JJ10539"/>
      <c r="KX10539" s="23"/>
      <c r="KY10539" s="23"/>
    </row>
    <row r="10540" spans="36:311" x14ac:dyDescent="0.2">
      <c r="AJ10540" s="23"/>
      <c r="HH10540"/>
      <c r="IW10540" s="36"/>
      <c r="JI10540"/>
      <c r="JJ10540"/>
      <c r="KX10540" s="23"/>
      <c r="KY10540" s="23"/>
    </row>
    <row r="10541" spans="36:311" x14ac:dyDescent="0.2">
      <c r="AJ10541" s="23"/>
      <c r="HH10541"/>
      <c r="IW10541" s="36"/>
      <c r="JI10541"/>
      <c r="JJ10541"/>
      <c r="KX10541" s="23"/>
      <c r="KY10541" s="23"/>
    </row>
    <row r="10542" spans="36:311" x14ac:dyDescent="0.2">
      <c r="AJ10542" s="23"/>
      <c r="HH10542"/>
      <c r="IW10542" s="36"/>
      <c r="JI10542"/>
      <c r="JJ10542"/>
      <c r="KX10542" s="23"/>
      <c r="KY10542" s="23"/>
    </row>
    <row r="10543" spans="36:311" x14ac:dyDescent="0.2">
      <c r="AJ10543" s="23"/>
      <c r="HH10543"/>
      <c r="IW10543" s="36"/>
      <c r="JI10543"/>
      <c r="JJ10543"/>
      <c r="KX10543" s="23"/>
      <c r="KY10543" s="23"/>
    </row>
    <row r="10544" spans="36:311" x14ac:dyDescent="0.2">
      <c r="AJ10544" s="23"/>
      <c r="HH10544"/>
      <c r="IW10544" s="36"/>
      <c r="JI10544"/>
      <c r="JJ10544"/>
      <c r="KX10544" s="23"/>
      <c r="KY10544" s="23"/>
    </row>
    <row r="10545" spans="36:311" x14ac:dyDescent="0.2">
      <c r="AJ10545" s="23"/>
      <c r="HH10545"/>
      <c r="IW10545" s="36"/>
      <c r="JI10545"/>
      <c r="JJ10545"/>
      <c r="KX10545" s="23"/>
      <c r="KY10545" s="23"/>
    </row>
    <row r="10546" spans="36:311" x14ac:dyDescent="0.2">
      <c r="AJ10546" s="23"/>
      <c r="HH10546"/>
      <c r="IW10546" s="36"/>
      <c r="JI10546"/>
      <c r="JJ10546"/>
      <c r="KX10546" s="23"/>
      <c r="KY10546" s="23"/>
    </row>
    <row r="10547" spans="36:311" x14ac:dyDescent="0.2">
      <c r="AJ10547" s="23"/>
      <c r="HH10547"/>
      <c r="IW10547" s="36"/>
      <c r="JI10547"/>
      <c r="JJ10547"/>
      <c r="KX10547" s="23"/>
      <c r="KY10547" s="23"/>
    </row>
    <row r="10548" spans="36:311" x14ac:dyDescent="0.2">
      <c r="AJ10548" s="23"/>
      <c r="HH10548"/>
      <c r="IW10548" s="36"/>
      <c r="JI10548"/>
      <c r="JJ10548"/>
      <c r="KX10548" s="23"/>
      <c r="KY10548" s="23"/>
    </row>
    <row r="10549" spans="36:311" x14ac:dyDescent="0.2">
      <c r="AJ10549" s="23"/>
      <c r="HH10549"/>
      <c r="IW10549" s="36"/>
      <c r="JI10549"/>
      <c r="JJ10549"/>
      <c r="KX10549" s="23"/>
      <c r="KY10549" s="23"/>
    </row>
    <row r="10550" spans="36:311" x14ac:dyDescent="0.2">
      <c r="AJ10550" s="23"/>
      <c r="HH10550"/>
      <c r="IW10550" s="36"/>
      <c r="JI10550"/>
      <c r="JJ10550"/>
      <c r="KX10550" s="23"/>
      <c r="KY10550" s="23"/>
    </row>
    <row r="10551" spans="36:311" x14ac:dyDescent="0.2">
      <c r="AJ10551" s="23"/>
      <c r="HH10551"/>
      <c r="IW10551" s="36"/>
      <c r="JI10551"/>
      <c r="JJ10551"/>
      <c r="KX10551" s="23"/>
      <c r="KY10551" s="23"/>
    </row>
    <row r="10552" spans="36:311" x14ac:dyDescent="0.2">
      <c r="AJ10552" s="23"/>
      <c r="HH10552"/>
      <c r="IW10552" s="36"/>
      <c r="JI10552"/>
      <c r="JJ10552"/>
      <c r="KX10552" s="23"/>
      <c r="KY10552" s="23"/>
    </row>
    <row r="10553" spans="36:311" x14ac:dyDescent="0.2">
      <c r="AJ10553" s="23"/>
      <c r="HH10553"/>
      <c r="IW10553" s="36"/>
      <c r="JI10553"/>
      <c r="JJ10553"/>
      <c r="KX10553" s="23"/>
      <c r="KY10553" s="23"/>
    </row>
    <row r="10554" spans="36:311" x14ac:dyDescent="0.2">
      <c r="AJ10554" s="23"/>
      <c r="HH10554"/>
      <c r="IW10554" s="36"/>
      <c r="JI10554"/>
      <c r="JJ10554"/>
      <c r="KX10554" s="23"/>
      <c r="KY10554" s="23"/>
    </row>
    <row r="10555" spans="36:311" x14ac:dyDescent="0.2">
      <c r="AJ10555" s="23"/>
      <c r="HH10555"/>
      <c r="IW10555" s="36"/>
      <c r="JI10555"/>
      <c r="JJ10555"/>
      <c r="KX10555" s="23"/>
      <c r="KY10555" s="23"/>
    </row>
    <row r="10556" spans="36:311" x14ac:dyDescent="0.2">
      <c r="AJ10556" s="23"/>
      <c r="HH10556"/>
      <c r="IW10556" s="36"/>
      <c r="JI10556"/>
      <c r="JJ10556"/>
      <c r="KX10556" s="23"/>
      <c r="KY10556" s="23"/>
    </row>
    <row r="10557" spans="36:311" x14ac:dyDescent="0.2">
      <c r="AJ10557" s="23"/>
      <c r="HH10557"/>
      <c r="IW10557" s="36"/>
      <c r="JI10557"/>
      <c r="JJ10557"/>
      <c r="KX10557" s="23"/>
      <c r="KY10557" s="23"/>
    </row>
    <row r="10558" spans="36:311" x14ac:dyDescent="0.2">
      <c r="AJ10558" s="23"/>
      <c r="HH10558"/>
      <c r="IW10558" s="36"/>
      <c r="JI10558"/>
      <c r="JJ10558"/>
      <c r="KX10558" s="23"/>
      <c r="KY10558" s="23"/>
    </row>
    <row r="10559" spans="36:311" x14ac:dyDescent="0.2">
      <c r="AJ10559" s="23"/>
      <c r="HH10559"/>
      <c r="IW10559" s="36"/>
      <c r="JI10559"/>
      <c r="JJ10559"/>
      <c r="KX10559" s="23"/>
      <c r="KY10559" s="23"/>
    </row>
    <row r="10560" spans="36:311" x14ac:dyDescent="0.2">
      <c r="AJ10560" s="23"/>
      <c r="HH10560"/>
      <c r="IW10560" s="36"/>
      <c r="JI10560"/>
      <c r="JJ10560"/>
      <c r="KX10560" s="23"/>
      <c r="KY10560" s="23"/>
    </row>
    <row r="10561" spans="36:311" x14ac:dyDescent="0.2">
      <c r="AJ10561" s="23"/>
      <c r="HH10561"/>
      <c r="IW10561" s="36"/>
      <c r="JI10561"/>
      <c r="JJ10561"/>
      <c r="KX10561" s="23"/>
      <c r="KY10561" s="23"/>
    </row>
    <row r="10562" spans="36:311" x14ac:dyDescent="0.2">
      <c r="AJ10562" s="23"/>
      <c r="HH10562"/>
      <c r="IW10562" s="36"/>
      <c r="JI10562"/>
      <c r="JJ10562"/>
      <c r="KX10562" s="23"/>
      <c r="KY10562" s="23"/>
    </row>
    <row r="10563" spans="36:311" x14ac:dyDescent="0.2">
      <c r="AJ10563" s="23"/>
      <c r="HH10563"/>
      <c r="IW10563" s="36"/>
      <c r="JI10563"/>
      <c r="JJ10563"/>
      <c r="KX10563" s="23"/>
      <c r="KY10563" s="23"/>
    </row>
    <row r="10564" spans="36:311" x14ac:dyDescent="0.2">
      <c r="AJ10564" s="23"/>
      <c r="HH10564"/>
      <c r="IW10564" s="36"/>
      <c r="JI10564"/>
      <c r="JJ10564"/>
      <c r="KX10564" s="23"/>
      <c r="KY10564" s="23"/>
    </row>
    <row r="10565" spans="36:311" x14ac:dyDescent="0.2">
      <c r="AJ10565" s="23"/>
      <c r="HH10565"/>
      <c r="IW10565" s="36"/>
      <c r="JI10565"/>
      <c r="JJ10565"/>
      <c r="KX10565" s="23"/>
      <c r="KY10565" s="23"/>
    </row>
    <row r="10566" spans="36:311" x14ac:dyDescent="0.2">
      <c r="AJ10566" s="23"/>
      <c r="HH10566"/>
      <c r="IW10566" s="36"/>
      <c r="JI10566"/>
      <c r="JJ10566"/>
      <c r="KX10566" s="23"/>
      <c r="KY10566" s="23"/>
    </row>
    <row r="10567" spans="36:311" x14ac:dyDescent="0.2">
      <c r="AJ10567" s="23"/>
      <c r="HH10567"/>
      <c r="IW10567" s="36"/>
      <c r="JI10567"/>
      <c r="JJ10567"/>
      <c r="KX10567" s="23"/>
      <c r="KY10567" s="23"/>
    </row>
    <row r="10568" spans="36:311" x14ac:dyDescent="0.2">
      <c r="AJ10568" s="23"/>
      <c r="HH10568"/>
      <c r="IW10568" s="36"/>
      <c r="JI10568"/>
      <c r="JJ10568"/>
      <c r="KX10568" s="23"/>
      <c r="KY10568" s="23"/>
    </row>
    <row r="10569" spans="36:311" x14ac:dyDescent="0.2">
      <c r="AJ10569" s="23"/>
      <c r="HH10569"/>
      <c r="IW10569" s="36"/>
      <c r="JI10569"/>
      <c r="JJ10569"/>
      <c r="KX10569" s="23"/>
      <c r="KY10569" s="23"/>
    </row>
    <row r="10570" spans="36:311" x14ac:dyDescent="0.2">
      <c r="AJ10570" s="23"/>
      <c r="HH10570"/>
      <c r="IW10570" s="36"/>
      <c r="JI10570"/>
      <c r="JJ10570"/>
      <c r="KX10570" s="23"/>
      <c r="KY10570" s="23"/>
    </row>
    <row r="10571" spans="36:311" x14ac:dyDescent="0.2">
      <c r="AJ10571" s="23"/>
      <c r="HH10571"/>
      <c r="IW10571" s="36"/>
      <c r="JI10571"/>
      <c r="JJ10571"/>
      <c r="KX10571" s="23"/>
      <c r="KY10571" s="23"/>
    </row>
    <row r="10572" spans="36:311" x14ac:dyDescent="0.2">
      <c r="AJ10572" s="23"/>
      <c r="HH10572"/>
      <c r="IW10572" s="36"/>
      <c r="JI10572"/>
      <c r="JJ10572"/>
      <c r="KX10572" s="23"/>
      <c r="KY10572" s="23"/>
    </row>
    <row r="10573" spans="36:311" x14ac:dyDescent="0.2">
      <c r="AJ10573" s="23"/>
      <c r="HH10573"/>
      <c r="IW10573" s="36"/>
      <c r="JI10573"/>
      <c r="JJ10573"/>
      <c r="KX10573" s="23"/>
      <c r="KY10573" s="23"/>
    </row>
    <row r="10574" spans="36:311" x14ac:dyDescent="0.2">
      <c r="AJ10574" s="23"/>
      <c r="HH10574"/>
      <c r="IW10574" s="36"/>
      <c r="JI10574"/>
      <c r="JJ10574"/>
      <c r="KX10574" s="23"/>
      <c r="KY10574" s="23"/>
    </row>
    <row r="10575" spans="36:311" x14ac:dyDescent="0.2">
      <c r="AJ10575" s="23"/>
      <c r="HH10575"/>
      <c r="IW10575" s="36"/>
      <c r="JI10575"/>
      <c r="JJ10575"/>
      <c r="KX10575" s="23"/>
      <c r="KY10575" s="23"/>
    </row>
    <row r="10576" spans="36:311" x14ac:dyDescent="0.2">
      <c r="AJ10576" s="23"/>
      <c r="HH10576"/>
      <c r="IW10576" s="36"/>
      <c r="JI10576"/>
      <c r="JJ10576"/>
      <c r="KX10576" s="23"/>
      <c r="KY10576" s="23"/>
    </row>
    <row r="10577" spans="36:311" x14ac:dyDescent="0.2">
      <c r="AJ10577" s="23"/>
      <c r="HH10577"/>
      <c r="IW10577" s="36"/>
      <c r="JI10577"/>
      <c r="JJ10577"/>
      <c r="KX10577" s="23"/>
      <c r="KY10577" s="23"/>
    </row>
    <row r="10578" spans="36:311" x14ac:dyDescent="0.2">
      <c r="AJ10578" s="23"/>
      <c r="HH10578"/>
      <c r="IW10578" s="36"/>
      <c r="JI10578"/>
      <c r="JJ10578"/>
      <c r="KX10578" s="23"/>
      <c r="KY10578" s="23"/>
    </row>
    <row r="10579" spans="36:311" x14ac:dyDescent="0.2">
      <c r="AJ10579" s="23"/>
      <c r="HH10579"/>
      <c r="IW10579" s="36"/>
      <c r="JI10579"/>
      <c r="JJ10579"/>
      <c r="KX10579" s="23"/>
      <c r="KY10579" s="23"/>
    </row>
    <row r="10580" spans="36:311" x14ac:dyDescent="0.2">
      <c r="AJ10580" s="23"/>
      <c r="HH10580"/>
      <c r="IW10580" s="36"/>
      <c r="JI10580"/>
      <c r="JJ10580"/>
      <c r="KX10580" s="23"/>
      <c r="KY10580" s="23"/>
    </row>
    <row r="10581" spans="36:311" x14ac:dyDescent="0.2">
      <c r="AJ10581" s="23"/>
      <c r="HH10581"/>
      <c r="IW10581" s="36"/>
      <c r="JI10581"/>
      <c r="JJ10581"/>
      <c r="KX10581" s="23"/>
      <c r="KY10581" s="23"/>
    </row>
    <row r="10582" spans="36:311" x14ac:dyDescent="0.2">
      <c r="AJ10582" s="23"/>
      <c r="HH10582"/>
      <c r="IW10582" s="36"/>
      <c r="JI10582"/>
      <c r="JJ10582"/>
      <c r="KX10582" s="23"/>
      <c r="KY10582" s="23"/>
    </row>
    <row r="10583" spans="36:311" x14ac:dyDescent="0.2">
      <c r="AJ10583" s="23"/>
      <c r="HH10583"/>
      <c r="IW10583" s="36"/>
      <c r="JI10583"/>
      <c r="JJ10583"/>
      <c r="KX10583" s="23"/>
      <c r="KY10583" s="23"/>
    </row>
    <row r="10584" spans="36:311" x14ac:dyDescent="0.2">
      <c r="AJ10584" s="23"/>
      <c r="HH10584"/>
      <c r="IW10584" s="36"/>
      <c r="JI10584"/>
      <c r="JJ10584"/>
      <c r="KX10584" s="23"/>
      <c r="KY10584" s="23"/>
    </row>
    <row r="10585" spans="36:311" x14ac:dyDescent="0.2">
      <c r="AJ10585" s="23"/>
      <c r="HH10585"/>
      <c r="IW10585" s="36"/>
      <c r="JI10585"/>
      <c r="JJ10585"/>
      <c r="KX10585" s="23"/>
      <c r="KY10585" s="23"/>
    </row>
    <row r="10586" spans="36:311" x14ac:dyDescent="0.2">
      <c r="AJ10586" s="23"/>
      <c r="HH10586"/>
      <c r="IW10586" s="36"/>
      <c r="JI10586"/>
      <c r="JJ10586"/>
      <c r="KX10586" s="23"/>
      <c r="KY10586" s="23"/>
    </row>
    <row r="10587" spans="36:311" x14ac:dyDescent="0.2">
      <c r="AJ10587" s="23"/>
      <c r="HH10587"/>
      <c r="IW10587" s="36"/>
      <c r="JI10587"/>
      <c r="JJ10587"/>
      <c r="KX10587" s="23"/>
      <c r="KY10587" s="23"/>
    </row>
    <row r="10588" spans="36:311" x14ac:dyDescent="0.2">
      <c r="AJ10588" s="23"/>
      <c r="HH10588"/>
      <c r="IW10588" s="36"/>
      <c r="JI10588"/>
      <c r="JJ10588"/>
      <c r="KX10588" s="23"/>
      <c r="KY10588" s="23"/>
    </row>
    <row r="10589" spans="36:311" x14ac:dyDescent="0.2">
      <c r="AJ10589" s="23"/>
      <c r="HH10589"/>
      <c r="IW10589" s="36"/>
      <c r="JI10589"/>
      <c r="JJ10589"/>
      <c r="KX10589" s="23"/>
      <c r="KY10589" s="23"/>
    </row>
    <row r="10590" spans="36:311" x14ac:dyDescent="0.2">
      <c r="AJ10590" s="23"/>
      <c r="HH10590"/>
      <c r="IW10590" s="36"/>
      <c r="JI10590"/>
      <c r="JJ10590"/>
      <c r="KX10590" s="23"/>
      <c r="KY10590" s="23"/>
    </row>
    <row r="10591" spans="36:311" x14ac:dyDescent="0.2">
      <c r="AJ10591" s="23"/>
      <c r="HH10591"/>
      <c r="IW10591" s="36"/>
      <c r="JI10591"/>
      <c r="JJ10591"/>
      <c r="KX10591" s="23"/>
      <c r="KY10591" s="23"/>
    </row>
    <row r="10592" spans="36:311" x14ac:dyDescent="0.2">
      <c r="AJ10592" s="23"/>
      <c r="HH10592"/>
      <c r="IW10592" s="36"/>
      <c r="JI10592"/>
      <c r="JJ10592"/>
      <c r="KX10592" s="23"/>
      <c r="KY10592" s="23"/>
    </row>
    <row r="10593" spans="36:311" x14ac:dyDescent="0.2">
      <c r="AJ10593" s="23"/>
      <c r="HH10593"/>
      <c r="IW10593" s="36"/>
      <c r="JI10593"/>
      <c r="JJ10593"/>
      <c r="KX10593" s="23"/>
      <c r="KY10593" s="23"/>
    </row>
    <row r="10594" spans="36:311" x14ac:dyDescent="0.2">
      <c r="AJ10594" s="23"/>
      <c r="HH10594"/>
      <c r="IW10594" s="36"/>
      <c r="JI10594"/>
      <c r="JJ10594"/>
      <c r="KX10594" s="23"/>
      <c r="KY10594" s="23"/>
    </row>
    <row r="10595" spans="36:311" x14ac:dyDescent="0.2">
      <c r="AJ10595" s="23"/>
      <c r="HH10595"/>
      <c r="IW10595" s="36"/>
      <c r="JI10595"/>
      <c r="JJ10595"/>
      <c r="KX10595" s="23"/>
      <c r="KY10595" s="23"/>
    </row>
    <row r="10596" spans="36:311" x14ac:dyDescent="0.2">
      <c r="AJ10596" s="23"/>
      <c r="HH10596"/>
      <c r="IW10596" s="36"/>
      <c r="JI10596"/>
      <c r="JJ10596"/>
      <c r="KX10596" s="23"/>
      <c r="KY10596" s="23"/>
    </row>
    <row r="10597" spans="36:311" x14ac:dyDescent="0.2">
      <c r="AJ10597" s="23"/>
      <c r="HH10597"/>
      <c r="IW10597" s="36"/>
      <c r="JI10597"/>
      <c r="JJ10597"/>
      <c r="KX10597" s="23"/>
      <c r="KY10597" s="23"/>
    </row>
    <row r="10598" spans="36:311" x14ac:dyDescent="0.2">
      <c r="AJ10598" s="23"/>
      <c r="HH10598"/>
      <c r="IW10598" s="36"/>
      <c r="JI10598"/>
      <c r="JJ10598"/>
      <c r="KX10598" s="23"/>
      <c r="KY10598" s="23"/>
    </row>
    <row r="10599" spans="36:311" x14ac:dyDescent="0.2">
      <c r="AJ10599" s="23"/>
      <c r="HH10599"/>
      <c r="IW10599" s="36"/>
      <c r="JI10599"/>
      <c r="JJ10599"/>
      <c r="KX10599" s="23"/>
      <c r="KY10599" s="23"/>
    </row>
    <row r="10600" spans="36:311" x14ac:dyDescent="0.2">
      <c r="AJ10600" s="23"/>
      <c r="HH10600"/>
      <c r="IW10600" s="36"/>
      <c r="JI10600"/>
      <c r="JJ10600"/>
      <c r="KX10600" s="23"/>
      <c r="KY10600" s="23"/>
    </row>
    <row r="10601" spans="36:311" x14ac:dyDescent="0.2">
      <c r="AJ10601" s="23"/>
      <c r="HH10601"/>
      <c r="IW10601" s="36"/>
      <c r="JI10601"/>
      <c r="JJ10601"/>
      <c r="KX10601" s="23"/>
      <c r="KY10601" s="23"/>
    </row>
    <row r="10602" spans="36:311" x14ac:dyDescent="0.2">
      <c r="AJ10602" s="23"/>
      <c r="HH10602"/>
      <c r="IW10602" s="36"/>
      <c r="JI10602"/>
      <c r="JJ10602"/>
      <c r="KX10602" s="23"/>
      <c r="KY10602" s="23"/>
    </row>
    <row r="10603" spans="36:311" x14ac:dyDescent="0.2">
      <c r="AJ10603" s="23"/>
      <c r="HH10603"/>
      <c r="IW10603" s="36"/>
      <c r="JI10603"/>
      <c r="JJ10603"/>
      <c r="KX10603" s="23"/>
      <c r="KY10603" s="23"/>
    </row>
    <row r="10604" spans="36:311" x14ac:dyDescent="0.2">
      <c r="AJ10604" s="23"/>
      <c r="HH10604"/>
      <c r="IW10604" s="36"/>
      <c r="JI10604"/>
      <c r="JJ10604"/>
      <c r="KX10604" s="23"/>
      <c r="KY10604" s="23"/>
    </row>
    <row r="10605" spans="36:311" x14ac:dyDescent="0.2">
      <c r="AJ10605" s="23"/>
      <c r="HH10605"/>
      <c r="IW10605" s="36"/>
      <c r="JI10605"/>
      <c r="JJ10605"/>
      <c r="KX10605" s="23"/>
      <c r="KY10605" s="23"/>
    </row>
    <row r="10606" spans="36:311" x14ac:dyDescent="0.2">
      <c r="AJ10606" s="23"/>
      <c r="HH10606"/>
      <c r="IW10606" s="36"/>
      <c r="JI10606"/>
      <c r="JJ10606"/>
      <c r="KX10606" s="23"/>
      <c r="KY10606" s="23"/>
    </row>
    <row r="10607" spans="36:311" x14ac:dyDescent="0.2">
      <c r="AJ10607" s="23"/>
      <c r="HH10607"/>
      <c r="IW10607" s="36"/>
      <c r="JI10607"/>
      <c r="JJ10607"/>
      <c r="KX10607" s="23"/>
      <c r="KY10607" s="23"/>
    </row>
    <row r="10608" spans="36:311" x14ac:dyDescent="0.2">
      <c r="AJ10608" s="23"/>
      <c r="HH10608"/>
      <c r="IW10608" s="36"/>
      <c r="JI10608"/>
      <c r="JJ10608"/>
      <c r="KX10608" s="23"/>
      <c r="KY10608" s="23"/>
    </row>
    <row r="10609" spans="36:311" x14ac:dyDescent="0.2">
      <c r="AJ10609" s="23"/>
      <c r="HH10609"/>
      <c r="IW10609" s="36"/>
      <c r="JI10609"/>
      <c r="JJ10609"/>
      <c r="KX10609" s="23"/>
      <c r="KY10609" s="23"/>
    </row>
    <row r="10610" spans="36:311" x14ac:dyDescent="0.2">
      <c r="AJ10610" s="23"/>
      <c r="HH10610"/>
      <c r="IW10610" s="36"/>
      <c r="JI10610"/>
      <c r="JJ10610"/>
      <c r="KX10610" s="23"/>
      <c r="KY10610" s="23"/>
    </row>
    <row r="10611" spans="36:311" x14ac:dyDescent="0.2">
      <c r="AJ10611" s="23"/>
      <c r="HH10611"/>
      <c r="IW10611" s="36"/>
      <c r="JI10611"/>
      <c r="JJ10611"/>
      <c r="KX10611" s="23"/>
      <c r="KY10611" s="23"/>
    </row>
    <row r="10612" spans="36:311" x14ac:dyDescent="0.2">
      <c r="AJ10612" s="23"/>
      <c r="HH10612"/>
      <c r="IW10612" s="36"/>
      <c r="JI10612"/>
      <c r="JJ10612"/>
      <c r="KX10612" s="23"/>
      <c r="KY10612" s="23"/>
    </row>
    <row r="10613" spans="36:311" x14ac:dyDescent="0.2">
      <c r="AJ10613" s="23"/>
      <c r="HH10613"/>
      <c r="IW10613" s="36"/>
      <c r="JI10613"/>
      <c r="JJ10613"/>
      <c r="KX10613" s="23"/>
      <c r="KY10613" s="23"/>
    </row>
    <row r="10614" spans="36:311" x14ac:dyDescent="0.2">
      <c r="AJ10614" s="23"/>
      <c r="HH10614"/>
      <c r="IW10614" s="36"/>
      <c r="JI10614"/>
      <c r="JJ10614"/>
      <c r="KX10614" s="23"/>
      <c r="KY10614" s="23"/>
    </row>
    <row r="10615" spans="36:311" x14ac:dyDescent="0.2">
      <c r="AJ10615" s="23"/>
      <c r="HH10615"/>
      <c r="IW10615" s="36"/>
      <c r="JI10615"/>
      <c r="JJ10615"/>
      <c r="KX10615" s="23"/>
      <c r="KY10615" s="23"/>
    </row>
    <row r="10616" spans="36:311" x14ac:dyDescent="0.2">
      <c r="AJ10616" s="23"/>
      <c r="HH10616"/>
      <c r="IW10616" s="36"/>
      <c r="JI10616"/>
      <c r="JJ10616"/>
      <c r="KX10616" s="23"/>
      <c r="KY10616" s="23"/>
    </row>
    <row r="10617" spans="36:311" x14ac:dyDescent="0.2">
      <c r="AJ10617" s="23"/>
      <c r="HH10617"/>
      <c r="IW10617" s="36"/>
      <c r="JI10617"/>
      <c r="JJ10617"/>
      <c r="KX10617" s="23"/>
      <c r="KY10617" s="23"/>
    </row>
    <row r="10618" spans="36:311" x14ac:dyDescent="0.2">
      <c r="AJ10618" s="23"/>
      <c r="HH10618"/>
      <c r="IW10618" s="36"/>
      <c r="JI10618"/>
      <c r="JJ10618"/>
      <c r="KX10618" s="23"/>
      <c r="KY10618" s="23"/>
    </row>
    <row r="10619" spans="36:311" x14ac:dyDescent="0.2">
      <c r="AJ10619" s="23"/>
      <c r="HH10619"/>
      <c r="IW10619" s="36"/>
      <c r="JI10619"/>
      <c r="JJ10619"/>
      <c r="KX10619" s="23"/>
      <c r="KY10619" s="23"/>
    </row>
    <row r="10620" spans="36:311" x14ac:dyDescent="0.2">
      <c r="AJ10620" s="23"/>
      <c r="HH10620"/>
      <c r="IW10620" s="36"/>
      <c r="JI10620"/>
      <c r="JJ10620"/>
      <c r="KX10620" s="23"/>
      <c r="KY10620" s="23"/>
    </row>
    <row r="10621" spans="36:311" x14ac:dyDescent="0.2">
      <c r="AJ10621" s="23"/>
      <c r="HH10621"/>
      <c r="IW10621" s="36"/>
      <c r="JI10621"/>
      <c r="JJ10621"/>
      <c r="KX10621" s="23"/>
      <c r="KY10621" s="23"/>
    </row>
    <row r="10622" spans="36:311" x14ac:dyDescent="0.2">
      <c r="AJ10622" s="23"/>
      <c r="HH10622"/>
      <c r="IW10622" s="36"/>
      <c r="JI10622"/>
      <c r="JJ10622"/>
      <c r="KX10622" s="23"/>
      <c r="KY10622" s="23"/>
    </row>
    <row r="10623" spans="36:311" x14ac:dyDescent="0.2">
      <c r="AJ10623" s="23"/>
      <c r="HH10623"/>
      <c r="IW10623" s="36"/>
      <c r="JI10623"/>
      <c r="JJ10623"/>
      <c r="KX10623" s="23"/>
      <c r="KY10623" s="23"/>
    </row>
    <row r="10624" spans="36:311" x14ac:dyDescent="0.2">
      <c r="AJ10624" s="23"/>
      <c r="HH10624"/>
      <c r="IW10624" s="36"/>
      <c r="JI10624"/>
      <c r="JJ10624"/>
      <c r="KX10624" s="23"/>
      <c r="KY10624" s="23"/>
    </row>
    <row r="10625" spans="36:311" x14ac:dyDescent="0.2">
      <c r="AJ10625" s="23"/>
      <c r="HH10625"/>
      <c r="IW10625" s="36"/>
      <c r="JI10625"/>
      <c r="JJ10625"/>
      <c r="KX10625" s="23"/>
      <c r="KY10625" s="23"/>
    </row>
    <row r="10626" spans="36:311" x14ac:dyDescent="0.2">
      <c r="AJ10626" s="23"/>
      <c r="HH10626"/>
      <c r="IW10626" s="36"/>
      <c r="JI10626"/>
      <c r="JJ10626"/>
      <c r="KX10626" s="23"/>
      <c r="KY10626" s="23"/>
    </row>
    <row r="10627" spans="36:311" x14ac:dyDescent="0.2">
      <c r="AJ10627" s="23"/>
      <c r="HH10627"/>
      <c r="IW10627" s="36"/>
      <c r="JI10627"/>
      <c r="JJ10627"/>
      <c r="KX10627" s="23"/>
      <c r="KY10627" s="23"/>
    </row>
    <row r="10628" spans="36:311" x14ac:dyDescent="0.2">
      <c r="AJ10628" s="23"/>
      <c r="HH10628"/>
      <c r="IW10628" s="36"/>
      <c r="JI10628"/>
      <c r="JJ10628"/>
      <c r="KX10628" s="23"/>
      <c r="KY10628" s="23"/>
    </row>
    <row r="10629" spans="36:311" x14ac:dyDescent="0.2">
      <c r="AJ10629" s="23"/>
      <c r="HH10629"/>
      <c r="IW10629" s="36"/>
      <c r="JI10629"/>
      <c r="JJ10629"/>
      <c r="KX10629" s="23"/>
      <c r="KY10629" s="23"/>
    </row>
    <row r="10630" spans="36:311" x14ac:dyDescent="0.2">
      <c r="AJ10630" s="23"/>
      <c r="HH10630"/>
      <c r="IW10630" s="36"/>
      <c r="JI10630"/>
      <c r="JJ10630"/>
      <c r="KX10630" s="23"/>
      <c r="KY10630" s="23"/>
    </row>
    <row r="10631" spans="36:311" x14ac:dyDescent="0.2">
      <c r="AJ10631" s="23"/>
      <c r="HH10631"/>
      <c r="IW10631" s="36"/>
      <c r="JI10631"/>
      <c r="JJ10631"/>
      <c r="KX10631" s="23"/>
      <c r="KY10631" s="23"/>
    </row>
    <row r="10632" spans="36:311" x14ac:dyDescent="0.2">
      <c r="AJ10632" s="23"/>
      <c r="HH10632"/>
      <c r="IW10632" s="36"/>
      <c r="JI10632"/>
      <c r="JJ10632"/>
      <c r="KX10632" s="23"/>
      <c r="KY10632" s="23"/>
    </row>
    <row r="10633" spans="36:311" x14ac:dyDescent="0.2">
      <c r="AJ10633" s="23"/>
      <c r="HH10633"/>
      <c r="IW10633" s="36"/>
      <c r="JI10633"/>
      <c r="JJ10633"/>
      <c r="KX10633" s="23"/>
      <c r="KY10633" s="23"/>
    </row>
    <row r="10634" spans="36:311" x14ac:dyDescent="0.2">
      <c r="AJ10634" s="23"/>
      <c r="HH10634"/>
      <c r="IW10634" s="36"/>
      <c r="JI10634"/>
      <c r="JJ10634"/>
      <c r="KX10634" s="23"/>
      <c r="KY10634" s="23"/>
    </row>
    <row r="10635" spans="36:311" x14ac:dyDescent="0.2">
      <c r="AJ10635" s="23"/>
      <c r="HH10635"/>
      <c r="IW10635" s="36"/>
      <c r="JI10635"/>
      <c r="JJ10635"/>
      <c r="KX10635" s="23"/>
      <c r="KY10635" s="23"/>
    </row>
    <row r="10636" spans="36:311" x14ac:dyDescent="0.2">
      <c r="AJ10636" s="23"/>
      <c r="HH10636"/>
      <c r="IW10636" s="36"/>
      <c r="JI10636"/>
      <c r="JJ10636"/>
      <c r="KX10636" s="23"/>
      <c r="KY10636" s="23"/>
    </row>
    <row r="10637" spans="36:311" x14ac:dyDescent="0.2">
      <c r="AJ10637" s="23"/>
      <c r="HH10637"/>
      <c r="IW10637" s="36"/>
      <c r="JI10637"/>
      <c r="JJ10637"/>
      <c r="KX10637" s="23"/>
      <c r="KY10637" s="23"/>
    </row>
    <row r="10638" spans="36:311" x14ac:dyDescent="0.2">
      <c r="AJ10638" s="23"/>
      <c r="HH10638"/>
      <c r="IW10638" s="36"/>
      <c r="JI10638"/>
      <c r="JJ10638"/>
      <c r="KX10638" s="23"/>
      <c r="KY10638" s="23"/>
    </row>
    <row r="10639" spans="36:311" x14ac:dyDescent="0.2">
      <c r="AJ10639" s="23"/>
      <c r="HH10639"/>
      <c r="IW10639" s="36"/>
      <c r="JI10639"/>
      <c r="JJ10639"/>
      <c r="KX10639" s="23"/>
      <c r="KY10639" s="23"/>
    </row>
    <row r="10640" spans="36:311" x14ac:dyDescent="0.2">
      <c r="AJ10640" s="23"/>
      <c r="HH10640"/>
      <c r="IW10640" s="36"/>
      <c r="JI10640"/>
      <c r="JJ10640"/>
      <c r="KX10640" s="23"/>
      <c r="KY10640" s="23"/>
    </row>
    <row r="10641" spans="36:311" x14ac:dyDescent="0.2">
      <c r="AJ10641" s="23"/>
      <c r="HH10641"/>
      <c r="IW10641" s="36"/>
      <c r="JI10641"/>
      <c r="JJ10641"/>
      <c r="KX10641" s="23"/>
      <c r="KY10641" s="23"/>
    </row>
    <row r="10642" spans="36:311" x14ac:dyDescent="0.2">
      <c r="AJ10642" s="23"/>
      <c r="HH10642"/>
      <c r="IW10642" s="36"/>
      <c r="JI10642"/>
      <c r="JJ10642"/>
      <c r="KX10642" s="23"/>
      <c r="KY10642" s="23"/>
    </row>
    <row r="10643" spans="36:311" x14ac:dyDescent="0.2">
      <c r="AJ10643" s="23"/>
      <c r="HH10643"/>
      <c r="IW10643" s="36"/>
      <c r="JI10643"/>
      <c r="JJ10643"/>
      <c r="KX10643" s="23"/>
      <c r="KY10643" s="23"/>
    </row>
    <row r="10644" spans="36:311" x14ac:dyDescent="0.2">
      <c r="AJ10644" s="23"/>
      <c r="HH10644"/>
      <c r="IW10644" s="36"/>
      <c r="JI10644"/>
      <c r="JJ10644"/>
      <c r="KX10644" s="23"/>
      <c r="KY10644" s="23"/>
    </row>
    <row r="10645" spans="36:311" x14ac:dyDescent="0.2">
      <c r="AJ10645" s="23"/>
      <c r="HH10645"/>
      <c r="IW10645" s="36"/>
      <c r="JI10645"/>
      <c r="JJ10645"/>
      <c r="KX10645" s="23"/>
      <c r="KY10645" s="23"/>
    </row>
    <row r="10646" spans="36:311" x14ac:dyDescent="0.2">
      <c r="AJ10646" s="23"/>
      <c r="HH10646"/>
      <c r="IW10646" s="36"/>
      <c r="JI10646"/>
      <c r="JJ10646"/>
      <c r="KX10646" s="23"/>
      <c r="KY10646" s="23"/>
    </row>
    <row r="10647" spans="36:311" x14ac:dyDescent="0.2">
      <c r="AJ10647" s="23"/>
      <c r="HH10647"/>
      <c r="IW10647" s="36"/>
      <c r="JI10647"/>
      <c r="JJ10647"/>
      <c r="KX10647" s="23"/>
      <c r="KY10647" s="23"/>
    </row>
    <row r="10648" spans="36:311" x14ac:dyDescent="0.2">
      <c r="AJ10648" s="23"/>
      <c r="HH10648"/>
      <c r="IW10648" s="36"/>
      <c r="JI10648"/>
      <c r="JJ10648"/>
      <c r="KX10648" s="23"/>
      <c r="KY10648" s="23"/>
    </row>
    <row r="10649" spans="36:311" x14ac:dyDescent="0.2">
      <c r="AJ10649" s="23"/>
      <c r="HH10649"/>
      <c r="IW10649" s="36"/>
      <c r="JI10649"/>
      <c r="JJ10649"/>
      <c r="KX10649" s="23"/>
      <c r="KY10649" s="23"/>
    </row>
    <row r="10650" spans="36:311" x14ac:dyDescent="0.2">
      <c r="AJ10650" s="23"/>
      <c r="HH10650"/>
      <c r="IW10650" s="36"/>
      <c r="JI10650"/>
      <c r="JJ10650"/>
      <c r="KX10650" s="23"/>
      <c r="KY10650" s="23"/>
    </row>
    <row r="10651" spans="36:311" x14ac:dyDescent="0.2">
      <c r="AJ10651" s="23"/>
      <c r="HH10651"/>
      <c r="IW10651" s="36"/>
      <c r="JI10651"/>
      <c r="JJ10651"/>
      <c r="KX10651" s="23"/>
      <c r="KY10651" s="23"/>
    </row>
    <row r="10652" spans="36:311" x14ac:dyDescent="0.2">
      <c r="AJ10652" s="23"/>
      <c r="HH10652"/>
      <c r="IW10652" s="36"/>
      <c r="JI10652"/>
      <c r="JJ10652"/>
      <c r="KX10652" s="23"/>
      <c r="KY10652" s="23"/>
    </row>
    <row r="10653" spans="36:311" x14ac:dyDescent="0.2">
      <c r="AJ10653" s="23"/>
      <c r="HH10653"/>
      <c r="IW10653" s="36"/>
      <c r="JI10653"/>
      <c r="JJ10653"/>
      <c r="KX10653" s="23"/>
      <c r="KY10653" s="23"/>
    </row>
    <row r="10654" spans="36:311" x14ac:dyDescent="0.2">
      <c r="AJ10654" s="23"/>
      <c r="HH10654"/>
      <c r="IW10654" s="36"/>
      <c r="JI10654"/>
      <c r="JJ10654"/>
      <c r="KX10654" s="23"/>
      <c r="KY10654" s="23"/>
    </row>
    <row r="10655" spans="36:311" x14ac:dyDescent="0.2">
      <c r="AJ10655" s="23"/>
      <c r="HH10655"/>
      <c r="IW10655" s="36"/>
      <c r="JI10655"/>
      <c r="JJ10655"/>
      <c r="KX10655" s="23"/>
      <c r="KY10655" s="23"/>
    </row>
    <row r="10656" spans="36:311" x14ac:dyDescent="0.2">
      <c r="AJ10656" s="23"/>
      <c r="HH10656"/>
      <c r="IW10656" s="36"/>
      <c r="JI10656"/>
      <c r="JJ10656"/>
      <c r="KX10656" s="23"/>
      <c r="KY10656" s="23"/>
    </row>
    <row r="10657" spans="36:311" x14ac:dyDescent="0.2">
      <c r="AJ10657" s="23"/>
      <c r="HH10657"/>
      <c r="IW10657" s="36"/>
      <c r="JI10657"/>
      <c r="JJ10657"/>
      <c r="KX10657" s="23"/>
      <c r="KY10657" s="23"/>
    </row>
    <row r="10658" spans="36:311" x14ac:dyDescent="0.2">
      <c r="AJ10658" s="23"/>
      <c r="HH10658"/>
      <c r="IW10658" s="36"/>
      <c r="JI10658"/>
      <c r="JJ10658"/>
      <c r="KX10658" s="23"/>
      <c r="KY10658" s="23"/>
    </row>
    <row r="10659" spans="36:311" x14ac:dyDescent="0.2">
      <c r="AJ10659" s="23"/>
      <c r="HH10659"/>
      <c r="IW10659" s="36"/>
      <c r="JI10659"/>
      <c r="JJ10659"/>
      <c r="KX10659" s="23"/>
      <c r="KY10659" s="23"/>
    </row>
    <row r="10660" spans="36:311" x14ac:dyDescent="0.2">
      <c r="AJ10660" s="23"/>
      <c r="HH10660"/>
      <c r="IW10660" s="36"/>
      <c r="JI10660"/>
      <c r="JJ10660"/>
      <c r="KX10660" s="23"/>
      <c r="KY10660" s="23"/>
    </row>
    <row r="10661" spans="36:311" x14ac:dyDescent="0.2">
      <c r="AJ10661" s="23"/>
      <c r="HH10661"/>
      <c r="IW10661" s="36"/>
      <c r="JI10661"/>
      <c r="JJ10661"/>
      <c r="KX10661" s="23"/>
      <c r="KY10661" s="23"/>
    </row>
    <row r="10662" spans="36:311" x14ac:dyDescent="0.2">
      <c r="AJ10662" s="23"/>
      <c r="HH10662"/>
      <c r="IW10662" s="36"/>
      <c r="JI10662"/>
      <c r="JJ10662"/>
      <c r="KX10662" s="23"/>
      <c r="KY10662" s="23"/>
    </row>
    <row r="10663" spans="36:311" x14ac:dyDescent="0.2">
      <c r="AJ10663" s="23"/>
      <c r="HH10663"/>
      <c r="IW10663" s="36"/>
      <c r="JI10663"/>
      <c r="JJ10663"/>
      <c r="KX10663" s="23"/>
      <c r="KY10663" s="23"/>
    </row>
    <row r="10664" spans="36:311" x14ac:dyDescent="0.2">
      <c r="AJ10664" s="23"/>
      <c r="HH10664"/>
      <c r="IW10664" s="36"/>
      <c r="JI10664"/>
      <c r="JJ10664"/>
      <c r="KX10664" s="23"/>
      <c r="KY10664" s="23"/>
    </row>
    <row r="10665" spans="36:311" x14ac:dyDescent="0.2">
      <c r="AJ10665" s="23"/>
      <c r="HH10665"/>
      <c r="IW10665" s="36"/>
      <c r="JI10665"/>
      <c r="JJ10665"/>
      <c r="KX10665" s="23"/>
      <c r="KY10665" s="23"/>
    </row>
    <row r="10666" spans="36:311" x14ac:dyDescent="0.2">
      <c r="AJ10666" s="23"/>
      <c r="HH10666"/>
      <c r="IW10666" s="36"/>
      <c r="JI10666"/>
      <c r="JJ10666"/>
      <c r="KX10666" s="23"/>
      <c r="KY10666" s="23"/>
    </row>
    <row r="10667" spans="36:311" x14ac:dyDescent="0.2">
      <c r="AJ10667" s="23"/>
      <c r="HH10667"/>
      <c r="IW10667" s="36"/>
      <c r="JI10667"/>
      <c r="JJ10667"/>
      <c r="KX10667" s="23"/>
      <c r="KY10667" s="23"/>
    </row>
    <row r="10668" spans="36:311" x14ac:dyDescent="0.2">
      <c r="AJ10668" s="23"/>
      <c r="HH10668"/>
      <c r="IW10668" s="36"/>
      <c r="JI10668"/>
      <c r="JJ10668"/>
      <c r="KX10668" s="23"/>
      <c r="KY10668" s="23"/>
    </row>
    <row r="10669" spans="36:311" x14ac:dyDescent="0.2">
      <c r="AJ10669" s="23"/>
      <c r="HH10669"/>
      <c r="IW10669" s="36"/>
      <c r="JI10669"/>
      <c r="JJ10669"/>
      <c r="KX10669" s="23"/>
      <c r="KY10669" s="23"/>
    </row>
    <row r="10670" spans="36:311" x14ac:dyDescent="0.2">
      <c r="AJ10670" s="23"/>
      <c r="HH10670"/>
      <c r="IW10670" s="36"/>
      <c r="JI10670"/>
      <c r="JJ10670"/>
      <c r="KX10670" s="23"/>
      <c r="KY10670" s="23"/>
    </row>
    <row r="10671" spans="36:311" x14ac:dyDescent="0.2">
      <c r="AJ10671" s="23"/>
      <c r="HH10671"/>
      <c r="IW10671" s="36"/>
      <c r="JI10671"/>
      <c r="JJ10671"/>
      <c r="KX10671" s="23"/>
      <c r="KY10671" s="23"/>
    </row>
    <row r="10672" spans="36:311" x14ac:dyDescent="0.2">
      <c r="AJ10672" s="23"/>
      <c r="HH10672"/>
      <c r="IW10672" s="36"/>
      <c r="JI10672"/>
      <c r="JJ10672"/>
      <c r="KX10672" s="23"/>
      <c r="KY10672" s="23"/>
    </row>
    <row r="10673" spans="36:311" x14ac:dyDescent="0.2">
      <c r="AJ10673" s="23"/>
      <c r="HH10673"/>
      <c r="IW10673" s="36"/>
      <c r="JI10673"/>
      <c r="JJ10673"/>
      <c r="KX10673" s="23"/>
      <c r="KY10673" s="23"/>
    </row>
    <row r="10674" spans="36:311" x14ac:dyDescent="0.2">
      <c r="AJ10674" s="23"/>
      <c r="HH10674"/>
      <c r="IW10674" s="36"/>
      <c r="JI10674"/>
      <c r="JJ10674"/>
      <c r="KX10674" s="23"/>
      <c r="KY10674" s="23"/>
    </row>
    <row r="10675" spans="36:311" x14ac:dyDescent="0.2">
      <c r="AJ10675" s="23"/>
      <c r="HH10675"/>
      <c r="IW10675" s="36"/>
      <c r="JI10675"/>
      <c r="JJ10675"/>
      <c r="KX10675" s="23"/>
      <c r="KY10675" s="23"/>
    </row>
    <row r="10676" spans="36:311" x14ac:dyDescent="0.2">
      <c r="AJ10676" s="23"/>
      <c r="HH10676"/>
      <c r="IW10676" s="36"/>
      <c r="JI10676"/>
      <c r="JJ10676"/>
      <c r="KX10676" s="23"/>
      <c r="KY10676" s="23"/>
    </row>
    <row r="10677" spans="36:311" x14ac:dyDescent="0.2">
      <c r="AJ10677" s="23"/>
      <c r="HH10677"/>
      <c r="IW10677" s="36"/>
      <c r="JI10677"/>
      <c r="JJ10677"/>
      <c r="KX10677" s="23"/>
      <c r="KY10677" s="23"/>
    </row>
    <row r="10678" spans="36:311" x14ac:dyDescent="0.2">
      <c r="AJ10678" s="23"/>
      <c r="HH10678"/>
      <c r="IW10678" s="36"/>
      <c r="JI10678"/>
      <c r="JJ10678"/>
      <c r="KX10678" s="23"/>
      <c r="KY10678" s="23"/>
    </row>
    <row r="10679" spans="36:311" x14ac:dyDescent="0.2">
      <c r="AJ10679" s="23"/>
      <c r="HH10679"/>
      <c r="IW10679" s="36"/>
      <c r="JI10679"/>
      <c r="JJ10679"/>
      <c r="KX10679" s="23"/>
      <c r="KY10679" s="23"/>
    </row>
    <row r="10680" spans="36:311" x14ac:dyDescent="0.2">
      <c r="AJ10680" s="23"/>
      <c r="HH10680"/>
      <c r="IW10680" s="36"/>
      <c r="JI10680"/>
      <c r="JJ10680"/>
      <c r="KX10680" s="23"/>
      <c r="KY10680" s="23"/>
    </row>
    <row r="10681" spans="36:311" x14ac:dyDescent="0.2">
      <c r="AJ10681" s="23"/>
      <c r="HH10681"/>
      <c r="IW10681" s="36"/>
      <c r="JI10681"/>
      <c r="JJ10681"/>
      <c r="KX10681" s="23"/>
      <c r="KY10681" s="23"/>
    </row>
    <row r="10682" spans="36:311" x14ac:dyDescent="0.2">
      <c r="AJ10682" s="23"/>
      <c r="HH10682"/>
      <c r="IW10682" s="36"/>
      <c r="JI10682"/>
      <c r="JJ10682"/>
      <c r="KX10682" s="23"/>
      <c r="KY10682" s="23"/>
    </row>
    <row r="10683" spans="36:311" x14ac:dyDescent="0.2">
      <c r="AJ10683" s="23"/>
      <c r="HH10683"/>
      <c r="IW10683" s="36"/>
      <c r="JI10683"/>
      <c r="JJ10683"/>
      <c r="KX10683" s="23"/>
      <c r="KY10683" s="23"/>
    </row>
    <row r="10684" spans="36:311" x14ac:dyDescent="0.2">
      <c r="AJ10684" s="23"/>
      <c r="HH10684"/>
      <c r="IW10684" s="36"/>
      <c r="JI10684"/>
      <c r="JJ10684"/>
      <c r="KX10684" s="23"/>
      <c r="KY10684" s="23"/>
    </row>
    <row r="10685" spans="36:311" x14ac:dyDescent="0.2">
      <c r="AJ10685" s="23"/>
      <c r="HH10685"/>
      <c r="IW10685" s="36"/>
      <c r="JI10685"/>
      <c r="JJ10685"/>
      <c r="KX10685" s="23"/>
      <c r="KY10685" s="23"/>
    </row>
    <row r="10686" spans="36:311" x14ac:dyDescent="0.2">
      <c r="AJ10686" s="23"/>
      <c r="HH10686"/>
      <c r="IW10686" s="36"/>
      <c r="JI10686"/>
      <c r="JJ10686"/>
      <c r="KX10686" s="23"/>
      <c r="KY10686" s="23"/>
    </row>
    <row r="10687" spans="36:311" x14ac:dyDescent="0.2">
      <c r="AJ10687" s="23"/>
      <c r="HH10687"/>
      <c r="IW10687" s="36"/>
      <c r="JI10687"/>
      <c r="JJ10687"/>
      <c r="KX10687" s="23"/>
      <c r="KY10687" s="23"/>
    </row>
    <row r="10688" spans="36:311" x14ac:dyDescent="0.2">
      <c r="AJ10688" s="23"/>
      <c r="HH10688"/>
      <c r="IW10688" s="36"/>
      <c r="JI10688"/>
      <c r="JJ10688"/>
      <c r="KX10688" s="23"/>
      <c r="KY10688" s="23"/>
    </row>
    <row r="10689" spans="36:311" x14ac:dyDescent="0.2">
      <c r="AJ10689" s="23"/>
      <c r="HH10689"/>
      <c r="IW10689" s="36"/>
      <c r="JI10689"/>
      <c r="JJ10689"/>
      <c r="KX10689" s="23"/>
      <c r="KY10689" s="23"/>
    </row>
    <row r="10690" spans="36:311" x14ac:dyDescent="0.2">
      <c r="AJ10690" s="23"/>
      <c r="HH10690"/>
      <c r="IW10690" s="36"/>
      <c r="JI10690"/>
      <c r="JJ10690"/>
      <c r="KX10690" s="23"/>
      <c r="KY10690" s="23"/>
    </row>
    <row r="10691" spans="36:311" x14ac:dyDescent="0.2">
      <c r="AJ10691" s="23"/>
      <c r="HH10691"/>
      <c r="IW10691" s="36"/>
      <c r="JI10691"/>
      <c r="JJ10691"/>
      <c r="KX10691" s="23"/>
      <c r="KY10691" s="23"/>
    </row>
    <row r="10692" spans="36:311" x14ac:dyDescent="0.2">
      <c r="AJ10692" s="23"/>
      <c r="HH10692"/>
      <c r="IW10692" s="36"/>
      <c r="JI10692"/>
      <c r="JJ10692"/>
      <c r="KX10692" s="23"/>
      <c r="KY10692" s="23"/>
    </row>
    <row r="10693" spans="36:311" x14ac:dyDescent="0.2">
      <c r="AJ10693" s="23"/>
      <c r="HH10693"/>
      <c r="IW10693" s="36"/>
      <c r="JI10693"/>
      <c r="JJ10693"/>
      <c r="KX10693" s="23"/>
      <c r="KY10693" s="23"/>
    </row>
    <row r="10694" spans="36:311" x14ac:dyDescent="0.2">
      <c r="AJ10694" s="23"/>
      <c r="HH10694"/>
      <c r="IW10694" s="36"/>
      <c r="JI10694"/>
      <c r="JJ10694"/>
      <c r="KX10694" s="23"/>
      <c r="KY10694" s="23"/>
    </row>
    <row r="10695" spans="36:311" x14ac:dyDescent="0.2">
      <c r="AJ10695" s="23"/>
      <c r="HH10695"/>
      <c r="IW10695" s="36"/>
      <c r="JI10695"/>
      <c r="JJ10695"/>
      <c r="KX10695" s="23"/>
      <c r="KY10695" s="23"/>
    </row>
    <row r="10696" spans="36:311" x14ac:dyDescent="0.2">
      <c r="AJ10696" s="23"/>
      <c r="HH10696"/>
      <c r="IW10696" s="36"/>
      <c r="JI10696"/>
      <c r="JJ10696"/>
      <c r="KX10696" s="23"/>
      <c r="KY10696" s="23"/>
    </row>
    <row r="10697" spans="36:311" x14ac:dyDescent="0.2">
      <c r="AJ10697" s="23"/>
      <c r="HH10697"/>
      <c r="IW10697" s="36"/>
      <c r="JI10697"/>
      <c r="JJ10697"/>
      <c r="KX10697" s="23"/>
      <c r="KY10697" s="23"/>
    </row>
    <row r="10698" spans="36:311" x14ac:dyDescent="0.2">
      <c r="AJ10698" s="23"/>
      <c r="HH10698"/>
      <c r="IW10698" s="36"/>
      <c r="JI10698"/>
      <c r="JJ10698"/>
      <c r="KX10698" s="23"/>
      <c r="KY10698" s="23"/>
    </row>
    <row r="10699" spans="36:311" x14ac:dyDescent="0.2">
      <c r="AJ10699" s="23"/>
      <c r="HH10699"/>
      <c r="IW10699" s="36"/>
      <c r="JI10699"/>
      <c r="JJ10699"/>
      <c r="KX10699" s="23"/>
      <c r="KY10699" s="23"/>
    </row>
    <row r="10700" spans="36:311" x14ac:dyDescent="0.2">
      <c r="AJ10700" s="23"/>
      <c r="HH10700"/>
      <c r="IW10700" s="36"/>
      <c r="JI10700"/>
      <c r="JJ10700"/>
      <c r="KX10700" s="23"/>
      <c r="KY10700" s="23"/>
    </row>
    <row r="10701" spans="36:311" x14ac:dyDescent="0.2">
      <c r="AJ10701" s="23"/>
      <c r="HH10701"/>
      <c r="IW10701" s="36"/>
      <c r="JI10701"/>
      <c r="JJ10701"/>
      <c r="KX10701" s="23"/>
      <c r="KY10701" s="23"/>
    </row>
    <row r="10702" spans="36:311" x14ac:dyDescent="0.2">
      <c r="AJ10702" s="23"/>
      <c r="HH10702"/>
      <c r="IW10702" s="36"/>
      <c r="JI10702"/>
      <c r="JJ10702"/>
      <c r="KX10702" s="23"/>
      <c r="KY10702" s="23"/>
    </row>
    <row r="10703" spans="36:311" x14ac:dyDescent="0.2">
      <c r="AJ10703" s="23"/>
      <c r="HH10703"/>
      <c r="IW10703" s="36"/>
      <c r="JI10703"/>
      <c r="JJ10703"/>
      <c r="KX10703" s="23"/>
      <c r="KY10703" s="23"/>
    </row>
    <row r="10704" spans="36:311" x14ac:dyDescent="0.2">
      <c r="AJ10704" s="23"/>
      <c r="HH10704"/>
      <c r="IW10704" s="36"/>
      <c r="JI10704"/>
      <c r="JJ10704"/>
      <c r="KX10704" s="23"/>
      <c r="KY10704" s="23"/>
    </row>
    <row r="10705" spans="36:311" x14ac:dyDescent="0.2">
      <c r="AJ10705" s="23"/>
      <c r="HH10705"/>
      <c r="IW10705" s="36"/>
      <c r="JI10705"/>
      <c r="JJ10705"/>
      <c r="KX10705" s="23"/>
      <c r="KY10705" s="23"/>
    </row>
    <row r="10706" spans="36:311" x14ac:dyDescent="0.2">
      <c r="AJ10706" s="23"/>
      <c r="HH10706"/>
      <c r="IW10706" s="36"/>
      <c r="JI10706"/>
      <c r="JJ10706"/>
      <c r="KX10706" s="23"/>
      <c r="KY10706" s="23"/>
    </row>
    <row r="10707" spans="36:311" x14ac:dyDescent="0.2">
      <c r="AJ10707" s="23"/>
      <c r="HH10707"/>
      <c r="IW10707" s="36"/>
      <c r="JI10707"/>
      <c r="JJ10707"/>
      <c r="KX10707" s="23"/>
      <c r="KY10707" s="23"/>
    </row>
    <row r="10708" spans="36:311" x14ac:dyDescent="0.2">
      <c r="AJ10708" s="23"/>
      <c r="HH10708"/>
      <c r="IW10708" s="36"/>
      <c r="JI10708"/>
      <c r="JJ10708"/>
      <c r="KX10708" s="23"/>
      <c r="KY10708" s="23"/>
    </row>
    <row r="10709" spans="36:311" x14ac:dyDescent="0.2">
      <c r="AJ10709" s="23"/>
      <c r="HH10709"/>
      <c r="IW10709" s="36"/>
      <c r="JI10709"/>
      <c r="JJ10709"/>
      <c r="KX10709" s="23"/>
      <c r="KY10709" s="23"/>
    </row>
    <row r="10710" spans="36:311" x14ac:dyDescent="0.2">
      <c r="AJ10710" s="23"/>
      <c r="HH10710"/>
      <c r="IW10710" s="36"/>
      <c r="JI10710"/>
      <c r="JJ10710"/>
      <c r="KX10710" s="23"/>
      <c r="KY10710" s="23"/>
    </row>
    <row r="10711" spans="36:311" x14ac:dyDescent="0.2">
      <c r="AJ10711" s="23"/>
      <c r="HH10711"/>
      <c r="IW10711" s="36"/>
      <c r="JI10711"/>
      <c r="JJ10711"/>
      <c r="KX10711" s="23"/>
      <c r="KY10711" s="23"/>
    </row>
    <row r="10712" spans="36:311" x14ac:dyDescent="0.2">
      <c r="AJ10712" s="23"/>
      <c r="HH10712"/>
      <c r="IW10712" s="36"/>
      <c r="JI10712"/>
      <c r="JJ10712"/>
      <c r="KX10712" s="23"/>
      <c r="KY10712" s="23"/>
    </row>
    <row r="10713" spans="36:311" x14ac:dyDescent="0.2">
      <c r="AJ10713" s="23"/>
      <c r="HH10713"/>
      <c r="IW10713" s="36"/>
      <c r="JI10713"/>
      <c r="JJ10713"/>
      <c r="KX10713" s="23"/>
      <c r="KY10713" s="23"/>
    </row>
    <row r="10714" spans="36:311" x14ac:dyDescent="0.2">
      <c r="AJ10714" s="23"/>
      <c r="HH10714"/>
      <c r="IW10714" s="36"/>
      <c r="JI10714"/>
      <c r="JJ10714"/>
      <c r="KX10714" s="23"/>
      <c r="KY10714" s="23"/>
    </row>
    <row r="10715" spans="36:311" x14ac:dyDescent="0.2">
      <c r="AJ10715" s="23"/>
      <c r="HH10715"/>
      <c r="IW10715" s="36"/>
      <c r="JI10715"/>
      <c r="JJ10715"/>
      <c r="KX10715" s="23"/>
      <c r="KY10715" s="23"/>
    </row>
    <row r="10716" spans="36:311" x14ac:dyDescent="0.2">
      <c r="AJ10716" s="23"/>
      <c r="HH10716"/>
      <c r="IW10716" s="36"/>
      <c r="JI10716"/>
      <c r="JJ10716"/>
      <c r="KX10716" s="23"/>
      <c r="KY10716" s="23"/>
    </row>
    <row r="10717" spans="36:311" x14ac:dyDescent="0.2">
      <c r="AJ10717" s="23"/>
      <c r="HH10717"/>
      <c r="IW10717" s="36"/>
      <c r="JI10717"/>
      <c r="JJ10717"/>
      <c r="KX10717" s="23"/>
      <c r="KY10717" s="23"/>
    </row>
    <row r="10718" spans="36:311" x14ac:dyDescent="0.2">
      <c r="AJ10718" s="23"/>
      <c r="HH10718"/>
      <c r="IW10718" s="36"/>
      <c r="JI10718"/>
      <c r="JJ10718"/>
      <c r="KX10718" s="23"/>
      <c r="KY10718" s="23"/>
    </row>
    <row r="10719" spans="36:311" x14ac:dyDescent="0.2">
      <c r="AJ10719" s="23"/>
      <c r="HH10719"/>
      <c r="IW10719" s="36"/>
      <c r="JI10719"/>
      <c r="JJ10719"/>
      <c r="KX10719" s="23"/>
      <c r="KY10719" s="23"/>
    </row>
    <row r="10720" spans="36:311" x14ac:dyDescent="0.2">
      <c r="AJ10720" s="23"/>
      <c r="HH10720"/>
      <c r="IW10720" s="36"/>
      <c r="JI10720"/>
      <c r="JJ10720"/>
      <c r="KX10720" s="23"/>
      <c r="KY10720" s="23"/>
    </row>
    <row r="10721" spans="36:311" x14ac:dyDescent="0.2">
      <c r="AJ10721" s="23"/>
      <c r="HH10721"/>
      <c r="IW10721" s="36"/>
      <c r="JI10721"/>
      <c r="JJ10721"/>
      <c r="KX10721" s="23"/>
      <c r="KY10721" s="23"/>
    </row>
    <row r="10722" spans="36:311" x14ac:dyDescent="0.2">
      <c r="AJ10722" s="23"/>
      <c r="HH10722"/>
      <c r="IW10722" s="36"/>
      <c r="JI10722"/>
      <c r="JJ10722"/>
      <c r="KX10722" s="23"/>
      <c r="KY10722" s="23"/>
    </row>
    <row r="10723" spans="36:311" x14ac:dyDescent="0.2">
      <c r="AJ10723" s="23"/>
      <c r="HH10723"/>
      <c r="IW10723" s="36"/>
      <c r="JI10723"/>
      <c r="JJ10723"/>
      <c r="KX10723" s="23"/>
      <c r="KY10723" s="23"/>
    </row>
    <row r="10724" spans="36:311" x14ac:dyDescent="0.2">
      <c r="AJ10724" s="23"/>
      <c r="HH10724"/>
      <c r="IW10724" s="36"/>
      <c r="JI10724"/>
      <c r="JJ10724"/>
      <c r="KX10724" s="23"/>
      <c r="KY10724" s="23"/>
    </row>
    <row r="10725" spans="36:311" x14ac:dyDescent="0.2">
      <c r="AJ10725" s="23"/>
      <c r="HH10725"/>
      <c r="IW10725" s="36"/>
      <c r="JI10725"/>
      <c r="JJ10725"/>
      <c r="KX10725" s="23"/>
      <c r="KY10725" s="23"/>
    </row>
    <row r="10726" spans="36:311" x14ac:dyDescent="0.2">
      <c r="AJ10726" s="23"/>
      <c r="HH10726"/>
      <c r="IW10726" s="36"/>
      <c r="JI10726"/>
      <c r="JJ10726"/>
      <c r="KX10726" s="23"/>
      <c r="KY10726" s="23"/>
    </row>
    <row r="10727" spans="36:311" x14ac:dyDescent="0.2">
      <c r="AJ10727" s="23"/>
      <c r="HH10727"/>
      <c r="IW10727" s="36"/>
      <c r="JI10727"/>
      <c r="JJ10727"/>
      <c r="KX10727" s="23"/>
      <c r="KY10727" s="23"/>
    </row>
    <row r="10728" spans="36:311" x14ac:dyDescent="0.2">
      <c r="AJ10728" s="23"/>
      <c r="HH10728"/>
      <c r="IW10728" s="36"/>
      <c r="JI10728"/>
      <c r="JJ10728"/>
      <c r="KX10728" s="23"/>
      <c r="KY10728" s="23"/>
    </row>
    <row r="10729" spans="36:311" x14ac:dyDescent="0.2">
      <c r="AJ10729" s="23"/>
      <c r="HH10729"/>
      <c r="IW10729" s="36"/>
      <c r="JI10729"/>
      <c r="JJ10729"/>
      <c r="KX10729" s="23"/>
      <c r="KY10729" s="23"/>
    </row>
    <row r="10730" spans="36:311" x14ac:dyDescent="0.2">
      <c r="AJ10730" s="23"/>
      <c r="HH10730"/>
      <c r="IW10730" s="36"/>
      <c r="JI10730"/>
      <c r="JJ10730"/>
      <c r="KX10730" s="23"/>
      <c r="KY10730" s="23"/>
    </row>
    <row r="10731" spans="36:311" x14ac:dyDescent="0.2">
      <c r="AJ10731" s="23"/>
      <c r="HH10731"/>
      <c r="IW10731" s="36"/>
      <c r="JI10731"/>
      <c r="JJ10731"/>
      <c r="KX10731" s="23"/>
      <c r="KY10731" s="23"/>
    </row>
    <row r="10732" spans="36:311" x14ac:dyDescent="0.2">
      <c r="AJ10732" s="23"/>
      <c r="HH10732"/>
      <c r="IW10732" s="36"/>
      <c r="JI10732"/>
      <c r="JJ10732"/>
      <c r="KX10732" s="23"/>
      <c r="KY10732" s="23"/>
    </row>
    <row r="10733" spans="36:311" x14ac:dyDescent="0.2">
      <c r="AJ10733" s="23"/>
      <c r="HH10733"/>
      <c r="IW10733" s="36"/>
      <c r="JI10733"/>
      <c r="JJ10733"/>
      <c r="KX10733" s="23"/>
      <c r="KY10733" s="23"/>
    </row>
    <row r="10734" spans="36:311" x14ac:dyDescent="0.2">
      <c r="AJ10734" s="23"/>
      <c r="HH10734"/>
      <c r="IW10734" s="36"/>
      <c r="JI10734"/>
      <c r="JJ10734"/>
      <c r="KX10734" s="23"/>
      <c r="KY10734" s="23"/>
    </row>
    <row r="10735" spans="36:311" x14ac:dyDescent="0.2">
      <c r="AJ10735" s="23"/>
      <c r="HH10735"/>
      <c r="IW10735" s="36"/>
      <c r="JI10735"/>
      <c r="JJ10735"/>
      <c r="KX10735" s="23"/>
      <c r="KY10735" s="23"/>
    </row>
    <row r="10736" spans="36:311" x14ac:dyDescent="0.2">
      <c r="AJ10736" s="23"/>
      <c r="HH10736"/>
      <c r="IW10736" s="36"/>
      <c r="JI10736"/>
      <c r="JJ10736"/>
      <c r="KX10736" s="23"/>
      <c r="KY10736" s="23"/>
    </row>
    <row r="10737" spans="36:311" x14ac:dyDescent="0.2">
      <c r="AJ10737" s="23"/>
      <c r="HH10737"/>
      <c r="IW10737" s="36"/>
      <c r="JI10737"/>
      <c r="JJ10737"/>
      <c r="KX10737" s="23"/>
      <c r="KY10737" s="23"/>
    </row>
    <row r="10738" spans="36:311" x14ac:dyDescent="0.2">
      <c r="AJ10738" s="23"/>
      <c r="HH10738"/>
      <c r="IW10738" s="36"/>
      <c r="JI10738"/>
      <c r="JJ10738"/>
      <c r="KX10738" s="23"/>
      <c r="KY10738" s="23"/>
    </row>
    <row r="10739" spans="36:311" x14ac:dyDescent="0.2">
      <c r="AJ10739" s="23"/>
      <c r="HH10739"/>
      <c r="IW10739" s="36"/>
      <c r="JI10739"/>
      <c r="JJ10739"/>
      <c r="KX10739" s="23"/>
      <c r="KY10739" s="23"/>
    </row>
    <row r="10740" spans="36:311" x14ac:dyDescent="0.2">
      <c r="AJ10740" s="23"/>
      <c r="HH10740"/>
      <c r="IW10740" s="36"/>
      <c r="JI10740"/>
      <c r="JJ10740"/>
      <c r="KX10740" s="23"/>
      <c r="KY10740" s="23"/>
    </row>
    <row r="10741" spans="36:311" x14ac:dyDescent="0.2">
      <c r="AJ10741" s="23"/>
      <c r="HH10741"/>
      <c r="IW10741" s="36"/>
      <c r="JI10741"/>
      <c r="JJ10741"/>
      <c r="KX10741" s="23"/>
      <c r="KY10741" s="23"/>
    </row>
    <row r="10742" spans="36:311" x14ac:dyDescent="0.2">
      <c r="AJ10742" s="23"/>
      <c r="HH10742"/>
      <c r="IW10742" s="36"/>
      <c r="JI10742"/>
      <c r="JJ10742"/>
      <c r="KX10742" s="23"/>
      <c r="KY10742" s="23"/>
    </row>
    <row r="10743" spans="36:311" x14ac:dyDescent="0.2">
      <c r="AJ10743" s="23"/>
      <c r="HH10743"/>
      <c r="IW10743" s="36"/>
      <c r="JI10743"/>
      <c r="JJ10743"/>
      <c r="KX10743" s="23"/>
      <c r="KY10743" s="23"/>
    </row>
    <row r="10744" spans="36:311" x14ac:dyDescent="0.2">
      <c r="AJ10744" s="23"/>
      <c r="HH10744"/>
      <c r="IW10744" s="36"/>
      <c r="JI10744"/>
      <c r="JJ10744"/>
      <c r="KX10744" s="23"/>
      <c r="KY10744" s="23"/>
    </row>
    <row r="10745" spans="36:311" x14ac:dyDescent="0.2">
      <c r="AJ10745" s="23"/>
      <c r="HH10745"/>
      <c r="IW10745" s="36"/>
      <c r="JI10745"/>
      <c r="JJ10745"/>
      <c r="KX10745" s="23"/>
      <c r="KY10745" s="23"/>
    </row>
    <row r="10746" spans="36:311" x14ac:dyDescent="0.2">
      <c r="AJ10746" s="23"/>
      <c r="HH10746"/>
      <c r="IW10746" s="36"/>
      <c r="JI10746"/>
      <c r="JJ10746"/>
      <c r="KX10746" s="23"/>
      <c r="KY10746" s="23"/>
    </row>
    <row r="10747" spans="36:311" x14ac:dyDescent="0.2">
      <c r="AJ10747" s="23"/>
      <c r="HH10747"/>
      <c r="IW10747" s="36"/>
      <c r="JI10747"/>
      <c r="JJ10747"/>
      <c r="KX10747" s="23"/>
      <c r="KY10747" s="23"/>
    </row>
    <row r="10748" spans="36:311" x14ac:dyDescent="0.2">
      <c r="AJ10748" s="23"/>
      <c r="HH10748"/>
      <c r="IW10748" s="36"/>
      <c r="JI10748"/>
      <c r="JJ10748"/>
      <c r="KX10748" s="23"/>
      <c r="KY10748" s="23"/>
    </row>
    <row r="10749" spans="36:311" x14ac:dyDescent="0.2">
      <c r="AJ10749" s="23"/>
      <c r="HH10749"/>
      <c r="IW10749" s="36"/>
      <c r="JI10749"/>
      <c r="JJ10749"/>
      <c r="KX10749" s="23"/>
      <c r="KY10749" s="23"/>
    </row>
    <row r="10750" spans="36:311" x14ac:dyDescent="0.2">
      <c r="AJ10750" s="23"/>
      <c r="HH10750"/>
      <c r="IW10750" s="36"/>
      <c r="JI10750"/>
      <c r="JJ10750"/>
      <c r="KX10750" s="23"/>
      <c r="KY10750" s="23"/>
    </row>
    <row r="10751" spans="36:311" x14ac:dyDescent="0.2">
      <c r="AJ10751" s="23"/>
      <c r="HH10751"/>
      <c r="IW10751" s="36"/>
      <c r="JI10751"/>
      <c r="JJ10751"/>
      <c r="KX10751" s="23"/>
      <c r="KY10751" s="23"/>
    </row>
    <row r="10752" spans="36:311" x14ac:dyDescent="0.2">
      <c r="AJ10752" s="23"/>
      <c r="HH10752"/>
      <c r="IW10752" s="36"/>
      <c r="JI10752"/>
      <c r="JJ10752"/>
      <c r="KX10752" s="23"/>
      <c r="KY10752" s="23"/>
    </row>
    <row r="10753" spans="36:311" x14ac:dyDescent="0.2">
      <c r="AJ10753" s="23"/>
      <c r="HH10753"/>
      <c r="IW10753" s="36"/>
      <c r="JI10753"/>
      <c r="JJ10753"/>
      <c r="KX10753" s="23"/>
      <c r="KY10753" s="23"/>
    </row>
    <row r="10754" spans="36:311" x14ac:dyDescent="0.2">
      <c r="AJ10754" s="23"/>
      <c r="HH10754"/>
      <c r="IW10754" s="36"/>
      <c r="JI10754"/>
      <c r="JJ10754"/>
      <c r="KX10754" s="23"/>
      <c r="KY10754" s="23"/>
    </row>
    <row r="10755" spans="36:311" x14ac:dyDescent="0.2">
      <c r="AJ10755" s="23"/>
      <c r="HH10755"/>
      <c r="IW10755" s="36"/>
      <c r="JI10755"/>
      <c r="JJ10755"/>
      <c r="KX10755" s="23"/>
      <c r="KY10755" s="23"/>
    </row>
    <row r="10756" spans="36:311" x14ac:dyDescent="0.2">
      <c r="AJ10756" s="23"/>
      <c r="HH10756"/>
      <c r="IW10756" s="36"/>
      <c r="JI10756"/>
      <c r="JJ10756"/>
      <c r="KX10756" s="23"/>
      <c r="KY10756" s="23"/>
    </row>
    <row r="10757" spans="36:311" x14ac:dyDescent="0.2">
      <c r="AJ10757" s="23"/>
      <c r="HH10757"/>
      <c r="IW10757" s="36"/>
      <c r="JI10757"/>
      <c r="JJ10757"/>
      <c r="KX10757" s="23"/>
      <c r="KY10757" s="23"/>
    </row>
    <row r="10758" spans="36:311" x14ac:dyDescent="0.2">
      <c r="AJ10758" s="23"/>
      <c r="HH10758"/>
      <c r="IW10758" s="36"/>
      <c r="JI10758"/>
      <c r="JJ10758"/>
      <c r="KX10758" s="23"/>
      <c r="KY10758" s="23"/>
    </row>
    <row r="10759" spans="36:311" x14ac:dyDescent="0.2">
      <c r="AJ10759" s="23"/>
      <c r="HH10759"/>
      <c r="IW10759" s="36"/>
      <c r="JI10759"/>
      <c r="JJ10759"/>
      <c r="KX10759" s="23"/>
      <c r="KY10759" s="23"/>
    </row>
    <row r="10760" spans="36:311" x14ac:dyDescent="0.2">
      <c r="AJ10760" s="23"/>
      <c r="HH10760"/>
      <c r="IW10760" s="36"/>
      <c r="JI10760"/>
      <c r="JJ10760"/>
      <c r="KX10760" s="23"/>
      <c r="KY10760" s="23"/>
    </row>
    <row r="10761" spans="36:311" x14ac:dyDescent="0.2">
      <c r="AJ10761" s="23"/>
      <c r="HH10761"/>
      <c r="IW10761" s="36"/>
      <c r="JI10761"/>
      <c r="JJ10761"/>
      <c r="KX10761" s="23"/>
      <c r="KY10761" s="23"/>
    </row>
    <row r="10762" spans="36:311" x14ac:dyDescent="0.2">
      <c r="AJ10762" s="23"/>
      <c r="HH10762"/>
      <c r="IW10762" s="36"/>
      <c r="JI10762"/>
      <c r="JJ10762"/>
      <c r="KX10762" s="23"/>
      <c r="KY10762" s="23"/>
    </row>
    <row r="10763" spans="36:311" x14ac:dyDescent="0.2">
      <c r="AJ10763" s="23"/>
      <c r="HH10763"/>
      <c r="IW10763" s="36"/>
      <c r="JI10763"/>
      <c r="JJ10763"/>
      <c r="KX10763" s="23"/>
      <c r="KY10763" s="23"/>
    </row>
    <row r="10764" spans="36:311" x14ac:dyDescent="0.2">
      <c r="AJ10764" s="23"/>
      <c r="HH10764"/>
      <c r="IW10764" s="36"/>
      <c r="JI10764"/>
      <c r="JJ10764"/>
      <c r="KX10764" s="23"/>
      <c r="KY10764" s="23"/>
    </row>
    <row r="10765" spans="36:311" x14ac:dyDescent="0.2">
      <c r="AJ10765" s="23"/>
      <c r="HH10765"/>
      <c r="IW10765" s="36"/>
      <c r="JI10765"/>
      <c r="JJ10765"/>
      <c r="KX10765" s="23"/>
      <c r="KY10765" s="23"/>
    </row>
    <row r="10766" spans="36:311" x14ac:dyDescent="0.2">
      <c r="AJ10766" s="23"/>
      <c r="HH10766"/>
      <c r="IW10766" s="36"/>
      <c r="JI10766"/>
      <c r="JJ10766"/>
      <c r="KX10766" s="23"/>
      <c r="KY10766" s="23"/>
    </row>
    <row r="10767" spans="36:311" x14ac:dyDescent="0.2">
      <c r="AJ10767" s="23"/>
      <c r="HH10767"/>
      <c r="IW10767" s="36"/>
      <c r="JI10767"/>
      <c r="JJ10767"/>
      <c r="KX10767" s="23"/>
      <c r="KY10767" s="23"/>
    </row>
    <row r="10768" spans="36:311" x14ac:dyDescent="0.2">
      <c r="AJ10768" s="23"/>
      <c r="HH10768"/>
      <c r="IW10768" s="36"/>
      <c r="JI10768"/>
      <c r="JJ10768"/>
      <c r="KX10768" s="23"/>
      <c r="KY10768" s="23"/>
    </row>
    <row r="10769" spans="36:311" x14ac:dyDescent="0.2">
      <c r="AJ10769" s="23"/>
      <c r="HH10769"/>
      <c r="IW10769" s="36"/>
      <c r="JI10769"/>
      <c r="JJ10769"/>
      <c r="KX10769" s="23"/>
      <c r="KY10769" s="23"/>
    </row>
    <row r="10770" spans="36:311" x14ac:dyDescent="0.2">
      <c r="AJ10770" s="23"/>
      <c r="HH10770"/>
      <c r="IW10770" s="36"/>
      <c r="JI10770"/>
      <c r="JJ10770"/>
      <c r="KX10770" s="23"/>
      <c r="KY10770" s="23"/>
    </row>
    <row r="10771" spans="36:311" x14ac:dyDescent="0.2">
      <c r="AJ10771" s="23"/>
      <c r="HH10771"/>
      <c r="IW10771" s="36"/>
      <c r="JI10771"/>
      <c r="JJ10771"/>
      <c r="KX10771" s="23"/>
      <c r="KY10771" s="23"/>
    </row>
    <row r="10772" spans="36:311" x14ac:dyDescent="0.2">
      <c r="AJ10772" s="23"/>
      <c r="HH10772"/>
      <c r="IW10772" s="36"/>
      <c r="JI10772"/>
      <c r="JJ10772"/>
      <c r="KX10772" s="23"/>
      <c r="KY10772" s="23"/>
    </row>
    <row r="10773" spans="36:311" x14ac:dyDescent="0.2">
      <c r="AJ10773" s="23"/>
      <c r="HH10773"/>
      <c r="IW10773" s="36"/>
      <c r="JI10773"/>
      <c r="JJ10773"/>
      <c r="KX10773" s="23"/>
      <c r="KY10773" s="23"/>
    </row>
    <row r="10774" spans="36:311" x14ac:dyDescent="0.2">
      <c r="AJ10774" s="23"/>
      <c r="HH10774"/>
      <c r="IW10774" s="36"/>
      <c r="JI10774"/>
      <c r="JJ10774"/>
      <c r="KX10774" s="23"/>
      <c r="KY10774" s="23"/>
    </row>
    <row r="10775" spans="36:311" x14ac:dyDescent="0.2">
      <c r="AJ10775" s="23"/>
      <c r="HH10775"/>
      <c r="IW10775" s="36"/>
      <c r="JI10775"/>
      <c r="JJ10775"/>
      <c r="KX10775" s="23"/>
      <c r="KY10775" s="23"/>
    </row>
    <row r="10776" spans="36:311" x14ac:dyDescent="0.2">
      <c r="AJ10776" s="23"/>
      <c r="HH10776"/>
      <c r="IW10776" s="36"/>
      <c r="JI10776"/>
      <c r="JJ10776"/>
      <c r="KX10776" s="23"/>
      <c r="KY10776" s="23"/>
    </row>
    <row r="10777" spans="36:311" x14ac:dyDescent="0.2">
      <c r="AJ10777" s="23"/>
      <c r="HH10777"/>
      <c r="IW10777" s="36"/>
      <c r="JI10777"/>
      <c r="JJ10777"/>
      <c r="KX10777" s="23"/>
      <c r="KY10777" s="23"/>
    </row>
    <row r="10778" spans="36:311" x14ac:dyDescent="0.2">
      <c r="AJ10778" s="23"/>
      <c r="HH10778"/>
      <c r="IW10778" s="36"/>
      <c r="JI10778"/>
      <c r="JJ10778"/>
      <c r="KX10778" s="23"/>
      <c r="KY10778" s="23"/>
    </row>
    <row r="10779" spans="36:311" x14ac:dyDescent="0.2">
      <c r="AJ10779" s="23"/>
      <c r="HH10779"/>
      <c r="IW10779" s="36"/>
      <c r="JI10779"/>
      <c r="JJ10779"/>
      <c r="KX10779" s="23"/>
      <c r="KY10779" s="23"/>
    </row>
    <row r="10780" spans="36:311" x14ac:dyDescent="0.2">
      <c r="AJ10780" s="23"/>
      <c r="HH10780"/>
      <c r="IW10780" s="36"/>
      <c r="JI10780"/>
      <c r="JJ10780"/>
      <c r="KX10780" s="23"/>
      <c r="KY10780" s="23"/>
    </row>
    <row r="10781" spans="36:311" x14ac:dyDescent="0.2">
      <c r="AJ10781" s="23"/>
      <c r="HH10781"/>
      <c r="IW10781" s="36"/>
      <c r="JI10781"/>
      <c r="JJ10781"/>
      <c r="KX10781" s="23"/>
      <c r="KY10781" s="23"/>
    </row>
    <row r="10782" spans="36:311" x14ac:dyDescent="0.2">
      <c r="AJ10782" s="23"/>
      <c r="HH10782"/>
      <c r="IW10782" s="36"/>
      <c r="JI10782"/>
      <c r="JJ10782"/>
      <c r="KX10782" s="23"/>
      <c r="KY10782" s="23"/>
    </row>
    <row r="10783" spans="36:311" x14ac:dyDescent="0.2">
      <c r="AJ10783" s="23"/>
      <c r="HH10783"/>
      <c r="IW10783" s="36"/>
      <c r="JI10783"/>
      <c r="JJ10783"/>
      <c r="KX10783" s="23"/>
      <c r="KY10783" s="23"/>
    </row>
    <row r="10784" spans="36:311" x14ac:dyDescent="0.2">
      <c r="AJ10784" s="23"/>
      <c r="HH10784"/>
      <c r="IW10784" s="36"/>
      <c r="JI10784"/>
      <c r="JJ10784"/>
      <c r="KX10784" s="23"/>
      <c r="KY10784" s="23"/>
    </row>
    <row r="10785" spans="36:311" x14ac:dyDescent="0.2">
      <c r="AJ10785" s="23"/>
      <c r="HH10785"/>
      <c r="IW10785" s="36"/>
      <c r="JI10785"/>
      <c r="JJ10785"/>
      <c r="KX10785" s="23"/>
      <c r="KY10785" s="23"/>
    </row>
    <row r="10786" spans="36:311" x14ac:dyDescent="0.2">
      <c r="AJ10786" s="23"/>
      <c r="HH10786"/>
      <c r="IW10786" s="36"/>
      <c r="JI10786"/>
      <c r="JJ10786"/>
      <c r="KX10786" s="23"/>
      <c r="KY10786" s="23"/>
    </row>
    <row r="10787" spans="36:311" x14ac:dyDescent="0.2">
      <c r="AJ10787" s="23"/>
      <c r="HH10787"/>
      <c r="IW10787" s="36"/>
      <c r="JI10787"/>
      <c r="JJ10787"/>
      <c r="KX10787" s="23"/>
      <c r="KY10787" s="23"/>
    </row>
    <row r="10788" spans="36:311" x14ac:dyDescent="0.2">
      <c r="AJ10788" s="23"/>
      <c r="HH10788"/>
      <c r="IW10788" s="36"/>
      <c r="JI10788"/>
      <c r="JJ10788"/>
      <c r="KX10788" s="23"/>
      <c r="KY10788" s="23"/>
    </row>
    <row r="10789" spans="36:311" x14ac:dyDescent="0.2">
      <c r="AJ10789" s="23"/>
      <c r="HH10789"/>
      <c r="IW10789" s="36"/>
      <c r="JI10789"/>
      <c r="JJ10789"/>
      <c r="KX10789" s="23"/>
      <c r="KY10789" s="23"/>
    </row>
    <row r="10790" spans="36:311" x14ac:dyDescent="0.2">
      <c r="AJ10790" s="23"/>
      <c r="HH10790"/>
      <c r="IW10790" s="36"/>
      <c r="JI10790"/>
      <c r="JJ10790"/>
      <c r="KX10790" s="23"/>
      <c r="KY10790" s="23"/>
    </row>
    <row r="10791" spans="36:311" x14ac:dyDescent="0.2">
      <c r="AJ10791" s="23"/>
      <c r="HH10791"/>
      <c r="IW10791" s="36"/>
      <c r="JI10791"/>
      <c r="JJ10791"/>
      <c r="KX10791" s="23"/>
      <c r="KY10791" s="23"/>
    </row>
    <row r="10792" spans="36:311" x14ac:dyDescent="0.2">
      <c r="AJ10792" s="23"/>
      <c r="HH10792"/>
      <c r="IW10792" s="36"/>
      <c r="JI10792"/>
      <c r="JJ10792"/>
      <c r="KX10792" s="23"/>
      <c r="KY10792" s="23"/>
    </row>
    <row r="10793" spans="36:311" x14ac:dyDescent="0.2">
      <c r="AJ10793" s="23"/>
      <c r="HH10793"/>
      <c r="IW10793" s="36"/>
      <c r="JI10793"/>
      <c r="JJ10793"/>
      <c r="KX10793" s="23"/>
      <c r="KY10793" s="23"/>
    </row>
    <row r="10794" spans="36:311" x14ac:dyDescent="0.2">
      <c r="AJ10794" s="23"/>
      <c r="HH10794"/>
      <c r="IW10794" s="36"/>
      <c r="JI10794"/>
      <c r="JJ10794"/>
      <c r="KX10794" s="23"/>
      <c r="KY10794" s="23"/>
    </row>
    <row r="10795" spans="36:311" x14ac:dyDescent="0.2">
      <c r="AJ10795" s="23"/>
      <c r="HH10795"/>
      <c r="IW10795" s="36"/>
      <c r="JI10795"/>
      <c r="JJ10795"/>
      <c r="KX10795" s="23"/>
      <c r="KY10795" s="23"/>
    </row>
    <row r="10796" spans="36:311" x14ac:dyDescent="0.2">
      <c r="AJ10796" s="23"/>
      <c r="HH10796"/>
      <c r="IW10796" s="36"/>
      <c r="JI10796"/>
      <c r="JJ10796"/>
      <c r="KX10796" s="23"/>
      <c r="KY10796" s="23"/>
    </row>
    <row r="10797" spans="36:311" x14ac:dyDescent="0.2">
      <c r="AJ10797" s="23"/>
      <c r="HH10797"/>
      <c r="IW10797" s="36"/>
      <c r="JI10797"/>
      <c r="JJ10797"/>
      <c r="KX10797" s="23"/>
      <c r="KY10797" s="23"/>
    </row>
    <row r="10798" spans="36:311" x14ac:dyDescent="0.2">
      <c r="AJ10798" s="23"/>
      <c r="HH10798"/>
      <c r="IW10798" s="36"/>
      <c r="JI10798"/>
      <c r="JJ10798"/>
      <c r="KX10798" s="23"/>
      <c r="KY10798" s="23"/>
    </row>
    <row r="10799" spans="36:311" x14ac:dyDescent="0.2">
      <c r="AJ10799" s="23"/>
      <c r="HH10799"/>
      <c r="IW10799" s="36"/>
      <c r="JI10799"/>
      <c r="JJ10799"/>
      <c r="KX10799" s="23"/>
      <c r="KY10799" s="23"/>
    </row>
    <row r="10800" spans="36:311" x14ac:dyDescent="0.2">
      <c r="AJ10800" s="23"/>
      <c r="HH10800"/>
      <c r="IW10800" s="36"/>
      <c r="JI10800"/>
      <c r="JJ10800"/>
      <c r="KX10800" s="23"/>
      <c r="KY10800" s="23"/>
    </row>
    <row r="10801" spans="36:311" x14ac:dyDescent="0.2">
      <c r="AJ10801" s="23"/>
      <c r="HH10801"/>
      <c r="IW10801" s="36"/>
      <c r="JI10801"/>
      <c r="JJ10801"/>
      <c r="KX10801" s="23"/>
      <c r="KY10801" s="23"/>
    </row>
    <row r="10802" spans="36:311" x14ac:dyDescent="0.2">
      <c r="AJ10802" s="23"/>
      <c r="HH10802"/>
      <c r="IW10802" s="36"/>
      <c r="JI10802"/>
      <c r="JJ10802"/>
      <c r="KX10802" s="23"/>
      <c r="KY10802" s="23"/>
    </row>
    <row r="10803" spans="36:311" x14ac:dyDescent="0.2">
      <c r="AJ10803" s="23"/>
      <c r="HH10803"/>
      <c r="IW10803" s="36"/>
      <c r="JI10803"/>
      <c r="JJ10803"/>
      <c r="KX10803" s="23"/>
      <c r="KY10803" s="23"/>
    </row>
    <row r="10804" spans="36:311" x14ac:dyDescent="0.2">
      <c r="AJ10804" s="23"/>
      <c r="HH10804"/>
      <c r="IW10804" s="36"/>
      <c r="JI10804"/>
      <c r="JJ10804"/>
      <c r="KX10804" s="23"/>
      <c r="KY10804" s="23"/>
    </row>
    <row r="10805" spans="36:311" x14ac:dyDescent="0.2">
      <c r="AJ10805" s="23"/>
      <c r="HH10805"/>
      <c r="IW10805" s="36"/>
      <c r="JI10805"/>
      <c r="JJ10805"/>
      <c r="KX10805" s="23"/>
      <c r="KY10805" s="23"/>
    </row>
    <row r="10806" spans="36:311" x14ac:dyDescent="0.2">
      <c r="AJ10806" s="23"/>
      <c r="HH10806"/>
      <c r="IW10806" s="36"/>
      <c r="JI10806"/>
      <c r="JJ10806"/>
      <c r="KX10806" s="23"/>
      <c r="KY10806" s="23"/>
    </row>
    <row r="10807" spans="36:311" x14ac:dyDescent="0.2">
      <c r="AJ10807" s="23"/>
      <c r="HH10807"/>
      <c r="IW10807" s="36"/>
      <c r="JI10807"/>
      <c r="JJ10807"/>
      <c r="KX10807" s="23"/>
      <c r="KY10807" s="23"/>
    </row>
    <row r="10808" spans="36:311" x14ac:dyDescent="0.2">
      <c r="AJ10808" s="23"/>
      <c r="HH10808"/>
      <c r="IW10808" s="36"/>
      <c r="JI10808"/>
      <c r="JJ10808"/>
      <c r="KX10808" s="23"/>
      <c r="KY10808" s="23"/>
    </row>
    <row r="10809" spans="36:311" x14ac:dyDescent="0.2">
      <c r="AJ10809" s="23"/>
      <c r="HH10809"/>
      <c r="IW10809" s="36"/>
      <c r="JI10809"/>
      <c r="JJ10809"/>
      <c r="KX10809" s="23"/>
      <c r="KY10809" s="23"/>
    </row>
    <row r="10810" spans="36:311" x14ac:dyDescent="0.2">
      <c r="AJ10810" s="23"/>
      <c r="HH10810"/>
      <c r="IW10810" s="36"/>
      <c r="JI10810"/>
      <c r="JJ10810"/>
      <c r="KX10810" s="23"/>
      <c r="KY10810" s="23"/>
    </row>
    <row r="10811" spans="36:311" x14ac:dyDescent="0.2">
      <c r="AJ10811" s="23"/>
      <c r="HH10811"/>
      <c r="IW10811" s="36"/>
      <c r="JI10811"/>
      <c r="JJ10811"/>
      <c r="KX10811" s="23"/>
      <c r="KY10811" s="23"/>
    </row>
    <row r="10812" spans="36:311" x14ac:dyDescent="0.2">
      <c r="AJ10812" s="23"/>
      <c r="HH10812"/>
      <c r="IW10812" s="36"/>
      <c r="JI10812"/>
      <c r="JJ10812"/>
      <c r="KX10812" s="23"/>
      <c r="KY10812" s="23"/>
    </row>
    <row r="10813" spans="36:311" x14ac:dyDescent="0.2">
      <c r="AJ10813" s="23"/>
      <c r="HH10813"/>
      <c r="IW10813" s="36"/>
      <c r="JI10813"/>
      <c r="JJ10813"/>
      <c r="KX10813" s="23"/>
      <c r="KY10813" s="23"/>
    </row>
    <row r="10814" spans="36:311" x14ac:dyDescent="0.2">
      <c r="AJ10814" s="23"/>
      <c r="HH10814"/>
      <c r="IW10814" s="36"/>
      <c r="JI10814"/>
      <c r="JJ10814"/>
      <c r="KX10814" s="23"/>
      <c r="KY10814" s="23"/>
    </row>
    <row r="10815" spans="36:311" x14ac:dyDescent="0.2">
      <c r="AJ10815" s="23"/>
      <c r="HH10815"/>
      <c r="IW10815" s="36"/>
      <c r="JI10815"/>
      <c r="JJ10815"/>
      <c r="KX10815" s="23"/>
      <c r="KY10815" s="23"/>
    </row>
    <row r="10816" spans="36:311" x14ac:dyDescent="0.2">
      <c r="AJ10816" s="23"/>
      <c r="HH10816"/>
      <c r="IW10816" s="36"/>
      <c r="JI10816"/>
      <c r="JJ10816"/>
      <c r="KX10816" s="23"/>
      <c r="KY10816" s="23"/>
    </row>
    <row r="10817" spans="36:311" x14ac:dyDescent="0.2">
      <c r="AJ10817" s="23"/>
      <c r="HH10817"/>
      <c r="IW10817" s="36"/>
      <c r="JI10817"/>
      <c r="JJ10817"/>
      <c r="KX10817" s="23"/>
      <c r="KY10817" s="23"/>
    </row>
    <row r="10818" spans="36:311" x14ac:dyDescent="0.2">
      <c r="AJ10818" s="23"/>
      <c r="HH10818"/>
      <c r="IW10818" s="36"/>
      <c r="JI10818"/>
      <c r="JJ10818"/>
      <c r="KX10818" s="23"/>
      <c r="KY10818" s="23"/>
    </row>
    <row r="10819" spans="36:311" x14ac:dyDescent="0.2">
      <c r="AJ10819" s="23"/>
      <c r="HH10819"/>
      <c r="IW10819" s="36"/>
      <c r="JI10819"/>
      <c r="JJ10819"/>
      <c r="KX10819" s="23"/>
      <c r="KY10819" s="23"/>
    </row>
    <row r="10820" spans="36:311" x14ac:dyDescent="0.2">
      <c r="AJ10820" s="23"/>
      <c r="HH10820"/>
      <c r="IW10820" s="36"/>
      <c r="JI10820"/>
      <c r="JJ10820"/>
      <c r="KX10820" s="23"/>
      <c r="KY10820" s="23"/>
    </row>
    <row r="10821" spans="36:311" x14ac:dyDescent="0.2">
      <c r="AJ10821" s="23"/>
      <c r="HH10821"/>
      <c r="IW10821" s="36"/>
      <c r="JI10821"/>
      <c r="JJ10821"/>
      <c r="KX10821" s="23"/>
      <c r="KY10821" s="23"/>
    </row>
    <row r="10822" spans="36:311" x14ac:dyDescent="0.2">
      <c r="AJ10822" s="23"/>
      <c r="HH10822"/>
      <c r="IW10822" s="36"/>
      <c r="JI10822"/>
      <c r="JJ10822"/>
      <c r="KX10822" s="23"/>
      <c r="KY10822" s="23"/>
    </row>
    <row r="10823" spans="36:311" x14ac:dyDescent="0.2">
      <c r="AJ10823" s="23"/>
      <c r="HH10823"/>
      <c r="IW10823" s="36"/>
      <c r="JI10823"/>
      <c r="JJ10823"/>
      <c r="KX10823" s="23"/>
      <c r="KY10823" s="23"/>
    </row>
    <row r="10824" spans="36:311" x14ac:dyDescent="0.2">
      <c r="AJ10824" s="23"/>
      <c r="HH10824"/>
      <c r="IW10824" s="36"/>
      <c r="JI10824"/>
      <c r="JJ10824"/>
      <c r="KX10824" s="23"/>
      <c r="KY10824" s="23"/>
    </row>
    <row r="10825" spans="36:311" x14ac:dyDescent="0.2">
      <c r="AJ10825" s="23"/>
      <c r="HH10825"/>
      <c r="IW10825" s="36"/>
      <c r="JI10825"/>
      <c r="JJ10825"/>
      <c r="KX10825" s="23"/>
      <c r="KY10825" s="23"/>
    </row>
    <row r="10826" spans="36:311" x14ac:dyDescent="0.2">
      <c r="AJ10826" s="23"/>
      <c r="HH10826"/>
      <c r="IW10826" s="36"/>
      <c r="JI10826"/>
      <c r="JJ10826"/>
      <c r="KX10826" s="23"/>
      <c r="KY10826" s="23"/>
    </row>
    <row r="10827" spans="36:311" x14ac:dyDescent="0.2">
      <c r="AJ10827" s="23"/>
      <c r="HH10827"/>
      <c r="IW10827" s="36"/>
      <c r="JI10827"/>
      <c r="JJ10827"/>
      <c r="KX10827" s="23"/>
      <c r="KY10827" s="23"/>
    </row>
    <row r="10828" spans="36:311" x14ac:dyDescent="0.2">
      <c r="AJ10828" s="23"/>
      <c r="HH10828"/>
      <c r="IW10828" s="36"/>
      <c r="JI10828"/>
      <c r="JJ10828"/>
      <c r="KX10828" s="23"/>
      <c r="KY10828" s="23"/>
    </row>
    <row r="10829" spans="36:311" x14ac:dyDescent="0.2">
      <c r="AJ10829" s="23"/>
      <c r="HH10829"/>
      <c r="IW10829" s="36"/>
      <c r="JI10829"/>
      <c r="JJ10829"/>
      <c r="KX10829" s="23"/>
      <c r="KY10829" s="23"/>
    </row>
    <row r="10830" spans="36:311" x14ac:dyDescent="0.2">
      <c r="AJ10830" s="23"/>
      <c r="HH10830"/>
      <c r="IW10830" s="36"/>
      <c r="JI10830"/>
      <c r="JJ10830"/>
      <c r="KX10830" s="23"/>
      <c r="KY10830" s="23"/>
    </row>
    <row r="10831" spans="36:311" x14ac:dyDescent="0.2">
      <c r="AJ10831" s="23"/>
      <c r="HH10831"/>
      <c r="IW10831" s="36"/>
      <c r="JI10831"/>
      <c r="JJ10831"/>
      <c r="KX10831" s="23"/>
      <c r="KY10831" s="23"/>
    </row>
    <row r="10832" spans="36:311" x14ac:dyDescent="0.2">
      <c r="AJ10832" s="23"/>
      <c r="HH10832"/>
      <c r="IW10832" s="36"/>
      <c r="JI10832"/>
      <c r="JJ10832"/>
      <c r="KX10832" s="23"/>
      <c r="KY10832" s="23"/>
    </row>
    <row r="10833" spans="36:311" x14ac:dyDescent="0.2">
      <c r="AJ10833" s="23"/>
      <c r="HH10833"/>
      <c r="IW10833" s="36"/>
      <c r="JI10833"/>
      <c r="JJ10833"/>
      <c r="KX10833" s="23"/>
      <c r="KY10833" s="23"/>
    </row>
    <row r="10834" spans="36:311" x14ac:dyDescent="0.2">
      <c r="AJ10834" s="23"/>
      <c r="HH10834"/>
      <c r="IW10834" s="36"/>
      <c r="JI10834"/>
      <c r="JJ10834"/>
      <c r="KX10834" s="23"/>
      <c r="KY10834" s="23"/>
    </row>
    <row r="10835" spans="36:311" x14ac:dyDescent="0.2">
      <c r="AJ10835" s="23"/>
      <c r="HH10835"/>
      <c r="IW10835" s="36"/>
      <c r="JI10835"/>
      <c r="JJ10835"/>
      <c r="KX10835" s="23"/>
      <c r="KY10835" s="23"/>
    </row>
    <row r="10836" spans="36:311" x14ac:dyDescent="0.2">
      <c r="AJ10836" s="23"/>
      <c r="HH10836"/>
      <c r="IW10836" s="36"/>
      <c r="JI10836"/>
      <c r="JJ10836"/>
      <c r="KX10836" s="23"/>
      <c r="KY10836" s="23"/>
    </row>
    <row r="10837" spans="36:311" x14ac:dyDescent="0.2">
      <c r="AJ10837" s="23"/>
      <c r="HH10837"/>
      <c r="IW10837" s="36"/>
      <c r="JI10837"/>
      <c r="JJ10837"/>
      <c r="KX10837" s="23"/>
      <c r="KY10837" s="23"/>
    </row>
    <row r="10838" spans="36:311" x14ac:dyDescent="0.2">
      <c r="AJ10838" s="23"/>
      <c r="HH10838"/>
      <c r="IW10838" s="36"/>
      <c r="JI10838"/>
      <c r="JJ10838"/>
      <c r="KX10838" s="23"/>
      <c r="KY10838" s="23"/>
    </row>
    <row r="10839" spans="36:311" x14ac:dyDescent="0.2">
      <c r="AJ10839" s="23"/>
      <c r="HH10839"/>
      <c r="IW10839" s="36"/>
      <c r="JI10839"/>
      <c r="JJ10839"/>
      <c r="KX10839" s="23"/>
      <c r="KY10839" s="23"/>
    </row>
    <row r="10840" spans="36:311" x14ac:dyDescent="0.2">
      <c r="AJ10840" s="23"/>
      <c r="HH10840"/>
      <c r="IW10840" s="36"/>
      <c r="JI10840"/>
      <c r="JJ10840"/>
      <c r="KX10840" s="23"/>
      <c r="KY10840" s="23"/>
    </row>
    <row r="10841" spans="36:311" x14ac:dyDescent="0.2">
      <c r="AJ10841" s="23"/>
      <c r="HH10841"/>
      <c r="IW10841" s="36"/>
      <c r="JI10841"/>
      <c r="JJ10841"/>
      <c r="KX10841" s="23"/>
      <c r="KY10841" s="23"/>
    </row>
    <row r="10842" spans="36:311" x14ac:dyDescent="0.2">
      <c r="AJ10842" s="23"/>
      <c r="HH10842"/>
      <c r="IW10842" s="36"/>
      <c r="JI10842"/>
      <c r="JJ10842"/>
      <c r="KX10842" s="23"/>
      <c r="KY10842" s="23"/>
    </row>
    <row r="10843" spans="36:311" x14ac:dyDescent="0.2">
      <c r="AJ10843" s="23"/>
      <c r="HH10843"/>
      <c r="IW10843" s="36"/>
      <c r="JI10843"/>
      <c r="JJ10843"/>
      <c r="KX10843" s="23"/>
      <c r="KY10843" s="23"/>
    </row>
    <row r="10844" spans="36:311" x14ac:dyDescent="0.2">
      <c r="AJ10844" s="23"/>
      <c r="HH10844"/>
      <c r="IW10844" s="36"/>
      <c r="JI10844"/>
      <c r="JJ10844"/>
      <c r="KX10844" s="23"/>
      <c r="KY10844" s="23"/>
    </row>
    <row r="10845" spans="36:311" x14ac:dyDescent="0.2">
      <c r="AJ10845" s="23"/>
      <c r="HH10845"/>
      <c r="IW10845" s="36"/>
      <c r="JI10845"/>
      <c r="JJ10845"/>
      <c r="KX10845" s="23"/>
      <c r="KY10845" s="23"/>
    </row>
    <row r="10846" spans="36:311" x14ac:dyDescent="0.2">
      <c r="AJ10846" s="23"/>
      <c r="HH10846"/>
      <c r="IW10846" s="36"/>
      <c r="JI10846"/>
      <c r="JJ10846"/>
      <c r="KX10846" s="23"/>
      <c r="KY10846" s="23"/>
    </row>
    <row r="10847" spans="36:311" x14ac:dyDescent="0.2">
      <c r="AJ10847" s="23"/>
      <c r="HH10847"/>
      <c r="IW10847" s="36"/>
      <c r="JI10847"/>
      <c r="JJ10847"/>
      <c r="KX10847" s="23"/>
      <c r="KY10847" s="23"/>
    </row>
    <row r="10848" spans="36:311" x14ac:dyDescent="0.2">
      <c r="AJ10848" s="23"/>
      <c r="HH10848"/>
      <c r="IW10848" s="36"/>
      <c r="JI10848"/>
      <c r="JJ10848"/>
      <c r="KX10848" s="23"/>
      <c r="KY10848" s="23"/>
    </row>
    <row r="10849" spans="36:311" x14ac:dyDescent="0.2">
      <c r="AJ10849" s="23"/>
      <c r="HH10849"/>
      <c r="IW10849" s="36"/>
      <c r="JI10849"/>
      <c r="JJ10849"/>
      <c r="KX10849" s="23"/>
      <c r="KY10849" s="23"/>
    </row>
    <row r="10850" spans="36:311" x14ac:dyDescent="0.2">
      <c r="AJ10850" s="23"/>
      <c r="HH10850"/>
      <c r="IW10850" s="36"/>
      <c r="JI10850"/>
      <c r="JJ10850"/>
      <c r="KX10850" s="23"/>
      <c r="KY10850" s="23"/>
    </row>
    <row r="10851" spans="36:311" x14ac:dyDescent="0.2">
      <c r="AJ10851" s="23"/>
      <c r="HH10851"/>
      <c r="IW10851" s="36"/>
      <c r="JI10851"/>
      <c r="JJ10851"/>
      <c r="KX10851" s="23"/>
      <c r="KY10851" s="23"/>
    </row>
    <row r="10852" spans="36:311" x14ac:dyDescent="0.2">
      <c r="AJ10852" s="23"/>
      <c r="HH10852"/>
      <c r="IW10852" s="36"/>
      <c r="JI10852"/>
      <c r="JJ10852"/>
      <c r="KX10852" s="23"/>
      <c r="KY10852" s="23"/>
    </row>
    <row r="10853" spans="36:311" x14ac:dyDescent="0.2">
      <c r="AJ10853" s="23"/>
      <c r="HH10853"/>
      <c r="IW10853" s="36"/>
      <c r="JI10853"/>
      <c r="JJ10853"/>
      <c r="KX10853" s="23"/>
      <c r="KY10853" s="23"/>
    </row>
    <row r="10854" spans="36:311" x14ac:dyDescent="0.2">
      <c r="AJ10854" s="23"/>
      <c r="HH10854"/>
      <c r="IW10854" s="36"/>
      <c r="JI10854"/>
      <c r="JJ10854"/>
      <c r="KX10854" s="23"/>
      <c r="KY10854" s="23"/>
    </row>
    <row r="10855" spans="36:311" x14ac:dyDescent="0.2">
      <c r="AJ10855" s="23"/>
      <c r="HH10855"/>
      <c r="IW10855" s="36"/>
      <c r="JI10855"/>
      <c r="JJ10855"/>
      <c r="KX10855" s="23"/>
      <c r="KY10855" s="23"/>
    </row>
    <row r="10856" spans="36:311" x14ac:dyDescent="0.2">
      <c r="AJ10856" s="23"/>
      <c r="HH10856"/>
      <c r="IW10856" s="36"/>
      <c r="JI10856"/>
      <c r="JJ10856"/>
      <c r="KX10856" s="23"/>
      <c r="KY10856" s="23"/>
    </row>
    <row r="10857" spans="36:311" x14ac:dyDescent="0.2">
      <c r="AJ10857" s="23"/>
      <c r="HH10857"/>
      <c r="IW10857" s="36"/>
      <c r="JI10857"/>
      <c r="JJ10857"/>
      <c r="KX10857" s="23"/>
      <c r="KY10857" s="23"/>
    </row>
    <row r="10858" spans="36:311" x14ac:dyDescent="0.2">
      <c r="AJ10858" s="23"/>
      <c r="HH10858"/>
      <c r="IW10858" s="36"/>
      <c r="JI10858"/>
      <c r="JJ10858"/>
      <c r="KX10858" s="23"/>
      <c r="KY10858" s="23"/>
    </row>
    <row r="10859" spans="36:311" x14ac:dyDescent="0.2">
      <c r="AJ10859" s="23"/>
      <c r="HH10859"/>
      <c r="IW10859" s="36"/>
      <c r="JI10859"/>
      <c r="JJ10859"/>
      <c r="KX10859" s="23"/>
      <c r="KY10859" s="23"/>
    </row>
    <row r="10860" spans="36:311" x14ac:dyDescent="0.2">
      <c r="AJ10860" s="23"/>
      <c r="HH10860"/>
      <c r="IW10860" s="36"/>
      <c r="JI10860"/>
      <c r="JJ10860"/>
      <c r="KX10860" s="23"/>
      <c r="KY10860" s="23"/>
    </row>
    <row r="10861" spans="36:311" x14ac:dyDescent="0.2">
      <c r="AJ10861" s="23"/>
      <c r="HH10861"/>
      <c r="IW10861" s="36"/>
      <c r="JI10861"/>
      <c r="JJ10861"/>
      <c r="KX10861" s="23"/>
      <c r="KY10861" s="23"/>
    </row>
    <row r="10862" spans="36:311" x14ac:dyDescent="0.2">
      <c r="AJ10862" s="23"/>
      <c r="HH10862"/>
      <c r="IW10862" s="36"/>
      <c r="JI10862"/>
      <c r="JJ10862"/>
      <c r="KX10862" s="23"/>
      <c r="KY10862" s="23"/>
    </row>
    <row r="10863" spans="36:311" x14ac:dyDescent="0.2">
      <c r="AJ10863" s="23"/>
      <c r="HH10863"/>
      <c r="IW10863" s="36"/>
      <c r="JI10863"/>
      <c r="JJ10863"/>
      <c r="KX10863" s="23"/>
      <c r="KY10863" s="23"/>
    </row>
    <row r="10864" spans="36:311" x14ac:dyDescent="0.2">
      <c r="AJ10864" s="23"/>
      <c r="HH10864"/>
      <c r="IW10864" s="36"/>
      <c r="JI10864"/>
      <c r="JJ10864"/>
      <c r="KX10864" s="23"/>
      <c r="KY10864" s="23"/>
    </row>
    <row r="10865" spans="36:311" x14ac:dyDescent="0.2">
      <c r="AJ10865" s="23"/>
      <c r="HH10865"/>
      <c r="IW10865" s="36"/>
      <c r="JI10865"/>
      <c r="JJ10865"/>
      <c r="KX10865" s="23"/>
      <c r="KY10865" s="23"/>
    </row>
    <row r="10866" spans="36:311" x14ac:dyDescent="0.2">
      <c r="AJ10866" s="23"/>
      <c r="HH10866"/>
      <c r="IW10866" s="36"/>
      <c r="JI10866"/>
      <c r="JJ10866"/>
      <c r="KX10866" s="23"/>
      <c r="KY10866" s="23"/>
    </row>
    <row r="10867" spans="36:311" x14ac:dyDescent="0.2">
      <c r="AJ10867" s="23"/>
      <c r="HH10867"/>
      <c r="IW10867" s="36"/>
      <c r="JI10867"/>
      <c r="JJ10867"/>
      <c r="KX10867" s="23"/>
      <c r="KY10867" s="23"/>
    </row>
    <row r="10868" spans="36:311" x14ac:dyDescent="0.2">
      <c r="AJ10868" s="23"/>
      <c r="HH10868"/>
      <c r="IW10868" s="36"/>
      <c r="JI10868"/>
      <c r="JJ10868"/>
      <c r="KX10868" s="23"/>
      <c r="KY10868" s="23"/>
    </row>
    <row r="10869" spans="36:311" x14ac:dyDescent="0.2">
      <c r="AJ10869" s="23"/>
      <c r="HH10869"/>
      <c r="IW10869" s="36"/>
      <c r="JI10869"/>
      <c r="JJ10869"/>
      <c r="KX10869" s="23"/>
      <c r="KY10869" s="23"/>
    </row>
    <row r="10870" spans="36:311" x14ac:dyDescent="0.2">
      <c r="AJ10870" s="23"/>
      <c r="HH10870"/>
      <c r="IW10870" s="36"/>
      <c r="JI10870"/>
      <c r="JJ10870"/>
      <c r="KX10870" s="23"/>
      <c r="KY10870" s="23"/>
    </row>
    <row r="10871" spans="36:311" x14ac:dyDescent="0.2">
      <c r="AJ10871" s="23"/>
      <c r="HH10871"/>
      <c r="IW10871" s="36"/>
      <c r="JI10871"/>
      <c r="JJ10871"/>
      <c r="KX10871" s="23"/>
      <c r="KY10871" s="23"/>
    </row>
    <row r="10872" spans="36:311" x14ac:dyDescent="0.2">
      <c r="AJ10872" s="23"/>
      <c r="HH10872"/>
      <c r="IW10872" s="36"/>
      <c r="JI10872"/>
      <c r="JJ10872"/>
      <c r="KX10872" s="23"/>
      <c r="KY10872" s="23"/>
    </row>
    <row r="10873" spans="36:311" x14ac:dyDescent="0.2">
      <c r="AJ10873" s="23"/>
      <c r="HH10873"/>
      <c r="IW10873" s="36"/>
      <c r="JI10873"/>
      <c r="JJ10873"/>
      <c r="KX10873" s="23"/>
      <c r="KY10873" s="23"/>
    </row>
    <row r="10874" spans="36:311" x14ac:dyDescent="0.2">
      <c r="AJ10874" s="23"/>
      <c r="HH10874"/>
      <c r="IW10874" s="36"/>
      <c r="JI10874"/>
      <c r="JJ10874"/>
      <c r="KX10874" s="23"/>
      <c r="KY10874" s="23"/>
    </row>
    <row r="10875" spans="36:311" x14ac:dyDescent="0.2">
      <c r="AJ10875" s="23"/>
      <c r="HH10875"/>
      <c r="IW10875" s="36"/>
      <c r="JI10875"/>
      <c r="JJ10875"/>
      <c r="KX10875" s="23"/>
      <c r="KY10875" s="23"/>
    </row>
    <row r="10876" spans="36:311" x14ac:dyDescent="0.2">
      <c r="AJ10876" s="23"/>
      <c r="HH10876"/>
      <c r="IW10876" s="36"/>
      <c r="JI10876"/>
      <c r="JJ10876"/>
      <c r="KX10876" s="23"/>
      <c r="KY10876" s="23"/>
    </row>
    <row r="10877" spans="36:311" x14ac:dyDescent="0.2">
      <c r="AJ10877" s="23"/>
      <c r="HH10877"/>
      <c r="IW10877" s="36"/>
      <c r="JI10877"/>
      <c r="JJ10877"/>
      <c r="KX10877" s="23"/>
      <c r="KY10877" s="23"/>
    </row>
    <row r="10878" spans="36:311" x14ac:dyDescent="0.2">
      <c r="AJ10878" s="23"/>
      <c r="HH10878"/>
      <c r="IW10878" s="36"/>
      <c r="JI10878"/>
      <c r="JJ10878"/>
      <c r="KX10878" s="23"/>
      <c r="KY10878" s="23"/>
    </row>
    <row r="10879" spans="36:311" x14ac:dyDescent="0.2">
      <c r="AJ10879" s="23"/>
      <c r="HH10879"/>
      <c r="IW10879" s="36"/>
      <c r="JI10879"/>
      <c r="JJ10879"/>
      <c r="KX10879" s="23"/>
      <c r="KY10879" s="23"/>
    </row>
    <row r="10880" spans="36:311" x14ac:dyDescent="0.2">
      <c r="AJ10880" s="23"/>
      <c r="HH10880"/>
      <c r="IW10880" s="36"/>
      <c r="JI10880"/>
      <c r="JJ10880"/>
      <c r="KX10880" s="23"/>
      <c r="KY10880" s="23"/>
    </row>
    <row r="10881" spans="36:311" x14ac:dyDescent="0.2">
      <c r="AJ10881" s="23"/>
      <c r="HH10881"/>
      <c r="IW10881" s="36"/>
      <c r="JI10881"/>
      <c r="JJ10881"/>
      <c r="KX10881" s="23"/>
      <c r="KY10881" s="23"/>
    </row>
    <row r="10882" spans="36:311" x14ac:dyDescent="0.2">
      <c r="AJ10882" s="23"/>
      <c r="HH10882"/>
      <c r="IW10882" s="36"/>
      <c r="JI10882"/>
      <c r="JJ10882"/>
      <c r="KX10882" s="23"/>
      <c r="KY10882" s="23"/>
    </row>
    <row r="10883" spans="36:311" x14ac:dyDescent="0.2">
      <c r="AJ10883" s="23"/>
      <c r="HH10883"/>
      <c r="IW10883" s="36"/>
      <c r="JI10883"/>
      <c r="JJ10883"/>
      <c r="KX10883" s="23"/>
      <c r="KY10883" s="23"/>
    </row>
    <row r="10884" spans="36:311" x14ac:dyDescent="0.2">
      <c r="AJ10884" s="23"/>
      <c r="HH10884"/>
      <c r="IW10884" s="36"/>
      <c r="JI10884"/>
      <c r="JJ10884"/>
      <c r="KX10884" s="23"/>
      <c r="KY10884" s="23"/>
    </row>
    <row r="10885" spans="36:311" x14ac:dyDescent="0.2">
      <c r="AJ10885" s="23"/>
      <c r="HH10885"/>
      <c r="IW10885" s="36"/>
      <c r="JI10885"/>
      <c r="JJ10885"/>
      <c r="KX10885" s="23"/>
      <c r="KY10885" s="23"/>
    </row>
    <row r="10886" spans="36:311" x14ac:dyDescent="0.2">
      <c r="AJ10886" s="23"/>
      <c r="HH10886"/>
      <c r="IW10886" s="36"/>
      <c r="JI10886"/>
      <c r="JJ10886"/>
      <c r="KX10886" s="23"/>
      <c r="KY10886" s="23"/>
    </row>
    <row r="10887" spans="36:311" x14ac:dyDescent="0.2">
      <c r="AJ10887" s="23"/>
      <c r="HH10887"/>
      <c r="IW10887" s="36"/>
      <c r="JI10887"/>
      <c r="JJ10887"/>
      <c r="KX10887" s="23"/>
      <c r="KY10887" s="23"/>
    </row>
    <row r="10888" spans="36:311" x14ac:dyDescent="0.2">
      <c r="AJ10888" s="23"/>
      <c r="HH10888"/>
      <c r="IW10888" s="36"/>
      <c r="JI10888"/>
      <c r="JJ10888"/>
      <c r="KX10888" s="23"/>
      <c r="KY10888" s="23"/>
    </row>
    <row r="10889" spans="36:311" x14ac:dyDescent="0.2">
      <c r="AJ10889" s="23"/>
      <c r="HH10889"/>
      <c r="IW10889" s="36"/>
      <c r="JI10889"/>
      <c r="JJ10889"/>
      <c r="KX10889" s="23"/>
      <c r="KY10889" s="23"/>
    </row>
    <row r="10890" spans="36:311" x14ac:dyDescent="0.2">
      <c r="AJ10890" s="23"/>
      <c r="HH10890"/>
      <c r="IW10890" s="36"/>
      <c r="JI10890"/>
      <c r="JJ10890"/>
      <c r="KX10890" s="23"/>
      <c r="KY10890" s="23"/>
    </row>
    <row r="10891" spans="36:311" x14ac:dyDescent="0.2">
      <c r="AJ10891" s="23"/>
      <c r="HH10891"/>
      <c r="IW10891" s="36"/>
      <c r="JI10891"/>
      <c r="JJ10891"/>
      <c r="KX10891" s="23"/>
      <c r="KY10891" s="23"/>
    </row>
    <row r="10892" spans="36:311" x14ac:dyDescent="0.2">
      <c r="AJ10892" s="23"/>
      <c r="HH10892"/>
      <c r="IW10892" s="36"/>
      <c r="JI10892"/>
      <c r="JJ10892"/>
      <c r="KX10892" s="23"/>
      <c r="KY10892" s="23"/>
    </row>
    <row r="10893" spans="36:311" x14ac:dyDescent="0.2">
      <c r="AJ10893" s="23"/>
      <c r="HH10893"/>
      <c r="IW10893" s="36"/>
      <c r="JI10893"/>
      <c r="JJ10893"/>
      <c r="KX10893" s="23"/>
      <c r="KY10893" s="23"/>
    </row>
    <row r="10894" spans="36:311" x14ac:dyDescent="0.2">
      <c r="AJ10894" s="23"/>
      <c r="HH10894"/>
      <c r="IW10894" s="36"/>
      <c r="JI10894"/>
      <c r="JJ10894"/>
      <c r="KX10894" s="23"/>
      <c r="KY10894" s="23"/>
    </row>
    <row r="10895" spans="36:311" x14ac:dyDescent="0.2">
      <c r="AJ10895" s="23"/>
      <c r="HH10895"/>
      <c r="IW10895" s="36"/>
      <c r="JI10895"/>
      <c r="JJ10895"/>
      <c r="KX10895" s="23"/>
      <c r="KY10895" s="23"/>
    </row>
    <row r="10896" spans="36:311" x14ac:dyDescent="0.2">
      <c r="AJ10896" s="23"/>
      <c r="HH10896"/>
      <c r="IW10896" s="36"/>
      <c r="JI10896"/>
      <c r="JJ10896"/>
      <c r="KX10896" s="23"/>
      <c r="KY10896" s="23"/>
    </row>
    <row r="10897" spans="36:311" x14ac:dyDescent="0.2">
      <c r="AJ10897" s="23"/>
      <c r="HH10897"/>
      <c r="IW10897" s="36"/>
      <c r="JI10897"/>
      <c r="JJ10897"/>
      <c r="KX10897" s="23"/>
      <c r="KY10897" s="23"/>
    </row>
    <row r="10898" spans="36:311" x14ac:dyDescent="0.2">
      <c r="AJ10898" s="23"/>
      <c r="HH10898"/>
      <c r="IW10898" s="36"/>
      <c r="JI10898"/>
      <c r="JJ10898"/>
      <c r="KX10898" s="23"/>
      <c r="KY10898" s="23"/>
    </row>
    <row r="10899" spans="36:311" x14ac:dyDescent="0.2">
      <c r="AJ10899" s="23"/>
      <c r="HH10899"/>
      <c r="IW10899" s="36"/>
      <c r="JI10899"/>
      <c r="JJ10899"/>
      <c r="KX10899" s="23"/>
      <c r="KY10899" s="23"/>
    </row>
    <row r="10900" spans="36:311" x14ac:dyDescent="0.2">
      <c r="AJ10900" s="23"/>
      <c r="HH10900"/>
      <c r="IW10900" s="36"/>
      <c r="JI10900"/>
      <c r="JJ10900"/>
      <c r="KX10900" s="23"/>
      <c r="KY10900" s="23"/>
    </row>
    <row r="10901" spans="36:311" x14ac:dyDescent="0.2">
      <c r="AJ10901" s="23"/>
      <c r="HH10901"/>
      <c r="IW10901" s="36"/>
      <c r="JI10901"/>
      <c r="JJ10901"/>
      <c r="KX10901" s="23"/>
      <c r="KY10901" s="23"/>
    </row>
    <row r="10902" spans="36:311" x14ac:dyDescent="0.2">
      <c r="AJ10902" s="23"/>
      <c r="HH10902"/>
      <c r="IW10902" s="36"/>
      <c r="JI10902"/>
      <c r="JJ10902"/>
      <c r="KX10902" s="23"/>
      <c r="KY10902" s="23"/>
    </row>
    <row r="10903" spans="36:311" x14ac:dyDescent="0.2">
      <c r="AJ10903" s="23"/>
      <c r="HH10903"/>
      <c r="IW10903" s="36"/>
      <c r="JI10903"/>
      <c r="JJ10903"/>
      <c r="KX10903" s="23"/>
      <c r="KY10903" s="23"/>
    </row>
    <row r="10904" spans="36:311" x14ac:dyDescent="0.2">
      <c r="AJ10904" s="23"/>
      <c r="HH10904"/>
      <c r="IW10904" s="36"/>
      <c r="JI10904"/>
      <c r="JJ10904"/>
      <c r="KX10904" s="23"/>
      <c r="KY10904" s="23"/>
    </row>
    <row r="10905" spans="36:311" x14ac:dyDescent="0.2">
      <c r="AJ10905" s="23"/>
      <c r="HH10905"/>
      <c r="IW10905" s="36"/>
      <c r="JI10905"/>
      <c r="JJ10905"/>
      <c r="KX10905" s="23"/>
      <c r="KY10905" s="23"/>
    </row>
    <row r="10906" spans="36:311" x14ac:dyDescent="0.2">
      <c r="AJ10906" s="23"/>
      <c r="HH10906"/>
      <c r="IW10906" s="36"/>
      <c r="JI10906"/>
      <c r="JJ10906"/>
      <c r="KX10906" s="23"/>
      <c r="KY10906" s="23"/>
    </row>
    <row r="10907" spans="36:311" x14ac:dyDescent="0.2">
      <c r="AJ10907" s="23"/>
      <c r="HH10907"/>
      <c r="IW10907" s="36"/>
      <c r="JI10907"/>
      <c r="JJ10907"/>
      <c r="KX10907" s="23"/>
      <c r="KY10907" s="23"/>
    </row>
    <row r="10908" spans="36:311" x14ac:dyDescent="0.2">
      <c r="AJ10908" s="23"/>
      <c r="HH10908"/>
      <c r="IW10908" s="36"/>
      <c r="JI10908"/>
      <c r="JJ10908"/>
      <c r="KX10908" s="23"/>
      <c r="KY10908" s="23"/>
    </row>
    <row r="10909" spans="36:311" x14ac:dyDescent="0.2">
      <c r="AJ10909" s="23"/>
      <c r="HH10909"/>
      <c r="IW10909" s="36"/>
      <c r="JI10909"/>
      <c r="JJ10909"/>
      <c r="KX10909" s="23"/>
      <c r="KY10909" s="23"/>
    </row>
    <row r="10910" spans="36:311" x14ac:dyDescent="0.2">
      <c r="AJ10910" s="23"/>
      <c r="HH10910"/>
      <c r="IW10910" s="36"/>
      <c r="JI10910"/>
      <c r="JJ10910"/>
      <c r="KX10910" s="23"/>
      <c r="KY10910" s="23"/>
    </row>
    <row r="10911" spans="36:311" x14ac:dyDescent="0.2">
      <c r="AJ10911" s="23"/>
      <c r="HH10911"/>
      <c r="IW10911" s="36"/>
      <c r="JI10911"/>
      <c r="JJ10911"/>
      <c r="KX10911" s="23"/>
      <c r="KY10911" s="23"/>
    </row>
    <row r="10912" spans="36:311" x14ac:dyDescent="0.2">
      <c r="AJ10912" s="23"/>
      <c r="HH10912"/>
      <c r="IW10912" s="36"/>
      <c r="JI10912"/>
      <c r="JJ10912"/>
      <c r="KX10912" s="23"/>
      <c r="KY10912" s="23"/>
    </row>
    <row r="10913" spans="36:311" x14ac:dyDescent="0.2">
      <c r="AJ10913" s="23"/>
      <c r="HH10913"/>
      <c r="IW10913" s="36"/>
      <c r="JI10913"/>
      <c r="JJ10913"/>
      <c r="KX10913" s="23"/>
      <c r="KY10913" s="23"/>
    </row>
    <row r="10914" spans="36:311" x14ac:dyDescent="0.2">
      <c r="AJ10914" s="23"/>
      <c r="HH10914"/>
      <c r="IW10914" s="36"/>
      <c r="JI10914"/>
      <c r="JJ10914"/>
      <c r="KX10914" s="23"/>
      <c r="KY10914" s="23"/>
    </row>
    <row r="10915" spans="36:311" x14ac:dyDescent="0.2">
      <c r="AJ10915" s="23"/>
      <c r="HH10915"/>
      <c r="IW10915" s="36"/>
      <c r="JI10915"/>
      <c r="JJ10915"/>
      <c r="KX10915" s="23"/>
      <c r="KY10915" s="23"/>
    </row>
    <row r="10916" spans="36:311" x14ac:dyDescent="0.2">
      <c r="AJ10916" s="23"/>
      <c r="HH10916"/>
      <c r="IW10916" s="36"/>
      <c r="JI10916"/>
      <c r="JJ10916"/>
      <c r="KX10916" s="23"/>
      <c r="KY10916" s="23"/>
    </row>
    <row r="10917" spans="36:311" x14ac:dyDescent="0.2">
      <c r="AJ10917" s="23"/>
      <c r="HH10917"/>
      <c r="IW10917" s="36"/>
      <c r="JI10917"/>
      <c r="JJ10917"/>
      <c r="KX10917" s="23"/>
      <c r="KY10917" s="23"/>
    </row>
    <row r="10918" spans="36:311" x14ac:dyDescent="0.2">
      <c r="AJ10918" s="23"/>
      <c r="HH10918"/>
      <c r="IW10918" s="36"/>
      <c r="JI10918"/>
      <c r="JJ10918"/>
      <c r="KX10918" s="23"/>
      <c r="KY10918" s="23"/>
    </row>
    <row r="10919" spans="36:311" x14ac:dyDescent="0.2">
      <c r="AJ10919" s="23"/>
      <c r="HH10919"/>
      <c r="IW10919" s="36"/>
      <c r="JI10919"/>
      <c r="JJ10919"/>
      <c r="KX10919" s="23"/>
      <c r="KY10919" s="23"/>
    </row>
    <row r="10920" spans="36:311" x14ac:dyDescent="0.2">
      <c r="AJ10920" s="23"/>
      <c r="HH10920"/>
      <c r="IW10920" s="36"/>
      <c r="JI10920"/>
      <c r="JJ10920"/>
      <c r="KX10920" s="23"/>
      <c r="KY10920" s="23"/>
    </row>
    <row r="10921" spans="36:311" x14ac:dyDescent="0.2">
      <c r="AJ10921" s="23"/>
      <c r="HH10921"/>
      <c r="IW10921" s="36"/>
      <c r="JI10921"/>
      <c r="JJ10921"/>
      <c r="KX10921" s="23"/>
      <c r="KY10921" s="23"/>
    </row>
    <row r="10922" spans="36:311" x14ac:dyDescent="0.2">
      <c r="AJ10922" s="23"/>
      <c r="HH10922"/>
      <c r="IW10922" s="36"/>
      <c r="JI10922"/>
      <c r="JJ10922"/>
      <c r="KX10922" s="23"/>
      <c r="KY10922" s="23"/>
    </row>
    <row r="10923" spans="36:311" x14ac:dyDescent="0.2">
      <c r="AJ10923" s="23"/>
      <c r="HH10923"/>
      <c r="IW10923" s="36"/>
      <c r="JI10923"/>
      <c r="JJ10923"/>
      <c r="KX10923" s="23"/>
      <c r="KY10923" s="23"/>
    </row>
    <row r="10924" spans="36:311" x14ac:dyDescent="0.2">
      <c r="AJ10924" s="23"/>
      <c r="HH10924"/>
      <c r="IW10924" s="36"/>
      <c r="JI10924"/>
      <c r="JJ10924"/>
      <c r="KX10924" s="23"/>
      <c r="KY10924" s="23"/>
    </row>
    <row r="10925" spans="36:311" x14ac:dyDescent="0.2">
      <c r="AJ10925" s="23"/>
      <c r="HH10925"/>
      <c r="IW10925" s="36"/>
      <c r="JI10925"/>
      <c r="JJ10925"/>
      <c r="KX10925" s="23"/>
      <c r="KY10925" s="23"/>
    </row>
    <row r="10926" spans="36:311" x14ac:dyDescent="0.2">
      <c r="AJ10926" s="23"/>
      <c r="HH10926"/>
      <c r="IW10926" s="36"/>
      <c r="JI10926"/>
      <c r="JJ10926"/>
      <c r="KX10926" s="23"/>
      <c r="KY10926" s="23"/>
    </row>
    <row r="10927" spans="36:311" x14ac:dyDescent="0.2">
      <c r="AJ10927" s="23"/>
      <c r="HH10927"/>
      <c r="IW10927" s="36"/>
      <c r="JI10927"/>
      <c r="JJ10927"/>
      <c r="KX10927" s="23"/>
      <c r="KY10927" s="23"/>
    </row>
    <row r="10928" spans="36:311" x14ac:dyDescent="0.2">
      <c r="AJ10928" s="23"/>
      <c r="HH10928"/>
      <c r="IW10928" s="36"/>
      <c r="JI10928"/>
      <c r="JJ10928"/>
      <c r="KX10928" s="23"/>
      <c r="KY10928" s="23"/>
    </row>
    <row r="10929" spans="36:311" x14ac:dyDescent="0.2">
      <c r="AJ10929" s="23"/>
      <c r="HH10929"/>
      <c r="IW10929" s="36"/>
      <c r="JI10929"/>
      <c r="JJ10929"/>
      <c r="KX10929" s="23"/>
      <c r="KY10929" s="23"/>
    </row>
    <row r="10930" spans="36:311" x14ac:dyDescent="0.2">
      <c r="AJ10930" s="23"/>
      <c r="HH10930"/>
      <c r="IW10930" s="36"/>
      <c r="JI10930"/>
      <c r="JJ10930"/>
      <c r="KX10930" s="23"/>
      <c r="KY10930" s="23"/>
    </row>
    <row r="10931" spans="36:311" x14ac:dyDescent="0.2">
      <c r="AJ10931" s="23"/>
      <c r="HH10931"/>
      <c r="IW10931" s="36"/>
      <c r="JI10931"/>
      <c r="JJ10931"/>
      <c r="KX10931" s="23"/>
      <c r="KY10931" s="23"/>
    </row>
    <row r="10932" spans="36:311" x14ac:dyDescent="0.2">
      <c r="AJ10932" s="23"/>
      <c r="HH10932"/>
      <c r="IW10932" s="36"/>
      <c r="JI10932"/>
      <c r="JJ10932"/>
      <c r="KX10932" s="23"/>
      <c r="KY10932" s="23"/>
    </row>
    <row r="10933" spans="36:311" x14ac:dyDescent="0.2">
      <c r="AJ10933" s="23"/>
      <c r="HH10933"/>
      <c r="IW10933" s="36"/>
      <c r="JI10933"/>
      <c r="JJ10933"/>
      <c r="KX10933" s="23"/>
      <c r="KY10933" s="23"/>
    </row>
    <row r="10934" spans="36:311" x14ac:dyDescent="0.2">
      <c r="AJ10934" s="23"/>
      <c r="HH10934"/>
      <c r="IW10934" s="36"/>
      <c r="JI10934"/>
      <c r="JJ10934"/>
      <c r="KX10934" s="23"/>
      <c r="KY10934" s="23"/>
    </row>
    <row r="10935" spans="36:311" x14ac:dyDescent="0.2">
      <c r="AJ10935" s="23"/>
      <c r="HH10935"/>
      <c r="IW10935" s="36"/>
      <c r="JI10935"/>
      <c r="JJ10935"/>
      <c r="KX10935" s="23"/>
      <c r="KY10935" s="23"/>
    </row>
    <row r="10936" spans="36:311" x14ac:dyDescent="0.2">
      <c r="AJ10936" s="23"/>
      <c r="HH10936"/>
      <c r="IW10936" s="36"/>
      <c r="JI10936"/>
      <c r="JJ10936"/>
      <c r="KX10936" s="23"/>
      <c r="KY10936" s="23"/>
    </row>
    <row r="10937" spans="36:311" x14ac:dyDescent="0.2">
      <c r="AJ10937" s="23"/>
      <c r="HH10937"/>
      <c r="IW10937" s="36"/>
      <c r="JI10937"/>
      <c r="JJ10937"/>
      <c r="KX10937" s="23"/>
      <c r="KY10937" s="23"/>
    </row>
    <row r="10938" spans="36:311" x14ac:dyDescent="0.2">
      <c r="AJ10938" s="23"/>
      <c r="HH10938"/>
      <c r="IW10938" s="36"/>
      <c r="JI10938"/>
      <c r="JJ10938"/>
      <c r="KX10938" s="23"/>
      <c r="KY10938" s="23"/>
    </row>
    <row r="10939" spans="36:311" x14ac:dyDescent="0.2">
      <c r="AJ10939" s="23"/>
      <c r="HH10939"/>
      <c r="IW10939" s="36"/>
      <c r="JI10939"/>
      <c r="JJ10939"/>
      <c r="KX10939" s="23"/>
      <c r="KY10939" s="23"/>
    </row>
    <row r="10940" spans="36:311" x14ac:dyDescent="0.2">
      <c r="AJ10940" s="23"/>
      <c r="HH10940"/>
      <c r="IW10940" s="36"/>
      <c r="JI10940"/>
      <c r="JJ10940"/>
      <c r="KX10940" s="23"/>
      <c r="KY10940" s="23"/>
    </row>
    <row r="10941" spans="36:311" x14ac:dyDescent="0.2">
      <c r="AJ10941" s="23"/>
      <c r="HH10941"/>
      <c r="IW10941" s="36"/>
      <c r="JI10941"/>
      <c r="JJ10941"/>
      <c r="KX10941" s="23"/>
      <c r="KY10941" s="23"/>
    </row>
    <row r="10942" spans="36:311" x14ac:dyDescent="0.2">
      <c r="AJ10942" s="23"/>
      <c r="HH10942"/>
      <c r="IW10942" s="36"/>
      <c r="JI10942"/>
      <c r="JJ10942"/>
      <c r="KX10942" s="23"/>
      <c r="KY10942" s="23"/>
    </row>
    <row r="10943" spans="36:311" x14ac:dyDescent="0.2">
      <c r="AJ10943" s="23"/>
      <c r="HH10943"/>
      <c r="IW10943" s="36"/>
      <c r="JI10943"/>
      <c r="JJ10943"/>
      <c r="KX10943" s="23"/>
      <c r="KY10943" s="23"/>
    </row>
    <row r="10944" spans="36:311" x14ac:dyDescent="0.2">
      <c r="AJ10944" s="23"/>
      <c r="HH10944"/>
      <c r="IW10944" s="36"/>
      <c r="JI10944"/>
      <c r="JJ10944"/>
      <c r="KX10944" s="23"/>
      <c r="KY10944" s="23"/>
    </row>
    <row r="10945" spans="36:311" x14ac:dyDescent="0.2">
      <c r="AJ10945" s="23"/>
      <c r="HH10945"/>
      <c r="IW10945" s="36"/>
      <c r="JI10945"/>
      <c r="JJ10945"/>
      <c r="KX10945" s="23"/>
      <c r="KY10945" s="23"/>
    </row>
    <row r="10946" spans="36:311" x14ac:dyDescent="0.2">
      <c r="AJ10946" s="23"/>
      <c r="HH10946"/>
      <c r="IW10946" s="36"/>
      <c r="JI10946"/>
      <c r="JJ10946"/>
      <c r="KX10946" s="23"/>
      <c r="KY10946" s="23"/>
    </row>
    <row r="10947" spans="36:311" x14ac:dyDescent="0.2">
      <c r="AJ10947" s="23"/>
      <c r="HH10947"/>
      <c r="IW10947" s="36"/>
      <c r="JI10947"/>
      <c r="JJ10947"/>
      <c r="KX10947" s="23"/>
      <c r="KY10947" s="23"/>
    </row>
    <row r="10948" spans="36:311" x14ac:dyDescent="0.2">
      <c r="AJ10948" s="23"/>
      <c r="HH10948"/>
      <c r="IW10948" s="36"/>
      <c r="JI10948"/>
      <c r="JJ10948"/>
      <c r="KX10948" s="23"/>
      <c r="KY10948" s="23"/>
    </row>
    <row r="10949" spans="36:311" x14ac:dyDescent="0.2">
      <c r="AJ10949" s="23"/>
      <c r="HH10949"/>
      <c r="IW10949" s="36"/>
      <c r="JI10949"/>
      <c r="JJ10949"/>
      <c r="KX10949" s="23"/>
      <c r="KY10949" s="23"/>
    </row>
    <row r="10950" spans="36:311" x14ac:dyDescent="0.2">
      <c r="AJ10950" s="23"/>
      <c r="HH10950"/>
      <c r="IW10950" s="36"/>
      <c r="JI10950"/>
      <c r="JJ10950"/>
      <c r="KX10950" s="23"/>
      <c r="KY10950" s="23"/>
    </row>
    <row r="10951" spans="36:311" x14ac:dyDescent="0.2">
      <c r="AJ10951" s="23"/>
      <c r="HH10951"/>
      <c r="IW10951" s="36"/>
      <c r="JI10951"/>
      <c r="JJ10951"/>
      <c r="KX10951" s="23"/>
      <c r="KY10951" s="23"/>
    </row>
    <row r="10952" spans="36:311" x14ac:dyDescent="0.2">
      <c r="AJ10952" s="23"/>
      <c r="HH10952"/>
      <c r="IW10952" s="36"/>
      <c r="JI10952"/>
      <c r="JJ10952"/>
      <c r="KX10952" s="23"/>
      <c r="KY10952" s="23"/>
    </row>
    <row r="10953" spans="36:311" x14ac:dyDescent="0.2">
      <c r="AJ10953" s="23"/>
      <c r="HH10953"/>
      <c r="IW10953" s="36"/>
      <c r="JI10953"/>
      <c r="JJ10953"/>
      <c r="KX10953" s="23"/>
      <c r="KY10953" s="23"/>
    </row>
    <row r="10954" spans="36:311" x14ac:dyDescent="0.2">
      <c r="AJ10954" s="23"/>
      <c r="HH10954"/>
      <c r="IW10954" s="36"/>
      <c r="JI10954"/>
      <c r="JJ10954"/>
      <c r="KX10954" s="23"/>
      <c r="KY10954" s="23"/>
    </row>
    <row r="10955" spans="36:311" x14ac:dyDescent="0.2">
      <c r="AJ10955" s="23"/>
      <c r="HH10955"/>
      <c r="IW10955" s="36"/>
      <c r="JI10955"/>
      <c r="JJ10955"/>
      <c r="KX10955" s="23"/>
      <c r="KY10955" s="23"/>
    </row>
    <row r="10956" spans="36:311" x14ac:dyDescent="0.2">
      <c r="AJ10956" s="23"/>
      <c r="HH10956"/>
      <c r="IW10956" s="36"/>
      <c r="JI10956"/>
      <c r="JJ10956"/>
      <c r="KX10956" s="23"/>
      <c r="KY10956" s="23"/>
    </row>
    <row r="10957" spans="36:311" x14ac:dyDescent="0.2">
      <c r="AJ10957" s="23"/>
      <c r="HH10957"/>
      <c r="IW10957" s="36"/>
      <c r="JI10957"/>
      <c r="JJ10957"/>
      <c r="KX10957" s="23"/>
      <c r="KY10957" s="23"/>
    </row>
    <row r="10958" spans="36:311" x14ac:dyDescent="0.2">
      <c r="AJ10958" s="23"/>
      <c r="HH10958"/>
      <c r="IW10958" s="36"/>
      <c r="JI10958"/>
      <c r="JJ10958"/>
      <c r="KX10958" s="23"/>
      <c r="KY10958" s="23"/>
    </row>
    <row r="10959" spans="36:311" x14ac:dyDescent="0.2">
      <c r="AJ10959" s="23"/>
      <c r="HH10959"/>
      <c r="IW10959" s="36"/>
      <c r="JI10959"/>
      <c r="JJ10959"/>
      <c r="KX10959" s="23"/>
      <c r="KY10959" s="23"/>
    </row>
    <row r="10960" spans="36:311" x14ac:dyDescent="0.2">
      <c r="AJ10960" s="23"/>
      <c r="HH10960"/>
      <c r="IW10960" s="36"/>
      <c r="JI10960"/>
      <c r="JJ10960"/>
      <c r="KX10960" s="23"/>
      <c r="KY10960" s="23"/>
    </row>
    <row r="10961" spans="36:311" x14ac:dyDescent="0.2">
      <c r="AJ10961" s="23"/>
      <c r="HH10961"/>
      <c r="IW10961" s="36"/>
      <c r="JI10961"/>
      <c r="JJ10961"/>
      <c r="KX10961" s="23"/>
      <c r="KY10961" s="23"/>
    </row>
    <row r="10962" spans="36:311" x14ac:dyDescent="0.2">
      <c r="AJ10962" s="23"/>
      <c r="HH10962"/>
      <c r="IW10962" s="36"/>
      <c r="JI10962"/>
      <c r="JJ10962"/>
      <c r="KX10962" s="23"/>
      <c r="KY10962" s="23"/>
    </row>
    <row r="10963" spans="36:311" x14ac:dyDescent="0.2">
      <c r="AJ10963" s="23"/>
      <c r="HH10963"/>
      <c r="IW10963" s="36"/>
      <c r="JI10963"/>
      <c r="JJ10963"/>
      <c r="KX10963" s="23"/>
      <c r="KY10963" s="23"/>
    </row>
    <row r="10964" spans="36:311" x14ac:dyDescent="0.2">
      <c r="AJ10964" s="23"/>
      <c r="HH10964"/>
      <c r="IW10964" s="36"/>
      <c r="JI10964"/>
      <c r="JJ10964"/>
      <c r="KX10964" s="23"/>
      <c r="KY10964" s="23"/>
    </row>
    <row r="10965" spans="36:311" x14ac:dyDescent="0.2">
      <c r="AJ10965" s="23"/>
      <c r="HH10965"/>
      <c r="IW10965" s="36"/>
      <c r="JI10965"/>
      <c r="JJ10965"/>
      <c r="KX10965" s="23"/>
      <c r="KY10965" s="23"/>
    </row>
    <row r="10966" spans="36:311" x14ac:dyDescent="0.2">
      <c r="AJ10966" s="23"/>
      <c r="HH10966"/>
      <c r="IW10966" s="36"/>
      <c r="JI10966"/>
      <c r="JJ10966"/>
      <c r="KX10966" s="23"/>
      <c r="KY10966" s="23"/>
    </row>
    <row r="10967" spans="36:311" x14ac:dyDescent="0.2">
      <c r="AJ10967" s="23"/>
      <c r="HH10967"/>
      <c r="IW10967" s="36"/>
      <c r="JI10967"/>
      <c r="JJ10967"/>
      <c r="KX10967" s="23"/>
      <c r="KY10967" s="23"/>
    </row>
    <row r="10968" spans="36:311" x14ac:dyDescent="0.2">
      <c r="AJ10968" s="23"/>
      <c r="HH10968"/>
      <c r="IW10968" s="36"/>
      <c r="JI10968"/>
      <c r="JJ10968"/>
      <c r="KX10968" s="23"/>
      <c r="KY10968" s="23"/>
    </row>
    <row r="10969" spans="36:311" x14ac:dyDescent="0.2">
      <c r="AJ10969" s="23"/>
      <c r="HH10969"/>
      <c r="IW10969" s="36"/>
      <c r="JI10969"/>
      <c r="JJ10969"/>
      <c r="KX10969" s="23"/>
      <c r="KY10969" s="23"/>
    </row>
    <row r="10970" spans="36:311" x14ac:dyDescent="0.2">
      <c r="AJ10970" s="23"/>
      <c r="HH10970"/>
      <c r="IW10970" s="36"/>
      <c r="JI10970"/>
      <c r="JJ10970"/>
      <c r="KX10970" s="23"/>
      <c r="KY10970" s="23"/>
    </row>
    <row r="10971" spans="36:311" x14ac:dyDescent="0.2">
      <c r="AJ10971" s="23"/>
      <c r="HH10971"/>
      <c r="IW10971" s="36"/>
      <c r="JI10971"/>
      <c r="JJ10971"/>
      <c r="KX10971" s="23"/>
      <c r="KY10971" s="23"/>
    </row>
    <row r="10972" spans="36:311" x14ac:dyDescent="0.2">
      <c r="AJ10972" s="23"/>
      <c r="HH10972"/>
      <c r="IW10972" s="36"/>
      <c r="JI10972"/>
      <c r="JJ10972"/>
      <c r="KX10972" s="23"/>
      <c r="KY10972" s="23"/>
    </row>
    <row r="10973" spans="36:311" x14ac:dyDescent="0.2">
      <c r="AJ10973" s="23"/>
      <c r="HH10973"/>
      <c r="IW10973" s="36"/>
      <c r="JI10973"/>
      <c r="JJ10973"/>
      <c r="KX10973" s="23"/>
      <c r="KY10973" s="23"/>
    </row>
    <row r="10974" spans="36:311" x14ac:dyDescent="0.2">
      <c r="AJ10974" s="23"/>
      <c r="HH10974"/>
      <c r="IW10974" s="36"/>
      <c r="JI10974"/>
      <c r="JJ10974"/>
      <c r="KX10974" s="23"/>
      <c r="KY10974" s="23"/>
    </row>
    <row r="10975" spans="36:311" x14ac:dyDescent="0.2">
      <c r="AJ10975" s="23"/>
      <c r="HH10975"/>
      <c r="IW10975" s="36"/>
      <c r="JI10975"/>
      <c r="JJ10975"/>
      <c r="KX10975" s="23"/>
      <c r="KY10975" s="23"/>
    </row>
    <row r="10976" spans="36:311" x14ac:dyDescent="0.2">
      <c r="AJ10976" s="23"/>
      <c r="HH10976"/>
      <c r="IW10976" s="36"/>
      <c r="JI10976"/>
      <c r="JJ10976"/>
      <c r="KX10976" s="23"/>
      <c r="KY10976" s="23"/>
    </row>
    <row r="10977" spans="36:311" x14ac:dyDescent="0.2">
      <c r="AJ10977" s="23"/>
      <c r="HH10977"/>
      <c r="IW10977" s="36"/>
      <c r="JI10977"/>
      <c r="JJ10977"/>
      <c r="KX10977" s="23"/>
      <c r="KY10977" s="23"/>
    </row>
    <row r="10978" spans="36:311" x14ac:dyDescent="0.2">
      <c r="AJ10978" s="23"/>
      <c r="HH10978"/>
      <c r="IW10978" s="36"/>
      <c r="JI10978"/>
      <c r="JJ10978"/>
      <c r="KX10978" s="23"/>
      <c r="KY10978" s="23"/>
    </row>
    <row r="10979" spans="36:311" x14ac:dyDescent="0.2">
      <c r="AJ10979" s="23"/>
      <c r="HH10979"/>
      <c r="IW10979" s="36"/>
      <c r="JI10979"/>
      <c r="JJ10979"/>
      <c r="KX10979" s="23"/>
      <c r="KY10979" s="23"/>
    </row>
    <row r="10980" spans="36:311" x14ac:dyDescent="0.2">
      <c r="AJ10980" s="23"/>
      <c r="HH10980"/>
      <c r="IW10980" s="36"/>
      <c r="JI10980"/>
      <c r="JJ10980"/>
      <c r="KX10980" s="23"/>
      <c r="KY10980" s="23"/>
    </row>
    <row r="10981" spans="36:311" x14ac:dyDescent="0.2">
      <c r="AJ10981" s="23"/>
      <c r="HH10981"/>
      <c r="IW10981" s="36"/>
      <c r="JI10981"/>
      <c r="JJ10981"/>
      <c r="KX10981" s="23"/>
      <c r="KY10981" s="23"/>
    </row>
    <row r="10982" spans="36:311" x14ac:dyDescent="0.2">
      <c r="AJ10982" s="23"/>
      <c r="HH10982"/>
      <c r="IW10982" s="36"/>
      <c r="JI10982"/>
      <c r="JJ10982"/>
      <c r="KX10982" s="23"/>
      <c r="KY10982" s="23"/>
    </row>
    <row r="10983" spans="36:311" x14ac:dyDescent="0.2">
      <c r="AJ10983" s="23"/>
      <c r="HH10983"/>
      <c r="IW10983" s="36"/>
      <c r="JI10983"/>
      <c r="JJ10983"/>
      <c r="KX10983" s="23"/>
      <c r="KY10983" s="23"/>
    </row>
    <row r="10984" spans="36:311" x14ac:dyDescent="0.2">
      <c r="AJ10984" s="23"/>
      <c r="HH10984"/>
      <c r="IW10984" s="36"/>
      <c r="JI10984"/>
      <c r="JJ10984"/>
      <c r="KX10984" s="23"/>
      <c r="KY10984" s="23"/>
    </row>
    <row r="10985" spans="36:311" x14ac:dyDescent="0.2">
      <c r="AJ10985" s="23"/>
      <c r="HH10985"/>
      <c r="IW10985" s="36"/>
      <c r="JI10985"/>
      <c r="JJ10985"/>
      <c r="KX10985" s="23"/>
      <c r="KY10985" s="23"/>
    </row>
    <row r="10986" spans="36:311" x14ac:dyDescent="0.2">
      <c r="AJ10986" s="23"/>
      <c r="HH10986"/>
      <c r="IW10986" s="36"/>
      <c r="JI10986"/>
      <c r="JJ10986"/>
      <c r="KX10986" s="23"/>
      <c r="KY10986" s="23"/>
    </row>
    <row r="10987" spans="36:311" x14ac:dyDescent="0.2">
      <c r="AJ10987" s="23"/>
      <c r="HH10987"/>
      <c r="IW10987" s="36"/>
      <c r="JI10987"/>
      <c r="JJ10987"/>
      <c r="KX10987" s="23"/>
      <c r="KY10987" s="23"/>
    </row>
    <row r="10988" spans="36:311" x14ac:dyDescent="0.2">
      <c r="AJ10988" s="23"/>
      <c r="HH10988"/>
      <c r="IW10988" s="36"/>
      <c r="JI10988"/>
      <c r="JJ10988"/>
      <c r="KX10988" s="23"/>
      <c r="KY10988" s="23"/>
    </row>
    <row r="10989" spans="36:311" x14ac:dyDescent="0.2">
      <c r="AJ10989" s="23"/>
      <c r="HH10989"/>
      <c r="IW10989" s="36"/>
      <c r="JI10989"/>
      <c r="JJ10989"/>
      <c r="KX10989" s="23"/>
      <c r="KY10989" s="23"/>
    </row>
    <row r="10990" spans="36:311" x14ac:dyDescent="0.2">
      <c r="AJ10990" s="23"/>
      <c r="HH10990"/>
      <c r="IW10990" s="36"/>
      <c r="JI10990"/>
      <c r="JJ10990"/>
      <c r="KX10990" s="23"/>
      <c r="KY10990" s="23"/>
    </row>
    <row r="10991" spans="36:311" x14ac:dyDescent="0.2">
      <c r="AJ10991" s="23"/>
      <c r="HH10991"/>
      <c r="IW10991" s="36"/>
      <c r="JI10991"/>
      <c r="JJ10991"/>
      <c r="KX10991" s="23"/>
      <c r="KY10991" s="23"/>
    </row>
    <row r="10992" spans="36:311" x14ac:dyDescent="0.2">
      <c r="AJ10992" s="23"/>
      <c r="HH10992"/>
      <c r="IW10992" s="36"/>
      <c r="JI10992"/>
      <c r="JJ10992"/>
      <c r="KX10992" s="23"/>
      <c r="KY10992" s="23"/>
    </row>
    <row r="10993" spans="36:311" x14ac:dyDescent="0.2">
      <c r="AJ10993" s="23"/>
      <c r="HH10993"/>
      <c r="IW10993" s="36"/>
      <c r="JI10993"/>
      <c r="JJ10993"/>
      <c r="KX10993" s="23"/>
      <c r="KY10993" s="23"/>
    </row>
    <row r="10994" spans="36:311" x14ac:dyDescent="0.2">
      <c r="AJ10994" s="23"/>
      <c r="HH10994"/>
      <c r="IW10994" s="36"/>
      <c r="JI10994"/>
      <c r="JJ10994"/>
      <c r="KX10994" s="23"/>
      <c r="KY10994" s="23"/>
    </row>
    <row r="10995" spans="36:311" x14ac:dyDescent="0.2">
      <c r="AJ10995" s="23"/>
      <c r="HH10995"/>
      <c r="IW10995" s="36"/>
      <c r="JI10995"/>
      <c r="JJ10995"/>
      <c r="KX10995" s="23"/>
      <c r="KY10995" s="23"/>
    </row>
    <row r="10996" spans="36:311" x14ac:dyDescent="0.2">
      <c r="AJ10996" s="23"/>
      <c r="HH10996"/>
      <c r="IW10996" s="36"/>
      <c r="JI10996"/>
      <c r="JJ10996"/>
      <c r="KX10996" s="23"/>
      <c r="KY10996" s="23"/>
    </row>
    <row r="10997" spans="36:311" x14ac:dyDescent="0.2">
      <c r="AJ10997" s="23"/>
      <c r="HH10997"/>
      <c r="IW10997" s="36"/>
      <c r="JI10997"/>
      <c r="JJ10997"/>
      <c r="KX10997" s="23"/>
      <c r="KY10997" s="23"/>
    </row>
    <row r="10998" spans="36:311" x14ac:dyDescent="0.2">
      <c r="AJ10998" s="23"/>
      <c r="HH10998"/>
      <c r="IW10998" s="36"/>
      <c r="JI10998"/>
      <c r="JJ10998"/>
      <c r="KX10998" s="23"/>
      <c r="KY10998" s="23"/>
    </row>
    <row r="10999" spans="36:311" x14ac:dyDescent="0.2">
      <c r="AJ10999" s="23"/>
      <c r="HH10999"/>
      <c r="IW10999" s="36"/>
      <c r="JI10999"/>
      <c r="JJ10999"/>
      <c r="KX10999" s="23"/>
      <c r="KY10999" s="23"/>
    </row>
    <row r="11000" spans="36:311" x14ac:dyDescent="0.2">
      <c r="AJ11000" s="23"/>
      <c r="HH11000"/>
      <c r="IW11000" s="36"/>
      <c r="JI11000"/>
      <c r="JJ11000"/>
      <c r="KX11000" s="23"/>
      <c r="KY11000" s="23"/>
    </row>
    <row r="11001" spans="36:311" x14ac:dyDescent="0.2">
      <c r="AJ11001" s="23"/>
      <c r="HH11001"/>
      <c r="IW11001" s="36"/>
      <c r="JI11001"/>
      <c r="JJ11001"/>
      <c r="KX11001" s="23"/>
      <c r="KY11001" s="23"/>
    </row>
    <row r="11002" spans="36:311" x14ac:dyDescent="0.2">
      <c r="AJ11002" s="23"/>
      <c r="HH11002"/>
      <c r="IW11002" s="36"/>
      <c r="JI11002"/>
      <c r="JJ11002"/>
      <c r="KX11002" s="23"/>
      <c r="KY11002" s="23"/>
    </row>
    <row r="11003" spans="36:311" x14ac:dyDescent="0.2">
      <c r="AJ11003" s="23"/>
      <c r="HH11003"/>
      <c r="IW11003" s="36"/>
      <c r="JI11003"/>
      <c r="JJ11003"/>
      <c r="KX11003" s="23"/>
      <c r="KY11003" s="23"/>
    </row>
    <row r="11004" spans="36:311" x14ac:dyDescent="0.2">
      <c r="AJ11004" s="23"/>
      <c r="HH11004"/>
      <c r="IW11004" s="36"/>
      <c r="JI11004"/>
      <c r="JJ11004"/>
      <c r="KX11004" s="23"/>
      <c r="KY11004" s="23"/>
    </row>
    <row r="11005" spans="36:311" x14ac:dyDescent="0.2">
      <c r="AJ11005" s="23"/>
      <c r="HH11005"/>
      <c r="IW11005" s="36"/>
      <c r="JI11005"/>
      <c r="JJ11005"/>
      <c r="KX11005" s="23"/>
      <c r="KY11005" s="23"/>
    </row>
    <row r="11006" spans="36:311" x14ac:dyDescent="0.2">
      <c r="AJ11006" s="23"/>
      <c r="HH11006"/>
      <c r="IW11006" s="36"/>
      <c r="JI11006"/>
      <c r="JJ11006"/>
      <c r="KX11006" s="23"/>
      <c r="KY11006" s="23"/>
    </row>
    <row r="11007" spans="36:311" x14ac:dyDescent="0.2">
      <c r="AJ11007" s="23"/>
      <c r="HH11007"/>
      <c r="IW11007" s="36"/>
      <c r="JI11007"/>
      <c r="JJ11007"/>
      <c r="KX11007" s="23"/>
      <c r="KY11007" s="23"/>
    </row>
    <row r="11008" spans="36:311" x14ac:dyDescent="0.2">
      <c r="AJ11008" s="23"/>
      <c r="HH11008"/>
      <c r="IW11008" s="36"/>
      <c r="JI11008"/>
      <c r="JJ11008"/>
      <c r="KX11008" s="23"/>
      <c r="KY11008" s="23"/>
    </row>
    <row r="11009" spans="36:311" x14ac:dyDescent="0.2">
      <c r="AJ11009" s="23"/>
      <c r="HH11009"/>
      <c r="IW11009" s="36"/>
      <c r="JI11009"/>
      <c r="JJ11009"/>
      <c r="KX11009" s="23"/>
      <c r="KY11009" s="23"/>
    </row>
    <row r="11010" spans="36:311" x14ac:dyDescent="0.2">
      <c r="AJ11010" s="23"/>
      <c r="HH11010"/>
      <c r="IW11010" s="36"/>
      <c r="JI11010"/>
      <c r="JJ11010"/>
      <c r="KX11010" s="23"/>
      <c r="KY11010" s="23"/>
    </row>
    <row r="11011" spans="36:311" x14ac:dyDescent="0.2">
      <c r="AJ11011" s="23"/>
      <c r="HH11011"/>
      <c r="IW11011" s="36"/>
      <c r="JI11011"/>
      <c r="JJ11011"/>
      <c r="KX11011" s="23"/>
      <c r="KY11011" s="23"/>
    </row>
    <row r="11012" spans="36:311" x14ac:dyDescent="0.2">
      <c r="AJ11012" s="23"/>
      <c r="HH11012"/>
      <c r="IW11012" s="36"/>
      <c r="JI11012"/>
      <c r="JJ11012"/>
      <c r="KX11012" s="23"/>
      <c r="KY11012" s="23"/>
    </row>
    <row r="11013" spans="36:311" x14ac:dyDescent="0.2">
      <c r="AJ11013" s="23"/>
      <c r="HH11013"/>
      <c r="IW11013" s="36"/>
      <c r="JI11013"/>
      <c r="JJ11013"/>
      <c r="KX11013" s="23"/>
      <c r="KY11013" s="23"/>
    </row>
    <row r="11014" spans="36:311" x14ac:dyDescent="0.2">
      <c r="AJ11014" s="23"/>
      <c r="HH11014"/>
      <c r="IW11014" s="36"/>
      <c r="JI11014"/>
      <c r="JJ11014"/>
      <c r="KX11014" s="23"/>
      <c r="KY11014" s="23"/>
    </row>
    <row r="11015" spans="36:311" x14ac:dyDescent="0.2">
      <c r="AJ11015" s="23"/>
      <c r="HH11015"/>
      <c r="IW11015" s="36"/>
      <c r="JI11015"/>
      <c r="JJ11015"/>
      <c r="KX11015" s="23"/>
      <c r="KY11015" s="23"/>
    </row>
    <row r="11016" spans="36:311" x14ac:dyDescent="0.2">
      <c r="AJ11016" s="23"/>
      <c r="HH11016"/>
      <c r="IW11016" s="36"/>
      <c r="JI11016"/>
      <c r="JJ11016"/>
      <c r="KX11016" s="23"/>
      <c r="KY11016" s="23"/>
    </row>
    <row r="11017" spans="36:311" x14ac:dyDescent="0.2">
      <c r="AJ11017" s="23"/>
      <c r="HH11017"/>
      <c r="IW11017" s="36"/>
      <c r="JI11017"/>
      <c r="JJ11017"/>
      <c r="KX11017" s="23"/>
      <c r="KY11017" s="23"/>
    </row>
    <row r="11018" spans="36:311" x14ac:dyDescent="0.2">
      <c r="AJ11018" s="23"/>
      <c r="HH11018"/>
      <c r="IW11018" s="36"/>
      <c r="JI11018"/>
      <c r="JJ11018"/>
      <c r="KX11018" s="23"/>
      <c r="KY11018" s="23"/>
    </row>
    <row r="11019" spans="36:311" x14ac:dyDescent="0.2">
      <c r="AJ11019" s="23"/>
      <c r="HH11019"/>
      <c r="IW11019" s="36"/>
      <c r="JI11019"/>
      <c r="JJ11019"/>
      <c r="KX11019" s="23"/>
      <c r="KY11019" s="23"/>
    </row>
    <row r="11020" spans="36:311" x14ac:dyDescent="0.2">
      <c r="AJ11020" s="23"/>
      <c r="HH11020"/>
      <c r="IW11020" s="36"/>
      <c r="JI11020"/>
      <c r="JJ11020"/>
      <c r="KX11020" s="23"/>
      <c r="KY11020" s="23"/>
    </row>
    <row r="11021" spans="36:311" x14ac:dyDescent="0.2">
      <c r="AJ11021" s="23"/>
      <c r="HH11021"/>
      <c r="IW11021" s="36"/>
      <c r="JI11021"/>
      <c r="JJ11021"/>
      <c r="KX11021" s="23"/>
      <c r="KY11021" s="23"/>
    </row>
    <row r="11022" spans="36:311" x14ac:dyDescent="0.2">
      <c r="AJ11022" s="23"/>
      <c r="HH11022"/>
      <c r="IW11022" s="36"/>
      <c r="JI11022"/>
      <c r="JJ11022"/>
      <c r="KX11022" s="23"/>
      <c r="KY11022" s="23"/>
    </row>
    <row r="11023" spans="36:311" x14ac:dyDescent="0.2">
      <c r="AJ11023" s="23"/>
      <c r="HH11023"/>
      <c r="IW11023" s="36"/>
      <c r="JI11023"/>
      <c r="JJ11023"/>
      <c r="KX11023" s="23"/>
      <c r="KY11023" s="23"/>
    </row>
    <row r="11024" spans="36:311" x14ac:dyDescent="0.2">
      <c r="AJ11024" s="23"/>
      <c r="HH11024"/>
      <c r="IW11024" s="36"/>
      <c r="JI11024"/>
      <c r="JJ11024"/>
      <c r="KX11024" s="23"/>
      <c r="KY11024" s="23"/>
    </row>
    <row r="11025" spans="36:311" x14ac:dyDescent="0.2">
      <c r="AJ11025" s="23"/>
      <c r="HH11025"/>
      <c r="IW11025" s="36"/>
      <c r="JI11025"/>
      <c r="JJ11025"/>
      <c r="KX11025" s="23"/>
      <c r="KY11025" s="23"/>
    </row>
    <row r="11026" spans="36:311" x14ac:dyDescent="0.2">
      <c r="AJ11026" s="23"/>
      <c r="HH11026"/>
      <c r="IW11026" s="36"/>
      <c r="JI11026"/>
      <c r="JJ11026"/>
      <c r="KX11026" s="23"/>
      <c r="KY11026" s="23"/>
    </row>
    <row r="11027" spans="36:311" x14ac:dyDescent="0.2">
      <c r="AJ11027" s="23"/>
      <c r="HH11027"/>
      <c r="IW11027" s="36"/>
      <c r="JI11027"/>
      <c r="JJ11027"/>
      <c r="KX11027" s="23"/>
      <c r="KY11027" s="23"/>
    </row>
    <row r="11028" spans="36:311" x14ac:dyDescent="0.2">
      <c r="AJ11028" s="23"/>
      <c r="HH11028"/>
      <c r="IW11028" s="36"/>
      <c r="JI11028"/>
      <c r="JJ11028"/>
      <c r="KX11028" s="23"/>
      <c r="KY11028" s="23"/>
    </row>
    <row r="11029" spans="36:311" x14ac:dyDescent="0.2">
      <c r="AJ11029" s="23"/>
      <c r="HH11029"/>
      <c r="IW11029" s="36"/>
      <c r="JI11029"/>
      <c r="JJ11029"/>
      <c r="KX11029" s="23"/>
      <c r="KY11029" s="23"/>
    </row>
    <row r="11030" spans="36:311" x14ac:dyDescent="0.2">
      <c r="AJ11030" s="23"/>
      <c r="HH11030"/>
      <c r="IW11030" s="36"/>
      <c r="JI11030"/>
      <c r="JJ11030"/>
      <c r="KX11030" s="23"/>
      <c r="KY11030" s="23"/>
    </row>
    <row r="11031" spans="36:311" x14ac:dyDescent="0.2">
      <c r="AJ11031" s="23"/>
      <c r="HH11031"/>
      <c r="IW11031" s="36"/>
      <c r="JI11031"/>
      <c r="JJ11031"/>
      <c r="KX11031" s="23"/>
      <c r="KY11031" s="23"/>
    </row>
    <row r="11032" spans="36:311" x14ac:dyDescent="0.2">
      <c r="AJ11032" s="23"/>
      <c r="HH11032"/>
      <c r="IW11032" s="36"/>
      <c r="JI11032"/>
      <c r="JJ11032"/>
      <c r="KX11032" s="23"/>
      <c r="KY11032" s="23"/>
    </row>
    <row r="11033" spans="36:311" x14ac:dyDescent="0.2">
      <c r="AJ11033" s="23"/>
      <c r="HH11033"/>
      <c r="IW11033" s="36"/>
      <c r="JI11033"/>
      <c r="JJ11033"/>
      <c r="KX11033" s="23"/>
      <c r="KY11033" s="23"/>
    </row>
    <row r="11034" spans="36:311" x14ac:dyDescent="0.2">
      <c r="AJ11034" s="23"/>
      <c r="HH11034"/>
      <c r="IW11034" s="36"/>
      <c r="JI11034"/>
      <c r="JJ11034"/>
      <c r="KX11034" s="23"/>
      <c r="KY11034" s="23"/>
    </row>
    <row r="11035" spans="36:311" x14ac:dyDescent="0.2">
      <c r="AJ11035" s="23"/>
      <c r="HH11035"/>
      <c r="IW11035" s="36"/>
      <c r="JI11035"/>
      <c r="JJ11035"/>
      <c r="KX11035" s="23"/>
      <c r="KY11035" s="23"/>
    </row>
    <row r="11036" spans="36:311" x14ac:dyDescent="0.2">
      <c r="AJ11036" s="23"/>
      <c r="HH11036"/>
      <c r="IW11036" s="36"/>
      <c r="JI11036"/>
      <c r="JJ11036"/>
      <c r="KX11036" s="23"/>
      <c r="KY11036" s="23"/>
    </row>
    <row r="11037" spans="36:311" x14ac:dyDescent="0.2">
      <c r="AJ11037" s="23"/>
      <c r="HH11037"/>
      <c r="IW11037" s="36"/>
      <c r="JI11037"/>
      <c r="JJ11037"/>
      <c r="KX11037" s="23"/>
      <c r="KY11037" s="23"/>
    </row>
    <row r="11038" spans="36:311" x14ac:dyDescent="0.2">
      <c r="AJ11038" s="23"/>
      <c r="HH11038"/>
      <c r="IW11038" s="36"/>
      <c r="JI11038"/>
      <c r="JJ11038"/>
      <c r="KX11038" s="23"/>
      <c r="KY11038" s="23"/>
    </row>
    <row r="11039" spans="36:311" x14ac:dyDescent="0.2">
      <c r="AJ11039" s="23"/>
      <c r="HH11039"/>
      <c r="IW11039" s="36"/>
      <c r="JI11039"/>
      <c r="JJ11039"/>
      <c r="KX11039" s="23"/>
      <c r="KY11039" s="23"/>
    </row>
    <row r="11040" spans="36:311" x14ac:dyDescent="0.2">
      <c r="AJ11040" s="23"/>
      <c r="HH11040"/>
      <c r="IW11040" s="36"/>
      <c r="JI11040"/>
      <c r="JJ11040"/>
      <c r="KX11040" s="23"/>
      <c r="KY11040" s="23"/>
    </row>
    <row r="11041" spans="36:311" x14ac:dyDescent="0.2">
      <c r="AJ11041" s="23"/>
      <c r="HH11041"/>
      <c r="IW11041" s="36"/>
      <c r="JI11041"/>
      <c r="JJ11041"/>
      <c r="KX11041" s="23"/>
      <c r="KY11041" s="23"/>
    </row>
    <row r="11042" spans="36:311" x14ac:dyDescent="0.2">
      <c r="AJ11042" s="23"/>
      <c r="HH11042"/>
      <c r="IW11042" s="36"/>
      <c r="JI11042"/>
      <c r="JJ11042"/>
      <c r="KX11042" s="23"/>
      <c r="KY11042" s="23"/>
    </row>
    <row r="11043" spans="36:311" x14ac:dyDescent="0.2">
      <c r="AJ11043" s="23"/>
      <c r="HH11043"/>
      <c r="IW11043" s="36"/>
      <c r="JI11043"/>
      <c r="JJ11043"/>
      <c r="KX11043" s="23"/>
      <c r="KY11043" s="23"/>
    </row>
    <row r="11044" spans="36:311" x14ac:dyDescent="0.2">
      <c r="AJ11044" s="23"/>
      <c r="HH11044"/>
      <c r="IW11044" s="36"/>
      <c r="JI11044"/>
      <c r="JJ11044"/>
      <c r="KX11044" s="23"/>
      <c r="KY11044" s="23"/>
    </row>
    <row r="11045" spans="36:311" x14ac:dyDescent="0.2">
      <c r="AJ11045" s="23"/>
      <c r="HH11045"/>
      <c r="IW11045" s="36"/>
      <c r="JI11045"/>
      <c r="JJ11045"/>
      <c r="KX11045" s="23"/>
      <c r="KY11045" s="23"/>
    </row>
    <row r="11046" spans="36:311" x14ac:dyDescent="0.2">
      <c r="AJ11046" s="23"/>
      <c r="HH11046"/>
      <c r="IW11046" s="36"/>
      <c r="JI11046"/>
      <c r="JJ11046"/>
      <c r="KX11046" s="23"/>
      <c r="KY11046" s="23"/>
    </row>
    <row r="11047" spans="36:311" x14ac:dyDescent="0.2">
      <c r="AJ11047" s="23"/>
      <c r="HH11047"/>
      <c r="IW11047" s="36"/>
      <c r="JI11047"/>
      <c r="JJ11047"/>
      <c r="KX11047" s="23"/>
      <c r="KY11047" s="23"/>
    </row>
    <row r="11048" spans="36:311" x14ac:dyDescent="0.2">
      <c r="AJ11048" s="23"/>
      <c r="HH11048"/>
      <c r="IW11048" s="36"/>
      <c r="JI11048"/>
      <c r="JJ11048"/>
      <c r="KX11048" s="23"/>
      <c r="KY11048" s="23"/>
    </row>
    <row r="11049" spans="36:311" x14ac:dyDescent="0.2">
      <c r="AJ11049" s="23"/>
      <c r="HH11049"/>
      <c r="IW11049" s="36"/>
      <c r="JI11049"/>
      <c r="JJ11049"/>
      <c r="KX11049" s="23"/>
      <c r="KY11049" s="23"/>
    </row>
    <row r="11050" spans="36:311" x14ac:dyDescent="0.2">
      <c r="AJ11050" s="23"/>
      <c r="HH11050"/>
      <c r="IW11050" s="36"/>
      <c r="JI11050"/>
      <c r="JJ11050"/>
      <c r="KX11050" s="23"/>
      <c r="KY11050" s="23"/>
    </row>
    <row r="11051" spans="36:311" x14ac:dyDescent="0.2">
      <c r="AJ11051" s="23"/>
      <c r="HH11051"/>
      <c r="IW11051" s="36"/>
      <c r="JI11051"/>
      <c r="JJ11051"/>
      <c r="KX11051" s="23"/>
      <c r="KY11051" s="23"/>
    </row>
    <row r="11052" spans="36:311" x14ac:dyDescent="0.2">
      <c r="AJ11052" s="23"/>
      <c r="HH11052"/>
      <c r="IW11052" s="36"/>
      <c r="JI11052"/>
      <c r="JJ11052"/>
      <c r="KX11052" s="23"/>
      <c r="KY11052" s="23"/>
    </row>
    <row r="11053" spans="36:311" x14ac:dyDescent="0.2">
      <c r="AJ11053" s="23"/>
      <c r="HH11053"/>
      <c r="IW11053" s="36"/>
      <c r="JI11053"/>
      <c r="JJ11053"/>
      <c r="KX11053" s="23"/>
      <c r="KY11053" s="23"/>
    </row>
    <row r="11054" spans="36:311" x14ac:dyDescent="0.2">
      <c r="AJ11054" s="23"/>
      <c r="HH11054"/>
      <c r="IW11054" s="36"/>
      <c r="JI11054"/>
      <c r="JJ11054"/>
      <c r="KX11054" s="23"/>
      <c r="KY11054" s="23"/>
    </row>
    <row r="11055" spans="36:311" x14ac:dyDescent="0.2">
      <c r="AJ11055" s="23"/>
      <c r="HH11055"/>
      <c r="IW11055" s="36"/>
      <c r="JI11055"/>
      <c r="JJ11055"/>
      <c r="KX11055" s="23"/>
      <c r="KY11055" s="23"/>
    </row>
    <row r="11056" spans="36:311" x14ac:dyDescent="0.2">
      <c r="AJ11056" s="23"/>
      <c r="HH11056"/>
      <c r="IW11056" s="36"/>
      <c r="JI11056"/>
      <c r="JJ11056"/>
      <c r="KX11056" s="23"/>
      <c r="KY11056" s="23"/>
    </row>
    <row r="11057" spans="36:311" x14ac:dyDescent="0.2">
      <c r="AJ11057" s="23"/>
      <c r="HH11057"/>
      <c r="IW11057" s="36"/>
      <c r="JI11057"/>
      <c r="JJ11057"/>
      <c r="KX11057" s="23"/>
      <c r="KY11057" s="23"/>
    </row>
    <row r="11058" spans="36:311" x14ac:dyDescent="0.2">
      <c r="AJ11058" s="23"/>
      <c r="HH11058"/>
      <c r="IW11058" s="36"/>
      <c r="JI11058"/>
      <c r="JJ11058"/>
      <c r="KX11058" s="23"/>
      <c r="KY11058" s="23"/>
    </row>
    <row r="11059" spans="36:311" x14ac:dyDescent="0.2">
      <c r="AJ11059" s="23"/>
      <c r="HH11059"/>
      <c r="IW11059" s="36"/>
      <c r="JI11059"/>
      <c r="JJ11059"/>
      <c r="KX11059" s="23"/>
      <c r="KY11059" s="23"/>
    </row>
    <row r="11060" spans="36:311" x14ac:dyDescent="0.2">
      <c r="AJ11060" s="23"/>
      <c r="HH11060"/>
      <c r="IW11060" s="36"/>
      <c r="JI11060"/>
      <c r="JJ11060"/>
      <c r="KX11060" s="23"/>
      <c r="KY11060" s="23"/>
    </row>
    <row r="11061" spans="36:311" x14ac:dyDescent="0.2">
      <c r="AJ11061" s="23"/>
      <c r="HH11061"/>
      <c r="IW11061" s="36"/>
      <c r="JI11061"/>
      <c r="JJ11061"/>
      <c r="KX11061" s="23"/>
      <c r="KY11061" s="23"/>
    </row>
    <row r="11062" spans="36:311" x14ac:dyDescent="0.2">
      <c r="AJ11062" s="23"/>
      <c r="HH11062"/>
      <c r="IW11062" s="36"/>
      <c r="JI11062"/>
      <c r="JJ11062"/>
      <c r="KX11062" s="23"/>
      <c r="KY11062" s="23"/>
    </row>
    <row r="11063" spans="36:311" x14ac:dyDescent="0.2">
      <c r="AJ11063" s="23"/>
      <c r="HH11063"/>
      <c r="IW11063" s="36"/>
      <c r="JI11063"/>
      <c r="JJ11063"/>
      <c r="KX11063" s="23"/>
      <c r="KY11063" s="23"/>
    </row>
    <row r="11064" spans="36:311" x14ac:dyDescent="0.2">
      <c r="AJ11064" s="23"/>
      <c r="HH11064"/>
      <c r="IW11064" s="36"/>
      <c r="JI11064"/>
      <c r="JJ11064"/>
      <c r="KX11064" s="23"/>
      <c r="KY11064" s="23"/>
    </row>
    <row r="11065" spans="36:311" x14ac:dyDescent="0.2">
      <c r="AJ11065" s="23"/>
      <c r="HH11065"/>
      <c r="IW11065" s="36"/>
      <c r="JI11065"/>
      <c r="JJ11065"/>
      <c r="KX11065" s="23"/>
      <c r="KY11065" s="23"/>
    </row>
    <row r="11066" spans="36:311" x14ac:dyDescent="0.2">
      <c r="AJ11066" s="23"/>
      <c r="HH11066"/>
      <c r="IW11066" s="36"/>
      <c r="JI11066"/>
      <c r="JJ11066"/>
      <c r="KX11066" s="23"/>
      <c r="KY11066" s="23"/>
    </row>
    <row r="11067" spans="36:311" x14ac:dyDescent="0.2">
      <c r="AJ11067" s="23"/>
      <c r="HH11067"/>
      <c r="IW11067" s="36"/>
      <c r="JI11067"/>
      <c r="JJ11067"/>
      <c r="KX11067" s="23"/>
      <c r="KY11067" s="23"/>
    </row>
    <row r="11068" spans="36:311" x14ac:dyDescent="0.2">
      <c r="AJ11068" s="23"/>
      <c r="HH11068"/>
      <c r="IW11068" s="36"/>
      <c r="JI11068"/>
      <c r="JJ11068"/>
      <c r="KX11068" s="23"/>
      <c r="KY11068" s="23"/>
    </row>
    <row r="11069" spans="36:311" x14ac:dyDescent="0.2">
      <c r="AJ11069" s="23"/>
      <c r="HH11069"/>
      <c r="IW11069" s="36"/>
      <c r="JI11069"/>
      <c r="JJ11069"/>
      <c r="KX11069" s="23"/>
      <c r="KY11069" s="23"/>
    </row>
    <row r="11070" spans="36:311" x14ac:dyDescent="0.2">
      <c r="AJ11070" s="23"/>
      <c r="HH11070"/>
      <c r="IW11070" s="36"/>
      <c r="JI11070"/>
      <c r="JJ11070"/>
      <c r="KX11070" s="23"/>
      <c r="KY11070" s="23"/>
    </row>
    <row r="11071" spans="36:311" x14ac:dyDescent="0.2">
      <c r="AJ11071" s="23"/>
      <c r="HH11071"/>
      <c r="IW11071" s="36"/>
      <c r="JI11071"/>
      <c r="JJ11071"/>
      <c r="KX11071" s="23"/>
      <c r="KY11071" s="23"/>
    </row>
    <row r="11072" spans="36:311" x14ac:dyDescent="0.2">
      <c r="AJ11072" s="23"/>
      <c r="HH11072"/>
      <c r="IW11072" s="36"/>
      <c r="JI11072"/>
      <c r="JJ11072"/>
      <c r="KX11072" s="23"/>
      <c r="KY11072" s="23"/>
    </row>
    <row r="11073" spans="36:311" x14ac:dyDescent="0.2">
      <c r="AJ11073" s="23"/>
      <c r="HH11073"/>
      <c r="IW11073" s="36"/>
      <c r="JI11073"/>
      <c r="JJ11073"/>
      <c r="KX11073" s="23"/>
      <c r="KY11073" s="23"/>
    </row>
    <row r="11074" spans="36:311" x14ac:dyDescent="0.2">
      <c r="AJ11074" s="23"/>
      <c r="HH11074"/>
      <c r="IW11074" s="36"/>
      <c r="JI11074"/>
      <c r="JJ11074"/>
      <c r="KX11074" s="23"/>
      <c r="KY11074" s="23"/>
    </row>
    <row r="11075" spans="36:311" x14ac:dyDescent="0.2">
      <c r="AJ11075" s="23"/>
      <c r="HH11075"/>
      <c r="IW11075" s="36"/>
      <c r="JI11075"/>
      <c r="JJ11075"/>
      <c r="KX11075" s="23"/>
      <c r="KY11075" s="23"/>
    </row>
    <row r="11076" spans="36:311" x14ac:dyDescent="0.2">
      <c r="AJ11076" s="23"/>
      <c r="HH11076"/>
      <c r="IW11076" s="36"/>
      <c r="JI11076"/>
      <c r="JJ11076"/>
      <c r="KX11076" s="23"/>
      <c r="KY11076" s="23"/>
    </row>
    <row r="11077" spans="36:311" x14ac:dyDescent="0.2">
      <c r="AJ11077" s="23"/>
      <c r="HH11077"/>
      <c r="IW11077" s="36"/>
      <c r="JI11077"/>
      <c r="JJ11077"/>
      <c r="KX11077" s="23"/>
      <c r="KY11077" s="23"/>
    </row>
    <row r="11078" spans="36:311" x14ac:dyDescent="0.2">
      <c r="AJ11078" s="23"/>
      <c r="HH11078"/>
      <c r="IW11078" s="36"/>
      <c r="JI11078"/>
      <c r="JJ11078"/>
      <c r="KX11078" s="23"/>
      <c r="KY11078" s="23"/>
    </row>
    <row r="11079" spans="36:311" x14ac:dyDescent="0.2">
      <c r="AJ11079" s="23"/>
      <c r="HH11079"/>
      <c r="IW11079" s="36"/>
      <c r="JI11079"/>
      <c r="JJ11079"/>
      <c r="KX11079" s="23"/>
      <c r="KY11079" s="23"/>
    </row>
    <row r="11080" spans="36:311" x14ac:dyDescent="0.2">
      <c r="AJ11080" s="23"/>
      <c r="HH11080"/>
      <c r="IW11080" s="36"/>
      <c r="JI11080"/>
      <c r="JJ11080"/>
      <c r="KX11080" s="23"/>
      <c r="KY11080" s="23"/>
    </row>
    <row r="11081" spans="36:311" x14ac:dyDescent="0.2">
      <c r="AJ11081" s="23"/>
      <c r="HH11081"/>
      <c r="IW11081" s="36"/>
      <c r="JI11081"/>
      <c r="JJ11081"/>
      <c r="KX11081" s="23"/>
      <c r="KY11081" s="23"/>
    </row>
    <row r="11082" spans="36:311" x14ac:dyDescent="0.2">
      <c r="AJ11082" s="23"/>
      <c r="HH11082"/>
      <c r="IW11082" s="36"/>
      <c r="JI11082"/>
      <c r="JJ11082"/>
      <c r="KX11082" s="23"/>
      <c r="KY11082" s="23"/>
    </row>
    <row r="11083" spans="36:311" x14ac:dyDescent="0.2">
      <c r="AJ11083" s="23"/>
      <c r="HH11083"/>
      <c r="IW11083" s="36"/>
      <c r="JI11083"/>
      <c r="JJ11083"/>
      <c r="KX11083" s="23"/>
      <c r="KY11083" s="23"/>
    </row>
    <row r="11084" spans="36:311" x14ac:dyDescent="0.2">
      <c r="AJ11084" s="23"/>
      <c r="HH11084"/>
      <c r="IW11084" s="36"/>
      <c r="JI11084"/>
      <c r="JJ11084"/>
      <c r="KX11084" s="23"/>
      <c r="KY11084" s="23"/>
    </row>
    <row r="11085" spans="36:311" x14ac:dyDescent="0.2">
      <c r="AJ11085" s="23"/>
      <c r="HH11085"/>
      <c r="IW11085" s="36"/>
      <c r="JI11085"/>
      <c r="JJ11085"/>
      <c r="KX11085" s="23"/>
      <c r="KY11085" s="23"/>
    </row>
    <row r="11086" spans="36:311" x14ac:dyDescent="0.2">
      <c r="AJ11086" s="23"/>
      <c r="HH11086"/>
      <c r="IW11086" s="36"/>
      <c r="JI11086"/>
      <c r="JJ11086"/>
      <c r="KX11086" s="23"/>
      <c r="KY11086" s="23"/>
    </row>
    <row r="11087" spans="36:311" x14ac:dyDescent="0.2">
      <c r="AJ11087" s="23"/>
      <c r="HH11087"/>
      <c r="IW11087" s="36"/>
      <c r="JI11087"/>
      <c r="JJ11087"/>
      <c r="KX11087" s="23"/>
      <c r="KY11087" s="23"/>
    </row>
    <row r="11088" spans="36:311" x14ac:dyDescent="0.2">
      <c r="AJ11088" s="23"/>
      <c r="HH11088"/>
      <c r="IW11088" s="36"/>
      <c r="JI11088"/>
      <c r="JJ11088"/>
      <c r="KX11088" s="23"/>
      <c r="KY11088" s="23"/>
    </row>
    <row r="11089" spans="36:311" x14ac:dyDescent="0.2">
      <c r="AJ11089" s="23"/>
      <c r="HH11089"/>
      <c r="IW11089" s="36"/>
      <c r="JI11089"/>
      <c r="JJ11089"/>
      <c r="KX11089" s="23"/>
      <c r="KY11089" s="23"/>
    </row>
    <row r="11090" spans="36:311" x14ac:dyDescent="0.2">
      <c r="AJ11090" s="23"/>
      <c r="HH11090"/>
      <c r="IW11090" s="36"/>
      <c r="JI11090"/>
      <c r="JJ11090"/>
      <c r="KX11090" s="23"/>
      <c r="KY11090" s="23"/>
    </row>
    <row r="11091" spans="36:311" x14ac:dyDescent="0.2">
      <c r="AJ11091" s="23"/>
      <c r="HH11091"/>
      <c r="IW11091" s="36"/>
      <c r="JI11091"/>
      <c r="JJ11091"/>
      <c r="KX11091" s="23"/>
      <c r="KY11091" s="23"/>
    </row>
    <row r="11092" spans="36:311" x14ac:dyDescent="0.2">
      <c r="AJ11092" s="23"/>
      <c r="HH11092"/>
      <c r="IW11092" s="36"/>
      <c r="JI11092"/>
      <c r="JJ11092"/>
      <c r="KX11092" s="23"/>
      <c r="KY11092" s="23"/>
    </row>
    <row r="11093" spans="36:311" x14ac:dyDescent="0.2">
      <c r="AJ11093" s="23"/>
      <c r="HH11093"/>
      <c r="IW11093" s="36"/>
      <c r="JI11093"/>
      <c r="JJ11093"/>
      <c r="KX11093" s="23"/>
      <c r="KY11093" s="23"/>
    </row>
    <row r="11094" spans="36:311" x14ac:dyDescent="0.2">
      <c r="AJ11094" s="23"/>
      <c r="HH11094"/>
      <c r="IW11094" s="36"/>
      <c r="JI11094"/>
      <c r="JJ11094"/>
      <c r="KX11094" s="23"/>
      <c r="KY11094" s="23"/>
    </row>
    <row r="11095" spans="36:311" x14ac:dyDescent="0.2">
      <c r="AJ11095" s="23"/>
      <c r="HH11095"/>
      <c r="IW11095" s="36"/>
      <c r="JI11095"/>
      <c r="JJ11095"/>
      <c r="KX11095" s="23"/>
      <c r="KY11095" s="23"/>
    </row>
    <row r="11096" spans="36:311" x14ac:dyDescent="0.2">
      <c r="AJ11096" s="23"/>
      <c r="HH11096"/>
      <c r="IW11096" s="36"/>
      <c r="JI11096"/>
      <c r="JJ11096"/>
      <c r="KX11096" s="23"/>
      <c r="KY11096" s="23"/>
    </row>
    <row r="11097" spans="36:311" x14ac:dyDescent="0.2">
      <c r="AJ11097" s="23"/>
      <c r="HH11097"/>
      <c r="IW11097" s="36"/>
      <c r="JI11097"/>
      <c r="JJ11097"/>
      <c r="KX11097" s="23"/>
      <c r="KY11097" s="23"/>
    </row>
    <row r="11098" spans="36:311" x14ac:dyDescent="0.2">
      <c r="AJ11098" s="23"/>
      <c r="HH11098"/>
      <c r="IW11098" s="36"/>
      <c r="JI11098"/>
      <c r="JJ11098"/>
      <c r="KX11098" s="23"/>
      <c r="KY11098" s="23"/>
    </row>
    <row r="11099" spans="36:311" x14ac:dyDescent="0.2">
      <c r="AJ11099" s="23"/>
      <c r="HH11099"/>
      <c r="IW11099" s="36"/>
      <c r="JI11099"/>
      <c r="JJ11099"/>
      <c r="KX11099" s="23"/>
      <c r="KY11099" s="23"/>
    </row>
    <row r="11100" spans="36:311" x14ac:dyDescent="0.2">
      <c r="AJ11100" s="23"/>
      <c r="HH11100"/>
      <c r="IW11100" s="36"/>
      <c r="JI11100"/>
      <c r="JJ11100"/>
      <c r="KX11100" s="23"/>
      <c r="KY11100" s="23"/>
    </row>
    <row r="11101" spans="36:311" x14ac:dyDescent="0.2">
      <c r="AJ11101" s="23"/>
      <c r="HH11101"/>
      <c r="IW11101" s="36"/>
      <c r="JI11101"/>
      <c r="JJ11101"/>
      <c r="KX11101" s="23"/>
      <c r="KY11101" s="23"/>
    </row>
    <row r="11102" spans="36:311" x14ac:dyDescent="0.2">
      <c r="AJ11102" s="23"/>
      <c r="HH11102"/>
      <c r="IW11102" s="36"/>
      <c r="JI11102"/>
      <c r="JJ11102"/>
      <c r="KX11102" s="23"/>
      <c r="KY11102" s="23"/>
    </row>
    <row r="11103" spans="36:311" x14ac:dyDescent="0.2">
      <c r="AJ11103" s="23"/>
      <c r="HH11103"/>
      <c r="IW11103" s="36"/>
      <c r="JI11103"/>
      <c r="JJ11103"/>
      <c r="KX11103" s="23"/>
      <c r="KY11103" s="23"/>
    </row>
    <row r="11104" spans="36:311" x14ac:dyDescent="0.2">
      <c r="AJ11104" s="23"/>
      <c r="HH11104"/>
      <c r="IW11104" s="36"/>
      <c r="JI11104"/>
      <c r="JJ11104"/>
      <c r="KX11104" s="23"/>
      <c r="KY11104" s="23"/>
    </row>
    <row r="11105" spans="36:311" x14ac:dyDescent="0.2">
      <c r="AJ11105" s="23"/>
      <c r="HH11105"/>
      <c r="IW11105" s="36"/>
      <c r="JI11105"/>
      <c r="JJ11105"/>
      <c r="KX11105" s="23"/>
      <c r="KY11105" s="23"/>
    </row>
    <row r="11106" spans="36:311" x14ac:dyDescent="0.2">
      <c r="AJ11106" s="23"/>
      <c r="HH11106"/>
      <c r="IW11106" s="36"/>
      <c r="JI11106"/>
      <c r="JJ11106"/>
      <c r="KX11106" s="23"/>
      <c r="KY11106" s="23"/>
    </row>
    <row r="11107" spans="36:311" x14ac:dyDescent="0.2">
      <c r="AJ11107" s="23"/>
      <c r="HH11107"/>
      <c r="IW11107" s="36"/>
      <c r="JI11107"/>
      <c r="JJ11107"/>
      <c r="KX11107" s="23"/>
      <c r="KY11107" s="23"/>
    </row>
    <row r="11108" spans="36:311" x14ac:dyDescent="0.2">
      <c r="AJ11108" s="23"/>
      <c r="HH11108"/>
      <c r="IW11108" s="36"/>
      <c r="JI11108"/>
      <c r="JJ11108"/>
      <c r="KX11108" s="23"/>
      <c r="KY11108" s="23"/>
    </row>
    <row r="11109" spans="36:311" x14ac:dyDescent="0.2">
      <c r="AJ11109" s="23"/>
      <c r="HH11109"/>
      <c r="IW11109" s="36"/>
      <c r="JI11109"/>
      <c r="JJ11109"/>
      <c r="KX11109" s="23"/>
      <c r="KY11109" s="23"/>
    </row>
    <row r="11110" spans="36:311" x14ac:dyDescent="0.2">
      <c r="AJ11110" s="23"/>
      <c r="HH11110"/>
      <c r="IW11110" s="36"/>
      <c r="JI11110"/>
      <c r="JJ11110"/>
      <c r="KX11110" s="23"/>
      <c r="KY11110" s="23"/>
    </row>
    <row r="11111" spans="36:311" x14ac:dyDescent="0.2">
      <c r="AJ11111" s="23"/>
      <c r="HH11111"/>
      <c r="IW11111" s="36"/>
      <c r="JI11111"/>
      <c r="JJ11111"/>
      <c r="KX11111" s="23"/>
      <c r="KY11111" s="23"/>
    </row>
    <row r="11112" spans="36:311" x14ac:dyDescent="0.2">
      <c r="AJ11112" s="23"/>
      <c r="HH11112"/>
      <c r="IW11112" s="36"/>
      <c r="JI11112"/>
      <c r="JJ11112"/>
      <c r="KX11112" s="23"/>
      <c r="KY11112" s="23"/>
    </row>
    <row r="11113" spans="36:311" x14ac:dyDescent="0.2">
      <c r="AJ11113" s="23"/>
      <c r="HH11113"/>
      <c r="IW11113" s="36"/>
      <c r="JI11113"/>
      <c r="JJ11113"/>
      <c r="KX11113" s="23"/>
      <c r="KY11113" s="23"/>
    </row>
    <row r="11114" spans="36:311" x14ac:dyDescent="0.2">
      <c r="AJ11114" s="23"/>
      <c r="HH11114"/>
      <c r="IW11114" s="36"/>
      <c r="JI11114"/>
      <c r="JJ11114"/>
      <c r="KX11114" s="23"/>
      <c r="KY11114" s="23"/>
    </row>
    <row r="11115" spans="36:311" x14ac:dyDescent="0.2">
      <c r="AJ11115" s="23"/>
      <c r="HH11115"/>
      <c r="IW11115" s="36"/>
      <c r="JI11115"/>
      <c r="JJ11115"/>
      <c r="KX11115" s="23"/>
      <c r="KY11115" s="23"/>
    </row>
    <row r="11116" spans="36:311" x14ac:dyDescent="0.2">
      <c r="AJ11116" s="23"/>
      <c r="HH11116"/>
      <c r="IW11116" s="36"/>
      <c r="JI11116"/>
      <c r="JJ11116"/>
      <c r="KX11116" s="23"/>
      <c r="KY11116" s="23"/>
    </row>
    <row r="11117" spans="36:311" x14ac:dyDescent="0.2">
      <c r="AJ11117" s="23"/>
      <c r="HH11117"/>
      <c r="IW11117" s="36"/>
      <c r="JI11117"/>
      <c r="JJ11117"/>
      <c r="KX11117" s="23"/>
      <c r="KY11117" s="23"/>
    </row>
    <row r="11118" spans="36:311" x14ac:dyDescent="0.2">
      <c r="AJ11118" s="23"/>
      <c r="HH11118"/>
      <c r="IW11118" s="36"/>
      <c r="JI11118"/>
      <c r="JJ11118"/>
      <c r="KX11118" s="23"/>
      <c r="KY11118" s="23"/>
    </row>
    <row r="11119" spans="36:311" x14ac:dyDescent="0.2">
      <c r="AJ11119" s="23"/>
      <c r="HH11119"/>
      <c r="IW11119" s="36"/>
      <c r="JI11119"/>
      <c r="JJ11119"/>
      <c r="KX11119" s="23"/>
      <c r="KY11119" s="23"/>
    </row>
    <row r="11120" spans="36:311" x14ac:dyDescent="0.2">
      <c r="AJ11120" s="23"/>
      <c r="HH11120"/>
      <c r="IW11120" s="36"/>
      <c r="JI11120"/>
      <c r="JJ11120"/>
      <c r="KX11120" s="23"/>
      <c r="KY11120" s="23"/>
    </row>
    <row r="11121" spans="36:311" x14ac:dyDescent="0.2">
      <c r="AJ11121" s="23"/>
      <c r="HH11121"/>
      <c r="IW11121" s="36"/>
      <c r="JI11121"/>
      <c r="JJ11121"/>
      <c r="KX11121" s="23"/>
      <c r="KY11121" s="23"/>
    </row>
    <row r="11122" spans="36:311" x14ac:dyDescent="0.2">
      <c r="AJ11122" s="23"/>
      <c r="HH11122"/>
      <c r="IW11122" s="36"/>
      <c r="JI11122"/>
      <c r="JJ11122"/>
      <c r="KX11122" s="23"/>
      <c r="KY11122" s="23"/>
    </row>
    <row r="11123" spans="36:311" x14ac:dyDescent="0.2">
      <c r="AJ11123" s="23"/>
      <c r="HH11123"/>
      <c r="IW11123" s="36"/>
      <c r="JI11123"/>
      <c r="JJ11123"/>
      <c r="KX11123" s="23"/>
      <c r="KY11123" s="23"/>
    </row>
    <row r="11124" spans="36:311" x14ac:dyDescent="0.2">
      <c r="AJ11124" s="23"/>
      <c r="HH11124"/>
      <c r="IW11124" s="36"/>
      <c r="JI11124"/>
      <c r="JJ11124"/>
      <c r="KX11124" s="23"/>
      <c r="KY11124" s="23"/>
    </row>
    <row r="11125" spans="36:311" x14ac:dyDescent="0.2">
      <c r="AJ11125" s="23"/>
      <c r="HH11125"/>
      <c r="IW11125" s="36"/>
      <c r="JI11125"/>
      <c r="JJ11125"/>
      <c r="KX11125" s="23"/>
      <c r="KY11125" s="23"/>
    </row>
    <row r="11126" spans="36:311" x14ac:dyDescent="0.2">
      <c r="AJ11126" s="23"/>
      <c r="HH11126"/>
      <c r="IW11126" s="36"/>
      <c r="JI11126"/>
      <c r="JJ11126"/>
      <c r="KX11126" s="23"/>
      <c r="KY11126" s="23"/>
    </row>
    <row r="11127" spans="36:311" x14ac:dyDescent="0.2">
      <c r="AJ11127" s="23"/>
      <c r="HH11127"/>
      <c r="IW11127" s="36"/>
      <c r="JI11127"/>
      <c r="JJ11127"/>
      <c r="KX11127" s="23"/>
      <c r="KY11127" s="23"/>
    </row>
    <row r="11128" spans="36:311" x14ac:dyDescent="0.2">
      <c r="AJ11128" s="23"/>
      <c r="HH11128"/>
      <c r="IW11128" s="36"/>
      <c r="JI11128"/>
      <c r="JJ11128"/>
      <c r="KX11128" s="23"/>
      <c r="KY11128" s="23"/>
    </row>
    <row r="11129" spans="36:311" x14ac:dyDescent="0.2">
      <c r="AJ11129" s="23"/>
      <c r="HH11129"/>
      <c r="IW11129" s="36"/>
      <c r="JI11129"/>
      <c r="JJ11129"/>
      <c r="KX11129" s="23"/>
      <c r="KY11129" s="23"/>
    </row>
    <row r="11130" spans="36:311" x14ac:dyDescent="0.2">
      <c r="AJ11130" s="23"/>
      <c r="HH11130"/>
      <c r="IW11130" s="36"/>
      <c r="JI11130"/>
      <c r="JJ11130"/>
      <c r="KX11130" s="23"/>
      <c r="KY11130" s="23"/>
    </row>
    <row r="11131" spans="36:311" x14ac:dyDescent="0.2">
      <c r="AJ11131" s="23"/>
      <c r="HH11131"/>
      <c r="IW11131" s="36"/>
      <c r="JI11131"/>
      <c r="JJ11131"/>
      <c r="KX11131" s="23"/>
      <c r="KY11131" s="23"/>
    </row>
    <row r="11132" spans="36:311" x14ac:dyDescent="0.2">
      <c r="AJ11132" s="23"/>
      <c r="HH11132"/>
      <c r="IW11132" s="36"/>
      <c r="JI11132"/>
      <c r="JJ11132"/>
      <c r="KX11132" s="23"/>
      <c r="KY11132" s="23"/>
    </row>
    <row r="11133" spans="36:311" x14ac:dyDescent="0.2">
      <c r="AJ11133" s="23"/>
      <c r="HH11133"/>
      <c r="IW11133" s="36"/>
      <c r="JI11133"/>
      <c r="JJ11133"/>
      <c r="KX11133" s="23"/>
      <c r="KY11133" s="23"/>
    </row>
    <row r="11134" spans="36:311" x14ac:dyDescent="0.2">
      <c r="AJ11134" s="23"/>
      <c r="HH11134"/>
      <c r="IW11134" s="36"/>
      <c r="JI11134"/>
      <c r="JJ11134"/>
      <c r="KX11134" s="23"/>
      <c r="KY11134" s="23"/>
    </row>
    <row r="11135" spans="36:311" x14ac:dyDescent="0.2">
      <c r="AJ11135" s="23"/>
      <c r="HH11135"/>
      <c r="IW11135" s="36"/>
      <c r="JI11135"/>
      <c r="JJ11135"/>
      <c r="KX11135" s="23"/>
      <c r="KY11135" s="23"/>
    </row>
    <row r="11136" spans="36:311" x14ac:dyDescent="0.2">
      <c r="AJ11136" s="23"/>
      <c r="HH11136"/>
      <c r="IW11136" s="36"/>
      <c r="JI11136"/>
      <c r="JJ11136"/>
      <c r="KX11136" s="23"/>
      <c r="KY11136" s="23"/>
    </row>
    <row r="11137" spans="36:311" x14ac:dyDescent="0.2">
      <c r="AJ11137" s="23"/>
      <c r="HH11137"/>
      <c r="IW11137" s="36"/>
      <c r="JI11137"/>
      <c r="JJ11137"/>
      <c r="KX11137" s="23"/>
      <c r="KY11137" s="23"/>
    </row>
    <row r="11138" spans="36:311" x14ac:dyDescent="0.2">
      <c r="AJ11138" s="23"/>
      <c r="HH11138"/>
      <c r="IW11138" s="36"/>
      <c r="JI11138"/>
      <c r="JJ11138"/>
      <c r="KX11138" s="23"/>
      <c r="KY11138" s="23"/>
    </row>
    <row r="11139" spans="36:311" x14ac:dyDescent="0.2">
      <c r="AJ11139" s="23"/>
      <c r="HH11139"/>
      <c r="IW11139" s="36"/>
      <c r="JI11139"/>
      <c r="JJ11139"/>
      <c r="KX11139" s="23"/>
      <c r="KY11139" s="23"/>
    </row>
    <row r="11140" spans="36:311" x14ac:dyDescent="0.2">
      <c r="AJ11140" s="23"/>
      <c r="HH11140"/>
      <c r="IW11140" s="36"/>
      <c r="JI11140"/>
      <c r="JJ11140"/>
      <c r="KX11140" s="23"/>
      <c r="KY11140" s="23"/>
    </row>
    <row r="11141" spans="36:311" x14ac:dyDescent="0.2">
      <c r="AJ11141" s="23"/>
      <c r="HH11141"/>
      <c r="IW11141" s="36"/>
      <c r="JI11141"/>
      <c r="JJ11141"/>
      <c r="KX11141" s="23"/>
      <c r="KY11141" s="23"/>
    </row>
    <row r="11142" spans="36:311" x14ac:dyDescent="0.2">
      <c r="AJ11142" s="23"/>
      <c r="HH11142"/>
      <c r="IW11142" s="36"/>
      <c r="JI11142"/>
      <c r="JJ11142"/>
      <c r="KX11142" s="23"/>
      <c r="KY11142" s="23"/>
    </row>
    <row r="11143" spans="36:311" x14ac:dyDescent="0.2">
      <c r="AJ11143" s="23"/>
      <c r="HH11143"/>
      <c r="IW11143" s="36"/>
      <c r="JI11143"/>
      <c r="JJ11143"/>
      <c r="KX11143" s="23"/>
      <c r="KY11143" s="23"/>
    </row>
    <row r="11144" spans="36:311" x14ac:dyDescent="0.2">
      <c r="AJ11144" s="23"/>
      <c r="HH11144"/>
      <c r="IW11144" s="36"/>
      <c r="JI11144"/>
      <c r="JJ11144"/>
      <c r="KX11144" s="23"/>
      <c r="KY11144" s="23"/>
    </row>
    <row r="11145" spans="36:311" x14ac:dyDescent="0.2">
      <c r="AJ11145" s="23"/>
      <c r="HH11145"/>
      <c r="IW11145" s="36"/>
      <c r="JI11145"/>
      <c r="JJ11145"/>
      <c r="KX11145" s="23"/>
      <c r="KY11145" s="23"/>
    </row>
    <row r="11146" spans="36:311" x14ac:dyDescent="0.2">
      <c r="AJ11146" s="23"/>
      <c r="HH11146"/>
      <c r="IW11146" s="36"/>
      <c r="JI11146"/>
      <c r="JJ11146"/>
      <c r="KX11146" s="23"/>
      <c r="KY11146" s="23"/>
    </row>
    <row r="11147" spans="36:311" x14ac:dyDescent="0.2">
      <c r="AJ11147" s="23"/>
      <c r="HH11147"/>
      <c r="IW11147" s="36"/>
      <c r="JI11147"/>
      <c r="JJ11147"/>
      <c r="KX11147" s="23"/>
      <c r="KY11147" s="23"/>
    </row>
    <row r="11148" spans="36:311" x14ac:dyDescent="0.2">
      <c r="AJ11148" s="23"/>
      <c r="HH11148"/>
      <c r="IW11148" s="36"/>
      <c r="JI11148"/>
      <c r="JJ11148"/>
      <c r="KX11148" s="23"/>
      <c r="KY11148" s="23"/>
    </row>
    <row r="11149" spans="36:311" x14ac:dyDescent="0.2">
      <c r="AJ11149" s="23"/>
      <c r="HH11149"/>
      <c r="IW11149" s="36"/>
      <c r="JI11149"/>
      <c r="JJ11149"/>
      <c r="KX11149" s="23"/>
      <c r="KY11149" s="23"/>
    </row>
    <row r="11150" spans="36:311" x14ac:dyDescent="0.2">
      <c r="AJ11150" s="23"/>
      <c r="HH11150"/>
      <c r="IW11150" s="36"/>
      <c r="JI11150"/>
      <c r="JJ11150"/>
      <c r="KX11150" s="23"/>
      <c r="KY11150" s="23"/>
    </row>
    <row r="11151" spans="36:311" x14ac:dyDescent="0.2">
      <c r="AJ11151" s="23"/>
      <c r="HH11151"/>
      <c r="IW11151" s="36"/>
      <c r="JI11151"/>
      <c r="JJ11151"/>
      <c r="KX11151" s="23"/>
      <c r="KY11151" s="23"/>
    </row>
    <row r="11152" spans="36:311" x14ac:dyDescent="0.2">
      <c r="AJ11152" s="23"/>
      <c r="HH11152"/>
      <c r="IW11152" s="36"/>
      <c r="JI11152"/>
      <c r="JJ11152"/>
      <c r="KX11152" s="23"/>
      <c r="KY11152" s="23"/>
    </row>
    <row r="11153" spans="36:311" x14ac:dyDescent="0.2">
      <c r="AJ11153" s="23"/>
      <c r="HH11153"/>
      <c r="IW11153" s="36"/>
      <c r="JI11153"/>
      <c r="JJ11153"/>
      <c r="KX11153" s="23"/>
      <c r="KY11153" s="23"/>
    </row>
    <row r="11154" spans="36:311" x14ac:dyDescent="0.2">
      <c r="AJ11154" s="23"/>
      <c r="HH11154"/>
      <c r="IW11154" s="36"/>
      <c r="JI11154"/>
      <c r="JJ11154"/>
      <c r="KX11154" s="23"/>
      <c r="KY11154" s="23"/>
    </row>
    <row r="11155" spans="36:311" x14ac:dyDescent="0.2">
      <c r="AJ11155" s="23"/>
      <c r="HH11155"/>
      <c r="IW11155" s="36"/>
      <c r="JI11155"/>
      <c r="JJ11155"/>
      <c r="KX11155" s="23"/>
      <c r="KY11155" s="23"/>
    </row>
    <row r="11156" spans="36:311" x14ac:dyDescent="0.2">
      <c r="AJ11156" s="23"/>
      <c r="HH11156"/>
      <c r="IW11156" s="36"/>
      <c r="JI11156"/>
      <c r="JJ11156"/>
      <c r="KX11156" s="23"/>
      <c r="KY11156" s="23"/>
    </row>
    <row r="11157" spans="36:311" x14ac:dyDescent="0.2">
      <c r="AJ11157" s="23"/>
      <c r="HH11157"/>
      <c r="IW11157" s="36"/>
      <c r="JI11157"/>
      <c r="JJ11157"/>
      <c r="KX11157" s="23"/>
      <c r="KY11157" s="23"/>
    </row>
    <row r="11158" spans="36:311" x14ac:dyDescent="0.2">
      <c r="AJ11158" s="23"/>
      <c r="HH11158"/>
      <c r="IW11158" s="36"/>
      <c r="JI11158"/>
      <c r="JJ11158"/>
      <c r="KX11158" s="23"/>
      <c r="KY11158" s="23"/>
    </row>
    <row r="11159" spans="36:311" x14ac:dyDescent="0.2">
      <c r="AJ11159" s="23"/>
      <c r="HH11159"/>
      <c r="IW11159" s="36"/>
      <c r="JI11159"/>
      <c r="JJ11159"/>
      <c r="KX11159" s="23"/>
      <c r="KY11159" s="23"/>
    </row>
    <row r="11160" spans="36:311" x14ac:dyDescent="0.2">
      <c r="AJ11160" s="23"/>
      <c r="HH11160"/>
      <c r="IW11160" s="36"/>
      <c r="JI11160"/>
      <c r="JJ11160"/>
      <c r="KX11160" s="23"/>
      <c r="KY11160" s="23"/>
    </row>
    <row r="11161" spans="36:311" x14ac:dyDescent="0.2">
      <c r="AJ11161" s="23"/>
      <c r="HH11161"/>
      <c r="IW11161" s="36"/>
      <c r="JI11161"/>
      <c r="JJ11161"/>
      <c r="KX11161" s="23"/>
      <c r="KY11161" s="23"/>
    </row>
    <row r="11162" spans="36:311" x14ac:dyDescent="0.2">
      <c r="AJ11162" s="23"/>
      <c r="HH11162"/>
      <c r="IW11162" s="36"/>
      <c r="JI11162"/>
      <c r="JJ11162"/>
      <c r="KX11162" s="23"/>
      <c r="KY11162" s="23"/>
    </row>
    <row r="11163" spans="36:311" x14ac:dyDescent="0.2">
      <c r="AJ11163" s="23"/>
      <c r="HH11163"/>
      <c r="IW11163" s="36"/>
      <c r="JI11163"/>
      <c r="JJ11163"/>
      <c r="KX11163" s="23"/>
      <c r="KY11163" s="23"/>
    </row>
    <row r="11164" spans="36:311" x14ac:dyDescent="0.2">
      <c r="AJ11164" s="23"/>
      <c r="HH11164"/>
      <c r="IW11164" s="36"/>
      <c r="JI11164"/>
      <c r="JJ11164"/>
      <c r="KX11164" s="23"/>
      <c r="KY11164" s="23"/>
    </row>
    <row r="11165" spans="36:311" x14ac:dyDescent="0.2">
      <c r="AJ11165" s="23"/>
      <c r="HH11165"/>
      <c r="IW11165" s="36"/>
      <c r="JI11165"/>
      <c r="JJ11165"/>
      <c r="KX11165" s="23"/>
      <c r="KY11165" s="23"/>
    </row>
    <row r="11166" spans="36:311" x14ac:dyDescent="0.2">
      <c r="AJ11166" s="23"/>
      <c r="HH11166"/>
      <c r="IW11166" s="36"/>
      <c r="JI11166"/>
      <c r="JJ11166"/>
      <c r="KX11166" s="23"/>
      <c r="KY11166" s="23"/>
    </row>
    <row r="11167" spans="36:311" x14ac:dyDescent="0.2">
      <c r="AJ11167" s="23"/>
      <c r="HH11167"/>
      <c r="IW11167" s="36"/>
      <c r="JI11167"/>
      <c r="JJ11167"/>
      <c r="KX11167" s="23"/>
      <c r="KY11167" s="23"/>
    </row>
    <row r="11168" spans="36:311" x14ac:dyDescent="0.2">
      <c r="AJ11168" s="23"/>
      <c r="HH11168"/>
      <c r="IW11168" s="36"/>
      <c r="JI11168"/>
      <c r="JJ11168"/>
      <c r="KX11168" s="23"/>
      <c r="KY11168" s="23"/>
    </row>
    <row r="11169" spans="36:311" x14ac:dyDescent="0.2">
      <c r="AJ11169" s="23"/>
      <c r="HH11169"/>
      <c r="IW11169" s="36"/>
      <c r="JI11169"/>
      <c r="JJ11169"/>
      <c r="KX11169" s="23"/>
      <c r="KY11169" s="23"/>
    </row>
    <row r="11170" spans="36:311" x14ac:dyDescent="0.2">
      <c r="AJ11170" s="23"/>
      <c r="HH11170"/>
      <c r="IW11170" s="36"/>
      <c r="JI11170"/>
      <c r="JJ11170"/>
      <c r="KX11170" s="23"/>
      <c r="KY11170" s="23"/>
    </row>
    <row r="11171" spans="36:311" x14ac:dyDescent="0.2">
      <c r="AJ11171" s="23"/>
      <c r="HH11171"/>
      <c r="IW11171" s="36"/>
      <c r="JI11171"/>
      <c r="JJ11171"/>
      <c r="KX11171" s="23"/>
      <c r="KY11171" s="23"/>
    </row>
    <row r="11172" spans="36:311" x14ac:dyDescent="0.2">
      <c r="AJ11172" s="23"/>
      <c r="HH11172"/>
      <c r="IW11172" s="36"/>
      <c r="JI11172"/>
      <c r="JJ11172"/>
      <c r="KX11172" s="23"/>
      <c r="KY11172" s="23"/>
    </row>
    <row r="11173" spans="36:311" x14ac:dyDescent="0.2">
      <c r="AJ11173" s="23"/>
      <c r="HH11173"/>
      <c r="IW11173" s="36"/>
      <c r="JI11173"/>
      <c r="JJ11173"/>
      <c r="KX11173" s="23"/>
      <c r="KY11173" s="23"/>
    </row>
    <row r="11174" spans="36:311" x14ac:dyDescent="0.2">
      <c r="AJ11174" s="23"/>
      <c r="HH11174"/>
      <c r="IW11174" s="36"/>
      <c r="JI11174"/>
      <c r="JJ11174"/>
      <c r="KX11174" s="23"/>
      <c r="KY11174" s="23"/>
    </row>
    <row r="11175" spans="36:311" x14ac:dyDescent="0.2">
      <c r="AJ11175" s="23"/>
      <c r="HH11175"/>
      <c r="IW11175" s="36"/>
      <c r="JI11175"/>
      <c r="JJ11175"/>
      <c r="KX11175" s="23"/>
      <c r="KY11175" s="23"/>
    </row>
    <row r="11176" spans="36:311" x14ac:dyDescent="0.2">
      <c r="AJ11176" s="23"/>
      <c r="HH11176"/>
      <c r="IW11176" s="36"/>
      <c r="JI11176"/>
      <c r="JJ11176"/>
      <c r="KX11176" s="23"/>
      <c r="KY11176" s="23"/>
    </row>
    <row r="11177" spans="36:311" x14ac:dyDescent="0.2">
      <c r="AJ11177" s="23"/>
      <c r="HH11177"/>
      <c r="IW11177" s="36"/>
      <c r="JI11177"/>
      <c r="JJ11177"/>
      <c r="KX11177" s="23"/>
      <c r="KY11177" s="23"/>
    </row>
    <row r="11178" spans="36:311" x14ac:dyDescent="0.2">
      <c r="AJ11178" s="23"/>
      <c r="HH11178"/>
      <c r="IW11178" s="36"/>
      <c r="JI11178"/>
      <c r="JJ11178"/>
      <c r="KX11178" s="23"/>
      <c r="KY11178" s="23"/>
    </row>
    <row r="11179" spans="36:311" x14ac:dyDescent="0.2">
      <c r="AJ11179" s="23"/>
      <c r="HH11179"/>
      <c r="IW11179" s="36"/>
      <c r="JI11179"/>
      <c r="JJ11179"/>
      <c r="KX11179" s="23"/>
      <c r="KY11179" s="23"/>
    </row>
    <row r="11180" spans="36:311" x14ac:dyDescent="0.2">
      <c r="AJ11180" s="23"/>
      <c r="HH11180"/>
      <c r="IW11180" s="36"/>
      <c r="JI11180"/>
      <c r="JJ11180"/>
      <c r="KX11180" s="23"/>
      <c r="KY11180" s="23"/>
    </row>
    <row r="11181" spans="36:311" x14ac:dyDescent="0.2">
      <c r="AJ11181" s="23"/>
      <c r="HH11181"/>
      <c r="IW11181" s="36"/>
      <c r="JI11181"/>
      <c r="JJ11181"/>
      <c r="KX11181" s="23"/>
      <c r="KY11181" s="23"/>
    </row>
    <row r="11182" spans="36:311" x14ac:dyDescent="0.2">
      <c r="AJ11182" s="23"/>
      <c r="HH11182"/>
      <c r="IW11182" s="36"/>
      <c r="JI11182"/>
      <c r="JJ11182"/>
      <c r="KX11182" s="23"/>
      <c r="KY11182" s="23"/>
    </row>
    <row r="11183" spans="36:311" x14ac:dyDescent="0.2">
      <c r="AJ11183" s="23"/>
      <c r="HH11183"/>
      <c r="IW11183" s="36"/>
      <c r="JI11183"/>
      <c r="JJ11183"/>
      <c r="KX11183" s="23"/>
      <c r="KY11183" s="23"/>
    </row>
    <row r="11184" spans="36:311" x14ac:dyDescent="0.2">
      <c r="AJ11184" s="23"/>
      <c r="HH11184"/>
      <c r="IW11184" s="36"/>
      <c r="JI11184"/>
      <c r="JJ11184"/>
      <c r="KX11184" s="23"/>
      <c r="KY11184" s="23"/>
    </row>
    <row r="11185" spans="36:311" x14ac:dyDescent="0.2">
      <c r="AJ11185" s="23"/>
      <c r="HH11185"/>
      <c r="IW11185" s="36"/>
      <c r="JI11185"/>
      <c r="JJ11185"/>
      <c r="KX11185" s="23"/>
      <c r="KY11185" s="23"/>
    </row>
    <row r="11186" spans="36:311" x14ac:dyDescent="0.2">
      <c r="AJ11186" s="23"/>
      <c r="HH11186"/>
      <c r="IW11186" s="36"/>
      <c r="JI11186"/>
      <c r="JJ11186"/>
      <c r="KX11186" s="23"/>
      <c r="KY11186" s="23"/>
    </row>
    <row r="11187" spans="36:311" x14ac:dyDescent="0.2">
      <c r="AJ11187" s="23"/>
      <c r="HH11187"/>
      <c r="IW11187" s="36"/>
      <c r="JI11187"/>
      <c r="JJ11187"/>
      <c r="KX11187" s="23"/>
      <c r="KY11187" s="23"/>
    </row>
    <row r="11188" spans="36:311" x14ac:dyDescent="0.2">
      <c r="AJ11188" s="23"/>
      <c r="HH11188"/>
      <c r="IW11188" s="36"/>
      <c r="JI11188"/>
      <c r="JJ11188"/>
      <c r="KX11188" s="23"/>
      <c r="KY11188" s="23"/>
    </row>
    <row r="11189" spans="36:311" x14ac:dyDescent="0.2">
      <c r="AJ11189" s="23"/>
      <c r="HH11189"/>
      <c r="IW11189" s="36"/>
      <c r="JI11189"/>
      <c r="JJ11189"/>
      <c r="KX11189" s="23"/>
      <c r="KY11189" s="23"/>
    </row>
    <row r="11190" spans="36:311" x14ac:dyDescent="0.2">
      <c r="AJ11190" s="23"/>
      <c r="HH11190"/>
      <c r="IW11190" s="36"/>
      <c r="JI11190"/>
      <c r="JJ11190"/>
      <c r="KX11190" s="23"/>
      <c r="KY11190" s="23"/>
    </row>
    <row r="11191" spans="36:311" x14ac:dyDescent="0.2">
      <c r="AJ11191" s="23"/>
      <c r="HH11191"/>
      <c r="IW11191" s="36"/>
      <c r="JI11191"/>
      <c r="JJ11191"/>
      <c r="KX11191" s="23"/>
      <c r="KY11191" s="23"/>
    </row>
    <row r="11192" spans="36:311" x14ac:dyDescent="0.2">
      <c r="AJ11192" s="23"/>
      <c r="HH11192"/>
      <c r="IW11192" s="36"/>
      <c r="JI11192"/>
      <c r="JJ11192"/>
      <c r="KX11192" s="23"/>
      <c r="KY11192" s="23"/>
    </row>
    <row r="11193" spans="36:311" x14ac:dyDescent="0.2">
      <c r="AJ11193" s="23"/>
      <c r="HH11193"/>
      <c r="IW11193" s="36"/>
      <c r="JI11193"/>
      <c r="JJ11193"/>
      <c r="KX11193" s="23"/>
      <c r="KY11193" s="23"/>
    </row>
    <row r="11194" spans="36:311" x14ac:dyDescent="0.2">
      <c r="AJ11194" s="23"/>
      <c r="HH11194"/>
      <c r="IW11194" s="36"/>
      <c r="JI11194"/>
      <c r="JJ11194"/>
      <c r="KX11194" s="23"/>
      <c r="KY11194" s="23"/>
    </row>
    <row r="11195" spans="36:311" x14ac:dyDescent="0.2">
      <c r="AJ11195" s="23"/>
      <c r="HH11195"/>
      <c r="IW11195" s="36"/>
      <c r="JI11195"/>
      <c r="JJ11195"/>
      <c r="KX11195" s="23"/>
      <c r="KY11195" s="23"/>
    </row>
    <row r="11196" spans="36:311" x14ac:dyDescent="0.2">
      <c r="AJ11196" s="23"/>
      <c r="HH11196"/>
      <c r="IW11196" s="36"/>
      <c r="JI11196"/>
      <c r="JJ11196"/>
      <c r="KX11196" s="23"/>
      <c r="KY11196" s="23"/>
    </row>
    <row r="11197" spans="36:311" x14ac:dyDescent="0.2">
      <c r="AJ11197" s="23"/>
      <c r="HH11197"/>
      <c r="IW11197" s="36"/>
      <c r="JI11197"/>
      <c r="JJ11197"/>
      <c r="KX11197" s="23"/>
      <c r="KY11197" s="23"/>
    </row>
    <row r="11198" spans="36:311" x14ac:dyDescent="0.2">
      <c r="AJ11198" s="23"/>
      <c r="HH11198"/>
      <c r="IW11198" s="36"/>
      <c r="JI11198"/>
      <c r="JJ11198"/>
      <c r="KX11198" s="23"/>
      <c r="KY11198" s="23"/>
    </row>
    <row r="11199" spans="36:311" x14ac:dyDescent="0.2">
      <c r="AJ11199" s="23"/>
      <c r="HH11199"/>
      <c r="IW11199" s="36"/>
      <c r="JI11199"/>
      <c r="JJ11199"/>
      <c r="KX11199" s="23"/>
      <c r="KY11199" s="23"/>
    </row>
    <row r="11200" spans="36:311" x14ac:dyDescent="0.2">
      <c r="AJ11200" s="23"/>
      <c r="HH11200"/>
      <c r="IW11200" s="36"/>
      <c r="JI11200"/>
      <c r="JJ11200"/>
      <c r="KX11200" s="23"/>
      <c r="KY11200" s="23"/>
    </row>
    <row r="11201" spans="36:311" x14ac:dyDescent="0.2">
      <c r="AJ11201" s="23"/>
      <c r="HH11201"/>
      <c r="IW11201" s="36"/>
      <c r="JI11201"/>
      <c r="JJ11201"/>
      <c r="KX11201" s="23"/>
      <c r="KY11201" s="23"/>
    </row>
    <row r="11202" spans="36:311" x14ac:dyDescent="0.2">
      <c r="AJ11202" s="23"/>
      <c r="HH11202"/>
      <c r="IW11202" s="36"/>
      <c r="JI11202"/>
      <c r="JJ11202"/>
      <c r="KX11202" s="23"/>
      <c r="KY11202" s="23"/>
    </row>
    <row r="11203" spans="36:311" x14ac:dyDescent="0.2">
      <c r="AJ11203" s="23"/>
      <c r="HH11203"/>
      <c r="IW11203" s="36"/>
      <c r="JI11203"/>
      <c r="JJ11203"/>
      <c r="KX11203" s="23"/>
      <c r="KY11203" s="23"/>
    </row>
    <row r="11204" spans="36:311" x14ac:dyDescent="0.2">
      <c r="AJ11204" s="23"/>
      <c r="HH11204"/>
      <c r="IW11204" s="36"/>
      <c r="JI11204"/>
      <c r="JJ11204"/>
      <c r="KX11204" s="23"/>
      <c r="KY11204" s="23"/>
    </row>
    <row r="11205" spans="36:311" x14ac:dyDescent="0.2">
      <c r="AJ11205" s="23"/>
      <c r="HH11205"/>
      <c r="IW11205" s="36"/>
      <c r="JI11205"/>
      <c r="JJ11205"/>
      <c r="KX11205" s="23"/>
      <c r="KY11205" s="23"/>
    </row>
    <row r="11206" spans="36:311" x14ac:dyDescent="0.2">
      <c r="AJ11206" s="23"/>
      <c r="HH11206"/>
      <c r="IW11206" s="36"/>
      <c r="JI11206"/>
      <c r="JJ11206"/>
      <c r="KX11206" s="23"/>
      <c r="KY11206" s="23"/>
    </row>
    <row r="11207" spans="36:311" x14ac:dyDescent="0.2">
      <c r="AJ11207" s="23"/>
      <c r="HH11207"/>
      <c r="IW11207" s="36"/>
      <c r="JI11207"/>
      <c r="JJ11207"/>
      <c r="KX11207" s="23"/>
      <c r="KY11207" s="23"/>
    </row>
    <row r="11208" spans="36:311" x14ac:dyDescent="0.2">
      <c r="AJ11208" s="23"/>
      <c r="HH11208"/>
      <c r="IW11208" s="36"/>
      <c r="JI11208"/>
      <c r="JJ11208"/>
      <c r="KX11208" s="23"/>
      <c r="KY11208" s="23"/>
    </row>
    <row r="11209" spans="36:311" x14ac:dyDescent="0.2">
      <c r="AJ11209" s="23"/>
      <c r="HH11209"/>
      <c r="IW11209" s="36"/>
      <c r="JI11209"/>
      <c r="JJ11209"/>
      <c r="KX11209" s="23"/>
      <c r="KY11209" s="23"/>
    </row>
    <row r="11210" spans="36:311" x14ac:dyDescent="0.2">
      <c r="AJ11210" s="23"/>
      <c r="HH11210"/>
      <c r="IW11210" s="36"/>
      <c r="JI11210"/>
      <c r="JJ11210"/>
      <c r="KX11210" s="23"/>
      <c r="KY11210" s="23"/>
    </row>
    <row r="11211" spans="36:311" x14ac:dyDescent="0.2">
      <c r="AJ11211" s="23"/>
      <c r="HH11211"/>
      <c r="IW11211" s="36"/>
      <c r="JI11211"/>
      <c r="JJ11211"/>
      <c r="KX11211" s="23"/>
      <c r="KY11211" s="23"/>
    </row>
    <row r="11212" spans="36:311" x14ac:dyDescent="0.2">
      <c r="AJ11212" s="23"/>
      <c r="HH11212"/>
      <c r="IW11212" s="36"/>
      <c r="JI11212"/>
      <c r="JJ11212"/>
      <c r="KX11212" s="23"/>
      <c r="KY11212" s="23"/>
    </row>
    <row r="11213" spans="36:311" x14ac:dyDescent="0.2">
      <c r="AJ11213" s="23"/>
      <c r="HH11213"/>
      <c r="IW11213" s="36"/>
      <c r="JI11213"/>
      <c r="JJ11213"/>
      <c r="KX11213" s="23"/>
      <c r="KY11213" s="23"/>
    </row>
    <row r="11214" spans="36:311" x14ac:dyDescent="0.2">
      <c r="AJ11214" s="23"/>
      <c r="HH11214"/>
      <c r="IW11214" s="36"/>
      <c r="JI11214"/>
      <c r="JJ11214"/>
      <c r="KX11214" s="23"/>
      <c r="KY11214" s="23"/>
    </row>
    <row r="11215" spans="36:311" x14ac:dyDescent="0.2">
      <c r="AJ11215" s="23"/>
      <c r="HH11215"/>
      <c r="IW11215" s="36"/>
      <c r="JI11215"/>
      <c r="JJ11215"/>
      <c r="KX11215" s="23"/>
      <c r="KY11215" s="23"/>
    </row>
    <row r="11216" spans="36:311" x14ac:dyDescent="0.2">
      <c r="AJ11216" s="23"/>
      <c r="HH11216"/>
      <c r="IW11216" s="36"/>
      <c r="JI11216"/>
      <c r="JJ11216"/>
      <c r="KX11216" s="23"/>
      <c r="KY11216" s="23"/>
    </row>
    <row r="11217" spans="36:311" x14ac:dyDescent="0.2">
      <c r="AJ11217" s="23"/>
      <c r="HH11217"/>
      <c r="IW11217" s="36"/>
      <c r="JI11217"/>
      <c r="JJ11217"/>
      <c r="KX11217" s="23"/>
      <c r="KY11217" s="23"/>
    </row>
    <row r="11218" spans="36:311" x14ac:dyDescent="0.2">
      <c r="AJ11218" s="23"/>
      <c r="HH11218"/>
      <c r="IW11218" s="36"/>
      <c r="JI11218"/>
      <c r="JJ11218"/>
      <c r="KX11218" s="23"/>
      <c r="KY11218" s="23"/>
    </row>
    <row r="11219" spans="36:311" x14ac:dyDescent="0.2">
      <c r="AJ11219" s="23"/>
      <c r="HH11219"/>
      <c r="IW11219" s="36"/>
      <c r="JI11219"/>
      <c r="JJ11219"/>
      <c r="KX11219" s="23"/>
      <c r="KY11219" s="23"/>
    </row>
    <row r="11220" spans="36:311" x14ac:dyDescent="0.2">
      <c r="AJ11220" s="23"/>
      <c r="HH11220"/>
      <c r="IW11220" s="36"/>
      <c r="JI11220"/>
      <c r="JJ11220"/>
      <c r="KX11220" s="23"/>
      <c r="KY11220" s="23"/>
    </row>
    <row r="11221" spans="36:311" x14ac:dyDescent="0.2">
      <c r="AJ11221" s="23"/>
      <c r="HH11221"/>
      <c r="IW11221" s="36"/>
      <c r="JI11221"/>
      <c r="JJ11221"/>
      <c r="KX11221" s="23"/>
      <c r="KY11221" s="23"/>
    </row>
    <row r="11222" spans="36:311" x14ac:dyDescent="0.2">
      <c r="AJ11222" s="23"/>
      <c r="HH11222"/>
      <c r="IW11222" s="36"/>
      <c r="JI11222"/>
      <c r="JJ11222"/>
      <c r="KX11222" s="23"/>
      <c r="KY11222" s="23"/>
    </row>
    <row r="11223" spans="36:311" x14ac:dyDescent="0.2">
      <c r="AJ11223" s="23"/>
      <c r="HH11223"/>
      <c r="IW11223" s="36"/>
      <c r="JI11223"/>
      <c r="JJ11223"/>
      <c r="KX11223" s="23"/>
      <c r="KY11223" s="23"/>
    </row>
    <row r="11224" spans="36:311" x14ac:dyDescent="0.2">
      <c r="AJ11224" s="23"/>
      <c r="HH11224"/>
      <c r="IW11224" s="36"/>
      <c r="JI11224"/>
      <c r="JJ11224"/>
      <c r="KX11224" s="23"/>
      <c r="KY11224" s="23"/>
    </row>
    <row r="11225" spans="36:311" x14ac:dyDescent="0.2">
      <c r="AJ11225" s="23"/>
      <c r="HH11225"/>
      <c r="IW11225" s="36"/>
      <c r="JI11225"/>
      <c r="JJ11225"/>
      <c r="KX11225" s="23"/>
      <c r="KY11225" s="23"/>
    </row>
    <row r="11226" spans="36:311" x14ac:dyDescent="0.2">
      <c r="AJ11226" s="23"/>
      <c r="HH11226"/>
      <c r="IW11226" s="36"/>
      <c r="JI11226"/>
      <c r="JJ11226"/>
      <c r="KX11226" s="23"/>
      <c r="KY11226" s="23"/>
    </row>
    <row r="11227" spans="36:311" x14ac:dyDescent="0.2">
      <c r="AJ11227" s="23"/>
      <c r="HH11227"/>
      <c r="IW11227" s="36"/>
      <c r="JI11227"/>
      <c r="JJ11227"/>
      <c r="KX11227" s="23"/>
      <c r="KY11227" s="23"/>
    </row>
    <row r="11228" spans="36:311" x14ac:dyDescent="0.2">
      <c r="AJ11228" s="23"/>
      <c r="HH11228"/>
      <c r="IW11228" s="36"/>
      <c r="JI11228"/>
      <c r="JJ11228"/>
      <c r="KX11228" s="23"/>
      <c r="KY11228" s="23"/>
    </row>
    <row r="11229" spans="36:311" x14ac:dyDescent="0.2">
      <c r="AJ11229" s="23"/>
      <c r="HH11229"/>
      <c r="IW11229" s="36"/>
      <c r="JI11229"/>
      <c r="JJ11229"/>
      <c r="KX11229" s="23"/>
      <c r="KY11229" s="23"/>
    </row>
    <row r="11230" spans="36:311" x14ac:dyDescent="0.2">
      <c r="AJ11230" s="23"/>
      <c r="HH11230"/>
      <c r="IW11230" s="36"/>
      <c r="JI11230"/>
      <c r="JJ11230"/>
      <c r="KX11230" s="23"/>
      <c r="KY11230" s="23"/>
    </row>
    <row r="11231" spans="36:311" x14ac:dyDescent="0.2">
      <c r="AJ11231" s="23"/>
      <c r="HH11231"/>
      <c r="IW11231" s="36"/>
      <c r="JI11231"/>
      <c r="JJ11231"/>
      <c r="KX11231" s="23"/>
      <c r="KY11231" s="23"/>
    </row>
    <row r="11232" spans="36:311" x14ac:dyDescent="0.2">
      <c r="AJ11232" s="23"/>
      <c r="HH11232"/>
      <c r="IW11232" s="36"/>
      <c r="JI11232"/>
      <c r="JJ11232"/>
      <c r="KX11232" s="23"/>
      <c r="KY11232" s="23"/>
    </row>
    <row r="11233" spans="36:311" x14ac:dyDescent="0.2">
      <c r="AJ11233" s="23"/>
      <c r="HH11233"/>
      <c r="IW11233" s="36"/>
      <c r="JI11233"/>
      <c r="JJ11233"/>
      <c r="KX11233" s="23"/>
      <c r="KY11233" s="23"/>
    </row>
    <row r="11234" spans="36:311" x14ac:dyDescent="0.2">
      <c r="AJ11234" s="23"/>
      <c r="HH11234"/>
      <c r="IW11234" s="36"/>
      <c r="JI11234"/>
      <c r="JJ11234"/>
      <c r="KX11234" s="23"/>
      <c r="KY11234" s="23"/>
    </row>
    <row r="11235" spans="36:311" x14ac:dyDescent="0.2">
      <c r="AJ11235" s="23"/>
      <c r="HH11235"/>
      <c r="IW11235" s="36"/>
      <c r="JI11235"/>
      <c r="JJ11235"/>
      <c r="KX11235" s="23"/>
      <c r="KY11235" s="23"/>
    </row>
    <row r="11236" spans="36:311" x14ac:dyDescent="0.2">
      <c r="AJ11236" s="23"/>
      <c r="HH11236"/>
      <c r="IW11236" s="36"/>
      <c r="JI11236"/>
      <c r="JJ11236"/>
      <c r="KX11236" s="23"/>
      <c r="KY11236" s="23"/>
    </row>
    <row r="11237" spans="36:311" x14ac:dyDescent="0.2">
      <c r="AJ11237" s="23"/>
      <c r="HH11237"/>
      <c r="IW11237" s="36"/>
      <c r="JI11237"/>
      <c r="JJ11237"/>
      <c r="KX11237" s="23"/>
      <c r="KY11237" s="23"/>
    </row>
    <row r="11238" spans="36:311" x14ac:dyDescent="0.2">
      <c r="AJ11238" s="23"/>
      <c r="HH11238"/>
      <c r="IW11238" s="36"/>
      <c r="JI11238"/>
      <c r="JJ11238"/>
      <c r="KX11238" s="23"/>
      <c r="KY11238" s="23"/>
    </row>
    <row r="11239" spans="36:311" x14ac:dyDescent="0.2">
      <c r="AJ11239" s="23"/>
      <c r="HH11239"/>
      <c r="IW11239" s="36"/>
      <c r="JI11239"/>
      <c r="JJ11239"/>
      <c r="KX11239" s="23"/>
      <c r="KY11239" s="23"/>
    </row>
    <row r="11240" spans="36:311" x14ac:dyDescent="0.2">
      <c r="AJ11240" s="23"/>
      <c r="HH11240"/>
      <c r="IW11240" s="36"/>
      <c r="JI11240"/>
      <c r="JJ11240"/>
      <c r="KX11240" s="23"/>
      <c r="KY11240" s="23"/>
    </row>
    <row r="11241" spans="36:311" x14ac:dyDescent="0.2">
      <c r="AJ11241" s="23"/>
      <c r="HH11241"/>
      <c r="IW11241" s="36"/>
      <c r="JI11241"/>
      <c r="JJ11241"/>
      <c r="KX11241" s="23"/>
      <c r="KY11241" s="23"/>
    </row>
    <row r="11242" spans="36:311" x14ac:dyDescent="0.2">
      <c r="AJ11242" s="23"/>
      <c r="HH11242"/>
      <c r="IW11242" s="36"/>
      <c r="JI11242"/>
      <c r="JJ11242"/>
      <c r="KX11242" s="23"/>
      <c r="KY11242" s="23"/>
    </row>
    <row r="11243" spans="36:311" x14ac:dyDescent="0.2">
      <c r="AJ11243" s="23"/>
      <c r="HH11243"/>
      <c r="IW11243" s="36"/>
      <c r="JI11243"/>
      <c r="JJ11243"/>
      <c r="KX11243" s="23"/>
      <c r="KY11243" s="23"/>
    </row>
    <row r="11244" spans="36:311" x14ac:dyDescent="0.2">
      <c r="AJ11244" s="23"/>
      <c r="HH11244"/>
      <c r="IW11244" s="36"/>
      <c r="JI11244"/>
      <c r="JJ11244"/>
      <c r="KX11244" s="23"/>
      <c r="KY11244" s="23"/>
    </row>
    <row r="11245" spans="36:311" x14ac:dyDescent="0.2">
      <c r="AJ11245" s="23"/>
      <c r="HH11245"/>
      <c r="IW11245" s="36"/>
      <c r="JI11245"/>
      <c r="JJ11245"/>
      <c r="KX11245" s="23"/>
      <c r="KY11245" s="23"/>
    </row>
    <row r="11246" spans="36:311" x14ac:dyDescent="0.2">
      <c r="AJ11246" s="23"/>
      <c r="HH11246"/>
      <c r="IW11246" s="36"/>
      <c r="JI11246"/>
      <c r="JJ11246"/>
      <c r="KX11246" s="23"/>
      <c r="KY11246" s="23"/>
    </row>
    <row r="11247" spans="36:311" x14ac:dyDescent="0.2">
      <c r="AJ11247" s="23"/>
      <c r="HH11247"/>
      <c r="IW11247" s="36"/>
      <c r="JI11247"/>
      <c r="JJ11247"/>
      <c r="KX11247" s="23"/>
      <c r="KY11247" s="23"/>
    </row>
    <row r="11248" spans="36:311" x14ac:dyDescent="0.2">
      <c r="AJ11248" s="23"/>
      <c r="HH11248"/>
      <c r="IW11248" s="36"/>
      <c r="JI11248"/>
      <c r="JJ11248"/>
      <c r="KX11248" s="23"/>
      <c r="KY11248" s="23"/>
    </row>
    <row r="11249" spans="36:311" x14ac:dyDescent="0.2">
      <c r="AJ11249" s="23"/>
      <c r="HH11249"/>
      <c r="IW11249" s="36"/>
      <c r="JI11249"/>
      <c r="JJ11249"/>
      <c r="KX11249" s="23"/>
      <c r="KY11249" s="23"/>
    </row>
    <row r="11250" spans="36:311" x14ac:dyDescent="0.2">
      <c r="AJ11250" s="23"/>
      <c r="HH11250"/>
      <c r="IW11250" s="36"/>
      <c r="JI11250"/>
      <c r="JJ11250"/>
      <c r="KX11250" s="23"/>
      <c r="KY11250" s="23"/>
    </row>
    <row r="11251" spans="36:311" x14ac:dyDescent="0.2">
      <c r="AJ11251" s="23"/>
      <c r="HH11251"/>
      <c r="IW11251" s="36"/>
      <c r="JI11251"/>
      <c r="JJ11251"/>
      <c r="KX11251" s="23"/>
      <c r="KY11251" s="23"/>
    </row>
    <row r="11252" spans="36:311" x14ac:dyDescent="0.2">
      <c r="AJ11252" s="23"/>
      <c r="HH11252"/>
      <c r="IW11252" s="36"/>
      <c r="JI11252"/>
      <c r="JJ11252"/>
      <c r="KX11252" s="23"/>
      <c r="KY11252" s="23"/>
    </row>
    <row r="11253" spans="36:311" x14ac:dyDescent="0.2">
      <c r="AJ11253" s="23"/>
      <c r="HH11253"/>
      <c r="IW11253" s="36"/>
      <c r="JI11253"/>
      <c r="JJ11253"/>
      <c r="KX11253" s="23"/>
      <c r="KY11253" s="23"/>
    </row>
    <row r="11254" spans="36:311" x14ac:dyDescent="0.2">
      <c r="AJ11254" s="23"/>
      <c r="HH11254"/>
      <c r="IW11254" s="36"/>
      <c r="JI11254"/>
      <c r="JJ11254"/>
      <c r="KX11254" s="23"/>
      <c r="KY11254" s="23"/>
    </row>
    <row r="11255" spans="36:311" x14ac:dyDescent="0.2">
      <c r="AJ11255" s="23"/>
      <c r="HH11255"/>
      <c r="IW11255" s="36"/>
      <c r="JI11255"/>
      <c r="JJ11255"/>
      <c r="KX11255" s="23"/>
      <c r="KY11255" s="23"/>
    </row>
    <row r="11256" spans="36:311" x14ac:dyDescent="0.2">
      <c r="AJ11256" s="23"/>
      <c r="HH11256"/>
      <c r="IW11256" s="36"/>
      <c r="JI11256"/>
      <c r="JJ11256"/>
      <c r="KX11256" s="23"/>
      <c r="KY11256" s="23"/>
    </row>
    <row r="11257" spans="36:311" x14ac:dyDescent="0.2">
      <c r="AJ11257" s="23"/>
      <c r="HH11257"/>
      <c r="IW11257" s="36"/>
      <c r="JI11257"/>
      <c r="JJ11257"/>
      <c r="KX11257" s="23"/>
      <c r="KY11257" s="23"/>
    </row>
    <row r="11258" spans="36:311" x14ac:dyDescent="0.2">
      <c r="AJ11258" s="23"/>
      <c r="HH11258"/>
      <c r="IW11258" s="36"/>
      <c r="JI11258"/>
      <c r="JJ11258"/>
      <c r="KX11258" s="23"/>
      <c r="KY11258" s="23"/>
    </row>
    <row r="11259" spans="36:311" x14ac:dyDescent="0.2">
      <c r="AJ11259" s="23"/>
      <c r="HH11259"/>
      <c r="IW11259" s="36"/>
      <c r="JI11259"/>
      <c r="JJ11259"/>
      <c r="KX11259" s="23"/>
      <c r="KY11259" s="23"/>
    </row>
    <row r="11260" spans="36:311" x14ac:dyDescent="0.2">
      <c r="AJ11260" s="23"/>
      <c r="HH11260"/>
      <c r="IW11260" s="36"/>
      <c r="JI11260"/>
      <c r="JJ11260"/>
      <c r="KX11260" s="23"/>
      <c r="KY11260" s="23"/>
    </row>
    <row r="11261" spans="36:311" x14ac:dyDescent="0.2">
      <c r="AJ11261" s="23"/>
      <c r="HH11261"/>
      <c r="IW11261" s="36"/>
      <c r="JI11261"/>
      <c r="JJ11261"/>
      <c r="KX11261" s="23"/>
      <c r="KY11261" s="23"/>
    </row>
    <row r="11262" spans="36:311" x14ac:dyDescent="0.2">
      <c r="AJ11262" s="23"/>
      <c r="HH11262"/>
      <c r="IW11262" s="36"/>
      <c r="JI11262"/>
      <c r="JJ11262"/>
      <c r="KX11262" s="23"/>
      <c r="KY11262" s="23"/>
    </row>
    <row r="11263" spans="36:311" x14ac:dyDescent="0.2">
      <c r="AJ11263" s="23"/>
      <c r="HH11263"/>
      <c r="IW11263" s="36"/>
      <c r="JI11263"/>
      <c r="JJ11263"/>
      <c r="KX11263" s="23"/>
      <c r="KY11263" s="23"/>
    </row>
    <row r="11264" spans="36:311" x14ac:dyDescent="0.2">
      <c r="AJ11264" s="23"/>
      <c r="HH11264"/>
      <c r="IW11264" s="36"/>
      <c r="JI11264"/>
      <c r="JJ11264"/>
      <c r="KX11264" s="23"/>
      <c r="KY11264" s="23"/>
    </row>
    <row r="11265" spans="36:311" x14ac:dyDescent="0.2">
      <c r="AJ11265" s="23"/>
      <c r="HH11265"/>
      <c r="IW11265" s="36"/>
      <c r="JI11265"/>
      <c r="JJ11265"/>
      <c r="KX11265" s="23"/>
      <c r="KY11265" s="23"/>
    </row>
    <row r="11266" spans="36:311" x14ac:dyDescent="0.2">
      <c r="AJ11266" s="23"/>
      <c r="HH11266"/>
      <c r="IW11266" s="36"/>
      <c r="JI11266"/>
      <c r="JJ11266"/>
      <c r="KX11266" s="23"/>
      <c r="KY11266" s="23"/>
    </row>
    <row r="11267" spans="36:311" x14ac:dyDescent="0.2">
      <c r="AJ11267" s="23"/>
      <c r="HH11267"/>
      <c r="IW11267" s="36"/>
      <c r="JI11267"/>
      <c r="JJ11267"/>
      <c r="KX11267" s="23"/>
      <c r="KY11267" s="23"/>
    </row>
    <row r="11268" spans="36:311" x14ac:dyDescent="0.2">
      <c r="AJ11268" s="23"/>
      <c r="HH11268"/>
      <c r="IW11268" s="36"/>
      <c r="JI11268"/>
      <c r="JJ11268"/>
      <c r="KX11268" s="23"/>
      <c r="KY11268" s="23"/>
    </row>
    <row r="11269" spans="36:311" x14ac:dyDescent="0.2">
      <c r="AJ11269" s="23"/>
      <c r="HH11269"/>
      <c r="IW11269" s="36"/>
      <c r="JI11269"/>
      <c r="JJ11269"/>
      <c r="KX11269" s="23"/>
      <c r="KY11269" s="23"/>
    </row>
    <row r="11270" spans="36:311" x14ac:dyDescent="0.2">
      <c r="AJ11270" s="23"/>
      <c r="HH11270"/>
      <c r="IW11270" s="36"/>
      <c r="JI11270"/>
      <c r="JJ11270"/>
      <c r="KX11270" s="23"/>
      <c r="KY11270" s="23"/>
    </row>
    <row r="11271" spans="36:311" x14ac:dyDescent="0.2">
      <c r="AJ11271" s="23"/>
      <c r="HH11271"/>
      <c r="IW11271" s="36"/>
      <c r="JI11271"/>
      <c r="JJ11271"/>
      <c r="KX11271" s="23"/>
      <c r="KY11271" s="23"/>
    </row>
    <row r="11272" spans="36:311" x14ac:dyDescent="0.2">
      <c r="AJ11272" s="23"/>
      <c r="HH11272"/>
      <c r="IW11272" s="36"/>
      <c r="JI11272"/>
      <c r="JJ11272"/>
      <c r="KX11272" s="23"/>
      <c r="KY11272" s="23"/>
    </row>
    <row r="11273" spans="36:311" x14ac:dyDescent="0.2">
      <c r="AJ11273" s="23"/>
      <c r="HH11273"/>
      <c r="IW11273" s="36"/>
      <c r="JI11273"/>
      <c r="JJ11273"/>
      <c r="KX11273" s="23"/>
      <c r="KY11273" s="23"/>
    </row>
    <row r="11274" spans="36:311" x14ac:dyDescent="0.2">
      <c r="AJ11274" s="23"/>
      <c r="HH11274"/>
      <c r="IW11274" s="36"/>
      <c r="JI11274"/>
      <c r="JJ11274"/>
      <c r="KX11274" s="23"/>
      <c r="KY11274" s="23"/>
    </row>
    <row r="11275" spans="36:311" x14ac:dyDescent="0.2">
      <c r="AJ11275" s="23"/>
      <c r="HH11275"/>
      <c r="IW11275" s="36"/>
      <c r="JI11275"/>
      <c r="JJ11275"/>
      <c r="KX11275" s="23"/>
      <c r="KY11275" s="23"/>
    </row>
    <row r="11276" spans="36:311" x14ac:dyDescent="0.2">
      <c r="AJ11276" s="23"/>
      <c r="HH11276"/>
      <c r="IW11276" s="36"/>
      <c r="JI11276"/>
      <c r="JJ11276"/>
      <c r="KX11276" s="23"/>
      <c r="KY11276" s="23"/>
    </row>
    <row r="11277" spans="36:311" x14ac:dyDescent="0.2">
      <c r="AJ11277" s="23"/>
      <c r="HH11277"/>
      <c r="IW11277" s="36"/>
      <c r="JI11277"/>
      <c r="JJ11277"/>
      <c r="KX11277" s="23"/>
      <c r="KY11277" s="23"/>
    </row>
    <row r="11278" spans="36:311" x14ac:dyDescent="0.2">
      <c r="AJ11278" s="23"/>
      <c r="HH11278"/>
      <c r="IW11278" s="36"/>
      <c r="JI11278"/>
      <c r="JJ11278"/>
      <c r="KX11278" s="23"/>
      <c r="KY11278" s="23"/>
    </row>
    <row r="11279" spans="36:311" x14ac:dyDescent="0.2">
      <c r="AJ11279" s="23"/>
      <c r="HH11279"/>
      <c r="IW11279" s="36"/>
      <c r="JI11279"/>
      <c r="JJ11279"/>
      <c r="KX11279" s="23"/>
      <c r="KY11279" s="23"/>
    </row>
    <row r="11280" spans="36:311" x14ac:dyDescent="0.2">
      <c r="AJ11280" s="23"/>
      <c r="HH11280"/>
      <c r="IW11280" s="36"/>
      <c r="JI11280"/>
      <c r="JJ11280"/>
      <c r="KX11280" s="23"/>
      <c r="KY11280" s="23"/>
    </row>
    <row r="11281" spans="36:311" x14ac:dyDescent="0.2">
      <c r="AJ11281" s="23"/>
      <c r="HH11281"/>
      <c r="IW11281" s="36"/>
      <c r="JI11281"/>
      <c r="JJ11281"/>
      <c r="KX11281" s="23"/>
      <c r="KY11281" s="23"/>
    </row>
    <row r="11282" spans="36:311" x14ac:dyDescent="0.2">
      <c r="AJ11282" s="23"/>
      <c r="HH11282"/>
      <c r="IW11282" s="36"/>
      <c r="JI11282"/>
      <c r="JJ11282"/>
      <c r="KX11282" s="23"/>
      <c r="KY11282" s="23"/>
    </row>
    <row r="11283" spans="36:311" x14ac:dyDescent="0.2">
      <c r="AJ11283" s="23"/>
      <c r="HH11283"/>
      <c r="IW11283" s="36"/>
      <c r="JI11283"/>
      <c r="JJ11283"/>
      <c r="KX11283" s="23"/>
      <c r="KY11283" s="23"/>
    </row>
    <row r="11284" spans="36:311" x14ac:dyDescent="0.2">
      <c r="AJ11284" s="23"/>
      <c r="HH11284"/>
      <c r="IW11284" s="36"/>
      <c r="JI11284"/>
      <c r="JJ11284"/>
      <c r="KX11284" s="23"/>
      <c r="KY11284" s="23"/>
    </row>
    <row r="11285" spans="36:311" x14ac:dyDescent="0.2">
      <c r="AJ11285" s="23"/>
      <c r="HH11285"/>
      <c r="IW11285" s="36"/>
      <c r="JI11285"/>
      <c r="JJ11285"/>
      <c r="KX11285" s="23"/>
      <c r="KY11285" s="23"/>
    </row>
    <row r="11286" spans="36:311" x14ac:dyDescent="0.2">
      <c r="AJ11286" s="23"/>
      <c r="HH11286"/>
      <c r="IW11286" s="36"/>
      <c r="JI11286"/>
      <c r="JJ11286"/>
      <c r="KX11286" s="23"/>
      <c r="KY11286" s="23"/>
    </row>
    <row r="11287" spans="36:311" x14ac:dyDescent="0.2">
      <c r="AJ11287" s="23"/>
      <c r="HH11287"/>
      <c r="IW11287" s="36"/>
      <c r="JI11287"/>
      <c r="JJ11287"/>
      <c r="KX11287" s="23"/>
      <c r="KY11287" s="23"/>
    </row>
    <row r="11288" spans="36:311" x14ac:dyDescent="0.2">
      <c r="AJ11288" s="23"/>
      <c r="HH11288"/>
      <c r="IW11288" s="36"/>
      <c r="JI11288"/>
      <c r="JJ11288"/>
      <c r="KX11288" s="23"/>
      <c r="KY11288" s="23"/>
    </row>
    <row r="11289" spans="36:311" x14ac:dyDescent="0.2">
      <c r="AJ11289" s="23"/>
      <c r="HH11289"/>
      <c r="IW11289" s="36"/>
      <c r="JI11289"/>
      <c r="JJ11289"/>
      <c r="KX11289" s="23"/>
      <c r="KY11289" s="23"/>
    </row>
    <row r="11290" spans="36:311" x14ac:dyDescent="0.2">
      <c r="AJ11290" s="23"/>
      <c r="HH11290"/>
      <c r="IW11290" s="36"/>
      <c r="JI11290"/>
      <c r="JJ11290"/>
      <c r="KX11290" s="23"/>
      <c r="KY11290" s="23"/>
    </row>
    <row r="11291" spans="36:311" x14ac:dyDescent="0.2">
      <c r="AJ11291" s="23"/>
      <c r="HH11291"/>
      <c r="IW11291" s="36"/>
      <c r="JI11291"/>
      <c r="JJ11291"/>
      <c r="KX11291" s="23"/>
      <c r="KY11291" s="23"/>
    </row>
    <row r="11292" spans="36:311" x14ac:dyDescent="0.2">
      <c r="AJ11292" s="23"/>
      <c r="HH11292"/>
      <c r="IW11292" s="36"/>
      <c r="JI11292"/>
      <c r="JJ11292"/>
      <c r="KX11292" s="23"/>
      <c r="KY11292" s="23"/>
    </row>
    <row r="11293" spans="36:311" x14ac:dyDescent="0.2">
      <c r="AJ11293" s="23"/>
      <c r="HH11293"/>
      <c r="IW11293" s="36"/>
      <c r="JI11293"/>
      <c r="JJ11293"/>
      <c r="KX11293" s="23"/>
      <c r="KY11293" s="23"/>
    </row>
    <row r="11294" spans="36:311" x14ac:dyDescent="0.2">
      <c r="AJ11294" s="23"/>
      <c r="HH11294"/>
      <c r="IW11294" s="36"/>
      <c r="JI11294"/>
      <c r="JJ11294"/>
      <c r="KX11294" s="23"/>
      <c r="KY11294" s="23"/>
    </row>
    <row r="11295" spans="36:311" x14ac:dyDescent="0.2">
      <c r="AJ11295" s="23"/>
      <c r="HH11295"/>
      <c r="IW11295" s="36"/>
      <c r="JI11295"/>
      <c r="JJ11295"/>
      <c r="KX11295" s="23"/>
      <c r="KY11295" s="23"/>
    </row>
    <row r="11296" spans="36:311" x14ac:dyDescent="0.2">
      <c r="AJ11296" s="23"/>
      <c r="HH11296"/>
      <c r="IW11296" s="36"/>
      <c r="JI11296"/>
      <c r="JJ11296"/>
      <c r="KX11296" s="23"/>
      <c r="KY11296" s="23"/>
    </row>
    <row r="11297" spans="36:311" x14ac:dyDescent="0.2">
      <c r="AJ11297" s="23"/>
      <c r="HH11297"/>
      <c r="IW11297" s="36"/>
      <c r="JI11297"/>
      <c r="JJ11297"/>
      <c r="KX11297" s="23"/>
      <c r="KY11297" s="23"/>
    </row>
    <row r="11298" spans="36:311" x14ac:dyDescent="0.2">
      <c r="AJ11298" s="23"/>
      <c r="HH11298"/>
      <c r="IW11298" s="36"/>
      <c r="JI11298"/>
      <c r="JJ11298"/>
      <c r="KX11298" s="23"/>
      <c r="KY11298" s="23"/>
    </row>
    <row r="11299" spans="36:311" x14ac:dyDescent="0.2">
      <c r="AJ11299" s="23"/>
      <c r="HH11299"/>
      <c r="IW11299" s="36"/>
      <c r="JI11299"/>
      <c r="JJ11299"/>
      <c r="KX11299" s="23"/>
      <c r="KY11299" s="23"/>
    </row>
    <row r="11300" spans="36:311" x14ac:dyDescent="0.2">
      <c r="AJ11300" s="23"/>
      <c r="HH11300"/>
      <c r="IW11300" s="36"/>
      <c r="JI11300"/>
      <c r="JJ11300"/>
      <c r="KX11300" s="23"/>
      <c r="KY11300" s="23"/>
    </row>
    <row r="11301" spans="36:311" x14ac:dyDescent="0.2">
      <c r="AJ11301" s="23"/>
      <c r="HH11301"/>
      <c r="IW11301" s="36"/>
      <c r="JI11301"/>
      <c r="JJ11301"/>
      <c r="KX11301" s="23"/>
      <c r="KY11301" s="23"/>
    </row>
    <row r="11302" spans="36:311" x14ac:dyDescent="0.2">
      <c r="AJ11302" s="23"/>
      <c r="HH11302"/>
      <c r="IW11302" s="36"/>
      <c r="JI11302"/>
      <c r="JJ11302"/>
      <c r="KX11302" s="23"/>
      <c r="KY11302" s="23"/>
    </row>
    <row r="11303" spans="36:311" x14ac:dyDescent="0.2">
      <c r="AJ11303" s="23"/>
      <c r="HH11303"/>
      <c r="IW11303" s="36"/>
      <c r="JI11303"/>
      <c r="JJ11303"/>
      <c r="KX11303" s="23"/>
      <c r="KY11303" s="23"/>
    </row>
    <row r="11304" spans="36:311" x14ac:dyDescent="0.2">
      <c r="AJ11304" s="23"/>
      <c r="HH11304"/>
      <c r="IW11304" s="36"/>
      <c r="JI11304"/>
      <c r="JJ11304"/>
      <c r="KX11304" s="23"/>
      <c r="KY11304" s="23"/>
    </row>
    <row r="11305" spans="36:311" x14ac:dyDescent="0.2">
      <c r="AJ11305" s="23"/>
      <c r="HH11305"/>
      <c r="IW11305" s="36"/>
      <c r="JI11305"/>
      <c r="JJ11305"/>
      <c r="KX11305" s="23"/>
      <c r="KY11305" s="23"/>
    </row>
    <row r="11306" spans="36:311" x14ac:dyDescent="0.2">
      <c r="AJ11306" s="23"/>
      <c r="HH11306"/>
      <c r="IW11306" s="36"/>
      <c r="JI11306"/>
      <c r="JJ11306"/>
      <c r="KX11306" s="23"/>
      <c r="KY11306" s="23"/>
    </row>
    <row r="11307" spans="36:311" x14ac:dyDescent="0.2">
      <c r="AJ11307" s="23"/>
      <c r="HH11307"/>
      <c r="IW11307" s="36"/>
      <c r="JI11307"/>
      <c r="JJ11307"/>
      <c r="KX11307" s="23"/>
      <c r="KY11307" s="23"/>
    </row>
    <row r="11308" spans="36:311" x14ac:dyDescent="0.2">
      <c r="AJ11308" s="23"/>
      <c r="HH11308"/>
      <c r="IW11308" s="36"/>
      <c r="JI11308"/>
      <c r="JJ11308"/>
      <c r="KX11308" s="23"/>
      <c r="KY11308" s="23"/>
    </row>
    <row r="11309" spans="36:311" x14ac:dyDescent="0.2">
      <c r="AJ11309" s="23"/>
      <c r="HH11309"/>
      <c r="IW11309" s="36"/>
      <c r="JI11309"/>
      <c r="JJ11309"/>
      <c r="KX11309" s="23"/>
      <c r="KY11309" s="23"/>
    </row>
    <row r="11310" spans="36:311" x14ac:dyDescent="0.2">
      <c r="AJ11310" s="23"/>
      <c r="HH11310"/>
      <c r="IW11310" s="36"/>
      <c r="JI11310"/>
      <c r="JJ11310"/>
      <c r="KX11310" s="23"/>
      <c r="KY11310" s="23"/>
    </row>
    <row r="11311" spans="36:311" x14ac:dyDescent="0.2">
      <c r="AJ11311" s="23"/>
      <c r="HH11311"/>
      <c r="IW11311" s="36"/>
      <c r="JI11311"/>
      <c r="JJ11311"/>
      <c r="KX11311" s="23"/>
      <c r="KY11311" s="23"/>
    </row>
    <row r="11312" spans="36:311" x14ac:dyDescent="0.2">
      <c r="AJ11312" s="23"/>
      <c r="HH11312"/>
      <c r="IW11312" s="36"/>
      <c r="JI11312"/>
      <c r="JJ11312"/>
      <c r="KX11312" s="23"/>
      <c r="KY11312" s="23"/>
    </row>
    <row r="11313" spans="36:311" x14ac:dyDescent="0.2">
      <c r="AJ11313" s="23"/>
      <c r="HH11313"/>
      <c r="IW11313" s="36"/>
      <c r="JI11313"/>
      <c r="JJ11313"/>
      <c r="KX11313" s="23"/>
      <c r="KY11313" s="23"/>
    </row>
    <row r="11314" spans="36:311" x14ac:dyDescent="0.2">
      <c r="AJ11314" s="23"/>
      <c r="HH11314"/>
      <c r="IW11314" s="36"/>
      <c r="JI11314"/>
      <c r="JJ11314"/>
      <c r="KX11314" s="23"/>
      <c r="KY11314" s="23"/>
    </row>
    <row r="11315" spans="36:311" x14ac:dyDescent="0.2">
      <c r="AJ11315" s="23"/>
      <c r="HH11315"/>
      <c r="IW11315" s="36"/>
      <c r="JI11315"/>
      <c r="JJ11315"/>
      <c r="KX11315" s="23"/>
      <c r="KY11315" s="23"/>
    </row>
    <row r="11316" spans="36:311" x14ac:dyDescent="0.2">
      <c r="AJ11316" s="23"/>
      <c r="HH11316"/>
      <c r="IW11316" s="36"/>
      <c r="JI11316"/>
      <c r="JJ11316"/>
      <c r="KX11316" s="23"/>
      <c r="KY11316" s="23"/>
    </row>
    <row r="11317" spans="36:311" x14ac:dyDescent="0.2">
      <c r="AJ11317" s="23"/>
      <c r="HH11317"/>
      <c r="IW11317" s="36"/>
      <c r="JI11317"/>
      <c r="JJ11317"/>
      <c r="KX11317" s="23"/>
      <c r="KY11317" s="23"/>
    </row>
    <row r="11318" spans="36:311" x14ac:dyDescent="0.2">
      <c r="AJ11318" s="23"/>
      <c r="HH11318"/>
      <c r="IW11318" s="36"/>
      <c r="JI11318"/>
      <c r="JJ11318"/>
      <c r="KX11318" s="23"/>
      <c r="KY11318" s="23"/>
    </row>
    <row r="11319" spans="36:311" x14ac:dyDescent="0.2">
      <c r="AJ11319" s="23"/>
      <c r="HH11319"/>
      <c r="IW11319" s="36"/>
      <c r="JI11319"/>
      <c r="JJ11319"/>
      <c r="KX11319" s="23"/>
      <c r="KY11319" s="23"/>
    </row>
    <row r="11320" spans="36:311" x14ac:dyDescent="0.2">
      <c r="AJ11320" s="23"/>
      <c r="HH11320"/>
      <c r="IW11320" s="36"/>
      <c r="JI11320"/>
      <c r="JJ11320"/>
      <c r="KX11320" s="23"/>
      <c r="KY11320" s="23"/>
    </row>
    <row r="11321" spans="36:311" x14ac:dyDescent="0.2">
      <c r="AJ11321" s="23"/>
      <c r="HH11321"/>
      <c r="IW11321" s="36"/>
      <c r="JI11321"/>
      <c r="JJ11321"/>
      <c r="KX11321" s="23"/>
      <c r="KY11321" s="23"/>
    </row>
    <row r="11322" spans="36:311" x14ac:dyDescent="0.2">
      <c r="AJ11322" s="23"/>
      <c r="HH11322"/>
      <c r="IW11322" s="36"/>
      <c r="JI11322"/>
      <c r="JJ11322"/>
      <c r="KX11322" s="23"/>
      <c r="KY11322" s="23"/>
    </row>
    <row r="11323" spans="36:311" x14ac:dyDescent="0.2">
      <c r="AJ11323" s="23"/>
      <c r="HH11323"/>
      <c r="IW11323" s="36"/>
      <c r="JI11323"/>
      <c r="JJ11323"/>
      <c r="KX11323" s="23"/>
      <c r="KY11323" s="23"/>
    </row>
    <row r="11324" spans="36:311" x14ac:dyDescent="0.2">
      <c r="AJ11324" s="23"/>
      <c r="HH11324"/>
      <c r="IW11324" s="36"/>
      <c r="JI11324"/>
      <c r="JJ11324"/>
      <c r="KX11324" s="23"/>
      <c r="KY11324" s="23"/>
    </row>
    <row r="11325" spans="36:311" x14ac:dyDescent="0.2">
      <c r="AJ11325" s="23"/>
      <c r="HH11325"/>
      <c r="IW11325" s="36"/>
      <c r="JI11325"/>
      <c r="JJ11325"/>
      <c r="KX11325" s="23"/>
      <c r="KY11325" s="23"/>
    </row>
    <row r="11326" spans="36:311" x14ac:dyDescent="0.2">
      <c r="AJ11326" s="23"/>
      <c r="HH11326"/>
      <c r="IW11326" s="36"/>
      <c r="JI11326"/>
      <c r="JJ11326"/>
      <c r="KX11326" s="23"/>
      <c r="KY11326" s="23"/>
    </row>
    <row r="11327" spans="36:311" x14ac:dyDescent="0.2">
      <c r="AJ11327" s="23"/>
      <c r="HH11327"/>
      <c r="IW11327" s="36"/>
      <c r="JI11327"/>
      <c r="JJ11327"/>
      <c r="KX11327" s="23"/>
      <c r="KY11327" s="23"/>
    </row>
    <row r="11328" spans="36:311" x14ac:dyDescent="0.2">
      <c r="AJ11328" s="23"/>
      <c r="HH11328"/>
      <c r="IW11328" s="36"/>
      <c r="JI11328"/>
      <c r="JJ11328"/>
      <c r="KX11328" s="23"/>
      <c r="KY11328" s="23"/>
    </row>
    <row r="11329" spans="36:311" x14ac:dyDescent="0.2">
      <c r="AJ11329" s="23"/>
      <c r="HH11329"/>
      <c r="IW11329" s="36"/>
      <c r="JI11329"/>
      <c r="JJ11329"/>
      <c r="KX11329" s="23"/>
      <c r="KY11329" s="23"/>
    </row>
    <row r="11330" spans="36:311" x14ac:dyDescent="0.2">
      <c r="AJ11330" s="23"/>
      <c r="HH11330"/>
      <c r="IW11330" s="36"/>
      <c r="JI11330"/>
      <c r="JJ11330"/>
      <c r="KX11330" s="23"/>
      <c r="KY11330" s="23"/>
    </row>
    <row r="11331" spans="36:311" x14ac:dyDescent="0.2">
      <c r="AJ11331" s="23"/>
      <c r="HH11331"/>
      <c r="IW11331" s="36"/>
      <c r="JI11331"/>
      <c r="JJ11331"/>
      <c r="KX11331" s="23"/>
      <c r="KY11331" s="23"/>
    </row>
    <row r="11332" spans="36:311" x14ac:dyDescent="0.2">
      <c r="AJ11332" s="23"/>
      <c r="HH11332"/>
      <c r="IW11332" s="36"/>
      <c r="JI11332"/>
      <c r="JJ11332"/>
      <c r="KX11332" s="23"/>
      <c r="KY11332" s="23"/>
    </row>
    <row r="11333" spans="36:311" x14ac:dyDescent="0.2">
      <c r="AJ11333" s="23"/>
      <c r="HH11333"/>
      <c r="IW11333" s="36"/>
      <c r="JI11333"/>
      <c r="JJ11333"/>
      <c r="KX11333" s="23"/>
      <c r="KY11333" s="23"/>
    </row>
    <row r="11334" spans="36:311" x14ac:dyDescent="0.2">
      <c r="AJ11334" s="23"/>
      <c r="HH11334"/>
      <c r="IW11334" s="36"/>
      <c r="JI11334"/>
      <c r="JJ11334"/>
      <c r="KX11334" s="23"/>
      <c r="KY11334" s="23"/>
    </row>
    <row r="11335" spans="36:311" x14ac:dyDescent="0.2">
      <c r="AJ11335" s="23"/>
      <c r="HH11335"/>
      <c r="IW11335" s="36"/>
      <c r="JI11335"/>
      <c r="JJ11335"/>
      <c r="KX11335" s="23"/>
      <c r="KY11335" s="23"/>
    </row>
    <row r="11336" spans="36:311" x14ac:dyDescent="0.2">
      <c r="AJ11336" s="23"/>
      <c r="HH11336"/>
      <c r="IW11336" s="36"/>
      <c r="JI11336"/>
      <c r="JJ11336"/>
      <c r="KX11336" s="23"/>
      <c r="KY11336" s="23"/>
    </row>
    <row r="11337" spans="36:311" x14ac:dyDescent="0.2">
      <c r="AJ11337" s="23"/>
      <c r="HH11337"/>
      <c r="IW11337" s="36"/>
      <c r="JI11337"/>
      <c r="JJ11337"/>
      <c r="KX11337" s="23"/>
      <c r="KY11337" s="23"/>
    </row>
    <row r="11338" spans="36:311" x14ac:dyDescent="0.2">
      <c r="AJ11338" s="23"/>
      <c r="HH11338"/>
      <c r="IW11338" s="36"/>
      <c r="JI11338"/>
      <c r="JJ11338"/>
      <c r="KX11338" s="23"/>
      <c r="KY11338" s="23"/>
    </row>
    <row r="11339" spans="36:311" x14ac:dyDescent="0.2">
      <c r="AJ11339" s="23"/>
      <c r="HH11339"/>
      <c r="IW11339" s="36"/>
      <c r="JI11339"/>
      <c r="JJ11339"/>
      <c r="KX11339" s="23"/>
      <c r="KY11339" s="23"/>
    </row>
    <row r="11340" spans="36:311" x14ac:dyDescent="0.2">
      <c r="AJ11340" s="23"/>
      <c r="HH11340"/>
      <c r="IW11340" s="36"/>
      <c r="JI11340"/>
      <c r="JJ11340"/>
      <c r="KX11340" s="23"/>
      <c r="KY11340" s="23"/>
    </row>
    <row r="11341" spans="36:311" x14ac:dyDescent="0.2">
      <c r="AJ11341" s="23"/>
      <c r="HH11341"/>
      <c r="IW11341" s="36"/>
      <c r="JI11341"/>
      <c r="JJ11341"/>
      <c r="KX11341" s="23"/>
      <c r="KY11341" s="23"/>
    </row>
    <row r="11342" spans="36:311" x14ac:dyDescent="0.2">
      <c r="AJ11342" s="23"/>
      <c r="HH11342"/>
      <c r="IW11342" s="36"/>
      <c r="JI11342"/>
      <c r="JJ11342"/>
      <c r="KX11342" s="23"/>
      <c r="KY11342" s="23"/>
    </row>
    <row r="11343" spans="36:311" x14ac:dyDescent="0.2">
      <c r="AJ11343" s="23"/>
      <c r="HH11343"/>
      <c r="IW11343" s="36"/>
      <c r="JI11343"/>
      <c r="JJ11343"/>
      <c r="KX11343" s="23"/>
      <c r="KY11343" s="23"/>
    </row>
    <row r="11344" spans="36:311" x14ac:dyDescent="0.2">
      <c r="AJ11344" s="23"/>
      <c r="HH11344"/>
      <c r="IW11344" s="36"/>
      <c r="JI11344"/>
      <c r="JJ11344"/>
      <c r="KX11344" s="23"/>
      <c r="KY11344" s="23"/>
    </row>
    <row r="11345" spans="36:311" x14ac:dyDescent="0.2">
      <c r="AJ11345" s="23"/>
      <c r="HH11345"/>
      <c r="IW11345" s="36"/>
      <c r="JI11345"/>
      <c r="JJ11345"/>
      <c r="KX11345" s="23"/>
      <c r="KY11345" s="23"/>
    </row>
    <row r="11346" spans="36:311" x14ac:dyDescent="0.2">
      <c r="AJ11346" s="23"/>
      <c r="HH11346"/>
      <c r="IW11346" s="36"/>
      <c r="JI11346"/>
      <c r="JJ11346"/>
      <c r="KX11346" s="23"/>
      <c r="KY11346" s="23"/>
    </row>
    <row r="11347" spans="36:311" x14ac:dyDescent="0.2">
      <c r="AJ11347" s="23"/>
      <c r="HH11347"/>
      <c r="IW11347" s="36"/>
      <c r="JI11347"/>
      <c r="JJ11347"/>
      <c r="KX11347" s="23"/>
      <c r="KY11347" s="23"/>
    </row>
    <row r="11348" spans="36:311" x14ac:dyDescent="0.2">
      <c r="AJ11348" s="23"/>
      <c r="HH11348"/>
      <c r="IW11348" s="36"/>
      <c r="JI11348"/>
      <c r="JJ11348"/>
      <c r="KX11348" s="23"/>
      <c r="KY11348" s="23"/>
    </row>
    <row r="11349" spans="36:311" x14ac:dyDescent="0.2">
      <c r="AJ11349" s="23"/>
      <c r="HH11349"/>
      <c r="IW11349" s="36"/>
      <c r="JI11349"/>
      <c r="JJ11349"/>
      <c r="KX11349" s="23"/>
      <c r="KY11349" s="23"/>
    </row>
    <row r="11350" spans="36:311" x14ac:dyDescent="0.2">
      <c r="AJ11350" s="23"/>
      <c r="HH11350"/>
      <c r="IW11350" s="36"/>
      <c r="JI11350"/>
      <c r="JJ11350"/>
      <c r="KX11350" s="23"/>
      <c r="KY11350" s="23"/>
    </row>
    <row r="11351" spans="36:311" x14ac:dyDescent="0.2">
      <c r="AJ11351" s="23"/>
      <c r="HH11351"/>
      <c r="IW11351" s="36"/>
      <c r="JI11351"/>
      <c r="JJ11351"/>
      <c r="KX11351" s="23"/>
      <c r="KY11351" s="23"/>
    </row>
    <row r="11352" spans="36:311" x14ac:dyDescent="0.2">
      <c r="AJ11352" s="23"/>
      <c r="HH11352"/>
      <c r="IW11352" s="36"/>
      <c r="JI11352"/>
      <c r="JJ11352"/>
      <c r="KX11352" s="23"/>
      <c r="KY11352" s="23"/>
    </row>
    <row r="11353" spans="36:311" x14ac:dyDescent="0.2">
      <c r="AJ11353" s="23"/>
      <c r="HH11353"/>
      <c r="IW11353" s="36"/>
      <c r="JI11353"/>
      <c r="JJ11353"/>
      <c r="KX11353" s="23"/>
      <c r="KY11353" s="23"/>
    </row>
    <row r="11354" spans="36:311" x14ac:dyDescent="0.2">
      <c r="AJ11354" s="23"/>
      <c r="HH11354"/>
      <c r="IW11354" s="36"/>
      <c r="JI11354"/>
      <c r="JJ11354"/>
      <c r="KX11354" s="23"/>
      <c r="KY11354" s="23"/>
    </row>
    <row r="11355" spans="36:311" x14ac:dyDescent="0.2">
      <c r="AJ11355" s="23"/>
      <c r="HH11355"/>
      <c r="IW11355" s="36"/>
      <c r="JI11355"/>
      <c r="JJ11355"/>
      <c r="KX11355" s="23"/>
      <c r="KY11355" s="23"/>
    </row>
    <row r="11356" spans="36:311" x14ac:dyDescent="0.2">
      <c r="AJ11356" s="23"/>
      <c r="HH11356"/>
      <c r="IW11356" s="36"/>
      <c r="JI11356"/>
      <c r="JJ11356"/>
      <c r="KX11356" s="23"/>
      <c r="KY11356" s="23"/>
    </row>
    <row r="11357" spans="36:311" x14ac:dyDescent="0.2">
      <c r="AJ11357" s="23"/>
      <c r="HH11357"/>
      <c r="IW11357" s="36"/>
      <c r="JI11357"/>
      <c r="JJ11357"/>
      <c r="KX11357" s="23"/>
      <c r="KY11357" s="23"/>
    </row>
    <row r="11358" spans="36:311" x14ac:dyDescent="0.2">
      <c r="AJ11358" s="23"/>
      <c r="HH11358"/>
      <c r="IW11358" s="36"/>
      <c r="JI11358"/>
      <c r="JJ11358"/>
      <c r="KX11358" s="23"/>
      <c r="KY11358" s="23"/>
    </row>
    <row r="11359" spans="36:311" x14ac:dyDescent="0.2">
      <c r="AJ11359" s="23"/>
      <c r="HH11359"/>
      <c r="IW11359" s="36"/>
      <c r="JI11359"/>
      <c r="JJ11359"/>
      <c r="KX11359" s="23"/>
      <c r="KY11359" s="23"/>
    </row>
    <row r="11360" spans="36:311" x14ac:dyDescent="0.2">
      <c r="AJ11360" s="23"/>
      <c r="HH11360"/>
      <c r="IW11360" s="36"/>
      <c r="JI11360"/>
      <c r="JJ11360"/>
      <c r="KX11360" s="23"/>
      <c r="KY11360" s="23"/>
    </row>
    <row r="11361" spans="36:311" x14ac:dyDescent="0.2">
      <c r="AJ11361" s="23"/>
      <c r="HH11361"/>
      <c r="IW11361" s="36"/>
      <c r="JI11361"/>
      <c r="JJ11361"/>
      <c r="KX11361" s="23"/>
      <c r="KY11361" s="23"/>
    </row>
    <row r="11362" spans="36:311" x14ac:dyDescent="0.2">
      <c r="AJ11362" s="23"/>
      <c r="HH11362"/>
      <c r="IW11362" s="36"/>
      <c r="JI11362"/>
      <c r="JJ11362"/>
      <c r="KX11362" s="23"/>
      <c r="KY11362" s="23"/>
    </row>
    <row r="11363" spans="36:311" x14ac:dyDescent="0.2">
      <c r="AJ11363" s="23"/>
      <c r="HH11363"/>
      <c r="IW11363" s="36"/>
      <c r="JI11363"/>
      <c r="JJ11363"/>
      <c r="KX11363" s="23"/>
      <c r="KY11363" s="23"/>
    </row>
    <row r="11364" spans="36:311" x14ac:dyDescent="0.2">
      <c r="AJ11364" s="23"/>
      <c r="HH11364"/>
      <c r="IW11364" s="36"/>
      <c r="JI11364"/>
      <c r="JJ11364"/>
      <c r="KX11364" s="23"/>
      <c r="KY11364" s="23"/>
    </row>
    <row r="11365" spans="36:311" x14ac:dyDescent="0.2">
      <c r="AJ11365" s="23"/>
      <c r="HH11365"/>
      <c r="IW11365" s="36"/>
      <c r="JI11365"/>
      <c r="JJ11365"/>
      <c r="KX11365" s="23"/>
      <c r="KY11365" s="23"/>
    </row>
    <row r="11366" spans="36:311" x14ac:dyDescent="0.2">
      <c r="AJ11366" s="23"/>
      <c r="HH11366"/>
      <c r="IW11366" s="36"/>
      <c r="JI11366"/>
      <c r="JJ11366"/>
      <c r="KX11366" s="23"/>
      <c r="KY11366" s="23"/>
    </row>
    <row r="11367" spans="36:311" x14ac:dyDescent="0.2">
      <c r="AJ11367" s="23"/>
      <c r="HH11367"/>
      <c r="IW11367" s="36"/>
      <c r="JI11367"/>
      <c r="JJ11367"/>
      <c r="KX11367" s="23"/>
      <c r="KY11367" s="23"/>
    </row>
    <row r="11368" spans="36:311" x14ac:dyDescent="0.2">
      <c r="AJ11368" s="23"/>
      <c r="HH11368"/>
      <c r="IW11368" s="36"/>
      <c r="JI11368"/>
      <c r="JJ11368"/>
      <c r="KX11368" s="23"/>
      <c r="KY11368" s="23"/>
    </row>
    <row r="11369" spans="36:311" x14ac:dyDescent="0.2">
      <c r="AJ11369" s="23"/>
      <c r="HH11369"/>
      <c r="IW11369" s="36"/>
      <c r="JI11369"/>
      <c r="JJ11369"/>
      <c r="KX11369" s="23"/>
      <c r="KY11369" s="23"/>
    </row>
    <row r="11370" spans="36:311" x14ac:dyDescent="0.2">
      <c r="AJ11370" s="23"/>
      <c r="HH11370"/>
      <c r="IW11370" s="36"/>
      <c r="JI11370"/>
      <c r="JJ11370"/>
      <c r="KX11370" s="23"/>
      <c r="KY11370" s="23"/>
    </row>
    <row r="11371" spans="36:311" x14ac:dyDescent="0.2">
      <c r="AJ11371" s="23"/>
      <c r="HH11371"/>
      <c r="IW11371" s="36"/>
      <c r="JI11371"/>
      <c r="JJ11371"/>
      <c r="KX11371" s="23"/>
      <c r="KY11371" s="23"/>
    </row>
    <row r="11372" spans="36:311" x14ac:dyDescent="0.2">
      <c r="AJ11372" s="23"/>
      <c r="HH11372"/>
      <c r="IW11372" s="36"/>
      <c r="JI11372"/>
      <c r="JJ11372"/>
      <c r="KX11372" s="23"/>
      <c r="KY11372" s="23"/>
    </row>
    <row r="11373" spans="36:311" x14ac:dyDescent="0.2">
      <c r="AJ11373" s="23"/>
      <c r="HH11373"/>
      <c r="IW11373" s="36"/>
      <c r="JI11373"/>
      <c r="JJ11373"/>
      <c r="KX11373" s="23"/>
      <c r="KY11373" s="23"/>
    </row>
    <row r="11374" spans="36:311" x14ac:dyDescent="0.2">
      <c r="AJ11374" s="23"/>
      <c r="HH11374"/>
      <c r="IW11374" s="36"/>
      <c r="JI11374"/>
      <c r="JJ11374"/>
      <c r="KX11374" s="23"/>
      <c r="KY11374" s="23"/>
    </row>
    <row r="11375" spans="36:311" x14ac:dyDescent="0.2">
      <c r="AJ11375" s="23"/>
      <c r="HH11375"/>
      <c r="IW11375" s="36"/>
      <c r="JI11375"/>
      <c r="JJ11375"/>
      <c r="KX11375" s="23"/>
      <c r="KY11375" s="23"/>
    </row>
    <row r="11376" spans="36:311" x14ac:dyDescent="0.2">
      <c r="AJ11376" s="23"/>
      <c r="HH11376"/>
      <c r="IW11376" s="36"/>
      <c r="JI11376"/>
      <c r="JJ11376"/>
      <c r="KX11376" s="23"/>
      <c r="KY11376" s="23"/>
    </row>
    <row r="11377" spans="36:311" x14ac:dyDescent="0.2">
      <c r="AJ11377" s="23"/>
      <c r="HH11377"/>
      <c r="IW11377" s="36"/>
      <c r="JI11377"/>
      <c r="JJ11377"/>
      <c r="KX11377" s="23"/>
      <c r="KY11377" s="23"/>
    </row>
    <row r="11378" spans="36:311" x14ac:dyDescent="0.2">
      <c r="AJ11378" s="23"/>
      <c r="HH11378"/>
      <c r="IW11378" s="36"/>
      <c r="JI11378"/>
      <c r="JJ11378"/>
      <c r="KX11378" s="23"/>
      <c r="KY11378" s="23"/>
    </row>
    <row r="11379" spans="36:311" x14ac:dyDescent="0.2">
      <c r="AJ11379" s="23"/>
      <c r="HH11379"/>
      <c r="IW11379" s="36"/>
      <c r="JI11379"/>
      <c r="JJ11379"/>
      <c r="KX11379" s="23"/>
      <c r="KY11379" s="23"/>
    </row>
    <row r="11380" spans="36:311" x14ac:dyDescent="0.2">
      <c r="AJ11380" s="23"/>
      <c r="HH11380"/>
      <c r="IW11380" s="36"/>
      <c r="JI11380"/>
      <c r="JJ11380"/>
      <c r="KX11380" s="23"/>
      <c r="KY11380" s="23"/>
    </row>
    <row r="11381" spans="36:311" x14ac:dyDescent="0.2">
      <c r="AJ11381" s="23"/>
      <c r="HH11381"/>
      <c r="IW11381" s="36"/>
      <c r="JI11381"/>
      <c r="JJ11381"/>
      <c r="KX11381" s="23"/>
      <c r="KY11381" s="23"/>
    </row>
    <row r="11382" spans="36:311" x14ac:dyDescent="0.2">
      <c r="AJ11382" s="23"/>
      <c r="HH11382"/>
      <c r="IW11382" s="36"/>
      <c r="JI11382"/>
      <c r="JJ11382"/>
      <c r="KX11382" s="23"/>
      <c r="KY11382" s="23"/>
    </row>
    <row r="11383" spans="36:311" x14ac:dyDescent="0.2">
      <c r="AJ11383" s="23"/>
      <c r="HH11383"/>
      <c r="IW11383" s="36"/>
      <c r="JI11383"/>
      <c r="JJ11383"/>
      <c r="KX11383" s="23"/>
      <c r="KY11383" s="23"/>
    </row>
    <row r="11384" spans="36:311" x14ac:dyDescent="0.2">
      <c r="AJ11384" s="23"/>
      <c r="HH11384"/>
      <c r="IW11384" s="36"/>
      <c r="JI11384"/>
      <c r="JJ11384"/>
      <c r="KX11384" s="23"/>
      <c r="KY11384" s="23"/>
    </row>
    <row r="11385" spans="36:311" x14ac:dyDescent="0.2">
      <c r="AJ11385" s="23"/>
      <c r="HH11385"/>
      <c r="IW11385" s="36"/>
      <c r="JI11385"/>
      <c r="JJ11385"/>
      <c r="KX11385" s="23"/>
      <c r="KY11385" s="23"/>
    </row>
    <row r="11386" spans="36:311" x14ac:dyDescent="0.2">
      <c r="AJ11386" s="23"/>
      <c r="HH11386"/>
      <c r="IW11386" s="36"/>
      <c r="JI11386"/>
      <c r="JJ11386"/>
      <c r="KX11386" s="23"/>
      <c r="KY11386" s="23"/>
    </row>
    <row r="11387" spans="36:311" x14ac:dyDescent="0.2">
      <c r="AJ11387" s="23"/>
      <c r="HH11387"/>
      <c r="IW11387" s="36"/>
      <c r="JI11387"/>
      <c r="JJ11387"/>
      <c r="KX11387" s="23"/>
      <c r="KY11387" s="23"/>
    </row>
    <row r="11388" spans="36:311" x14ac:dyDescent="0.2">
      <c r="AJ11388" s="23"/>
      <c r="HH11388"/>
      <c r="IW11388" s="36"/>
      <c r="JI11388"/>
      <c r="JJ11388"/>
      <c r="KX11388" s="23"/>
      <c r="KY11388" s="23"/>
    </row>
    <row r="11389" spans="36:311" x14ac:dyDescent="0.2">
      <c r="AJ11389" s="23"/>
      <c r="HH11389"/>
      <c r="IW11389" s="36"/>
      <c r="JI11389"/>
      <c r="JJ11389"/>
      <c r="KX11389" s="23"/>
      <c r="KY11389" s="23"/>
    </row>
    <row r="11390" spans="36:311" x14ac:dyDescent="0.2">
      <c r="AJ11390" s="23"/>
      <c r="HH11390"/>
      <c r="IW11390" s="36"/>
      <c r="JI11390"/>
      <c r="JJ11390"/>
      <c r="KX11390" s="23"/>
      <c r="KY11390" s="23"/>
    </row>
    <row r="11391" spans="36:311" x14ac:dyDescent="0.2">
      <c r="AJ11391" s="23"/>
      <c r="HH11391"/>
      <c r="IW11391" s="36"/>
      <c r="JI11391"/>
      <c r="JJ11391"/>
      <c r="KX11391" s="23"/>
      <c r="KY11391" s="23"/>
    </row>
    <row r="11392" spans="36:311" x14ac:dyDescent="0.2">
      <c r="AJ11392" s="23"/>
      <c r="HH11392"/>
      <c r="IW11392" s="36"/>
      <c r="JI11392"/>
      <c r="JJ11392"/>
      <c r="KX11392" s="23"/>
      <c r="KY11392" s="23"/>
    </row>
    <row r="11393" spans="36:311" x14ac:dyDescent="0.2">
      <c r="AJ11393" s="23"/>
      <c r="HH11393"/>
      <c r="IW11393" s="36"/>
      <c r="JI11393"/>
      <c r="JJ11393"/>
      <c r="KX11393" s="23"/>
      <c r="KY11393" s="23"/>
    </row>
    <row r="11394" spans="36:311" x14ac:dyDescent="0.2">
      <c r="AJ11394" s="23"/>
      <c r="HH11394"/>
      <c r="IW11394" s="36"/>
      <c r="JI11394"/>
      <c r="JJ11394"/>
      <c r="KX11394" s="23"/>
      <c r="KY11394" s="23"/>
    </row>
    <row r="11395" spans="36:311" x14ac:dyDescent="0.2">
      <c r="AJ11395" s="23"/>
      <c r="HH11395"/>
      <c r="IW11395" s="36"/>
      <c r="JI11395"/>
      <c r="JJ11395"/>
      <c r="KX11395" s="23"/>
      <c r="KY11395" s="23"/>
    </row>
    <row r="11396" spans="36:311" x14ac:dyDescent="0.2">
      <c r="AJ11396" s="23"/>
      <c r="HH11396"/>
      <c r="IW11396" s="36"/>
      <c r="JI11396"/>
      <c r="JJ11396"/>
      <c r="KX11396" s="23"/>
      <c r="KY11396" s="23"/>
    </row>
    <row r="11397" spans="36:311" x14ac:dyDescent="0.2">
      <c r="AJ11397" s="23"/>
      <c r="HH11397"/>
      <c r="IW11397" s="36"/>
      <c r="JI11397"/>
      <c r="JJ11397"/>
      <c r="KX11397" s="23"/>
      <c r="KY11397" s="23"/>
    </row>
    <row r="11398" spans="36:311" x14ac:dyDescent="0.2">
      <c r="AJ11398" s="23"/>
      <c r="HH11398"/>
      <c r="IW11398" s="36"/>
      <c r="JI11398"/>
      <c r="JJ11398"/>
      <c r="KX11398" s="23"/>
      <c r="KY11398" s="23"/>
    </row>
    <row r="11399" spans="36:311" x14ac:dyDescent="0.2">
      <c r="AJ11399" s="23"/>
      <c r="HH11399"/>
      <c r="IW11399" s="36"/>
      <c r="JI11399"/>
      <c r="JJ11399"/>
      <c r="KX11399" s="23"/>
      <c r="KY11399" s="23"/>
    </row>
    <row r="11400" spans="36:311" x14ac:dyDescent="0.2">
      <c r="AJ11400" s="23"/>
      <c r="HH11400"/>
      <c r="IW11400" s="36"/>
      <c r="JI11400"/>
      <c r="JJ11400"/>
      <c r="KX11400" s="23"/>
      <c r="KY11400" s="23"/>
    </row>
    <row r="11401" spans="36:311" x14ac:dyDescent="0.2">
      <c r="AJ11401" s="23"/>
      <c r="HH11401"/>
      <c r="IW11401" s="36"/>
      <c r="JI11401"/>
      <c r="JJ11401"/>
      <c r="KX11401" s="23"/>
      <c r="KY11401" s="23"/>
    </row>
    <row r="11402" spans="36:311" x14ac:dyDescent="0.2">
      <c r="AJ11402" s="23"/>
      <c r="HH11402"/>
      <c r="IW11402" s="36"/>
      <c r="JI11402"/>
      <c r="JJ11402"/>
      <c r="KX11402" s="23"/>
      <c r="KY11402" s="23"/>
    </row>
    <row r="11403" spans="36:311" x14ac:dyDescent="0.2">
      <c r="AJ11403" s="23"/>
      <c r="HH11403"/>
      <c r="IW11403" s="36"/>
      <c r="JI11403"/>
      <c r="JJ11403"/>
      <c r="KX11403" s="23"/>
      <c r="KY11403" s="23"/>
    </row>
    <row r="11404" spans="36:311" x14ac:dyDescent="0.2">
      <c r="AJ11404" s="23"/>
      <c r="HH11404"/>
      <c r="IW11404" s="36"/>
      <c r="JI11404"/>
      <c r="JJ11404"/>
      <c r="KX11404" s="23"/>
      <c r="KY11404" s="23"/>
    </row>
    <row r="11405" spans="36:311" x14ac:dyDescent="0.2">
      <c r="AJ11405" s="23"/>
      <c r="HH11405"/>
      <c r="IW11405" s="36"/>
      <c r="JI11405"/>
      <c r="JJ11405"/>
      <c r="KX11405" s="23"/>
      <c r="KY11405" s="23"/>
    </row>
    <row r="11406" spans="36:311" x14ac:dyDescent="0.2">
      <c r="AJ11406" s="23"/>
      <c r="HH11406"/>
      <c r="IW11406" s="36"/>
      <c r="JI11406"/>
      <c r="JJ11406"/>
      <c r="KX11406" s="23"/>
      <c r="KY11406" s="23"/>
    </row>
    <row r="11407" spans="36:311" x14ac:dyDescent="0.2">
      <c r="AJ11407" s="23"/>
      <c r="HH11407"/>
      <c r="IW11407" s="36"/>
      <c r="JI11407"/>
      <c r="JJ11407"/>
      <c r="KX11407" s="23"/>
      <c r="KY11407" s="23"/>
    </row>
    <row r="11408" spans="36:311" x14ac:dyDescent="0.2">
      <c r="AJ11408" s="23"/>
      <c r="HH11408"/>
      <c r="IW11408" s="36"/>
      <c r="JI11408"/>
      <c r="JJ11408"/>
      <c r="KX11408" s="23"/>
      <c r="KY11408" s="23"/>
    </row>
    <row r="11409" spans="36:311" x14ac:dyDescent="0.2">
      <c r="AJ11409" s="23"/>
      <c r="HH11409"/>
      <c r="IW11409" s="36"/>
      <c r="JI11409"/>
      <c r="JJ11409"/>
      <c r="KX11409" s="23"/>
      <c r="KY11409" s="23"/>
    </row>
    <row r="11410" spans="36:311" x14ac:dyDescent="0.2">
      <c r="AJ11410" s="23"/>
      <c r="HH11410"/>
      <c r="IW11410" s="36"/>
      <c r="JI11410"/>
      <c r="JJ11410"/>
      <c r="KX11410" s="23"/>
      <c r="KY11410" s="23"/>
    </row>
    <row r="11411" spans="36:311" x14ac:dyDescent="0.2">
      <c r="AJ11411" s="23"/>
      <c r="HH11411"/>
      <c r="IW11411" s="36"/>
      <c r="JI11411"/>
      <c r="JJ11411"/>
      <c r="KX11411" s="23"/>
      <c r="KY11411" s="23"/>
    </row>
    <row r="11412" spans="36:311" x14ac:dyDescent="0.2">
      <c r="AJ11412" s="23"/>
      <c r="HH11412"/>
      <c r="IW11412" s="36"/>
      <c r="JI11412"/>
      <c r="JJ11412"/>
      <c r="KX11412" s="23"/>
      <c r="KY11412" s="23"/>
    </row>
    <row r="11413" spans="36:311" x14ac:dyDescent="0.2">
      <c r="AJ11413" s="23"/>
      <c r="HH11413"/>
      <c r="IW11413" s="36"/>
      <c r="JI11413"/>
      <c r="JJ11413"/>
      <c r="KX11413" s="23"/>
      <c r="KY11413" s="23"/>
    </row>
    <row r="11414" spans="36:311" x14ac:dyDescent="0.2">
      <c r="AJ11414" s="23"/>
      <c r="HH11414"/>
      <c r="IW11414" s="36"/>
      <c r="JI11414"/>
      <c r="JJ11414"/>
      <c r="KX11414" s="23"/>
      <c r="KY11414" s="23"/>
    </row>
    <row r="11415" spans="36:311" x14ac:dyDescent="0.2">
      <c r="AJ11415" s="23"/>
      <c r="HH11415"/>
      <c r="IW11415" s="36"/>
      <c r="JI11415"/>
      <c r="JJ11415"/>
      <c r="KX11415" s="23"/>
      <c r="KY11415" s="23"/>
    </row>
    <row r="11416" spans="36:311" x14ac:dyDescent="0.2">
      <c r="AJ11416" s="23"/>
      <c r="HH11416"/>
      <c r="IW11416" s="36"/>
      <c r="JI11416"/>
      <c r="JJ11416"/>
      <c r="KX11416" s="23"/>
      <c r="KY11416" s="23"/>
    </row>
    <row r="11417" spans="36:311" x14ac:dyDescent="0.2">
      <c r="AJ11417" s="23"/>
      <c r="HH11417"/>
      <c r="IW11417" s="36"/>
      <c r="JI11417"/>
      <c r="JJ11417"/>
      <c r="KX11417" s="23"/>
      <c r="KY11417" s="23"/>
    </row>
    <row r="11418" spans="36:311" x14ac:dyDescent="0.2">
      <c r="AJ11418" s="23"/>
      <c r="HH11418"/>
      <c r="IW11418" s="36"/>
      <c r="JI11418"/>
      <c r="JJ11418"/>
      <c r="KX11418" s="23"/>
      <c r="KY11418" s="23"/>
    </row>
    <row r="11419" spans="36:311" x14ac:dyDescent="0.2">
      <c r="AJ11419" s="23"/>
      <c r="HH11419"/>
      <c r="IW11419" s="36"/>
      <c r="JI11419"/>
      <c r="JJ11419"/>
      <c r="KX11419" s="23"/>
      <c r="KY11419" s="23"/>
    </row>
    <row r="11420" spans="36:311" x14ac:dyDescent="0.2">
      <c r="AJ11420" s="23"/>
      <c r="HH11420"/>
      <c r="IW11420" s="36"/>
      <c r="JI11420"/>
      <c r="JJ11420"/>
      <c r="KX11420" s="23"/>
      <c r="KY11420" s="23"/>
    </row>
    <row r="11421" spans="36:311" x14ac:dyDescent="0.2">
      <c r="AJ11421" s="23"/>
      <c r="HH11421"/>
      <c r="IW11421" s="36"/>
      <c r="JI11421"/>
      <c r="JJ11421"/>
      <c r="KX11421" s="23"/>
      <c r="KY11421" s="23"/>
    </row>
    <row r="11422" spans="36:311" x14ac:dyDescent="0.2">
      <c r="AJ11422" s="23"/>
      <c r="HH11422"/>
      <c r="IW11422" s="36"/>
      <c r="JI11422"/>
      <c r="JJ11422"/>
      <c r="KX11422" s="23"/>
      <c r="KY11422" s="23"/>
    </row>
    <row r="11423" spans="36:311" x14ac:dyDescent="0.2">
      <c r="AJ11423" s="23"/>
      <c r="HH11423"/>
      <c r="IW11423" s="36"/>
      <c r="JI11423"/>
      <c r="JJ11423"/>
      <c r="KX11423" s="23"/>
      <c r="KY11423" s="23"/>
    </row>
    <row r="11424" spans="36:311" x14ac:dyDescent="0.2">
      <c r="AJ11424" s="23"/>
      <c r="HH11424"/>
      <c r="IW11424" s="36"/>
      <c r="JI11424"/>
      <c r="JJ11424"/>
      <c r="KX11424" s="23"/>
      <c r="KY11424" s="23"/>
    </row>
    <row r="11425" spans="36:311" x14ac:dyDescent="0.2">
      <c r="AJ11425" s="23"/>
      <c r="HH11425"/>
      <c r="IW11425" s="36"/>
      <c r="JI11425"/>
      <c r="JJ11425"/>
      <c r="KX11425" s="23"/>
      <c r="KY11425" s="23"/>
    </row>
    <row r="11426" spans="36:311" x14ac:dyDescent="0.2">
      <c r="AJ11426" s="23"/>
      <c r="HH11426"/>
      <c r="IW11426" s="36"/>
      <c r="JI11426"/>
      <c r="JJ11426"/>
      <c r="KX11426" s="23"/>
      <c r="KY11426" s="23"/>
    </row>
    <row r="11427" spans="36:311" x14ac:dyDescent="0.2">
      <c r="AJ11427" s="23"/>
      <c r="HH11427"/>
      <c r="IW11427" s="36"/>
      <c r="JI11427"/>
      <c r="JJ11427"/>
      <c r="KX11427" s="23"/>
      <c r="KY11427" s="23"/>
    </row>
    <row r="11428" spans="36:311" x14ac:dyDescent="0.2">
      <c r="AJ11428" s="23"/>
      <c r="HH11428"/>
      <c r="IW11428" s="36"/>
      <c r="JI11428"/>
      <c r="JJ11428"/>
      <c r="KX11428" s="23"/>
      <c r="KY11428" s="23"/>
    </row>
    <row r="11429" spans="36:311" x14ac:dyDescent="0.2">
      <c r="AJ11429" s="23"/>
      <c r="HH11429"/>
      <c r="IW11429" s="36"/>
      <c r="JI11429"/>
      <c r="JJ11429"/>
      <c r="KX11429" s="23"/>
      <c r="KY11429" s="23"/>
    </row>
    <row r="11430" spans="36:311" x14ac:dyDescent="0.2">
      <c r="AJ11430" s="23"/>
      <c r="HH11430"/>
      <c r="IW11430" s="36"/>
      <c r="JI11430"/>
      <c r="JJ11430"/>
      <c r="KX11430" s="23"/>
      <c r="KY11430" s="23"/>
    </row>
    <row r="11431" spans="36:311" x14ac:dyDescent="0.2">
      <c r="AJ11431" s="23"/>
      <c r="HH11431"/>
      <c r="IW11431" s="36"/>
      <c r="JI11431"/>
      <c r="JJ11431"/>
      <c r="KX11431" s="23"/>
      <c r="KY11431" s="23"/>
    </row>
    <row r="11432" spans="36:311" x14ac:dyDescent="0.2">
      <c r="AJ11432" s="23"/>
      <c r="HH11432"/>
      <c r="IW11432" s="36"/>
      <c r="JI11432"/>
      <c r="JJ11432"/>
      <c r="KX11432" s="23"/>
      <c r="KY11432" s="23"/>
    </row>
    <row r="11433" spans="36:311" x14ac:dyDescent="0.2">
      <c r="AJ11433" s="23"/>
      <c r="HH11433"/>
      <c r="IW11433" s="36"/>
      <c r="JI11433"/>
      <c r="JJ11433"/>
      <c r="KX11433" s="23"/>
      <c r="KY11433" s="23"/>
    </row>
    <row r="11434" spans="36:311" x14ac:dyDescent="0.2">
      <c r="AJ11434" s="23"/>
      <c r="HH11434"/>
      <c r="IW11434" s="36"/>
      <c r="JI11434"/>
      <c r="JJ11434"/>
      <c r="KX11434" s="23"/>
      <c r="KY11434" s="23"/>
    </row>
    <row r="11435" spans="36:311" x14ac:dyDescent="0.2">
      <c r="AJ11435" s="23"/>
      <c r="HH11435"/>
      <c r="IW11435" s="36"/>
      <c r="JI11435"/>
      <c r="JJ11435"/>
      <c r="KX11435" s="23"/>
      <c r="KY11435" s="23"/>
    </row>
    <row r="11436" spans="36:311" x14ac:dyDescent="0.2">
      <c r="AJ11436" s="23"/>
      <c r="HH11436"/>
      <c r="IW11436" s="36"/>
      <c r="JI11436"/>
      <c r="JJ11436"/>
      <c r="KX11436" s="23"/>
      <c r="KY11436" s="23"/>
    </row>
    <row r="11437" spans="36:311" x14ac:dyDescent="0.2">
      <c r="AJ11437" s="23"/>
      <c r="HH11437"/>
      <c r="IW11437" s="36"/>
      <c r="JI11437"/>
      <c r="JJ11437"/>
      <c r="KX11437" s="23"/>
      <c r="KY11437" s="23"/>
    </row>
    <row r="11438" spans="36:311" x14ac:dyDescent="0.2">
      <c r="AJ11438" s="23"/>
      <c r="HH11438"/>
      <c r="IW11438" s="36"/>
      <c r="JI11438"/>
      <c r="JJ11438"/>
      <c r="KX11438" s="23"/>
      <c r="KY11438" s="23"/>
    </row>
    <row r="11439" spans="36:311" x14ac:dyDescent="0.2">
      <c r="AJ11439" s="23"/>
      <c r="HH11439"/>
      <c r="IW11439" s="36"/>
      <c r="JI11439"/>
      <c r="JJ11439"/>
      <c r="KX11439" s="23"/>
      <c r="KY11439" s="23"/>
    </row>
    <row r="11440" spans="36:311" x14ac:dyDescent="0.2">
      <c r="AJ11440" s="23"/>
      <c r="HH11440"/>
      <c r="IW11440" s="36"/>
      <c r="JI11440"/>
      <c r="JJ11440"/>
      <c r="KX11440" s="23"/>
      <c r="KY11440" s="23"/>
    </row>
    <row r="11441" spans="36:311" x14ac:dyDescent="0.2">
      <c r="AJ11441" s="23"/>
      <c r="HH11441"/>
      <c r="IW11441" s="36"/>
      <c r="JI11441"/>
      <c r="JJ11441"/>
      <c r="KX11441" s="23"/>
      <c r="KY11441" s="23"/>
    </row>
    <row r="11442" spans="36:311" x14ac:dyDescent="0.2">
      <c r="AJ11442" s="23"/>
      <c r="HH11442"/>
      <c r="IW11442" s="36"/>
      <c r="JI11442"/>
      <c r="JJ11442"/>
      <c r="KX11442" s="23"/>
      <c r="KY11442" s="23"/>
    </row>
    <row r="11443" spans="36:311" x14ac:dyDescent="0.2">
      <c r="AJ11443" s="23"/>
      <c r="HH11443"/>
      <c r="IW11443" s="36"/>
      <c r="JI11443"/>
      <c r="JJ11443"/>
      <c r="KX11443" s="23"/>
      <c r="KY11443" s="23"/>
    </row>
    <row r="11444" spans="36:311" x14ac:dyDescent="0.2">
      <c r="AJ11444" s="23"/>
      <c r="HH11444"/>
      <c r="IW11444" s="36"/>
      <c r="JI11444"/>
      <c r="JJ11444"/>
      <c r="KX11444" s="23"/>
      <c r="KY11444" s="23"/>
    </row>
    <row r="11445" spans="36:311" x14ac:dyDescent="0.2">
      <c r="AJ11445" s="23"/>
      <c r="HH11445"/>
      <c r="IW11445" s="36"/>
      <c r="JI11445"/>
      <c r="JJ11445"/>
      <c r="KX11445" s="23"/>
      <c r="KY11445" s="23"/>
    </row>
    <row r="11446" spans="36:311" x14ac:dyDescent="0.2">
      <c r="AJ11446" s="23"/>
      <c r="HH11446"/>
      <c r="IW11446" s="36"/>
      <c r="JI11446"/>
      <c r="JJ11446"/>
      <c r="KX11446" s="23"/>
      <c r="KY11446" s="23"/>
    </row>
    <row r="11447" spans="36:311" x14ac:dyDescent="0.2">
      <c r="AJ11447" s="23"/>
      <c r="HH11447"/>
      <c r="IW11447" s="36"/>
      <c r="JI11447"/>
      <c r="JJ11447"/>
      <c r="KX11447" s="23"/>
      <c r="KY11447" s="23"/>
    </row>
    <row r="11448" spans="36:311" x14ac:dyDescent="0.2">
      <c r="AJ11448" s="23"/>
      <c r="HH11448"/>
      <c r="IW11448" s="36"/>
      <c r="JI11448"/>
      <c r="JJ11448"/>
      <c r="KX11448" s="23"/>
      <c r="KY11448" s="23"/>
    </row>
    <row r="11449" spans="36:311" x14ac:dyDescent="0.2">
      <c r="AJ11449" s="23"/>
      <c r="HH11449"/>
      <c r="IW11449" s="36"/>
      <c r="JI11449"/>
      <c r="JJ11449"/>
      <c r="KX11449" s="23"/>
      <c r="KY11449" s="23"/>
    </row>
    <row r="11450" spans="36:311" x14ac:dyDescent="0.2">
      <c r="AJ11450" s="23"/>
      <c r="HH11450"/>
      <c r="IW11450" s="36"/>
      <c r="JI11450"/>
      <c r="JJ11450"/>
      <c r="KX11450" s="23"/>
      <c r="KY11450" s="23"/>
    </row>
    <row r="11451" spans="36:311" x14ac:dyDescent="0.2">
      <c r="AJ11451" s="23"/>
      <c r="HH11451"/>
      <c r="IW11451" s="36"/>
      <c r="JI11451"/>
      <c r="JJ11451"/>
      <c r="KX11451" s="23"/>
      <c r="KY11451" s="23"/>
    </row>
    <row r="11452" spans="36:311" x14ac:dyDescent="0.2">
      <c r="AJ11452" s="23"/>
      <c r="HH11452"/>
      <c r="IW11452" s="36"/>
      <c r="JI11452"/>
      <c r="JJ11452"/>
      <c r="KX11452" s="23"/>
      <c r="KY11452" s="23"/>
    </row>
    <row r="11453" spans="36:311" x14ac:dyDescent="0.2">
      <c r="AJ11453" s="23"/>
      <c r="HH11453"/>
      <c r="IW11453" s="36"/>
      <c r="JI11453"/>
      <c r="JJ11453"/>
      <c r="KX11453" s="23"/>
      <c r="KY11453" s="23"/>
    </row>
    <row r="11454" spans="36:311" x14ac:dyDescent="0.2">
      <c r="AJ11454" s="23"/>
      <c r="HH11454"/>
      <c r="IW11454" s="36"/>
      <c r="JI11454"/>
      <c r="JJ11454"/>
      <c r="KX11454" s="23"/>
      <c r="KY11454" s="23"/>
    </row>
    <row r="11455" spans="36:311" x14ac:dyDescent="0.2">
      <c r="AJ11455" s="23"/>
      <c r="HH11455"/>
      <c r="IW11455" s="36"/>
      <c r="JI11455"/>
      <c r="JJ11455"/>
      <c r="KX11455" s="23"/>
      <c r="KY11455" s="23"/>
    </row>
    <row r="11456" spans="36:311" x14ac:dyDescent="0.2">
      <c r="AJ11456" s="23"/>
      <c r="HH11456"/>
      <c r="IW11456" s="36"/>
      <c r="JI11456"/>
      <c r="JJ11456"/>
      <c r="KX11456" s="23"/>
      <c r="KY11456" s="23"/>
    </row>
    <row r="11457" spans="36:311" x14ac:dyDescent="0.2">
      <c r="AJ11457" s="23"/>
      <c r="HH11457"/>
      <c r="IW11457" s="36"/>
      <c r="JI11457"/>
      <c r="JJ11457"/>
      <c r="KX11457" s="23"/>
      <c r="KY11457" s="23"/>
    </row>
    <row r="11458" spans="36:311" x14ac:dyDescent="0.2">
      <c r="AJ11458" s="23"/>
      <c r="HH11458"/>
      <c r="IW11458" s="36"/>
      <c r="JI11458"/>
      <c r="JJ11458"/>
      <c r="KX11458" s="23"/>
      <c r="KY11458" s="23"/>
    </row>
    <row r="11459" spans="36:311" x14ac:dyDescent="0.2">
      <c r="AJ11459" s="23"/>
      <c r="HH11459"/>
      <c r="IW11459" s="36"/>
      <c r="JI11459"/>
      <c r="JJ11459"/>
      <c r="KX11459" s="23"/>
      <c r="KY11459" s="23"/>
    </row>
    <row r="11460" spans="36:311" x14ac:dyDescent="0.2">
      <c r="AJ11460" s="23"/>
      <c r="HH11460"/>
      <c r="IW11460" s="36"/>
      <c r="JI11460"/>
      <c r="JJ11460"/>
      <c r="KX11460" s="23"/>
      <c r="KY11460" s="23"/>
    </row>
    <row r="11461" spans="36:311" x14ac:dyDescent="0.2">
      <c r="AJ11461" s="23"/>
      <c r="HH11461"/>
      <c r="IW11461" s="36"/>
      <c r="JI11461"/>
      <c r="JJ11461"/>
      <c r="KX11461" s="23"/>
      <c r="KY11461" s="23"/>
    </row>
    <row r="11462" spans="36:311" x14ac:dyDescent="0.2">
      <c r="AJ11462" s="23"/>
      <c r="HH11462"/>
      <c r="IW11462" s="36"/>
      <c r="JI11462"/>
      <c r="JJ11462"/>
      <c r="KX11462" s="23"/>
      <c r="KY11462" s="23"/>
    </row>
    <row r="11463" spans="36:311" x14ac:dyDescent="0.2">
      <c r="AJ11463" s="23"/>
      <c r="HH11463"/>
      <c r="IW11463" s="36"/>
      <c r="JI11463"/>
      <c r="JJ11463"/>
      <c r="KX11463" s="23"/>
      <c r="KY11463" s="23"/>
    </row>
    <row r="11464" spans="36:311" x14ac:dyDescent="0.2">
      <c r="AJ11464" s="23"/>
      <c r="HH11464"/>
      <c r="IW11464" s="36"/>
      <c r="JI11464"/>
      <c r="JJ11464"/>
      <c r="KX11464" s="23"/>
      <c r="KY11464" s="23"/>
    </row>
    <row r="11465" spans="36:311" x14ac:dyDescent="0.2">
      <c r="AJ11465" s="23"/>
      <c r="HH11465"/>
      <c r="IW11465" s="36"/>
      <c r="JI11465"/>
      <c r="JJ11465"/>
      <c r="KX11465" s="23"/>
      <c r="KY11465" s="23"/>
    </row>
    <row r="11466" spans="36:311" x14ac:dyDescent="0.2">
      <c r="AJ11466" s="23"/>
      <c r="HH11466"/>
      <c r="IW11466" s="36"/>
      <c r="JI11466"/>
      <c r="JJ11466"/>
      <c r="KX11466" s="23"/>
      <c r="KY11466" s="23"/>
    </row>
    <row r="11467" spans="36:311" x14ac:dyDescent="0.2">
      <c r="AJ11467" s="23"/>
      <c r="HH11467"/>
      <c r="IW11467" s="36"/>
      <c r="JI11467"/>
      <c r="JJ11467"/>
      <c r="KX11467" s="23"/>
      <c r="KY11467" s="23"/>
    </row>
    <row r="11468" spans="36:311" x14ac:dyDescent="0.2">
      <c r="AJ11468" s="23"/>
      <c r="HH11468"/>
      <c r="IW11468" s="36"/>
      <c r="JI11468"/>
      <c r="JJ11468"/>
      <c r="KX11468" s="23"/>
      <c r="KY11468" s="23"/>
    </row>
    <row r="11469" spans="36:311" x14ac:dyDescent="0.2">
      <c r="AJ11469" s="23"/>
      <c r="HH11469"/>
      <c r="IW11469" s="36"/>
      <c r="JI11469"/>
      <c r="JJ11469"/>
      <c r="KX11469" s="23"/>
      <c r="KY11469" s="23"/>
    </row>
    <row r="11470" spans="36:311" x14ac:dyDescent="0.2">
      <c r="AJ11470" s="23"/>
      <c r="HH11470"/>
      <c r="IW11470" s="36"/>
      <c r="JI11470"/>
      <c r="JJ11470"/>
      <c r="KX11470" s="23"/>
      <c r="KY11470" s="23"/>
    </row>
    <row r="11471" spans="36:311" x14ac:dyDescent="0.2">
      <c r="AJ11471" s="23"/>
      <c r="HH11471"/>
      <c r="IW11471" s="36"/>
      <c r="JI11471"/>
      <c r="JJ11471"/>
      <c r="KX11471" s="23"/>
      <c r="KY11471" s="23"/>
    </row>
    <row r="11472" spans="36:311" x14ac:dyDescent="0.2">
      <c r="AJ11472" s="23"/>
      <c r="HH11472"/>
      <c r="IW11472" s="36"/>
      <c r="JI11472"/>
      <c r="JJ11472"/>
      <c r="KX11472" s="23"/>
      <c r="KY11472" s="23"/>
    </row>
    <row r="11473" spans="36:311" x14ac:dyDescent="0.2">
      <c r="AJ11473" s="23"/>
      <c r="HH11473"/>
      <c r="IW11473" s="36"/>
      <c r="JI11473"/>
      <c r="JJ11473"/>
      <c r="KX11473" s="23"/>
      <c r="KY11473" s="23"/>
    </row>
    <row r="11474" spans="36:311" x14ac:dyDescent="0.2">
      <c r="AJ11474" s="23"/>
      <c r="HH11474"/>
      <c r="IW11474" s="36"/>
      <c r="JI11474"/>
      <c r="JJ11474"/>
      <c r="KX11474" s="23"/>
      <c r="KY11474" s="23"/>
    </row>
    <row r="11475" spans="36:311" x14ac:dyDescent="0.2">
      <c r="AJ11475" s="23"/>
      <c r="HH11475"/>
      <c r="IW11475" s="36"/>
      <c r="JI11475"/>
      <c r="JJ11475"/>
      <c r="KX11475" s="23"/>
      <c r="KY11475" s="23"/>
    </row>
    <row r="11476" spans="36:311" x14ac:dyDescent="0.2">
      <c r="AJ11476" s="23"/>
      <c r="HH11476"/>
      <c r="IW11476" s="36"/>
      <c r="JI11476"/>
      <c r="JJ11476"/>
      <c r="KX11476" s="23"/>
      <c r="KY11476" s="23"/>
    </row>
    <row r="11477" spans="36:311" x14ac:dyDescent="0.2">
      <c r="AJ11477" s="23"/>
      <c r="HH11477"/>
      <c r="IW11477" s="36"/>
      <c r="JI11477"/>
      <c r="JJ11477"/>
      <c r="KX11477" s="23"/>
      <c r="KY11477" s="23"/>
    </row>
    <row r="11478" spans="36:311" x14ac:dyDescent="0.2">
      <c r="AJ11478" s="23"/>
      <c r="HH11478"/>
      <c r="IW11478" s="36"/>
      <c r="JI11478"/>
      <c r="JJ11478"/>
      <c r="KX11478" s="23"/>
      <c r="KY11478" s="23"/>
    </row>
    <row r="11479" spans="36:311" x14ac:dyDescent="0.2">
      <c r="AJ11479" s="23"/>
      <c r="HH11479"/>
      <c r="IW11479" s="36"/>
      <c r="JI11479"/>
      <c r="JJ11479"/>
      <c r="KX11479" s="23"/>
      <c r="KY11479" s="23"/>
    </row>
    <row r="11480" spans="36:311" x14ac:dyDescent="0.2">
      <c r="AJ11480" s="23"/>
      <c r="HH11480"/>
      <c r="IW11480" s="36"/>
      <c r="JI11480"/>
      <c r="JJ11480"/>
      <c r="KX11480" s="23"/>
      <c r="KY11480" s="23"/>
    </row>
    <row r="11481" spans="36:311" x14ac:dyDescent="0.2">
      <c r="AJ11481" s="23"/>
      <c r="HH11481"/>
      <c r="IW11481" s="36"/>
      <c r="JI11481"/>
      <c r="JJ11481"/>
      <c r="KX11481" s="23"/>
      <c r="KY11481" s="23"/>
    </row>
    <row r="11482" spans="36:311" x14ac:dyDescent="0.2">
      <c r="AJ11482" s="23"/>
      <c r="HH11482"/>
      <c r="IW11482" s="36"/>
      <c r="JI11482"/>
      <c r="JJ11482"/>
      <c r="KX11482" s="23"/>
      <c r="KY11482" s="23"/>
    </row>
    <row r="11483" spans="36:311" x14ac:dyDescent="0.2">
      <c r="AJ11483" s="23"/>
      <c r="HH11483"/>
      <c r="IW11483" s="36"/>
      <c r="JI11483"/>
      <c r="JJ11483"/>
      <c r="KX11483" s="23"/>
      <c r="KY11483" s="23"/>
    </row>
    <row r="11484" spans="36:311" x14ac:dyDescent="0.2">
      <c r="AJ11484" s="23"/>
      <c r="HH11484"/>
      <c r="IW11484" s="36"/>
      <c r="JI11484"/>
      <c r="JJ11484"/>
      <c r="KX11484" s="23"/>
      <c r="KY11484" s="23"/>
    </row>
    <row r="11485" spans="36:311" x14ac:dyDescent="0.2">
      <c r="AJ11485" s="23"/>
      <c r="HH11485"/>
      <c r="IW11485" s="36"/>
      <c r="JI11485"/>
      <c r="JJ11485"/>
      <c r="KX11485" s="23"/>
      <c r="KY11485" s="23"/>
    </row>
    <row r="11486" spans="36:311" x14ac:dyDescent="0.2">
      <c r="AJ11486" s="23"/>
      <c r="HH11486"/>
      <c r="IW11486" s="36"/>
      <c r="JI11486"/>
      <c r="JJ11486"/>
      <c r="KX11486" s="23"/>
      <c r="KY11486" s="23"/>
    </row>
    <row r="11487" spans="36:311" x14ac:dyDescent="0.2">
      <c r="AJ11487" s="23"/>
      <c r="HH11487"/>
      <c r="IW11487" s="36"/>
      <c r="JI11487"/>
      <c r="JJ11487"/>
      <c r="KX11487" s="23"/>
      <c r="KY11487" s="23"/>
    </row>
    <row r="11488" spans="36:311" x14ac:dyDescent="0.2">
      <c r="AJ11488" s="23"/>
      <c r="HH11488"/>
      <c r="IW11488" s="36"/>
      <c r="JI11488"/>
      <c r="JJ11488"/>
      <c r="KX11488" s="23"/>
      <c r="KY11488" s="23"/>
    </row>
    <row r="11489" spans="36:311" x14ac:dyDescent="0.2">
      <c r="AJ11489" s="23"/>
      <c r="HH11489"/>
      <c r="IW11489" s="36"/>
      <c r="JI11489"/>
      <c r="JJ11489"/>
      <c r="KX11489" s="23"/>
      <c r="KY11489" s="23"/>
    </row>
    <row r="11490" spans="36:311" x14ac:dyDescent="0.2">
      <c r="AJ11490" s="23"/>
      <c r="HH11490"/>
      <c r="IW11490" s="36"/>
      <c r="JI11490"/>
      <c r="JJ11490"/>
      <c r="KX11490" s="23"/>
      <c r="KY11490" s="23"/>
    </row>
    <row r="11491" spans="36:311" x14ac:dyDescent="0.2">
      <c r="AJ11491" s="23"/>
      <c r="HH11491"/>
      <c r="IW11491" s="36"/>
      <c r="JI11491"/>
      <c r="JJ11491"/>
      <c r="KX11491" s="23"/>
      <c r="KY11491" s="23"/>
    </row>
    <row r="11492" spans="36:311" x14ac:dyDescent="0.2">
      <c r="AJ11492" s="23"/>
      <c r="HH11492"/>
      <c r="IW11492" s="36"/>
      <c r="JI11492"/>
      <c r="JJ11492"/>
      <c r="KX11492" s="23"/>
      <c r="KY11492" s="23"/>
    </row>
    <row r="11493" spans="36:311" x14ac:dyDescent="0.2">
      <c r="AJ11493" s="23"/>
      <c r="HH11493"/>
      <c r="IW11493" s="36"/>
      <c r="JI11493"/>
      <c r="JJ11493"/>
      <c r="KX11493" s="23"/>
      <c r="KY11493" s="23"/>
    </row>
    <row r="11494" spans="36:311" x14ac:dyDescent="0.2">
      <c r="AJ11494" s="23"/>
      <c r="HH11494"/>
      <c r="IW11494" s="36"/>
      <c r="JI11494"/>
      <c r="JJ11494"/>
      <c r="KX11494" s="23"/>
      <c r="KY11494" s="23"/>
    </row>
    <row r="11495" spans="36:311" x14ac:dyDescent="0.2">
      <c r="AJ11495" s="23"/>
      <c r="HH11495"/>
      <c r="IW11495" s="36"/>
      <c r="JI11495"/>
      <c r="JJ11495"/>
      <c r="KX11495" s="23"/>
      <c r="KY11495" s="23"/>
    </row>
    <row r="11496" spans="36:311" x14ac:dyDescent="0.2">
      <c r="AJ11496" s="23"/>
      <c r="HH11496"/>
      <c r="IW11496" s="36"/>
      <c r="JI11496"/>
      <c r="JJ11496"/>
      <c r="KX11496" s="23"/>
      <c r="KY11496" s="23"/>
    </row>
    <row r="11497" spans="36:311" x14ac:dyDescent="0.2">
      <c r="AJ11497" s="23"/>
      <c r="HH11497"/>
      <c r="IW11497" s="36"/>
      <c r="JI11497"/>
      <c r="JJ11497"/>
      <c r="KX11497" s="23"/>
      <c r="KY11497" s="23"/>
    </row>
    <row r="11498" spans="36:311" x14ac:dyDescent="0.2">
      <c r="AJ11498" s="23"/>
      <c r="HH11498"/>
      <c r="IW11498" s="36"/>
      <c r="JI11498"/>
      <c r="JJ11498"/>
      <c r="KX11498" s="23"/>
      <c r="KY11498" s="23"/>
    </row>
    <row r="11499" spans="36:311" x14ac:dyDescent="0.2">
      <c r="AJ11499" s="23"/>
      <c r="HH11499"/>
      <c r="IW11499" s="36"/>
      <c r="JI11499"/>
      <c r="JJ11499"/>
      <c r="KX11499" s="23"/>
      <c r="KY11499" s="23"/>
    </row>
    <row r="11500" spans="36:311" x14ac:dyDescent="0.2">
      <c r="AJ11500" s="23"/>
      <c r="HH11500"/>
      <c r="IW11500" s="36"/>
      <c r="JI11500"/>
      <c r="JJ11500"/>
      <c r="KX11500" s="23"/>
      <c r="KY11500" s="23"/>
    </row>
    <row r="11501" spans="36:311" x14ac:dyDescent="0.2">
      <c r="AJ11501" s="23"/>
      <c r="HH11501"/>
      <c r="IW11501" s="36"/>
      <c r="JI11501"/>
      <c r="JJ11501"/>
      <c r="KX11501" s="23"/>
      <c r="KY11501" s="23"/>
    </row>
    <row r="11502" spans="36:311" x14ac:dyDescent="0.2">
      <c r="AJ11502" s="23"/>
      <c r="HH11502"/>
      <c r="IW11502" s="36"/>
      <c r="JI11502"/>
      <c r="JJ11502"/>
      <c r="KX11502" s="23"/>
      <c r="KY11502" s="23"/>
    </row>
    <row r="11503" spans="36:311" x14ac:dyDescent="0.2">
      <c r="AJ11503" s="23"/>
      <c r="HH11503"/>
      <c r="IW11503" s="36"/>
      <c r="JI11503"/>
      <c r="JJ11503"/>
      <c r="KX11503" s="23"/>
      <c r="KY11503" s="23"/>
    </row>
    <row r="11504" spans="36:311" x14ac:dyDescent="0.2">
      <c r="AJ11504" s="23"/>
      <c r="HH11504"/>
      <c r="IW11504" s="36"/>
      <c r="JI11504"/>
      <c r="JJ11504"/>
      <c r="KX11504" s="23"/>
      <c r="KY11504" s="23"/>
    </row>
    <row r="11505" spans="36:311" x14ac:dyDescent="0.2">
      <c r="AJ11505" s="23"/>
      <c r="HH11505"/>
      <c r="IW11505" s="36"/>
      <c r="JI11505"/>
      <c r="JJ11505"/>
      <c r="KX11505" s="23"/>
      <c r="KY11505" s="23"/>
    </row>
    <row r="11506" spans="36:311" x14ac:dyDescent="0.2">
      <c r="AJ11506" s="23"/>
      <c r="HH11506"/>
      <c r="IW11506" s="36"/>
      <c r="JI11506"/>
      <c r="JJ11506"/>
      <c r="KX11506" s="23"/>
      <c r="KY11506" s="23"/>
    </row>
    <row r="11507" spans="36:311" x14ac:dyDescent="0.2">
      <c r="AJ11507" s="23"/>
      <c r="HH11507"/>
      <c r="IW11507" s="36"/>
      <c r="JI11507"/>
      <c r="JJ11507"/>
      <c r="KX11507" s="23"/>
      <c r="KY11507" s="23"/>
    </row>
    <row r="11508" spans="36:311" x14ac:dyDescent="0.2">
      <c r="AJ11508" s="23"/>
      <c r="HH11508"/>
      <c r="IW11508" s="36"/>
      <c r="JI11508"/>
      <c r="JJ11508"/>
      <c r="KX11508" s="23"/>
      <c r="KY11508" s="23"/>
    </row>
    <row r="11509" spans="36:311" x14ac:dyDescent="0.2">
      <c r="AJ11509" s="23"/>
      <c r="HH11509"/>
      <c r="IW11509" s="36"/>
      <c r="JI11509"/>
      <c r="JJ11509"/>
      <c r="KX11509" s="23"/>
      <c r="KY11509" s="23"/>
    </row>
    <row r="11510" spans="36:311" x14ac:dyDescent="0.2">
      <c r="AJ11510" s="23"/>
      <c r="HH11510"/>
      <c r="IW11510" s="36"/>
      <c r="JI11510"/>
      <c r="JJ11510"/>
      <c r="KX11510" s="23"/>
      <c r="KY11510" s="23"/>
    </row>
    <row r="11511" spans="36:311" x14ac:dyDescent="0.2">
      <c r="AJ11511" s="23"/>
      <c r="HH11511"/>
      <c r="IW11511" s="36"/>
      <c r="JI11511"/>
      <c r="JJ11511"/>
      <c r="KX11511" s="23"/>
      <c r="KY11511" s="23"/>
    </row>
    <row r="11512" spans="36:311" x14ac:dyDescent="0.2">
      <c r="AJ11512" s="23"/>
      <c r="HH11512"/>
      <c r="IW11512" s="36"/>
      <c r="JI11512"/>
      <c r="JJ11512"/>
      <c r="KX11512" s="23"/>
      <c r="KY11512" s="23"/>
    </row>
    <row r="11513" spans="36:311" x14ac:dyDescent="0.2">
      <c r="AJ11513" s="23"/>
      <c r="HH11513"/>
      <c r="IW11513" s="36"/>
      <c r="JI11513"/>
      <c r="JJ11513"/>
      <c r="KX11513" s="23"/>
      <c r="KY11513" s="23"/>
    </row>
    <row r="11514" spans="36:311" x14ac:dyDescent="0.2">
      <c r="AJ11514" s="23"/>
      <c r="HH11514"/>
      <c r="IW11514" s="36"/>
      <c r="JI11514"/>
      <c r="JJ11514"/>
      <c r="KX11514" s="23"/>
      <c r="KY11514" s="23"/>
    </row>
    <row r="11515" spans="36:311" x14ac:dyDescent="0.2">
      <c r="AJ11515" s="23"/>
      <c r="HH11515"/>
      <c r="IW11515" s="36"/>
      <c r="JI11515"/>
      <c r="JJ11515"/>
      <c r="KX11515" s="23"/>
      <c r="KY11515" s="23"/>
    </row>
    <row r="11516" spans="36:311" x14ac:dyDescent="0.2">
      <c r="AJ11516" s="23"/>
      <c r="HH11516"/>
      <c r="IW11516" s="36"/>
      <c r="JI11516"/>
      <c r="JJ11516"/>
      <c r="KX11516" s="23"/>
      <c r="KY11516" s="23"/>
    </row>
    <row r="11517" spans="36:311" x14ac:dyDescent="0.2">
      <c r="AJ11517" s="23"/>
      <c r="HH11517"/>
      <c r="IW11517" s="36"/>
      <c r="JI11517"/>
      <c r="JJ11517"/>
      <c r="KX11517" s="23"/>
      <c r="KY11517" s="23"/>
    </row>
    <row r="11518" spans="36:311" x14ac:dyDescent="0.2">
      <c r="AJ11518" s="23"/>
      <c r="HH11518"/>
      <c r="IW11518" s="36"/>
      <c r="JI11518"/>
      <c r="JJ11518"/>
      <c r="KX11518" s="23"/>
      <c r="KY11518" s="23"/>
    </row>
    <row r="11519" spans="36:311" x14ac:dyDescent="0.2">
      <c r="AJ11519" s="23"/>
      <c r="HH11519"/>
      <c r="IW11519" s="36"/>
      <c r="JI11519"/>
      <c r="JJ11519"/>
      <c r="KX11519" s="23"/>
      <c r="KY11519" s="23"/>
    </row>
    <row r="11520" spans="36:311" x14ac:dyDescent="0.2">
      <c r="AJ11520" s="23"/>
      <c r="HH11520"/>
      <c r="IW11520" s="36"/>
      <c r="JI11520"/>
      <c r="JJ11520"/>
      <c r="KX11520" s="23"/>
      <c r="KY11520" s="23"/>
    </row>
    <row r="11521" spans="36:311" x14ac:dyDescent="0.2">
      <c r="AJ11521" s="23"/>
      <c r="HH11521"/>
      <c r="IW11521" s="36"/>
      <c r="JI11521"/>
      <c r="JJ11521"/>
      <c r="KX11521" s="23"/>
      <c r="KY11521" s="23"/>
    </row>
    <row r="11522" spans="36:311" x14ac:dyDescent="0.2">
      <c r="AJ11522" s="23"/>
      <c r="HH11522"/>
      <c r="IW11522" s="36"/>
      <c r="JI11522"/>
      <c r="JJ11522"/>
      <c r="KX11522" s="23"/>
      <c r="KY11522" s="23"/>
    </row>
    <row r="11523" spans="36:311" x14ac:dyDescent="0.2">
      <c r="AJ11523" s="23"/>
      <c r="HH11523"/>
      <c r="IW11523" s="36"/>
      <c r="JI11523"/>
      <c r="JJ11523"/>
      <c r="KX11523" s="23"/>
      <c r="KY11523" s="23"/>
    </row>
    <row r="11524" spans="36:311" x14ac:dyDescent="0.2">
      <c r="AJ11524" s="23"/>
      <c r="HH11524"/>
      <c r="IW11524" s="36"/>
      <c r="JI11524"/>
      <c r="JJ11524"/>
      <c r="KX11524" s="23"/>
      <c r="KY11524" s="23"/>
    </row>
    <row r="11525" spans="36:311" x14ac:dyDescent="0.2">
      <c r="AJ11525" s="23"/>
      <c r="HH11525"/>
      <c r="IW11525" s="36"/>
      <c r="JI11525"/>
      <c r="JJ11525"/>
      <c r="KX11525" s="23"/>
      <c r="KY11525" s="23"/>
    </row>
    <row r="11526" spans="36:311" x14ac:dyDescent="0.2">
      <c r="AJ11526" s="23"/>
      <c r="HH11526"/>
      <c r="IW11526" s="36"/>
      <c r="JI11526"/>
      <c r="JJ11526"/>
      <c r="KX11526" s="23"/>
      <c r="KY11526" s="23"/>
    </row>
    <row r="11527" spans="36:311" x14ac:dyDescent="0.2">
      <c r="AJ11527" s="23"/>
      <c r="HH11527"/>
      <c r="IW11527" s="36"/>
      <c r="JI11527"/>
      <c r="JJ11527"/>
      <c r="KX11527" s="23"/>
      <c r="KY11527" s="23"/>
    </row>
    <row r="11528" spans="36:311" x14ac:dyDescent="0.2">
      <c r="AJ11528" s="23"/>
      <c r="HH11528"/>
      <c r="IW11528" s="36"/>
      <c r="JI11528"/>
      <c r="JJ11528"/>
      <c r="KX11528" s="23"/>
      <c r="KY11528" s="23"/>
    </row>
    <row r="11529" spans="36:311" x14ac:dyDescent="0.2">
      <c r="AJ11529" s="23"/>
      <c r="HH11529"/>
      <c r="IW11529" s="36"/>
      <c r="JI11529"/>
      <c r="JJ11529"/>
      <c r="KX11529" s="23"/>
      <c r="KY11529" s="23"/>
    </row>
    <row r="11530" spans="36:311" x14ac:dyDescent="0.2">
      <c r="AJ11530" s="23"/>
      <c r="HH11530"/>
      <c r="IW11530" s="36"/>
      <c r="JI11530"/>
      <c r="JJ11530"/>
      <c r="KX11530" s="23"/>
      <c r="KY11530" s="23"/>
    </row>
    <row r="11531" spans="36:311" x14ac:dyDescent="0.2">
      <c r="AJ11531" s="23"/>
      <c r="HH11531"/>
      <c r="IW11531" s="36"/>
      <c r="JI11531"/>
      <c r="JJ11531"/>
      <c r="KX11531" s="23"/>
      <c r="KY11531" s="23"/>
    </row>
    <row r="11532" spans="36:311" x14ac:dyDescent="0.2">
      <c r="AJ11532" s="23"/>
      <c r="HH11532"/>
      <c r="IW11532" s="36"/>
      <c r="JI11532"/>
      <c r="JJ11532"/>
      <c r="KX11532" s="23"/>
      <c r="KY11532" s="23"/>
    </row>
    <row r="11533" spans="36:311" x14ac:dyDescent="0.2">
      <c r="AJ11533" s="23"/>
      <c r="HH11533"/>
      <c r="IW11533" s="36"/>
      <c r="JI11533"/>
      <c r="JJ11533"/>
      <c r="KX11533" s="23"/>
      <c r="KY11533" s="23"/>
    </row>
    <row r="11534" spans="36:311" x14ac:dyDescent="0.2">
      <c r="AJ11534" s="23"/>
      <c r="HH11534"/>
      <c r="IW11534" s="36"/>
      <c r="JI11534"/>
      <c r="JJ11534"/>
      <c r="KX11534" s="23"/>
      <c r="KY11534" s="23"/>
    </row>
    <row r="11535" spans="36:311" x14ac:dyDescent="0.2">
      <c r="AJ11535" s="23"/>
      <c r="HH11535"/>
      <c r="IW11535" s="36"/>
      <c r="JI11535"/>
      <c r="JJ11535"/>
      <c r="KX11535" s="23"/>
      <c r="KY11535" s="23"/>
    </row>
    <row r="11536" spans="36:311" x14ac:dyDescent="0.2">
      <c r="AJ11536" s="23"/>
      <c r="HH11536"/>
      <c r="IW11536" s="36"/>
      <c r="JI11536"/>
      <c r="JJ11536"/>
      <c r="KX11536" s="23"/>
      <c r="KY11536" s="23"/>
    </row>
    <row r="11537" spans="36:311" x14ac:dyDescent="0.2">
      <c r="AJ11537" s="23"/>
      <c r="HH11537"/>
      <c r="IW11537" s="36"/>
      <c r="JI11537"/>
      <c r="JJ11537"/>
      <c r="KX11537" s="23"/>
      <c r="KY11537" s="23"/>
    </row>
    <row r="11538" spans="36:311" x14ac:dyDescent="0.2">
      <c r="AJ11538" s="23"/>
      <c r="HH11538"/>
      <c r="IW11538" s="36"/>
      <c r="JI11538"/>
      <c r="JJ11538"/>
      <c r="KX11538" s="23"/>
      <c r="KY11538" s="23"/>
    </row>
    <row r="11539" spans="36:311" x14ac:dyDescent="0.2">
      <c r="AJ11539" s="23"/>
      <c r="HH11539"/>
      <c r="IW11539" s="36"/>
      <c r="JI11539"/>
      <c r="JJ11539"/>
      <c r="KX11539" s="23"/>
      <c r="KY11539" s="23"/>
    </row>
    <row r="11540" spans="36:311" x14ac:dyDescent="0.2">
      <c r="AJ11540" s="23"/>
      <c r="HH11540"/>
      <c r="IW11540" s="36"/>
      <c r="JI11540"/>
      <c r="JJ11540"/>
      <c r="KX11540" s="23"/>
      <c r="KY11540" s="23"/>
    </row>
    <row r="11541" spans="36:311" x14ac:dyDescent="0.2">
      <c r="AJ11541" s="23"/>
      <c r="HH11541"/>
      <c r="IW11541" s="36"/>
      <c r="JI11541"/>
      <c r="JJ11541"/>
      <c r="KX11541" s="23"/>
      <c r="KY11541" s="23"/>
    </row>
    <row r="11542" spans="36:311" x14ac:dyDescent="0.2">
      <c r="AJ11542" s="23"/>
      <c r="HH11542"/>
      <c r="IW11542" s="36"/>
      <c r="JI11542"/>
      <c r="JJ11542"/>
      <c r="KX11542" s="23"/>
      <c r="KY11542" s="23"/>
    </row>
    <row r="11543" spans="36:311" x14ac:dyDescent="0.2">
      <c r="AJ11543" s="23"/>
      <c r="HH11543"/>
      <c r="IW11543" s="36"/>
      <c r="JI11543"/>
      <c r="JJ11543"/>
      <c r="KX11543" s="23"/>
      <c r="KY11543" s="23"/>
    </row>
    <row r="11544" spans="36:311" x14ac:dyDescent="0.2">
      <c r="AJ11544" s="23"/>
      <c r="HH11544"/>
      <c r="IW11544" s="36"/>
      <c r="JI11544"/>
      <c r="JJ11544"/>
      <c r="KX11544" s="23"/>
      <c r="KY11544" s="23"/>
    </row>
    <row r="11545" spans="36:311" x14ac:dyDescent="0.2">
      <c r="AJ11545" s="23"/>
      <c r="HH11545"/>
      <c r="IW11545" s="36"/>
      <c r="JI11545"/>
      <c r="JJ11545"/>
      <c r="KX11545" s="23"/>
      <c r="KY11545" s="23"/>
    </row>
    <row r="11546" spans="36:311" x14ac:dyDescent="0.2">
      <c r="AJ11546" s="23"/>
      <c r="HH11546"/>
      <c r="IW11546" s="36"/>
      <c r="JI11546"/>
      <c r="JJ11546"/>
      <c r="KX11546" s="23"/>
      <c r="KY11546" s="23"/>
    </row>
    <row r="11547" spans="36:311" x14ac:dyDescent="0.2">
      <c r="AJ11547" s="23"/>
      <c r="HH11547"/>
      <c r="IW11547" s="36"/>
      <c r="JI11547"/>
      <c r="JJ11547"/>
      <c r="KX11547" s="23"/>
      <c r="KY11547" s="23"/>
    </row>
    <row r="11548" spans="36:311" x14ac:dyDescent="0.2">
      <c r="AJ11548" s="23"/>
      <c r="HH11548"/>
      <c r="IW11548" s="36"/>
      <c r="JI11548"/>
      <c r="JJ11548"/>
      <c r="KX11548" s="23"/>
      <c r="KY11548" s="23"/>
    </row>
    <row r="11549" spans="36:311" x14ac:dyDescent="0.2">
      <c r="AJ11549" s="23"/>
      <c r="HH11549"/>
      <c r="IW11549" s="36"/>
      <c r="JI11549"/>
      <c r="JJ11549"/>
      <c r="KX11549" s="23"/>
      <c r="KY11549" s="23"/>
    </row>
    <row r="11550" spans="36:311" x14ac:dyDescent="0.2">
      <c r="AJ11550" s="23"/>
      <c r="HH11550"/>
      <c r="IW11550" s="36"/>
      <c r="JI11550"/>
      <c r="JJ11550"/>
      <c r="KX11550" s="23"/>
      <c r="KY11550" s="23"/>
    </row>
    <row r="11551" spans="36:311" x14ac:dyDescent="0.2">
      <c r="AJ11551" s="23"/>
      <c r="HH11551"/>
      <c r="IW11551" s="36"/>
      <c r="JI11551"/>
      <c r="JJ11551"/>
      <c r="KX11551" s="23"/>
      <c r="KY11551" s="23"/>
    </row>
    <row r="11552" spans="36:311" x14ac:dyDescent="0.2">
      <c r="AJ11552" s="23"/>
      <c r="HH11552"/>
      <c r="IW11552" s="36"/>
      <c r="JI11552"/>
      <c r="JJ11552"/>
      <c r="KX11552" s="23"/>
      <c r="KY11552" s="23"/>
    </row>
    <row r="11553" spans="36:311" x14ac:dyDescent="0.2">
      <c r="AJ11553" s="23"/>
      <c r="HH11553"/>
      <c r="IW11553" s="36"/>
      <c r="JI11553"/>
      <c r="JJ11553"/>
      <c r="KX11553" s="23"/>
      <c r="KY11553" s="23"/>
    </row>
    <row r="11554" spans="36:311" x14ac:dyDescent="0.2">
      <c r="AJ11554" s="23"/>
      <c r="HH11554"/>
      <c r="IW11554" s="36"/>
      <c r="JI11554"/>
      <c r="JJ11554"/>
      <c r="KX11554" s="23"/>
      <c r="KY11554" s="23"/>
    </row>
    <row r="11555" spans="36:311" x14ac:dyDescent="0.2">
      <c r="AJ11555" s="23"/>
      <c r="HH11555"/>
      <c r="IW11555" s="36"/>
      <c r="JI11555"/>
      <c r="JJ11555"/>
      <c r="KX11555" s="23"/>
      <c r="KY11555" s="23"/>
    </row>
    <row r="11556" spans="36:311" x14ac:dyDescent="0.2">
      <c r="AJ11556" s="23"/>
      <c r="HH11556"/>
      <c r="IW11556" s="36"/>
      <c r="JI11556"/>
      <c r="JJ11556"/>
      <c r="KX11556" s="23"/>
      <c r="KY11556" s="23"/>
    </row>
    <row r="11557" spans="36:311" x14ac:dyDescent="0.2">
      <c r="AJ11557" s="23"/>
      <c r="HH11557"/>
      <c r="IW11557" s="36"/>
      <c r="JI11557"/>
      <c r="JJ11557"/>
      <c r="KX11557" s="23"/>
      <c r="KY11557" s="23"/>
    </row>
    <row r="11558" spans="36:311" x14ac:dyDescent="0.2">
      <c r="AJ11558" s="23"/>
      <c r="HH11558"/>
      <c r="IW11558" s="36"/>
      <c r="JI11558"/>
      <c r="JJ11558"/>
      <c r="KX11558" s="23"/>
      <c r="KY11558" s="23"/>
    </row>
    <row r="11559" spans="36:311" x14ac:dyDescent="0.2">
      <c r="AJ11559" s="23"/>
      <c r="HH11559"/>
      <c r="IW11559" s="36"/>
      <c r="JI11559"/>
      <c r="JJ11559"/>
      <c r="KX11559" s="23"/>
      <c r="KY11559" s="23"/>
    </row>
    <row r="11560" spans="36:311" x14ac:dyDescent="0.2">
      <c r="AJ11560" s="23"/>
      <c r="HH11560"/>
      <c r="IW11560" s="36"/>
      <c r="JI11560"/>
      <c r="JJ11560"/>
      <c r="KX11560" s="23"/>
      <c r="KY11560" s="23"/>
    </row>
    <row r="11561" spans="36:311" x14ac:dyDescent="0.2">
      <c r="AJ11561" s="23"/>
      <c r="HH11561"/>
      <c r="IW11561" s="36"/>
      <c r="JI11561"/>
      <c r="JJ11561"/>
      <c r="KX11561" s="23"/>
      <c r="KY11561" s="23"/>
    </row>
    <row r="11562" spans="36:311" x14ac:dyDescent="0.2">
      <c r="AJ11562" s="23"/>
      <c r="HH11562"/>
      <c r="IW11562" s="36"/>
      <c r="JI11562"/>
      <c r="JJ11562"/>
      <c r="KX11562" s="23"/>
      <c r="KY11562" s="23"/>
    </row>
    <row r="11563" spans="36:311" x14ac:dyDescent="0.2">
      <c r="AJ11563" s="23"/>
      <c r="HH11563"/>
      <c r="IW11563" s="36"/>
      <c r="JI11563"/>
      <c r="JJ11563"/>
      <c r="KX11563" s="23"/>
      <c r="KY11563" s="23"/>
    </row>
    <row r="11564" spans="36:311" x14ac:dyDescent="0.2">
      <c r="AJ11564" s="23"/>
      <c r="HH11564"/>
      <c r="IW11564" s="36"/>
      <c r="JI11564"/>
      <c r="JJ11564"/>
      <c r="KX11564" s="23"/>
      <c r="KY11564" s="23"/>
    </row>
    <row r="11565" spans="36:311" x14ac:dyDescent="0.2">
      <c r="AJ11565" s="23"/>
      <c r="HH11565"/>
      <c r="IW11565" s="36"/>
      <c r="JI11565"/>
      <c r="JJ11565"/>
      <c r="KX11565" s="23"/>
      <c r="KY11565" s="23"/>
    </row>
    <row r="11566" spans="36:311" x14ac:dyDescent="0.2">
      <c r="AJ11566" s="23"/>
      <c r="HH11566"/>
      <c r="IW11566" s="36"/>
      <c r="JI11566"/>
      <c r="JJ11566"/>
      <c r="KX11566" s="23"/>
      <c r="KY11566" s="23"/>
    </row>
    <row r="11567" spans="36:311" x14ac:dyDescent="0.2">
      <c r="AJ11567" s="23"/>
      <c r="HH11567"/>
      <c r="IW11567" s="36"/>
      <c r="JI11567"/>
      <c r="JJ11567"/>
      <c r="KX11567" s="23"/>
      <c r="KY11567" s="23"/>
    </row>
    <row r="11568" spans="36:311" x14ac:dyDescent="0.2">
      <c r="AJ11568" s="23"/>
      <c r="HH11568"/>
      <c r="IW11568" s="36"/>
      <c r="JI11568"/>
      <c r="JJ11568"/>
      <c r="KX11568" s="23"/>
      <c r="KY11568" s="23"/>
    </row>
    <row r="11569" spans="36:311" x14ac:dyDescent="0.2">
      <c r="AJ11569" s="23"/>
      <c r="HH11569"/>
      <c r="IW11569" s="36"/>
      <c r="JI11569"/>
      <c r="JJ11569"/>
      <c r="KX11569" s="23"/>
      <c r="KY11569" s="23"/>
    </row>
    <row r="11570" spans="36:311" x14ac:dyDescent="0.2">
      <c r="AJ11570" s="23"/>
      <c r="HH11570"/>
      <c r="IW11570" s="36"/>
      <c r="JI11570"/>
      <c r="JJ11570"/>
      <c r="KX11570" s="23"/>
      <c r="KY11570" s="23"/>
    </row>
    <row r="11571" spans="36:311" x14ac:dyDescent="0.2">
      <c r="AJ11571" s="23"/>
      <c r="HH11571"/>
      <c r="IW11571" s="36"/>
      <c r="JI11571"/>
      <c r="JJ11571"/>
      <c r="KX11571" s="23"/>
      <c r="KY11571" s="23"/>
    </row>
    <row r="11572" spans="36:311" x14ac:dyDescent="0.2">
      <c r="AJ11572" s="23"/>
      <c r="HH11572"/>
      <c r="IW11572" s="36"/>
      <c r="JI11572"/>
      <c r="JJ11572"/>
      <c r="KX11572" s="23"/>
      <c r="KY11572" s="23"/>
    </row>
    <row r="11573" spans="36:311" x14ac:dyDescent="0.2">
      <c r="AJ11573" s="23"/>
      <c r="HH11573"/>
      <c r="IW11573" s="36"/>
      <c r="JI11573"/>
      <c r="JJ11573"/>
      <c r="KX11573" s="23"/>
      <c r="KY11573" s="23"/>
    </row>
    <row r="11574" spans="36:311" x14ac:dyDescent="0.2">
      <c r="AJ11574" s="23"/>
      <c r="HH11574"/>
      <c r="IW11574" s="36"/>
      <c r="JI11574"/>
      <c r="JJ11574"/>
      <c r="KX11574" s="23"/>
      <c r="KY11574" s="23"/>
    </row>
    <row r="11575" spans="36:311" x14ac:dyDescent="0.2">
      <c r="AJ11575" s="23"/>
      <c r="HH11575"/>
      <c r="IW11575" s="36"/>
      <c r="JI11575"/>
      <c r="JJ11575"/>
      <c r="KX11575" s="23"/>
      <c r="KY11575" s="23"/>
    </row>
    <row r="11576" spans="36:311" x14ac:dyDescent="0.2">
      <c r="AJ11576" s="23"/>
      <c r="HH11576"/>
      <c r="IW11576" s="36"/>
      <c r="JI11576"/>
      <c r="JJ11576"/>
      <c r="KX11576" s="23"/>
      <c r="KY11576" s="23"/>
    </row>
    <row r="11577" spans="36:311" x14ac:dyDescent="0.2">
      <c r="AJ11577" s="23"/>
      <c r="HH11577"/>
      <c r="IW11577" s="36"/>
      <c r="JI11577"/>
      <c r="JJ11577"/>
      <c r="KX11577" s="23"/>
      <c r="KY11577" s="23"/>
    </row>
    <row r="11578" spans="36:311" x14ac:dyDescent="0.2">
      <c r="AJ11578" s="23"/>
      <c r="HH11578"/>
      <c r="IW11578" s="36"/>
      <c r="JI11578"/>
      <c r="JJ11578"/>
      <c r="KX11578" s="23"/>
      <c r="KY11578" s="23"/>
    </row>
    <row r="11579" spans="36:311" x14ac:dyDescent="0.2">
      <c r="AJ11579" s="23"/>
      <c r="HH11579"/>
      <c r="IW11579" s="36"/>
      <c r="JI11579"/>
      <c r="JJ11579"/>
      <c r="KX11579" s="23"/>
      <c r="KY11579" s="23"/>
    </row>
    <row r="11580" spans="36:311" x14ac:dyDescent="0.2">
      <c r="AJ11580" s="23"/>
      <c r="HH11580"/>
      <c r="IW11580" s="36"/>
      <c r="JI11580"/>
      <c r="JJ11580"/>
      <c r="KX11580" s="23"/>
      <c r="KY11580" s="23"/>
    </row>
    <row r="11581" spans="36:311" x14ac:dyDescent="0.2">
      <c r="AJ11581" s="23"/>
      <c r="HH11581"/>
      <c r="IW11581" s="36"/>
      <c r="JI11581"/>
      <c r="JJ11581"/>
      <c r="KX11581" s="23"/>
      <c r="KY11581" s="23"/>
    </row>
    <row r="11582" spans="36:311" x14ac:dyDescent="0.2">
      <c r="AJ11582" s="23"/>
      <c r="HH11582"/>
      <c r="IW11582" s="36"/>
      <c r="JI11582"/>
      <c r="JJ11582"/>
      <c r="KX11582" s="23"/>
      <c r="KY11582" s="23"/>
    </row>
    <row r="11583" spans="36:311" x14ac:dyDescent="0.2">
      <c r="AJ11583" s="23"/>
      <c r="HH11583"/>
      <c r="IW11583" s="36"/>
      <c r="JI11583"/>
      <c r="JJ11583"/>
      <c r="KX11583" s="23"/>
      <c r="KY11583" s="23"/>
    </row>
    <row r="11584" spans="36:311" x14ac:dyDescent="0.2">
      <c r="AJ11584" s="23"/>
      <c r="HH11584"/>
      <c r="IW11584" s="36"/>
      <c r="JI11584"/>
      <c r="JJ11584"/>
      <c r="KX11584" s="23"/>
      <c r="KY11584" s="23"/>
    </row>
    <row r="11585" spans="36:311" x14ac:dyDescent="0.2">
      <c r="AJ11585" s="23"/>
      <c r="HH11585"/>
      <c r="IW11585" s="36"/>
      <c r="JI11585"/>
      <c r="JJ11585"/>
      <c r="KX11585" s="23"/>
      <c r="KY11585" s="23"/>
    </row>
    <row r="11586" spans="36:311" x14ac:dyDescent="0.2">
      <c r="AJ11586" s="23"/>
      <c r="HH11586"/>
      <c r="IW11586" s="36"/>
      <c r="JI11586"/>
      <c r="JJ11586"/>
      <c r="KX11586" s="23"/>
      <c r="KY11586" s="23"/>
    </row>
    <row r="11587" spans="36:311" x14ac:dyDescent="0.2">
      <c r="AJ11587" s="23"/>
      <c r="HH11587"/>
      <c r="IW11587" s="36"/>
      <c r="JI11587"/>
      <c r="JJ11587"/>
      <c r="KX11587" s="23"/>
      <c r="KY11587" s="23"/>
    </row>
    <row r="11588" spans="36:311" x14ac:dyDescent="0.2">
      <c r="AJ11588" s="23"/>
      <c r="HH11588"/>
      <c r="IW11588" s="36"/>
      <c r="JI11588"/>
      <c r="JJ11588"/>
      <c r="KX11588" s="23"/>
      <c r="KY11588" s="23"/>
    </row>
    <row r="11589" spans="36:311" x14ac:dyDescent="0.2">
      <c r="AJ11589" s="23"/>
      <c r="HH11589"/>
      <c r="IW11589" s="36"/>
      <c r="JI11589"/>
      <c r="JJ11589"/>
      <c r="KX11589" s="23"/>
      <c r="KY11589" s="23"/>
    </row>
    <row r="11590" spans="36:311" x14ac:dyDescent="0.2">
      <c r="AJ11590" s="23"/>
      <c r="HH11590"/>
      <c r="IW11590" s="36"/>
      <c r="JI11590"/>
      <c r="JJ11590"/>
      <c r="KX11590" s="23"/>
      <c r="KY11590" s="23"/>
    </row>
    <row r="11591" spans="36:311" x14ac:dyDescent="0.2">
      <c r="AJ11591" s="23"/>
      <c r="HH11591"/>
      <c r="IW11591" s="36"/>
      <c r="JI11591"/>
      <c r="JJ11591"/>
      <c r="KX11591" s="23"/>
      <c r="KY11591" s="23"/>
    </row>
    <row r="11592" spans="36:311" x14ac:dyDescent="0.2">
      <c r="AJ11592" s="23"/>
      <c r="HH11592"/>
      <c r="IW11592" s="36"/>
      <c r="JI11592"/>
      <c r="JJ11592"/>
      <c r="KX11592" s="23"/>
      <c r="KY11592" s="23"/>
    </row>
    <row r="11593" spans="36:311" x14ac:dyDescent="0.2">
      <c r="AJ11593" s="23"/>
      <c r="HH11593"/>
      <c r="IW11593" s="36"/>
      <c r="JI11593"/>
      <c r="JJ11593"/>
      <c r="KX11593" s="23"/>
      <c r="KY11593" s="23"/>
    </row>
    <row r="11594" spans="36:311" x14ac:dyDescent="0.2">
      <c r="AJ11594" s="23"/>
      <c r="HH11594"/>
      <c r="IW11594" s="36"/>
      <c r="JI11594"/>
      <c r="JJ11594"/>
      <c r="KX11594" s="23"/>
      <c r="KY11594" s="23"/>
    </row>
    <row r="11595" spans="36:311" x14ac:dyDescent="0.2">
      <c r="AJ11595" s="23"/>
      <c r="HH11595"/>
      <c r="IW11595" s="36"/>
      <c r="JI11595"/>
      <c r="JJ11595"/>
      <c r="KX11595" s="23"/>
      <c r="KY11595" s="23"/>
    </row>
    <row r="11596" spans="36:311" x14ac:dyDescent="0.2">
      <c r="AJ11596" s="23"/>
      <c r="HH11596"/>
      <c r="IW11596" s="36"/>
      <c r="JI11596"/>
      <c r="JJ11596"/>
      <c r="KX11596" s="23"/>
      <c r="KY11596" s="23"/>
    </row>
    <row r="11597" spans="36:311" x14ac:dyDescent="0.2">
      <c r="AJ11597" s="23"/>
      <c r="HH11597"/>
      <c r="IW11597" s="36"/>
      <c r="JI11597"/>
      <c r="JJ11597"/>
      <c r="KX11597" s="23"/>
      <c r="KY11597" s="23"/>
    </row>
    <row r="11598" spans="36:311" x14ac:dyDescent="0.2">
      <c r="AJ11598" s="23"/>
      <c r="HH11598"/>
      <c r="IW11598" s="36"/>
      <c r="JI11598"/>
      <c r="JJ11598"/>
      <c r="KX11598" s="23"/>
      <c r="KY11598" s="23"/>
    </row>
    <row r="11599" spans="36:311" x14ac:dyDescent="0.2">
      <c r="AJ11599" s="23"/>
      <c r="HH11599"/>
      <c r="IW11599" s="36"/>
      <c r="JI11599"/>
      <c r="JJ11599"/>
      <c r="KX11599" s="23"/>
      <c r="KY11599" s="23"/>
    </row>
    <row r="11600" spans="36:311" x14ac:dyDescent="0.2">
      <c r="AJ11600" s="23"/>
      <c r="HH11600"/>
      <c r="IW11600" s="36"/>
      <c r="JI11600"/>
      <c r="JJ11600"/>
      <c r="KX11600" s="23"/>
      <c r="KY11600" s="23"/>
    </row>
    <row r="11601" spans="36:311" x14ac:dyDescent="0.2">
      <c r="AJ11601" s="23"/>
      <c r="HH11601"/>
      <c r="IW11601" s="36"/>
      <c r="JI11601"/>
      <c r="JJ11601"/>
      <c r="KX11601" s="23"/>
      <c r="KY11601" s="23"/>
    </row>
    <row r="11602" spans="36:311" x14ac:dyDescent="0.2">
      <c r="AJ11602" s="23"/>
      <c r="HH11602"/>
      <c r="IW11602" s="36"/>
      <c r="JI11602"/>
      <c r="JJ11602"/>
      <c r="KX11602" s="23"/>
      <c r="KY11602" s="23"/>
    </row>
    <row r="11603" spans="36:311" x14ac:dyDescent="0.2">
      <c r="AJ11603" s="23"/>
      <c r="HH11603"/>
      <c r="IW11603" s="36"/>
      <c r="JI11603"/>
      <c r="JJ11603"/>
      <c r="KX11603" s="23"/>
      <c r="KY11603" s="23"/>
    </row>
    <row r="11604" spans="36:311" x14ac:dyDescent="0.2">
      <c r="AJ11604" s="23"/>
      <c r="HH11604"/>
      <c r="IW11604" s="36"/>
      <c r="JI11604"/>
      <c r="JJ11604"/>
      <c r="KX11604" s="23"/>
      <c r="KY11604" s="23"/>
    </row>
    <row r="11605" spans="36:311" x14ac:dyDescent="0.2">
      <c r="AJ11605" s="23"/>
      <c r="HH11605"/>
      <c r="IW11605" s="36"/>
      <c r="JI11605"/>
      <c r="JJ11605"/>
      <c r="KX11605" s="23"/>
      <c r="KY11605" s="23"/>
    </row>
    <row r="11606" spans="36:311" x14ac:dyDescent="0.2">
      <c r="AJ11606" s="23"/>
      <c r="HH11606"/>
      <c r="IW11606" s="36"/>
      <c r="JI11606"/>
      <c r="JJ11606"/>
      <c r="KX11606" s="23"/>
      <c r="KY11606" s="23"/>
    </row>
    <row r="11607" spans="36:311" x14ac:dyDescent="0.2">
      <c r="AJ11607" s="23"/>
      <c r="HH11607"/>
      <c r="IW11607" s="36"/>
      <c r="JI11607"/>
      <c r="JJ11607"/>
      <c r="KX11607" s="23"/>
      <c r="KY11607" s="23"/>
    </row>
    <row r="11608" spans="36:311" x14ac:dyDescent="0.2">
      <c r="AJ11608" s="23"/>
      <c r="HH11608"/>
      <c r="IW11608" s="36"/>
      <c r="JI11608"/>
      <c r="JJ11608"/>
      <c r="KX11608" s="23"/>
      <c r="KY11608" s="23"/>
    </row>
    <row r="11609" spans="36:311" x14ac:dyDescent="0.2">
      <c r="AJ11609" s="23"/>
      <c r="HH11609"/>
      <c r="IW11609" s="36"/>
      <c r="JI11609"/>
      <c r="JJ11609"/>
      <c r="KX11609" s="23"/>
      <c r="KY11609" s="23"/>
    </row>
    <row r="11610" spans="36:311" x14ac:dyDescent="0.2">
      <c r="AJ11610" s="23"/>
      <c r="HH11610"/>
      <c r="IW11610" s="36"/>
      <c r="JI11610"/>
      <c r="JJ11610"/>
      <c r="KX11610" s="23"/>
      <c r="KY11610" s="23"/>
    </row>
    <row r="11611" spans="36:311" x14ac:dyDescent="0.2">
      <c r="AJ11611" s="23"/>
      <c r="HH11611"/>
      <c r="IW11611" s="36"/>
      <c r="JI11611"/>
      <c r="JJ11611"/>
      <c r="KX11611" s="23"/>
      <c r="KY11611" s="23"/>
    </row>
    <row r="11612" spans="36:311" x14ac:dyDescent="0.2">
      <c r="AJ11612" s="23"/>
      <c r="HH11612"/>
      <c r="IW11612" s="36"/>
      <c r="JI11612"/>
      <c r="JJ11612"/>
      <c r="KX11612" s="23"/>
      <c r="KY11612" s="23"/>
    </row>
    <row r="11613" spans="36:311" x14ac:dyDescent="0.2">
      <c r="AJ11613" s="23"/>
      <c r="HH11613"/>
      <c r="IW11613" s="36"/>
      <c r="JI11613"/>
      <c r="JJ11613"/>
      <c r="KX11613" s="23"/>
      <c r="KY11613" s="23"/>
    </row>
    <row r="11614" spans="36:311" x14ac:dyDescent="0.2">
      <c r="AJ11614" s="23"/>
      <c r="HH11614"/>
      <c r="IW11614" s="36"/>
      <c r="JI11614"/>
      <c r="JJ11614"/>
      <c r="KX11614" s="23"/>
      <c r="KY11614" s="23"/>
    </row>
    <row r="11615" spans="36:311" x14ac:dyDescent="0.2">
      <c r="AJ11615" s="23"/>
      <c r="HH11615"/>
      <c r="IW11615" s="36"/>
      <c r="JI11615"/>
      <c r="JJ11615"/>
      <c r="KX11615" s="23"/>
      <c r="KY11615" s="23"/>
    </row>
    <row r="11616" spans="36:311" x14ac:dyDescent="0.2">
      <c r="AJ11616" s="23"/>
      <c r="HH11616"/>
      <c r="IW11616" s="36"/>
      <c r="JI11616"/>
      <c r="JJ11616"/>
      <c r="KX11616" s="23"/>
      <c r="KY11616" s="23"/>
    </row>
    <row r="11617" spans="36:311" x14ac:dyDescent="0.2">
      <c r="AJ11617" s="23"/>
      <c r="HH11617"/>
      <c r="IW11617" s="36"/>
      <c r="JI11617"/>
      <c r="JJ11617"/>
      <c r="KX11617" s="23"/>
      <c r="KY11617" s="23"/>
    </row>
    <row r="11618" spans="36:311" x14ac:dyDescent="0.2">
      <c r="AJ11618" s="23"/>
      <c r="HH11618"/>
      <c r="IW11618" s="36"/>
      <c r="JI11618"/>
      <c r="JJ11618"/>
      <c r="KX11618" s="23"/>
      <c r="KY11618" s="23"/>
    </row>
    <row r="11619" spans="36:311" x14ac:dyDescent="0.2">
      <c r="AJ11619" s="23"/>
      <c r="HH11619"/>
      <c r="IW11619" s="36"/>
      <c r="JI11619"/>
      <c r="JJ11619"/>
      <c r="KX11619" s="23"/>
      <c r="KY11619" s="23"/>
    </row>
    <row r="11620" spans="36:311" x14ac:dyDescent="0.2">
      <c r="AJ11620" s="23"/>
      <c r="HH11620"/>
      <c r="IW11620" s="36"/>
      <c r="JI11620"/>
      <c r="JJ11620"/>
      <c r="KX11620" s="23"/>
      <c r="KY11620" s="23"/>
    </row>
    <row r="11621" spans="36:311" x14ac:dyDescent="0.2">
      <c r="AJ11621" s="23"/>
      <c r="HH11621"/>
      <c r="IW11621" s="36"/>
      <c r="JI11621"/>
      <c r="JJ11621"/>
      <c r="KX11621" s="23"/>
      <c r="KY11621" s="23"/>
    </row>
    <row r="11622" spans="36:311" x14ac:dyDescent="0.2">
      <c r="AJ11622" s="23"/>
      <c r="HH11622"/>
      <c r="IW11622" s="36"/>
      <c r="JI11622"/>
      <c r="JJ11622"/>
      <c r="KX11622" s="23"/>
      <c r="KY11622" s="23"/>
    </row>
    <row r="11623" spans="36:311" x14ac:dyDescent="0.2">
      <c r="AJ11623" s="23"/>
      <c r="HH11623"/>
      <c r="IW11623" s="36"/>
      <c r="JI11623"/>
      <c r="JJ11623"/>
      <c r="KX11623" s="23"/>
      <c r="KY11623" s="23"/>
    </row>
    <row r="11624" spans="36:311" x14ac:dyDescent="0.2">
      <c r="AJ11624" s="23"/>
      <c r="HH11624"/>
      <c r="IW11624" s="36"/>
      <c r="JI11624"/>
      <c r="JJ11624"/>
      <c r="KX11624" s="23"/>
      <c r="KY11624" s="23"/>
    </row>
    <row r="11625" spans="36:311" x14ac:dyDescent="0.2">
      <c r="AJ11625" s="23"/>
      <c r="HH11625"/>
      <c r="IW11625" s="36"/>
      <c r="JI11625"/>
      <c r="JJ11625"/>
      <c r="KX11625" s="23"/>
      <c r="KY11625" s="23"/>
    </row>
    <row r="11626" spans="36:311" x14ac:dyDescent="0.2">
      <c r="AJ11626" s="23"/>
      <c r="HH11626"/>
      <c r="IW11626" s="36"/>
      <c r="JI11626"/>
      <c r="JJ11626"/>
      <c r="KX11626" s="23"/>
      <c r="KY11626" s="23"/>
    </row>
    <row r="11627" spans="36:311" x14ac:dyDescent="0.2">
      <c r="AJ11627" s="23"/>
      <c r="HH11627"/>
      <c r="IW11627" s="36"/>
      <c r="JI11627"/>
      <c r="JJ11627"/>
      <c r="KX11627" s="23"/>
      <c r="KY11627" s="23"/>
    </row>
    <row r="11628" spans="36:311" x14ac:dyDescent="0.2">
      <c r="AJ11628" s="23"/>
      <c r="HH11628"/>
      <c r="IW11628" s="36"/>
      <c r="JI11628"/>
      <c r="JJ11628"/>
      <c r="KX11628" s="23"/>
      <c r="KY11628" s="23"/>
    </row>
    <row r="11629" spans="36:311" x14ac:dyDescent="0.2">
      <c r="AJ11629" s="23"/>
      <c r="HH11629"/>
      <c r="IW11629" s="36"/>
      <c r="JI11629"/>
      <c r="JJ11629"/>
      <c r="KX11629" s="23"/>
      <c r="KY11629" s="23"/>
    </row>
    <row r="11630" spans="36:311" x14ac:dyDescent="0.2">
      <c r="AJ11630" s="23"/>
      <c r="HH11630"/>
      <c r="IW11630" s="36"/>
      <c r="JI11630"/>
      <c r="JJ11630"/>
      <c r="KX11630" s="23"/>
      <c r="KY11630" s="23"/>
    </row>
    <row r="11631" spans="36:311" x14ac:dyDescent="0.2">
      <c r="AJ11631" s="23"/>
      <c r="HH11631"/>
      <c r="IW11631" s="36"/>
      <c r="JI11631"/>
      <c r="JJ11631"/>
      <c r="KX11631" s="23"/>
      <c r="KY11631" s="23"/>
    </row>
    <row r="11632" spans="36:311" x14ac:dyDescent="0.2">
      <c r="AJ11632" s="23"/>
      <c r="HH11632"/>
      <c r="IW11632" s="36"/>
      <c r="JI11632"/>
      <c r="JJ11632"/>
      <c r="KX11632" s="23"/>
      <c r="KY11632" s="23"/>
    </row>
    <row r="11633" spans="36:311" x14ac:dyDescent="0.2">
      <c r="AJ11633" s="23"/>
      <c r="HH11633"/>
      <c r="IW11633" s="36"/>
      <c r="JI11633"/>
      <c r="JJ11633"/>
      <c r="KX11633" s="23"/>
      <c r="KY11633" s="23"/>
    </row>
    <row r="11634" spans="36:311" x14ac:dyDescent="0.2">
      <c r="AJ11634" s="23"/>
      <c r="HH11634"/>
      <c r="IW11634" s="36"/>
      <c r="JI11634"/>
      <c r="JJ11634"/>
      <c r="KX11634" s="23"/>
      <c r="KY11634" s="23"/>
    </row>
    <row r="11635" spans="36:311" x14ac:dyDescent="0.2">
      <c r="AJ11635" s="23"/>
      <c r="HH11635"/>
      <c r="IW11635" s="36"/>
      <c r="JI11635"/>
      <c r="JJ11635"/>
      <c r="KX11635" s="23"/>
      <c r="KY11635" s="23"/>
    </row>
    <row r="11636" spans="36:311" x14ac:dyDescent="0.2">
      <c r="AJ11636" s="23"/>
      <c r="HH11636"/>
      <c r="IW11636" s="36"/>
      <c r="JI11636"/>
      <c r="JJ11636"/>
      <c r="KX11636" s="23"/>
      <c r="KY11636" s="23"/>
    </row>
    <row r="11637" spans="36:311" x14ac:dyDescent="0.2">
      <c r="AJ11637" s="23"/>
      <c r="HH11637"/>
      <c r="IW11637" s="36"/>
      <c r="JI11637"/>
      <c r="JJ11637"/>
      <c r="KX11637" s="23"/>
      <c r="KY11637" s="23"/>
    </row>
    <row r="11638" spans="36:311" x14ac:dyDescent="0.2">
      <c r="AJ11638" s="23"/>
      <c r="HH11638"/>
      <c r="IW11638" s="36"/>
      <c r="JI11638"/>
      <c r="JJ11638"/>
      <c r="KX11638" s="23"/>
      <c r="KY11638" s="23"/>
    </row>
    <row r="11639" spans="36:311" x14ac:dyDescent="0.2">
      <c r="AJ11639" s="23"/>
      <c r="HH11639"/>
      <c r="IW11639" s="36"/>
      <c r="JI11639"/>
      <c r="JJ11639"/>
      <c r="KX11639" s="23"/>
      <c r="KY11639" s="23"/>
    </row>
    <row r="11640" spans="36:311" x14ac:dyDescent="0.2">
      <c r="AJ11640" s="23"/>
      <c r="HH11640"/>
      <c r="IW11640" s="36"/>
      <c r="JI11640"/>
      <c r="JJ11640"/>
      <c r="KX11640" s="23"/>
      <c r="KY11640" s="23"/>
    </row>
    <row r="11641" spans="36:311" x14ac:dyDescent="0.2">
      <c r="AJ11641" s="23"/>
      <c r="HH11641"/>
      <c r="IW11641" s="36"/>
      <c r="JI11641"/>
      <c r="JJ11641"/>
      <c r="KX11641" s="23"/>
      <c r="KY11641" s="23"/>
    </row>
    <row r="11642" spans="36:311" x14ac:dyDescent="0.2">
      <c r="AJ11642" s="23"/>
      <c r="HH11642"/>
      <c r="IW11642" s="36"/>
      <c r="JI11642"/>
      <c r="JJ11642"/>
      <c r="KX11642" s="23"/>
      <c r="KY11642" s="23"/>
    </row>
    <row r="11643" spans="36:311" x14ac:dyDescent="0.2">
      <c r="AJ11643" s="23"/>
      <c r="HH11643"/>
      <c r="IW11643" s="36"/>
      <c r="JI11643"/>
      <c r="JJ11643"/>
      <c r="KX11643" s="23"/>
      <c r="KY11643" s="23"/>
    </row>
    <row r="11644" spans="36:311" x14ac:dyDescent="0.2">
      <c r="AJ11644" s="23"/>
      <c r="HH11644"/>
      <c r="IW11644" s="36"/>
      <c r="JI11644"/>
      <c r="JJ11644"/>
      <c r="KX11644" s="23"/>
      <c r="KY11644" s="23"/>
    </row>
    <row r="11645" spans="36:311" x14ac:dyDescent="0.2">
      <c r="AJ11645" s="23"/>
      <c r="HH11645"/>
      <c r="IW11645" s="36"/>
      <c r="JI11645"/>
      <c r="JJ11645"/>
      <c r="KX11645" s="23"/>
      <c r="KY11645" s="23"/>
    </row>
    <row r="11646" spans="36:311" x14ac:dyDescent="0.2">
      <c r="AJ11646" s="23"/>
      <c r="HH11646"/>
      <c r="IW11646" s="36"/>
      <c r="JI11646"/>
      <c r="JJ11646"/>
      <c r="KX11646" s="23"/>
      <c r="KY11646" s="23"/>
    </row>
    <row r="11647" spans="36:311" x14ac:dyDescent="0.2">
      <c r="AJ11647" s="23"/>
      <c r="HH11647"/>
      <c r="IW11647" s="36"/>
      <c r="JI11647"/>
      <c r="JJ11647"/>
      <c r="KX11647" s="23"/>
      <c r="KY11647" s="23"/>
    </row>
    <row r="11648" spans="36:311" x14ac:dyDescent="0.2">
      <c r="AJ11648" s="23"/>
      <c r="HH11648"/>
      <c r="IW11648" s="36"/>
      <c r="JI11648"/>
      <c r="JJ11648"/>
      <c r="KX11648" s="23"/>
      <c r="KY11648" s="23"/>
    </row>
    <row r="11649" spans="36:311" x14ac:dyDescent="0.2">
      <c r="AJ11649" s="23"/>
      <c r="HH11649"/>
      <c r="IW11649" s="36"/>
      <c r="JI11649"/>
      <c r="JJ11649"/>
      <c r="KX11649" s="23"/>
      <c r="KY11649" s="23"/>
    </row>
    <row r="11650" spans="36:311" x14ac:dyDescent="0.2">
      <c r="AJ11650" s="23"/>
      <c r="HH11650"/>
      <c r="IW11650" s="36"/>
      <c r="JI11650"/>
      <c r="JJ11650"/>
      <c r="KX11650" s="23"/>
      <c r="KY11650" s="23"/>
    </row>
    <row r="11651" spans="36:311" x14ac:dyDescent="0.2">
      <c r="AJ11651" s="23"/>
      <c r="HH11651"/>
      <c r="IW11651" s="36"/>
      <c r="JI11651"/>
      <c r="JJ11651"/>
      <c r="KX11651" s="23"/>
      <c r="KY11651" s="23"/>
    </row>
    <row r="11652" spans="36:311" x14ac:dyDescent="0.2">
      <c r="AJ11652" s="23"/>
      <c r="HH11652"/>
      <c r="IW11652" s="36"/>
      <c r="JI11652"/>
      <c r="JJ11652"/>
      <c r="KX11652" s="23"/>
      <c r="KY11652" s="23"/>
    </row>
    <row r="11653" spans="36:311" x14ac:dyDescent="0.2">
      <c r="AJ11653" s="23"/>
      <c r="HH11653"/>
      <c r="IW11653" s="36"/>
      <c r="JI11653"/>
      <c r="JJ11653"/>
      <c r="KX11653" s="23"/>
      <c r="KY11653" s="23"/>
    </row>
    <row r="11654" spans="36:311" x14ac:dyDescent="0.2">
      <c r="AJ11654" s="23"/>
      <c r="HH11654"/>
      <c r="IW11654" s="36"/>
      <c r="JI11654"/>
      <c r="JJ11654"/>
      <c r="KX11654" s="23"/>
      <c r="KY11654" s="23"/>
    </row>
    <row r="11655" spans="36:311" x14ac:dyDescent="0.2">
      <c r="AJ11655" s="23"/>
      <c r="HH11655"/>
      <c r="IW11655" s="36"/>
      <c r="JI11655"/>
      <c r="JJ11655"/>
      <c r="KX11655" s="23"/>
      <c r="KY11655" s="23"/>
    </row>
    <row r="11656" spans="36:311" x14ac:dyDescent="0.2">
      <c r="AJ11656" s="23"/>
      <c r="HH11656"/>
      <c r="IW11656" s="36"/>
      <c r="JI11656"/>
      <c r="JJ11656"/>
      <c r="KX11656" s="23"/>
      <c r="KY11656" s="23"/>
    </row>
    <row r="11657" spans="36:311" x14ac:dyDescent="0.2">
      <c r="AJ11657" s="23"/>
      <c r="HH11657"/>
      <c r="IW11657" s="36"/>
      <c r="JI11657"/>
      <c r="JJ11657"/>
      <c r="KX11657" s="23"/>
      <c r="KY11657" s="23"/>
    </row>
    <row r="11658" spans="36:311" x14ac:dyDescent="0.2">
      <c r="AJ11658" s="23"/>
      <c r="HH11658"/>
      <c r="IW11658" s="36"/>
      <c r="JI11658"/>
      <c r="JJ11658"/>
      <c r="KX11658" s="23"/>
      <c r="KY11658" s="23"/>
    </row>
    <row r="11659" spans="36:311" x14ac:dyDescent="0.2">
      <c r="AJ11659" s="23"/>
      <c r="HH11659"/>
      <c r="IW11659" s="36"/>
      <c r="JI11659"/>
      <c r="JJ11659"/>
      <c r="KX11659" s="23"/>
      <c r="KY11659" s="23"/>
    </row>
    <row r="11660" spans="36:311" x14ac:dyDescent="0.2">
      <c r="AJ11660" s="23"/>
      <c r="HH11660"/>
      <c r="IW11660" s="36"/>
      <c r="JI11660"/>
      <c r="JJ11660"/>
      <c r="KX11660" s="23"/>
      <c r="KY11660" s="23"/>
    </row>
    <row r="11661" spans="36:311" x14ac:dyDescent="0.2">
      <c r="AJ11661" s="23"/>
      <c r="HH11661"/>
      <c r="IW11661" s="36"/>
      <c r="JI11661"/>
      <c r="JJ11661"/>
      <c r="KX11661" s="23"/>
      <c r="KY11661" s="23"/>
    </row>
    <row r="11662" spans="36:311" x14ac:dyDescent="0.2">
      <c r="AJ11662" s="23"/>
      <c r="HH11662"/>
      <c r="IW11662" s="36"/>
      <c r="JI11662"/>
      <c r="JJ11662"/>
      <c r="KX11662" s="23"/>
      <c r="KY11662" s="23"/>
    </row>
    <row r="11663" spans="36:311" x14ac:dyDescent="0.2">
      <c r="AJ11663" s="23"/>
      <c r="HH11663"/>
      <c r="IW11663" s="36"/>
      <c r="JI11663"/>
      <c r="JJ11663"/>
      <c r="KX11663" s="23"/>
      <c r="KY11663" s="23"/>
    </row>
    <row r="11664" spans="36:311" x14ac:dyDescent="0.2">
      <c r="AJ11664" s="23"/>
      <c r="HH11664"/>
      <c r="IW11664" s="36"/>
      <c r="JI11664"/>
      <c r="JJ11664"/>
      <c r="KX11664" s="23"/>
      <c r="KY11664" s="23"/>
    </row>
    <row r="11665" spans="36:311" x14ac:dyDescent="0.2">
      <c r="AJ11665" s="23"/>
      <c r="HH11665"/>
      <c r="IW11665" s="36"/>
      <c r="JI11665"/>
      <c r="JJ11665"/>
      <c r="KX11665" s="23"/>
      <c r="KY11665" s="23"/>
    </row>
    <row r="11666" spans="36:311" x14ac:dyDescent="0.2">
      <c r="AJ11666" s="23"/>
      <c r="HH11666"/>
      <c r="IW11666" s="36"/>
      <c r="JI11666"/>
      <c r="JJ11666"/>
      <c r="KX11666" s="23"/>
      <c r="KY11666" s="23"/>
    </row>
    <row r="11667" spans="36:311" x14ac:dyDescent="0.2">
      <c r="AJ11667" s="23"/>
      <c r="HH11667"/>
      <c r="IW11667" s="36"/>
      <c r="JI11667"/>
      <c r="JJ11667"/>
      <c r="KX11667" s="23"/>
      <c r="KY11667" s="23"/>
    </row>
    <row r="11668" spans="36:311" x14ac:dyDescent="0.2">
      <c r="AJ11668" s="23"/>
      <c r="HH11668"/>
      <c r="IW11668" s="36"/>
      <c r="JI11668"/>
      <c r="JJ11668"/>
      <c r="KX11668" s="23"/>
      <c r="KY11668" s="23"/>
    </row>
    <row r="11669" spans="36:311" x14ac:dyDescent="0.2">
      <c r="AJ11669" s="23"/>
      <c r="HH11669"/>
      <c r="IW11669" s="36"/>
      <c r="JI11669"/>
      <c r="JJ11669"/>
      <c r="KX11669" s="23"/>
      <c r="KY11669" s="23"/>
    </row>
    <row r="11670" spans="36:311" x14ac:dyDescent="0.2">
      <c r="AJ11670" s="23"/>
      <c r="HH11670"/>
      <c r="IW11670" s="36"/>
      <c r="JI11670"/>
      <c r="JJ11670"/>
      <c r="KX11670" s="23"/>
      <c r="KY11670" s="23"/>
    </row>
    <row r="11671" spans="36:311" x14ac:dyDescent="0.2">
      <c r="AJ11671" s="23"/>
      <c r="HH11671"/>
      <c r="IW11671" s="36"/>
      <c r="JI11671"/>
      <c r="JJ11671"/>
      <c r="KX11671" s="23"/>
      <c r="KY11671" s="23"/>
    </row>
    <row r="11672" spans="36:311" x14ac:dyDescent="0.2">
      <c r="AJ11672" s="23"/>
      <c r="HH11672"/>
      <c r="IW11672" s="36"/>
      <c r="JI11672"/>
      <c r="JJ11672"/>
      <c r="KX11672" s="23"/>
      <c r="KY11672" s="23"/>
    </row>
    <row r="11673" spans="36:311" x14ac:dyDescent="0.2">
      <c r="AJ11673" s="23"/>
      <c r="HH11673"/>
      <c r="IW11673" s="36"/>
      <c r="JI11673"/>
      <c r="JJ11673"/>
      <c r="KX11673" s="23"/>
      <c r="KY11673" s="23"/>
    </row>
    <row r="11674" spans="36:311" x14ac:dyDescent="0.2">
      <c r="AJ11674" s="23"/>
      <c r="HH11674"/>
      <c r="IW11674" s="36"/>
      <c r="JI11674"/>
      <c r="JJ11674"/>
      <c r="KX11674" s="23"/>
      <c r="KY11674" s="23"/>
    </row>
    <row r="11675" spans="36:311" x14ac:dyDescent="0.2">
      <c r="AJ11675" s="23"/>
      <c r="HH11675"/>
      <c r="IW11675" s="36"/>
      <c r="JI11675"/>
      <c r="JJ11675"/>
      <c r="KX11675" s="23"/>
      <c r="KY11675" s="23"/>
    </row>
    <row r="11676" spans="36:311" x14ac:dyDescent="0.2">
      <c r="AJ11676" s="23"/>
      <c r="HH11676"/>
      <c r="IW11676" s="36"/>
      <c r="JI11676"/>
      <c r="JJ11676"/>
      <c r="KX11676" s="23"/>
      <c r="KY11676" s="23"/>
    </row>
    <row r="11677" spans="36:311" x14ac:dyDescent="0.2">
      <c r="AJ11677" s="23"/>
      <c r="HH11677"/>
      <c r="IW11677" s="36"/>
      <c r="JI11677"/>
      <c r="JJ11677"/>
      <c r="KX11677" s="23"/>
      <c r="KY11677" s="23"/>
    </row>
    <row r="11678" spans="36:311" x14ac:dyDescent="0.2">
      <c r="AJ11678" s="23"/>
      <c r="HH11678"/>
      <c r="IW11678" s="36"/>
      <c r="JI11678"/>
      <c r="JJ11678"/>
      <c r="KX11678" s="23"/>
      <c r="KY11678" s="23"/>
    </row>
    <row r="11679" spans="36:311" x14ac:dyDescent="0.2">
      <c r="AJ11679" s="23"/>
      <c r="HH11679"/>
      <c r="IW11679" s="36"/>
      <c r="JI11679"/>
      <c r="JJ11679"/>
      <c r="KX11679" s="23"/>
      <c r="KY11679" s="23"/>
    </row>
    <row r="11680" spans="36:311" x14ac:dyDescent="0.2">
      <c r="AJ11680" s="23"/>
      <c r="HH11680"/>
      <c r="IW11680" s="36"/>
      <c r="JI11680"/>
      <c r="JJ11680"/>
      <c r="KX11680" s="23"/>
      <c r="KY11680" s="23"/>
    </row>
    <row r="11681" spans="36:311" x14ac:dyDescent="0.2">
      <c r="AJ11681" s="23"/>
      <c r="HH11681"/>
      <c r="IW11681" s="36"/>
      <c r="JI11681"/>
      <c r="JJ11681"/>
      <c r="KX11681" s="23"/>
      <c r="KY11681" s="23"/>
    </row>
    <row r="11682" spans="36:311" x14ac:dyDescent="0.2">
      <c r="AJ11682" s="23"/>
      <c r="HH11682"/>
      <c r="IW11682" s="36"/>
      <c r="JI11682"/>
      <c r="JJ11682"/>
      <c r="KX11682" s="23"/>
      <c r="KY11682" s="23"/>
    </row>
    <row r="11683" spans="36:311" x14ac:dyDescent="0.2">
      <c r="AJ11683" s="23"/>
      <c r="HH11683"/>
      <c r="IW11683" s="36"/>
      <c r="JI11683"/>
      <c r="JJ11683"/>
      <c r="KX11683" s="23"/>
      <c r="KY11683" s="23"/>
    </row>
    <row r="11684" spans="36:311" x14ac:dyDescent="0.2">
      <c r="AJ11684" s="23"/>
      <c r="HH11684"/>
      <c r="IW11684" s="36"/>
      <c r="JI11684"/>
      <c r="JJ11684"/>
      <c r="KX11684" s="23"/>
      <c r="KY11684" s="23"/>
    </row>
    <row r="11685" spans="36:311" x14ac:dyDescent="0.2">
      <c r="AJ11685" s="23"/>
      <c r="HH11685"/>
      <c r="IW11685" s="36"/>
      <c r="JI11685"/>
      <c r="JJ11685"/>
      <c r="KX11685" s="23"/>
      <c r="KY11685" s="23"/>
    </row>
    <row r="11686" spans="36:311" x14ac:dyDescent="0.2">
      <c r="AJ11686" s="23"/>
      <c r="HH11686"/>
      <c r="IW11686" s="36"/>
      <c r="JI11686"/>
      <c r="JJ11686"/>
      <c r="KX11686" s="23"/>
      <c r="KY11686" s="23"/>
    </row>
    <row r="11687" spans="36:311" x14ac:dyDescent="0.2">
      <c r="AJ11687" s="23"/>
      <c r="HH11687"/>
      <c r="IW11687" s="36"/>
      <c r="JI11687"/>
      <c r="JJ11687"/>
      <c r="KX11687" s="23"/>
      <c r="KY11687" s="23"/>
    </row>
    <row r="11688" spans="36:311" x14ac:dyDescent="0.2">
      <c r="AJ11688" s="23"/>
      <c r="HH11688"/>
      <c r="IW11688" s="36"/>
      <c r="JI11688"/>
      <c r="JJ11688"/>
      <c r="KX11688" s="23"/>
      <c r="KY11688" s="23"/>
    </row>
    <row r="11689" spans="36:311" x14ac:dyDescent="0.2">
      <c r="AJ11689" s="23"/>
      <c r="HH11689"/>
      <c r="IW11689" s="36"/>
      <c r="JI11689"/>
      <c r="JJ11689"/>
      <c r="KX11689" s="23"/>
      <c r="KY11689" s="23"/>
    </row>
    <row r="11690" spans="36:311" x14ac:dyDescent="0.2">
      <c r="AJ11690" s="23"/>
      <c r="HH11690"/>
      <c r="IW11690" s="36"/>
      <c r="JI11690"/>
      <c r="JJ11690"/>
      <c r="KX11690" s="23"/>
      <c r="KY11690" s="23"/>
    </row>
    <row r="11691" spans="36:311" x14ac:dyDescent="0.2">
      <c r="AJ11691" s="23"/>
      <c r="HH11691"/>
      <c r="IW11691" s="36"/>
      <c r="JI11691"/>
      <c r="JJ11691"/>
      <c r="KX11691" s="23"/>
      <c r="KY11691" s="23"/>
    </row>
    <row r="11692" spans="36:311" x14ac:dyDescent="0.2">
      <c r="AJ11692" s="23"/>
      <c r="HH11692"/>
      <c r="IW11692" s="36"/>
      <c r="JI11692"/>
      <c r="JJ11692"/>
      <c r="KX11692" s="23"/>
      <c r="KY11692" s="23"/>
    </row>
    <row r="11693" spans="36:311" x14ac:dyDescent="0.2">
      <c r="AJ11693" s="23"/>
      <c r="HH11693"/>
      <c r="IW11693" s="36"/>
      <c r="JI11693"/>
      <c r="JJ11693"/>
      <c r="KX11693" s="23"/>
      <c r="KY11693" s="23"/>
    </row>
    <row r="11694" spans="36:311" x14ac:dyDescent="0.2">
      <c r="AJ11694" s="23"/>
      <c r="HH11694"/>
      <c r="IW11694" s="36"/>
      <c r="JI11694"/>
      <c r="JJ11694"/>
      <c r="KX11694" s="23"/>
      <c r="KY11694" s="23"/>
    </row>
    <row r="11695" spans="36:311" x14ac:dyDescent="0.2">
      <c r="AJ11695" s="23"/>
      <c r="HH11695"/>
      <c r="IW11695" s="36"/>
      <c r="JI11695"/>
      <c r="JJ11695"/>
      <c r="KX11695" s="23"/>
      <c r="KY11695" s="23"/>
    </row>
    <row r="11696" spans="36:311" x14ac:dyDescent="0.2">
      <c r="AJ11696" s="23"/>
      <c r="HH11696"/>
      <c r="IW11696" s="36"/>
      <c r="JI11696"/>
      <c r="JJ11696"/>
      <c r="KX11696" s="23"/>
      <c r="KY11696" s="23"/>
    </row>
    <row r="11697" spans="36:311" x14ac:dyDescent="0.2">
      <c r="AJ11697" s="23"/>
      <c r="HH11697"/>
      <c r="IW11697" s="36"/>
      <c r="JI11697"/>
      <c r="JJ11697"/>
      <c r="KX11697" s="23"/>
      <c r="KY11697" s="23"/>
    </row>
    <row r="11698" spans="36:311" x14ac:dyDescent="0.2">
      <c r="AJ11698" s="23"/>
      <c r="HH11698"/>
      <c r="IW11698" s="36"/>
      <c r="JI11698"/>
      <c r="JJ11698"/>
      <c r="KX11698" s="23"/>
      <c r="KY11698" s="23"/>
    </row>
    <row r="11699" spans="36:311" x14ac:dyDescent="0.2">
      <c r="AJ11699" s="23"/>
      <c r="HH11699"/>
      <c r="IW11699" s="36"/>
      <c r="JI11699"/>
      <c r="JJ11699"/>
      <c r="KX11699" s="23"/>
      <c r="KY11699" s="23"/>
    </row>
    <row r="11700" spans="36:311" x14ac:dyDescent="0.2">
      <c r="AJ11700" s="23"/>
      <c r="HH11700"/>
      <c r="IW11700" s="36"/>
      <c r="JI11700"/>
      <c r="JJ11700"/>
      <c r="KX11700" s="23"/>
      <c r="KY11700" s="23"/>
    </row>
    <row r="11701" spans="36:311" x14ac:dyDescent="0.2">
      <c r="AJ11701" s="23"/>
      <c r="HH11701"/>
      <c r="IW11701" s="36"/>
      <c r="JI11701"/>
      <c r="JJ11701"/>
      <c r="KX11701" s="23"/>
      <c r="KY11701" s="23"/>
    </row>
    <row r="11702" spans="36:311" x14ac:dyDescent="0.2">
      <c r="AJ11702" s="23"/>
      <c r="HH11702"/>
      <c r="IW11702" s="36"/>
      <c r="JI11702"/>
      <c r="JJ11702"/>
      <c r="KX11702" s="23"/>
      <c r="KY11702" s="23"/>
    </row>
    <row r="11703" spans="36:311" x14ac:dyDescent="0.2">
      <c r="AJ11703" s="23"/>
      <c r="HH11703"/>
      <c r="IW11703" s="36"/>
      <c r="JI11703"/>
      <c r="JJ11703"/>
      <c r="KX11703" s="23"/>
      <c r="KY11703" s="23"/>
    </row>
    <row r="11704" spans="36:311" x14ac:dyDescent="0.2">
      <c r="AJ11704" s="23"/>
      <c r="HH11704"/>
      <c r="IW11704" s="36"/>
      <c r="JI11704"/>
      <c r="JJ11704"/>
      <c r="KX11704" s="23"/>
      <c r="KY11704" s="23"/>
    </row>
    <row r="11705" spans="36:311" x14ac:dyDescent="0.2">
      <c r="AJ11705" s="23"/>
      <c r="HH11705"/>
      <c r="IW11705" s="36"/>
      <c r="JI11705"/>
      <c r="JJ11705"/>
      <c r="KX11705" s="23"/>
      <c r="KY11705" s="23"/>
    </row>
    <row r="11706" spans="36:311" x14ac:dyDescent="0.2">
      <c r="AJ11706" s="23"/>
      <c r="HH11706"/>
      <c r="IW11706" s="36"/>
      <c r="JI11706"/>
      <c r="JJ11706"/>
      <c r="KX11706" s="23"/>
      <c r="KY11706" s="23"/>
    </row>
    <row r="11707" spans="36:311" x14ac:dyDescent="0.2">
      <c r="AJ11707" s="23"/>
      <c r="HH11707"/>
      <c r="IW11707" s="36"/>
      <c r="JI11707"/>
      <c r="JJ11707"/>
      <c r="KX11707" s="23"/>
      <c r="KY11707" s="23"/>
    </row>
    <row r="11708" spans="36:311" x14ac:dyDescent="0.2">
      <c r="AJ11708" s="23"/>
      <c r="HH11708"/>
      <c r="IW11708" s="36"/>
      <c r="JI11708"/>
      <c r="JJ11708"/>
      <c r="KX11708" s="23"/>
      <c r="KY11708" s="23"/>
    </row>
    <row r="11709" spans="36:311" x14ac:dyDescent="0.2">
      <c r="AJ11709" s="23"/>
      <c r="HH11709"/>
      <c r="IW11709" s="36"/>
      <c r="JI11709"/>
      <c r="JJ11709"/>
      <c r="KX11709" s="23"/>
      <c r="KY11709" s="23"/>
    </row>
    <row r="11710" spans="36:311" x14ac:dyDescent="0.2">
      <c r="AJ11710" s="23"/>
      <c r="HH11710"/>
      <c r="IW11710" s="36"/>
      <c r="JI11710"/>
      <c r="JJ11710"/>
      <c r="KX11710" s="23"/>
      <c r="KY11710" s="23"/>
    </row>
    <row r="11711" spans="36:311" x14ac:dyDescent="0.2">
      <c r="AJ11711" s="23"/>
      <c r="HH11711"/>
      <c r="IW11711" s="36"/>
      <c r="JI11711"/>
      <c r="JJ11711"/>
      <c r="KX11711" s="23"/>
      <c r="KY11711" s="23"/>
    </row>
    <row r="11712" spans="36:311" x14ac:dyDescent="0.2">
      <c r="AJ11712" s="23"/>
      <c r="HH11712"/>
      <c r="IW11712" s="36"/>
      <c r="JI11712"/>
      <c r="JJ11712"/>
      <c r="KX11712" s="23"/>
      <c r="KY11712" s="23"/>
    </row>
    <row r="11713" spans="36:311" x14ac:dyDescent="0.2">
      <c r="AJ11713" s="23"/>
      <c r="HH11713"/>
      <c r="IW11713" s="36"/>
      <c r="JI11713"/>
      <c r="JJ11713"/>
      <c r="KX11713" s="23"/>
      <c r="KY11713" s="23"/>
    </row>
    <row r="11714" spans="36:311" x14ac:dyDescent="0.2">
      <c r="AJ11714" s="23"/>
      <c r="HH11714"/>
      <c r="IW11714" s="36"/>
      <c r="JI11714"/>
      <c r="JJ11714"/>
      <c r="KX11714" s="23"/>
      <c r="KY11714" s="23"/>
    </row>
    <row r="11715" spans="36:311" x14ac:dyDescent="0.2">
      <c r="AJ11715" s="23"/>
      <c r="HH11715"/>
      <c r="IW11715" s="36"/>
      <c r="JI11715"/>
      <c r="JJ11715"/>
      <c r="KX11715" s="23"/>
      <c r="KY11715" s="23"/>
    </row>
    <row r="11716" spans="36:311" x14ac:dyDescent="0.2">
      <c r="AJ11716" s="23"/>
      <c r="HH11716"/>
      <c r="IW11716" s="36"/>
      <c r="JI11716"/>
      <c r="JJ11716"/>
      <c r="KX11716" s="23"/>
      <c r="KY11716" s="23"/>
    </row>
    <row r="11717" spans="36:311" x14ac:dyDescent="0.2">
      <c r="AJ11717" s="23"/>
      <c r="HH11717"/>
      <c r="IW11717" s="36"/>
      <c r="JI11717"/>
      <c r="JJ11717"/>
      <c r="KX11717" s="23"/>
      <c r="KY11717" s="23"/>
    </row>
    <row r="11718" spans="36:311" x14ac:dyDescent="0.2">
      <c r="AJ11718" s="23"/>
      <c r="HH11718"/>
      <c r="IW11718" s="36"/>
      <c r="JI11718"/>
      <c r="JJ11718"/>
      <c r="KX11718" s="23"/>
      <c r="KY11718" s="23"/>
    </row>
    <row r="11719" spans="36:311" x14ac:dyDescent="0.2">
      <c r="AJ11719" s="23"/>
      <c r="HH11719"/>
      <c r="IW11719" s="36"/>
      <c r="JI11719"/>
      <c r="JJ11719"/>
      <c r="KX11719" s="23"/>
      <c r="KY11719" s="23"/>
    </row>
    <row r="11720" spans="36:311" x14ac:dyDescent="0.2">
      <c r="AJ11720" s="23"/>
      <c r="HH11720"/>
      <c r="IW11720" s="36"/>
      <c r="JI11720"/>
      <c r="JJ11720"/>
      <c r="KX11720" s="23"/>
      <c r="KY11720" s="23"/>
    </row>
    <row r="11721" spans="36:311" x14ac:dyDescent="0.2">
      <c r="AJ11721" s="23"/>
      <c r="HH11721"/>
      <c r="IW11721" s="36"/>
      <c r="JI11721"/>
      <c r="JJ11721"/>
      <c r="KX11721" s="23"/>
      <c r="KY11721" s="23"/>
    </row>
    <row r="11722" spans="36:311" x14ac:dyDescent="0.2">
      <c r="AJ11722" s="23"/>
      <c r="HH11722"/>
      <c r="IW11722" s="36"/>
      <c r="JI11722"/>
      <c r="JJ11722"/>
      <c r="KX11722" s="23"/>
      <c r="KY11722" s="23"/>
    </row>
    <row r="11723" spans="36:311" x14ac:dyDescent="0.2">
      <c r="AJ11723" s="23"/>
      <c r="HH11723"/>
      <c r="IW11723" s="36"/>
      <c r="JI11723"/>
      <c r="JJ11723"/>
      <c r="KX11723" s="23"/>
      <c r="KY11723" s="23"/>
    </row>
    <row r="11724" spans="36:311" x14ac:dyDescent="0.2">
      <c r="AJ11724" s="23"/>
      <c r="HH11724"/>
      <c r="IW11724" s="36"/>
      <c r="JI11724"/>
      <c r="JJ11724"/>
      <c r="KX11724" s="23"/>
      <c r="KY11724" s="23"/>
    </row>
    <row r="11725" spans="36:311" x14ac:dyDescent="0.2">
      <c r="AJ11725" s="23"/>
      <c r="HH11725"/>
      <c r="IW11725" s="36"/>
      <c r="JI11725"/>
      <c r="JJ11725"/>
      <c r="KX11725" s="23"/>
      <c r="KY11725" s="23"/>
    </row>
    <row r="11726" spans="36:311" x14ac:dyDescent="0.2">
      <c r="AJ11726" s="23"/>
      <c r="HH11726"/>
      <c r="IW11726" s="36"/>
      <c r="JI11726"/>
      <c r="JJ11726"/>
      <c r="KX11726" s="23"/>
      <c r="KY11726" s="23"/>
    </row>
    <row r="11727" spans="36:311" x14ac:dyDescent="0.2">
      <c r="AJ11727" s="23"/>
      <c r="HH11727"/>
      <c r="IW11727" s="36"/>
      <c r="JI11727"/>
      <c r="JJ11727"/>
      <c r="KX11727" s="23"/>
      <c r="KY11727" s="23"/>
    </row>
    <row r="11728" spans="36:311" x14ac:dyDescent="0.2">
      <c r="AJ11728" s="23"/>
      <c r="HH11728"/>
      <c r="IW11728" s="36"/>
      <c r="JI11728"/>
      <c r="JJ11728"/>
      <c r="KX11728" s="23"/>
      <c r="KY11728" s="23"/>
    </row>
    <row r="11729" spans="36:311" x14ac:dyDescent="0.2">
      <c r="AJ11729" s="23"/>
      <c r="HH11729"/>
      <c r="IW11729" s="36"/>
      <c r="JI11729"/>
      <c r="JJ11729"/>
      <c r="KX11729" s="23"/>
      <c r="KY11729" s="23"/>
    </row>
    <row r="11730" spans="36:311" x14ac:dyDescent="0.2">
      <c r="AJ11730" s="23"/>
      <c r="HH11730"/>
      <c r="IW11730" s="36"/>
      <c r="JI11730"/>
      <c r="JJ11730"/>
      <c r="KX11730" s="23"/>
      <c r="KY11730" s="23"/>
    </row>
    <row r="11731" spans="36:311" x14ac:dyDescent="0.2">
      <c r="AJ11731" s="23"/>
      <c r="HH11731"/>
      <c r="IW11731" s="36"/>
      <c r="JI11731"/>
      <c r="JJ11731"/>
      <c r="KX11731" s="23"/>
      <c r="KY11731" s="23"/>
    </row>
    <row r="11732" spans="36:311" x14ac:dyDescent="0.2">
      <c r="AJ11732" s="23"/>
      <c r="HH11732"/>
      <c r="IW11732" s="36"/>
      <c r="JI11732"/>
      <c r="JJ11732"/>
      <c r="KX11732" s="23"/>
      <c r="KY11732" s="23"/>
    </row>
    <row r="11733" spans="36:311" x14ac:dyDescent="0.2">
      <c r="AJ11733" s="23"/>
      <c r="HH11733"/>
      <c r="IW11733" s="36"/>
      <c r="JI11733"/>
      <c r="JJ11733"/>
      <c r="KX11733" s="23"/>
      <c r="KY11733" s="23"/>
    </row>
    <row r="11734" spans="36:311" x14ac:dyDescent="0.2">
      <c r="AJ11734" s="23"/>
      <c r="HH11734"/>
      <c r="IW11734" s="36"/>
      <c r="JI11734"/>
      <c r="JJ11734"/>
      <c r="KX11734" s="23"/>
      <c r="KY11734" s="23"/>
    </row>
    <row r="11735" spans="36:311" x14ac:dyDescent="0.2">
      <c r="AJ11735" s="23"/>
      <c r="HH11735"/>
      <c r="IW11735" s="36"/>
      <c r="JI11735"/>
      <c r="JJ11735"/>
      <c r="KX11735" s="23"/>
      <c r="KY11735" s="23"/>
    </row>
    <row r="11736" spans="36:311" x14ac:dyDescent="0.2">
      <c r="AJ11736" s="23"/>
      <c r="HH11736"/>
      <c r="IW11736" s="36"/>
      <c r="JI11736"/>
      <c r="JJ11736"/>
      <c r="KX11736" s="23"/>
      <c r="KY11736" s="23"/>
    </row>
    <row r="11737" spans="36:311" x14ac:dyDescent="0.2">
      <c r="AJ11737" s="23"/>
      <c r="HH11737"/>
      <c r="IW11737" s="36"/>
      <c r="JI11737"/>
      <c r="JJ11737"/>
      <c r="KX11737" s="23"/>
      <c r="KY11737" s="23"/>
    </row>
    <row r="11738" spans="36:311" x14ac:dyDescent="0.2">
      <c r="AJ11738" s="23"/>
      <c r="HH11738"/>
      <c r="IW11738" s="36"/>
      <c r="JI11738"/>
      <c r="JJ11738"/>
      <c r="KX11738" s="23"/>
      <c r="KY11738" s="23"/>
    </row>
    <row r="11739" spans="36:311" x14ac:dyDescent="0.2">
      <c r="AJ11739" s="23"/>
      <c r="HH11739"/>
      <c r="IW11739" s="36"/>
      <c r="JI11739"/>
      <c r="JJ11739"/>
      <c r="KX11739" s="23"/>
      <c r="KY11739" s="23"/>
    </row>
    <row r="11740" spans="36:311" x14ac:dyDescent="0.2">
      <c r="AJ11740" s="23"/>
      <c r="HH11740"/>
      <c r="IW11740" s="36"/>
      <c r="JI11740"/>
      <c r="JJ11740"/>
      <c r="KX11740" s="23"/>
      <c r="KY11740" s="23"/>
    </row>
    <row r="11741" spans="36:311" x14ac:dyDescent="0.2">
      <c r="AJ11741" s="23"/>
      <c r="HH11741"/>
      <c r="IW11741" s="36"/>
      <c r="JI11741"/>
      <c r="JJ11741"/>
      <c r="KX11741" s="23"/>
      <c r="KY11741" s="23"/>
    </row>
    <row r="11742" spans="36:311" x14ac:dyDescent="0.2">
      <c r="AJ11742" s="23"/>
      <c r="HH11742"/>
      <c r="IW11742" s="36"/>
      <c r="JI11742"/>
      <c r="JJ11742"/>
      <c r="KX11742" s="23"/>
      <c r="KY11742" s="23"/>
    </row>
    <row r="11743" spans="36:311" x14ac:dyDescent="0.2">
      <c r="AJ11743" s="23"/>
      <c r="HH11743"/>
      <c r="IW11743" s="36"/>
      <c r="JI11743"/>
      <c r="JJ11743"/>
      <c r="KX11743" s="23"/>
      <c r="KY11743" s="23"/>
    </row>
    <row r="11744" spans="36:311" x14ac:dyDescent="0.2">
      <c r="AJ11744" s="23"/>
      <c r="HH11744"/>
      <c r="IW11744" s="36"/>
      <c r="JI11744"/>
      <c r="JJ11744"/>
      <c r="KX11744" s="23"/>
      <c r="KY11744" s="23"/>
    </row>
    <row r="11745" spans="36:311" x14ac:dyDescent="0.2">
      <c r="AJ11745" s="23"/>
      <c r="HH11745"/>
      <c r="IW11745" s="36"/>
      <c r="JI11745"/>
      <c r="JJ11745"/>
      <c r="KX11745" s="23"/>
      <c r="KY11745" s="23"/>
    </row>
    <row r="11746" spans="36:311" x14ac:dyDescent="0.2">
      <c r="AJ11746" s="23"/>
      <c r="HH11746"/>
      <c r="IW11746" s="36"/>
      <c r="JI11746"/>
      <c r="JJ11746"/>
      <c r="KX11746" s="23"/>
      <c r="KY11746" s="23"/>
    </row>
    <row r="11747" spans="36:311" x14ac:dyDescent="0.2">
      <c r="AJ11747" s="23"/>
      <c r="HH11747"/>
      <c r="IW11747" s="36"/>
      <c r="JI11747"/>
      <c r="JJ11747"/>
      <c r="KX11747" s="23"/>
      <c r="KY11747" s="23"/>
    </row>
    <row r="11748" spans="36:311" x14ac:dyDescent="0.2">
      <c r="AJ11748" s="23"/>
      <c r="HH11748"/>
      <c r="IW11748" s="36"/>
      <c r="JI11748"/>
      <c r="JJ11748"/>
      <c r="KX11748" s="23"/>
      <c r="KY11748" s="23"/>
    </row>
    <row r="11749" spans="36:311" x14ac:dyDescent="0.2">
      <c r="AJ11749" s="23"/>
      <c r="HH11749"/>
      <c r="IW11749" s="36"/>
      <c r="JI11749"/>
      <c r="JJ11749"/>
      <c r="KX11749" s="23"/>
      <c r="KY11749" s="23"/>
    </row>
    <row r="11750" spans="36:311" x14ac:dyDescent="0.2">
      <c r="AJ11750" s="23"/>
      <c r="HH11750"/>
      <c r="IW11750" s="36"/>
      <c r="JI11750"/>
      <c r="JJ11750"/>
      <c r="KX11750" s="23"/>
      <c r="KY11750" s="23"/>
    </row>
    <row r="11751" spans="36:311" x14ac:dyDescent="0.2">
      <c r="AJ11751" s="23"/>
      <c r="HH11751"/>
      <c r="IW11751" s="36"/>
      <c r="JI11751"/>
      <c r="JJ11751"/>
      <c r="KX11751" s="23"/>
      <c r="KY11751" s="23"/>
    </row>
    <row r="11752" spans="36:311" x14ac:dyDescent="0.2">
      <c r="AJ11752" s="23"/>
      <c r="HH11752"/>
      <c r="IW11752" s="36"/>
      <c r="JI11752"/>
      <c r="JJ11752"/>
      <c r="KX11752" s="23"/>
      <c r="KY11752" s="23"/>
    </row>
    <row r="11753" spans="36:311" x14ac:dyDescent="0.2">
      <c r="AJ11753" s="23"/>
      <c r="HH11753"/>
      <c r="IW11753" s="36"/>
      <c r="JI11753"/>
      <c r="JJ11753"/>
      <c r="KX11753" s="23"/>
      <c r="KY11753" s="23"/>
    </row>
    <row r="11754" spans="36:311" x14ac:dyDescent="0.2">
      <c r="AJ11754" s="23"/>
      <c r="HH11754"/>
      <c r="IW11754" s="36"/>
      <c r="JI11754"/>
      <c r="JJ11754"/>
      <c r="KX11754" s="23"/>
      <c r="KY11754" s="23"/>
    </row>
    <row r="11755" spans="36:311" x14ac:dyDescent="0.2">
      <c r="AJ11755" s="23"/>
      <c r="HH11755"/>
      <c r="IW11755" s="36"/>
      <c r="JI11755"/>
      <c r="JJ11755"/>
      <c r="KX11755" s="23"/>
      <c r="KY11755" s="23"/>
    </row>
    <row r="11756" spans="36:311" x14ac:dyDescent="0.2">
      <c r="AJ11756" s="23"/>
      <c r="HH11756"/>
      <c r="IW11756" s="36"/>
      <c r="JI11756"/>
      <c r="JJ11756"/>
      <c r="KX11756" s="23"/>
      <c r="KY11756" s="23"/>
    </row>
    <row r="11757" spans="36:311" x14ac:dyDescent="0.2">
      <c r="AJ11757" s="23"/>
      <c r="HH11757"/>
      <c r="IW11757" s="36"/>
      <c r="JI11757"/>
      <c r="JJ11757"/>
      <c r="KX11757" s="23"/>
      <c r="KY11757" s="23"/>
    </row>
    <row r="11758" spans="36:311" x14ac:dyDescent="0.2">
      <c r="AJ11758" s="23"/>
      <c r="HH11758"/>
      <c r="IW11758" s="36"/>
      <c r="JI11758"/>
      <c r="JJ11758"/>
      <c r="KX11758" s="23"/>
      <c r="KY11758" s="23"/>
    </row>
    <row r="11759" spans="36:311" x14ac:dyDescent="0.2">
      <c r="AJ11759" s="23"/>
      <c r="HH11759"/>
      <c r="IW11759" s="36"/>
      <c r="JI11759"/>
      <c r="JJ11759"/>
      <c r="KX11759" s="23"/>
      <c r="KY11759" s="23"/>
    </row>
    <row r="11760" spans="36:311" x14ac:dyDescent="0.2">
      <c r="AJ11760" s="23"/>
      <c r="HH11760"/>
      <c r="IW11760" s="36"/>
      <c r="JI11760"/>
      <c r="JJ11760"/>
      <c r="KX11760" s="23"/>
      <c r="KY11760" s="23"/>
    </row>
    <row r="11761" spans="36:311" x14ac:dyDescent="0.2">
      <c r="AJ11761" s="23"/>
      <c r="HH11761"/>
      <c r="IW11761" s="36"/>
      <c r="JI11761"/>
      <c r="JJ11761"/>
      <c r="KX11761" s="23"/>
      <c r="KY11761" s="23"/>
    </row>
    <row r="11762" spans="36:311" x14ac:dyDescent="0.2">
      <c r="AJ11762" s="23"/>
      <c r="HH11762"/>
      <c r="IW11762" s="36"/>
      <c r="JI11762"/>
      <c r="JJ11762"/>
      <c r="KX11762" s="23"/>
      <c r="KY11762" s="23"/>
    </row>
    <row r="11763" spans="36:311" x14ac:dyDescent="0.2">
      <c r="AJ11763" s="23"/>
      <c r="HH11763"/>
      <c r="IW11763" s="36"/>
      <c r="JI11763"/>
      <c r="JJ11763"/>
      <c r="KX11763" s="23"/>
      <c r="KY11763" s="23"/>
    </row>
    <row r="11764" spans="36:311" x14ac:dyDescent="0.2">
      <c r="AJ11764" s="23"/>
      <c r="HH11764"/>
      <c r="IW11764" s="36"/>
      <c r="JI11764"/>
      <c r="JJ11764"/>
      <c r="KX11764" s="23"/>
      <c r="KY11764" s="23"/>
    </row>
    <row r="11765" spans="36:311" x14ac:dyDescent="0.2">
      <c r="AJ11765" s="23"/>
      <c r="HH11765"/>
      <c r="IW11765" s="36"/>
      <c r="JI11765"/>
      <c r="JJ11765"/>
      <c r="KX11765" s="23"/>
      <c r="KY11765" s="23"/>
    </row>
    <row r="11766" spans="36:311" x14ac:dyDescent="0.2">
      <c r="AJ11766" s="23"/>
      <c r="HH11766"/>
      <c r="IW11766" s="36"/>
      <c r="JI11766"/>
      <c r="JJ11766"/>
      <c r="KX11766" s="23"/>
      <c r="KY11766" s="23"/>
    </row>
    <row r="11767" spans="36:311" x14ac:dyDescent="0.2">
      <c r="AJ11767" s="23"/>
      <c r="HH11767"/>
      <c r="IW11767" s="36"/>
      <c r="JI11767"/>
      <c r="JJ11767"/>
      <c r="KX11767" s="23"/>
      <c r="KY11767" s="23"/>
    </row>
    <row r="11768" spans="36:311" x14ac:dyDescent="0.2">
      <c r="AJ11768" s="23"/>
      <c r="HH11768"/>
      <c r="IW11768" s="36"/>
      <c r="JI11768"/>
      <c r="JJ11768"/>
      <c r="KX11768" s="23"/>
      <c r="KY11768" s="23"/>
    </row>
    <row r="11769" spans="36:311" x14ac:dyDescent="0.2">
      <c r="AJ11769" s="23"/>
      <c r="HH11769"/>
      <c r="IW11769" s="36"/>
      <c r="JI11769"/>
      <c r="JJ11769"/>
      <c r="KX11769" s="23"/>
      <c r="KY11769" s="23"/>
    </row>
    <row r="11770" spans="36:311" x14ac:dyDescent="0.2">
      <c r="AJ11770" s="23"/>
      <c r="HH11770"/>
      <c r="IW11770" s="36"/>
      <c r="JI11770"/>
      <c r="JJ11770"/>
      <c r="KX11770" s="23"/>
      <c r="KY11770" s="23"/>
    </row>
    <row r="11771" spans="36:311" x14ac:dyDescent="0.2">
      <c r="AJ11771" s="23"/>
      <c r="HH11771"/>
      <c r="IW11771" s="36"/>
      <c r="JI11771"/>
      <c r="JJ11771"/>
      <c r="KX11771" s="23"/>
      <c r="KY11771" s="23"/>
    </row>
    <row r="11772" spans="36:311" x14ac:dyDescent="0.2">
      <c r="AJ11772" s="23"/>
      <c r="HH11772"/>
      <c r="IW11772" s="36"/>
      <c r="JI11772"/>
      <c r="JJ11772"/>
      <c r="KX11772" s="23"/>
      <c r="KY11772" s="23"/>
    </row>
    <row r="11773" spans="36:311" x14ac:dyDescent="0.2">
      <c r="AJ11773" s="23"/>
      <c r="HH11773"/>
      <c r="IW11773" s="36"/>
      <c r="JI11773"/>
      <c r="JJ11773"/>
      <c r="KX11773" s="23"/>
      <c r="KY11773" s="23"/>
    </row>
    <row r="11774" spans="36:311" x14ac:dyDescent="0.2">
      <c r="AJ11774" s="23"/>
      <c r="HH11774"/>
      <c r="IW11774" s="36"/>
      <c r="JI11774"/>
      <c r="JJ11774"/>
      <c r="KX11774" s="23"/>
      <c r="KY11774" s="23"/>
    </row>
    <row r="11775" spans="36:311" x14ac:dyDescent="0.2">
      <c r="AJ11775" s="23"/>
      <c r="HH11775"/>
      <c r="IW11775" s="36"/>
      <c r="JI11775"/>
      <c r="JJ11775"/>
      <c r="KX11775" s="23"/>
      <c r="KY11775" s="23"/>
    </row>
    <row r="11776" spans="36:311" x14ac:dyDescent="0.2">
      <c r="AJ11776" s="23"/>
      <c r="HH11776"/>
      <c r="IW11776" s="36"/>
      <c r="JI11776"/>
      <c r="JJ11776"/>
      <c r="KX11776" s="23"/>
      <c r="KY11776" s="23"/>
    </row>
    <row r="11777" spans="36:311" x14ac:dyDescent="0.2">
      <c r="AJ11777" s="23"/>
      <c r="HH11777"/>
      <c r="IW11777" s="36"/>
      <c r="JI11777"/>
      <c r="JJ11777"/>
      <c r="KX11777" s="23"/>
      <c r="KY11777" s="23"/>
    </row>
    <row r="11778" spans="36:311" x14ac:dyDescent="0.2">
      <c r="AJ11778" s="23"/>
      <c r="HH11778"/>
      <c r="IW11778" s="36"/>
      <c r="JI11778"/>
      <c r="JJ11778"/>
      <c r="KX11778" s="23"/>
      <c r="KY11778" s="23"/>
    </row>
    <row r="11779" spans="36:311" x14ac:dyDescent="0.2">
      <c r="AJ11779" s="23"/>
      <c r="HH11779"/>
      <c r="IW11779" s="36"/>
      <c r="JI11779"/>
      <c r="JJ11779"/>
      <c r="KX11779" s="23"/>
      <c r="KY11779" s="23"/>
    </row>
    <row r="11780" spans="36:311" x14ac:dyDescent="0.2">
      <c r="AJ11780" s="23"/>
      <c r="HH11780"/>
      <c r="IW11780" s="36"/>
      <c r="JI11780"/>
      <c r="JJ11780"/>
      <c r="KX11780" s="23"/>
      <c r="KY11780" s="23"/>
    </row>
    <row r="11781" spans="36:311" x14ac:dyDescent="0.2">
      <c r="AJ11781" s="23"/>
      <c r="HH11781"/>
      <c r="IW11781" s="36"/>
      <c r="JI11781"/>
      <c r="JJ11781"/>
      <c r="KX11781" s="23"/>
      <c r="KY11781" s="23"/>
    </row>
    <row r="11782" spans="36:311" x14ac:dyDescent="0.2">
      <c r="AJ11782" s="23"/>
      <c r="HH11782"/>
      <c r="IW11782" s="36"/>
      <c r="JI11782"/>
      <c r="JJ11782"/>
      <c r="KX11782" s="23"/>
      <c r="KY11782" s="23"/>
    </row>
    <row r="11783" spans="36:311" x14ac:dyDescent="0.2">
      <c r="AJ11783" s="23"/>
      <c r="HH11783"/>
      <c r="IW11783" s="36"/>
      <c r="JI11783"/>
      <c r="JJ11783"/>
      <c r="KX11783" s="23"/>
      <c r="KY11783" s="23"/>
    </row>
    <row r="11784" spans="36:311" x14ac:dyDescent="0.2">
      <c r="AJ11784" s="23"/>
      <c r="HH11784"/>
      <c r="IW11784" s="36"/>
      <c r="JI11784"/>
      <c r="JJ11784"/>
      <c r="KX11784" s="23"/>
      <c r="KY11784" s="23"/>
    </row>
    <row r="11785" spans="36:311" x14ac:dyDescent="0.2">
      <c r="AJ11785" s="23"/>
      <c r="HH11785"/>
      <c r="IW11785" s="36"/>
      <c r="JI11785"/>
      <c r="JJ11785"/>
      <c r="KX11785" s="23"/>
      <c r="KY11785" s="23"/>
    </row>
    <row r="11786" spans="36:311" x14ac:dyDescent="0.2">
      <c r="AJ11786" s="23"/>
      <c r="HH11786"/>
      <c r="IW11786" s="36"/>
      <c r="JI11786"/>
      <c r="JJ11786"/>
      <c r="KX11786" s="23"/>
      <c r="KY11786" s="23"/>
    </row>
    <row r="11787" spans="36:311" x14ac:dyDescent="0.2">
      <c r="AJ11787" s="23"/>
      <c r="HH11787"/>
      <c r="IW11787" s="36"/>
      <c r="JI11787"/>
      <c r="JJ11787"/>
      <c r="KX11787" s="23"/>
      <c r="KY11787" s="23"/>
    </row>
    <row r="11788" spans="36:311" x14ac:dyDescent="0.2">
      <c r="AJ11788" s="23"/>
      <c r="HH11788"/>
      <c r="IW11788" s="36"/>
      <c r="JI11788"/>
      <c r="JJ11788"/>
      <c r="KX11788" s="23"/>
      <c r="KY11788" s="23"/>
    </row>
    <row r="11789" spans="36:311" x14ac:dyDescent="0.2">
      <c r="AJ11789" s="23"/>
      <c r="HH11789"/>
      <c r="IW11789" s="36"/>
      <c r="JI11789"/>
      <c r="JJ11789"/>
      <c r="KX11789" s="23"/>
      <c r="KY11789" s="23"/>
    </row>
    <row r="11790" spans="36:311" x14ac:dyDescent="0.2">
      <c r="AJ11790" s="23"/>
      <c r="HH11790"/>
      <c r="IW11790" s="36"/>
      <c r="JI11790"/>
      <c r="JJ11790"/>
      <c r="KX11790" s="23"/>
      <c r="KY11790" s="23"/>
    </row>
    <row r="11791" spans="36:311" x14ac:dyDescent="0.2">
      <c r="AJ11791" s="23"/>
      <c r="HH11791"/>
      <c r="IW11791" s="36"/>
      <c r="JI11791"/>
      <c r="JJ11791"/>
      <c r="KX11791" s="23"/>
      <c r="KY11791" s="23"/>
    </row>
    <row r="11792" spans="36:311" x14ac:dyDescent="0.2">
      <c r="AJ11792" s="23"/>
      <c r="HH11792"/>
      <c r="IW11792" s="36"/>
      <c r="JI11792"/>
      <c r="JJ11792"/>
      <c r="KX11792" s="23"/>
      <c r="KY11792" s="23"/>
    </row>
    <row r="11793" spans="36:311" x14ac:dyDescent="0.2">
      <c r="AJ11793" s="23"/>
      <c r="HH11793"/>
      <c r="IW11793" s="36"/>
      <c r="JI11793"/>
      <c r="JJ11793"/>
      <c r="KX11793" s="23"/>
      <c r="KY11793" s="23"/>
    </row>
    <row r="11794" spans="36:311" x14ac:dyDescent="0.2">
      <c r="AJ11794" s="23"/>
      <c r="HH11794"/>
      <c r="IW11794" s="36"/>
      <c r="JI11794"/>
      <c r="JJ11794"/>
      <c r="KX11794" s="23"/>
      <c r="KY11794" s="23"/>
    </row>
    <row r="11795" spans="36:311" x14ac:dyDescent="0.2">
      <c r="AJ11795" s="23"/>
      <c r="HH11795"/>
      <c r="IW11795" s="36"/>
      <c r="JI11795"/>
      <c r="JJ11795"/>
      <c r="KX11795" s="23"/>
      <c r="KY11795" s="23"/>
    </row>
    <row r="11796" spans="36:311" x14ac:dyDescent="0.2">
      <c r="AJ11796" s="23"/>
      <c r="HH11796"/>
      <c r="IW11796" s="36"/>
      <c r="JI11796"/>
      <c r="JJ11796"/>
      <c r="KX11796" s="23"/>
      <c r="KY11796" s="23"/>
    </row>
    <row r="11797" spans="36:311" x14ac:dyDescent="0.2">
      <c r="AJ11797" s="23"/>
      <c r="HH11797"/>
      <c r="IW11797" s="36"/>
      <c r="JI11797"/>
      <c r="JJ11797"/>
      <c r="KX11797" s="23"/>
      <c r="KY11797" s="23"/>
    </row>
    <row r="11798" spans="36:311" x14ac:dyDescent="0.2">
      <c r="AJ11798" s="23"/>
      <c r="HH11798"/>
      <c r="IW11798" s="36"/>
      <c r="JI11798"/>
      <c r="JJ11798"/>
      <c r="KX11798" s="23"/>
      <c r="KY11798" s="23"/>
    </row>
    <row r="11799" spans="36:311" x14ac:dyDescent="0.2">
      <c r="AJ11799" s="23"/>
      <c r="HH11799"/>
      <c r="IW11799" s="36"/>
      <c r="JI11799"/>
      <c r="JJ11799"/>
      <c r="KX11799" s="23"/>
      <c r="KY11799" s="23"/>
    </row>
    <row r="11800" spans="36:311" x14ac:dyDescent="0.2">
      <c r="AJ11800" s="23"/>
      <c r="HH11800"/>
      <c r="IW11800" s="36"/>
      <c r="JI11800"/>
      <c r="JJ11800"/>
      <c r="KX11800" s="23"/>
      <c r="KY11800" s="23"/>
    </row>
    <row r="11801" spans="36:311" x14ac:dyDescent="0.2">
      <c r="AJ11801" s="23"/>
      <c r="HH11801"/>
      <c r="IW11801" s="36"/>
      <c r="JI11801"/>
      <c r="JJ11801"/>
      <c r="KX11801" s="23"/>
      <c r="KY11801" s="23"/>
    </row>
    <row r="11802" spans="36:311" x14ac:dyDescent="0.2">
      <c r="AJ11802" s="23"/>
      <c r="HH11802"/>
      <c r="IW11802" s="36"/>
      <c r="JI11802"/>
      <c r="JJ11802"/>
      <c r="KX11802" s="23"/>
      <c r="KY11802" s="23"/>
    </row>
    <row r="11803" spans="36:311" x14ac:dyDescent="0.2">
      <c r="AJ11803" s="23"/>
      <c r="HH11803"/>
      <c r="IW11803" s="36"/>
      <c r="JI11803"/>
      <c r="JJ11803"/>
      <c r="KX11803" s="23"/>
      <c r="KY11803" s="23"/>
    </row>
    <row r="11804" spans="36:311" x14ac:dyDescent="0.2">
      <c r="AJ11804" s="23"/>
      <c r="HH11804"/>
      <c r="IW11804" s="36"/>
      <c r="JI11804"/>
      <c r="JJ11804"/>
      <c r="KX11804" s="23"/>
      <c r="KY11804" s="23"/>
    </row>
    <row r="11805" spans="36:311" x14ac:dyDescent="0.2">
      <c r="AJ11805" s="23"/>
      <c r="HH11805"/>
      <c r="IW11805" s="36"/>
      <c r="JI11805"/>
      <c r="JJ11805"/>
      <c r="KX11805" s="23"/>
      <c r="KY11805" s="23"/>
    </row>
    <row r="11806" spans="36:311" x14ac:dyDescent="0.2">
      <c r="AJ11806" s="23"/>
      <c r="HH11806"/>
      <c r="IW11806" s="36"/>
      <c r="JI11806"/>
      <c r="JJ11806"/>
      <c r="KX11806" s="23"/>
      <c r="KY11806" s="23"/>
    </row>
    <row r="11807" spans="36:311" x14ac:dyDescent="0.2">
      <c r="AJ11807" s="23"/>
      <c r="HH11807"/>
      <c r="IW11807" s="36"/>
      <c r="JI11807"/>
      <c r="JJ11807"/>
      <c r="KX11807" s="23"/>
      <c r="KY11807" s="23"/>
    </row>
    <row r="11808" spans="36:311" x14ac:dyDescent="0.2">
      <c r="AJ11808" s="23"/>
      <c r="HH11808"/>
      <c r="IW11808" s="36"/>
      <c r="JI11808"/>
      <c r="JJ11808"/>
      <c r="KX11808" s="23"/>
      <c r="KY11808" s="23"/>
    </row>
    <row r="11809" spans="36:311" x14ac:dyDescent="0.2">
      <c r="AJ11809" s="23"/>
      <c r="HH11809"/>
      <c r="IW11809" s="36"/>
      <c r="JI11809"/>
      <c r="JJ11809"/>
      <c r="KX11809" s="23"/>
      <c r="KY11809" s="23"/>
    </row>
    <row r="11810" spans="36:311" x14ac:dyDescent="0.2">
      <c r="AJ11810" s="23"/>
      <c r="HH11810"/>
      <c r="IW11810" s="36"/>
      <c r="JI11810"/>
      <c r="JJ11810"/>
      <c r="KX11810" s="23"/>
      <c r="KY11810" s="23"/>
    </row>
    <row r="11811" spans="36:311" x14ac:dyDescent="0.2">
      <c r="AJ11811" s="23"/>
      <c r="HH11811"/>
      <c r="IW11811" s="36"/>
      <c r="JI11811"/>
      <c r="JJ11811"/>
      <c r="KX11811" s="23"/>
      <c r="KY11811" s="23"/>
    </row>
    <row r="11812" spans="36:311" x14ac:dyDescent="0.2">
      <c r="AJ11812" s="23"/>
      <c r="HH11812"/>
      <c r="IW11812" s="36"/>
      <c r="JI11812"/>
      <c r="JJ11812"/>
      <c r="KX11812" s="23"/>
      <c r="KY11812" s="23"/>
    </row>
    <row r="11813" spans="36:311" x14ac:dyDescent="0.2">
      <c r="AJ11813" s="23"/>
      <c r="HH11813"/>
      <c r="IW11813" s="36"/>
      <c r="JI11813"/>
      <c r="JJ11813"/>
      <c r="KX11813" s="23"/>
      <c r="KY11813" s="23"/>
    </row>
    <row r="11814" spans="36:311" x14ac:dyDescent="0.2">
      <c r="AJ11814" s="23"/>
      <c r="HH11814"/>
      <c r="IW11814" s="36"/>
      <c r="JI11814"/>
      <c r="JJ11814"/>
      <c r="KX11814" s="23"/>
      <c r="KY11814" s="23"/>
    </row>
    <row r="11815" spans="36:311" x14ac:dyDescent="0.2">
      <c r="AJ11815" s="23"/>
      <c r="HH11815"/>
      <c r="IW11815" s="36"/>
      <c r="JI11815"/>
      <c r="JJ11815"/>
      <c r="KX11815" s="23"/>
      <c r="KY11815" s="23"/>
    </row>
    <row r="11816" spans="36:311" x14ac:dyDescent="0.2">
      <c r="AJ11816" s="23"/>
      <c r="HH11816"/>
      <c r="IW11816" s="36"/>
      <c r="JI11816"/>
      <c r="JJ11816"/>
      <c r="KX11816" s="23"/>
      <c r="KY11816" s="23"/>
    </row>
    <row r="11817" spans="36:311" x14ac:dyDescent="0.2">
      <c r="AJ11817" s="23"/>
      <c r="HH11817"/>
      <c r="IW11817" s="36"/>
      <c r="JI11817"/>
      <c r="JJ11817"/>
      <c r="KX11817" s="23"/>
      <c r="KY11817" s="23"/>
    </row>
    <row r="11818" spans="36:311" x14ac:dyDescent="0.2">
      <c r="AJ11818" s="23"/>
      <c r="HH11818"/>
      <c r="IW11818" s="36"/>
      <c r="JI11818"/>
      <c r="JJ11818"/>
      <c r="KX11818" s="23"/>
      <c r="KY11818" s="23"/>
    </row>
    <row r="11819" spans="36:311" x14ac:dyDescent="0.2">
      <c r="AJ11819" s="23"/>
      <c r="HH11819"/>
      <c r="IW11819" s="36"/>
      <c r="JI11819"/>
      <c r="JJ11819"/>
      <c r="KX11819" s="23"/>
      <c r="KY11819" s="23"/>
    </row>
    <row r="11820" spans="36:311" x14ac:dyDescent="0.2">
      <c r="AJ11820" s="23"/>
      <c r="HH11820"/>
      <c r="IW11820" s="36"/>
      <c r="JI11820"/>
      <c r="JJ11820"/>
      <c r="KX11820" s="23"/>
      <c r="KY11820" s="23"/>
    </row>
    <row r="11821" spans="36:311" x14ac:dyDescent="0.2">
      <c r="AJ11821" s="23"/>
      <c r="HH11821"/>
      <c r="IW11821" s="36"/>
      <c r="JI11821"/>
      <c r="JJ11821"/>
      <c r="KX11821" s="23"/>
      <c r="KY11821" s="23"/>
    </row>
    <row r="11822" spans="36:311" x14ac:dyDescent="0.2">
      <c r="AJ11822" s="23"/>
      <c r="HH11822"/>
      <c r="IW11822" s="36"/>
      <c r="JI11822"/>
      <c r="JJ11822"/>
      <c r="KX11822" s="23"/>
      <c r="KY11822" s="23"/>
    </row>
    <row r="11823" spans="36:311" x14ac:dyDescent="0.2">
      <c r="AJ11823" s="23"/>
      <c r="HH11823"/>
      <c r="IW11823" s="36"/>
      <c r="JI11823"/>
      <c r="JJ11823"/>
      <c r="KX11823" s="23"/>
      <c r="KY11823" s="23"/>
    </row>
    <row r="11824" spans="36:311" x14ac:dyDescent="0.2">
      <c r="AJ11824" s="23"/>
      <c r="HH11824"/>
      <c r="IW11824" s="36"/>
      <c r="JI11824"/>
      <c r="JJ11824"/>
      <c r="KX11824" s="23"/>
      <c r="KY11824" s="23"/>
    </row>
    <row r="11825" spans="36:311" x14ac:dyDescent="0.2">
      <c r="AJ11825" s="23"/>
      <c r="HH11825"/>
      <c r="IW11825" s="36"/>
      <c r="JI11825"/>
      <c r="JJ11825"/>
      <c r="KX11825" s="23"/>
      <c r="KY11825" s="23"/>
    </row>
    <row r="11826" spans="36:311" x14ac:dyDescent="0.2">
      <c r="AJ11826" s="23"/>
      <c r="HH11826"/>
      <c r="IW11826" s="36"/>
      <c r="JI11826"/>
      <c r="JJ11826"/>
      <c r="KX11826" s="23"/>
      <c r="KY11826" s="23"/>
    </row>
    <row r="11827" spans="36:311" x14ac:dyDescent="0.2">
      <c r="AJ11827" s="23"/>
      <c r="HH11827"/>
      <c r="IW11827" s="36"/>
      <c r="JI11827"/>
      <c r="JJ11827"/>
      <c r="KX11827" s="23"/>
      <c r="KY11827" s="23"/>
    </row>
    <row r="11828" spans="36:311" x14ac:dyDescent="0.2">
      <c r="AJ11828" s="23"/>
      <c r="HH11828"/>
      <c r="IW11828" s="36"/>
      <c r="JI11828"/>
      <c r="JJ11828"/>
      <c r="KX11828" s="23"/>
      <c r="KY11828" s="23"/>
    </row>
    <row r="11829" spans="36:311" x14ac:dyDescent="0.2">
      <c r="AJ11829" s="23"/>
      <c r="HH11829"/>
      <c r="IW11829" s="36"/>
      <c r="JI11829"/>
      <c r="JJ11829"/>
      <c r="KX11829" s="23"/>
      <c r="KY11829" s="23"/>
    </row>
    <row r="11830" spans="36:311" x14ac:dyDescent="0.2">
      <c r="AJ11830" s="23"/>
      <c r="HH11830"/>
      <c r="IW11830" s="36"/>
      <c r="JI11830"/>
      <c r="JJ11830"/>
      <c r="KX11830" s="23"/>
      <c r="KY11830" s="23"/>
    </row>
    <row r="11831" spans="36:311" x14ac:dyDescent="0.2">
      <c r="AJ11831" s="23"/>
      <c r="HH11831"/>
      <c r="IW11831" s="36"/>
      <c r="JI11831"/>
      <c r="JJ11831"/>
      <c r="KX11831" s="23"/>
      <c r="KY11831" s="23"/>
    </row>
    <row r="11832" spans="36:311" x14ac:dyDescent="0.2">
      <c r="AJ11832" s="23"/>
      <c r="HH11832"/>
      <c r="IW11832" s="36"/>
      <c r="JI11832"/>
      <c r="JJ11832"/>
      <c r="KX11832" s="23"/>
      <c r="KY11832" s="23"/>
    </row>
    <row r="11833" spans="36:311" x14ac:dyDescent="0.2">
      <c r="AJ11833" s="23"/>
      <c r="HH11833"/>
      <c r="IW11833" s="36"/>
      <c r="JI11833"/>
      <c r="JJ11833"/>
      <c r="KX11833" s="23"/>
      <c r="KY11833" s="23"/>
    </row>
    <row r="11834" spans="36:311" x14ac:dyDescent="0.2">
      <c r="AJ11834" s="23"/>
      <c r="HH11834"/>
      <c r="IW11834" s="36"/>
      <c r="JI11834"/>
      <c r="JJ11834"/>
      <c r="KX11834" s="23"/>
      <c r="KY11834" s="23"/>
    </row>
    <row r="11835" spans="36:311" x14ac:dyDescent="0.2">
      <c r="AJ11835" s="23"/>
      <c r="HH11835"/>
      <c r="IW11835" s="36"/>
      <c r="JI11835"/>
      <c r="JJ11835"/>
      <c r="KX11835" s="23"/>
      <c r="KY11835" s="23"/>
    </row>
    <row r="11836" spans="36:311" x14ac:dyDescent="0.2">
      <c r="AJ11836" s="23"/>
      <c r="HH11836"/>
      <c r="IW11836" s="36"/>
      <c r="JI11836"/>
      <c r="JJ11836"/>
      <c r="KX11836" s="23"/>
      <c r="KY11836" s="23"/>
    </row>
    <row r="11837" spans="36:311" x14ac:dyDescent="0.2">
      <c r="AJ11837" s="23"/>
      <c r="HH11837"/>
      <c r="IW11837" s="36"/>
      <c r="JI11837"/>
      <c r="JJ11837"/>
      <c r="KX11837" s="23"/>
      <c r="KY11837" s="23"/>
    </row>
    <row r="11838" spans="36:311" x14ac:dyDescent="0.2">
      <c r="AJ11838" s="23"/>
      <c r="HH11838"/>
      <c r="IW11838" s="36"/>
      <c r="JI11838"/>
      <c r="JJ11838"/>
      <c r="KX11838" s="23"/>
      <c r="KY11838" s="23"/>
    </row>
    <row r="11839" spans="36:311" x14ac:dyDescent="0.2">
      <c r="AJ11839" s="23"/>
      <c r="HH11839"/>
      <c r="IW11839" s="36"/>
      <c r="JI11839"/>
      <c r="JJ11839"/>
      <c r="KX11839" s="23"/>
      <c r="KY11839" s="23"/>
    </row>
    <row r="11840" spans="36:311" x14ac:dyDescent="0.2">
      <c r="AJ11840" s="23"/>
      <c r="HH11840"/>
      <c r="IW11840" s="36"/>
      <c r="JI11840"/>
      <c r="JJ11840"/>
      <c r="KX11840" s="23"/>
      <c r="KY11840" s="23"/>
    </row>
    <row r="11841" spans="36:311" x14ac:dyDescent="0.2">
      <c r="AJ11841" s="23"/>
      <c r="HH11841"/>
      <c r="IW11841" s="36"/>
      <c r="JI11841"/>
      <c r="JJ11841"/>
      <c r="KX11841" s="23"/>
      <c r="KY11841" s="23"/>
    </row>
    <row r="11842" spans="36:311" x14ac:dyDescent="0.2">
      <c r="AJ11842" s="23"/>
      <c r="HH11842"/>
      <c r="IW11842" s="36"/>
      <c r="JI11842"/>
      <c r="JJ11842"/>
      <c r="KX11842" s="23"/>
      <c r="KY11842" s="23"/>
    </row>
    <row r="11843" spans="36:311" x14ac:dyDescent="0.2">
      <c r="AJ11843" s="23"/>
      <c r="HH11843"/>
      <c r="IW11843" s="36"/>
      <c r="JI11843"/>
      <c r="JJ11843"/>
      <c r="KX11843" s="23"/>
      <c r="KY11843" s="23"/>
    </row>
    <row r="11844" spans="36:311" x14ac:dyDescent="0.2">
      <c r="AJ11844" s="23"/>
      <c r="HH11844"/>
      <c r="IW11844" s="36"/>
      <c r="JI11844"/>
      <c r="JJ11844"/>
      <c r="KX11844" s="23"/>
      <c r="KY11844" s="23"/>
    </row>
    <row r="11845" spans="36:311" x14ac:dyDescent="0.2">
      <c r="AJ11845" s="23"/>
      <c r="HH11845"/>
      <c r="IW11845" s="36"/>
      <c r="JI11845"/>
      <c r="JJ11845"/>
      <c r="KX11845" s="23"/>
      <c r="KY11845" s="23"/>
    </row>
    <row r="11846" spans="36:311" x14ac:dyDescent="0.2">
      <c r="AJ11846" s="23"/>
      <c r="HH11846"/>
      <c r="IW11846" s="36"/>
      <c r="JI11846"/>
      <c r="JJ11846"/>
      <c r="KX11846" s="23"/>
      <c r="KY11846" s="23"/>
    </row>
    <row r="11847" spans="36:311" x14ac:dyDescent="0.2">
      <c r="AJ11847" s="23"/>
      <c r="HH11847"/>
      <c r="IW11847" s="36"/>
      <c r="JI11847"/>
      <c r="JJ11847"/>
      <c r="KX11847" s="23"/>
      <c r="KY11847" s="23"/>
    </row>
    <row r="11848" spans="36:311" x14ac:dyDescent="0.2">
      <c r="AJ11848" s="23"/>
      <c r="HH11848"/>
      <c r="IW11848" s="36"/>
      <c r="JI11848"/>
      <c r="JJ11848"/>
      <c r="KX11848" s="23"/>
      <c r="KY11848" s="23"/>
    </row>
    <row r="11849" spans="36:311" x14ac:dyDescent="0.2">
      <c r="AJ11849" s="23"/>
      <c r="HH11849"/>
      <c r="IW11849" s="36"/>
      <c r="JI11849"/>
      <c r="JJ11849"/>
      <c r="KX11849" s="23"/>
      <c r="KY11849" s="23"/>
    </row>
    <row r="11850" spans="36:311" x14ac:dyDescent="0.2">
      <c r="AJ11850" s="23"/>
      <c r="HH11850"/>
      <c r="IW11850" s="36"/>
      <c r="JI11850"/>
      <c r="JJ11850"/>
      <c r="KX11850" s="23"/>
      <c r="KY11850" s="23"/>
    </row>
    <row r="11851" spans="36:311" x14ac:dyDescent="0.2">
      <c r="AJ11851" s="23"/>
      <c r="HH11851"/>
      <c r="IW11851" s="36"/>
      <c r="JI11851"/>
      <c r="JJ11851"/>
      <c r="KX11851" s="23"/>
      <c r="KY11851" s="23"/>
    </row>
    <row r="11852" spans="36:311" x14ac:dyDescent="0.2">
      <c r="AJ11852" s="23"/>
      <c r="HH11852"/>
      <c r="IW11852" s="36"/>
      <c r="JI11852"/>
      <c r="JJ11852"/>
      <c r="KX11852" s="23"/>
      <c r="KY11852" s="23"/>
    </row>
    <row r="11853" spans="36:311" x14ac:dyDescent="0.2">
      <c r="AJ11853" s="23"/>
      <c r="HH11853"/>
      <c r="IW11853" s="36"/>
      <c r="JI11853"/>
      <c r="JJ11853"/>
      <c r="KX11853" s="23"/>
      <c r="KY11853" s="23"/>
    </row>
    <row r="11854" spans="36:311" x14ac:dyDescent="0.2">
      <c r="AJ11854" s="23"/>
      <c r="HH11854"/>
      <c r="IW11854" s="36"/>
      <c r="JI11854"/>
      <c r="JJ11854"/>
      <c r="KX11854" s="23"/>
      <c r="KY11854" s="23"/>
    </row>
    <row r="11855" spans="36:311" x14ac:dyDescent="0.2">
      <c r="AJ11855" s="23"/>
      <c r="HH11855"/>
      <c r="IW11855" s="36"/>
      <c r="JI11855"/>
      <c r="JJ11855"/>
      <c r="KX11855" s="23"/>
      <c r="KY11855" s="23"/>
    </row>
    <row r="11856" spans="36:311" x14ac:dyDescent="0.2">
      <c r="AJ11856" s="23"/>
      <c r="HH11856"/>
      <c r="IW11856" s="36"/>
      <c r="JI11856"/>
      <c r="JJ11856"/>
      <c r="KX11856" s="23"/>
      <c r="KY11856" s="23"/>
    </row>
    <row r="11857" spans="36:311" x14ac:dyDescent="0.2">
      <c r="AJ11857" s="23"/>
      <c r="HH11857"/>
      <c r="IW11857" s="36"/>
      <c r="JI11857"/>
      <c r="JJ11857"/>
      <c r="KX11857" s="23"/>
      <c r="KY11857" s="23"/>
    </row>
    <row r="11858" spans="36:311" x14ac:dyDescent="0.2">
      <c r="AJ11858" s="23"/>
      <c r="HH11858"/>
      <c r="IW11858" s="36"/>
      <c r="JI11858"/>
      <c r="JJ11858"/>
      <c r="KX11858" s="23"/>
      <c r="KY11858" s="23"/>
    </row>
    <row r="11859" spans="36:311" x14ac:dyDescent="0.2">
      <c r="AJ11859" s="23"/>
      <c r="HH11859"/>
      <c r="IW11859" s="36"/>
      <c r="JI11859"/>
      <c r="JJ11859"/>
      <c r="KX11859" s="23"/>
      <c r="KY11859" s="23"/>
    </row>
    <row r="11860" spans="36:311" x14ac:dyDescent="0.2">
      <c r="AJ11860" s="23"/>
      <c r="HH11860"/>
      <c r="IW11860" s="36"/>
      <c r="JI11860"/>
      <c r="JJ11860"/>
      <c r="KX11860" s="23"/>
      <c r="KY11860" s="23"/>
    </row>
    <row r="11861" spans="36:311" x14ac:dyDescent="0.2">
      <c r="AJ11861" s="23"/>
      <c r="HH11861"/>
      <c r="IW11861" s="36"/>
      <c r="JI11861"/>
      <c r="JJ11861"/>
      <c r="KX11861" s="23"/>
      <c r="KY11861" s="23"/>
    </row>
    <row r="11862" spans="36:311" x14ac:dyDescent="0.2">
      <c r="AJ11862" s="23"/>
      <c r="HH11862"/>
      <c r="IW11862" s="36"/>
      <c r="JI11862"/>
      <c r="JJ11862"/>
      <c r="KX11862" s="23"/>
      <c r="KY11862" s="23"/>
    </row>
    <row r="11863" spans="36:311" x14ac:dyDescent="0.2">
      <c r="AJ11863" s="23"/>
      <c r="HH11863"/>
      <c r="IW11863" s="36"/>
      <c r="JI11863"/>
      <c r="JJ11863"/>
      <c r="KX11863" s="23"/>
      <c r="KY11863" s="23"/>
    </row>
    <row r="11864" spans="36:311" x14ac:dyDescent="0.2">
      <c r="AJ11864" s="23"/>
      <c r="HH11864"/>
      <c r="IW11864" s="36"/>
      <c r="JI11864"/>
      <c r="JJ11864"/>
      <c r="KX11864" s="23"/>
      <c r="KY11864" s="23"/>
    </row>
    <row r="11865" spans="36:311" x14ac:dyDescent="0.2">
      <c r="AJ11865" s="23"/>
      <c r="HH11865"/>
      <c r="IW11865" s="36"/>
      <c r="JI11865"/>
      <c r="JJ11865"/>
      <c r="KX11865" s="23"/>
      <c r="KY11865" s="23"/>
    </row>
    <row r="11866" spans="36:311" x14ac:dyDescent="0.2">
      <c r="AJ11866" s="23"/>
      <c r="HH11866"/>
      <c r="IW11866" s="36"/>
      <c r="JI11866"/>
      <c r="JJ11866"/>
      <c r="KX11866" s="23"/>
      <c r="KY11866" s="23"/>
    </row>
    <row r="11867" spans="36:311" x14ac:dyDescent="0.2">
      <c r="AJ11867" s="23"/>
      <c r="HH11867"/>
      <c r="IW11867" s="36"/>
      <c r="JI11867"/>
      <c r="JJ11867"/>
      <c r="KX11867" s="23"/>
      <c r="KY11867" s="23"/>
    </row>
    <row r="11868" spans="36:311" x14ac:dyDescent="0.2">
      <c r="AJ11868" s="23"/>
      <c r="HH11868"/>
      <c r="IW11868" s="36"/>
      <c r="JI11868"/>
      <c r="JJ11868"/>
      <c r="KX11868" s="23"/>
      <c r="KY11868" s="23"/>
    </row>
    <row r="11869" spans="36:311" x14ac:dyDescent="0.2">
      <c r="AJ11869" s="23"/>
      <c r="HH11869"/>
      <c r="IW11869" s="36"/>
      <c r="JI11869"/>
      <c r="JJ11869"/>
      <c r="KX11869" s="23"/>
      <c r="KY11869" s="23"/>
    </row>
    <row r="11870" spans="36:311" x14ac:dyDescent="0.2">
      <c r="AJ11870" s="23"/>
      <c r="HH11870"/>
      <c r="IW11870" s="36"/>
      <c r="JI11870"/>
      <c r="JJ11870"/>
      <c r="KX11870" s="23"/>
      <c r="KY11870" s="23"/>
    </row>
    <row r="11871" spans="36:311" x14ac:dyDescent="0.2">
      <c r="AJ11871" s="23"/>
      <c r="HH11871"/>
      <c r="IW11871" s="36"/>
      <c r="JI11871"/>
      <c r="JJ11871"/>
      <c r="KX11871" s="23"/>
      <c r="KY11871" s="23"/>
    </row>
    <row r="11872" spans="36:311" x14ac:dyDescent="0.2">
      <c r="AJ11872" s="23"/>
      <c r="HH11872"/>
      <c r="IW11872" s="36"/>
      <c r="JI11872"/>
      <c r="JJ11872"/>
      <c r="KX11872" s="23"/>
      <c r="KY11872" s="23"/>
    </row>
    <row r="11873" spans="36:311" x14ac:dyDescent="0.2">
      <c r="AJ11873" s="23"/>
      <c r="HH11873"/>
      <c r="IW11873" s="36"/>
      <c r="JI11873"/>
      <c r="JJ11873"/>
      <c r="KX11873" s="23"/>
      <c r="KY11873" s="23"/>
    </row>
    <row r="11874" spans="36:311" x14ac:dyDescent="0.2">
      <c r="AJ11874" s="23"/>
      <c r="HH11874"/>
      <c r="IW11874" s="36"/>
      <c r="JI11874"/>
      <c r="JJ11874"/>
      <c r="KX11874" s="23"/>
      <c r="KY11874" s="23"/>
    </row>
    <row r="11875" spans="36:311" x14ac:dyDescent="0.2">
      <c r="AJ11875" s="23"/>
      <c r="HH11875"/>
      <c r="IW11875" s="36"/>
      <c r="JI11875"/>
      <c r="JJ11875"/>
      <c r="KX11875" s="23"/>
      <c r="KY11875" s="23"/>
    </row>
    <row r="11876" spans="36:311" x14ac:dyDescent="0.2">
      <c r="AJ11876" s="23"/>
      <c r="HH11876"/>
      <c r="IW11876" s="36"/>
      <c r="JI11876"/>
      <c r="JJ11876"/>
      <c r="KX11876" s="23"/>
      <c r="KY11876" s="23"/>
    </row>
    <row r="11877" spans="36:311" x14ac:dyDescent="0.2">
      <c r="AJ11877" s="23"/>
      <c r="HH11877"/>
      <c r="IW11877" s="36"/>
      <c r="JI11877"/>
      <c r="JJ11877"/>
      <c r="KX11877" s="23"/>
      <c r="KY11877" s="23"/>
    </row>
    <row r="11878" spans="36:311" x14ac:dyDescent="0.2">
      <c r="AJ11878" s="23"/>
      <c r="HH11878"/>
      <c r="IW11878" s="36"/>
      <c r="JI11878"/>
      <c r="JJ11878"/>
      <c r="KX11878" s="23"/>
      <c r="KY11878" s="23"/>
    </row>
    <row r="11879" spans="36:311" x14ac:dyDescent="0.2">
      <c r="AJ11879" s="23"/>
      <c r="HH11879"/>
      <c r="IW11879" s="36"/>
      <c r="JI11879"/>
      <c r="JJ11879"/>
      <c r="KX11879" s="23"/>
      <c r="KY11879" s="23"/>
    </row>
    <row r="11880" spans="36:311" x14ac:dyDescent="0.2">
      <c r="AJ11880" s="23"/>
      <c r="HH11880"/>
      <c r="IW11880" s="36"/>
      <c r="JI11880"/>
      <c r="JJ11880"/>
      <c r="KX11880" s="23"/>
      <c r="KY11880" s="23"/>
    </row>
    <row r="11881" spans="36:311" x14ac:dyDescent="0.2">
      <c r="AJ11881" s="23"/>
      <c r="HH11881"/>
      <c r="IW11881" s="36"/>
      <c r="JI11881"/>
      <c r="JJ11881"/>
      <c r="KX11881" s="23"/>
      <c r="KY11881" s="23"/>
    </row>
    <row r="11882" spans="36:311" x14ac:dyDescent="0.2">
      <c r="AJ11882" s="23"/>
      <c r="HH11882"/>
      <c r="IW11882" s="36"/>
      <c r="JI11882"/>
      <c r="JJ11882"/>
      <c r="KX11882" s="23"/>
      <c r="KY11882" s="23"/>
    </row>
    <row r="11883" spans="36:311" x14ac:dyDescent="0.2">
      <c r="AJ11883" s="23"/>
      <c r="HH11883"/>
      <c r="IW11883" s="36"/>
      <c r="JI11883"/>
      <c r="JJ11883"/>
      <c r="KX11883" s="23"/>
      <c r="KY11883" s="23"/>
    </row>
    <row r="11884" spans="36:311" x14ac:dyDescent="0.2">
      <c r="AJ11884" s="23"/>
      <c r="HH11884"/>
      <c r="IW11884" s="36"/>
      <c r="JI11884"/>
      <c r="JJ11884"/>
      <c r="KX11884" s="23"/>
      <c r="KY11884" s="23"/>
    </row>
    <row r="11885" spans="36:311" x14ac:dyDescent="0.2">
      <c r="AJ11885" s="23"/>
      <c r="HH11885"/>
      <c r="IW11885" s="36"/>
      <c r="JI11885"/>
      <c r="JJ11885"/>
      <c r="KX11885" s="23"/>
      <c r="KY11885" s="23"/>
    </row>
    <row r="11886" spans="36:311" x14ac:dyDescent="0.2">
      <c r="AJ11886" s="23"/>
      <c r="HH11886"/>
      <c r="IW11886" s="36"/>
      <c r="JI11886"/>
      <c r="JJ11886"/>
      <c r="KX11886" s="23"/>
      <c r="KY11886" s="23"/>
    </row>
    <row r="11887" spans="36:311" x14ac:dyDescent="0.2">
      <c r="AJ11887" s="23"/>
      <c r="HH11887"/>
      <c r="IW11887" s="36"/>
      <c r="JI11887"/>
      <c r="JJ11887"/>
      <c r="KX11887" s="23"/>
      <c r="KY11887" s="23"/>
    </row>
    <row r="11888" spans="36:311" x14ac:dyDescent="0.2">
      <c r="AJ11888" s="23"/>
      <c r="HH11888"/>
      <c r="IW11888" s="36"/>
      <c r="JI11888"/>
      <c r="JJ11888"/>
      <c r="KX11888" s="23"/>
      <c r="KY11888" s="23"/>
    </row>
    <row r="11889" spans="36:311" x14ac:dyDescent="0.2">
      <c r="AJ11889" s="23"/>
      <c r="HH11889"/>
      <c r="IW11889" s="36"/>
      <c r="JI11889"/>
      <c r="JJ11889"/>
      <c r="KX11889" s="23"/>
      <c r="KY11889" s="23"/>
    </row>
    <row r="11890" spans="36:311" x14ac:dyDescent="0.2">
      <c r="AJ11890" s="23"/>
      <c r="HH11890"/>
      <c r="IW11890" s="36"/>
      <c r="JI11890"/>
      <c r="JJ11890"/>
      <c r="KX11890" s="23"/>
      <c r="KY11890" s="23"/>
    </row>
    <row r="11891" spans="36:311" x14ac:dyDescent="0.2">
      <c r="AJ11891" s="23"/>
      <c r="HH11891"/>
      <c r="IW11891" s="36"/>
      <c r="JI11891"/>
      <c r="JJ11891"/>
      <c r="KX11891" s="23"/>
      <c r="KY11891" s="23"/>
    </row>
    <row r="11892" spans="36:311" x14ac:dyDescent="0.2">
      <c r="AJ11892" s="23"/>
      <c r="HH11892"/>
      <c r="IW11892" s="36"/>
      <c r="JI11892"/>
      <c r="JJ11892"/>
      <c r="KX11892" s="23"/>
      <c r="KY11892" s="23"/>
    </row>
    <row r="11893" spans="36:311" x14ac:dyDescent="0.2">
      <c r="AJ11893" s="23"/>
      <c r="HH11893"/>
      <c r="IW11893" s="36"/>
      <c r="JI11893"/>
      <c r="JJ11893"/>
      <c r="KX11893" s="23"/>
      <c r="KY11893" s="23"/>
    </row>
    <row r="11894" spans="36:311" x14ac:dyDescent="0.2">
      <c r="AJ11894" s="23"/>
      <c r="HH11894"/>
      <c r="IW11894" s="36"/>
      <c r="JI11894"/>
      <c r="JJ11894"/>
      <c r="KX11894" s="23"/>
      <c r="KY11894" s="23"/>
    </row>
    <row r="11895" spans="36:311" x14ac:dyDescent="0.2">
      <c r="AJ11895" s="23"/>
      <c r="HH11895"/>
      <c r="IW11895" s="36"/>
      <c r="JI11895"/>
      <c r="JJ11895"/>
      <c r="KX11895" s="23"/>
      <c r="KY11895" s="23"/>
    </row>
    <row r="11896" spans="36:311" x14ac:dyDescent="0.2">
      <c r="AJ11896" s="23"/>
      <c r="HH11896"/>
      <c r="IW11896" s="36"/>
      <c r="JI11896"/>
      <c r="JJ11896"/>
      <c r="KX11896" s="23"/>
      <c r="KY11896" s="23"/>
    </row>
    <row r="11897" spans="36:311" x14ac:dyDescent="0.2">
      <c r="AJ11897" s="23"/>
      <c r="HH11897"/>
      <c r="IW11897" s="36"/>
      <c r="JI11897"/>
      <c r="JJ11897"/>
      <c r="KX11897" s="23"/>
      <c r="KY11897" s="23"/>
    </row>
    <row r="11898" spans="36:311" x14ac:dyDescent="0.2">
      <c r="AJ11898" s="23"/>
      <c r="HH11898"/>
      <c r="IW11898" s="36"/>
      <c r="JI11898"/>
      <c r="JJ11898"/>
      <c r="KX11898" s="23"/>
      <c r="KY11898" s="23"/>
    </row>
    <row r="11899" spans="36:311" x14ac:dyDescent="0.2">
      <c r="AJ11899" s="23"/>
      <c r="HH11899"/>
      <c r="IW11899" s="36"/>
      <c r="JI11899"/>
      <c r="JJ11899"/>
      <c r="KX11899" s="23"/>
      <c r="KY11899" s="23"/>
    </row>
    <row r="11900" spans="36:311" x14ac:dyDescent="0.2">
      <c r="AJ11900" s="23"/>
      <c r="HH11900"/>
      <c r="IW11900" s="36"/>
      <c r="JI11900"/>
      <c r="JJ11900"/>
      <c r="KX11900" s="23"/>
      <c r="KY11900" s="23"/>
    </row>
    <row r="11901" spans="36:311" x14ac:dyDescent="0.2">
      <c r="AJ11901" s="23"/>
      <c r="HH11901"/>
      <c r="IW11901" s="36"/>
      <c r="JI11901"/>
      <c r="JJ11901"/>
      <c r="KX11901" s="23"/>
      <c r="KY11901" s="23"/>
    </row>
    <row r="11902" spans="36:311" x14ac:dyDescent="0.2">
      <c r="AJ11902" s="23"/>
      <c r="HH11902"/>
      <c r="IW11902" s="36"/>
      <c r="JI11902"/>
      <c r="JJ11902"/>
      <c r="KX11902" s="23"/>
      <c r="KY11902" s="23"/>
    </row>
    <row r="11903" spans="36:311" x14ac:dyDescent="0.2">
      <c r="AJ11903" s="23"/>
      <c r="HH11903"/>
      <c r="IW11903" s="36"/>
      <c r="JI11903"/>
      <c r="JJ11903"/>
      <c r="KX11903" s="23"/>
      <c r="KY11903" s="23"/>
    </row>
    <row r="11904" spans="36:311" x14ac:dyDescent="0.2">
      <c r="AJ11904" s="23"/>
      <c r="HH11904"/>
      <c r="IW11904" s="36"/>
      <c r="JI11904"/>
      <c r="JJ11904"/>
      <c r="KX11904" s="23"/>
      <c r="KY11904" s="23"/>
    </row>
    <row r="11905" spans="36:311" x14ac:dyDescent="0.2">
      <c r="AJ11905" s="23"/>
      <c r="HH11905"/>
      <c r="IW11905" s="36"/>
      <c r="JI11905"/>
      <c r="JJ11905"/>
      <c r="KX11905" s="23"/>
      <c r="KY11905" s="23"/>
    </row>
    <row r="11906" spans="36:311" x14ac:dyDescent="0.2">
      <c r="AJ11906" s="23"/>
      <c r="HH11906"/>
      <c r="IW11906" s="36"/>
      <c r="JI11906"/>
      <c r="JJ11906"/>
      <c r="KX11906" s="23"/>
      <c r="KY11906" s="23"/>
    </row>
    <row r="11907" spans="36:311" x14ac:dyDescent="0.2">
      <c r="AJ11907" s="23"/>
      <c r="HH11907"/>
      <c r="IW11907" s="36"/>
      <c r="JI11907"/>
      <c r="JJ11907"/>
      <c r="KX11907" s="23"/>
      <c r="KY11907" s="23"/>
    </row>
    <row r="11908" spans="36:311" x14ac:dyDescent="0.2">
      <c r="AJ11908" s="23"/>
      <c r="HH11908"/>
      <c r="IW11908" s="36"/>
      <c r="JI11908"/>
      <c r="JJ11908"/>
      <c r="KX11908" s="23"/>
      <c r="KY11908" s="23"/>
    </row>
    <row r="11909" spans="36:311" x14ac:dyDescent="0.2">
      <c r="AJ11909" s="23"/>
      <c r="HH11909"/>
      <c r="IW11909" s="36"/>
      <c r="JI11909"/>
      <c r="JJ11909"/>
      <c r="KX11909" s="23"/>
      <c r="KY11909" s="23"/>
    </row>
    <row r="11910" spans="36:311" x14ac:dyDescent="0.2">
      <c r="AJ11910" s="23"/>
      <c r="HH11910"/>
      <c r="IW11910" s="36"/>
      <c r="JI11910"/>
      <c r="JJ11910"/>
      <c r="KX11910" s="23"/>
      <c r="KY11910" s="23"/>
    </row>
    <row r="11911" spans="36:311" x14ac:dyDescent="0.2">
      <c r="AJ11911" s="23"/>
      <c r="HH11911"/>
      <c r="IW11911" s="36"/>
      <c r="JI11911"/>
      <c r="JJ11911"/>
      <c r="KX11911" s="23"/>
      <c r="KY11911" s="23"/>
    </row>
    <row r="11912" spans="36:311" x14ac:dyDescent="0.2">
      <c r="AJ11912" s="23"/>
      <c r="HH11912"/>
      <c r="IW11912" s="36"/>
      <c r="JI11912"/>
      <c r="JJ11912"/>
      <c r="KX11912" s="23"/>
      <c r="KY11912" s="23"/>
    </row>
    <row r="11913" spans="36:311" x14ac:dyDescent="0.2">
      <c r="AJ11913" s="23"/>
      <c r="HH11913"/>
      <c r="IW11913" s="36"/>
      <c r="JI11913"/>
      <c r="JJ11913"/>
      <c r="KX11913" s="23"/>
      <c r="KY11913" s="23"/>
    </row>
    <row r="11914" spans="36:311" x14ac:dyDescent="0.2">
      <c r="AJ11914" s="23"/>
      <c r="HH11914"/>
      <c r="IW11914" s="36"/>
      <c r="JI11914"/>
      <c r="JJ11914"/>
      <c r="KX11914" s="23"/>
      <c r="KY11914" s="23"/>
    </row>
    <row r="11915" spans="36:311" x14ac:dyDescent="0.2">
      <c r="AJ11915" s="23"/>
      <c r="HH11915"/>
      <c r="IW11915" s="36"/>
      <c r="JI11915"/>
      <c r="JJ11915"/>
      <c r="KX11915" s="23"/>
      <c r="KY11915" s="23"/>
    </row>
    <row r="11916" spans="36:311" x14ac:dyDescent="0.2">
      <c r="AJ11916" s="23"/>
      <c r="HH11916"/>
      <c r="IW11916" s="36"/>
      <c r="JI11916"/>
      <c r="JJ11916"/>
      <c r="KX11916" s="23"/>
      <c r="KY11916" s="23"/>
    </row>
    <row r="11917" spans="36:311" x14ac:dyDescent="0.2">
      <c r="AJ11917" s="23"/>
      <c r="HH11917"/>
      <c r="IW11917" s="36"/>
      <c r="JI11917"/>
      <c r="JJ11917"/>
      <c r="KX11917" s="23"/>
      <c r="KY11917" s="23"/>
    </row>
    <row r="11918" spans="36:311" x14ac:dyDescent="0.2">
      <c r="AJ11918" s="23"/>
      <c r="HH11918"/>
      <c r="IW11918" s="36"/>
      <c r="JI11918"/>
      <c r="JJ11918"/>
      <c r="KX11918" s="23"/>
      <c r="KY11918" s="23"/>
    </row>
    <row r="11919" spans="36:311" x14ac:dyDescent="0.2">
      <c r="AJ11919" s="23"/>
      <c r="HH11919"/>
      <c r="IW11919" s="36"/>
      <c r="JI11919"/>
      <c r="JJ11919"/>
      <c r="KX11919" s="23"/>
      <c r="KY11919" s="23"/>
    </row>
    <row r="11920" spans="36:311" x14ac:dyDescent="0.2">
      <c r="AJ11920" s="23"/>
      <c r="HH11920"/>
      <c r="IW11920" s="36"/>
      <c r="JI11920"/>
      <c r="JJ11920"/>
      <c r="KX11920" s="23"/>
      <c r="KY11920" s="23"/>
    </row>
    <row r="11921" spans="36:311" x14ac:dyDescent="0.2">
      <c r="AJ11921" s="23"/>
      <c r="HH11921"/>
      <c r="IW11921" s="36"/>
      <c r="JI11921"/>
      <c r="JJ11921"/>
      <c r="KX11921" s="23"/>
      <c r="KY11921" s="23"/>
    </row>
    <row r="11922" spans="36:311" x14ac:dyDescent="0.2">
      <c r="AJ11922" s="23"/>
      <c r="HH11922"/>
      <c r="IW11922" s="36"/>
      <c r="JI11922"/>
      <c r="JJ11922"/>
      <c r="KX11922" s="23"/>
      <c r="KY11922" s="23"/>
    </row>
    <row r="11923" spans="36:311" x14ac:dyDescent="0.2">
      <c r="AJ11923" s="23"/>
      <c r="HH11923"/>
      <c r="IW11923" s="36"/>
      <c r="JI11923"/>
      <c r="JJ11923"/>
      <c r="KX11923" s="23"/>
      <c r="KY11923" s="23"/>
    </row>
    <row r="11924" spans="36:311" x14ac:dyDescent="0.2">
      <c r="AJ11924" s="23"/>
      <c r="HH11924"/>
      <c r="IW11924" s="36"/>
      <c r="JI11924"/>
      <c r="JJ11924"/>
      <c r="KX11924" s="23"/>
      <c r="KY11924" s="23"/>
    </row>
    <row r="11925" spans="36:311" x14ac:dyDescent="0.2">
      <c r="AJ11925" s="23"/>
      <c r="HH11925"/>
      <c r="IW11925" s="36"/>
      <c r="JI11925"/>
      <c r="JJ11925"/>
      <c r="KX11925" s="23"/>
      <c r="KY11925" s="23"/>
    </row>
    <row r="11926" spans="36:311" x14ac:dyDescent="0.2">
      <c r="AJ11926" s="23"/>
      <c r="HH11926"/>
      <c r="IW11926" s="36"/>
      <c r="JI11926"/>
      <c r="JJ11926"/>
      <c r="KX11926" s="23"/>
      <c r="KY11926" s="23"/>
    </row>
    <row r="11927" spans="36:311" x14ac:dyDescent="0.2">
      <c r="AJ11927" s="23"/>
      <c r="HH11927"/>
      <c r="IW11927" s="36"/>
      <c r="JI11927"/>
      <c r="JJ11927"/>
      <c r="KX11927" s="23"/>
      <c r="KY11927" s="23"/>
    </row>
    <row r="11928" spans="36:311" x14ac:dyDescent="0.2">
      <c r="AJ11928" s="23"/>
      <c r="HH11928"/>
      <c r="IW11928" s="36"/>
      <c r="JI11928"/>
      <c r="JJ11928"/>
      <c r="KX11928" s="23"/>
      <c r="KY11928" s="23"/>
    </row>
    <row r="11929" spans="36:311" x14ac:dyDescent="0.2">
      <c r="AJ11929" s="23"/>
      <c r="HH11929"/>
      <c r="IW11929" s="36"/>
      <c r="JI11929"/>
      <c r="JJ11929"/>
      <c r="KX11929" s="23"/>
      <c r="KY11929" s="23"/>
    </row>
    <row r="11930" spans="36:311" x14ac:dyDescent="0.2">
      <c r="AJ11930" s="23"/>
      <c r="HH11930"/>
      <c r="IW11930" s="36"/>
      <c r="JI11930"/>
      <c r="JJ11930"/>
      <c r="KX11930" s="23"/>
      <c r="KY11930" s="23"/>
    </row>
    <row r="11931" spans="36:311" x14ac:dyDescent="0.2">
      <c r="AJ11931" s="23"/>
      <c r="HH11931"/>
      <c r="IW11931" s="36"/>
      <c r="JI11931"/>
      <c r="JJ11931"/>
      <c r="KX11931" s="23"/>
      <c r="KY11931" s="23"/>
    </row>
    <row r="11932" spans="36:311" x14ac:dyDescent="0.2">
      <c r="AJ11932" s="23"/>
      <c r="HH11932"/>
      <c r="IW11932" s="36"/>
      <c r="JI11932"/>
      <c r="JJ11932"/>
      <c r="KX11932" s="23"/>
      <c r="KY11932" s="23"/>
    </row>
    <row r="11933" spans="36:311" x14ac:dyDescent="0.2">
      <c r="AJ11933" s="23"/>
      <c r="HH11933"/>
      <c r="IW11933" s="36"/>
      <c r="JI11933"/>
      <c r="JJ11933"/>
      <c r="KX11933" s="23"/>
      <c r="KY11933" s="23"/>
    </row>
    <row r="11934" spans="36:311" x14ac:dyDescent="0.2">
      <c r="AJ11934" s="23"/>
      <c r="HH11934"/>
      <c r="IW11934" s="36"/>
      <c r="JI11934"/>
      <c r="JJ11934"/>
      <c r="KX11934" s="23"/>
      <c r="KY11934" s="23"/>
    </row>
    <row r="11935" spans="36:311" x14ac:dyDescent="0.2">
      <c r="AJ11935" s="23"/>
      <c r="HH11935"/>
      <c r="IW11935" s="36"/>
      <c r="JI11935"/>
      <c r="JJ11935"/>
      <c r="KX11935" s="23"/>
      <c r="KY11935" s="23"/>
    </row>
    <row r="11936" spans="36:311" x14ac:dyDescent="0.2">
      <c r="AJ11936" s="23"/>
      <c r="HH11936"/>
      <c r="IW11936" s="36"/>
      <c r="JI11936"/>
      <c r="JJ11936"/>
      <c r="KX11936" s="23"/>
      <c r="KY11936" s="23"/>
    </row>
    <row r="11937" spans="36:311" x14ac:dyDescent="0.2">
      <c r="AJ11937" s="23"/>
      <c r="HH11937"/>
      <c r="IW11937" s="36"/>
      <c r="JI11937"/>
      <c r="JJ11937"/>
      <c r="KX11937" s="23"/>
      <c r="KY11937" s="23"/>
    </row>
    <row r="11938" spans="36:311" x14ac:dyDescent="0.2">
      <c r="AJ11938" s="23"/>
      <c r="HH11938"/>
      <c r="IW11938" s="36"/>
      <c r="JI11938"/>
      <c r="JJ11938"/>
      <c r="KX11938" s="23"/>
      <c r="KY11938" s="23"/>
    </row>
    <row r="11939" spans="36:311" x14ac:dyDescent="0.2">
      <c r="AJ11939" s="23"/>
      <c r="HH11939"/>
      <c r="IW11939" s="36"/>
      <c r="JI11939"/>
      <c r="JJ11939"/>
      <c r="KX11939" s="23"/>
      <c r="KY11939" s="23"/>
    </row>
    <row r="11940" spans="36:311" x14ac:dyDescent="0.2">
      <c r="AJ11940" s="23"/>
      <c r="HH11940"/>
      <c r="IW11940" s="36"/>
      <c r="JI11940"/>
      <c r="JJ11940"/>
      <c r="KX11940" s="23"/>
      <c r="KY11940" s="23"/>
    </row>
    <row r="11941" spans="36:311" x14ac:dyDescent="0.2">
      <c r="AJ11941" s="23"/>
      <c r="HH11941"/>
      <c r="IW11941" s="36"/>
      <c r="JI11941"/>
      <c r="JJ11941"/>
      <c r="KX11941" s="23"/>
      <c r="KY11941" s="23"/>
    </row>
    <row r="11942" spans="36:311" x14ac:dyDescent="0.2">
      <c r="AJ11942" s="23"/>
      <c r="HH11942"/>
      <c r="IW11942" s="36"/>
      <c r="JI11942"/>
      <c r="JJ11942"/>
      <c r="KX11942" s="23"/>
      <c r="KY11942" s="23"/>
    </row>
    <row r="11943" spans="36:311" x14ac:dyDescent="0.2">
      <c r="AJ11943" s="23"/>
      <c r="HH11943"/>
      <c r="IW11943" s="36"/>
      <c r="JI11943"/>
      <c r="JJ11943"/>
      <c r="KX11943" s="23"/>
      <c r="KY11943" s="23"/>
    </row>
    <row r="11944" spans="36:311" x14ac:dyDescent="0.2">
      <c r="AJ11944" s="23"/>
      <c r="HH11944"/>
      <c r="IW11944" s="36"/>
      <c r="JI11944"/>
      <c r="JJ11944"/>
      <c r="KX11944" s="23"/>
      <c r="KY11944" s="23"/>
    </row>
    <row r="11945" spans="36:311" x14ac:dyDescent="0.2">
      <c r="AJ11945" s="23"/>
      <c r="HH11945"/>
      <c r="IW11945" s="36"/>
      <c r="JI11945"/>
      <c r="JJ11945"/>
      <c r="KX11945" s="23"/>
      <c r="KY11945" s="23"/>
    </row>
    <row r="11946" spans="36:311" x14ac:dyDescent="0.2">
      <c r="AJ11946" s="23"/>
      <c r="HH11946"/>
      <c r="IW11946" s="36"/>
      <c r="JI11946"/>
      <c r="JJ11946"/>
      <c r="KX11946" s="23"/>
      <c r="KY11946" s="23"/>
    </row>
    <row r="11947" spans="36:311" x14ac:dyDescent="0.2">
      <c r="AJ11947" s="23"/>
      <c r="HH11947"/>
      <c r="IW11947" s="36"/>
      <c r="JI11947"/>
      <c r="JJ11947"/>
      <c r="KX11947" s="23"/>
      <c r="KY11947" s="23"/>
    </row>
    <row r="11948" spans="36:311" x14ac:dyDescent="0.2">
      <c r="AJ11948" s="23"/>
      <c r="HH11948"/>
      <c r="IW11948" s="36"/>
      <c r="JI11948"/>
      <c r="JJ11948"/>
      <c r="KX11948" s="23"/>
      <c r="KY11948" s="23"/>
    </row>
    <row r="11949" spans="36:311" x14ac:dyDescent="0.2">
      <c r="AJ11949" s="23"/>
      <c r="HH11949"/>
      <c r="IW11949" s="36"/>
      <c r="JI11949"/>
      <c r="JJ11949"/>
      <c r="KX11949" s="23"/>
      <c r="KY11949" s="23"/>
    </row>
    <row r="11950" spans="36:311" x14ac:dyDescent="0.2">
      <c r="AJ11950" s="23"/>
      <c r="HH11950"/>
      <c r="IW11950" s="36"/>
      <c r="JI11950"/>
      <c r="JJ11950"/>
      <c r="KX11950" s="23"/>
      <c r="KY11950" s="23"/>
    </row>
    <row r="11951" spans="36:311" x14ac:dyDescent="0.2">
      <c r="AJ11951" s="23"/>
      <c r="HH11951"/>
      <c r="IW11951" s="36"/>
      <c r="JI11951"/>
      <c r="JJ11951"/>
      <c r="KX11951" s="23"/>
      <c r="KY11951" s="23"/>
    </row>
    <row r="11952" spans="36:311" x14ac:dyDescent="0.2">
      <c r="AJ11952" s="23"/>
      <c r="HH11952"/>
      <c r="IW11952" s="36"/>
      <c r="JI11952"/>
      <c r="JJ11952"/>
      <c r="KX11952" s="23"/>
      <c r="KY11952" s="23"/>
    </row>
    <row r="11953" spans="36:311" x14ac:dyDescent="0.2">
      <c r="AJ11953" s="23"/>
      <c r="HH11953"/>
      <c r="IW11953" s="36"/>
      <c r="JI11953"/>
      <c r="JJ11953"/>
      <c r="KX11953" s="23"/>
      <c r="KY11953" s="23"/>
    </row>
    <row r="11954" spans="36:311" x14ac:dyDescent="0.2">
      <c r="AJ11954" s="23"/>
      <c r="HH11954"/>
      <c r="IW11954" s="36"/>
      <c r="JI11954"/>
      <c r="JJ11954"/>
      <c r="KX11954" s="23"/>
      <c r="KY11954" s="23"/>
    </row>
    <row r="11955" spans="36:311" x14ac:dyDescent="0.2">
      <c r="AJ11955" s="23"/>
      <c r="HH11955"/>
      <c r="IW11955" s="36"/>
      <c r="JI11955"/>
      <c r="JJ11955"/>
      <c r="KX11955" s="23"/>
      <c r="KY11955" s="23"/>
    </row>
    <row r="11956" spans="36:311" x14ac:dyDescent="0.2">
      <c r="AJ11956" s="23"/>
      <c r="HH11956"/>
      <c r="IW11956" s="36"/>
      <c r="JI11956"/>
      <c r="JJ11956"/>
      <c r="KX11956" s="23"/>
      <c r="KY11956" s="23"/>
    </row>
    <row r="11957" spans="36:311" x14ac:dyDescent="0.2">
      <c r="AJ11957" s="23"/>
      <c r="HH11957"/>
      <c r="IW11957" s="36"/>
      <c r="JI11957"/>
      <c r="JJ11957"/>
      <c r="KX11957" s="23"/>
      <c r="KY11957" s="23"/>
    </row>
    <row r="11958" spans="36:311" x14ac:dyDescent="0.2">
      <c r="AJ11958" s="23"/>
      <c r="HH11958"/>
      <c r="IW11958" s="36"/>
      <c r="JI11958"/>
      <c r="JJ11958"/>
      <c r="KX11958" s="23"/>
      <c r="KY11958" s="23"/>
    </row>
    <row r="11959" spans="36:311" x14ac:dyDescent="0.2">
      <c r="AJ11959" s="23"/>
      <c r="HH11959"/>
      <c r="IW11959" s="36"/>
      <c r="JI11959"/>
      <c r="JJ11959"/>
      <c r="KX11959" s="23"/>
      <c r="KY11959" s="23"/>
    </row>
    <row r="11960" spans="36:311" x14ac:dyDescent="0.2">
      <c r="AJ11960" s="23"/>
      <c r="HH11960"/>
      <c r="IW11960" s="36"/>
      <c r="JI11960"/>
      <c r="JJ11960"/>
      <c r="KX11960" s="23"/>
      <c r="KY11960" s="23"/>
    </row>
    <row r="11961" spans="36:311" x14ac:dyDescent="0.2">
      <c r="AJ11961" s="23"/>
      <c r="HH11961"/>
      <c r="IW11961" s="36"/>
      <c r="JI11961"/>
      <c r="JJ11961"/>
      <c r="KX11961" s="23"/>
      <c r="KY11961" s="23"/>
    </row>
    <row r="11962" spans="36:311" x14ac:dyDescent="0.2">
      <c r="AJ11962" s="23"/>
      <c r="HH11962"/>
      <c r="IW11962" s="36"/>
      <c r="JI11962"/>
      <c r="JJ11962"/>
      <c r="KX11962" s="23"/>
      <c r="KY11962" s="23"/>
    </row>
    <row r="11963" spans="36:311" x14ac:dyDescent="0.2">
      <c r="AJ11963" s="23"/>
      <c r="HH11963"/>
      <c r="IW11963" s="36"/>
      <c r="JI11963"/>
      <c r="JJ11963"/>
      <c r="KX11963" s="23"/>
      <c r="KY11963" s="23"/>
    </row>
    <row r="11964" spans="36:311" x14ac:dyDescent="0.2">
      <c r="AJ11964" s="23"/>
      <c r="HH11964"/>
      <c r="IW11964" s="36"/>
      <c r="JI11964"/>
      <c r="JJ11964"/>
      <c r="KX11964" s="23"/>
      <c r="KY11964" s="23"/>
    </row>
    <row r="11965" spans="36:311" x14ac:dyDescent="0.2">
      <c r="AJ11965" s="23"/>
      <c r="HH11965"/>
      <c r="IW11965" s="36"/>
      <c r="JI11965"/>
      <c r="JJ11965"/>
      <c r="KX11965" s="23"/>
      <c r="KY11965" s="23"/>
    </row>
    <row r="11966" spans="36:311" x14ac:dyDescent="0.2">
      <c r="AJ11966" s="23"/>
      <c r="HH11966"/>
      <c r="IW11966" s="36"/>
      <c r="JI11966"/>
      <c r="JJ11966"/>
      <c r="KX11966" s="23"/>
      <c r="KY11966" s="23"/>
    </row>
    <row r="11967" spans="36:311" x14ac:dyDescent="0.2">
      <c r="AJ11967" s="23"/>
      <c r="HH11967"/>
      <c r="IW11967" s="36"/>
      <c r="JI11967"/>
      <c r="JJ11967"/>
      <c r="KX11967" s="23"/>
      <c r="KY11967" s="23"/>
    </row>
    <row r="11968" spans="36:311" x14ac:dyDescent="0.2">
      <c r="AJ11968" s="23"/>
      <c r="HH11968"/>
      <c r="IW11968" s="36"/>
      <c r="JI11968"/>
      <c r="JJ11968"/>
      <c r="KX11968" s="23"/>
      <c r="KY11968" s="23"/>
    </row>
    <row r="11969" spans="36:311" x14ac:dyDescent="0.2">
      <c r="AJ11969" s="23"/>
      <c r="HH11969"/>
      <c r="IW11969" s="36"/>
      <c r="JI11969"/>
      <c r="JJ11969"/>
      <c r="KX11969" s="23"/>
      <c r="KY11969" s="23"/>
    </row>
    <row r="11970" spans="36:311" x14ac:dyDescent="0.2">
      <c r="AJ11970" s="23"/>
      <c r="HH11970"/>
      <c r="IW11970" s="36"/>
      <c r="JI11970"/>
      <c r="JJ11970"/>
      <c r="KX11970" s="23"/>
      <c r="KY11970" s="23"/>
    </row>
    <row r="11971" spans="36:311" x14ac:dyDescent="0.2">
      <c r="AJ11971" s="23"/>
      <c r="HH11971"/>
      <c r="IW11971" s="36"/>
      <c r="JI11971"/>
      <c r="JJ11971"/>
      <c r="KX11971" s="23"/>
      <c r="KY11971" s="23"/>
    </row>
    <row r="11972" spans="36:311" x14ac:dyDescent="0.2">
      <c r="AJ11972" s="23"/>
      <c r="HH11972"/>
      <c r="IW11972" s="36"/>
      <c r="JI11972"/>
      <c r="JJ11972"/>
      <c r="KX11972" s="23"/>
      <c r="KY11972" s="23"/>
    </row>
    <row r="11973" spans="36:311" x14ac:dyDescent="0.2">
      <c r="AJ11973" s="23"/>
      <c r="HH11973"/>
      <c r="IW11973" s="36"/>
      <c r="JI11973"/>
      <c r="JJ11973"/>
      <c r="KX11973" s="23"/>
      <c r="KY11973" s="23"/>
    </row>
    <row r="11974" spans="36:311" x14ac:dyDescent="0.2">
      <c r="AJ11974" s="23"/>
      <c r="HH11974"/>
      <c r="IW11974" s="36"/>
      <c r="JI11974"/>
      <c r="JJ11974"/>
      <c r="KX11974" s="23"/>
      <c r="KY11974" s="23"/>
    </row>
    <row r="11975" spans="36:311" x14ac:dyDescent="0.2">
      <c r="AJ11975" s="23"/>
      <c r="HH11975"/>
      <c r="IW11975" s="36"/>
      <c r="JI11975"/>
      <c r="JJ11975"/>
      <c r="KX11975" s="23"/>
      <c r="KY11975" s="23"/>
    </row>
    <row r="11976" spans="36:311" x14ac:dyDescent="0.2">
      <c r="AJ11976" s="23"/>
      <c r="HH11976"/>
      <c r="IW11976" s="36"/>
      <c r="JI11976"/>
      <c r="JJ11976"/>
      <c r="KX11976" s="23"/>
      <c r="KY11976" s="23"/>
    </row>
    <row r="11977" spans="36:311" x14ac:dyDescent="0.2">
      <c r="AJ11977" s="23"/>
      <c r="HH11977"/>
      <c r="IW11977" s="36"/>
      <c r="JI11977"/>
      <c r="JJ11977"/>
      <c r="KX11977" s="23"/>
      <c r="KY11977" s="23"/>
    </row>
    <row r="11978" spans="36:311" x14ac:dyDescent="0.2">
      <c r="AJ11978" s="23"/>
      <c r="HH11978"/>
      <c r="IW11978" s="36"/>
      <c r="JI11978"/>
      <c r="JJ11978"/>
      <c r="KX11978" s="23"/>
      <c r="KY11978" s="23"/>
    </row>
    <row r="11979" spans="36:311" x14ac:dyDescent="0.2">
      <c r="AJ11979" s="23"/>
      <c r="HH11979"/>
      <c r="IW11979" s="36"/>
      <c r="JI11979"/>
      <c r="JJ11979"/>
      <c r="KX11979" s="23"/>
      <c r="KY11979" s="23"/>
    </row>
    <row r="11980" spans="36:311" x14ac:dyDescent="0.2">
      <c r="AJ11980" s="23"/>
      <c r="HH11980"/>
      <c r="IW11980" s="36"/>
      <c r="JI11980"/>
      <c r="JJ11980"/>
      <c r="KX11980" s="23"/>
      <c r="KY11980" s="23"/>
    </row>
    <row r="11981" spans="36:311" x14ac:dyDescent="0.2">
      <c r="AJ11981" s="23"/>
      <c r="HH11981"/>
      <c r="IW11981" s="36"/>
      <c r="JI11981"/>
      <c r="JJ11981"/>
      <c r="KX11981" s="23"/>
      <c r="KY11981" s="23"/>
    </row>
    <row r="11982" spans="36:311" x14ac:dyDescent="0.2">
      <c r="AJ11982" s="23"/>
      <c r="HH11982"/>
      <c r="IW11982" s="36"/>
      <c r="JI11982"/>
      <c r="JJ11982"/>
      <c r="KX11982" s="23"/>
      <c r="KY11982" s="23"/>
    </row>
    <row r="11983" spans="36:311" x14ac:dyDescent="0.2">
      <c r="AJ11983" s="23"/>
      <c r="HH11983"/>
      <c r="IW11983" s="36"/>
      <c r="JI11983"/>
      <c r="JJ11983"/>
      <c r="KX11983" s="23"/>
      <c r="KY11983" s="23"/>
    </row>
    <row r="11984" spans="36:311" x14ac:dyDescent="0.2">
      <c r="AJ11984" s="23"/>
      <c r="HH11984"/>
      <c r="IW11984" s="36"/>
      <c r="JI11984"/>
      <c r="JJ11984"/>
      <c r="KX11984" s="23"/>
      <c r="KY11984" s="23"/>
    </row>
    <row r="11985" spans="36:311" x14ac:dyDescent="0.2">
      <c r="AJ11985" s="23"/>
      <c r="HH11985"/>
      <c r="IW11985" s="36"/>
      <c r="JI11985"/>
      <c r="JJ11985"/>
      <c r="KX11985" s="23"/>
      <c r="KY11985" s="23"/>
    </row>
    <row r="11986" spans="36:311" x14ac:dyDescent="0.2">
      <c r="AJ11986" s="23"/>
      <c r="HH11986"/>
      <c r="IW11986" s="36"/>
      <c r="JI11986"/>
      <c r="JJ11986"/>
      <c r="KX11986" s="23"/>
      <c r="KY11986" s="23"/>
    </row>
    <row r="11987" spans="36:311" x14ac:dyDescent="0.2">
      <c r="AJ11987" s="23"/>
      <c r="HH11987"/>
      <c r="IW11987" s="36"/>
      <c r="JI11987"/>
      <c r="JJ11987"/>
      <c r="KX11987" s="23"/>
      <c r="KY11987" s="23"/>
    </row>
    <row r="11988" spans="36:311" x14ac:dyDescent="0.2">
      <c r="AJ11988" s="23"/>
      <c r="HH11988"/>
      <c r="IW11988" s="36"/>
      <c r="JI11988"/>
      <c r="JJ11988"/>
      <c r="KX11988" s="23"/>
      <c r="KY11988" s="23"/>
    </row>
    <row r="11989" spans="36:311" x14ac:dyDescent="0.2">
      <c r="AJ11989" s="23"/>
      <c r="HH11989"/>
      <c r="IW11989" s="36"/>
      <c r="JI11989"/>
      <c r="JJ11989"/>
      <c r="KX11989" s="23"/>
      <c r="KY11989" s="23"/>
    </row>
    <row r="11990" spans="36:311" x14ac:dyDescent="0.2">
      <c r="AJ11990" s="23"/>
      <c r="HH11990"/>
      <c r="IW11990" s="36"/>
      <c r="JI11990"/>
      <c r="JJ11990"/>
      <c r="KX11990" s="23"/>
      <c r="KY11990" s="23"/>
    </row>
    <row r="11991" spans="36:311" x14ac:dyDescent="0.2">
      <c r="AJ11991" s="23"/>
      <c r="HH11991"/>
      <c r="IW11991" s="36"/>
      <c r="JI11991"/>
      <c r="JJ11991"/>
      <c r="KX11991" s="23"/>
      <c r="KY11991" s="23"/>
    </row>
    <row r="11992" spans="36:311" x14ac:dyDescent="0.2">
      <c r="AJ11992" s="23"/>
      <c r="HH11992"/>
      <c r="IW11992" s="36"/>
      <c r="JI11992"/>
      <c r="JJ11992"/>
      <c r="KX11992" s="23"/>
      <c r="KY11992" s="23"/>
    </row>
    <row r="11993" spans="36:311" x14ac:dyDescent="0.2">
      <c r="AJ11993" s="23"/>
      <c r="HH11993"/>
      <c r="IW11993" s="36"/>
      <c r="JI11993"/>
      <c r="JJ11993"/>
      <c r="KX11993" s="23"/>
      <c r="KY11993" s="23"/>
    </row>
    <row r="11994" spans="36:311" x14ac:dyDescent="0.2">
      <c r="AJ11994" s="23"/>
      <c r="HH11994"/>
      <c r="IW11994" s="36"/>
      <c r="JI11994"/>
      <c r="JJ11994"/>
      <c r="KX11994" s="23"/>
      <c r="KY11994" s="23"/>
    </row>
    <row r="11995" spans="36:311" x14ac:dyDescent="0.2">
      <c r="AJ11995" s="23"/>
      <c r="HH11995"/>
      <c r="IW11995" s="36"/>
      <c r="JI11995"/>
      <c r="JJ11995"/>
      <c r="KX11995" s="23"/>
      <c r="KY11995" s="23"/>
    </row>
    <row r="11996" spans="36:311" x14ac:dyDescent="0.2">
      <c r="AJ11996" s="23"/>
      <c r="HH11996"/>
      <c r="IW11996" s="36"/>
      <c r="JI11996"/>
      <c r="JJ11996"/>
      <c r="KX11996" s="23"/>
      <c r="KY11996" s="23"/>
    </row>
    <row r="11997" spans="36:311" x14ac:dyDescent="0.2">
      <c r="AJ11997" s="23"/>
      <c r="HH11997"/>
      <c r="IW11997" s="36"/>
      <c r="JI11997"/>
      <c r="JJ11997"/>
      <c r="KX11997" s="23"/>
      <c r="KY11997" s="23"/>
    </row>
    <row r="11998" spans="36:311" x14ac:dyDescent="0.2">
      <c r="AJ11998" s="23"/>
      <c r="HH11998"/>
      <c r="IW11998" s="36"/>
      <c r="JI11998"/>
      <c r="JJ11998"/>
      <c r="KX11998" s="23"/>
      <c r="KY11998" s="23"/>
    </row>
    <row r="11999" spans="36:311" x14ac:dyDescent="0.2">
      <c r="AJ11999" s="23"/>
      <c r="HH11999"/>
      <c r="IW11999" s="36"/>
      <c r="JI11999"/>
      <c r="JJ11999"/>
      <c r="KX11999" s="23"/>
      <c r="KY11999" s="23"/>
    </row>
    <row r="12000" spans="36:311" x14ac:dyDescent="0.2">
      <c r="AJ12000" s="23"/>
      <c r="HH12000"/>
      <c r="IW12000" s="36"/>
      <c r="JI12000"/>
      <c r="JJ12000"/>
      <c r="KX12000" s="23"/>
      <c r="KY12000" s="23"/>
    </row>
    <row r="12001" spans="36:311" x14ac:dyDescent="0.2">
      <c r="AJ12001" s="23"/>
      <c r="HH12001"/>
      <c r="IW12001" s="36"/>
      <c r="JI12001"/>
      <c r="JJ12001"/>
      <c r="KX12001" s="23"/>
      <c r="KY12001" s="23"/>
    </row>
    <row r="12002" spans="36:311" x14ac:dyDescent="0.2">
      <c r="AJ12002" s="23"/>
      <c r="HH12002"/>
      <c r="IW12002" s="36"/>
      <c r="JI12002"/>
      <c r="JJ12002"/>
      <c r="KX12002" s="23"/>
      <c r="KY12002" s="23"/>
    </row>
    <row r="12003" spans="36:311" x14ac:dyDescent="0.2">
      <c r="AJ12003" s="23"/>
      <c r="HH12003"/>
      <c r="IW12003" s="36"/>
      <c r="JI12003"/>
      <c r="JJ12003"/>
      <c r="KX12003" s="23"/>
      <c r="KY12003" s="23"/>
    </row>
    <row r="12004" spans="36:311" x14ac:dyDescent="0.2">
      <c r="AJ12004" s="23"/>
      <c r="HH12004"/>
      <c r="IW12004" s="36"/>
      <c r="JI12004"/>
      <c r="JJ12004"/>
      <c r="KX12004" s="23"/>
      <c r="KY12004" s="23"/>
    </row>
    <row r="12005" spans="36:311" x14ac:dyDescent="0.2">
      <c r="AJ12005" s="23"/>
      <c r="HH12005"/>
      <c r="IW12005" s="36"/>
      <c r="JI12005"/>
      <c r="JJ12005"/>
      <c r="KX12005" s="23"/>
      <c r="KY12005" s="23"/>
    </row>
    <row r="12006" spans="36:311" x14ac:dyDescent="0.2">
      <c r="AJ12006" s="23"/>
      <c r="HH12006"/>
      <c r="IW12006" s="36"/>
      <c r="JI12006"/>
      <c r="JJ12006"/>
      <c r="KX12006" s="23"/>
      <c r="KY12006" s="23"/>
    </row>
    <row r="12007" spans="36:311" x14ac:dyDescent="0.2">
      <c r="AJ12007" s="23"/>
      <c r="HH12007"/>
      <c r="IW12007" s="36"/>
      <c r="JI12007"/>
      <c r="JJ12007"/>
      <c r="KX12007" s="23"/>
      <c r="KY12007" s="23"/>
    </row>
    <row r="12008" spans="36:311" x14ac:dyDescent="0.2">
      <c r="AJ12008" s="23"/>
      <c r="HH12008"/>
      <c r="IW12008" s="36"/>
      <c r="JI12008"/>
      <c r="JJ12008"/>
      <c r="KX12008" s="23"/>
      <c r="KY12008" s="23"/>
    </row>
    <row r="12009" spans="36:311" x14ac:dyDescent="0.2">
      <c r="AJ12009" s="23"/>
      <c r="HH12009"/>
      <c r="IW12009" s="36"/>
      <c r="JI12009"/>
      <c r="JJ12009"/>
      <c r="KX12009" s="23"/>
      <c r="KY12009" s="23"/>
    </row>
    <row r="12010" spans="36:311" x14ac:dyDescent="0.2">
      <c r="AJ12010" s="23"/>
      <c r="HH12010"/>
      <c r="IW12010" s="36"/>
      <c r="JI12010"/>
      <c r="JJ12010"/>
      <c r="KX12010" s="23"/>
      <c r="KY12010" s="23"/>
    </row>
    <row r="12011" spans="36:311" x14ac:dyDescent="0.2">
      <c r="AJ12011" s="23"/>
      <c r="HH12011"/>
      <c r="IW12011" s="36"/>
      <c r="JI12011"/>
      <c r="JJ12011"/>
      <c r="KX12011" s="23"/>
      <c r="KY12011" s="23"/>
    </row>
    <row r="12012" spans="36:311" x14ac:dyDescent="0.2">
      <c r="AJ12012" s="23"/>
      <c r="HH12012"/>
      <c r="IW12012" s="36"/>
      <c r="JI12012"/>
      <c r="JJ12012"/>
      <c r="KX12012" s="23"/>
      <c r="KY12012" s="23"/>
    </row>
    <row r="12013" spans="36:311" x14ac:dyDescent="0.2">
      <c r="AJ12013" s="23"/>
      <c r="HH12013"/>
      <c r="IW12013" s="36"/>
      <c r="JI12013"/>
      <c r="JJ12013"/>
      <c r="KX12013" s="23"/>
      <c r="KY12013" s="23"/>
    </row>
    <row r="12014" spans="36:311" x14ac:dyDescent="0.2">
      <c r="AJ12014" s="23"/>
      <c r="HH12014"/>
      <c r="IW12014" s="36"/>
      <c r="JI12014"/>
      <c r="JJ12014"/>
      <c r="KX12014" s="23"/>
      <c r="KY12014" s="23"/>
    </row>
    <row r="12015" spans="36:311" x14ac:dyDescent="0.2">
      <c r="AJ12015" s="23"/>
      <c r="HH12015"/>
      <c r="IW12015" s="36"/>
      <c r="JI12015"/>
      <c r="JJ12015"/>
      <c r="KX12015" s="23"/>
      <c r="KY12015" s="23"/>
    </row>
    <row r="12016" spans="36:311" x14ac:dyDescent="0.2">
      <c r="AJ12016" s="23"/>
      <c r="HH12016"/>
      <c r="IW12016" s="36"/>
      <c r="JI12016"/>
      <c r="JJ12016"/>
      <c r="KX12016" s="23"/>
      <c r="KY12016" s="23"/>
    </row>
    <row r="12017" spans="36:311" x14ac:dyDescent="0.2">
      <c r="AJ12017" s="23"/>
      <c r="HH12017"/>
      <c r="IW12017" s="36"/>
      <c r="JI12017"/>
      <c r="JJ12017"/>
      <c r="KX12017" s="23"/>
      <c r="KY12017" s="23"/>
    </row>
    <row r="12018" spans="36:311" x14ac:dyDescent="0.2">
      <c r="AJ12018" s="23"/>
      <c r="HH12018"/>
      <c r="IW12018" s="36"/>
      <c r="JI12018"/>
      <c r="JJ12018"/>
      <c r="KX12018" s="23"/>
      <c r="KY12018" s="23"/>
    </row>
    <row r="12019" spans="36:311" x14ac:dyDescent="0.2">
      <c r="AJ12019" s="23"/>
      <c r="HH12019"/>
      <c r="IW12019" s="36"/>
      <c r="JI12019"/>
      <c r="JJ12019"/>
      <c r="KX12019" s="23"/>
      <c r="KY12019" s="23"/>
    </row>
    <row r="12020" spans="36:311" x14ac:dyDescent="0.2">
      <c r="AJ12020" s="23"/>
      <c r="HH12020"/>
      <c r="IW12020" s="36"/>
      <c r="JI12020"/>
      <c r="JJ12020"/>
      <c r="KX12020" s="23"/>
      <c r="KY12020" s="23"/>
    </row>
    <row r="12021" spans="36:311" x14ac:dyDescent="0.2">
      <c r="AJ12021" s="23"/>
      <c r="HH12021"/>
      <c r="IW12021" s="36"/>
      <c r="JI12021"/>
      <c r="JJ12021"/>
      <c r="KX12021" s="23"/>
      <c r="KY12021" s="23"/>
    </row>
    <row r="12022" spans="36:311" x14ac:dyDescent="0.2">
      <c r="AJ12022" s="23"/>
      <c r="HH12022"/>
      <c r="IW12022" s="36"/>
      <c r="JI12022"/>
      <c r="JJ12022"/>
      <c r="KX12022" s="23"/>
      <c r="KY12022" s="23"/>
    </row>
    <row r="12023" spans="36:311" x14ac:dyDescent="0.2">
      <c r="AJ12023" s="23"/>
      <c r="HH12023"/>
      <c r="IW12023" s="36"/>
      <c r="JI12023"/>
      <c r="JJ12023"/>
      <c r="KX12023" s="23"/>
      <c r="KY12023" s="23"/>
    </row>
    <row r="12024" spans="36:311" x14ac:dyDescent="0.2">
      <c r="AJ12024" s="23"/>
      <c r="HH12024"/>
      <c r="IW12024" s="36"/>
      <c r="JI12024"/>
      <c r="JJ12024"/>
      <c r="KX12024" s="23"/>
      <c r="KY12024" s="23"/>
    </row>
    <row r="12025" spans="36:311" x14ac:dyDescent="0.2">
      <c r="AJ12025" s="23"/>
      <c r="HH12025"/>
      <c r="IW12025" s="36"/>
      <c r="JI12025"/>
      <c r="JJ12025"/>
      <c r="KX12025" s="23"/>
      <c r="KY12025" s="23"/>
    </row>
    <row r="12026" spans="36:311" x14ac:dyDescent="0.2">
      <c r="AJ12026" s="23"/>
      <c r="HH12026"/>
      <c r="IW12026" s="36"/>
      <c r="JI12026"/>
      <c r="JJ12026"/>
      <c r="KX12026" s="23"/>
      <c r="KY12026" s="23"/>
    </row>
    <row r="12027" spans="36:311" x14ac:dyDescent="0.2">
      <c r="AJ12027" s="23"/>
      <c r="HH12027"/>
      <c r="IW12027" s="36"/>
      <c r="JI12027"/>
      <c r="JJ12027"/>
      <c r="KX12027" s="23"/>
      <c r="KY12027" s="23"/>
    </row>
    <row r="12028" spans="36:311" x14ac:dyDescent="0.2">
      <c r="AJ12028" s="23"/>
      <c r="HH12028"/>
      <c r="IW12028" s="36"/>
      <c r="JI12028"/>
      <c r="JJ12028"/>
      <c r="KX12028" s="23"/>
      <c r="KY12028" s="23"/>
    </row>
    <row r="12029" spans="36:311" x14ac:dyDescent="0.2">
      <c r="AJ12029" s="23"/>
      <c r="HH12029"/>
      <c r="IW12029" s="36"/>
      <c r="JI12029"/>
      <c r="JJ12029"/>
      <c r="KX12029" s="23"/>
      <c r="KY12029" s="23"/>
    </row>
    <row r="12030" spans="36:311" x14ac:dyDescent="0.2">
      <c r="AJ12030" s="23"/>
      <c r="HH12030"/>
      <c r="IW12030" s="36"/>
      <c r="JI12030"/>
      <c r="JJ12030"/>
      <c r="KX12030" s="23"/>
      <c r="KY12030" s="23"/>
    </row>
    <row r="12031" spans="36:311" x14ac:dyDescent="0.2">
      <c r="AJ12031" s="23"/>
      <c r="HH12031"/>
      <c r="IW12031" s="36"/>
      <c r="JI12031"/>
      <c r="JJ12031"/>
      <c r="KX12031" s="23"/>
      <c r="KY12031" s="23"/>
    </row>
    <row r="12032" spans="36:311" x14ac:dyDescent="0.2">
      <c r="AJ12032" s="23"/>
      <c r="HH12032"/>
      <c r="IW12032" s="36"/>
      <c r="JI12032"/>
      <c r="JJ12032"/>
      <c r="KX12032" s="23"/>
      <c r="KY12032" s="23"/>
    </row>
    <row r="12033" spans="36:311" x14ac:dyDescent="0.2">
      <c r="AJ12033" s="23"/>
      <c r="HH12033"/>
      <c r="IW12033" s="36"/>
      <c r="JI12033"/>
      <c r="JJ12033"/>
      <c r="KX12033" s="23"/>
      <c r="KY12033" s="23"/>
    </row>
    <row r="12034" spans="36:311" x14ac:dyDescent="0.2">
      <c r="AJ12034" s="23"/>
      <c r="HH12034"/>
      <c r="IW12034" s="36"/>
      <c r="JI12034"/>
      <c r="JJ12034"/>
      <c r="KX12034" s="23"/>
      <c r="KY12034" s="23"/>
    </row>
    <row r="12035" spans="36:311" x14ac:dyDescent="0.2">
      <c r="AJ12035" s="23"/>
      <c r="HH12035"/>
      <c r="IW12035" s="36"/>
      <c r="JI12035"/>
      <c r="JJ12035"/>
      <c r="KX12035" s="23"/>
      <c r="KY12035" s="23"/>
    </row>
    <row r="12036" spans="36:311" x14ac:dyDescent="0.2">
      <c r="AJ12036" s="23"/>
      <c r="HH12036"/>
      <c r="IW12036" s="36"/>
      <c r="JI12036"/>
      <c r="JJ12036"/>
      <c r="KX12036" s="23"/>
      <c r="KY12036" s="23"/>
    </row>
    <row r="12037" spans="36:311" x14ac:dyDescent="0.2">
      <c r="AJ12037" s="23"/>
      <c r="HH12037"/>
      <c r="IW12037" s="36"/>
      <c r="JI12037"/>
      <c r="JJ12037"/>
      <c r="KX12037" s="23"/>
      <c r="KY12037" s="23"/>
    </row>
    <row r="12038" spans="36:311" x14ac:dyDescent="0.2">
      <c r="AJ12038" s="23"/>
      <c r="HH12038"/>
      <c r="IW12038" s="36"/>
      <c r="JI12038"/>
      <c r="JJ12038"/>
      <c r="KX12038" s="23"/>
      <c r="KY12038" s="23"/>
    </row>
    <row r="12039" spans="36:311" x14ac:dyDescent="0.2">
      <c r="AJ12039" s="23"/>
      <c r="HH12039"/>
      <c r="IW12039" s="36"/>
      <c r="JI12039"/>
      <c r="JJ12039"/>
      <c r="KX12039" s="23"/>
      <c r="KY12039" s="23"/>
    </row>
    <row r="12040" spans="36:311" x14ac:dyDescent="0.2">
      <c r="AJ12040" s="23"/>
      <c r="HH12040"/>
      <c r="IW12040" s="36"/>
      <c r="JI12040"/>
      <c r="JJ12040"/>
      <c r="KX12040" s="23"/>
      <c r="KY12040" s="23"/>
    </row>
    <row r="12041" spans="36:311" x14ac:dyDescent="0.2">
      <c r="AJ12041" s="23"/>
      <c r="HH12041"/>
      <c r="IW12041" s="36"/>
      <c r="JI12041"/>
      <c r="JJ12041"/>
      <c r="KX12041" s="23"/>
      <c r="KY12041" s="23"/>
    </row>
    <row r="12042" spans="36:311" x14ac:dyDescent="0.2">
      <c r="AJ12042" s="23"/>
      <c r="HH12042"/>
      <c r="IW12042" s="36"/>
      <c r="JI12042"/>
      <c r="JJ12042"/>
      <c r="KX12042" s="23"/>
      <c r="KY12042" s="23"/>
    </row>
    <row r="12043" spans="36:311" x14ac:dyDescent="0.2">
      <c r="AJ12043" s="23"/>
      <c r="HH12043"/>
      <c r="IW12043" s="36"/>
      <c r="JI12043"/>
      <c r="JJ12043"/>
      <c r="KX12043" s="23"/>
      <c r="KY12043" s="23"/>
    </row>
    <row r="12044" spans="36:311" x14ac:dyDescent="0.2">
      <c r="AJ12044" s="23"/>
      <c r="HH12044"/>
      <c r="IW12044" s="36"/>
      <c r="JI12044"/>
      <c r="JJ12044"/>
      <c r="KX12044" s="23"/>
      <c r="KY12044" s="23"/>
    </row>
    <row r="12045" spans="36:311" x14ac:dyDescent="0.2">
      <c r="AJ12045" s="23"/>
      <c r="HH12045"/>
      <c r="IW12045" s="36"/>
      <c r="JI12045"/>
      <c r="JJ12045"/>
      <c r="KX12045" s="23"/>
      <c r="KY12045" s="23"/>
    </row>
    <row r="12046" spans="36:311" x14ac:dyDescent="0.2">
      <c r="AJ12046" s="23"/>
      <c r="HH12046"/>
      <c r="IW12046" s="36"/>
      <c r="JI12046"/>
      <c r="JJ12046"/>
      <c r="KX12046" s="23"/>
      <c r="KY12046" s="23"/>
    </row>
    <row r="12047" spans="36:311" x14ac:dyDescent="0.2">
      <c r="AJ12047" s="23"/>
      <c r="HH12047"/>
      <c r="IW12047" s="36"/>
      <c r="JI12047"/>
      <c r="JJ12047"/>
      <c r="KX12047" s="23"/>
      <c r="KY12047" s="23"/>
    </row>
    <row r="12048" spans="36:311" x14ac:dyDescent="0.2">
      <c r="AJ12048" s="23"/>
      <c r="HH12048"/>
      <c r="IW12048" s="36"/>
      <c r="JI12048"/>
      <c r="JJ12048"/>
      <c r="KX12048" s="23"/>
      <c r="KY12048" s="23"/>
    </row>
    <row r="12049" spans="36:311" x14ac:dyDescent="0.2">
      <c r="AJ12049" s="23"/>
      <c r="HH12049"/>
      <c r="IW12049" s="36"/>
      <c r="JI12049"/>
      <c r="JJ12049"/>
      <c r="KX12049" s="23"/>
      <c r="KY12049" s="23"/>
    </row>
    <row r="12050" spans="36:311" x14ac:dyDescent="0.2">
      <c r="AJ12050" s="23"/>
      <c r="HH12050"/>
      <c r="IW12050" s="36"/>
      <c r="JI12050"/>
      <c r="JJ12050"/>
      <c r="KX12050" s="23"/>
      <c r="KY12050" s="23"/>
    </row>
    <row r="12051" spans="36:311" x14ac:dyDescent="0.2">
      <c r="AJ12051" s="23"/>
      <c r="HH12051"/>
      <c r="IW12051" s="36"/>
      <c r="JI12051"/>
      <c r="JJ12051"/>
      <c r="KX12051" s="23"/>
      <c r="KY12051" s="23"/>
    </row>
    <row r="12052" spans="36:311" x14ac:dyDescent="0.2">
      <c r="AJ12052" s="23"/>
      <c r="HH12052"/>
      <c r="IW12052" s="36"/>
      <c r="JI12052"/>
      <c r="JJ12052"/>
      <c r="KX12052" s="23"/>
      <c r="KY12052" s="23"/>
    </row>
    <row r="12053" spans="36:311" x14ac:dyDescent="0.2">
      <c r="AJ12053" s="23"/>
      <c r="HH12053"/>
      <c r="IW12053" s="36"/>
      <c r="JI12053"/>
      <c r="JJ12053"/>
      <c r="KX12053" s="23"/>
      <c r="KY12053" s="23"/>
    </row>
    <row r="12054" spans="36:311" x14ac:dyDescent="0.2">
      <c r="AJ12054" s="23"/>
      <c r="HH12054"/>
      <c r="IW12054" s="36"/>
      <c r="JI12054"/>
      <c r="JJ12054"/>
      <c r="KX12054" s="23"/>
      <c r="KY12054" s="23"/>
    </row>
    <row r="12055" spans="36:311" x14ac:dyDescent="0.2">
      <c r="AJ12055" s="23"/>
      <c r="HH12055"/>
      <c r="IW12055" s="36"/>
      <c r="JI12055"/>
      <c r="JJ12055"/>
      <c r="KX12055" s="23"/>
      <c r="KY12055" s="23"/>
    </row>
    <row r="12056" spans="36:311" x14ac:dyDescent="0.2">
      <c r="AJ12056" s="23"/>
      <c r="HH12056"/>
      <c r="IW12056" s="36"/>
      <c r="JI12056"/>
      <c r="JJ12056"/>
      <c r="KX12056" s="23"/>
      <c r="KY12056" s="23"/>
    </row>
    <row r="12057" spans="36:311" x14ac:dyDescent="0.2">
      <c r="AJ12057" s="23"/>
      <c r="HH12057"/>
      <c r="IW12057" s="36"/>
      <c r="JI12057"/>
      <c r="JJ12057"/>
      <c r="KX12057" s="23"/>
      <c r="KY12057" s="23"/>
    </row>
    <row r="12058" spans="36:311" x14ac:dyDescent="0.2">
      <c r="AJ12058" s="23"/>
      <c r="HH12058"/>
      <c r="IW12058" s="36"/>
      <c r="JI12058"/>
      <c r="JJ12058"/>
      <c r="KX12058" s="23"/>
      <c r="KY12058" s="23"/>
    </row>
    <row r="12059" spans="36:311" x14ac:dyDescent="0.2">
      <c r="AJ12059" s="23"/>
      <c r="HH12059"/>
      <c r="IW12059" s="36"/>
      <c r="JI12059"/>
      <c r="JJ12059"/>
      <c r="KX12059" s="23"/>
      <c r="KY12059" s="23"/>
    </row>
    <row r="12060" spans="36:311" x14ac:dyDescent="0.2">
      <c r="AJ12060" s="23"/>
      <c r="HH12060"/>
      <c r="IW12060" s="36"/>
      <c r="JI12060"/>
      <c r="JJ12060"/>
      <c r="KX12060" s="23"/>
      <c r="KY12060" s="23"/>
    </row>
    <row r="12061" spans="36:311" x14ac:dyDescent="0.2">
      <c r="AJ12061" s="23"/>
      <c r="HH12061"/>
      <c r="IW12061" s="36"/>
      <c r="JI12061"/>
      <c r="JJ12061"/>
      <c r="KX12061" s="23"/>
      <c r="KY12061" s="23"/>
    </row>
    <row r="12062" spans="36:311" x14ac:dyDescent="0.2">
      <c r="AJ12062" s="23"/>
      <c r="HH12062"/>
      <c r="IW12062" s="36"/>
      <c r="JI12062"/>
      <c r="JJ12062"/>
      <c r="KX12062" s="23"/>
      <c r="KY12062" s="23"/>
    </row>
    <row r="12063" spans="36:311" x14ac:dyDescent="0.2">
      <c r="AJ12063" s="23"/>
      <c r="HH12063"/>
      <c r="IW12063" s="36"/>
      <c r="JI12063"/>
      <c r="JJ12063"/>
      <c r="KX12063" s="23"/>
      <c r="KY12063" s="23"/>
    </row>
    <row r="12064" spans="36:311" x14ac:dyDescent="0.2">
      <c r="AJ12064" s="23"/>
      <c r="HH12064"/>
      <c r="IW12064" s="36"/>
      <c r="JI12064"/>
      <c r="JJ12064"/>
      <c r="KX12064" s="23"/>
      <c r="KY12064" s="23"/>
    </row>
    <row r="12065" spans="36:311" x14ac:dyDescent="0.2">
      <c r="AJ12065" s="23"/>
      <c r="HH12065"/>
      <c r="IW12065" s="36"/>
      <c r="JI12065"/>
      <c r="JJ12065"/>
      <c r="KX12065" s="23"/>
      <c r="KY12065" s="23"/>
    </row>
    <row r="12066" spans="36:311" x14ac:dyDescent="0.2">
      <c r="AJ12066" s="23"/>
      <c r="HH12066"/>
      <c r="IW12066" s="36"/>
      <c r="JI12066"/>
      <c r="JJ12066"/>
      <c r="KX12066" s="23"/>
      <c r="KY12066" s="23"/>
    </row>
    <row r="12067" spans="36:311" x14ac:dyDescent="0.2">
      <c r="AJ12067" s="23"/>
      <c r="HH12067"/>
      <c r="IW12067" s="36"/>
      <c r="JI12067"/>
      <c r="JJ12067"/>
      <c r="KX12067" s="23"/>
      <c r="KY12067" s="23"/>
    </row>
    <row r="12068" spans="36:311" x14ac:dyDescent="0.2">
      <c r="AJ12068" s="23"/>
      <c r="HH12068"/>
      <c r="IW12068" s="36"/>
      <c r="JI12068"/>
      <c r="JJ12068"/>
      <c r="KX12068" s="23"/>
      <c r="KY12068" s="23"/>
    </row>
    <row r="12069" spans="36:311" x14ac:dyDescent="0.2">
      <c r="AJ12069" s="23"/>
      <c r="HH12069"/>
      <c r="IW12069" s="36"/>
      <c r="JI12069"/>
      <c r="JJ12069"/>
      <c r="KX12069" s="23"/>
      <c r="KY12069" s="23"/>
    </row>
    <row r="12070" spans="36:311" x14ac:dyDescent="0.2">
      <c r="AJ12070" s="23"/>
      <c r="HH12070"/>
      <c r="IW12070" s="36"/>
      <c r="JI12070"/>
      <c r="JJ12070"/>
      <c r="KX12070" s="23"/>
      <c r="KY12070" s="23"/>
    </row>
    <row r="12071" spans="36:311" x14ac:dyDescent="0.2">
      <c r="AJ12071" s="23"/>
      <c r="HH12071"/>
      <c r="IW12071" s="36"/>
      <c r="JI12071"/>
      <c r="JJ12071"/>
      <c r="KX12071" s="23"/>
      <c r="KY12071" s="23"/>
    </row>
    <row r="12072" spans="36:311" x14ac:dyDescent="0.2">
      <c r="AJ12072" s="23"/>
      <c r="HH12072"/>
      <c r="IW12072" s="36"/>
      <c r="JI12072"/>
      <c r="JJ12072"/>
      <c r="KX12072" s="23"/>
      <c r="KY12072" s="23"/>
    </row>
    <row r="12073" spans="36:311" x14ac:dyDescent="0.2">
      <c r="AJ12073" s="23"/>
      <c r="HH12073"/>
      <c r="IW12073" s="36"/>
      <c r="JI12073"/>
      <c r="JJ12073"/>
      <c r="KX12073" s="23"/>
      <c r="KY12073" s="23"/>
    </row>
    <row r="12074" spans="36:311" x14ac:dyDescent="0.2">
      <c r="AJ12074" s="23"/>
      <c r="HH12074"/>
      <c r="IW12074" s="36"/>
      <c r="JI12074"/>
      <c r="JJ12074"/>
      <c r="KX12074" s="23"/>
      <c r="KY12074" s="23"/>
    </row>
    <row r="12075" spans="36:311" x14ac:dyDescent="0.2">
      <c r="AJ12075" s="23"/>
      <c r="HH12075"/>
      <c r="IW12075" s="36"/>
      <c r="JI12075"/>
      <c r="JJ12075"/>
      <c r="KX12075" s="23"/>
      <c r="KY12075" s="23"/>
    </row>
    <row r="12076" spans="36:311" x14ac:dyDescent="0.2">
      <c r="AJ12076" s="23"/>
      <c r="HH12076"/>
      <c r="IW12076" s="36"/>
      <c r="JI12076"/>
      <c r="JJ12076"/>
      <c r="KX12076" s="23"/>
      <c r="KY12076" s="23"/>
    </row>
    <row r="12077" spans="36:311" x14ac:dyDescent="0.2">
      <c r="AJ12077" s="23"/>
      <c r="HH12077"/>
      <c r="IW12077" s="36"/>
      <c r="JI12077"/>
      <c r="JJ12077"/>
      <c r="KX12077" s="23"/>
      <c r="KY12077" s="23"/>
    </row>
    <row r="12078" spans="36:311" x14ac:dyDescent="0.2">
      <c r="AJ12078" s="23"/>
      <c r="HH12078"/>
      <c r="IW12078" s="36"/>
      <c r="JI12078"/>
      <c r="JJ12078"/>
      <c r="KX12078" s="23"/>
      <c r="KY12078" s="23"/>
    </row>
    <row r="12079" spans="36:311" x14ac:dyDescent="0.2">
      <c r="AJ12079" s="23"/>
      <c r="HH12079"/>
      <c r="IW12079" s="36"/>
      <c r="JI12079"/>
      <c r="JJ12079"/>
      <c r="KX12079" s="23"/>
      <c r="KY12079" s="23"/>
    </row>
    <row r="12080" spans="36:311" x14ac:dyDescent="0.2">
      <c r="AJ12080" s="23"/>
      <c r="HH12080"/>
      <c r="IW12080" s="36"/>
      <c r="JI12080"/>
      <c r="JJ12080"/>
      <c r="KX12080" s="23"/>
      <c r="KY12080" s="23"/>
    </row>
    <row r="12081" spans="36:311" x14ac:dyDescent="0.2">
      <c r="AJ12081" s="23"/>
      <c r="HH12081"/>
      <c r="IW12081" s="36"/>
      <c r="JI12081"/>
      <c r="JJ12081"/>
      <c r="KX12081" s="23"/>
      <c r="KY12081" s="23"/>
    </row>
    <row r="12082" spans="36:311" x14ac:dyDescent="0.2">
      <c r="AJ12082" s="23"/>
      <c r="HH12082"/>
      <c r="IW12082" s="36"/>
      <c r="JI12082"/>
      <c r="JJ12082"/>
      <c r="KX12082" s="23"/>
      <c r="KY12082" s="23"/>
    </row>
    <row r="12083" spans="36:311" x14ac:dyDescent="0.2">
      <c r="AJ12083" s="23"/>
      <c r="HH12083"/>
      <c r="IW12083" s="36"/>
      <c r="JI12083"/>
      <c r="JJ12083"/>
      <c r="KX12083" s="23"/>
      <c r="KY12083" s="23"/>
    </row>
    <row r="12084" spans="36:311" x14ac:dyDescent="0.2">
      <c r="AJ12084" s="23"/>
      <c r="HH12084"/>
      <c r="IW12084" s="36"/>
      <c r="JI12084"/>
      <c r="JJ12084"/>
      <c r="KX12084" s="23"/>
      <c r="KY12084" s="23"/>
    </row>
    <row r="12085" spans="36:311" x14ac:dyDescent="0.2">
      <c r="AJ12085" s="23"/>
      <c r="HH12085"/>
      <c r="IW12085" s="36"/>
      <c r="JI12085"/>
      <c r="JJ12085"/>
      <c r="KX12085" s="23"/>
      <c r="KY12085" s="23"/>
    </row>
    <row r="12086" spans="36:311" x14ac:dyDescent="0.2">
      <c r="AJ12086" s="23"/>
      <c r="HH12086"/>
      <c r="IW12086" s="36"/>
      <c r="JI12086"/>
      <c r="JJ12086"/>
      <c r="KX12086" s="23"/>
      <c r="KY12086" s="23"/>
    </row>
    <row r="12087" spans="36:311" x14ac:dyDescent="0.2">
      <c r="AJ12087" s="23"/>
      <c r="HH12087"/>
      <c r="IW12087" s="36"/>
      <c r="JI12087"/>
      <c r="JJ12087"/>
      <c r="KX12087" s="23"/>
      <c r="KY12087" s="23"/>
    </row>
    <row r="12088" spans="36:311" x14ac:dyDescent="0.2">
      <c r="AJ12088" s="23"/>
      <c r="HH12088"/>
      <c r="IW12088" s="36"/>
      <c r="JI12088"/>
      <c r="JJ12088"/>
      <c r="KX12088" s="23"/>
      <c r="KY12088" s="23"/>
    </row>
    <row r="12089" spans="36:311" x14ac:dyDescent="0.2">
      <c r="AJ12089" s="23"/>
      <c r="HH12089"/>
      <c r="IW12089" s="36"/>
      <c r="JI12089"/>
      <c r="JJ12089"/>
      <c r="KX12089" s="23"/>
      <c r="KY12089" s="23"/>
    </row>
    <row r="12090" spans="36:311" x14ac:dyDescent="0.2">
      <c r="AJ12090" s="23"/>
      <c r="HH12090"/>
      <c r="IW12090" s="36"/>
      <c r="JI12090"/>
      <c r="JJ12090"/>
      <c r="KX12090" s="23"/>
      <c r="KY12090" s="23"/>
    </row>
    <row r="12091" spans="36:311" x14ac:dyDescent="0.2">
      <c r="AJ12091" s="23"/>
      <c r="HH12091"/>
      <c r="IW12091" s="36"/>
      <c r="JI12091"/>
      <c r="JJ12091"/>
      <c r="KX12091" s="23"/>
      <c r="KY12091" s="23"/>
    </row>
    <row r="12092" spans="36:311" x14ac:dyDescent="0.2">
      <c r="AJ12092" s="23"/>
      <c r="HH12092"/>
      <c r="IW12092" s="36"/>
      <c r="JI12092"/>
      <c r="JJ12092"/>
      <c r="KX12092" s="23"/>
      <c r="KY12092" s="23"/>
    </row>
    <row r="12093" spans="36:311" x14ac:dyDescent="0.2">
      <c r="AJ12093" s="23"/>
      <c r="HH12093"/>
      <c r="IW12093" s="36"/>
      <c r="JI12093"/>
      <c r="JJ12093"/>
      <c r="KX12093" s="23"/>
      <c r="KY12093" s="23"/>
    </row>
    <row r="12094" spans="36:311" x14ac:dyDescent="0.2">
      <c r="AJ12094" s="23"/>
      <c r="HH12094"/>
      <c r="IW12094" s="36"/>
      <c r="JI12094"/>
      <c r="JJ12094"/>
      <c r="KX12094" s="23"/>
      <c r="KY12094" s="23"/>
    </row>
    <row r="12095" spans="36:311" x14ac:dyDescent="0.2">
      <c r="AJ12095" s="23"/>
      <c r="HH12095"/>
      <c r="IW12095" s="36"/>
      <c r="JI12095"/>
      <c r="JJ12095"/>
      <c r="KX12095" s="23"/>
      <c r="KY12095" s="23"/>
    </row>
    <row r="12096" spans="36:311" x14ac:dyDescent="0.2">
      <c r="AJ12096" s="23"/>
      <c r="HH12096"/>
      <c r="IW12096" s="36"/>
      <c r="JI12096"/>
      <c r="JJ12096"/>
      <c r="KX12096" s="23"/>
      <c r="KY12096" s="23"/>
    </row>
    <row r="12097" spans="36:311" x14ac:dyDescent="0.2">
      <c r="AJ12097" s="23"/>
      <c r="HH12097"/>
      <c r="IW12097" s="36"/>
      <c r="JI12097"/>
      <c r="JJ12097"/>
      <c r="KX12097" s="23"/>
      <c r="KY12097" s="23"/>
    </row>
    <row r="12098" spans="36:311" x14ac:dyDescent="0.2">
      <c r="AJ12098" s="23"/>
      <c r="HH12098"/>
      <c r="IW12098" s="36"/>
      <c r="JI12098"/>
      <c r="JJ12098"/>
      <c r="KX12098" s="23"/>
      <c r="KY12098" s="23"/>
    </row>
    <row r="12099" spans="36:311" x14ac:dyDescent="0.2">
      <c r="AJ12099" s="23"/>
      <c r="HH12099"/>
      <c r="IW12099" s="36"/>
      <c r="JI12099"/>
      <c r="JJ12099"/>
      <c r="KX12099" s="23"/>
      <c r="KY12099" s="23"/>
    </row>
    <row r="12100" spans="36:311" x14ac:dyDescent="0.2">
      <c r="AJ12100" s="23"/>
      <c r="HH12100"/>
      <c r="IW12100" s="36"/>
      <c r="JI12100"/>
      <c r="JJ12100"/>
      <c r="KX12100" s="23"/>
      <c r="KY12100" s="23"/>
    </row>
    <row r="12101" spans="36:311" x14ac:dyDescent="0.2">
      <c r="AJ12101" s="23"/>
      <c r="HH12101"/>
      <c r="IW12101" s="36"/>
      <c r="JI12101"/>
      <c r="JJ12101"/>
      <c r="KX12101" s="23"/>
      <c r="KY12101" s="23"/>
    </row>
    <row r="12102" spans="36:311" x14ac:dyDescent="0.2">
      <c r="AJ12102" s="23"/>
      <c r="HH12102"/>
      <c r="IW12102" s="36"/>
      <c r="JI12102"/>
      <c r="JJ12102"/>
      <c r="KX12102" s="23"/>
      <c r="KY12102" s="23"/>
    </row>
    <row r="12103" spans="36:311" x14ac:dyDescent="0.2">
      <c r="AJ12103" s="23"/>
      <c r="HH12103"/>
      <c r="IW12103" s="36"/>
      <c r="JI12103"/>
      <c r="JJ12103"/>
      <c r="KX12103" s="23"/>
      <c r="KY12103" s="23"/>
    </row>
    <row r="12104" spans="36:311" x14ac:dyDescent="0.2">
      <c r="AJ12104" s="23"/>
      <c r="HH12104"/>
      <c r="IW12104" s="36"/>
      <c r="JI12104"/>
      <c r="JJ12104"/>
      <c r="KX12104" s="23"/>
      <c r="KY12104" s="23"/>
    </row>
    <row r="12105" spans="36:311" x14ac:dyDescent="0.2">
      <c r="AJ12105" s="23"/>
      <c r="HH12105"/>
      <c r="IW12105" s="36"/>
      <c r="JI12105"/>
      <c r="JJ12105"/>
      <c r="KX12105" s="23"/>
      <c r="KY12105" s="23"/>
    </row>
    <row r="12106" spans="36:311" x14ac:dyDescent="0.2">
      <c r="AJ12106" s="23"/>
      <c r="HH12106"/>
      <c r="IW12106" s="36"/>
      <c r="JI12106"/>
      <c r="JJ12106"/>
      <c r="KX12106" s="23"/>
      <c r="KY12106" s="23"/>
    </row>
    <row r="12107" spans="36:311" x14ac:dyDescent="0.2">
      <c r="AJ12107" s="23"/>
      <c r="HH12107"/>
      <c r="IW12107" s="36"/>
      <c r="JI12107"/>
      <c r="JJ12107"/>
      <c r="KX12107" s="23"/>
      <c r="KY12107" s="23"/>
    </row>
    <row r="12108" spans="36:311" x14ac:dyDescent="0.2">
      <c r="AJ12108" s="23"/>
      <c r="HH12108"/>
      <c r="IW12108" s="36"/>
      <c r="JI12108"/>
      <c r="JJ12108"/>
      <c r="KX12108" s="23"/>
      <c r="KY12108" s="23"/>
    </row>
    <row r="12109" spans="36:311" x14ac:dyDescent="0.2">
      <c r="AJ12109" s="23"/>
      <c r="HH12109"/>
      <c r="IW12109" s="36"/>
      <c r="JI12109"/>
      <c r="JJ12109"/>
      <c r="KX12109" s="23"/>
      <c r="KY12109" s="23"/>
    </row>
    <row r="12110" spans="36:311" x14ac:dyDescent="0.2">
      <c r="AJ12110" s="23"/>
      <c r="HH12110"/>
      <c r="IW12110" s="36"/>
      <c r="JI12110"/>
      <c r="JJ12110"/>
      <c r="KX12110" s="23"/>
      <c r="KY12110" s="23"/>
    </row>
    <row r="12111" spans="36:311" x14ac:dyDescent="0.2">
      <c r="AJ12111" s="23"/>
      <c r="HH12111"/>
      <c r="IW12111" s="36"/>
      <c r="JI12111"/>
      <c r="JJ12111"/>
      <c r="KX12111" s="23"/>
      <c r="KY12111" s="23"/>
    </row>
    <row r="12112" spans="36:311" x14ac:dyDescent="0.2">
      <c r="AJ12112" s="23"/>
      <c r="HH12112"/>
      <c r="IW12112" s="36"/>
      <c r="JI12112"/>
      <c r="JJ12112"/>
      <c r="KX12112" s="23"/>
      <c r="KY12112" s="23"/>
    </row>
    <row r="12113" spans="36:311" x14ac:dyDescent="0.2">
      <c r="AJ12113" s="23"/>
      <c r="HH12113"/>
      <c r="IW12113" s="36"/>
      <c r="JI12113"/>
      <c r="JJ12113"/>
      <c r="KX12113" s="23"/>
      <c r="KY12113" s="23"/>
    </row>
    <row r="12114" spans="36:311" x14ac:dyDescent="0.2">
      <c r="AJ12114" s="23"/>
      <c r="HH12114"/>
      <c r="IW12114" s="36"/>
      <c r="JI12114"/>
      <c r="JJ12114"/>
      <c r="KX12114" s="23"/>
      <c r="KY12114" s="23"/>
    </row>
    <row r="12115" spans="36:311" x14ac:dyDescent="0.2">
      <c r="AJ12115" s="23"/>
      <c r="HH12115"/>
      <c r="IW12115" s="36"/>
      <c r="JI12115"/>
      <c r="JJ12115"/>
      <c r="KX12115" s="23"/>
      <c r="KY12115" s="23"/>
    </row>
    <row r="12116" spans="36:311" x14ac:dyDescent="0.2">
      <c r="AJ12116" s="23"/>
      <c r="HH12116"/>
      <c r="IW12116" s="36"/>
      <c r="JI12116"/>
      <c r="JJ12116"/>
      <c r="KX12116" s="23"/>
      <c r="KY12116" s="23"/>
    </row>
    <row r="12117" spans="36:311" x14ac:dyDescent="0.2">
      <c r="AJ12117" s="23"/>
      <c r="HH12117"/>
      <c r="IW12117" s="36"/>
      <c r="JI12117"/>
      <c r="JJ12117"/>
      <c r="KX12117" s="23"/>
      <c r="KY12117" s="23"/>
    </row>
    <row r="12118" spans="36:311" x14ac:dyDescent="0.2">
      <c r="AJ12118" s="23"/>
      <c r="HH12118"/>
      <c r="IW12118" s="36"/>
      <c r="JI12118"/>
      <c r="JJ12118"/>
      <c r="KX12118" s="23"/>
      <c r="KY12118" s="23"/>
    </row>
    <row r="12119" spans="36:311" x14ac:dyDescent="0.2">
      <c r="AJ12119" s="23"/>
      <c r="HH12119"/>
      <c r="IW12119" s="36"/>
      <c r="JI12119"/>
      <c r="JJ12119"/>
      <c r="KX12119" s="23"/>
      <c r="KY12119" s="23"/>
    </row>
    <row r="12120" spans="36:311" x14ac:dyDescent="0.2">
      <c r="AJ12120" s="23"/>
      <c r="HH12120"/>
      <c r="IW12120" s="36"/>
      <c r="JI12120"/>
      <c r="JJ12120"/>
      <c r="KX12120" s="23"/>
      <c r="KY12120" s="23"/>
    </row>
    <row r="12121" spans="36:311" x14ac:dyDescent="0.2">
      <c r="AJ12121" s="23"/>
      <c r="HH12121"/>
      <c r="IW12121" s="36"/>
      <c r="JI12121"/>
      <c r="JJ12121"/>
      <c r="KX12121" s="23"/>
      <c r="KY12121" s="23"/>
    </row>
    <row r="12122" spans="36:311" x14ac:dyDescent="0.2">
      <c r="AJ12122" s="23"/>
      <c r="HH12122"/>
      <c r="IW12122" s="36"/>
      <c r="JI12122"/>
      <c r="JJ12122"/>
      <c r="KX12122" s="23"/>
      <c r="KY12122" s="23"/>
    </row>
    <row r="12123" spans="36:311" x14ac:dyDescent="0.2">
      <c r="AJ12123" s="23"/>
      <c r="HH12123"/>
      <c r="IW12123" s="36"/>
      <c r="JI12123"/>
      <c r="JJ12123"/>
      <c r="KX12123" s="23"/>
      <c r="KY12123" s="23"/>
    </row>
    <row r="12124" spans="36:311" x14ac:dyDescent="0.2">
      <c r="AJ12124" s="23"/>
      <c r="HH12124"/>
      <c r="IW12124" s="36"/>
      <c r="JI12124"/>
      <c r="JJ12124"/>
      <c r="KX12124" s="23"/>
      <c r="KY12124" s="23"/>
    </row>
    <row r="12125" spans="36:311" x14ac:dyDescent="0.2">
      <c r="AJ12125" s="23"/>
      <c r="HH12125"/>
      <c r="IW12125" s="36"/>
      <c r="JI12125"/>
      <c r="JJ12125"/>
      <c r="KX12125" s="23"/>
      <c r="KY12125" s="23"/>
    </row>
    <row r="12126" spans="36:311" x14ac:dyDescent="0.2">
      <c r="AJ12126" s="23"/>
      <c r="HH12126"/>
      <c r="IW12126" s="36"/>
      <c r="JI12126"/>
      <c r="JJ12126"/>
      <c r="KX12126" s="23"/>
      <c r="KY12126" s="23"/>
    </row>
    <row r="12127" spans="36:311" x14ac:dyDescent="0.2">
      <c r="AJ12127" s="23"/>
      <c r="HH12127"/>
      <c r="IW12127" s="36"/>
      <c r="JI12127"/>
      <c r="JJ12127"/>
      <c r="KX12127" s="23"/>
      <c r="KY12127" s="23"/>
    </row>
    <row r="12128" spans="36:311" x14ac:dyDescent="0.2">
      <c r="AJ12128" s="23"/>
      <c r="HH12128"/>
      <c r="IW12128" s="36"/>
      <c r="JI12128"/>
      <c r="JJ12128"/>
      <c r="KX12128" s="23"/>
      <c r="KY12128" s="23"/>
    </row>
    <row r="12129" spans="36:311" x14ac:dyDescent="0.2">
      <c r="AJ12129" s="23"/>
      <c r="HH12129"/>
      <c r="IW12129" s="36"/>
      <c r="JI12129"/>
      <c r="JJ12129"/>
      <c r="KX12129" s="23"/>
      <c r="KY12129" s="23"/>
    </row>
    <row r="12130" spans="36:311" x14ac:dyDescent="0.2">
      <c r="AJ12130" s="23"/>
      <c r="HH12130"/>
      <c r="IW12130" s="36"/>
      <c r="JI12130"/>
      <c r="JJ12130"/>
      <c r="KX12130" s="23"/>
      <c r="KY12130" s="23"/>
    </row>
    <row r="12131" spans="36:311" x14ac:dyDescent="0.2">
      <c r="AJ12131" s="23"/>
      <c r="HH12131"/>
      <c r="IW12131" s="36"/>
      <c r="JI12131"/>
      <c r="JJ12131"/>
      <c r="KX12131" s="23"/>
      <c r="KY12131" s="23"/>
    </row>
    <row r="12132" spans="36:311" x14ac:dyDescent="0.2">
      <c r="AJ12132" s="23"/>
      <c r="HH12132"/>
      <c r="IW12132" s="36"/>
      <c r="JI12132"/>
      <c r="JJ12132"/>
      <c r="KX12132" s="23"/>
      <c r="KY12132" s="23"/>
    </row>
    <row r="12133" spans="36:311" x14ac:dyDescent="0.2">
      <c r="AJ12133" s="23"/>
      <c r="HH12133"/>
      <c r="IW12133" s="36"/>
      <c r="JI12133"/>
      <c r="JJ12133"/>
      <c r="KX12133" s="23"/>
      <c r="KY12133" s="23"/>
    </row>
    <row r="12134" spans="36:311" x14ac:dyDescent="0.2">
      <c r="AJ12134" s="23"/>
      <c r="HH12134"/>
      <c r="IW12134" s="36"/>
      <c r="JI12134"/>
      <c r="JJ12134"/>
      <c r="KX12134" s="23"/>
      <c r="KY12134" s="23"/>
    </row>
    <row r="12135" spans="36:311" x14ac:dyDescent="0.2">
      <c r="AJ12135" s="23"/>
      <c r="HH12135"/>
      <c r="IW12135" s="36"/>
      <c r="JI12135"/>
      <c r="JJ12135"/>
      <c r="KX12135" s="23"/>
      <c r="KY12135" s="23"/>
    </row>
    <row r="12136" spans="36:311" x14ac:dyDescent="0.2">
      <c r="AJ12136" s="23"/>
      <c r="HH12136"/>
      <c r="IW12136" s="36"/>
      <c r="JI12136"/>
      <c r="JJ12136"/>
      <c r="KX12136" s="23"/>
      <c r="KY12136" s="23"/>
    </row>
    <row r="12137" spans="36:311" x14ac:dyDescent="0.2">
      <c r="AJ12137" s="23"/>
      <c r="HH12137"/>
      <c r="IW12137" s="36"/>
      <c r="JI12137"/>
      <c r="JJ12137"/>
      <c r="KX12137" s="23"/>
      <c r="KY12137" s="23"/>
    </row>
    <row r="12138" spans="36:311" x14ac:dyDescent="0.2">
      <c r="AJ12138" s="23"/>
      <c r="HH12138"/>
      <c r="IW12138" s="36"/>
      <c r="JI12138"/>
      <c r="JJ12138"/>
      <c r="KX12138" s="23"/>
      <c r="KY12138" s="23"/>
    </row>
    <row r="12139" spans="36:311" x14ac:dyDescent="0.2">
      <c r="AJ12139" s="23"/>
      <c r="HH12139"/>
      <c r="IW12139" s="36"/>
      <c r="JI12139"/>
      <c r="JJ12139"/>
      <c r="KX12139" s="23"/>
      <c r="KY12139" s="23"/>
    </row>
    <row r="12140" spans="36:311" x14ac:dyDescent="0.2">
      <c r="AJ12140" s="23"/>
      <c r="HH12140"/>
      <c r="IW12140" s="36"/>
      <c r="JI12140"/>
      <c r="JJ12140"/>
      <c r="KX12140" s="23"/>
      <c r="KY12140" s="23"/>
    </row>
    <row r="12141" spans="36:311" x14ac:dyDescent="0.2">
      <c r="AJ12141" s="23"/>
      <c r="HH12141"/>
      <c r="IW12141" s="36"/>
      <c r="JI12141"/>
      <c r="JJ12141"/>
      <c r="KX12141" s="23"/>
      <c r="KY12141" s="23"/>
    </row>
    <row r="12142" spans="36:311" x14ac:dyDescent="0.2">
      <c r="AJ12142" s="23"/>
      <c r="HH12142"/>
      <c r="IW12142" s="36"/>
      <c r="JI12142"/>
      <c r="JJ12142"/>
      <c r="KX12142" s="23"/>
      <c r="KY12142" s="23"/>
    </row>
    <row r="12143" spans="36:311" x14ac:dyDescent="0.2">
      <c r="AJ12143" s="23"/>
      <c r="HH12143"/>
      <c r="IW12143" s="36"/>
      <c r="JI12143"/>
      <c r="JJ12143"/>
      <c r="KX12143" s="23"/>
      <c r="KY12143" s="23"/>
    </row>
    <row r="12144" spans="36:311" x14ac:dyDescent="0.2">
      <c r="AJ12144" s="23"/>
      <c r="HH12144"/>
      <c r="IW12144" s="36"/>
      <c r="JI12144"/>
      <c r="JJ12144"/>
      <c r="KX12144" s="23"/>
      <c r="KY12144" s="23"/>
    </row>
    <row r="12145" spans="36:311" x14ac:dyDescent="0.2">
      <c r="AJ12145" s="23"/>
      <c r="HH12145"/>
      <c r="IW12145" s="36"/>
      <c r="JI12145"/>
      <c r="JJ12145"/>
      <c r="KX12145" s="23"/>
      <c r="KY12145" s="23"/>
    </row>
    <row r="12146" spans="36:311" x14ac:dyDescent="0.2">
      <c r="AJ12146" s="23"/>
      <c r="HH12146"/>
      <c r="IW12146" s="36"/>
      <c r="JI12146"/>
      <c r="JJ12146"/>
      <c r="KX12146" s="23"/>
      <c r="KY12146" s="23"/>
    </row>
    <row r="12147" spans="36:311" x14ac:dyDescent="0.2">
      <c r="AJ12147" s="23"/>
      <c r="HH12147"/>
      <c r="IW12147" s="36"/>
      <c r="JI12147"/>
      <c r="JJ12147"/>
      <c r="KX12147" s="23"/>
      <c r="KY12147" s="23"/>
    </row>
    <row r="12148" spans="36:311" x14ac:dyDescent="0.2">
      <c r="AJ12148" s="23"/>
      <c r="HH12148"/>
      <c r="IW12148" s="36"/>
      <c r="JI12148"/>
      <c r="JJ12148"/>
      <c r="KX12148" s="23"/>
      <c r="KY12148" s="23"/>
    </row>
    <row r="12149" spans="36:311" x14ac:dyDescent="0.2">
      <c r="AJ12149" s="23"/>
      <c r="HH12149"/>
      <c r="IW12149" s="36"/>
      <c r="JI12149"/>
      <c r="JJ12149"/>
      <c r="KX12149" s="23"/>
      <c r="KY12149" s="23"/>
    </row>
    <row r="12150" spans="36:311" x14ac:dyDescent="0.2">
      <c r="AJ12150" s="23"/>
      <c r="HH12150"/>
      <c r="IW12150" s="36"/>
      <c r="JI12150"/>
      <c r="JJ12150"/>
      <c r="KX12150" s="23"/>
      <c r="KY12150" s="23"/>
    </row>
    <row r="12151" spans="36:311" x14ac:dyDescent="0.2">
      <c r="AJ12151" s="23"/>
      <c r="HH12151"/>
      <c r="IW12151" s="36"/>
      <c r="JI12151"/>
      <c r="JJ12151"/>
      <c r="KX12151" s="23"/>
      <c r="KY12151" s="23"/>
    </row>
    <row r="12152" spans="36:311" x14ac:dyDescent="0.2">
      <c r="AJ12152" s="23"/>
      <c r="HH12152"/>
      <c r="IW12152" s="36"/>
      <c r="JI12152"/>
      <c r="JJ12152"/>
      <c r="KX12152" s="23"/>
      <c r="KY12152" s="23"/>
    </row>
    <row r="12153" spans="36:311" x14ac:dyDescent="0.2">
      <c r="AJ12153" s="23"/>
      <c r="HH12153"/>
      <c r="IW12153" s="36"/>
      <c r="JI12153"/>
      <c r="JJ12153"/>
      <c r="KX12153" s="23"/>
      <c r="KY12153" s="23"/>
    </row>
    <row r="12154" spans="36:311" x14ac:dyDescent="0.2">
      <c r="AJ12154" s="23"/>
      <c r="HH12154"/>
      <c r="IW12154" s="36"/>
      <c r="JI12154"/>
      <c r="JJ12154"/>
      <c r="KX12154" s="23"/>
      <c r="KY12154" s="23"/>
    </row>
    <row r="12155" spans="36:311" x14ac:dyDescent="0.2">
      <c r="AJ12155" s="23"/>
      <c r="HH12155"/>
      <c r="IW12155" s="36"/>
      <c r="JI12155"/>
      <c r="JJ12155"/>
      <c r="KX12155" s="23"/>
      <c r="KY12155" s="23"/>
    </row>
    <row r="12156" spans="36:311" x14ac:dyDescent="0.2">
      <c r="AJ12156" s="23"/>
      <c r="HH12156"/>
      <c r="IW12156" s="36"/>
      <c r="JI12156"/>
      <c r="JJ12156"/>
      <c r="KX12156" s="23"/>
      <c r="KY12156" s="23"/>
    </row>
    <row r="12157" spans="36:311" x14ac:dyDescent="0.2">
      <c r="AJ12157" s="23"/>
      <c r="HH12157"/>
      <c r="IW12157" s="36"/>
      <c r="JI12157"/>
      <c r="JJ12157"/>
      <c r="KX12157" s="23"/>
      <c r="KY12157" s="23"/>
    </row>
    <row r="12158" spans="36:311" x14ac:dyDescent="0.2">
      <c r="AJ12158" s="23"/>
      <c r="HH12158"/>
      <c r="IW12158" s="36"/>
      <c r="JI12158"/>
      <c r="JJ12158"/>
      <c r="KX12158" s="23"/>
      <c r="KY12158" s="23"/>
    </row>
    <row r="12159" spans="36:311" x14ac:dyDescent="0.2">
      <c r="AJ12159" s="23"/>
      <c r="HH12159"/>
      <c r="IW12159" s="36"/>
      <c r="JI12159"/>
      <c r="JJ12159"/>
      <c r="KX12159" s="23"/>
      <c r="KY12159" s="23"/>
    </row>
    <row r="12160" spans="36:311" x14ac:dyDescent="0.2">
      <c r="AJ12160" s="23"/>
      <c r="HH12160"/>
      <c r="IW12160" s="36"/>
      <c r="JI12160"/>
      <c r="JJ12160"/>
      <c r="KX12160" s="23"/>
      <c r="KY12160" s="23"/>
    </row>
    <row r="12161" spans="36:311" x14ac:dyDescent="0.2">
      <c r="AJ12161" s="23"/>
      <c r="HH12161"/>
      <c r="IW12161" s="36"/>
      <c r="JI12161"/>
      <c r="JJ12161"/>
      <c r="KX12161" s="23"/>
      <c r="KY12161" s="23"/>
    </row>
    <row r="12162" spans="36:311" x14ac:dyDescent="0.2">
      <c r="AJ12162" s="23"/>
      <c r="HH12162"/>
      <c r="IW12162" s="36"/>
      <c r="JI12162"/>
      <c r="JJ12162"/>
      <c r="KX12162" s="23"/>
      <c r="KY12162" s="23"/>
    </row>
    <row r="12163" spans="36:311" x14ac:dyDescent="0.2">
      <c r="AJ12163" s="23"/>
      <c r="HH12163"/>
      <c r="IW12163" s="36"/>
      <c r="JI12163"/>
      <c r="JJ12163"/>
      <c r="KX12163" s="23"/>
      <c r="KY12163" s="23"/>
    </row>
    <row r="12164" spans="36:311" x14ac:dyDescent="0.2">
      <c r="AJ12164" s="23"/>
      <c r="HH12164"/>
      <c r="IW12164" s="36"/>
      <c r="JI12164"/>
      <c r="JJ12164"/>
      <c r="KX12164" s="23"/>
      <c r="KY12164" s="23"/>
    </row>
    <row r="12165" spans="36:311" x14ac:dyDescent="0.2">
      <c r="AJ12165" s="23"/>
      <c r="HH12165"/>
      <c r="IW12165" s="36"/>
      <c r="JI12165"/>
      <c r="JJ12165"/>
      <c r="KX12165" s="23"/>
      <c r="KY12165" s="23"/>
    </row>
    <row r="12166" spans="36:311" x14ac:dyDescent="0.2">
      <c r="AJ12166" s="23"/>
      <c r="HH12166"/>
      <c r="IW12166" s="36"/>
      <c r="JI12166"/>
      <c r="JJ12166"/>
      <c r="KX12166" s="23"/>
      <c r="KY12166" s="23"/>
    </row>
    <row r="12167" spans="36:311" x14ac:dyDescent="0.2">
      <c r="AJ12167" s="23"/>
      <c r="HH12167"/>
      <c r="IW12167" s="36"/>
      <c r="JI12167"/>
      <c r="JJ12167"/>
      <c r="KX12167" s="23"/>
      <c r="KY12167" s="23"/>
    </row>
    <row r="12168" spans="36:311" x14ac:dyDescent="0.2">
      <c r="AJ12168" s="23"/>
      <c r="HH12168"/>
      <c r="IW12168" s="36"/>
      <c r="JI12168"/>
      <c r="JJ12168"/>
      <c r="KX12168" s="23"/>
      <c r="KY12168" s="23"/>
    </row>
    <row r="12169" spans="36:311" x14ac:dyDescent="0.2">
      <c r="AJ12169" s="23"/>
      <c r="HH12169"/>
      <c r="IW12169" s="36"/>
      <c r="JI12169"/>
      <c r="JJ12169"/>
      <c r="KX12169" s="23"/>
      <c r="KY12169" s="23"/>
    </row>
    <row r="12170" spans="36:311" x14ac:dyDescent="0.2">
      <c r="AJ12170" s="23"/>
      <c r="HH12170"/>
      <c r="IW12170" s="36"/>
      <c r="JI12170"/>
      <c r="JJ12170"/>
      <c r="KX12170" s="23"/>
      <c r="KY12170" s="23"/>
    </row>
    <row r="12171" spans="36:311" x14ac:dyDescent="0.2">
      <c r="AJ12171" s="23"/>
      <c r="HH12171"/>
      <c r="IW12171" s="36"/>
      <c r="JI12171"/>
      <c r="JJ12171"/>
      <c r="KX12171" s="23"/>
      <c r="KY12171" s="23"/>
    </row>
    <row r="12172" spans="36:311" x14ac:dyDescent="0.2">
      <c r="AJ12172" s="23"/>
      <c r="HH12172"/>
      <c r="IW12172" s="36"/>
      <c r="JI12172"/>
      <c r="JJ12172"/>
      <c r="KX12172" s="23"/>
      <c r="KY12172" s="23"/>
    </row>
    <row r="12173" spans="36:311" x14ac:dyDescent="0.2">
      <c r="AJ12173" s="23"/>
      <c r="HH12173"/>
      <c r="IW12173" s="36"/>
      <c r="JI12173"/>
      <c r="JJ12173"/>
      <c r="KX12173" s="23"/>
      <c r="KY12173" s="23"/>
    </row>
    <row r="12174" spans="36:311" x14ac:dyDescent="0.2">
      <c r="AJ12174" s="23"/>
      <c r="HH12174"/>
      <c r="IW12174" s="36"/>
      <c r="JI12174"/>
      <c r="JJ12174"/>
      <c r="KX12174" s="23"/>
      <c r="KY12174" s="23"/>
    </row>
    <row r="12175" spans="36:311" x14ac:dyDescent="0.2">
      <c r="AJ12175" s="23"/>
      <c r="HH12175"/>
      <c r="IW12175" s="36"/>
      <c r="JI12175"/>
      <c r="JJ12175"/>
      <c r="KX12175" s="23"/>
      <c r="KY12175" s="23"/>
    </row>
    <row r="12176" spans="36:311" x14ac:dyDescent="0.2">
      <c r="AJ12176" s="23"/>
      <c r="HH12176"/>
      <c r="IW12176" s="36"/>
      <c r="JI12176"/>
      <c r="JJ12176"/>
      <c r="KX12176" s="23"/>
      <c r="KY12176" s="23"/>
    </row>
    <row r="12177" spans="36:311" x14ac:dyDescent="0.2">
      <c r="AJ12177" s="23"/>
      <c r="HH12177"/>
      <c r="IW12177" s="36"/>
      <c r="JI12177"/>
      <c r="JJ12177"/>
      <c r="KX12177" s="23"/>
      <c r="KY12177" s="23"/>
    </row>
    <row r="12178" spans="36:311" x14ac:dyDescent="0.2">
      <c r="AJ12178" s="23"/>
      <c r="HH12178"/>
      <c r="IW12178" s="36"/>
      <c r="JI12178"/>
      <c r="JJ12178"/>
      <c r="KX12178" s="23"/>
      <c r="KY12178" s="23"/>
    </row>
    <row r="12179" spans="36:311" x14ac:dyDescent="0.2">
      <c r="AJ12179" s="23"/>
      <c r="HH12179"/>
      <c r="IW12179" s="36"/>
      <c r="JI12179"/>
      <c r="JJ12179"/>
      <c r="KX12179" s="23"/>
      <c r="KY12179" s="23"/>
    </row>
    <row r="12180" spans="36:311" x14ac:dyDescent="0.2">
      <c r="AJ12180" s="23"/>
      <c r="HH12180"/>
      <c r="IW12180" s="36"/>
      <c r="JI12180"/>
      <c r="JJ12180"/>
      <c r="KX12180" s="23"/>
      <c r="KY12180" s="23"/>
    </row>
    <row r="12181" spans="36:311" x14ac:dyDescent="0.2">
      <c r="AJ12181" s="23"/>
      <c r="HH12181"/>
      <c r="IW12181" s="36"/>
      <c r="JI12181"/>
      <c r="JJ12181"/>
      <c r="KX12181" s="23"/>
      <c r="KY12181" s="23"/>
    </row>
    <row r="12182" spans="36:311" x14ac:dyDescent="0.2">
      <c r="AJ12182" s="23"/>
      <c r="HH12182"/>
      <c r="IW12182" s="36"/>
      <c r="JI12182"/>
      <c r="JJ12182"/>
      <c r="KX12182" s="23"/>
      <c r="KY12182" s="23"/>
    </row>
    <row r="12183" spans="36:311" x14ac:dyDescent="0.2">
      <c r="AJ12183" s="23"/>
      <c r="HH12183"/>
      <c r="IW12183" s="36"/>
      <c r="JI12183"/>
      <c r="JJ12183"/>
      <c r="KX12183" s="23"/>
      <c r="KY12183" s="23"/>
    </row>
    <row r="12184" spans="36:311" x14ac:dyDescent="0.2">
      <c r="AJ12184" s="23"/>
      <c r="HH12184"/>
      <c r="IW12184" s="36"/>
      <c r="JI12184"/>
      <c r="JJ12184"/>
      <c r="KX12184" s="23"/>
      <c r="KY12184" s="23"/>
    </row>
    <row r="12185" spans="36:311" x14ac:dyDescent="0.2">
      <c r="AJ12185" s="23"/>
      <c r="HH12185"/>
      <c r="IW12185" s="36"/>
      <c r="JI12185"/>
      <c r="JJ12185"/>
      <c r="KX12185" s="23"/>
      <c r="KY12185" s="23"/>
    </row>
    <row r="12186" spans="36:311" x14ac:dyDescent="0.2">
      <c r="AJ12186" s="23"/>
      <c r="HH12186"/>
      <c r="IW12186" s="36"/>
      <c r="JI12186"/>
      <c r="JJ12186"/>
      <c r="KX12186" s="23"/>
      <c r="KY12186" s="23"/>
    </row>
    <row r="12187" spans="36:311" x14ac:dyDescent="0.2">
      <c r="AJ12187" s="23"/>
      <c r="HH12187"/>
      <c r="IW12187" s="36"/>
      <c r="JI12187"/>
      <c r="JJ12187"/>
      <c r="KX12187" s="23"/>
      <c r="KY12187" s="23"/>
    </row>
    <row r="12188" spans="36:311" x14ac:dyDescent="0.2">
      <c r="AJ12188" s="23"/>
      <c r="HH12188"/>
      <c r="IW12188" s="36"/>
      <c r="JI12188"/>
      <c r="JJ12188"/>
      <c r="KX12188" s="23"/>
      <c r="KY12188" s="23"/>
    </row>
    <row r="12189" spans="36:311" x14ac:dyDescent="0.2">
      <c r="AJ12189" s="23"/>
      <c r="HH12189"/>
      <c r="IW12189" s="36"/>
      <c r="JI12189"/>
      <c r="JJ12189"/>
      <c r="KX12189" s="23"/>
      <c r="KY12189" s="23"/>
    </row>
    <row r="12190" spans="36:311" x14ac:dyDescent="0.2">
      <c r="AJ12190" s="23"/>
      <c r="HH12190"/>
      <c r="IW12190" s="36"/>
      <c r="JI12190"/>
      <c r="JJ12190"/>
      <c r="KX12190" s="23"/>
      <c r="KY12190" s="23"/>
    </row>
    <row r="12191" spans="36:311" x14ac:dyDescent="0.2">
      <c r="AJ12191" s="23"/>
      <c r="HH12191"/>
      <c r="IW12191" s="36"/>
      <c r="JI12191"/>
      <c r="JJ12191"/>
      <c r="KX12191" s="23"/>
      <c r="KY12191" s="23"/>
    </row>
    <row r="12192" spans="36:311" x14ac:dyDescent="0.2">
      <c r="AJ12192" s="23"/>
      <c r="HH12192"/>
      <c r="IW12192" s="36"/>
      <c r="JI12192"/>
      <c r="JJ12192"/>
      <c r="KX12192" s="23"/>
      <c r="KY12192" s="23"/>
    </row>
    <row r="12193" spans="36:311" x14ac:dyDescent="0.2">
      <c r="AJ12193" s="23"/>
      <c r="HH12193"/>
      <c r="IW12193" s="36"/>
      <c r="JI12193"/>
      <c r="JJ12193"/>
      <c r="KX12193" s="23"/>
      <c r="KY12193" s="23"/>
    </row>
    <row r="12194" spans="36:311" x14ac:dyDescent="0.2">
      <c r="AJ12194" s="23"/>
      <c r="HH12194"/>
      <c r="IW12194" s="36"/>
      <c r="JI12194"/>
      <c r="JJ12194"/>
      <c r="KX12194" s="23"/>
      <c r="KY12194" s="23"/>
    </row>
    <row r="12195" spans="36:311" x14ac:dyDescent="0.2">
      <c r="AJ12195" s="23"/>
      <c r="HH12195"/>
      <c r="IW12195" s="36"/>
      <c r="JI12195"/>
      <c r="JJ12195"/>
      <c r="KX12195" s="23"/>
      <c r="KY12195" s="23"/>
    </row>
    <row r="12196" spans="36:311" x14ac:dyDescent="0.2">
      <c r="AJ12196" s="23"/>
      <c r="HH12196"/>
      <c r="IW12196" s="36"/>
      <c r="JI12196"/>
      <c r="JJ12196"/>
      <c r="KX12196" s="23"/>
      <c r="KY12196" s="23"/>
    </row>
    <row r="12197" spans="36:311" x14ac:dyDescent="0.2">
      <c r="AJ12197" s="23"/>
      <c r="HH12197"/>
      <c r="IW12197" s="36"/>
      <c r="JI12197"/>
      <c r="JJ12197"/>
      <c r="KX12197" s="23"/>
      <c r="KY12197" s="23"/>
    </row>
    <row r="12198" spans="36:311" x14ac:dyDescent="0.2">
      <c r="AJ12198" s="23"/>
      <c r="HH12198"/>
      <c r="IW12198" s="36"/>
      <c r="JI12198"/>
      <c r="JJ12198"/>
      <c r="KX12198" s="23"/>
      <c r="KY12198" s="23"/>
    </row>
    <row r="12199" spans="36:311" x14ac:dyDescent="0.2">
      <c r="AJ12199" s="23"/>
      <c r="HH12199"/>
      <c r="IW12199" s="36"/>
      <c r="JI12199"/>
      <c r="JJ12199"/>
      <c r="KX12199" s="23"/>
      <c r="KY12199" s="23"/>
    </row>
    <row r="12200" spans="36:311" x14ac:dyDescent="0.2">
      <c r="AJ12200" s="23"/>
      <c r="HH12200"/>
      <c r="IW12200" s="36"/>
      <c r="JI12200"/>
      <c r="JJ12200"/>
      <c r="KX12200" s="23"/>
      <c r="KY12200" s="23"/>
    </row>
    <row r="12201" spans="36:311" x14ac:dyDescent="0.2">
      <c r="AJ12201" s="23"/>
      <c r="HH12201"/>
      <c r="IW12201" s="36"/>
      <c r="JI12201"/>
      <c r="JJ12201"/>
      <c r="KX12201" s="23"/>
      <c r="KY12201" s="23"/>
    </row>
    <row r="12202" spans="36:311" x14ac:dyDescent="0.2">
      <c r="AJ12202" s="23"/>
      <c r="HH12202"/>
      <c r="IW12202" s="36"/>
      <c r="JI12202"/>
      <c r="JJ12202"/>
      <c r="KX12202" s="23"/>
      <c r="KY12202" s="23"/>
    </row>
    <row r="12203" spans="36:311" x14ac:dyDescent="0.2">
      <c r="AJ12203" s="23"/>
      <c r="HH12203"/>
      <c r="IW12203" s="36"/>
      <c r="JI12203"/>
      <c r="JJ12203"/>
      <c r="KX12203" s="23"/>
      <c r="KY12203" s="23"/>
    </row>
    <row r="12204" spans="36:311" x14ac:dyDescent="0.2">
      <c r="AJ12204" s="23"/>
      <c r="HH12204"/>
      <c r="IW12204" s="36"/>
      <c r="JI12204"/>
      <c r="JJ12204"/>
      <c r="KX12204" s="23"/>
      <c r="KY12204" s="23"/>
    </row>
    <row r="12205" spans="36:311" x14ac:dyDescent="0.2">
      <c r="AJ12205" s="23"/>
      <c r="HH12205"/>
      <c r="IW12205" s="36"/>
      <c r="JI12205"/>
      <c r="JJ12205"/>
      <c r="KX12205" s="23"/>
      <c r="KY12205" s="23"/>
    </row>
    <row r="12206" spans="36:311" x14ac:dyDescent="0.2">
      <c r="AJ12206" s="23"/>
      <c r="HH12206"/>
      <c r="IW12206" s="36"/>
      <c r="JI12206"/>
      <c r="JJ12206"/>
      <c r="KX12206" s="23"/>
      <c r="KY12206" s="23"/>
    </row>
    <row r="12207" spans="36:311" x14ac:dyDescent="0.2">
      <c r="AJ12207" s="23"/>
      <c r="HH12207"/>
      <c r="IW12207" s="36"/>
      <c r="JI12207"/>
      <c r="JJ12207"/>
      <c r="KX12207" s="23"/>
      <c r="KY12207" s="23"/>
    </row>
    <row r="12208" spans="36:311" x14ac:dyDescent="0.2">
      <c r="AJ12208" s="23"/>
      <c r="HH12208"/>
      <c r="IW12208" s="36"/>
      <c r="JI12208"/>
      <c r="JJ12208"/>
      <c r="KX12208" s="23"/>
      <c r="KY12208" s="23"/>
    </row>
    <row r="12209" spans="36:311" x14ac:dyDescent="0.2">
      <c r="AJ12209" s="23"/>
      <c r="HH12209"/>
      <c r="IW12209" s="36"/>
      <c r="JI12209"/>
      <c r="JJ12209"/>
      <c r="KX12209" s="23"/>
      <c r="KY12209" s="23"/>
    </row>
    <row r="12210" spans="36:311" x14ac:dyDescent="0.2">
      <c r="AJ12210" s="23"/>
      <c r="HH12210"/>
      <c r="IW12210" s="36"/>
      <c r="JI12210"/>
      <c r="JJ12210"/>
      <c r="KX12210" s="23"/>
      <c r="KY12210" s="23"/>
    </row>
    <row r="12211" spans="36:311" x14ac:dyDescent="0.2">
      <c r="AJ12211" s="23"/>
      <c r="HH12211"/>
      <c r="IW12211" s="36"/>
      <c r="JI12211"/>
      <c r="JJ12211"/>
      <c r="KX12211" s="23"/>
      <c r="KY12211" s="23"/>
    </row>
    <row r="12212" spans="36:311" x14ac:dyDescent="0.2">
      <c r="AJ12212" s="23"/>
      <c r="HH12212"/>
      <c r="IW12212" s="36"/>
      <c r="JI12212"/>
      <c r="JJ12212"/>
      <c r="KX12212" s="23"/>
      <c r="KY12212" s="23"/>
    </row>
    <row r="12213" spans="36:311" x14ac:dyDescent="0.2">
      <c r="AJ12213" s="23"/>
      <c r="HH12213"/>
      <c r="IW12213" s="36"/>
      <c r="JI12213"/>
      <c r="JJ12213"/>
      <c r="KX12213" s="23"/>
      <c r="KY12213" s="23"/>
    </row>
    <row r="12214" spans="36:311" x14ac:dyDescent="0.2">
      <c r="AJ12214" s="23"/>
      <c r="HH12214"/>
      <c r="IW12214" s="36"/>
      <c r="JI12214"/>
      <c r="JJ12214"/>
      <c r="KX12214" s="23"/>
      <c r="KY12214" s="23"/>
    </row>
    <row r="12215" spans="36:311" x14ac:dyDescent="0.2">
      <c r="AJ12215" s="23"/>
      <c r="HH12215"/>
      <c r="IW12215" s="36"/>
      <c r="JI12215"/>
      <c r="JJ12215"/>
      <c r="KX12215" s="23"/>
      <c r="KY12215" s="23"/>
    </row>
    <row r="12216" spans="36:311" x14ac:dyDescent="0.2">
      <c r="AJ12216" s="23"/>
      <c r="HH12216"/>
      <c r="IW12216" s="36"/>
      <c r="JI12216"/>
      <c r="JJ12216"/>
      <c r="KX12216" s="23"/>
      <c r="KY12216" s="23"/>
    </row>
    <row r="12217" spans="36:311" x14ac:dyDescent="0.2">
      <c r="AJ12217" s="23"/>
      <c r="HH12217"/>
      <c r="IW12217" s="36"/>
      <c r="JI12217"/>
      <c r="JJ12217"/>
      <c r="KX12217" s="23"/>
      <c r="KY12217" s="23"/>
    </row>
    <row r="12218" spans="36:311" x14ac:dyDescent="0.2">
      <c r="AJ12218" s="23"/>
      <c r="HH12218"/>
      <c r="IW12218" s="36"/>
      <c r="JI12218"/>
      <c r="JJ12218"/>
      <c r="KX12218" s="23"/>
      <c r="KY12218" s="23"/>
    </row>
    <row r="12219" spans="36:311" x14ac:dyDescent="0.2">
      <c r="AJ12219" s="23"/>
      <c r="HH12219"/>
      <c r="IW12219" s="36"/>
      <c r="JI12219"/>
      <c r="JJ12219"/>
      <c r="KX12219" s="23"/>
      <c r="KY12219" s="23"/>
    </row>
    <row r="12220" spans="36:311" x14ac:dyDescent="0.2">
      <c r="AJ12220" s="23"/>
      <c r="HH12220"/>
      <c r="IW12220" s="36"/>
      <c r="JI12220"/>
      <c r="JJ12220"/>
      <c r="KX12220" s="23"/>
      <c r="KY12220" s="23"/>
    </row>
    <row r="12221" spans="36:311" x14ac:dyDescent="0.2">
      <c r="AJ12221" s="23"/>
      <c r="HH12221"/>
      <c r="IW12221" s="36"/>
      <c r="JI12221"/>
      <c r="JJ12221"/>
      <c r="KX12221" s="23"/>
      <c r="KY12221" s="23"/>
    </row>
    <row r="12222" spans="36:311" x14ac:dyDescent="0.2">
      <c r="AJ12222" s="23"/>
      <c r="HH12222"/>
      <c r="IW12222" s="36"/>
      <c r="JI12222"/>
      <c r="JJ12222"/>
      <c r="KX12222" s="23"/>
      <c r="KY12222" s="23"/>
    </row>
    <row r="12223" spans="36:311" x14ac:dyDescent="0.2">
      <c r="AJ12223" s="23"/>
      <c r="HH12223"/>
      <c r="IW12223" s="36"/>
      <c r="JI12223"/>
      <c r="JJ12223"/>
      <c r="KX12223" s="23"/>
      <c r="KY12223" s="23"/>
    </row>
    <row r="12224" spans="36:311" x14ac:dyDescent="0.2">
      <c r="AJ12224" s="23"/>
      <c r="HH12224"/>
      <c r="IW12224" s="36"/>
      <c r="JI12224"/>
      <c r="JJ12224"/>
      <c r="KX12224" s="23"/>
      <c r="KY12224" s="23"/>
    </row>
    <row r="12225" spans="36:311" x14ac:dyDescent="0.2">
      <c r="AJ12225" s="23"/>
      <c r="HH12225"/>
      <c r="IW12225" s="36"/>
      <c r="JI12225"/>
      <c r="JJ12225"/>
      <c r="KX12225" s="23"/>
      <c r="KY12225" s="23"/>
    </row>
    <row r="12226" spans="36:311" x14ac:dyDescent="0.2">
      <c r="AJ12226" s="23"/>
      <c r="HH12226"/>
      <c r="IW12226" s="36"/>
      <c r="JI12226"/>
      <c r="JJ12226"/>
      <c r="KX12226" s="23"/>
      <c r="KY12226" s="23"/>
    </row>
    <row r="12227" spans="36:311" x14ac:dyDescent="0.2">
      <c r="AJ12227" s="23"/>
      <c r="HH12227"/>
      <c r="IW12227" s="36"/>
      <c r="JI12227"/>
      <c r="JJ12227"/>
      <c r="KX12227" s="23"/>
      <c r="KY12227" s="23"/>
    </row>
    <row r="12228" spans="36:311" x14ac:dyDescent="0.2">
      <c r="AJ12228" s="23"/>
      <c r="HH12228"/>
      <c r="IW12228" s="36"/>
      <c r="JI12228"/>
      <c r="JJ12228"/>
      <c r="KX12228" s="23"/>
      <c r="KY12228" s="23"/>
    </row>
    <row r="12229" spans="36:311" x14ac:dyDescent="0.2">
      <c r="AJ12229" s="23"/>
      <c r="HH12229"/>
      <c r="IW12229" s="36"/>
      <c r="JI12229"/>
      <c r="JJ12229"/>
      <c r="KX12229" s="23"/>
      <c r="KY12229" s="23"/>
    </row>
    <row r="12230" spans="36:311" x14ac:dyDescent="0.2">
      <c r="AJ12230" s="23"/>
      <c r="HH12230"/>
      <c r="IW12230" s="36"/>
      <c r="JI12230"/>
      <c r="JJ12230"/>
      <c r="KX12230" s="23"/>
      <c r="KY12230" s="23"/>
    </row>
    <row r="12231" spans="36:311" x14ac:dyDescent="0.2">
      <c r="AJ12231" s="23"/>
      <c r="HH12231"/>
      <c r="IW12231" s="36"/>
      <c r="JI12231"/>
      <c r="JJ12231"/>
      <c r="KX12231" s="23"/>
      <c r="KY12231" s="23"/>
    </row>
    <row r="12232" spans="36:311" x14ac:dyDescent="0.2">
      <c r="AJ12232" s="23"/>
      <c r="HH12232"/>
      <c r="IW12232" s="36"/>
      <c r="JI12232"/>
      <c r="JJ12232"/>
      <c r="KX12232" s="23"/>
      <c r="KY12232" s="23"/>
    </row>
    <row r="12233" spans="36:311" x14ac:dyDescent="0.2">
      <c r="AJ12233" s="23"/>
      <c r="HH12233"/>
      <c r="IW12233" s="36"/>
      <c r="JI12233"/>
      <c r="JJ12233"/>
      <c r="KX12233" s="23"/>
      <c r="KY12233" s="23"/>
    </row>
    <row r="12234" spans="36:311" x14ac:dyDescent="0.2">
      <c r="AJ12234" s="23"/>
      <c r="HH12234"/>
      <c r="IW12234" s="36"/>
      <c r="JI12234"/>
      <c r="JJ12234"/>
      <c r="KX12234" s="23"/>
      <c r="KY12234" s="23"/>
    </row>
    <row r="12235" spans="36:311" x14ac:dyDescent="0.2">
      <c r="AJ12235" s="23"/>
      <c r="HH12235"/>
      <c r="IW12235" s="36"/>
      <c r="JI12235"/>
      <c r="JJ12235"/>
      <c r="KX12235" s="23"/>
      <c r="KY12235" s="23"/>
    </row>
    <row r="12236" spans="36:311" x14ac:dyDescent="0.2">
      <c r="AJ12236" s="23"/>
      <c r="HH12236"/>
      <c r="IW12236" s="36"/>
      <c r="JI12236"/>
      <c r="JJ12236"/>
      <c r="KX12236" s="23"/>
      <c r="KY12236" s="23"/>
    </row>
    <row r="12237" spans="36:311" x14ac:dyDescent="0.2">
      <c r="AJ12237" s="23"/>
      <c r="HH12237"/>
      <c r="IW12237" s="36"/>
      <c r="JI12237"/>
      <c r="JJ12237"/>
      <c r="KX12237" s="23"/>
      <c r="KY12237" s="23"/>
    </row>
    <row r="12238" spans="36:311" x14ac:dyDescent="0.2">
      <c r="AJ12238" s="23"/>
      <c r="HH12238"/>
      <c r="IW12238" s="36"/>
      <c r="JI12238"/>
      <c r="JJ12238"/>
      <c r="KX12238" s="23"/>
      <c r="KY12238" s="23"/>
    </row>
    <row r="12239" spans="36:311" x14ac:dyDescent="0.2">
      <c r="AJ12239" s="23"/>
      <c r="HH12239"/>
      <c r="IW12239" s="36"/>
      <c r="JI12239"/>
      <c r="JJ12239"/>
      <c r="KX12239" s="23"/>
      <c r="KY12239" s="23"/>
    </row>
    <row r="12240" spans="36:311" x14ac:dyDescent="0.2">
      <c r="AJ12240" s="23"/>
      <c r="HH12240"/>
      <c r="IW12240" s="36"/>
      <c r="JI12240"/>
      <c r="JJ12240"/>
      <c r="KX12240" s="23"/>
      <c r="KY12240" s="23"/>
    </row>
    <row r="12241" spans="36:311" x14ac:dyDescent="0.2">
      <c r="AJ12241" s="23"/>
      <c r="HH12241"/>
      <c r="IW12241" s="36"/>
      <c r="JI12241"/>
      <c r="JJ12241"/>
      <c r="KX12241" s="23"/>
      <c r="KY12241" s="23"/>
    </row>
    <row r="12242" spans="36:311" x14ac:dyDescent="0.2">
      <c r="AJ12242" s="23"/>
      <c r="HH12242"/>
      <c r="IW12242" s="36"/>
      <c r="JI12242"/>
      <c r="JJ12242"/>
      <c r="KX12242" s="23"/>
      <c r="KY12242" s="23"/>
    </row>
    <row r="12243" spans="36:311" x14ac:dyDescent="0.2">
      <c r="AJ12243" s="23"/>
      <c r="HH12243"/>
      <c r="IW12243" s="36"/>
      <c r="JI12243"/>
      <c r="JJ12243"/>
      <c r="KX12243" s="23"/>
      <c r="KY12243" s="23"/>
    </row>
    <row r="12244" spans="36:311" x14ac:dyDescent="0.2">
      <c r="AJ12244" s="23"/>
      <c r="HH12244"/>
      <c r="IW12244" s="36"/>
      <c r="JI12244"/>
      <c r="JJ12244"/>
      <c r="KX12244" s="23"/>
      <c r="KY12244" s="23"/>
    </row>
    <row r="12245" spans="36:311" x14ac:dyDescent="0.2">
      <c r="AJ12245" s="23"/>
      <c r="HH12245"/>
      <c r="IW12245" s="36"/>
      <c r="JI12245"/>
      <c r="JJ12245"/>
      <c r="KX12245" s="23"/>
      <c r="KY12245" s="23"/>
    </row>
    <row r="12246" spans="36:311" x14ac:dyDescent="0.2">
      <c r="AJ12246" s="23"/>
      <c r="HH12246"/>
      <c r="IW12246" s="36"/>
      <c r="JI12246"/>
      <c r="JJ12246"/>
      <c r="KX12246" s="23"/>
      <c r="KY12246" s="23"/>
    </row>
    <row r="12247" spans="36:311" x14ac:dyDescent="0.2">
      <c r="AJ12247" s="23"/>
      <c r="HH12247"/>
      <c r="IW12247" s="36"/>
      <c r="JI12247"/>
      <c r="JJ12247"/>
      <c r="KX12247" s="23"/>
      <c r="KY12247" s="23"/>
    </row>
    <row r="12248" spans="36:311" x14ac:dyDescent="0.2">
      <c r="AJ12248" s="23"/>
      <c r="HH12248"/>
      <c r="IW12248" s="36"/>
      <c r="JI12248"/>
      <c r="JJ12248"/>
      <c r="KX12248" s="23"/>
      <c r="KY12248" s="23"/>
    </row>
    <row r="12249" spans="36:311" x14ac:dyDescent="0.2">
      <c r="AJ12249" s="23"/>
      <c r="HH12249"/>
      <c r="IW12249" s="36"/>
      <c r="JI12249"/>
      <c r="JJ12249"/>
      <c r="KX12249" s="23"/>
      <c r="KY12249" s="23"/>
    </row>
    <row r="12250" spans="36:311" x14ac:dyDescent="0.2">
      <c r="AJ12250" s="23"/>
      <c r="HH12250"/>
      <c r="IW12250" s="36"/>
      <c r="JI12250"/>
      <c r="JJ12250"/>
      <c r="KX12250" s="23"/>
      <c r="KY12250" s="23"/>
    </row>
    <row r="12251" spans="36:311" x14ac:dyDescent="0.2">
      <c r="AJ12251" s="23"/>
      <c r="HH12251"/>
      <c r="IW12251" s="36"/>
      <c r="JI12251"/>
      <c r="JJ12251"/>
      <c r="KX12251" s="23"/>
      <c r="KY12251" s="23"/>
    </row>
    <row r="12252" spans="36:311" x14ac:dyDescent="0.2">
      <c r="AJ12252" s="23"/>
      <c r="HH12252"/>
      <c r="IW12252" s="36"/>
      <c r="JI12252"/>
      <c r="JJ12252"/>
      <c r="KX12252" s="23"/>
      <c r="KY12252" s="23"/>
    </row>
    <row r="12253" spans="36:311" x14ac:dyDescent="0.2">
      <c r="AJ12253" s="23"/>
      <c r="HH12253"/>
      <c r="IW12253" s="36"/>
      <c r="JI12253"/>
      <c r="JJ12253"/>
      <c r="KX12253" s="23"/>
      <c r="KY12253" s="23"/>
    </row>
    <row r="12254" spans="36:311" x14ac:dyDescent="0.2">
      <c r="AJ12254" s="23"/>
      <c r="HH12254"/>
      <c r="IW12254" s="36"/>
      <c r="JI12254"/>
      <c r="JJ12254"/>
      <c r="KX12254" s="23"/>
      <c r="KY12254" s="23"/>
    </row>
    <row r="12255" spans="36:311" x14ac:dyDescent="0.2">
      <c r="AJ12255" s="23"/>
      <c r="HH12255"/>
      <c r="IW12255" s="36"/>
      <c r="JI12255"/>
      <c r="JJ12255"/>
      <c r="KX12255" s="23"/>
      <c r="KY12255" s="23"/>
    </row>
    <row r="12256" spans="36:311" x14ac:dyDescent="0.2">
      <c r="AJ12256" s="23"/>
      <c r="HH12256"/>
      <c r="IW12256" s="36"/>
      <c r="JI12256"/>
      <c r="JJ12256"/>
      <c r="KX12256" s="23"/>
      <c r="KY12256" s="23"/>
    </row>
    <row r="12257" spans="36:311" x14ac:dyDescent="0.2">
      <c r="AJ12257" s="23"/>
      <c r="HH12257"/>
      <c r="IW12257" s="36"/>
      <c r="JI12257"/>
      <c r="JJ12257"/>
      <c r="KX12257" s="23"/>
      <c r="KY12257" s="23"/>
    </row>
    <row r="12258" spans="36:311" x14ac:dyDescent="0.2">
      <c r="AJ12258" s="23"/>
      <c r="HH12258"/>
      <c r="IW12258" s="36"/>
      <c r="JI12258"/>
      <c r="JJ12258"/>
      <c r="KX12258" s="23"/>
      <c r="KY12258" s="23"/>
    </row>
    <row r="12259" spans="36:311" x14ac:dyDescent="0.2">
      <c r="AJ12259" s="23"/>
      <c r="HH12259"/>
      <c r="IW12259" s="36"/>
      <c r="JI12259"/>
      <c r="JJ12259"/>
      <c r="KX12259" s="23"/>
      <c r="KY12259" s="23"/>
    </row>
    <row r="12260" spans="36:311" x14ac:dyDescent="0.2">
      <c r="AJ12260" s="23"/>
      <c r="HH12260"/>
      <c r="IW12260" s="36"/>
      <c r="JI12260"/>
      <c r="JJ12260"/>
      <c r="KX12260" s="23"/>
      <c r="KY12260" s="23"/>
    </row>
    <row r="12261" spans="36:311" x14ac:dyDescent="0.2">
      <c r="AJ12261" s="23"/>
      <c r="HH12261"/>
      <c r="IW12261" s="36"/>
      <c r="JI12261"/>
      <c r="JJ12261"/>
      <c r="KX12261" s="23"/>
      <c r="KY12261" s="23"/>
    </row>
    <row r="12262" spans="36:311" x14ac:dyDescent="0.2">
      <c r="AJ12262" s="23"/>
      <c r="HH12262"/>
      <c r="IW12262" s="36"/>
      <c r="JI12262"/>
      <c r="JJ12262"/>
      <c r="KX12262" s="23"/>
      <c r="KY12262" s="23"/>
    </row>
    <row r="12263" spans="36:311" x14ac:dyDescent="0.2">
      <c r="AJ12263" s="23"/>
      <c r="HH12263"/>
      <c r="IW12263" s="36"/>
      <c r="JI12263"/>
      <c r="JJ12263"/>
      <c r="KX12263" s="23"/>
      <c r="KY12263" s="23"/>
    </row>
    <row r="12264" spans="36:311" x14ac:dyDescent="0.2">
      <c r="AJ12264" s="23"/>
      <c r="HH12264"/>
      <c r="IW12264" s="36"/>
      <c r="JI12264"/>
      <c r="JJ12264"/>
      <c r="KX12264" s="23"/>
      <c r="KY12264" s="23"/>
    </row>
    <row r="12265" spans="36:311" x14ac:dyDescent="0.2">
      <c r="AJ12265" s="23"/>
      <c r="HH12265"/>
      <c r="IW12265" s="36"/>
      <c r="JI12265"/>
      <c r="JJ12265"/>
      <c r="KX12265" s="23"/>
      <c r="KY12265" s="23"/>
    </row>
    <row r="12266" spans="36:311" x14ac:dyDescent="0.2">
      <c r="AJ12266" s="23"/>
      <c r="HH12266"/>
      <c r="IW12266" s="36"/>
      <c r="JI12266"/>
      <c r="JJ12266"/>
      <c r="KX12266" s="23"/>
      <c r="KY12266" s="23"/>
    </row>
    <row r="12267" spans="36:311" x14ac:dyDescent="0.2">
      <c r="AJ12267" s="23"/>
      <c r="HH12267"/>
      <c r="IW12267" s="36"/>
      <c r="JI12267"/>
      <c r="JJ12267"/>
      <c r="KX12267" s="23"/>
      <c r="KY12267" s="23"/>
    </row>
    <row r="12268" spans="36:311" x14ac:dyDescent="0.2">
      <c r="AJ12268" s="23"/>
      <c r="HH12268"/>
      <c r="IW12268" s="36"/>
      <c r="JI12268"/>
      <c r="JJ12268"/>
      <c r="KX12268" s="23"/>
      <c r="KY12268" s="23"/>
    </row>
    <row r="12269" spans="36:311" x14ac:dyDescent="0.2">
      <c r="AJ12269" s="23"/>
      <c r="HH12269"/>
      <c r="IW12269" s="36"/>
      <c r="JI12269"/>
      <c r="JJ12269"/>
      <c r="KX12269" s="23"/>
      <c r="KY12269" s="23"/>
    </row>
    <row r="12270" spans="36:311" x14ac:dyDescent="0.2">
      <c r="AJ12270" s="23"/>
      <c r="HH12270"/>
      <c r="IW12270" s="36"/>
      <c r="JI12270"/>
      <c r="JJ12270"/>
      <c r="KX12270" s="23"/>
      <c r="KY12270" s="23"/>
    </row>
    <row r="12271" spans="36:311" x14ac:dyDescent="0.2">
      <c r="AJ12271" s="23"/>
      <c r="HH12271"/>
      <c r="IW12271" s="36"/>
      <c r="JI12271"/>
      <c r="JJ12271"/>
      <c r="KX12271" s="23"/>
      <c r="KY12271" s="23"/>
    </row>
    <row r="12272" spans="36:311" x14ac:dyDescent="0.2">
      <c r="AJ12272" s="23"/>
      <c r="HH12272"/>
      <c r="IW12272" s="36"/>
      <c r="JI12272"/>
      <c r="JJ12272"/>
      <c r="KX12272" s="23"/>
      <c r="KY12272" s="23"/>
    </row>
    <row r="12273" spans="36:311" x14ac:dyDescent="0.2">
      <c r="AJ12273" s="23"/>
      <c r="HH12273"/>
      <c r="IW12273" s="36"/>
      <c r="JI12273"/>
      <c r="JJ12273"/>
      <c r="KX12273" s="23"/>
      <c r="KY12273" s="23"/>
    </row>
    <row r="12274" spans="36:311" x14ac:dyDescent="0.2">
      <c r="AJ12274" s="23"/>
      <c r="HH12274"/>
      <c r="IW12274" s="36"/>
      <c r="JI12274"/>
      <c r="JJ12274"/>
      <c r="KX12274" s="23"/>
      <c r="KY12274" s="23"/>
    </row>
    <row r="12275" spans="36:311" x14ac:dyDescent="0.2">
      <c r="AJ12275" s="23"/>
      <c r="HH12275"/>
      <c r="IW12275" s="36"/>
      <c r="JI12275"/>
      <c r="JJ12275"/>
      <c r="KX12275" s="23"/>
      <c r="KY12275" s="23"/>
    </row>
    <row r="12276" spans="36:311" x14ac:dyDescent="0.2">
      <c r="AJ12276" s="23"/>
      <c r="HH12276"/>
      <c r="IW12276" s="36"/>
      <c r="JI12276"/>
      <c r="JJ12276"/>
      <c r="KX12276" s="23"/>
      <c r="KY12276" s="23"/>
    </row>
    <row r="12277" spans="36:311" x14ac:dyDescent="0.2">
      <c r="AJ12277" s="23"/>
      <c r="HH12277"/>
      <c r="IW12277" s="36"/>
      <c r="JI12277"/>
      <c r="JJ12277"/>
      <c r="KX12277" s="23"/>
      <c r="KY12277" s="23"/>
    </row>
    <row r="12278" spans="36:311" x14ac:dyDescent="0.2">
      <c r="AJ12278" s="23"/>
      <c r="HH12278"/>
      <c r="IW12278" s="36"/>
      <c r="JI12278"/>
      <c r="JJ12278"/>
      <c r="KX12278" s="23"/>
      <c r="KY12278" s="23"/>
    </row>
    <row r="12279" spans="36:311" x14ac:dyDescent="0.2">
      <c r="AJ12279" s="23"/>
      <c r="HH12279"/>
      <c r="IW12279" s="36"/>
      <c r="JI12279"/>
      <c r="JJ12279"/>
      <c r="KX12279" s="23"/>
      <c r="KY12279" s="23"/>
    </row>
    <row r="12280" spans="36:311" x14ac:dyDescent="0.2">
      <c r="AJ12280" s="23"/>
      <c r="HH12280"/>
      <c r="IW12280" s="36"/>
      <c r="JI12280"/>
      <c r="JJ12280"/>
      <c r="KX12280" s="23"/>
      <c r="KY12280" s="23"/>
    </row>
    <row r="12281" spans="36:311" x14ac:dyDescent="0.2">
      <c r="AJ12281" s="23"/>
      <c r="HH12281"/>
      <c r="IW12281" s="36"/>
      <c r="JI12281"/>
      <c r="JJ12281"/>
      <c r="KX12281" s="23"/>
      <c r="KY12281" s="23"/>
    </row>
    <row r="12282" spans="36:311" x14ac:dyDescent="0.2">
      <c r="AJ12282" s="23"/>
      <c r="HH12282"/>
      <c r="IW12282" s="36"/>
      <c r="JI12282"/>
      <c r="JJ12282"/>
      <c r="KX12282" s="23"/>
      <c r="KY12282" s="23"/>
    </row>
    <row r="12283" spans="36:311" x14ac:dyDescent="0.2">
      <c r="AJ12283" s="23"/>
      <c r="HH12283"/>
      <c r="IW12283" s="36"/>
      <c r="JI12283"/>
      <c r="JJ12283"/>
      <c r="KX12283" s="23"/>
      <c r="KY12283" s="23"/>
    </row>
    <row r="12284" spans="36:311" x14ac:dyDescent="0.2">
      <c r="AJ12284" s="23"/>
      <c r="HH12284"/>
      <c r="IW12284" s="36"/>
      <c r="JI12284"/>
      <c r="JJ12284"/>
      <c r="KX12284" s="23"/>
      <c r="KY12284" s="23"/>
    </row>
    <row r="12285" spans="36:311" x14ac:dyDescent="0.2">
      <c r="AJ12285" s="23"/>
      <c r="HH12285"/>
      <c r="IW12285" s="36"/>
      <c r="JI12285"/>
      <c r="JJ12285"/>
      <c r="KX12285" s="23"/>
      <c r="KY12285" s="23"/>
    </row>
    <row r="12286" spans="36:311" x14ac:dyDescent="0.2">
      <c r="AJ12286" s="23"/>
      <c r="HH12286"/>
      <c r="IW12286" s="36"/>
      <c r="JI12286"/>
      <c r="JJ12286"/>
      <c r="KX12286" s="23"/>
      <c r="KY12286" s="23"/>
    </row>
    <row r="12287" spans="36:311" x14ac:dyDescent="0.2">
      <c r="AJ12287" s="23"/>
      <c r="HH12287"/>
      <c r="IW12287" s="36"/>
      <c r="JI12287"/>
      <c r="JJ12287"/>
      <c r="KX12287" s="23"/>
      <c r="KY12287" s="23"/>
    </row>
    <row r="12288" spans="36:311" x14ac:dyDescent="0.2">
      <c r="AJ12288" s="23"/>
      <c r="HH12288"/>
      <c r="IW12288" s="36"/>
      <c r="JI12288"/>
      <c r="JJ12288"/>
      <c r="KX12288" s="23"/>
      <c r="KY12288" s="23"/>
    </row>
    <row r="12289" spans="36:311" x14ac:dyDescent="0.2">
      <c r="AJ12289" s="23"/>
      <c r="HH12289"/>
      <c r="IW12289" s="36"/>
      <c r="JI12289"/>
      <c r="JJ12289"/>
      <c r="KX12289" s="23"/>
      <c r="KY12289" s="23"/>
    </row>
    <row r="12290" spans="36:311" x14ac:dyDescent="0.2">
      <c r="AJ12290" s="23"/>
      <c r="HH12290"/>
      <c r="IW12290" s="36"/>
      <c r="JI12290"/>
      <c r="JJ12290"/>
      <c r="KX12290" s="23"/>
      <c r="KY12290" s="23"/>
    </row>
    <row r="12291" spans="36:311" x14ac:dyDescent="0.2">
      <c r="AJ12291" s="23"/>
      <c r="HH12291"/>
      <c r="IW12291" s="36"/>
      <c r="JI12291"/>
      <c r="JJ12291"/>
      <c r="KX12291" s="23"/>
      <c r="KY12291" s="23"/>
    </row>
    <row r="12292" spans="36:311" x14ac:dyDescent="0.2">
      <c r="AJ12292" s="23"/>
      <c r="HH12292"/>
      <c r="IW12292" s="36"/>
      <c r="JI12292"/>
      <c r="JJ12292"/>
      <c r="KX12292" s="23"/>
      <c r="KY12292" s="23"/>
    </row>
    <row r="12293" spans="36:311" x14ac:dyDescent="0.2">
      <c r="AJ12293" s="23"/>
      <c r="HH12293"/>
      <c r="IW12293" s="36"/>
      <c r="JI12293"/>
      <c r="JJ12293"/>
      <c r="KX12293" s="23"/>
      <c r="KY12293" s="23"/>
    </row>
    <row r="12294" spans="36:311" x14ac:dyDescent="0.2">
      <c r="AJ12294" s="23"/>
      <c r="HH12294"/>
      <c r="IW12294" s="36"/>
      <c r="JI12294"/>
      <c r="JJ12294"/>
      <c r="KX12294" s="23"/>
      <c r="KY12294" s="23"/>
    </row>
    <row r="12295" spans="36:311" x14ac:dyDescent="0.2">
      <c r="AJ12295" s="23"/>
      <c r="HH12295"/>
      <c r="IW12295" s="36"/>
      <c r="JI12295"/>
      <c r="JJ12295"/>
      <c r="KX12295" s="23"/>
      <c r="KY12295" s="23"/>
    </row>
    <row r="12296" spans="36:311" x14ac:dyDescent="0.2">
      <c r="AJ12296" s="23"/>
      <c r="HH12296"/>
      <c r="IW12296" s="36"/>
      <c r="JI12296"/>
      <c r="JJ12296"/>
      <c r="KX12296" s="23"/>
      <c r="KY12296" s="23"/>
    </row>
    <row r="12297" spans="36:311" x14ac:dyDescent="0.2">
      <c r="AJ12297" s="23"/>
      <c r="HH12297"/>
      <c r="IW12297" s="36"/>
      <c r="JI12297"/>
      <c r="JJ12297"/>
      <c r="KX12297" s="23"/>
      <c r="KY12297" s="23"/>
    </row>
    <row r="12298" spans="36:311" x14ac:dyDescent="0.2">
      <c r="AJ12298" s="23"/>
      <c r="HH12298"/>
      <c r="IW12298" s="36"/>
      <c r="JI12298"/>
      <c r="JJ12298"/>
      <c r="KX12298" s="23"/>
      <c r="KY12298" s="23"/>
    </row>
    <row r="12299" spans="36:311" x14ac:dyDescent="0.2">
      <c r="AJ12299" s="23"/>
      <c r="HH12299"/>
      <c r="IW12299" s="36"/>
      <c r="JI12299"/>
      <c r="JJ12299"/>
      <c r="KX12299" s="23"/>
      <c r="KY12299" s="23"/>
    </row>
    <row r="12300" spans="36:311" x14ac:dyDescent="0.2">
      <c r="AJ12300" s="23"/>
      <c r="HH12300"/>
      <c r="IW12300" s="36"/>
      <c r="JI12300"/>
      <c r="JJ12300"/>
      <c r="KX12300" s="23"/>
      <c r="KY12300" s="23"/>
    </row>
    <row r="12301" spans="36:311" x14ac:dyDescent="0.2">
      <c r="AJ12301" s="23"/>
      <c r="HH12301"/>
      <c r="IW12301" s="36"/>
      <c r="JI12301"/>
      <c r="JJ12301"/>
      <c r="KX12301" s="23"/>
      <c r="KY12301" s="23"/>
    </row>
    <row r="12302" spans="36:311" x14ac:dyDescent="0.2">
      <c r="AJ12302" s="23"/>
      <c r="HH12302"/>
      <c r="IW12302" s="36"/>
      <c r="JI12302"/>
      <c r="JJ12302"/>
      <c r="KX12302" s="23"/>
      <c r="KY12302" s="23"/>
    </row>
    <row r="12303" spans="36:311" x14ac:dyDescent="0.2">
      <c r="AJ12303" s="23"/>
      <c r="HH12303"/>
      <c r="IW12303" s="36"/>
      <c r="JI12303"/>
      <c r="JJ12303"/>
      <c r="KX12303" s="23"/>
      <c r="KY12303" s="23"/>
    </row>
    <row r="12304" spans="36:311" x14ac:dyDescent="0.2">
      <c r="AJ12304" s="23"/>
      <c r="HH12304"/>
      <c r="IW12304" s="36"/>
      <c r="JI12304"/>
      <c r="JJ12304"/>
      <c r="KX12304" s="23"/>
      <c r="KY12304" s="23"/>
    </row>
    <row r="12305" spans="36:311" x14ac:dyDescent="0.2">
      <c r="AJ12305" s="23"/>
      <c r="HH12305"/>
      <c r="IW12305" s="36"/>
      <c r="JI12305"/>
      <c r="JJ12305"/>
      <c r="KX12305" s="23"/>
      <c r="KY12305" s="23"/>
    </row>
    <row r="12306" spans="36:311" x14ac:dyDescent="0.2">
      <c r="AJ12306" s="23"/>
      <c r="HH12306"/>
      <c r="IW12306" s="36"/>
      <c r="JI12306"/>
      <c r="JJ12306"/>
      <c r="KX12306" s="23"/>
      <c r="KY12306" s="23"/>
    </row>
    <row r="12307" spans="36:311" x14ac:dyDescent="0.2">
      <c r="AJ12307" s="23"/>
      <c r="HH12307"/>
      <c r="IW12307" s="36"/>
      <c r="JI12307"/>
      <c r="JJ12307"/>
      <c r="KX12307" s="23"/>
      <c r="KY12307" s="23"/>
    </row>
    <row r="12308" spans="36:311" x14ac:dyDescent="0.2">
      <c r="AJ12308" s="23"/>
      <c r="HH12308"/>
      <c r="IW12308" s="36"/>
      <c r="JI12308"/>
      <c r="JJ12308"/>
      <c r="KX12308" s="23"/>
      <c r="KY12308" s="23"/>
    </row>
    <row r="12309" spans="36:311" x14ac:dyDescent="0.2">
      <c r="AJ12309" s="23"/>
      <c r="HH12309"/>
      <c r="IW12309" s="36"/>
      <c r="JI12309"/>
      <c r="JJ12309"/>
      <c r="KX12309" s="23"/>
      <c r="KY12309" s="23"/>
    </row>
    <row r="12310" spans="36:311" x14ac:dyDescent="0.2">
      <c r="AJ12310" s="23"/>
      <c r="HH12310"/>
      <c r="IW12310" s="36"/>
      <c r="JI12310"/>
      <c r="JJ12310"/>
      <c r="KX12310" s="23"/>
      <c r="KY12310" s="23"/>
    </row>
    <row r="12311" spans="36:311" x14ac:dyDescent="0.2">
      <c r="AJ12311" s="23"/>
      <c r="HH12311"/>
      <c r="IW12311" s="36"/>
      <c r="JI12311"/>
      <c r="JJ12311"/>
      <c r="KX12311" s="23"/>
      <c r="KY12311" s="23"/>
    </row>
    <row r="12312" spans="36:311" x14ac:dyDescent="0.2">
      <c r="AJ12312" s="23"/>
      <c r="HH12312"/>
      <c r="IW12312" s="36"/>
      <c r="JI12312"/>
      <c r="JJ12312"/>
      <c r="KX12312" s="23"/>
      <c r="KY12312" s="23"/>
    </row>
    <row r="12313" spans="36:311" x14ac:dyDescent="0.2">
      <c r="AJ12313" s="23"/>
      <c r="HH12313"/>
      <c r="IW12313" s="36"/>
      <c r="JI12313"/>
      <c r="JJ12313"/>
      <c r="KX12313" s="23"/>
      <c r="KY12313" s="23"/>
    </row>
    <row r="12314" spans="36:311" x14ac:dyDescent="0.2">
      <c r="AJ12314" s="23"/>
      <c r="HH12314"/>
      <c r="IW12314" s="36"/>
      <c r="JI12314"/>
      <c r="JJ12314"/>
      <c r="KX12314" s="23"/>
      <c r="KY12314" s="23"/>
    </row>
    <row r="12315" spans="36:311" x14ac:dyDescent="0.2">
      <c r="AJ12315" s="23"/>
      <c r="HH12315"/>
      <c r="IW12315" s="36"/>
      <c r="JI12315"/>
      <c r="JJ12315"/>
      <c r="KX12315" s="23"/>
      <c r="KY12315" s="23"/>
    </row>
    <row r="12316" spans="36:311" x14ac:dyDescent="0.2">
      <c r="AJ12316" s="23"/>
      <c r="HH12316"/>
      <c r="IW12316" s="36"/>
      <c r="JI12316"/>
      <c r="JJ12316"/>
      <c r="KX12316" s="23"/>
      <c r="KY12316" s="23"/>
    </row>
    <row r="12317" spans="36:311" x14ac:dyDescent="0.2">
      <c r="AJ12317" s="23"/>
      <c r="HH12317"/>
      <c r="IW12317" s="36"/>
      <c r="JI12317"/>
      <c r="JJ12317"/>
      <c r="KX12317" s="23"/>
      <c r="KY12317" s="23"/>
    </row>
    <row r="12318" spans="36:311" x14ac:dyDescent="0.2">
      <c r="AJ12318" s="23"/>
      <c r="HH12318"/>
      <c r="IW12318" s="36"/>
      <c r="JI12318"/>
      <c r="JJ12318"/>
      <c r="KX12318" s="23"/>
      <c r="KY12318" s="23"/>
    </row>
    <row r="12319" spans="36:311" x14ac:dyDescent="0.2">
      <c r="AJ12319" s="23"/>
      <c r="HH12319"/>
      <c r="IW12319" s="36"/>
      <c r="JI12319"/>
      <c r="JJ12319"/>
      <c r="KX12319" s="23"/>
      <c r="KY12319" s="23"/>
    </row>
    <row r="12320" spans="36:311" x14ac:dyDescent="0.2">
      <c r="AJ12320" s="23"/>
      <c r="HH12320"/>
      <c r="IW12320" s="36"/>
      <c r="JI12320"/>
      <c r="JJ12320"/>
      <c r="KX12320" s="23"/>
      <c r="KY12320" s="23"/>
    </row>
    <row r="12321" spans="36:311" x14ac:dyDescent="0.2">
      <c r="AJ12321" s="23"/>
      <c r="HH12321"/>
      <c r="IW12321" s="36"/>
      <c r="JI12321"/>
      <c r="JJ12321"/>
      <c r="KX12321" s="23"/>
      <c r="KY12321" s="23"/>
    </row>
    <row r="12322" spans="36:311" x14ac:dyDescent="0.2">
      <c r="AJ12322" s="23"/>
      <c r="HH12322"/>
      <c r="IW12322" s="36"/>
      <c r="JI12322"/>
      <c r="JJ12322"/>
      <c r="KX12322" s="23"/>
      <c r="KY12322" s="23"/>
    </row>
    <row r="12323" spans="36:311" x14ac:dyDescent="0.2">
      <c r="AJ12323" s="23"/>
      <c r="HH12323"/>
      <c r="IW12323" s="36"/>
      <c r="JI12323"/>
      <c r="JJ12323"/>
      <c r="KX12323" s="23"/>
      <c r="KY12323" s="23"/>
    </row>
    <row r="12324" spans="36:311" x14ac:dyDescent="0.2">
      <c r="AJ12324" s="23"/>
      <c r="HH12324"/>
      <c r="IW12324" s="36"/>
      <c r="JI12324"/>
      <c r="JJ12324"/>
      <c r="KX12324" s="23"/>
      <c r="KY12324" s="23"/>
    </row>
    <row r="12325" spans="36:311" x14ac:dyDescent="0.2">
      <c r="AJ12325" s="23"/>
      <c r="HH12325"/>
      <c r="IW12325" s="36"/>
      <c r="JI12325"/>
      <c r="JJ12325"/>
      <c r="KX12325" s="23"/>
      <c r="KY12325" s="23"/>
    </row>
    <row r="12326" spans="36:311" x14ac:dyDescent="0.2">
      <c r="AJ12326" s="23"/>
      <c r="HH12326"/>
      <c r="IW12326" s="36"/>
      <c r="JI12326"/>
      <c r="JJ12326"/>
      <c r="KX12326" s="23"/>
      <c r="KY12326" s="23"/>
    </row>
    <row r="12327" spans="36:311" x14ac:dyDescent="0.2">
      <c r="AJ12327" s="23"/>
      <c r="HH12327"/>
      <c r="IW12327" s="36"/>
      <c r="JI12327"/>
      <c r="JJ12327"/>
      <c r="KX12327" s="23"/>
      <c r="KY12327" s="23"/>
    </row>
    <row r="12328" spans="36:311" x14ac:dyDescent="0.2">
      <c r="AJ12328" s="23"/>
      <c r="HH12328"/>
      <c r="IW12328" s="36"/>
      <c r="JI12328"/>
      <c r="JJ12328"/>
      <c r="KX12328" s="23"/>
      <c r="KY12328" s="23"/>
    </row>
    <row r="12329" spans="36:311" x14ac:dyDescent="0.2">
      <c r="AJ12329" s="23"/>
      <c r="HH12329"/>
      <c r="IW12329" s="36"/>
      <c r="JI12329"/>
      <c r="JJ12329"/>
      <c r="KX12329" s="23"/>
      <c r="KY12329" s="23"/>
    </row>
    <row r="12330" spans="36:311" x14ac:dyDescent="0.2">
      <c r="AJ12330" s="23"/>
      <c r="HH12330"/>
      <c r="IW12330" s="36"/>
      <c r="JI12330"/>
      <c r="JJ12330"/>
      <c r="KX12330" s="23"/>
      <c r="KY12330" s="23"/>
    </row>
    <row r="12331" spans="36:311" x14ac:dyDescent="0.2">
      <c r="AJ12331" s="23"/>
      <c r="HH12331"/>
      <c r="IW12331" s="36"/>
      <c r="JI12331"/>
      <c r="JJ12331"/>
      <c r="KX12331" s="23"/>
      <c r="KY12331" s="23"/>
    </row>
    <row r="12332" spans="36:311" x14ac:dyDescent="0.2">
      <c r="AJ12332" s="23"/>
      <c r="HH12332"/>
      <c r="IW12332" s="36"/>
      <c r="JI12332"/>
      <c r="JJ12332"/>
      <c r="KX12332" s="23"/>
      <c r="KY12332" s="23"/>
    </row>
    <row r="12333" spans="36:311" x14ac:dyDescent="0.2">
      <c r="AJ12333" s="23"/>
      <c r="HH12333"/>
      <c r="IW12333" s="36"/>
      <c r="JI12333"/>
      <c r="JJ12333"/>
      <c r="KX12333" s="23"/>
      <c r="KY12333" s="23"/>
    </row>
    <row r="12334" spans="36:311" x14ac:dyDescent="0.2">
      <c r="AJ12334" s="23"/>
      <c r="HH12334"/>
      <c r="IW12334" s="36"/>
      <c r="JI12334"/>
      <c r="JJ12334"/>
      <c r="KX12334" s="23"/>
      <c r="KY12334" s="23"/>
    </row>
    <row r="12335" spans="36:311" x14ac:dyDescent="0.2">
      <c r="AJ12335" s="23"/>
      <c r="HH12335"/>
      <c r="IW12335" s="36"/>
      <c r="JI12335"/>
      <c r="JJ12335"/>
      <c r="KX12335" s="23"/>
      <c r="KY12335" s="23"/>
    </row>
    <row r="12336" spans="36:311" x14ac:dyDescent="0.2">
      <c r="AJ12336" s="23"/>
      <c r="HH12336"/>
      <c r="IW12336" s="36"/>
      <c r="JI12336"/>
      <c r="JJ12336"/>
      <c r="KX12336" s="23"/>
      <c r="KY12336" s="23"/>
    </row>
    <row r="12337" spans="36:311" x14ac:dyDescent="0.2">
      <c r="AJ12337" s="23"/>
      <c r="HH12337"/>
      <c r="IW12337" s="36"/>
      <c r="JI12337"/>
      <c r="JJ12337"/>
      <c r="KX12337" s="23"/>
      <c r="KY12337" s="23"/>
    </row>
    <row r="12338" spans="36:311" x14ac:dyDescent="0.2">
      <c r="AJ12338" s="23"/>
      <c r="HH12338"/>
      <c r="IW12338" s="36"/>
      <c r="JI12338"/>
      <c r="JJ12338"/>
      <c r="KX12338" s="23"/>
      <c r="KY12338" s="23"/>
    </row>
    <row r="12339" spans="36:311" x14ac:dyDescent="0.2">
      <c r="AJ12339" s="23"/>
      <c r="HH12339"/>
      <c r="IW12339" s="36"/>
      <c r="JI12339"/>
      <c r="JJ12339"/>
      <c r="KX12339" s="23"/>
      <c r="KY12339" s="23"/>
    </row>
    <row r="12340" spans="36:311" x14ac:dyDescent="0.2">
      <c r="AJ12340" s="23"/>
      <c r="HH12340"/>
      <c r="IW12340" s="36"/>
      <c r="JI12340"/>
      <c r="JJ12340"/>
      <c r="KX12340" s="23"/>
      <c r="KY12340" s="23"/>
    </row>
    <row r="12341" spans="36:311" x14ac:dyDescent="0.2">
      <c r="AJ12341" s="23"/>
      <c r="HH12341"/>
      <c r="IW12341" s="36"/>
      <c r="JI12341"/>
      <c r="JJ12341"/>
      <c r="KX12341" s="23"/>
      <c r="KY12341" s="23"/>
    </row>
    <row r="12342" spans="36:311" x14ac:dyDescent="0.2">
      <c r="AJ12342" s="23"/>
      <c r="HH12342"/>
      <c r="IW12342" s="36"/>
      <c r="JI12342"/>
      <c r="JJ12342"/>
      <c r="KX12342" s="23"/>
      <c r="KY12342" s="23"/>
    </row>
    <row r="12343" spans="36:311" x14ac:dyDescent="0.2">
      <c r="AJ12343" s="23"/>
      <c r="HH12343"/>
      <c r="IW12343" s="36"/>
      <c r="JI12343"/>
      <c r="JJ12343"/>
      <c r="KX12343" s="23"/>
      <c r="KY12343" s="23"/>
    </row>
    <row r="12344" spans="36:311" x14ac:dyDescent="0.2">
      <c r="AJ12344" s="23"/>
      <c r="HH12344"/>
      <c r="IW12344" s="36"/>
      <c r="JI12344"/>
      <c r="JJ12344"/>
      <c r="KX12344" s="23"/>
      <c r="KY12344" s="23"/>
    </row>
    <row r="12345" spans="36:311" x14ac:dyDescent="0.2">
      <c r="AJ12345" s="23"/>
      <c r="HH12345"/>
      <c r="IW12345" s="36"/>
      <c r="JI12345"/>
      <c r="JJ12345"/>
      <c r="KX12345" s="23"/>
      <c r="KY12345" s="23"/>
    </row>
    <row r="12346" spans="36:311" x14ac:dyDescent="0.2">
      <c r="AJ12346" s="23"/>
      <c r="HH12346"/>
      <c r="IW12346" s="36"/>
      <c r="JI12346"/>
      <c r="JJ12346"/>
      <c r="KX12346" s="23"/>
      <c r="KY12346" s="23"/>
    </row>
    <row r="12347" spans="36:311" x14ac:dyDescent="0.2">
      <c r="AJ12347" s="23"/>
      <c r="HH12347"/>
      <c r="IW12347" s="36"/>
      <c r="JI12347"/>
      <c r="JJ12347"/>
      <c r="KX12347" s="23"/>
      <c r="KY12347" s="23"/>
    </row>
    <row r="12348" spans="36:311" x14ac:dyDescent="0.2">
      <c r="AJ12348" s="23"/>
      <c r="HH12348"/>
      <c r="IW12348" s="36"/>
      <c r="JI12348"/>
      <c r="JJ12348"/>
      <c r="KX12348" s="23"/>
      <c r="KY12348" s="23"/>
    </row>
    <row r="12349" spans="36:311" x14ac:dyDescent="0.2">
      <c r="AJ12349" s="23"/>
      <c r="HH12349"/>
      <c r="IW12349" s="36"/>
      <c r="JI12349"/>
      <c r="JJ12349"/>
      <c r="KX12349" s="23"/>
      <c r="KY12349" s="23"/>
    </row>
    <row r="12350" spans="36:311" x14ac:dyDescent="0.2">
      <c r="AJ12350" s="23"/>
      <c r="HH12350"/>
      <c r="IW12350" s="36"/>
      <c r="JI12350"/>
      <c r="JJ12350"/>
      <c r="KX12350" s="23"/>
      <c r="KY12350" s="23"/>
    </row>
    <row r="12351" spans="36:311" x14ac:dyDescent="0.2">
      <c r="AJ12351" s="23"/>
      <c r="HH12351"/>
      <c r="IW12351" s="36"/>
      <c r="JI12351"/>
      <c r="JJ12351"/>
      <c r="KX12351" s="23"/>
      <c r="KY12351" s="23"/>
    </row>
    <row r="12352" spans="36:311" x14ac:dyDescent="0.2">
      <c r="AJ12352" s="23"/>
      <c r="HH12352"/>
      <c r="IW12352" s="36"/>
      <c r="JI12352"/>
      <c r="JJ12352"/>
      <c r="KX12352" s="23"/>
      <c r="KY12352" s="23"/>
    </row>
    <row r="12353" spans="36:311" x14ac:dyDescent="0.2">
      <c r="AJ12353" s="23"/>
      <c r="HH12353"/>
      <c r="IW12353" s="36"/>
      <c r="JI12353"/>
      <c r="JJ12353"/>
      <c r="KX12353" s="23"/>
      <c r="KY12353" s="23"/>
    </row>
    <row r="12354" spans="36:311" x14ac:dyDescent="0.2">
      <c r="AJ12354" s="23"/>
      <c r="HH12354"/>
      <c r="IW12354" s="36"/>
      <c r="JI12354"/>
      <c r="JJ12354"/>
      <c r="KX12354" s="23"/>
      <c r="KY12354" s="23"/>
    </row>
    <row r="12355" spans="36:311" x14ac:dyDescent="0.2">
      <c r="AJ12355" s="23"/>
      <c r="HH12355"/>
      <c r="IW12355" s="36"/>
      <c r="JI12355"/>
      <c r="JJ12355"/>
      <c r="KX12355" s="23"/>
      <c r="KY12355" s="23"/>
    </row>
    <row r="12356" spans="36:311" x14ac:dyDescent="0.2">
      <c r="AJ12356" s="23"/>
      <c r="HH12356"/>
      <c r="IW12356" s="36"/>
      <c r="JI12356"/>
      <c r="JJ12356"/>
      <c r="KX12356" s="23"/>
      <c r="KY12356" s="23"/>
    </row>
    <row r="12357" spans="36:311" x14ac:dyDescent="0.2">
      <c r="AJ12357" s="23"/>
      <c r="HH12357"/>
      <c r="IW12357" s="36"/>
      <c r="JI12357"/>
      <c r="JJ12357"/>
      <c r="KX12357" s="23"/>
      <c r="KY12357" s="23"/>
    </row>
    <row r="12358" spans="36:311" x14ac:dyDescent="0.2">
      <c r="AJ12358" s="23"/>
      <c r="HH12358"/>
      <c r="IW12358" s="36"/>
      <c r="JI12358"/>
      <c r="JJ12358"/>
      <c r="KX12358" s="23"/>
      <c r="KY12358" s="23"/>
    </row>
    <row r="12359" spans="36:311" x14ac:dyDescent="0.2">
      <c r="AJ12359" s="23"/>
      <c r="HH12359"/>
      <c r="IW12359" s="36"/>
      <c r="JI12359"/>
      <c r="JJ12359"/>
      <c r="KX12359" s="23"/>
      <c r="KY12359" s="23"/>
    </row>
    <row r="12360" spans="36:311" x14ac:dyDescent="0.2">
      <c r="AJ12360" s="23"/>
      <c r="HH12360"/>
      <c r="IW12360" s="36"/>
      <c r="JI12360"/>
      <c r="JJ12360"/>
      <c r="KX12360" s="23"/>
      <c r="KY12360" s="23"/>
    </row>
    <row r="12361" spans="36:311" x14ac:dyDescent="0.2">
      <c r="AJ12361" s="23"/>
      <c r="HH12361"/>
      <c r="IW12361" s="36"/>
      <c r="JI12361"/>
      <c r="JJ12361"/>
      <c r="KX12361" s="23"/>
      <c r="KY12361" s="23"/>
    </row>
    <row r="12362" spans="36:311" x14ac:dyDescent="0.2">
      <c r="AJ12362" s="23"/>
      <c r="HH12362"/>
      <c r="IW12362" s="36"/>
      <c r="JI12362"/>
      <c r="JJ12362"/>
      <c r="KX12362" s="23"/>
      <c r="KY12362" s="23"/>
    </row>
    <row r="12363" spans="36:311" x14ac:dyDescent="0.2">
      <c r="AJ12363" s="23"/>
      <c r="HH12363"/>
      <c r="IW12363" s="36"/>
      <c r="JI12363"/>
      <c r="JJ12363"/>
      <c r="KX12363" s="23"/>
      <c r="KY12363" s="23"/>
    </row>
    <row r="12364" spans="36:311" x14ac:dyDescent="0.2">
      <c r="AJ12364" s="23"/>
      <c r="HH12364"/>
      <c r="IW12364" s="36"/>
      <c r="JI12364"/>
      <c r="JJ12364"/>
      <c r="KX12364" s="23"/>
      <c r="KY12364" s="23"/>
    </row>
    <row r="12365" spans="36:311" x14ac:dyDescent="0.2">
      <c r="AJ12365" s="23"/>
      <c r="HH12365"/>
      <c r="IW12365" s="36"/>
      <c r="JI12365"/>
      <c r="JJ12365"/>
      <c r="KX12365" s="23"/>
      <c r="KY12365" s="23"/>
    </row>
    <row r="12366" spans="36:311" x14ac:dyDescent="0.2">
      <c r="AJ12366" s="23"/>
      <c r="HH12366"/>
      <c r="IW12366" s="36"/>
      <c r="JI12366"/>
      <c r="JJ12366"/>
      <c r="KX12366" s="23"/>
      <c r="KY12366" s="23"/>
    </row>
    <row r="12367" spans="36:311" x14ac:dyDescent="0.2">
      <c r="AJ12367" s="23"/>
      <c r="HH12367"/>
      <c r="IW12367" s="36"/>
      <c r="JI12367"/>
      <c r="JJ12367"/>
      <c r="KX12367" s="23"/>
      <c r="KY12367" s="23"/>
    </row>
    <row r="12368" spans="36:311" x14ac:dyDescent="0.2">
      <c r="AJ12368" s="23"/>
      <c r="HH12368"/>
      <c r="IW12368" s="36"/>
      <c r="JI12368"/>
      <c r="JJ12368"/>
      <c r="KX12368" s="23"/>
      <c r="KY12368" s="23"/>
    </row>
    <row r="12369" spans="36:311" x14ac:dyDescent="0.2">
      <c r="AJ12369" s="23"/>
      <c r="HH12369"/>
      <c r="IW12369" s="36"/>
      <c r="JI12369"/>
      <c r="JJ12369"/>
      <c r="KX12369" s="23"/>
      <c r="KY12369" s="23"/>
    </row>
    <row r="12370" spans="36:311" x14ac:dyDescent="0.2">
      <c r="AJ12370" s="23"/>
      <c r="HH12370"/>
      <c r="IW12370" s="36"/>
      <c r="JI12370"/>
      <c r="JJ12370"/>
      <c r="KX12370" s="23"/>
      <c r="KY12370" s="23"/>
    </row>
    <row r="12371" spans="36:311" x14ac:dyDescent="0.2">
      <c r="AJ12371" s="23"/>
      <c r="HH12371"/>
      <c r="IW12371" s="36"/>
      <c r="JI12371"/>
      <c r="JJ12371"/>
      <c r="KX12371" s="23"/>
      <c r="KY12371" s="23"/>
    </row>
    <row r="12372" spans="36:311" x14ac:dyDescent="0.2">
      <c r="AJ12372" s="23"/>
      <c r="HH12372"/>
      <c r="IW12372" s="36"/>
      <c r="JI12372"/>
      <c r="JJ12372"/>
      <c r="KX12372" s="23"/>
      <c r="KY12372" s="23"/>
    </row>
    <row r="12373" spans="36:311" x14ac:dyDescent="0.2">
      <c r="AJ12373" s="23"/>
      <c r="HH12373"/>
      <c r="IW12373" s="36"/>
      <c r="JI12373"/>
      <c r="JJ12373"/>
      <c r="KX12373" s="23"/>
      <c r="KY12373" s="23"/>
    </row>
    <row r="12374" spans="36:311" x14ac:dyDescent="0.2">
      <c r="AJ12374" s="23"/>
      <c r="HH12374"/>
      <c r="IW12374" s="36"/>
      <c r="JI12374"/>
      <c r="JJ12374"/>
      <c r="KX12374" s="23"/>
      <c r="KY12374" s="23"/>
    </row>
    <row r="12375" spans="36:311" x14ac:dyDescent="0.2">
      <c r="AJ12375" s="23"/>
      <c r="HH12375"/>
      <c r="IW12375" s="36"/>
      <c r="JI12375"/>
      <c r="JJ12375"/>
      <c r="KX12375" s="23"/>
      <c r="KY12375" s="23"/>
    </row>
    <row r="12376" spans="36:311" x14ac:dyDescent="0.2">
      <c r="AJ12376" s="23"/>
      <c r="HH12376"/>
      <c r="IW12376" s="36"/>
      <c r="JI12376"/>
      <c r="JJ12376"/>
      <c r="KX12376" s="23"/>
      <c r="KY12376" s="23"/>
    </row>
    <row r="12377" spans="36:311" x14ac:dyDescent="0.2">
      <c r="AJ12377" s="23"/>
      <c r="HH12377"/>
      <c r="IW12377" s="36"/>
      <c r="JI12377"/>
      <c r="JJ12377"/>
      <c r="KX12377" s="23"/>
      <c r="KY12377" s="23"/>
    </row>
    <row r="12378" spans="36:311" x14ac:dyDescent="0.2">
      <c r="AJ12378" s="23"/>
      <c r="HH12378"/>
      <c r="IW12378" s="36"/>
      <c r="JI12378"/>
      <c r="JJ12378"/>
      <c r="KX12378" s="23"/>
      <c r="KY12378" s="23"/>
    </row>
    <row r="12379" spans="36:311" x14ac:dyDescent="0.2">
      <c r="AJ12379" s="23"/>
      <c r="HH12379"/>
      <c r="IW12379" s="36"/>
      <c r="JI12379"/>
      <c r="JJ12379"/>
      <c r="KX12379" s="23"/>
      <c r="KY12379" s="23"/>
    </row>
    <row r="12380" spans="36:311" x14ac:dyDescent="0.2">
      <c r="AJ12380" s="23"/>
      <c r="HH12380"/>
      <c r="IW12380" s="36"/>
      <c r="JI12380"/>
      <c r="JJ12380"/>
      <c r="KX12380" s="23"/>
      <c r="KY12380" s="23"/>
    </row>
    <row r="12381" spans="36:311" x14ac:dyDescent="0.2">
      <c r="AJ12381" s="23"/>
      <c r="HH12381"/>
      <c r="IW12381" s="36"/>
      <c r="JI12381"/>
      <c r="JJ12381"/>
      <c r="KX12381" s="23"/>
      <c r="KY12381" s="23"/>
    </row>
    <row r="12382" spans="36:311" x14ac:dyDescent="0.2">
      <c r="AJ12382" s="23"/>
      <c r="HH12382"/>
      <c r="IW12382" s="36"/>
      <c r="JI12382"/>
      <c r="JJ12382"/>
      <c r="KX12382" s="23"/>
      <c r="KY12382" s="23"/>
    </row>
    <row r="12383" spans="36:311" x14ac:dyDescent="0.2">
      <c r="AJ12383" s="23"/>
      <c r="HH12383"/>
      <c r="IW12383" s="36"/>
      <c r="JI12383"/>
      <c r="JJ12383"/>
      <c r="KX12383" s="23"/>
      <c r="KY12383" s="23"/>
    </row>
    <row r="12384" spans="36:311" x14ac:dyDescent="0.2">
      <c r="AJ12384" s="23"/>
      <c r="HH12384"/>
      <c r="IW12384" s="36"/>
      <c r="JI12384"/>
      <c r="JJ12384"/>
      <c r="KX12384" s="23"/>
      <c r="KY12384" s="23"/>
    </row>
    <row r="12385" spans="36:311" x14ac:dyDescent="0.2">
      <c r="AJ12385" s="23"/>
      <c r="HH12385"/>
      <c r="IW12385" s="36"/>
      <c r="JI12385"/>
      <c r="JJ12385"/>
      <c r="KX12385" s="23"/>
      <c r="KY12385" s="23"/>
    </row>
    <row r="12386" spans="36:311" x14ac:dyDescent="0.2">
      <c r="AJ12386" s="23"/>
      <c r="HH12386"/>
      <c r="IW12386" s="36"/>
      <c r="JI12386"/>
      <c r="JJ12386"/>
      <c r="KX12386" s="23"/>
      <c r="KY12386" s="23"/>
    </row>
    <row r="12387" spans="36:311" x14ac:dyDescent="0.2">
      <c r="AJ12387" s="23"/>
      <c r="HH12387"/>
      <c r="IW12387" s="36"/>
      <c r="JI12387"/>
      <c r="JJ12387"/>
      <c r="KX12387" s="23"/>
      <c r="KY12387" s="23"/>
    </row>
    <row r="12388" spans="36:311" x14ac:dyDescent="0.2">
      <c r="AJ12388" s="23"/>
      <c r="HH12388"/>
      <c r="IW12388" s="36"/>
      <c r="JI12388"/>
      <c r="JJ12388"/>
      <c r="KX12388" s="23"/>
      <c r="KY12388" s="23"/>
    </row>
    <row r="12389" spans="36:311" x14ac:dyDescent="0.2">
      <c r="AJ12389" s="23"/>
      <c r="HH12389"/>
      <c r="IW12389" s="36"/>
      <c r="JI12389"/>
      <c r="JJ12389"/>
      <c r="KX12389" s="23"/>
      <c r="KY12389" s="23"/>
    </row>
    <row r="12390" spans="36:311" x14ac:dyDescent="0.2">
      <c r="AJ12390" s="23"/>
      <c r="HH12390"/>
      <c r="IW12390" s="36"/>
      <c r="JI12390"/>
      <c r="JJ12390"/>
      <c r="KX12390" s="23"/>
      <c r="KY12390" s="23"/>
    </row>
    <row r="12391" spans="36:311" x14ac:dyDescent="0.2">
      <c r="AJ12391" s="23"/>
      <c r="HH12391"/>
      <c r="IW12391" s="36"/>
      <c r="JI12391"/>
      <c r="JJ12391"/>
      <c r="KX12391" s="23"/>
      <c r="KY12391" s="23"/>
    </row>
    <row r="12392" spans="36:311" x14ac:dyDescent="0.2">
      <c r="AJ12392" s="23"/>
      <c r="HH12392"/>
      <c r="IW12392" s="36"/>
      <c r="JI12392"/>
      <c r="JJ12392"/>
      <c r="KX12392" s="23"/>
      <c r="KY12392" s="23"/>
    </row>
    <row r="12393" spans="36:311" x14ac:dyDescent="0.2">
      <c r="AJ12393" s="23"/>
      <c r="HH12393"/>
      <c r="IW12393" s="36"/>
      <c r="JI12393"/>
      <c r="JJ12393"/>
      <c r="KX12393" s="23"/>
      <c r="KY12393" s="23"/>
    </row>
    <row r="12394" spans="36:311" x14ac:dyDescent="0.2">
      <c r="AJ12394" s="23"/>
      <c r="HH12394"/>
      <c r="IW12394" s="36"/>
      <c r="JI12394"/>
      <c r="JJ12394"/>
      <c r="KX12394" s="23"/>
      <c r="KY12394" s="23"/>
    </row>
    <row r="12395" spans="36:311" x14ac:dyDescent="0.2">
      <c r="AJ12395" s="23"/>
      <c r="HH12395"/>
      <c r="IW12395" s="36"/>
      <c r="JI12395"/>
      <c r="JJ12395"/>
      <c r="KX12395" s="23"/>
      <c r="KY12395" s="23"/>
    </row>
    <row r="12396" spans="36:311" x14ac:dyDescent="0.2">
      <c r="AJ12396" s="23"/>
      <c r="HH12396"/>
      <c r="IW12396" s="36"/>
      <c r="JI12396"/>
      <c r="JJ12396"/>
      <c r="KX12396" s="23"/>
      <c r="KY12396" s="23"/>
    </row>
    <row r="12397" spans="36:311" x14ac:dyDescent="0.2">
      <c r="AJ12397" s="23"/>
      <c r="HH12397"/>
      <c r="IW12397" s="36"/>
      <c r="JI12397"/>
      <c r="JJ12397"/>
      <c r="KX12397" s="23"/>
      <c r="KY12397" s="23"/>
    </row>
    <row r="12398" spans="36:311" x14ac:dyDescent="0.2">
      <c r="AJ12398" s="23"/>
      <c r="HH12398"/>
      <c r="IW12398" s="36"/>
      <c r="JI12398"/>
      <c r="JJ12398"/>
      <c r="KX12398" s="23"/>
      <c r="KY12398" s="23"/>
    </row>
    <row r="12399" spans="36:311" x14ac:dyDescent="0.2">
      <c r="AJ12399" s="23"/>
      <c r="HH12399"/>
      <c r="IW12399" s="36"/>
      <c r="JI12399"/>
      <c r="JJ12399"/>
      <c r="KX12399" s="23"/>
      <c r="KY12399" s="23"/>
    </row>
    <row r="12400" spans="36:311" x14ac:dyDescent="0.2">
      <c r="AJ12400" s="23"/>
      <c r="HH12400"/>
      <c r="IW12400" s="36"/>
      <c r="JI12400"/>
      <c r="JJ12400"/>
      <c r="KX12400" s="23"/>
      <c r="KY12400" s="23"/>
    </row>
    <row r="12401" spans="36:311" x14ac:dyDescent="0.2">
      <c r="AJ12401" s="23"/>
      <c r="HH12401"/>
      <c r="IW12401" s="36"/>
      <c r="JI12401"/>
      <c r="JJ12401"/>
      <c r="KX12401" s="23"/>
      <c r="KY12401" s="23"/>
    </row>
    <row r="12402" spans="36:311" x14ac:dyDescent="0.2">
      <c r="AJ12402" s="23"/>
      <c r="HH12402"/>
      <c r="IW12402" s="36"/>
      <c r="JI12402"/>
      <c r="JJ12402"/>
      <c r="KX12402" s="23"/>
      <c r="KY12402" s="23"/>
    </row>
    <row r="12403" spans="36:311" x14ac:dyDescent="0.2">
      <c r="AJ12403" s="23"/>
      <c r="HH12403"/>
      <c r="IW12403" s="36"/>
      <c r="JI12403"/>
      <c r="JJ12403"/>
      <c r="KX12403" s="23"/>
      <c r="KY12403" s="23"/>
    </row>
    <row r="12404" spans="36:311" x14ac:dyDescent="0.2">
      <c r="AJ12404" s="23"/>
      <c r="HH12404"/>
      <c r="IW12404" s="36"/>
      <c r="JI12404"/>
      <c r="JJ12404"/>
      <c r="KX12404" s="23"/>
      <c r="KY12404" s="23"/>
    </row>
    <row r="12405" spans="36:311" x14ac:dyDescent="0.2">
      <c r="AJ12405" s="23"/>
      <c r="HH12405"/>
      <c r="IW12405" s="36"/>
      <c r="JI12405"/>
      <c r="JJ12405"/>
      <c r="KX12405" s="23"/>
      <c r="KY12405" s="23"/>
    </row>
    <row r="12406" spans="36:311" x14ac:dyDescent="0.2">
      <c r="AJ12406" s="23"/>
      <c r="HH12406"/>
      <c r="IW12406" s="36"/>
      <c r="JI12406"/>
      <c r="JJ12406"/>
      <c r="KX12406" s="23"/>
      <c r="KY12406" s="23"/>
    </row>
    <row r="12407" spans="36:311" x14ac:dyDescent="0.2">
      <c r="AJ12407" s="23"/>
      <c r="HH12407"/>
      <c r="IW12407" s="36"/>
      <c r="JI12407"/>
      <c r="JJ12407"/>
      <c r="KX12407" s="23"/>
      <c r="KY12407" s="23"/>
    </row>
    <row r="12408" spans="36:311" x14ac:dyDescent="0.2">
      <c r="AJ12408" s="23"/>
      <c r="HH12408"/>
      <c r="IW12408" s="36"/>
      <c r="JI12408"/>
      <c r="JJ12408"/>
      <c r="KX12408" s="23"/>
      <c r="KY12408" s="23"/>
    </row>
    <row r="12409" spans="36:311" x14ac:dyDescent="0.2">
      <c r="AJ12409" s="23"/>
      <c r="HH12409"/>
      <c r="IW12409" s="36"/>
      <c r="JI12409"/>
      <c r="JJ12409"/>
      <c r="KX12409" s="23"/>
      <c r="KY12409" s="23"/>
    </row>
    <row r="12410" spans="36:311" x14ac:dyDescent="0.2">
      <c r="AJ12410" s="23"/>
      <c r="HH12410"/>
      <c r="IW12410" s="36"/>
      <c r="JI12410"/>
      <c r="JJ12410"/>
      <c r="KX12410" s="23"/>
      <c r="KY12410" s="23"/>
    </row>
    <row r="12411" spans="36:311" x14ac:dyDescent="0.2">
      <c r="AJ12411" s="23"/>
      <c r="HH12411"/>
      <c r="IW12411" s="36"/>
      <c r="JI12411"/>
      <c r="JJ12411"/>
      <c r="KX12411" s="23"/>
      <c r="KY12411" s="23"/>
    </row>
    <row r="12412" spans="36:311" x14ac:dyDescent="0.2">
      <c r="AJ12412" s="23"/>
      <c r="HH12412"/>
      <c r="IW12412" s="36"/>
      <c r="JI12412"/>
      <c r="JJ12412"/>
      <c r="KX12412" s="23"/>
      <c r="KY12412" s="23"/>
    </row>
    <row r="12413" spans="36:311" x14ac:dyDescent="0.2">
      <c r="AJ12413" s="23"/>
      <c r="HH12413"/>
      <c r="IW12413" s="36"/>
      <c r="JI12413"/>
      <c r="JJ12413"/>
      <c r="KX12413" s="23"/>
      <c r="KY12413" s="23"/>
    </row>
    <row r="12414" spans="36:311" x14ac:dyDescent="0.2">
      <c r="AJ12414" s="23"/>
      <c r="HH12414"/>
      <c r="IW12414" s="36"/>
      <c r="JI12414"/>
      <c r="JJ12414"/>
      <c r="KX12414" s="23"/>
      <c r="KY12414" s="23"/>
    </row>
    <row r="12415" spans="36:311" x14ac:dyDescent="0.2">
      <c r="AJ12415" s="23"/>
      <c r="HH12415"/>
      <c r="IW12415" s="36"/>
      <c r="JI12415"/>
      <c r="JJ12415"/>
      <c r="KX12415" s="23"/>
      <c r="KY12415" s="23"/>
    </row>
    <row r="12416" spans="36:311" x14ac:dyDescent="0.2">
      <c r="AJ12416" s="23"/>
      <c r="HH12416"/>
      <c r="IW12416" s="36"/>
      <c r="JI12416"/>
      <c r="JJ12416"/>
      <c r="KX12416" s="23"/>
      <c r="KY12416" s="23"/>
    </row>
    <row r="12417" spans="36:311" x14ac:dyDescent="0.2">
      <c r="AJ12417" s="23"/>
      <c r="HH12417"/>
      <c r="IW12417" s="36"/>
      <c r="JI12417"/>
      <c r="JJ12417"/>
      <c r="KX12417" s="23"/>
      <c r="KY12417" s="23"/>
    </row>
    <row r="12418" spans="36:311" x14ac:dyDescent="0.2">
      <c r="AJ12418" s="23"/>
      <c r="HH12418"/>
      <c r="IW12418" s="36"/>
      <c r="JI12418"/>
      <c r="JJ12418"/>
      <c r="KX12418" s="23"/>
      <c r="KY12418" s="23"/>
    </row>
    <row r="12419" spans="36:311" x14ac:dyDescent="0.2">
      <c r="AJ12419" s="23"/>
      <c r="HH12419"/>
      <c r="IW12419" s="36"/>
      <c r="JI12419"/>
      <c r="JJ12419"/>
      <c r="KX12419" s="23"/>
      <c r="KY12419" s="23"/>
    </row>
    <row r="12420" spans="36:311" x14ac:dyDescent="0.2">
      <c r="AJ12420" s="23"/>
      <c r="HH12420"/>
      <c r="IW12420" s="36"/>
      <c r="JI12420"/>
      <c r="JJ12420"/>
      <c r="KX12420" s="23"/>
      <c r="KY12420" s="23"/>
    </row>
    <row r="12421" spans="36:311" x14ac:dyDescent="0.2">
      <c r="AJ12421" s="23"/>
      <c r="HH12421"/>
      <c r="IW12421" s="36"/>
      <c r="JI12421"/>
      <c r="JJ12421"/>
      <c r="KX12421" s="23"/>
      <c r="KY12421" s="23"/>
    </row>
    <row r="12422" spans="36:311" x14ac:dyDescent="0.2">
      <c r="AJ12422" s="23"/>
      <c r="HH12422"/>
      <c r="IW12422" s="36"/>
      <c r="JI12422"/>
      <c r="JJ12422"/>
      <c r="KX12422" s="23"/>
      <c r="KY12422" s="23"/>
    </row>
    <row r="12423" spans="36:311" x14ac:dyDescent="0.2">
      <c r="AJ12423" s="23"/>
      <c r="HH12423"/>
      <c r="IW12423" s="36"/>
      <c r="JI12423"/>
      <c r="JJ12423"/>
      <c r="KX12423" s="23"/>
      <c r="KY12423" s="23"/>
    </row>
    <row r="12424" spans="36:311" x14ac:dyDescent="0.2">
      <c r="AJ12424" s="23"/>
      <c r="HH12424"/>
      <c r="IW12424" s="36"/>
      <c r="JI12424"/>
      <c r="JJ12424"/>
      <c r="KX12424" s="23"/>
      <c r="KY12424" s="23"/>
    </row>
    <row r="12425" spans="36:311" x14ac:dyDescent="0.2">
      <c r="AJ12425" s="23"/>
      <c r="HH12425"/>
      <c r="IW12425" s="36"/>
      <c r="JI12425"/>
      <c r="JJ12425"/>
      <c r="KX12425" s="23"/>
      <c r="KY12425" s="23"/>
    </row>
    <row r="12426" spans="36:311" x14ac:dyDescent="0.2">
      <c r="AJ12426" s="23"/>
      <c r="HH12426"/>
      <c r="IW12426" s="36"/>
      <c r="JI12426"/>
      <c r="JJ12426"/>
      <c r="KX12426" s="23"/>
      <c r="KY12426" s="23"/>
    </row>
    <row r="12427" spans="36:311" x14ac:dyDescent="0.2">
      <c r="AJ12427" s="23"/>
      <c r="HH12427"/>
      <c r="IW12427" s="36"/>
      <c r="JI12427"/>
      <c r="JJ12427"/>
      <c r="KX12427" s="23"/>
      <c r="KY12427" s="23"/>
    </row>
    <row r="12428" spans="36:311" x14ac:dyDescent="0.2">
      <c r="AJ12428" s="23"/>
      <c r="HH12428"/>
      <c r="IW12428" s="36"/>
      <c r="JI12428"/>
      <c r="JJ12428"/>
      <c r="KX12428" s="23"/>
      <c r="KY12428" s="23"/>
    </row>
    <row r="12429" spans="36:311" x14ac:dyDescent="0.2">
      <c r="AJ12429" s="23"/>
      <c r="HH12429"/>
      <c r="IW12429" s="36"/>
      <c r="JI12429"/>
      <c r="JJ12429"/>
      <c r="KX12429" s="23"/>
      <c r="KY12429" s="23"/>
    </row>
    <row r="12430" spans="36:311" x14ac:dyDescent="0.2">
      <c r="AJ12430" s="23"/>
      <c r="HH12430"/>
      <c r="IW12430" s="36"/>
      <c r="JI12430"/>
      <c r="JJ12430"/>
      <c r="KX12430" s="23"/>
      <c r="KY12430" s="23"/>
    </row>
    <row r="12431" spans="36:311" x14ac:dyDescent="0.2">
      <c r="AJ12431" s="23"/>
      <c r="HH12431"/>
      <c r="IW12431" s="36"/>
      <c r="JI12431"/>
      <c r="JJ12431"/>
      <c r="KX12431" s="23"/>
      <c r="KY12431" s="23"/>
    </row>
    <row r="12432" spans="36:311" x14ac:dyDescent="0.2">
      <c r="AJ12432" s="23"/>
      <c r="HH12432"/>
      <c r="IW12432" s="36"/>
      <c r="JI12432"/>
      <c r="JJ12432"/>
      <c r="KX12432" s="23"/>
      <c r="KY12432" s="23"/>
    </row>
    <row r="12433" spans="36:311" x14ac:dyDescent="0.2">
      <c r="AJ12433" s="23"/>
      <c r="HH12433"/>
      <c r="IW12433" s="36"/>
      <c r="JI12433"/>
      <c r="JJ12433"/>
      <c r="KX12433" s="23"/>
      <c r="KY12433" s="23"/>
    </row>
    <row r="12434" spans="36:311" x14ac:dyDescent="0.2">
      <c r="AJ12434" s="23"/>
      <c r="HH12434"/>
      <c r="IW12434" s="36"/>
      <c r="JI12434"/>
      <c r="JJ12434"/>
      <c r="KX12434" s="23"/>
      <c r="KY12434" s="23"/>
    </row>
    <row r="12435" spans="36:311" x14ac:dyDescent="0.2">
      <c r="AJ12435" s="23"/>
      <c r="HH12435"/>
      <c r="IW12435" s="36"/>
      <c r="JI12435"/>
      <c r="JJ12435"/>
      <c r="KX12435" s="23"/>
      <c r="KY12435" s="23"/>
    </row>
    <row r="12436" spans="36:311" x14ac:dyDescent="0.2">
      <c r="AJ12436" s="23"/>
      <c r="HH12436"/>
      <c r="IW12436" s="36"/>
      <c r="JI12436"/>
      <c r="JJ12436"/>
      <c r="KX12436" s="23"/>
      <c r="KY12436" s="23"/>
    </row>
    <row r="12437" spans="36:311" x14ac:dyDescent="0.2">
      <c r="AJ12437" s="23"/>
      <c r="HH12437"/>
      <c r="IW12437" s="36"/>
      <c r="JI12437"/>
      <c r="JJ12437"/>
      <c r="KX12437" s="23"/>
      <c r="KY12437" s="23"/>
    </row>
    <row r="12438" spans="36:311" x14ac:dyDescent="0.2">
      <c r="AJ12438" s="23"/>
      <c r="HH12438"/>
      <c r="IW12438" s="36"/>
      <c r="JI12438"/>
      <c r="JJ12438"/>
      <c r="KX12438" s="23"/>
      <c r="KY12438" s="23"/>
    </row>
    <row r="12439" spans="36:311" x14ac:dyDescent="0.2">
      <c r="AJ12439" s="23"/>
      <c r="HH12439"/>
      <c r="IW12439" s="36"/>
      <c r="JI12439"/>
      <c r="JJ12439"/>
      <c r="KX12439" s="23"/>
      <c r="KY12439" s="23"/>
    </row>
    <row r="12440" spans="36:311" x14ac:dyDescent="0.2">
      <c r="AJ12440" s="23"/>
      <c r="HH12440"/>
      <c r="IW12440" s="36"/>
      <c r="JI12440"/>
      <c r="JJ12440"/>
      <c r="KX12440" s="23"/>
      <c r="KY12440" s="23"/>
    </row>
    <row r="12441" spans="36:311" x14ac:dyDescent="0.2">
      <c r="AJ12441" s="23"/>
      <c r="HH12441"/>
      <c r="IW12441" s="36"/>
      <c r="JI12441"/>
      <c r="JJ12441"/>
      <c r="KX12441" s="23"/>
      <c r="KY12441" s="23"/>
    </row>
    <row r="12442" spans="36:311" x14ac:dyDescent="0.2">
      <c r="AJ12442" s="23"/>
      <c r="HH12442"/>
      <c r="IW12442" s="36"/>
      <c r="JI12442"/>
      <c r="JJ12442"/>
      <c r="KX12442" s="23"/>
      <c r="KY12442" s="23"/>
    </row>
    <row r="12443" spans="36:311" x14ac:dyDescent="0.2">
      <c r="AJ12443" s="23"/>
      <c r="HH12443"/>
      <c r="IW12443" s="36"/>
      <c r="JI12443"/>
      <c r="JJ12443"/>
      <c r="KX12443" s="23"/>
      <c r="KY12443" s="23"/>
    </row>
    <row r="12444" spans="36:311" x14ac:dyDescent="0.2">
      <c r="AJ12444" s="23"/>
      <c r="HH12444"/>
      <c r="IW12444" s="36"/>
      <c r="JI12444"/>
      <c r="JJ12444"/>
      <c r="KX12444" s="23"/>
      <c r="KY12444" s="23"/>
    </row>
    <row r="12445" spans="36:311" x14ac:dyDescent="0.2">
      <c r="AJ12445" s="23"/>
      <c r="HH12445"/>
      <c r="IW12445" s="36"/>
      <c r="JI12445"/>
      <c r="JJ12445"/>
      <c r="KX12445" s="23"/>
      <c r="KY12445" s="23"/>
    </row>
    <row r="12446" spans="36:311" x14ac:dyDescent="0.2">
      <c r="AJ12446" s="23"/>
      <c r="HH12446"/>
      <c r="IW12446" s="36"/>
      <c r="JI12446"/>
      <c r="JJ12446"/>
      <c r="KX12446" s="23"/>
      <c r="KY12446" s="23"/>
    </row>
    <row r="12447" spans="36:311" x14ac:dyDescent="0.2">
      <c r="AJ12447" s="23"/>
      <c r="HH12447"/>
      <c r="IW12447" s="36"/>
      <c r="JI12447"/>
      <c r="JJ12447"/>
      <c r="KX12447" s="23"/>
      <c r="KY12447" s="23"/>
    </row>
    <row r="12448" spans="36:311" x14ac:dyDescent="0.2">
      <c r="AJ12448" s="23"/>
      <c r="HH12448"/>
      <c r="IW12448" s="36"/>
      <c r="JI12448"/>
      <c r="JJ12448"/>
      <c r="KX12448" s="23"/>
      <c r="KY12448" s="23"/>
    </row>
    <row r="12449" spans="36:311" x14ac:dyDescent="0.2">
      <c r="AJ12449" s="23"/>
      <c r="HH12449"/>
      <c r="IW12449" s="36"/>
      <c r="JI12449"/>
      <c r="JJ12449"/>
      <c r="KX12449" s="23"/>
      <c r="KY12449" s="23"/>
    </row>
    <row r="12450" spans="36:311" x14ac:dyDescent="0.2">
      <c r="AJ12450" s="23"/>
      <c r="HH12450"/>
      <c r="IW12450" s="36"/>
      <c r="JI12450"/>
      <c r="JJ12450"/>
      <c r="KX12450" s="23"/>
      <c r="KY12450" s="23"/>
    </row>
    <row r="12451" spans="36:311" x14ac:dyDescent="0.2">
      <c r="AJ12451" s="23"/>
      <c r="HH12451"/>
      <c r="IW12451" s="36"/>
      <c r="JI12451"/>
      <c r="JJ12451"/>
      <c r="KX12451" s="23"/>
      <c r="KY12451" s="23"/>
    </row>
    <row r="12452" spans="36:311" x14ac:dyDescent="0.2">
      <c r="AJ12452" s="23"/>
      <c r="HH12452"/>
      <c r="IW12452" s="36"/>
      <c r="JI12452"/>
      <c r="JJ12452"/>
      <c r="KX12452" s="23"/>
      <c r="KY12452" s="23"/>
    </row>
    <row r="12453" spans="36:311" x14ac:dyDescent="0.2">
      <c r="AJ12453" s="23"/>
      <c r="HH12453"/>
      <c r="IW12453" s="36"/>
      <c r="JI12453"/>
      <c r="JJ12453"/>
      <c r="KX12453" s="23"/>
      <c r="KY12453" s="23"/>
    </row>
    <row r="12454" spans="36:311" x14ac:dyDescent="0.2">
      <c r="AJ12454" s="23"/>
      <c r="HH12454"/>
      <c r="IW12454" s="36"/>
      <c r="JI12454"/>
      <c r="JJ12454"/>
      <c r="KX12454" s="23"/>
      <c r="KY12454" s="23"/>
    </row>
    <row r="12455" spans="36:311" x14ac:dyDescent="0.2">
      <c r="AJ12455" s="23"/>
      <c r="HH12455"/>
      <c r="IW12455" s="36"/>
      <c r="JI12455"/>
      <c r="JJ12455"/>
      <c r="KX12455" s="23"/>
      <c r="KY12455" s="23"/>
    </row>
    <row r="12456" spans="36:311" x14ac:dyDescent="0.2">
      <c r="AJ12456" s="23"/>
      <c r="HH12456"/>
      <c r="IW12456" s="36"/>
      <c r="JI12456"/>
      <c r="JJ12456"/>
      <c r="KX12456" s="23"/>
      <c r="KY12456" s="23"/>
    </row>
    <row r="12457" spans="36:311" x14ac:dyDescent="0.2">
      <c r="AJ12457" s="23"/>
      <c r="HH12457"/>
      <c r="IW12457" s="36"/>
      <c r="JI12457"/>
      <c r="JJ12457"/>
      <c r="KX12457" s="23"/>
      <c r="KY12457" s="23"/>
    </row>
    <row r="12458" spans="36:311" x14ac:dyDescent="0.2">
      <c r="AJ12458" s="23"/>
      <c r="HH12458"/>
      <c r="IW12458" s="36"/>
      <c r="JI12458"/>
      <c r="JJ12458"/>
      <c r="KX12458" s="23"/>
      <c r="KY12458" s="23"/>
    </row>
    <row r="12459" spans="36:311" x14ac:dyDescent="0.2">
      <c r="AJ12459" s="23"/>
      <c r="HH12459"/>
      <c r="IW12459" s="36"/>
      <c r="JI12459"/>
      <c r="JJ12459"/>
      <c r="KX12459" s="23"/>
      <c r="KY12459" s="23"/>
    </row>
    <row r="12460" spans="36:311" x14ac:dyDescent="0.2">
      <c r="AJ12460" s="23"/>
      <c r="HH12460"/>
      <c r="IW12460" s="36"/>
      <c r="JI12460"/>
      <c r="JJ12460"/>
      <c r="KX12460" s="23"/>
      <c r="KY12460" s="23"/>
    </row>
    <row r="12461" spans="36:311" x14ac:dyDescent="0.2">
      <c r="AJ12461" s="23"/>
      <c r="HH12461"/>
      <c r="IW12461" s="36"/>
      <c r="JI12461"/>
      <c r="JJ12461"/>
      <c r="KX12461" s="23"/>
      <c r="KY12461" s="23"/>
    </row>
    <row r="12462" spans="36:311" x14ac:dyDescent="0.2">
      <c r="AJ12462" s="23"/>
      <c r="HH12462"/>
      <c r="IW12462" s="36"/>
      <c r="JI12462"/>
      <c r="JJ12462"/>
      <c r="KX12462" s="23"/>
      <c r="KY12462" s="23"/>
    </row>
    <row r="12463" spans="36:311" x14ac:dyDescent="0.2">
      <c r="AJ12463" s="23"/>
      <c r="HH12463"/>
      <c r="IW12463" s="36"/>
      <c r="JI12463"/>
      <c r="JJ12463"/>
      <c r="KX12463" s="23"/>
      <c r="KY12463" s="23"/>
    </row>
    <row r="12464" spans="36:311" x14ac:dyDescent="0.2">
      <c r="AJ12464" s="23"/>
      <c r="HH12464"/>
      <c r="IW12464" s="36"/>
      <c r="JI12464"/>
      <c r="JJ12464"/>
      <c r="KX12464" s="23"/>
      <c r="KY12464" s="23"/>
    </row>
    <row r="12465" spans="36:311" x14ac:dyDescent="0.2">
      <c r="AJ12465" s="23"/>
      <c r="HH12465"/>
      <c r="IW12465" s="36"/>
      <c r="JI12465"/>
      <c r="JJ12465"/>
      <c r="KX12465" s="23"/>
      <c r="KY12465" s="23"/>
    </row>
    <row r="12466" spans="36:311" x14ac:dyDescent="0.2">
      <c r="AJ12466" s="23"/>
      <c r="HH12466"/>
      <c r="IW12466" s="36"/>
      <c r="JI12466"/>
      <c r="JJ12466"/>
      <c r="KX12466" s="23"/>
      <c r="KY12466" s="23"/>
    </row>
    <row r="12467" spans="36:311" x14ac:dyDescent="0.2">
      <c r="AJ12467" s="23"/>
      <c r="HH12467"/>
      <c r="IW12467" s="36"/>
      <c r="JI12467"/>
      <c r="JJ12467"/>
      <c r="KX12467" s="23"/>
      <c r="KY12467" s="23"/>
    </row>
    <row r="12468" spans="36:311" x14ac:dyDescent="0.2">
      <c r="AJ12468" s="23"/>
      <c r="HH12468"/>
      <c r="IW12468" s="36"/>
      <c r="JI12468"/>
      <c r="JJ12468"/>
      <c r="KX12468" s="23"/>
      <c r="KY12468" s="23"/>
    </row>
    <row r="12469" spans="36:311" x14ac:dyDescent="0.2">
      <c r="AJ12469" s="23"/>
      <c r="HH12469"/>
      <c r="IW12469" s="36"/>
      <c r="JI12469"/>
      <c r="JJ12469"/>
      <c r="KX12469" s="23"/>
      <c r="KY12469" s="23"/>
    </row>
    <row r="12470" spans="36:311" x14ac:dyDescent="0.2">
      <c r="AJ12470" s="23"/>
      <c r="HH12470"/>
      <c r="IW12470" s="36"/>
      <c r="JI12470"/>
      <c r="JJ12470"/>
      <c r="KX12470" s="23"/>
      <c r="KY12470" s="23"/>
    </row>
    <row r="12471" spans="36:311" x14ac:dyDescent="0.2">
      <c r="AJ12471" s="23"/>
      <c r="HH12471"/>
      <c r="IW12471" s="36"/>
      <c r="JI12471"/>
      <c r="JJ12471"/>
      <c r="KX12471" s="23"/>
      <c r="KY12471" s="23"/>
    </row>
    <row r="12472" spans="36:311" x14ac:dyDescent="0.2">
      <c r="AJ12472" s="23"/>
      <c r="HH12472"/>
      <c r="IW12472" s="36"/>
      <c r="JI12472"/>
      <c r="JJ12472"/>
      <c r="KX12472" s="23"/>
      <c r="KY12472" s="23"/>
    </row>
    <row r="12473" spans="36:311" x14ac:dyDescent="0.2">
      <c r="AJ12473" s="23"/>
      <c r="HH12473"/>
      <c r="IW12473" s="36"/>
      <c r="JI12473"/>
      <c r="JJ12473"/>
      <c r="KX12473" s="23"/>
      <c r="KY12473" s="23"/>
    </row>
    <row r="12474" spans="36:311" x14ac:dyDescent="0.2">
      <c r="AJ12474" s="23"/>
      <c r="HH12474"/>
      <c r="IW12474" s="36"/>
      <c r="JI12474"/>
      <c r="JJ12474"/>
      <c r="KX12474" s="23"/>
      <c r="KY12474" s="23"/>
    </row>
    <row r="12475" spans="36:311" x14ac:dyDescent="0.2">
      <c r="AJ12475" s="23"/>
      <c r="HH12475"/>
      <c r="IW12475" s="36"/>
      <c r="JI12475"/>
      <c r="JJ12475"/>
      <c r="KX12475" s="23"/>
      <c r="KY12475" s="23"/>
    </row>
    <row r="12476" spans="36:311" x14ac:dyDescent="0.2">
      <c r="AJ12476" s="23"/>
      <c r="HH12476"/>
      <c r="IW12476" s="36"/>
      <c r="JI12476"/>
      <c r="JJ12476"/>
      <c r="KX12476" s="23"/>
      <c r="KY12476" s="23"/>
    </row>
    <row r="12477" spans="36:311" x14ac:dyDescent="0.2">
      <c r="AJ12477" s="23"/>
      <c r="HH12477"/>
      <c r="IW12477" s="36"/>
      <c r="JI12477"/>
      <c r="JJ12477"/>
      <c r="KX12477" s="23"/>
      <c r="KY12477" s="23"/>
    </row>
    <row r="12478" spans="36:311" x14ac:dyDescent="0.2">
      <c r="AJ12478" s="23"/>
      <c r="HH12478"/>
      <c r="IW12478" s="36"/>
      <c r="JI12478"/>
      <c r="JJ12478"/>
      <c r="KX12478" s="23"/>
      <c r="KY12478" s="23"/>
    </row>
    <row r="12479" spans="36:311" x14ac:dyDescent="0.2">
      <c r="AJ12479" s="23"/>
      <c r="HH12479"/>
      <c r="IW12479" s="36"/>
      <c r="JI12479"/>
      <c r="JJ12479"/>
      <c r="KX12479" s="23"/>
      <c r="KY12479" s="23"/>
    </row>
    <row r="12480" spans="36:311" x14ac:dyDescent="0.2">
      <c r="AJ12480" s="23"/>
      <c r="HH12480"/>
      <c r="IW12480" s="36"/>
      <c r="JI12480"/>
      <c r="JJ12480"/>
      <c r="KX12480" s="23"/>
      <c r="KY12480" s="23"/>
    </row>
    <row r="12481" spans="36:311" x14ac:dyDescent="0.2">
      <c r="AJ12481" s="23"/>
      <c r="HH12481"/>
      <c r="IW12481" s="36"/>
      <c r="JI12481"/>
      <c r="JJ12481"/>
      <c r="KX12481" s="23"/>
      <c r="KY12481" s="23"/>
    </row>
    <row r="12482" spans="36:311" x14ac:dyDescent="0.2">
      <c r="AJ12482" s="23"/>
      <c r="HH12482"/>
      <c r="IW12482" s="36"/>
      <c r="JI12482"/>
      <c r="JJ12482"/>
      <c r="KX12482" s="23"/>
      <c r="KY12482" s="23"/>
    </row>
    <row r="12483" spans="36:311" x14ac:dyDescent="0.2">
      <c r="AJ12483" s="23"/>
      <c r="HH12483"/>
      <c r="IW12483" s="36"/>
      <c r="JI12483"/>
      <c r="JJ12483"/>
      <c r="KX12483" s="23"/>
      <c r="KY12483" s="23"/>
    </row>
    <row r="12484" spans="36:311" x14ac:dyDescent="0.2">
      <c r="AJ12484" s="23"/>
      <c r="HH12484"/>
      <c r="IW12484" s="36"/>
      <c r="JI12484"/>
      <c r="JJ12484"/>
      <c r="KX12484" s="23"/>
      <c r="KY12484" s="23"/>
    </row>
    <row r="12485" spans="36:311" x14ac:dyDescent="0.2">
      <c r="AJ12485" s="23"/>
      <c r="HH12485"/>
      <c r="IW12485" s="36"/>
      <c r="JI12485"/>
      <c r="JJ12485"/>
      <c r="KX12485" s="23"/>
      <c r="KY12485" s="23"/>
    </row>
    <row r="12486" spans="36:311" x14ac:dyDescent="0.2">
      <c r="AJ12486" s="23"/>
      <c r="HH12486"/>
      <c r="IW12486" s="36"/>
      <c r="JI12486"/>
      <c r="JJ12486"/>
      <c r="KX12486" s="23"/>
      <c r="KY12486" s="23"/>
    </row>
    <row r="12487" spans="36:311" x14ac:dyDescent="0.2">
      <c r="AJ12487" s="23"/>
      <c r="HH12487"/>
      <c r="IW12487" s="36"/>
      <c r="JI12487"/>
      <c r="JJ12487"/>
      <c r="KX12487" s="23"/>
      <c r="KY12487" s="23"/>
    </row>
    <row r="12488" spans="36:311" x14ac:dyDescent="0.2">
      <c r="AJ12488" s="23"/>
      <c r="HH12488"/>
      <c r="IW12488" s="36"/>
      <c r="JI12488"/>
      <c r="JJ12488"/>
      <c r="KX12488" s="23"/>
      <c r="KY12488" s="23"/>
    </row>
    <row r="12489" spans="36:311" x14ac:dyDescent="0.2">
      <c r="AJ12489" s="23"/>
      <c r="HH12489"/>
      <c r="IW12489" s="36"/>
      <c r="JI12489"/>
      <c r="JJ12489"/>
      <c r="KX12489" s="23"/>
      <c r="KY12489" s="23"/>
    </row>
    <row r="12490" spans="36:311" x14ac:dyDescent="0.2">
      <c r="AJ12490" s="23"/>
      <c r="HH12490"/>
      <c r="IW12490" s="36"/>
      <c r="JI12490"/>
      <c r="JJ12490"/>
      <c r="KX12490" s="23"/>
      <c r="KY12490" s="23"/>
    </row>
    <row r="12491" spans="36:311" x14ac:dyDescent="0.2">
      <c r="AJ12491" s="23"/>
      <c r="HH12491"/>
      <c r="IW12491" s="36"/>
      <c r="JI12491"/>
      <c r="JJ12491"/>
      <c r="KX12491" s="23"/>
      <c r="KY12491" s="23"/>
    </row>
    <row r="12492" spans="36:311" x14ac:dyDescent="0.2">
      <c r="AJ12492" s="23"/>
      <c r="HH12492"/>
      <c r="IW12492" s="36"/>
      <c r="JI12492"/>
      <c r="JJ12492"/>
      <c r="KX12492" s="23"/>
      <c r="KY12492" s="23"/>
    </row>
    <row r="12493" spans="36:311" x14ac:dyDescent="0.2">
      <c r="AJ12493" s="23"/>
      <c r="HH12493"/>
      <c r="IW12493" s="36"/>
      <c r="JI12493"/>
      <c r="JJ12493"/>
      <c r="KX12493" s="23"/>
      <c r="KY12493" s="23"/>
    </row>
    <row r="12494" spans="36:311" x14ac:dyDescent="0.2">
      <c r="AJ12494" s="23"/>
      <c r="HH12494"/>
      <c r="IW12494" s="36"/>
      <c r="JI12494"/>
      <c r="JJ12494"/>
      <c r="KX12494" s="23"/>
      <c r="KY12494" s="23"/>
    </row>
    <row r="12495" spans="36:311" x14ac:dyDescent="0.2">
      <c r="AJ12495" s="23"/>
      <c r="HH12495"/>
      <c r="IW12495" s="36"/>
      <c r="JI12495"/>
      <c r="JJ12495"/>
      <c r="KX12495" s="23"/>
      <c r="KY12495" s="23"/>
    </row>
    <row r="12496" spans="36:311" x14ac:dyDescent="0.2">
      <c r="AJ12496" s="23"/>
      <c r="HH12496"/>
      <c r="IW12496" s="36"/>
      <c r="JI12496"/>
      <c r="JJ12496"/>
      <c r="KX12496" s="23"/>
      <c r="KY12496" s="23"/>
    </row>
    <row r="12497" spans="36:311" x14ac:dyDescent="0.2">
      <c r="AJ12497" s="23"/>
      <c r="HH12497"/>
      <c r="IW12497" s="36"/>
      <c r="JI12497"/>
      <c r="JJ12497"/>
      <c r="KX12497" s="23"/>
      <c r="KY12497" s="23"/>
    </row>
    <row r="12498" spans="36:311" x14ac:dyDescent="0.2">
      <c r="AJ12498" s="23"/>
      <c r="HH12498"/>
      <c r="IW12498" s="36"/>
      <c r="JI12498"/>
      <c r="JJ12498"/>
      <c r="KX12498" s="23"/>
      <c r="KY12498" s="23"/>
    </row>
    <row r="12499" spans="36:311" x14ac:dyDescent="0.2">
      <c r="AJ12499" s="23"/>
      <c r="HH12499"/>
      <c r="IW12499" s="36"/>
      <c r="JI12499"/>
      <c r="JJ12499"/>
      <c r="KX12499" s="23"/>
      <c r="KY12499" s="23"/>
    </row>
    <row r="12500" spans="36:311" x14ac:dyDescent="0.2">
      <c r="AJ12500" s="23"/>
      <c r="HH12500"/>
      <c r="IW12500" s="36"/>
      <c r="JI12500"/>
      <c r="JJ12500"/>
      <c r="KX12500" s="23"/>
      <c r="KY12500" s="23"/>
    </row>
    <row r="12501" spans="36:311" x14ac:dyDescent="0.2">
      <c r="AJ12501" s="23"/>
      <c r="HH12501"/>
      <c r="IW12501" s="36"/>
      <c r="JI12501"/>
      <c r="JJ12501"/>
      <c r="KX12501" s="23"/>
      <c r="KY12501" s="23"/>
    </row>
    <row r="12502" spans="36:311" x14ac:dyDescent="0.2">
      <c r="AJ12502" s="23"/>
      <c r="HH12502"/>
      <c r="IW12502" s="36"/>
      <c r="JI12502"/>
      <c r="JJ12502"/>
      <c r="KX12502" s="23"/>
      <c r="KY12502" s="23"/>
    </row>
    <row r="12503" spans="36:311" x14ac:dyDescent="0.2">
      <c r="AJ12503" s="23"/>
      <c r="HH12503"/>
      <c r="IW12503" s="36"/>
      <c r="JI12503"/>
      <c r="JJ12503"/>
      <c r="KX12503" s="23"/>
      <c r="KY12503" s="23"/>
    </row>
    <row r="12504" spans="36:311" x14ac:dyDescent="0.2">
      <c r="AJ12504" s="23"/>
      <c r="HH12504"/>
      <c r="IW12504" s="36"/>
      <c r="JI12504"/>
      <c r="JJ12504"/>
      <c r="KX12504" s="23"/>
      <c r="KY12504" s="23"/>
    </row>
    <row r="12505" spans="36:311" x14ac:dyDescent="0.2">
      <c r="AJ12505" s="23"/>
      <c r="HH12505"/>
      <c r="IW12505" s="36"/>
      <c r="JI12505"/>
      <c r="JJ12505"/>
      <c r="KX12505" s="23"/>
      <c r="KY12505" s="23"/>
    </row>
    <row r="12506" spans="36:311" x14ac:dyDescent="0.2">
      <c r="AJ12506" s="23"/>
      <c r="HH12506"/>
      <c r="IW12506" s="36"/>
      <c r="JI12506"/>
      <c r="JJ12506"/>
      <c r="KX12506" s="23"/>
      <c r="KY12506" s="23"/>
    </row>
    <row r="12507" spans="36:311" x14ac:dyDescent="0.2">
      <c r="AJ12507" s="23"/>
      <c r="HH12507"/>
      <c r="IW12507" s="36"/>
      <c r="JI12507"/>
      <c r="JJ12507"/>
      <c r="KX12507" s="23"/>
      <c r="KY12507" s="23"/>
    </row>
    <row r="12508" spans="36:311" x14ac:dyDescent="0.2">
      <c r="AJ12508" s="23"/>
      <c r="HH12508"/>
      <c r="IW12508" s="36"/>
      <c r="JI12508"/>
      <c r="JJ12508"/>
      <c r="KX12508" s="23"/>
      <c r="KY12508" s="23"/>
    </row>
    <row r="12509" spans="36:311" x14ac:dyDescent="0.2">
      <c r="AJ12509" s="23"/>
      <c r="HH12509"/>
      <c r="IW12509" s="36"/>
      <c r="JI12509"/>
      <c r="JJ12509"/>
      <c r="KX12509" s="23"/>
      <c r="KY12509" s="23"/>
    </row>
    <row r="12510" spans="36:311" x14ac:dyDescent="0.2">
      <c r="AJ12510" s="23"/>
      <c r="HH12510"/>
      <c r="IW12510" s="36"/>
      <c r="JI12510"/>
      <c r="JJ12510"/>
      <c r="KX12510" s="23"/>
      <c r="KY12510" s="23"/>
    </row>
    <row r="12511" spans="36:311" x14ac:dyDescent="0.2">
      <c r="AJ12511" s="23"/>
      <c r="HH12511"/>
      <c r="IW12511" s="36"/>
      <c r="JI12511"/>
      <c r="JJ12511"/>
      <c r="KX12511" s="23"/>
      <c r="KY12511" s="23"/>
    </row>
    <row r="12512" spans="36:311" x14ac:dyDescent="0.2">
      <c r="AJ12512" s="23"/>
      <c r="HH12512"/>
      <c r="IW12512" s="36"/>
      <c r="JI12512"/>
      <c r="JJ12512"/>
      <c r="KX12512" s="23"/>
      <c r="KY12512" s="23"/>
    </row>
    <row r="12513" spans="36:311" x14ac:dyDescent="0.2">
      <c r="AJ12513" s="23"/>
      <c r="HH12513"/>
      <c r="IW12513" s="36"/>
      <c r="JI12513"/>
      <c r="JJ12513"/>
      <c r="KX12513" s="23"/>
      <c r="KY12513" s="23"/>
    </row>
    <row r="12514" spans="36:311" x14ac:dyDescent="0.2">
      <c r="AJ12514" s="23"/>
      <c r="HH12514"/>
      <c r="IW12514" s="36"/>
      <c r="JI12514"/>
      <c r="JJ12514"/>
      <c r="KX12514" s="23"/>
      <c r="KY12514" s="23"/>
    </row>
    <row r="12515" spans="36:311" x14ac:dyDescent="0.2">
      <c r="AJ12515" s="23"/>
      <c r="HH12515"/>
      <c r="IW12515" s="36"/>
      <c r="JI12515"/>
      <c r="JJ12515"/>
      <c r="KX12515" s="23"/>
      <c r="KY12515" s="23"/>
    </row>
    <row r="12516" spans="36:311" x14ac:dyDescent="0.2">
      <c r="AJ12516" s="23"/>
      <c r="HH12516"/>
      <c r="IW12516" s="36"/>
      <c r="JI12516"/>
      <c r="JJ12516"/>
      <c r="KX12516" s="23"/>
      <c r="KY12516" s="23"/>
    </row>
    <row r="12517" spans="36:311" x14ac:dyDescent="0.2">
      <c r="AJ12517" s="23"/>
      <c r="HH12517"/>
      <c r="IW12517" s="36"/>
      <c r="JI12517"/>
      <c r="JJ12517"/>
      <c r="KX12517" s="23"/>
      <c r="KY12517" s="23"/>
    </row>
    <row r="12518" spans="36:311" x14ac:dyDescent="0.2">
      <c r="AJ12518" s="23"/>
      <c r="HH12518"/>
      <c r="IW12518" s="36"/>
      <c r="JI12518"/>
      <c r="JJ12518"/>
      <c r="KX12518" s="23"/>
      <c r="KY12518" s="23"/>
    </row>
    <row r="12519" spans="36:311" x14ac:dyDescent="0.2">
      <c r="AJ12519" s="23"/>
      <c r="HH12519"/>
      <c r="IW12519" s="36"/>
      <c r="JI12519"/>
      <c r="JJ12519"/>
      <c r="KX12519" s="23"/>
      <c r="KY12519" s="23"/>
    </row>
    <row r="12520" spans="36:311" x14ac:dyDescent="0.2">
      <c r="AJ12520" s="23"/>
      <c r="HH12520"/>
      <c r="IW12520" s="36"/>
      <c r="JI12520"/>
      <c r="JJ12520"/>
      <c r="KX12520" s="23"/>
      <c r="KY12520" s="23"/>
    </row>
    <row r="12521" spans="36:311" x14ac:dyDescent="0.2">
      <c r="AJ12521" s="23"/>
      <c r="HH12521"/>
      <c r="IW12521" s="36"/>
      <c r="JI12521"/>
      <c r="JJ12521"/>
      <c r="KX12521" s="23"/>
      <c r="KY12521" s="23"/>
    </row>
    <row r="12522" spans="36:311" x14ac:dyDescent="0.2">
      <c r="AJ12522" s="23"/>
      <c r="HH12522"/>
      <c r="IW12522" s="36"/>
      <c r="JI12522"/>
      <c r="JJ12522"/>
      <c r="KX12522" s="23"/>
      <c r="KY12522" s="23"/>
    </row>
    <row r="12523" spans="36:311" x14ac:dyDescent="0.2">
      <c r="AJ12523" s="23"/>
      <c r="HH12523"/>
      <c r="IW12523" s="36"/>
      <c r="JI12523"/>
      <c r="JJ12523"/>
      <c r="KX12523" s="23"/>
      <c r="KY12523" s="23"/>
    </row>
    <row r="12524" spans="36:311" x14ac:dyDescent="0.2">
      <c r="AJ12524" s="23"/>
      <c r="HH12524"/>
      <c r="IW12524" s="36"/>
      <c r="JI12524"/>
      <c r="JJ12524"/>
      <c r="KX12524" s="23"/>
      <c r="KY12524" s="23"/>
    </row>
    <row r="12525" spans="36:311" x14ac:dyDescent="0.2">
      <c r="AJ12525" s="23"/>
      <c r="HH12525"/>
      <c r="IW12525" s="36"/>
      <c r="JI12525"/>
      <c r="JJ12525"/>
      <c r="KX12525" s="23"/>
      <c r="KY12525" s="23"/>
    </row>
    <row r="12526" spans="36:311" x14ac:dyDescent="0.2">
      <c r="AJ12526" s="23"/>
      <c r="HH12526"/>
      <c r="IW12526" s="36"/>
      <c r="JI12526"/>
      <c r="JJ12526"/>
      <c r="KX12526" s="23"/>
      <c r="KY12526" s="23"/>
    </row>
    <row r="12527" spans="36:311" x14ac:dyDescent="0.2">
      <c r="AJ12527" s="23"/>
      <c r="HH12527"/>
      <c r="IW12527" s="36"/>
      <c r="JI12527"/>
      <c r="JJ12527"/>
      <c r="KX12527" s="23"/>
      <c r="KY12527" s="23"/>
    </row>
    <row r="12528" spans="36:311" x14ac:dyDescent="0.2">
      <c r="AJ12528" s="23"/>
      <c r="HH12528"/>
      <c r="IW12528" s="36"/>
      <c r="JI12528"/>
      <c r="JJ12528"/>
      <c r="KX12528" s="23"/>
      <c r="KY12528" s="23"/>
    </row>
    <row r="12529" spans="36:311" x14ac:dyDescent="0.2">
      <c r="AJ12529" s="23"/>
      <c r="HH12529"/>
      <c r="IW12529" s="36"/>
      <c r="JI12529"/>
      <c r="JJ12529"/>
      <c r="KX12529" s="23"/>
      <c r="KY12529" s="23"/>
    </row>
    <row r="12530" spans="36:311" x14ac:dyDescent="0.2">
      <c r="AJ12530" s="23"/>
      <c r="HH12530"/>
      <c r="IW12530" s="36"/>
      <c r="JI12530"/>
      <c r="JJ12530"/>
      <c r="KX12530" s="23"/>
      <c r="KY12530" s="23"/>
    </row>
    <row r="12531" spans="36:311" x14ac:dyDescent="0.2">
      <c r="AJ12531" s="23"/>
      <c r="HH12531"/>
      <c r="IW12531" s="36"/>
      <c r="JI12531"/>
      <c r="JJ12531"/>
      <c r="KX12531" s="23"/>
      <c r="KY12531" s="23"/>
    </row>
    <row r="12532" spans="36:311" x14ac:dyDescent="0.2">
      <c r="AJ12532" s="23"/>
      <c r="HH12532"/>
      <c r="IW12532" s="36"/>
      <c r="JI12532"/>
      <c r="JJ12532"/>
      <c r="KX12532" s="23"/>
      <c r="KY12532" s="23"/>
    </row>
    <row r="12533" spans="36:311" x14ac:dyDescent="0.2">
      <c r="AJ12533" s="23"/>
      <c r="HH12533"/>
      <c r="IW12533" s="36"/>
      <c r="JI12533"/>
      <c r="JJ12533"/>
      <c r="KX12533" s="23"/>
      <c r="KY12533" s="23"/>
    </row>
    <row r="12534" spans="36:311" x14ac:dyDescent="0.2">
      <c r="AJ12534" s="23"/>
      <c r="HH12534"/>
      <c r="IW12534" s="36"/>
      <c r="JI12534"/>
      <c r="JJ12534"/>
      <c r="KX12534" s="23"/>
      <c r="KY12534" s="23"/>
    </row>
    <row r="12535" spans="36:311" x14ac:dyDescent="0.2">
      <c r="AJ12535" s="23"/>
      <c r="HH12535"/>
      <c r="IW12535" s="36"/>
      <c r="JI12535"/>
      <c r="JJ12535"/>
      <c r="KX12535" s="23"/>
      <c r="KY12535" s="23"/>
    </row>
    <row r="12536" spans="36:311" x14ac:dyDescent="0.2">
      <c r="AJ12536" s="23"/>
      <c r="HH12536"/>
      <c r="IW12536" s="36"/>
      <c r="JI12536"/>
      <c r="JJ12536"/>
      <c r="KX12536" s="23"/>
      <c r="KY12536" s="23"/>
    </row>
    <row r="12537" spans="36:311" x14ac:dyDescent="0.2">
      <c r="AJ12537" s="23"/>
      <c r="HH12537"/>
      <c r="IW12537" s="36"/>
      <c r="JI12537"/>
      <c r="JJ12537"/>
      <c r="KX12537" s="23"/>
      <c r="KY12537" s="23"/>
    </row>
    <row r="12538" spans="36:311" x14ac:dyDescent="0.2">
      <c r="AJ12538" s="23"/>
      <c r="HH12538"/>
      <c r="IW12538" s="36"/>
      <c r="JI12538"/>
      <c r="JJ12538"/>
      <c r="KX12538" s="23"/>
      <c r="KY12538" s="23"/>
    </row>
    <row r="12539" spans="36:311" x14ac:dyDescent="0.2">
      <c r="AJ12539" s="23"/>
      <c r="HH12539"/>
      <c r="IW12539" s="36"/>
      <c r="JI12539"/>
      <c r="JJ12539"/>
      <c r="KX12539" s="23"/>
      <c r="KY12539" s="23"/>
    </row>
    <row r="12540" spans="36:311" x14ac:dyDescent="0.2">
      <c r="AJ12540" s="23"/>
      <c r="HH12540"/>
      <c r="IW12540" s="36"/>
      <c r="JI12540"/>
      <c r="JJ12540"/>
      <c r="KX12540" s="23"/>
      <c r="KY12540" s="23"/>
    </row>
    <row r="12541" spans="36:311" x14ac:dyDescent="0.2">
      <c r="AJ12541" s="23"/>
      <c r="HH12541"/>
      <c r="IW12541" s="36"/>
      <c r="JI12541"/>
      <c r="JJ12541"/>
      <c r="KX12541" s="23"/>
      <c r="KY12541" s="23"/>
    </row>
    <row r="12542" spans="36:311" x14ac:dyDescent="0.2">
      <c r="AJ12542" s="23"/>
      <c r="HH12542"/>
      <c r="IW12542" s="36"/>
      <c r="JI12542"/>
      <c r="JJ12542"/>
      <c r="KX12542" s="23"/>
      <c r="KY12542" s="23"/>
    </row>
    <row r="12543" spans="36:311" x14ac:dyDescent="0.2">
      <c r="AJ12543" s="23"/>
      <c r="HH12543"/>
      <c r="IW12543" s="36"/>
      <c r="JI12543"/>
      <c r="JJ12543"/>
      <c r="KX12543" s="23"/>
      <c r="KY12543" s="23"/>
    </row>
    <row r="12544" spans="36:311" x14ac:dyDescent="0.2">
      <c r="AJ12544" s="23"/>
      <c r="HH12544"/>
      <c r="IW12544" s="36"/>
      <c r="JI12544"/>
      <c r="JJ12544"/>
      <c r="KX12544" s="23"/>
      <c r="KY12544" s="23"/>
    </row>
    <row r="12545" spans="36:311" x14ac:dyDescent="0.2">
      <c r="AJ12545" s="23"/>
      <c r="HH12545"/>
      <c r="IW12545" s="36"/>
      <c r="JI12545"/>
      <c r="JJ12545"/>
      <c r="KX12545" s="23"/>
      <c r="KY12545" s="23"/>
    </row>
    <row r="12546" spans="36:311" x14ac:dyDescent="0.2">
      <c r="AJ12546" s="23"/>
      <c r="HH12546"/>
      <c r="IW12546" s="36"/>
      <c r="JI12546"/>
      <c r="JJ12546"/>
      <c r="KX12546" s="23"/>
      <c r="KY12546" s="23"/>
    </row>
    <row r="12547" spans="36:311" x14ac:dyDescent="0.2">
      <c r="AJ12547" s="23"/>
      <c r="HH12547"/>
      <c r="IW12547" s="36"/>
      <c r="JI12547"/>
      <c r="JJ12547"/>
      <c r="KX12547" s="23"/>
      <c r="KY12547" s="23"/>
    </row>
    <row r="12548" spans="36:311" x14ac:dyDescent="0.2">
      <c r="AJ12548" s="23"/>
      <c r="HH12548"/>
      <c r="IW12548" s="36"/>
      <c r="JI12548"/>
      <c r="JJ12548"/>
      <c r="KX12548" s="23"/>
      <c r="KY12548" s="23"/>
    </row>
    <row r="12549" spans="36:311" x14ac:dyDescent="0.2">
      <c r="AJ12549" s="23"/>
      <c r="HH12549"/>
      <c r="IW12549" s="36"/>
      <c r="JI12549"/>
      <c r="JJ12549"/>
      <c r="KX12549" s="23"/>
      <c r="KY12549" s="23"/>
    </row>
    <row r="12550" spans="36:311" x14ac:dyDescent="0.2">
      <c r="AJ12550" s="23"/>
      <c r="HH12550"/>
      <c r="IW12550" s="36"/>
      <c r="JI12550"/>
      <c r="JJ12550"/>
      <c r="KX12550" s="23"/>
      <c r="KY12550" s="23"/>
    </row>
    <row r="12551" spans="36:311" x14ac:dyDescent="0.2">
      <c r="AJ12551" s="23"/>
      <c r="HH12551"/>
      <c r="IW12551" s="36"/>
      <c r="JI12551"/>
      <c r="JJ12551"/>
      <c r="KX12551" s="23"/>
      <c r="KY12551" s="23"/>
    </row>
    <row r="12552" spans="36:311" x14ac:dyDescent="0.2">
      <c r="AJ12552" s="23"/>
      <c r="HH12552"/>
      <c r="IW12552" s="36"/>
      <c r="JI12552"/>
      <c r="JJ12552"/>
      <c r="KX12552" s="23"/>
      <c r="KY12552" s="23"/>
    </row>
    <row r="12553" spans="36:311" x14ac:dyDescent="0.2">
      <c r="AJ12553" s="23"/>
      <c r="HH12553"/>
      <c r="IW12553" s="36"/>
      <c r="JI12553"/>
      <c r="JJ12553"/>
      <c r="KX12553" s="23"/>
      <c r="KY12553" s="23"/>
    </row>
    <row r="12554" spans="36:311" x14ac:dyDescent="0.2">
      <c r="AJ12554" s="23"/>
      <c r="HH12554"/>
      <c r="IW12554" s="36"/>
      <c r="JI12554"/>
      <c r="JJ12554"/>
      <c r="KX12554" s="23"/>
      <c r="KY12554" s="23"/>
    </row>
    <row r="12555" spans="36:311" x14ac:dyDescent="0.2">
      <c r="AJ12555" s="23"/>
      <c r="HH12555"/>
      <c r="IW12555" s="36"/>
      <c r="JI12555"/>
      <c r="JJ12555"/>
      <c r="KX12555" s="23"/>
      <c r="KY12555" s="23"/>
    </row>
    <row r="12556" spans="36:311" x14ac:dyDescent="0.2">
      <c r="AJ12556" s="23"/>
      <c r="HH12556"/>
      <c r="IW12556" s="36"/>
      <c r="JI12556"/>
      <c r="JJ12556"/>
      <c r="KX12556" s="23"/>
      <c r="KY12556" s="23"/>
    </row>
    <row r="12557" spans="36:311" x14ac:dyDescent="0.2">
      <c r="AJ12557" s="23"/>
      <c r="HH12557"/>
      <c r="IW12557" s="36"/>
      <c r="JI12557"/>
      <c r="JJ12557"/>
      <c r="KX12557" s="23"/>
      <c r="KY12557" s="23"/>
    </row>
    <row r="12558" spans="36:311" x14ac:dyDescent="0.2">
      <c r="AJ12558" s="23"/>
      <c r="HH12558"/>
      <c r="IW12558" s="36"/>
      <c r="JI12558"/>
      <c r="JJ12558"/>
      <c r="KX12558" s="23"/>
      <c r="KY12558" s="23"/>
    </row>
    <row r="12559" spans="36:311" x14ac:dyDescent="0.2">
      <c r="AJ12559" s="23"/>
      <c r="HH12559"/>
      <c r="IW12559" s="36"/>
      <c r="JI12559"/>
      <c r="JJ12559"/>
      <c r="KX12559" s="23"/>
      <c r="KY12559" s="23"/>
    </row>
    <row r="12560" spans="36:311" x14ac:dyDescent="0.2">
      <c r="AJ12560" s="23"/>
      <c r="HH12560"/>
      <c r="IW12560" s="36"/>
      <c r="JI12560"/>
      <c r="JJ12560"/>
      <c r="KX12560" s="23"/>
      <c r="KY12560" s="23"/>
    </row>
    <row r="12561" spans="36:311" x14ac:dyDescent="0.2">
      <c r="AJ12561" s="23"/>
      <c r="HH12561"/>
      <c r="IW12561" s="36"/>
      <c r="JI12561"/>
      <c r="JJ12561"/>
      <c r="KX12561" s="23"/>
      <c r="KY12561" s="23"/>
    </row>
    <row r="12562" spans="36:311" x14ac:dyDescent="0.2">
      <c r="AJ12562" s="23"/>
      <c r="HH12562"/>
      <c r="IW12562" s="36"/>
      <c r="JI12562"/>
      <c r="JJ12562"/>
      <c r="KX12562" s="23"/>
      <c r="KY12562" s="23"/>
    </row>
    <row r="12563" spans="36:311" x14ac:dyDescent="0.2">
      <c r="AJ12563" s="23"/>
      <c r="HH12563"/>
      <c r="IW12563" s="36"/>
      <c r="JI12563"/>
      <c r="JJ12563"/>
      <c r="KX12563" s="23"/>
      <c r="KY12563" s="23"/>
    </row>
    <row r="12564" spans="36:311" x14ac:dyDescent="0.2">
      <c r="AJ12564" s="23"/>
      <c r="HH12564"/>
      <c r="IW12564" s="36"/>
      <c r="JI12564"/>
      <c r="JJ12564"/>
      <c r="KX12564" s="23"/>
      <c r="KY12564" s="23"/>
    </row>
    <row r="12565" spans="36:311" x14ac:dyDescent="0.2">
      <c r="AJ12565" s="23"/>
      <c r="HH12565"/>
      <c r="IW12565" s="36"/>
      <c r="JI12565"/>
      <c r="JJ12565"/>
      <c r="KX12565" s="23"/>
      <c r="KY12565" s="23"/>
    </row>
    <row r="12566" spans="36:311" x14ac:dyDescent="0.2">
      <c r="AJ12566" s="23"/>
      <c r="HH12566"/>
      <c r="IW12566" s="36"/>
      <c r="JI12566"/>
      <c r="JJ12566"/>
      <c r="KX12566" s="23"/>
      <c r="KY12566" s="23"/>
    </row>
    <row r="12567" spans="36:311" x14ac:dyDescent="0.2">
      <c r="AJ12567" s="23"/>
      <c r="HH12567"/>
      <c r="IW12567" s="36"/>
      <c r="JI12567"/>
      <c r="JJ12567"/>
      <c r="KX12567" s="23"/>
      <c r="KY12567" s="23"/>
    </row>
    <row r="12568" spans="36:311" x14ac:dyDescent="0.2">
      <c r="AJ12568" s="23"/>
      <c r="HH12568"/>
      <c r="IW12568" s="36"/>
      <c r="JI12568"/>
      <c r="JJ12568"/>
      <c r="KX12568" s="23"/>
      <c r="KY12568" s="23"/>
    </row>
    <row r="12569" spans="36:311" x14ac:dyDescent="0.2">
      <c r="AJ12569" s="23"/>
      <c r="HH12569"/>
      <c r="IW12569" s="36"/>
      <c r="JI12569"/>
      <c r="JJ12569"/>
      <c r="KX12569" s="23"/>
      <c r="KY12569" s="23"/>
    </row>
    <row r="12570" spans="36:311" x14ac:dyDescent="0.2">
      <c r="AJ12570" s="23"/>
      <c r="HH12570"/>
      <c r="IW12570" s="36"/>
      <c r="JI12570"/>
      <c r="JJ12570"/>
      <c r="KX12570" s="23"/>
      <c r="KY12570" s="23"/>
    </row>
    <row r="12571" spans="36:311" x14ac:dyDescent="0.2">
      <c r="AJ12571" s="23"/>
      <c r="HH12571"/>
      <c r="IW12571" s="36"/>
      <c r="JI12571"/>
      <c r="JJ12571"/>
      <c r="KX12571" s="23"/>
      <c r="KY12571" s="23"/>
    </row>
    <row r="12572" spans="36:311" x14ac:dyDescent="0.2">
      <c r="AJ12572" s="23"/>
      <c r="HH12572"/>
      <c r="IW12572" s="36"/>
      <c r="JI12572"/>
      <c r="JJ12572"/>
      <c r="KX12572" s="23"/>
      <c r="KY12572" s="23"/>
    </row>
    <row r="12573" spans="36:311" x14ac:dyDescent="0.2">
      <c r="AJ12573" s="23"/>
      <c r="HH12573"/>
      <c r="IW12573" s="36"/>
      <c r="JI12573"/>
      <c r="JJ12573"/>
      <c r="KX12573" s="23"/>
      <c r="KY12573" s="23"/>
    </row>
    <row r="12574" spans="36:311" x14ac:dyDescent="0.2">
      <c r="AJ12574" s="23"/>
      <c r="HH12574"/>
      <c r="IW12574" s="36"/>
      <c r="JI12574"/>
      <c r="JJ12574"/>
      <c r="KX12574" s="23"/>
      <c r="KY12574" s="23"/>
    </row>
    <row r="12575" spans="36:311" x14ac:dyDescent="0.2">
      <c r="AJ12575" s="23"/>
      <c r="HH12575"/>
      <c r="IW12575" s="36"/>
      <c r="JI12575"/>
      <c r="JJ12575"/>
      <c r="KX12575" s="23"/>
      <c r="KY12575" s="23"/>
    </row>
    <row r="12576" spans="36:311" x14ac:dyDescent="0.2">
      <c r="AJ12576" s="23"/>
      <c r="HH12576"/>
      <c r="IW12576" s="36"/>
      <c r="JI12576"/>
      <c r="JJ12576"/>
      <c r="KX12576" s="23"/>
      <c r="KY12576" s="23"/>
    </row>
    <row r="12577" spans="36:311" x14ac:dyDescent="0.2">
      <c r="AJ12577" s="23"/>
      <c r="HH12577"/>
      <c r="IW12577" s="36"/>
      <c r="JI12577"/>
      <c r="JJ12577"/>
      <c r="KX12577" s="23"/>
      <c r="KY12577" s="23"/>
    </row>
    <row r="12578" spans="36:311" x14ac:dyDescent="0.2">
      <c r="AJ12578" s="23"/>
      <c r="HH12578"/>
      <c r="IW12578" s="36"/>
      <c r="JI12578"/>
      <c r="JJ12578"/>
      <c r="KX12578" s="23"/>
      <c r="KY12578" s="23"/>
    </row>
    <row r="12579" spans="36:311" x14ac:dyDescent="0.2">
      <c r="AJ12579" s="23"/>
      <c r="HH12579"/>
      <c r="IW12579" s="36"/>
      <c r="JI12579"/>
      <c r="JJ12579"/>
      <c r="KX12579" s="23"/>
      <c r="KY12579" s="23"/>
    </row>
    <row r="12580" spans="36:311" x14ac:dyDescent="0.2">
      <c r="AJ12580" s="23"/>
      <c r="HH12580"/>
      <c r="IW12580" s="36"/>
      <c r="JI12580"/>
      <c r="JJ12580"/>
      <c r="KX12580" s="23"/>
      <c r="KY12580" s="23"/>
    </row>
    <row r="12581" spans="36:311" x14ac:dyDescent="0.2">
      <c r="AJ12581" s="23"/>
      <c r="HH12581"/>
      <c r="IW12581" s="36"/>
      <c r="JI12581"/>
      <c r="JJ12581"/>
      <c r="KX12581" s="23"/>
      <c r="KY12581" s="23"/>
    </row>
    <row r="12582" spans="36:311" x14ac:dyDescent="0.2">
      <c r="AJ12582" s="23"/>
      <c r="HH12582"/>
      <c r="IW12582" s="36"/>
      <c r="JI12582"/>
      <c r="JJ12582"/>
      <c r="KX12582" s="23"/>
      <c r="KY12582" s="23"/>
    </row>
    <row r="12583" spans="36:311" x14ac:dyDescent="0.2">
      <c r="AJ12583" s="23"/>
      <c r="HH12583"/>
      <c r="IW12583" s="36"/>
      <c r="JI12583"/>
      <c r="JJ12583"/>
      <c r="KX12583" s="23"/>
      <c r="KY12583" s="23"/>
    </row>
    <row r="12584" spans="36:311" x14ac:dyDescent="0.2">
      <c r="AJ12584" s="23"/>
      <c r="HH12584"/>
      <c r="IW12584" s="36"/>
      <c r="JI12584"/>
      <c r="JJ12584"/>
      <c r="KX12584" s="23"/>
      <c r="KY12584" s="23"/>
    </row>
    <row r="12585" spans="36:311" x14ac:dyDescent="0.2">
      <c r="AJ12585" s="23"/>
      <c r="HH12585"/>
      <c r="IW12585" s="36"/>
      <c r="JI12585"/>
      <c r="JJ12585"/>
      <c r="KX12585" s="23"/>
      <c r="KY12585" s="23"/>
    </row>
    <row r="12586" spans="36:311" x14ac:dyDescent="0.2">
      <c r="AJ12586" s="23"/>
      <c r="HH12586"/>
      <c r="IW12586" s="36"/>
      <c r="JI12586"/>
      <c r="JJ12586"/>
      <c r="KX12586" s="23"/>
      <c r="KY12586" s="23"/>
    </row>
    <row r="12587" spans="36:311" x14ac:dyDescent="0.2">
      <c r="AJ12587" s="23"/>
      <c r="HH12587"/>
      <c r="IW12587" s="36"/>
      <c r="JI12587"/>
      <c r="JJ12587"/>
      <c r="KX12587" s="23"/>
      <c r="KY12587" s="23"/>
    </row>
    <row r="12588" spans="36:311" x14ac:dyDescent="0.2">
      <c r="AJ12588" s="23"/>
      <c r="HH12588"/>
      <c r="IW12588" s="36"/>
      <c r="JI12588"/>
      <c r="JJ12588"/>
      <c r="KX12588" s="23"/>
      <c r="KY12588" s="23"/>
    </row>
    <row r="12589" spans="36:311" x14ac:dyDescent="0.2">
      <c r="AJ12589" s="23"/>
      <c r="HH12589"/>
      <c r="IW12589" s="36"/>
      <c r="JI12589"/>
      <c r="JJ12589"/>
      <c r="KX12589" s="23"/>
      <c r="KY12589" s="23"/>
    </row>
    <row r="12590" spans="36:311" x14ac:dyDescent="0.2">
      <c r="AJ12590" s="23"/>
      <c r="HH12590"/>
      <c r="IW12590" s="36"/>
      <c r="JI12590"/>
      <c r="JJ12590"/>
      <c r="KX12590" s="23"/>
      <c r="KY12590" s="23"/>
    </row>
    <row r="12591" spans="36:311" x14ac:dyDescent="0.2">
      <c r="AJ12591" s="23"/>
      <c r="HH12591"/>
      <c r="IW12591" s="36"/>
      <c r="JI12591"/>
      <c r="JJ12591"/>
      <c r="KX12591" s="23"/>
      <c r="KY12591" s="23"/>
    </row>
    <row r="12592" spans="36:311" x14ac:dyDescent="0.2">
      <c r="AJ12592" s="23"/>
      <c r="HH12592"/>
      <c r="IW12592" s="36"/>
      <c r="JI12592"/>
      <c r="JJ12592"/>
      <c r="KX12592" s="23"/>
      <c r="KY12592" s="23"/>
    </row>
    <row r="12593" spans="36:311" x14ac:dyDescent="0.2">
      <c r="AJ12593" s="23"/>
      <c r="HH12593"/>
      <c r="IW12593" s="36"/>
      <c r="JI12593"/>
      <c r="JJ12593"/>
      <c r="KX12593" s="23"/>
      <c r="KY12593" s="23"/>
    </row>
    <row r="12594" spans="36:311" x14ac:dyDescent="0.2">
      <c r="AJ12594" s="23"/>
      <c r="HH12594"/>
      <c r="IW12594" s="36"/>
      <c r="JI12594"/>
      <c r="JJ12594"/>
      <c r="KX12594" s="23"/>
      <c r="KY12594" s="23"/>
    </row>
    <row r="12595" spans="36:311" x14ac:dyDescent="0.2">
      <c r="AJ12595" s="23"/>
      <c r="HH12595"/>
      <c r="IW12595" s="36"/>
      <c r="JI12595"/>
      <c r="JJ12595"/>
      <c r="KX12595" s="23"/>
      <c r="KY12595" s="23"/>
    </row>
    <row r="12596" spans="36:311" x14ac:dyDescent="0.2">
      <c r="AJ12596" s="23"/>
      <c r="HH12596"/>
      <c r="IW12596" s="36"/>
      <c r="JI12596"/>
      <c r="JJ12596"/>
      <c r="KX12596" s="23"/>
      <c r="KY12596" s="23"/>
    </row>
    <row r="12597" spans="36:311" x14ac:dyDescent="0.2">
      <c r="AJ12597" s="23"/>
      <c r="HH12597"/>
      <c r="IW12597" s="36"/>
      <c r="JI12597"/>
      <c r="JJ12597"/>
      <c r="KX12597" s="23"/>
      <c r="KY12597" s="23"/>
    </row>
    <row r="12598" spans="36:311" x14ac:dyDescent="0.2">
      <c r="AJ12598" s="23"/>
      <c r="HH12598"/>
      <c r="IW12598" s="36"/>
      <c r="JI12598"/>
      <c r="JJ12598"/>
      <c r="KX12598" s="23"/>
      <c r="KY12598" s="23"/>
    </row>
    <row r="12599" spans="36:311" x14ac:dyDescent="0.2">
      <c r="AJ12599" s="23"/>
      <c r="HH12599"/>
      <c r="IW12599" s="36"/>
      <c r="JI12599"/>
      <c r="JJ12599"/>
      <c r="KX12599" s="23"/>
      <c r="KY12599" s="23"/>
    </row>
    <row r="12600" spans="36:311" x14ac:dyDescent="0.2">
      <c r="AJ12600" s="23"/>
      <c r="HH12600"/>
      <c r="IW12600" s="36"/>
      <c r="JI12600"/>
      <c r="JJ12600"/>
      <c r="KX12600" s="23"/>
      <c r="KY12600" s="23"/>
    </row>
    <row r="12601" spans="36:311" x14ac:dyDescent="0.2">
      <c r="AJ12601" s="23"/>
      <c r="HH12601"/>
      <c r="IW12601" s="36"/>
      <c r="JI12601"/>
      <c r="JJ12601"/>
      <c r="KX12601" s="23"/>
      <c r="KY12601" s="23"/>
    </row>
    <row r="12602" spans="36:311" x14ac:dyDescent="0.2">
      <c r="AJ12602" s="23"/>
      <c r="HH12602"/>
      <c r="IW12602" s="36"/>
      <c r="JI12602"/>
      <c r="JJ12602"/>
      <c r="KX12602" s="23"/>
      <c r="KY12602" s="23"/>
    </row>
    <row r="12603" spans="36:311" x14ac:dyDescent="0.2">
      <c r="AJ12603" s="23"/>
      <c r="HH12603"/>
      <c r="IW12603" s="36"/>
      <c r="JI12603"/>
      <c r="JJ12603"/>
      <c r="KX12603" s="23"/>
      <c r="KY12603" s="23"/>
    </row>
    <row r="12604" spans="36:311" x14ac:dyDescent="0.2">
      <c r="AJ12604" s="23"/>
      <c r="HH12604"/>
      <c r="IW12604" s="36"/>
      <c r="JI12604"/>
      <c r="JJ12604"/>
      <c r="KX12604" s="23"/>
      <c r="KY12604" s="23"/>
    </row>
    <row r="12605" spans="36:311" x14ac:dyDescent="0.2">
      <c r="AJ12605" s="23"/>
      <c r="HH12605"/>
      <c r="IW12605" s="36"/>
      <c r="JI12605"/>
      <c r="JJ12605"/>
      <c r="KX12605" s="23"/>
      <c r="KY12605" s="23"/>
    </row>
    <row r="12606" spans="36:311" x14ac:dyDescent="0.2">
      <c r="AJ12606" s="23"/>
      <c r="HH12606"/>
      <c r="IW12606" s="36"/>
      <c r="JI12606"/>
      <c r="JJ12606"/>
      <c r="KX12606" s="23"/>
      <c r="KY12606" s="23"/>
    </row>
    <row r="12607" spans="36:311" x14ac:dyDescent="0.2">
      <c r="AJ12607" s="23"/>
      <c r="HH12607"/>
      <c r="IW12607" s="36"/>
      <c r="JI12607"/>
      <c r="JJ12607"/>
      <c r="KX12607" s="23"/>
      <c r="KY12607" s="23"/>
    </row>
    <row r="12608" spans="36:311" x14ac:dyDescent="0.2">
      <c r="AJ12608" s="23"/>
      <c r="HH12608"/>
      <c r="IW12608" s="36"/>
      <c r="JI12608"/>
      <c r="JJ12608"/>
      <c r="KX12608" s="23"/>
      <c r="KY12608" s="23"/>
    </row>
    <row r="12609" spans="36:311" x14ac:dyDescent="0.2">
      <c r="AJ12609" s="23"/>
      <c r="HH12609"/>
      <c r="IW12609" s="36"/>
      <c r="JI12609"/>
      <c r="JJ12609"/>
      <c r="KX12609" s="23"/>
      <c r="KY12609" s="23"/>
    </row>
    <row r="12610" spans="36:311" x14ac:dyDescent="0.2">
      <c r="AJ12610" s="23"/>
      <c r="HH12610"/>
      <c r="IW12610" s="36"/>
      <c r="JI12610"/>
      <c r="JJ12610"/>
      <c r="KX12610" s="23"/>
      <c r="KY12610" s="23"/>
    </row>
    <row r="12611" spans="36:311" x14ac:dyDescent="0.2">
      <c r="AJ12611" s="23"/>
      <c r="HH12611"/>
      <c r="IW12611" s="36"/>
      <c r="JI12611"/>
      <c r="JJ12611"/>
      <c r="KX12611" s="23"/>
      <c r="KY12611" s="23"/>
    </row>
    <row r="12612" spans="36:311" x14ac:dyDescent="0.2">
      <c r="AJ12612" s="23"/>
      <c r="HH12612"/>
      <c r="IW12612" s="36"/>
      <c r="JI12612"/>
      <c r="JJ12612"/>
      <c r="KX12612" s="23"/>
      <c r="KY12612" s="23"/>
    </row>
    <row r="12613" spans="36:311" x14ac:dyDescent="0.2">
      <c r="AJ12613" s="23"/>
      <c r="HH12613"/>
      <c r="IW12613" s="36"/>
      <c r="JI12613"/>
      <c r="JJ12613"/>
      <c r="KX12613" s="23"/>
      <c r="KY12613" s="23"/>
    </row>
    <row r="12614" spans="36:311" x14ac:dyDescent="0.2">
      <c r="AJ12614" s="23"/>
      <c r="HH12614"/>
      <c r="IW12614" s="36"/>
      <c r="JI12614"/>
      <c r="JJ12614"/>
      <c r="KX12614" s="23"/>
      <c r="KY12614" s="23"/>
    </row>
    <row r="12615" spans="36:311" x14ac:dyDescent="0.2">
      <c r="AJ12615" s="23"/>
      <c r="HH12615"/>
      <c r="IW12615" s="36"/>
      <c r="JI12615"/>
      <c r="JJ12615"/>
      <c r="KX12615" s="23"/>
      <c r="KY12615" s="23"/>
    </row>
    <row r="12616" spans="36:311" x14ac:dyDescent="0.2">
      <c r="AJ12616" s="23"/>
      <c r="HH12616"/>
      <c r="IW12616" s="36"/>
      <c r="JI12616"/>
      <c r="JJ12616"/>
      <c r="KX12616" s="23"/>
      <c r="KY12616" s="23"/>
    </row>
    <row r="12617" spans="36:311" x14ac:dyDescent="0.2">
      <c r="AJ12617" s="23"/>
      <c r="HH12617"/>
      <c r="IW12617" s="36"/>
      <c r="JI12617"/>
      <c r="JJ12617"/>
      <c r="KX12617" s="23"/>
      <c r="KY12617" s="23"/>
    </row>
    <row r="12618" spans="36:311" x14ac:dyDescent="0.2">
      <c r="AJ12618" s="23"/>
      <c r="HH12618"/>
      <c r="IW12618" s="36"/>
      <c r="JI12618"/>
      <c r="JJ12618"/>
      <c r="KX12618" s="23"/>
      <c r="KY12618" s="23"/>
    </row>
    <row r="12619" spans="36:311" x14ac:dyDescent="0.2">
      <c r="AJ12619" s="23"/>
      <c r="HH12619"/>
      <c r="IW12619" s="36"/>
      <c r="JI12619"/>
      <c r="JJ12619"/>
      <c r="KX12619" s="23"/>
      <c r="KY12619" s="23"/>
    </row>
    <row r="12620" spans="36:311" x14ac:dyDescent="0.2">
      <c r="AJ12620" s="23"/>
      <c r="HH12620"/>
      <c r="IW12620" s="36"/>
      <c r="JI12620"/>
      <c r="JJ12620"/>
      <c r="KX12620" s="23"/>
      <c r="KY12620" s="23"/>
    </row>
    <row r="12621" spans="36:311" x14ac:dyDescent="0.2">
      <c r="AJ12621" s="23"/>
      <c r="HH12621"/>
      <c r="IW12621" s="36"/>
      <c r="JI12621"/>
      <c r="JJ12621"/>
      <c r="KX12621" s="23"/>
      <c r="KY12621" s="23"/>
    </row>
    <row r="12622" spans="36:311" x14ac:dyDescent="0.2">
      <c r="AJ12622" s="23"/>
      <c r="HH12622"/>
      <c r="IW12622" s="36"/>
      <c r="JI12622"/>
      <c r="JJ12622"/>
      <c r="KX12622" s="23"/>
      <c r="KY12622" s="23"/>
    </row>
    <row r="12623" spans="36:311" x14ac:dyDescent="0.2">
      <c r="AJ12623" s="23"/>
      <c r="HH12623"/>
      <c r="IW12623" s="36"/>
      <c r="JI12623"/>
      <c r="JJ12623"/>
      <c r="KX12623" s="23"/>
      <c r="KY12623" s="23"/>
    </row>
    <row r="12624" spans="36:311" x14ac:dyDescent="0.2">
      <c r="AJ12624" s="23"/>
      <c r="HH12624"/>
      <c r="IW12624" s="36"/>
      <c r="JI12624"/>
      <c r="JJ12624"/>
      <c r="KX12624" s="23"/>
      <c r="KY12624" s="23"/>
    </row>
    <row r="12625" spans="36:311" x14ac:dyDescent="0.2">
      <c r="AJ12625" s="23"/>
      <c r="HH12625"/>
      <c r="IW12625" s="36"/>
      <c r="JI12625"/>
      <c r="JJ12625"/>
      <c r="KX12625" s="23"/>
      <c r="KY12625" s="23"/>
    </row>
    <row r="12626" spans="36:311" x14ac:dyDescent="0.2">
      <c r="AJ12626" s="23"/>
      <c r="HH12626"/>
      <c r="IW12626" s="36"/>
      <c r="JI12626"/>
      <c r="JJ12626"/>
      <c r="KX12626" s="23"/>
      <c r="KY12626" s="23"/>
    </row>
    <row r="12627" spans="36:311" x14ac:dyDescent="0.2">
      <c r="AJ12627" s="23"/>
      <c r="HH12627"/>
      <c r="IW12627" s="36"/>
      <c r="JI12627"/>
      <c r="JJ12627"/>
      <c r="KX12627" s="23"/>
      <c r="KY12627" s="23"/>
    </row>
    <row r="12628" spans="36:311" x14ac:dyDescent="0.2">
      <c r="AJ12628" s="23"/>
      <c r="HH12628"/>
      <c r="IW12628" s="36"/>
      <c r="JI12628"/>
      <c r="JJ12628"/>
      <c r="KX12628" s="23"/>
      <c r="KY12628" s="23"/>
    </row>
    <row r="12629" spans="36:311" x14ac:dyDescent="0.2">
      <c r="AJ12629" s="23"/>
      <c r="HH12629"/>
      <c r="IW12629" s="36"/>
      <c r="JI12629"/>
      <c r="JJ12629"/>
      <c r="KX12629" s="23"/>
      <c r="KY12629" s="23"/>
    </row>
    <row r="12630" spans="36:311" x14ac:dyDescent="0.2">
      <c r="AJ12630" s="23"/>
      <c r="HH12630"/>
      <c r="IW12630" s="36"/>
      <c r="JI12630"/>
      <c r="JJ12630"/>
      <c r="KX12630" s="23"/>
      <c r="KY12630" s="23"/>
    </row>
    <row r="12631" spans="36:311" x14ac:dyDescent="0.2">
      <c r="AJ12631" s="23"/>
      <c r="HH12631"/>
      <c r="IW12631" s="36"/>
      <c r="JI12631"/>
      <c r="JJ12631"/>
      <c r="KX12631" s="23"/>
      <c r="KY12631" s="23"/>
    </row>
    <row r="12632" spans="36:311" x14ac:dyDescent="0.2">
      <c r="AJ12632" s="23"/>
      <c r="HH12632"/>
      <c r="IW12632" s="36"/>
      <c r="JI12632"/>
      <c r="JJ12632"/>
      <c r="KX12632" s="23"/>
      <c r="KY12632" s="23"/>
    </row>
    <row r="12633" spans="36:311" x14ac:dyDescent="0.2">
      <c r="AJ12633" s="23"/>
      <c r="HH12633"/>
      <c r="IW12633" s="36"/>
      <c r="JI12633"/>
      <c r="JJ12633"/>
      <c r="KX12633" s="23"/>
      <c r="KY12633" s="23"/>
    </row>
    <row r="12634" spans="36:311" x14ac:dyDescent="0.2">
      <c r="AJ12634" s="23"/>
      <c r="HH12634"/>
      <c r="IW12634" s="36"/>
      <c r="JI12634"/>
      <c r="JJ12634"/>
      <c r="KX12634" s="23"/>
      <c r="KY12634" s="23"/>
    </row>
    <row r="12635" spans="36:311" x14ac:dyDescent="0.2">
      <c r="AJ12635" s="23"/>
      <c r="HH12635"/>
      <c r="IW12635" s="36"/>
      <c r="JI12635"/>
      <c r="JJ12635"/>
      <c r="KX12635" s="23"/>
      <c r="KY12635" s="23"/>
    </row>
    <row r="12636" spans="36:311" x14ac:dyDescent="0.2">
      <c r="AJ12636" s="23"/>
      <c r="HH12636"/>
      <c r="IW12636" s="36"/>
      <c r="JI12636"/>
      <c r="JJ12636"/>
      <c r="KX12636" s="23"/>
      <c r="KY12636" s="23"/>
    </row>
    <row r="12637" spans="36:311" x14ac:dyDescent="0.2">
      <c r="AJ12637" s="23"/>
      <c r="HH12637"/>
      <c r="IW12637" s="36"/>
      <c r="JI12637"/>
      <c r="JJ12637"/>
      <c r="KX12637" s="23"/>
      <c r="KY12637" s="23"/>
    </row>
    <row r="12638" spans="36:311" x14ac:dyDescent="0.2">
      <c r="AJ12638" s="23"/>
      <c r="HH12638"/>
      <c r="IW12638" s="36"/>
      <c r="JI12638"/>
      <c r="JJ12638"/>
      <c r="KX12638" s="23"/>
      <c r="KY12638" s="23"/>
    </row>
    <row r="12639" spans="36:311" x14ac:dyDescent="0.2">
      <c r="AJ12639" s="23"/>
      <c r="HH12639"/>
      <c r="IW12639" s="36"/>
      <c r="JI12639"/>
      <c r="JJ12639"/>
      <c r="KX12639" s="23"/>
      <c r="KY12639" s="23"/>
    </row>
    <row r="12640" spans="36:311" x14ac:dyDescent="0.2">
      <c r="AJ12640" s="23"/>
      <c r="HH12640"/>
      <c r="IW12640" s="36"/>
      <c r="JI12640"/>
      <c r="JJ12640"/>
      <c r="KX12640" s="23"/>
      <c r="KY12640" s="23"/>
    </row>
    <row r="12641" spans="36:311" x14ac:dyDescent="0.2">
      <c r="AJ12641" s="23"/>
      <c r="HH12641"/>
      <c r="IW12641" s="36"/>
      <c r="JI12641"/>
      <c r="JJ12641"/>
      <c r="KX12641" s="23"/>
      <c r="KY12641" s="23"/>
    </row>
    <row r="12642" spans="36:311" x14ac:dyDescent="0.2">
      <c r="AJ12642" s="23"/>
      <c r="HH12642"/>
      <c r="IW12642" s="36"/>
      <c r="JI12642"/>
      <c r="JJ12642"/>
      <c r="KX12642" s="23"/>
      <c r="KY12642" s="23"/>
    </row>
    <row r="12643" spans="36:311" x14ac:dyDescent="0.2">
      <c r="AJ12643" s="23"/>
      <c r="HH12643"/>
      <c r="IW12643" s="36"/>
      <c r="JI12643"/>
      <c r="JJ12643"/>
      <c r="KX12643" s="23"/>
      <c r="KY12643" s="23"/>
    </row>
    <row r="12644" spans="36:311" x14ac:dyDescent="0.2">
      <c r="AJ12644" s="23"/>
      <c r="HH12644"/>
      <c r="IW12644" s="36"/>
      <c r="JI12644"/>
      <c r="JJ12644"/>
      <c r="KX12644" s="23"/>
      <c r="KY12644" s="23"/>
    </row>
    <row r="12645" spans="36:311" x14ac:dyDescent="0.2">
      <c r="AJ12645" s="23"/>
      <c r="HH12645"/>
      <c r="IW12645" s="36"/>
      <c r="JI12645"/>
      <c r="JJ12645"/>
      <c r="KX12645" s="23"/>
      <c r="KY12645" s="23"/>
    </row>
    <row r="12646" spans="36:311" x14ac:dyDescent="0.2">
      <c r="AJ12646" s="23"/>
      <c r="HH12646"/>
      <c r="IW12646" s="36"/>
      <c r="JI12646"/>
      <c r="JJ12646"/>
      <c r="KX12646" s="23"/>
      <c r="KY12646" s="23"/>
    </row>
    <row r="12647" spans="36:311" x14ac:dyDescent="0.2">
      <c r="AJ12647" s="23"/>
      <c r="HH12647"/>
      <c r="IW12647" s="36"/>
      <c r="JI12647"/>
      <c r="JJ12647"/>
      <c r="KX12647" s="23"/>
      <c r="KY12647" s="23"/>
    </row>
    <row r="12648" spans="36:311" x14ac:dyDescent="0.2">
      <c r="AJ12648" s="23"/>
      <c r="HH12648"/>
      <c r="IW12648" s="36"/>
      <c r="JI12648"/>
      <c r="JJ12648"/>
      <c r="KX12648" s="23"/>
      <c r="KY12648" s="23"/>
    </row>
    <row r="12649" spans="36:311" x14ac:dyDescent="0.2">
      <c r="AJ12649" s="23"/>
      <c r="HH12649"/>
      <c r="IW12649" s="36"/>
      <c r="JI12649"/>
      <c r="JJ12649"/>
      <c r="KX12649" s="23"/>
      <c r="KY12649" s="23"/>
    </row>
    <row r="12650" spans="36:311" x14ac:dyDescent="0.2">
      <c r="AJ12650" s="23"/>
      <c r="HH12650"/>
      <c r="IW12650" s="36"/>
      <c r="JI12650"/>
      <c r="JJ12650"/>
      <c r="KX12650" s="23"/>
      <c r="KY12650" s="23"/>
    </row>
    <row r="12651" spans="36:311" x14ac:dyDescent="0.2">
      <c r="AJ12651" s="23"/>
      <c r="HH12651"/>
      <c r="IW12651" s="36"/>
      <c r="JI12651"/>
      <c r="JJ12651"/>
      <c r="KX12651" s="23"/>
      <c r="KY12651" s="23"/>
    </row>
    <row r="12652" spans="36:311" x14ac:dyDescent="0.2">
      <c r="AJ12652" s="23"/>
      <c r="HH12652"/>
      <c r="IW12652" s="36"/>
      <c r="JI12652"/>
      <c r="JJ12652"/>
      <c r="KX12652" s="23"/>
      <c r="KY12652" s="23"/>
    </row>
    <row r="12653" spans="36:311" x14ac:dyDescent="0.2">
      <c r="AJ12653" s="23"/>
      <c r="HH12653"/>
      <c r="IW12653" s="36"/>
      <c r="JI12653"/>
      <c r="JJ12653"/>
      <c r="KX12653" s="23"/>
      <c r="KY12653" s="23"/>
    </row>
    <row r="12654" spans="36:311" x14ac:dyDescent="0.2">
      <c r="AJ12654" s="23"/>
      <c r="HH12654"/>
      <c r="IW12654" s="36"/>
      <c r="JI12654"/>
      <c r="JJ12654"/>
      <c r="KX12654" s="23"/>
      <c r="KY12654" s="23"/>
    </row>
    <row r="12655" spans="36:311" x14ac:dyDescent="0.2">
      <c r="AJ12655" s="23"/>
      <c r="HH12655"/>
      <c r="IW12655" s="36"/>
      <c r="JI12655"/>
      <c r="JJ12655"/>
      <c r="KX12655" s="23"/>
      <c r="KY12655" s="23"/>
    </row>
    <row r="12656" spans="36:311" x14ac:dyDescent="0.2">
      <c r="AJ12656" s="23"/>
      <c r="HH12656"/>
      <c r="IW12656" s="36"/>
      <c r="JI12656"/>
      <c r="JJ12656"/>
      <c r="KX12656" s="23"/>
      <c r="KY12656" s="23"/>
    </row>
    <row r="12657" spans="36:311" x14ac:dyDescent="0.2">
      <c r="AJ12657" s="23"/>
      <c r="HH12657"/>
      <c r="IW12657" s="36"/>
      <c r="JI12657"/>
      <c r="JJ12657"/>
      <c r="KX12657" s="23"/>
      <c r="KY12657" s="23"/>
    </row>
    <row r="12658" spans="36:311" x14ac:dyDescent="0.2">
      <c r="AJ12658" s="23"/>
      <c r="HH12658"/>
      <c r="IW12658" s="36"/>
      <c r="JI12658"/>
      <c r="JJ12658"/>
      <c r="KX12658" s="23"/>
      <c r="KY12658" s="23"/>
    </row>
    <row r="12659" spans="36:311" x14ac:dyDescent="0.2">
      <c r="AJ12659" s="23"/>
      <c r="HH12659"/>
      <c r="IW12659" s="36"/>
      <c r="JI12659"/>
      <c r="JJ12659"/>
      <c r="KX12659" s="23"/>
      <c r="KY12659" s="23"/>
    </row>
    <row r="12660" spans="36:311" x14ac:dyDescent="0.2">
      <c r="AJ12660" s="23"/>
      <c r="HH12660"/>
      <c r="IW12660" s="36"/>
      <c r="JI12660"/>
      <c r="JJ12660"/>
      <c r="KX12660" s="23"/>
      <c r="KY12660" s="23"/>
    </row>
    <row r="12661" spans="36:311" x14ac:dyDescent="0.2">
      <c r="AJ12661" s="23"/>
      <c r="HH12661"/>
      <c r="IW12661" s="36"/>
      <c r="JI12661"/>
      <c r="JJ12661"/>
      <c r="KX12661" s="23"/>
      <c r="KY12661" s="23"/>
    </row>
    <row r="12662" spans="36:311" x14ac:dyDescent="0.2">
      <c r="AJ12662" s="23"/>
      <c r="HH12662"/>
      <c r="IW12662" s="36"/>
      <c r="JI12662"/>
      <c r="JJ12662"/>
      <c r="KX12662" s="23"/>
      <c r="KY12662" s="23"/>
    </row>
    <row r="12663" spans="36:311" x14ac:dyDescent="0.2">
      <c r="AJ12663" s="23"/>
      <c r="HH12663"/>
      <c r="IW12663" s="36"/>
      <c r="JI12663"/>
      <c r="JJ12663"/>
      <c r="KX12663" s="23"/>
      <c r="KY12663" s="23"/>
    </row>
    <row r="12664" spans="36:311" x14ac:dyDescent="0.2">
      <c r="AJ12664" s="23"/>
      <c r="HH12664"/>
      <c r="IW12664" s="36"/>
      <c r="JI12664"/>
      <c r="JJ12664"/>
      <c r="KX12664" s="23"/>
      <c r="KY12664" s="23"/>
    </row>
    <row r="12665" spans="36:311" x14ac:dyDescent="0.2">
      <c r="AJ12665" s="23"/>
      <c r="HH12665"/>
      <c r="IW12665" s="36"/>
      <c r="JI12665"/>
      <c r="JJ12665"/>
      <c r="KX12665" s="23"/>
      <c r="KY12665" s="23"/>
    </row>
    <row r="12666" spans="36:311" x14ac:dyDescent="0.2">
      <c r="AJ12666" s="23"/>
      <c r="HH12666"/>
      <c r="IW12666" s="36"/>
      <c r="JI12666"/>
      <c r="JJ12666"/>
      <c r="KX12666" s="23"/>
      <c r="KY12666" s="23"/>
    </row>
    <row r="12667" spans="36:311" x14ac:dyDescent="0.2">
      <c r="AJ12667" s="23"/>
      <c r="HH12667"/>
      <c r="IW12667" s="36"/>
      <c r="JI12667"/>
      <c r="JJ12667"/>
      <c r="KX12667" s="23"/>
      <c r="KY12667" s="23"/>
    </row>
    <row r="12668" spans="36:311" x14ac:dyDescent="0.2">
      <c r="AJ12668" s="23"/>
      <c r="HH12668"/>
      <c r="IW12668" s="36"/>
      <c r="JI12668"/>
      <c r="JJ12668"/>
      <c r="KX12668" s="23"/>
      <c r="KY12668" s="23"/>
    </row>
    <row r="12669" spans="36:311" x14ac:dyDescent="0.2">
      <c r="AJ12669" s="23"/>
      <c r="HH12669"/>
      <c r="IW12669" s="36"/>
      <c r="JI12669"/>
      <c r="JJ12669"/>
      <c r="KX12669" s="23"/>
      <c r="KY12669" s="23"/>
    </row>
    <row r="12670" spans="36:311" x14ac:dyDescent="0.2">
      <c r="AJ12670" s="23"/>
      <c r="HH12670"/>
      <c r="IW12670" s="36"/>
      <c r="JI12670"/>
      <c r="JJ12670"/>
      <c r="KX12670" s="23"/>
      <c r="KY12670" s="23"/>
    </row>
    <row r="12671" spans="36:311" x14ac:dyDescent="0.2">
      <c r="AJ12671" s="23"/>
      <c r="HH12671"/>
      <c r="IW12671" s="36"/>
      <c r="JI12671"/>
      <c r="JJ12671"/>
      <c r="KX12671" s="23"/>
      <c r="KY12671" s="23"/>
    </row>
    <row r="12672" spans="36:311" x14ac:dyDescent="0.2">
      <c r="AJ12672" s="23"/>
      <c r="HH12672"/>
      <c r="IW12672" s="36"/>
      <c r="JI12672"/>
      <c r="JJ12672"/>
      <c r="KX12672" s="23"/>
      <c r="KY12672" s="23"/>
    </row>
    <row r="12673" spans="36:311" x14ac:dyDescent="0.2">
      <c r="AJ12673" s="23"/>
      <c r="HH12673"/>
      <c r="IW12673" s="36"/>
      <c r="JI12673"/>
      <c r="JJ12673"/>
      <c r="KX12673" s="23"/>
      <c r="KY12673" s="23"/>
    </row>
    <row r="12674" spans="36:311" x14ac:dyDescent="0.2">
      <c r="AJ12674" s="23"/>
      <c r="HH12674"/>
      <c r="IW12674" s="36"/>
      <c r="JI12674"/>
      <c r="JJ12674"/>
      <c r="KX12674" s="23"/>
      <c r="KY12674" s="23"/>
    </row>
    <row r="12675" spans="36:311" x14ac:dyDescent="0.2">
      <c r="AJ12675" s="23"/>
      <c r="HH12675"/>
      <c r="IW12675" s="36"/>
      <c r="JI12675"/>
      <c r="JJ12675"/>
      <c r="KX12675" s="23"/>
      <c r="KY12675" s="23"/>
    </row>
    <row r="12676" spans="36:311" x14ac:dyDescent="0.2">
      <c r="AJ12676" s="23"/>
      <c r="HH12676"/>
      <c r="IW12676" s="36"/>
      <c r="JI12676"/>
      <c r="JJ12676"/>
      <c r="KX12676" s="23"/>
      <c r="KY12676" s="23"/>
    </row>
    <row r="12677" spans="36:311" x14ac:dyDescent="0.2">
      <c r="AJ12677" s="23"/>
      <c r="HH12677"/>
      <c r="IW12677" s="36"/>
      <c r="JI12677"/>
      <c r="JJ12677"/>
      <c r="KX12677" s="23"/>
      <c r="KY12677" s="23"/>
    </row>
    <row r="12678" spans="36:311" x14ac:dyDescent="0.2">
      <c r="AJ12678" s="23"/>
      <c r="HH12678"/>
      <c r="IW12678" s="36"/>
      <c r="JI12678"/>
      <c r="JJ12678"/>
      <c r="KX12678" s="23"/>
      <c r="KY12678" s="23"/>
    </row>
    <row r="12679" spans="36:311" x14ac:dyDescent="0.2">
      <c r="AJ12679" s="23"/>
      <c r="HH12679"/>
      <c r="IW12679" s="36"/>
      <c r="JI12679"/>
      <c r="JJ12679"/>
      <c r="KX12679" s="23"/>
      <c r="KY12679" s="23"/>
    </row>
    <row r="12680" spans="36:311" x14ac:dyDescent="0.2">
      <c r="AJ12680" s="23"/>
      <c r="HH12680"/>
      <c r="IW12680" s="36"/>
      <c r="JI12680"/>
      <c r="JJ12680"/>
      <c r="KX12680" s="23"/>
      <c r="KY12680" s="23"/>
    </row>
    <row r="12681" spans="36:311" x14ac:dyDescent="0.2">
      <c r="AJ12681" s="23"/>
      <c r="HH12681"/>
      <c r="IW12681" s="36"/>
      <c r="JI12681"/>
      <c r="JJ12681"/>
      <c r="KX12681" s="23"/>
      <c r="KY12681" s="23"/>
    </row>
    <row r="12682" spans="36:311" x14ac:dyDescent="0.2">
      <c r="AJ12682" s="23"/>
      <c r="HH12682"/>
      <c r="IW12682" s="36"/>
      <c r="JI12682"/>
      <c r="JJ12682"/>
      <c r="KX12682" s="23"/>
      <c r="KY12682" s="23"/>
    </row>
    <row r="12683" spans="36:311" x14ac:dyDescent="0.2">
      <c r="AJ12683" s="23"/>
      <c r="HH12683"/>
      <c r="IW12683" s="36"/>
      <c r="JI12683"/>
      <c r="JJ12683"/>
      <c r="KX12683" s="23"/>
      <c r="KY12683" s="23"/>
    </row>
    <row r="12684" spans="36:311" x14ac:dyDescent="0.2">
      <c r="AJ12684" s="23"/>
      <c r="HH12684"/>
      <c r="IW12684" s="36"/>
      <c r="JI12684"/>
      <c r="JJ12684"/>
      <c r="KX12684" s="23"/>
      <c r="KY12684" s="23"/>
    </row>
    <row r="12685" spans="36:311" x14ac:dyDescent="0.2">
      <c r="AJ12685" s="23"/>
      <c r="HH12685"/>
      <c r="IW12685" s="36"/>
      <c r="JI12685"/>
      <c r="JJ12685"/>
      <c r="KX12685" s="23"/>
      <c r="KY12685" s="23"/>
    </row>
    <row r="12686" spans="36:311" x14ac:dyDescent="0.2">
      <c r="AJ12686" s="23"/>
      <c r="HH12686"/>
      <c r="IW12686" s="36"/>
      <c r="JI12686"/>
      <c r="JJ12686"/>
      <c r="KX12686" s="23"/>
      <c r="KY12686" s="23"/>
    </row>
    <row r="12687" spans="36:311" x14ac:dyDescent="0.2">
      <c r="AJ12687" s="23"/>
      <c r="HH12687"/>
      <c r="IW12687" s="36"/>
      <c r="JI12687"/>
      <c r="JJ12687"/>
      <c r="KX12687" s="23"/>
      <c r="KY12687" s="23"/>
    </row>
    <row r="12688" spans="36:311" x14ac:dyDescent="0.2">
      <c r="AJ12688" s="23"/>
      <c r="HH12688"/>
      <c r="IW12688" s="36"/>
      <c r="JI12688"/>
      <c r="JJ12688"/>
      <c r="KX12688" s="23"/>
      <c r="KY12688" s="23"/>
    </row>
    <row r="12689" spans="36:311" x14ac:dyDescent="0.2">
      <c r="AJ12689" s="23"/>
      <c r="HH12689"/>
      <c r="IW12689" s="36"/>
      <c r="JI12689"/>
      <c r="JJ12689"/>
      <c r="KX12689" s="23"/>
      <c r="KY12689" s="23"/>
    </row>
    <row r="12690" spans="36:311" x14ac:dyDescent="0.2">
      <c r="AJ12690" s="23"/>
      <c r="HH12690"/>
      <c r="IW12690" s="36"/>
      <c r="JI12690"/>
      <c r="JJ12690"/>
      <c r="KX12690" s="23"/>
      <c r="KY12690" s="23"/>
    </row>
    <row r="12691" spans="36:311" x14ac:dyDescent="0.2">
      <c r="AJ12691" s="23"/>
      <c r="HH12691"/>
      <c r="IW12691" s="36"/>
      <c r="JI12691"/>
      <c r="JJ12691"/>
      <c r="KX12691" s="23"/>
      <c r="KY12691" s="23"/>
    </row>
    <row r="12692" spans="36:311" x14ac:dyDescent="0.2">
      <c r="AJ12692" s="23"/>
      <c r="HH12692"/>
      <c r="IW12692" s="36"/>
      <c r="JI12692"/>
      <c r="JJ12692"/>
      <c r="KX12692" s="23"/>
      <c r="KY12692" s="23"/>
    </row>
    <row r="12693" spans="36:311" x14ac:dyDescent="0.2">
      <c r="AJ12693" s="23"/>
      <c r="HH12693"/>
      <c r="IW12693" s="36"/>
      <c r="JI12693"/>
      <c r="JJ12693"/>
      <c r="KX12693" s="23"/>
      <c r="KY12693" s="23"/>
    </row>
    <row r="12694" spans="36:311" x14ac:dyDescent="0.2">
      <c r="AJ12694" s="23"/>
      <c r="HH12694"/>
      <c r="IW12694" s="36"/>
      <c r="JI12694"/>
      <c r="JJ12694"/>
      <c r="KX12694" s="23"/>
      <c r="KY12694" s="23"/>
    </row>
    <row r="12695" spans="36:311" x14ac:dyDescent="0.2">
      <c r="AJ12695" s="23"/>
      <c r="HH12695"/>
      <c r="IW12695" s="36"/>
      <c r="JI12695"/>
      <c r="JJ12695"/>
      <c r="KX12695" s="23"/>
      <c r="KY12695" s="23"/>
    </row>
    <row r="12696" spans="36:311" x14ac:dyDescent="0.2">
      <c r="AJ12696" s="23"/>
      <c r="HH12696"/>
      <c r="IW12696" s="36"/>
      <c r="JI12696"/>
      <c r="JJ12696"/>
      <c r="KX12696" s="23"/>
      <c r="KY12696" s="23"/>
    </row>
    <row r="12697" spans="36:311" x14ac:dyDescent="0.2">
      <c r="AJ12697" s="23"/>
      <c r="HH12697"/>
      <c r="IW12697" s="36"/>
      <c r="JI12697"/>
      <c r="JJ12697"/>
      <c r="KX12697" s="23"/>
      <c r="KY12697" s="23"/>
    </row>
    <row r="12698" spans="36:311" x14ac:dyDescent="0.2">
      <c r="AJ12698" s="23"/>
      <c r="HH12698"/>
      <c r="IW12698" s="36"/>
      <c r="JI12698"/>
      <c r="JJ12698"/>
      <c r="KX12698" s="23"/>
      <c r="KY12698" s="23"/>
    </row>
    <row r="12699" spans="36:311" x14ac:dyDescent="0.2">
      <c r="AJ12699" s="23"/>
      <c r="HH12699"/>
      <c r="IW12699" s="36"/>
      <c r="JI12699"/>
      <c r="JJ12699"/>
      <c r="KX12699" s="23"/>
      <c r="KY12699" s="23"/>
    </row>
    <row r="12700" spans="36:311" x14ac:dyDescent="0.2">
      <c r="AJ12700" s="23"/>
      <c r="HH12700"/>
      <c r="IW12700" s="36"/>
      <c r="JI12700"/>
      <c r="JJ12700"/>
      <c r="KX12700" s="23"/>
      <c r="KY12700" s="23"/>
    </row>
    <row r="12701" spans="36:311" x14ac:dyDescent="0.2">
      <c r="AJ12701" s="23"/>
      <c r="HH12701"/>
      <c r="IW12701" s="36"/>
      <c r="JI12701"/>
      <c r="JJ12701"/>
      <c r="KX12701" s="23"/>
      <c r="KY12701" s="23"/>
    </row>
    <row r="12702" spans="36:311" x14ac:dyDescent="0.2">
      <c r="AJ12702" s="23"/>
      <c r="HH12702"/>
      <c r="IW12702" s="36"/>
      <c r="JI12702"/>
      <c r="JJ12702"/>
      <c r="KX12702" s="23"/>
      <c r="KY12702" s="23"/>
    </row>
    <row r="12703" spans="36:311" x14ac:dyDescent="0.2">
      <c r="AJ12703" s="23"/>
      <c r="HH12703"/>
      <c r="IW12703" s="36"/>
      <c r="JI12703"/>
      <c r="JJ12703"/>
      <c r="KX12703" s="23"/>
      <c r="KY12703" s="23"/>
    </row>
    <row r="12704" spans="36:311" x14ac:dyDescent="0.2">
      <c r="AJ12704" s="23"/>
      <c r="HH12704"/>
      <c r="IW12704" s="36"/>
      <c r="JI12704"/>
      <c r="JJ12704"/>
      <c r="KX12704" s="23"/>
      <c r="KY12704" s="23"/>
    </row>
    <row r="12705" spans="36:311" x14ac:dyDescent="0.2">
      <c r="AJ12705" s="23"/>
      <c r="HH12705"/>
      <c r="IW12705" s="36"/>
      <c r="JI12705"/>
      <c r="JJ12705"/>
      <c r="KX12705" s="23"/>
      <c r="KY12705" s="23"/>
    </row>
    <row r="12706" spans="36:311" x14ac:dyDescent="0.2">
      <c r="AJ12706" s="23"/>
      <c r="HH12706"/>
      <c r="IW12706" s="36"/>
      <c r="JI12706"/>
      <c r="JJ12706"/>
      <c r="KX12706" s="23"/>
      <c r="KY12706" s="23"/>
    </row>
    <row r="12707" spans="36:311" x14ac:dyDescent="0.2">
      <c r="AJ12707" s="23"/>
      <c r="HH12707"/>
      <c r="IW12707" s="36"/>
      <c r="JI12707"/>
      <c r="JJ12707"/>
      <c r="KX12707" s="23"/>
      <c r="KY12707" s="23"/>
    </row>
    <row r="12708" spans="36:311" x14ac:dyDescent="0.2">
      <c r="AJ12708" s="23"/>
      <c r="HH12708"/>
      <c r="IW12708" s="36"/>
      <c r="JI12708"/>
      <c r="JJ12708"/>
      <c r="KX12708" s="23"/>
      <c r="KY12708" s="23"/>
    </row>
    <row r="12709" spans="36:311" x14ac:dyDescent="0.2">
      <c r="AJ12709" s="23"/>
      <c r="HH12709"/>
      <c r="IW12709" s="36"/>
      <c r="JI12709"/>
      <c r="JJ12709"/>
      <c r="KX12709" s="23"/>
      <c r="KY12709" s="23"/>
    </row>
    <row r="12710" spans="36:311" x14ac:dyDescent="0.2">
      <c r="AJ12710" s="23"/>
      <c r="HH12710"/>
      <c r="IW12710" s="36"/>
      <c r="JI12710"/>
      <c r="JJ12710"/>
      <c r="KX12710" s="23"/>
      <c r="KY12710" s="23"/>
    </row>
    <row r="12711" spans="36:311" x14ac:dyDescent="0.2">
      <c r="AJ12711" s="23"/>
      <c r="HH12711"/>
      <c r="IW12711" s="36"/>
      <c r="JI12711"/>
      <c r="JJ12711"/>
      <c r="KX12711" s="23"/>
      <c r="KY12711" s="23"/>
    </row>
    <row r="12712" spans="36:311" x14ac:dyDescent="0.2">
      <c r="AJ12712" s="23"/>
      <c r="HH12712"/>
      <c r="IW12712" s="36"/>
      <c r="JI12712"/>
      <c r="JJ12712"/>
      <c r="KX12712" s="23"/>
      <c r="KY12712" s="23"/>
    </row>
    <row r="12713" spans="36:311" x14ac:dyDescent="0.2">
      <c r="AJ12713" s="23"/>
      <c r="HH12713"/>
      <c r="IW12713" s="36"/>
      <c r="JI12713"/>
      <c r="JJ12713"/>
      <c r="KX12713" s="23"/>
      <c r="KY12713" s="23"/>
    </row>
    <row r="12714" spans="36:311" x14ac:dyDescent="0.2">
      <c r="AJ12714" s="23"/>
      <c r="HH12714"/>
      <c r="IW12714" s="36"/>
      <c r="JI12714"/>
      <c r="JJ12714"/>
      <c r="KX12714" s="23"/>
      <c r="KY12714" s="23"/>
    </row>
    <row r="12715" spans="36:311" x14ac:dyDescent="0.2">
      <c r="AJ12715" s="23"/>
      <c r="HH12715"/>
      <c r="IW12715" s="36"/>
      <c r="JI12715"/>
      <c r="JJ12715"/>
      <c r="KX12715" s="23"/>
      <c r="KY12715" s="23"/>
    </row>
    <row r="12716" spans="36:311" x14ac:dyDescent="0.2">
      <c r="AJ12716" s="23"/>
      <c r="HH12716"/>
      <c r="IW12716" s="36"/>
      <c r="JI12716"/>
      <c r="JJ12716"/>
      <c r="KX12716" s="23"/>
      <c r="KY12716" s="23"/>
    </row>
    <row r="12717" spans="36:311" x14ac:dyDescent="0.2">
      <c r="AJ12717" s="23"/>
      <c r="HH12717"/>
      <c r="IW12717" s="36"/>
      <c r="JI12717"/>
      <c r="JJ12717"/>
      <c r="KX12717" s="23"/>
      <c r="KY12717" s="23"/>
    </row>
    <row r="12718" spans="36:311" x14ac:dyDescent="0.2">
      <c r="AJ12718" s="23"/>
      <c r="HH12718"/>
      <c r="IW12718" s="36"/>
      <c r="JI12718"/>
      <c r="JJ12718"/>
      <c r="KX12718" s="23"/>
      <c r="KY12718" s="23"/>
    </row>
    <row r="12719" spans="36:311" x14ac:dyDescent="0.2">
      <c r="AJ12719" s="23"/>
      <c r="HH12719"/>
      <c r="IW12719" s="36"/>
      <c r="JI12719"/>
      <c r="JJ12719"/>
      <c r="KX12719" s="23"/>
      <c r="KY12719" s="23"/>
    </row>
    <row r="12720" spans="36:311" x14ac:dyDescent="0.2">
      <c r="AJ12720" s="23"/>
      <c r="HH12720"/>
      <c r="IW12720" s="36"/>
      <c r="JI12720"/>
      <c r="JJ12720"/>
      <c r="KX12720" s="23"/>
      <c r="KY12720" s="23"/>
    </row>
    <row r="12721" spans="36:311" x14ac:dyDescent="0.2">
      <c r="AJ12721" s="23"/>
      <c r="HH12721"/>
      <c r="IW12721" s="36"/>
      <c r="JI12721"/>
      <c r="JJ12721"/>
      <c r="KX12721" s="23"/>
      <c r="KY12721" s="23"/>
    </row>
    <row r="12722" spans="36:311" x14ac:dyDescent="0.2">
      <c r="AJ12722" s="23"/>
      <c r="HH12722"/>
      <c r="IW12722" s="36"/>
      <c r="JI12722"/>
      <c r="JJ12722"/>
      <c r="KX12722" s="23"/>
      <c r="KY12722" s="23"/>
    </row>
    <row r="12723" spans="36:311" x14ac:dyDescent="0.2">
      <c r="AJ12723" s="23"/>
      <c r="HH12723"/>
      <c r="IW12723" s="36"/>
      <c r="JI12723"/>
      <c r="JJ12723"/>
      <c r="KX12723" s="23"/>
      <c r="KY12723" s="23"/>
    </row>
    <row r="12724" spans="36:311" x14ac:dyDescent="0.2">
      <c r="AJ12724" s="23"/>
      <c r="HH12724"/>
      <c r="IW12724" s="36"/>
      <c r="JI12724"/>
      <c r="JJ12724"/>
      <c r="KX12724" s="23"/>
      <c r="KY12724" s="23"/>
    </row>
    <row r="12725" spans="36:311" x14ac:dyDescent="0.2">
      <c r="AJ12725" s="23"/>
      <c r="HH12725"/>
      <c r="IW12725" s="36"/>
      <c r="JI12725"/>
      <c r="JJ12725"/>
      <c r="KX12725" s="23"/>
      <c r="KY12725" s="23"/>
    </row>
    <row r="12726" spans="36:311" x14ac:dyDescent="0.2">
      <c r="AJ12726" s="23"/>
      <c r="HH12726"/>
      <c r="IW12726" s="36"/>
      <c r="JI12726"/>
      <c r="JJ12726"/>
      <c r="KX12726" s="23"/>
      <c r="KY12726" s="23"/>
    </row>
    <row r="12727" spans="36:311" x14ac:dyDescent="0.2">
      <c r="AJ12727" s="23"/>
      <c r="HH12727"/>
      <c r="IW12727" s="36"/>
      <c r="JI12727"/>
      <c r="JJ12727"/>
      <c r="KX12727" s="23"/>
      <c r="KY12727" s="23"/>
    </row>
    <row r="12728" spans="36:311" x14ac:dyDescent="0.2">
      <c r="AJ12728" s="23"/>
      <c r="HH12728"/>
      <c r="IW12728" s="36"/>
      <c r="JI12728"/>
      <c r="JJ12728"/>
      <c r="KX12728" s="23"/>
      <c r="KY12728" s="23"/>
    </row>
    <row r="12729" spans="36:311" x14ac:dyDescent="0.2">
      <c r="AJ12729" s="23"/>
      <c r="HH12729"/>
      <c r="IW12729" s="36"/>
      <c r="JI12729"/>
      <c r="JJ12729"/>
      <c r="KX12729" s="23"/>
      <c r="KY12729" s="23"/>
    </row>
    <row r="12730" spans="36:311" x14ac:dyDescent="0.2">
      <c r="AJ12730" s="23"/>
      <c r="HH12730"/>
      <c r="IW12730" s="36"/>
      <c r="JI12730"/>
      <c r="JJ12730"/>
      <c r="KX12730" s="23"/>
      <c r="KY12730" s="23"/>
    </row>
    <row r="12731" spans="36:311" x14ac:dyDescent="0.2">
      <c r="AJ12731" s="23"/>
      <c r="HH12731"/>
      <c r="IW12731" s="36"/>
      <c r="JI12731"/>
      <c r="JJ12731"/>
      <c r="KX12731" s="23"/>
      <c r="KY12731" s="23"/>
    </row>
    <row r="12732" spans="36:311" x14ac:dyDescent="0.2">
      <c r="AJ12732" s="23"/>
      <c r="HH12732"/>
      <c r="IW12732" s="36"/>
      <c r="JI12732"/>
      <c r="JJ12732"/>
      <c r="KX12732" s="23"/>
      <c r="KY12732" s="23"/>
    </row>
    <row r="12733" spans="36:311" x14ac:dyDescent="0.2">
      <c r="AJ12733" s="23"/>
      <c r="HH12733"/>
      <c r="IW12733" s="36"/>
      <c r="JI12733"/>
      <c r="JJ12733"/>
      <c r="KX12733" s="23"/>
      <c r="KY12733" s="23"/>
    </row>
    <row r="12734" spans="36:311" x14ac:dyDescent="0.2">
      <c r="AJ12734" s="23"/>
      <c r="HH12734"/>
      <c r="IW12734" s="36"/>
      <c r="JI12734"/>
      <c r="JJ12734"/>
      <c r="KX12734" s="23"/>
      <c r="KY12734" s="23"/>
    </row>
    <row r="12735" spans="36:311" x14ac:dyDescent="0.2">
      <c r="AJ12735" s="23"/>
      <c r="HH12735"/>
      <c r="IW12735" s="36"/>
      <c r="JI12735"/>
      <c r="JJ12735"/>
      <c r="KX12735" s="23"/>
      <c r="KY12735" s="23"/>
    </row>
    <row r="12736" spans="36:311" x14ac:dyDescent="0.2">
      <c r="AJ12736" s="23"/>
      <c r="HH12736"/>
      <c r="IW12736" s="36"/>
      <c r="JI12736"/>
      <c r="JJ12736"/>
      <c r="KX12736" s="23"/>
      <c r="KY12736" s="23"/>
    </row>
    <row r="12737" spans="36:311" x14ac:dyDescent="0.2">
      <c r="AJ12737" s="23"/>
      <c r="HH12737"/>
      <c r="IW12737" s="36"/>
      <c r="JI12737"/>
      <c r="JJ12737"/>
      <c r="KX12737" s="23"/>
      <c r="KY12737" s="23"/>
    </row>
    <row r="12738" spans="36:311" x14ac:dyDescent="0.2">
      <c r="AJ12738" s="23"/>
      <c r="HH12738"/>
      <c r="IW12738" s="36"/>
      <c r="JI12738"/>
      <c r="JJ12738"/>
      <c r="KX12738" s="23"/>
      <c r="KY12738" s="23"/>
    </row>
    <row r="12739" spans="36:311" x14ac:dyDescent="0.2">
      <c r="AJ12739" s="23"/>
      <c r="HH12739"/>
      <c r="IW12739" s="36"/>
      <c r="JI12739"/>
      <c r="JJ12739"/>
      <c r="KX12739" s="23"/>
      <c r="KY12739" s="23"/>
    </row>
    <row r="12740" spans="36:311" x14ac:dyDescent="0.2">
      <c r="AJ12740" s="23"/>
      <c r="HH12740"/>
      <c r="IW12740" s="36"/>
      <c r="JI12740"/>
      <c r="JJ12740"/>
      <c r="KX12740" s="23"/>
      <c r="KY12740" s="23"/>
    </row>
    <row r="12741" spans="36:311" x14ac:dyDescent="0.2">
      <c r="AJ12741" s="23"/>
      <c r="HH12741"/>
      <c r="IW12741" s="36"/>
      <c r="JI12741"/>
      <c r="JJ12741"/>
      <c r="KX12741" s="23"/>
      <c r="KY12741" s="23"/>
    </row>
    <row r="12742" spans="36:311" x14ac:dyDescent="0.2">
      <c r="AJ12742" s="23"/>
      <c r="HH12742"/>
      <c r="IW12742" s="36"/>
      <c r="JI12742"/>
      <c r="JJ12742"/>
      <c r="KX12742" s="23"/>
      <c r="KY12742" s="23"/>
    </row>
    <row r="12743" spans="36:311" x14ac:dyDescent="0.2">
      <c r="AJ12743" s="23"/>
      <c r="HH12743"/>
      <c r="IW12743" s="36"/>
      <c r="JI12743"/>
      <c r="JJ12743"/>
      <c r="KX12743" s="23"/>
      <c r="KY12743" s="23"/>
    </row>
    <row r="12744" spans="36:311" x14ac:dyDescent="0.2">
      <c r="AJ12744" s="23"/>
      <c r="HH12744"/>
      <c r="IW12744" s="36"/>
      <c r="JI12744"/>
      <c r="JJ12744"/>
      <c r="KX12744" s="23"/>
      <c r="KY12744" s="23"/>
    </row>
    <row r="12745" spans="36:311" x14ac:dyDescent="0.2">
      <c r="AJ12745" s="23"/>
      <c r="HH12745"/>
      <c r="IW12745" s="36"/>
      <c r="JI12745"/>
      <c r="JJ12745"/>
      <c r="KX12745" s="23"/>
      <c r="KY12745" s="23"/>
    </row>
    <row r="12746" spans="36:311" x14ac:dyDescent="0.2">
      <c r="AJ12746" s="23"/>
      <c r="HH12746"/>
      <c r="IW12746" s="36"/>
      <c r="JI12746"/>
      <c r="JJ12746"/>
      <c r="KX12746" s="23"/>
      <c r="KY12746" s="23"/>
    </row>
    <row r="12747" spans="36:311" x14ac:dyDescent="0.2">
      <c r="AJ12747" s="23"/>
      <c r="HH12747"/>
      <c r="IW12747" s="36"/>
      <c r="JI12747"/>
      <c r="JJ12747"/>
      <c r="KX12747" s="23"/>
      <c r="KY12747" s="23"/>
    </row>
    <row r="12748" spans="36:311" x14ac:dyDescent="0.2">
      <c r="AJ12748" s="23"/>
      <c r="HH12748"/>
      <c r="IW12748" s="36"/>
      <c r="JI12748"/>
      <c r="JJ12748"/>
      <c r="KX12748" s="23"/>
      <c r="KY12748" s="23"/>
    </row>
    <row r="12749" spans="36:311" x14ac:dyDescent="0.2">
      <c r="AJ12749" s="23"/>
      <c r="HH12749"/>
      <c r="IW12749" s="36"/>
      <c r="JI12749"/>
      <c r="JJ12749"/>
      <c r="KX12749" s="23"/>
      <c r="KY12749" s="23"/>
    </row>
    <row r="12750" spans="36:311" x14ac:dyDescent="0.2">
      <c r="AJ12750" s="23"/>
      <c r="HH12750"/>
      <c r="IW12750" s="36"/>
      <c r="JI12750"/>
      <c r="JJ12750"/>
      <c r="KX12750" s="23"/>
      <c r="KY12750" s="23"/>
    </row>
    <row r="12751" spans="36:311" x14ac:dyDescent="0.2">
      <c r="AJ12751" s="23"/>
      <c r="HH12751"/>
      <c r="IW12751" s="36"/>
      <c r="JI12751"/>
      <c r="JJ12751"/>
      <c r="KX12751" s="23"/>
      <c r="KY12751" s="23"/>
    </row>
    <row r="12752" spans="36:311" x14ac:dyDescent="0.2">
      <c r="AJ12752" s="23"/>
      <c r="HH12752"/>
      <c r="IW12752" s="36"/>
      <c r="JI12752"/>
      <c r="JJ12752"/>
      <c r="KX12752" s="23"/>
      <c r="KY12752" s="23"/>
    </row>
    <row r="12753" spans="36:311" x14ac:dyDescent="0.2">
      <c r="AJ12753" s="23"/>
      <c r="HH12753"/>
      <c r="IW12753" s="36"/>
      <c r="JI12753"/>
      <c r="JJ12753"/>
      <c r="KX12753" s="23"/>
      <c r="KY12753" s="23"/>
    </row>
    <row r="12754" spans="36:311" x14ac:dyDescent="0.2">
      <c r="AJ12754" s="23"/>
      <c r="HH12754"/>
      <c r="IW12754" s="36"/>
      <c r="JI12754"/>
      <c r="JJ12754"/>
      <c r="KX12754" s="23"/>
      <c r="KY12754" s="23"/>
    </row>
    <row r="12755" spans="36:311" x14ac:dyDescent="0.2">
      <c r="AJ12755" s="23"/>
      <c r="HH12755"/>
      <c r="IW12755" s="36"/>
      <c r="JI12755"/>
      <c r="JJ12755"/>
      <c r="KX12755" s="23"/>
      <c r="KY12755" s="23"/>
    </row>
    <row r="12756" spans="36:311" x14ac:dyDescent="0.2">
      <c r="AJ12756" s="23"/>
      <c r="HH12756"/>
      <c r="IW12756" s="36"/>
      <c r="JI12756"/>
      <c r="JJ12756"/>
      <c r="KX12756" s="23"/>
      <c r="KY12756" s="23"/>
    </row>
    <row r="12757" spans="36:311" x14ac:dyDescent="0.2">
      <c r="AJ12757" s="23"/>
      <c r="HH12757"/>
      <c r="IW12757" s="36"/>
      <c r="JI12757"/>
      <c r="JJ12757"/>
      <c r="KX12757" s="23"/>
      <c r="KY12757" s="23"/>
    </row>
    <row r="12758" spans="36:311" x14ac:dyDescent="0.2">
      <c r="AJ12758" s="23"/>
      <c r="HH12758"/>
      <c r="IW12758" s="36"/>
      <c r="JI12758"/>
      <c r="JJ12758"/>
      <c r="KX12758" s="23"/>
      <c r="KY12758" s="23"/>
    </row>
    <row r="12759" spans="36:311" x14ac:dyDescent="0.2">
      <c r="AJ12759" s="23"/>
      <c r="HH12759"/>
      <c r="IW12759" s="36"/>
      <c r="JI12759"/>
      <c r="JJ12759"/>
      <c r="KX12759" s="23"/>
      <c r="KY12759" s="23"/>
    </row>
    <row r="12760" spans="36:311" x14ac:dyDescent="0.2">
      <c r="AJ12760" s="23"/>
      <c r="HH12760"/>
      <c r="IW12760" s="36"/>
      <c r="JI12760"/>
      <c r="JJ12760"/>
      <c r="KX12760" s="23"/>
      <c r="KY12760" s="23"/>
    </row>
    <row r="12761" spans="36:311" x14ac:dyDescent="0.2">
      <c r="AJ12761" s="23"/>
      <c r="HH12761"/>
      <c r="IW12761" s="36"/>
      <c r="JI12761"/>
      <c r="JJ12761"/>
      <c r="KX12761" s="23"/>
      <c r="KY12761" s="23"/>
    </row>
    <row r="12762" spans="36:311" x14ac:dyDescent="0.2">
      <c r="AJ12762" s="23"/>
      <c r="HH12762"/>
      <c r="IW12762" s="36"/>
      <c r="JI12762"/>
      <c r="JJ12762"/>
      <c r="KX12762" s="23"/>
      <c r="KY12762" s="23"/>
    </row>
    <row r="12763" spans="36:311" x14ac:dyDescent="0.2">
      <c r="AJ12763" s="23"/>
      <c r="HH12763"/>
      <c r="IW12763" s="36"/>
      <c r="JI12763"/>
      <c r="JJ12763"/>
      <c r="KX12763" s="23"/>
      <c r="KY12763" s="23"/>
    </row>
    <row r="12764" spans="36:311" x14ac:dyDescent="0.2">
      <c r="AJ12764" s="23"/>
      <c r="HH12764"/>
      <c r="IW12764" s="36"/>
      <c r="JI12764"/>
      <c r="JJ12764"/>
      <c r="KX12764" s="23"/>
      <c r="KY12764" s="23"/>
    </row>
    <row r="12765" spans="36:311" x14ac:dyDescent="0.2">
      <c r="AJ12765" s="23"/>
      <c r="HH12765"/>
      <c r="IW12765" s="36"/>
      <c r="JI12765"/>
      <c r="JJ12765"/>
      <c r="KX12765" s="23"/>
      <c r="KY12765" s="23"/>
    </row>
    <row r="12766" spans="36:311" x14ac:dyDescent="0.2">
      <c r="AJ12766" s="23"/>
      <c r="HH12766"/>
      <c r="IW12766" s="36"/>
      <c r="JI12766"/>
      <c r="JJ12766"/>
      <c r="KX12766" s="23"/>
      <c r="KY12766" s="23"/>
    </row>
    <row r="12767" spans="36:311" x14ac:dyDescent="0.2">
      <c r="AJ12767" s="23"/>
      <c r="HH12767"/>
      <c r="IW12767" s="36"/>
      <c r="JI12767"/>
      <c r="JJ12767"/>
      <c r="KX12767" s="23"/>
      <c r="KY12767" s="23"/>
    </row>
    <row r="12768" spans="36:311" x14ac:dyDescent="0.2">
      <c r="AJ12768" s="23"/>
      <c r="HH12768"/>
      <c r="IW12768" s="36"/>
      <c r="JI12768"/>
      <c r="JJ12768"/>
      <c r="KX12768" s="23"/>
      <c r="KY12768" s="23"/>
    </row>
    <row r="12769" spans="36:311" x14ac:dyDescent="0.2">
      <c r="AJ12769" s="23"/>
      <c r="HH12769"/>
      <c r="IW12769" s="36"/>
      <c r="JI12769"/>
      <c r="JJ12769"/>
      <c r="KX12769" s="23"/>
      <c r="KY12769" s="23"/>
    </row>
    <row r="12770" spans="36:311" x14ac:dyDescent="0.2">
      <c r="AJ12770" s="23"/>
      <c r="HH12770"/>
      <c r="IW12770" s="36"/>
      <c r="JI12770"/>
      <c r="JJ12770"/>
      <c r="KX12770" s="23"/>
      <c r="KY12770" s="23"/>
    </row>
    <row r="12771" spans="36:311" x14ac:dyDescent="0.2">
      <c r="AJ12771" s="23"/>
      <c r="HH12771"/>
      <c r="IW12771" s="36"/>
      <c r="JI12771"/>
      <c r="JJ12771"/>
      <c r="KX12771" s="23"/>
      <c r="KY12771" s="23"/>
    </row>
    <row r="12772" spans="36:311" x14ac:dyDescent="0.2">
      <c r="AJ12772" s="23"/>
      <c r="HH12772"/>
      <c r="IW12772" s="36"/>
      <c r="JI12772"/>
      <c r="JJ12772"/>
      <c r="KX12772" s="23"/>
      <c r="KY12772" s="23"/>
    </row>
    <row r="12773" spans="36:311" x14ac:dyDescent="0.2">
      <c r="AJ12773" s="23"/>
      <c r="HH12773"/>
      <c r="IW12773" s="36"/>
      <c r="JI12773"/>
      <c r="JJ12773"/>
      <c r="KX12773" s="23"/>
      <c r="KY12773" s="23"/>
    </row>
    <row r="12774" spans="36:311" x14ac:dyDescent="0.2">
      <c r="AJ12774" s="23"/>
      <c r="HH12774"/>
      <c r="IW12774" s="36"/>
      <c r="JI12774"/>
      <c r="JJ12774"/>
      <c r="KX12774" s="23"/>
      <c r="KY12774" s="23"/>
    </row>
    <row r="12775" spans="36:311" x14ac:dyDescent="0.2">
      <c r="AJ12775" s="23"/>
      <c r="HH12775"/>
      <c r="IW12775" s="36"/>
      <c r="JI12775"/>
      <c r="JJ12775"/>
      <c r="KX12775" s="23"/>
      <c r="KY12775" s="23"/>
    </row>
    <row r="12776" spans="36:311" x14ac:dyDescent="0.2">
      <c r="AJ12776" s="23"/>
      <c r="HH12776"/>
      <c r="IW12776" s="36"/>
      <c r="JI12776"/>
      <c r="JJ12776"/>
      <c r="KX12776" s="23"/>
      <c r="KY12776" s="23"/>
    </row>
    <row r="12777" spans="36:311" x14ac:dyDescent="0.2">
      <c r="AJ12777" s="23"/>
      <c r="HH12777"/>
      <c r="IW12777" s="36"/>
      <c r="JI12777"/>
      <c r="JJ12777"/>
      <c r="KX12777" s="23"/>
      <c r="KY12777" s="23"/>
    </row>
    <row r="12778" spans="36:311" x14ac:dyDescent="0.2">
      <c r="AJ12778" s="23"/>
      <c r="HH12778"/>
      <c r="IW12778" s="36"/>
      <c r="JI12778"/>
      <c r="JJ12778"/>
      <c r="KX12778" s="23"/>
      <c r="KY12778" s="23"/>
    </row>
    <row r="12779" spans="36:311" x14ac:dyDescent="0.2">
      <c r="AJ12779" s="23"/>
      <c r="HH12779"/>
      <c r="IW12779" s="36"/>
      <c r="JI12779"/>
      <c r="JJ12779"/>
      <c r="KX12779" s="23"/>
      <c r="KY12779" s="23"/>
    </row>
    <row r="12780" spans="36:311" x14ac:dyDescent="0.2">
      <c r="AJ12780" s="23"/>
      <c r="HH12780"/>
      <c r="IW12780" s="36"/>
      <c r="JI12780"/>
      <c r="JJ12780"/>
      <c r="KX12780" s="23"/>
      <c r="KY12780" s="23"/>
    </row>
    <row r="12781" spans="36:311" x14ac:dyDescent="0.2">
      <c r="AJ12781" s="23"/>
      <c r="HH12781"/>
      <c r="IW12781" s="36"/>
      <c r="JI12781"/>
      <c r="JJ12781"/>
      <c r="KX12781" s="23"/>
      <c r="KY12781" s="23"/>
    </row>
    <row r="12782" spans="36:311" x14ac:dyDescent="0.2">
      <c r="AJ12782" s="23"/>
      <c r="HH12782"/>
      <c r="IW12782" s="36"/>
      <c r="JI12782"/>
      <c r="JJ12782"/>
      <c r="KX12782" s="23"/>
      <c r="KY12782" s="23"/>
    </row>
    <row r="12783" spans="36:311" x14ac:dyDescent="0.2">
      <c r="AJ12783" s="23"/>
      <c r="HH12783"/>
      <c r="IW12783" s="36"/>
      <c r="JI12783"/>
      <c r="JJ12783"/>
      <c r="KX12783" s="23"/>
      <c r="KY12783" s="23"/>
    </row>
    <row r="12784" spans="36:311" x14ac:dyDescent="0.2">
      <c r="AJ12784" s="23"/>
      <c r="HH12784"/>
      <c r="IW12784" s="36"/>
      <c r="JI12784"/>
      <c r="JJ12784"/>
      <c r="KX12784" s="23"/>
      <c r="KY12784" s="23"/>
    </row>
    <row r="12785" spans="36:311" x14ac:dyDescent="0.2">
      <c r="AJ12785" s="23"/>
      <c r="HH12785"/>
      <c r="IW12785" s="36"/>
      <c r="JI12785"/>
      <c r="JJ12785"/>
      <c r="KX12785" s="23"/>
      <c r="KY12785" s="23"/>
    </row>
    <row r="12786" spans="36:311" x14ac:dyDescent="0.2">
      <c r="AJ12786" s="23"/>
      <c r="HH12786"/>
      <c r="IW12786" s="36"/>
      <c r="JI12786"/>
      <c r="JJ12786"/>
      <c r="KX12786" s="23"/>
      <c r="KY12786" s="23"/>
    </row>
    <row r="12787" spans="36:311" x14ac:dyDescent="0.2">
      <c r="AJ12787" s="23"/>
      <c r="HH12787"/>
      <c r="IW12787" s="36"/>
      <c r="JI12787"/>
      <c r="JJ12787"/>
      <c r="KX12787" s="23"/>
      <c r="KY12787" s="23"/>
    </row>
    <row r="12788" spans="36:311" x14ac:dyDescent="0.2">
      <c r="AJ12788" s="23"/>
      <c r="HH12788"/>
      <c r="IW12788" s="36"/>
      <c r="JI12788"/>
      <c r="JJ12788"/>
      <c r="KX12788" s="23"/>
      <c r="KY12788" s="23"/>
    </row>
    <row r="12789" spans="36:311" x14ac:dyDescent="0.2">
      <c r="AJ12789" s="23"/>
      <c r="HH12789"/>
      <c r="IW12789" s="36"/>
      <c r="JI12789"/>
      <c r="JJ12789"/>
      <c r="KX12789" s="23"/>
      <c r="KY12789" s="23"/>
    </row>
    <row r="12790" spans="36:311" x14ac:dyDescent="0.2">
      <c r="AJ12790" s="23"/>
      <c r="HH12790"/>
      <c r="IW12790" s="36"/>
      <c r="JI12790"/>
      <c r="JJ12790"/>
      <c r="KX12790" s="23"/>
      <c r="KY12790" s="23"/>
    </row>
    <row r="12791" spans="36:311" x14ac:dyDescent="0.2">
      <c r="AJ12791" s="23"/>
      <c r="HH12791"/>
      <c r="IW12791" s="36"/>
      <c r="JI12791"/>
      <c r="JJ12791"/>
      <c r="KX12791" s="23"/>
      <c r="KY12791" s="23"/>
    </row>
    <row r="12792" spans="36:311" x14ac:dyDescent="0.2">
      <c r="AJ12792" s="23"/>
      <c r="HH12792"/>
      <c r="IW12792" s="36"/>
      <c r="JI12792"/>
      <c r="JJ12792"/>
      <c r="KX12792" s="23"/>
      <c r="KY12792" s="23"/>
    </row>
    <row r="12793" spans="36:311" x14ac:dyDescent="0.2">
      <c r="AJ12793" s="23"/>
      <c r="HH12793"/>
      <c r="IW12793" s="36"/>
      <c r="JI12793"/>
      <c r="JJ12793"/>
      <c r="KX12793" s="23"/>
      <c r="KY12793" s="23"/>
    </row>
    <row r="12794" spans="36:311" x14ac:dyDescent="0.2">
      <c r="AJ12794" s="23"/>
      <c r="HH12794"/>
      <c r="IW12794" s="36"/>
      <c r="JI12794"/>
      <c r="JJ12794"/>
      <c r="KX12794" s="23"/>
      <c r="KY12794" s="23"/>
    </row>
    <row r="12795" spans="36:311" x14ac:dyDescent="0.2">
      <c r="AJ12795" s="23"/>
      <c r="HH12795"/>
      <c r="IW12795" s="36"/>
      <c r="JI12795"/>
      <c r="JJ12795"/>
      <c r="KX12795" s="23"/>
      <c r="KY12795" s="23"/>
    </row>
    <row r="12796" spans="36:311" x14ac:dyDescent="0.2">
      <c r="AJ12796" s="23"/>
      <c r="HH12796"/>
      <c r="IW12796" s="36"/>
      <c r="JI12796"/>
      <c r="JJ12796"/>
      <c r="KX12796" s="23"/>
      <c r="KY12796" s="23"/>
    </row>
    <row r="12797" spans="36:311" x14ac:dyDescent="0.2">
      <c r="AJ12797" s="23"/>
      <c r="HH12797"/>
      <c r="IW12797" s="36"/>
      <c r="JI12797"/>
      <c r="JJ12797"/>
      <c r="KX12797" s="23"/>
      <c r="KY12797" s="23"/>
    </row>
    <row r="12798" spans="36:311" x14ac:dyDescent="0.2">
      <c r="AJ12798" s="23"/>
      <c r="HH12798"/>
      <c r="IW12798" s="36"/>
      <c r="JI12798"/>
      <c r="JJ12798"/>
      <c r="KX12798" s="23"/>
      <c r="KY12798" s="23"/>
    </row>
    <row r="12799" spans="36:311" x14ac:dyDescent="0.2">
      <c r="AJ12799" s="23"/>
      <c r="HH12799"/>
      <c r="IW12799" s="36"/>
      <c r="JI12799"/>
      <c r="JJ12799"/>
      <c r="KX12799" s="23"/>
      <c r="KY12799" s="23"/>
    </row>
    <row r="12800" spans="36:311" x14ac:dyDescent="0.2">
      <c r="AJ12800" s="23"/>
      <c r="HH12800"/>
      <c r="IW12800" s="36"/>
      <c r="JI12800"/>
      <c r="JJ12800"/>
      <c r="KX12800" s="23"/>
      <c r="KY12800" s="23"/>
    </row>
    <row r="12801" spans="36:311" x14ac:dyDescent="0.2">
      <c r="AJ12801" s="23"/>
      <c r="HH12801"/>
      <c r="IW12801" s="36"/>
      <c r="JI12801"/>
      <c r="JJ12801"/>
      <c r="KX12801" s="23"/>
      <c r="KY12801" s="23"/>
    </row>
    <row r="12802" spans="36:311" x14ac:dyDescent="0.2">
      <c r="AJ12802" s="23"/>
      <c r="HH12802"/>
      <c r="IW12802" s="36"/>
      <c r="JI12802"/>
      <c r="JJ12802"/>
      <c r="KX12802" s="23"/>
      <c r="KY12802" s="23"/>
    </row>
    <row r="12803" spans="36:311" x14ac:dyDescent="0.2">
      <c r="AJ12803" s="23"/>
      <c r="HH12803"/>
      <c r="IW12803" s="36"/>
      <c r="JI12803"/>
      <c r="JJ12803"/>
      <c r="KX12803" s="23"/>
      <c r="KY12803" s="23"/>
    </row>
    <row r="12804" spans="36:311" x14ac:dyDescent="0.2">
      <c r="AJ12804" s="23"/>
      <c r="HH12804"/>
      <c r="IW12804" s="36"/>
      <c r="JI12804"/>
      <c r="JJ12804"/>
      <c r="KX12804" s="23"/>
      <c r="KY12804" s="23"/>
    </row>
    <row r="12805" spans="36:311" x14ac:dyDescent="0.2">
      <c r="AJ12805" s="23"/>
      <c r="HH12805"/>
      <c r="IW12805" s="36"/>
      <c r="JI12805"/>
      <c r="JJ12805"/>
      <c r="KX12805" s="23"/>
      <c r="KY12805" s="23"/>
    </row>
    <row r="12806" spans="36:311" x14ac:dyDescent="0.2">
      <c r="AJ12806" s="23"/>
      <c r="HH12806"/>
      <c r="IW12806" s="36"/>
      <c r="JI12806"/>
      <c r="JJ12806"/>
      <c r="KX12806" s="23"/>
      <c r="KY12806" s="23"/>
    </row>
    <row r="12807" spans="36:311" x14ac:dyDescent="0.2">
      <c r="AJ12807" s="23"/>
      <c r="HH12807"/>
      <c r="IW12807" s="36"/>
      <c r="JI12807"/>
      <c r="JJ12807"/>
      <c r="KX12807" s="23"/>
      <c r="KY12807" s="23"/>
    </row>
    <row r="12808" spans="36:311" x14ac:dyDescent="0.2">
      <c r="AJ12808" s="23"/>
      <c r="HH12808"/>
      <c r="IW12808" s="36"/>
      <c r="JI12808"/>
      <c r="JJ12808"/>
      <c r="KX12808" s="23"/>
      <c r="KY12808" s="23"/>
    </row>
    <row r="12809" spans="36:311" x14ac:dyDescent="0.2">
      <c r="AJ12809" s="23"/>
      <c r="HH12809"/>
      <c r="IW12809" s="36"/>
      <c r="JI12809"/>
      <c r="JJ12809"/>
      <c r="KX12809" s="23"/>
      <c r="KY12809" s="23"/>
    </row>
    <row r="12810" spans="36:311" x14ac:dyDescent="0.2">
      <c r="AJ12810" s="23"/>
      <c r="HH12810"/>
      <c r="IW12810" s="36"/>
      <c r="JI12810"/>
      <c r="JJ12810"/>
      <c r="KX12810" s="23"/>
      <c r="KY12810" s="23"/>
    </row>
    <row r="12811" spans="36:311" x14ac:dyDescent="0.2">
      <c r="AJ12811" s="23"/>
      <c r="HH12811"/>
      <c r="IW12811" s="36"/>
      <c r="JI12811"/>
      <c r="JJ12811"/>
      <c r="KX12811" s="23"/>
      <c r="KY12811" s="23"/>
    </row>
    <row r="12812" spans="36:311" x14ac:dyDescent="0.2">
      <c r="AJ12812" s="23"/>
      <c r="HH12812"/>
      <c r="IW12812" s="36"/>
      <c r="JI12812"/>
      <c r="JJ12812"/>
      <c r="KX12812" s="23"/>
      <c r="KY12812" s="23"/>
    </row>
    <row r="12813" spans="36:311" x14ac:dyDescent="0.2">
      <c r="AJ12813" s="23"/>
      <c r="HH12813"/>
      <c r="IW12813" s="36"/>
      <c r="JI12813"/>
      <c r="JJ12813"/>
      <c r="KX12813" s="23"/>
      <c r="KY12813" s="23"/>
    </row>
    <row r="12814" spans="36:311" x14ac:dyDescent="0.2">
      <c r="AJ12814" s="23"/>
      <c r="HH12814"/>
      <c r="IW12814" s="36"/>
      <c r="JI12814"/>
      <c r="JJ12814"/>
      <c r="KX12814" s="23"/>
      <c r="KY12814" s="23"/>
    </row>
    <row r="12815" spans="36:311" x14ac:dyDescent="0.2">
      <c r="AJ12815" s="23"/>
      <c r="HH12815"/>
      <c r="IW12815" s="36"/>
      <c r="JI12815"/>
      <c r="JJ12815"/>
      <c r="KX12815" s="23"/>
      <c r="KY12815" s="23"/>
    </row>
    <row r="12816" spans="36:311" x14ac:dyDescent="0.2">
      <c r="AJ12816" s="23"/>
      <c r="HH12816"/>
      <c r="IW12816" s="36"/>
      <c r="JI12816"/>
      <c r="JJ12816"/>
      <c r="KX12816" s="23"/>
      <c r="KY12816" s="23"/>
    </row>
    <row r="12817" spans="36:311" x14ac:dyDescent="0.2">
      <c r="AJ12817" s="23"/>
      <c r="HH12817"/>
      <c r="IW12817" s="36"/>
      <c r="JI12817"/>
      <c r="JJ12817"/>
      <c r="KX12817" s="23"/>
      <c r="KY12817" s="23"/>
    </row>
    <row r="12818" spans="36:311" x14ac:dyDescent="0.2">
      <c r="AJ12818" s="23"/>
      <c r="HH12818"/>
      <c r="IW12818" s="36"/>
      <c r="JI12818"/>
      <c r="JJ12818"/>
      <c r="KX12818" s="23"/>
      <c r="KY12818" s="23"/>
    </row>
    <row r="12819" spans="36:311" x14ac:dyDescent="0.2">
      <c r="AJ12819" s="23"/>
      <c r="HH12819"/>
      <c r="IW12819" s="36"/>
      <c r="JI12819"/>
      <c r="JJ12819"/>
      <c r="KX12819" s="23"/>
      <c r="KY12819" s="23"/>
    </row>
    <row r="12820" spans="36:311" x14ac:dyDescent="0.2">
      <c r="AJ12820" s="23"/>
      <c r="HH12820"/>
      <c r="IW12820" s="36"/>
      <c r="JI12820"/>
      <c r="JJ12820"/>
      <c r="KX12820" s="23"/>
      <c r="KY12820" s="23"/>
    </row>
    <row r="12821" spans="36:311" x14ac:dyDescent="0.2">
      <c r="AJ12821" s="23"/>
      <c r="HH12821"/>
      <c r="IW12821" s="36"/>
      <c r="JI12821"/>
      <c r="JJ12821"/>
      <c r="KX12821" s="23"/>
      <c r="KY12821" s="23"/>
    </row>
    <row r="12822" spans="36:311" x14ac:dyDescent="0.2">
      <c r="AJ12822" s="23"/>
      <c r="HH12822"/>
      <c r="IW12822" s="36"/>
      <c r="JI12822"/>
      <c r="JJ12822"/>
      <c r="KX12822" s="23"/>
      <c r="KY12822" s="23"/>
    </row>
    <row r="12823" spans="36:311" x14ac:dyDescent="0.2">
      <c r="AJ12823" s="23"/>
      <c r="HH12823"/>
      <c r="IW12823" s="36"/>
      <c r="JI12823"/>
      <c r="JJ12823"/>
      <c r="KX12823" s="23"/>
      <c r="KY12823" s="23"/>
    </row>
    <row r="12824" spans="36:311" x14ac:dyDescent="0.2">
      <c r="AJ12824" s="23"/>
      <c r="HH12824"/>
      <c r="IW12824" s="36"/>
      <c r="JI12824"/>
      <c r="JJ12824"/>
      <c r="KX12824" s="23"/>
      <c r="KY12824" s="23"/>
    </row>
    <row r="12825" spans="36:311" x14ac:dyDescent="0.2">
      <c r="AJ12825" s="23"/>
      <c r="HH12825"/>
      <c r="IW12825" s="36"/>
      <c r="JI12825"/>
      <c r="JJ12825"/>
      <c r="KX12825" s="23"/>
      <c r="KY12825" s="23"/>
    </row>
    <row r="12826" spans="36:311" x14ac:dyDescent="0.2">
      <c r="AJ12826" s="23"/>
      <c r="HH12826"/>
      <c r="IW12826" s="36"/>
      <c r="JI12826"/>
      <c r="JJ12826"/>
      <c r="KX12826" s="23"/>
      <c r="KY12826" s="23"/>
    </row>
    <row r="12827" spans="36:311" x14ac:dyDescent="0.2">
      <c r="AJ12827" s="23"/>
      <c r="HH12827"/>
      <c r="IW12827" s="36"/>
      <c r="JI12827"/>
      <c r="JJ12827"/>
      <c r="KX12827" s="23"/>
      <c r="KY12827" s="23"/>
    </row>
    <row r="12828" spans="36:311" x14ac:dyDescent="0.2">
      <c r="AJ12828" s="23"/>
      <c r="HH12828"/>
      <c r="IW12828" s="36"/>
      <c r="JI12828"/>
      <c r="JJ12828"/>
      <c r="KX12828" s="23"/>
      <c r="KY12828" s="23"/>
    </row>
    <row r="12829" spans="36:311" x14ac:dyDescent="0.2">
      <c r="AJ12829" s="23"/>
      <c r="HH12829"/>
      <c r="IW12829" s="36"/>
      <c r="JI12829"/>
      <c r="JJ12829"/>
      <c r="KX12829" s="23"/>
      <c r="KY12829" s="23"/>
    </row>
    <row r="12830" spans="36:311" x14ac:dyDescent="0.2">
      <c r="AJ12830" s="23"/>
      <c r="HH12830"/>
      <c r="IW12830" s="36"/>
      <c r="JI12830"/>
      <c r="JJ12830"/>
      <c r="KX12830" s="23"/>
      <c r="KY12830" s="23"/>
    </row>
    <row r="12831" spans="36:311" x14ac:dyDescent="0.2">
      <c r="AJ12831" s="23"/>
      <c r="HH12831"/>
      <c r="IW12831" s="36"/>
      <c r="JI12831"/>
      <c r="JJ12831"/>
      <c r="KX12831" s="23"/>
      <c r="KY12831" s="23"/>
    </row>
    <row r="12832" spans="36:311" x14ac:dyDescent="0.2">
      <c r="AJ12832" s="23"/>
      <c r="HH12832"/>
      <c r="IW12832" s="36"/>
      <c r="JI12832"/>
      <c r="JJ12832"/>
      <c r="KX12832" s="23"/>
      <c r="KY12832" s="23"/>
    </row>
    <row r="12833" spans="36:311" x14ac:dyDescent="0.2">
      <c r="AJ12833" s="23"/>
      <c r="HH12833"/>
      <c r="IW12833" s="36"/>
      <c r="JI12833"/>
      <c r="JJ12833"/>
      <c r="KX12833" s="23"/>
      <c r="KY12833" s="23"/>
    </row>
    <row r="12834" spans="36:311" x14ac:dyDescent="0.2">
      <c r="AJ12834" s="23"/>
      <c r="HH12834"/>
      <c r="IW12834" s="36"/>
      <c r="JI12834"/>
      <c r="JJ12834"/>
      <c r="KX12834" s="23"/>
      <c r="KY12834" s="23"/>
    </row>
    <row r="12835" spans="36:311" x14ac:dyDescent="0.2">
      <c r="AJ12835" s="23"/>
      <c r="HH12835"/>
      <c r="IW12835" s="36"/>
      <c r="JI12835"/>
      <c r="JJ12835"/>
      <c r="KX12835" s="23"/>
      <c r="KY12835" s="23"/>
    </row>
    <row r="12836" spans="36:311" x14ac:dyDescent="0.2">
      <c r="AJ12836" s="23"/>
      <c r="HH12836"/>
      <c r="IW12836" s="36"/>
      <c r="JI12836"/>
      <c r="JJ12836"/>
      <c r="KX12836" s="23"/>
      <c r="KY12836" s="23"/>
    </row>
    <row r="12837" spans="36:311" x14ac:dyDescent="0.2">
      <c r="AJ12837" s="23"/>
      <c r="HH12837"/>
      <c r="IW12837" s="36"/>
      <c r="JI12837"/>
      <c r="JJ12837"/>
      <c r="KX12837" s="23"/>
      <c r="KY12837" s="23"/>
    </row>
    <row r="12838" spans="36:311" x14ac:dyDescent="0.2">
      <c r="AJ12838" s="23"/>
      <c r="HH12838"/>
      <c r="IW12838" s="36"/>
      <c r="JI12838"/>
      <c r="JJ12838"/>
      <c r="KX12838" s="23"/>
      <c r="KY12838" s="23"/>
    </row>
    <row r="12839" spans="36:311" x14ac:dyDescent="0.2">
      <c r="AJ12839" s="23"/>
      <c r="HH12839"/>
      <c r="IW12839" s="36"/>
      <c r="JI12839"/>
      <c r="JJ12839"/>
      <c r="KX12839" s="23"/>
      <c r="KY12839" s="23"/>
    </row>
    <row r="12840" spans="36:311" x14ac:dyDescent="0.2">
      <c r="AJ12840" s="23"/>
      <c r="HH12840"/>
      <c r="IW12840" s="36"/>
      <c r="JI12840"/>
      <c r="JJ12840"/>
      <c r="KX12840" s="23"/>
      <c r="KY12840" s="23"/>
    </row>
    <row r="12841" spans="36:311" x14ac:dyDescent="0.2">
      <c r="AJ12841" s="23"/>
      <c r="HH12841"/>
      <c r="IW12841" s="36"/>
      <c r="JI12841"/>
      <c r="JJ12841"/>
      <c r="KX12841" s="23"/>
      <c r="KY12841" s="23"/>
    </row>
    <row r="12842" spans="36:311" x14ac:dyDescent="0.2">
      <c r="AJ12842" s="23"/>
      <c r="HH12842"/>
      <c r="IW12842" s="36"/>
      <c r="JI12842"/>
      <c r="JJ12842"/>
      <c r="KX12842" s="23"/>
      <c r="KY12842" s="23"/>
    </row>
    <row r="12843" spans="36:311" x14ac:dyDescent="0.2">
      <c r="AJ12843" s="23"/>
      <c r="HH12843"/>
      <c r="IW12843" s="36"/>
      <c r="JI12843"/>
      <c r="JJ12843"/>
      <c r="KX12843" s="23"/>
      <c r="KY12843" s="23"/>
    </row>
    <row r="12844" spans="36:311" x14ac:dyDescent="0.2">
      <c r="AJ12844" s="23"/>
      <c r="HH12844"/>
      <c r="IW12844" s="36"/>
      <c r="JI12844"/>
      <c r="JJ12844"/>
      <c r="KX12844" s="23"/>
      <c r="KY12844" s="23"/>
    </row>
    <row r="12845" spans="36:311" x14ac:dyDescent="0.2">
      <c r="AJ12845" s="23"/>
      <c r="HH12845"/>
      <c r="IW12845" s="36"/>
      <c r="JI12845"/>
      <c r="JJ12845"/>
      <c r="KX12845" s="23"/>
      <c r="KY12845" s="23"/>
    </row>
    <row r="12846" spans="36:311" x14ac:dyDescent="0.2">
      <c r="AJ12846" s="23"/>
      <c r="HH12846"/>
      <c r="IW12846" s="36"/>
      <c r="JI12846"/>
      <c r="JJ12846"/>
      <c r="KX12846" s="23"/>
      <c r="KY12846" s="23"/>
    </row>
    <row r="12847" spans="36:311" x14ac:dyDescent="0.2">
      <c r="AJ12847" s="23"/>
      <c r="HH12847"/>
      <c r="IW12847" s="36"/>
      <c r="JI12847"/>
      <c r="JJ12847"/>
      <c r="KX12847" s="23"/>
      <c r="KY12847" s="23"/>
    </row>
    <row r="12848" spans="36:311" x14ac:dyDescent="0.2">
      <c r="AJ12848" s="23"/>
      <c r="HH12848"/>
      <c r="IW12848" s="36"/>
      <c r="JI12848"/>
      <c r="JJ12848"/>
      <c r="KX12848" s="23"/>
      <c r="KY12848" s="23"/>
    </row>
    <row r="12849" spans="36:311" x14ac:dyDescent="0.2">
      <c r="AJ12849" s="23"/>
      <c r="HH12849"/>
      <c r="IW12849" s="36"/>
      <c r="JI12849"/>
      <c r="JJ12849"/>
      <c r="KX12849" s="23"/>
      <c r="KY12849" s="23"/>
    </row>
    <row r="12850" spans="36:311" x14ac:dyDescent="0.2">
      <c r="AJ12850" s="23"/>
      <c r="HH12850"/>
      <c r="IW12850" s="36"/>
      <c r="JI12850"/>
      <c r="JJ12850"/>
      <c r="KX12850" s="23"/>
      <c r="KY12850" s="23"/>
    </row>
    <row r="12851" spans="36:311" x14ac:dyDescent="0.2">
      <c r="AJ12851" s="23"/>
      <c r="HH12851"/>
      <c r="IW12851" s="36"/>
      <c r="JI12851"/>
      <c r="JJ12851"/>
      <c r="KX12851" s="23"/>
      <c r="KY12851" s="23"/>
    </row>
    <row r="12852" spans="36:311" x14ac:dyDescent="0.2">
      <c r="AJ12852" s="23"/>
      <c r="HH12852"/>
      <c r="IW12852" s="36"/>
      <c r="JI12852"/>
      <c r="JJ12852"/>
      <c r="KX12852" s="23"/>
      <c r="KY12852" s="23"/>
    </row>
    <row r="12853" spans="36:311" x14ac:dyDescent="0.2">
      <c r="AJ12853" s="23"/>
      <c r="HH12853"/>
      <c r="IW12853" s="36"/>
      <c r="JI12853"/>
      <c r="JJ12853"/>
      <c r="KX12853" s="23"/>
      <c r="KY12853" s="23"/>
    </row>
    <row r="12854" spans="36:311" x14ac:dyDescent="0.2">
      <c r="AJ12854" s="23"/>
      <c r="HH12854"/>
      <c r="IW12854" s="36"/>
      <c r="JI12854"/>
      <c r="JJ12854"/>
      <c r="KX12854" s="23"/>
      <c r="KY12854" s="23"/>
    </row>
    <row r="12855" spans="36:311" x14ac:dyDescent="0.2">
      <c r="AJ12855" s="23"/>
      <c r="HH12855"/>
      <c r="IW12855" s="36"/>
      <c r="JI12855"/>
      <c r="JJ12855"/>
      <c r="KX12855" s="23"/>
      <c r="KY12855" s="23"/>
    </row>
    <row r="12856" spans="36:311" x14ac:dyDescent="0.2">
      <c r="AJ12856" s="23"/>
      <c r="HH12856"/>
      <c r="IW12856" s="36"/>
      <c r="JI12856"/>
      <c r="JJ12856"/>
      <c r="KX12856" s="23"/>
      <c r="KY12856" s="23"/>
    </row>
    <row r="12857" spans="36:311" x14ac:dyDescent="0.2">
      <c r="AJ12857" s="23"/>
      <c r="HH12857"/>
      <c r="IW12857" s="36"/>
      <c r="JI12857"/>
      <c r="JJ12857"/>
      <c r="KX12857" s="23"/>
      <c r="KY12857" s="23"/>
    </row>
    <row r="12858" spans="36:311" x14ac:dyDescent="0.2">
      <c r="AJ12858" s="23"/>
      <c r="HH12858"/>
      <c r="IW12858" s="36"/>
      <c r="JI12858"/>
      <c r="JJ12858"/>
      <c r="KX12858" s="23"/>
      <c r="KY12858" s="23"/>
    </row>
    <row r="12859" spans="36:311" x14ac:dyDescent="0.2">
      <c r="AJ12859" s="23"/>
      <c r="HH12859"/>
      <c r="IW12859" s="36"/>
      <c r="JI12859"/>
      <c r="JJ12859"/>
      <c r="KX12859" s="23"/>
      <c r="KY12859" s="23"/>
    </row>
    <row r="12860" spans="36:311" x14ac:dyDescent="0.2">
      <c r="AJ12860" s="23"/>
      <c r="HH12860"/>
      <c r="IW12860" s="36"/>
      <c r="JI12860"/>
      <c r="JJ12860"/>
      <c r="KX12860" s="23"/>
      <c r="KY12860" s="23"/>
    </row>
    <row r="12861" spans="36:311" x14ac:dyDescent="0.2">
      <c r="AJ12861" s="23"/>
      <c r="HH12861"/>
      <c r="IW12861" s="36"/>
      <c r="JI12861"/>
      <c r="JJ12861"/>
      <c r="KX12861" s="23"/>
      <c r="KY12861" s="23"/>
    </row>
    <row r="12862" spans="36:311" x14ac:dyDescent="0.2">
      <c r="AJ12862" s="23"/>
      <c r="HH12862"/>
      <c r="IW12862" s="36"/>
      <c r="JI12862"/>
      <c r="JJ12862"/>
      <c r="KX12862" s="23"/>
      <c r="KY12862" s="23"/>
    </row>
    <row r="12863" spans="36:311" x14ac:dyDescent="0.2">
      <c r="AJ12863" s="23"/>
      <c r="HH12863"/>
      <c r="IW12863" s="36"/>
      <c r="JI12863"/>
      <c r="JJ12863"/>
      <c r="KX12863" s="23"/>
      <c r="KY12863" s="23"/>
    </row>
    <row r="12864" spans="36:311" x14ac:dyDescent="0.2">
      <c r="AJ12864" s="23"/>
      <c r="HH12864"/>
      <c r="IW12864" s="36"/>
      <c r="JI12864"/>
      <c r="JJ12864"/>
      <c r="KX12864" s="23"/>
      <c r="KY12864" s="23"/>
    </row>
    <row r="12865" spans="36:311" x14ac:dyDescent="0.2">
      <c r="AJ12865" s="23"/>
      <c r="HH12865"/>
      <c r="IW12865" s="36"/>
      <c r="JI12865"/>
      <c r="JJ12865"/>
      <c r="KX12865" s="23"/>
      <c r="KY12865" s="23"/>
    </row>
    <row r="12866" spans="36:311" x14ac:dyDescent="0.2">
      <c r="AJ12866" s="23"/>
      <c r="HH12866"/>
      <c r="IW12866" s="36"/>
      <c r="JI12866"/>
      <c r="JJ12866"/>
      <c r="KX12866" s="23"/>
      <c r="KY12866" s="23"/>
    </row>
    <row r="12867" spans="36:311" x14ac:dyDescent="0.2">
      <c r="AJ12867" s="23"/>
      <c r="HH12867"/>
      <c r="IW12867" s="36"/>
      <c r="JI12867"/>
      <c r="JJ12867"/>
      <c r="KX12867" s="23"/>
      <c r="KY12867" s="23"/>
    </row>
    <row r="12868" spans="36:311" x14ac:dyDescent="0.2">
      <c r="AJ12868" s="23"/>
      <c r="HH12868"/>
      <c r="IW12868" s="36"/>
      <c r="JI12868"/>
      <c r="JJ12868"/>
      <c r="KX12868" s="23"/>
      <c r="KY12868" s="23"/>
    </row>
    <row r="12869" spans="36:311" x14ac:dyDescent="0.2">
      <c r="AJ12869" s="23"/>
      <c r="HH12869"/>
      <c r="IW12869" s="36"/>
      <c r="JI12869"/>
      <c r="JJ12869"/>
      <c r="KX12869" s="23"/>
      <c r="KY12869" s="23"/>
    </row>
    <row r="12870" spans="36:311" x14ac:dyDescent="0.2">
      <c r="AJ12870" s="23"/>
      <c r="HH12870"/>
      <c r="IW12870" s="36"/>
      <c r="JI12870"/>
      <c r="JJ12870"/>
      <c r="KX12870" s="23"/>
      <c r="KY12870" s="23"/>
    </row>
    <row r="12871" spans="36:311" x14ac:dyDescent="0.2">
      <c r="AJ12871" s="23"/>
      <c r="HH12871"/>
      <c r="IW12871" s="36"/>
      <c r="JI12871"/>
      <c r="JJ12871"/>
      <c r="KX12871" s="23"/>
      <c r="KY12871" s="23"/>
    </row>
    <row r="12872" spans="36:311" x14ac:dyDescent="0.2">
      <c r="AJ12872" s="23"/>
      <c r="HH12872"/>
      <c r="IW12872" s="36"/>
      <c r="JI12872"/>
      <c r="JJ12872"/>
      <c r="KX12872" s="23"/>
      <c r="KY12872" s="23"/>
    </row>
    <row r="12873" spans="36:311" x14ac:dyDescent="0.2">
      <c r="AJ12873" s="23"/>
      <c r="HH12873"/>
      <c r="IW12873" s="36"/>
      <c r="JI12873"/>
      <c r="JJ12873"/>
      <c r="KX12873" s="23"/>
      <c r="KY12873" s="23"/>
    </row>
    <row r="12874" spans="36:311" x14ac:dyDescent="0.2">
      <c r="AJ12874" s="23"/>
      <c r="HH12874"/>
      <c r="IW12874" s="36"/>
      <c r="JI12874"/>
      <c r="JJ12874"/>
      <c r="KX12874" s="23"/>
      <c r="KY12874" s="23"/>
    </row>
    <row r="12875" spans="36:311" x14ac:dyDescent="0.2">
      <c r="AJ12875" s="23"/>
      <c r="HH12875"/>
      <c r="IW12875" s="36"/>
      <c r="JI12875"/>
      <c r="JJ12875"/>
      <c r="KX12875" s="23"/>
      <c r="KY12875" s="23"/>
    </row>
    <row r="12876" spans="36:311" x14ac:dyDescent="0.2">
      <c r="AJ12876" s="23"/>
      <c r="HH12876"/>
      <c r="IW12876" s="36"/>
      <c r="JI12876"/>
      <c r="JJ12876"/>
      <c r="KX12876" s="23"/>
      <c r="KY12876" s="23"/>
    </row>
    <row r="12877" spans="36:311" x14ac:dyDescent="0.2">
      <c r="AJ12877" s="23"/>
      <c r="HH12877"/>
      <c r="IW12877" s="36"/>
      <c r="JI12877"/>
      <c r="JJ12877"/>
      <c r="KX12877" s="23"/>
      <c r="KY12877" s="23"/>
    </row>
    <row r="12878" spans="36:311" x14ac:dyDescent="0.2">
      <c r="AJ12878" s="23"/>
      <c r="HH12878"/>
      <c r="IW12878" s="36"/>
      <c r="JI12878"/>
      <c r="JJ12878"/>
      <c r="KX12878" s="23"/>
      <c r="KY12878" s="23"/>
    </row>
    <row r="12879" spans="36:311" x14ac:dyDescent="0.2">
      <c r="AJ12879" s="23"/>
      <c r="HH12879"/>
      <c r="IW12879" s="36"/>
      <c r="JI12879"/>
      <c r="JJ12879"/>
      <c r="KX12879" s="23"/>
      <c r="KY12879" s="23"/>
    </row>
    <row r="12880" spans="36:311" x14ac:dyDescent="0.2">
      <c r="AJ12880" s="23"/>
      <c r="HH12880"/>
      <c r="IW12880" s="36"/>
      <c r="JI12880"/>
      <c r="JJ12880"/>
      <c r="KX12880" s="23"/>
      <c r="KY12880" s="23"/>
    </row>
    <row r="12881" spans="36:311" x14ac:dyDescent="0.2">
      <c r="AJ12881" s="23"/>
      <c r="HH12881"/>
      <c r="IW12881" s="36"/>
      <c r="JI12881"/>
      <c r="JJ12881"/>
      <c r="KX12881" s="23"/>
      <c r="KY12881" s="23"/>
    </row>
    <row r="12882" spans="36:311" x14ac:dyDescent="0.2">
      <c r="AJ12882" s="23"/>
      <c r="HH12882"/>
      <c r="IW12882" s="36"/>
      <c r="JI12882"/>
      <c r="JJ12882"/>
      <c r="KX12882" s="23"/>
      <c r="KY12882" s="23"/>
    </row>
    <row r="12883" spans="36:311" x14ac:dyDescent="0.2">
      <c r="AJ12883" s="23"/>
      <c r="HH12883"/>
      <c r="IW12883" s="36"/>
      <c r="JI12883"/>
      <c r="JJ12883"/>
      <c r="KX12883" s="23"/>
      <c r="KY12883" s="23"/>
    </row>
    <row r="12884" spans="36:311" x14ac:dyDescent="0.2">
      <c r="AJ12884" s="23"/>
      <c r="HH12884"/>
      <c r="IW12884" s="36"/>
      <c r="JI12884"/>
      <c r="JJ12884"/>
      <c r="KX12884" s="23"/>
      <c r="KY12884" s="23"/>
    </row>
    <row r="12885" spans="36:311" x14ac:dyDescent="0.2">
      <c r="AJ12885" s="23"/>
      <c r="HH12885"/>
      <c r="IW12885" s="36"/>
      <c r="JI12885"/>
      <c r="JJ12885"/>
      <c r="KX12885" s="23"/>
      <c r="KY12885" s="23"/>
    </row>
    <row r="12886" spans="36:311" x14ac:dyDescent="0.2">
      <c r="AJ12886" s="23"/>
      <c r="HH12886"/>
      <c r="IW12886" s="36"/>
      <c r="JI12886"/>
      <c r="JJ12886"/>
      <c r="KX12886" s="23"/>
      <c r="KY12886" s="23"/>
    </row>
    <row r="12887" spans="36:311" x14ac:dyDescent="0.2">
      <c r="AJ12887" s="23"/>
      <c r="HH12887"/>
      <c r="IW12887" s="36"/>
      <c r="JI12887"/>
      <c r="JJ12887"/>
      <c r="KX12887" s="23"/>
      <c r="KY12887" s="23"/>
    </row>
    <row r="12888" spans="36:311" x14ac:dyDescent="0.2">
      <c r="AJ12888" s="23"/>
      <c r="HH12888"/>
      <c r="IW12888" s="36"/>
      <c r="JI12888"/>
      <c r="JJ12888"/>
      <c r="KX12888" s="23"/>
      <c r="KY12888" s="23"/>
    </row>
    <row r="12889" spans="36:311" x14ac:dyDescent="0.2">
      <c r="AJ12889" s="23"/>
      <c r="HH12889"/>
      <c r="IW12889" s="36"/>
      <c r="JI12889"/>
      <c r="JJ12889"/>
      <c r="KX12889" s="23"/>
      <c r="KY12889" s="23"/>
    </row>
    <row r="12890" spans="36:311" x14ac:dyDescent="0.2">
      <c r="AJ12890" s="23"/>
      <c r="HH12890"/>
      <c r="IW12890" s="36"/>
      <c r="JI12890"/>
      <c r="JJ12890"/>
      <c r="KX12890" s="23"/>
      <c r="KY12890" s="23"/>
    </row>
    <row r="12891" spans="36:311" x14ac:dyDescent="0.2">
      <c r="AJ12891" s="23"/>
      <c r="HH12891"/>
      <c r="IW12891" s="36"/>
      <c r="JI12891"/>
      <c r="JJ12891"/>
      <c r="KX12891" s="23"/>
      <c r="KY12891" s="23"/>
    </row>
    <row r="12892" spans="36:311" x14ac:dyDescent="0.2">
      <c r="AJ12892" s="23"/>
      <c r="HH12892"/>
      <c r="IW12892" s="36"/>
      <c r="JI12892"/>
      <c r="JJ12892"/>
      <c r="KX12892" s="23"/>
      <c r="KY12892" s="23"/>
    </row>
    <row r="12893" spans="36:311" x14ac:dyDescent="0.2">
      <c r="AJ12893" s="23"/>
      <c r="HH12893"/>
      <c r="IW12893" s="36"/>
      <c r="JI12893"/>
      <c r="JJ12893"/>
      <c r="KX12893" s="23"/>
      <c r="KY12893" s="23"/>
    </row>
    <row r="12894" spans="36:311" x14ac:dyDescent="0.2">
      <c r="AJ12894" s="23"/>
      <c r="HH12894"/>
      <c r="IW12894" s="36"/>
      <c r="JI12894"/>
      <c r="JJ12894"/>
      <c r="KX12894" s="23"/>
      <c r="KY12894" s="23"/>
    </row>
    <row r="12895" spans="36:311" x14ac:dyDescent="0.2">
      <c r="AJ12895" s="23"/>
      <c r="HH12895"/>
      <c r="IW12895" s="36"/>
      <c r="JI12895"/>
      <c r="JJ12895"/>
      <c r="KX12895" s="23"/>
      <c r="KY12895" s="23"/>
    </row>
    <row r="12896" spans="36:311" x14ac:dyDescent="0.2">
      <c r="AJ12896" s="23"/>
      <c r="HH12896"/>
      <c r="IW12896" s="36"/>
      <c r="JI12896"/>
      <c r="JJ12896"/>
      <c r="KX12896" s="23"/>
      <c r="KY12896" s="23"/>
    </row>
    <row r="12897" spans="36:311" x14ac:dyDescent="0.2">
      <c r="AJ12897" s="23"/>
      <c r="HH12897"/>
      <c r="IW12897" s="36"/>
      <c r="JI12897"/>
      <c r="JJ12897"/>
      <c r="KX12897" s="23"/>
      <c r="KY12897" s="23"/>
    </row>
    <row r="12898" spans="36:311" x14ac:dyDescent="0.2">
      <c r="AJ12898" s="23"/>
      <c r="HH12898"/>
      <c r="IW12898" s="36"/>
      <c r="JI12898"/>
      <c r="JJ12898"/>
      <c r="KX12898" s="23"/>
      <c r="KY12898" s="23"/>
    </row>
    <row r="12899" spans="36:311" x14ac:dyDescent="0.2">
      <c r="AJ12899" s="23"/>
      <c r="HH12899"/>
      <c r="IW12899" s="36"/>
      <c r="JI12899"/>
      <c r="JJ12899"/>
      <c r="KX12899" s="23"/>
      <c r="KY12899" s="23"/>
    </row>
    <row r="12900" spans="36:311" x14ac:dyDescent="0.2">
      <c r="AJ12900" s="23"/>
      <c r="HH12900"/>
      <c r="IW12900" s="36"/>
      <c r="JI12900"/>
      <c r="JJ12900"/>
      <c r="KX12900" s="23"/>
      <c r="KY12900" s="23"/>
    </row>
    <row r="12901" spans="36:311" x14ac:dyDescent="0.2">
      <c r="AJ12901" s="23"/>
      <c r="HH12901"/>
      <c r="IW12901" s="36"/>
      <c r="JI12901"/>
      <c r="JJ12901"/>
      <c r="KX12901" s="23"/>
      <c r="KY12901" s="23"/>
    </row>
    <row r="12902" spans="36:311" x14ac:dyDescent="0.2">
      <c r="AJ12902" s="23"/>
      <c r="HH12902"/>
      <c r="IW12902" s="36"/>
      <c r="JI12902"/>
      <c r="JJ12902"/>
      <c r="KX12902" s="23"/>
      <c r="KY12902" s="23"/>
    </row>
    <row r="12903" spans="36:311" x14ac:dyDescent="0.2">
      <c r="AJ12903" s="23"/>
      <c r="HH12903"/>
      <c r="IW12903" s="36"/>
      <c r="JI12903"/>
      <c r="JJ12903"/>
      <c r="KX12903" s="23"/>
      <c r="KY12903" s="23"/>
    </row>
    <row r="12904" spans="36:311" x14ac:dyDescent="0.2">
      <c r="AJ12904" s="23"/>
      <c r="HH12904"/>
      <c r="IW12904" s="36"/>
      <c r="JI12904"/>
      <c r="JJ12904"/>
      <c r="KX12904" s="23"/>
      <c r="KY12904" s="23"/>
    </row>
    <row r="12905" spans="36:311" x14ac:dyDescent="0.2">
      <c r="AJ12905" s="23"/>
      <c r="HH12905"/>
      <c r="IW12905" s="36"/>
      <c r="JI12905"/>
      <c r="JJ12905"/>
      <c r="KX12905" s="23"/>
      <c r="KY12905" s="23"/>
    </row>
    <row r="12906" spans="36:311" x14ac:dyDescent="0.2">
      <c r="AJ12906" s="23"/>
      <c r="HH12906"/>
      <c r="IW12906" s="36"/>
      <c r="JI12906"/>
      <c r="JJ12906"/>
      <c r="KX12906" s="23"/>
      <c r="KY12906" s="23"/>
    </row>
    <row r="12907" spans="36:311" x14ac:dyDescent="0.2">
      <c r="AJ12907" s="23"/>
      <c r="HH12907"/>
      <c r="IW12907" s="36"/>
      <c r="JI12907"/>
      <c r="JJ12907"/>
      <c r="KX12907" s="23"/>
      <c r="KY12907" s="23"/>
    </row>
    <row r="12908" spans="36:311" x14ac:dyDescent="0.2">
      <c r="AJ12908" s="23"/>
      <c r="HH12908"/>
      <c r="IW12908" s="36"/>
      <c r="JI12908"/>
      <c r="JJ12908"/>
      <c r="KX12908" s="23"/>
      <c r="KY12908" s="23"/>
    </row>
    <row r="12909" spans="36:311" x14ac:dyDescent="0.2">
      <c r="AJ12909" s="23"/>
      <c r="HH12909"/>
      <c r="IW12909" s="36"/>
      <c r="JI12909"/>
      <c r="JJ12909"/>
      <c r="KX12909" s="23"/>
      <c r="KY12909" s="23"/>
    </row>
    <row r="12910" spans="36:311" x14ac:dyDescent="0.2">
      <c r="AJ12910" s="23"/>
      <c r="HH12910"/>
      <c r="IW12910" s="36"/>
      <c r="JI12910"/>
      <c r="JJ12910"/>
      <c r="KX12910" s="23"/>
      <c r="KY12910" s="23"/>
    </row>
    <row r="12911" spans="36:311" x14ac:dyDescent="0.2">
      <c r="AJ12911" s="23"/>
      <c r="HH12911"/>
      <c r="IW12911" s="36"/>
      <c r="JI12911"/>
      <c r="JJ12911"/>
      <c r="KX12911" s="23"/>
      <c r="KY12911" s="23"/>
    </row>
    <row r="12912" spans="36:311" x14ac:dyDescent="0.2">
      <c r="AJ12912" s="23"/>
      <c r="HH12912"/>
      <c r="IW12912" s="36"/>
      <c r="JI12912"/>
      <c r="JJ12912"/>
      <c r="KX12912" s="23"/>
      <c r="KY12912" s="23"/>
    </row>
    <row r="12913" spans="36:311" x14ac:dyDescent="0.2">
      <c r="AJ12913" s="23"/>
      <c r="HH12913"/>
      <c r="IW12913" s="36"/>
      <c r="JI12913"/>
      <c r="JJ12913"/>
      <c r="KX12913" s="23"/>
      <c r="KY12913" s="23"/>
    </row>
    <row r="12914" spans="36:311" x14ac:dyDescent="0.2">
      <c r="AJ12914" s="23"/>
      <c r="HH12914"/>
      <c r="IW12914" s="36"/>
      <c r="JI12914"/>
      <c r="JJ12914"/>
      <c r="KX12914" s="23"/>
      <c r="KY12914" s="23"/>
    </row>
    <row r="12915" spans="36:311" x14ac:dyDescent="0.2">
      <c r="AJ12915" s="23"/>
      <c r="HH12915"/>
      <c r="IW12915" s="36"/>
      <c r="JI12915"/>
      <c r="JJ12915"/>
      <c r="KX12915" s="23"/>
      <c r="KY12915" s="23"/>
    </row>
    <row r="12916" spans="36:311" x14ac:dyDescent="0.2">
      <c r="AJ12916" s="23"/>
      <c r="HH12916"/>
      <c r="IW12916" s="36"/>
      <c r="JI12916"/>
      <c r="JJ12916"/>
      <c r="KX12916" s="23"/>
      <c r="KY12916" s="23"/>
    </row>
    <row r="12917" spans="36:311" x14ac:dyDescent="0.2">
      <c r="AJ12917" s="23"/>
      <c r="HH12917"/>
      <c r="IW12917" s="36"/>
      <c r="JI12917"/>
      <c r="JJ12917"/>
      <c r="KX12917" s="23"/>
      <c r="KY12917" s="23"/>
    </row>
    <row r="12918" spans="36:311" x14ac:dyDescent="0.2">
      <c r="AJ12918" s="23"/>
      <c r="HH12918"/>
      <c r="IW12918" s="36"/>
      <c r="JI12918"/>
      <c r="JJ12918"/>
      <c r="KX12918" s="23"/>
      <c r="KY12918" s="23"/>
    </row>
    <row r="12919" spans="36:311" x14ac:dyDescent="0.2">
      <c r="AJ12919" s="23"/>
      <c r="HH12919"/>
      <c r="IW12919" s="36"/>
      <c r="JI12919"/>
      <c r="JJ12919"/>
      <c r="KX12919" s="23"/>
      <c r="KY12919" s="23"/>
    </row>
    <row r="12920" spans="36:311" x14ac:dyDescent="0.2">
      <c r="AJ12920" s="23"/>
      <c r="HH12920"/>
      <c r="IW12920" s="36"/>
      <c r="JI12920"/>
      <c r="JJ12920"/>
      <c r="KX12920" s="23"/>
      <c r="KY12920" s="23"/>
    </row>
    <row r="12921" spans="36:311" x14ac:dyDescent="0.2">
      <c r="AJ12921" s="23"/>
      <c r="HH12921"/>
      <c r="IW12921" s="36"/>
      <c r="JI12921"/>
      <c r="JJ12921"/>
      <c r="KX12921" s="23"/>
      <c r="KY12921" s="23"/>
    </row>
    <row r="12922" spans="36:311" x14ac:dyDescent="0.2">
      <c r="AJ12922" s="23"/>
      <c r="HH12922"/>
      <c r="IW12922" s="36"/>
      <c r="JI12922"/>
      <c r="JJ12922"/>
      <c r="KX12922" s="23"/>
      <c r="KY12922" s="23"/>
    </row>
    <row r="12923" spans="36:311" x14ac:dyDescent="0.2">
      <c r="AJ12923" s="23"/>
      <c r="HH12923"/>
      <c r="IW12923" s="36"/>
      <c r="JI12923"/>
      <c r="JJ12923"/>
      <c r="KX12923" s="23"/>
      <c r="KY12923" s="23"/>
    </row>
    <row r="12924" spans="36:311" x14ac:dyDescent="0.2">
      <c r="AJ12924" s="23"/>
      <c r="HH12924"/>
      <c r="IW12924" s="36"/>
      <c r="JI12924"/>
      <c r="JJ12924"/>
      <c r="KX12924" s="23"/>
      <c r="KY12924" s="23"/>
    </row>
    <row r="12925" spans="36:311" x14ac:dyDescent="0.2">
      <c r="AJ12925" s="23"/>
      <c r="HH12925"/>
      <c r="IW12925" s="36"/>
      <c r="JI12925"/>
      <c r="JJ12925"/>
      <c r="KX12925" s="23"/>
      <c r="KY12925" s="23"/>
    </row>
    <row r="12926" spans="36:311" x14ac:dyDescent="0.2">
      <c r="AJ12926" s="23"/>
      <c r="HH12926"/>
      <c r="IW12926" s="36"/>
      <c r="JI12926"/>
      <c r="JJ12926"/>
      <c r="KX12926" s="23"/>
      <c r="KY12926" s="23"/>
    </row>
    <row r="12927" spans="36:311" x14ac:dyDescent="0.2">
      <c r="AJ12927" s="23"/>
      <c r="HH12927"/>
      <c r="IW12927" s="36"/>
      <c r="JI12927"/>
      <c r="JJ12927"/>
      <c r="KX12927" s="23"/>
      <c r="KY12927" s="23"/>
    </row>
    <row r="12928" spans="36:311" x14ac:dyDescent="0.2">
      <c r="AJ12928" s="23"/>
      <c r="HH12928"/>
      <c r="IW12928" s="36"/>
      <c r="JI12928"/>
      <c r="JJ12928"/>
      <c r="KX12928" s="23"/>
      <c r="KY12928" s="23"/>
    </row>
    <row r="12929" spans="36:311" x14ac:dyDescent="0.2">
      <c r="AJ12929" s="23"/>
      <c r="HH12929"/>
      <c r="IW12929" s="36"/>
      <c r="JI12929"/>
      <c r="JJ12929"/>
      <c r="KX12929" s="23"/>
      <c r="KY12929" s="23"/>
    </row>
    <row r="12930" spans="36:311" x14ac:dyDescent="0.2">
      <c r="AJ12930" s="23"/>
      <c r="HH12930"/>
      <c r="IW12930" s="36"/>
      <c r="JI12930"/>
      <c r="JJ12930"/>
      <c r="KX12930" s="23"/>
      <c r="KY12930" s="23"/>
    </row>
    <row r="12931" spans="36:311" x14ac:dyDescent="0.2">
      <c r="AJ12931" s="23"/>
      <c r="HH12931"/>
      <c r="IW12931" s="36"/>
      <c r="JI12931"/>
      <c r="JJ12931"/>
      <c r="KX12931" s="23"/>
      <c r="KY12931" s="23"/>
    </row>
    <row r="12932" spans="36:311" x14ac:dyDescent="0.2">
      <c r="AJ12932" s="23"/>
      <c r="HH12932"/>
      <c r="IW12932" s="36"/>
      <c r="JI12932"/>
      <c r="JJ12932"/>
      <c r="KX12932" s="23"/>
      <c r="KY12932" s="23"/>
    </row>
    <row r="12933" spans="36:311" x14ac:dyDescent="0.2">
      <c r="AJ12933" s="23"/>
      <c r="HH12933"/>
      <c r="IW12933" s="36"/>
      <c r="JI12933"/>
      <c r="JJ12933"/>
      <c r="KX12933" s="23"/>
      <c r="KY12933" s="23"/>
    </row>
    <row r="12934" spans="36:311" x14ac:dyDescent="0.2">
      <c r="AJ12934" s="23"/>
      <c r="HH12934"/>
      <c r="IW12934" s="36"/>
      <c r="JI12934"/>
      <c r="JJ12934"/>
      <c r="KX12934" s="23"/>
      <c r="KY12934" s="23"/>
    </row>
    <row r="12935" spans="36:311" x14ac:dyDescent="0.2">
      <c r="AJ12935" s="23"/>
      <c r="HH12935"/>
      <c r="IW12935" s="36"/>
      <c r="JI12935"/>
      <c r="JJ12935"/>
      <c r="KX12935" s="23"/>
      <c r="KY12935" s="23"/>
    </row>
    <row r="12936" spans="36:311" x14ac:dyDescent="0.2">
      <c r="AJ12936" s="23"/>
      <c r="HH12936"/>
      <c r="IW12936" s="36"/>
      <c r="JI12936"/>
      <c r="JJ12936"/>
      <c r="KX12936" s="23"/>
      <c r="KY12936" s="23"/>
    </row>
    <row r="12937" spans="36:311" x14ac:dyDescent="0.2">
      <c r="AJ12937" s="23"/>
      <c r="HH12937"/>
      <c r="IW12937" s="36"/>
      <c r="JI12937"/>
      <c r="JJ12937"/>
      <c r="KX12937" s="23"/>
      <c r="KY12937" s="23"/>
    </row>
    <row r="12938" spans="36:311" x14ac:dyDescent="0.2">
      <c r="AJ12938" s="23"/>
      <c r="HH12938"/>
      <c r="IW12938" s="36"/>
      <c r="JI12938"/>
      <c r="JJ12938"/>
      <c r="KX12938" s="23"/>
      <c r="KY12938" s="23"/>
    </row>
    <row r="12939" spans="36:311" x14ac:dyDescent="0.2">
      <c r="AJ12939" s="23"/>
      <c r="HH12939"/>
      <c r="IW12939" s="36"/>
      <c r="JI12939"/>
      <c r="JJ12939"/>
      <c r="KX12939" s="23"/>
      <c r="KY12939" s="23"/>
    </row>
    <row r="12940" spans="36:311" x14ac:dyDescent="0.2">
      <c r="AJ12940" s="23"/>
      <c r="HH12940"/>
      <c r="IW12940" s="36"/>
      <c r="JI12940"/>
      <c r="JJ12940"/>
      <c r="KX12940" s="23"/>
      <c r="KY12940" s="23"/>
    </row>
    <row r="12941" spans="36:311" x14ac:dyDescent="0.2">
      <c r="AJ12941" s="23"/>
      <c r="HH12941"/>
      <c r="IW12941" s="36"/>
      <c r="JI12941"/>
      <c r="JJ12941"/>
      <c r="KX12941" s="23"/>
      <c r="KY12941" s="23"/>
    </row>
    <row r="12942" spans="36:311" x14ac:dyDescent="0.2">
      <c r="AJ12942" s="23"/>
      <c r="HH12942"/>
      <c r="IW12942" s="36"/>
      <c r="JI12942"/>
      <c r="JJ12942"/>
      <c r="KX12942" s="23"/>
      <c r="KY12942" s="23"/>
    </row>
    <row r="12943" spans="36:311" x14ac:dyDescent="0.2">
      <c r="AJ12943" s="23"/>
      <c r="HH12943"/>
      <c r="IW12943" s="36"/>
      <c r="JI12943"/>
      <c r="JJ12943"/>
      <c r="KX12943" s="23"/>
      <c r="KY12943" s="23"/>
    </row>
    <row r="12944" spans="36:311" x14ac:dyDescent="0.2">
      <c r="AJ12944" s="23"/>
      <c r="HH12944"/>
      <c r="IW12944" s="36"/>
      <c r="JI12944"/>
      <c r="JJ12944"/>
      <c r="KX12944" s="23"/>
      <c r="KY12944" s="23"/>
    </row>
    <row r="12945" spans="36:311" x14ac:dyDescent="0.2">
      <c r="AJ12945" s="23"/>
      <c r="HH12945"/>
      <c r="IW12945" s="36"/>
      <c r="JI12945"/>
      <c r="JJ12945"/>
      <c r="KX12945" s="23"/>
      <c r="KY12945" s="23"/>
    </row>
    <row r="12946" spans="36:311" x14ac:dyDescent="0.2">
      <c r="AJ12946" s="23"/>
      <c r="HH12946"/>
      <c r="IW12946" s="36"/>
      <c r="JI12946"/>
      <c r="JJ12946"/>
      <c r="KX12946" s="23"/>
      <c r="KY12946" s="23"/>
    </row>
    <row r="12947" spans="36:311" x14ac:dyDescent="0.2">
      <c r="AJ12947" s="23"/>
      <c r="HH12947"/>
      <c r="IW12947" s="36"/>
      <c r="JI12947"/>
      <c r="JJ12947"/>
      <c r="KX12947" s="23"/>
      <c r="KY12947" s="23"/>
    </row>
    <row r="12948" spans="36:311" x14ac:dyDescent="0.2">
      <c r="AJ12948" s="23"/>
      <c r="HH12948"/>
      <c r="IW12948" s="36"/>
      <c r="JI12948"/>
      <c r="JJ12948"/>
      <c r="KX12948" s="23"/>
      <c r="KY12948" s="23"/>
    </row>
    <row r="12949" spans="36:311" x14ac:dyDescent="0.2">
      <c r="AJ12949" s="23"/>
      <c r="HH12949"/>
      <c r="IW12949" s="36"/>
      <c r="JI12949"/>
      <c r="JJ12949"/>
      <c r="KX12949" s="23"/>
      <c r="KY12949" s="23"/>
    </row>
    <row r="12950" spans="36:311" x14ac:dyDescent="0.2">
      <c r="AJ12950" s="23"/>
      <c r="HH12950"/>
      <c r="IW12950" s="36"/>
      <c r="JI12950"/>
      <c r="JJ12950"/>
      <c r="KX12950" s="23"/>
      <c r="KY12950" s="23"/>
    </row>
    <row r="12951" spans="36:311" x14ac:dyDescent="0.2">
      <c r="AJ12951" s="23"/>
      <c r="HH12951"/>
      <c r="IW12951" s="36"/>
      <c r="JI12951"/>
      <c r="JJ12951"/>
      <c r="KX12951" s="23"/>
      <c r="KY12951" s="23"/>
    </row>
    <row r="12952" spans="36:311" x14ac:dyDescent="0.2">
      <c r="AJ12952" s="23"/>
      <c r="HH12952"/>
      <c r="IW12952" s="36"/>
      <c r="JI12952"/>
      <c r="JJ12952"/>
      <c r="KX12952" s="23"/>
      <c r="KY12952" s="23"/>
    </row>
    <row r="12953" spans="36:311" x14ac:dyDescent="0.2">
      <c r="AJ12953" s="23"/>
      <c r="HH12953"/>
      <c r="IW12953" s="36"/>
      <c r="JI12953"/>
      <c r="JJ12953"/>
      <c r="KX12953" s="23"/>
      <c r="KY12953" s="23"/>
    </row>
    <row r="12954" spans="36:311" x14ac:dyDescent="0.2">
      <c r="AJ12954" s="23"/>
      <c r="HH12954"/>
      <c r="IW12954" s="36"/>
      <c r="JI12954"/>
      <c r="JJ12954"/>
      <c r="KX12954" s="23"/>
      <c r="KY12954" s="23"/>
    </row>
    <row r="12955" spans="36:311" x14ac:dyDescent="0.2">
      <c r="AJ12955" s="23"/>
      <c r="HH12955"/>
      <c r="IW12955" s="36"/>
      <c r="JI12955"/>
      <c r="JJ12955"/>
      <c r="KX12955" s="23"/>
      <c r="KY12955" s="23"/>
    </row>
    <row r="12956" spans="36:311" x14ac:dyDescent="0.2">
      <c r="AJ12956" s="23"/>
      <c r="HH12956"/>
      <c r="IW12956" s="36"/>
      <c r="JI12956"/>
      <c r="JJ12956"/>
      <c r="KX12956" s="23"/>
      <c r="KY12956" s="23"/>
    </row>
    <row r="12957" spans="36:311" x14ac:dyDescent="0.2">
      <c r="AJ12957" s="23"/>
      <c r="HH12957"/>
      <c r="IW12957" s="36"/>
      <c r="JI12957"/>
      <c r="JJ12957"/>
      <c r="KX12957" s="23"/>
      <c r="KY12957" s="23"/>
    </row>
    <row r="12958" spans="36:311" x14ac:dyDescent="0.2">
      <c r="AJ12958" s="23"/>
      <c r="HH12958"/>
      <c r="IW12958" s="36"/>
      <c r="JI12958"/>
      <c r="JJ12958"/>
      <c r="KX12958" s="23"/>
      <c r="KY12958" s="23"/>
    </row>
    <row r="12959" spans="36:311" x14ac:dyDescent="0.2">
      <c r="AJ12959" s="23"/>
      <c r="HH12959"/>
      <c r="IW12959" s="36"/>
      <c r="JI12959"/>
      <c r="JJ12959"/>
      <c r="KX12959" s="23"/>
      <c r="KY12959" s="23"/>
    </row>
    <row r="12960" spans="36:311" x14ac:dyDescent="0.2">
      <c r="AJ12960" s="23"/>
      <c r="HH12960"/>
      <c r="IW12960" s="36"/>
      <c r="JI12960"/>
      <c r="JJ12960"/>
      <c r="KX12960" s="23"/>
      <c r="KY12960" s="23"/>
    </row>
    <row r="12961" spans="36:311" x14ac:dyDescent="0.2">
      <c r="AJ12961" s="23"/>
      <c r="HH12961"/>
      <c r="IW12961" s="36"/>
      <c r="JI12961"/>
      <c r="JJ12961"/>
      <c r="KX12961" s="23"/>
      <c r="KY12961" s="23"/>
    </row>
    <row r="12962" spans="36:311" x14ac:dyDescent="0.2">
      <c r="AJ12962" s="23"/>
      <c r="HH12962"/>
      <c r="IW12962" s="36"/>
      <c r="JI12962"/>
      <c r="JJ12962"/>
      <c r="KX12962" s="23"/>
      <c r="KY12962" s="23"/>
    </row>
    <row r="12963" spans="36:311" x14ac:dyDescent="0.2">
      <c r="AJ12963" s="23"/>
      <c r="HH12963"/>
      <c r="IW12963" s="36"/>
      <c r="JI12963"/>
      <c r="JJ12963"/>
      <c r="KX12963" s="23"/>
      <c r="KY12963" s="23"/>
    </row>
    <row r="12964" spans="36:311" x14ac:dyDescent="0.2">
      <c r="AJ12964" s="23"/>
      <c r="HH12964"/>
      <c r="IW12964" s="36"/>
      <c r="JI12964"/>
      <c r="JJ12964"/>
      <c r="KX12964" s="23"/>
      <c r="KY12964" s="23"/>
    </row>
    <row r="12965" spans="36:311" x14ac:dyDescent="0.2">
      <c r="AJ12965" s="23"/>
      <c r="HH12965"/>
      <c r="IW12965" s="36"/>
      <c r="JI12965"/>
      <c r="JJ12965"/>
      <c r="KX12965" s="23"/>
      <c r="KY12965" s="23"/>
    </row>
    <row r="12966" spans="36:311" x14ac:dyDescent="0.2">
      <c r="AJ12966" s="23"/>
      <c r="HH12966"/>
      <c r="IW12966" s="36"/>
      <c r="JI12966"/>
      <c r="JJ12966"/>
      <c r="KX12966" s="23"/>
      <c r="KY12966" s="23"/>
    </row>
    <row r="12967" spans="36:311" x14ac:dyDescent="0.2">
      <c r="AJ12967" s="23"/>
      <c r="HH12967"/>
      <c r="IW12967" s="36"/>
      <c r="JI12967"/>
      <c r="JJ12967"/>
      <c r="KX12967" s="23"/>
      <c r="KY12967" s="23"/>
    </row>
    <row r="12968" spans="36:311" x14ac:dyDescent="0.2">
      <c r="AJ12968" s="23"/>
      <c r="HH12968"/>
      <c r="IW12968" s="36"/>
      <c r="JI12968"/>
      <c r="JJ12968"/>
      <c r="KX12968" s="23"/>
      <c r="KY12968" s="23"/>
    </row>
    <row r="12969" spans="36:311" x14ac:dyDescent="0.2">
      <c r="AJ12969" s="23"/>
      <c r="HH12969"/>
      <c r="IW12969" s="36"/>
      <c r="JI12969"/>
      <c r="JJ12969"/>
      <c r="KX12969" s="23"/>
      <c r="KY12969" s="23"/>
    </row>
    <row r="12970" spans="36:311" x14ac:dyDescent="0.2">
      <c r="AJ12970" s="23"/>
      <c r="HH12970"/>
      <c r="IW12970" s="36"/>
      <c r="JI12970"/>
      <c r="JJ12970"/>
      <c r="KX12970" s="23"/>
      <c r="KY12970" s="23"/>
    </row>
    <row r="12971" spans="36:311" x14ac:dyDescent="0.2">
      <c r="AJ12971" s="23"/>
      <c r="HH12971"/>
      <c r="IW12971" s="36"/>
      <c r="JI12971"/>
      <c r="JJ12971"/>
      <c r="KX12971" s="23"/>
      <c r="KY12971" s="23"/>
    </row>
    <row r="12972" spans="36:311" x14ac:dyDescent="0.2">
      <c r="AJ12972" s="23"/>
      <c r="HH12972"/>
      <c r="IW12972" s="36"/>
      <c r="JI12972"/>
      <c r="JJ12972"/>
      <c r="KX12972" s="23"/>
      <c r="KY12972" s="23"/>
    </row>
    <row r="12973" spans="36:311" x14ac:dyDescent="0.2">
      <c r="AJ12973" s="23"/>
      <c r="HH12973"/>
      <c r="IW12973" s="36"/>
      <c r="JI12973"/>
      <c r="JJ12973"/>
      <c r="KX12973" s="23"/>
      <c r="KY12973" s="23"/>
    </row>
    <row r="12974" spans="36:311" x14ac:dyDescent="0.2">
      <c r="AJ12974" s="23"/>
      <c r="HH12974"/>
      <c r="IW12974" s="36"/>
      <c r="JI12974"/>
      <c r="JJ12974"/>
      <c r="KX12974" s="23"/>
      <c r="KY12974" s="23"/>
    </row>
    <row r="12975" spans="36:311" x14ac:dyDescent="0.2">
      <c r="AJ12975" s="23"/>
      <c r="HH12975"/>
      <c r="IW12975" s="36"/>
      <c r="JI12975"/>
      <c r="JJ12975"/>
      <c r="KX12975" s="23"/>
      <c r="KY12975" s="23"/>
    </row>
    <row r="12976" spans="36:311" x14ac:dyDescent="0.2">
      <c r="AJ12976" s="23"/>
      <c r="HH12976"/>
      <c r="IW12976" s="36"/>
      <c r="JI12976"/>
      <c r="JJ12976"/>
      <c r="KX12976" s="23"/>
      <c r="KY12976" s="23"/>
    </row>
    <row r="12977" spans="36:311" x14ac:dyDescent="0.2">
      <c r="AJ12977" s="23"/>
      <c r="HH12977"/>
      <c r="IW12977" s="36"/>
      <c r="JI12977"/>
      <c r="JJ12977"/>
      <c r="KX12977" s="23"/>
      <c r="KY12977" s="23"/>
    </row>
    <row r="12978" spans="36:311" x14ac:dyDescent="0.2">
      <c r="AJ12978" s="23"/>
      <c r="HH12978"/>
      <c r="IW12978" s="36"/>
      <c r="JI12978"/>
      <c r="JJ12978"/>
      <c r="KX12978" s="23"/>
      <c r="KY12978" s="23"/>
    </row>
    <row r="12979" spans="36:311" x14ac:dyDescent="0.2">
      <c r="AJ12979" s="23"/>
      <c r="HH12979"/>
      <c r="IW12979" s="36"/>
      <c r="JI12979"/>
      <c r="JJ12979"/>
      <c r="KX12979" s="23"/>
      <c r="KY12979" s="23"/>
    </row>
    <row r="12980" spans="36:311" x14ac:dyDescent="0.2">
      <c r="AJ12980" s="23"/>
      <c r="HH12980"/>
      <c r="IW12980" s="36"/>
      <c r="JI12980"/>
      <c r="JJ12980"/>
      <c r="KX12980" s="23"/>
      <c r="KY12980" s="23"/>
    </row>
    <row r="12981" spans="36:311" x14ac:dyDescent="0.2">
      <c r="AJ12981" s="23"/>
      <c r="HH12981"/>
      <c r="IW12981" s="36"/>
      <c r="JI12981"/>
      <c r="JJ12981"/>
      <c r="KX12981" s="23"/>
      <c r="KY12981" s="23"/>
    </row>
    <row r="12982" spans="36:311" x14ac:dyDescent="0.2">
      <c r="AJ12982" s="23"/>
      <c r="HH12982"/>
      <c r="IW12982" s="36"/>
      <c r="JI12982"/>
      <c r="JJ12982"/>
      <c r="KX12982" s="23"/>
      <c r="KY12982" s="23"/>
    </row>
    <row r="12983" spans="36:311" x14ac:dyDescent="0.2">
      <c r="AJ12983" s="23"/>
      <c r="HH12983"/>
      <c r="IW12983" s="36"/>
      <c r="JI12983"/>
      <c r="JJ12983"/>
      <c r="KX12983" s="23"/>
      <c r="KY12983" s="23"/>
    </row>
    <row r="12984" spans="36:311" x14ac:dyDescent="0.2">
      <c r="AJ12984" s="23"/>
      <c r="HH12984"/>
      <c r="IW12984" s="36"/>
      <c r="JI12984"/>
      <c r="JJ12984"/>
      <c r="KX12984" s="23"/>
      <c r="KY12984" s="23"/>
    </row>
    <row r="12985" spans="36:311" x14ac:dyDescent="0.2">
      <c r="AJ12985" s="23"/>
      <c r="HH12985"/>
      <c r="IW12985" s="36"/>
      <c r="JI12985"/>
      <c r="JJ12985"/>
      <c r="KX12985" s="23"/>
      <c r="KY12985" s="23"/>
    </row>
    <row r="12986" spans="36:311" x14ac:dyDescent="0.2">
      <c r="AJ12986" s="23"/>
      <c r="HH12986"/>
      <c r="IW12986" s="36"/>
      <c r="JI12986"/>
      <c r="JJ12986"/>
      <c r="KX12986" s="23"/>
      <c r="KY12986" s="23"/>
    </row>
    <row r="12987" spans="36:311" x14ac:dyDescent="0.2">
      <c r="AJ12987" s="23"/>
      <c r="HH12987"/>
      <c r="IW12987" s="36"/>
      <c r="JI12987"/>
      <c r="JJ12987"/>
      <c r="KX12987" s="23"/>
      <c r="KY12987" s="23"/>
    </row>
    <row r="12988" spans="36:311" x14ac:dyDescent="0.2">
      <c r="AJ12988" s="23"/>
      <c r="HH12988"/>
      <c r="IW12988" s="36"/>
      <c r="JI12988"/>
      <c r="JJ12988"/>
      <c r="KX12988" s="23"/>
      <c r="KY12988" s="23"/>
    </row>
    <row r="12989" spans="36:311" x14ac:dyDescent="0.2">
      <c r="AJ12989" s="23"/>
      <c r="HH12989"/>
      <c r="IW12989" s="36"/>
      <c r="JI12989"/>
      <c r="JJ12989"/>
      <c r="KX12989" s="23"/>
      <c r="KY12989" s="23"/>
    </row>
    <row r="12990" spans="36:311" x14ac:dyDescent="0.2">
      <c r="AJ12990" s="23"/>
      <c r="HH12990"/>
      <c r="IW12990" s="36"/>
      <c r="JI12990"/>
      <c r="JJ12990"/>
      <c r="KX12990" s="23"/>
      <c r="KY12990" s="23"/>
    </row>
    <row r="12991" spans="36:311" x14ac:dyDescent="0.2">
      <c r="AJ12991" s="23"/>
      <c r="HH12991"/>
      <c r="IW12991" s="36"/>
      <c r="JI12991"/>
      <c r="JJ12991"/>
      <c r="KX12991" s="23"/>
      <c r="KY12991" s="23"/>
    </row>
    <row r="12992" spans="36:311" x14ac:dyDescent="0.2">
      <c r="AJ12992" s="23"/>
      <c r="HH12992"/>
      <c r="IW12992" s="36"/>
      <c r="JI12992"/>
      <c r="JJ12992"/>
      <c r="KX12992" s="23"/>
      <c r="KY12992" s="23"/>
    </row>
    <row r="12993" spans="36:311" x14ac:dyDescent="0.2">
      <c r="AJ12993" s="23"/>
      <c r="HH12993"/>
      <c r="IW12993" s="36"/>
      <c r="JI12993"/>
      <c r="JJ12993"/>
      <c r="KX12993" s="23"/>
      <c r="KY12993" s="23"/>
    </row>
    <row r="12994" spans="36:311" x14ac:dyDescent="0.2">
      <c r="AJ12994" s="23"/>
      <c r="HH12994"/>
      <c r="IW12994" s="36"/>
      <c r="JI12994"/>
      <c r="JJ12994"/>
      <c r="KX12994" s="23"/>
      <c r="KY12994" s="23"/>
    </row>
    <row r="12995" spans="36:311" x14ac:dyDescent="0.2">
      <c r="AJ12995" s="23"/>
      <c r="HH12995"/>
      <c r="IW12995" s="36"/>
      <c r="JI12995"/>
      <c r="JJ12995"/>
      <c r="KX12995" s="23"/>
      <c r="KY12995" s="23"/>
    </row>
    <row r="12996" spans="36:311" x14ac:dyDescent="0.2">
      <c r="AJ12996" s="23"/>
      <c r="HH12996"/>
      <c r="IW12996" s="36"/>
      <c r="JI12996"/>
      <c r="JJ12996"/>
      <c r="KX12996" s="23"/>
      <c r="KY12996" s="23"/>
    </row>
    <row r="12997" spans="36:311" x14ac:dyDescent="0.2">
      <c r="AJ12997" s="23"/>
      <c r="HH12997"/>
      <c r="IW12997" s="36"/>
      <c r="JI12997"/>
      <c r="JJ12997"/>
      <c r="KX12997" s="23"/>
      <c r="KY12997" s="23"/>
    </row>
    <row r="12998" spans="36:311" x14ac:dyDescent="0.2">
      <c r="AJ12998" s="23"/>
      <c r="HH12998"/>
      <c r="IW12998" s="36"/>
      <c r="JI12998"/>
      <c r="JJ12998"/>
      <c r="KX12998" s="23"/>
      <c r="KY12998" s="23"/>
    </row>
    <row r="12999" spans="36:311" x14ac:dyDescent="0.2">
      <c r="AJ12999" s="23"/>
      <c r="HH12999"/>
      <c r="IW12999" s="36"/>
      <c r="JI12999"/>
      <c r="JJ12999"/>
      <c r="KX12999" s="23"/>
      <c r="KY12999" s="23"/>
    </row>
    <row r="13000" spans="36:311" x14ac:dyDescent="0.2">
      <c r="AJ13000" s="23"/>
      <c r="HH13000"/>
      <c r="IW13000" s="36"/>
      <c r="JI13000"/>
      <c r="JJ13000"/>
      <c r="KX13000" s="23"/>
      <c r="KY13000" s="23"/>
    </row>
    <row r="13001" spans="36:311" x14ac:dyDescent="0.2">
      <c r="AJ13001" s="23"/>
      <c r="HH13001"/>
      <c r="IW13001" s="36"/>
      <c r="JI13001"/>
      <c r="JJ13001"/>
      <c r="KX13001" s="23"/>
      <c r="KY13001" s="23"/>
    </row>
    <row r="13002" spans="36:311" x14ac:dyDescent="0.2">
      <c r="AJ13002" s="23"/>
      <c r="HH13002"/>
      <c r="IW13002" s="36"/>
      <c r="JI13002"/>
      <c r="JJ13002"/>
      <c r="KX13002" s="23"/>
      <c r="KY13002" s="23"/>
    </row>
    <row r="13003" spans="36:311" x14ac:dyDescent="0.2">
      <c r="AJ13003" s="23"/>
      <c r="HH13003"/>
      <c r="IW13003" s="36"/>
      <c r="JI13003"/>
      <c r="JJ13003"/>
      <c r="KX13003" s="23"/>
      <c r="KY13003" s="23"/>
    </row>
    <row r="13004" spans="36:311" x14ac:dyDescent="0.2">
      <c r="AJ13004" s="23"/>
      <c r="HH13004"/>
      <c r="IW13004" s="36"/>
      <c r="JI13004"/>
      <c r="JJ13004"/>
      <c r="KX13004" s="23"/>
      <c r="KY13004" s="23"/>
    </row>
    <row r="13005" spans="36:311" x14ac:dyDescent="0.2">
      <c r="AJ13005" s="23"/>
      <c r="HH13005"/>
      <c r="IW13005" s="36"/>
      <c r="JI13005"/>
      <c r="JJ13005"/>
      <c r="KX13005" s="23"/>
      <c r="KY13005" s="23"/>
    </row>
    <row r="13006" spans="36:311" x14ac:dyDescent="0.2">
      <c r="AJ13006" s="23"/>
      <c r="HH13006"/>
      <c r="IW13006" s="36"/>
      <c r="JI13006"/>
      <c r="JJ13006"/>
      <c r="KX13006" s="23"/>
      <c r="KY13006" s="23"/>
    </row>
    <row r="13007" spans="36:311" x14ac:dyDescent="0.2">
      <c r="AJ13007" s="23"/>
      <c r="HH13007"/>
      <c r="IW13007" s="36"/>
      <c r="JI13007"/>
      <c r="JJ13007"/>
      <c r="KX13007" s="23"/>
      <c r="KY13007" s="23"/>
    </row>
    <row r="13008" spans="36:311" x14ac:dyDescent="0.2">
      <c r="AJ13008" s="23"/>
      <c r="HH13008"/>
      <c r="IW13008" s="36"/>
      <c r="JI13008"/>
      <c r="JJ13008"/>
      <c r="KX13008" s="23"/>
      <c r="KY13008" s="23"/>
    </row>
    <row r="13009" spans="36:311" x14ac:dyDescent="0.2">
      <c r="AJ13009" s="23"/>
      <c r="HH13009"/>
      <c r="IW13009" s="36"/>
      <c r="JI13009"/>
      <c r="JJ13009"/>
      <c r="KX13009" s="23"/>
      <c r="KY13009" s="23"/>
    </row>
    <row r="13010" spans="36:311" x14ac:dyDescent="0.2">
      <c r="AJ13010" s="23"/>
      <c r="HH13010"/>
      <c r="IW13010" s="36"/>
      <c r="JI13010"/>
      <c r="JJ13010"/>
      <c r="KX13010" s="23"/>
      <c r="KY13010" s="23"/>
    </row>
    <row r="13011" spans="36:311" x14ac:dyDescent="0.2">
      <c r="AJ13011" s="23"/>
      <c r="HH13011"/>
      <c r="IW13011" s="36"/>
      <c r="JI13011"/>
      <c r="JJ13011"/>
      <c r="KX13011" s="23"/>
      <c r="KY13011" s="23"/>
    </row>
    <row r="13012" spans="36:311" x14ac:dyDescent="0.2">
      <c r="AJ13012" s="23"/>
      <c r="HH13012"/>
      <c r="IW13012" s="36"/>
      <c r="JI13012"/>
      <c r="JJ13012"/>
      <c r="KX13012" s="23"/>
      <c r="KY13012" s="23"/>
    </row>
    <row r="13013" spans="36:311" x14ac:dyDescent="0.2">
      <c r="AJ13013" s="23"/>
      <c r="HH13013"/>
      <c r="IW13013" s="36"/>
      <c r="JI13013"/>
      <c r="JJ13013"/>
      <c r="KX13013" s="23"/>
      <c r="KY13013" s="23"/>
    </row>
    <row r="13014" spans="36:311" x14ac:dyDescent="0.2">
      <c r="AJ13014" s="23"/>
      <c r="HH13014"/>
      <c r="IW13014" s="36"/>
      <c r="JI13014"/>
      <c r="JJ13014"/>
      <c r="KX13014" s="23"/>
      <c r="KY13014" s="23"/>
    </row>
    <row r="13015" spans="36:311" x14ac:dyDescent="0.2">
      <c r="AJ13015" s="23"/>
      <c r="HH13015"/>
      <c r="IW13015" s="36"/>
      <c r="JI13015"/>
      <c r="JJ13015"/>
      <c r="KX13015" s="23"/>
      <c r="KY13015" s="23"/>
    </row>
    <row r="13016" spans="36:311" x14ac:dyDescent="0.2">
      <c r="AJ13016" s="23"/>
      <c r="HH13016"/>
      <c r="IW13016" s="36"/>
      <c r="JI13016"/>
      <c r="JJ13016"/>
      <c r="KX13016" s="23"/>
      <c r="KY13016" s="23"/>
    </row>
    <row r="13017" spans="36:311" x14ac:dyDescent="0.2">
      <c r="AJ13017" s="23"/>
      <c r="HH13017"/>
      <c r="IW13017" s="36"/>
      <c r="JI13017"/>
      <c r="JJ13017"/>
      <c r="KX13017" s="23"/>
      <c r="KY13017" s="23"/>
    </row>
    <row r="13018" spans="36:311" x14ac:dyDescent="0.2">
      <c r="AJ13018" s="23"/>
      <c r="HH13018"/>
      <c r="IW13018" s="36"/>
      <c r="JI13018"/>
      <c r="JJ13018"/>
      <c r="KX13018" s="23"/>
      <c r="KY13018" s="23"/>
    </row>
    <row r="13019" spans="36:311" x14ac:dyDescent="0.2">
      <c r="AJ13019" s="23"/>
      <c r="HH13019"/>
      <c r="IW13019" s="36"/>
      <c r="JI13019"/>
      <c r="JJ13019"/>
      <c r="KX13019" s="23"/>
      <c r="KY13019" s="23"/>
    </row>
    <row r="13020" spans="36:311" x14ac:dyDescent="0.2">
      <c r="AJ13020" s="23"/>
      <c r="HH13020"/>
      <c r="IW13020" s="36"/>
      <c r="JI13020"/>
      <c r="JJ13020"/>
      <c r="KX13020" s="23"/>
      <c r="KY13020" s="23"/>
    </row>
    <row r="13021" spans="36:311" x14ac:dyDescent="0.2">
      <c r="AJ13021" s="23"/>
      <c r="HH13021"/>
      <c r="IW13021" s="36"/>
      <c r="JI13021"/>
      <c r="JJ13021"/>
      <c r="KX13021" s="23"/>
      <c r="KY13021" s="23"/>
    </row>
    <row r="13022" spans="36:311" x14ac:dyDescent="0.2">
      <c r="AJ13022" s="23"/>
      <c r="HH13022"/>
      <c r="IW13022" s="36"/>
      <c r="JI13022"/>
      <c r="JJ13022"/>
      <c r="KX13022" s="23"/>
      <c r="KY13022" s="23"/>
    </row>
    <row r="13023" spans="36:311" x14ac:dyDescent="0.2">
      <c r="AJ13023" s="23"/>
      <c r="HH13023"/>
      <c r="IW13023" s="36"/>
      <c r="JI13023"/>
      <c r="JJ13023"/>
      <c r="KX13023" s="23"/>
      <c r="KY13023" s="23"/>
    </row>
    <row r="13024" spans="36:311" x14ac:dyDescent="0.2">
      <c r="AJ13024" s="23"/>
      <c r="HH13024"/>
      <c r="IW13024" s="36"/>
      <c r="JI13024"/>
      <c r="JJ13024"/>
      <c r="KX13024" s="23"/>
      <c r="KY13024" s="23"/>
    </row>
    <row r="13025" spans="36:311" x14ac:dyDescent="0.2">
      <c r="AJ13025" s="23"/>
      <c r="HH13025"/>
      <c r="IW13025" s="36"/>
      <c r="JI13025"/>
      <c r="JJ13025"/>
      <c r="KX13025" s="23"/>
      <c r="KY13025" s="23"/>
    </row>
    <row r="13026" spans="36:311" x14ac:dyDescent="0.2">
      <c r="AJ13026" s="23"/>
      <c r="HH13026"/>
      <c r="IW13026" s="36"/>
      <c r="JI13026"/>
      <c r="JJ13026"/>
      <c r="KX13026" s="23"/>
      <c r="KY13026" s="23"/>
    </row>
    <row r="13027" spans="36:311" x14ac:dyDescent="0.2">
      <c r="AJ13027" s="23"/>
      <c r="HH13027"/>
      <c r="IW13027" s="36"/>
      <c r="JI13027"/>
      <c r="JJ13027"/>
      <c r="KX13027" s="23"/>
      <c r="KY13027" s="23"/>
    </row>
    <row r="13028" spans="36:311" x14ac:dyDescent="0.2">
      <c r="AJ13028" s="23"/>
      <c r="HH13028"/>
      <c r="IW13028" s="36"/>
      <c r="JI13028"/>
      <c r="JJ13028"/>
      <c r="KX13028" s="23"/>
      <c r="KY13028" s="23"/>
    </row>
    <row r="13029" spans="36:311" x14ac:dyDescent="0.2">
      <c r="AJ13029" s="23"/>
      <c r="HH13029"/>
      <c r="IW13029" s="36"/>
      <c r="JI13029"/>
      <c r="JJ13029"/>
      <c r="KX13029" s="23"/>
      <c r="KY13029" s="23"/>
    </row>
    <row r="13030" spans="36:311" x14ac:dyDescent="0.2">
      <c r="AJ13030" s="23"/>
      <c r="HH13030"/>
      <c r="IW13030" s="36"/>
      <c r="JI13030"/>
      <c r="JJ13030"/>
      <c r="KX13030" s="23"/>
      <c r="KY13030" s="23"/>
    </row>
    <row r="13031" spans="36:311" x14ac:dyDescent="0.2">
      <c r="AJ13031" s="23"/>
      <c r="HH13031"/>
      <c r="IW13031" s="36"/>
      <c r="JI13031"/>
      <c r="JJ13031"/>
      <c r="KX13031" s="23"/>
      <c r="KY13031" s="23"/>
    </row>
    <row r="13032" spans="36:311" x14ac:dyDescent="0.2">
      <c r="AJ13032" s="23"/>
      <c r="HH13032"/>
      <c r="IW13032" s="36"/>
      <c r="JI13032"/>
      <c r="JJ13032"/>
      <c r="KX13032" s="23"/>
      <c r="KY13032" s="23"/>
    </row>
    <row r="13033" spans="36:311" x14ac:dyDescent="0.2">
      <c r="AJ13033" s="23"/>
      <c r="HH13033"/>
      <c r="IW13033" s="36"/>
      <c r="JI13033"/>
      <c r="JJ13033"/>
      <c r="KX13033" s="23"/>
      <c r="KY13033" s="23"/>
    </row>
    <row r="13034" spans="36:311" x14ac:dyDescent="0.2">
      <c r="AJ13034" s="23"/>
      <c r="HH13034"/>
      <c r="IW13034" s="36"/>
      <c r="JI13034"/>
      <c r="JJ13034"/>
      <c r="KX13034" s="23"/>
      <c r="KY13034" s="23"/>
    </row>
    <row r="13035" spans="36:311" x14ac:dyDescent="0.2">
      <c r="AJ13035" s="23"/>
      <c r="HH13035"/>
      <c r="IW13035" s="36"/>
      <c r="JI13035"/>
      <c r="JJ13035"/>
      <c r="KX13035" s="23"/>
      <c r="KY13035" s="23"/>
    </row>
    <row r="13036" spans="36:311" x14ac:dyDescent="0.2">
      <c r="AJ13036" s="23"/>
      <c r="HH13036"/>
      <c r="IW13036" s="36"/>
      <c r="JI13036"/>
      <c r="JJ13036"/>
      <c r="KX13036" s="23"/>
      <c r="KY13036" s="23"/>
    </row>
    <row r="13037" spans="36:311" x14ac:dyDescent="0.2">
      <c r="AJ13037" s="23"/>
      <c r="HH13037"/>
      <c r="IW13037" s="36"/>
      <c r="JI13037"/>
      <c r="JJ13037"/>
      <c r="KX13037" s="23"/>
      <c r="KY13037" s="23"/>
    </row>
    <row r="13038" spans="36:311" x14ac:dyDescent="0.2">
      <c r="AJ13038" s="23"/>
      <c r="HH13038"/>
      <c r="IW13038" s="36"/>
      <c r="JI13038"/>
      <c r="JJ13038"/>
      <c r="KX13038" s="23"/>
      <c r="KY13038" s="23"/>
    </row>
    <row r="13039" spans="36:311" x14ac:dyDescent="0.2">
      <c r="AJ13039" s="23"/>
      <c r="HH13039"/>
      <c r="IW13039" s="36"/>
      <c r="JI13039"/>
      <c r="JJ13039"/>
      <c r="KX13039" s="23"/>
      <c r="KY13039" s="23"/>
    </row>
    <row r="13040" spans="36:311" x14ac:dyDescent="0.2">
      <c r="AJ13040" s="23"/>
      <c r="HH13040"/>
      <c r="IW13040" s="36"/>
      <c r="JI13040"/>
      <c r="JJ13040"/>
      <c r="KX13040" s="23"/>
      <c r="KY13040" s="23"/>
    </row>
    <row r="13041" spans="36:311" x14ac:dyDescent="0.2">
      <c r="AJ13041" s="23"/>
      <c r="HH13041"/>
      <c r="IW13041" s="36"/>
      <c r="JI13041"/>
      <c r="JJ13041"/>
      <c r="KX13041" s="23"/>
      <c r="KY13041" s="23"/>
    </row>
    <row r="13042" spans="36:311" x14ac:dyDescent="0.2">
      <c r="AJ13042" s="23"/>
      <c r="HH13042"/>
      <c r="IW13042" s="36"/>
      <c r="JI13042"/>
      <c r="JJ13042"/>
      <c r="KX13042" s="23"/>
      <c r="KY13042" s="23"/>
    </row>
    <row r="13043" spans="36:311" x14ac:dyDescent="0.2">
      <c r="AJ13043" s="23"/>
      <c r="HH13043"/>
      <c r="IW13043" s="36"/>
      <c r="JI13043"/>
      <c r="JJ13043"/>
      <c r="KX13043" s="23"/>
      <c r="KY13043" s="23"/>
    </row>
    <row r="13044" spans="36:311" x14ac:dyDescent="0.2">
      <c r="AJ13044" s="23"/>
      <c r="HH13044"/>
      <c r="IW13044" s="36"/>
      <c r="JI13044"/>
      <c r="JJ13044"/>
      <c r="KX13044" s="23"/>
      <c r="KY13044" s="23"/>
    </row>
    <row r="13045" spans="36:311" x14ac:dyDescent="0.2">
      <c r="AJ13045" s="23"/>
      <c r="HH13045"/>
      <c r="IW13045" s="36"/>
      <c r="JI13045"/>
      <c r="JJ13045"/>
      <c r="KX13045" s="23"/>
      <c r="KY13045" s="23"/>
    </row>
    <row r="13046" spans="36:311" x14ac:dyDescent="0.2">
      <c r="AJ13046" s="23"/>
      <c r="HH13046"/>
      <c r="IW13046" s="36"/>
      <c r="JI13046"/>
      <c r="JJ13046"/>
      <c r="KX13046" s="23"/>
      <c r="KY13046" s="23"/>
    </row>
    <row r="13047" spans="36:311" x14ac:dyDescent="0.2">
      <c r="AJ13047" s="23"/>
      <c r="HH13047"/>
      <c r="IW13047" s="36"/>
      <c r="JI13047"/>
      <c r="JJ13047"/>
      <c r="KX13047" s="23"/>
      <c r="KY13047" s="23"/>
    </row>
    <row r="13048" spans="36:311" x14ac:dyDescent="0.2">
      <c r="AJ13048" s="23"/>
      <c r="HH13048"/>
      <c r="IW13048" s="36"/>
      <c r="JI13048"/>
      <c r="JJ13048"/>
      <c r="KX13048" s="23"/>
      <c r="KY13048" s="23"/>
    </row>
    <row r="13049" spans="36:311" x14ac:dyDescent="0.2">
      <c r="AJ13049" s="23"/>
      <c r="HH13049"/>
      <c r="IW13049" s="36"/>
      <c r="JI13049"/>
      <c r="JJ13049"/>
      <c r="KX13049" s="23"/>
      <c r="KY13049" s="23"/>
    </row>
    <row r="13050" spans="36:311" x14ac:dyDescent="0.2">
      <c r="AJ13050" s="23"/>
      <c r="HH13050"/>
      <c r="IW13050" s="36"/>
      <c r="JI13050"/>
      <c r="JJ13050"/>
      <c r="KX13050" s="23"/>
      <c r="KY13050" s="23"/>
    </row>
    <row r="13051" spans="36:311" x14ac:dyDescent="0.2">
      <c r="AJ13051" s="23"/>
      <c r="HH13051"/>
      <c r="IW13051" s="36"/>
      <c r="JI13051"/>
      <c r="JJ13051"/>
      <c r="KX13051" s="23"/>
      <c r="KY13051" s="23"/>
    </row>
    <row r="13052" spans="36:311" x14ac:dyDescent="0.2">
      <c r="AJ13052" s="23"/>
      <c r="HH13052"/>
      <c r="IW13052" s="36"/>
      <c r="JI13052"/>
      <c r="JJ13052"/>
      <c r="KX13052" s="23"/>
      <c r="KY13052" s="23"/>
    </row>
    <row r="13053" spans="36:311" x14ac:dyDescent="0.2">
      <c r="AJ13053" s="23"/>
      <c r="HH13053"/>
      <c r="IW13053" s="36"/>
      <c r="JI13053"/>
      <c r="JJ13053"/>
      <c r="KX13053" s="23"/>
      <c r="KY13053" s="23"/>
    </row>
    <row r="13054" spans="36:311" x14ac:dyDescent="0.2">
      <c r="AJ13054" s="23"/>
      <c r="HH13054"/>
      <c r="IW13054" s="36"/>
      <c r="JI13054"/>
      <c r="JJ13054"/>
      <c r="KX13054" s="23"/>
      <c r="KY13054" s="23"/>
    </row>
    <row r="13055" spans="36:311" x14ac:dyDescent="0.2">
      <c r="AJ13055" s="23"/>
      <c r="HH13055"/>
      <c r="IW13055" s="36"/>
      <c r="JI13055"/>
      <c r="JJ13055"/>
      <c r="KX13055" s="23"/>
      <c r="KY13055" s="23"/>
    </row>
    <row r="13056" spans="36:311" x14ac:dyDescent="0.2">
      <c r="AJ13056" s="23"/>
      <c r="HH13056"/>
      <c r="IW13056" s="36"/>
      <c r="JI13056"/>
      <c r="JJ13056"/>
      <c r="KX13056" s="23"/>
      <c r="KY13056" s="23"/>
    </row>
    <row r="13057" spans="36:311" x14ac:dyDescent="0.2">
      <c r="AJ13057" s="23"/>
      <c r="HH13057"/>
      <c r="IW13057" s="36"/>
      <c r="JI13057"/>
      <c r="JJ13057"/>
      <c r="KX13057" s="23"/>
      <c r="KY13057" s="23"/>
    </row>
    <row r="13058" spans="36:311" x14ac:dyDescent="0.2">
      <c r="AJ13058" s="23"/>
      <c r="HH13058"/>
      <c r="IW13058" s="36"/>
      <c r="JI13058"/>
      <c r="JJ13058"/>
      <c r="KX13058" s="23"/>
      <c r="KY13058" s="23"/>
    </row>
    <row r="13059" spans="36:311" x14ac:dyDescent="0.2">
      <c r="AJ13059" s="23"/>
      <c r="HH13059"/>
      <c r="IW13059" s="36"/>
      <c r="JI13059"/>
      <c r="JJ13059"/>
      <c r="KX13059" s="23"/>
      <c r="KY13059" s="23"/>
    </row>
    <row r="13060" spans="36:311" x14ac:dyDescent="0.2">
      <c r="AJ13060" s="23"/>
      <c r="HH13060"/>
      <c r="IW13060" s="36"/>
      <c r="JI13060"/>
      <c r="JJ13060"/>
      <c r="KX13060" s="23"/>
      <c r="KY13060" s="23"/>
    </row>
    <row r="13061" spans="36:311" x14ac:dyDescent="0.2">
      <c r="AJ13061" s="23"/>
      <c r="HH13061"/>
      <c r="IW13061" s="36"/>
      <c r="JI13061"/>
      <c r="JJ13061"/>
      <c r="KX13061" s="23"/>
      <c r="KY13061" s="23"/>
    </row>
    <row r="13062" spans="36:311" x14ac:dyDescent="0.2">
      <c r="AJ13062" s="23"/>
      <c r="HH13062"/>
      <c r="IW13062" s="36"/>
      <c r="JI13062"/>
      <c r="JJ13062"/>
      <c r="KX13062" s="23"/>
      <c r="KY13062" s="23"/>
    </row>
    <row r="13063" spans="36:311" x14ac:dyDescent="0.2">
      <c r="AJ13063" s="23"/>
      <c r="HH13063"/>
      <c r="IW13063" s="36"/>
      <c r="JI13063"/>
      <c r="JJ13063"/>
      <c r="KX13063" s="23"/>
      <c r="KY13063" s="23"/>
    </row>
    <row r="13064" spans="36:311" x14ac:dyDescent="0.2">
      <c r="AJ13064" s="23"/>
      <c r="HH13064"/>
      <c r="IW13064" s="36"/>
      <c r="JI13064"/>
      <c r="JJ13064"/>
      <c r="KX13064" s="23"/>
      <c r="KY13064" s="23"/>
    </row>
    <row r="13065" spans="36:311" x14ac:dyDescent="0.2">
      <c r="AJ13065" s="23"/>
      <c r="HH13065"/>
      <c r="IW13065" s="36"/>
      <c r="JI13065"/>
      <c r="JJ13065"/>
      <c r="KX13065" s="23"/>
      <c r="KY13065" s="23"/>
    </row>
    <row r="13066" spans="36:311" x14ac:dyDescent="0.2">
      <c r="AJ13066" s="23"/>
      <c r="HH13066"/>
      <c r="IW13066" s="36"/>
      <c r="JI13066"/>
      <c r="JJ13066"/>
      <c r="KX13066" s="23"/>
      <c r="KY13066" s="23"/>
    </row>
    <row r="13067" spans="36:311" x14ac:dyDescent="0.2">
      <c r="AJ13067" s="23"/>
      <c r="HH13067"/>
      <c r="IW13067" s="36"/>
      <c r="JI13067"/>
      <c r="JJ13067"/>
      <c r="KX13067" s="23"/>
      <c r="KY13067" s="23"/>
    </row>
    <row r="13068" spans="36:311" x14ac:dyDescent="0.2">
      <c r="AJ13068" s="23"/>
      <c r="HH13068"/>
      <c r="IW13068" s="36"/>
      <c r="JI13068"/>
      <c r="JJ13068"/>
      <c r="KX13068" s="23"/>
      <c r="KY13068" s="23"/>
    </row>
    <row r="13069" spans="36:311" x14ac:dyDescent="0.2">
      <c r="AJ13069" s="23"/>
      <c r="HH13069"/>
      <c r="IW13069" s="36"/>
      <c r="JI13069"/>
      <c r="JJ13069"/>
      <c r="KX13069" s="23"/>
      <c r="KY13069" s="23"/>
    </row>
    <row r="13070" spans="36:311" x14ac:dyDescent="0.2">
      <c r="AJ13070" s="23"/>
      <c r="HH13070"/>
      <c r="IW13070" s="36"/>
      <c r="JI13070"/>
      <c r="JJ13070"/>
      <c r="KX13070" s="23"/>
      <c r="KY13070" s="23"/>
    </row>
    <row r="13071" spans="36:311" x14ac:dyDescent="0.2">
      <c r="AJ13071" s="23"/>
      <c r="HH13071"/>
      <c r="IW13071" s="36"/>
      <c r="JI13071"/>
      <c r="JJ13071"/>
      <c r="KX13071" s="23"/>
      <c r="KY13071" s="23"/>
    </row>
    <row r="13072" spans="36:311" x14ac:dyDescent="0.2">
      <c r="AJ13072" s="23"/>
      <c r="HH13072"/>
      <c r="IW13072" s="36"/>
      <c r="JI13072"/>
      <c r="JJ13072"/>
      <c r="KX13072" s="23"/>
      <c r="KY13072" s="23"/>
    </row>
    <row r="13073" spans="36:311" x14ac:dyDescent="0.2">
      <c r="AJ13073" s="23"/>
      <c r="HH13073"/>
      <c r="IW13073" s="36"/>
      <c r="JI13073"/>
      <c r="JJ13073"/>
      <c r="KX13073" s="23"/>
      <c r="KY13073" s="23"/>
    </row>
    <row r="13074" spans="36:311" x14ac:dyDescent="0.2">
      <c r="AJ13074" s="23"/>
      <c r="HH13074"/>
      <c r="IW13074" s="36"/>
      <c r="JI13074"/>
      <c r="JJ13074"/>
      <c r="KX13074" s="23"/>
      <c r="KY13074" s="23"/>
    </row>
    <row r="13075" spans="36:311" x14ac:dyDescent="0.2">
      <c r="AJ13075" s="23"/>
      <c r="HH13075"/>
      <c r="IW13075" s="36"/>
      <c r="JI13075"/>
      <c r="JJ13075"/>
      <c r="KX13075" s="23"/>
      <c r="KY13075" s="23"/>
    </row>
    <row r="13076" spans="36:311" x14ac:dyDescent="0.2">
      <c r="AJ13076" s="23"/>
      <c r="HH13076"/>
      <c r="IW13076" s="36"/>
      <c r="JI13076"/>
      <c r="JJ13076"/>
      <c r="KX13076" s="23"/>
      <c r="KY13076" s="23"/>
    </row>
    <row r="13077" spans="36:311" x14ac:dyDescent="0.2">
      <c r="AJ13077" s="23"/>
      <c r="HH13077"/>
      <c r="IW13077" s="36"/>
      <c r="JI13077"/>
      <c r="JJ13077"/>
      <c r="KX13077" s="23"/>
      <c r="KY13077" s="23"/>
    </row>
    <row r="13078" spans="36:311" x14ac:dyDescent="0.2">
      <c r="AJ13078" s="23"/>
      <c r="HH13078"/>
      <c r="IW13078" s="36"/>
      <c r="JI13078"/>
      <c r="JJ13078"/>
      <c r="KX13078" s="23"/>
      <c r="KY13078" s="23"/>
    </row>
    <row r="13079" spans="36:311" x14ac:dyDescent="0.2">
      <c r="AJ13079" s="23"/>
      <c r="HH13079"/>
      <c r="IW13079" s="36"/>
      <c r="JI13079"/>
      <c r="JJ13079"/>
      <c r="KX13079" s="23"/>
      <c r="KY13079" s="23"/>
    </row>
    <row r="13080" spans="36:311" x14ac:dyDescent="0.2">
      <c r="AJ13080" s="23"/>
      <c r="HH13080"/>
      <c r="IW13080" s="36"/>
      <c r="JI13080"/>
      <c r="JJ13080"/>
      <c r="KX13080" s="23"/>
      <c r="KY13080" s="23"/>
    </row>
    <row r="13081" spans="36:311" x14ac:dyDescent="0.2">
      <c r="AJ13081" s="23"/>
      <c r="HH13081"/>
      <c r="IW13081" s="36"/>
      <c r="JI13081"/>
      <c r="JJ13081"/>
      <c r="KX13081" s="23"/>
      <c r="KY13081" s="23"/>
    </row>
    <row r="13082" spans="36:311" x14ac:dyDescent="0.2">
      <c r="AJ13082" s="23"/>
      <c r="HH13082"/>
      <c r="IW13082" s="36"/>
      <c r="JI13082"/>
      <c r="JJ13082"/>
      <c r="KX13082" s="23"/>
      <c r="KY13082" s="23"/>
    </row>
    <row r="13083" spans="36:311" x14ac:dyDescent="0.2">
      <c r="AJ13083" s="23"/>
      <c r="HH13083"/>
      <c r="IW13083" s="36"/>
      <c r="JI13083"/>
      <c r="JJ13083"/>
      <c r="KX13083" s="23"/>
      <c r="KY13083" s="23"/>
    </row>
    <row r="13084" spans="36:311" x14ac:dyDescent="0.2">
      <c r="AJ13084" s="23"/>
      <c r="HH13084"/>
      <c r="IW13084" s="36"/>
      <c r="JI13084"/>
      <c r="JJ13084"/>
      <c r="KX13084" s="23"/>
      <c r="KY13084" s="23"/>
    </row>
    <row r="13085" spans="36:311" x14ac:dyDescent="0.2">
      <c r="AJ13085" s="23"/>
      <c r="HH13085"/>
      <c r="IW13085" s="36"/>
      <c r="JI13085"/>
      <c r="JJ13085"/>
      <c r="KX13085" s="23"/>
      <c r="KY13085" s="23"/>
    </row>
    <row r="13086" spans="36:311" x14ac:dyDescent="0.2">
      <c r="AJ13086" s="23"/>
      <c r="HH13086"/>
      <c r="IW13086" s="36"/>
      <c r="JI13086"/>
      <c r="JJ13086"/>
      <c r="KX13086" s="23"/>
      <c r="KY13086" s="23"/>
    </row>
    <row r="13087" spans="36:311" x14ac:dyDescent="0.2">
      <c r="AJ13087" s="23"/>
      <c r="HH13087"/>
      <c r="IW13087" s="36"/>
      <c r="JI13087"/>
      <c r="JJ13087"/>
      <c r="KX13087" s="23"/>
      <c r="KY13087" s="23"/>
    </row>
    <row r="13088" spans="36:311" x14ac:dyDescent="0.2">
      <c r="AJ13088" s="23"/>
      <c r="HH13088"/>
      <c r="IW13088" s="36"/>
      <c r="JI13088"/>
      <c r="JJ13088"/>
      <c r="KX13088" s="23"/>
      <c r="KY13088" s="23"/>
    </row>
    <row r="13089" spans="36:311" x14ac:dyDescent="0.2">
      <c r="AJ13089" s="23"/>
      <c r="HH13089"/>
      <c r="IW13089" s="36"/>
      <c r="JI13089"/>
      <c r="JJ13089"/>
      <c r="KX13089" s="23"/>
      <c r="KY13089" s="23"/>
    </row>
    <row r="13090" spans="36:311" x14ac:dyDescent="0.2">
      <c r="AJ13090" s="23"/>
      <c r="HH13090"/>
      <c r="IW13090" s="36"/>
      <c r="JI13090"/>
      <c r="JJ13090"/>
      <c r="KX13090" s="23"/>
      <c r="KY13090" s="23"/>
    </row>
    <row r="13091" spans="36:311" x14ac:dyDescent="0.2">
      <c r="AJ13091" s="23"/>
      <c r="HH13091"/>
      <c r="IW13091" s="36"/>
      <c r="JI13091"/>
      <c r="JJ13091"/>
      <c r="KX13091" s="23"/>
      <c r="KY13091" s="23"/>
    </row>
    <row r="13092" spans="36:311" x14ac:dyDescent="0.2">
      <c r="AJ13092" s="23"/>
      <c r="HH13092"/>
      <c r="IW13092" s="36"/>
      <c r="JI13092"/>
      <c r="JJ13092"/>
      <c r="KX13092" s="23"/>
      <c r="KY13092" s="23"/>
    </row>
    <row r="13093" spans="36:311" x14ac:dyDescent="0.2">
      <c r="AJ13093" s="23"/>
      <c r="HH13093"/>
      <c r="IW13093" s="36"/>
      <c r="JI13093"/>
      <c r="JJ13093"/>
      <c r="KX13093" s="23"/>
      <c r="KY13093" s="23"/>
    </row>
    <row r="13094" spans="36:311" x14ac:dyDescent="0.2">
      <c r="AJ13094" s="23"/>
      <c r="HH13094"/>
      <c r="IW13094" s="36"/>
      <c r="JI13094"/>
      <c r="JJ13094"/>
      <c r="KX13094" s="23"/>
      <c r="KY13094" s="23"/>
    </row>
    <row r="13095" spans="36:311" x14ac:dyDescent="0.2">
      <c r="AJ13095" s="23"/>
      <c r="HH13095"/>
      <c r="IW13095" s="36"/>
      <c r="JI13095"/>
      <c r="JJ13095"/>
      <c r="KX13095" s="23"/>
      <c r="KY13095" s="23"/>
    </row>
    <row r="13096" spans="36:311" x14ac:dyDescent="0.2">
      <c r="AJ13096" s="23"/>
      <c r="HH13096"/>
      <c r="IW13096" s="36"/>
      <c r="JI13096"/>
      <c r="JJ13096"/>
      <c r="KX13096" s="23"/>
      <c r="KY13096" s="23"/>
    </row>
    <row r="13097" spans="36:311" x14ac:dyDescent="0.2">
      <c r="AJ13097" s="23"/>
      <c r="HH13097"/>
      <c r="IW13097" s="36"/>
      <c r="JI13097"/>
      <c r="JJ13097"/>
      <c r="KX13097" s="23"/>
      <c r="KY13097" s="23"/>
    </row>
    <row r="13098" spans="36:311" x14ac:dyDescent="0.2">
      <c r="AJ13098" s="23"/>
      <c r="HH13098"/>
      <c r="IW13098" s="36"/>
      <c r="JI13098"/>
      <c r="JJ13098"/>
      <c r="KX13098" s="23"/>
      <c r="KY13098" s="23"/>
    </row>
    <row r="13099" spans="36:311" x14ac:dyDescent="0.2">
      <c r="AJ13099" s="23"/>
      <c r="HH13099"/>
      <c r="IW13099" s="36"/>
      <c r="JI13099"/>
      <c r="JJ13099"/>
      <c r="KX13099" s="23"/>
      <c r="KY13099" s="23"/>
    </row>
    <row r="13100" spans="36:311" x14ac:dyDescent="0.2">
      <c r="AJ13100" s="23"/>
      <c r="HH13100"/>
      <c r="IW13100" s="36"/>
      <c r="JI13100"/>
      <c r="JJ13100"/>
      <c r="KX13100" s="23"/>
      <c r="KY13100" s="23"/>
    </row>
    <row r="13101" spans="36:311" x14ac:dyDescent="0.2">
      <c r="AJ13101" s="23"/>
      <c r="HH13101"/>
      <c r="IW13101" s="36"/>
      <c r="JI13101"/>
      <c r="JJ13101"/>
      <c r="KX13101" s="23"/>
      <c r="KY13101" s="23"/>
    </row>
    <row r="13102" spans="36:311" x14ac:dyDescent="0.2">
      <c r="AJ13102" s="23"/>
      <c r="HH13102"/>
      <c r="IW13102" s="36"/>
      <c r="JI13102"/>
      <c r="JJ13102"/>
      <c r="KX13102" s="23"/>
      <c r="KY13102" s="23"/>
    </row>
    <row r="13103" spans="36:311" x14ac:dyDescent="0.2">
      <c r="AJ13103" s="23"/>
      <c r="HH13103"/>
      <c r="IW13103" s="36"/>
      <c r="JI13103"/>
      <c r="JJ13103"/>
      <c r="KX13103" s="23"/>
      <c r="KY13103" s="23"/>
    </row>
    <row r="13104" spans="36:311" x14ac:dyDescent="0.2">
      <c r="AJ13104" s="23"/>
      <c r="HH13104"/>
      <c r="IW13104" s="36"/>
      <c r="JI13104"/>
      <c r="JJ13104"/>
      <c r="KX13104" s="23"/>
      <c r="KY13104" s="23"/>
    </row>
    <row r="13105" spans="36:311" x14ac:dyDescent="0.2">
      <c r="AJ13105" s="23"/>
      <c r="HH13105"/>
      <c r="IW13105" s="36"/>
      <c r="JI13105"/>
      <c r="JJ13105"/>
      <c r="KX13105" s="23"/>
      <c r="KY13105" s="23"/>
    </row>
    <row r="13106" spans="36:311" x14ac:dyDescent="0.2">
      <c r="AJ13106" s="23"/>
      <c r="HH13106"/>
      <c r="IW13106" s="36"/>
      <c r="JI13106"/>
      <c r="JJ13106"/>
      <c r="KX13106" s="23"/>
      <c r="KY13106" s="23"/>
    </row>
    <row r="13107" spans="36:311" x14ac:dyDescent="0.2">
      <c r="AJ13107" s="23"/>
      <c r="HH13107"/>
      <c r="IW13107" s="36"/>
      <c r="JI13107"/>
      <c r="JJ13107"/>
      <c r="KX13107" s="23"/>
      <c r="KY13107" s="23"/>
    </row>
    <row r="13108" spans="36:311" x14ac:dyDescent="0.2">
      <c r="AJ13108" s="23"/>
      <c r="HH13108"/>
      <c r="IW13108" s="36"/>
      <c r="JI13108"/>
      <c r="JJ13108"/>
      <c r="KX13108" s="23"/>
      <c r="KY13108" s="23"/>
    </row>
    <row r="13109" spans="36:311" x14ac:dyDescent="0.2">
      <c r="AJ13109" s="23"/>
      <c r="HH13109"/>
      <c r="IW13109" s="36"/>
      <c r="JI13109"/>
      <c r="JJ13109"/>
      <c r="KX13109" s="23"/>
      <c r="KY13109" s="23"/>
    </row>
    <row r="13110" spans="36:311" x14ac:dyDescent="0.2">
      <c r="AJ13110" s="23"/>
      <c r="HH13110"/>
      <c r="IW13110" s="36"/>
      <c r="JI13110"/>
      <c r="JJ13110"/>
      <c r="KX13110" s="23"/>
      <c r="KY13110" s="23"/>
    </row>
    <row r="13111" spans="36:311" x14ac:dyDescent="0.2">
      <c r="AJ13111" s="23"/>
      <c r="HH13111"/>
      <c r="IW13111" s="36"/>
      <c r="JI13111"/>
      <c r="JJ13111"/>
      <c r="KX13111" s="23"/>
      <c r="KY13111" s="23"/>
    </row>
    <row r="13112" spans="36:311" x14ac:dyDescent="0.2">
      <c r="AJ13112" s="23"/>
      <c r="HH13112"/>
      <c r="IW13112" s="36"/>
      <c r="JI13112"/>
      <c r="JJ13112"/>
      <c r="KX13112" s="23"/>
      <c r="KY13112" s="23"/>
    </row>
    <row r="13113" spans="36:311" x14ac:dyDescent="0.2">
      <c r="AJ13113" s="23"/>
      <c r="HH13113"/>
      <c r="IW13113" s="36"/>
      <c r="JI13113"/>
      <c r="JJ13113"/>
      <c r="KX13113" s="23"/>
      <c r="KY13113" s="23"/>
    </row>
    <row r="13114" spans="36:311" x14ac:dyDescent="0.2">
      <c r="AJ13114" s="23"/>
      <c r="HH13114"/>
      <c r="IW13114" s="36"/>
      <c r="JI13114"/>
      <c r="JJ13114"/>
      <c r="KX13114" s="23"/>
      <c r="KY13114" s="23"/>
    </row>
    <row r="13115" spans="36:311" x14ac:dyDescent="0.2">
      <c r="AJ13115" s="23"/>
      <c r="HH13115"/>
      <c r="IW13115" s="36"/>
      <c r="JI13115"/>
      <c r="JJ13115"/>
      <c r="KX13115" s="23"/>
      <c r="KY13115" s="23"/>
    </row>
    <row r="13116" spans="36:311" x14ac:dyDescent="0.2">
      <c r="AJ13116" s="23"/>
      <c r="HH13116"/>
      <c r="IW13116" s="36"/>
      <c r="JI13116"/>
      <c r="JJ13116"/>
      <c r="KX13116" s="23"/>
      <c r="KY13116" s="23"/>
    </row>
    <row r="13117" spans="36:311" x14ac:dyDescent="0.2">
      <c r="AJ13117" s="23"/>
      <c r="HH13117"/>
      <c r="IW13117" s="36"/>
      <c r="JI13117"/>
      <c r="JJ13117"/>
      <c r="KX13117" s="23"/>
      <c r="KY13117" s="23"/>
    </row>
    <row r="13118" spans="36:311" x14ac:dyDescent="0.2">
      <c r="AJ13118" s="23"/>
      <c r="HH13118"/>
      <c r="IW13118" s="36"/>
      <c r="JI13118"/>
      <c r="JJ13118"/>
      <c r="KX13118" s="23"/>
      <c r="KY13118" s="23"/>
    </row>
    <row r="13119" spans="36:311" x14ac:dyDescent="0.2">
      <c r="AJ13119" s="23"/>
      <c r="HH13119"/>
      <c r="IW13119" s="36"/>
      <c r="JI13119"/>
      <c r="JJ13119"/>
      <c r="KX13119" s="23"/>
      <c r="KY13119" s="23"/>
    </row>
    <row r="13120" spans="36:311" x14ac:dyDescent="0.2">
      <c r="AJ13120" s="23"/>
      <c r="HH13120"/>
      <c r="IW13120" s="36"/>
      <c r="JI13120"/>
      <c r="JJ13120"/>
      <c r="KX13120" s="23"/>
      <c r="KY13120" s="23"/>
    </row>
    <row r="13121" spans="36:311" x14ac:dyDescent="0.2">
      <c r="AJ13121" s="23"/>
      <c r="HH13121"/>
      <c r="IW13121" s="36"/>
      <c r="JI13121"/>
      <c r="JJ13121"/>
      <c r="KX13121" s="23"/>
      <c r="KY13121" s="23"/>
    </row>
    <row r="13122" spans="36:311" x14ac:dyDescent="0.2">
      <c r="AJ13122" s="23"/>
      <c r="HH13122"/>
      <c r="IW13122" s="36"/>
      <c r="JI13122"/>
      <c r="JJ13122"/>
      <c r="KX13122" s="23"/>
      <c r="KY13122" s="23"/>
    </row>
    <row r="13123" spans="36:311" x14ac:dyDescent="0.2">
      <c r="AJ13123" s="23"/>
      <c r="HH13123"/>
      <c r="IW13123" s="36"/>
      <c r="JI13123"/>
      <c r="JJ13123"/>
      <c r="KX13123" s="23"/>
      <c r="KY13123" s="23"/>
    </row>
    <row r="13124" spans="36:311" x14ac:dyDescent="0.2">
      <c r="AJ13124" s="23"/>
      <c r="HH13124"/>
      <c r="IW13124" s="36"/>
      <c r="JI13124"/>
      <c r="JJ13124"/>
      <c r="KX13124" s="23"/>
      <c r="KY13124" s="23"/>
    </row>
    <row r="13125" spans="36:311" x14ac:dyDescent="0.2">
      <c r="AJ13125" s="23"/>
      <c r="HH13125"/>
      <c r="IW13125" s="36"/>
      <c r="JI13125"/>
      <c r="JJ13125"/>
      <c r="KX13125" s="23"/>
      <c r="KY13125" s="23"/>
    </row>
    <row r="13126" spans="36:311" x14ac:dyDescent="0.2">
      <c r="AJ13126" s="23"/>
      <c r="HH13126"/>
      <c r="IW13126" s="36"/>
      <c r="JI13126"/>
      <c r="JJ13126"/>
      <c r="KX13126" s="23"/>
      <c r="KY13126" s="23"/>
    </row>
    <row r="13127" spans="36:311" x14ac:dyDescent="0.2">
      <c r="AJ13127" s="23"/>
      <c r="HH13127"/>
      <c r="IW13127" s="36"/>
      <c r="JI13127"/>
      <c r="JJ13127"/>
      <c r="KX13127" s="23"/>
      <c r="KY13127" s="23"/>
    </row>
    <row r="13128" spans="36:311" x14ac:dyDescent="0.2">
      <c r="AJ13128" s="23"/>
      <c r="HH13128"/>
      <c r="IW13128" s="36"/>
      <c r="JI13128"/>
      <c r="JJ13128"/>
      <c r="KX13128" s="23"/>
      <c r="KY13128" s="23"/>
    </row>
    <row r="13129" spans="36:311" x14ac:dyDescent="0.2">
      <c r="AJ13129" s="23"/>
      <c r="HH13129"/>
      <c r="IW13129" s="36"/>
      <c r="JI13129"/>
      <c r="JJ13129"/>
      <c r="KX13129" s="23"/>
      <c r="KY13129" s="23"/>
    </row>
    <row r="13130" spans="36:311" x14ac:dyDescent="0.2">
      <c r="AJ13130" s="23"/>
      <c r="HH13130"/>
      <c r="IW13130" s="36"/>
      <c r="JI13130"/>
      <c r="JJ13130"/>
      <c r="KX13130" s="23"/>
      <c r="KY13130" s="23"/>
    </row>
    <row r="13131" spans="36:311" x14ac:dyDescent="0.2">
      <c r="AJ13131" s="23"/>
      <c r="HH13131"/>
      <c r="IW13131" s="36"/>
      <c r="JI13131"/>
      <c r="JJ13131"/>
      <c r="KX13131" s="23"/>
      <c r="KY13131" s="23"/>
    </row>
    <row r="13132" spans="36:311" x14ac:dyDescent="0.2">
      <c r="AJ13132" s="23"/>
      <c r="HH13132"/>
      <c r="IW13132" s="36"/>
      <c r="JI13132"/>
      <c r="JJ13132"/>
      <c r="KX13132" s="23"/>
      <c r="KY13132" s="23"/>
    </row>
    <row r="13133" spans="36:311" x14ac:dyDescent="0.2">
      <c r="AJ13133" s="23"/>
      <c r="HH13133"/>
      <c r="IW13133" s="36"/>
      <c r="JI13133"/>
      <c r="JJ13133"/>
      <c r="KX13133" s="23"/>
      <c r="KY13133" s="23"/>
    </row>
    <row r="13134" spans="36:311" x14ac:dyDescent="0.2">
      <c r="AJ13134" s="23"/>
      <c r="HH13134"/>
      <c r="IW13134" s="36"/>
      <c r="JI13134"/>
      <c r="JJ13134"/>
      <c r="KX13134" s="23"/>
      <c r="KY13134" s="23"/>
    </row>
    <row r="13135" spans="36:311" x14ac:dyDescent="0.2">
      <c r="AJ13135" s="23"/>
      <c r="HH13135"/>
      <c r="IW13135" s="36"/>
      <c r="JI13135"/>
      <c r="JJ13135"/>
      <c r="KX13135" s="23"/>
      <c r="KY13135" s="23"/>
    </row>
    <row r="13136" spans="36:311" x14ac:dyDescent="0.2">
      <c r="AJ13136" s="23"/>
      <c r="HH13136"/>
      <c r="IW13136" s="36"/>
      <c r="JI13136"/>
      <c r="JJ13136"/>
      <c r="KX13136" s="23"/>
      <c r="KY13136" s="23"/>
    </row>
    <row r="13137" spans="36:311" x14ac:dyDescent="0.2">
      <c r="AJ13137" s="23"/>
      <c r="HH13137"/>
      <c r="IW13137" s="36"/>
      <c r="JI13137"/>
      <c r="JJ13137"/>
      <c r="KX13137" s="23"/>
      <c r="KY13137" s="23"/>
    </row>
    <row r="13138" spans="36:311" x14ac:dyDescent="0.2">
      <c r="AJ13138" s="23"/>
      <c r="HH13138"/>
      <c r="IW13138" s="36"/>
      <c r="JI13138"/>
      <c r="JJ13138"/>
      <c r="KX13138" s="23"/>
      <c r="KY13138" s="23"/>
    </row>
    <row r="13139" spans="36:311" x14ac:dyDescent="0.2">
      <c r="AJ13139" s="23"/>
      <c r="HH13139"/>
      <c r="IW13139" s="36"/>
      <c r="JI13139"/>
      <c r="JJ13139"/>
      <c r="KX13139" s="23"/>
      <c r="KY13139" s="23"/>
    </row>
    <row r="13140" spans="36:311" x14ac:dyDescent="0.2">
      <c r="AJ13140" s="23"/>
      <c r="HH13140"/>
      <c r="IW13140" s="36"/>
      <c r="JI13140"/>
      <c r="JJ13140"/>
      <c r="KX13140" s="23"/>
      <c r="KY13140" s="23"/>
    </row>
    <row r="13141" spans="36:311" x14ac:dyDescent="0.2">
      <c r="AJ13141" s="23"/>
      <c r="HH13141"/>
      <c r="IW13141" s="36"/>
      <c r="JI13141"/>
      <c r="JJ13141"/>
      <c r="KX13141" s="23"/>
      <c r="KY13141" s="23"/>
    </row>
    <row r="13142" spans="36:311" x14ac:dyDescent="0.2">
      <c r="AJ13142" s="23"/>
      <c r="HH13142"/>
      <c r="IW13142" s="36"/>
      <c r="JI13142"/>
      <c r="JJ13142"/>
      <c r="KX13142" s="23"/>
      <c r="KY13142" s="23"/>
    </row>
    <row r="13143" spans="36:311" x14ac:dyDescent="0.2">
      <c r="AJ13143" s="23"/>
      <c r="HH13143"/>
      <c r="IW13143" s="36"/>
      <c r="JI13143"/>
      <c r="JJ13143"/>
      <c r="KX13143" s="23"/>
      <c r="KY13143" s="23"/>
    </row>
    <row r="13144" spans="36:311" x14ac:dyDescent="0.2">
      <c r="AJ13144" s="23"/>
      <c r="HH13144"/>
      <c r="IW13144" s="36"/>
      <c r="JI13144"/>
      <c r="JJ13144"/>
      <c r="KX13144" s="23"/>
      <c r="KY13144" s="23"/>
    </row>
    <row r="13145" spans="36:311" x14ac:dyDescent="0.2">
      <c r="AJ13145" s="23"/>
      <c r="HH13145"/>
      <c r="IW13145" s="36"/>
      <c r="JI13145"/>
      <c r="JJ13145"/>
      <c r="KX13145" s="23"/>
      <c r="KY13145" s="23"/>
    </row>
    <row r="13146" spans="36:311" x14ac:dyDescent="0.2">
      <c r="AJ13146" s="23"/>
      <c r="HH13146"/>
      <c r="IW13146" s="36"/>
      <c r="JI13146"/>
      <c r="JJ13146"/>
      <c r="KX13146" s="23"/>
      <c r="KY13146" s="23"/>
    </row>
    <row r="13147" spans="36:311" x14ac:dyDescent="0.2">
      <c r="AJ13147" s="23"/>
      <c r="HH13147"/>
      <c r="IW13147" s="36"/>
      <c r="JI13147"/>
      <c r="JJ13147"/>
      <c r="KX13147" s="23"/>
      <c r="KY13147" s="23"/>
    </row>
    <row r="13148" spans="36:311" x14ac:dyDescent="0.2">
      <c r="AJ13148" s="23"/>
      <c r="HH13148"/>
      <c r="IW13148" s="36"/>
      <c r="JI13148"/>
      <c r="JJ13148"/>
      <c r="KX13148" s="23"/>
      <c r="KY13148" s="23"/>
    </row>
    <row r="13149" spans="36:311" x14ac:dyDescent="0.2">
      <c r="AJ13149" s="23"/>
      <c r="HH13149"/>
      <c r="IW13149" s="36"/>
      <c r="JI13149"/>
      <c r="JJ13149"/>
      <c r="KX13149" s="23"/>
      <c r="KY13149" s="23"/>
    </row>
    <row r="13150" spans="36:311" x14ac:dyDescent="0.2">
      <c r="AJ13150" s="23"/>
      <c r="HH13150"/>
      <c r="IW13150" s="36"/>
      <c r="JI13150"/>
      <c r="JJ13150"/>
      <c r="KX13150" s="23"/>
      <c r="KY13150" s="23"/>
    </row>
    <row r="13151" spans="36:311" x14ac:dyDescent="0.2">
      <c r="AJ13151" s="23"/>
      <c r="HH13151"/>
      <c r="IW13151" s="36"/>
      <c r="JI13151"/>
      <c r="JJ13151"/>
      <c r="KX13151" s="23"/>
      <c r="KY13151" s="23"/>
    </row>
    <row r="13152" spans="36:311" x14ac:dyDescent="0.2">
      <c r="AJ13152" s="23"/>
      <c r="HH13152"/>
      <c r="IW13152" s="36"/>
      <c r="JI13152"/>
      <c r="JJ13152"/>
      <c r="KX13152" s="23"/>
      <c r="KY13152" s="23"/>
    </row>
    <row r="13153" spans="36:311" x14ac:dyDescent="0.2">
      <c r="AJ13153" s="23"/>
      <c r="HH13153"/>
      <c r="IW13153" s="36"/>
      <c r="JI13153"/>
      <c r="JJ13153"/>
      <c r="KX13153" s="23"/>
      <c r="KY13153" s="23"/>
    </row>
    <row r="13154" spans="36:311" x14ac:dyDescent="0.2">
      <c r="AJ13154" s="23"/>
      <c r="HH13154"/>
      <c r="IW13154" s="36"/>
      <c r="JI13154"/>
      <c r="JJ13154"/>
      <c r="KX13154" s="23"/>
      <c r="KY13154" s="23"/>
    </row>
    <row r="13155" spans="36:311" x14ac:dyDescent="0.2">
      <c r="AJ13155" s="23"/>
      <c r="HH13155"/>
      <c r="IW13155" s="36"/>
      <c r="JI13155"/>
      <c r="JJ13155"/>
      <c r="KX13155" s="23"/>
      <c r="KY13155" s="23"/>
    </row>
    <row r="13156" spans="36:311" x14ac:dyDescent="0.2">
      <c r="AJ13156" s="23"/>
      <c r="HH13156"/>
      <c r="IW13156" s="36"/>
      <c r="JI13156"/>
      <c r="JJ13156"/>
      <c r="KX13156" s="23"/>
      <c r="KY13156" s="23"/>
    </row>
    <row r="13157" spans="36:311" x14ac:dyDescent="0.2">
      <c r="AJ13157" s="23"/>
      <c r="HH13157"/>
      <c r="IW13157" s="36"/>
      <c r="JI13157"/>
      <c r="JJ13157"/>
      <c r="KX13157" s="23"/>
      <c r="KY13157" s="23"/>
    </row>
    <row r="13158" spans="36:311" x14ac:dyDescent="0.2">
      <c r="AJ13158" s="23"/>
      <c r="HH13158"/>
      <c r="IW13158" s="36"/>
      <c r="JI13158"/>
      <c r="JJ13158"/>
      <c r="KX13158" s="23"/>
      <c r="KY13158" s="23"/>
    </row>
    <row r="13159" spans="36:311" x14ac:dyDescent="0.2">
      <c r="AJ13159" s="23"/>
      <c r="HH13159"/>
      <c r="IW13159" s="36"/>
      <c r="JI13159"/>
      <c r="JJ13159"/>
      <c r="KX13159" s="23"/>
      <c r="KY13159" s="23"/>
    </row>
    <row r="13160" spans="36:311" x14ac:dyDescent="0.2">
      <c r="AJ13160" s="23"/>
      <c r="HH13160"/>
      <c r="IW13160" s="36"/>
      <c r="JI13160"/>
      <c r="JJ13160"/>
      <c r="KX13160" s="23"/>
      <c r="KY13160" s="23"/>
    </row>
    <row r="13161" spans="36:311" x14ac:dyDescent="0.2">
      <c r="AJ13161" s="23"/>
      <c r="HH13161"/>
      <c r="IW13161" s="36"/>
      <c r="JI13161"/>
      <c r="JJ13161"/>
      <c r="KX13161" s="23"/>
      <c r="KY13161" s="23"/>
    </row>
    <row r="13162" spans="36:311" x14ac:dyDescent="0.2">
      <c r="AJ13162" s="23"/>
      <c r="HH13162"/>
      <c r="IW13162" s="36"/>
      <c r="JI13162"/>
      <c r="JJ13162"/>
      <c r="KX13162" s="23"/>
      <c r="KY13162" s="23"/>
    </row>
    <row r="13163" spans="36:311" x14ac:dyDescent="0.2">
      <c r="AJ13163" s="23"/>
      <c r="HH13163"/>
      <c r="IW13163" s="36"/>
      <c r="JI13163"/>
      <c r="JJ13163"/>
      <c r="KX13163" s="23"/>
      <c r="KY13163" s="23"/>
    </row>
    <row r="13164" spans="36:311" x14ac:dyDescent="0.2">
      <c r="AJ13164" s="23"/>
      <c r="HH13164"/>
      <c r="IW13164" s="36"/>
      <c r="JI13164"/>
      <c r="JJ13164"/>
      <c r="KX13164" s="23"/>
      <c r="KY13164" s="23"/>
    </row>
    <row r="13165" spans="36:311" x14ac:dyDescent="0.2">
      <c r="AJ13165" s="23"/>
      <c r="HH13165"/>
      <c r="IW13165" s="36"/>
      <c r="JI13165"/>
      <c r="JJ13165"/>
      <c r="KX13165" s="23"/>
      <c r="KY13165" s="23"/>
    </row>
    <row r="13166" spans="36:311" x14ac:dyDescent="0.2">
      <c r="AJ13166" s="23"/>
      <c r="HH13166"/>
      <c r="IW13166" s="36"/>
      <c r="JI13166"/>
      <c r="JJ13166"/>
      <c r="KX13166" s="23"/>
      <c r="KY13166" s="23"/>
    </row>
    <row r="13167" spans="36:311" x14ac:dyDescent="0.2">
      <c r="AJ13167" s="23"/>
      <c r="HH13167"/>
      <c r="IW13167" s="36"/>
      <c r="JI13167"/>
      <c r="JJ13167"/>
      <c r="KX13167" s="23"/>
      <c r="KY13167" s="23"/>
    </row>
    <row r="13168" spans="36:311" x14ac:dyDescent="0.2">
      <c r="AJ13168" s="23"/>
      <c r="HH13168"/>
      <c r="IW13168" s="36"/>
      <c r="JI13168"/>
      <c r="JJ13168"/>
      <c r="KX13168" s="23"/>
      <c r="KY13168" s="23"/>
    </row>
    <row r="13169" spans="36:311" x14ac:dyDescent="0.2">
      <c r="AJ13169" s="23"/>
      <c r="HH13169"/>
      <c r="IW13169" s="36"/>
      <c r="JI13169"/>
      <c r="JJ13169"/>
      <c r="KX13169" s="23"/>
      <c r="KY13169" s="23"/>
    </row>
    <row r="13170" spans="36:311" x14ac:dyDescent="0.2">
      <c r="AJ13170" s="23"/>
      <c r="HH13170"/>
      <c r="IW13170" s="36"/>
      <c r="JI13170"/>
      <c r="JJ13170"/>
      <c r="KX13170" s="23"/>
      <c r="KY13170" s="23"/>
    </row>
    <row r="13171" spans="36:311" x14ac:dyDescent="0.2">
      <c r="AJ13171" s="23"/>
      <c r="HH13171"/>
      <c r="IW13171" s="36"/>
      <c r="JI13171"/>
      <c r="JJ13171"/>
      <c r="KX13171" s="23"/>
      <c r="KY13171" s="23"/>
    </row>
    <row r="13172" spans="36:311" x14ac:dyDescent="0.2">
      <c r="AJ13172" s="23"/>
      <c r="HH13172"/>
      <c r="IW13172" s="36"/>
      <c r="JI13172"/>
      <c r="JJ13172"/>
      <c r="KX13172" s="23"/>
      <c r="KY13172" s="23"/>
    </row>
    <row r="13173" spans="36:311" x14ac:dyDescent="0.2">
      <c r="AJ13173" s="23"/>
      <c r="HH13173"/>
      <c r="IW13173" s="36"/>
      <c r="JI13173"/>
      <c r="JJ13173"/>
      <c r="KX13173" s="23"/>
      <c r="KY13173" s="23"/>
    </row>
    <row r="13174" spans="36:311" x14ac:dyDescent="0.2">
      <c r="AJ13174" s="23"/>
      <c r="HH13174"/>
      <c r="IW13174" s="36"/>
      <c r="JI13174"/>
      <c r="JJ13174"/>
      <c r="KX13174" s="23"/>
      <c r="KY13174" s="23"/>
    </row>
    <row r="13175" spans="36:311" x14ac:dyDescent="0.2">
      <c r="AJ13175" s="23"/>
      <c r="HH13175"/>
      <c r="IW13175" s="36"/>
      <c r="JI13175"/>
      <c r="JJ13175"/>
      <c r="KX13175" s="23"/>
      <c r="KY13175" s="23"/>
    </row>
    <row r="13176" spans="36:311" x14ac:dyDescent="0.2">
      <c r="AJ13176" s="23"/>
      <c r="HH13176"/>
      <c r="IW13176" s="36"/>
      <c r="JI13176"/>
      <c r="JJ13176"/>
      <c r="KX13176" s="23"/>
      <c r="KY13176" s="23"/>
    </row>
    <row r="13177" spans="36:311" x14ac:dyDescent="0.2">
      <c r="AJ13177" s="23"/>
      <c r="HH13177"/>
      <c r="IW13177" s="36"/>
      <c r="JI13177"/>
      <c r="JJ13177"/>
      <c r="KX13177" s="23"/>
      <c r="KY13177" s="23"/>
    </row>
    <row r="13178" spans="36:311" x14ac:dyDescent="0.2">
      <c r="AJ13178" s="23"/>
      <c r="HH13178"/>
      <c r="IW13178" s="36"/>
      <c r="JI13178"/>
      <c r="JJ13178"/>
      <c r="KX13178" s="23"/>
      <c r="KY13178" s="23"/>
    </row>
    <row r="13179" spans="36:311" x14ac:dyDescent="0.2">
      <c r="AJ13179" s="23"/>
      <c r="HH13179"/>
      <c r="IW13179" s="36"/>
      <c r="JI13179"/>
      <c r="JJ13179"/>
      <c r="KX13179" s="23"/>
      <c r="KY13179" s="23"/>
    </row>
    <row r="13180" spans="36:311" x14ac:dyDescent="0.2">
      <c r="AJ13180" s="23"/>
      <c r="HH13180"/>
      <c r="IW13180" s="36"/>
      <c r="JI13180"/>
      <c r="JJ13180"/>
      <c r="KX13180" s="23"/>
      <c r="KY13180" s="23"/>
    </row>
    <row r="13181" spans="36:311" x14ac:dyDescent="0.2">
      <c r="AJ13181" s="23"/>
      <c r="HH13181"/>
      <c r="IW13181" s="36"/>
      <c r="JI13181"/>
      <c r="JJ13181"/>
      <c r="KX13181" s="23"/>
      <c r="KY13181" s="23"/>
    </row>
    <row r="13182" spans="36:311" x14ac:dyDescent="0.2">
      <c r="AJ13182" s="23"/>
      <c r="HH13182"/>
      <c r="IW13182" s="36"/>
      <c r="JI13182"/>
      <c r="JJ13182"/>
      <c r="KX13182" s="23"/>
      <c r="KY13182" s="23"/>
    </row>
    <row r="13183" spans="36:311" x14ac:dyDescent="0.2">
      <c r="AJ13183" s="23"/>
      <c r="HH13183"/>
      <c r="IW13183" s="36"/>
      <c r="JI13183"/>
      <c r="JJ13183"/>
      <c r="KX13183" s="23"/>
      <c r="KY13183" s="23"/>
    </row>
    <row r="13184" spans="36:311" x14ac:dyDescent="0.2">
      <c r="AJ13184" s="23"/>
      <c r="HH13184"/>
      <c r="IW13184" s="36"/>
      <c r="JI13184"/>
      <c r="JJ13184"/>
      <c r="KX13184" s="23"/>
      <c r="KY13184" s="23"/>
    </row>
    <row r="13185" spans="36:311" x14ac:dyDescent="0.2">
      <c r="AJ13185" s="23"/>
      <c r="HH13185"/>
      <c r="IW13185" s="36"/>
      <c r="JI13185"/>
      <c r="JJ13185"/>
      <c r="KX13185" s="23"/>
      <c r="KY13185" s="23"/>
    </row>
    <row r="13186" spans="36:311" x14ac:dyDescent="0.2">
      <c r="AJ13186" s="23"/>
      <c r="HH13186"/>
      <c r="IW13186" s="36"/>
      <c r="JI13186"/>
      <c r="JJ13186"/>
      <c r="KX13186" s="23"/>
      <c r="KY13186" s="23"/>
    </row>
    <row r="13187" spans="36:311" x14ac:dyDescent="0.2">
      <c r="AJ13187" s="23"/>
      <c r="HH13187"/>
      <c r="IW13187" s="36"/>
      <c r="JI13187"/>
      <c r="JJ13187"/>
      <c r="KX13187" s="23"/>
      <c r="KY13187" s="23"/>
    </row>
    <row r="13188" spans="36:311" x14ac:dyDescent="0.2">
      <c r="AJ13188" s="23"/>
      <c r="HH13188"/>
      <c r="IW13188" s="36"/>
      <c r="JI13188"/>
      <c r="JJ13188"/>
      <c r="KX13188" s="23"/>
      <c r="KY13188" s="23"/>
    </row>
    <row r="13189" spans="36:311" x14ac:dyDescent="0.2">
      <c r="AJ13189" s="23"/>
      <c r="HH13189"/>
      <c r="IW13189" s="36"/>
      <c r="JI13189"/>
      <c r="JJ13189"/>
      <c r="KX13189" s="23"/>
      <c r="KY13189" s="23"/>
    </row>
    <row r="13190" spans="36:311" x14ac:dyDescent="0.2">
      <c r="AJ13190" s="23"/>
      <c r="HH13190"/>
      <c r="IW13190" s="36"/>
      <c r="JI13190"/>
      <c r="JJ13190"/>
      <c r="KX13190" s="23"/>
      <c r="KY13190" s="23"/>
    </row>
    <row r="13191" spans="36:311" x14ac:dyDescent="0.2">
      <c r="AJ13191" s="23"/>
      <c r="HH13191"/>
      <c r="IW13191" s="36"/>
      <c r="JI13191"/>
      <c r="JJ13191"/>
      <c r="KX13191" s="23"/>
      <c r="KY13191" s="23"/>
    </row>
    <row r="13192" spans="36:311" x14ac:dyDescent="0.2">
      <c r="AJ13192" s="23"/>
      <c r="HH13192"/>
      <c r="IW13192" s="36"/>
      <c r="JI13192"/>
      <c r="JJ13192"/>
      <c r="KX13192" s="23"/>
      <c r="KY13192" s="23"/>
    </row>
    <row r="13193" spans="36:311" x14ac:dyDescent="0.2">
      <c r="AJ13193" s="23"/>
      <c r="HH13193"/>
      <c r="IW13193" s="36"/>
      <c r="JI13193"/>
      <c r="JJ13193"/>
      <c r="KX13193" s="23"/>
      <c r="KY13193" s="23"/>
    </row>
    <row r="13194" spans="36:311" x14ac:dyDescent="0.2">
      <c r="AJ13194" s="23"/>
      <c r="HH13194"/>
      <c r="IW13194" s="36"/>
      <c r="JI13194"/>
      <c r="JJ13194"/>
      <c r="KX13194" s="23"/>
      <c r="KY13194" s="23"/>
    </row>
    <row r="13195" spans="36:311" x14ac:dyDescent="0.2">
      <c r="AJ13195" s="23"/>
      <c r="HH13195"/>
      <c r="IW13195" s="36"/>
      <c r="JI13195"/>
      <c r="JJ13195"/>
      <c r="KX13195" s="23"/>
      <c r="KY13195" s="23"/>
    </row>
    <row r="13196" spans="36:311" x14ac:dyDescent="0.2">
      <c r="AJ13196" s="23"/>
      <c r="HH13196"/>
      <c r="IW13196" s="36"/>
      <c r="JI13196"/>
      <c r="JJ13196"/>
      <c r="KX13196" s="23"/>
      <c r="KY13196" s="23"/>
    </row>
    <row r="13197" spans="36:311" x14ac:dyDescent="0.2">
      <c r="AJ13197" s="23"/>
      <c r="HH13197"/>
      <c r="IW13197" s="36"/>
      <c r="JI13197"/>
      <c r="JJ13197"/>
      <c r="KX13197" s="23"/>
      <c r="KY13197" s="23"/>
    </row>
    <row r="13198" spans="36:311" x14ac:dyDescent="0.2">
      <c r="AJ13198" s="23"/>
      <c r="HH13198"/>
      <c r="IW13198" s="36"/>
      <c r="JI13198"/>
      <c r="JJ13198"/>
      <c r="KX13198" s="23"/>
      <c r="KY13198" s="23"/>
    </row>
    <row r="13199" spans="36:311" x14ac:dyDescent="0.2">
      <c r="AJ13199" s="23"/>
      <c r="HH13199"/>
      <c r="IW13199" s="36"/>
      <c r="JI13199"/>
      <c r="JJ13199"/>
      <c r="KX13199" s="23"/>
      <c r="KY13199" s="23"/>
    </row>
    <row r="13200" spans="36:311" x14ac:dyDescent="0.2">
      <c r="AJ13200" s="23"/>
      <c r="HH13200"/>
      <c r="IW13200" s="36"/>
      <c r="JI13200"/>
      <c r="JJ13200"/>
      <c r="KX13200" s="23"/>
      <c r="KY13200" s="23"/>
    </row>
    <row r="13201" spans="36:311" x14ac:dyDescent="0.2">
      <c r="AJ13201" s="23"/>
      <c r="HH13201"/>
      <c r="IW13201" s="36"/>
      <c r="JI13201"/>
      <c r="JJ13201"/>
      <c r="KX13201" s="23"/>
      <c r="KY13201" s="23"/>
    </row>
    <row r="13202" spans="36:311" x14ac:dyDescent="0.2">
      <c r="AJ13202" s="23"/>
      <c r="HH13202"/>
      <c r="IW13202" s="36"/>
      <c r="JI13202"/>
      <c r="JJ13202"/>
      <c r="KX13202" s="23"/>
      <c r="KY13202" s="23"/>
    </row>
    <row r="13203" spans="36:311" x14ac:dyDescent="0.2">
      <c r="AJ13203" s="23"/>
      <c r="HH13203"/>
      <c r="IW13203" s="36"/>
      <c r="JI13203"/>
      <c r="JJ13203"/>
      <c r="KX13203" s="23"/>
      <c r="KY13203" s="23"/>
    </row>
    <row r="13204" spans="36:311" x14ac:dyDescent="0.2">
      <c r="AJ13204" s="23"/>
      <c r="HH13204"/>
      <c r="IW13204" s="36"/>
      <c r="JI13204"/>
      <c r="JJ13204"/>
      <c r="KX13204" s="23"/>
      <c r="KY13204" s="23"/>
    </row>
    <row r="13205" spans="36:311" x14ac:dyDescent="0.2">
      <c r="AJ13205" s="23"/>
      <c r="HH13205"/>
      <c r="IW13205" s="36"/>
      <c r="JI13205"/>
      <c r="JJ13205"/>
      <c r="KX13205" s="23"/>
      <c r="KY13205" s="23"/>
    </row>
    <row r="13206" spans="36:311" x14ac:dyDescent="0.2">
      <c r="AJ13206" s="23"/>
      <c r="HH13206"/>
      <c r="IW13206" s="36"/>
      <c r="JI13206"/>
      <c r="JJ13206"/>
      <c r="KX13206" s="23"/>
      <c r="KY13206" s="23"/>
    </row>
    <row r="13207" spans="36:311" x14ac:dyDescent="0.2">
      <c r="AJ13207" s="23"/>
      <c r="HH13207"/>
      <c r="IW13207" s="36"/>
      <c r="JI13207"/>
      <c r="JJ13207"/>
      <c r="KX13207" s="23"/>
      <c r="KY13207" s="23"/>
    </row>
    <row r="13208" spans="36:311" x14ac:dyDescent="0.2">
      <c r="AJ13208" s="23"/>
      <c r="HH13208"/>
      <c r="IW13208" s="36"/>
      <c r="JI13208"/>
      <c r="JJ13208"/>
      <c r="KX13208" s="23"/>
      <c r="KY13208" s="23"/>
    </row>
    <row r="13209" spans="36:311" x14ac:dyDescent="0.2">
      <c r="AJ13209" s="23"/>
      <c r="HH13209"/>
      <c r="IW13209" s="36"/>
      <c r="JI13209"/>
      <c r="JJ13209"/>
      <c r="KX13209" s="23"/>
      <c r="KY13209" s="23"/>
    </row>
    <row r="13210" spans="36:311" x14ac:dyDescent="0.2">
      <c r="AJ13210" s="23"/>
      <c r="HH13210"/>
      <c r="IW13210" s="36"/>
      <c r="JI13210"/>
      <c r="JJ13210"/>
      <c r="KX13210" s="23"/>
      <c r="KY13210" s="23"/>
    </row>
    <row r="13211" spans="36:311" x14ac:dyDescent="0.2">
      <c r="AJ13211" s="23"/>
      <c r="HH13211"/>
      <c r="IW13211" s="36"/>
      <c r="JI13211"/>
      <c r="JJ13211"/>
      <c r="KX13211" s="23"/>
      <c r="KY13211" s="23"/>
    </row>
    <row r="13212" spans="36:311" x14ac:dyDescent="0.2">
      <c r="AJ13212" s="23"/>
      <c r="HH13212"/>
      <c r="IW13212" s="36"/>
      <c r="JI13212"/>
      <c r="JJ13212"/>
      <c r="KX13212" s="23"/>
      <c r="KY13212" s="23"/>
    </row>
    <row r="13213" spans="36:311" x14ac:dyDescent="0.2">
      <c r="AJ13213" s="23"/>
      <c r="HH13213"/>
      <c r="IW13213" s="36"/>
      <c r="JI13213"/>
      <c r="JJ13213"/>
      <c r="KX13213" s="23"/>
      <c r="KY13213" s="23"/>
    </row>
    <row r="13214" spans="36:311" x14ac:dyDescent="0.2">
      <c r="AJ13214" s="23"/>
      <c r="HH13214"/>
      <c r="IW13214" s="36"/>
      <c r="JI13214"/>
      <c r="JJ13214"/>
      <c r="KX13214" s="23"/>
      <c r="KY13214" s="23"/>
    </row>
    <row r="13215" spans="36:311" x14ac:dyDescent="0.2">
      <c r="AJ13215" s="23"/>
      <c r="HH13215"/>
      <c r="IW13215" s="36"/>
      <c r="JI13215"/>
      <c r="JJ13215"/>
      <c r="KX13215" s="23"/>
      <c r="KY13215" s="23"/>
    </row>
    <row r="13216" spans="36:311" x14ac:dyDescent="0.2">
      <c r="AJ13216" s="23"/>
      <c r="HH13216"/>
      <c r="IW13216" s="36"/>
      <c r="JI13216"/>
      <c r="JJ13216"/>
      <c r="KX13216" s="23"/>
      <c r="KY13216" s="23"/>
    </row>
    <row r="13217" spans="36:311" x14ac:dyDescent="0.2">
      <c r="AJ13217" s="23"/>
      <c r="HH13217"/>
      <c r="IW13217" s="36"/>
      <c r="JI13217"/>
      <c r="JJ13217"/>
      <c r="KX13217" s="23"/>
      <c r="KY13217" s="23"/>
    </row>
    <row r="13218" spans="36:311" x14ac:dyDescent="0.2">
      <c r="AJ13218" s="23"/>
      <c r="HH13218"/>
      <c r="IW13218" s="36"/>
      <c r="JI13218"/>
      <c r="JJ13218"/>
      <c r="KX13218" s="23"/>
      <c r="KY13218" s="23"/>
    </row>
    <row r="13219" spans="36:311" x14ac:dyDescent="0.2">
      <c r="AJ13219" s="23"/>
      <c r="HH13219"/>
      <c r="IW13219" s="36"/>
      <c r="JI13219"/>
      <c r="JJ13219"/>
      <c r="KX13219" s="23"/>
      <c r="KY13219" s="23"/>
    </row>
    <row r="13220" spans="36:311" x14ac:dyDescent="0.2">
      <c r="AJ13220" s="23"/>
      <c r="HH13220"/>
      <c r="IW13220" s="36"/>
      <c r="JI13220"/>
      <c r="JJ13220"/>
      <c r="KX13220" s="23"/>
      <c r="KY13220" s="23"/>
    </row>
    <row r="13221" spans="36:311" x14ac:dyDescent="0.2">
      <c r="AJ13221" s="23"/>
      <c r="HH13221"/>
      <c r="IW13221" s="36"/>
      <c r="JI13221"/>
      <c r="JJ13221"/>
      <c r="KX13221" s="23"/>
      <c r="KY13221" s="23"/>
    </row>
    <row r="13222" spans="36:311" x14ac:dyDescent="0.2">
      <c r="AJ13222" s="23"/>
      <c r="HH13222"/>
      <c r="IW13222" s="36"/>
      <c r="JI13222"/>
      <c r="JJ13222"/>
      <c r="KX13222" s="23"/>
      <c r="KY13222" s="23"/>
    </row>
    <row r="13223" spans="36:311" x14ac:dyDescent="0.2">
      <c r="AJ13223" s="23"/>
      <c r="HH13223"/>
      <c r="IW13223" s="36"/>
      <c r="JI13223"/>
      <c r="JJ13223"/>
      <c r="KX13223" s="23"/>
      <c r="KY13223" s="23"/>
    </row>
    <row r="13224" spans="36:311" x14ac:dyDescent="0.2">
      <c r="AJ13224" s="23"/>
      <c r="HH13224"/>
      <c r="IW13224" s="36"/>
      <c r="JI13224"/>
      <c r="JJ13224"/>
      <c r="KX13224" s="23"/>
      <c r="KY13224" s="23"/>
    </row>
    <row r="13225" spans="36:311" x14ac:dyDescent="0.2">
      <c r="AJ13225" s="23"/>
      <c r="HH13225"/>
      <c r="IW13225" s="36"/>
      <c r="JI13225"/>
      <c r="JJ13225"/>
      <c r="KX13225" s="23"/>
      <c r="KY13225" s="23"/>
    </row>
    <row r="13226" spans="36:311" x14ac:dyDescent="0.2">
      <c r="AJ13226" s="23"/>
      <c r="HH13226"/>
      <c r="IW13226" s="36"/>
      <c r="JI13226"/>
      <c r="JJ13226"/>
      <c r="KX13226" s="23"/>
      <c r="KY13226" s="23"/>
    </row>
    <row r="13227" spans="36:311" x14ac:dyDescent="0.2">
      <c r="AJ13227" s="23"/>
      <c r="HH13227"/>
      <c r="IW13227" s="36"/>
      <c r="JI13227"/>
      <c r="JJ13227"/>
      <c r="KX13227" s="23"/>
      <c r="KY13227" s="23"/>
    </row>
    <row r="13228" spans="36:311" x14ac:dyDescent="0.2">
      <c r="AJ13228" s="23"/>
      <c r="HH13228"/>
      <c r="IW13228" s="36"/>
      <c r="JI13228"/>
      <c r="JJ13228"/>
      <c r="KX13228" s="23"/>
      <c r="KY13228" s="23"/>
    </row>
    <row r="13229" spans="36:311" x14ac:dyDescent="0.2">
      <c r="AJ13229" s="23"/>
      <c r="HH13229"/>
      <c r="IW13229" s="36"/>
      <c r="JI13229"/>
      <c r="JJ13229"/>
      <c r="KX13229" s="23"/>
      <c r="KY13229" s="23"/>
    </row>
    <row r="13230" spans="36:311" x14ac:dyDescent="0.2">
      <c r="AJ13230" s="23"/>
      <c r="HH13230"/>
      <c r="IW13230" s="36"/>
      <c r="JI13230"/>
      <c r="JJ13230"/>
      <c r="KX13230" s="23"/>
      <c r="KY13230" s="23"/>
    </row>
    <row r="13231" spans="36:311" x14ac:dyDescent="0.2">
      <c r="AJ13231" s="23"/>
      <c r="HH13231"/>
      <c r="IW13231" s="36"/>
      <c r="JI13231"/>
      <c r="JJ13231"/>
      <c r="KX13231" s="23"/>
      <c r="KY13231" s="23"/>
    </row>
    <row r="13232" spans="36:311" x14ac:dyDescent="0.2">
      <c r="AJ13232" s="23"/>
      <c r="HH13232"/>
      <c r="IW13232" s="36"/>
      <c r="JI13232"/>
      <c r="JJ13232"/>
      <c r="KX13232" s="23"/>
      <c r="KY13232" s="23"/>
    </row>
    <row r="13233" spans="36:311" x14ac:dyDescent="0.2">
      <c r="AJ13233" s="23"/>
      <c r="HH13233"/>
      <c r="IW13233" s="36"/>
      <c r="JI13233"/>
      <c r="JJ13233"/>
      <c r="KX13233" s="23"/>
      <c r="KY13233" s="23"/>
    </row>
    <row r="13234" spans="36:311" x14ac:dyDescent="0.2">
      <c r="AJ13234" s="23"/>
      <c r="HH13234"/>
      <c r="IW13234" s="36"/>
      <c r="JI13234"/>
      <c r="JJ13234"/>
      <c r="KX13234" s="23"/>
      <c r="KY13234" s="23"/>
    </row>
    <row r="13235" spans="36:311" x14ac:dyDescent="0.2">
      <c r="AJ13235" s="23"/>
      <c r="HH13235"/>
      <c r="IW13235" s="36"/>
      <c r="JI13235"/>
      <c r="JJ13235"/>
      <c r="KX13235" s="23"/>
      <c r="KY13235" s="23"/>
    </row>
    <row r="13236" spans="36:311" x14ac:dyDescent="0.2">
      <c r="AJ13236" s="23"/>
      <c r="HH13236"/>
      <c r="IW13236" s="36"/>
      <c r="JI13236"/>
      <c r="JJ13236"/>
      <c r="KX13236" s="23"/>
      <c r="KY13236" s="23"/>
    </row>
    <row r="13237" spans="36:311" x14ac:dyDescent="0.2">
      <c r="AJ13237" s="23"/>
      <c r="HH13237"/>
      <c r="IW13237" s="36"/>
      <c r="JI13237"/>
      <c r="JJ13237"/>
      <c r="KX13237" s="23"/>
      <c r="KY13237" s="23"/>
    </row>
    <row r="13238" spans="36:311" x14ac:dyDescent="0.2">
      <c r="AJ13238" s="23"/>
      <c r="HH13238"/>
      <c r="IW13238" s="36"/>
      <c r="JI13238"/>
      <c r="JJ13238"/>
      <c r="KX13238" s="23"/>
      <c r="KY13238" s="23"/>
    </row>
    <row r="13239" spans="36:311" x14ac:dyDescent="0.2">
      <c r="AJ13239" s="23"/>
      <c r="HH13239"/>
      <c r="IW13239" s="36"/>
      <c r="JI13239"/>
      <c r="JJ13239"/>
      <c r="KX13239" s="23"/>
      <c r="KY13239" s="23"/>
    </row>
    <row r="13240" spans="36:311" x14ac:dyDescent="0.2">
      <c r="AJ13240" s="23"/>
      <c r="HH13240"/>
      <c r="IW13240" s="36"/>
      <c r="JI13240"/>
      <c r="JJ13240"/>
      <c r="KX13240" s="23"/>
      <c r="KY13240" s="23"/>
    </row>
    <row r="13241" spans="36:311" x14ac:dyDescent="0.2">
      <c r="AJ13241" s="23"/>
      <c r="HH13241"/>
      <c r="IW13241" s="36"/>
      <c r="JI13241"/>
      <c r="JJ13241"/>
      <c r="KX13241" s="23"/>
      <c r="KY13241" s="23"/>
    </row>
    <row r="13242" spans="36:311" x14ac:dyDescent="0.2">
      <c r="AJ13242" s="23"/>
      <c r="HH13242"/>
      <c r="IW13242" s="36"/>
      <c r="JI13242"/>
      <c r="JJ13242"/>
      <c r="KX13242" s="23"/>
      <c r="KY13242" s="23"/>
    </row>
    <row r="13243" spans="36:311" x14ac:dyDescent="0.2">
      <c r="AJ13243" s="23"/>
      <c r="HH13243"/>
      <c r="IW13243" s="36"/>
      <c r="JI13243"/>
      <c r="JJ13243"/>
      <c r="KX13243" s="23"/>
      <c r="KY13243" s="23"/>
    </row>
    <row r="13244" spans="36:311" x14ac:dyDescent="0.2">
      <c r="AJ13244" s="23"/>
      <c r="HH13244"/>
      <c r="IW13244" s="36"/>
      <c r="JI13244"/>
      <c r="JJ13244"/>
      <c r="KX13244" s="23"/>
      <c r="KY13244" s="23"/>
    </row>
    <row r="13245" spans="36:311" x14ac:dyDescent="0.2">
      <c r="AJ13245" s="23"/>
      <c r="HH13245"/>
      <c r="IW13245" s="36"/>
      <c r="JI13245"/>
      <c r="JJ13245"/>
      <c r="KX13245" s="23"/>
      <c r="KY13245" s="23"/>
    </row>
    <row r="13246" spans="36:311" x14ac:dyDescent="0.2">
      <c r="AJ13246" s="23"/>
      <c r="HH13246"/>
      <c r="IW13246" s="36"/>
      <c r="JI13246"/>
      <c r="JJ13246"/>
      <c r="KX13246" s="23"/>
      <c r="KY13246" s="23"/>
    </row>
    <row r="13247" spans="36:311" x14ac:dyDescent="0.2">
      <c r="AJ13247" s="23"/>
      <c r="HH13247"/>
      <c r="IW13247" s="36"/>
      <c r="JI13247"/>
      <c r="JJ13247"/>
      <c r="KX13247" s="23"/>
      <c r="KY13247" s="23"/>
    </row>
    <row r="13248" spans="36:311" x14ac:dyDescent="0.2">
      <c r="AJ13248" s="23"/>
      <c r="HH13248"/>
      <c r="IW13248" s="36"/>
      <c r="JI13248"/>
      <c r="JJ13248"/>
      <c r="KX13248" s="23"/>
      <c r="KY13248" s="23"/>
    </row>
    <row r="13249" spans="36:311" x14ac:dyDescent="0.2">
      <c r="AJ13249" s="23"/>
      <c r="HH13249"/>
      <c r="IW13249" s="36"/>
      <c r="JI13249"/>
      <c r="JJ13249"/>
      <c r="KX13249" s="23"/>
      <c r="KY13249" s="23"/>
    </row>
    <row r="13250" spans="36:311" x14ac:dyDescent="0.2">
      <c r="AJ13250" s="23"/>
      <c r="HH13250"/>
      <c r="IW13250" s="36"/>
      <c r="JI13250"/>
      <c r="JJ13250"/>
      <c r="KX13250" s="23"/>
      <c r="KY13250" s="23"/>
    </row>
    <row r="13251" spans="36:311" x14ac:dyDescent="0.2">
      <c r="AJ13251" s="23"/>
      <c r="HH13251"/>
      <c r="IW13251" s="36"/>
      <c r="JI13251"/>
      <c r="JJ13251"/>
      <c r="KX13251" s="23"/>
      <c r="KY13251" s="23"/>
    </row>
    <row r="13252" spans="36:311" x14ac:dyDescent="0.2">
      <c r="AJ13252" s="23"/>
      <c r="HH13252"/>
      <c r="IW13252" s="36"/>
      <c r="JI13252"/>
      <c r="JJ13252"/>
      <c r="KX13252" s="23"/>
      <c r="KY13252" s="23"/>
    </row>
    <row r="13253" spans="36:311" x14ac:dyDescent="0.2">
      <c r="AJ13253" s="23"/>
      <c r="HH13253"/>
      <c r="IW13253" s="36"/>
      <c r="JI13253"/>
      <c r="JJ13253"/>
      <c r="KX13253" s="23"/>
      <c r="KY13253" s="23"/>
    </row>
    <row r="13254" spans="36:311" x14ac:dyDescent="0.2">
      <c r="AJ13254" s="23"/>
      <c r="HH13254"/>
      <c r="IW13254" s="36"/>
      <c r="JI13254"/>
      <c r="JJ13254"/>
      <c r="KX13254" s="23"/>
      <c r="KY13254" s="23"/>
    </row>
    <row r="13255" spans="36:311" x14ac:dyDescent="0.2">
      <c r="AJ13255" s="23"/>
      <c r="HH13255"/>
      <c r="IW13255" s="36"/>
      <c r="JI13255"/>
      <c r="JJ13255"/>
      <c r="KX13255" s="23"/>
      <c r="KY13255" s="23"/>
    </row>
    <row r="13256" spans="36:311" x14ac:dyDescent="0.2">
      <c r="AJ13256" s="23"/>
      <c r="HH13256"/>
      <c r="IW13256" s="36"/>
      <c r="JI13256"/>
      <c r="JJ13256"/>
      <c r="KX13256" s="23"/>
      <c r="KY13256" s="23"/>
    </row>
    <row r="13257" spans="36:311" x14ac:dyDescent="0.2">
      <c r="AJ13257" s="23"/>
      <c r="HH13257"/>
      <c r="IW13257" s="36"/>
      <c r="JI13257"/>
      <c r="JJ13257"/>
      <c r="KX13257" s="23"/>
      <c r="KY13257" s="23"/>
    </row>
    <row r="13258" spans="36:311" x14ac:dyDescent="0.2">
      <c r="AJ13258" s="23"/>
      <c r="HH13258"/>
      <c r="IW13258" s="36"/>
      <c r="JI13258"/>
      <c r="JJ13258"/>
      <c r="KX13258" s="23"/>
      <c r="KY13258" s="23"/>
    </row>
    <row r="13259" spans="36:311" x14ac:dyDescent="0.2">
      <c r="AJ13259" s="23"/>
      <c r="HH13259"/>
      <c r="IW13259" s="36"/>
      <c r="JI13259"/>
      <c r="JJ13259"/>
      <c r="KX13259" s="23"/>
      <c r="KY13259" s="23"/>
    </row>
    <row r="13260" spans="36:311" x14ac:dyDescent="0.2">
      <c r="AJ13260" s="23"/>
      <c r="HH13260"/>
      <c r="IW13260" s="36"/>
      <c r="JI13260"/>
      <c r="JJ13260"/>
      <c r="KX13260" s="23"/>
      <c r="KY13260" s="23"/>
    </row>
    <row r="13261" spans="36:311" x14ac:dyDescent="0.2">
      <c r="AJ13261" s="23"/>
      <c r="HH13261"/>
      <c r="IW13261" s="36"/>
      <c r="JI13261"/>
      <c r="JJ13261"/>
      <c r="KX13261" s="23"/>
      <c r="KY13261" s="23"/>
    </row>
    <row r="13262" spans="36:311" x14ac:dyDescent="0.2">
      <c r="AJ13262" s="23"/>
      <c r="HH13262"/>
      <c r="IW13262" s="36"/>
      <c r="JI13262"/>
      <c r="JJ13262"/>
      <c r="KX13262" s="23"/>
      <c r="KY13262" s="23"/>
    </row>
    <row r="13263" spans="36:311" x14ac:dyDescent="0.2">
      <c r="AJ13263" s="23"/>
      <c r="HH13263"/>
      <c r="IW13263" s="36"/>
      <c r="JI13263"/>
      <c r="JJ13263"/>
      <c r="KX13263" s="23"/>
      <c r="KY13263" s="23"/>
    </row>
    <row r="13264" spans="36:311" x14ac:dyDescent="0.2">
      <c r="AJ13264" s="23"/>
      <c r="HH13264"/>
      <c r="IW13264" s="36"/>
      <c r="JI13264"/>
      <c r="JJ13264"/>
      <c r="KX13264" s="23"/>
      <c r="KY13264" s="23"/>
    </row>
    <row r="13265" spans="36:311" x14ac:dyDescent="0.2">
      <c r="AJ13265" s="23"/>
      <c r="HH13265"/>
      <c r="IW13265" s="36"/>
      <c r="JI13265"/>
      <c r="JJ13265"/>
      <c r="KX13265" s="23"/>
      <c r="KY13265" s="23"/>
    </row>
    <row r="13266" spans="36:311" x14ac:dyDescent="0.2">
      <c r="AJ13266" s="23"/>
      <c r="HH13266"/>
      <c r="IW13266" s="36"/>
      <c r="JI13266"/>
      <c r="JJ13266"/>
      <c r="KX13266" s="23"/>
      <c r="KY13266" s="23"/>
    </row>
    <row r="13267" spans="36:311" x14ac:dyDescent="0.2">
      <c r="AJ13267" s="23"/>
      <c r="HH13267"/>
      <c r="IW13267" s="36"/>
      <c r="JI13267"/>
      <c r="JJ13267"/>
      <c r="KX13267" s="23"/>
      <c r="KY13267" s="23"/>
    </row>
    <row r="13268" spans="36:311" x14ac:dyDescent="0.2">
      <c r="AJ13268" s="23"/>
      <c r="HH13268"/>
      <c r="IW13268" s="36"/>
      <c r="JI13268"/>
      <c r="JJ13268"/>
      <c r="KX13268" s="23"/>
      <c r="KY13268" s="23"/>
    </row>
    <row r="13269" spans="36:311" x14ac:dyDescent="0.2">
      <c r="AJ13269" s="23"/>
      <c r="HH13269"/>
      <c r="IW13269" s="36"/>
      <c r="JI13269"/>
      <c r="JJ13269"/>
      <c r="KX13269" s="23"/>
      <c r="KY13269" s="23"/>
    </row>
    <row r="13270" spans="36:311" x14ac:dyDescent="0.2">
      <c r="AJ13270" s="23"/>
      <c r="HH13270"/>
      <c r="IW13270" s="36"/>
      <c r="JI13270"/>
      <c r="JJ13270"/>
      <c r="KX13270" s="23"/>
      <c r="KY13270" s="23"/>
    </row>
    <row r="13271" spans="36:311" x14ac:dyDescent="0.2">
      <c r="AJ13271" s="23"/>
      <c r="HH13271"/>
      <c r="IW13271" s="36"/>
      <c r="JI13271"/>
      <c r="JJ13271"/>
      <c r="KX13271" s="23"/>
      <c r="KY13271" s="23"/>
    </row>
    <row r="13272" spans="36:311" x14ac:dyDescent="0.2">
      <c r="AJ13272" s="23"/>
      <c r="HH13272"/>
      <c r="IW13272" s="36"/>
      <c r="JI13272"/>
      <c r="JJ13272"/>
      <c r="KX13272" s="23"/>
      <c r="KY13272" s="23"/>
    </row>
    <row r="13273" spans="36:311" x14ac:dyDescent="0.2">
      <c r="AJ13273" s="23"/>
      <c r="HH13273"/>
      <c r="IW13273" s="36"/>
      <c r="JI13273"/>
      <c r="JJ13273"/>
      <c r="KX13273" s="23"/>
      <c r="KY13273" s="23"/>
    </row>
    <row r="13274" spans="36:311" x14ac:dyDescent="0.2">
      <c r="AJ13274" s="23"/>
      <c r="HH13274"/>
      <c r="IW13274" s="36"/>
      <c r="JI13274"/>
      <c r="JJ13274"/>
      <c r="KX13274" s="23"/>
      <c r="KY13274" s="23"/>
    </row>
    <row r="13275" spans="36:311" x14ac:dyDescent="0.2">
      <c r="AJ13275" s="23"/>
      <c r="HH13275"/>
      <c r="IW13275" s="36"/>
      <c r="JI13275"/>
      <c r="JJ13275"/>
      <c r="KX13275" s="23"/>
      <c r="KY13275" s="23"/>
    </row>
    <row r="13276" spans="36:311" x14ac:dyDescent="0.2">
      <c r="AJ13276" s="23"/>
      <c r="HH13276"/>
      <c r="IW13276" s="36"/>
      <c r="JI13276"/>
      <c r="JJ13276"/>
      <c r="KX13276" s="23"/>
      <c r="KY13276" s="23"/>
    </row>
    <row r="13277" spans="36:311" x14ac:dyDescent="0.2">
      <c r="AJ13277" s="23"/>
      <c r="HH13277"/>
      <c r="IW13277" s="36"/>
      <c r="JI13277"/>
      <c r="JJ13277"/>
      <c r="KX13277" s="23"/>
      <c r="KY13277" s="23"/>
    </row>
    <row r="13278" spans="36:311" x14ac:dyDescent="0.2">
      <c r="AJ13278" s="23"/>
      <c r="HH13278"/>
      <c r="IW13278" s="36"/>
      <c r="JI13278"/>
      <c r="JJ13278"/>
      <c r="KX13278" s="23"/>
      <c r="KY13278" s="23"/>
    </row>
    <row r="13279" spans="36:311" x14ac:dyDescent="0.2">
      <c r="AJ13279" s="23"/>
      <c r="HH13279"/>
      <c r="IW13279" s="36"/>
      <c r="JI13279"/>
      <c r="JJ13279"/>
      <c r="KX13279" s="23"/>
      <c r="KY13279" s="23"/>
    </row>
    <row r="13280" spans="36:311" x14ac:dyDescent="0.2">
      <c r="AJ13280" s="23"/>
      <c r="HH13280"/>
      <c r="IW13280" s="36"/>
      <c r="JI13280"/>
      <c r="JJ13280"/>
      <c r="KX13280" s="23"/>
      <c r="KY13280" s="23"/>
    </row>
    <row r="13281" spans="36:311" x14ac:dyDescent="0.2">
      <c r="AJ13281" s="23"/>
      <c r="HH13281"/>
      <c r="IW13281" s="36"/>
      <c r="JI13281"/>
      <c r="JJ13281"/>
      <c r="KX13281" s="23"/>
      <c r="KY13281" s="23"/>
    </row>
    <row r="13282" spans="36:311" x14ac:dyDescent="0.2">
      <c r="AJ13282" s="23"/>
      <c r="HH13282"/>
      <c r="IW13282" s="36"/>
      <c r="JI13282"/>
      <c r="JJ13282"/>
      <c r="KX13282" s="23"/>
      <c r="KY13282" s="23"/>
    </row>
    <row r="13283" spans="36:311" x14ac:dyDescent="0.2">
      <c r="AJ13283" s="23"/>
      <c r="HH13283"/>
      <c r="IW13283" s="36"/>
      <c r="JI13283"/>
      <c r="JJ13283"/>
      <c r="KX13283" s="23"/>
      <c r="KY13283" s="23"/>
    </row>
    <row r="13284" spans="36:311" x14ac:dyDescent="0.2">
      <c r="AJ13284" s="23"/>
      <c r="HH13284"/>
      <c r="IW13284" s="36"/>
      <c r="JI13284"/>
      <c r="JJ13284"/>
      <c r="KX13284" s="23"/>
      <c r="KY13284" s="23"/>
    </row>
    <row r="13285" spans="36:311" x14ac:dyDescent="0.2">
      <c r="AJ13285" s="23"/>
      <c r="HH13285"/>
      <c r="IW13285" s="36"/>
      <c r="JI13285"/>
      <c r="JJ13285"/>
      <c r="KX13285" s="23"/>
      <c r="KY13285" s="23"/>
    </row>
    <row r="13286" spans="36:311" x14ac:dyDescent="0.2">
      <c r="AJ13286" s="23"/>
      <c r="HH13286"/>
      <c r="IW13286" s="36"/>
      <c r="JI13286"/>
      <c r="JJ13286"/>
      <c r="KX13286" s="23"/>
      <c r="KY13286" s="23"/>
    </row>
    <row r="13287" spans="36:311" x14ac:dyDescent="0.2">
      <c r="AJ13287" s="23"/>
      <c r="HH13287"/>
      <c r="IW13287" s="36"/>
      <c r="JI13287"/>
      <c r="JJ13287"/>
      <c r="KX13287" s="23"/>
      <c r="KY13287" s="23"/>
    </row>
    <row r="13288" spans="36:311" x14ac:dyDescent="0.2">
      <c r="AJ13288" s="23"/>
      <c r="HH13288"/>
      <c r="IW13288" s="36"/>
      <c r="JI13288"/>
      <c r="JJ13288"/>
      <c r="KX13288" s="23"/>
      <c r="KY13288" s="23"/>
    </row>
    <row r="13289" spans="36:311" x14ac:dyDescent="0.2">
      <c r="AJ13289" s="23"/>
      <c r="HH13289"/>
      <c r="IW13289" s="36"/>
      <c r="JI13289"/>
      <c r="JJ13289"/>
      <c r="KX13289" s="23"/>
      <c r="KY13289" s="23"/>
    </row>
    <row r="13290" spans="36:311" x14ac:dyDescent="0.2">
      <c r="AJ13290" s="23"/>
      <c r="HH13290"/>
      <c r="IW13290" s="36"/>
      <c r="JI13290"/>
      <c r="JJ13290"/>
      <c r="KX13290" s="23"/>
      <c r="KY13290" s="23"/>
    </row>
    <row r="13291" spans="36:311" x14ac:dyDescent="0.2">
      <c r="AJ13291" s="23"/>
      <c r="HH13291"/>
      <c r="IW13291" s="36"/>
      <c r="JI13291"/>
      <c r="JJ13291"/>
      <c r="KX13291" s="23"/>
      <c r="KY13291" s="23"/>
    </row>
    <row r="13292" spans="36:311" x14ac:dyDescent="0.2">
      <c r="AJ13292" s="23"/>
      <c r="HH13292"/>
      <c r="IW13292" s="36"/>
      <c r="JI13292"/>
      <c r="JJ13292"/>
      <c r="KX13292" s="23"/>
      <c r="KY13292" s="23"/>
    </row>
    <row r="13293" spans="36:311" x14ac:dyDescent="0.2">
      <c r="AJ13293" s="23"/>
      <c r="HH13293"/>
      <c r="IW13293" s="36"/>
      <c r="JI13293"/>
      <c r="JJ13293"/>
      <c r="KX13293" s="23"/>
      <c r="KY13293" s="23"/>
    </row>
    <row r="13294" spans="36:311" x14ac:dyDescent="0.2">
      <c r="AJ13294" s="23"/>
      <c r="HH13294"/>
      <c r="IW13294" s="36"/>
      <c r="JI13294"/>
      <c r="JJ13294"/>
      <c r="KX13294" s="23"/>
      <c r="KY13294" s="23"/>
    </row>
    <row r="13295" spans="36:311" x14ac:dyDescent="0.2">
      <c r="AJ13295" s="23"/>
      <c r="HH13295"/>
      <c r="IW13295" s="36"/>
      <c r="JI13295"/>
      <c r="JJ13295"/>
      <c r="KX13295" s="23"/>
      <c r="KY13295" s="23"/>
    </row>
    <row r="13296" spans="36:311" x14ac:dyDescent="0.2">
      <c r="AJ13296" s="23"/>
      <c r="HH13296"/>
      <c r="IW13296" s="36"/>
      <c r="JI13296"/>
      <c r="JJ13296"/>
      <c r="KX13296" s="23"/>
      <c r="KY13296" s="23"/>
    </row>
    <row r="13297" spans="36:311" x14ac:dyDescent="0.2">
      <c r="AJ13297" s="23"/>
      <c r="HH13297"/>
      <c r="IW13297" s="36"/>
      <c r="JI13297"/>
      <c r="JJ13297"/>
      <c r="KX13297" s="23"/>
      <c r="KY13297" s="23"/>
    </row>
    <row r="13298" spans="36:311" x14ac:dyDescent="0.2">
      <c r="AJ13298" s="23"/>
      <c r="HH13298"/>
      <c r="IW13298" s="36"/>
      <c r="JI13298"/>
      <c r="JJ13298"/>
      <c r="KX13298" s="23"/>
      <c r="KY13298" s="23"/>
    </row>
    <row r="13299" spans="36:311" x14ac:dyDescent="0.2">
      <c r="AJ13299" s="23"/>
      <c r="HH13299"/>
      <c r="IW13299" s="36"/>
      <c r="JI13299"/>
      <c r="JJ13299"/>
      <c r="KX13299" s="23"/>
      <c r="KY13299" s="23"/>
    </row>
    <row r="13300" spans="36:311" x14ac:dyDescent="0.2">
      <c r="AJ13300" s="23"/>
      <c r="HH13300"/>
      <c r="IW13300" s="36"/>
      <c r="JI13300"/>
      <c r="JJ13300"/>
      <c r="KX13300" s="23"/>
      <c r="KY13300" s="23"/>
    </row>
    <row r="13301" spans="36:311" x14ac:dyDescent="0.2">
      <c r="AJ13301" s="23"/>
      <c r="HH13301"/>
      <c r="IW13301" s="36"/>
      <c r="JI13301"/>
      <c r="JJ13301"/>
      <c r="KX13301" s="23"/>
      <c r="KY13301" s="23"/>
    </row>
    <row r="13302" spans="36:311" x14ac:dyDescent="0.2">
      <c r="AJ13302" s="23"/>
      <c r="HH13302"/>
      <c r="IW13302" s="36"/>
      <c r="JI13302"/>
      <c r="JJ13302"/>
      <c r="KX13302" s="23"/>
      <c r="KY13302" s="23"/>
    </row>
    <row r="13303" spans="36:311" x14ac:dyDescent="0.2">
      <c r="AJ13303" s="23"/>
      <c r="HH13303"/>
      <c r="IW13303" s="36"/>
      <c r="JI13303"/>
      <c r="JJ13303"/>
      <c r="KX13303" s="23"/>
      <c r="KY13303" s="23"/>
    </row>
    <row r="13304" spans="36:311" x14ac:dyDescent="0.2">
      <c r="AJ13304" s="23"/>
      <c r="HH13304"/>
      <c r="IW13304" s="36"/>
      <c r="JI13304"/>
      <c r="JJ13304"/>
      <c r="KX13304" s="23"/>
      <c r="KY13304" s="23"/>
    </row>
    <row r="13305" spans="36:311" x14ac:dyDescent="0.2">
      <c r="AJ13305" s="23"/>
      <c r="HH13305"/>
      <c r="IW13305" s="36"/>
      <c r="JI13305"/>
      <c r="JJ13305"/>
      <c r="KX13305" s="23"/>
      <c r="KY13305" s="23"/>
    </row>
    <row r="13306" spans="36:311" x14ac:dyDescent="0.2">
      <c r="AJ13306" s="23"/>
      <c r="HH13306"/>
      <c r="IW13306" s="36"/>
      <c r="JI13306"/>
      <c r="JJ13306"/>
      <c r="KX13306" s="23"/>
      <c r="KY13306" s="23"/>
    </row>
    <row r="13307" spans="36:311" x14ac:dyDescent="0.2">
      <c r="AJ13307" s="23"/>
      <c r="HH13307"/>
      <c r="IW13307" s="36"/>
      <c r="JI13307"/>
      <c r="JJ13307"/>
      <c r="KX13307" s="23"/>
      <c r="KY13307" s="23"/>
    </row>
    <row r="13308" spans="36:311" x14ac:dyDescent="0.2">
      <c r="AJ13308" s="23"/>
      <c r="HH13308"/>
      <c r="IW13308" s="36"/>
      <c r="JI13308"/>
      <c r="JJ13308"/>
      <c r="KX13308" s="23"/>
      <c r="KY13308" s="23"/>
    </row>
    <row r="13309" spans="36:311" x14ac:dyDescent="0.2">
      <c r="AJ13309" s="23"/>
      <c r="HH13309"/>
      <c r="IW13309" s="36"/>
      <c r="JI13309"/>
      <c r="JJ13309"/>
      <c r="KX13309" s="23"/>
      <c r="KY13309" s="23"/>
    </row>
    <row r="13310" spans="36:311" x14ac:dyDescent="0.2">
      <c r="AJ13310" s="23"/>
      <c r="HH13310"/>
      <c r="IW13310" s="36"/>
      <c r="JI13310"/>
      <c r="JJ13310"/>
      <c r="KX13310" s="23"/>
      <c r="KY13310" s="23"/>
    </row>
    <row r="13311" spans="36:311" x14ac:dyDescent="0.2">
      <c r="AJ13311" s="23"/>
      <c r="HH13311"/>
      <c r="IW13311" s="36"/>
      <c r="JI13311"/>
      <c r="JJ13311"/>
      <c r="KX13311" s="23"/>
      <c r="KY13311" s="23"/>
    </row>
    <row r="13312" spans="36:311" x14ac:dyDescent="0.2">
      <c r="AJ13312" s="23"/>
      <c r="HH13312"/>
      <c r="IW13312" s="36"/>
      <c r="JI13312"/>
      <c r="JJ13312"/>
      <c r="KX13312" s="23"/>
      <c r="KY13312" s="23"/>
    </row>
    <row r="13313" spans="36:311" x14ac:dyDescent="0.2">
      <c r="AJ13313" s="23"/>
      <c r="HH13313"/>
      <c r="IW13313" s="36"/>
      <c r="JI13313"/>
      <c r="JJ13313"/>
      <c r="KX13313" s="23"/>
      <c r="KY13313" s="23"/>
    </row>
    <row r="13314" spans="36:311" x14ac:dyDescent="0.2">
      <c r="AJ13314" s="23"/>
      <c r="HH13314"/>
      <c r="IW13314" s="36"/>
      <c r="JI13314"/>
      <c r="JJ13314"/>
      <c r="KX13314" s="23"/>
      <c r="KY13314" s="23"/>
    </row>
    <row r="13315" spans="36:311" x14ac:dyDescent="0.2">
      <c r="AJ13315" s="23"/>
      <c r="HH13315"/>
      <c r="IW13315" s="36"/>
      <c r="JI13315"/>
      <c r="JJ13315"/>
      <c r="KX13315" s="23"/>
      <c r="KY13315" s="23"/>
    </row>
    <row r="13316" spans="36:311" x14ac:dyDescent="0.2">
      <c r="AJ13316" s="23"/>
      <c r="HH13316"/>
      <c r="IW13316" s="36"/>
      <c r="JI13316"/>
      <c r="JJ13316"/>
      <c r="KX13316" s="23"/>
      <c r="KY13316" s="23"/>
    </row>
    <row r="13317" spans="36:311" x14ac:dyDescent="0.2">
      <c r="AJ13317" s="23"/>
      <c r="HH13317"/>
      <c r="IW13317" s="36"/>
      <c r="JI13317"/>
      <c r="JJ13317"/>
      <c r="KX13317" s="23"/>
      <c r="KY13317" s="23"/>
    </row>
    <row r="13318" spans="36:311" x14ac:dyDescent="0.2">
      <c r="AJ13318" s="23"/>
      <c r="HH13318"/>
      <c r="IW13318" s="36"/>
      <c r="JI13318"/>
      <c r="JJ13318"/>
      <c r="KX13318" s="23"/>
      <c r="KY13318" s="23"/>
    </row>
    <row r="13319" spans="36:311" x14ac:dyDescent="0.2">
      <c r="AJ13319" s="23"/>
      <c r="HH13319"/>
      <c r="IW13319" s="36"/>
      <c r="JI13319"/>
      <c r="JJ13319"/>
      <c r="KX13319" s="23"/>
      <c r="KY13319" s="23"/>
    </row>
    <row r="13320" spans="36:311" x14ac:dyDescent="0.2">
      <c r="AJ13320" s="23"/>
      <c r="HH13320"/>
      <c r="IW13320" s="36"/>
      <c r="JI13320"/>
      <c r="JJ13320"/>
      <c r="KX13320" s="23"/>
      <c r="KY13320" s="23"/>
    </row>
    <row r="13321" spans="36:311" x14ac:dyDescent="0.2">
      <c r="AJ13321" s="23"/>
      <c r="HH13321"/>
      <c r="IW13321" s="36"/>
      <c r="JI13321"/>
      <c r="JJ13321"/>
      <c r="KX13321" s="23"/>
      <c r="KY13321" s="23"/>
    </row>
    <row r="13322" spans="36:311" x14ac:dyDescent="0.2">
      <c r="AJ13322" s="23"/>
      <c r="HH13322"/>
      <c r="IW13322" s="36"/>
      <c r="JI13322"/>
      <c r="JJ13322"/>
      <c r="KX13322" s="23"/>
      <c r="KY13322" s="23"/>
    </row>
    <row r="13323" spans="36:311" x14ac:dyDescent="0.2">
      <c r="AJ13323" s="23"/>
      <c r="HH13323"/>
      <c r="IW13323" s="36"/>
      <c r="JI13323"/>
      <c r="JJ13323"/>
      <c r="KX13323" s="23"/>
      <c r="KY13323" s="23"/>
    </row>
    <row r="13324" spans="36:311" x14ac:dyDescent="0.2">
      <c r="AJ13324" s="23"/>
      <c r="HH13324"/>
      <c r="IW13324" s="36"/>
      <c r="JI13324"/>
      <c r="JJ13324"/>
      <c r="KX13324" s="23"/>
      <c r="KY13324" s="23"/>
    </row>
    <row r="13325" spans="36:311" x14ac:dyDescent="0.2">
      <c r="AJ13325" s="23"/>
      <c r="HH13325"/>
      <c r="IW13325" s="36"/>
      <c r="JI13325"/>
      <c r="JJ13325"/>
      <c r="KX13325" s="23"/>
      <c r="KY13325" s="23"/>
    </row>
    <row r="13326" spans="36:311" x14ac:dyDescent="0.2">
      <c r="AJ13326" s="23"/>
      <c r="HH13326"/>
      <c r="IW13326" s="36"/>
      <c r="JI13326"/>
      <c r="JJ13326"/>
      <c r="KX13326" s="23"/>
      <c r="KY13326" s="23"/>
    </row>
    <row r="13327" spans="36:311" x14ac:dyDescent="0.2">
      <c r="AJ13327" s="23"/>
      <c r="HH13327"/>
      <c r="IW13327" s="36"/>
      <c r="JI13327"/>
      <c r="JJ13327"/>
      <c r="KX13327" s="23"/>
      <c r="KY13327" s="23"/>
    </row>
    <row r="13328" spans="36:311" x14ac:dyDescent="0.2">
      <c r="AJ13328" s="23"/>
      <c r="HH13328"/>
      <c r="IW13328" s="36"/>
      <c r="JI13328"/>
      <c r="JJ13328"/>
      <c r="KX13328" s="23"/>
      <c r="KY13328" s="23"/>
    </row>
    <row r="13329" spans="36:311" x14ac:dyDescent="0.2">
      <c r="AJ13329" s="23"/>
      <c r="HH13329"/>
      <c r="IW13329" s="36"/>
      <c r="JI13329"/>
      <c r="JJ13329"/>
      <c r="KX13329" s="23"/>
      <c r="KY13329" s="23"/>
    </row>
    <row r="13330" spans="36:311" x14ac:dyDescent="0.2">
      <c r="AJ13330" s="23"/>
      <c r="HH13330"/>
      <c r="IW13330" s="36"/>
      <c r="JI13330"/>
      <c r="JJ13330"/>
      <c r="KX13330" s="23"/>
      <c r="KY13330" s="23"/>
    </row>
    <row r="13331" spans="36:311" x14ac:dyDescent="0.2">
      <c r="AJ13331" s="23"/>
      <c r="HH13331"/>
      <c r="IW13331" s="36"/>
      <c r="JI13331"/>
      <c r="JJ13331"/>
      <c r="KX13331" s="23"/>
      <c r="KY13331" s="23"/>
    </row>
    <row r="13332" spans="36:311" x14ac:dyDescent="0.2">
      <c r="AJ13332" s="23"/>
      <c r="HH13332"/>
      <c r="IW13332" s="36"/>
      <c r="JI13332"/>
      <c r="JJ13332"/>
      <c r="KX13332" s="23"/>
      <c r="KY13332" s="23"/>
    </row>
    <row r="13333" spans="36:311" x14ac:dyDescent="0.2">
      <c r="AJ13333" s="23"/>
      <c r="HH13333"/>
      <c r="IW13333" s="36"/>
      <c r="JI13333"/>
      <c r="JJ13333"/>
      <c r="KX13333" s="23"/>
      <c r="KY13333" s="23"/>
    </row>
    <row r="13334" spans="36:311" x14ac:dyDescent="0.2">
      <c r="AJ13334" s="23"/>
      <c r="HH13334"/>
      <c r="IW13334" s="36"/>
      <c r="JI13334"/>
      <c r="JJ13334"/>
      <c r="KX13334" s="23"/>
      <c r="KY13334" s="23"/>
    </row>
    <row r="13335" spans="36:311" x14ac:dyDescent="0.2">
      <c r="AJ13335" s="23"/>
      <c r="HH13335"/>
      <c r="IW13335" s="36"/>
      <c r="JI13335"/>
      <c r="JJ13335"/>
      <c r="KX13335" s="23"/>
      <c r="KY13335" s="23"/>
    </row>
    <row r="13336" spans="36:311" x14ac:dyDescent="0.2">
      <c r="AJ13336" s="23"/>
      <c r="HH13336"/>
      <c r="IW13336" s="36"/>
      <c r="JI13336"/>
      <c r="JJ13336"/>
      <c r="KX13336" s="23"/>
      <c r="KY13336" s="23"/>
    </row>
    <row r="13337" spans="36:311" x14ac:dyDescent="0.2">
      <c r="AJ13337" s="23"/>
      <c r="HH13337"/>
      <c r="IW13337" s="36"/>
      <c r="JI13337"/>
      <c r="JJ13337"/>
      <c r="KX13337" s="23"/>
      <c r="KY13337" s="23"/>
    </row>
    <row r="13338" spans="36:311" x14ac:dyDescent="0.2">
      <c r="AJ13338" s="23"/>
      <c r="HH13338"/>
      <c r="IW13338" s="36"/>
      <c r="JI13338"/>
      <c r="JJ13338"/>
      <c r="KX13338" s="23"/>
      <c r="KY13338" s="23"/>
    </row>
    <row r="13339" spans="36:311" x14ac:dyDescent="0.2">
      <c r="AJ13339" s="23"/>
      <c r="HH13339"/>
      <c r="IW13339" s="36"/>
      <c r="JI13339"/>
      <c r="JJ13339"/>
      <c r="KX13339" s="23"/>
      <c r="KY13339" s="23"/>
    </row>
    <row r="13340" spans="36:311" x14ac:dyDescent="0.2">
      <c r="AJ13340" s="23"/>
      <c r="HH13340"/>
      <c r="IW13340" s="36"/>
      <c r="JI13340"/>
      <c r="JJ13340"/>
      <c r="KX13340" s="23"/>
      <c r="KY13340" s="23"/>
    </row>
    <row r="13341" spans="36:311" x14ac:dyDescent="0.2">
      <c r="AJ13341" s="23"/>
      <c r="HH13341"/>
      <c r="IW13341" s="36"/>
      <c r="JI13341"/>
      <c r="JJ13341"/>
      <c r="KX13341" s="23"/>
      <c r="KY13341" s="23"/>
    </row>
    <row r="13342" spans="36:311" x14ac:dyDescent="0.2">
      <c r="AJ13342" s="23"/>
      <c r="HH13342"/>
      <c r="IW13342" s="36"/>
      <c r="JI13342"/>
      <c r="JJ13342"/>
      <c r="KX13342" s="23"/>
      <c r="KY13342" s="23"/>
    </row>
    <row r="13343" spans="36:311" x14ac:dyDescent="0.2">
      <c r="AJ13343" s="23"/>
      <c r="HH13343"/>
      <c r="IW13343" s="36"/>
      <c r="JI13343"/>
      <c r="JJ13343"/>
      <c r="KX13343" s="23"/>
      <c r="KY13343" s="23"/>
    </row>
    <row r="13344" spans="36:311" x14ac:dyDescent="0.2">
      <c r="AJ13344" s="23"/>
      <c r="HH13344"/>
      <c r="IW13344" s="36"/>
      <c r="JI13344"/>
      <c r="JJ13344"/>
      <c r="KX13344" s="23"/>
      <c r="KY13344" s="23"/>
    </row>
    <row r="13345" spans="36:311" x14ac:dyDescent="0.2">
      <c r="AJ13345" s="23"/>
      <c r="HH13345"/>
      <c r="IW13345" s="36"/>
      <c r="JI13345"/>
      <c r="JJ13345"/>
      <c r="KX13345" s="23"/>
      <c r="KY13345" s="23"/>
    </row>
    <row r="13346" spans="36:311" x14ac:dyDescent="0.2">
      <c r="AJ13346" s="23"/>
      <c r="HH13346"/>
      <c r="IW13346" s="36"/>
      <c r="JI13346"/>
      <c r="JJ13346"/>
      <c r="KX13346" s="23"/>
      <c r="KY13346" s="23"/>
    </row>
    <row r="13347" spans="36:311" x14ac:dyDescent="0.2">
      <c r="AJ13347" s="23"/>
      <c r="HH13347"/>
      <c r="IW13347" s="36"/>
      <c r="JI13347"/>
      <c r="JJ13347"/>
      <c r="KX13347" s="23"/>
      <c r="KY13347" s="23"/>
    </row>
    <row r="13348" spans="36:311" x14ac:dyDescent="0.2">
      <c r="AJ13348" s="23"/>
      <c r="HH13348"/>
      <c r="IW13348" s="36"/>
      <c r="JI13348"/>
      <c r="JJ13348"/>
      <c r="KX13348" s="23"/>
      <c r="KY13348" s="23"/>
    </row>
    <row r="13349" spans="36:311" x14ac:dyDescent="0.2">
      <c r="AJ13349" s="23"/>
      <c r="HH13349"/>
      <c r="IW13349" s="36"/>
      <c r="JI13349"/>
      <c r="JJ13349"/>
      <c r="KX13349" s="23"/>
      <c r="KY13349" s="23"/>
    </row>
    <row r="13350" spans="36:311" x14ac:dyDescent="0.2">
      <c r="AJ13350" s="23"/>
      <c r="HH13350"/>
      <c r="IW13350" s="36"/>
      <c r="JI13350"/>
      <c r="JJ13350"/>
      <c r="KX13350" s="23"/>
      <c r="KY13350" s="23"/>
    </row>
    <row r="13351" spans="36:311" x14ac:dyDescent="0.2">
      <c r="AJ13351" s="23"/>
      <c r="HH13351"/>
      <c r="IW13351" s="36"/>
      <c r="JI13351"/>
      <c r="JJ13351"/>
      <c r="KX13351" s="23"/>
      <c r="KY13351" s="23"/>
    </row>
    <row r="13352" spans="36:311" x14ac:dyDescent="0.2">
      <c r="AJ13352" s="23"/>
      <c r="HH13352"/>
      <c r="IW13352" s="36"/>
      <c r="JI13352"/>
      <c r="JJ13352"/>
      <c r="KX13352" s="23"/>
      <c r="KY13352" s="23"/>
    </row>
    <row r="13353" spans="36:311" x14ac:dyDescent="0.2">
      <c r="AJ13353" s="23"/>
      <c r="HH13353"/>
      <c r="IW13353" s="36"/>
      <c r="JI13353"/>
      <c r="JJ13353"/>
      <c r="KX13353" s="23"/>
      <c r="KY13353" s="23"/>
    </row>
    <row r="13354" spans="36:311" x14ac:dyDescent="0.2">
      <c r="AJ13354" s="23"/>
      <c r="HH13354"/>
      <c r="IW13354" s="36"/>
      <c r="JI13354"/>
      <c r="JJ13354"/>
      <c r="KX13354" s="23"/>
      <c r="KY13354" s="23"/>
    </row>
    <row r="13355" spans="36:311" x14ac:dyDescent="0.2">
      <c r="AJ13355" s="23"/>
      <c r="HH13355"/>
      <c r="IW13355" s="36"/>
      <c r="JI13355"/>
      <c r="JJ13355"/>
      <c r="KX13355" s="23"/>
      <c r="KY13355" s="23"/>
    </row>
    <row r="13356" spans="36:311" x14ac:dyDescent="0.2">
      <c r="AJ13356" s="23"/>
      <c r="HH13356"/>
      <c r="IW13356" s="36"/>
      <c r="JI13356"/>
      <c r="JJ13356"/>
      <c r="KX13356" s="23"/>
      <c r="KY13356" s="23"/>
    </row>
    <row r="13357" spans="36:311" x14ac:dyDescent="0.2">
      <c r="AJ13357" s="23"/>
      <c r="HH13357"/>
      <c r="IW13357" s="36"/>
      <c r="JI13357"/>
      <c r="JJ13357"/>
      <c r="KX13357" s="23"/>
      <c r="KY13357" s="23"/>
    </row>
    <row r="13358" spans="36:311" x14ac:dyDescent="0.2">
      <c r="AJ13358" s="23"/>
      <c r="HH13358"/>
      <c r="IW13358" s="36"/>
      <c r="JI13358"/>
      <c r="JJ13358"/>
      <c r="KX13358" s="23"/>
      <c r="KY13358" s="23"/>
    </row>
    <row r="13359" spans="36:311" x14ac:dyDescent="0.2">
      <c r="AJ13359" s="23"/>
      <c r="HH13359"/>
      <c r="IW13359" s="36"/>
      <c r="JI13359"/>
      <c r="JJ13359"/>
      <c r="KX13359" s="23"/>
      <c r="KY13359" s="23"/>
    </row>
    <row r="13360" spans="36:311" x14ac:dyDescent="0.2">
      <c r="AJ13360" s="23"/>
      <c r="HH13360"/>
      <c r="IW13360" s="36"/>
      <c r="JI13360"/>
      <c r="JJ13360"/>
      <c r="KX13360" s="23"/>
      <c r="KY13360" s="23"/>
    </row>
    <row r="13361" spans="36:311" x14ac:dyDescent="0.2">
      <c r="AJ13361" s="23"/>
      <c r="HH13361"/>
      <c r="IW13361" s="36"/>
      <c r="JI13361"/>
      <c r="JJ13361"/>
      <c r="KX13361" s="23"/>
      <c r="KY13361" s="23"/>
    </row>
    <row r="13362" spans="36:311" x14ac:dyDescent="0.2">
      <c r="AJ13362" s="23"/>
      <c r="HH13362"/>
      <c r="IW13362" s="36"/>
      <c r="JI13362"/>
      <c r="JJ13362"/>
      <c r="KX13362" s="23"/>
      <c r="KY13362" s="23"/>
    </row>
    <row r="13363" spans="36:311" x14ac:dyDescent="0.2">
      <c r="AJ13363" s="23"/>
      <c r="HH13363"/>
      <c r="IW13363" s="36"/>
      <c r="JI13363"/>
      <c r="JJ13363"/>
      <c r="KX13363" s="23"/>
      <c r="KY13363" s="23"/>
    </row>
    <row r="13364" spans="36:311" x14ac:dyDescent="0.2">
      <c r="AJ13364" s="23"/>
      <c r="HH13364"/>
      <c r="IW13364" s="36"/>
      <c r="JI13364"/>
      <c r="JJ13364"/>
      <c r="KX13364" s="23"/>
      <c r="KY13364" s="23"/>
    </row>
    <row r="13365" spans="36:311" x14ac:dyDescent="0.2">
      <c r="AJ13365" s="23"/>
      <c r="HH13365"/>
      <c r="IW13365" s="36"/>
      <c r="JI13365"/>
      <c r="JJ13365"/>
      <c r="KX13365" s="23"/>
      <c r="KY13365" s="23"/>
    </row>
    <row r="13366" spans="36:311" x14ac:dyDescent="0.2">
      <c r="AJ13366" s="23"/>
      <c r="HH13366"/>
      <c r="IW13366" s="36"/>
      <c r="JI13366"/>
      <c r="JJ13366"/>
      <c r="KX13366" s="23"/>
      <c r="KY13366" s="23"/>
    </row>
    <row r="13367" spans="36:311" x14ac:dyDescent="0.2">
      <c r="AJ13367" s="23"/>
      <c r="HH13367"/>
      <c r="IW13367" s="36"/>
      <c r="JI13367"/>
      <c r="JJ13367"/>
      <c r="KX13367" s="23"/>
      <c r="KY13367" s="23"/>
    </row>
    <row r="13368" spans="36:311" x14ac:dyDescent="0.2">
      <c r="AJ13368" s="23"/>
      <c r="HH13368"/>
      <c r="IW13368" s="36"/>
      <c r="JI13368"/>
      <c r="JJ13368"/>
      <c r="KX13368" s="23"/>
      <c r="KY13368" s="23"/>
    </row>
    <row r="13369" spans="36:311" x14ac:dyDescent="0.2">
      <c r="AJ13369" s="23"/>
      <c r="HH13369"/>
      <c r="IW13369" s="36"/>
      <c r="JI13369"/>
      <c r="JJ13369"/>
      <c r="KX13369" s="23"/>
      <c r="KY13369" s="23"/>
    </row>
    <row r="13370" spans="36:311" x14ac:dyDescent="0.2">
      <c r="AJ13370" s="23"/>
      <c r="HH13370"/>
      <c r="IW13370" s="36"/>
      <c r="JI13370"/>
      <c r="JJ13370"/>
      <c r="KX13370" s="23"/>
      <c r="KY13370" s="23"/>
    </row>
    <row r="13371" spans="36:311" x14ac:dyDescent="0.2">
      <c r="AJ13371" s="23"/>
      <c r="HH13371"/>
      <c r="IW13371" s="36"/>
      <c r="JI13371"/>
      <c r="JJ13371"/>
      <c r="KX13371" s="23"/>
      <c r="KY13371" s="23"/>
    </row>
    <row r="13372" spans="36:311" x14ac:dyDescent="0.2">
      <c r="AJ13372" s="23"/>
      <c r="HH13372"/>
      <c r="IW13372" s="36"/>
      <c r="JI13372"/>
      <c r="JJ13372"/>
      <c r="KX13372" s="23"/>
      <c r="KY13372" s="23"/>
    </row>
    <row r="13373" spans="36:311" x14ac:dyDescent="0.2">
      <c r="AJ13373" s="23"/>
      <c r="HH13373"/>
      <c r="IW13373" s="36"/>
      <c r="JI13373"/>
      <c r="JJ13373"/>
      <c r="KX13373" s="23"/>
      <c r="KY13373" s="23"/>
    </row>
    <row r="13374" spans="36:311" x14ac:dyDescent="0.2">
      <c r="AJ13374" s="23"/>
      <c r="HH13374"/>
      <c r="IW13374" s="36"/>
      <c r="JI13374"/>
      <c r="JJ13374"/>
      <c r="KX13374" s="23"/>
      <c r="KY13374" s="23"/>
    </row>
    <row r="13375" spans="36:311" x14ac:dyDescent="0.2">
      <c r="AJ13375" s="23"/>
      <c r="HH13375"/>
      <c r="IW13375" s="36"/>
      <c r="JI13375"/>
      <c r="JJ13375"/>
      <c r="KX13375" s="23"/>
      <c r="KY13375" s="23"/>
    </row>
    <row r="13376" spans="36:311" x14ac:dyDescent="0.2">
      <c r="AJ13376" s="23"/>
      <c r="HH13376"/>
      <c r="IW13376" s="36"/>
      <c r="JI13376"/>
      <c r="JJ13376"/>
      <c r="KX13376" s="23"/>
      <c r="KY13376" s="23"/>
    </row>
    <row r="13377" spans="36:311" x14ac:dyDescent="0.2">
      <c r="AJ13377" s="23"/>
      <c r="HH13377"/>
      <c r="IW13377" s="36"/>
      <c r="JI13377"/>
      <c r="JJ13377"/>
      <c r="KX13377" s="23"/>
      <c r="KY13377" s="23"/>
    </row>
    <row r="13378" spans="36:311" x14ac:dyDescent="0.2">
      <c r="AJ13378" s="23"/>
      <c r="HH13378"/>
      <c r="IW13378" s="36"/>
      <c r="JI13378"/>
      <c r="JJ13378"/>
      <c r="KX13378" s="23"/>
      <c r="KY13378" s="23"/>
    </row>
    <row r="13379" spans="36:311" x14ac:dyDescent="0.2">
      <c r="AJ13379" s="23"/>
      <c r="HH13379"/>
      <c r="IW13379" s="36"/>
      <c r="JI13379"/>
      <c r="JJ13379"/>
      <c r="KX13379" s="23"/>
      <c r="KY13379" s="23"/>
    </row>
    <row r="13380" spans="36:311" x14ac:dyDescent="0.2">
      <c r="AJ13380" s="23"/>
      <c r="HH13380"/>
      <c r="IW13380" s="36"/>
      <c r="JI13380"/>
      <c r="JJ13380"/>
      <c r="KX13380" s="23"/>
      <c r="KY13380" s="23"/>
    </row>
    <row r="13381" spans="36:311" x14ac:dyDescent="0.2">
      <c r="AJ13381" s="23"/>
      <c r="HH13381"/>
      <c r="IW13381" s="36"/>
      <c r="JI13381"/>
      <c r="JJ13381"/>
      <c r="KX13381" s="23"/>
      <c r="KY13381" s="23"/>
    </row>
    <row r="13382" spans="36:311" x14ac:dyDescent="0.2">
      <c r="AJ13382" s="23"/>
      <c r="HH13382"/>
      <c r="IW13382" s="36"/>
      <c r="JI13382"/>
      <c r="JJ13382"/>
      <c r="KX13382" s="23"/>
      <c r="KY13382" s="23"/>
    </row>
    <row r="13383" spans="36:311" x14ac:dyDescent="0.2">
      <c r="AJ13383" s="23"/>
      <c r="HH13383"/>
      <c r="IW13383" s="36"/>
      <c r="JI13383"/>
      <c r="JJ13383"/>
      <c r="KX13383" s="23"/>
      <c r="KY13383" s="23"/>
    </row>
    <row r="13384" spans="36:311" x14ac:dyDescent="0.2">
      <c r="AJ13384" s="23"/>
      <c r="HH13384"/>
      <c r="IW13384" s="36"/>
      <c r="JI13384"/>
      <c r="JJ13384"/>
      <c r="KX13384" s="23"/>
      <c r="KY13384" s="23"/>
    </row>
    <row r="13385" spans="36:311" x14ac:dyDescent="0.2">
      <c r="AJ13385" s="23"/>
      <c r="HH13385"/>
      <c r="IW13385" s="36"/>
      <c r="JI13385"/>
      <c r="JJ13385"/>
      <c r="KX13385" s="23"/>
      <c r="KY13385" s="23"/>
    </row>
    <row r="13386" spans="36:311" x14ac:dyDescent="0.2">
      <c r="AJ13386" s="23"/>
      <c r="HH13386"/>
      <c r="IW13386" s="36"/>
      <c r="JI13386"/>
      <c r="JJ13386"/>
      <c r="KX13386" s="23"/>
      <c r="KY13386" s="23"/>
    </row>
    <row r="13387" spans="36:311" x14ac:dyDescent="0.2">
      <c r="AJ13387" s="23"/>
      <c r="HH13387"/>
      <c r="IW13387" s="36"/>
      <c r="JI13387"/>
      <c r="JJ13387"/>
      <c r="KX13387" s="23"/>
      <c r="KY13387" s="23"/>
    </row>
    <row r="13388" spans="36:311" x14ac:dyDescent="0.2">
      <c r="AJ13388" s="23"/>
      <c r="HH13388"/>
      <c r="IW13388" s="36"/>
      <c r="JI13388"/>
      <c r="JJ13388"/>
      <c r="KX13388" s="23"/>
      <c r="KY13388" s="23"/>
    </row>
    <row r="13389" spans="36:311" x14ac:dyDescent="0.2">
      <c r="AJ13389" s="23"/>
      <c r="HH13389"/>
      <c r="IW13389" s="36"/>
      <c r="JI13389"/>
      <c r="JJ13389"/>
      <c r="KX13389" s="23"/>
      <c r="KY13389" s="23"/>
    </row>
    <row r="13390" spans="36:311" x14ac:dyDescent="0.2">
      <c r="AJ13390" s="23"/>
      <c r="HH13390"/>
      <c r="IW13390" s="36"/>
      <c r="JI13390"/>
      <c r="JJ13390"/>
      <c r="KX13390" s="23"/>
      <c r="KY13390" s="23"/>
    </row>
    <row r="13391" spans="36:311" x14ac:dyDescent="0.2">
      <c r="AJ13391" s="23"/>
      <c r="HH13391"/>
      <c r="IW13391" s="36"/>
      <c r="JI13391"/>
      <c r="JJ13391"/>
      <c r="KX13391" s="23"/>
      <c r="KY13391" s="23"/>
    </row>
    <row r="13392" spans="36:311" x14ac:dyDescent="0.2">
      <c r="AJ13392" s="23"/>
      <c r="HH13392"/>
      <c r="IW13392" s="36"/>
      <c r="JI13392"/>
      <c r="JJ13392"/>
      <c r="KX13392" s="23"/>
      <c r="KY13392" s="23"/>
    </row>
    <row r="13393" spans="36:311" x14ac:dyDescent="0.2">
      <c r="AJ13393" s="23"/>
      <c r="HH13393"/>
      <c r="IW13393" s="36"/>
      <c r="JI13393"/>
      <c r="JJ13393"/>
      <c r="KX13393" s="23"/>
      <c r="KY13393" s="23"/>
    </row>
    <row r="13394" spans="36:311" x14ac:dyDescent="0.2">
      <c r="AJ13394" s="23"/>
      <c r="HH13394"/>
      <c r="IW13394" s="36"/>
      <c r="JI13394"/>
      <c r="JJ13394"/>
      <c r="KX13394" s="23"/>
      <c r="KY13394" s="23"/>
    </row>
    <row r="13395" spans="36:311" x14ac:dyDescent="0.2">
      <c r="AJ13395" s="23"/>
      <c r="HH13395"/>
      <c r="IW13395" s="36"/>
      <c r="JI13395"/>
      <c r="JJ13395"/>
      <c r="KX13395" s="23"/>
      <c r="KY13395" s="23"/>
    </row>
    <row r="13396" spans="36:311" x14ac:dyDescent="0.2">
      <c r="AJ13396" s="23"/>
      <c r="HH13396"/>
      <c r="IW13396" s="36"/>
      <c r="JI13396"/>
      <c r="JJ13396"/>
      <c r="KX13396" s="23"/>
      <c r="KY13396" s="23"/>
    </row>
    <row r="13397" spans="36:311" x14ac:dyDescent="0.2">
      <c r="AJ13397" s="23"/>
      <c r="HH13397"/>
      <c r="IW13397" s="36"/>
      <c r="JI13397"/>
      <c r="JJ13397"/>
      <c r="KX13397" s="23"/>
      <c r="KY13397" s="23"/>
    </row>
    <row r="13398" spans="36:311" x14ac:dyDescent="0.2">
      <c r="AJ13398" s="23"/>
      <c r="HH13398"/>
      <c r="IW13398" s="36"/>
      <c r="JI13398"/>
      <c r="JJ13398"/>
      <c r="KX13398" s="23"/>
      <c r="KY13398" s="23"/>
    </row>
    <row r="13399" spans="36:311" x14ac:dyDescent="0.2">
      <c r="AJ13399" s="23"/>
      <c r="HH13399"/>
      <c r="IW13399" s="36"/>
      <c r="JI13399"/>
      <c r="JJ13399"/>
      <c r="KX13399" s="23"/>
      <c r="KY13399" s="23"/>
    </row>
    <row r="13400" spans="36:311" x14ac:dyDescent="0.2">
      <c r="AJ13400" s="23"/>
      <c r="HH13400"/>
      <c r="IW13400" s="36"/>
      <c r="JI13400"/>
      <c r="JJ13400"/>
      <c r="KX13400" s="23"/>
      <c r="KY13400" s="23"/>
    </row>
    <row r="13401" spans="36:311" x14ac:dyDescent="0.2">
      <c r="AJ13401" s="23"/>
      <c r="HH13401"/>
      <c r="IW13401" s="36"/>
      <c r="JI13401"/>
      <c r="JJ13401"/>
      <c r="KX13401" s="23"/>
      <c r="KY13401" s="23"/>
    </row>
    <row r="13402" spans="36:311" x14ac:dyDescent="0.2">
      <c r="AJ13402" s="23"/>
      <c r="HH13402"/>
      <c r="IW13402" s="36"/>
      <c r="JI13402"/>
      <c r="JJ13402"/>
      <c r="KX13402" s="23"/>
      <c r="KY13402" s="23"/>
    </row>
    <row r="13403" spans="36:311" x14ac:dyDescent="0.2">
      <c r="AJ13403" s="23"/>
      <c r="HH13403"/>
      <c r="IW13403" s="36"/>
      <c r="JI13403"/>
      <c r="JJ13403"/>
      <c r="KX13403" s="23"/>
      <c r="KY13403" s="23"/>
    </row>
    <row r="13404" spans="36:311" x14ac:dyDescent="0.2">
      <c r="AJ13404" s="23"/>
      <c r="HH13404"/>
      <c r="IW13404" s="36"/>
      <c r="JI13404"/>
      <c r="JJ13404"/>
      <c r="KX13404" s="23"/>
      <c r="KY13404" s="23"/>
    </row>
    <row r="13405" spans="36:311" x14ac:dyDescent="0.2">
      <c r="AJ13405" s="23"/>
      <c r="HH13405"/>
      <c r="IW13405" s="36"/>
      <c r="JI13405"/>
      <c r="JJ13405"/>
      <c r="KX13405" s="23"/>
      <c r="KY13405" s="23"/>
    </row>
    <row r="13406" spans="36:311" x14ac:dyDescent="0.2">
      <c r="AJ13406" s="23"/>
      <c r="HH13406"/>
      <c r="IW13406" s="36"/>
      <c r="JI13406"/>
      <c r="JJ13406"/>
      <c r="KX13406" s="23"/>
      <c r="KY13406" s="23"/>
    </row>
    <row r="13407" spans="36:311" x14ac:dyDescent="0.2">
      <c r="AJ13407" s="23"/>
      <c r="HH13407"/>
      <c r="IW13407" s="36"/>
      <c r="JI13407"/>
      <c r="JJ13407"/>
      <c r="KX13407" s="23"/>
      <c r="KY13407" s="23"/>
    </row>
    <row r="13408" spans="36:311" x14ac:dyDescent="0.2">
      <c r="AJ13408" s="23"/>
      <c r="HH13408"/>
      <c r="IW13408" s="36"/>
      <c r="JI13408"/>
      <c r="JJ13408"/>
      <c r="KX13408" s="23"/>
      <c r="KY13408" s="23"/>
    </row>
    <row r="13409" spans="36:311" x14ac:dyDescent="0.2">
      <c r="AJ13409" s="23"/>
      <c r="HH13409"/>
      <c r="IW13409" s="36"/>
      <c r="JI13409"/>
      <c r="JJ13409"/>
      <c r="KX13409" s="23"/>
      <c r="KY13409" s="23"/>
    </row>
    <row r="13410" spans="36:311" x14ac:dyDescent="0.2">
      <c r="AJ13410" s="23"/>
      <c r="HH13410"/>
      <c r="IW13410" s="36"/>
      <c r="JI13410"/>
      <c r="JJ13410"/>
      <c r="KX13410" s="23"/>
      <c r="KY13410" s="23"/>
    </row>
    <row r="13411" spans="36:311" x14ac:dyDescent="0.2">
      <c r="AJ13411" s="23"/>
      <c r="HH13411"/>
      <c r="IW13411" s="36"/>
      <c r="JI13411"/>
      <c r="JJ13411"/>
      <c r="KX13411" s="23"/>
      <c r="KY13411" s="23"/>
    </row>
    <row r="13412" spans="36:311" x14ac:dyDescent="0.2">
      <c r="AJ13412" s="23"/>
      <c r="HH13412"/>
      <c r="IW13412" s="36"/>
      <c r="JI13412"/>
      <c r="JJ13412"/>
      <c r="KX13412" s="23"/>
      <c r="KY13412" s="23"/>
    </row>
    <row r="13413" spans="36:311" x14ac:dyDescent="0.2">
      <c r="AJ13413" s="23"/>
      <c r="HH13413"/>
      <c r="IW13413" s="36"/>
      <c r="JI13413"/>
      <c r="JJ13413"/>
      <c r="KX13413" s="23"/>
      <c r="KY13413" s="23"/>
    </row>
    <row r="13414" spans="36:311" x14ac:dyDescent="0.2">
      <c r="AJ13414" s="23"/>
      <c r="HH13414"/>
      <c r="IW13414" s="36"/>
      <c r="JI13414"/>
      <c r="JJ13414"/>
      <c r="KX13414" s="23"/>
      <c r="KY13414" s="23"/>
    </row>
    <row r="13415" spans="36:311" x14ac:dyDescent="0.2">
      <c r="AJ13415" s="23"/>
      <c r="HH13415"/>
      <c r="IW13415" s="36"/>
      <c r="JI13415"/>
      <c r="JJ13415"/>
      <c r="KX13415" s="23"/>
      <c r="KY13415" s="23"/>
    </row>
    <row r="13416" spans="36:311" x14ac:dyDescent="0.2">
      <c r="AJ13416" s="23"/>
      <c r="HH13416"/>
      <c r="IW13416" s="36"/>
      <c r="JI13416"/>
      <c r="JJ13416"/>
      <c r="KX13416" s="23"/>
      <c r="KY13416" s="23"/>
    </row>
    <row r="13417" spans="36:311" x14ac:dyDescent="0.2">
      <c r="AJ13417" s="23"/>
      <c r="HH13417"/>
      <c r="IW13417" s="36"/>
      <c r="JI13417"/>
      <c r="JJ13417"/>
      <c r="KX13417" s="23"/>
      <c r="KY13417" s="23"/>
    </row>
    <row r="13418" spans="36:311" x14ac:dyDescent="0.2">
      <c r="AJ13418" s="23"/>
      <c r="HH13418"/>
      <c r="IW13418" s="36"/>
      <c r="JI13418"/>
      <c r="JJ13418"/>
      <c r="KX13418" s="23"/>
      <c r="KY13418" s="23"/>
    </row>
    <row r="13419" spans="36:311" x14ac:dyDescent="0.2">
      <c r="AJ13419" s="23"/>
      <c r="HH13419"/>
      <c r="IW13419" s="36"/>
      <c r="JI13419"/>
      <c r="JJ13419"/>
      <c r="KX13419" s="23"/>
      <c r="KY13419" s="23"/>
    </row>
    <row r="13420" spans="36:311" x14ac:dyDescent="0.2">
      <c r="AJ13420" s="23"/>
      <c r="HH13420"/>
      <c r="IW13420" s="36"/>
      <c r="JI13420"/>
      <c r="JJ13420"/>
      <c r="KX13420" s="23"/>
      <c r="KY13420" s="23"/>
    </row>
    <row r="13421" spans="36:311" x14ac:dyDescent="0.2">
      <c r="AJ13421" s="23"/>
      <c r="HH13421"/>
      <c r="IW13421" s="36"/>
      <c r="JI13421"/>
      <c r="JJ13421"/>
      <c r="KX13421" s="23"/>
      <c r="KY13421" s="23"/>
    </row>
    <row r="13422" spans="36:311" x14ac:dyDescent="0.2">
      <c r="AJ13422" s="23"/>
      <c r="HH13422"/>
      <c r="IW13422" s="36"/>
      <c r="JI13422"/>
      <c r="JJ13422"/>
      <c r="KX13422" s="23"/>
      <c r="KY13422" s="23"/>
    </row>
    <row r="13423" spans="36:311" x14ac:dyDescent="0.2">
      <c r="AJ13423" s="23"/>
      <c r="HH13423"/>
      <c r="IW13423" s="36"/>
      <c r="JI13423"/>
      <c r="JJ13423"/>
      <c r="KX13423" s="23"/>
      <c r="KY13423" s="23"/>
    </row>
    <row r="13424" spans="36:311" x14ac:dyDescent="0.2">
      <c r="AJ13424" s="23"/>
      <c r="HH13424"/>
      <c r="IW13424" s="36"/>
      <c r="JI13424"/>
      <c r="JJ13424"/>
      <c r="KX13424" s="23"/>
      <c r="KY13424" s="23"/>
    </row>
    <row r="13425" spans="36:311" x14ac:dyDescent="0.2">
      <c r="AJ13425" s="23"/>
      <c r="HH13425"/>
      <c r="IW13425" s="36"/>
      <c r="JI13425"/>
      <c r="JJ13425"/>
      <c r="KX13425" s="23"/>
      <c r="KY13425" s="23"/>
    </row>
    <row r="13426" spans="36:311" x14ac:dyDescent="0.2">
      <c r="AJ13426" s="23"/>
      <c r="HH13426"/>
      <c r="IW13426" s="36"/>
      <c r="JI13426"/>
      <c r="JJ13426"/>
      <c r="KX13426" s="23"/>
      <c r="KY13426" s="23"/>
    </row>
    <row r="13427" spans="36:311" x14ac:dyDescent="0.2">
      <c r="AJ13427" s="23"/>
      <c r="HH13427"/>
      <c r="IW13427" s="36"/>
      <c r="JI13427"/>
      <c r="JJ13427"/>
      <c r="KX13427" s="23"/>
      <c r="KY13427" s="23"/>
    </row>
    <row r="13428" spans="36:311" x14ac:dyDescent="0.2">
      <c r="AJ13428" s="23"/>
      <c r="HH13428"/>
      <c r="IW13428" s="36"/>
      <c r="JI13428"/>
      <c r="JJ13428"/>
      <c r="KX13428" s="23"/>
      <c r="KY13428" s="23"/>
    </row>
    <row r="13429" spans="36:311" x14ac:dyDescent="0.2">
      <c r="AJ13429" s="23"/>
      <c r="HH13429"/>
      <c r="IW13429" s="36"/>
      <c r="JI13429"/>
      <c r="JJ13429"/>
      <c r="KX13429" s="23"/>
      <c r="KY13429" s="23"/>
    </row>
    <row r="13430" spans="36:311" x14ac:dyDescent="0.2">
      <c r="AJ13430" s="23"/>
      <c r="HH13430"/>
      <c r="IW13430" s="36"/>
      <c r="JI13430"/>
      <c r="JJ13430"/>
      <c r="KX13430" s="23"/>
      <c r="KY13430" s="23"/>
    </row>
    <row r="13431" spans="36:311" x14ac:dyDescent="0.2">
      <c r="AJ13431" s="23"/>
      <c r="HH13431"/>
      <c r="IW13431" s="36"/>
      <c r="JI13431"/>
      <c r="JJ13431"/>
      <c r="KX13431" s="23"/>
      <c r="KY13431" s="23"/>
    </row>
    <row r="13432" spans="36:311" x14ac:dyDescent="0.2">
      <c r="AJ13432" s="23"/>
      <c r="HH13432"/>
      <c r="IW13432" s="36"/>
      <c r="JI13432"/>
      <c r="JJ13432"/>
      <c r="KX13432" s="23"/>
      <c r="KY13432" s="23"/>
    </row>
    <row r="13433" spans="36:311" x14ac:dyDescent="0.2">
      <c r="AJ13433" s="23"/>
      <c r="HH13433"/>
      <c r="IW13433" s="36"/>
      <c r="JI13433"/>
      <c r="JJ13433"/>
      <c r="KX13433" s="23"/>
      <c r="KY13433" s="23"/>
    </row>
    <row r="13434" spans="36:311" x14ac:dyDescent="0.2">
      <c r="AJ13434" s="23"/>
      <c r="HH13434"/>
      <c r="IW13434" s="36"/>
      <c r="JI13434"/>
      <c r="JJ13434"/>
      <c r="KX13434" s="23"/>
      <c r="KY13434" s="23"/>
    </row>
    <row r="13435" spans="36:311" x14ac:dyDescent="0.2">
      <c r="AJ13435" s="23"/>
      <c r="HH13435"/>
      <c r="IW13435" s="36"/>
      <c r="JI13435"/>
      <c r="JJ13435"/>
      <c r="KX13435" s="23"/>
      <c r="KY13435" s="23"/>
    </row>
    <row r="13436" spans="36:311" x14ac:dyDescent="0.2">
      <c r="AJ13436" s="23"/>
      <c r="HH13436"/>
      <c r="IW13436" s="36"/>
      <c r="JI13436"/>
      <c r="JJ13436"/>
      <c r="KX13436" s="23"/>
      <c r="KY13436" s="23"/>
    </row>
    <row r="13437" spans="36:311" x14ac:dyDescent="0.2">
      <c r="AJ13437" s="23"/>
      <c r="HH13437"/>
      <c r="IW13437" s="36"/>
      <c r="JI13437"/>
      <c r="JJ13437"/>
      <c r="KX13437" s="23"/>
      <c r="KY13437" s="23"/>
    </row>
    <row r="13438" spans="36:311" x14ac:dyDescent="0.2">
      <c r="AJ13438" s="23"/>
      <c r="HH13438"/>
      <c r="IW13438" s="36"/>
      <c r="JI13438"/>
      <c r="JJ13438"/>
      <c r="KX13438" s="23"/>
      <c r="KY13438" s="23"/>
    </row>
    <row r="13439" spans="36:311" x14ac:dyDescent="0.2">
      <c r="AJ13439" s="23"/>
      <c r="HH13439"/>
      <c r="IW13439" s="36"/>
      <c r="JI13439"/>
      <c r="JJ13439"/>
      <c r="KX13439" s="23"/>
      <c r="KY13439" s="23"/>
    </row>
    <row r="13440" spans="36:311" x14ac:dyDescent="0.2">
      <c r="AJ13440" s="23"/>
      <c r="HH13440"/>
      <c r="IW13440" s="36"/>
      <c r="JI13440"/>
      <c r="JJ13440"/>
      <c r="KX13440" s="23"/>
      <c r="KY13440" s="23"/>
    </row>
    <row r="13441" spans="36:311" x14ac:dyDescent="0.2">
      <c r="AJ13441" s="23"/>
      <c r="HH13441"/>
      <c r="IW13441" s="36"/>
      <c r="JI13441"/>
      <c r="JJ13441"/>
      <c r="KX13441" s="23"/>
      <c r="KY13441" s="23"/>
    </row>
    <row r="13442" spans="36:311" x14ac:dyDescent="0.2">
      <c r="AJ13442" s="23"/>
      <c r="HH13442"/>
      <c r="IW13442" s="36"/>
      <c r="JI13442"/>
      <c r="JJ13442"/>
      <c r="KX13442" s="23"/>
      <c r="KY13442" s="23"/>
    </row>
    <row r="13443" spans="36:311" x14ac:dyDescent="0.2">
      <c r="AJ13443" s="23"/>
      <c r="HH13443"/>
      <c r="IW13443" s="36"/>
      <c r="JI13443"/>
      <c r="JJ13443"/>
      <c r="KX13443" s="23"/>
      <c r="KY13443" s="23"/>
    </row>
    <row r="13444" spans="36:311" x14ac:dyDescent="0.2">
      <c r="AJ13444" s="23"/>
      <c r="HH13444"/>
      <c r="IW13444" s="36"/>
      <c r="JI13444"/>
      <c r="JJ13444"/>
      <c r="KX13444" s="23"/>
      <c r="KY13444" s="23"/>
    </row>
    <row r="13445" spans="36:311" x14ac:dyDescent="0.2">
      <c r="AJ13445" s="23"/>
      <c r="HH13445"/>
      <c r="IW13445" s="36"/>
      <c r="JI13445"/>
      <c r="JJ13445"/>
      <c r="KX13445" s="23"/>
      <c r="KY13445" s="23"/>
    </row>
    <row r="13446" spans="36:311" x14ac:dyDescent="0.2">
      <c r="AJ13446" s="23"/>
      <c r="HH13446"/>
      <c r="IW13446" s="36"/>
      <c r="JI13446"/>
      <c r="JJ13446"/>
      <c r="KX13446" s="23"/>
      <c r="KY13446" s="23"/>
    </row>
    <row r="13447" spans="36:311" x14ac:dyDescent="0.2">
      <c r="AJ13447" s="23"/>
      <c r="HH13447"/>
      <c r="IW13447" s="36"/>
      <c r="JI13447"/>
      <c r="JJ13447"/>
      <c r="KX13447" s="23"/>
      <c r="KY13447" s="23"/>
    </row>
    <row r="13448" spans="36:311" x14ac:dyDescent="0.2">
      <c r="AJ13448" s="23"/>
      <c r="HH13448"/>
      <c r="IW13448" s="36"/>
      <c r="JI13448"/>
      <c r="JJ13448"/>
      <c r="KX13448" s="23"/>
      <c r="KY13448" s="23"/>
    </row>
    <row r="13449" spans="36:311" x14ac:dyDescent="0.2">
      <c r="AJ13449" s="23"/>
      <c r="HH13449"/>
      <c r="IW13449" s="36"/>
      <c r="JI13449"/>
      <c r="JJ13449"/>
      <c r="KX13449" s="23"/>
      <c r="KY13449" s="23"/>
    </row>
    <row r="13450" spans="36:311" x14ac:dyDescent="0.2">
      <c r="AJ13450" s="23"/>
      <c r="HH13450"/>
      <c r="IW13450" s="36"/>
      <c r="JI13450"/>
      <c r="JJ13450"/>
      <c r="KX13450" s="23"/>
      <c r="KY13450" s="23"/>
    </row>
    <row r="13451" spans="36:311" x14ac:dyDescent="0.2">
      <c r="AJ13451" s="23"/>
      <c r="HH13451"/>
      <c r="IW13451" s="36"/>
      <c r="JI13451"/>
      <c r="JJ13451"/>
      <c r="KX13451" s="23"/>
      <c r="KY13451" s="23"/>
    </row>
    <row r="13452" spans="36:311" x14ac:dyDescent="0.2">
      <c r="AJ13452" s="23"/>
      <c r="HH13452"/>
      <c r="IW13452" s="36"/>
      <c r="JI13452"/>
      <c r="JJ13452"/>
      <c r="KX13452" s="23"/>
      <c r="KY13452" s="23"/>
    </row>
    <row r="13453" spans="36:311" x14ac:dyDescent="0.2">
      <c r="AJ13453" s="23"/>
      <c r="HH13453"/>
      <c r="IW13453" s="36"/>
      <c r="JI13453"/>
      <c r="JJ13453"/>
      <c r="KX13453" s="23"/>
      <c r="KY13453" s="23"/>
    </row>
    <row r="13454" spans="36:311" x14ac:dyDescent="0.2">
      <c r="AJ13454" s="23"/>
      <c r="HH13454"/>
      <c r="IW13454" s="36"/>
      <c r="JI13454"/>
      <c r="JJ13454"/>
      <c r="KX13454" s="23"/>
      <c r="KY13454" s="23"/>
    </row>
    <row r="13455" spans="36:311" x14ac:dyDescent="0.2">
      <c r="AJ13455" s="23"/>
      <c r="HH13455"/>
      <c r="IW13455" s="36"/>
      <c r="JI13455"/>
      <c r="JJ13455"/>
      <c r="KX13455" s="23"/>
      <c r="KY13455" s="23"/>
    </row>
    <row r="13456" spans="36:311" x14ac:dyDescent="0.2">
      <c r="AJ13456" s="23"/>
      <c r="HH13456"/>
      <c r="IW13456" s="36"/>
      <c r="JI13456"/>
      <c r="JJ13456"/>
      <c r="KX13456" s="23"/>
      <c r="KY13456" s="23"/>
    </row>
    <row r="13457" spans="36:311" x14ac:dyDescent="0.2">
      <c r="AJ13457" s="23"/>
      <c r="HH13457"/>
      <c r="IW13457" s="36"/>
      <c r="JI13457"/>
      <c r="JJ13457"/>
      <c r="KX13457" s="23"/>
      <c r="KY13457" s="23"/>
    </row>
    <row r="13458" spans="36:311" x14ac:dyDescent="0.2">
      <c r="AJ13458" s="23"/>
      <c r="HH13458"/>
      <c r="IW13458" s="36"/>
      <c r="JI13458"/>
      <c r="JJ13458"/>
      <c r="KX13458" s="23"/>
      <c r="KY13458" s="23"/>
    </row>
    <row r="13459" spans="36:311" x14ac:dyDescent="0.2">
      <c r="AJ13459" s="23"/>
      <c r="HH13459"/>
      <c r="IW13459" s="36"/>
      <c r="JI13459"/>
      <c r="JJ13459"/>
      <c r="KX13459" s="23"/>
      <c r="KY13459" s="23"/>
    </row>
    <row r="13460" spans="36:311" x14ac:dyDescent="0.2">
      <c r="AJ13460" s="23"/>
      <c r="HH13460"/>
      <c r="IW13460" s="36"/>
      <c r="JI13460"/>
      <c r="JJ13460"/>
      <c r="KX13460" s="23"/>
      <c r="KY13460" s="23"/>
    </row>
    <row r="13461" spans="36:311" x14ac:dyDescent="0.2">
      <c r="AJ13461" s="23"/>
      <c r="HH13461"/>
      <c r="IW13461" s="36"/>
      <c r="JI13461"/>
      <c r="JJ13461"/>
      <c r="KX13461" s="23"/>
      <c r="KY13461" s="23"/>
    </row>
    <row r="13462" spans="36:311" x14ac:dyDescent="0.2">
      <c r="AJ13462" s="23"/>
      <c r="HH13462"/>
      <c r="IW13462" s="36"/>
      <c r="JI13462"/>
      <c r="JJ13462"/>
      <c r="KX13462" s="23"/>
      <c r="KY13462" s="23"/>
    </row>
    <row r="13463" spans="36:311" x14ac:dyDescent="0.2">
      <c r="AJ13463" s="23"/>
      <c r="HH13463"/>
      <c r="IW13463" s="36"/>
      <c r="JI13463"/>
      <c r="JJ13463"/>
      <c r="KX13463" s="23"/>
      <c r="KY13463" s="23"/>
    </row>
    <row r="13464" spans="36:311" x14ac:dyDescent="0.2">
      <c r="AJ13464" s="23"/>
      <c r="HH13464"/>
      <c r="IW13464" s="36"/>
      <c r="JI13464"/>
      <c r="JJ13464"/>
      <c r="KX13464" s="23"/>
      <c r="KY13464" s="23"/>
    </row>
    <row r="13465" spans="36:311" x14ac:dyDescent="0.2">
      <c r="AJ13465" s="23"/>
      <c r="HH13465"/>
      <c r="IW13465" s="36"/>
      <c r="JI13465"/>
      <c r="JJ13465"/>
      <c r="KX13465" s="23"/>
      <c r="KY13465" s="23"/>
    </row>
    <row r="13466" spans="36:311" x14ac:dyDescent="0.2">
      <c r="AJ13466" s="23"/>
      <c r="HH13466"/>
      <c r="IW13466" s="36"/>
      <c r="JI13466"/>
      <c r="JJ13466"/>
      <c r="KX13466" s="23"/>
      <c r="KY13466" s="23"/>
    </row>
    <row r="13467" spans="36:311" x14ac:dyDescent="0.2">
      <c r="AJ13467" s="23"/>
      <c r="HH13467"/>
      <c r="IW13467" s="36"/>
      <c r="JI13467"/>
      <c r="JJ13467"/>
      <c r="KX13467" s="23"/>
      <c r="KY13467" s="23"/>
    </row>
    <row r="13468" spans="36:311" x14ac:dyDescent="0.2">
      <c r="AJ13468" s="23"/>
      <c r="HH13468"/>
      <c r="IW13468" s="36"/>
      <c r="JI13468"/>
      <c r="JJ13468"/>
      <c r="KX13468" s="23"/>
      <c r="KY13468" s="23"/>
    </row>
    <row r="13469" spans="36:311" x14ac:dyDescent="0.2">
      <c r="AJ13469" s="23"/>
      <c r="HH13469"/>
      <c r="IW13469" s="36"/>
      <c r="JI13469"/>
      <c r="JJ13469"/>
      <c r="KX13469" s="23"/>
      <c r="KY13469" s="23"/>
    </row>
    <row r="13470" spans="36:311" x14ac:dyDescent="0.2">
      <c r="AJ13470" s="23"/>
      <c r="HH13470"/>
      <c r="IW13470" s="36"/>
      <c r="JI13470"/>
      <c r="JJ13470"/>
      <c r="KX13470" s="23"/>
      <c r="KY13470" s="23"/>
    </row>
    <row r="13471" spans="36:311" x14ac:dyDescent="0.2">
      <c r="AJ13471" s="23"/>
      <c r="HH13471"/>
      <c r="IW13471" s="36"/>
      <c r="JI13471"/>
      <c r="JJ13471"/>
      <c r="KX13471" s="23"/>
      <c r="KY13471" s="23"/>
    </row>
    <row r="13472" spans="36:311" x14ac:dyDescent="0.2">
      <c r="AJ13472" s="23"/>
      <c r="HH13472"/>
      <c r="IW13472" s="36"/>
      <c r="JI13472"/>
      <c r="JJ13472"/>
      <c r="KX13472" s="23"/>
      <c r="KY13472" s="23"/>
    </row>
    <row r="13473" spans="36:311" x14ac:dyDescent="0.2">
      <c r="AJ13473" s="23"/>
      <c r="HH13473"/>
      <c r="IW13473" s="36"/>
      <c r="JI13473"/>
      <c r="JJ13473"/>
      <c r="KX13473" s="23"/>
      <c r="KY13473" s="23"/>
    </row>
    <row r="13474" spans="36:311" x14ac:dyDescent="0.2">
      <c r="AJ13474" s="23"/>
      <c r="HH13474"/>
      <c r="IW13474" s="36"/>
      <c r="JI13474"/>
      <c r="JJ13474"/>
      <c r="KX13474" s="23"/>
      <c r="KY13474" s="23"/>
    </row>
    <row r="13475" spans="36:311" x14ac:dyDescent="0.2">
      <c r="AJ13475" s="23"/>
      <c r="HH13475"/>
      <c r="IW13475" s="36"/>
      <c r="JI13475"/>
      <c r="JJ13475"/>
      <c r="KX13475" s="23"/>
      <c r="KY13475" s="23"/>
    </row>
    <row r="13476" spans="36:311" x14ac:dyDescent="0.2">
      <c r="AJ13476" s="23"/>
      <c r="HH13476"/>
      <c r="IW13476" s="36"/>
      <c r="JI13476"/>
      <c r="JJ13476"/>
      <c r="KX13476" s="23"/>
      <c r="KY13476" s="23"/>
    </row>
    <row r="13477" spans="36:311" x14ac:dyDescent="0.2">
      <c r="AJ13477" s="23"/>
      <c r="HH13477"/>
      <c r="IW13477" s="36"/>
      <c r="JI13477"/>
      <c r="JJ13477"/>
      <c r="KX13477" s="23"/>
      <c r="KY13477" s="23"/>
    </row>
    <row r="13478" spans="36:311" x14ac:dyDescent="0.2">
      <c r="AJ13478" s="23"/>
      <c r="HH13478"/>
      <c r="IW13478" s="36"/>
      <c r="JI13478"/>
      <c r="JJ13478"/>
      <c r="KX13478" s="23"/>
      <c r="KY13478" s="23"/>
    </row>
    <row r="13479" spans="36:311" x14ac:dyDescent="0.2">
      <c r="AJ13479" s="23"/>
      <c r="HH13479"/>
      <c r="IW13479" s="36"/>
      <c r="JI13479"/>
      <c r="JJ13479"/>
      <c r="KX13479" s="23"/>
      <c r="KY13479" s="23"/>
    </row>
    <row r="13480" spans="36:311" x14ac:dyDescent="0.2">
      <c r="AJ13480" s="23"/>
      <c r="HH13480"/>
      <c r="IW13480" s="36"/>
      <c r="JI13480"/>
      <c r="JJ13480"/>
      <c r="KX13480" s="23"/>
      <c r="KY13480" s="23"/>
    </row>
    <row r="13481" spans="36:311" x14ac:dyDescent="0.2">
      <c r="AJ13481" s="23"/>
      <c r="HH13481"/>
      <c r="IW13481" s="36"/>
      <c r="JI13481"/>
      <c r="JJ13481"/>
      <c r="KX13481" s="23"/>
      <c r="KY13481" s="23"/>
    </row>
    <row r="13482" spans="36:311" x14ac:dyDescent="0.2">
      <c r="AJ13482" s="23"/>
      <c r="HH13482"/>
      <c r="IW13482" s="36"/>
      <c r="JI13482"/>
      <c r="JJ13482"/>
      <c r="KX13482" s="23"/>
      <c r="KY13482" s="23"/>
    </row>
    <row r="13483" spans="36:311" x14ac:dyDescent="0.2">
      <c r="AJ13483" s="23"/>
      <c r="HH13483"/>
      <c r="IW13483" s="36"/>
      <c r="JI13483"/>
      <c r="JJ13483"/>
      <c r="KX13483" s="23"/>
      <c r="KY13483" s="23"/>
    </row>
    <row r="13484" spans="36:311" x14ac:dyDescent="0.2">
      <c r="AJ13484" s="23"/>
      <c r="HH13484"/>
      <c r="IW13484" s="36"/>
      <c r="JI13484"/>
      <c r="JJ13484"/>
      <c r="KX13484" s="23"/>
      <c r="KY13484" s="23"/>
    </row>
    <row r="13485" spans="36:311" x14ac:dyDescent="0.2">
      <c r="AJ13485" s="23"/>
      <c r="HH13485"/>
      <c r="IW13485" s="36"/>
      <c r="JI13485"/>
      <c r="JJ13485"/>
      <c r="KX13485" s="23"/>
      <c r="KY13485" s="23"/>
    </row>
    <row r="13486" spans="36:311" x14ac:dyDescent="0.2">
      <c r="AJ13486" s="23"/>
      <c r="HH13486"/>
      <c r="IW13486" s="36"/>
      <c r="JI13486"/>
      <c r="JJ13486"/>
      <c r="KX13486" s="23"/>
      <c r="KY13486" s="23"/>
    </row>
    <row r="13487" spans="36:311" x14ac:dyDescent="0.2">
      <c r="AJ13487" s="23"/>
      <c r="HH13487"/>
      <c r="IW13487" s="36"/>
      <c r="JI13487"/>
      <c r="JJ13487"/>
      <c r="KX13487" s="23"/>
      <c r="KY13487" s="23"/>
    </row>
    <row r="13488" spans="36:311" x14ac:dyDescent="0.2">
      <c r="AJ13488" s="23"/>
      <c r="HH13488"/>
      <c r="IW13488" s="36"/>
      <c r="JI13488"/>
      <c r="JJ13488"/>
      <c r="KX13488" s="23"/>
      <c r="KY13488" s="23"/>
    </row>
    <row r="13489" spans="36:311" x14ac:dyDescent="0.2">
      <c r="AJ13489" s="23"/>
      <c r="HH13489"/>
      <c r="IW13489" s="36"/>
      <c r="JI13489"/>
      <c r="JJ13489"/>
      <c r="KX13489" s="23"/>
      <c r="KY13489" s="23"/>
    </row>
    <row r="13490" spans="36:311" x14ac:dyDescent="0.2">
      <c r="AJ13490" s="23"/>
      <c r="HH13490"/>
      <c r="IW13490" s="36"/>
      <c r="JI13490"/>
      <c r="JJ13490"/>
      <c r="KX13490" s="23"/>
      <c r="KY13490" s="23"/>
    </row>
    <row r="13491" spans="36:311" x14ac:dyDescent="0.2">
      <c r="AJ13491" s="23"/>
      <c r="HH13491"/>
      <c r="IW13491" s="36"/>
      <c r="JI13491"/>
      <c r="JJ13491"/>
      <c r="KX13491" s="23"/>
      <c r="KY13491" s="23"/>
    </row>
    <row r="13492" spans="36:311" x14ac:dyDescent="0.2">
      <c r="AJ13492" s="23"/>
      <c r="HH13492"/>
      <c r="IW13492" s="36"/>
      <c r="JI13492"/>
      <c r="JJ13492"/>
      <c r="KX13492" s="23"/>
      <c r="KY13492" s="23"/>
    </row>
    <row r="13493" spans="36:311" x14ac:dyDescent="0.2">
      <c r="AJ13493" s="23"/>
      <c r="HH13493"/>
      <c r="IW13493" s="36"/>
      <c r="JI13493"/>
      <c r="JJ13493"/>
      <c r="KX13493" s="23"/>
      <c r="KY13493" s="23"/>
    </row>
    <row r="13494" spans="36:311" x14ac:dyDescent="0.2">
      <c r="AJ13494" s="23"/>
      <c r="HH13494"/>
      <c r="IW13494" s="36"/>
      <c r="JI13494"/>
      <c r="JJ13494"/>
      <c r="KX13494" s="23"/>
      <c r="KY13494" s="23"/>
    </row>
    <row r="13495" spans="36:311" x14ac:dyDescent="0.2">
      <c r="AJ13495" s="23"/>
      <c r="HH13495"/>
      <c r="IW13495" s="36"/>
      <c r="JI13495"/>
      <c r="JJ13495"/>
      <c r="KX13495" s="23"/>
      <c r="KY13495" s="23"/>
    </row>
    <row r="13496" spans="36:311" x14ac:dyDescent="0.2">
      <c r="AJ13496" s="23"/>
      <c r="HH13496"/>
      <c r="IW13496" s="36"/>
      <c r="JI13496"/>
      <c r="JJ13496"/>
      <c r="KX13496" s="23"/>
      <c r="KY13496" s="23"/>
    </row>
    <row r="13497" spans="36:311" x14ac:dyDescent="0.2">
      <c r="AJ13497" s="23"/>
      <c r="HH13497"/>
      <c r="IW13497" s="36"/>
      <c r="JI13497"/>
      <c r="JJ13497"/>
      <c r="KX13497" s="23"/>
      <c r="KY13497" s="23"/>
    </row>
    <row r="13498" spans="36:311" x14ac:dyDescent="0.2">
      <c r="AJ13498" s="23"/>
      <c r="HH13498"/>
      <c r="IW13498" s="36"/>
      <c r="JI13498"/>
      <c r="JJ13498"/>
      <c r="KX13498" s="23"/>
      <c r="KY13498" s="23"/>
    </row>
    <row r="13499" spans="36:311" x14ac:dyDescent="0.2">
      <c r="AJ13499" s="23"/>
      <c r="HH13499"/>
      <c r="IW13499" s="36"/>
      <c r="JI13499"/>
      <c r="JJ13499"/>
      <c r="KX13499" s="23"/>
      <c r="KY13499" s="23"/>
    </row>
    <row r="13500" spans="36:311" x14ac:dyDescent="0.2">
      <c r="AJ13500" s="23"/>
      <c r="HH13500"/>
      <c r="IW13500" s="36"/>
      <c r="JI13500"/>
      <c r="JJ13500"/>
      <c r="KX13500" s="23"/>
      <c r="KY13500" s="23"/>
    </row>
    <row r="13501" spans="36:311" x14ac:dyDescent="0.2">
      <c r="AJ13501" s="23"/>
      <c r="HH13501"/>
      <c r="IW13501" s="36"/>
      <c r="JI13501"/>
      <c r="JJ13501"/>
      <c r="KX13501" s="23"/>
      <c r="KY13501" s="23"/>
    </row>
    <row r="13502" spans="36:311" x14ac:dyDescent="0.2">
      <c r="AJ13502" s="23"/>
      <c r="HH13502"/>
      <c r="IW13502" s="36"/>
      <c r="JI13502"/>
      <c r="JJ13502"/>
      <c r="KX13502" s="23"/>
      <c r="KY13502" s="23"/>
    </row>
    <row r="13503" spans="36:311" x14ac:dyDescent="0.2">
      <c r="AJ13503" s="23"/>
      <c r="HH13503"/>
      <c r="IW13503" s="36"/>
      <c r="JI13503"/>
      <c r="JJ13503"/>
      <c r="KX13503" s="23"/>
      <c r="KY13503" s="23"/>
    </row>
    <row r="13504" spans="36:311" x14ac:dyDescent="0.2">
      <c r="AJ13504" s="23"/>
      <c r="HH13504"/>
      <c r="IW13504" s="36"/>
      <c r="JI13504"/>
      <c r="JJ13504"/>
      <c r="KX13504" s="23"/>
      <c r="KY13504" s="23"/>
    </row>
    <row r="13505" spans="36:311" x14ac:dyDescent="0.2">
      <c r="AJ13505" s="23"/>
      <c r="HH13505"/>
      <c r="IW13505" s="36"/>
      <c r="JI13505"/>
      <c r="JJ13505"/>
      <c r="KX13505" s="23"/>
      <c r="KY13505" s="23"/>
    </row>
    <row r="13506" spans="36:311" x14ac:dyDescent="0.2">
      <c r="AJ13506" s="23"/>
      <c r="HH13506"/>
      <c r="IW13506" s="36"/>
      <c r="JI13506"/>
      <c r="JJ13506"/>
      <c r="KX13506" s="23"/>
      <c r="KY13506" s="23"/>
    </row>
    <row r="13507" spans="36:311" x14ac:dyDescent="0.2">
      <c r="AJ13507" s="23"/>
      <c r="HH13507"/>
      <c r="IW13507" s="36"/>
      <c r="JI13507"/>
      <c r="JJ13507"/>
      <c r="KX13507" s="23"/>
      <c r="KY13507" s="23"/>
    </row>
    <row r="13508" spans="36:311" x14ac:dyDescent="0.2">
      <c r="AJ13508" s="23"/>
      <c r="HH13508"/>
      <c r="IW13508" s="36"/>
      <c r="JI13508"/>
      <c r="JJ13508"/>
      <c r="KX13508" s="23"/>
      <c r="KY13508" s="23"/>
    </row>
    <row r="13509" spans="36:311" x14ac:dyDescent="0.2">
      <c r="AJ13509" s="23"/>
      <c r="HH13509"/>
      <c r="IW13509" s="36"/>
      <c r="JI13509"/>
      <c r="JJ13509"/>
      <c r="KX13509" s="23"/>
      <c r="KY13509" s="23"/>
    </row>
    <row r="13510" spans="36:311" x14ac:dyDescent="0.2">
      <c r="AJ13510" s="23"/>
      <c r="HH13510"/>
      <c r="IW13510" s="36"/>
      <c r="JI13510"/>
      <c r="JJ13510"/>
      <c r="KX13510" s="23"/>
      <c r="KY13510" s="23"/>
    </row>
    <row r="13511" spans="36:311" x14ac:dyDescent="0.2">
      <c r="AJ13511" s="23"/>
      <c r="HH13511"/>
      <c r="IW13511" s="36"/>
      <c r="JI13511"/>
      <c r="JJ13511"/>
      <c r="KX13511" s="23"/>
      <c r="KY13511" s="23"/>
    </row>
    <row r="13512" spans="36:311" x14ac:dyDescent="0.2">
      <c r="AJ13512" s="23"/>
      <c r="HH13512"/>
      <c r="IW13512" s="36"/>
      <c r="JI13512"/>
      <c r="JJ13512"/>
      <c r="KX13512" s="23"/>
      <c r="KY13512" s="23"/>
    </row>
    <row r="13513" spans="36:311" x14ac:dyDescent="0.2">
      <c r="AJ13513" s="23"/>
      <c r="HH13513"/>
      <c r="IW13513" s="36"/>
      <c r="JI13513"/>
      <c r="JJ13513"/>
      <c r="KX13513" s="23"/>
      <c r="KY13513" s="23"/>
    </row>
    <row r="13514" spans="36:311" x14ac:dyDescent="0.2">
      <c r="AJ13514" s="23"/>
      <c r="HH13514"/>
      <c r="IW13514" s="36"/>
      <c r="JI13514"/>
      <c r="JJ13514"/>
      <c r="KX13514" s="23"/>
      <c r="KY13514" s="23"/>
    </row>
    <row r="13515" spans="36:311" x14ac:dyDescent="0.2">
      <c r="AJ13515" s="23"/>
      <c r="HH13515"/>
      <c r="IW13515" s="36"/>
      <c r="JI13515"/>
      <c r="JJ13515"/>
      <c r="KX13515" s="23"/>
      <c r="KY13515" s="23"/>
    </row>
    <row r="13516" spans="36:311" x14ac:dyDescent="0.2">
      <c r="AJ13516" s="23"/>
      <c r="HH13516"/>
      <c r="IW13516" s="36"/>
      <c r="JI13516"/>
      <c r="JJ13516"/>
      <c r="KX13516" s="23"/>
      <c r="KY13516" s="23"/>
    </row>
    <row r="13517" spans="36:311" x14ac:dyDescent="0.2">
      <c r="AJ13517" s="23"/>
      <c r="HH13517"/>
      <c r="IW13517" s="36"/>
      <c r="JI13517"/>
      <c r="JJ13517"/>
      <c r="KX13517" s="23"/>
      <c r="KY13517" s="23"/>
    </row>
    <row r="13518" spans="36:311" x14ac:dyDescent="0.2">
      <c r="AJ13518" s="23"/>
      <c r="HH13518"/>
      <c r="IW13518" s="36"/>
      <c r="JI13518"/>
      <c r="JJ13518"/>
      <c r="KX13518" s="23"/>
      <c r="KY13518" s="23"/>
    </row>
    <row r="13519" spans="36:311" x14ac:dyDescent="0.2">
      <c r="AJ13519" s="23"/>
      <c r="HH13519"/>
      <c r="IW13519" s="36"/>
      <c r="JI13519"/>
      <c r="JJ13519"/>
      <c r="KX13519" s="23"/>
      <c r="KY13519" s="23"/>
    </row>
    <row r="13520" spans="36:311" x14ac:dyDescent="0.2">
      <c r="AJ13520" s="23"/>
      <c r="HH13520"/>
      <c r="IW13520" s="36"/>
      <c r="JI13520"/>
      <c r="JJ13520"/>
      <c r="KX13520" s="23"/>
      <c r="KY13520" s="23"/>
    </row>
    <row r="13521" spans="36:311" x14ac:dyDescent="0.2">
      <c r="AJ13521" s="23"/>
      <c r="HH13521"/>
      <c r="IW13521" s="36"/>
      <c r="JI13521"/>
      <c r="JJ13521"/>
      <c r="KX13521" s="23"/>
      <c r="KY13521" s="23"/>
    </row>
    <row r="13522" spans="36:311" x14ac:dyDescent="0.2">
      <c r="AJ13522" s="23"/>
      <c r="HH13522"/>
      <c r="IW13522" s="36"/>
      <c r="JI13522"/>
      <c r="JJ13522"/>
      <c r="KX13522" s="23"/>
      <c r="KY13522" s="23"/>
    </row>
    <row r="13523" spans="36:311" x14ac:dyDescent="0.2">
      <c r="AJ13523" s="23"/>
      <c r="HH13523"/>
      <c r="IW13523" s="36"/>
      <c r="JI13523"/>
      <c r="JJ13523"/>
      <c r="KX13523" s="23"/>
      <c r="KY13523" s="23"/>
    </row>
    <row r="13524" spans="36:311" x14ac:dyDescent="0.2">
      <c r="AJ13524" s="23"/>
      <c r="HH13524"/>
      <c r="IW13524" s="36"/>
      <c r="JI13524"/>
      <c r="JJ13524"/>
      <c r="KX13524" s="23"/>
      <c r="KY13524" s="23"/>
    </row>
    <row r="13525" spans="36:311" x14ac:dyDescent="0.2">
      <c r="AJ13525" s="23"/>
      <c r="HH13525"/>
      <c r="IW13525" s="36"/>
      <c r="JI13525"/>
      <c r="JJ13525"/>
      <c r="KX13525" s="23"/>
      <c r="KY13525" s="23"/>
    </row>
    <row r="13526" spans="36:311" x14ac:dyDescent="0.2">
      <c r="AJ13526" s="23"/>
      <c r="HH13526"/>
      <c r="IW13526" s="36"/>
      <c r="JI13526"/>
      <c r="JJ13526"/>
      <c r="KX13526" s="23"/>
      <c r="KY13526" s="23"/>
    </row>
    <row r="13527" spans="36:311" x14ac:dyDescent="0.2">
      <c r="AJ13527" s="23"/>
      <c r="HH13527"/>
      <c r="IW13527" s="36"/>
      <c r="JI13527"/>
      <c r="JJ13527"/>
      <c r="KX13527" s="23"/>
      <c r="KY13527" s="23"/>
    </row>
    <row r="13528" spans="36:311" x14ac:dyDescent="0.2">
      <c r="AJ13528" s="23"/>
      <c r="HH13528"/>
      <c r="IW13528" s="36"/>
      <c r="JI13528"/>
      <c r="JJ13528"/>
      <c r="KX13528" s="23"/>
      <c r="KY13528" s="23"/>
    </row>
    <row r="13529" spans="36:311" x14ac:dyDescent="0.2">
      <c r="AJ13529" s="23"/>
      <c r="HH13529"/>
      <c r="IW13529" s="36"/>
      <c r="JI13529"/>
      <c r="JJ13529"/>
      <c r="KX13529" s="23"/>
      <c r="KY13529" s="23"/>
    </row>
    <row r="13530" spans="36:311" x14ac:dyDescent="0.2">
      <c r="AJ13530" s="23"/>
      <c r="HH13530"/>
      <c r="IW13530" s="36"/>
      <c r="JI13530"/>
      <c r="JJ13530"/>
      <c r="KX13530" s="23"/>
      <c r="KY13530" s="23"/>
    </row>
    <row r="13531" spans="36:311" x14ac:dyDescent="0.2">
      <c r="AJ13531" s="23"/>
      <c r="HH13531"/>
      <c r="IW13531" s="36"/>
      <c r="JI13531"/>
      <c r="JJ13531"/>
      <c r="KX13531" s="23"/>
      <c r="KY13531" s="23"/>
    </row>
    <row r="13532" spans="36:311" x14ac:dyDescent="0.2">
      <c r="AJ13532" s="23"/>
      <c r="HH13532"/>
      <c r="IW13532" s="36"/>
      <c r="JI13532"/>
      <c r="JJ13532"/>
      <c r="KX13532" s="23"/>
      <c r="KY13532" s="23"/>
    </row>
    <row r="13533" spans="36:311" x14ac:dyDescent="0.2">
      <c r="AJ13533" s="23"/>
      <c r="HH13533"/>
      <c r="IW13533" s="36"/>
      <c r="JI13533"/>
      <c r="JJ13533"/>
      <c r="KX13533" s="23"/>
      <c r="KY13533" s="23"/>
    </row>
    <row r="13534" spans="36:311" x14ac:dyDescent="0.2">
      <c r="AJ13534" s="23"/>
      <c r="HH13534"/>
      <c r="IW13534" s="36"/>
      <c r="JI13534"/>
      <c r="JJ13534"/>
      <c r="KX13534" s="23"/>
      <c r="KY13534" s="23"/>
    </row>
    <row r="13535" spans="36:311" x14ac:dyDescent="0.2">
      <c r="AJ13535" s="23"/>
      <c r="HH13535"/>
      <c r="IW13535" s="36"/>
      <c r="JI13535"/>
      <c r="JJ13535"/>
      <c r="KX13535" s="23"/>
      <c r="KY13535" s="23"/>
    </row>
    <row r="13536" spans="36:311" x14ac:dyDescent="0.2">
      <c r="AJ13536" s="23"/>
      <c r="HH13536"/>
      <c r="IW13536" s="36"/>
      <c r="JI13536"/>
      <c r="JJ13536"/>
      <c r="KX13536" s="23"/>
      <c r="KY13536" s="23"/>
    </row>
    <row r="13537" spans="36:311" x14ac:dyDescent="0.2">
      <c r="AJ13537" s="23"/>
      <c r="HH13537"/>
      <c r="IW13537" s="36"/>
      <c r="JI13537"/>
      <c r="JJ13537"/>
      <c r="KX13537" s="23"/>
      <c r="KY13537" s="23"/>
    </row>
    <row r="13538" spans="36:311" x14ac:dyDescent="0.2">
      <c r="AJ13538" s="23"/>
      <c r="HH13538"/>
      <c r="IW13538" s="36"/>
      <c r="JI13538"/>
      <c r="JJ13538"/>
      <c r="KX13538" s="23"/>
      <c r="KY13538" s="23"/>
    </row>
    <row r="13539" spans="36:311" x14ac:dyDescent="0.2">
      <c r="AJ13539" s="23"/>
      <c r="HH13539"/>
      <c r="IW13539" s="36"/>
      <c r="JI13539"/>
      <c r="JJ13539"/>
      <c r="KX13539" s="23"/>
      <c r="KY13539" s="23"/>
    </row>
    <row r="13540" spans="36:311" x14ac:dyDescent="0.2">
      <c r="AJ13540" s="23"/>
      <c r="HH13540"/>
      <c r="IW13540" s="36"/>
      <c r="JI13540"/>
      <c r="JJ13540"/>
      <c r="KX13540" s="23"/>
      <c r="KY13540" s="23"/>
    </row>
    <row r="13541" spans="36:311" x14ac:dyDescent="0.2">
      <c r="AJ13541" s="23"/>
      <c r="HH13541"/>
      <c r="IW13541" s="36"/>
      <c r="JI13541"/>
      <c r="JJ13541"/>
      <c r="KX13541" s="23"/>
      <c r="KY13541" s="23"/>
    </row>
    <row r="13542" spans="36:311" x14ac:dyDescent="0.2">
      <c r="AJ13542" s="23"/>
      <c r="HH13542"/>
      <c r="IW13542" s="36"/>
      <c r="JI13542"/>
      <c r="JJ13542"/>
      <c r="KX13542" s="23"/>
      <c r="KY13542" s="23"/>
    </row>
    <row r="13543" spans="36:311" x14ac:dyDescent="0.2">
      <c r="AJ13543" s="23"/>
      <c r="HH13543"/>
      <c r="IW13543" s="36"/>
      <c r="JI13543"/>
      <c r="JJ13543"/>
      <c r="KX13543" s="23"/>
      <c r="KY13543" s="23"/>
    </row>
    <row r="13544" spans="36:311" x14ac:dyDescent="0.2">
      <c r="AJ13544" s="23"/>
      <c r="HH13544"/>
      <c r="IW13544" s="36"/>
      <c r="JI13544"/>
      <c r="JJ13544"/>
      <c r="KX13544" s="23"/>
      <c r="KY13544" s="23"/>
    </row>
    <row r="13545" spans="36:311" x14ac:dyDescent="0.2">
      <c r="AJ13545" s="23"/>
      <c r="HH13545"/>
      <c r="IW13545" s="36"/>
      <c r="JI13545"/>
      <c r="JJ13545"/>
      <c r="KX13545" s="23"/>
      <c r="KY13545" s="23"/>
    </row>
    <row r="13546" spans="36:311" x14ac:dyDescent="0.2">
      <c r="AJ13546" s="23"/>
      <c r="HH13546"/>
      <c r="IW13546" s="36"/>
      <c r="JI13546"/>
      <c r="JJ13546"/>
      <c r="KX13546" s="23"/>
      <c r="KY13546" s="23"/>
    </row>
    <row r="13547" spans="36:311" x14ac:dyDescent="0.2">
      <c r="AJ13547" s="23"/>
      <c r="HH13547"/>
      <c r="IW13547" s="36"/>
      <c r="JI13547"/>
      <c r="JJ13547"/>
      <c r="KX13547" s="23"/>
      <c r="KY13547" s="23"/>
    </row>
    <row r="13548" spans="36:311" x14ac:dyDescent="0.2">
      <c r="AJ13548" s="23"/>
      <c r="HH13548"/>
      <c r="IW13548" s="36"/>
      <c r="JI13548"/>
      <c r="JJ13548"/>
      <c r="KX13548" s="23"/>
      <c r="KY13548" s="23"/>
    </row>
    <row r="13549" spans="36:311" x14ac:dyDescent="0.2">
      <c r="AJ13549" s="23"/>
      <c r="HH13549"/>
      <c r="IW13549" s="36"/>
      <c r="JI13549"/>
      <c r="JJ13549"/>
      <c r="KX13549" s="23"/>
      <c r="KY13549" s="23"/>
    </row>
    <row r="13550" spans="36:311" x14ac:dyDescent="0.2">
      <c r="AJ13550" s="23"/>
      <c r="HH13550"/>
      <c r="IW13550" s="36"/>
      <c r="JI13550"/>
      <c r="JJ13550"/>
      <c r="KX13550" s="23"/>
      <c r="KY13550" s="23"/>
    </row>
    <row r="13551" spans="36:311" x14ac:dyDescent="0.2">
      <c r="AJ13551" s="23"/>
      <c r="HH13551"/>
      <c r="IW13551" s="36"/>
      <c r="JI13551"/>
      <c r="JJ13551"/>
      <c r="KX13551" s="23"/>
      <c r="KY13551" s="23"/>
    </row>
    <row r="13552" spans="36:311" x14ac:dyDescent="0.2">
      <c r="AJ13552" s="23"/>
      <c r="HH13552"/>
      <c r="IW13552" s="36"/>
      <c r="JI13552"/>
      <c r="JJ13552"/>
      <c r="KX13552" s="23"/>
      <c r="KY13552" s="23"/>
    </row>
    <row r="13553" spans="36:311" x14ac:dyDescent="0.2">
      <c r="AJ13553" s="23"/>
      <c r="HH13553"/>
      <c r="IW13553" s="36"/>
      <c r="JI13553"/>
      <c r="JJ13553"/>
      <c r="KX13553" s="23"/>
      <c r="KY13553" s="23"/>
    </row>
    <row r="13554" spans="36:311" x14ac:dyDescent="0.2">
      <c r="AJ13554" s="23"/>
      <c r="HH13554"/>
      <c r="IW13554" s="36"/>
      <c r="JI13554"/>
      <c r="JJ13554"/>
      <c r="KX13554" s="23"/>
      <c r="KY13554" s="23"/>
    </row>
    <row r="13555" spans="36:311" x14ac:dyDescent="0.2">
      <c r="AJ13555" s="23"/>
      <c r="HH13555"/>
      <c r="IW13555" s="36"/>
      <c r="JI13555"/>
      <c r="JJ13555"/>
      <c r="KX13555" s="23"/>
      <c r="KY13555" s="23"/>
    </row>
    <row r="13556" spans="36:311" x14ac:dyDescent="0.2">
      <c r="AJ13556" s="23"/>
      <c r="HH13556"/>
      <c r="IW13556" s="36"/>
      <c r="JI13556"/>
      <c r="JJ13556"/>
      <c r="KX13556" s="23"/>
      <c r="KY13556" s="23"/>
    </row>
    <row r="13557" spans="36:311" x14ac:dyDescent="0.2">
      <c r="AJ13557" s="23"/>
      <c r="HH13557"/>
      <c r="IW13557" s="36"/>
      <c r="JI13557"/>
      <c r="JJ13557"/>
      <c r="KX13557" s="23"/>
      <c r="KY13557" s="23"/>
    </row>
    <row r="13558" spans="36:311" x14ac:dyDescent="0.2">
      <c r="AJ13558" s="23"/>
      <c r="HH13558"/>
      <c r="IW13558" s="36"/>
      <c r="JI13558"/>
      <c r="JJ13558"/>
      <c r="KX13558" s="23"/>
      <c r="KY13558" s="23"/>
    </row>
    <row r="13559" spans="36:311" x14ac:dyDescent="0.2">
      <c r="AJ13559" s="23"/>
      <c r="HH13559"/>
      <c r="IW13559" s="36"/>
      <c r="JI13559"/>
      <c r="JJ13559"/>
      <c r="KX13559" s="23"/>
      <c r="KY13559" s="23"/>
    </row>
    <row r="13560" spans="36:311" x14ac:dyDescent="0.2">
      <c r="AJ13560" s="23"/>
      <c r="HH13560"/>
      <c r="IW13560" s="36"/>
      <c r="JI13560"/>
      <c r="JJ13560"/>
      <c r="KX13560" s="23"/>
      <c r="KY13560" s="23"/>
    </row>
    <row r="13561" spans="36:311" x14ac:dyDescent="0.2">
      <c r="AJ13561" s="23"/>
      <c r="HH13561"/>
      <c r="IW13561" s="36"/>
      <c r="JI13561"/>
      <c r="JJ13561"/>
      <c r="KX13561" s="23"/>
      <c r="KY13561" s="23"/>
    </row>
    <row r="13562" spans="36:311" x14ac:dyDescent="0.2">
      <c r="AJ13562" s="23"/>
      <c r="HH13562"/>
      <c r="IW13562" s="36"/>
      <c r="JI13562"/>
      <c r="JJ13562"/>
      <c r="KX13562" s="23"/>
      <c r="KY13562" s="23"/>
    </row>
    <row r="13563" spans="36:311" x14ac:dyDescent="0.2">
      <c r="AJ13563" s="23"/>
      <c r="HH13563"/>
      <c r="IW13563" s="36"/>
      <c r="JI13563"/>
      <c r="JJ13563"/>
      <c r="KX13563" s="23"/>
      <c r="KY13563" s="23"/>
    </row>
    <row r="13564" spans="36:311" x14ac:dyDescent="0.2">
      <c r="AJ13564" s="23"/>
      <c r="HH13564"/>
      <c r="IW13564" s="36"/>
      <c r="JI13564"/>
      <c r="JJ13564"/>
      <c r="KX13564" s="23"/>
      <c r="KY13564" s="23"/>
    </row>
    <row r="13565" spans="36:311" x14ac:dyDescent="0.2">
      <c r="AJ13565" s="23"/>
      <c r="HH13565"/>
      <c r="IW13565" s="36"/>
      <c r="JI13565"/>
      <c r="JJ13565"/>
      <c r="KX13565" s="23"/>
      <c r="KY13565" s="23"/>
    </row>
    <row r="13566" spans="36:311" x14ac:dyDescent="0.2">
      <c r="AJ13566" s="23"/>
      <c r="HH13566"/>
      <c r="IW13566" s="36"/>
      <c r="JI13566"/>
      <c r="JJ13566"/>
      <c r="KX13566" s="23"/>
      <c r="KY13566" s="23"/>
    </row>
    <row r="13567" spans="36:311" x14ac:dyDescent="0.2">
      <c r="AJ13567" s="23"/>
      <c r="HH13567"/>
      <c r="IW13567" s="36"/>
      <c r="JI13567"/>
      <c r="JJ13567"/>
      <c r="KX13567" s="23"/>
      <c r="KY13567" s="23"/>
    </row>
    <row r="13568" spans="36:311" x14ac:dyDescent="0.2">
      <c r="AJ13568" s="23"/>
      <c r="HH13568"/>
      <c r="IW13568" s="36"/>
      <c r="JI13568"/>
      <c r="JJ13568"/>
      <c r="KX13568" s="23"/>
      <c r="KY13568" s="23"/>
    </row>
    <row r="13569" spans="36:311" x14ac:dyDescent="0.2">
      <c r="AJ13569" s="23"/>
      <c r="HH13569"/>
      <c r="IW13569" s="36"/>
      <c r="JI13569"/>
      <c r="JJ13569"/>
      <c r="KX13569" s="23"/>
      <c r="KY13569" s="23"/>
    </row>
    <row r="13570" spans="36:311" x14ac:dyDescent="0.2">
      <c r="AJ13570" s="23"/>
      <c r="HH13570"/>
      <c r="IW13570" s="36"/>
      <c r="JI13570"/>
      <c r="JJ13570"/>
      <c r="KX13570" s="23"/>
      <c r="KY13570" s="23"/>
    </row>
    <row r="13571" spans="36:311" x14ac:dyDescent="0.2">
      <c r="AJ13571" s="23"/>
      <c r="HH13571"/>
      <c r="IW13571" s="36"/>
      <c r="JI13571"/>
      <c r="JJ13571"/>
      <c r="KX13571" s="23"/>
      <c r="KY13571" s="23"/>
    </row>
    <row r="13572" spans="36:311" x14ac:dyDescent="0.2">
      <c r="AJ13572" s="23"/>
      <c r="HH13572"/>
      <c r="IW13572" s="36"/>
      <c r="JI13572"/>
      <c r="JJ13572"/>
      <c r="KX13572" s="23"/>
      <c r="KY13572" s="23"/>
    </row>
    <row r="13573" spans="36:311" x14ac:dyDescent="0.2">
      <c r="AJ13573" s="23"/>
      <c r="HH13573"/>
      <c r="IW13573" s="36"/>
      <c r="JI13573"/>
      <c r="JJ13573"/>
      <c r="KX13573" s="23"/>
      <c r="KY13573" s="23"/>
    </row>
    <row r="13574" spans="36:311" x14ac:dyDescent="0.2">
      <c r="AJ13574" s="23"/>
      <c r="HH13574"/>
      <c r="IW13574" s="36"/>
      <c r="JI13574"/>
      <c r="JJ13574"/>
      <c r="KX13574" s="23"/>
      <c r="KY13574" s="23"/>
    </row>
    <row r="13575" spans="36:311" x14ac:dyDescent="0.2">
      <c r="AJ13575" s="23"/>
      <c r="HH13575"/>
      <c r="IW13575" s="36"/>
      <c r="JI13575"/>
      <c r="JJ13575"/>
      <c r="KX13575" s="23"/>
      <c r="KY13575" s="23"/>
    </row>
    <row r="13576" spans="36:311" x14ac:dyDescent="0.2">
      <c r="AJ13576" s="23"/>
      <c r="HH13576"/>
      <c r="IW13576" s="36"/>
      <c r="JI13576"/>
      <c r="JJ13576"/>
      <c r="KX13576" s="23"/>
      <c r="KY13576" s="23"/>
    </row>
    <row r="13577" spans="36:311" x14ac:dyDescent="0.2">
      <c r="AJ13577" s="23"/>
      <c r="HH13577"/>
      <c r="IW13577" s="36"/>
      <c r="JI13577"/>
      <c r="JJ13577"/>
      <c r="KX13577" s="23"/>
      <c r="KY13577" s="23"/>
    </row>
    <row r="13578" spans="36:311" x14ac:dyDescent="0.2">
      <c r="AJ13578" s="23"/>
      <c r="HH13578"/>
      <c r="IW13578" s="36"/>
      <c r="JI13578"/>
      <c r="JJ13578"/>
      <c r="KX13578" s="23"/>
      <c r="KY13578" s="23"/>
    </row>
    <row r="13579" spans="36:311" x14ac:dyDescent="0.2">
      <c r="AJ13579" s="23"/>
      <c r="HH13579"/>
      <c r="IW13579" s="36"/>
      <c r="JI13579"/>
      <c r="JJ13579"/>
      <c r="KX13579" s="23"/>
      <c r="KY13579" s="23"/>
    </row>
    <row r="13580" spans="36:311" x14ac:dyDescent="0.2">
      <c r="AJ13580" s="23"/>
      <c r="HH13580"/>
      <c r="IW13580" s="36"/>
      <c r="JI13580"/>
      <c r="JJ13580"/>
      <c r="KX13580" s="23"/>
      <c r="KY13580" s="23"/>
    </row>
    <row r="13581" spans="36:311" x14ac:dyDescent="0.2">
      <c r="AJ13581" s="23"/>
      <c r="HH13581"/>
      <c r="IW13581" s="36"/>
      <c r="JI13581"/>
      <c r="JJ13581"/>
      <c r="KX13581" s="23"/>
      <c r="KY13581" s="23"/>
    </row>
    <row r="13582" spans="36:311" x14ac:dyDescent="0.2">
      <c r="AJ13582" s="23"/>
      <c r="HH13582"/>
      <c r="IW13582" s="36"/>
      <c r="JI13582"/>
      <c r="JJ13582"/>
      <c r="KX13582" s="23"/>
      <c r="KY13582" s="23"/>
    </row>
    <row r="13583" spans="36:311" x14ac:dyDescent="0.2">
      <c r="AJ13583" s="23"/>
      <c r="HH13583"/>
      <c r="IW13583" s="36"/>
      <c r="JI13583"/>
      <c r="JJ13583"/>
      <c r="KX13583" s="23"/>
      <c r="KY13583" s="23"/>
    </row>
    <row r="13584" spans="36:311" x14ac:dyDescent="0.2">
      <c r="AJ13584" s="23"/>
      <c r="HH13584"/>
      <c r="IW13584" s="36"/>
      <c r="JI13584"/>
      <c r="JJ13584"/>
      <c r="KX13584" s="23"/>
      <c r="KY13584" s="23"/>
    </row>
    <row r="13585" spans="36:311" x14ac:dyDescent="0.2">
      <c r="AJ13585" s="23"/>
      <c r="HH13585"/>
      <c r="IW13585" s="36"/>
      <c r="JI13585"/>
      <c r="JJ13585"/>
      <c r="KX13585" s="23"/>
      <c r="KY13585" s="23"/>
    </row>
    <row r="13586" spans="36:311" x14ac:dyDescent="0.2">
      <c r="AJ13586" s="23"/>
      <c r="HH13586"/>
      <c r="IW13586" s="36"/>
      <c r="JI13586"/>
      <c r="JJ13586"/>
      <c r="KX13586" s="23"/>
      <c r="KY13586" s="23"/>
    </row>
    <row r="13587" spans="36:311" x14ac:dyDescent="0.2">
      <c r="AJ13587" s="23"/>
      <c r="HH13587"/>
      <c r="IW13587" s="36"/>
      <c r="JI13587"/>
      <c r="JJ13587"/>
      <c r="KX13587" s="23"/>
      <c r="KY13587" s="23"/>
    </row>
    <row r="13588" spans="36:311" x14ac:dyDescent="0.2">
      <c r="AJ13588" s="23"/>
      <c r="HH13588"/>
      <c r="IW13588" s="36"/>
      <c r="JI13588"/>
      <c r="JJ13588"/>
      <c r="KX13588" s="23"/>
      <c r="KY13588" s="23"/>
    </row>
    <row r="13589" spans="36:311" x14ac:dyDescent="0.2">
      <c r="AJ13589" s="23"/>
      <c r="HH13589"/>
      <c r="IW13589" s="36"/>
      <c r="JI13589"/>
      <c r="JJ13589"/>
      <c r="KX13589" s="23"/>
      <c r="KY13589" s="23"/>
    </row>
    <row r="13590" spans="36:311" x14ac:dyDescent="0.2">
      <c r="AJ13590" s="23"/>
      <c r="HH13590"/>
      <c r="IW13590" s="36"/>
      <c r="JI13590"/>
      <c r="JJ13590"/>
      <c r="KX13590" s="23"/>
      <c r="KY13590" s="23"/>
    </row>
    <row r="13591" spans="36:311" x14ac:dyDescent="0.2">
      <c r="AJ13591" s="23"/>
      <c r="HH13591"/>
      <c r="IW13591" s="36"/>
      <c r="JI13591"/>
      <c r="JJ13591"/>
      <c r="KX13591" s="23"/>
      <c r="KY13591" s="23"/>
    </row>
    <row r="13592" spans="36:311" x14ac:dyDescent="0.2">
      <c r="AJ13592" s="23"/>
      <c r="HH13592"/>
      <c r="IW13592" s="36"/>
      <c r="JI13592"/>
      <c r="JJ13592"/>
      <c r="KX13592" s="23"/>
      <c r="KY13592" s="23"/>
    </row>
    <row r="13593" spans="36:311" x14ac:dyDescent="0.2">
      <c r="AJ13593" s="23"/>
      <c r="HH13593"/>
      <c r="IW13593" s="36"/>
      <c r="JI13593"/>
      <c r="JJ13593"/>
      <c r="KX13593" s="23"/>
      <c r="KY13593" s="23"/>
    </row>
    <row r="13594" spans="36:311" x14ac:dyDescent="0.2">
      <c r="AJ13594" s="23"/>
      <c r="HH13594"/>
      <c r="IW13594" s="36"/>
      <c r="JI13594"/>
      <c r="JJ13594"/>
      <c r="KX13594" s="23"/>
      <c r="KY13594" s="23"/>
    </row>
    <row r="13595" spans="36:311" x14ac:dyDescent="0.2">
      <c r="AJ13595" s="23"/>
      <c r="HH13595"/>
      <c r="IW13595" s="36"/>
      <c r="JI13595"/>
      <c r="JJ13595"/>
      <c r="KX13595" s="23"/>
      <c r="KY13595" s="23"/>
    </row>
    <row r="13596" spans="36:311" x14ac:dyDescent="0.2">
      <c r="AJ13596" s="23"/>
      <c r="HH13596"/>
      <c r="IW13596" s="36"/>
      <c r="JI13596"/>
      <c r="JJ13596"/>
      <c r="KX13596" s="23"/>
      <c r="KY13596" s="23"/>
    </row>
    <row r="13597" spans="36:311" x14ac:dyDescent="0.2">
      <c r="AJ13597" s="23"/>
      <c r="HH13597"/>
      <c r="IW13597" s="36"/>
      <c r="JI13597"/>
      <c r="JJ13597"/>
      <c r="KX13597" s="23"/>
      <c r="KY13597" s="23"/>
    </row>
    <row r="13598" spans="36:311" x14ac:dyDescent="0.2">
      <c r="AJ13598" s="23"/>
      <c r="HH13598"/>
      <c r="IW13598" s="36"/>
      <c r="JI13598"/>
      <c r="JJ13598"/>
      <c r="KX13598" s="23"/>
      <c r="KY13598" s="23"/>
    </row>
    <row r="13599" spans="36:311" x14ac:dyDescent="0.2">
      <c r="AJ13599" s="23"/>
      <c r="HH13599"/>
      <c r="IW13599" s="36"/>
      <c r="JI13599"/>
      <c r="JJ13599"/>
      <c r="KX13599" s="23"/>
      <c r="KY13599" s="23"/>
    </row>
    <row r="13600" spans="36:311" x14ac:dyDescent="0.2">
      <c r="AJ13600" s="23"/>
      <c r="HH13600"/>
      <c r="IW13600" s="36"/>
      <c r="JI13600"/>
      <c r="JJ13600"/>
      <c r="KX13600" s="23"/>
      <c r="KY13600" s="23"/>
    </row>
    <row r="13601" spans="36:311" x14ac:dyDescent="0.2">
      <c r="AJ13601" s="23"/>
      <c r="HH13601"/>
      <c r="IW13601" s="36"/>
      <c r="JI13601"/>
      <c r="JJ13601"/>
      <c r="KX13601" s="23"/>
      <c r="KY13601" s="23"/>
    </row>
    <row r="13602" spans="36:311" x14ac:dyDescent="0.2">
      <c r="AJ13602" s="23"/>
      <c r="HH13602"/>
      <c r="IW13602" s="36"/>
      <c r="JI13602"/>
      <c r="JJ13602"/>
      <c r="KX13602" s="23"/>
      <c r="KY13602" s="23"/>
    </row>
    <row r="13603" spans="36:311" x14ac:dyDescent="0.2">
      <c r="AJ13603" s="23"/>
      <c r="HH13603"/>
      <c r="IW13603" s="36"/>
      <c r="JI13603"/>
      <c r="JJ13603"/>
      <c r="KX13603" s="23"/>
      <c r="KY13603" s="23"/>
    </row>
    <row r="13604" spans="36:311" x14ac:dyDescent="0.2">
      <c r="AJ13604" s="23"/>
      <c r="HH13604"/>
      <c r="IW13604" s="36"/>
      <c r="JI13604"/>
      <c r="JJ13604"/>
      <c r="KX13604" s="23"/>
      <c r="KY13604" s="23"/>
    </row>
    <row r="13605" spans="36:311" x14ac:dyDescent="0.2">
      <c r="AJ13605" s="23"/>
      <c r="HH13605"/>
      <c r="IW13605" s="36"/>
      <c r="JI13605"/>
      <c r="JJ13605"/>
      <c r="KX13605" s="23"/>
      <c r="KY13605" s="23"/>
    </row>
    <row r="13606" spans="36:311" x14ac:dyDescent="0.2">
      <c r="AJ13606" s="23"/>
      <c r="HH13606"/>
      <c r="IW13606" s="36"/>
      <c r="JI13606"/>
      <c r="JJ13606"/>
      <c r="KX13606" s="23"/>
      <c r="KY13606" s="23"/>
    </row>
    <row r="13607" spans="36:311" x14ac:dyDescent="0.2">
      <c r="AJ13607" s="23"/>
      <c r="HH13607"/>
      <c r="IW13607" s="36"/>
      <c r="JI13607"/>
      <c r="JJ13607"/>
      <c r="KX13607" s="23"/>
      <c r="KY13607" s="23"/>
    </row>
    <row r="13608" spans="36:311" x14ac:dyDescent="0.2">
      <c r="AJ13608" s="23"/>
      <c r="HH13608"/>
      <c r="IW13608" s="36"/>
      <c r="JI13608"/>
      <c r="JJ13608"/>
      <c r="KX13608" s="23"/>
      <c r="KY13608" s="23"/>
    </row>
    <row r="13609" spans="36:311" x14ac:dyDescent="0.2">
      <c r="AJ13609" s="23"/>
      <c r="HH13609"/>
      <c r="IW13609" s="36"/>
      <c r="JI13609"/>
      <c r="JJ13609"/>
      <c r="KX13609" s="23"/>
      <c r="KY13609" s="23"/>
    </row>
    <row r="13610" spans="36:311" x14ac:dyDescent="0.2">
      <c r="AJ13610" s="23"/>
      <c r="HH13610"/>
      <c r="IW13610" s="36"/>
      <c r="JI13610"/>
      <c r="JJ13610"/>
      <c r="KX13610" s="23"/>
      <c r="KY13610" s="23"/>
    </row>
    <row r="13611" spans="36:311" x14ac:dyDescent="0.2">
      <c r="AJ13611" s="23"/>
      <c r="HH13611"/>
      <c r="IW13611" s="36"/>
      <c r="JI13611"/>
      <c r="JJ13611"/>
      <c r="KX13611" s="23"/>
      <c r="KY13611" s="23"/>
    </row>
    <row r="13612" spans="36:311" x14ac:dyDescent="0.2">
      <c r="AJ13612" s="23"/>
      <c r="HH13612"/>
      <c r="IW13612" s="36"/>
      <c r="JI13612"/>
      <c r="JJ13612"/>
      <c r="KX13612" s="23"/>
      <c r="KY13612" s="23"/>
    </row>
    <row r="13613" spans="36:311" x14ac:dyDescent="0.2">
      <c r="AJ13613" s="23"/>
      <c r="HH13613"/>
      <c r="IW13613" s="36"/>
      <c r="JI13613"/>
      <c r="JJ13613"/>
      <c r="KX13613" s="23"/>
      <c r="KY13613" s="23"/>
    </row>
    <row r="13614" spans="36:311" x14ac:dyDescent="0.2">
      <c r="AJ13614" s="23"/>
      <c r="HH13614"/>
      <c r="IW13614" s="36"/>
      <c r="JI13614"/>
      <c r="JJ13614"/>
      <c r="KX13614" s="23"/>
      <c r="KY13614" s="23"/>
    </row>
    <row r="13615" spans="36:311" x14ac:dyDescent="0.2">
      <c r="AJ13615" s="23"/>
      <c r="HH13615"/>
      <c r="IW13615" s="36"/>
      <c r="JI13615"/>
      <c r="JJ13615"/>
      <c r="KX13615" s="23"/>
      <c r="KY13615" s="23"/>
    </row>
    <row r="13616" spans="36:311" x14ac:dyDescent="0.2">
      <c r="AJ13616" s="23"/>
      <c r="HH13616"/>
      <c r="IW13616" s="36"/>
      <c r="JI13616"/>
      <c r="JJ13616"/>
      <c r="KX13616" s="23"/>
      <c r="KY13616" s="23"/>
    </row>
    <row r="13617" spans="36:311" x14ac:dyDescent="0.2">
      <c r="AJ13617" s="23"/>
      <c r="HH13617"/>
      <c r="IW13617" s="36"/>
      <c r="JI13617"/>
      <c r="JJ13617"/>
      <c r="KX13617" s="23"/>
      <c r="KY13617" s="23"/>
    </row>
    <row r="13618" spans="36:311" x14ac:dyDescent="0.2">
      <c r="AJ13618" s="23"/>
      <c r="HH13618"/>
      <c r="IW13618" s="36"/>
      <c r="JI13618"/>
      <c r="JJ13618"/>
      <c r="KX13618" s="23"/>
      <c r="KY13618" s="23"/>
    </row>
    <row r="13619" spans="36:311" x14ac:dyDescent="0.2">
      <c r="AJ13619" s="23"/>
      <c r="HH13619"/>
      <c r="IW13619" s="36"/>
      <c r="JI13619"/>
      <c r="JJ13619"/>
      <c r="KX13619" s="23"/>
      <c r="KY13619" s="23"/>
    </row>
    <row r="13620" spans="36:311" x14ac:dyDescent="0.2">
      <c r="AJ13620" s="23"/>
      <c r="HH13620"/>
      <c r="IW13620" s="36"/>
      <c r="JI13620"/>
      <c r="JJ13620"/>
      <c r="KX13620" s="23"/>
      <c r="KY13620" s="23"/>
    </row>
    <row r="13621" spans="36:311" x14ac:dyDescent="0.2">
      <c r="AJ13621" s="23"/>
      <c r="HH13621"/>
      <c r="IW13621" s="36"/>
      <c r="JI13621"/>
      <c r="JJ13621"/>
      <c r="KX13621" s="23"/>
      <c r="KY13621" s="23"/>
    </row>
    <row r="13622" spans="36:311" x14ac:dyDescent="0.2">
      <c r="AJ13622" s="23"/>
      <c r="HH13622"/>
      <c r="IW13622" s="36"/>
      <c r="JI13622"/>
      <c r="JJ13622"/>
      <c r="KX13622" s="23"/>
      <c r="KY13622" s="23"/>
    </row>
    <row r="13623" spans="36:311" x14ac:dyDescent="0.2">
      <c r="AJ13623" s="23"/>
      <c r="HH13623"/>
      <c r="IW13623" s="36"/>
      <c r="JI13623"/>
      <c r="JJ13623"/>
      <c r="KX13623" s="23"/>
      <c r="KY13623" s="23"/>
    </row>
    <row r="13624" spans="36:311" x14ac:dyDescent="0.2">
      <c r="AJ13624" s="23"/>
      <c r="HH13624"/>
      <c r="IW13624" s="36"/>
      <c r="JI13624"/>
      <c r="JJ13624"/>
      <c r="KX13624" s="23"/>
      <c r="KY13624" s="23"/>
    </row>
    <row r="13625" spans="36:311" x14ac:dyDescent="0.2">
      <c r="AJ13625" s="23"/>
      <c r="HH13625"/>
      <c r="IW13625" s="36"/>
      <c r="JI13625"/>
      <c r="JJ13625"/>
      <c r="KX13625" s="23"/>
      <c r="KY13625" s="23"/>
    </row>
    <row r="13626" spans="36:311" x14ac:dyDescent="0.2">
      <c r="AJ13626" s="23"/>
      <c r="HH13626"/>
      <c r="IW13626" s="36"/>
      <c r="JI13626"/>
      <c r="JJ13626"/>
      <c r="KX13626" s="23"/>
      <c r="KY13626" s="23"/>
    </row>
    <row r="13627" spans="36:311" x14ac:dyDescent="0.2">
      <c r="AJ13627" s="23"/>
      <c r="HH13627"/>
      <c r="IW13627" s="36"/>
      <c r="JI13627"/>
      <c r="JJ13627"/>
      <c r="KX13627" s="23"/>
      <c r="KY13627" s="23"/>
    </row>
    <row r="13628" spans="36:311" x14ac:dyDescent="0.2">
      <c r="AJ13628" s="23"/>
      <c r="HH13628"/>
      <c r="IW13628" s="36"/>
      <c r="JI13628"/>
      <c r="JJ13628"/>
      <c r="KX13628" s="23"/>
      <c r="KY13628" s="23"/>
    </row>
    <row r="13629" spans="36:311" x14ac:dyDescent="0.2">
      <c r="AJ13629" s="23"/>
      <c r="HH13629"/>
      <c r="IW13629" s="36"/>
      <c r="JI13629"/>
      <c r="JJ13629"/>
      <c r="KX13629" s="23"/>
      <c r="KY13629" s="23"/>
    </row>
    <row r="13630" spans="36:311" x14ac:dyDescent="0.2">
      <c r="AJ13630" s="23"/>
      <c r="HH13630"/>
      <c r="IW13630" s="36"/>
      <c r="JI13630"/>
      <c r="JJ13630"/>
      <c r="KX13630" s="23"/>
      <c r="KY13630" s="23"/>
    </row>
    <row r="13631" spans="36:311" x14ac:dyDescent="0.2">
      <c r="AJ13631" s="23"/>
      <c r="HH13631"/>
      <c r="IW13631" s="36"/>
      <c r="JI13631"/>
      <c r="JJ13631"/>
      <c r="KX13631" s="23"/>
      <c r="KY13631" s="23"/>
    </row>
    <row r="13632" spans="36:311" x14ac:dyDescent="0.2">
      <c r="AJ13632" s="23"/>
      <c r="HH13632"/>
      <c r="IW13632" s="36"/>
      <c r="JI13632"/>
      <c r="JJ13632"/>
      <c r="KX13632" s="23"/>
      <c r="KY13632" s="23"/>
    </row>
    <row r="13633" spans="36:311" x14ac:dyDescent="0.2">
      <c r="AJ13633" s="23"/>
      <c r="HH13633"/>
      <c r="IW13633" s="36"/>
      <c r="JI13633"/>
      <c r="JJ13633"/>
      <c r="KX13633" s="23"/>
      <c r="KY13633" s="23"/>
    </row>
    <row r="13634" spans="36:311" x14ac:dyDescent="0.2">
      <c r="AJ13634" s="23"/>
      <c r="HH13634"/>
      <c r="IW13634" s="36"/>
      <c r="JI13634"/>
      <c r="JJ13634"/>
      <c r="KX13634" s="23"/>
      <c r="KY13634" s="23"/>
    </row>
    <row r="13635" spans="36:311" x14ac:dyDescent="0.2">
      <c r="AJ13635" s="23"/>
      <c r="HH13635"/>
      <c r="IW13635" s="36"/>
      <c r="JI13635"/>
      <c r="JJ13635"/>
      <c r="KX13635" s="23"/>
      <c r="KY13635" s="23"/>
    </row>
    <row r="13636" spans="36:311" x14ac:dyDescent="0.2">
      <c r="AJ13636" s="23"/>
      <c r="HH13636"/>
      <c r="IW13636" s="36"/>
      <c r="JI13636"/>
      <c r="JJ13636"/>
      <c r="KX13636" s="23"/>
      <c r="KY13636" s="23"/>
    </row>
    <row r="13637" spans="36:311" x14ac:dyDescent="0.2">
      <c r="AJ13637" s="23"/>
      <c r="HH13637"/>
      <c r="IW13637" s="36"/>
      <c r="JI13637"/>
      <c r="JJ13637"/>
      <c r="KX13637" s="23"/>
      <c r="KY13637" s="23"/>
    </row>
    <row r="13638" spans="36:311" x14ac:dyDescent="0.2">
      <c r="AJ13638" s="23"/>
      <c r="HH13638"/>
      <c r="IW13638" s="36"/>
      <c r="JI13638"/>
      <c r="JJ13638"/>
      <c r="KX13638" s="23"/>
      <c r="KY13638" s="23"/>
    </row>
    <row r="13639" spans="36:311" x14ac:dyDescent="0.2">
      <c r="AJ13639" s="23"/>
      <c r="HH13639"/>
      <c r="IW13639" s="36"/>
      <c r="JI13639"/>
      <c r="JJ13639"/>
      <c r="KX13639" s="23"/>
      <c r="KY13639" s="23"/>
    </row>
    <row r="13640" spans="36:311" x14ac:dyDescent="0.2">
      <c r="AJ13640" s="23"/>
      <c r="HH13640"/>
      <c r="IW13640" s="36"/>
      <c r="JI13640"/>
      <c r="JJ13640"/>
      <c r="KX13640" s="23"/>
      <c r="KY13640" s="23"/>
    </row>
    <row r="13641" spans="36:311" x14ac:dyDescent="0.2">
      <c r="AJ13641" s="23"/>
      <c r="HH13641"/>
      <c r="IW13641" s="36"/>
      <c r="JI13641"/>
      <c r="JJ13641"/>
      <c r="KX13641" s="23"/>
      <c r="KY13641" s="23"/>
    </row>
    <row r="13642" spans="36:311" x14ac:dyDescent="0.2">
      <c r="AJ13642" s="23"/>
      <c r="HH13642"/>
      <c r="IW13642" s="36"/>
      <c r="JI13642"/>
      <c r="JJ13642"/>
      <c r="KX13642" s="23"/>
      <c r="KY13642" s="23"/>
    </row>
    <row r="13643" spans="36:311" x14ac:dyDescent="0.2">
      <c r="AJ13643" s="23"/>
      <c r="HH13643"/>
      <c r="IW13643" s="36"/>
      <c r="JI13643"/>
      <c r="JJ13643"/>
      <c r="KX13643" s="23"/>
      <c r="KY13643" s="23"/>
    </row>
    <row r="13644" spans="36:311" x14ac:dyDescent="0.2">
      <c r="AJ13644" s="23"/>
      <c r="HH13644"/>
      <c r="IW13644" s="36"/>
      <c r="JI13644"/>
      <c r="JJ13644"/>
      <c r="KX13644" s="23"/>
      <c r="KY13644" s="23"/>
    </row>
    <row r="13645" spans="36:311" x14ac:dyDescent="0.2">
      <c r="AJ13645" s="23"/>
      <c r="HH13645"/>
      <c r="IW13645" s="36"/>
      <c r="JI13645"/>
      <c r="JJ13645"/>
      <c r="KX13645" s="23"/>
      <c r="KY13645" s="23"/>
    </row>
    <row r="13646" spans="36:311" x14ac:dyDescent="0.2">
      <c r="AJ13646" s="23"/>
      <c r="HH13646"/>
      <c r="IW13646" s="36"/>
      <c r="JI13646"/>
      <c r="JJ13646"/>
      <c r="KX13646" s="23"/>
      <c r="KY13646" s="23"/>
    </row>
    <row r="13647" spans="36:311" x14ac:dyDescent="0.2">
      <c r="AJ13647" s="23"/>
      <c r="HH13647"/>
      <c r="IW13647" s="36"/>
      <c r="JI13647"/>
      <c r="JJ13647"/>
      <c r="KX13647" s="23"/>
      <c r="KY13647" s="23"/>
    </row>
    <row r="13648" spans="36:311" x14ac:dyDescent="0.2">
      <c r="AJ13648" s="23"/>
      <c r="HH13648"/>
      <c r="IW13648" s="36"/>
      <c r="JI13648"/>
      <c r="JJ13648"/>
      <c r="KX13648" s="23"/>
      <c r="KY13648" s="23"/>
    </row>
    <row r="13649" spans="36:311" x14ac:dyDescent="0.2">
      <c r="AJ13649" s="23"/>
      <c r="HH13649"/>
      <c r="IW13649" s="36"/>
      <c r="JI13649"/>
      <c r="JJ13649"/>
      <c r="KX13649" s="23"/>
      <c r="KY13649" s="23"/>
    </row>
    <row r="13650" spans="36:311" x14ac:dyDescent="0.2">
      <c r="AJ13650" s="23"/>
      <c r="HH13650"/>
      <c r="IW13650" s="36"/>
      <c r="JI13650"/>
      <c r="JJ13650"/>
      <c r="KX13650" s="23"/>
      <c r="KY13650" s="23"/>
    </row>
    <row r="13651" spans="36:311" x14ac:dyDescent="0.2">
      <c r="AJ13651" s="23"/>
      <c r="HH13651"/>
      <c r="IW13651" s="36"/>
      <c r="JI13651"/>
      <c r="JJ13651"/>
      <c r="KX13651" s="23"/>
      <c r="KY13651" s="23"/>
    </row>
    <row r="13652" spans="36:311" x14ac:dyDescent="0.2">
      <c r="AJ13652" s="23"/>
      <c r="HH13652"/>
      <c r="IW13652" s="36"/>
      <c r="JI13652"/>
      <c r="JJ13652"/>
      <c r="KX13652" s="23"/>
      <c r="KY13652" s="23"/>
    </row>
    <row r="13653" spans="36:311" x14ac:dyDescent="0.2">
      <c r="AJ13653" s="23"/>
      <c r="HH13653"/>
      <c r="IW13653" s="36"/>
      <c r="JI13653"/>
      <c r="JJ13653"/>
      <c r="KX13653" s="23"/>
      <c r="KY13653" s="23"/>
    </row>
    <row r="13654" spans="36:311" x14ac:dyDescent="0.2">
      <c r="AJ13654" s="23"/>
      <c r="HH13654"/>
      <c r="IW13654" s="36"/>
      <c r="JI13654"/>
      <c r="JJ13654"/>
      <c r="KX13654" s="23"/>
      <c r="KY13654" s="23"/>
    </row>
    <row r="13655" spans="36:311" x14ac:dyDescent="0.2">
      <c r="AJ13655" s="23"/>
      <c r="HH13655"/>
      <c r="IW13655" s="36"/>
      <c r="JI13655"/>
      <c r="JJ13655"/>
      <c r="KX13655" s="23"/>
      <c r="KY13655" s="23"/>
    </row>
    <row r="13656" spans="36:311" x14ac:dyDescent="0.2">
      <c r="AJ13656" s="23"/>
      <c r="HH13656"/>
      <c r="IW13656" s="36"/>
      <c r="JI13656"/>
      <c r="JJ13656"/>
      <c r="KX13656" s="23"/>
      <c r="KY13656" s="23"/>
    </row>
    <row r="13657" spans="36:311" x14ac:dyDescent="0.2">
      <c r="AJ13657" s="23"/>
      <c r="HH13657"/>
      <c r="IW13657" s="36"/>
      <c r="JI13657"/>
      <c r="JJ13657"/>
      <c r="KX13657" s="23"/>
      <c r="KY13657" s="23"/>
    </row>
    <row r="13658" spans="36:311" x14ac:dyDescent="0.2">
      <c r="AJ13658" s="23"/>
      <c r="HH13658"/>
      <c r="IW13658" s="36"/>
      <c r="JI13658"/>
      <c r="JJ13658"/>
      <c r="KX13658" s="23"/>
      <c r="KY13658" s="23"/>
    </row>
    <row r="13659" spans="36:311" x14ac:dyDescent="0.2">
      <c r="AJ13659" s="23"/>
      <c r="HH13659"/>
      <c r="IW13659" s="36"/>
      <c r="JI13659"/>
      <c r="JJ13659"/>
      <c r="KX13659" s="23"/>
      <c r="KY13659" s="23"/>
    </row>
    <row r="13660" spans="36:311" x14ac:dyDescent="0.2">
      <c r="AJ13660" s="23"/>
      <c r="HH13660"/>
      <c r="IW13660" s="36"/>
      <c r="JI13660"/>
      <c r="JJ13660"/>
      <c r="KX13660" s="23"/>
      <c r="KY13660" s="23"/>
    </row>
    <row r="13661" spans="36:311" x14ac:dyDescent="0.2">
      <c r="AJ13661" s="23"/>
      <c r="HH13661"/>
      <c r="IW13661" s="36"/>
      <c r="JI13661"/>
      <c r="JJ13661"/>
      <c r="KX13661" s="23"/>
      <c r="KY13661" s="23"/>
    </row>
    <row r="13662" spans="36:311" x14ac:dyDescent="0.2">
      <c r="AJ13662" s="23"/>
      <c r="HH13662"/>
      <c r="IW13662" s="36"/>
      <c r="JI13662"/>
      <c r="JJ13662"/>
      <c r="KX13662" s="23"/>
      <c r="KY13662" s="23"/>
    </row>
    <row r="13663" spans="36:311" x14ac:dyDescent="0.2">
      <c r="AJ13663" s="23"/>
      <c r="HH13663"/>
      <c r="IW13663" s="36"/>
      <c r="JI13663"/>
      <c r="JJ13663"/>
      <c r="KX13663" s="23"/>
      <c r="KY13663" s="23"/>
    </row>
    <row r="13664" spans="36:311" x14ac:dyDescent="0.2">
      <c r="AJ13664" s="23"/>
      <c r="HH13664"/>
      <c r="IW13664" s="36"/>
      <c r="JI13664"/>
      <c r="JJ13664"/>
      <c r="KX13664" s="23"/>
      <c r="KY13664" s="23"/>
    </row>
    <row r="13665" spans="36:311" x14ac:dyDescent="0.2">
      <c r="AJ13665" s="23"/>
      <c r="HH13665"/>
      <c r="IW13665" s="36"/>
      <c r="JI13665"/>
      <c r="JJ13665"/>
      <c r="KX13665" s="23"/>
      <c r="KY13665" s="23"/>
    </row>
    <row r="13666" spans="36:311" x14ac:dyDescent="0.2">
      <c r="AJ13666" s="23"/>
      <c r="HH13666"/>
      <c r="IW13666" s="36"/>
      <c r="JI13666"/>
      <c r="JJ13666"/>
      <c r="KX13666" s="23"/>
      <c r="KY13666" s="23"/>
    </row>
    <row r="13667" spans="36:311" x14ac:dyDescent="0.2">
      <c r="AJ13667" s="23"/>
      <c r="HH13667"/>
      <c r="IW13667" s="36"/>
      <c r="JI13667"/>
      <c r="JJ13667"/>
      <c r="KX13667" s="23"/>
      <c r="KY13667" s="23"/>
    </row>
    <row r="13668" spans="36:311" x14ac:dyDescent="0.2">
      <c r="AJ13668" s="23"/>
      <c r="HH13668"/>
      <c r="IW13668" s="36"/>
      <c r="JI13668"/>
      <c r="JJ13668"/>
      <c r="KX13668" s="23"/>
      <c r="KY13668" s="23"/>
    </row>
    <row r="13669" spans="36:311" x14ac:dyDescent="0.2">
      <c r="AJ13669" s="23"/>
      <c r="HH13669"/>
      <c r="IW13669" s="36"/>
      <c r="JI13669"/>
      <c r="JJ13669"/>
      <c r="KX13669" s="23"/>
      <c r="KY13669" s="23"/>
    </row>
    <row r="13670" spans="36:311" x14ac:dyDescent="0.2">
      <c r="AJ13670" s="23"/>
      <c r="HH13670"/>
      <c r="IW13670" s="36"/>
      <c r="JI13670"/>
      <c r="JJ13670"/>
      <c r="KX13670" s="23"/>
      <c r="KY13670" s="23"/>
    </row>
    <row r="13671" spans="36:311" x14ac:dyDescent="0.2">
      <c r="AJ13671" s="23"/>
      <c r="HH13671"/>
      <c r="IW13671" s="36"/>
      <c r="JI13671"/>
      <c r="JJ13671"/>
      <c r="KX13671" s="23"/>
      <c r="KY13671" s="23"/>
    </row>
    <row r="13672" spans="36:311" x14ac:dyDescent="0.2">
      <c r="AJ13672" s="23"/>
      <c r="HH13672"/>
      <c r="IW13672" s="36"/>
      <c r="JI13672"/>
      <c r="JJ13672"/>
      <c r="KX13672" s="23"/>
      <c r="KY13672" s="23"/>
    </row>
    <row r="13673" spans="36:311" x14ac:dyDescent="0.2">
      <c r="AJ13673" s="23"/>
      <c r="HH13673"/>
      <c r="IW13673" s="36"/>
      <c r="JI13673"/>
      <c r="JJ13673"/>
      <c r="KX13673" s="23"/>
      <c r="KY13673" s="23"/>
    </row>
    <row r="13674" spans="36:311" x14ac:dyDescent="0.2">
      <c r="AJ13674" s="23"/>
      <c r="HH13674"/>
      <c r="IW13674" s="36"/>
      <c r="JI13674"/>
      <c r="JJ13674"/>
      <c r="KX13674" s="23"/>
      <c r="KY13674" s="23"/>
    </row>
    <row r="13675" spans="36:311" x14ac:dyDescent="0.2">
      <c r="AJ13675" s="23"/>
      <c r="HH13675"/>
      <c r="IW13675" s="36"/>
      <c r="JI13675"/>
      <c r="JJ13675"/>
      <c r="KX13675" s="23"/>
      <c r="KY13675" s="23"/>
    </row>
    <row r="13676" spans="36:311" x14ac:dyDescent="0.2">
      <c r="AJ13676" s="23"/>
      <c r="HH13676"/>
      <c r="IW13676" s="36"/>
      <c r="JI13676"/>
      <c r="JJ13676"/>
      <c r="KX13676" s="23"/>
      <c r="KY13676" s="23"/>
    </row>
    <row r="13677" spans="36:311" x14ac:dyDescent="0.2">
      <c r="AJ13677" s="23"/>
      <c r="HH13677"/>
      <c r="IW13677" s="36"/>
      <c r="JI13677"/>
      <c r="JJ13677"/>
      <c r="KX13677" s="23"/>
      <c r="KY13677" s="23"/>
    </row>
    <row r="13678" spans="36:311" x14ac:dyDescent="0.2">
      <c r="AJ13678" s="23"/>
      <c r="HH13678"/>
      <c r="IW13678" s="36"/>
      <c r="JI13678"/>
      <c r="JJ13678"/>
      <c r="KX13678" s="23"/>
      <c r="KY13678" s="23"/>
    </row>
    <row r="13679" spans="36:311" x14ac:dyDescent="0.2">
      <c r="AJ13679" s="23"/>
      <c r="HH13679"/>
      <c r="IW13679" s="36"/>
      <c r="JI13679"/>
      <c r="JJ13679"/>
      <c r="KX13679" s="23"/>
      <c r="KY13679" s="23"/>
    </row>
    <row r="13680" spans="36:311" x14ac:dyDescent="0.2">
      <c r="AJ13680" s="23"/>
      <c r="HH13680"/>
      <c r="IW13680" s="36"/>
      <c r="JI13680"/>
      <c r="JJ13680"/>
      <c r="KX13680" s="23"/>
      <c r="KY13680" s="23"/>
    </row>
    <row r="13681" spans="36:311" x14ac:dyDescent="0.2">
      <c r="AJ13681" s="23"/>
      <c r="HH13681"/>
      <c r="IW13681" s="36"/>
      <c r="JI13681"/>
      <c r="JJ13681"/>
      <c r="KX13681" s="23"/>
      <c r="KY13681" s="23"/>
    </row>
    <row r="13682" spans="36:311" x14ac:dyDescent="0.2">
      <c r="AJ13682" s="23"/>
      <c r="HH13682"/>
      <c r="IW13682" s="36"/>
      <c r="JI13682"/>
      <c r="JJ13682"/>
      <c r="KX13682" s="23"/>
      <c r="KY13682" s="23"/>
    </row>
    <row r="13683" spans="36:311" x14ac:dyDescent="0.2">
      <c r="AJ13683" s="23"/>
      <c r="HH13683"/>
      <c r="IW13683" s="36"/>
      <c r="JI13683"/>
      <c r="JJ13683"/>
      <c r="KX13683" s="23"/>
      <c r="KY13683" s="23"/>
    </row>
    <row r="13684" spans="36:311" x14ac:dyDescent="0.2">
      <c r="AJ13684" s="23"/>
      <c r="HH13684"/>
      <c r="IW13684" s="36"/>
      <c r="JI13684"/>
      <c r="JJ13684"/>
      <c r="KX13684" s="23"/>
      <c r="KY13684" s="23"/>
    </row>
    <row r="13685" spans="36:311" x14ac:dyDescent="0.2">
      <c r="AJ13685" s="23"/>
      <c r="HH13685"/>
      <c r="IW13685" s="36"/>
      <c r="JI13685"/>
      <c r="JJ13685"/>
      <c r="KX13685" s="23"/>
      <c r="KY13685" s="23"/>
    </row>
    <row r="13686" spans="36:311" x14ac:dyDescent="0.2">
      <c r="AJ13686" s="23"/>
      <c r="HH13686"/>
      <c r="IW13686" s="36"/>
      <c r="JI13686"/>
      <c r="JJ13686"/>
      <c r="KX13686" s="23"/>
      <c r="KY13686" s="23"/>
    </row>
    <row r="13687" spans="36:311" x14ac:dyDescent="0.2">
      <c r="AJ13687" s="23"/>
      <c r="HH13687"/>
      <c r="IW13687" s="36"/>
      <c r="JI13687"/>
      <c r="JJ13687"/>
      <c r="KX13687" s="23"/>
      <c r="KY13687" s="23"/>
    </row>
    <row r="13688" spans="36:311" x14ac:dyDescent="0.2">
      <c r="AJ13688" s="23"/>
      <c r="HH13688"/>
      <c r="IW13688" s="36"/>
      <c r="JI13688"/>
      <c r="JJ13688"/>
      <c r="KX13688" s="23"/>
      <c r="KY13688" s="23"/>
    </row>
    <row r="13689" spans="36:311" x14ac:dyDescent="0.2">
      <c r="AJ13689" s="23"/>
      <c r="HH13689"/>
      <c r="IW13689" s="36"/>
      <c r="JI13689"/>
      <c r="JJ13689"/>
      <c r="KX13689" s="23"/>
      <c r="KY13689" s="23"/>
    </row>
    <row r="13690" spans="36:311" x14ac:dyDescent="0.2">
      <c r="AJ13690" s="23"/>
      <c r="HH13690"/>
      <c r="IW13690" s="36"/>
      <c r="JI13690"/>
      <c r="JJ13690"/>
      <c r="KX13690" s="23"/>
      <c r="KY13690" s="23"/>
    </row>
    <row r="13691" spans="36:311" x14ac:dyDescent="0.2">
      <c r="AJ13691" s="23"/>
      <c r="HH13691"/>
      <c r="IW13691" s="36"/>
      <c r="JI13691"/>
      <c r="JJ13691"/>
      <c r="KX13691" s="23"/>
      <c r="KY13691" s="23"/>
    </row>
    <row r="13692" spans="36:311" x14ac:dyDescent="0.2">
      <c r="AJ13692" s="23"/>
      <c r="HH13692"/>
      <c r="IW13692" s="36"/>
      <c r="JI13692"/>
      <c r="JJ13692"/>
      <c r="KX13692" s="23"/>
      <c r="KY13692" s="23"/>
    </row>
    <row r="13693" spans="36:311" x14ac:dyDescent="0.2">
      <c r="AJ13693" s="23"/>
      <c r="HH13693"/>
      <c r="IW13693" s="36"/>
      <c r="JI13693"/>
      <c r="JJ13693"/>
      <c r="KX13693" s="23"/>
      <c r="KY13693" s="23"/>
    </row>
    <row r="13694" spans="36:311" x14ac:dyDescent="0.2">
      <c r="AJ13694" s="23"/>
      <c r="HH13694"/>
      <c r="IW13694" s="36"/>
      <c r="JI13694"/>
      <c r="JJ13694"/>
      <c r="KX13694" s="23"/>
      <c r="KY13694" s="23"/>
    </row>
    <row r="13695" spans="36:311" x14ac:dyDescent="0.2">
      <c r="AJ13695" s="23"/>
      <c r="HH13695"/>
      <c r="IW13695" s="36"/>
      <c r="JI13695"/>
      <c r="JJ13695"/>
      <c r="KX13695" s="23"/>
      <c r="KY13695" s="23"/>
    </row>
    <row r="13696" spans="36:311" x14ac:dyDescent="0.2">
      <c r="AJ13696" s="23"/>
      <c r="HH13696"/>
      <c r="IW13696" s="36"/>
      <c r="JI13696"/>
      <c r="JJ13696"/>
      <c r="KX13696" s="23"/>
      <c r="KY13696" s="23"/>
    </row>
    <row r="13697" spans="36:311" x14ac:dyDescent="0.2">
      <c r="AJ13697" s="23"/>
      <c r="HH13697"/>
      <c r="IW13697" s="36"/>
      <c r="JI13697"/>
      <c r="JJ13697"/>
      <c r="KX13697" s="23"/>
      <c r="KY13697" s="23"/>
    </row>
    <row r="13698" spans="36:311" x14ac:dyDescent="0.2">
      <c r="AJ13698" s="23"/>
      <c r="HH13698"/>
      <c r="IW13698" s="36"/>
      <c r="JI13698"/>
      <c r="JJ13698"/>
      <c r="KX13698" s="23"/>
      <c r="KY13698" s="23"/>
    </row>
    <row r="13699" spans="36:311" x14ac:dyDescent="0.2">
      <c r="AJ13699" s="23"/>
      <c r="HH13699"/>
      <c r="IW13699" s="36"/>
      <c r="JI13699"/>
      <c r="JJ13699"/>
      <c r="KX13699" s="23"/>
      <c r="KY13699" s="23"/>
    </row>
    <row r="13700" spans="36:311" x14ac:dyDescent="0.2">
      <c r="AJ13700" s="23"/>
      <c r="HH13700"/>
      <c r="IW13700" s="36"/>
      <c r="JI13700"/>
      <c r="JJ13700"/>
      <c r="KX13700" s="23"/>
      <c r="KY13700" s="23"/>
    </row>
    <row r="13701" spans="36:311" x14ac:dyDescent="0.2">
      <c r="AJ13701" s="23"/>
      <c r="HH13701"/>
      <c r="IW13701" s="36"/>
      <c r="JI13701"/>
      <c r="JJ13701"/>
      <c r="KX13701" s="23"/>
      <c r="KY13701" s="23"/>
    </row>
    <row r="13702" spans="36:311" x14ac:dyDescent="0.2">
      <c r="AJ13702" s="23"/>
      <c r="HH13702"/>
      <c r="IW13702" s="36"/>
      <c r="JI13702"/>
      <c r="JJ13702"/>
      <c r="KX13702" s="23"/>
      <c r="KY13702" s="23"/>
    </row>
    <row r="13703" spans="36:311" x14ac:dyDescent="0.2">
      <c r="AJ13703" s="23"/>
      <c r="HH13703"/>
      <c r="IW13703" s="36"/>
      <c r="JI13703"/>
      <c r="JJ13703"/>
      <c r="KX13703" s="23"/>
      <c r="KY13703" s="23"/>
    </row>
    <row r="13704" spans="36:311" x14ac:dyDescent="0.2">
      <c r="AJ13704" s="23"/>
      <c r="HH13704"/>
      <c r="IW13704" s="36"/>
      <c r="JI13704"/>
      <c r="JJ13704"/>
      <c r="KX13704" s="23"/>
      <c r="KY13704" s="23"/>
    </row>
    <row r="13705" spans="36:311" x14ac:dyDescent="0.2">
      <c r="AJ13705" s="23"/>
      <c r="HH13705"/>
      <c r="IW13705" s="36"/>
      <c r="JI13705"/>
      <c r="JJ13705"/>
      <c r="KX13705" s="23"/>
      <c r="KY13705" s="23"/>
    </row>
    <row r="13706" spans="36:311" x14ac:dyDescent="0.2">
      <c r="AJ13706" s="23"/>
      <c r="HH13706"/>
      <c r="IW13706" s="36"/>
      <c r="JI13706"/>
      <c r="JJ13706"/>
      <c r="KX13706" s="23"/>
      <c r="KY13706" s="23"/>
    </row>
    <row r="13707" spans="36:311" x14ac:dyDescent="0.2">
      <c r="AJ13707" s="23"/>
      <c r="HH13707"/>
      <c r="IW13707" s="36"/>
      <c r="JI13707"/>
      <c r="JJ13707"/>
      <c r="KX13707" s="23"/>
      <c r="KY13707" s="23"/>
    </row>
    <row r="13708" spans="36:311" x14ac:dyDescent="0.2">
      <c r="AJ13708" s="23"/>
      <c r="HH13708"/>
      <c r="IW13708" s="36"/>
      <c r="JI13708"/>
      <c r="JJ13708"/>
      <c r="KX13708" s="23"/>
      <c r="KY13708" s="23"/>
    </row>
    <row r="13709" spans="36:311" x14ac:dyDescent="0.2">
      <c r="AJ13709" s="23"/>
      <c r="HH13709"/>
      <c r="IW13709" s="36"/>
      <c r="JI13709"/>
      <c r="JJ13709"/>
      <c r="KX13709" s="23"/>
      <c r="KY13709" s="23"/>
    </row>
    <row r="13710" spans="36:311" x14ac:dyDescent="0.2">
      <c r="AJ13710" s="23"/>
      <c r="HH13710"/>
      <c r="IW13710" s="36"/>
      <c r="JI13710"/>
      <c r="JJ13710"/>
      <c r="KX13710" s="23"/>
      <c r="KY13710" s="23"/>
    </row>
    <row r="13711" spans="36:311" x14ac:dyDescent="0.2">
      <c r="AJ13711" s="23"/>
      <c r="HH13711"/>
      <c r="IW13711" s="36"/>
      <c r="JI13711"/>
      <c r="JJ13711"/>
      <c r="KX13711" s="23"/>
      <c r="KY13711" s="23"/>
    </row>
    <row r="13712" spans="36:311" x14ac:dyDescent="0.2">
      <c r="AJ13712" s="23"/>
      <c r="HH13712"/>
      <c r="IW13712" s="36"/>
      <c r="JI13712"/>
      <c r="JJ13712"/>
      <c r="KX13712" s="23"/>
      <c r="KY13712" s="23"/>
    </row>
    <row r="13713" spans="36:311" x14ac:dyDescent="0.2">
      <c r="AJ13713" s="23"/>
      <c r="HH13713"/>
      <c r="IW13713" s="36"/>
      <c r="JI13713"/>
      <c r="JJ13713"/>
      <c r="KX13713" s="23"/>
      <c r="KY13713" s="23"/>
    </row>
    <row r="13714" spans="36:311" x14ac:dyDescent="0.2">
      <c r="AJ13714" s="23"/>
      <c r="HH13714"/>
      <c r="IW13714" s="36"/>
      <c r="JI13714"/>
      <c r="JJ13714"/>
      <c r="KX13714" s="23"/>
      <c r="KY13714" s="23"/>
    </row>
    <row r="13715" spans="36:311" x14ac:dyDescent="0.2">
      <c r="AJ13715" s="23"/>
      <c r="HH13715"/>
      <c r="IW13715" s="36"/>
      <c r="JI13715"/>
      <c r="JJ13715"/>
      <c r="KX13715" s="23"/>
      <c r="KY13715" s="23"/>
    </row>
    <row r="13716" spans="36:311" x14ac:dyDescent="0.2">
      <c r="AJ13716" s="23"/>
      <c r="HH13716"/>
      <c r="IW13716" s="36"/>
      <c r="JI13716"/>
      <c r="JJ13716"/>
      <c r="KX13716" s="23"/>
      <c r="KY13716" s="23"/>
    </row>
    <row r="13717" spans="36:311" x14ac:dyDescent="0.2">
      <c r="AJ13717" s="23"/>
      <c r="HH13717"/>
      <c r="IW13717" s="36"/>
      <c r="JI13717"/>
      <c r="JJ13717"/>
      <c r="KX13717" s="23"/>
      <c r="KY13717" s="23"/>
    </row>
    <row r="13718" spans="36:311" x14ac:dyDescent="0.2">
      <c r="AJ13718" s="23"/>
      <c r="HH13718"/>
      <c r="IW13718" s="36"/>
      <c r="JI13718"/>
      <c r="JJ13718"/>
      <c r="KX13718" s="23"/>
      <c r="KY13718" s="23"/>
    </row>
    <row r="13719" spans="36:311" x14ac:dyDescent="0.2">
      <c r="AJ13719" s="23"/>
      <c r="HH13719"/>
      <c r="IW13719" s="36"/>
      <c r="JI13719"/>
      <c r="JJ13719"/>
      <c r="KX13719" s="23"/>
      <c r="KY13719" s="23"/>
    </row>
    <row r="13720" spans="36:311" x14ac:dyDescent="0.2">
      <c r="AJ13720" s="23"/>
      <c r="HH13720"/>
      <c r="IW13720" s="36"/>
      <c r="JI13720"/>
      <c r="JJ13720"/>
      <c r="KX13720" s="23"/>
      <c r="KY13720" s="23"/>
    </row>
    <row r="13721" spans="36:311" x14ac:dyDescent="0.2">
      <c r="AJ13721" s="23"/>
      <c r="HH13721"/>
      <c r="IW13721" s="36"/>
      <c r="JI13721"/>
      <c r="JJ13721"/>
      <c r="KX13721" s="23"/>
      <c r="KY13721" s="23"/>
    </row>
    <row r="13722" spans="36:311" x14ac:dyDescent="0.2">
      <c r="AJ13722" s="23"/>
      <c r="HH13722"/>
      <c r="IW13722" s="36"/>
      <c r="JI13722"/>
      <c r="JJ13722"/>
      <c r="KX13722" s="23"/>
      <c r="KY13722" s="23"/>
    </row>
    <row r="13723" spans="36:311" x14ac:dyDescent="0.2">
      <c r="AJ13723" s="23"/>
      <c r="HH13723"/>
      <c r="IW13723" s="36"/>
      <c r="JI13723"/>
      <c r="JJ13723"/>
      <c r="KX13723" s="23"/>
      <c r="KY13723" s="23"/>
    </row>
    <row r="13724" spans="36:311" x14ac:dyDescent="0.2">
      <c r="AJ13724" s="23"/>
      <c r="HH13724"/>
      <c r="IW13724" s="36"/>
      <c r="JI13724"/>
      <c r="JJ13724"/>
      <c r="KX13724" s="23"/>
      <c r="KY13724" s="23"/>
    </row>
    <row r="13725" spans="36:311" x14ac:dyDescent="0.2">
      <c r="AJ13725" s="23"/>
      <c r="HH13725"/>
      <c r="IW13725" s="36"/>
      <c r="JI13725"/>
      <c r="JJ13725"/>
      <c r="KX13725" s="23"/>
      <c r="KY13725" s="23"/>
    </row>
    <row r="13726" spans="36:311" x14ac:dyDescent="0.2">
      <c r="AJ13726" s="23"/>
      <c r="HH13726"/>
      <c r="IW13726" s="36"/>
      <c r="JI13726"/>
      <c r="JJ13726"/>
      <c r="KX13726" s="23"/>
      <c r="KY13726" s="23"/>
    </row>
    <row r="13727" spans="36:311" x14ac:dyDescent="0.2">
      <c r="AJ13727" s="23"/>
      <c r="HH13727"/>
      <c r="IW13727" s="36"/>
      <c r="JI13727"/>
      <c r="JJ13727"/>
      <c r="KX13727" s="23"/>
      <c r="KY13727" s="23"/>
    </row>
    <row r="13728" spans="36:311" x14ac:dyDescent="0.2">
      <c r="AJ13728" s="23"/>
      <c r="HH13728"/>
      <c r="IW13728" s="36"/>
      <c r="JI13728"/>
      <c r="JJ13728"/>
      <c r="KX13728" s="23"/>
      <c r="KY13728" s="23"/>
    </row>
    <row r="13729" spans="36:311" x14ac:dyDescent="0.2">
      <c r="AJ13729" s="23"/>
      <c r="HH13729"/>
      <c r="IW13729" s="36"/>
      <c r="JI13729"/>
      <c r="JJ13729"/>
      <c r="KX13729" s="23"/>
      <c r="KY13729" s="23"/>
    </row>
    <row r="13730" spans="36:311" x14ac:dyDescent="0.2">
      <c r="AJ13730" s="23"/>
      <c r="HH13730"/>
      <c r="IW13730" s="36"/>
      <c r="JI13730"/>
      <c r="JJ13730"/>
      <c r="KX13730" s="23"/>
      <c r="KY13730" s="23"/>
    </row>
    <row r="13731" spans="36:311" x14ac:dyDescent="0.2">
      <c r="AJ13731" s="23"/>
      <c r="HH13731"/>
      <c r="IW13731" s="36"/>
      <c r="JI13731"/>
      <c r="JJ13731"/>
      <c r="KX13731" s="23"/>
      <c r="KY13731" s="23"/>
    </row>
    <row r="13732" spans="36:311" x14ac:dyDescent="0.2">
      <c r="AJ13732" s="23"/>
      <c r="HH13732"/>
      <c r="IW13732" s="36"/>
      <c r="JI13732"/>
      <c r="JJ13732"/>
      <c r="KX13732" s="23"/>
      <c r="KY13732" s="23"/>
    </row>
    <row r="13733" spans="36:311" x14ac:dyDescent="0.2">
      <c r="AJ13733" s="23"/>
      <c r="HH13733"/>
      <c r="IW13733" s="36"/>
      <c r="JI13733"/>
      <c r="JJ13733"/>
      <c r="KX13733" s="23"/>
      <c r="KY13733" s="23"/>
    </row>
    <row r="13734" spans="36:311" x14ac:dyDescent="0.2">
      <c r="AJ13734" s="23"/>
      <c r="HH13734"/>
      <c r="IW13734" s="36"/>
      <c r="JI13734"/>
      <c r="JJ13734"/>
      <c r="KX13734" s="23"/>
      <c r="KY13734" s="23"/>
    </row>
    <row r="13735" spans="36:311" x14ac:dyDescent="0.2">
      <c r="AJ13735" s="23"/>
      <c r="HH13735"/>
      <c r="IW13735" s="36"/>
      <c r="JI13735"/>
      <c r="JJ13735"/>
      <c r="KX13735" s="23"/>
      <c r="KY13735" s="23"/>
    </row>
    <row r="13736" spans="36:311" x14ac:dyDescent="0.2">
      <c r="AJ13736" s="23"/>
      <c r="HH13736"/>
      <c r="IW13736" s="36"/>
      <c r="JI13736"/>
      <c r="JJ13736"/>
      <c r="KX13736" s="23"/>
      <c r="KY13736" s="23"/>
    </row>
    <row r="13737" spans="36:311" x14ac:dyDescent="0.2">
      <c r="AJ13737" s="23"/>
      <c r="HH13737"/>
      <c r="IW13737" s="36"/>
      <c r="JI13737"/>
      <c r="JJ13737"/>
      <c r="KX13737" s="23"/>
      <c r="KY13737" s="23"/>
    </row>
    <row r="13738" spans="36:311" x14ac:dyDescent="0.2">
      <c r="AJ13738" s="23"/>
      <c r="HH13738"/>
      <c r="IW13738" s="36"/>
      <c r="JI13738"/>
      <c r="JJ13738"/>
      <c r="KX13738" s="23"/>
      <c r="KY13738" s="23"/>
    </row>
    <row r="13739" spans="36:311" x14ac:dyDescent="0.2">
      <c r="AJ13739" s="23"/>
      <c r="HH13739"/>
      <c r="IW13739" s="36"/>
      <c r="JI13739"/>
      <c r="JJ13739"/>
      <c r="KX13739" s="23"/>
      <c r="KY13739" s="23"/>
    </row>
    <row r="13740" spans="36:311" x14ac:dyDescent="0.2">
      <c r="AJ13740" s="23"/>
      <c r="HH13740"/>
      <c r="IW13740" s="36"/>
      <c r="JI13740"/>
      <c r="JJ13740"/>
      <c r="KX13740" s="23"/>
      <c r="KY13740" s="23"/>
    </row>
    <row r="13741" spans="36:311" x14ac:dyDescent="0.2">
      <c r="AJ13741" s="23"/>
      <c r="HH13741"/>
      <c r="IW13741" s="36"/>
      <c r="JI13741"/>
      <c r="JJ13741"/>
      <c r="KX13741" s="23"/>
      <c r="KY13741" s="23"/>
    </row>
    <row r="13742" spans="36:311" x14ac:dyDescent="0.2">
      <c r="AJ13742" s="23"/>
      <c r="HH13742"/>
      <c r="IW13742" s="36"/>
      <c r="JI13742"/>
      <c r="JJ13742"/>
      <c r="KX13742" s="23"/>
      <c r="KY13742" s="23"/>
    </row>
    <row r="13743" spans="36:311" x14ac:dyDescent="0.2">
      <c r="AJ13743" s="23"/>
      <c r="HH13743"/>
      <c r="IW13743" s="36"/>
      <c r="JI13743"/>
      <c r="JJ13743"/>
      <c r="KX13743" s="23"/>
      <c r="KY13743" s="23"/>
    </row>
    <row r="13744" spans="36:311" x14ac:dyDescent="0.2">
      <c r="AJ13744" s="23"/>
      <c r="HH13744"/>
      <c r="IW13744" s="36"/>
      <c r="JI13744"/>
      <c r="JJ13744"/>
      <c r="KX13744" s="23"/>
      <c r="KY13744" s="23"/>
    </row>
    <row r="13745" spans="36:311" x14ac:dyDescent="0.2">
      <c r="AJ13745" s="23"/>
      <c r="HH13745"/>
      <c r="IW13745" s="36"/>
      <c r="JI13745"/>
      <c r="JJ13745"/>
      <c r="KX13745" s="23"/>
      <c r="KY13745" s="23"/>
    </row>
    <row r="13746" spans="36:311" x14ac:dyDescent="0.2">
      <c r="AJ13746" s="23"/>
      <c r="HH13746"/>
      <c r="IW13746" s="36"/>
      <c r="JI13746"/>
      <c r="JJ13746"/>
      <c r="KX13746" s="23"/>
      <c r="KY13746" s="23"/>
    </row>
    <row r="13747" spans="36:311" x14ac:dyDescent="0.2">
      <c r="AJ13747" s="23"/>
      <c r="HH13747"/>
      <c r="IW13747" s="36"/>
      <c r="JI13747"/>
      <c r="JJ13747"/>
      <c r="KX13747" s="23"/>
      <c r="KY13747" s="23"/>
    </row>
    <row r="13748" spans="36:311" x14ac:dyDescent="0.2">
      <c r="AJ13748" s="23"/>
      <c r="HH13748"/>
      <c r="IW13748" s="36"/>
      <c r="JI13748"/>
      <c r="JJ13748"/>
      <c r="KX13748" s="23"/>
      <c r="KY13748" s="23"/>
    </row>
    <row r="13749" spans="36:311" x14ac:dyDescent="0.2">
      <c r="AJ13749" s="23"/>
      <c r="HH13749"/>
      <c r="IW13749" s="36"/>
      <c r="JI13749"/>
      <c r="JJ13749"/>
      <c r="KX13749" s="23"/>
      <c r="KY13749" s="23"/>
    </row>
    <row r="13750" spans="36:311" x14ac:dyDescent="0.2">
      <c r="AJ13750" s="23"/>
      <c r="HH13750"/>
      <c r="IW13750" s="36"/>
      <c r="JI13750"/>
      <c r="JJ13750"/>
      <c r="KX13750" s="23"/>
      <c r="KY13750" s="23"/>
    </row>
    <row r="13751" spans="36:311" x14ac:dyDescent="0.2">
      <c r="AJ13751" s="23"/>
      <c r="HH13751"/>
      <c r="IW13751" s="36"/>
      <c r="JI13751"/>
      <c r="JJ13751"/>
      <c r="KX13751" s="23"/>
      <c r="KY13751" s="23"/>
    </row>
    <row r="13752" spans="36:311" x14ac:dyDescent="0.2">
      <c r="AJ13752" s="23"/>
      <c r="HH13752"/>
      <c r="IW13752" s="36"/>
      <c r="JI13752"/>
      <c r="JJ13752"/>
      <c r="KX13752" s="23"/>
      <c r="KY13752" s="23"/>
    </row>
    <row r="13753" spans="36:311" x14ac:dyDescent="0.2">
      <c r="AJ13753" s="23"/>
      <c r="HH13753"/>
      <c r="IW13753" s="36"/>
      <c r="JI13753"/>
      <c r="JJ13753"/>
      <c r="KX13753" s="23"/>
      <c r="KY13753" s="23"/>
    </row>
    <row r="13754" spans="36:311" x14ac:dyDescent="0.2">
      <c r="AJ13754" s="23"/>
      <c r="HH13754"/>
      <c r="IW13754" s="36"/>
      <c r="JI13754"/>
      <c r="JJ13754"/>
      <c r="KX13754" s="23"/>
      <c r="KY13754" s="23"/>
    </row>
    <row r="13755" spans="36:311" x14ac:dyDescent="0.2">
      <c r="AJ13755" s="23"/>
      <c r="HH13755"/>
      <c r="IW13755" s="36"/>
      <c r="JI13755"/>
      <c r="JJ13755"/>
      <c r="KX13755" s="23"/>
      <c r="KY13755" s="23"/>
    </row>
    <row r="13756" spans="36:311" x14ac:dyDescent="0.2">
      <c r="AJ13756" s="23"/>
      <c r="HH13756"/>
      <c r="IW13756" s="36"/>
      <c r="JI13756"/>
      <c r="JJ13756"/>
      <c r="KX13756" s="23"/>
      <c r="KY13756" s="23"/>
    </row>
    <row r="13757" spans="36:311" x14ac:dyDescent="0.2">
      <c r="AJ13757" s="23"/>
      <c r="HH13757"/>
      <c r="IW13757" s="36"/>
      <c r="JI13757"/>
      <c r="JJ13757"/>
      <c r="KX13757" s="23"/>
      <c r="KY13757" s="23"/>
    </row>
    <row r="13758" spans="36:311" x14ac:dyDescent="0.2">
      <c r="AJ13758" s="23"/>
      <c r="HH13758"/>
      <c r="IW13758" s="36"/>
      <c r="JI13758"/>
      <c r="JJ13758"/>
      <c r="KX13758" s="23"/>
      <c r="KY13758" s="23"/>
    </row>
    <row r="13759" spans="36:311" x14ac:dyDescent="0.2">
      <c r="AJ13759" s="23"/>
      <c r="HH13759"/>
      <c r="IW13759" s="36"/>
      <c r="JI13759"/>
      <c r="JJ13759"/>
      <c r="KX13759" s="23"/>
      <c r="KY13759" s="23"/>
    </row>
    <row r="13760" spans="36:311" x14ac:dyDescent="0.2">
      <c r="AJ13760" s="23"/>
      <c r="HH13760"/>
      <c r="IW13760" s="36"/>
      <c r="JI13760"/>
      <c r="JJ13760"/>
      <c r="KX13760" s="23"/>
      <c r="KY13760" s="23"/>
    </row>
    <row r="13761" spans="36:311" x14ac:dyDescent="0.2">
      <c r="AJ13761" s="23"/>
      <c r="HH13761"/>
      <c r="IW13761" s="36"/>
      <c r="JI13761"/>
      <c r="JJ13761"/>
      <c r="KX13761" s="23"/>
      <c r="KY13761" s="23"/>
    </row>
    <row r="13762" spans="36:311" x14ac:dyDescent="0.2">
      <c r="AJ13762" s="23"/>
      <c r="HH13762"/>
      <c r="IW13762" s="36"/>
      <c r="JI13762"/>
      <c r="JJ13762"/>
      <c r="KX13762" s="23"/>
      <c r="KY13762" s="23"/>
    </row>
    <row r="13763" spans="36:311" x14ac:dyDescent="0.2">
      <c r="AJ13763" s="23"/>
      <c r="HH13763"/>
      <c r="IW13763" s="36"/>
      <c r="JI13763"/>
      <c r="JJ13763"/>
      <c r="KX13763" s="23"/>
      <c r="KY13763" s="23"/>
    </row>
    <row r="13764" spans="36:311" x14ac:dyDescent="0.2">
      <c r="AJ13764" s="23"/>
      <c r="HH13764"/>
      <c r="IW13764" s="36"/>
      <c r="JI13764"/>
      <c r="JJ13764"/>
      <c r="KX13764" s="23"/>
      <c r="KY13764" s="23"/>
    </row>
    <row r="13765" spans="36:311" x14ac:dyDescent="0.2">
      <c r="AJ13765" s="23"/>
      <c r="HH13765"/>
      <c r="IW13765" s="36"/>
      <c r="JI13765"/>
      <c r="JJ13765"/>
      <c r="KX13765" s="23"/>
      <c r="KY13765" s="23"/>
    </row>
    <row r="13766" spans="36:311" x14ac:dyDescent="0.2">
      <c r="AJ13766" s="23"/>
      <c r="HH13766"/>
      <c r="IW13766" s="36"/>
      <c r="JI13766"/>
      <c r="JJ13766"/>
      <c r="KX13766" s="23"/>
      <c r="KY13766" s="23"/>
    </row>
    <row r="13767" spans="36:311" x14ac:dyDescent="0.2">
      <c r="AJ13767" s="23"/>
      <c r="HH13767"/>
      <c r="IW13767" s="36"/>
      <c r="JI13767"/>
      <c r="JJ13767"/>
      <c r="KX13767" s="23"/>
      <c r="KY13767" s="23"/>
    </row>
    <row r="13768" spans="36:311" x14ac:dyDescent="0.2">
      <c r="AJ13768" s="23"/>
      <c r="HH13768"/>
      <c r="IW13768" s="36"/>
      <c r="JI13768"/>
      <c r="JJ13768"/>
      <c r="KX13768" s="23"/>
      <c r="KY13768" s="23"/>
    </row>
    <row r="13769" spans="36:311" x14ac:dyDescent="0.2">
      <c r="AJ13769" s="23"/>
      <c r="HH13769"/>
      <c r="IW13769" s="36"/>
      <c r="JI13769"/>
      <c r="JJ13769"/>
      <c r="KX13769" s="23"/>
      <c r="KY13769" s="23"/>
    </row>
    <row r="13770" spans="36:311" x14ac:dyDescent="0.2">
      <c r="AJ13770" s="23"/>
      <c r="HH13770"/>
      <c r="IW13770" s="36"/>
      <c r="JI13770"/>
      <c r="JJ13770"/>
      <c r="KX13770" s="23"/>
      <c r="KY13770" s="23"/>
    </row>
    <row r="13771" spans="36:311" x14ac:dyDescent="0.2">
      <c r="AJ13771" s="23"/>
      <c r="HH13771"/>
      <c r="IW13771" s="36"/>
      <c r="JI13771"/>
      <c r="JJ13771"/>
      <c r="KX13771" s="23"/>
      <c r="KY13771" s="23"/>
    </row>
    <row r="13772" spans="36:311" x14ac:dyDescent="0.2">
      <c r="AJ13772" s="23"/>
      <c r="HH13772"/>
      <c r="IW13772" s="36"/>
      <c r="JI13772"/>
      <c r="JJ13772"/>
      <c r="KX13772" s="23"/>
      <c r="KY13772" s="23"/>
    </row>
    <row r="13773" spans="36:311" x14ac:dyDescent="0.2">
      <c r="AJ13773" s="23"/>
      <c r="HH13773"/>
      <c r="IW13773" s="36"/>
      <c r="JI13773"/>
      <c r="JJ13773"/>
      <c r="KX13773" s="23"/>
      <c r="KY13773" s="23"/>
    </row>
    <row r="13774" spans="36:311" x14ac:dyDescent="0.2">
      <c r="AJ13774" s="23"/>
      <c r="HH13774"/>
      <c r="IW13774" s="36"/>
      <c r="JI13774"/>
      <c r="JJ13774"/>
      <c r="KX13774" s="23"/>
      <c r="KY13774" s="23"/>
    </row>
    <row r="13775" spans="36:311" x14ac:dyDescent="0.2">
      <c r="AJ13775" s="23"/>
      <c r="HH13775"/>
      <c r="IW13775" s="36"/>
      <c r="JI13775"/>
      <c r="JJ13775"/>
      <c r="KX13775" s="23"/>
      <c r="KY13775" s="23"/>
    </row>
    <row r="13776" spans="36:311" x14ac:dyDescent="0.2">
      <c r="AJ13776" s="23"/>
      <c r="HH13776"/>
      <c r="IW13776" s="36"/>
      <c r="JI13776"/>
      <c r="JJ13776"/>
      <c r="KX13776" s="23"/>
      <c r="KY13776" s="23"/>
    </row>
    <row r="13777" spans="36:311" x14ac:dyDescent="0.2">
      <c r="AJ13777" s="23"/>
      <c r="HH13777"/>
      <c r="IW13777" s="36"/>
      <c r="JI13777"/>
      <c r="JJ13777"/>
      <c r="KX13777" s="23"/>
      <c r="KY13777" s="23"/>
    </row>
    <row r="13778" spans="36:311" x14ac:dyDescent="0.2">
      <c r="AJ13778" s="23"/>
      <c r="HH13778"/>
      <c r="IW13778" s="36"/>
      <c r="JI13778"/>
      <c r="JJ13778"/>
      <c r="KX13778" s="23"/>
      <c r="KY13778" s="23"/>
    </row>
    <row r="13779" spans="36:311" x14ac:dyDescent="0.2">
      <c r="AJ13779" s="23"/>
      <c r="HH13779"/>
      <c r="IW13779" s="36"/>
      <c r="JI13779"/>
      <c r="JJ13779"/>
      <c r="KX13779" s="23"/>
      <c r="KY13779" s="23"/>
    </row>
    <row r="13780" spans="36:311" x14ac:dyDescent="0.2">
      <c r="AJ13780" s="23"/>
      <c r="HH13780"/>
      <c r="IW13780" s="36"/>
      <c r="JI13780"/>
      <c r="JJ13780"/>
      <c r="KX13780" s="23"/>
      <c r="KY13780" s="23"/>
    </row>
    <row r="13781" spans="36:311" x14ac:dyDescent="0.2">
      <c r="AJ13781" s="23"/>
      <c r="HH13781"/>
      <c r="IW13781" s="36"/>
      <c r="JI13781"/>
      <c r="JJ13781"/>
      <c r="KX13781" s="23"/>
      <c r="KY13781" s="23"/>
    </row>
    <row r="13782" spans="36:311" x14ac:dyDescent="0.2">
      <c r="AJ13782" s="23"/>
      <c r="HH13782"/>
      <c r="IW13782" s="36"/>
      <c r="JI13782"/>
      <c r="JJ13782"/>
      <c r="KX13782" s="23"/>
      <c r="KY13782" s="23"/>
    </row>
    <row r="13783" spans="36:311" x14ac:dyDescent="0.2">
      <c r="AJ13783" s="23"/>
      <c r="HH13783"/>
      <c r="IW13783" s="36"/>
      <c r="JI13783"/>
      <c r="JJ13783"/>
      <c r="KX13783" s="23"/>
      <c r="KY13783" s="23"/>
    </row>
    <row r="13784" spans="36:311" x14ac:dyDescent="0.2">
      <c r="AJ13784" s="23"/>
      <c r="HH13784"/>
      <c r="IW13784" s="36"/>
      <c r="JI13784"/>
      <c r="JJ13784"/>
      <c r="KX13784" s="23"/>
      <c r="KY13784" s="23"/>
    </row>
    <row r="13785" spans="36:311" x14ac:dyDescent="0.2">
      <c r="AJ13785" s="23"/>
      <c r="HH13785"/>
      <c r="IW13785" s="36"/>
      <c r="JI13785"/>
      <c r="JJ13785"/>
      <c r="KX13785" s="23"/>
      <c r="KY13785" s="23"/>
    </row>
    <row r="13786" spans="36:311" x14ac:dyDescent="0.2">
      <c r="AJ13786" s="23"/>
      <c r="HH13786"/>
      <c r="IW13786" s="36"/>
      <c r="JI13786"/>
      <c r="JJ13786"/>
      <c r="KX13786" s="23"/>
      <c r="KY13786" s="23"/>
    </row>
    <row r="13787" spans="36:311" x14ac:dyDescent="0.2">
      <c r="AJ13787" s="23"/>
      <c r="HH13787"/>
      <c r="IW13787" s="36"/>
      <c r="JI13787"/>
      <c r="JJ13787"/>
      <c r="KX13787" s="23"/>
      <c r="KY13787" s="23"/>
    </row>
    <row r="13788" spans="36:311" x14ac:dyDescent="0.2">
      <c r="AJ13788" s="23"/>
      <c r="HH13788"/>
      <c r="IW13788" s="36"/>
      <c r="JI13788"/>
      <c r="JJ13788"/>
      <c r="KX13788" s="23"/>
      <c r="KY13788" s="23"/>
    </row>
    <row r="13789" spans="36:311" x14ac:dyDescent="0.2">
      <c r="AJ13789" s="23"/>
      <c r="HH13789"/>
      <c r="IW13789" s="36"/>
      <c r="JI13789"/>
      <c r="JJ13789"/>
      <c r="KX13789" s="23"/>
      <c r="KY13789" s="23"/>
    </row>
    <row r="13790" spans="36:311" x14ac:dyDescent="0.2">
      <c r="AJ13790" s="23"/>
      <c r="HH13790"/>
      <c r="IW13790" s="36"/>
      <c r="JI13790"/>
      <c r="JJ13790"/>
      <c r="KX13790" s="23"/>
      <c r="KY13790" s="23"/>
    </row>
    <row r="13791" spans="36:311" x14ac:dyDescent="0.2">
      <c r="AJ13791" s="23"/>
      <c r="HH13791"/>
      <c r="IW13791" s="36"/>
      <c r="JI13791"/>
      <c r="JJ13791"/>
      <c r="KX13791" s="23"/>
      <c r="KY13791" s="23"/>
    </row>
    <row r="13792" spans="36:311" x14ac:dyDescent="0.2">
      <c r="AJ13792" s="23"/>
      <c r="HH13792"/>
      <c r="IW13792" s="36"/>
      <c r="JI13792"/>
      <c r="JJ13792"/>
      <c r="KX13792" s="23"/>
      <c r="KY13792" s="23"/>
    </row>
    <row r="13793" spans="36:311" x14ac:dyDescent="0.2">
      <c r="AJ13793" s="23"/>
      <c r="HH13793"/>
      <c r="IW13793" s="36"/>
      <c r="JI13793"/>
      <c r="JJ13793"/>
      <c r="KX13793" s="23"/>
      <c r="KY13793" s="23"/>
    </row>
    <row r="13794" spans="36:311" x14ac:dyDescent="0.2">
      <c r="AJ13794" s="23"/>
      <c r="HH13794"/>
      <c r="IW13794" s="36"/>
      <c r="JI13794"/>
      <c r="JJ13794"/>
      <c r="KX13794" s="23"/>
      <c r="KY13794" s="23"/>
    </row>
    <row r="13795" spans="36:311" x14ac:dyDescent="0.2">
      <c r="AJ13795" s="23"/>
      <c r="HH13795"/>
      <c r="IW13795" s="36"/>
      <c r="JI13795"/>
      <c r="JJ13795"/>
      <c r="KX13795" s="23"/>
      <c r="KY13795" s="23"/>
    </row>
    <row r="13796" spans="36:311" x14ac:dyDescent="0.2">
      <c r="AJ13796" s="23"/>
      <c r="HH13796"/>
      <c r="IW13796" s="36"/>
      <c r="JI13796"/>
      <c r="JJ13796"/>
      <c r="KX13796" s="23"/>
      <c r="KY13796" s="23"/>
    </row>
    <row r="13797" spans="36:311" x14ac:dyDescent="0.2">
      <c r="AJ13797" s="23"/>
      <c r="HH13797"/>
      <c r="IW13797" s="36"/>
      <c r="JI13797"/>
      <c r="JJ13797"/>
      <c r="KX13797" s="23"/>
      <c r="KY13797" s="23"/>
    </row>
    <row r="13798" spans="36:311" x14ac:dyDescent="0.2">
      <c r="AJ13798" s="23"/>
      <c r="HH13798"/>
      <c r="IW13798" s="36"/>
      <c r="JI13798"/>
      <c r="JJ13798"/>
      <c r="KX13798" s="23"/>
      <c r="KY13798" s="23"/>
    </row>
    <row r="13799" spans="36:311" x14ac:dyDescent="0.2">
      <c r="AJ13799" s="23"/>
      <c r="HH13799"/>
      <c r="IW13799" s="36"/>
      <c r="JI13799"/>
      <c r="JJ13799"/>
      <c r="KX13799" s="23"/>
      <c r="KY13799" s="23"/>
    </row>
    <row r="13800" spans="36:311" x14ac:dyDescent="0.2">
      <c r="AJ13800" s="23"/>
      <c r="HH13800"/>
      <c r="IW13800" s="36"/>
      <c r="JI13800"/>
      <c r="JJ13800"/>
      <c r="KX13800" s="23"/>
      <c r="KY13800" s="23"/>
    </row>
    <row r="13801" spans="36:311" x14ac:dyDescent="0.2">
      <c r="AJ13801" s="23"/>
      <c r="HH13801"/>
      <c r="IW13801" s="36"/>
      <c r="JI13801"/>
      <c r="JJ13801"/>
      <c r="KX13801" s="23"/>
      <c r="KY13801" s="23"/>
    </row>
    <row r="13802" spans="36:311" x14ac:dyDescent="0.2">
      <c r="AJ13802" s="23"/>
      <c r="HH13802"/>
      <c r="IW13802" s="36"/>
      <c r="JI13802"/>
      <c r="JJ13802"/>
      <c r="KX13802" s="23"/>
      <c r="KY13802" s="23"/>
    </row>
    <row r="13803" spans="36:311" x14ac:dyDescent="0.2">
      <c r="AJ13803" s="23"/>
      <c r="HH13803"/>
      <c r="IW13803" s="36"/>
      <c r="JI13803"/>
      <c r="JJ13803"/>
      <c r="KX13803" s="23"/>
      <c r="KY13803" s="23"/>
    </row>
    <row r="13804" spans="36:311" x14ac:dyDescent="0.2">
      <c r="AJ13804" s="23"/>
      <c r="HH13804"/>
      <c r="IW13804" s="36"/>
      <c r="JI13804"/>
      <c r="JJ13804"/>
      <c r="KX13804" s="23"/>
      <c r="KY13804" s="23"/>
    </row>
    <row r="13805" spans="36:311" x14ac:dyDescent="0.2">
      <c r="AJ13805" s="23"/>
      <c r="HH13805"/>
      <c r="IW13805" s="36"/>
      <c r="JI13805"/>
      <c r="JJ13805"/>
      <c r="KX13805" s="23"/>
      <c r="KY13805" s="23"/>
    </row>
    <row r="13806" spans="36:311" x14ac:dyDescent="0.2">
      <c r="AJ13806" s="23"/>
      <c r="HH13806"/>
      <c r="IW13806" s="36"/>
      <c r="JI13806"/>
      <c r="JJ13806"/>
      <c r="KX13806" s="23"/>
      <c r="KY13806" s="23"/>
    </row>
    <row r="13807" spans="36:311" x14ac:dyDescent="0.2">
      <c r="AJ13807" s="23"/>
      <c r="HH13807"/>
      <c r="IW13807" s="36"/>
      <c r="JI13807"/>
      <c r="JJ13807"/>
      <c r="KX13807" s="23"/>
      <c r="KY13807" s="23"/>
    </row>
    <row r="13808" spans="36:311" x14ac:dyDescent="0.2">
      <c r="AJ13808" s="23"/>
      <c r="HH13808"/>
      <c r="IW13808" s="36"/>
      <c r="JI13808"/>
      <c r="JJ13808"/>
      <c r="KX13808" s="23"/>
      <c r="KY13808" s="23"/>
    </row>
    <row r="13809" spans="36:311" x14ac:dyDescent="0.2">
      <c r="AJ13809" s="23"/>
      <c r="HH13809"/>
      <c r="IW13809" s="36"/>
      <c r="JI13809"/>
      <c r="JJ13809"/>
      <c r="KX13809" s="23"/>
      <c r="KY13809" s="23"/>
    </row>
    <row r="13810" spans="36:311" x14ac:dyDescent="0.2">
      <c r="AJ13810" s="23"/>
      <c r="HH13810"/>
      <c r="IW13810" s="36"/>
      <c r="JI13810"/>
      <c r="JJ13810"/>
      <c r="KX13810" s="23"/>
      <c r="KY13810" s="23"/>
    </row>
    <row r="13811" spans="36:311" x14ac:dyDescent="0.2">
      <c r="AJ13811" s="23"/>
      <c r="HH13811"/>
      <c r="IW13811" s="36"/>
      <c r="JI13811"/>
      <c r="JJ13811"/>
      <c r="KX13811" s="23"/>
      <c r="KY13811" s="23"/>
    </row>
    <row r="13812" spans="36:311" x14ac:dyDescent="0.2">
      <c r="AJ13812" s="23"/>
      <c r="HH13812"/>
      <c r="IW13812" s="36"/>
      <c r="JI13812"/>
      <c r="JJ13812"/>
      <c r="KX13812" s="23"/>
      <c r="KY13812" s="23"/>
    </row>
    <row r="13813" spans="36:311" x14ac:dyDescent="0.2">
      <c r="AJ13813" s="23"/>
      <c r="HH13813"/>
      <c r="IW13813" s="36"/>
      <c r="JI13813"/>
      <c r="JJ13813"/>
      <c r="KX13813" s="23"/>
      <c r="KY13813" s="23"/>
    </row>
    <row r="13814" spans="36:311" x14ac:dyDescent="0.2">
      <c r="AJ13814" s="23"/>
      <c r="HH13814"/>
      <c r="IW13814" s="36"/>
      <c r="JI13814"/>
      <c r="JJ13814"/>
      <c r="KX13814" s="23"/>
      <c r="KY13814" s="23"/>
    </row>
    <row r="13815" spans="36:311" x14ac:dyDescent="0.2">
      <c r="AJ13815" s="23"/>
      <c r="HH13815"/>
      <c r="IW13815" s="36"/>
      <c r="JI13815"/>
      <c r="JJ13815"/>
      <c r="KX13815" s="23"/>
      <c r="KY13815" s="23"/>
    </row>
    <row r="13816" spans="36:311" x14ac:dyDescent="0.2">
      <c r="AJ13816" s="23"/>
      <c r="HH13816"/>
      <c r="IW13816" s="36"/>
      <c r="JI13816"/>
      <c r="JJ13816"/>
      <c r="KX13816" s="23"/>
      <c r="KY13816" s="23"/>
    </row>
    <row r="13817" spans="36:311" x14ac:dyDescent="0.2">
      <c r="AJ13817" s="23"/>
      <c r="HH13817"/>
      <c r="IW13817" s="36"/>
      <c r="JI13817"/>
      <c r="JJ13817"/>
      <c r="KX13817" s="23"/>
      <c r="KY13817" s="23"/>
    </row>
    <row r="13818" spans="36:311" x14ac:dyDescent="0.2">
      <c r="AJ13818" s="23"/>
      <c r="HH13818"/>
      <c r="IW13818" s="36"/>
      <c r="JI13818"/>
      <c r="JJ13818"/>
      <c r="KX13818" s="23"/>
      <c r="KY13818" s="23"/>
    </row>
    <row r="13819" spans="36:311" x14ac:dyDescent="0.2">
      <c r="AJ13819" s="23"/>
      <c r="HH13819"/>
      <c r="IW13819" s="36"/>
      <c r="JI13819"/>
      <c r="JJ13819"/>
      <c r="KX13819" s="23"/>
      <c r="KY13819" s="23"/>
    </row>
    <row r="13820" spans="36:311" x14ac:dyDescent="0.2">
      <c r="AJ13820" s="23"/>
      <c r="HH13820"/>
      <c r="IW13820" s="36"/>
      <c r="JI13820"/>
      <c r="JJ13820"/>
      <c r="KX13820" s="23"/>
      <c r="KY13820" s="23"/>
    </row>
    <row r="13821" spans="36:311" x14ac:dyDescent="0.2">
      <c r="AJ13821" s="23"/>
      <c r="HH13821"/>
      <c r="IW13821" s="36"/>
      <c r="JI13821"/>
      <c r="JJ13821"/>
      <c r="KX13821" s="23"/>
      <c r="KY13821" s="23"/>
    </row>
    <row r="13822" spans="36:311" x14ac:dyDescent="0.2">
      <c r="AJ13822" s="23"/>
      <c r="HH13822"/>
      <c r="IW13822" s="36"/>
      <c r="JI13822"/>
      <c r="JJ13822"/>
      <c r="KX13822" s="23"/>
      <c r="KY13822" s="23"/>
    </row>
    <row r="13823" spans="36:311" x14ac:dyDescent="0.2">
      <c r="AJ13823" s="23"/>
      <c r="HH13823"/>
      <c r="IW13823" s="36"/>
      <c r="JI13823"/>
      <c r="JJ13823"/>
      <c r="KX13823" s="23"/>
      <c r="KY13823" s="23"/>
    </row>
    <row r="13824" spans="36:311" x14ac:dyDescent="0.2">
      <c r="AJ13824" s="23"/>
      <c r="HH13824"/>
      <c r="IW13824" s="36"/>
      <c r="JI13824"/>
      <c r="JJ13824"/>
      <c r="KX13824" s="23"/>
      <c r="KY13824" s="23"/>
    </row>
    <row r="13825" spans="36:311" x14ac:dyDescent="0.2">
      <c r="AJ13825" s="23"/>
      <c r="HH13825"/>
      <c r="IW13825" s="36"/>
      <c r="JI13825"/>
      <c r="JJ13825"/>
      <c r="KX13825" s="23"/>
      <c r="KY13825" s="23"/>
    </row>
    <row r="13826" spans="36:311" x14ac:dyDescent="0.2">
      <c r="AJ13826" s="23"/>
      <c r="HH13826"/>
      <c r="IW13826" s="36"/>
      <c r="JI13826"/>
      <c r="JJ13826"/>
      <c r="KX13826" s="23"/>
      <c r="KY13826" s="23"/>
    </row>
    <row r="13827" spans="36:311" x14ac:dyDescent="0.2">
      <c r="AJ13827" s="23"/>
      <c r="HH13827"/>
      <c r="IW13827" s="36"/>
      <c r="JI13827"/>
      <c r="JJ13827"/>
      <c r="KX13827" s="23"/>
      <c r="KY13827" s="23"/>
    </row>
    <row r="13828" spans="36:311" x14ac:dyDescent="0.2">
      <c r="AJ13828" s="23"/>
      <c r="HH13828"/>
      <c r="IW13828" s="36"/>
      <c r="JI13828"/>
      <c r="JJ13828"/>
      <c r="KX13828" s="23"/>
      <c r="KY13828" s="23"/>
    </row>
    <row r="13829" spans="36:311" x14ac:dyDescent="0.2">
      <c r="AJ13829" s="23"/>
      <c r="HH13829"/>
      <c r="IW13829" s="36"/>
      <c r="JI13829"/>
      <c r="JJ13829"/>
      <c r="KX13829" s="23"/>
      <c r="KY13829" s="23"/>
    </row>
    <row r="13830" spans="36:311" x14ac:dyDescent="0.2">
      <c r="AJ13830" s="23"/>
      <c r="HH13830"/>
      <c r="IW13830" s="36"/>
      <c r="JI13830"/>
      <c r="JJ13830"/>
      <c r="KX13830" s="23"/>
      <c r="KY13830" s="23"/>
    </row>
    <row r="13831" spans="36:311" x14ac:dyDescent="0.2">
      <c r="AJ13831" s="23"/>
      <c r="HH13831"/>
      <c r="IW13831" s="36"/>
      <c r="JI13831"/>
      <c r="JJ13831"/>
      <c r="KX13831" s="23"/>
      <c r="KY13831" s="23"/>
    </row>
    <row r="13832" spans="36:311" x14ac:dyDescent="0.2">
      <c r="AJ13832" s="23"/>
      <c r="HH13832"/>
      <c r="IW13832" s="36"/>
      <c r="JI13832"/>
      <c r="JJ13832"/>
      <c r="KX13832" s="23"/>
      <c r="KY13832" s="23"/>
    </row>
    <row r="13833" spans="36:311" x14ac:dyDescent="0.2">
      <c r="AJ13833" s="23"/>
      <c r="HH13833"/>
      <c r="IW13833" s="36"/>
      <c r="JI13833"/>
      <c r="JJ13833"/>
      <c r="KX13833" s="23"/>
      <c r="KY13833" s="23"/>
    </row>
    <row r="13834" spans="36:311" x14ac:dyDescent="0.2">
      <c r="AJ13834" s="23"/>
      <c r="HH13834"/>
      <c r="IW13834" s="36"/>
      <c r="JI13834"/>
      <c r="JJ13834"/>
      <c r="KX13834" s="23"/>
      <c r="KY13834" s="23"/>
    </row>
    <row r="13835" spans="36:311" x14ac:dyDescent="0.2">
      <c r="AJ13835" s="23"/>
      <c r="HH13835"/>
      <c r="IW13835" s="36"/>
      <c r="JI13835"/>
      <c r="JJ13835"/>
      <c r="KX13835" s="23"/>
      <c r="KY13835" s="23"/>
    </row>
    <row r="13836" spans="36:311" x14ac:dyDescent="0.2">
      <c r="AJ13836" s="23"/>
      <c r="HH13836"/>
      <c r="IW13836" s="36"/>
      <c r="JI13836"/>
      <c r="JJ13836"/>
      <c r="KX13836" s="23"/>
      <c r="KY13836" s="23"/>
    </row>
    <row r="13837" spans="36:311" x14ac:dyDescent="0.2">
      <c r="AJ13837" s="23"/>
      <c r="HH13837"/>
      <c r="IW13837" s="36"/>
      <c r="JI13837"/>
      <c r="JJ13837"/>
      <c r="KX13837" s="23"/>
      <c r="KY13837" s="23"/>
    </row>
    <row r="13838" spans="36:311" x14ac:dyDescent="0.2">
      <c r="AJ13838" s="23"/>
      <c r="HH13838"/>
      <c r="IW13838" s="36"/>
      <c r="JI13838"/>
      <c r="JJ13838"/>
      <c r="KX13838" s="23"/>
      <c r="KY13838" s="23"/>
    </row>
    <row r="13839" spans="36:311" x14ac:dyDescent="0.2">
      <c r="AJ13839" s="23"/>
      <c r="HH13839"/>
      <c r="IW13839" s="36"/>
      <c r="JI13839"/>
      <c r="JJ13839"/>
      <c r="KX13839" s="23"/>
      <c r="KY13839" s="23"/>
    </row>
    <row r="13840" spans="36:311" x14ac:dyDescent="0.2">
      <c r="AJ13840" s="23"/>
      <c r="HH13840"/>
      <c r="IW13840" s="36"/>
      <c r="JI13840"/>
      <c r="JJ13840"/>
      <c r="KX13840" s="23"/>
      <c r="KY13840" s="23"/>
    </row>
    <row r="13841" spans="36:311" x14ac:dyDescent="0.2">
      <c r="AJ13841" s="23"/>
      <c r="HH13841"/>
      <c r="IW13841" s="36"/>
      <c r="JI13841"/>
      <c r="JJ13841"/>
      <c r="KX13841" s="23"/>
      <c r="KY13841" s="23"/>
    </row>
    <row r="13842" spans="36:311" x14ac:dyDescent="0.2">
      <c r="AJ13842" s="23"/>
      <c r="HH13842"/>
      <c r="IW13842" s="36"/>
      <c r="JI13842"/>
      <c r="JJ13842"/>
      <c r="KX13842" s="23"/>
      <c r="KY13842" s="23"/>
    </row>
    <row r="13843" spans="36:311" x14ac:dyDescent="0.2">
      <c r="AJ13843" s="23"/>
      <c r="HH13843"/>
      <c r="IW13843" s="36"/>
      <c r="JI13843"/>
      <c r="JJ13843"/>
      <c r="KX13843" s="23"/>
      <c r="KY13843" s="23"/>
    </row>
    <row r="13844" spans="36:311" x14ac:dyDescent="0.2">
      <c r="AJ13844" s="23"/>
      <c r="HH13844"/>
      <c r="IW13844" s="36"/>
      <c r="JI13844"/>
      <c r="JJ13844"/>
      <c r="KX13844" s="23"/>
      <c r="KY13844" s="23"/>
    </row>
    <row r="13845" spans="36:311" x14ac:dyDescent="0.2">
      <c r="AJ13845" s="23"/>
      <c r="HH13845"/>
      <c r="IW13845" s="36"/>
      <c r="JI13845"/>
      <c r="JJ13845"/>
      <c r="KX13845" s="23"/>
      <c r="KY13845" s="23"/>
    </row>
    <row r="13846" spans="36:311" x14ac:dyDescent="0.2">
      <c r="AJ13846" s="23"/>
      <c r="HH13846"/>
      <c r="IW13846" s="36"/>
      <c r="JI13846"/>
      <c r="JJ13846"/>
      <c r="KX13846" s="23"/>
      <c r="KY13846" s="23"/>
    </row>
    <row r="13847" spans="36:311" x14ac:dyDescent="0.2">
      <c r="AJ13847" s="23"/>
      <c r="HH13847"/>
      <c r="IW13847" s="36"/>
      <c r="JI13847"/>
      <c r="JJ13847"/>
      <c r="KX13847" s="23"/>
      <c r="KY13847" s="23"/>
    </row>
    <row r="13848" spans="36:311" x14ac:dyDescent="0.2">
      <c r="AJ13848" s="23"/>
      <c r="HH13848"/>
      <c r="IW13848" s="36"/>
      <c r="JI13848"/>
      <c r="JJ13848"/>
      <c r="KX13848" s="23"/>
      <c r="KY13848" s="23"/>
    </row>
    <row r="13849" spans="36:311" x14ac:dyDescent="0.2">
      <c r="AJ13849" s="23"/>
      <c r="HH13849"/>
      <c r="IW13849" s="36"/>
      <c r="JI13849"/>
      <c r="JJ13849"/>
      <c r="KX13849" s="23"/>
      <c r="KY13849" s="23"/>
    </row>
    <row r="13850" spans="36:311" x14ac:dyDescent="0.2">
      <c r="AJ13850" s="23"/>
      <c r="HH13850"/>
      <c r="IW13850" s="36"/>
      <c r="JI13850"/>
      <c r="JJ13850"/>
      <c r="KX13850" s="23"/>
      <c r="KY13850" s="23"/>
    </row>
    <row r="13851" spans="36:311" x14ac:dyDescent="0.2">
      <c r="AJ13851" s="23"/>
      <c r="HH13851"/>
      <c r="IW13851" s="36"/>
      <c r="JI13851"/>
      <c r="JJ13851"/>
      <c r="KX13851" s="23"/>
      <c r="KY13851" s="23"/>
    </row>
    <row r="13852" spans="36:311" x14ac:dyDescent="0.2">
      <c r="AJ13852" s="23"/>
      <c r="HH13852"/>
      <c r="IW13852" s="36"/>
      <c r="JI13852"/>
      <c r="JJ13852"/>
      <c r="KX13852" s="23"/>
      <c r="KY13852" s="23"/>
    </row>
    <row r="13853" spans="36:311" x14ac:dyDescent="0.2">
      <c r="AJ13853" s="23"/>
      <c r="HH13853"/>
      <c r="IW13853" s="36"/>
      <c r="JI13853"/>
      <c r="JJ13853"/>
      <c r="KX13853" s="23"/>
      <c r="KY13853" s="23"/>
    </row>
    <row r="13854" spans="36:311" x14ac:dyDescent="0.2">
      <c r="AJ13854" s="23"/>
      <c r="HH13854"/>
      <c r="IW13854" s="36"/>
      <c r="JI13854"/>
      <c r="JJ13854"/>
      <c r="KX13854" s="23"/>
      <c r="KY13854" s="23"/>
    </row>
    <row r="13855" spans="36:311" x14ac:dyDescent="0.2">
      <c r="AJ13855" s="23"/>
      <c r="HH13855"/>
      <c r="IW13855" s="36"/>
      <c r="JI13855"/>
      <c r="JJ13855"/>
      <c r="KX13855" s="23"/>
      <c r="KY13855" s="23"/>
    </row>
    <row r="13856" spans="36:311" x14ac:dyDescent="0.2">
      <c r="AJ13856" s="23"/>
      <c r="HH13856"/>
      <c r="IW13856" s="36"/>
      <c r="JI13856"/>
      <c r="JJ13856"/>
      <c r="KX13856" s="23"/>
      <c r="KY13856" s="23"/>
    </row>
    <row r="13857" spans="36:311" x14ac:dyDescent="0.2">
      <c r="AJ13857" s="23"/>
      <c r="HH13857"/>
      <c r="IW13857" s="36"/>
      <c r="JI13857"/>
      <c r="JJ13857"/>
      <c r="KX13857" s="23"/>
      <c r="KY13857" s="23"/>
    </row>
    <row r="13858" spans="36:311" x14ac:dyDescent="0.2">
      <c r="AJ13858" s="23"/>
      <c r="HH13858"/>
      <c r="IW13858" s="36"/>
      <c r="JI13858"/>
      <c r="JJ13858"/>
      <c r="KX13858" s="23"/>
      <c r="KY13858" s="23"/>
    </row>
    <row r="13859" spans="36:311" x14ac:dyDescent="0.2">
      <c r="AJ13859" s="23"/>
      <c r="HH13859"/>
      <c r="IW13859" s="36"/>
      <c r="JI13859"/>
      <c r="JJ13859"/>
      <c r="KX13859" s="23"/>
      <c r="KY13859" s="23"/>
    </row>
    <row r="13860" spans="36:311" x14ac:dyDescent="0.2">
      <c r="AJ13860" s="23"/>
      <c r="HH13860"/>
      <c r="IW13860" s="36"/>
      <c r="JI13860"/>
      <c r="JJ13860"/>
      <c r="KX13860" s="23"/>
      <c r="KY13860" s="23"/>
    </row>
    <row r="13861" spans="36:311" x14ac:dyDescent="0.2">
      <c r="AJ13861" s="23"/>
      <c r="HH13861"/>
      <c r="IW13861" s="36"/>
      <c r="JI13861"/>
      <c r="JJ13861"/>
      <c r="KX13861" s="23"/>
      <c r="KY13861" s="23"/>
    </row>
    <row r="13862" spans="36:311" x14ac:dyDescent="0.2">
      <c r="AJ13862" s="23"/>
      <c r="HH13862"/>
      <c r="IW13862" s="36"/>
      <c r="JI13862"/>
      <c r="JJ13862"/>
      <c r="KX13862" s="23"/>
      <c r="KY13862" s="23"/>
    </row>
    <row r="13863" spans="36:311" x14ac:dyDescent="0.2">
      <c r="AJ13863" s="23"/>
      <c r="HH13863"/>
      <c r="IW13863" s="36"/>
      <c r="JI13863"/>
      <c r="JJ13863"/>
      <c r="KX13863" s="23"/>
      <c r="KY13863" s="23"/>
    </row>
    <row r="13864" spans="36:311" x14ac:dyDescent="0.2">
      <c r="AJ13864" s="23"/>
      <c r="HH13864"/>
      <c r="IW13864" s="36"/>
      <c r="JI13864"/>
      <c r="JJ13864"/>
      <c r="KX13864" s="23"/>
      <c r="KY13864" s="23"/>
    </row>
    <row r="13865" spans="36:311" x14ac:dyDescent="0.2">
      <c r="AJ13865" s="23"/>
      <c r="HH13865"/>
      <c r="IW13865" s="36"/>
      <c r="JI13865"/>
      <c r="JJ13865"/>
      <c r="KX13865" s="23"/>
      <c r="KY13865" s="23"/>
    </row>
    <row r="13866" spans="36:311" x14ac:dyDescent="0.2">
      <c r="AJ13866" s="23"/>
      <c r="HH13866"/>
      <c r="IW13866" s="36"/>
      <c r="JI13866"/>
      <c r="JJ13866"/>
      <c r="KX13866" s="23"/>
      <c r="KY13866" s="23"/>
    </row>
    <row r="13867" spans="36:311" x14ac:dyDescent="0.2">
      <c r="AJ13867" s="23"/>
      <c r="HH13867"/>
      <c r="IW13867" s="36"/>
      <c r="JI13867"/>
      <c r="JJ13867"/>
      <c r="KX13867" s="23"/>
      <c r="KY13867" s="23"/>
    </row>
    <row r="13868" spans="36:311" x14ac:dyDescent="0.2">
      <c r="AJ13868" s="23"/>
      <c r="HH13868"/>
      <c r="IW13868" s="36"/>
      <c r="JI13868"/>
      <c r="JJ13868"/>
      <c r="KX13868" s="23"/>
      <c r="KY13868" s="23"/>
    </row>
    <row r="13869" spans="36:311" x14ac:dyDescent="0.2">
      <c r="AJ13869" s="23"/>
      <c r="HH13869"/>
      <c r="IW13869" s="36"/>
      <c r="JI13869"/>
      <c r="JJ13869"/>
      <c r="KX13869" s="23"/>
      <c r="KY13869" s="23"/>
    </row>
    <row r="13870" spans="36:311" x14ac:dyDescent="0.2">
      <c r="AJ13870" s="23"/>
      <c r="HH13870"/>
      <c r="IW13870" s="36"/>
      <c r="JI13870"/>
      <c r="JJ13870"/>
      <c r="KX13870" s="23"/>
      <c r="KY13870" s="23"/>
    </row>
    <row r="13871" spans="36:311" x14ac:dyDescent="0.2">
      <c r="AJ13871" s="23"/>
      <c r="HH13871"/>
      <c r="IW13871" s="36"/>
      <c r="JI13871"/>
      <c r="JJ13871"/>
      <c r="KX13871" s="23"/>
      <c r="KY13871" s="23"/>
    </row>
    <row r="13872" spans="36:311" x14ac:dyDescent="0.2">
      <c r="AJ13872" s="23"/>
      <c r="HH13872"/>
      <c r="IW13872" s="36"/>
      <c r="JI13872"/>
      <c r="JJ13872"/>
      <c r="KX13872" s="23"/>
      <c r="KY13872" s="23"/>
    </row>
    <row r="13873" spans="36:311" x14ac:dyDescent="0.2">
      <c r="AJ13873" s="23"/>
      <c r="HH13873"/>
      <c r="IW13873" s="36"/>
      <c r="JI13873"/>
      <c r="JJ13873"/>
      <c r="KX13873" s="23"/>
      <c r="KY13873" s="23"/>
    </row>
    <row r="13874" spans="36:311" x14ac:dyDescent="0.2">
      <c r="AJ13874" s="23"/>
      <c r="HH13874"/>
      <c r="IW13874" s="36"/>
      <c r="JI13874"/>
      <c r="JJ13874"/>
      <c r="KX13874" s="23"/>
      <c r="KY13874" s="23"/>
    </row>
    <row r="13875" spans="36:311" x14ac:dyDescent="0.2">
      <c r="AJ13875" s="23"/>
      <c r="HH13875"/>
      <c r="IW13875" s="36"/>
      <c r="JI13875"/>
      <c r="JJ13875"/>
      <c r="KX13875" s="23"/>
      <c r="KY13875" s="23"/>
    </row>
    <row r="13876" spans="36:311" x14ac:dyDescent="0.2">
      <c r="AJ13876" s="23"/>
      <c r="HH13876"/>
      <c r="IW13876" s="36"/>
      <c r="JI13876"/>
      <c r="JJ13876"/>
      <c r="KX13876" s="23"/>
      <c r="KY13876" s="23"/>
    </row>
    <row r="13877" spans="36:311" x14ac:dyDescent="0.2">
      <c r="AJ13877" s="23"/>
      <c r="HH13877"/>
      <c r="IW13877" s="36"/>
      <c r="JI13877"/>
      <c r="JJ13877"/>
      <c r="KX13877" s="23"/>
      <c r="KY13877" s="23"/>
    </row>
    <row r="13878" spans="36:311" x14ac:dyDescent="0.2">
      <c r="AJ13878" s="23"/>
      <c r="HH13878"/>
      <c r="IW13878" s="36"/>
      <c r="JI13878"/>
      <c r="JJ13878"/>
      <c r="KX13878" s="23"/>
      <c r="KY13878" s="23"/>
    </row>
    <row r="13879" spans="36:311" x14ac:dyDescent="0.2">
      <c r="AJ13879" s="23"/>
      <c r="HH13879"/>
      <c r="IW13879" s="36"/>
      <c r="JI13879"/>
      <c r="JJ13879"/>
      <c r="KX13879" s="23"/>
      <c r="KY13879" s="23"/>
    </row>
    <row r="13880" spans="36:311" x14ac:dyDescent="0.2">
      <c r="AJ13880" s="23"/>
      <c r="HH13880"/>
      <c r="IW13880" s="36"/>
      <c r="JI13880"/>
      <c r="JJ13880"/>
      <c r="KX13880" s="23"/>
      <c r="KY13880" s="23"/>
    </row>
    <row r="13881" spans="36:311" x14ac:dyDescent="0.2">
      <c r="AJ13881" s="23"/>
      <c r="HH13881"/>
      <c r="IW13881" s="36"/>
      <c r="JI13881"/>
      <c r="JJ13881"/>
      <c r="KX13881" s="23"/>
      <c r="KY13881" s="23"/>
    </row>
    <row r="13882" spans="36:311" x14ac:dyDescent="0.2">
      <c r="AJ13882" s="23"/>
      <c r="HH13882"/>
      <c r="IW13882" s="36"/>
      <c r="JI13882"/>
      <c r="JJ13882"/>
      <c r="KX13882" s="23"/>
      <c r="KY13882" s="23"/>
    </row>
    <row r="13883" spans="36:311" x14ac:dyDescent="0.2">
      <c r="AJ13883" s="23"/>
      <c r="HH13883"/>
      <c r="IW13883" s="36"/>
      <c r="JI13883"/>
      <c r="JJ13883"/>
      <c r="KX13883" s="23"/>
      <c r="KY13883" s="23"/>
    </row>
    <row r="13884" spans="36:311" x14ac:dyDescent="0.2">
      <c r="AJ13884" s="23"/>
      <c r="HH13884"/>
      <c r="IW13884" s="36"/>
      <c r="JI13884"/>
      <c r="JJ13884"/>
      <c r="KX13884" s="23"/>
      <c r="KY13884" s="23"/>
    </row>
    <row r="13885" spans="36:311" x14ac:dyDescent="0.2">
      <c r="AJ13885" s="23"/>
      <c r="HH13885"/>
      <c r="IW13885" s="36"/>
      <c r="JI13885"/>
      <c r="JJ13885"/>
      <c r="KX13885" s="23"/>
      <c r="KY13885" s="23"/>
    </row>
    <row r="13886" spans="36:311" x14ac:dyDescent="0.2">
      <c r="AJ13886" s="23"/>
      <c r="HH13886"/>
      <c r="IW13886" s="36"/>
      <c r="JI13886"/>
      <c r="JJ13886"/>
      <c r="KX13886" s="23"/>
      <c r="KY13886" s="23"/>
    </row>
    <row r="13887" spans="36:311" x14ac:dyDescent="0.2">
      <c r="AJ13887" s="23"/>
      <c r="HH13887"/>
      <c r="IW13887" s="36"/>
      <c r="JI13887"/>
      <c r="JJ13887"/>
      <c r="KX13887" s="23"/>
      <c r="KY13887" s="23"/>
    </row>
    <row r="13888" spans="36:311" x14ac:dyDescent="0.2">
      <c r="AJ13888" s="23"/>
      <c r="HH13888"/>
      <c r="IW13888" s="36"/>
      <c r="JI13888"/>
      <c r="JJ13888"/>
      <c r="KX13888" s="23"/>
      <c r="KY13888" s="23"/>
    </row>
    <row r="13889" spans="36:311" x14ac:dyDescent="0.2">
      <c r="AJ13889" s="23"/>
      <c r="HH13889"/>
      <c r="IW13889" s="36"/>
      <c r="JI13889"/>
      <c r="JJ13889"/>
      <c r="KX13889" s="23"/>
      <c r="KY13889" s="23"/>
    </row>
    <row r="13890" spans="36:311" x14ac:dyDescent="0.2">
      <c r="AJ13890" s="23"/>
      <c r="HH13890"/>
      <c r="IW13890" s="36"/>
      <c r="JI13890"/>
      <c r="JJ13890"/>
      <c r="KX13890" s="23"/>
      <c r="KY13890" s="23"/>
    </row>
    <row r="13891" spans="36:311" x14ac:dyDescent="0.2">
      <c r="AJ13891" s="23"/>
      <c r="HH13891"/>
      <c r="IW13891" s="36"/>
      <c r="JI13891"/>
      <c r="JJ13891"/>
      <c r="KX13891" s="23"/>
      <c r="KY13891" s="23"/>
    </row>
    <row r="13892" spans="36:311" x14ac:dyDescent="0.2">
      <c r="AJ13892" s="23"/>
      <c r="HH13892"/>
      <c r="IW13892" s="36"/>
      <c r="JI13892"/>
      <c r="JJ13892"/>
      <c r="KX13892" s="23"/>
      <c r="KY13892" s="23"/>
    </row>
    <row r="13893" spans="36:311" x14ac:dyDescent="0.2">
      <c r="AJ13893" s="23"/>
      <c r="HH13893"/>
      <c r="IW13893" s="36"/>
      <c r="JI13893"/>
      <c r="JJ13893"/>
      <c r="KX13893" s="23"/>
      <c r="KY13893" s="23"/>
    </row>
    <row r="13894" spans="36:311" x14ac:dyDescent="0.2">
      <c r="AJ13894" s="23"/>
      <c r="HH13894"/>
      <c r="IW13894" s="36"/>
      <c r="JI13894"/>
      <c r="JJ13894"/>
      <c r="KX13894" s="23"/>
      <c r="KY13894" s="23"/>
    </row>
    <row r="13895" spans="36:311" x14ac:dyDescent="0.2">
      <c r="AJ13895" s="23"/>
      <c r="HH13895"/>
      <c r="IW13895" s="36"/>
      <c r="JI13895"/>
      <c r="JJ13895"/>
      <c r="KX13895" s="23"/>
      <c r="KY13895" s="23"/>
    </row>
    <row r="13896" spans="36:311" x14ac:dyDescent="0.2">
      <c r="AJ13896" s="23"/>
      <c r="HH13896"/>
      <c r="IW13896" s="36"/>
      <c r="JI13896"/>
      <c r="JJ13896"/>
      <c r="KX13896" s="23"/>
      <c r="KY13896" s="23"/>
    </row>
    <row r="13897" spans="36:311" x14ac:dyDescent="0.2">
      <c r="AJ13897" s="23"/>
      <c r="HH13897"/>
      <c r="IW13897" s="36"/>
      <c r="JI13897"/>
      <c r="JJ13897"/>
      <c r="KX13897" s="23"/>
      <c r="KY13897" s="23"/>
    </row>
    <row r="13898" spans="36:311" x14ac:dyDescent="0.2">
      <c r="AJ13898" s="23"/>
      <c r="HH13898"/>
      <c r="IW13898" s="36"/>
      <c r="JI13898"/>
      <c r="JJ13898"/>
      <c r="KX13898" s="23"/>
      <c r="KY13898" s="23"/>
    </row>
    <row r="13899" spans="36:311" x14ac:dyDescent="0.2">
      <c r="AJ13899" s="23"/>
      <c r="HH13899"/>
      <c r="IW13899" s="36"/>
      <c r="JI13899"/>
      <c r="JJ13899"/>
      <c r="KX13899" s="23"/>
      <c r="KY13899" s="23"/>
    </row>
    <row r="13900" spans="36:311" x14ac:dyDescent="0.2">
      <c r="AJ13900" s="23"/>
      <c r="HH13900"/>
      <c r="IW13900" s="36"/>
      <c r="JI13900"/>
      <c r="JJ13900"/>
      <c r="KX13900" s="23"/>
      <c r="KY13900" s="23"/>
    </row>
    <row r="13901" spans="36:311" x14ac:dyDescent="0.2">
      <c r="AJ13901" s="23"/>
      <c r="HH13901"/>
      <c r="IW13901" s="36"/>
      <c r="JI13901"/>
      <c r="JJ13901"/>
      <c r="KX13901" s="23"/>
      <c r="KY13901" s="23"/>
    </row>
    <row r="13902" spans="36:311" x14ac:dyDescent="0.2">
      <c r="AJ13902" s="23"/>
      <c r="HH13902"/>
      <c r="IW13902" s="36"/>
      <c r="JI13902"/>
      <c r="JJ13902"/>
      <c r="KX13902" s="23"/>
      <c r="KY13902" s="23"/>
    </row>
    <row r="13903" spans="36:311" x14ac:dyDescent="0.2">
      <c r="AJ13903" s="23"/>
      <c r="HH13903"/>
      <c r="IW13903" s="36"/>
      <c r="JI13903"/>
      <c r="JJ13903"/>
      <c r="KX13903" s="23"/>
      <c r="KY13903" s="23"/>
    </row>
    <row r="13904" spans="36:311" x14ac:dyDescent="0.2">
      <c r="AJ13904" s="23"/>
      <c r="HH13904"/>
      <c r="IW13904" s="36"/>
      <c r="JI13904"/>
      <c r="JJ13904"/>
      <c r="KX13904" s="23"/>
      <c r="KY13904" s="23"/>
    </row>
    <row r="13905" spans="36:311" x14ac:dyDescent="0.2">
      <c r="AJ13905" s="23"/>
      <c r="HH13905"/>
      <c r="IW13905" s="36"/>
      <c r="JI13905"/>
      <c r="JJ13905"/>
      <c r="KX13905" s="23"/>
      <c r="KY13905" s="23"/>
    </row>
    <row r="13906" spans="36:311" x14ac:dyDescent="0.2">
      <c r="AJ13906" s="23"/>
      <c r="HH13906"/>
      <c r="IW13906" s="36"/>
      <c r="JI13906"/>
      <c r="JJ13906"/>
      <c r="KX13906" s="23"/>
      <c r="KY13906" s="23"/>
    </row>
    <row r="13907" spans="36:311" x14ac:dyDescent="0.2">
      <c r="AJ13907" s="23"/>
      <c r="HH13907"/>
      <c r="IW13907" s="36"/>
      <c r="JI13907"/>
      <c r="JJ13907"/>
      <c r="KX13907" s="23"/>
      <c r="KY13907" s="23"/>
    </row>
    <row r="13908" spans="36:311" x14ac:dyDescent="0.2">
      <c r="AJ13908" s="23"/>
      <c r="HH13908"/>
      <c r="IW13908" s="36"/>
      <c r="JI13908"/>
      <c r="JJ13908"/>
      <c r="KX13908" s="23"/>
      <c r="KY13908" s="23"/>
    </row>
    <row r="13909" spans="36:311" x14ac:dyDescent="0.2">
      <c r="AJ13909" s="23"/>
      <c r="HH13909"/>
      <c r="IW13909" s="36"/>
      <c r="JI13909"/>
      <c r="JJ13909"/>
      <c r="KX13909" s="23"/>
      <c r="KY13909" s="23"/>
    </row>
    <row r="13910" spans="36:311" x14ac:dyDescent="0.2">
      <c r="AJ13910" s="23"/>
      <c r="HH13910"/>
      <c r="IW13910" s="36"/>
      <c r="JI13910"/>
      <c r="JJ13910"/>
      <c r="KX13910" s="23"/>
      <c r="KY13910" s="23"/>
    </row>
    <row r="13911" spans="36:311" x14ac:dyDescent="0.2">
      <c r="AJ13911" s="23"/>
      <c r="HH13911"/>
      <c r="IW13911" s="36"/>
      <c r="JI13911"/>
      <c r="JJ13911"/>
      <c r="KX13911" s="23"/>
      <c r="KY13911" s="23"/>
    </row>
    <row r="13912" spans="36:311" x14ac:dyDescent="0.2">
      <c r="AJ13912" s="23"/>
      <c r="HH13912"/>
      <c r="IW13912" s="36"/>
      <c r="JI13912"/>
      <c r="JJ13912"/>
      <c r="KX13912" s="23"/>
      <c r="KY13912" s="23"/>
    </row>
    <row r="13913" spans="36:311" x14ac:dyDescent="0.2">
      <c r="AJ13913" s="23"/>
      <c r="HH13913"/>
      <c r="IW13913" s="36"/>
      <c r="JI13913"/>
      <c r="JJ13913"/>
      <c r="KX13913" s="23"/>
      <c r="KY13913" s="23"/>
    </row>
    <row r="13914" spans="36:311" x14ac:dyDescent="0.2">
      <c r="AJ13914" s="23"/>
      <c r="HH13914"/>
      <c r="IW13914" s="36"/>
      <c r="JI13914"/>
      <c r="JJ13914"/>
      <c r="KX13914" s="23"/>
      <c r="KY13914" s="23"/>
    </row>
    <row r="13915" spans="36:311" x14ac:dyDescent="0.2">
      <c r="AJ13915" s="23"/>
      <c r="HH13915"/>
      <c r="IW13915" s="36"/>
      <c r="JI13915"/>
      <c r="JJ13915"/>
      <c r="KX13915" s="23"/>
      <c r="KY13915" s="23"/>
    </row>
    <row r="13916" spans="36:311" x14ac:dyDescent="0.2">
      <c r="AJ13916" s="23"/>
      <c r="HH13916"/>
      <c r="IW13916" s="36"/>
      <c r="JI13916"/>
      <c r="JJ13916"/>
      <c r="KX13916" s="23"/>
      <c r="KY13916" s="23"/>
    </row>
    <row r="13917" spans="36:311" x14ac:dyDescent="0.2">
      <c r="AJ13917" s="23"/>
      <c r="HH13917"/>
      <c r="IW13917" s="36"/>
      <c r="JI13917"/>
      <c r="JJ13917"/>
      <c r="KX13917" s="23"/>
      <c r="KY13917" s="23"/>
    </row>
    <row r="13918" spans="36:311" x14ac:dyDescent="0.2">
      <c r="AJ13918" s="23"/>
      <c r="HH13918"/>
      <c r="IW13918" s="36"/>
      <c r="JI13918"/>
      <c r="JJ13918"/>
      <c r="KX13918" s="23"/>
      <c r="KY13918" s="23"/>
    </row>
    <row r="13919" spans="36:311" x14ac:dyDescent="0.2">
      <c r="AJ13919" s="23"/>
      <c r="HH13919"/>
      <c r="IW13919" s="36"/>
      <c r="JI13919"/>
      <c r="JJ13919"/>
      <c r="KX13919" s="23"/>
      <c r="KY13919" s="23"/>
    </row>
    <row r="13920" spans="36:311" x14ac:dyDescent="0.2">
      <c r="AJ13920" s="23"/>
      <c r="HH13920"/>
      <c r="IW13920" s="36"/>
      <c r="JI13920"/>
      <c r="JJ13920"/>
      <c r="KX13920" s="23"/>
      <c r="KY13920" s="23"/>
    </row>
    <row r="13921" spans="36:311" x14ac:dyDescent="0.2">
      <c r="AJ13921" s="23"/>
      <c r="HH13921"/>
      <c r="IW13921" s="36"/>
      <c r="JI13921"/>
      <c r="JJ13921"/>
      <c r="KX13921" s="23"/>
      <c r="KY13921" s="23"/>
    </row>
    <row r="13922" spans="36:311" x14ac:dyDescent="0.2">
      <c r="AJ13922" s="23"/>
      <c r="HH13922"/>
      <c r="IW13922" s="36"/>
      <c r="JI13922"/>
      <c r="JJ13922"/>
      <c r="KX13922" s="23"/>
      <c r="KY13922" s="23"/>
    </row>
    <row r="13923" spans="36:311" x14ac:dyDescent="0.2">
      <c r="AJ13923" s="23"/>
      <c r="HH13923"/>
      <c r="IW13923" s="36"/>
      <c r="JI13923"/>
      <c r="JJ13923"/>
      <c r="KX13923" s="23"/>
      <c r="KY13923" s="23"/>
    </row>
    <row r="13924" spans="36:311" x14ac:dyDescent="0.2">
      <c r="AJ13924" s="23"/>
      <c r="HH13924"/>
      <c r="IW13924" s="36"/>
      <c r="JI13924"/>
      <c r="JJ13924"/>
      <c r="KX13924" s="23"/>
      <c r="KY13924" s="23"/>
    </row>
    <row r="13925" spans="36:311" x14ac:dyDescent="0.2">
      <c r="AJ13925" s="23"/>
      <c r="HH13925"/>
      <c r="IW13925" s="36"/>
      <c r="JI13925"/>
      <c r="JJ13925"/>
      <c r="KX13925" s="23"/>
      <c r="KY13925" s="23"/>
    </row>
    <row r="13926" spans="36:311" x14ac:dyDescent="0.2">
      <c r="AJ13926" s="23"/>
      <c r="HH13926"/>
      <c r="IW13926" s="36"/>
      <c r="JI13926"/>
      <c r="JJ13926"/>
      <c r="KX13926" s="23"/>
      <c r="KY13926" s="23"/>
    </row>
    <row r="13927" spans="36:311" x14ac:dyDescent="0.2">
      <c r="AJ13927" s="23"/>
      <c r="HH13927"/>
      <c r="IW13927" s="36"/>
      <c r="JI13927"/>
      <c r="JJ13927"/>
      <c r="KX13927" s="23"/>
      <c r="KY13927" s="23"/>
    </row>
    <row r="13928" spans="36:311" x14ac:dyDescent="0.2">
      <c r="AJ13928" s="23"/>
      <c r="HH13928"/>
      <c r="IW13928" s="36"/>
      <c r="JI13928"/>
      <c r="JJ13928"/>
      <c r="KX13928" s="23"/>
      <c r="KY13928" s="23"/>
    </row>
    <row r="13929" spans="36:311" x14ac:dyDescent="0.2">
      <c r="AJ13929" s="23"/>
      <c r="HH13929"/>
      <c r="IW13929" s="36"/>
      <c r="JI13929"/>
      <c r="JJ13929"/>
      <c r="KX13929" s="23"/>
      <c r="KY13929" s="23"/>
    </row>
    <row r="13930" spans="36:311" x14ac:dyDescent="0.2">
      <c r="AJ13930" s="23"/>
      <c r="HH13930"/>
      <c r="IW13930" s="36"/>
      <c r="JI13930"/>
      <c r="JJ13930"/>
      <c r="KX13930" s="23"/>
      <c r="KY13930" s="23"/>
    </row>
    <row r="13931" spans="36:311" x14ac:dyDescent="0.2">
      <c r="AJ13931" s="23"/>
      <c r="HH13931"/>
      <c r="IW13931" s="36"/>
      <c r="JI13931"/>
      <c r="JJ13931"/>
      <c r="KX13931" s="23"/>
      <c r="KY13931" s="23"/>
    </row>
    <row r="13932" spans="36:311" x14ac:dyDescent="0.2">
      <c r="AJ13932" s="23"/>
      <c r="HH13932"/>
      <c r="IW13932" s="36"/>
      <c r="JI13932"/>
      <c r="JJ13932"/>
      <c r="KX13932" s="23"/>
      <c r="KY13932" s="23"/>
    </row>
    <row r="13933" spans="36:311" x14ac:dyDescent="0.2">
      <c r="AJ13933" s="23"/>
      <c r="HH13933"/>
      <c r="IW13933" s="36"/>
      <c r="JI13933"/>
      <c r="JJ13933"/>
      <c r="KX13933" s="23"/>
      <c r="KY13933" s="23"/>
    </row>
    <row r="13934" spans="36:311" x14ac:dyDescent="0.2">
      <c r="AJ13934" s="23"/>
      <c r="HH13934"/>
      <c r="IW13934" s="36"/>
      <c r="JI13934"/>
      <c r="JJ13934"/>
      <c r="KX13934" s="23"/>
      <c r="KY13934" s="23"/>
    </row>
    <row r="13935" spans="36:311" x14ac:dyDescent="0.2">
      <c r="AJ13935" s="23"/>
      <c r="HH13935"/>
      <c r="IW13935" s="36"/>
      <c r="JI13935"/>
      <c r="JJ13935"/>
      <c r="KX13935" s="23"/>
      <c r="KY13935" s="23"/>
    </row>
    <row r="13936" spans="36:311" x14ac:dyDescent="0.2">
      <c r="AJ13936" s="23"/>
      <c r="HH13936"/>
      <c r="IW13936" s="36"/>
      <c r="JI13936"/>
      <c r="JJ13936"/>
      <c r="KX13936" s="23"/>
      <c r="KY13936" s="23"/>
    </row>
    <row r="13937" spans="36:311" x14ac:dyDescent="0.2">
      <c r="AJ13937" s="23"/>
      <c r="HH13937"/>
      <c r="IW13937" s="36"/>
      <c r="JI13937"/>
      <c r="JJ13937"/>
      <c r="KX13937" s="23"/>
      <c r="KY13937" s="23"/>
    </row>
    <row r="13938" spans="36:311" x14ac:dyDescent="0.2">
      <c r="AJ13938" s="23"/>
      <c r="HH13938"/>
      <c r="IW13938" s="36"/>
      <c r="JI13938"/>
      <c r="JJ13938"/>
      <c r="KX13938" s="23"/>
      <c r="KY13938" s="23"/>
    </row>
    <row r="13939" spans="36:311" x14ac:dyDescent="0.2">
      <c r="AJ13939" s="23"/>
      <c r="HH13939"/>
      <c r="IW13939" s="36"/>
      <c r="JI13939"/>
      <c r="JJ13939"/>
      <c r="KX13939" s="23"/>
      <c r="KY13939" s="23"/>
    </row>
    <row r="13940" spans="36:311" x14ac:dyDescent="0.2">
      <c r="AJ13940" s="23"/>
      <c r="HH13940"/>
      <c r="IW13940" s="36"/>
      <c r="JI13940"/>
      <c r="JJ13940"/>
      <c r="KX13940" s="23"/>
      <c r="KY13940" s="23"/>
    </row>
    <row r="13941" spans="36:311" x14ac:dyDescent="0.2">
      <c r="AJ13941" s="23"/>
      <c r="HH13941"/>
      <c r="IW13941" s="36"/>
      <c r="JI13941"/>
      <c r="JJ13941"/>
      <c r="KX13941" s="23"/>
      <c r="KY13941" s="23"/>
    </row>
    <row r="13942" spans="36:311" x14ac:dyDescent="0.2">
      <c r="AJ13942" s="23"/>
      <c r="HH13942"/>
      <c r="IW13942" s="36"/>
      <c r="JI13942"/>
      <c r="JJ13942"/>
      <c r="KX13942" s="23"/>
      <c r="KY13942" s="23"/>
    </row>
    <row r="13943" spans="36:311" x14ac:dyDescent="0.2">
      <c r="AJ13943" s="23"/>
      <c r="HH13943"/>
      <c r="IW13943" s="36"/>
      <c r="JI13943"/>
      <c r="JJ13943"/>
      <c r="KX13943" s="23"/>
      <c r="KY13943" s="23"/>
    </row>
    <row r="13944" spans="36:311" x14ac:dyDescent="0.2">
      <c r="AJ13944" s="23"/>
      <c r="HH13944"/>
      <c r="IW13944" s="36"/>
      <c r="JI13944"/>
      <c r="JJ13944"/>
      <c r="KX13944" s="23"/>
      <c r="KY13944" s="23"/>
    </row>
    <row r="13945" spans="36:311" x14ac:dyDescent="0.2">
      <c r="AJ13945" s="23"/>
      <c r="HH13945"/>
      <c r="IW13945" s="36"/>
      <c r="JI13945"/>
      <c r="JJ13945"/>
      <c r="KX13945" s="23"/>
      <c r="KY13945" s="23"/>
    </row>
    <row r="13946" spans="36:311" x14ac:dyDescent="0.2">
      <c r="AJ13946" s="23"/>
      <c r="HH13946"/>
      <c r="IW13946" s="36"/>
      <c r="JI13946"/>
      <c r="JJ13946"/>
      <c r="KX13946" s="23"/>
      <c r="KY13946" s="23"/>
    </row>
    <row r="13947" spans="36:311" x14ac:dyDescent="0.2">
      <c r="AJ13947" s="23"/>
      <c r="HH13947"/>
      <c r="IW13947" s="36"/>
      <c r="JI13947"/>
      <c r="JJ13947"/>
      <c r="KX13947" s="23"/>
      <c r="KY13947" s="23"/>
    </row>
    <row r="13948" spans="36:311" x14ac:dyDescent="0.2">
      <c r="AJ13948" s="23"/>
      <c r="HH13948"/>
      <c r="IW13948" s="36"/>
      <c r="JI13948"/>
      <c r="JJ13948"/>
      <c r="KX13948" s="23"/>
      <c r="KY13948" s="23"/>
    </row>
    <row r="13949" spans="36:311" x14ac:dyDescent="0.2">
      <c r="AJ13949" s="23"/>
      <c r="HH13949"/>
      <c r="IW13949" s="36"/>
      <c r="JI13949"/>
      <c r="JJ13949"/>
      <c r="KX13949" s="23"/>
      <c r="KY13949" s="23"/>
    </row>
    <row r="13950" spans="36:311" x14ac:dyDescent="0.2">
      <c r="AJ13950" s="23"/>
      <c r="HH13950"/>
      <c r="IW13950" s="36"/>
      <c r="JI13950"/>
      <c r="JJ13950"/>
      <c r="KX13950" s="23"/>
      <c r="KY13950" s="23"/>
    </row>
    <row r="13951" spans="36:311" x14ac:dyDescent="0.2">
      <c r="AJ13951" s="23"/>
      <c r="HH13951"/>
      <c r="IW13951" s="36"/>
      <c r="JI13951"/>
      <c r="JJ13951"/>
      <c r="KX13951" s="23"/>
      <c r="KY13951" s="23"/>
    </row>
    <row r="13952" spans="36:311" x14ac:dyDescent="0.2">
      <c r="AJ13952" s="23"/>
      <c r="HH13952"/>
      <c r="IW13952" s="36"/>
      <c r="JI13952"/>
      <c r="JJ13952"/>
      <c r="KX13952" s="23"/>
      <c r="KY13952" s="23"/>
    </row>
    <row r="13953" spans="36:311" x14ac:dyDescent="0.2">
      <c r="AJ13953" s="23"/>
      <c r="HH13953"/>
      <c r="IW13953" s="36"/>
      <c r="JI13953"/>
      <c r="JJ13953"/>
      <c r="KX13953" s="23"/>
      <c r="KY13953" s="23"/>
    </row>
    <row r="13954" spans="36:311" x14ac:dyDescent="0.2">
      <c r="AJ13954" s="23"/>
      <c r="HH13954"/>
      <c r="IW13954" s="36"/>
      <c r="JI13954"/>
      <c r="JJ13954"/>
      <c r="KX13954" s="23"/>
      <c r="KY13954" s="23"/>
    </row>
    <row r="13955" spans="36:311" x14ac:dyDescent="0.2">
      <c r="AJ13955" s="23"/>
      <c r="HH13955"/>
      <c r="IW13955" s="36"/>
      <c r="JI13955"/>
      <c r="JJ13955"/>
      <c r="KX13955" s="23"/>
      <c r="KY13955" s="23"/>
    </row>
    <row r="13956" spans="36:311" x14ac:dyDescent="0.2">
      <c r="AJ13956" s="23"/>
      <c r="HH13956"/>
      <c r="IW13956" s="36"/>
      <c r="JI13956"/>
      <c r="JJ13956"/>
      <c r="KX13956" s="23"/>
      <c r="KY13956" s="23"/>
    </row>
    <row r="13957" spans="36:311" x14ac:dyDescent="0.2">
      <c r="AJ13957" s="23"/>
      <c r="HH13957"/>
      <c r="IW13957" s="36"/>
      <c r="JI13957"/>
      <c r="JJ13957"/>
      <c r="KX13957" s="23"/>
      <c r="KY13957" s="23"/>
    </row>
    <row r="13958" spans="36:311" x14ac:dyDescent="0.2">
      <c r="AJ13958" s="23"/>
      <c r="HH13958"/>
      <c r="IW13958" s="36"/>
      <c r="JI13958"/>
      <c r="JJ13958"/>
      <c r="KX13958" s="23"/>
      <c r="KY13958" s="23"/>
    </row>
    <row r="13959" spans="36:311" x14ac:dyDescent="0.2">
      <c r="AJ13959" s="23"/>
      <c r="HH13959"/>
      <c r="IW13959" s="36"/>
      <c r="JI13959"/>
      <c r="JJ13959"/>
      <c r="KX13959" s="23"/>
      <c r="KY13959" s="23"/>
    </row>
    <row r="13960" spans="36:311" x14ac:dyDescent="0.2">
      <c r="AJ13960" s="23"/>
      <c r="HH13960"/>
      <c r="IW13960" s="36"/>
      <c r="JI13960"/>
      <c r="JJ13960"/>
      <c r="KX13960" s="23"/>
      <c r="KY13960" s="23"/>
    </row>
    <row r="13961" spans="36:311" x14ac:dyDescent="0.2">
      <c r="AJ13961" s="23"/>
      <c r="HH13961"/>
      <c r="IW13961" s="36"/>
      <c r="JI13961"/>
      <c r="JJ13961"/>
      <c r="KX13961" s="23"/>
      <c r="KY13961" s="23"/>
    </row>
    <row r="13962" spans="36:311" x14ac:dyDescent="0.2">
      <c r="AJ13962" s="23"/>
      <c r="HH13962"/>
      <c r="IW13962" s="36"/>
      <c r="JI13962"/>
      <c r="JJ13962"/>
      <c r="KX13962" s="23"/>
      <c r="KY13962" s="23"/>
    </row>
    <row r="13963" spans="36:311" x14ac:dyDescent="0.2">
      <c r="AJ13963" s="23"/>
      <c r="HH13963"/>
      <c r="IW13963" s="36"/>
      <c r="JI13963"/>
      <c r="JJ13963"/>
      <c r="KX13963" s="23"/>
      <c r="KY13963" s="23"/>
    </row>
    <row r="13964" spans="36:311" x14ac:dyDescent="0.2">
      <c r="AJ13964" s="23"/>
      <c r="HH13964"/>
      <c r="IW13964" s="36"/>
      <c r="JI13964"/>
      <c r="JJ13964"/>
      <c r="KX13964" s="23"/>
      <c r="KY13964" s="23"/>
    </row>
    <row r="13965" spans="36:311" x14ac:dyDescent="0.2">
      <c r="AJ13965" s="23"/>
      <c r="HH13965"/>
      <c r="IW13965" s="36"/>
      <c r="JI13965"/>
      <c r="JJ13965"/>
      <c r="KX13965" s="23"/>
      <c r="KY13965" s="23"/>
    </row>
    <row r="13966" spans="36:311" x14ac:dyDescent="0.2">
      <c r="AJ13966" s="23"/>
      <c r="HH13966"/>
      <c r="IW13966" s="36"/>
      <c r="JI13966"/>
      <c r="JJ13966"/>
      <c r="KX13966" s="23"/>
      <c r="KY13966" s="23"/>
    </row>
    <row r="13967" spans="36:311" x14ac:dyDescent="0.2">
      <c r="AJ13967" s="23"/>
      <c r="HH13967"/>
      <c r="IW13967" s="36"/>
      <c r="JI13967"/>
      <c r="JJ13967"/>
      <c r="KX13967" s="23"/>
      <c r="KY13967" s="23"/>
    </row>
    <row r="13968" spans="36:311" x14ac:dyDescent="0.2">
      <c r="AJ13968" s="23"/>
      <c r="HH13968"/>
      <c r="IW13968" s="36"/>
      <c r="JI13968"/>
      <c r="JJ13968"/>
      <c r="KX13968" s="23"/>
      <c r="KY13968" s="23"/>
    </row>
    <row r="13969" spans="36:311" x14ac:dyDescent="0.2">
      <c r="AJ13969" s="23"/>
      <c r="HH13969"/>
      <c r="IW13969" s="36"/>
      <c r="JI13969"/>
      <c r="JJ13969"/>
      <c r="KX13969" s="23"/>
      <c r="KY13969" s="23"/>
    </row>
    <row r="13970" spans="36:311" x14ac:dyDescent="0.2">
      <c r="AJ13970" s="23"/>
      <c r="HH13970"/>
      <c r="IW13970" s="36"/>
      <c r="JI13970"/>
      <c r="JJ13970"/>
      <c r="KX13970" s="23"/>
      <c r="KY13970" s="23"/>
    </row>
    <row r="13971" spans="36:311" x14ac:dyDescent="0.2">
      <c r="AJ13971" s="23"/>
      <c r="HH13971"/>
      <c r="IW13971" s="36"/>
      <c r="JI13971"/>
      <c r="JJ13971"/>
      <c r="KX13971" s="23"/>
      <c r="KY13971" s="23"/>
    </row>
    <row r="13972" spans="36:311" x14ac:dyDescent="0.2">
      <c r="AJ13972" s="23"/>
      <c r="HH13972"/>
      <c r="IW13972" s="36"/>
      <c r="JI13972"/>
      <c r="JJ13972"/>
      <c r="KX13972" s="23"/>
      <c r="KY13972" s="23"/>
    </row>
    <row r="13973" spans="36:311" x14ac:dyDescent="0.2">
      <c r="AJ13973" s="23"/>
      <c r="HH13973"/>
      <c r="IW13973" s="36"/>
      <c r="JI13973"/>
      <c r="JJ13973"/>
      <c r="KX13973" s="23"/>
      <c r="KY13973" s="23"/>
    </row>
    <row r="13974" spans="36:311" x14ac:dyDescent="0.2">
      <c r="AJ13974" s="23"/>
      <c r="HH13974"/>
      <c r="IW13974" s="36"/>
      <c r="JI13974"/>
      <c r="JJ13974"/>
      <c r="KX13974" s="23"/>
      <c r="KY13974" s="23"/>
    </row>
    <row r="13975" spans="36:311" x14ac:dyDescent="0.2">
      <c r="AJ13975" s="23"/>
      <c r="HH13975"/>
      <c r="IW13975" s="36"/>
      <c r="JI13975"/>
      <c r="JJ13975"/>
      <c r="KX13975" s="23"/>
      <c r="KY13975" s="23"/>
    </row>
    <row r="13976" spans="36:311" x14ac:dyDescent="0.2">
      <c r="AJ13976" s="23"/>
      <c r="HH13976"/>
      <c r="IW13976" s="36"/>
      <c r="JI13976"/>
      <c r="JJ13976"/>
      <c r="KX13976" s="23"/>
      <c r="KY13976" s="23"/>
    </row>
    <row r="13977" spans="36:311" x14ac:dyDescent="0.2">
      <c r="AJ13977" s="23"/>
      <c r="HH13977"/>
      <c r="IW13977" s="36"/>
      <c r="JI13977"/>
      <c r="JJ13977"/>
      <c r="KX13977" s="23"/>
      <c r="KY13977" s="23"/>
    </row>
    <row r="13978" spans="36:311" x14ac:dyDescent="0.2">
      <c r="AJ13978" s="23"/>
      <c r="HH13978"/>
      <c r="IW13978" s="36"/>
      <c r="JI13978"/>
      <c r="JJ13978"/>
      <c r="KX13978" s="23"/>
      <c r="KY13978" s="23"/>
    </row>
    <row r="13979" spans="36:311" x14ac:dyDescent="0.2">
      <c r="AJ13979" s="23"/>
      <c r="HH13979"/>
      <c r="IW13979" s="36"/>
      <c r="JI13979"/>
      <c r="JJ13979"/>
      <c r="KX13979" s="23"/>
      <c r="KY13979" s="23"/>
    </row>
    <row r="13980" spans="36:311" x14ac:dyDescent="0.2">
      <c r="AJ13980" s="23"/>
      <c r="HH13980"/>
      <c r="IW13980" s="36"/>
      <c r="JI13980"/>
      <c r="JJ13980"/>
      <c r="KX13980" s="23"/>
      <c r="KY13980" s="23"/>
    </row>
    <row r="13981" spans="36:311" x14ac:dyDescent="0.2">
      <c r="AJ13981" s="23"/>
      <c r="HH13981"/>
      <c r="IW13981" s="36"/>
      <c r="JI13981"/>
      <c r="JJ13981"/>
      <c r="KX13981" s="23"/>
      <c r="KY13981" s="23"/>
    </row>
    <row r="13982" spans="36:311" x14ac:dyDescent="0.2">
      <c r="AJ13982" s="23"/>
      <c r="HH13982"/>
      <c r="IW13982" s="36"/>
      <c r="JI13982"/>
      <c r="JJ13982"/>
      <c r="KX13982" s="23"/>
      <c r="KY13982" s="23"/>
    </row>
    <row r="13983" spans="36:311" x14ac:dyDescent="0.2">
      <c r="AJ13983" s="23"/>
      <c r="HH13983"/>
      <c r="IW13983" s="36"/>
      <c r="JI13983"/>
      <c r="JJ13983"/>
      <c r="KX13983" s="23"/>
      <c r="KY13983" s="23"/>
    </row>
    <row r="13984" spans="36:311" x14ac:dyDescent="0.2">
      <c r="AJ13984" s="23"/>
      <c r="HH13984"/>
      <c r="IW13984" s="36"/>
      <c r="JI13984"/>
      <c r="JJ13984"/>
      <c r="KX13984" s="23"/>
      <c r="KY13984" s="23"/>
    </row>
    <row r="13985" spans="36:311" x14ac:dyDescent="0.2">
      <c r="AJ13985" s="23"/>
      <c r="HH13985"/>
      <c r="IW13985" s="36"/>
      <c r="JI13985"/>
      <c r="JJ13985"/>
      <c r="KX13985" s="23"/>
      <c r="KY13985" s="23"/>
    </row>
    <row r="13986" spans="36:311" x14ac:dyDescent="0.2">
      <c r="AJ13986" s="23"/>
      <c r="HH13986"/>
      <c r="IW13986" s="36"/>
      <c r="JI13986"/>
      <c r="JJ13986"/>
      <c r="KX13986" s="23"/>
      <c r="KY13986" s="23"/>
    </row>
    <row r="13987" spans="36:311" x14ac:dyDescent="0.2">
      <c r="AJ13987" s="23"/>
      <c r="HH13987"/>
      <c r="IW13987" s="36"/>
      <c r="JI13987"/>
      <c r="JJ13987"/>
      <c r="KX13987" s="23"/>
      <c r="KY13987" s="23"/>
    </row>
    <row r="13988" spans="36:311" x14ac:dyDescent="0.2">
      <c r="AJ13988" s="23"/>
      <c r="HH13988"/>
      <c r="IW13988" s="36"/>
      <c r="JI13988"/>
      <c r="JJ13988"/>
      <c r="KX13988" s="23"/>
      <c r="KY13988" s="23"/>
    </row>
    <row r="13989" spans="36:311" x14ac:dyDescent="0.2">
      <c r="AJ13989" s="23"/>
      <c r="HH13989"/>
      <c r="IW13989" s="36"/>
      <c r="JI13989"/>
      <c r="JJ13989"/>
      <c r="KX13989" s="23"/>
      <c r="KY13989" s="23"/>
    </row>
    <row r="13990" spans="36:311" x14ac:dyDescent="0.2">
      <c r="AJ13990" s="23"/>
      <c r="HH13990"/>
      <c r="IW13990" s="36"/>
      <c r="JI13990"/>
      <c r="JJ13990"/>
      <c r="KX13990" s="23"/>
      <c r="KY13990" s="23"/>
    </row>
    <row r="13991" spans="36:311" x14ac:dyDescent="0.2">
      <c r="AJ13991" s="23"/>
      <c r="HH13991"/>
      <c r="IW13991" s="36"/>
      <c r="JI13991"/>
      <c r="JJ13991"/>
      <c r="KX13991" s="23"/>
      <c r="KY13991" s="23"/>
    </row>
    <row r="13992" spans="36:311" x14ac:dyDescent="0.2">
      <c r="AJ13992" s="23"/>
      <c r="HH13992"/>
      <c r="IW13992" s="36"/>
      <c r="JI13992"/>
      <c r="JJ13992"/>
      <c r="KX13992" s="23"/>
      <c r="KY13992" s="23"/>
    </row>
    <row r="13993" spans="36:311" x14ac:dyDescent="0.2">
      <c r="AJ13993" s="23"/>
      <c r="HH13993"/>
      <c r="IW13993" s="36"/>
      <c r="JI13993"/>
      <c r="JJ13993"/>
      <c r="KX13993" s="23"/>
      <c r="KY13993" s="23"/>
    </row>
    <row r="13994" spans="36:311" x14ac:dyDescent="0.2">
      <c r="AJ13994" s="23"/>
      <c r="HH13994"/>
      <c r="IW13994" s="36"/>
      <c r="JI13994"/>
      <c r="JJ13994"/>
      <c r="KX13994" s="23"/>
      <c r="KY13994" s="23"/>
    </row>
    <row r="13995" spans="36:311" x14ac:dyDescent="0.2">
      <c r="AJ13995" s="23"/>
      <c r="HH13995"/>
      <c r="IW13995" s="36"/>
      <c r="JI13995"/>
      <c r="JJ13995"/>
      <c r="KX13995" s="23"/>
      <c r="KY13995" s="23"/>
    </row>
    <row r="13996" spans="36:311" x14ac:dyDescent="0.2">
      <c r="AJ13996" s="23"/>
      <c r="HH13996"/>
      <c r="IW13996" s="36"/>
      <c r="JI13996"/>
      <c r="JJ13996"/>
      <c r="KX13996" s="23"/>
      <c r="KY13996" s="23"/>
    </row>
    <row r="13997" spans="36:311" x14ac:dyDescent="0.2">
      <c r="AJ13997" s="23"/>
      <c r="HH13997"/>
      <c r="IW13997" s="36"/>
      <c r="JI13997"/>
      <c r="JJ13997"/>
      <c r="KX13997" s="23"/>
      <c r="KY13997" s="23"/>
    </row>
    <row r="13998" spans="36:311" x14ac:dyDescent="0.2">
      <c r="AJ13998" s="23"/>
      <c r="HH13998"/>
      <c r="IW13998" s="36"/>
      <c r="JI13998"/>
      <c r="JJ13998"/>
      <c r="KX13998" s="23"/>
      <c r="KY13998" s="23"/>
    </row>
    <row r="13999" spans="36:311" x14ac:dyDescent="0.2">
      <c r="AJ13999" s="23"/>
      <c r="HH13999"/>
      <c r="IW13999" s="36"/>
      <c r="JI13999"/>
      <c r="JJ13999"/>
      <c r="KX13999" s="23"/>
      <c r="KY13999" s="23"/>
    </row>
    <row r="14000" spans="36:311" x14ac:dyDescent="0.2">
      <c r="AJ14000" s="23"/>
      <c r="HH14000"/>
      <c r="IW14000" s="36"/>
      <c r="JI14000"/>
      <c r="JJ14000"/>
      <c r="KX14000" s="23"/>
      <c r="KY14000" s="23"/>
    </row>
    <row r="14001" spans="36:311" x14ac:dyDescent="0.2">
      <c r="AJ14001" s="23"/>
      <c r="HH14001"/>
      <c r="IW14001" s="36"/>
      <c r="JI14001"/>
      <c r="JJ14001"/>
      <c r="KX14001" s="23"/>
      <c r="KY14001" s="23"/>
    </row>
    <row r="14002" spans="36:311" x14ac:dyDescent="0.2">
      <c r="AJ14002" s="23"/>
      <c r="HH14002"/>
      <c r="IW14002" s="36"/>
      <c r="JI14002"/>
      <c r="JJ14002"/>
      <c r="KX14002" s="23"/>
      <c r="KY14002" s="23"/>
    </row>
    <row r="14003" spans="36:311" x14ac:dyDescent="0.2">
      <c r="AJ14003" s="23"/>
      <c r="HH14003"/>
      <c r="IW14003" s="36"/>
      <c r="JI14003"/>
      <c r="JJ14003"/>
      <c r="KX14003" s="23"/>
      <c r="KY14003" s="23"/>
    </row>
    <row r="14004" spans="36:311" x14ac:dyDescent="0.2">
      <c r="AJ14004" s="23"/>
      <c r="HH14004"/>
      <c r="IW14004" s="36"/>
      <c r="JI14004"/>
      <c r="JJ14004"/>
      <c r="KX14004" s="23"/>
      <c r="KY14004" s="23"/>
    </row>
    <row r="14005" spans="36:311" x14ac:dyDescent="0.2">
      <c r="AJ14005" s="23"/>
      <c r="HH14005"/>
      <c r="IW14005" s="36"/>
      <c r="JI14005"/>
      <c r="JJ14005"/>
      <c r="KX14005" s="23"/>
      <c r="KY14005" s="23"/>
    </row>
    <row r="14006" spans="36:311" x14ac:dyDescent="0.2">
      <c r="AJ14006" s="23"/>
      <c r="HH14006"/>
      <c r="IW14006" s="36"/>
      <c r="JI14006"/>
      <c r="JJ14006"/>
      <c r="KX14006" s="23"/>
      <c r="KY14006" s="23"/>
    </row>
    <row r="14007" spans="36:311" x14ac:dyDescent="0.2">
      <c r="AJ14007" s="23"/>
      <c r="HH14007"/>
      <c r="IW14007" s="36"/>
      <c r="JI14007"/>
      <c r="JJ14007"/>
      <c r="KX14007" s="23"/>
      <c r="KY14007" s="23"/>
    </row>
    <row r="14008" spans="36:311" x14ac:dyDescent="0.2">
      <c r="AJ14008" s="23"/>
      <c r="HH14008"/>
      <c r="IW14008" s="36"/>
      <c r="JI14008"/>
      <c r="JJ14008"/>
      <c r="KX14008" s="23"/>
      <c r="KY14008" s="23"/>
    </row>
    <row r="14009" spans="36:311" x14ac:dyDescent="0.2">
      <c r="AJ14009" s="23"/>
      <c r="HH14009"/>
      <c r="IW14009" s="36"/>
      <c r="JI14009"/>
      <c r="JJ14009"/>
      <c r="KX14009" s="23"/>
      <c r="KY14009" s="23"/>
    </row>
    <row r="14010" spans="36:311" x14ac:dyDescent="0.2">
      <c r="AJ14010" s="23"/>
      <c r="HH14010"/>
      <c r="IW14010" s="36"/>
      <c r="JI14010"/>
      <c r="JJ14010"/>
      <c r="KX14010" s="23"/>
      <c r="KY14010" s="23"/>
    </row>
    <row r="14011" spans="36:311" x14ac:dyDescent="0.2">
      <c r="AJ14011" s="23"/>
      <c r="HH14011"/>
      <c r="IW14011" s="36"/>
      <c r="JI14011"/>
      <c r="JJ14011"/>
      <c r="KX14011" s="23"/>
      <c r="KY14011" s="23"/>
    </row>
    <row r="14012" spans="36:311" x14ac:dyDescent="0.2">
      <c r="AJ14012" s="23"/>
      <c r="HH14012"/>
      <c r="IW14012" s="36"/>
      <c r="JI14012"/>
      <c r="JJ14012"/>
      <c r="KX14012" s="23"/>
      <c r="KY14012" s="23"/>
    </row>
    <row r="14013" spans="36:311" x14ac:dyDescent="0.2">
      <c r="AJ14013" s="23"/>
      <c r="HH14013"/>
      <c r="IW14013" s="36"/>
      <c r="JI14013"/>
      <c r="JJ14013"/>
      <c r="KX14013" s="23"/>
      <c r="KY14013" s="23"/>
    </row>
    <row r="14014" spans="36:311" x14ac:dyDescent="0.2">
      <c r="AJ14014" s="23"/>
      <c r="HH14014"/>
      <c r="IW14014" s="36"/>
      <c r="JI14014"/>
      <c r="JJ14014"/>
      <c r="KX14014" s="23"/>
      <c r="KY14014" s="23"/>
    </row>
    <row r="14015" spans="36:311" x14ac:dyDescent="0.2">
      <c r="AJ14015" s="23"/>
      <c r="HH14015"/>
      <c r="IW14015" s="36"/>
      <c r="JI14015"/>
      <c r="JJ14015"/>
      <c r="KX14015" s="23"/>
      <c r="KY14015" s="23"/>
    </row>
    <row r="14016" spans="36:311" x14ac:dyDescent="0.2">
      <c r="AJ14016" s="23"/>
      <c r="HH14016"/>
      <c r="IW14016" s="36"/>
      <c r="JI14016"/>
      <c r="JJ14016"/>
      <c r="KX14016" s="23"/>
      <c r="KY14016" s="23"/>
    </row>
    <row r="14017" spans="36:311" x14ac:dyDescent="0.2">
      <c r="AJ14017" s="23"/>
      <c r="HH14017"/>
      <c r="IW14017" s="36"/>
      <c r="JI14017"/>
      <c r="JJ14017"/>
      <c r="KX14017" s="23"/>
      <c r="KY14017" s="23"/>
    </row>
    <row r="14018" spans="36:311" x14ac:dyDescent="0.2">
      <c r="AJ14018" s="23"/>
      <c r="HH14018"/>
      <c r="IW14018" s="36"/>
      <c r="JI14018"/>
      <c r="JJ14018"/>
      <c r="KX14018" s="23"/>
      <c r="KY14018" s="23"/>
    </row>
    <row r="14019" spans="36:311" x14ac:dyDescent="0.2">
      <c r="AJ14019" s="23"/>
      <c r="HH14019"/>
      <c r="IW14019" s="36"/>
      <c r="JI14019"/>
      <c r="JJ14019"/>
      <c r="KX14019" s="23"/>
      <c r="KY14019" s="23"/>
    </row>
    <row r="14020" spans="36:311" x14ac:dyDescent="0.2">
      <c r="AJ14020" s="23"/>
      <c r="HH14020"/>
      <c r="IW14020" s="36"/>
      <c r="JI14020"/>
      <c r="JJ14020"/>
      <c r="KX14020" s="23"/>
      <c r="KY14020" s="23"/>
    </row>
    <row r="14021" spans="36:311" x14ac:dyDescent="0.2">
      <c r="AJ14021" s="23"/>
      <c r="HH14021"/>
      <c r="IW14021" s="36"/>
      <c r="JI14021"/>
      <c r="JJ14021"/>
      <c r="KX14021" s="23"/>
      <c r="KY14021" s="23"/>
    </row>
    <row r="14022" spans="36:311" x14ac:dyDescent="0.2">
      <c r="AJ14022" s="23"/>
      <c r="HH14022"/>
      <c r="IW14022" s="36"/>
      <c r="JI14022"/>
      <c r="JJ14022"/>
      <c r="KX14022" s="23"/>
      <c r="KY14022" s="23"/>
    </row>
    <row r="14023" spans="36:311" x14ac:dyDescent="0.2">
      <c r="AJ14023" s="23"/>
      <c r="HH14023"/>
      <c r="IW14023" s="36"/>
      <c r="JI14023"/>
      <c r="JJ14023"/>
      <c r="KX14023" s="23"/>
      <c r="KY14023" s="23"/>
    </row>
    <row r="14024" spans="36:311" x14ac:dyDescent="0.2">
      <c r="AJ14024" s="23"/>
      <c r="HH14024"/>
      <c r="IW14024" s="36"/>
      <c r="JI14024"/>
      <c r="JJ14024"/>
      <c r="KX14024" s="23"/>
      <c r="KY14024" s="23"/>
    </row>
    <row r="14025" spans="36:311" x14ac:dyDescent="0.2">
      <c r="AJ14025" s="23"/>
      <c r="HH14025"/>
      <c r="IW14025" s="36"/>
      <c r="JI14025"/>
      <c r="JJ14025"/>
      <c r="KX14025" s="23"/>
      <c r="KY14025" s="23"/>
    </row>
    <row r="14026" spans="36:311" x14ac:dyDescent="0.2">
      <c r="AJ14026" s="23"/>
      <c r="HH14026"/>
      <c r="IW14026" s="36"/>
      <c r="JI14026"/>
      <c r="JJ14026"/>
      <c r="KX14026" s="23"/>
      <c r="KY14026" s="23"/>
    </row>
    <row r="14027" spans="36:311" x14ac:dyDescent="0.2">
      <c r="AJ14027" s="23"/>
      <c r="HH14027"/>
      <c r="IW14027" s="36"/>
      <c r="JI14027"/>
      <c r="JJ14027"/>
      <c r="KX14027" s="23"/>
      <c r="KY14027" s="23"/>
    </row>
    <row r="14028" spans="36:311" x14ac:dyDescent="0.2">
      <c r="AJ14028" s="23"/>
      <c r="HH14028"/>
      <c r="IW14028" s="36"/>
      <c r="JI14028"/>
      <c r="JJ14028"/>
      <c r="KX14028" s="23"/>
      <c r="KY14028" s="23"/>
    </row>
    <row r="14029" spans="36:311" x14ac:dyDescent="0.2">
      <c r="AJ14029" s="23"/>
      <c r="HH14029"/>
      <c r="IW14029" s="36"/>
      <c r="JI14029"/>
      <c r="JJ14029"/>
      <c r="KX14029" s="23"/>
      <c r="KY14029" s="23"/>
    </row>
    <row r="14030" spans="36:311" x14ac:dyDescent="0.2">
      <c r="AJ14030" s="23"/>
      <c r="HH14030"/>
      <c r="IW14030" s="36"/>
      <c r="JI14030"/>
      <c r="JJ14030"/>
      <c r="KX14030" s="23"/>
      <c r="KY14030" s="23"/>
    </row>
    <row r="14031" spans="36:311" x14ac:dyDescent="0.2">
      <c r="AJ14031" s="23"/>
      <c r="HH14031"/>
      <c r="IW14031" s="36"/>
      <c r="JI14031"/>
      <c r="JJ14031"/>
      <c r="KX14031" s="23"/>
      <c r="KY14031" s="23"/>
    </row>
    <row r="14032" spans="36:311" x14ac:dyDescent="0.2">
      <c r="AJ14032" s="23"/>
      <c r="HH14032"/>
      <c r="IW14032" s="36"/>
      <c r="JI14032"/>
      <c r="JJ14032"/>
      <c r="KX14032" s="23"/>
      <c r="KY14032" s="23"/>
    </row>
    <row r="14033" spans="36:311" x14ac:dyDescent="0.2">
      <c r="AJ14033" s="23"/>
      <c r="HH14033"/>
      <c r="IW14033" s="36"/>
      <c r="JI14033"/>
      <c r="JJ14033"/>
      <c r="KX14033" s="23"/>
      <c r="KY14033" s="23"/>
    </row>
    <row r="14034" spans="36:311" x14ac:dyDescent="0.2">
      <c r="AJ14034" s="23"/>
      <c r="HH14034"/>
      <c r="IW14034" s="36"/>
      <c r="JI14034"/>
      <c r="JJ14034"/>
      <c r="KX14034" s="23"/>
      <c r="KY14034" s="23"/>
    </row>
    <row r="14035" spans="36:311" x14ac:dyDescent="0.2">
      <c r="AJ14035" s="23"/>
      <c r="HH14035"/>
      <c r="IW14035" s="36"/>
      <c r="JI14035"/>
      <c r="JJ14035"/>
      <c r="KX14035" s="23"/>
      <c r="KY14035" s="23"/>
    </row>
    <row r="14036" spans="36:311" x14ac:dyDescent="0.2">
      <c r="AJ14036" s="23"/>
      <c r="HH14036"/>
      <c r="IW14036" s="36"/>
      <c r="JI14036"/>
      <c r="JJ14036"/>
      <c r="KX14036" s="23"/>
      <c r="KY14036" s="23"/>
    </row>
    <row r="14037" spans="36:311" x14ac:dyDescent="0.2">
      <c r="AJ14037" s="23"/>
      <c r="HH14037"/>
      <c r="IW14037" s="36"/>
      <c r="JI14037"/>
      <c r="JJ14037"/>
      <c r="KX14037" s="23"/>
      <c r="KY14037" s="23"/>
    </row>
    <row r="14038" spans="36:311" x14ac:dyDescent="0.2">
      <c r="AJ14038" s="23"/>
      <c r="HH14038"/>
      <c r="IW14038" s="36"/>
      <c r="JI14038"/>
      <c r="JJ14038"/>
      <c r="KX14038" s="23"/>
      <c r="KY14038" s="23"/>
    </row>
    <row r="14039" spans="36:311" x14ac:dyDescent="0.2">
      <c r="AJ14039" s="23"/>
      <c r="HH14039"/>
      <c r="IW14039" s="36"/>
      <c r="JI14039"/>
      <c r="JJ14039"/>
      <c r="KX14039" s="23"/>
      <c r="KY14039" s="23"/>
    </row>
    <row r="14040" spans="36:311" x14ac:dyDescent="0.2">
      <c r="AJ14040" s="23"/>
      <c r="HH14040"/>
      <c r="IW14040" s="36"/>
      <c r="JI14040"/>
      <c r="JJ14040"/>
      <c r="KX14040" s="23"/>
      <c r="KY14040" s="23"/>
    </row>
    <row r="14041" spans="36:311" x14ac:dyDescent="0.2">
      <c r="AJ14041" s="23"/>
      <c r="HH14041"/>
      <c r="IW14041" s="36"/>
      <c r="JI14041"/>
      <c r="JJ14041"/>
      <c r="KX14041" s="23"/>
      <c r="KY14041" s="23"/>
    </row>
    <row r="14042" spans="36:311" x14ac:dyDescent="0.2">
      <c r="AJ14042" s="23"/>
      <c r="HH14042"/>
      <c r="IW14042" s="36"/>
      <c r="JI14042"/>
      <c r="JJ14042"/>
      <c r="KX14042" s="23"/>
      <c r="KY14042" s="23"/>
    </row>
    <row r="14043" spans="36:311" x14ac:dyDescent="0.2">
      <c r="AJ14043" s="23"/>
      <c r="HH14043"/>
      <c r="IW14043" s="36"/>
      <c r="JI14043"/>
      <c r="JJ14043"/>
      <c r="KX14043" s="23"/>
      <c r="KY14043" s="23"/>
    </row>
    <row r="14044" spans="36:311" x14ac:dyDescent="0.2">
      <c r="AJ14044" s="23"/>
      <c r="HH14044"/>
      <c r="IW14044" s="36"/>
      <c r="JI14044"/>
      <c r="JJ14044"/>
      <c r="KX14044" s="23"/>
      <c r="KY14044" s="23"/>
    </row>
    <row r="14045" spans="36:311" x14ac:dyDescent="0.2">
      <c r="AJ14045" s="23"/>
      <c r="HH14045"/>
      <c r="IW14045" s="36"/>
      <c r="JI14045"/>
      <c r="JJ14045"/>
      <c r="KX14045" s="23"/>
      <c r="KY14045" s="23"/>
    </row>
    <row r="14046" spans="36:311" x14ac:dyDescent="0.2">
      <c r="AJ14046" s="23"/>
      <c r="HH14046"/>
      <c r="IW14046" s="36"/>
      <c r="JI14046"/>
      <c r="JJ14046"/>
      <c r="KX14046" s="23"/>
      <c r="KY14046" s="23"/>
    </row>
    <row r="14047" spans="36:311" x14ac:dyDescent="0.2">
      <c r="AJ14047" s="23"/>
      <c r="HH14047"/>
      <c r="IW14047" s="36"/>
      <c r="JI14047"/>
      <c r="JJ14047"/>
      <c r="KX14047" s="23"/>
      <c r="KY14047" s="23"/>
    </row>
    <row r="14048" spans="36:311" x14ac:dyDescent="0.2">
      <c r="AJ14048" s="23"/>
      <c r="HH14048"/>
      <c r="IW14048" s="36"/>
      <c r="JI14048"/>
      <c r="JJ14048"/>
      <c r="KX14048" s="23"/>
      <c r="KY14048" s="23"/>
    </row>
    <row r="14049" spans="36:311" x14ac:dyDescent="0.2">
      <c r="AJ14049" s="23"/>
      <c r="HH14049"/>
      <c r="IW14049" s="36"/>
      <c r="JI14049"/>
      <c r="JJ14049"/>
      <c r="KX14049" s="23"/>
      <c r="KY14049" s="23"/>
    </row>
    <row r="14050" spans="36:311" x14ac:dyDescent="0.2">
      <c r="AJ14050" s="23"/>
      <c r="HH14050"/>
      <c r="IW14050" s="36"/>
      <c r="JI14050"/>
      <c r="JJ14050"/>
      <c r="KX14050" s="23"/>
      <c r="KY14050" s="23"/>
    </row>
    <row r="14051" spans="36:311" x14ac:dyDescent="0.2">
      <c r="AJ14051" s="23"/>
      <c r="HH14051"/>
      <c r="IW14051" s="36"/>
      <c r="JI14051"/>
      <c r="JJ14051"/>
      <c r="KX14051" s="23"/>
      <c r="KY14051" s="23"/>
    </row>
    <row r="14052" spans="36:311" x14ac:dyDescent="0.2">
      <c r="AJ14052" s="23"/>
      <c r="HH14052"/>
      <c r="IW14052" s="36"/>
      <c r="JI14052"/>
      <c r="JJ14052"/>
      <c r="KX14052" s="23"/>
      <c r="KY14052" s="23"/>
    </row>
    <row r="14053" spans="36:311" x14ac:dyDescent="0.2">
      <c r="AJ14053" s="23"/>
      <c r="HH14053"/>
      <c r="IW14053" s="36"/>
      <c r="JI14053"/>
      <c r="JJ14053"/>
      <c r="KX14053" s="23"/>
      <c r="KY14053" s="23"/>
    </row>
    <row r="14054" spans="36:311" x14ac:dyDescent="0.2">
      <c r="AJ14054" s="23"/>
      <c r="HH14054"/>
      <c r="IW14054" s="36"/>
      <c r="JI14054"/>
      <c r="JJ14054"/>
      <c r="KX14054" s="23"/>
      <c r="KY14054" s="23"/>
    </row>
    <row r="14055" spans="36:311" x14ac:dyDescent="0.2">
      <c r="AJ14055" s="23"/>
      <c r="HH14055"/>
      <c r="IW14055" s="36"/>
      <c r="JI14055"/>
      <c r="JJ14055"/>
      <c r="KX14055" s="23"/>
      <c r="KY14055" s="23"/>
    </row>
    <row r="14056" spans="36:311" x14ac:dyDescent="0.2">
      <c r="AJ14056" s="23"/>
      <c r="HH14056"/>
      <c r="IW14056" s="36"/>
      <c r="JI14056"/>
      <c r="JJ14056"/>
      <c r="KX14056" s="23"/>
      <c r="KY14056" s="23"/>
    </row>
    <row r="14057" spans="36:311" x14ac:dyDescent="0.2">
      <c r="AJ14057" s="23"/>
      <c r="HH14057"/>
      <c r="IW14057" s="36"/>
      <c r="JI14057"/>
      <c r="JJ14057"/>
      <c r="KX14057" s="23"/>
      <c r="KY14057" s="23"/>
    </row>
    <row r="14058" spans="36:311" x14ac:dyDescent="0.2">
      <c r="AJ14058" s="23"/>
      <c r="HH14058"/>
      <c r="IW14058" s="36"/>
      <c r="JI14058"/>
      <c r="JJ14058"/>
      <c r="KX14058" s="23"/>
      <c r="KY14058" s="23"/>
    </row>
    <row r="14059" spans="36:311" x14ac:dyDescent="0.2">
      <c r="AJ14059" s="23"/>
      <c r="HH14059"/>
      <c r="IW14059" s="36"/>
      <c r="JI14059"/>
      <c r="JJ14059"/>
      <c r="KX14059" s="23"/>
      <c r="KY14059" s="23"/>
    </row>
    <row r="14060" spans="36:311" x14ac:dyDescent="0.2">
      <c r="AJ14060" s="23"/>
      <c r="HH14060"/>
      <c r="IW14060" s="36"/>
      <c r="JI14060"/>
      <c r="JJ14060"/>
      <c r="KX14060" s="23"/>
      <c r="KY14060" s="23"/>
    </row>
    <row r="14061" spans="36:311" x14ac:dyDescent="0.2">
      <c r="AJ14061" s="23"/>
      <c r="HH14061"/>
      <c r="IW14061" s="36"/>
      <c r="JI14061"/>
      <c r="JJ14061"/>
      <c r="KX14061" s="23"/>
      <c r="KY14061" s="23"/>
    </row>
    <row r="14062" spans="36:311" x14ac:dyDescent="0.2">
      <c r="AJ14062" s="23"/>
      <c r="HH14062"/>
      <c r="IW14062" s="36"/>
      <c r="JI14062"/>
      <c r="JJ14062"/>
      <c r="KX14062" s="23"/>
      <c r="KY14062" s="23"/>
    </row>
    <row r="14063" spans="36:311" x14ac:dyDescent="0.2">
      <c r="AJ14063" s="23"/>
      <c r="HH14063"/>
      <c r="IW14063" s="36"/>
      <c r="JI14063"/>
      <c r="JJ14063"/>
      <c r="KX14063" s="23"/>
      <c r="KY14063" s="23"/>
    </row>
    <row r="14064" spans="36:311" x14ac:dyDescent="0.2">
      <c r="AJ14064" s="23"/>
      <c r="HH14064"/>
      <c r="IW14064" s="36"/>
      <c r="JI14064"/>
      <c r="JJ14064"/>
      <c r="KX14064" s="23"/>
      <c r="KY14064" s="23"/>
    </row>
    <row r="14065" spans="36:311" x14ac:dyDescent="0.2">
      <c r="AJ14065" s="23"/>
      <c r="HH14065"/>
      <c r="IW14065" s="36"/>
      <c r="JI14065"/>
      <c r="JJ14065"/>
      <c r="KX14065" s="23"/>
      <c r="KY14065" s="23"/>
    </row>
    <row r="14066" spans="36:311" x14ac:dyDescent="0.2">
      <c r="AJ14066" s="23"/>
      <c r="HH14066"/>
      <c r="IW14066" s="36"/>
      <c r="JI14066"/>
      <c r="JJ14066"/>
      <c r="KX14066" s="23"/>
      <c r="KY14066" s="23"/>
    </row>
    <row r="14067" spans="36:311" x14ac:dyDescent="0.2">
      <c r="AJ14067" s="23"/>
      <c r="HH14067"/>
      <c r="IW14067" s="36"/>
      <c r="JI14067"/>
      <c r="JJ14067"/>
      <c r="KX14067" s="23"/>
      <c r="KY14067" s="23"/>
    </row>
    <row r="14068" spans="36:311" x14ac:dyDescent="0.2">
      <c r="AJ14068" s="23"/>
      <c r="HH14068"/>
      <c r="IW14068" s="36"/>
      <c r="JI14068"/>
      <c r="JJ14068"/>
      <c r="KX14068" s="23"/>
      <c r="KY14068" s="23"/>
    </row>
    <row r="14069" spans="36:311" x14ac:dyDescent="0.2">
      <c r="AJ14069" s="23"/>
      <c r="HH14069"/>
      <c r="IW14069" s="36"/>
      <c r="JI14069"/>
      <c r="JJ14069"/>
      <c r="KX14069" s="23"/>
      <c r="KY14069" s="23"/>
    </row>
    <row r="14070" spans="36:311" x14ac:dyDescent="0.2">
      <c r="AJ14070" s="23"/>
      <c r="HH14070"/>
      <c r="IW14070" s="36"/>
      <c r="JI14070"/>
      <c r="JJ14070"/>
      <c r="KX14070" s="23"/>
      <c r="KY14070" s="23"/>
    </row>
    <row r="14071" spans="36:311" x14ac:dyDescent="0.2">
      <c r="AJ14071" s="23"/>
      <c r="HH14071"/>
      <c r="IW14071" s="36"/>
      <c r="JI14071"/>
      <c r="JJ14071"/>
      <c r="KX14071" s="23"/>
      <c r="KY14071" s="23"/>
    </row>
    <row r="14072" spans="36:311" x14ac:dyDescent="0.2">
      <c r="AJ14072" s="23"/>
      <c r="HH14072"/>
      <c r="IW14072" s="36"/>
      <c r="JI14072"/>
      <c r="JJ14072"/>
      <c r="KX14072" s="23"/>
      <c r="KY14072" s="23"/>
    </row>
    <row r="14073" spans="36:311" x14ac:dyDescent="0.2">
      <c r="AJ14073" s="23"/>
      <c r="HH14073"/>
      <c r="IW14073" s="36"/>
      <c r="JI14073"/>
      <c r="JJ14073"/>
      <c r="KX14073" s="23"/>
      <c r="KY14073" s="23"/>
    </row>
    <row r="14074" spans="36:311" x14ac:dyDescent="0.2">
      <c r="AJ14074" s="23"/>
      <c r="HH14074"/>
      <c r="IW14074" s="36"/>
      <c r="JI14074"/>
      <c r="JJ14074"/>
      <c r="KX14074" s="23"/>
      <c r="KY14074" s="23"/>
    </row>
    <row r="14075" spans="36:311" x14ac:dyDescent="0.2">
      <c r="AJ14075" s="23"/>
      <c r="HH14075"/>
      <c r="IW14075" s="36"/>
      <c r="JI14075"/>
      <c r="JJ14075"/>
      <c r="KX14075" s="23"/>
      <c r="KY14075" s="23"/>
    </row>
    <row r="14076" spans="36:311" x14ac:dyDescent="0.2">
      <c r="AJ14076" s="23"/>
      <c r="HH14076"/>
      <c r="IW14076" s="36"/>
      <c r="JI14076"/>
      <c r="JJ14076"/>
      <c r="KX14076" s="23"/>
      <c r="KY14076" s="23"/>
    </row>
    <row r="14077" spans="36:311" x14ac:dyDescent="0.2">
      <c r="AJ14077" s="23"/>
      <c r="HH14077"/>
      <c r="IW14077" s="36"/>
      <c r="JI14077"/>
      <c r="JJ14077"/>
      <c r="KX14077" s="23"/>
      <c r="KY14077" s="23"/>
    </row>
    <row r="14078" spans="36:311" x14ac:dyDescent="0.2">
      <c r="AJ14078" s="23"/>
      <c r="HH14078"/>
      <c r="IW14078" s="36"/>
      <c r="JI14078"/>
      <c r="JJ14078"/>
      <c r="KX14078" s="23"/>
      <c r="KY14078" s="23"/>
    </row>
    <row r="14079" spans="36:311" x14ac:dyDescent="0.2">
      <c r="AJ14079" s="23"/>
      <c r="HH14079"/>
      <c r="IW14079" s="36"/>
      <c r="JI14079"/>
      <c r="JJ14079"/>
      <c r="KX14079" s="23"/>
      <c r="KY14079" s="23"/>
    </row>
    <row r="14080" spans="36:311" x14ac:dyDescent="0.2">
      <c r="AJ14080" s="23"/>
      <c r="HH14080"/>
      <c r="IW14080" s="36"/>
      <c r="JI14080"/>
      <c r="JJ14080"/>
      <c r="KX14080" s="23"/>
      <c r="KY14080" s="23"/>
    </row>
    <row r="14081" spans="36:311" x14ac:dyDescent="0.2">
      <c r="AJ14081" s="23"/>
      <c r="HH14081"/>
      <c r="IW14081" s="36"/>
      <c r="JI14081"/>
      <c r="JJ14081"/>
      <c r="KX14081" s="23"/>
      <c r="KY14081" s="23"/>
    </row>
    <row r="14082" spans="36:311" x14ac:dyDescent="0.2">
      <c r="AJ14082" s="23"/>
      <c r="HH14082"/>
      <c r="IW14082" s="36"/>
      <c r="JI14082"/>
      <c r="JJ14082"/>
      <c r="KX14082" s="23"/>
      <c r="KY14082" s="23"/>
    </row>
    <row r="14083" spans="36:311" x14ac:dyDescent="0.2">
      <c r="AJ14083" s="23"/>
      <c r="HH14083"/>
      <c r="IW14083" s="36"/>
      <c r="JI14083"/>
      <c r="JJ14083"/>
      <c r="KX14083" s="23"/>
      <c r="KY14083" s="23"/>
    </row>
    <row r="14084" spans="36:311" x14ac:dyDescent="0.2">
      <c r="AJ14084" s="23"/>
      <c r="HH14084"/>
      <c r="IW14084" s="36"/>
      <c r="JI14084"/>
      <c r="JJ14084"/>
      <c r="KX14084" s="23"/>
      <c r="KY14084" s="23"/>
    </row>
    <row r="14085" spans="36:311" x14ac:dyDescent="0.2">
      <c r="AJ14085" s="23"/>
      <c r="HH14085"/>
      <c r="IW14085" s="36"/>
      <c r="JI14085"/>
      <c r="JJ14085"/>
      <c r="KX14085" s="23"/>
      <c r="KY14085" s="23"/>
    </row>
    <row r="14086" spans="36:311" x14ac:dyDescent="0.2">
      <c r="AJ14086" s="23"/>
      <c r="HH14086"/>
      <c r="IW14086" s="36"/>
      <c r="JI14086"/>
      <c r="JJ14086"/>
      <c r="KX14086" s="23"/>
      <c r="KY14086" s="23"/>
    </row>
    <row r="14087" spans="36:311" x14ac:dyDescent="0.2">
      <c r="AJ14087" s="23"/>
      <c r="HH14087"/>
      <c r="IW14087" s="36"/>
      <c r="JI14087"/>
      <c r="JJ14087"/>
      <c r="KX14087" s="23"/>
      <c r="KY14087" s="23"/>
    </row>
    <row r="14088" spans="36:311" x14ac:dyDescent="0.2">
      <c r="AJ14088" s="23"/>
      <c r="HH14088"/>
      <c r="IW14088" s="36"/>
      <c r="JI14088"/>
      <c r="JJ14088"/>
      <c r="KX14088" s="23"/>
      <c r="KY14088" s="23"/>
    </row>
    <row r="14089" spans="36:311" x14ac:dyDescent="0.2">
      <c r="AJ14089" s="23"/>
      <c r="HH14089"/>
      <c r="IW14089" s="36"/>
      <c r="JI14089"/>
      <c r="JJ14089"/>
      <c r="KX14089" s="23"/>
      <c r="KY14089" s="23"/>
    </row>
    <row r="14090" spans="36:311" x14ac:dyDescent="0.2">
      <c r="AJ14090" s="23"/>
      <c r="HH14090"/>
      <c r="IW14090" s="36"/>
      <c r="JI14090"/>
      <c r="JJ14090"/>
      <c r="KX14090" s="23"/>
      <c r="KY14090" s="23"/>
    </row>
    <row r="14091" spans="36:311" x14ac:dyDescent="0.2">
      <c r="AJ14091" s="23"/>
      <c r="HH14091"/>
      <c r="IW14091" s="36"/>
      <c r="JI14091"/>
      <c r="JJ14091"/>
      <c r="KX14091" s="23"/>
      <c r="KY14091" s="23"/>
    </row>
    <row r="14092" spans="36:311" x14ac:dyDescent="0.2">
      <c r="AJ14092" s="23"/>
      <c r="HH14092"/>
      <c r="IW14092" s="36"/>
      <c r="JI14092"/>
      <c r="JJ14092"/>
      <c r="KX14092" s="23"/>
      <c r="KY14092" s="23"/>
    </row>
    <row r="14093" spans="36:311" x14ac:dyDescent="0.2">
      <c r="AJ14093" s="23"/>
      <c r="HH14093"/>
      <c r="IW14093" s="36"/>
      <c r="JI14093"/>
      <c r="JJ14093"/>
      <c r="KX14093" s="23"/>
      <c r="KY14093" s="23"/>
    </row>
    <row r="14094" spans="36:311" x14ac:dyDescent="0.2">
      <c r="AJ14094" s="23"/>
      <c r="HH14094"/>
      <c r="IW14094" s="36"/>
      <c r="JI14094"/>
      <c r="JJ14094"/>
      <c r="KX14094" s="23"/>
      <c r="KY14094" s="23"/>
    </row>
    <row r="14095" spans="36:311" x14ac:dyDescent="0.2">
      <c r="AJ14095" s="23"/>
      <c r="HH14095"/>
      <c r="IW14095" s="36"/>
      <c r="JI14095"/>
      <c r="JJ14095"/>
      <c r="KX14095" s="23"/>
      <c r="KY14095" s="23"/>
    </row>
    <row r="14096" spans="36:311" x14ac:dyDescent="0.2">
      <c r="AJ14096" s="23"/>
      <c r="HH14096"/>
      <c r="IW14096" s="36"/>
      <c r="JI14096"/>
      <c r="JJ14096"/>
      <c r="KX14096" s="23"/>
      <c r="KY14096" s="23"/>
    </row>
    <row r="14097" spans="36:311" x14ac:dyDescent="0.2">
      <c r="AJ14097" s="23"/>
      <c r="HH14097"/>
      <c r="IW14097" s="36"/>
      <c r="JI14097"/>
      <c r="JJ14097"/>
      <c r="KX14097" s="23"/>
      <c r="KY14097" s="23"/>
    </row>
    <row r="14098" spans="36:311" x14ac:dyDescent="0.2">
      <c r="AJ14098" s="23"/>
      <c r="HH14098"/>
      <c r="IW14098" s="36"/>
      <c r="JI14098"/>
      <c r="JJ14098"/>
      <c r="KX14098" s="23"/>
      <c r="KY14098" s="23"/>
    </row>
    <row r="14099" spans="36:311" x14ac:dyDescent="0.2">
      <c r="AJ14099" s="23"/>
      <c r="HH14099"/>
      <c r="IW14099" s="36"/>
      <c r="JI14099"/>
      <c r="JJ14099"/>
      <c r="KX14099" s="23"/>
      <c r="KY14099" s="23"/>
    </row>
    <row r="14100" spans="36:311" x14ac:dyDescent="0.2">
      <c r="AJ14100" s="23"/>
      <c r="HH14100"/>
      <c r="IW14100" s="36"/>
      <c r="JI14100"/>
      <c r="JJ14100"/>
      <c r="KX14100" s="23"/>
      <c r="KY14100" s="23"/>
    </row>
    <row r="14101" spans="36:311" x14ac:dyDescent="0.2">
      <c r="AJ14101" s="23"/>
      <c r="HH14101"/>
      <c r="IW14101" s="36"/>
      <c r="JI14101"/>
      <c r="JJ14101"/>
      <c r="KX14101" s="23"/>
      <c r="KY14101" s="23"/>
    </row>
    <row r="14102" spans="36:311" x14ac:dyDescent="0.2">
      <c r="AJ14102" s="23"/>
      <c r="HH14102"/>
      <c r="IW14102" s="36"/>
      <c r="JI14102"/>
      <c r="JJ14102"/>
      <c r="KX14102" s="23"/>
      <c r="KY14102" s="23"/>
    </row>
    <row r="14103" spans="36:311" x14ac:dyDescent="0.2">
      <c r="AJ14103" s="23"/>
      <c r="HH14103"/>
      <c r="IW14103" s="36"/>
      <c r="JI14103"/>
      <c r="JJ14103"/>
      <c r="KX14103" s="23"/>
      <c r="KY14103" s="23"/>
    </row>
    <row r="14104" spans="36:311" x14ac:dyDescent="0.2">
      <c r="AJ14104" s="23"/>
      <c r="HH14104"/>
      <c r="IW14104" s="36"/>
      <c r="JI14104"/>
      <c r="JJ14104"/>
      <c r="KX14104" s="23"/>
      <c r="KY14104" s="23"/>
    </row>
    <row r="14105" spans="36:311" x14ac:dyDescent="0.2">
      <c r="AJ14105" s="23"/>
      <c r="HH14105"/>
      <c r="IW14105" s="36"/>
      <c r="JI14105"/>
      <c r="JJ14105"/>
      <c r="KX14105" s="23"/>
      <c r="KY14105" s="23"/>
    </row>
    <row r="14106" spans="36:311" x14ac:dyDescent="0.2">
      <c r="AJ14106" s="23"/>
      <c r="HH14106"/>
      <c r="IW14106" s="36"/>
      <c r="JI14106"/>
      <c r="JJ14106"/>
      <c r="KX14106" s="23"/>
      <c r="KY14106" s="23"/>
    </row>
    <row r="14107" spans="36:311" x14ac:dyDescent="0.2">
      <c r="AJ14107" s="23"/>
      <c r="HH14107"/>
      <c r="IW14107" s="36"/>
      <c r="JI14107"/>
      <c r="JJ14107"/>
      <c r="KX14107" s="23"/>
      <c r="KY14107" s="23"/>
    </row>
    <row r="14108" spans="36:311" x14ac:dyDescent="0.2">
      <c r="AJ14108" s="23"/>
      <c r="HH14108"/>
      <c r="IW14108" s="36"/>
      <c r="JI14108"/>
      <c r="JJ14108"/>
      <c r="KX14108" s="23"/>
      <c r="KY14108" s="23"/>
    </row>
    <row r="14109" spans="36:311" x14ac:dyDescent="0.2">
      <c r="AJ14109" s="23"/>
      <c r="HH14109"/>
      <c r="IW14109" s="36"/>
      <c r="JI14109"/>
      <c r="JJ14109"/>
      <c r="KX14109" s="23"/>
      <c r="KY14109" s="23"/>
    </row>
    <row r="14110" spans="36:311" x14ac:dyDescent="0.2">
      <c r="AJ14110" s="23"/>
      <c r="HH14110"/>
      <c r="IW14110" s="36"/>
      <c r="JI14110"/>
      <c r="JJ14110"/>
      <c r="KX14110" s="23"/>
      <c r="KY14110" s="23"/>
    </row>
    <row r="14111" spans="36:311" x14ac:dyDescent="0.2">
      <c r="AJ14111" s="23"/>
      <c r="HH14111"/>
      <c r="IW14111" s="36"/>
      <c r="JI14111"/>
      <c r="JJ14111"/>
      <c r="KX14111" s="23"/>
      <c r="KY14111" s="23"/>
    </row>
    <row r="14112" spans="36:311" x14ac:dyDescent="0.2">
      <c r="AJ14112" s="23"/>
      <c r="HH14112"/>
      <c r="IW14112" s="36"/>
      <c r="JI14112"/>
      <c r="JJ14112"/>
      <c r="KX14112" s="23"/>
      <c r="KY14112" s="23"/>
    </row>
    <row r="14113" spans="36:311" x14ac:dyDescent="0.2">
      <c r="AJ14113" s="23"/>
      <c r="HH14113"/>
      <c r="IW14113" s="36"/>
      <c r="JI14113"/>
      <c r="JJ14113"/>
      <c r="KX14113" s="23"/>
      <c r="KY14113" s="23"/>
    </row>
    <row r="14114" spans="36:311" x14ac:dyDescent="0.2">
      <c r="AJ14114" s="23"/>
      <c r="HH14114"/>
      <c r="IW14114" s="36"/>
      <c r="JI14114"/>
      <c r="JJ14114"/>
      <c r="KX14114" s="23"/>
      <c r="KY14114" s="23"/>
    </row>
    <row r="14115" spans="36:311" x14ac:dyDescent="0.2">
      <c r="AJ14115" s="23"/>
      <c r="HH14115"/>
      <c r="IW14115" s="36"/>
      <c r="JI14115"/>
      <c r="JJ14115"/>
      <c r="KX14115" s="23"/>
      <c r="KY14115" s="23"/>
    </row>
    <row r="14116" spans="36:311" x14ac:dyDescent="0.2">
      <c r="AJ14116" s="23"/>
      <c r="HH14116"/>
      <c r="IW14116" s="36"/>
      <c r="JI14116"/>
      <c r="JJ14116"/>
      <c r="KX14116" s="23"/>
      <c r="KY14116" s="23"/>
    </row>
    <row r="14117" spans="36:311" x14ac:dyDescent="0.2">
      <c r="AJ14117" s="23"/>
      <c r="HH14117"/>
      <c r="IW14117" s="36"/>
      <c r="JI14117"/>
      <c r="JJ14117"/>
      <c r="KX14117" s="23"/>
      <c r="KY14117" s="23"/>
    </row>
    <row r="14118" spans="36:311" x14ac:dyDescent="0.2">
      <c r="AJ14118" s="23"/>
      <c r="HH14118"/>
      <c r="IW14118" s="36"/>
      <c r="JI14118"/>
      <c r="JJ14118"/>
      <c r="KX14118" s="23"/>
      <c r="KY14118" s="23"/>
    </row>
    <row r="14119" spans="36:311" x14ac:dyDescent="0.2">
      <c r="AJ14119" s="23"/>
      <c r="HH14119"/>
      <c r="IW14119" s="36"/>
      <c r="JI14119"/>
      <c r="JJ14119"/>
      <c r="KX14119" s="23"/>
      <c r="KY14119" s="23"/>
    </row>
    <row r="14120" spans="36:311" x14ac:dyDescent="0.2">
      <c r="AJ14120" s="23"/>
      <c r="HH14120"/>
      <c r="IW14120" s="36"/>
      <c r="JI14120"/>
      <c r="JJ14120"/>
      <c r="KX14120" s="23"/>
      <c r="KY14120" s="23"/>
    </row>
    <row r="14121" spans="36:311" x14ac:dyDescent="0.2">
      <c r="AJ14121" s="23"/>
      <c r="HH14121"/>
      <c r="IW14121" s="36"/>
      <c r="JI14121"/>
      <c r="JJ14121"/>
      <c r="KX14121" s="23"/>
      <c r="KY14121" s="23"/>
    </row>
    <row r="14122" spans="36:311" x14ac:dyDescent="0.2">
      <c r="AJ14122" s="23"/>
      <c r="HH14122"/>
      <c r="IW14122" s="36"/>
      <c r="JI14122"/>
      <c r="JJ14122"/>
      <c r="KX14122" s="23"/>
      <c r="KY14122" s="23"/>
    </row>
    <row r="14123" spans="36:311" x14ac:dyDescent="0.2">
      <c r="AJ14123" s="23"/>
      <c r="HH14123"/>
      <c r="IW14123" s="36"/>
      <c r="JI14123"/>
      <c r="JJ14123"/>
      <c r="KX14123" s="23"/>
      <c r="KY14123" s="23"/>
    </row>
    <row r="14124" spans="36:311" x14ac:dyDescent="0.2">
      <c r="AJ14124" s="23"/>
      <c r="HH14124"/>
      <c r="IW14124" s="36"/>
      <c r="JI14124"/>
      <c r="JJ14124"/>
      <c r="KX14124" s="23"/>
      <c r="KY14124" s="23"/>
    </row>
    <row r="14125" spans="36:311" x14ac:dyDescent="0.2">
      <c r="AJ14125" s="23"/>
      <c r="HH14125"/>
      <c r="IW14125" s="36"/>
      <c r="JI14125"/>
      <c r="JJ14125"/>
      <c r="KX14125" s="23"/>
      <c r="KY14125" s="23"/>
    </row>
    <row r="14126" spans="36:311" x14ac:dyDescent="0.2">
      <c r="AJ14126" s="23"/>
      <c r="HH14126"/>
      <c r="IW14126" s="36"/>
      <c r="JI14126"/>
      <c r="JJ14126"/>
      <c r="KX14126" s="23"/>
      <c r="KY14126" s="23"/>
    </row>
    <row r="14127" spans="36:311" x14ac:dyDescent="0.2">
      <c r="AJ14127" s="23"/>
      <c r="HH14127"/>
      <c r="IW14127" s="36"/>
      <c r="JI14127"/>
      <c r="JJ14127"/>
      <c r="KX14127" s="23"/>
      <c r="KY14127" s="23"/>
    </row>
    <row r="14128" spans="36:311" x14ac:dyDescent="0.2">
      <c r="AJ14128" s="23"/>
      <c r="HH14128"/>
      <c r="IW14128" s="36"/>
      <c r="JI14128"/>
      <c r="JJ14128"/>
      <c r="KX14128" s="23"/>
      <c r="KY14128" s="23"/>
    </row>
    <row r="14129" spans="36:311" x14ac:dyDescent="0.2">
      <c r="AJ14129" s="23"/>
      <c r="HH14129"/>
      <c r="IW14129" s="36"/>
      <c r="JI14129"/>
      <c r="JJ14129"/>
      <c r="KX14129" s="23"/>
      <c r="KY14129" s="23"/>
    </row>
    <row r="14130" spans="36:311" x14ac:dyDescent="0.2">
      <c r="AJ14130" s="23"/>
      <c r="HH14130"/>
      <c r="IW14130" s="36"/>
      <c r="JI14130"/>
      <c r="JJ14130"/>
      <c r="KX14130" s="23"/>
      <c r="KY14130" s="23"/>
    </row>
    <row r="14131" spans="36:311" x14ac:dyDescent="0.2">
      <c r="AJ14131" s="23"/>
      <c r="HH14131"/>
      <c r="IW14131" s="36"/>
      <c r="JI14131"/>
      <c r="JJ14131"/>
      <c r="KX14131" s="23"/>
      <c r="KY14131" s="23"/>
    </row>
    <row r="14132" spans="36:311" x14ac:dyDescent="0.2">
      <c r="AJ14132" s="23"/>
      <c r="HH14132"/>
      <c r="IW14132" s="36"/>
      <c r="JI14132"/>
      <c r="JJ14132"/>
      <c r="KX14132" s="23"/>
      <c r="KY14132" s="23"/>
    </row>
    <row r="14133" spans="36:311" x14ac:dyDescent="0.2">
      <c r="AJ14133" s="23"/>
      <c r="HH14133"/>
      <c r="IW14133" s="36"/>
      <c r="JI14133"/>
      <c r="JJ14133"/>
      <c r="KX14133" s="23"/>
      <c r="KY14133" s="23"/>
    </row>
    <row r="14134" spans="36:311" x14ac:dyDescent="0.2">
      <c r="AJ14134" s="23"/>
      <c r="HH14134"/>
      <c r="IW14134" s="36"/>
      <c r="JI14134"/>
      <c r="JJ14134"/>
      <c r="KX14134" s="23"/>
      <c r="KY14134" s="23"/>
    </row>
    <row r="14135" spans="36:311" x14ac:dyDescent="0.2">
      <c r="AJ14135" s="23"/>
      <c r="HH14135"/>
      <c r="IW14135" s="36"/>
      <c r="JI14135"/>
      <c r="JJ14135"/>
      <c r="KX14135" s="23"/>
      <c r="KY14135" s="23"/>
    </row>
    <row r="14136" spans="36:311" x14ac:dyDescent="0.2">
      <c r="AJ14136" s="23"/>
      <c r="HH14136"/>
      <c r="IW14136" s="36"/>
      <c r="JI14136"/>
      <c r="JJ14136"/>
      <c r="KX14136" s="23"/>
      <c r="KY14136" s="23"/>
    </row>
    <row r="14137" spans="36:311" x14ac:dyDescent="0.2">
      <c r="AJ14137" s="23"/>
      <c r="HH14137"/>
      <c r="IW14137" s="36"/>
      <c r="JI14137"/>
      <c r="JJ14137"/>
      <c r="KX14137" s="23"/>
      <c r="KY14137" s="23"/>
    </row>
    <row r="14138" spans="36:311" x14ac:dyDescent="0.2">
      <c r="AJ14138" s="23"/>
      <c r="HH14138"/>
      <c r="IW14138" s="36"/>
      <c r="JI14138"/>
      <c r="JJ14138"/>
      <c r="KX14138" s="23"/>
      <c r="KY14138" s="23"/>
    </row>
    <row r="14139" spans="36:311" x14ac:dyDescent="0.2">
      <c r="AJ14139" s="23"/>
      <c r="HH14139"/>
      <c r="IW14139" s="36"/>
      <c r="JI14139"/>
      <c r="JJ14139"/>
      <c r="KX14139" s="23"/>
      <c r="KY14139" s="23"/>
    </row>
    <row r="14140" spans="36:311" x14ac:dyDescent="0.2">
      <c r="AJ14140" s="23"/>
      <c r="HH14140"/>
      <c r="IW14140" s="36"/>
      <c r="JI14140"/>
      <c r="JJ14140"/>
      <c r="KX14140" s="23"/>
      <c r="KY14140" s="23"/>
    </row>
    <row r="14141" spans="36:311" x14ac:dyDescent="0.2">
      <c r="AJ14141" s="23"/>
      <c r="HH14141"/>
      <c r="IW14141" s="36"/>
      <c r="JI14141"/>
      <c r="JJ14141"/>
      <c r="KX14141" s="23"/>
      <c r="KY14141" s="23"/>
    </row>
    <row r="14142" spans="36:311" x14ac:dyDescent="0.2">
      <c r="AJ14142" s="23"/>
      <c r="HH14142"/>
      <c r="IW14142" s="36"/>
      <c r="JI14142"/>
      <c r="JJ14142"/>
      <c r="KX14142" s="23"/>
      <c r="KY14142" s="23"/>
    </row>
    <row r="14143" spans="36:311" x14ac:dyDescent="0.2">
      <c r="AJ14143" s="23"/>
      <c r="HH14143"/>
      <c r="IW14143" s="36"/>
      <c r="JI14143"/>
      <c r="JJ14143"/>
      <c r="KX14143" s="23"/>
      <c r="KY14143" s="23"/>
    </row>
    <row r="14144" spans="36:311" x14ac:dyDescent="0.2">
      <c r="AJ14144" s="23"/>
      <c r="HH14144"/>
      <c r="IW14144" s="36"/>
      <c r="JI14144"/>
      <c r="JJ14144"/>
      <c r="KX14144" s="23"/>
      <c r="KY14144" s="23"/>
    </row>
    <row r="14145" spans="36:311" x14ac:dyDescent="0.2">
      <c r="AJ14145" s="23"/>
      <c r="HH14145"/>
      <c r="IW14145" s="36"/>
      <c r="JI14145"/>
      <c r="JJ14145"/>
      <c r="KX14145" s="23"/>
      <c r="KY14145" s="23"/>
    </row>
    <row r="14146" spans="36:311" x14ac:dyDescent="0.2">
      <c r="AJ14146" s="23"/>
      <c r="HH14146"/>
      <c r="IW14146" s="36"/>
      <c r="JI14146"/>
      <c r="JJ14146"/>
      <c r="KX14146" s="23"/>
      <c r="KY14146" s="23"/>
    </row>
    <row r="14147" spans="36:311" x14ac:dyDescent="0.2">
      <c r="AJ14147" s="23"/>
      <c r="HH14147"/>
      <c r="IW14147" s="36"/>
      <c r="JI14147"/>
      <c r="JJ14147"/>
      <c r="KX14147" s="23"/>
      <c r="KY14147" s="23"/>
    </row>
    <row r="14148" spans="36:311" x14ac:dyDescent="0.2">
      <c r="AJ14148" s="23"/>
      <c r="HH14148"/>
      <c r="IW14148" s="36"/>
      <c r="JI14148"/>
      <c r="JJ14148"/>
      <c r="KX14148" s="23"/>
      <c r="KY14148" s="23"/>
    </row>
    <row r="14149" spans="36:311" x14ac:dyDescent="0.2">
      <c r="AJ14149" s="23"/>
      <c r="HH14149"/>
      <c r="IW14149" s="36"/>
      <c r="JI14149"/>
      <c r="JJ14149"/>
      <c r="KX14149" s="23"/>
      <c r="KY14149" s="23"/>
    </row>
    <row r="14150" spans="36:311" x14ac:dyDescent="0.2">
      <c r="AJ14150" s="23"/>
      <c r="HH14150"/>
      <c r="IW14150" s="36"/>
      <c r="JI14150"/>
      <c r="JJ14150"/>
      <c r="KX14150" s="23"/>
      <c r="KY14150" s="23"/>
    </row>
    <row r="14151" spans="36:311" x14ac:dyDescent="0.2">
      <c r="AJ14151" s="23"/>
      <c r="HH14151"/>
      <c r="IW14151" s="36"/>
      <c r="JI14151"/>
      <c r="JJ14151"/>
      <c r="KX14151" s="23"/>
      <c r="KY14151" s="23"/>
    </row>
    <row r="14152" spans="36:311" x14ac:dyDescent="0.2">
      <c r="AJ14152" s="23"/>
      <c r="HH14152"/>
      <c r="IW14152" s="36"/>
      <c r="JI14152"/>
      <c r="JJ14152"/>
      <c r="KX14152" s="23"/>
      <c r="KY14152" s="23"/>
    </row>
    <row r="14153" spans="36:311" x14ac:dyDescent="0.2">
      <c r="AJ14153" s="23"/>
      <c r="HH14153"/>
      <c r="IW14153" s="36"/>
      <c r="JI14153"/>
      <c r="JJ14153"/>
      <c r="KX14153" s="23"/>
      <c r="KY14153" s="23"/>
    </row>
    <row r="14154" spans="36:311" x14ac:dyDescent="0.2">
      <c r="AJ14154" s="23"/>
      <c r="HH14154"/>
      <c r="IW14154" s="36"/>
      <c r="JI14154"/>
      <c r="JJ14154"/>
      <c r="KX14154" s="23"/>
      <c r="KY14154" s="23"/>
    </row>
    <row r="14155" spans="36:311" x14ac:dyDescent="0.2">
      <c r="AJ14155" s="23"/>
      <c r="HH14155"/>
      <c r="IW14155" s="36"/>
      <c r="JI14155"/>
      <c r="JJ14155"/>
      <c r="KX14155" s="23"/>
      <c r="KY14155" s="23"/>
    </row>
    <row r="14156" spans="36:311" x14ac:dyDescent="0.2">
      <c r="AJ14156" s="23"/>
      <c r="HH14156"/>
      <c r="IW14156" s="36"/>
      <c r="JI14156"/>
      <c r="JJ14156"/>
      <c r="KX14156" s="23"/>
      <c r="KY14156" s="23"/>
    </row>
    <row r="14157" spans="36:311" x14ac:dyDescent="0.2">
      <c r="AJ14157" s="23"/>
      <c r="HH14157"/>
      <c r="IW14157" s="36"/>
      <c r="JI14157"/>
      <c r="JJ14157"/>
      <c r="KX14157" s="23"/>
      <c r="KY14157" s="23"/>
    </row>
    <row r="14158" spans="36:311" x14ac:dyDescent="0.2">
      <c r="AJ14158" s="23"/>
      <c r="HH14158"/>
      <c r="IW14158" s="36"/>
      <c r="JI14158"/>
      <c r="JJ14158"/>
      <c r="KX14158" s="23"/>
      <c r="KY14158" s="23"/>
    </row>
    <row r="14159" spans="36:311" x14ac:dyDescent="0.2">
      <c r="AJ14159" s="23"/>
      <c r="HH14159"/>
      <c r="IW14159" s="36"/>
      <c r="JI14159"/>
      <c r="JJ14159"/>
      <c r="KX14159" s="23"/>
      <c r="KY14159" s="23"/>
    </row>
    <row r="14160" spans="36:311" x14ac:dyDescent="0.2">
      <c r="AJ14160" s="23"/>
      <c r="HH14160"/>
      <c r="IW14160" s="36"/>
      <c r="JI14160"/>
      <c r="JJ14160"/>
      <c r="KX14160" s="23"/>
      <c r="KY14160" s="23"/>
    </row>
    <row r="14161" spans="36:311" x14ac:dyDescent="0.2">
      <c r="AJ14161" s="23"/>
      <c r="HH14161"/>
      <c r="IW14161" s="36"/>
      <c r="JI14161"/>
      <c r="JJ14161"/>
      <c r="KX14161" s="23"/>
      <c r="KY14161" s="23"/>
    </row>
    <row r="14162" spans="36:311" x14ac:dyDescent="0.2">
      <c r="AJ14162" s="23"/>
      <c r="HH14162"/>
      <c r="IW14162" s="36"/>
      <c r="JI14162"/>
      <c r="JJ14162"/>
      <c r="KX14162" s="23"/>
      <c r="KY14162" s="23"/>
    </row>
    <row r="14163" spans="36:311" x14ac:dyDescent="0.2">
      <c r="AJ14163" s="23"/>
      <c r="HH14163"/>
      <c r="IW14163" s="36"/>
      <c r="JI14163"/>
      <c r="JJ14163"/>
      <c r="KX14163" s="23"/>
      <c r="KY14163" s="23"/>
    </row>
    <row r="14164" spans="36:311" x14ac:dyDescent="0.2">
      <c r="AJ14164" s="23"/>
      <c r="HH14164"/>
      <c r="IW14164" s="36"/>
      <c r="JI14164"/>
      <c r="JJ14164"/>
      <c r="KX14164" s="23"/>
      <c r="KY14164" s="23"/>
    </row>
    <row r="14165" spans="36:311" x14ac:dyDescent="0.2">
      <c r="AJ14165" s="23"/>
      <c r="HH14165"/>
      <c r="IW14165" s="36"/>
      <c r="JI14165"/>
      <c r="JJ14165"/>
      <c r="KX14165" s="23"/>
      <c r="KY14165" s="23"/>
    </row>
    <row r="14166" spans="36:311" x14ac:dyDescent="0.2">
      <c r="AJ14166" s="23"/>
      <c r="HH14166"/>
      <c r="IW14166" s="36"/>
      <c r="JI14166"/>
      <c r="JJ14166"/>
      <c r="KX14166" s="23"/>
      <c r="KY14166" s="23"/>
    </row>
    <row r="14167" spans="36:311" x14ac:dyDescent="0.2">
      <c r="AJ14167" s="23"/>
      <c r="HH14167"/>
      <c r="IW14167" s="36"/>
      <c r="JI14167"/>
      <c r="JJ14167"/>
      <c r="KX14167" s="23"/>
      <c r="KY14167" s="23"/>
    </row>
    <row r="14168" spans="36:311" x14ac:dyDescent="0.2">
      <c r="AJ14168" s="23"/>
      <c r="HH14168"/>
      <c r="IW14168" s="36"/>
      <c r="JI14168"/>
      <c r="JJ14168"/>
      <c r="KX14168" s="23"/>
      <c r="KY14168" s="23"/>
    </row>
    <row r="14169" spans="36:311" x14ac:dyDescent="0.2">
      <c r="AJ14169" s="23"/>
      <c r="HH14169"/>
      <c r="IW14169" s="36"/>
      <c r="JI14169"/>
      <c r="JJ14169"/>
      <c r="KX14169" s="23"/>
      <c r="KY14169" s="23"/>
    </row>
    <row r="14170" spans="36:311" x14ac:dyDescent="0.2">
      <c r="AJ14170" s="23"/>
      <c r="HH14170"/>
      <c r="IW14170" s="36"/>
      <c r="JI14170"/>
      <c r="JJ14170"/>
      <c r="KX14170" s="23"/>
      <c r="KY14170" s="23"/>
    </row>
    <row r="14171" spans="36:311" x14ac:dyDescent="0.2">
      <c r="AJ14171" s="23"/>
      <c r="HH14171"/>
      <c r="IW14171" s="36"/>
      <c r="JI14171"/>
      <c r="JJ14171"/>
      <c r="KX14171" s="23"/>
      <c r="KY14171" s="23"/>
    </row>
    <row r="14172" spans="36:311" x14ac:dyDescent="0.2">
      <c r="AJ14172" s="23"/>
      <c r="HH14172"/>
      <c r="IW14172" s="36"/>
      <c r="JI14172"/>
      <c r="JJ14172"/>
      <c r="KX14172" s="23"/>
      <c r="KY14172" s="23"/>
    </row>
    <row r="14173" spans="36:311" x14ac:dyDescent="0.2">
      <c r="AJ14173" s="23"/>
      <c r="HH14173"/>
      <c r="IW14173" s="36"/>
      <c r="JI14173"/>
      <c r="JJ14173"/>
      <c r="KX14173" s="23"/>
      <c r="KY14173" s="23"/>
    </row>
    <row r="14174" spans="36:311" x14ac:dyDescent="0.2">
      <c r="AJ14174" s="23"/>
      <c r="HH14174"/>
      <c r="IW14174" s="36"/>
      <c r="JI14174"/>
      <c r="JJ14174"/>
      <c r="KX14174" s="23"/>
      <c r="KY14174" s="23"/>
    </row>
    <row r="14175" spans="36:311" x14ac:dyDescent="0.2">
      <c r="AJ14175" s="23"/>
      <c r="HH14175"/>
      <c r="IW14175" s="36"/>
      <c r="JI14175"/>
      <c r="JJ14175"/>
      <c r="KX14175" s="23"/>
      <c r="KY14175" s="23"/>
    </row>
    <row r="14176" spans="36:311" x14ac:dyDescent="0.2">
      <c r="AJ14176" s="23"/>
      <c r="HH14176"/>
      <c r="IW14176" s="36"/>
      <c r="JI14176"/>
      <c r="JJ14176"/>
      <c r="KX14176" s="23"/>
      <c r="KY14176" s="23"/>
    </row>
    <row r="14177" spans="36:311" x14ac:dyDescent="0.2">
      <c r="AJ14177" s="23"/>
      <c r="HH14177"/>
      <c r="IW14177" s="36"/>
      <c r="JI14177"/>
      <c r="JJ14177"/>
      <c r="KX14177" s="23"/>
      <c r="KY14177" s="23"/>
    </row>
    <row r="14178" spans="36:311" x14ac:dyDescent="0.2">
      <c r="AJ14178" s="23"/>
      <c r="HH14178"/>
      <c r="IW14178" s="36"/>
      <c r="JI14178"/>
      <c r="JJ14178"/>
      <c r="KX14178" s="23"/>
      <c r="KY14178" s="23"/>
    </row>
    <row r="14179" spans="36:311" x14ac:dyDescent="0.2">
      <c r="AJ14179" s="23"/>
      <c r="HH14179"/>
      <c r="IW14179" s="36"/>
      <c r="JI14179"/>
      <c r="JJ14179"/>
      <c r="KX14179" s="23"/>
      <c r="KY14179" s="23"/>
    </row>
    <row r="14180" spans="36:311" x14ac:dyDescent="0.2">
      <c r="AJ14180" s="23"/>
      <c r="HH14180"/>
      <c r="IW14180" s="36"/>
      <c r="JI14180"/>
      <c r="JJ14180"/>
      <c r="KX14180" s="23"/>
      <c r="KY14180" s="23"/>
    </row>
    <row r="14181" spans="36:311" x14ac:dyDescent="0.2">
      <c r="AJ14181" s="23"/>
      <c r="HH14181"/>
      <c r="IW14181" s="36"/>
      <c r="JI14181"/>
      <c r="JJ14181"/>
      <c r="KX14181" s="23"/>
      <c r="KY14181" s="23"/>
    </row>
    <row r="14182" spans="36:311" x14ac:dyDescent="0.2">
      <c r="AJ14182" s="23"/>
      <c r="HH14182"/>
      <c r="IW14182" s="36"/>
      <c r="JI14182"/>
      <c r="JJ14182"/>
      <c r="KX14182" s="23"/>
      <c r="KY14182" s="23"/>
    </row>
    <row r="14183" spans="36:311" x14ac:dyDescent="0.2">
      <c r="AJ14183" s="23"/>
      <c r="HH14183"/>
      <c r="IW14183" s="36"/>
      <c r="JI14183"/>
      <c r="JJ14183"/>
      <c r="KX14183" s="23"/>
      <c r="KY14183" s="23"/>
    </row>
    <row r="14184" spans="36:311" x14ac:dyDescent="0.2">
      <c r="AJ14184" s="23"/>
      <c r="HH14184"/>
      <c r="IW14184" s="36"/>
      <c r="JI14184"/>
      <c r="JJ14184"/>
      <c r="KX14184" s="23"/>
      <c r="KY14184" s="23"/>
    </row>
    <row r="14185" spans="36:311" x14ac:dyDescent="0.2">
      <c r="AJ14185" s="23"/>
      <c r="HH14185"/>
      <c r="IW14185" s="36"/>
      <c r="JI14185"/>
      <c r="JJ14185"/>
      <c r="KX14185" s="23"/>
      <c r="KY14185" s="23"/>
    </row>
    <row r="14186" spans="36:311" x14ac:dyDescent="0.2">
      <c r="AJ14186" s="23"/>
      <c r="HH14186"/>
      <c r="IW14186" s="36"/>
      <c r="JI14186"/>
      <c r="JJ14186"/>
      <c r="KX14186" s="23"/>
      <c r="KY14186" s="23"/>
    </row>
    <row r="14187" spans="36:311" x14ac:dyDescent="0.2">
      <c r="AJ14187" s="23"/>
      <c r="HH14187"/>
      <c r="IW14187" s="36"/>
      <c r="JI14187"/>
      <c r="JJ14187"/>
      <c r="KX14187" s="23"/>
      <c r="KY14187" s="23"/>
    </row>
    <row r="14188" spans="36:311" x14ac:dyDescent="0.2">
      <c r="AJ14188" s="23"/>
      <c r="HH14188"/>
      <c r="IW14188" s="36"/>
      <c r="JI14188"/>
      <c r="JJ14188"/>
      <c r="KX14188" s="23"/>
      <c r="KY14188" s="23"/>
    </row>
    <row r="14189" spans="36:311" x14ac:dyDescent="0.2">
      <c r="AJ14189" s="23"/>
      <c r="HH14189"/>
      <c r="IW14189" s="36"/>
      <c r="JI14189"/>
      <c r="JJ14189"/>
      <c r="KX14189" s="23"/>
      <c r="KY14189" s="23"/>
    </row>
    <row r="14190" spans="36:311" x14ac:dyDescent="0.2">
      <c r="AJ14190" s="23"/>
      <c r="HH14190"/>
      <c r="IW14190" s="36"/>
      <c r="JI14190"/>
      <c r="JJ14190"/>
      <c r="KX14190" s="23"/>
      <c r="KY14190" s="23"/>
    </row>
    <row r="14191" spans="36:311" x14ac:dyDescent="0.2">
      <c r="AJ14191" s="23"/>
      <c r="HH14191"/>
      <c r="IW14191" s="36"/>
      <c r="JI14191"/>
      <c r="JJ14191"/>
      <c r="KX14191" s="23"/>
      <c r="KY14191" s="23"/>
    </row>
    <row r="14192" spans="36:311" x14ac:dyDescent="0.2">
      <c r="AJ14192" s="23"/>
      <c r="HH14192"/>
      <c r="IW14192" s="36"/>
      <c r="JI14192"/>
      <c r="JJ14192"/>
      <c r="KX14192" s="23"/>
      <c r="KY14192" s="23"/>
    </row>
    <row r="14193" spans="36:311" x14ac:dyDescent="0.2">
      <c r="AJ14193" s="23"/>
      <c r="HH14193"/>
      <c r="IW14193" s="36"/>
      <c r="JI14193"/>
      <c r="JJ14193"/>
      <c r="KX14193" s="23"/>
      <c r="KY14193" s="23"/>
    </row>
    <row r="14194" spans="36:311" x14ac:dyDescent="0.2">
      <c r="AJ14194" s="23"/>
      <c r="HH14194"/>
      <c r="IW14194" s="36"/>
      <c r="JI14194"/>
      <c r="JJ14194"/>
      <c r="KX14194" s="23"/>
      <c r="KY14194" s="23"/>
    </row>
    <row r="14195" spans="36:311" x14ac:dyDescent="0.2">
      <c r="AJ14195" s="23"/>
      <c r="HH14195"/>
      <c r="IW14195" s="36"/>
      <c r="JI14195"/>
      <c r="JJ14195"/>
      <c r="KX14195" s="23"/>
      <c r="KY14195" s="23"/>
    </row>
    <row r="14196" spans="36:311" x14ac:dyDescent="0.2">
      <c r="AJ14196" s="23"/>
      <c r="HH14196"/>
      <c r="IW14196" s="36"/>
      <c r="JI14196"/>
      <c r="JJ14196"/>
      <c r="KX14196" s="23"/>
      <c r="KY14196" s="23"/>
    </row>
    <row r="14197" spans="36:311" x14ac:dyDescent="0.2">
      <c r="AJ14197" s="23"/>
      <c r="HH14197"/>
      <c r="IW14197" s="36"/>
      <c r="JI14197"/>
      <c r="JJ14197"/>
      <c r="KX14197" s="23"/>
      <c r="KY14197" s="23"/>
    </row>
    <row r="14198" spans="36:311" x14ac:dyDescent="0.2">
      <c r="AJ14198" s="23"/>
      <c r="HH14198"/>
      <c r="IW14198" s="36"/>
      <c r="JI14198"/>
      <c r="JJ14198"/>
      <c r="KX14198" s="23"/>
      <c r="KY14198" s="23"/>
    </row>
    <row r="14199" spans="36:311" x14ac:dyDescent="0.2">
      <c r="AJ14199" s="23"/>
      <c r="HH14199"/>
      <c r="IW14199" s="36"/>
      <c r="JI14199"/>
      <c r="JJ14199"/>
      <c r="KX14199" s="23"/>
      <c r="KY14199" s="23"/>
    </row>
    <row r="14200" spans="36:311" x14ac:dyDescent="0.2">
      <c r="AJ14200" s="23"/>
      <c r="HH14200"/>
      <c r="IW14200" s="36"/>
      <c r="JI14200"/>
      <c r="JJ14200"/>
      <c r="KX14200" s="23"/>
      <c r="KY14200" s="23"/>
    </row>
    <row r="14201" spans="36:311" x14ac:dyDescent="0.2">
      <c r="AJ14201" s="23"/>
      <c r="HH14201"/>
      <c r="IW14201" s="36"/>
      <c r="JI14201"/>
      <c r="JJ14201"/>
      <c r="KX14201" s="23"/>
      <c r="KY14201" s="23"/>
    </row>
    <row r="14202" spans="36:311" x14ac:dyDescent="0.2">
      <c r="AJ14202" s="23"/>
      <c r="HH14202"/>
      <c r="IW14202" s="36"/>
      <c r="JI14202"/>
      <c r="JJ14202"/>
      <c r="KX14202" s="23"/>
      <c r="KY14202" s="23"/>
    </row>
    <row r="14203" spans="36:311" x14ac:dyDescent="0.2">
      <c r="AJ14203" s="23"/>
      <c r="HH14203"/>
      <c r="IW14203" s="36"/>
      <c r="JI14203"/>
      <c r="JJ14203"/>
      <c r="KX14203" s="23"/>
      <c r="KY14203" s="23"/>
    </row>
    <row r="14204" spans="36:311" x14ac:dyDescent="0.2">
      <c r="AJ14204" s="23"/>
      <c r="HH14204"/>
      <c r="IW14204" s="36"/>
      <c r="JI14204"/>
      <c r="JJ14204"/>
      <c r="KX14204" s="23"/>
      <c r="KY14204" s="23"/>
    </row>
    <row r="14205" spans="36:311" x14ac:dyDescent="0.2">
      <c r="AJ14205" s="23"/>
      <c r="HH14205"/>
      <c r="IW14205" s="36"/>
      <c r="JI14205"/>
      <c r="JJ14205"/>
      <c r="KX14205" s="23"/>
      <c r="KY14205" s="23"/>
    </row>
    <row r="14206" spans="36:311" x14ac:dyDescent="0.2">
      <c r="AJ14206" s="23"/>
      <c r="HH14206"/>
      <c r="IW14206" s="36"/>
      <c r="JI14206"/>
      <c r="JJ14206"/>
      <c r="KX14206" s="23"/>
      <c r="KY14206" s="23"/>
    </row>
    <row r="14207" spans="36:311" x14ac:dyDescent="0.2">
      <c r="AJ14207" s="23"/>
      <c r="HH14207"/>
      <c r="IW14207" s="36"/>
      <c r="JI14207"/>
      <c r="JJ14207"/>
      <c r="KX14207" s="23"/>
      <c r="KY14207" s="23"/>
    </row>
    <row r="14208" spans="36:311" x14ac:dyDescent="0.2">
      <c r="AJ14208" s="23"/>
      <c r="HH14208"/>
      <c r="IW14208" s="36"/>
      <c r="JI14208"/>
      <c r="JJ14208"/>
      <c r="KX14208" s="23"/>
      <c r="KY14208" s="23"/>
    </row>
    <row r="14209" spans="36:311" x14ac:dyDescent="0.2">
      <c r="AJ14209" s="23"/>
      <c r="HH14209"/>
      <c r="IW14209" s="36"/>
      <c r="JI14209"/>
      <c r="JJ14209"/>
      <c r="KX14209" s="23"/>
      <c r="KY14209" s="23"/>
    </row>
    <row r="14210" spans="36:311" x14ac:dyDescent="0.2">
      <c r="AJ14210" s="23"/>
      <c r="HH14210"/>
      <c r="IW14210" s="36"/>
      <c r="JI14210"/>
      <c r="JJ14210"/>
      <c r="KX14210" s="23"/>
      <c r="KY14210" s="23"/>
    </row>
    <row r="14211" spans="36:311" x14ac:dyDescent="0.2">
      <c r="AJ14211" s="23"/>
      <c r="HH14211"/>
      <c r="IW14211" s="36"/>
      <c r="JI14211"/>
      <c r="JJ14211"/>
      <c r="KX14211" s="23"/>
      <c r="KY14211" s="23"/>
    </row>
    <row r="14212" spans="36:311" x14ac:dyDescent="0.2">
      <c r="AJ14212" s="23"/>
      <c r="HH14212"/>
      <c r="IW14212" s="36"/>
      <c r="JI14212"/>
      <c r="JJ14212"/>
      <c r="KX14212" s="23"/>
      <c r="KY14212" s="23"/>
    </row>
    <row r="14213" spans="36:311" x14ac:dyDescent="0.2">
      <c r="AJ14213" s="23"/>
      <c r="HH14213"/>
      <c r="IW14213" s="36"/>
      <c r="JI14213"/>
      <c r="JJ14213"/>
      <c r="KX14213" s="23"/>
      <c r="KY14213" s="23"/>
    </row>
    <row r="14214" spans="36:311" x14ac:dyDescent="0.2">
      <c r="AJ14214" s="23"/>
      <c r="HH14214"/>
      <c r="IW14214" s="36"/>
      <c r="JI14214"/>
      <c r="JJ14214"/>
      <c r="KX14214" s="23"/>
      <c r="KY14214" s="23"/>
    </row>
    <row r="14215" spans="36:311" x14ac:dyDescent="0.2">
      <c r="AJ14215" s="23"/>
      <c r="HH14215"/>
      <c r="IW14215" s="36"/>
      <c r="JI14215"/>
      <c r="JJ14215"/>
      <c r="KX14215" s="23"/>
      <c r="KY14215" s="23"/>
    </row>
    <row r="14216" spans="36:311" x14ac:dyDescent="0.2">
      <c r="AJ14216" s="23"/>
      <c r="HH14216"/>
      <c r="IW14216" s="36"/>
      <c r="JI14216"/>
      <c r="JJ14216"/>
      <c r="KX14216" s="23"/>
      <c r="KY14216" s="23"/>
    </row>
    <row r="14217" spans="36:311" x14ac:dyDescent="0.2">
      <c r="AJ14217" s="23"/>
      <c r="HH14217"/>
      <c r="IW14217" s="36"/>
      <c r="JI14217"/>
      <c r="JJ14217"/>
      <c r="KX14217" s="23"/>
      <c r="KY14217" s="23"/>
    </row>
    <row r="14218" spans="36:311" x14ac:dyDescent="0.2">
      <c r="AJ14218" s="23"/>
      <c r="HH14218"/>
      <c r="IW14218" s="36"/>
      <c r="JI14218"/>
      <c r="JJ14218"/>
      <c r="KX14218" s="23"/>
      <c r="KY14218" s="23"/>
    </row>
    <row r="14219" spans="36:311" x14ac:dyDescent="0.2">
      <c r="AJ14219" s="23"/>
      <c r="HH14219"/>
      <c r="IW14219" s="36"/>
      <c r="JI14219"/>
      <c r="JJ14219"/>
      <c r="KX14219" s="23"/>
      <c r="KY14219" s="23"/>
    </row>
    <row r="14220" spans="36:311" x14ac:dyDescent="0.2">
      <c r="AJ14220" s="23"/>
      <c r="HH14220"/>
      <c r="IW14220" s="36"/>
      <c r="JI14220"/>
      <c r="JJ14220"/>
      <c r="KX14220" s="23"/>
      <c r="KY14220" s="23"/>
    </row>
    <row r="14221" spans="36:311" x14ac:dyDescent="0.2">
      <c r="AJ14221" s="23"/>
      <c r="HH14221"/>
      <c r="IW14221" s="36"/>
      <c r="JI14221"/>
      <c r="JJ14221"/>
      <c r="KX14221" s="23"/>
      <c r="KY14221" s="23"/>
    </row>
    <row r="14222" spans="36:311" x14ac:dyDescent="0.2">
      <c r="AJ14222" s="23"/>
      <c r="HH14222"/>
      <c r="IW14222" s="36"/>
      <c r="JI14222"/>
      <c r="JJ14222"/>
      <c r="KX14222" s="23"/>
      <c r="KY14222" s="23"/>
    </row>
    <row r="14223" spans="36:311" x14ac:dyDescent="0.2">
      <c r="AJ14223" s="23"/>
      <c r="HH14223"/>
      <c r="IW14223" s="36"/>
      <c r="JI14223"/>
      <c r="JJ14223"/>
      <c r="KX14223" s="23"/>
      <c r="KY14223" s="23"/>
    </row>
    <row r="14224" spans="36:311" x14ac:dyDescent="0.2">
      <c r="AJ14224" s="23"/>
      <c r="HH14224"/>
      <c r="IW14224" s="36"/>
      <c r="JI14224"/>
      <c r="JJ14224"/>
      <c r="KX14224" s="23"/>
      <c r="KY14224" s="23"/>
    </row>
    <row r="14225" spans="36:311" x14ac:dyDescent="0.2">
      <c r="AJ14225" s="23"/>
      <c r="HH14225"/>
      <c r="IW14225" s="36"/>
      <c r="JI14225"/>
      <c r="JJ14225"/>
      <c r="KX14225" s="23"/>
      <c r="KY14225" s="23"/>
    </row>
    <row r="14226" spans="36:311" x14ac:dyDescent="0.2">
      <c r="AJ14226" s="23"/>
      <c r="HH14226"/>
      <c r="IW14226" s="36"/>
      <c r="JI14226"/>
      <c r="JJ14226"/>
      <c r="KX14226" s="23"/>
      <c r="KY14226" s="23"/>
    </row>
    <row r="14227" spans="36:311" x14ac:dyDescent="0.2">
      <c r="AJ14227" s="23"/>
      <c r="HH14227"/>
      <c r="IW14227" s="36"/>
      <c r="JI14227"/>
      <c r="JJ14227"/>
      <c r="KX14227" s="23"/>
      <c r="KY14227" s="23"/>
    </row>
    <row r="14228" spans="36:311" x14ac:dyDescent="0.2">
      <c r="AJ14228" s="23"/>
      <c r="HH14228"/>
      <c r="IW14228" s="36"/>
      <c r="JI14228"/>
      <c r="JJ14228"/>
      <c r="KX14228" s="23"/>
      <c r="KY14228" s="23"/>
    </row>
    <row r="14229" spans="36:311" x14ac:dyDescent="0.2">
      <c r="AJ14229" s="23"/>
      <c r="HH14229"/>
      <c r="IW14229" s="36"/>
      <c r="JI14229"/>
      <c r="JJ14229"/>
      <c r="KX14229" s="23"/>
      <c r="KY14229" s="23"/>
    </row>
    <row r="14230" spans="36:311" x14ac:dyDescent="0.2">
      <c r="AJ14230" s="23"/>
      <c r="HH14230"/>
      <c r="IW14230" s="36"/>
      <c r="JI14230"/>
      <c r="JJ14230"/>
      <c r="KX14230" s="23"/>
      <c r="KY14230" s="23"/>
    </row>
    <row r="14231" spans="36:311" x14ac:dyDescent="0.2">
      <c r="AJ14231" s="23"/>
      <c r="HH14231"/>
      <c r="IW14231" s="36"/>
      <c r="JI14231"/>
      <c r="JJ14231"/>
      <c r="KX14231" s="23"/>
      <c r="KY14231" s="23"/>
    </row>
    <row r="14232" spans="36:311" x14ac:dyDescent="0.2">
      <c r="AJ14232" s="23"/>
      <c r="HH14232"/>
      <c r="IW14232" s="36"/>
      <c r="JI14232"/>
      <c r="JJ14232"/>
      <c r="KX14232" s="23"/>
      <c r="KY14232" s="23"/>
    </row>
    <row r="14233" spans="36:311" x14ac:dyDescent="0.2">
      <c r="AJ14233" s="23"/>
      <c r="HH14233"/>
      <c r="IW14233" s="36"/>
      <c r="JI14233"/>
      <c r="JJ14233"/>
      <c r="KX14233" s="23"/>
      <c r="KY14233" s="23"/>
    </row>
    <row r="14234" spans="36:311" x14ac:dyDescent="0.2">
      <c r="AJ14234" s="23"/>
      <c r="HH14234"/>
      <c r="IW14234" s="36"/>
      <c r="JI14234"/>
      <c r="JJ14234"/>
      <c r="KX14234" s="23"/>
      <c r="KY14234" s="23"/>
    </row>
    <row r="14235" spans="36:311" x14ac:dyDescent="0.2">
      <c r="AJ14235" s="23"/>
      <c r="HH14235"/>
      <c r="IW14235" s="36"/>
      <c r="JI14235"/>
      <c r="JJ14235"/>
      <c r="KX14235" s="23"/>
      <c r="KY14235" s="23"/>
    </row>
    <row r="14236" spans="36:311" x14ac:dyDescent="0.2">
      <c r="AJ14236" s="23"/>
      <c r="HH14236"/>
      <c r="IW14236" s="36"/>
      <c r="JI14236"/>
      <c r="JJ14236"/>
      <c r="KX14236" s="23"/>
      <c r="KY14236" s="23"/>
    </row>
    <row r="14237" spans="36:311" x14ac:dyDescent="0.2">
      <c r="AJ14237" s="23"/>
      <c r="HH14237"/>
      <c r="IW14237" s="36"/>
      <c r="JI14237"/>
      <c r="JJ14237"/>
      <c r="KX14237" s="23"/>
      <c r="KY14237" s="23"/>
    </row>
    <row r="14238" spans="36:311" x14ac:dyDescent="0.2">
      <c r="AJ14238" s="23"/>
      <c r="HH14238"/>
      <c r="IW14238" s="36"/>
      <c r="JI14238"/>
      <c r="JJ14238"/>
      <c r="KX14238" s="23"/>
      <c r="KY14238" s="23"/>
    </row>
    <row r="14239" spans="36:311" x14ac:dyDescent="0.2">
      <c r="AJ14239" s="23"/>
      <c r="HH14239"/>
      <c r="IW14239" s="36"/>
      <c r="JI14239"/>
      <c r="JJ14239"/>
      <c r="KX14239" s="23"/>
      <c r="KY14239" s="23"/>
    </row>
    <row r="14240" spans="36:311" x14ac:dyDescent="0.2">
      <c r="AJ14240" s="23"/>
      <c r="HH14240"/>
      <c r="IW14240" s="36"/>
      <c r="JI14240"/>
      <c r="JJ14240"/>
      <c r="KX14240" s="23"/>
      <c r="KY14240" s="23"/>
    </row>
    <row r="14241" spans="36:311" x14ac:dyDescent="0.2">
      <c r="AJ14241" s="23"/>
      <c r="HH14241"/>
      <c r="IW14241" s="36"/>
      <c r="JI14241"/>
      <c r="JJ14241"/>
      <c r="KX14241" s="23"/>
      <c r="KY14241" s="23"/>
    </row>
    <row r="14242" spans="36:311" x14ac:dyDescent="0.2">
      <c r="AJ14242" s="23"/>
      <c r="HH14242"/>
      <c r="IW14242" s="36"/>
      <c r="JI14242"/>
      <c r="JJ14242"/>
      <c r="KX14242" s="23"/>
      <c r="KY14242" s="23"/>
    </row>
    <row r="14243" spans="36:311" x14ac:dyDescent="0.2">
      <c r="AJ14243" s="23"/>
      <c r="HH14243"/>
      <c r="IW14243" s="36"/>
      <c r="JI14243"/>
      <c r="JJ14243"/>
      <c r="KX14243" s="23"/>
      <c r="KY14243" s="23"/>
    </row>
    <row r="14244" spans="36:311" x14ac:dyDescent="0.2">
      <c r="AJ14244" s="23"/>
      <c r="HH14244"/>
      <c r="IW14244" s="36"/>
      <c r="JI14244"/>
      <c r="JJ14244"/>
      <c r="KX14244" s="23"/>
      <c r="KY14244" s="23"/>
    </row>
    <row r="14245" spans="36:311" x14ac:dyDescent="0.2">
      <c r="AJ14245" s="23"/>
      <c r="HH14245"/>
      <c r="IW14245" s="36"/>
      <c r="JI14245"/>
      <c r="JJ14245"/>
      <c r="KX14245" s="23"/>
      <c r="KY14245" s="23"/>
    </row>
    <row r="14246" spans="36:311" x14ac:dyDescent="0.2">
      <c r="AJ14246" s="23"/>
      <c r="HH14246"/>
      <c r="IW14246" s="36"/>
      <c r="JI14246"/>
      <c r="JJ14246"/>
      <c r="KX14246" s="23"/>
      <c r="KY14246" s="23"/>
    </row>
    <row r="14247" spans="36:311" x14ac:dyDescent="0.2">
      <c r="AJ14247" s="23"/>
      <c r="HH14247"/>
      <c r="IW14247" s="36"/>
      <c r="JI14247"/>
      <c r="JJ14247"/>
      <c r="KX14247" s="23"/>
      <c r="KY14247" s="23"/>
    </row>
    <row r="14248" spans="36:311" x14ac:dyDescent="0.2">
      <c r="AJ14248" s="23"/>
      <c r="HH14248"/>
      <c r="IW14248" s="36"/>
      <c r="JI14248"/>
      <c r="JJ14248"/>
      <c r="KX14248" s="23"/>
      <c r="KY14248" s="23"/>
    </row>
    <row r="14249" spans="36:311" x14ac:dyDescent="0.2">
      <c r="AJ14249" s="23"/>
      <c r="HH14249"/>
      <c r="IW14249" s="36"/>
      <c r="JI14249"/>
      <c r="JJ14249"/>
      <c r="KX14249" s="23"/>
      <c r="KY14249" s="23"/>
    </row>
    <row r="14250" spans="36:311" x14ac:dyDescent="0.2">
      <c r="AJ14250" s="23"/>
      <c r="HH14250"/>
      <c r="IW14250" s="36"/>
      <c r="JI14250"/>
      <c r="JJ14250"/>
      <c r="KX14250" s="23"/>
      <c r="KY14250" s="23"/>
    </row>
    <row r="14251" spans="36:311" x14ac:dyDescent="0.2">
      <c r="AJ14251" s="23"/>
      <c r="HH14251"/>
      <c r="IW14251" s="36"/>
      <c r="JI14251"/>
      <c r="JJ14251"/>
      <c r="KX14251" s="23"/>
      <c r="KY14251" s="23"/>
    </row>
    <row r="14252" spans="36:311" x14ac:dyDescent="0.2">
      <c r="AJ14252" s="23"/>
      <c r="HH14252"/>
      <c r="IW14252" s="36"/>
      <c r="JI14252"/>
      <c r="JJ14252"/>
      <c r="KX14252" s="23"/>
      <c r="KY14252" s="23"/>
    </row>
    <row r="14253" spans="36:311" x14ac:dyDescent="0.2">
      <c r="AJ14253" s="23"/>
      <c r="HH14253"/>
      <c r="IW14253" s="36"/>
      <c r="JI14253"/>
      <c r="JJ14253"/>
      <c r="KX14253" s="23"/>
      <c r="KY14253" s="23"/>
    </row>
    <row r="14254" spans="36:311" x14ac:dyDescent="0.2">
      <c r="AJ14254" s="23"/>
      <c r="HH14254"/>
      <c r="IW14254" s="36"/>
      <c r="JI14254"/>
      <c r="JJ14254"/>
      <c r="KX14254" s="23"/>
      <c r="KY14254" s="23"/>
    </row>
    <row r="14255" spans="36:311" x14ac:dyDescent="0.2">
      <c r="AJ14255" s="23"/>
      <c r="HH14255"/>
      <c r="IW14255" s="36"/>
      <c r="JI14255"/>
      <c r="JJ14255"/>
      <c r="KX14255" s="23"/>
      <c r="KY14255" s="23"/>
    </row>
    <row r="14256" spans="36:311" x14ac:dyDescent="0.2">
      <c r="AJ14256" s="23"/>
      <c r="HH14256"/>
      <c r="IW14256" s="36"/>
      <c r="JI14256"/>
      <c r="JJ14256"/>
      <c r="KX14256" s="23"/>
      <c r="KY14256" s="23"/>
    </row>
    <row r="14257" spans="36:311" x14ac:dyDescent="0.2">
      <c r="AJ14257" s="23"/>
      <c r="HH14257"/>
      <c r="IW14257" s="36"/>
      <c r="JI14257"/>
      <c r="JJ14257"/>
      <c r="KX14257" s="23"/>
      <c r="KY14257" s="23"/>
    </row>
    <row r="14258" spans="36:311" x14ac:dyDescent="0.2">
      <c r="AJ14258" s="23"/>
      <c r="HH14258"/>
      <c r="IW14258" s="36"/>
      <c r="JI14258"/>
      <c r="JJ14258"/>
      <c r="KX14258" s="23"/>
      <c r="KY14258" s="23"/>
    </row>
    <row r="14259" spans="36:311" x14ac:dyDescent="0.2">
      <c r="AJ14259" s="23"/>
      <c r="HH14259"/>
      <c r="IW14259" s="36"/>
      <c r="JI14259"/>
      <c r="JJ14259"/>
      <c r="KX14259" s="23"/>
      <c r="KY14259" s="23"/>
    </row>
    <row r="14260" spans="36:311" x14ac:dyDescent="0.2">
      <c r="AJ14260" s="23"/>
      <c r="HH14260"/>
      <c r="IW14260" s="36"/>
      <c r="JI14260"/>
      <c r="JJ14260"/>
      <c r="KX14260" s="23"/>
      <c r="KY14260" s="23"/>
    </row>
    <row r="14261" spans="36:311" x14ac:dyDescent="0.2">
      <c r="AJ14261" s="23"/>
      <c r="HH14261"/>
      <c r="IW14261" s="36"/>
      <c r="JI14261"/>
      <c r="JJ14261"/>
      <c r="KX14261" s="23"/>
      <c r="KY14261" s="23"/>
    </row>
    <row r="14262" spans="36:311" x14ac:dyDescent="0.2">
      <c r="AJ14262" s="23"/>
      <c r="HH14262"/>
      <c r="IW14262" s="36"/>
      <c r="JI14262"/>
      <c r="JJ14262"/>
      <c r="KX14262" s="23"/>
      <c r="KY14262" s="23"/>
    </row>
    <row r="14263" spans="36:311" x14ac:dyDescent="0.2">
      <c r="AJ14263" s="23"/>
      <c r="HH14263"/>
      <c r="IW14263" s="36"/>
      <c r="JI14263"/>
      <c r="JJ14263"/>
      <c r="KX14263" s="23"/>
      <c r="KY14263" s="23"/>
    </row>
    <row r="14264" spans="36:311" x14ac:dyDescent="0.2">
      <c r="AJ14264" s="23"/>
      <c r="HH14264"/>
      <c r="IW14264" s="36"/>
      <c r="JI14264"/>
      <c r="JJ14264"/>
      <c r="KX14264" s="23"/>
      <c r="KY14264" s="23"/>
    </row>
    <row r="14265" spans="36:311" x14ac:dyDescent="0.2">
      <c r="AJ14265" s="23"/>
      <c r="HH14265"/>
      <c r="IW14265" s="36"/>
      <c r="JI14265"/>
      <c r="JJ14265"/>
      <c r="KX14265" s="23"/>
      <c r="KY14265" s="23"/>
    </row>
    <row r="14266" spans="36:311" x14ac:dyDescent="0.2">
      <c r="AJ14266" s="23"/>
      <c r="HH14266"/>
      <c r="IW14266" s="36"/>
      <c r="JI14266"/>
      <c r="JJ14266"/>
      <c r="KX14266" s="23"/>
      <c r="KY14266" s="23"/>
    </row>
    <row r="14267" spans="36:311" x14ac:dyDescent="0.2">
      <c r="AJ14267" s="23"/>
      <c r="HH14267"/>
      <c r="IW14267" s="36"/>
      <c r="JI14267"/>
      <c r="JJ14267"/>
      <c r="KX14267" s="23"/>
      <c r="KY14267" s="23"/>
    </row>
    <row r="14268" spans="36:311" x14ac:dyDescent="0.2">
      <c r="AJ14268" s="23"/>
      <c r="HH14268"/>
      <c r="IW14268" s="36"/>
      <c r="JI14268"/>
      <c r="JJ14268"/>
      <c r="KX14268" s="23"/>
      <c r="KY14268" s="23"/>
    </row>
    <row r="14269" spans="36:311" x14ac:dyDescent="0.2">
      <c r="AJ14269" s="23"/>
      <c r="HH14269"/>
      <c r="IW14269" s="36"/>
      <c r="JI14269"/>
      <c r="JJ14269"/>
      <c r="KX14269" s="23"/>
      <c r="KY14269" s="23"/>
    </row>
    <row r="14270" spans="36:311" x14ac:dyDescent="0.2">
      <c r="AJ14270" s="23"/>
      <c r="HH14270"/>
      <c r="IW14270" s="36"/>
      <c r="JI14270"/>
      <c r="JJ14270"/>
      <c r="KX14270" s="23"/>
      <c r="KY14270" s="23"/>
    </row>
    <row r="14271" spans="36:311" x14ac:dyDescent="0.2">
      <c r="AJ14271" s="23"/>
      <c r="HH14271"/>
      <c r="IW14271" s="36"/>
      <c r="JI14271"/>
      <c r="JJ14271"/>
      <c r="KX14271" s="23"/>
      <c r="KY14271" s="23"/>
    </row>
    <row r="14272" spans="36:311" x14ac:dyDescent="0.2">
      <c r="AJ14272" s="23"/>
      <c r="HH14272"/>
      <c r="IW14272" s="36"/>
      <c r="JI14272"/>
      <c r="JJ14272"/>
      <c r="KX14272" s="23"/>
      <c r="KY14272" s="23"/>
    </row>
    <row r="14273" spans="36:311" x14ac:dyDescent="0.2">
      <c r="AJ14273" s="23"/>
      <c r="HH14273"/>
      <c r="IW14273" s="36"/>
      <c r="JI14273"/>
      <c r="JJ14273"/>
      <c r="KX14273" s="23"/>
      <c r="KY14273" s="23"/>
    </row>
    <row r="14274" spans="36:311" x14ac:dyDescent="0.2">
      <c r="AJ14274" s="23"/>
      <c r="HH14274"/>
      <c r="IW14274" s="36"/>
      <c r="JI14274"/>
      <c r="JJ14274"/>
      <c r="KX14274" s="23"/>
      <c r="KY14274" s="23"/>
    </row>
    <row r="14275" spans="36:311" x14ac:dyDescent="0.2">
      <c r="AJ14275" s="23"/>
      <c r="HH14275"/>
      <c r="IW14275" s="36"/>
      <c r="JI14275"/>
      <c r="JJ14275"/>
      <c r="KX14275" s="23"/>
      <c r="KY14275" s="23"/>
    </row>
    <row r="14276" spans="36:311" x14ac:dyDescent="0.2">
      <c r="AJ14276" s="23"/>
      <c r="HH14276"/>
      <c r="IW14276" s="36"/>
      <c r="JI14276"/>
      <c r="JJ14276"/>
      <c r="KX14276" s="23"/>
      <c r="KY14276" s="23"/>
    </row>
    <row r="14277" spans="36:311" x14ac:dyDescent="0.2">
      <c r="AJ14277" s="23"/>
      <c r="HH14277"/>
      <c r="IW14277" s="36"/>
      <c r="JI14277"/>
      <c r="JJ14277"/>
      <c r="KX14277" s="23"/>
      <c r="KY14277" s="23"/>
    </row>
    <row r="14278" spans="36:311" x14ac:dyDescent="0.2">
      <c r="AJ14278" s="23"/>
      <c r="HH14278"/>
      <c r="IW14278" s="36"/>
      <c r="JI14278"/>
      <c r="JJ14278"/>
      <c r="KX14278" s="23"/>
      <c r="KY14278" s="23"/>
    </row>
    <row r="14279" spans="36:311" x14ac:dyDescent="0.2">
      <c r="AJ14279" s="23"/>
      <c r="HH14279"/>
      <c r="IW14279" s="36"/>
      <c r="JI14279"/>
      <c r="JJ14279"/>
      <c r="KX14279" s="23"/>
      <c r="KY14279" s="23"/>
    </row>
    <row r="14280" spans="36:311" x14ac:dyDescent="0.2">
      <c r="AJ14280" s="23"/>
      <c r="HH14280"/>
      <c r="IW14280" s="36"/>
      <c r="JI14280"/>
      <c r="JJ14280"/>
      <c r="KX14280" s="23"/>
      <c r="KY14280" s="23"/>
    </row>
    <row r="14281" spans="36:311" x14ac:dyDescent="0.2">
      <c r="AJ14281" s="23"/>
      <c r="HH14281"/>
      <c r="IW14281" s="36"/>
      <c r="JI14281"/>
      <c r="JJ14281"/>
      <c r="KX14281" s="23"/>
      <c r="KY14281" s="23"/>
    </row>
    <row r="14282" spans="36:311" x14ac:dyDescent="0.2">
      <c r="AJ14282" s="23"/>
      <c r="HH14282"/>
      <c r="IW14282" s="36"/>
      <c r="JI14282"/>
      <c r="JJ14282"/>
      <c r="KX14282" s="23"/>
      <c r="KY14282" s="23"/>
    </row>
    <row r="14283" spans="36:311" x14ac:dyDescent="0.2">
      <c r="AJ14283" s="23"/>
      <c r="HH14283"/>
      <c r="IW14283" s="36"/>
      <c r="JI14283"/>
      <c r="JJ14283"/>
      <c r="KX14283" s="23"/>
      <c r="KY14283" s="23"/>
    </row>
    <row r="14284" spans="36:311" x14ac:dyDescent="0.2">
      <c r="AJ14284" s="23"/>
      <c r="HH14284"/>
      <c r="IW14284" s="36"/>
      <c r="JI14284"/>
      <c r="JJ14284"/>
      <c r="KX14284" s="23"/>
      <c r="KY14284" s="23"/>
    </row>
    <row r="14285" spans="36:311" x14ac:dyDescent="0.2">
      <c r="AJ14285" s="23"/>
      <c r="HH14285"/>
      <c r="IW14285" s="36"/>
      <c r="JI14285"/>
      <c r="JJ14285"/>
      <c r="KX14285" s="23"/>
      <c r="KY14285" s="23"/>
    </row>
    <row r="14286" spans="36:311" x14ac:dyDescent="0.2">
      <c r="AJ14286" s="23"/>
      <c r="HH14286"/>
      <c r="IW14286" s="36"/>
      <c r="JI14286"/>
      <c r="JJ14286"/>
      <c r="KX14286" s="23"/>
      <c r="KY14286" s="23"/>
    </row>
    <row r="14287" spans="36:311" x14ac:dyDescent="0.2">
      <c r="AJ14287" s="23"/>
      <c r="HH14287"/>
      <c r="IW14287" s="36"/>
      <c r="JI14287"/>
      <c r="JJ14287"/>
      <c r="KX14287" s="23"/>
      <c r="KY14287" s="23"/>
    </row>
    <row r="14288" spans="36:311" x14ac:dyDescent="0.2">
      <c r="AJ14288" s="23"/>
      <c r="HH14288"/>
      <c r="IW14288" s="36"/>
      <c r="JI14288"/>
      <c r="JJ14288"/>
      <c r="KX14288" s="23"/>
      <c r="KY14288" s="23"/>
    </row>
    <row r="14289" spans="36:311" x14ac:dyDescent="0.2">
      <c r="AJ14289" s="23"/>
      <c r="HH14289"/>
      <c r="IW14289" s="36"/>
      <c r="JI14289"/>
      <c r="JJ14289"/>
      <c r="KX14289" s="23"/>
      <c r="KY14289" s="23"/>
    </row>
    <row r="14290" spans="36:311" x14ac:dyDescent="0.2">
      <c r="AJ14290" s="23"/>
      <c r="HH14290"/>
      <c r="IW14290" s="36"/>
      <c r="JI14290"/>
      <c r="JJ14290"/>
      <c r="KX14290" s="23"/>
      <c r="KY14290" s="23"/>
    </row>
    <row r="14291" spans="36:311" x14ac:dyDescent="0.2">
      <c r="AJ14291" s="23"/>
      <c r="HH14291"/>
      <c r="IW14291" s="36"/>
      <c r="JI14291"/>
      <c r="JJ14291"/>
      <c r="KX14291" s="23"/>
      <c r="KY14291" s="23"/>
    </row>
    <row r="14292" spans="36:311" x14ac:dyDescent="0.2">
      <c r="AJ14292" s="23"/>
      <c r="HH14292"/>
      <c r="IW14292" s="36"/>
      <c r="JI14292"/>
      <c r="JJ14292"/>
      <c r="KX14292" s="23"/>
      <c r="KY14292" s="23"/>
    </row>
    <row r="14293" spans="36:311" x14ac:dyDescent="0.2">
      <c r="AJ14293" s="23"/>
      <c r="HH14293"/>
      <c r="IW14293" s="36"/>
      <c r="JI14293"/>
      <c r="JJ14293"/>
      <c r="KX14293" s="23"/>
      <c r="KY14293" s="23"/>
    </row>
    <row r="14294" spans="36:311" x14ac:dyDescent="0.2">
      <c r="AJ14294" s="23"/>
      <c r="HH14294"/>
      <c r="IW14294" s="36"/>
      <c r="JI14294"/>
      <c r="JJ14294"/>
      <c r="KX14294" s="23"/>
      <c r="KY14294" s="23"/>
    </row>
    <row r="14295" spans="36:311" x14ac:dyDescent="0.2">
      <c r="AJ14295" s="23"/>
      <c r="HH14295"/>
      <c r="IW14295" s="36"/>
      <c r="JI14295"/>
      <c r="JJ14295"/>
      <c r="KX14295" s="23"/>
      <c r="KY14295" s="23"/>
    </row>
    <row r="14296" spans="36:311" x14ac:dyDescent="0.2">
      <c r="AJ14296" s="23"/>
      <c r="HH14296"/>
      <c r="IW14296" s="36"/>
      <c r="JI14296"/>
      <c r="JJ14296"/>
      <c r="KX14296" s="23"/>
      <c r="KY14296" s="23"/>
    </row>
    <row r="14297" spans="36:311" x14ac:dyDescent="0.2">
      <c r="AJ14297" s="23"/>
      <c r="HH14297"/>
      <c r="IW14297" s="36"/>
      <c r="JI14297"/>
      <c r="JJ14297"/>
      <c r="KX14297" s="23"/>
      <c r="KY14297" s="23"/>
    </row>
    <row r="14298" spans="36:311" x14ac:dyDescent="0.2">
      <c r="AJ14298" s="23"/>
      <c r="HH14298"/>
      <c r="IW14298" s="36"/>
      <c r="JI14298"/>
      <c r="JJ14298"/>
      <c r="KX14298" s="23"/>
      <c r="KY14298" s="23"/>
    </row>
    <row r="14299" spans="36:311" x14ac:dyDescent="0.2">
      <c r="AJ14299" s="23"/>
      <c r="HH14299"/>
      <c r="IW14299" s="36"/>
      <c r="JI14299"/>
      <c r="JJ14299"/>
      <c r="KX14299" s="23"/>
      <c r="KY14299" s="23"/>
    </row>
    <row r="14300" spans="36:311" x14ac:dyDescent="0.2">
      <c r="AJ14300" s="23"/>
      <c r="HH14300"/>
      <c r="IW14300" s="36"/>
      <c r="JI14300"/>
      <c r="JJ14300"/>
      <c r="KX14300" s="23"/>
      <c r="KY14300" s="23"/>
    </row>
    <row r="14301" spans="36:311" x14ac:dyDescent="0.2">
      <c r="AJ14301" s="23"/>
      <c r="HH14301"/>
      <c r="IW14301" s="36"/>
      <c r="JI14301"/>
      <c r="JJ14301"/>
      <c r="KX14301" s="23"/>
      <c r="KY14301" s="23"/>
    </row>
    <row r="14302" spans="36:311" x14ac:dyDescent="0.2">
      <c r="AJ14302" s="23"/>
      <c r="HH14302"/>
      <c r="IW14302" s="36"/>
      <c r="JI14302"/>
      <c r="JJ14302"/>
      <c r="KX14302" s="23"/>
      <c r="KY14302" s="23"/>
    </row>
    <row r="14303" spans="36:311" x14ac:dyDescent="0.2">
      <c r="AJ14303" s="23"/>
      <c r="HH14303"/>
      <c r="IW14303" s="36"/>
      <c r="JI14303"/>
      <c r="JJ14303"/>
      <c r="KX14303" s="23"/>
      <c r="KY14303" s="23"/>
    </row>
    <row r="14304" spans="36:311" x14ac:dyDescent="0.2">
      <c r="AJ14304" s="23"/>
      <c r="HH14304"/>
      <c r="IW14304" s="36"/>
      <c r="JI14304"/>
      <c r="JJ14304"/>
      <c r="KX14304" s="23"/>
      <c r="KY14304" s="23"/>
    </row>
    <row r="14305" spans="36:311" x14ac:dyDescent="0.2">
      <c r="AJ14305" s="23"/>
      <c r="HH14305"/>
      <c r="IW14305" s="36"/>
      <c r="JI14305"/>
      <c r="JJ14305"/>
      <c r="KX14305" s="23"/>
      <c r="KY14305" s="23"/>
    </row>
    <row r="14306" spans="36:311" x14ac:dyDescent="0.2">
      <c r="AJ14306" s="23"/>
      <c r="HH14306"/>
      <c r="IW14306" s="36"/>
      <c r="JI14306"/>
      <c r="JJ14306"/>
      <c r="KX14306" s="23"/>
      <c r="KY14306" s="23"/>
    </row>
    <row r="14307" spans="36:311" x14ac:dyDescent="0.2">
      <c r="AJ14307" s="23"/>
      <c r="HH14307"/>
      <c r="IW14307" s="36"/>
      <c r="JI14307"/>
      <c r="JJ14307"/>
      <c r="KX14307" s="23"/>
      <c r="KY14307" s="23"/>
    </row>
    <row r="14308" spans="36:311" x14ac:dyDescent="0.2">
      <c r="AJ14308" s="23"/>
      <c r="HH14308"/>
      <c r="IW14308" s="36"/>
      <c r="JI14308"/>
      <c r="JJ14308"/>
      <c r="KX14308" s="23"/>
      <c r="KY14308" s="23"/>
    </row>
    <row r="14309" spans="36:311" x14ac:dyDescent="0.2">
      <c r="AJ14309" s="23"/>
      <c r="HH14309"/>
      <c r="IW14309" s="36"/>
      <c r="JI14309"/>
      <c r="JJ14309"/>
      <c r="KX14309" s="23"/>
      <c r="KY14309" s="23"/>
    </row>
    <row r="14310" spans="36:311" x14ac:dyDescent="0.2">
      <c r="AJ14310" s="23"/>
      <c r="HH14310"/>
      <c r="IW14310" s="36"/>
      <c r="JI14310"/>
      <c r="JJ14310"/>
      <c r="KX14310" s="23"/>
      <c r="KY14310" s="23"/>
    </row>
    <row r="14311" spans="36:311" x14ac:dyDescent="0.2">
      <c r="AJ14311" s="23"/>
      <c r="HH14311"/>
      <c r="IW14311" s="36"/>
      <c r="JI14311"/>
      <c r="JJ14311"/>
      <c r="KX14311" s="23"/>
      <c r="KY14311" s="23"/>
    </row>
    <row r="14312" spans="36:311" x14ac:dyDescent="0.2">
      <c r="AJ14312" s="23"/>
      <c r="HH14312"/>
      <c r="IW14312" s="36"/>
      <c r="JI14312"/>
      <c r="JJ14312"/>
      <c r="KX14312" s="23"/>
      <c r="KY14312" s="23"/>
    </row>
    <row r="14313" spans="36:311" x14ac:dyDescent="0.2">
      <c r="AJ14313" s="23"/>
      <c r="HH14313"/>
      <c r="IW14313" s="36"/>
      <c r="JI14313"/>
      <c r="JJ14313"/>
      <c r="KX14313" s="23"/>
      <c r="KY14313" s="23"/>
    </row>
    <row r="14314" spans="36:311" x14ac:dyDescent="0.2">
      <c r="AJ14314" s="23"/>
      <c r="HH14314"/>
      <c r="IW14314" s="36"/>
      <c r="JI14314"/>
      <c r="JJ14314"/>
      <c r="KX14314" s="23"/>
      <c r="KY14314" s="23"/>
    </row>
    <row r="14315" spans="36:311" x14ac:dyDescent="0.2">
      <c r="AJ14315" s="23"/>
      <c r="HH14315"/>
      <c r="IW14315" s="36"/>
      <c r="JI14315"/>
      <c r="JJ14315"/>
      <c r="KX14315" s="23"/>
      <c r="KY14315" s="23"/>
    </row>
    <row r="14316" spans="36:311" x14ac:dyDescent="0.2">
      <c r="AJ14316" s="23"/>
      <c r="HH14316"/>
      <c r="IW14316" s="36"/>
      <c r="JI14316"/>
      <c r="JJ14316"/>
      <c r="KX14316" s="23"/>
      <c r="KY14316" s="23"/>
    </row>
    <row r="14317" spans="36:311" x14ac:dyDescent="0.2">
      <c r="AJ14317" s="23"/>
      <c r="HH14317"/>
      <c r="IW14317" s="36"/>
      <c r="JI14317"/>
      <c r="JJ14317"/>
      <c r="KX14317" s="23"/>
      <c r="KY14317" s="23"/>
    </row>
    <row r="14318" spans="36:311" x14ac:dyDescent="0.2">
      <c r="AJ14318" s="23"/>
      <c r="HH14318"/>
      <c r="IW14318" s="36"/>
      <c r="JI14318"/>
      <c r="JJ14318"/>
      <c r="KX14318" s="23"/>
      <c r="KY14318" s="23"/>
    </row>
    <row r="14319" spans="36:311" x14ac:dyDescent="0.2">
      <c r="AJ14319" s="23"/>
      <c r="HH14319"/>
      <c r="IW14319" s="36"/>
      <c r="JI14319"/>
      <c r="JJ14319"/>
      <c r="KX14319" s="23"/>
      <c r="KY14319" s="23"/>
    </row>
    <row r="14320" spans="36:311" x14ac:dyDescent="0.2">
      <c r="AJ14320" s="23"/>
      <c r="HH14320"/>
      <c r="IW14320" s="36"/>
      <c r="JI14320"/>
      <c r="JJ14320"/>
      <c r="KX14320" s="23"/>
      <c r="KY14320" s="23"/>
    </row>
    <row r="14321" spans="36:311" x14ac:dyDescent="0.2">
      <c r="AJ14321" s="23"/>
      <c r="HH14321"/>
      <c r="IW14321" s="36"/>
      <c r="JI14321"/>
      <c r="JJ14321"/>
      <c r="KX14321" s="23"/>
      <c r="KY14321" s="23"/>
    </row>
    <row r="14322" spans="36:311" x14ac:dyDescent="0.2">
      <c r="AJ14322" s="23"/>
      <c r="HH14322"/>
      <c r="IW14322" s="36"/>
      <c r="JI14322"/>
      <c r="JJ14322"/>
      <c r="KX14322" s="23"/>
      <c r="KY14322" s="23"/>
    </row>
    <row r="14323" spans="36:311" x14ac:dyDescent="0.2">
      <c r="AJ14323" s="23"/>
      <c r="HH14323"/>
      <c r="IW14323" s="36"/>
      <c r="JI14323"/>
      <c r="JJ14323"/>
      <c r="KX14323" s="23"/>
      <c r="KY14323" s="23"/>
    </row>
    <row r="14324" spans="36:311" x14ac:dyDescent="0.2">
      <c r="AJ14324" s="23"/>
      <c r="HH14324"/>
      <c r="IW14324" s="36"/>
      <c r="JI14324"/>
      <c r="JJ14324"/>
      <c r="KX14324" s="23"/>
      <c r="KY14324" s="23"/>
    </row>
    <row r="14325" spans="36:311" x14ac:dyDescent="0.2">
      <c r="AJ14325" s="23"/>
      <c r="HH14325"/>
      <c r="IW14325" s="36"/>
      <c r="JI14325"/>
      <c r="JJ14325"/>
      <c r="KX14325" s="23"/>
      <c r="KY14325" s="23"/>
    </row>
    <row r="14326" spans="36:311" x14ac:dyDescent="0.2">
      <c r="AJ14326" s="23"/>
      <c r="HH14326"/>
      <c r="IW14326" s="36"/>
      <c r="JI14326"/>
      <c r="JJ14326"/>
      <c r="KX14326" s="23"/>
      <c r="KY14326" s="23"/>
    </row>
    <row r="14327" spans="36:311" x14ac:dyDescent="0.2">
      <c r="AJ14327" s="23"/>
      <c r="HH14327"/>
      <c r="IW14327" s="36"/>
      <c r="JI14327"/>
      <c r="JJ14327"/>
      <c r="KX14327" s="23"/>
      <c r="KY14327" s="23"/>
    </row>
    <row r="14328" spans="36:311" x14ac:dyDescent="0.2">
      <c r="AJ14328" s="23"/>
      <c r="HH14328"/>
      <c r="IW14328" s="36"/>
      <c r="JI14328"/>
      <c r="JJ14328"/>
      <c r="KX14328" s="23"/>
      <c r="KY14328" s="23"/>
    </row>
    <row r="14329" spans="36:311" x14ac:dyDescent="0.2">
      <c r="AJ14329" s="23"/>
      <c r="HH14329"/>
      <c r="IW14329" s="36"/>
      <c r="JI14329"/>
      <c r="JJ14329"/>
      <c r="KX14329" s="23"/>
      <c r="KY14329" s="23"/>
    </row>
    <row r="14330" spans="36:311" x14ac:dyDescent="0.2">
      <c r="AJ14330" s="23"/>
      <c r="HH14330"/>
      <c r="IW14330" s="36"/>
      <c r="JI14330"/>
      <c r="JJ14330"/>
      <c r="KX14330" s="23"/>
      <c r="KY14330" s="23"/>
    </row>
    <row r="14331" spans="36:311" x14ac:dyDescent="0.2">
      <c r="AJ14331" s="23"/>
      <c r="HH14331"/>
      <c r="IW14331" s="36"/>
      <c r="JI14331"/>
      <c r="JJ14331"/>
      <c r="KX14331" s="23"/>
      <c r="KY14331" s="23"/>
    </row>
    <row r="14332" spans="36:311" x14ac:dyDescent="0.2">
      <c r="AJ14332" s="23"/>
      <c r="HH14332"/>
      <c r="IW14332" s="36"/>
      <c r="JI14332"/>
      <c r="JJ14332"/>
      <c r="KX14332" s="23"/>
      <c r="KY14332" s="23"/>
    </row>
    <row r="14333" spans="36:311" x14ac:dyDescent="0.2">
      <c r="AJ14333" s="23"/>
      <c r="HH14333"/>
      <c r="IW14333" s="36"/>
      <c r="JI14333"/>
      <c r="JJ14333"/>
      <c r="KX14333" s="23"/>
      <c r="KY14333" s="23"/>
    </row>
    <row r="14334" spans="36:311" x14ac:dyDescent="0.2">
      <c r="AJ14334" s="23"/>
      <c r="HH14334"/>
      <c r="IW14334" s="36"/>
      <c r="JI14334"/>
      <c r="JJ14334"/>
      <c r="KX14334" s="23"/>
      <c r="KY14334" s="23"/>
    </row>
    <row r="14335" spans="36:311" x14ac:dyDescent="0.2">
      <c r="AJ14335" s="23"/>
      <c r="HH14335"/>
      <c r="IW14335" s="36"/>
      <c r="JI14335"/>
      <c r="JJ14335"/>
      <c r="KX14335" s="23"/>
      <c r="KY14335" s="23"/>
    </row>
    <row r="14336" spans="36:311" x14ac:dyDescent="0.2">
      <c r="AJ14336" s="23"/>
      <c r="HH14336"/>
      <c r="IW14336" s="36"/>
      <c r="JI14336"/>
      <c r="JJ14336"/>
      <c r="KX14336" s="23"/>
      <c r="KY14336" s="23"/>
    </row>
    <row r="14337" spans="36:311" x14ac:dyDescent="0.2">
      <c r="AJ14337" s="23"/>
      <c r="HH14337"/>
      <c r="IW14337" s="36"/>
      <c r="JI14337"/>
      <c r="JJ14337"/>
      <c r="KX14337" s="23"/>
      <c r="KY14337" s="23"/>
    </row>
    <row r="14338" spans="36:311" x14ac:dyDescent="0.2">
      <c r="AJ14338" s="23"/>
      <c r="HH14338"/>
      <c r="IW14338" s="36"/>
      <c r="JI14338"/>
      <c r="JJ14338"/>
      <c r="KX14338" s="23"/>
      <c r="KY14338" s="23"/>
    </row>
    <row r="14339" spans="36:311" x14ac:dyDescent="0.2">
      <c r="AJ14339" s="23"/>
      <c r="HH14339"/>
      <c r="IW14339" s="36"/>
      <c r="JI14339"/>
      <c r="JJ14339"/>
      <c r="KX14339" s="23"/>
      <c r="KY14339" s="23"/>
    </row>
    <row r="14340" spans="36:311" x14ac:dyDescent="0.2">
      <c r="AJ14340" s="23"/>
      <c r="HH14340"/>
      <c r="IW14340" s="36"/>
      <c r="JI14340"/>
      <c r="JJ14340"/>
      <c r="KX14340" s="23"/>
      <c r="KY14340" s="23"/>
    </row>
    <row r="14341" spans="36:311" x14ac:dyDescent="0.2">
      <c r="AJ14341" s="23"/>
      <c r="HH14341"/>
      <c r="IW14341" s="36"/>
      <c r="JI14341"/>
      <c r="JJ14341"/>
      <c r="KX14341" s="23"/>
      <c r="KY14341" s="23"/>
    </row>
    <row r="14342" spans="36:311" x14ac:dyDescent="0.2">
      <c r="AJ14342" s="23"/>
      <c r="HH14342"/>
      <c r="IW14342" s="36"/>
      <c r="JI14342"/>
      <c r="JJ14342"/>
      <c r="KX14342" s="23"/>
      <c r="KY14342" s="23"/>
    </row>
    <row r="14343" spans="36:311" x14ac:dyDescent="0.2">
      <c r="AJ14343" s="23"/>
      <c r="HH14343"/>
      <c r="IW14343" s="36"/>
      <c r="JI14343"/>
      <c r="JJ14343"/>
      <c r="KX14343" s="23"/>
      <c r="KY14343" s="23"/>
    </row>
    <row r="14344" spans="36:311" x14ac:dyDescent="0.2">
      <c r="AJ14344" s="23"/>
      <c r="HH14344"/>
      <c r="IW14344" s="36"/>
      <c r="JI14344"/>
      <c r="JJ14344"/>
      <c r="KX14344" s="23"/>
      <c r="KY14344" s="23"/>
    </row>
    <row r="14345" spans="36:311" x14ac:dyDescent="0.2">
      <c r="AJ14345" s="23"/>
      <c r="HH14345"/>
      <c r="IW14345" s="36"/>
      <c r="JI14345"/>
      <c r="JJ14345"/>
      <c r="KX14345" s="23"/>
      <c r="KY14345" s="23"/>
    </row>
    <row r="14346" spans="36:311" x14ac:dyDescent="0.2">
      <c r="AJ14346" s="23"/>
      <c r="HH14346"/>
      <c r="IW14346" s="36"/>
      <c r="JI14346"/>
      <c r="JJ14346"/>
      <c r="KX14346" s="23"/>
      <c r="KY14346" s="23"/>
    </row>
    <row r="14347" spans="36:311" x14ac:dyDescent="0.2">
      <c r="AJ14347" s="23"/>
      <c r="HH14347"/>
      <c r="IW14347" s="36"/>
      <c r="JI14347"/>
      <c r="JJ14347"/>
      <c r="KX14347" s="23"/>
      <c r="KY14347" s="23"/>
    </row>
    <row r="14348" spans="36:311" x14ac:dyDescent="0.2">
      <c r="AJ14348" s="23"/>
      <c r="HH14348"/>
      <c r="IW14348" s="36"/>
      <c r="JI14348"/>
      <c r="JJ14348"/>
      <c r="KX14348" s="23"/>
      <c r="KY14348" s="23"/>
    </row>
    <row r="14349" spans="36:311" x14ac:dyDescent="0.2">
      <c r="AJ14349" s="23"/>
      <c r="HH14349"/>
      <c r="IW14349" s="36"/>
      <c r="JI14349"/>
      <c r="JJ14349"/>
      <c r="KX14349" s="23"/>
      <c r="KY14349" s="23"/>
    </row>
    <row r="14350" spans="36:311" x14ac:dyDescent="0.2">
      <c r="AJ14350" s="23"/>
      <c r="HH14350"/>
      <c r="IW14350" s="36"/>
      <c r="JI14350"/>
      <c r="JJ14350"/>
      <c r="KX14350" s="23"/>
      <c r="KY14350" s="23"/>
    </row>
    <row r="14351" spans="36:311" x14ac:dyDescent="0.2">
      <c r="AJ14351" s="23"/>
      <c r="HH14351"/>
      <c r="IW14351" s="36"/>
      <c r="JI14351"/>
      <c r="JJ14351"/>
      <c r="KX14351" s="23"/>
      <c r="KY14351" s="23"/>
    </row>
    <row r="14352" spans="36:311" x14ac:dyDescent="0.2">
      <c r="AJ14352" s="23"/>
      <c r="HH14352"/>
      <c r="IW14352" s="36"/>
      <c r="JI14352"/>
      <c r="JJ14352"/>
      <c r="KX14352" s="23"/>
      <c r="KY14352" s="23"/>
    </row>
    <row r="14353" spans="36:311" x14ac:dyDescent="0.2">
      <c r="AJ14353" s="23"/>
      <c r="HH14353"/>
      <c r="IW14353" s="36"/>
      <c r="JI14353"/>
      <c r="JJ14353"/>
      <c r="KX14353" s="23"/>
      <c r="KY14353" s="23"/>
    </row>
    <row r="14354" spans="36:311" x14ac:dyDescent="0.2">
      <c r="AJ14354" s="23"/>
      <c r="HH14354"/>
      <c r="IW14354" s="36"/>
      <c r="JI14354"/>
      <c r="JJ14354"/>
      <c r="KX14354" s="23"/>
      <c r="KY14354" s="23"/>
    </row>
    <row r="14355" spans="36:311" x14ac:dyDescent="0.2">
      <c r="AJ14355" s="23"/>
      <c r="HH14355"/>
      <c r="IW14355" s="36"/>
      <c r="JI14355"/>
      <c r="JJ14355"/>
      <c r="KX14355" s="23"/>
      <c r="KY14355" s="23"/>
    </row>
    <row r="14356" spans="36:311" x14ac:dyDescent="0.2">
      <c r="AJ14356" s="23"/>
      <c r="HH14356"/>
      <c r="IW14356" s="36"/>
      <c r="JI14356"/>
      <c r="JJ14356"/>
      <c r="KX14356" s="23"/>
      <c r="KY14356" s="23"/>
    </row>
    <row r="14357" spans="36:311" x14ac:dyDescent="0.2">
      <c r="AJ14357" s="23"/>
      <c r="HH14357"/>
      <c r="IW14357" s="36"/>
      <c r="JI14357"/>
      <c r="JJ14357"/>
      <c r="KX14357" s="23"/>
      <c r="KY14357" s="23"/>
    </row>
    <row r="14358" spans="36:311" x14ac:dyDescent="0.2">
      <c r="AJ14358" s="23"/>
      <c r="HH14358"/>
      <c r="IW14358" s="36"/>
      <c r="JI14358"/>
      <c r="JJ14358"/>
      <c r="KX14358" s="23"/>
      <c r="KY14358" s="23"/>
    </row>
    <row r="14359" spans="36:311" x14ac:dyDescent="0.2">
      <c r="AJ14359" s="23"/>
      <c r="HH14359"/>
      <c r="IW14359" s="36"/>
      <c r="JI14359"/>
      <c r="JJ14359"/>
      <c r="KX14359" s="23"/>
      <c r="KY14359" s="23"/>
    </row>
    <row r="14360" spans="36:311" x14ac:dyDescent="0.2">
      <c r="AJ14360" s="23"/>
      <c r="HH14360"/>
      <c r="IW14360" s="36"/>
      <c r="JI14360"/>
      <c r="JJ14360"/>
      <c r="KX14360" s="23"/>
      <c r="KY14360" s="23"/>
    </row>
    <row r="14361" spans="36:311" x14ac:dyDescent="0.2">
      <c r="AJ14361" s="23"/>
      <c r="HH14361"/>
      <c r="IW14361" s="36"/>
      <c r="JI14361"/>
      <c r="JJ14361"/>
      <c r="KX14361" s="23"/>
      <c r="KY14361" s="23"/>
    </row>
    <row r="14362" spans="36:311" x14ac:dyDescent="0.2">
      <c r="AJ14362" s="23"/>
      <c r="HH14362"/>
      <c r="IW14362" s="36"/>
      <c r="JI14362"/>
      <c r="JJ14362"/>
      <c r="KX14362" s="23"/>
      <c r="KY14362" s="23"/>
    </row>
    <row r="14363" spans="36:311" x14ac:dyDescent="0.2">
      <c r="AJ14363" s="23"/>
      <c r="HH14363"/>
      <c r="IW14363" s="36"/>
      <c r="JI14363"/>
      <c r="JJ14363"/>
      <c r="KX14363" s="23"/>
      <c r="KY14363" s="23"/>
    </row>
    <row r="14364" spans="36:311" x14ac:dyDescent="0.2">
      <c r="AJ14364" s="23"/>
      <c r="HH14364"/>
      <c r="IW14364" s="36"/>
      <c r="JI14364"/>
      <c r="JJ14364"/>
      <c r="KX14364" s="23"/>
      <c r="KY14364" s="23"/>
    </row>
    <row r="14365" spans="36:311" x14ac:dyDescent="0.2">
      <c r="AJ14365" s="23"/>
      <c r="HH14365"/>
      <c r="IW14365" s="36"/>
      <c r="JI14365"/>
      <c r="JJ14365"/>
      <c r="KX14365" s="23"/>
      <c r="KY14365" s="23"/>
    </row>
    <row r="14366" spans="36:311" x14ac:dyDescent="0.2">
      <c r="AJ14366" s="23"/>
      <c r="HH14366"/>
      <c r="IW14366" s="36"/>
      <c r="JI14366"/>
      <c r="JJ14366"/>
      <c r="KX14366" s="23"/>
      <c r="KY14366" s="23"/>
    </row>
    <row r="14367" spans="36:311" x14ac:dyDescent="0.2">
      <c r="AJ14367" s="23"/>
      <c r="HH14367"/>
      <c r="IW14367" s="36"/>
      <c r="JI14367"/>
      <c r="JJ14367"/>
      <c r="KX14367" s="23"/>
      <c r="KY14367" s="23"/>
    </row>
    <row r="14368" spans="36:311" x14ac:dyDescent="0.2">
      <c r="AJ14368" s="23"/>
      <c r="HH14368"/>
      <c r="IW14368" s="36"/>
      <c r="JI14368"/>
      <c r="JJ14368"/>
      <c r="KX14368" s="23"/>
      <c r="KY14368" s="23"/>
    </row>
    <row r="14369" spans="36:311" x14ac:dyDescent="0.2">
      <c r="AJ14369" s="23"/>
      <c r="HH14369"/>
      <c r="IW14369" s="36"/>
      <c r="JI14369"/>
      <c r="JJ14369"/>
      <c r="KX14369" s="23"/>
      <c r="KY14369" s="23"/>
    </row>
    <row r="14370" spans="36:311" x14ac:dyDescent="0.2">
      <c r="AJ14370" s="23"/>
      <c r="HH14370"/>
      <c r="IW14370" s="36"/>
      <c r="JI14370"/>
      <c r="JJ14370"/>
      <c r="KX14370" s="23"/>
      <c r="KY14370" s="23"/>
    </row>
    <row r="14371" spans="36:311" x14ac:dyDescent="0.2">
      <c r="AJ14371" s="23"/>
      <c r="HH14371"/>
      <c r="IW14371" s="36"/>
      <c r="JI14371"/>
      <c r="JJ14371"/>
      <c r="KX14371" s="23"/>
      <c r="KY14371" s="23"/>
    </row>
    <row r="14372" spans="36:311" x14ac:dyDescent="0.2">
      <c r="AJ14372" s="23"/>
      <c r="HH14372"/>
      <c r="IW14372" s="36"/>
      <c r="JI14372"/>
      <c r="JJ14372"/>
      <c r="KX14372" s="23"/>
      <c r="KY14372" s="23"/>
    </row>
    <row r="14373" spans="36:311" x14ac:dyDescent="0.2">
      <c r="AJ14373" s="23"/>
      <c r="HH14373"/>
      <c r="IW14373" s="36"/>
      <c r="JI14373"/>
      <c r="JJ14373"/>
      <c r="KX14373" s="23"/>
      <c r="KY14373" s="23"/>
    </row>
    <row r="14374" spans="36:311" x14ac:dyDescent="0.2">
      <c r="AJ14374" s="23"/>
      <c r="HH14374"/>
      <c r="IW14374" s="36"/>
      <c r="JI14374"/>
      <c r="JJ14374"/>
      <c r="KX14374" s="23"/>
      <c r="KY14374" s="23"/>
    </row>
    <row r="14375" spans="36:311" x14ac:dyDescent="0.2">
      <c r="AJ14375" s="23"/>
      <c r="HH14375"/>
      <c r="IW14375" s="36"/>
      <c r="JI14375"/>
      <c r="JJ14375"/>
      <c r="KX14375" s="23"/>
      <c r="KY14375" s="23"/>
    </row>
    <row r="14376" spans="36:311" x14ac:dyDescent="0.2">
      <c r="AJ14376" s="23"/>
      <c r="HH14376"/>
      <c r="IW14376" s="36"/>
      <c r="JI14376"/>
      <c r="JJ14376"/>
      <c r="KX14376" s="23"/>
      <c r="KY14376" s="23"/>
    </row>
    <row r="14377" spans="36:311" x14ac:dyDescent="0.2">
      <c r="AJ14377" s="23"/>
      <c r="HH14377"/>
      <c r="IW14377" s="36"/>
      <c r="JI14377"/>
      <c r="JJ14377"/>
      <c r="KX14377" s="23"/>
      <c r="KY14377" s="23"/>
    </row>
    <row r="14378" spans="36:311" x14ac:dyDescent="0.2">
      <c r="AJ14378" s="23"/>
      <c r="HH14378"/>
      <c r="IW14378" s="36"/>
      <c r="JI14378"/>
      <c r="JJ14378"/>
      <c r="KX14378" s="23"/>
      <c r="KY14378" s="23"/>
    </row>
    <row r="14379" spans="36:311" x14ac:dyDescent="0.2">
      <c r="AJ14379" s="23"/>
      <c r="HH14379"/>
      <c r="IW14379" s="36"/>
      <c r="JI14379"/>
      <c r="JJ14379"/>
      <c r="KX14379" s="23"/>
      <c r="KY14379" s="23"/>
    </row>
    <row r="14380" spans="36:311" x14ac:dyDescent="0.2">
      <c r="AJ14380" s="23"/>
      <c r="HH14380"/>
      <c r="IW14380" s="36"/>
      <c r="JI14380"/>
      <c r="JJ14380"/>
      <c r="KX14380" s="23"/>
      <c r="KY14380" s="23"/>
    </row>
    <row r="14381" spans="36:311" x14ac:dyDescent="0.2">
      <c r="AJ14381" s="23"/>
      <c r="HH14381"/>
      <c r="IW14381" s="36"/>
      <c r="JI14381"/>
      <c r="JJ14381"/>
      <c r="KX14381" s="23"/>
      <c r="KY14381" s="23"/>
    </row>
    <row r="14382" spans="36:311" x14ac:dyDescent="0.2">
      <c r="AJ14382" s="23"/>
      <c r="HH14382"/>
      <c r="IW14382" s="36"/>
      <c r="JI14382"/>
      <c r="JJ14382"/>
      <c r="KX14382" s="23"/>
      <c r="KY14382" s="23"/>
    </row>
    <row r="14383" spans="36:311" x14ac:dyDescent="0.2">
      <c r="AJ14383" s="23"/>
      <c r="HH14383"/>
      <c r="IW14383" s="36"/>
      <c r="JI14383"/>
      <c r="JJ14383"/>
      <c r="KX14383" s="23"/>
      <c r="KY14383" s="23"/>
    </row>
    <row r="14384" spans="36:311" x14ac:dyDescent="0.2">
      <c r="AJ14384" s="23"/>
      <c r="HH14384"/>
      <c r="IW14384" s="36"/>
      <c r="JI14384"/>
      <c r="JJ14384"/>
      <c r="KX14384" s="23"/>
      <c r="KY14384" s="23"/>
    </row>
    <row r="14385" spans="36:311" x14ac:dyDescent="0.2">
      <c r="AJ14385" s="23"/>
      <c r="HH14385"/>
      <c r="IW14385" s="36"/>
      <c r="JI14385"/>
      <c r="JJ14385"/>
      <c r="KX14385" s="23"/>
      <c r="KY14385" s="23"/>
    </row>
    <row r="14386" spans="36:311" x14ac:dyDescent="0.2">
      <c r="AJ14386" s="23"/>
      <c r="HH14386"/>
      <c r="IW14386" s="36"/>
      <c r="JI14386"/>
      <c r="JJ14386"/>
      <c r="KX14386" s="23"/>
      <c r="KY14386" s="23"/>
    </row>
    <row r="14387" spans="36:311" x14ac:dyDescent="0.2">
      <c r="AJ14387" s="23"/>
      <c r="HH14387"/>
      <c r="IW14387" s="36"/>
      <c r="JI14387"/>
      <c r="JJ14387"/>
      <c r="KX14387" s="23"/>
      <c r="KY14387" s="23"/>
    </row>
    <row r="14388" spans="36:311" x14ac:dyDescent="0.2">
      <c r="AJ14388" s="23"/>
      <c r="HH14388"/>
      <c r="IW14388" s="36"/>
      <c r="JI14388"/>
      <c r="JJ14388"/>
      <c r="KX14388" s="23"/>
      <c r="KY14388" s="23"/>
    </row>
    <row r="14389" spans="36:311" x14ac:dyDescent="0.2">
      <c r="AJ14389" s="23"/>
      <c r="HH14389"/>
      <c r="IW14389" s="36"/>
      <c r="JI14389"/>
      <c r="JJ14389"/>
      <c r="KX14389" s="23"/>
      <c r="KY14389" s="23"/>
    </row>
    <row r="14390" spans="36:311" x14ac:dyDescent="0.2">
      <c r="AJ14390" s="23"/>
      <c r="HH14390"/>
      <c r="IW14390" s="36"/>
      <c r="JI14390"/>
      <c r="JJ14390"/>
      <c r="KX14390" s="23"/>
      <c r="KY14390" s="23"/>
    </row>
    <row r="14391" spans="36:311" x14ac:dyDescent="0.2">
      <c r="AJ14391" s="23"/>
      <c r="HH14391"/>
      <c r="IW14391" s="36"/>
      <c r="JI14391"/>
      <c r="JJ14391"/>
      <c r="KX14391" s="23"/>
      <c r="KY14391" s="23"/>
    </row>
    <row r="14392" spans="36:311" x14ac:dyDescent="0.2">
      <c r="AJ14392" s="23"/>
      <c r="HH14392"/>
      <c r="IW14392" s="36"/>
      <c r="JI14392"/>
      <c r="JJ14392"/>
      <c r="KX14392" s="23"/>
      <c r="KY14392" s="23"/>
    </row>
    <row r="14393" spans="36:311" x14ac:dyDescent="0.2">
      <c r="AJ14393" s="23"/>
      <c r="HH14393"/>
      <c r="IW14393" s="36"/>
      <c r="JI14393"/>
      <c r="JJ14393"/>
      <c r="KX14393" s="23"/>
      <c r="KY14393" s="23"/>
    </row>
    <row r="14394" spans="36:311" x14ac:dyDescent="0.2">
      <c r="AJ14394" s="23"/>
      <c r="HH14394"/>
      <c r="IW14394" s="36"/>
      <c r="JI14394"/>
      <c r="JJ14394"/>
      <c r="KX14394" s="23"/>
      <c r="KY14394" s="23"/>
    </row>
    <row r="14395" spans="36:311" x14ac:dyDescent="0.2">
      <c r="AJ14395" s="23"/>
      <c r="HH14395"/>
      <c r="IW14395" s="36"/>
      <c r="JI14395"/>
      <c r="JJ14395"/>
      <c r="KX14395" s="23"/>
      <c r="KY14395" s="23"/>
    </row>
    <row r="14396" spans="36:311" x14ac:dyDescent="0.2">
      <c r="AJ14396" s="23"/>
      <c r="HH14396"/>
      <c r="IW14396" s="36"/>
      <c r="JI14396"/>
      <c r="JJ14396"/>
      <c r="KX14396" s="23"/>
      <c r="KY14396" s="23"/>
    </row>
    <row r="14397" spans="36:311" x14ac:dyDescent="0.2">
      <c r="AJ14397" s="23"/>
      <c r="HH14397"/>
      <c r="IW14397" s="36"/>
      <c r="JI14397"/>
      <c r="JJ14397"/>
      <c r="KX14397" s="23"/>
      <c r="KY14397" s="23"/>
    </row>
    <row r="14398" spans="36:311" x14ac:dyDescent="0.2">
      <c r="AJ14398" s="23"/>
      <c r="HH14398"/>
      <c r="IW14398" s="36"/>
      <c r="JI14398"/>
      <c r="JJ14398"/>
      <c r="KX14398" s="23"/>
      <c r="KY14398" s="23"/>
    </row>
    <row r="14399" spans="36:311" x14ac:dyDescent="0.2">
      <c r="AJ14399" s="23"/>
      <c r="HH14399"/>
      <c r="IW14399" s="36"/>
      <c r="JI14399"/>
      <c r="JJ14399"/>
      <c r="KX14399" s="23"/>
      <c r="KY14399" s="23"/>
    </row>
    <row r="14400" spans="36:311" x14ac:dyDescent="0.2">
      <c r="AJ14400" s="23"/>
      <c r="HH14400"/>
      <c r="IW14400" s="36"/>
      <c r="JI14400"/>
      <c r="JJ14400"/>
      <c r="KX14400" s="23"/>
      <c r="KY14400" s="23"/>
    </row>
    <row r="14401" spans="36:311" x14ac:dyDescent="0.2">
      <c r="AJ14401" s="23"/>
      <c r="HH14401"/>
      <c r="IW14401" s="36"/>
      <c r="JI14401"/>
      <c r="JJ14401"/>
      <c r="KX14401" s="23"/>
      <c r="KY14401" s="23"/>
    </row>
    <row r="14402" spans="36:311" x14ac:dyDescent="0.2">
      <c r="AJ14402" s="23"/>
      <c r="HH14402"/>
      <c r="IW14402" s="36"/>
      <c r="JI14402"/>
      <c r="JJ14402"/>
      <c r="KX14402" s="23"/>
      <c r="KY14402" s="23"/>
    </row>
    <row r="14403" spans="36:311" x14ac:dyDescent="0.2">
      <c r="AJ14403" s="23"/>
      <c r="HH14403"/>
      <c r="IW14403" s="36"/>
      <c r="JI14403"/>
      <c r="JJ14403"/>
      <c r="KX14403" s="23"/>
      <c r="KY14403" s="23"/>
    </row>
    <row r="14404" spans="36:311" x14ac:dyDescent="0.2">
      <c r="AJ14404" s="23"/>
      <c r="HH14404"/>
      <c r="IW14404" s="36"/>
      <c r="JI14404"/>
      <c r="JJ14404"/>
      <c r="KX14404" s="23"/>
      <c r="KY14404" s="23"/>
    </row>
    <row r="14405" spans="36:311" x14ac:dyDescent="0.2">
      <c r="AJ14405" s="23"/>
      <c r="HH14405"/>
      <c r="IW14405" s="36"/>
      <c r="JI14405"/>
      <c r="JJ14405"/>
      <c r="KX14405" s="23"/>
      <c r="KY14405" s="23"/>
    </row>
    <row r="14406" spans="36:311" x14ac:dyDescent="0.2">
      <c r="AJ14406" s="23"/>
      <c r="HH14406"/>
      <c r="IW14406" s="36"/>
      <c r="JI14406"/>
      <c r="JJ14406"/>
      <c r="KX14406" s="23"/>
      <c r="KY14406" s="23"/>
    </row>
    <row r="14407" spans="36:311" x14ac:dyDescent="0.2">
      <c r="AJ14407" s="23"/>
      <c r="HH14407"/>
      <c r="IW14407" s="36"/>
      <c r="JI14407"/>
      <c r="JJ14407"/>
      <c r="KX14407" s="23"/>
      <c r="KY14407" s="23"/>
    </row>
    <row r="14408" spans="36:311" x14ac:dyDescent="0.2">
      <c r="AJ14408" s="23"/>
      <c r="HH14408"/>
      <c r="IW14408" s="36"/>
      <c r="JI14408"/>
      <c r="JJ14408"/>
      <c r="KX14408" s="23"/>
      <c r="KY14408" s="23"/>
    </row>
    <row r="14409" spans="36:311" x14ac:dyDescent="0.2">
      <c r="AJ14409" s="23"/>
      <c r="HH14409"/>
      <c r="IW14409" s="36"/>
      <c r="JI14409"/>
      <c r="JJ14409"/>
      <c r="KX14409" s="23"/>
      <c r="KY14409" s="23"/>
    </row>
    <row r="14410" spans="36:311" x14ac:dyDescent="0.2">
      <c r="AJ14410" s="23"/>
      <c r="HH14410"/>
      <c r="IW14410" s="36"/>
      <c r="JI14410"/>
      <c r="JJ14410"/>
      <c r="KX14410" s="23"/>
      <c r="KY14410" s="23"/>
    </row>
    <row r="14411" spans="36:311" x14ac:dyDescent="0.2">
      <c r="AJ14411" s="23"/>
      <c r="HH14411"/>
      <c r="IW14411" s="36"/>
      <c r="JI14411"/>
      <c r="JJ14411"/>
      <c r="KX14411" s="23"/>
      <c r="KY14411" s="23"/>
    </row>
    <row r="14412" spans="36:311" x14ac:dyDescent="0.2">
      <c r="AJ14412" s="23"/>
      <c r="HH14412"/>
      <c r="IW14412" s="36"/>
      <c r="JI14412"/>
      <c r="JJ14412"/>
      <c r="KX14412" s="23"/>
      <c r="KY14412" s="23"/>
    </row>
    <row r="14413" spans="36:311" x14ac:dyDescent="0.2">
      <c r="AJ14413" s="23"/>
      <c r="HH14413"/>
      <c r="IW14413" s="36"/>
      <c r="JI14413"/>
      <c r="JJ14413"/>
      <c r="KX14413" s="23"/>
      <c r="KY14413" s="23"/>
    </row>
    <row r="14414" spans="36:311" x14ac:dyDescent="0.2">
      <c r="AJ14414" s="23"/>
      <c r="HH14414"/>
      <c r="IW14414" s="36"/>
      <c r="JI14414"/>
      <c r="JJ14414"/>
      <c r="KX14414" s="23"/>
      <c r="KY14414" s="23"/>
    </row>
    <row r="14415" spans="36:311" x14ac:dyDescent="0.2">
      <c r="AJ14415" s="23"/>
      <c r="HH14415"/>
      <c r="IW14415" s="36"/>
      <c r="JI14415"/>
      <c r="JJ14415"/>
      <c r="KX14415" s="23"/>
      <c r="KY14415" s="23"/>
    </row>
    <row r="14416" spans="36:311" x14ac:dyDescent="0.2">
      <c r="AJ14416" s="23"/>
      <c r="HH14416"/>
      <c r="IW14416" s="36"/>
      <c r="JI14416"/>
      <c r="JJ14416"/>
      <c r="KX14416" s="23"/>
      <c r="KY14416" s="23"/>
    </row>
    <row r="14417" spans="36:311" x14ac:dyDescent="0.2">
      <c r="AJ14417" s="23"/>
      <c r="HH14417"/>
      <c r="IW14417" s="36"/>
      <c r="JI14417"/>
      <c r="JJ14417"/>
      <c r="KX14417" s="23"/>
      <c r="KY14417" s="23"/>
    </row>
    <row r="14418" spans="36:311" x14ac:dyDescent="0.2">
      <c r="AJ14418" s="23"/>
      <c r="HH14418"/>
      <c r="IW14418" s="36"/>
      <c r="JI14418"/>
      <c r="JJ14418"/>
      <c r="KX14418" s="23"/>
      <c r="KY14418" s="23"/>
    </row>
    <row r="14419" spans="36:311" x14ac:dyDescent="0.2">
      <c r="AJ14419" s="23"/>
      <c r="HH14419"/>
      <c r="IW14419" s="36"/>
      <c r="JI14419"/>
      <c r="JJ14419"/>
      <c r="KX14419" s="23"/>
      <c r="KY14419" s="23"/>
    </row>
    <row r="14420" spans="36:311" x14ac:dyDescent="0.2">
      <c r="AJ14420" s="23"/>
      <c r="HH14420"/>
      <c r="IW14420" s="36"/>
      <c r="JI14420"/>
      <c r="JJ14420"/>
      <c r="KX14420" s="23"/>
      <c r="KY14420" s="23"/>
    </row>
    <row r="14421" spans="36:311" x14ac:dyDescent="0.2">
      <c r="AJ14421" s="23"/>
      <c r="HH14421"/>
      <c r="IW14421" s="36"/>
      <c r="JI14421"/>
      <c r="JJ14421"/>
      <c r="KX14421" s="23"/>
      <c r="KY14421" s="23"/>
    </row>
    <row r="14422" spans="36:311" x14ac:dyDescent="0.2">
      <c r="AJ14422" s="23"/>
      <c r="HH14422"/>
      <c r="IW14422" s="36"/>
      <c r="JI14422"/>
      <c r="JJ14422"/>
      <c r="KX14422" s="23"/>
      <c r="KY14422" s="23"/>
    </row>
    <row r="14423" spans="36:311" x14ac:dyDescent="0.2">
      <c r="AJ14423" s="23"/>
      <c r="HH14423"/>
      <c r="IW14423" s="36"/>
      <c r="JI14423"/>
      <c r="JJ14423"/>
      <c r="KX14423" s="23"/>
      <c r="KY14423" s="23"/>
    </row>
    <row r="14424" spans="36:311" x14ac:dyDescent="0.2">
      <c r="AJ14424" s="23"/>
      <c r="HH14424"/>
      <c r="IW14424" s="36"/>
      <c r="JI14424"/>
      <c r="JJ14424"/>
      <c r="KX14424" s="23"/>
      <c r="KY14424" s="23"/>
    </row>
    <row r="14425" spans="36:311" x14ac:dyDescent="0.2">
      <c r="AJ14425" s="23"/>
      <c r="HH14425"/>
      <c r="IW14425" s="36"/>
      <c r="JI14425"/>
      <c r="JJ14425"/>
      <c r="KX14425" s="23"/>
      <c r="KY14425" s="23"/>
    </row>
    <row r="14426" spans="36:311" x14ac:dyDescent="0.2">
      <c r="AJ14426" s="23"/>
      <c r="HH14426"/>
      <c r="IW14426" s="36"/>
      <c r="JI14426"/>
      <c r="JJ14426"/>
      <c r="KX14426" s="23"/>
      <c r="KY14426" s="23"/>
    </row>
    <row r="14427" spans="36:311" x14ac:dyDescent="0.2">
      <c r="AJ14427" s="23"/>
      <c r="HH14427"/>
      <c r="IW14427" s="36"/>
      <c r="JI14427"/>
      <c r="JJ14427"/>
      <c r="KX14427" s="23"/>
      <c r="KY14427" s="23"/>
    </row>
    <row r="14428" spans="36:311" x14ac:dyDescent="0.2">
      <c r="AJ14428" s="23"/>
      <c r="HH14428"/>
      <c r="IW14428" s="36"/>
      <c r="JI14428"/>
      <c r="JJ14428"/>
      <c r="KX14428" s="23"/>
      <c r="KY14428" s="23"/>
    </row>
    <row r="14429" spans="36:311" x14ac:dyDescent="0.2">
      <c r="AJ14429" s="23"/>
      <c r="HH14429"/>
      <c r="IW14429" s="36"/>
      <c r="JI14429"/>
      <c r="JJ14429"/>
      <c r="KX14429" s="23"/>
      <c r="KY14429" s="23"/>
    </row>
    <row r="14430" spans="36:311" x14ac:dyDescent="0.2">
      <c r="AJ14430" s="23"/>
      <c r="HH14430"/>
      <c r="IW14430" s="36"/>
      <c r="JI14430"/>
      <c r="JJ14430"/>
      <c r="KX14430" s="23"/>
      <c r="KY14430" s="23"/>
    </row>
    <row r="14431" spans="36:311" x14ac:dyDescent="0.2">
      <c r="AJ14431" s="23"/>
      <c r="HH14431"/>
      <c r="IW14431" s="36"/>
      <c r="JI14431"/>
      <c r="JJ14431"/>
      <c r="KX14431" s="23"/>
      <c r="KY14431" s="23"/>
    </row>
    <row r="14432" spans="36:311" x14ac:dyDescent="0.2">
      <c r="AJ14432" s="23"/>
      <c r="HH14432"/>
      <c r="IW14432" s="36"/>
      <c r="JI14432"/>
      <c r="JJ14432"/>
      <c r="KX14432" s="23"/>
      <c r="KY14432" s="23"/>
    </row>
    <row r="14433" spans="36:311" x14ac:dyDescent="0.2">
      <c r="AJ14433" s="23"/>
      <c r="HH14433"/>
      <c r="IW14433" s="36"/>
      <c r="JI14433"/>
      <c r="JJ14433"/>
      <c r="KX14433" s="23"/>
      <c r="KY14433" s="23"/>
    </row>
    <row r="14434" spans="36:311" x14ac:dyDescent="0.2">
      <c r="AJ14434" s="23"/>
      <c r="HH14434"/>
      <c r="IW14434" s="36"/>
      <c r="JI14434"/>
      <c r="JJ14434"/>
      <c r="KX14434" s="23"/>
      <c r="KY14434" s="23"/>
    </row>
    <row r="14435" spans="36:311" x14ac:dyDescent="0.2">
      <c r="AJ14435" s="23"/>
      <c r="HH14435"/>
      <c r="IW14435" s="36"/>
      <c r="JI14435"/>
      <c r="JJ14435"/>
      <c r="KX14435" s="23"/>
      <c r="KY14435" s="23"/>
    </row>
    <row r="14436" spans="36:311" x14ac:dyDescent="0.2">
      <c r="AJ14436" s="23"/>
      <c r="HH14436"/>
      <c r="IW14436" s="36"/>
      <c r="JI14436"/>
      <c r="JJ14436"/>
      <c r="KX14436" s="23"/>
      <c r="KY14436" s="23"/>
    </row>
    <row r="14437" spans="36:311" x14ac:dyDescent="0.2">
      <c r="AJ14437" s="23"/>
      <c r="HH14437"/>
      <c r="IW14437" s="36"/>
      <c r="JI14437"/>
      <c r="JJ14437"/>
      <c r="KX14437" s="23"/>
      <c r="KY14437" s="23"/>
    </row>
    <row r="14438" spans="36:311" x14ac:dyDescent="0.2">
      <c r="AJ14438" s="23"/>
      <c r="HH14438"/>
      <c r="IW14438" s="36"/>
      <c r="JI14438"/>
      <c r="JJ14438"/>
      <c r="KX14438" s="23"/>
      <c r="KY14438" s="23"/>
    </row>
    <row r="14439" spans="36:311" x14ac:dyDescent="0.2">
      <c r="AJ14439" s="23"/>
      <c r="HH14439"/>
      <c r="IW14439" s="36"/>
      <c r="JI14439"/>
      <c r="JJ14439"/>
      <c r="KX14439" s="23"/>
      <c r="KY14439" s="23"/>
    </row>
    <row r="14440" spans="36:311" x14ac:dyDescent="0.2">
      <c r="AJ14440" s="23"/>
      <c r="HH14440"/>
      <c r="IW14440" s="36"/>
      <c r="JI14440"/>
      <c r="JJ14440"/>
      <c r="KX14440" s="23"/>
      <c r="KY14440" s="23"/>
    </row>
    <row r="14441" spans="36:311" x14ac:dyDescent="0.2">
      <c r="AJ14441" s="23"/>
      <c r="HH14441"/>
      <c r="IW14441" s="36"/>
      <c r="JI14441"/>
      <c r="JJ14441"/>
      <c r="KX14441" s="23"/>
      <c r="KY14441" s="23"/>
    </row>
    <row r="14442" spans="36:311" x14ac:dyDescent="0.2">
      <c r="AJ14442" s="23"/>
      <c r="HH14442"/>
      <c r="IW14442" s="36"/>
      <c r="JI14442"/>
      <c r="JJ14442"/>
      <c r="KX14442" s="23"/>
      <c r="KY14442" s="23"/>
    </row>
    <row r="14443" spans="36:311" x14ac:dyDescent="0.2">
      <c r="AJ14443" s="23"/>
      <c r="HH14443"/>
      <c r="IW14443" s="36"/>
      <c r="JI14443"/>
      <c r="JJ14443"/>
      <c r="KX14443" s="23"/>
      <c r="KY14443" s="23"/>
    </row>
    <row r="14444" spans="36:311" x14ac:dyDescent="0.2">
      <c r="AJ14444" s="23"/>
      <c r="HH14444"/>
      <c r="IW14444" s="36"/>
      <c r="JI14444"/>
      <c r="JJ14444"/>
      <c r="KX14444" s="23"/>
      <c r="KY14444" s="23"/>
    </row>
    <row r="14445" spans="36:311" x14ac:dyDescent="0.2">
      <c r="AJ14445" s="23"/>
      <c r="HH14445"/>
      <c r="IW14445" s="36"/>
      <c r="JI14445"/>
      <c r="JJ14445"/>
      <c r="KX14445" s="23"/>
      <c r="KY14445" s="23"/>
    </row>
    <row r="14446" spans="36:311" x14ac:dyDescent="0.2">
      <c r="AJ14446" s="23"/>
      <c r="HH14446"/>
      <c r="IW14446" s="36"/>
      <c r="JI14446"/>
      <c r="JJ14446"/>
      <c r="KX14446" s="23"/>
      <c r="KY14446" s="23"/>
    </row>
    <row r="14447" spans="36:311" x14ac:dyDescent="0.2">
      <c r="AJ14447" s="23"/>
      <c r="HH14447"/>
      <c r="IW14447" s="36"/>
      <c r="JI14447"/>
      <c r="JJ14447"/>
      <c r="KX14447" s="23"/>
      <c r="KY14447" s="23"/>
    </row>
    <row r="14448" spans="36:311" x14ac:dyDescent="0.2">
      <c r="AJ14448" s="23"/>
      <c r="HH14448"/>
      <c r="IW14448" s="36"/>
      <c r="JI14448"/>
      <c r="JJ14448"/>
      <c r="KX14448" s="23"/>
      <c r="KY14448" s="23"/>
    </row>
    <row r="14449" spans="36:311" x14ac:dyDescent="0.2">
      <c r="AJ14449" s="23"/>
      <c r="HH14449"/>
      <c r="IW14449" s="36"/>
      <c r="JI14449"/>
      <c r="JJ14449"/>
      <c r="KX14449" s="23"/>
      <c r="KY14449" s="23"/>
    </row>
    <row r="14450" spans="36:311" x14ac:dyDescent="0.2">
      <c r="AJ14450" s="23"/>
      <c r="HH14450"/>
      <c r="IW14450" s="36"/>
      <c r="JI14450"/>
      <c r="JJ14450"/>
      <c r="KX14450" s="23"/>
      <c r="KY14450" s="23"/>
    </row>
    <row r="14451" spans="36:311" x14ac:dyDescent="0.2">
      <c r="AJ14451" s="23"/>
      <c r="HH14451"/>
      <c r="IW14451" s="36"/>
      <c r="JI14451"/>
      <c r="JJ14451"/>
      <c r="KX14451" s="23"/>
      <c r="KY14451" s="23"/>
    </row>
    <row r="14452" spans="36:311" x14ac:dyDescent="0.2">
      <c r="AJ14452" s="23"/>
      <c r="HH14452"/>
      <c r="IW14452" s="36"/>
      <c r="JI14452"/>
      <c r="JJ14452"/>
      <c r="KX14452" s="23"/>
      <c r="KY14452" s="23"/>
    </row>
    <row r="14453" spans="36:311" x14ac:dyDescent="0.2">
      <c r="AJ14453" s="23"/>
      <c r="HH14453"/>
      <c r="IW14453" s="36"/>
      <c r="JI14453"/>
      <c r="JJ14453"/>
      <c r="KX14453" s="23"/>
      <c r="KY14453" s="23"/>
    </row>
    <row r="14454" spans="36:311" x14ac:dyDescent="0.2">
      <c r="AJ14454" s="23"/>
      <c r="HH14454"/>
      <c r="IW14454" s="36"/>
      <c r="JI14454"/>
      <c r="JJ14454"/>
      <c r="KX14454" s="23"/>
      <c r="KY14454" s="23"/>
    </row>
    <row r="14455" spans="36:311" x14ac:dyDescent="0.2">
      <c r="AJ14455" s="23"/>
      <c r="HH14455"/>
      <c r="IW14455" s="36"/>
      <c r="JI14455"/>
      <c r="JJ14455"/>
      <c r="KX14455" s="23"/>
      <c r="KY14455" s="23"/>
    </row>
    <row r="14456" spans="36:311" x14ac:dyDescent="0.2">
      <c r="AJ14456" s="23"/>
      <c r="HH14456"/>
      <c r="IW14456" s="36"/>
      <c r="JI14456"/>
      <c r="JJ14456"/>
      <c r="KX14456" s="23"/>
      <c r="KY14456" s="23"/>
    </row>
    <row r="14457" spans="36:311" x14ac:dyDescent="0.2">
      <c r="AJ14457" s="23"/>
      <c r="HH14457"/>
      <c r="IW14457" s="36"/>
      <c r="JI14457"/>
      <c r="JJ14457"/>
      <c r="KX14457" s="23"/>
      <c r="KY14457" s="23"/>
    </row>
    <row r="14458" spans="36:311" x14ac:dyDescent="0.2">
      <c r="AJ14458" s="23"/>
      <c r="HH14458"/>
      <c r="IW14458" s="36"/>
      <c r="JI14458"/>
      <c r="JJ14458"/>
      <c r="KX14458" s="23"/>
      <c r="KY14458" s="23"/>
    </row>
    <row r="14459" spans="36:311" x14ac:dyDescent="0.2">
      <c r="AJ14459" s="23"/>
      <c r="HH14459"/>
      <c r="IW14459" s="36"/>
      <c r="JI14459"/>
      <c r="JJ14459"/>
      <c r="KX14459" s="23"/>
      <c r="KY14459" s="23"/>
    </row>
    <row r="14460" spans="36:311" x14ac:dyDescent="0.2">
      <c r="AJ14460" s="23"/>
      <c r="HH14460"/>
      <c r="IW14460" s="36"/>
      <c r="JI14460"/>
      <c r="JJ14460"/>
      <c r="KX14460" s="23"/>
      <c r="KY14460" s="23"/>
    </row>
    <row r="14461" spans="36:311" x14ac:dyDescent="0.2">
      <c r="AJ14461" s="23"/>
      <c r="HH14461"/>
      <c r="IW14461" s="36"/>
      <c r="JI14461"/>
      <c r="JJ14461"/>
      <c r="KX14461" s="23"/>
      <c r="KY14461" s="23"/>
    </row>
    <row r="14462" spans="36:311" x14ac:dyDescent="0.2">
      <c r="AJ14462" s="23"/>
      <c r="HH14462"/>
      <c r="IW14462" s="36"/>
      <c r="JI14462"/>
      <c r="JJ14462"/>
      <c r="KX14462" s="23"/>
      <c r="KY14462" s="23"/>
    </row>
    <row r="14463" spans="36:311" x14ac:dyDescent="0.2">
      <c r="AJ14463" s="23"/>
      <c r="HH14463"/>
      <c r="IW14463" s="36"/>
      <c r="JI14463"/>
      <c r="JJ14463"/>
      <c r="KX14463" s="23"/>
      <c r="KY14463" s="23"/>
    </row>
    <row r="14464" spans="36:311" x14ac:dyDescent="0.2">
      <c r="AJ14464" s="23"/>
      <c r="HH14464"/>
      <c r="IW14464" s="36"/>
      <c r="JI14464"/>
      <c r="JJ14464"/>
      <c r="KX14464" s="23"/>
      <c r="KY14464" s="23"/>
    </row>
    <row r="14465" spans="36:311" x14ac:dyDescent="0.2">
      <c r="AJ14465" s="23"/>
      <c r="HH14465"/>
      <c r="IW14465" s="36"/>
      <c r="JI14465"/>
      <c r="JJ14465"/>
      <c r="KX14465" s="23"/>
      <c r="KY14465" s="23"/>
    </row>
    <row r="14466" spans="36:311" x14ac:dyDescent="0.2">
      <c r="AJ14466" s="23"/>
      <c r="HH14466"/>
      <c r="IW14466" s="36"/>
      <c r="JI14466"/>
      <c r="JJ14466"/>
      <c r="KX14466" s="23"/>
      <c r="KY14466" s="23"/>
    </row>
    <row r="14467" spans="36:311" x14ac:dyDescent="0.2">
      <c r="AJ14467" s="23"/>
      <c r="HH14467"/>
      <c r="IW14467" s="36"/>
      <c r="JI14467"/>
      <c r="JJ14467"/>
      <c r="KX14467" s="23"/>
      <c r="KY14467" s="23"/>
    </row>
    <row r="14468" spans="36:311" x14ac:dyDescent="0.2">
      <c r="AJ14468" s="23"/>
      <c r="HH14468"/>
      <c r="IW14468" s="36"/>
      <c r="JI14468"/>
      <c r="JJ14468"/>
      <c r="KX14468" s="23"/>
      <c r="KY14468" s="23"/>
    </row>
    <row r="14469" spans="36:311" x14ac:dyDescent="0.2">
      <c r="AJ14469" s="23"/>
      <c r="HH14469"/>
      <c r="IW14469" s="36"/>
      <c r="JI14469"/>
      <c r="JJ14469"/>
      <c r="KX14469" s="23"/>
      <c r="KY14469" s="23"/>
    </row>
    <row r="14470" spans="36:311" x14ac:dyDescent="0.2">
      <c r="AJ14470" s="23"/>
      <c r="HH14470"/>
      <c r="IW14470" s="36"/>
      <c r="JI14470"/>
      <c r="JJ14470"/>
      <c r="KX14470" s="23"/>
      <c r="KY14470" s="23"/>
    </row>
    <row r="14471" spans="36:311" x14ac:dyDescent="0.2">
      <c r="AJ14471" s="23"/>
      <c r="HH14471"/>
      <c r="IW14471" s="36"/>
      <c r="JI14471"/>
      <c r="JJ14471"/>
      <c r="KX14471" s="23"/>
      <c r="KY14471" s="23"/>
    </row>
    <row r="14472" spans="36:311" x14ac:dyDescent="0.2">
      <c r="AJ14472" s="23"/>
      <c r="HH14472"/>
      <c r="IW14472" s="36"/>
      <c r="JI14472"/>
      <c r="JJ14472"/>
      <c r="KX14472" s="23"/>
      <c r="KY14472" s="23"/>
    </row>
    <row r="14473" spans="36:311" x14ac:dyDescent="0.2">
      <c r="AJ14473" s="23"/>
      <c r="HH14473"/>
      <c r="IW14473" s="36"/>
      <c r="JI14473"/>
      <c r="JJ14473"/>
      <c r="KX14473" s="23"/>
      <c r="KY14473" s="23"/>
    </row>
    <row r="14474" spans="36:311" x14ac:dyDescent="0.2">
      <c r="AJ14474" s="23"/>
      <c r="HH14474"/>
      <c r="IW14474" s="36"/>
      <c r="JI14474"/>
      <c r="JJ14474"/>
      <c r="KX14474" s="23"/>
      <c r="KY14474" s="23"/>
    </row>
    <row r="14475" spans="36:311" x14ac:dyDescent="0.2">
      <c r="AJ14475" s="23"/>
      <c r="HH14475"/>
      <c r="IW14475" s="36"/>
      <c r="JI14475"/>
      <c r="JJ14475"/>
      <c r="KX14475" s="23"/>
      <c r="KY14475" s="23"/>
    </row>
    <row r="14476" spans="36:311" x14ac:dyDescent="0.2">
      <c r="AJ14476" s="23"/>
      <c r="HH14476"/>
      <c r="IW14476" s="36"/>
      <c r="JI14476"/>
      <c r="JJ14476"/>
      <c r="KX14476" s="23"/>
      <c r="KY14476" s="23"/>
    </row>
    <row r="14477" spans="36:311" x14ac:dyDescent="0.2">
      <c r="AJ14477" s="23"/>
      <c r="HH14477"/>
      <c r="IW14477" s="36"/>
      <c r="JI14477"/>
      <c r="JJ14477"/>
      <c r="KX14477" s="23"/>
      <c r="KY14477" s="23"/>
    </row>
    <row r="14478" spans="36:311" x14ac:dyDescent="0.2">
      <c r="AJ14478" s="23"/>
      <c r="HH14478"/>
      <c r="IW14478" s="36"/>
      <c r="JI14478"/>
      <c r="JJ14478"/>
      <c r="KX14478" s="23"/>
      <c r="KY14478" s="23"/>
    </row>
    <row r="14479" spans="36:311" x14ac:dyDescent="0.2">
      <c r="AJ14479" s="23"/>
      <c r="HH14479"/>
      <c r="IW14479" s="36"/>
      <c r="JI14479"/>
      <c r="JJ14479"/>
      <c r="KX14479" s="23"/>
      <c r="KY14479" s="23"/>
    </row>
    <row r="14480" spans="36:311" x14ac:dyDescent="0.2">
      <c r="AJ14480" s="23"/>
      <c r="HH14480"/>
      <c r="IW14480" s="36"/>
      <c r="JI14480"/>
      <c r="JJ14480"/>
      <c r="KX14480" s="23"/>
      <c r="KY14480" s="23"/>
    </row>
    <row r="14481" spans="36:311" x14ac:dyDescent="0.2">
      <c r="AJ14481" s="23"/>
      <c r="HH14481"/>
      <c r="IW14481" s="36"/>
      <c r="JI14481"/>
      <c r="JJ14481"/>
      <c r="KX14481" s="23"/>
      <c r="KY14481" s="23"/>
    </row>
    <row r="14482" spans="36:311" x14ac:dyDescent="0.2">
      <c r="AJ14482" s="23"/>
      <c r="HH14482"/>
      <c r="IW14482" s="36"/>
      <c r="JI14482"/>
      <c r="JJ14482"/>
      <c r="KX14482" s="23"/>
      <c r="KY14482" s="23"/>
    </row>
    <row r="14483" spans="36:311" x14ac:dyDescent="0.2">
      <c r="AJ14483" s="23"/>
      <c r="HH14483"/>
      <c r="IW14483" s="36"/>
      <c r="JI14483"/>
      <c r="JJ14483"/>
      <c r="KX14483" s="23"/>
      <c r="KY14483" s="23"/>
    </row>
    <row r="14484" spans="36:311" x14ac:dyDescent="0.2">
      <c r="AJ14484" s="23"/>
      <c r="HH14484"/>
      <c r="IW14484" s="36"/>
      <c r="JI14484"/>
      <c r="JJ14484"/>
      <c r="KX14484" s="23"/>
      <c r="KY14484" s="23"/>
    </row>
    <row r="14485" spans="36:311" x14ac:dyDescent="0.2">
      <c r="AJ14485" s="23"/>
      <c r="HH14485"/>
      <c r="IW14485" s="36"/>
      <c r="JI14485"/>
      <c r="JJ14485"/>
      <c r="KX14485" s="23"/>
      <c r="KY14485" s="23"/>
    </row>
    <row r="14486" spans="36:311" x14ac:dyDescent="0.2">
      <c r="AJ14486" s="23"/>
      <c r="HH14486"/>
      <c r="IW14486" s="36"/>
      <c r="JI14486"/>
      <c r="JJ14486"/>
      <c r="KX14486" s="23"/>
      <c r="KY14486" s="23"/>
    </row>
    <row r="14487" spans="36:311" x14ac:dyDescent="0.2">
      <c r="AJ14487" s="23"/>
      <c r="HH14487"/>
      <c r="IW14487" s="36"/>
      <c r="JI14487"/>
      <c r="JJ14487"/>
      <c r="KX14487" s="23"/>
      <c r="KY14487" s="23"/>
    </row>
    <row r="14488" spans="36:311" x14ac:dyDescent="0.2">
      <c r="AJ14488" s="23"/>
      <c r="HH14488"/>
      <c r="IW14488" s="36"/>
      <c r="JI14488"/>
      <c r="JJ14488"/>
      <c r="KX14488" s="23"/>
      <c r="KY14488" s="23"/>
    </row>
    <row r="14489" spans="36:311" x14ac:dyDescent="0.2">
      <c r="AJ14489" s="23"/>
      <c r="HH14489"/>
      <c r="IW14489" s="36"/>
      <c r="JI14489"/>
      <c r="JJ14489"/>
      <c r="KX14489" s="23"/>
      <c r="KY14489" s="23"/>
    </row>
    <row r="14490" spans="36:311" x14ac:dyDescent="0.2">
      <c r="AJ14490" s="23"/>
      <c r="HH14490"/>
      <c r="IW14490" s="36"/>
      <c r="JI14490"/>
      <c r="JJ14490"/>
      <c r="KX14490" s="23"/>
      <c r="KY14490" s="23"/>
    </row>
    <row r="14491" spans="36:311" x14ac:dyDescent="0.2">
      <c r="AJ14491" s="23"/>
      <c r="HH14491"/>
      <c r="IW14491" s="36"/>
      <c r="JI14491"/>
      <c r="JJ14491"/>
      <c r="KX14491" s="23"/>
      <c r="KY14491" s="23"/>
    </row>
    <row r="14492" spans="36:311" x14ac:dyDescent="0.2">
      <c r="AJ14492" s="23"/>
      <c r="HH14492"/>
      <c r="IW14492" s="36"/>
      <c r="JI14492"/>
      <c r="JJ14492"/>
      <c r="KX14492" s="23"/>
      <c r="KY14492" s="23"/>
    </row>
    <row r="14493" spans="36:311" x14ac:dyDescent="0.2">
      <c r="AJ14493" s="23"/>
      <c r="HH14493"/>
      <c r="IW14493" s="36"/>
      <c r="JI14493"/>
      <c r="JJ14493"/>
      <c r="KX14493" s="23"/>
      <c r="KY14493" s="23"/>
    </row>
    <row r="14494" spans="36:311" x14ac:dyDescent="0.2">
      <c r="AJ14494" s="23"/>
      <c r="HH14494"/>
      <c r="IW14494" s="36"/>
      <c r="JI14494"/>
      <c r="JJ14494"/>
      <c r="KX14494" s="23"/>
      <c r="KY14494" s="23"/>
    </row>
    <row r="14495" spans="36:311" x14ac:dyDescent="0.2">
      <c r="AJ14495" s="23"/>
      <c r="HH14495"/>
      <c r="IW14495" s="36"/>
      <c r="JI14495"/>
      <c r="JJ14495"/>
      <c r="KX14495" s="23"/>
      <c r="KY14495" s="23"/>
    </row>
    <row r="14496" spans="36:311" x14ac:dyDescent="0.2">
      <c r="AJ14496" s="23"/>
      <c r="HH14496"/>
      <c r="IW14496" s="36"/>
      <c r="JI14496"/>
      <c r="JJ14496"/>
      <c r="KX14496" s="23"/>
      <c r="KY14496" s="23"/>
    </row>
    <row r="14497" spans="36:311" x14ac:dyDescent="0.2">
      <c r="AJ14497" s="23"/>
      <c r="HH14497"/>
      <c r="IW14497" s="36"/>
      <c r="JI14497"/>
      <c r="JJ14497"/>
      <c r="KX14497" s="23"/>
      <c r="KY14497" s="23"/>
    </row>
    <row r="14498" spans="36:311" x14ac:dyDescent="0.2">
      <c r="AJ14498" s="23"/>
      <c r="HH14498"/>
      <c r="IW14498" s="36"/>
      <c r="JI14498"/>
      <c r="JJ14498"/>
      <c r="KX14498" s="23"/>
      <c r="KY14498" s="23"/>
    </row>
    <row r="14499" spans="36:311" x14ac:dyDescent="0.2">
      <c r="AJ14499" s="23"/>
      <c r="HH14499"/>
      <c r="IW14499" s="36"/>
      <c r="JI14499"/>
      <c r="JJ14499"/>
      <c r="KX14499" s="23"/>
      <c r="KY14499" s="23"/>
    </row>
    <row r="14500" spans="36:311" x14ac:dyDescent="0.2">
      <c r="AJ14500" s="23"/>
      <c r="HH14500"/>
      <c r="IW14500" s="36"/>
      <c r="JI14500"/>
      <c r="JJ14500"/>
      <c r="KX14500" s="23"/>
      <c r="KY14500" s="23"/>
    </row>
    <row r="14501" spans="36:311" x14ac:dyDescent="0.2">
      <c r="AJ14501" s="23"/>
      <c r="HH14501"/>
      <c r="IW14501" s="36"/>
      <c r="JI14501"/>
      <c r="JJ14501"/>
      <c r="KX14501" s="23"/>
      <c r="KY14501" s="23"/>
    </row>
    <row r="14502" spans="36:311" x14ac:dyDescent="0.2">
      <c r="AJ14502" s="23"/>
      <c r="HH14502"/>
      <c r="IW14502" s="36"/>
      <c r="JI14502"/>
      <c r="JJ14502"/>
      <c r="KX14502" s="23"/>
      <c r="KY14502" s="23"/>
    </row>
    <row r="14503" spans="36:311" x14ac:dyDescent="0.2">
      <c r="AJ14503" s="23"/>
      <c r="HH14503"/>
      <c r="IW14503" s="36"/>
      <c r="JI14503"/>
      <c r="JJ14503"/>
      <c r="KX14503" s="23"/>
      <c r="KY14503" s="23"/>
    </row>
    <row r="14504" spans="36:311" x14ac:dyDescent="0.2">
      <c r="AJ14504" s="23"/>
      <c r="HH14504"/>
      <c r="IW14504" s="36"/>
      <c r="JI14504"/>
      <c r="JJ14504"/>
      <c r="KX14504" s="23"/>
      <c r="KY14504" s="23"/>
    </row>
    <row r="14505" spans="36:311" x14ac:dyDescent="0.2">
      <c r="AJ14505" s="23"/>
      <c r="HH14505"/>
      <c r="IW14505" s="36"/>
      <c r="JI14505"/>
      <c r="JJ14505"/>
      <c r="KX14505" s="23"/>
      <c r="KY14505" s="23"/>
    </row>
    <row r="14506" spans="36:311" x14ac:dyDescent="0.2">
      <c r="AJ14506" s="23"/>
      <c r="HH14506"/>
      <c r="IW14506" s="36"/>
      <c r="JI14506"/>
      <c r="JJ14506"/>
      <c r="KX14506" s="23"/>
      <c r="KY14506" s="23"/>
    </row>
    <row r="14507" spans="36:311" x14ac:dyDescent="0.2">
      <c r="AJ14507" s="23"/>
      <c r="HH14507"/>
      <c r="IW14507" s="36"/>
      <c r="JI14507"/>
      <c r="JJ14507"/>
      <c r="KX14507" s="23"/>
      <c r="KY14507" s="23"/>
    </row>
    <row r="14508" spans="36:311" x14ac:dyDescent="0.2">
      <c r="AJ14508" s="23"/>
      <c r="HH14508"/>
      <c r="IW14508" s="36"/>
      <c r="JI14508"/>
      <c r="JJ14508"/>
      <c r="KX14508" s="23"/>
      <c r="KY14508" s="23"/>
    </row>
    <row r="14509" spans="36:311" x14ac:dyDescent="0.2">
      <c r="AJ14509" s="23"/>
      <c r="HH14509"/>
      <c r="IW14509" s="36"/>
      <c r="JI14509"/>
      <c r="JJ14509"/>
      <c r="KX14509" s="23"/>
      <c r="KY14509" s="23"/>
    </row>
    <row r="14510" spans="36:311" x14ac:dyDescent="0.2">
      <c r="AJ14510" s="23"/>
      <c r="HH14510"/>
      <c r="IW14510" s="36"/>
      <c r="JI14510"/>
      <c r="JJ14510"/>
      <c r="KX14510" s="23"/>
      <c r="KY14510" s="23"/>
    </row>
    <row r="14511" spans="36:311" x14ac:dyDescent="0.2">
      <c r="AJ14511" s="23"/>
      <c r="HH14511"/>
      <c r="IW14511" s="36"/>
      <c r="JI14511"/>
      <c r="JJ14511"/>
      <c r="KX14511" s="23"/>
      <c r="KY14511" s="23"/>
    </row>
    <row r="14512" spans="36:311" x14ac:dyDescent="0.2">
      <c r="AJ14512" s="23"/>
      <c r="HH14512"/>
      <c r="IW14512" s="36"/>
      <c r="JI14512"/>
      <c r="JJ14512"/>
      <c r="KX14512" s="23"/>
      <c r="KY14512" s="23"/>
    </row>
    <row r="14513" spans="36:311" x14ac:dyDescent="0.2">
      <c r="AJ14513" s="23"/>
      <c r="HH14513"/>
      <c r="IW14513" s="36"/>
      <c r="JI14513"/>
      <c r="JJ14513"/>
      <c r="KX14513" s="23"/>
      <c r="KY14513" s="23"/>
    </row>
    <row r="14514" spans="36:311" x14ac:dyDescent="0.2">
      <c r="AJ14514" s="23"/>
      <c r="HH14514"/>
      <c r="IW14514" s="36"/>
      <c r="JI14514"/>
      <c r="JJ14514"/>
      <c r="KX14514" s="23"/>
      <c r="KY14514" s="23"/>
    </row>
    <row r="14515" spans="36:311" x14ac:dyDescent="0.2">
      <c r="AJ14515" s="23"/>
      <c r="HH14515"/>
      <c r="IW14515" s="36"/>
      <c r="JI14515"/>
      <c r="JJ14515"/>
      <c r="KX14515" s="23"/>
      <c r="KY14515" s="23"/>
    </row>
    <row r="14516" spans="36:311" x14ac:dyDescent="0.2">
      <c r="AJ14516" s="23"/>
      <c r="HH14516"/>
      <c r="IW14516" s="36"/>
      <c r="JI14516"/>
      <c r="JJ14516"/>
      <c r="KX14516" s="23"/>
      <c r="KY14516" s="23"/>
    </row>
    <row r="14517" spans="36:311" x14ac:dyDescent="0.2">
      <c r="AJ14517" s="23"/>
      <c r="HH14517"/>
      <c r="IW14517" s="36"/>
      <c r="JI14517"/>
      <c r="JJ14517"/>
      <c r="KX14517" s="23"/>
      <c r="KY14517" s="23"/>
    </row>
    <row r="14518" spans="36:311" x14ac:dyDescent="0.2">
      <c r="AJ14518" s="23"/>
      <c r="HH14518"/>
      <c r="IW14518" s="36"/>
      <c r="JI14518"/>
      <c r="JJ14518"/>
      <c r="KX14518" s="23"/>
      <c r="KY14518" s="23"/>
    </row>
    <row r="14519" spans="36:311" x14ac:dyDescent="0.2">
      <c r="AJ14519" s="23"/>
      <c r="HH14519"/>
      <c r="IW14519" s="36"/>
      <c r="JI14519"/>
      <c r="JJ14519"/>
      <c r="KX14519" s="23"/>
      <c r="KY14519" s="23"/>
    </row>
    <row r="14520" spans="36:311" x14ac:dyDescent="0.2">
      <c r="AJ14520" s="23"/>
      <c r="HH14520"/>
      <c r="IW14520" s="36"/>
      <c r="JI14520"/>
      <c r="JJ14520"/>
      <c r="KX14520" s="23"/>
      <c r="KY14520" s="23"/>
    </row>
    <row r="14521" spans="36:311" x14ac:dyDescent="0.2">
      <c r="AJ14521" s="23"/>
      <c r="HH14521"/>
      <c r="IW14521" s="36"/>
      <c r="JI14521"/>
      <c r="JJ14521"/>
      <c r="KX14521" s="23"/>
      <c r="KY14521" s="23"/>
    </row>
    <row r="14522" spans="36:311" x14ac:dyDescent="0.2">
      <c r="AJ14522" s="23"/>
      <c r="HH14522"/>
      <c r="IW14522" s="36"/>
      <c r="JI14522"/>
      <c r="JJ14522"/>
      <c r="KX14522" s="23"/>
      <c r="KY14522" s="23"/>
    </row>
    <row r="14523" spans="36:311" x14ac:dyDescent="0.2">
      <c r="AJ14523" s="23"/>
      <c r="HH14523"/>
      <c r="IW14523" s="36"/>
      <c r="JI14523"/>
      <c r="JJ14523"/>
      <c r="KX14523" s="23"/>
      <c r="KY14523" s="23"/>
    </row>
    <row r="14524" spans="36:311" x14ac:dyDescent="0.2">
      <c r="AJ14524" s="23"/>
      <c r="HH14524"/>
      <c r="IW14524" s="36"/>
      <c r="JI14524"/>
      <c r="JJ14524"/>
      <c r="KX14524" s="23"/>
      <c r="KY14524" s="23"/>
    </row>
    <row r="14525" spans="36:311" x14ac:dyDescent="0.2">
      <c r="AJ14525" s="23"/>
      <c r="HH14525"/>
      <c r="IW14525" s="36"/>
      <c r="JI14525"/>
      <c r="JJ14525"/>
      <c r="KX14525" s="23"/>
      <c r="KY14525" s="23"/>
    </row>
    <row r="14526" spans="36:311" x14ac:dyDescent="0.2">
      <c r="AJ14526" s="23"/>
      <c r="HH14526"/>
      <c r="IW14526" s="36"/>
      <c r="JI14526"/>
      <c r="JJ14526"/>
      <c r="KX14526" s="23"/>
      <c r="KY14526" s="23"/>
    </row>
    <row r="14527" spans="36:311" x14ac:dyDescent="0.2">
      <c r="AJ14527" s="23"/>
      <c r="HH14527"/>
      <c r="IW14527" s="36"/>
      <c r="JI14527"/>
      <c r="JJ14527"/>
      <c r="KX14527" s="23"/>
      <c r="KY14527" s="23"/>
    </row>
    <row r="14528" spans="36:311" x14ac:dyDescent="0.2">
      <c r="AJ14528" s="23"/>
      <c r="HH14528"/>
      <c r="IW14528" s="36"/>
      <c r="JI14528"/>
      <c r="JJ14528"/>
      <c r="KX14528" s="23"/>
      <c r="KY14528" s="23"/>
    </row>
    <row r="14529" spans="36:311" x14ac:dyDescent="0.2">
      <c r="AJ14529" s="23"/>
      <c r="HH14529"/>
      <c r="IW14529" s="36"/>
      <c r="JI14529"/>
      <c r="JJ14529"/>
      <c r="KX14529" s="23"/>
      <c r="KY14529" s="23"/>
    </row>
    <row r="14530" spans="36:311" x14ac:dyDescent="0.2">
      <c r="AJ14530" s="23"/>
      <c r="HH14530"/>
      <c r="IW14530" s="36"/>
      <c r="JI14530"/>
      <c r="JJ14530"/>
      <c r="KX14530" s="23"/>
      <c r="KY14530" s="23"/>
    </row>
    <row r="14531" spans="36:311" x14ac:dyDescent="0.2">
      <c r="AJ14531" s="23"/>
      <c r="HH14531"/>
      <c r="IW14531" s="36"/>
      <c r="JI14531"/>
      <c r="JJ14531"/>
      <c r="KX14531" s="23"/>
      <c r="KY14531" s="23"/>
    </row>
    <row r="14532" spans="36:311" x14ac:dyDescent="0.2">
      <c r="AJ14532" s="23"/>
      <c r="HH14532"/>
      <c r="IW14532" s="36"/>
      <c r="JI14532"/>
      <c r="JJ14532"/>
      <c r="KX14532" s="23"/>
      <c r="KY14532" s="23"/>
    </row>
    <row r="14533" spans="36:311" x14ac:dyDescent="0.2">
      <c r="AJ14533" s="23"/>
      <c r="HH14533"/>
      <c r="IW14533" s="36"/>
      <c r="JI14533"/>
      <c r="JJ14533"/>
      <c r="KX14533" s="23"/>
      <c r="KY14533" s="23"/>
    </row>
    <row r="14534" spans="36:311" x14ac:dyDescent="0.2">
      <c r="AJ14534" s="23"/>
      <c r="HH14534"/>
      <c r="IW14534" s="36"/>
      <c r="JI14534"/>
      <c r="JJ14534"/>
      <c r="KX14534" s="23"/>
      <c r="KY14534" s="23"/>
    </row>
    <row r="14535" spans="36:311" x14ac:dyDescent="0.2">
      <c r="AJ14535" s="23"/>
      <c r="HH14535"/>
      <c r="IW14535" s="36"/>
      <c r="JI14535"/>
      <c r="JJ14535"/>
      <c r="KX14535" s="23"/>
      <c r="KY14535" s="23"/>
    </row>
    <row r="14536" spans="36:311" x14ac:dyDescent="0.2">
      <c r="AJ14536" s="23"/>
      <c r="HH14536"/>
      <c r="IW14536" s="36"/>
      <c r="JI14536"/>
      <c r="JJ14536"/>
      <c r="KX14536" s="23"/>
      <c r="KY14536" s="23"/>
    </row>
    <row r="14537" spans="36:311" x14ac:dyDescent="0.2">
      <c r="AJ14537" s="23"/>
      <c r="HH14537"/>
      <c r="IW14537" s="36"/>
      <c r="JI14537"/>
      <c r="JJ14537"/>
      <c r="KX14537" s="23"/>
      <c r="KY14537" s="23"/>
    </row>
    <row r="14538" spans="36:311" x14ac:dyDescent="0.2">
      <c r="AJ14538" s="23"/>
      <c r="HH14538"/>
      <c r="IW14538" s="36"/>
      <c r="JI14538"/>
      <c r="JJ14538"/>
      <c r="KX14538" s="23"/>
      <c r="KY14538" s="23"/>
    </row>
    <row r="14539" spans="36:311" x14ac:dyDescent="0.2">
      <c r="AJ14539" s="23"/>
      <c r="HH14539"/>
      <c r="IW14539" s="36"/>
      <c r="JI14539"/>
      <c r="JJ14539"/>
      <c r="KX14539" s="23"/>
      <c r="KY14539" s="23"/>
    </row>
    <row r="14540" spans="36:311" x14ac:dyDescent="0.2">
      <c r="AJ14540" s="23"/>
      <c r="HH14540"/>
      <c r="IW14540" s="36"/>
      <c r="JI14540"/>
      <c r="JJ14540"/>
      <c r="KX14540" s="23"/>
      <c r="KY14540" s="23"/>
    </row>
    <row r="14541" spans="36:311" x14ac:dyDescent="0.2">
      <c r="AJ14541" s="23"/>
      <c r="HH14541"/>
      <c r="IW14541" s="36"/>
      <c r="JI14541"/>
      <c r="JJ14541"/>
      <c r="KX14541" s="23"/>
      <c r="KY14541" s="23"/>
    </row>
    <row r="14542" spans="36:311" x14ac:dyDescent="0.2">
      <c r="AJ14542" s="23"/>
      <c r="HH14542"/>
      <c r="IW14542" s="36"/>
      <c r="JI14542"/>
      <c r="JJ14542"/>
      <c r="KX14542" s="23"/>
      <c r="KY14542" s="23"/>
    </row>
    <row r="14543" spans="36:311" x14ac:dyDescent="0.2">
      <c r="AJ14543" s="23"/>
      <c r="HH14543"/>
      <c r="IW14543" s="36"/>
      <c r="JI14543"/>
      <c r="JJ14543"/>
      <c r="KX14543" s="23"/>
      <c r="KY14543" s="23"/>
    </row>
    <row r="14544" spans="36:311" x14ac:dyDescent="0.2">
      <c r="AJ14544" s="23"/>
      <c r="HH14544"/>
      <c r="IW14544" s="36"/>
      <c r="JI14544"/>
      <c r="JJ14544"/>
      <c r="KX14544" s="23"/>
      <c r="KY14544" s="23"/>
    </row>
    <row r="14545" spans="36:311" x14ac:dyDescent="0.2">
      <c r="AJ14545" s="23"/>
      <c r="HH14545"/>
      <c r="IW14545" s="36"/>
      <c r="JI14545"/>
      <c r="JJ14545"/>
      <c r="KX14545" s="23"/>
      <c r="KY14545" s="23"/>
    </row>
    <row r="14546" spans="36:311" x14ac:dyDescent="0.2">
      <c r="AJ14546" s="23"/>
      <c r="HH14546"/>
      <c r="IW14546" s="36"/>
      <c r="JI14546"/>
      <c r="JJ14546"/>
      <c r="KX14546" s="23"/>
      <c r="KY14546" s="23"/>
    </row>
    <row r="14547" spans="36:311" x14ac:dyDescent="0.2">
      <c r="AJ14547" s="23"/>
      <c r="HH14547"/>
      <c r="IW14547" s="36"/>
      <c r="JI14547"/>
      <c r="JJ14547"/>
      <c r="KX14547" s="23"/>
      <c r="KY14547" s="23"/>
    </row>
    <row r="14548" spans="36:311" x14ac:dyDescent="0.2">
      <c r="AJ14548" s="23"/>
      <c r="HH14548"/>
      <c r="IW14548" s="36"/>
      <c r="JI14548"/>
      <c r="JJ14548"/>
      <c r="KX14548" s="23"/>
      <c r="KY14548" s="23"/>
    </row>
    <row r="14549" spans="36:311" x14ac:dyDescent="0.2">
      <c r="AJ14549" s="23"/>
      <c r="HH14549"/>
      <c r="IW14549" s="36"/>
      <c r="JI14549"/>
      <c r="JJ14549"/>
      <c r="KX14549" s="23"/>
      <c r="KY14549" s="23"/>
    </row>
    <row r="14550" spans="36:311" x14ac:dyDescent="0.2">
      <c r="AJ14550" s="23"/>
      <c r="HH14550"/>
      <c r="IW14550" s="36"/>
      <c r="JI14550"/>
      <c r="JJ14550"/>
      <c r="KX14550" s="23"/>
      <c r="KY14550" s="23"/>
    </row>
    <row r="14551" spans="36:311" x14ac:dyDescent="0.2">
      <c r="AJ14551" s="23"/>
      <c r="HH14551"/>
      <c r="IW14551" s="36"/>
      <c r="JI14551"/>
      <c r="JJ14551"/>
      <c r="KX14551" s="23"/>
      <c r="KY14551" s="23"/>
    </row>
    <row r="14552" spans="36:311" x14ac:dyDescent="0.2">
      <c r="AJ14552" s="23"/>
      <c r="HH14552"/>
      <c r="IW14552" s="36"/>
      <c r="JI14552"/>
      <c r="JJ14552"/>
      <c r="KX14552" s="23"/>
      <c r="KY14552" s="23"/>
    </row>
    <row r="14553" spans="36:311" x14ac:dyDescent="0.2">
      <c r="AJ14553" s="23"/>
      <c r="HH14553"/>
      <c r="IW14553" s="36"/>
      <c r="JI14553"/>
      <c r="JJ14553"/>
      <c r="KX14553" s="23"/>
      <c r="KY14553" s="23"/>
    </row>
    <row r="14554" spans="36:311" x14ac:dyDescent="0.2">
      <c r="AJ14554" s="23"/>
      <c r="HH14554"/>
      <c r="IW14554" s="36"/>
      <c r="JI14554"/>
      <c r="JJ14554"/>
      <c r="KX14554" s="23"/>
      <c r="KY14554" s="23"/>
    </row>
    <row r="14555" spans="36:311" x14ac:dyDescent="0.2">
      <c r="AJ14555" s="23"/>
      <c r="HH14555"/>
      <c r="IW14555" s="36"/>
      <c r="JI14555"/>
      <c r="JJ14555"/>
      <c r="KX14555" s="23"/>
      <c r="KY14555" s="23"/>
    </row>
    <row r="14556" spans="36:311" x14ac:dyDescent="0.2">
      <c r="AJ14556" s="23"/>
      <c r="HH14556"/>
      <c r="IW14556" s="36"/>
      <c r="JI14556"/>
      <c r="JJ14556"/>
      <c r="KX14556" s="23"/>
      <c r="KY14556" s="23"/>
    </row>
    <row r="14557" spans="36:311" x14ac:dyDescent="0.2">
      <c r="AJ14557" s="23"/>
      <c r="HH14557"/>
      <c r="IW14557" s="36"/>
      <c r="JI14557"/>
      <c r="JJ14557"/>
      <c r="KX14557" s="23"/>
      <c r="KY14557" s="23"/>
    </row>
    <row r="14558" spans="36:311" x14ac:dyDescent="0.2">
      <c r="AJ14558" s="23"/>
      <c r="HH14558"/>
      <c r="IW14558" s="36"/>
      <c r="JI14558"/>
      <c r="JJ14558"/>
      <c r="KX14558" s="23"/>
      <c r="KY14558" s="23"/>
    </row>
    <row r="14559" spans="36:311" x14ac:dyDescent="0.2">
      <c r="AJ14559" s="23"/>
      <c r="HH14559"/>
      <c r="IW14559" s="36"/>
      <c r="JI14559"/>
      <c r="JJ14559"/>
      <c r="KX14559" s="23"/>
      <c r="KY14559" s="23"/>
    </row>
    <row r="14560" spans="36:311" x14ac:dyDescent="0.2">
      <c r="AJ14560" s="23"/>
      <c r="HH14560"/>
      <c r="IW14560" s="36"/>
      <c r="JI14560"/>
      <c r="JJ14560"/>
      <c r="KX14560" s="23"/>
      <c r="KY14560" s="23"/>
    </row>
    <row r="14561" spans="36:311" x14ac:dyDescent="0.2">
      <c r="AJ14561" s="23"/>
      <c r="HH14561"/>
      <c r="IW14561" s="36"/>
      <c r="JI14561"/>
      <c r="JJ14561"/>
      <c r="KX14561" s="23"/>
      <c r="KY14561" s="23"/>
    </row>
    <row r="14562" spans="36:311" x14ac:dyDescent="0.2">
      <c r="AJ14562" s="23"/>
      <c r="HH14562"/>
      <c r="IW14562" s="36"/>
      <c r="JI14562"/>
      <c r="JJ14562"/>
      <c r="KX14562" s="23"/>
      <c r="KY14562" s="23"/>
    </row>
    <row r="14563" spans="36:311" x14ac:dyDescent="0.2">
      <c r="AJ14563" s="23"/>
      <c r="HH14563"/>
      <c r="IW14563" s="36"/>
      <c r="JI14563"/>
      <c r="JJ14563"/>
      <c r="KX14563" s="23"/>
      <c r="KY14563" s="23"/>
    </row>
    <row r="14564" spans="36:311" x14ac:dyDescent="0.2">
      <c r="AJ14564" s="23"/>
      <c r="HH14564"/>
      <c r="IW14564" s="36"/>
      <c r="JI14564"/>
      <c r="JJ14564"/>
      <c r="KX14564" s="23"/>
      <c r="KY14564" s="23"/>
    </row>
    <row r="14565" spans="36:311" x14ac:dyDescent="0.2">
      <c r="AJ14565" s="23"/>
      <c r="HH14565"/>
      <c r="IW14565" s="36"/>
      <c r="JI14565"/>
      <c r="JJ14565"/>
      <c r="KX14565" s="23"/>
      <c r="KY14565" s="23"/>
    </row>
    <row r="14566" spans="36:311" x14ac:dyDescent="0.2">
      <c r="AJ14566" s="23"/>
      <c r="HH14566"/>
      <c r="IW14566" s="36"/>
      <c r="JI14566"/>
      <c r="JJ14566"/>
      <c r="KX14566" s="23"/>
      <c r="KY14566" s="23"/>
    </row>
    <row r="14567" spans="36:311" x14ac:dyDescent="0.2">
      <c r="AJ14567" s="23"/>
      <c r="HH14567"/>
      <c r="IW14567" s="36"/>
      <c r="JI14567"/>
      <c r="JJ14567"/>
      <c r="KX14567" s="23"/>
      <c r="KY14567" s="23"/>
    </row>
    <row r="14568" spans="36:311" x14ac:dyDescent="0.2">
      <c r="AJ14568" s="23"/>
      <c r="HH14568"/>
      <c r="IW14568" s="36"/>
      <c r="JI14568"/>
      <c r="JJ14568"/>
      <c r="KX14568" s="23"/>
      <c r="KY14568" s="23"/>
    </row>
    <row r="14569" spans="36:311" x14ac:dyDescent="0.2">
      <c r="AJ14569" s="23"/>
      <c r="HH14569"/>
      <c r="IW14569" s="36"/>
      <c r="JI14569"/>
      <c r="JJ14569"/>
      <c r="KX14569" s="23"/>
      <c r="KY14569" s="23"/>
    </row>
    <row r="14570" spans="36:311" x14ac:dyDescent="0.2">
      <c r="AJ14570" s="23"/>
      <c r="HH14570"/>
      <c r="IW14570" s="36"/>
      <c r="JI14570"/>
      <c r="JJ14570"/>
      <c r="KX14570" s="23"/>
      <c r="KY14570" s="23"/>
    </row>
    <row r="14571" spans="36:311" x14ac:dyDescent="0.2">
      <c r="AJ14571" s="23"/>
      <c r="HH14571"/>
      <c r="IW14571" s="36"/>
      <c r="JI14571"/>
      <c r="JJ14571"/>
      <c r="KX14571" s="23"/>
      <c r="KY14571" s="23"/>
    </row>
    <row r="14572" spans="36:311" x14ac:dyDescent="0.2">
      <c r="AJ14572" s="23"/>
      <c r="HH14572"/>
      <c r="IW14572" s="36"/>
      <c r="JI14572"/>
      <c r="JJ14572"/>
      <c r="KX14572" s="23"/>
      <c r="KY14572" s="23"/>
    </row>
    <row r="14573" spans="36:311" x14ac:dyDescent="0.2">
      <c r="AJ14573" s="23"/>
      <c r="HH14573"/>
      <c r="IW14573" s="36"/>
      <c r="JI14573"/>
      <c r="JJ14573"/>
      <c r="KX14573" s="23"/>
      <c r="KY14573" s="23"/>
    </row>
    <row r="14574" spans="36:311" x14ac:dyDescent="0.2">
      <c r="AJ14574" s="23"/>
      <c r="HH14574"/>
      <c r="IW14574" s="36"/>
      <c r="JI14574"/>
      <c r="JJ14574"/>
      <c r="KX14574" s="23"/>
      <c r="KY14574" s="23"/>
    </row>
    <row r="14575" spans="36:311" x14ac:dyDescent="0.2">
      <c r="AJ14575" s="23"/>
      <c r="HH14575"/>
      <c r="IW14575" s="36"/>
      <c r="JI14575"/>
      <c r="JJ14575"/>
      <c r="KX14575" s="23"/>
      <c r="KY14575" s="23"/>
    </row>
    <row r="14576" spans="36:311" x14ac:dyDescent="0.2">
      <c r="AJ14576" s="23"/>
      <c r="HH14576"/>
      <c r="IW14576" s="36"/>
      <c r="JI14576"/>
      <c r="JJ14576"/>
      <c r="KX14576" s="23"/>
      <c r="KY14576" s="23"/>
    </row>
    <row r="14577" spans="36:311" x14ac:dyDescent="0.2">
      <c r="AJ14577" s="23"/>
      <c r="HH14577"/>
      <c r="IW14577" s="36"/>
      <c r="JI14577"/>
      <c r="JJ14577"/>
      <c r="KX14577" s="23"/>
      <c r="KY14577" s="23"/>
    </row>
    <row r="14578" spans="36:311" x14ac:dyDescent="0.2">
      <c r="AJ14578" s="23"/>
      <c r="HH14578"/>
      <c r="IW14578" s="36"/>
      <c r="JI14578"/>
      <c r="JJ14578"/>
      <c r="KX14578" s="23"/>
      <c r="KY14578" s="23"/>
    </row>
    <row r="14579" spans="36:311" x14ac:dyDescent="0.2">
      <c r="AJ14579" s="23"/>
      <c r="HH14579"/>
      <c r="IW14579" s="36"/>
      <c r="JI14579"/>
      <c r="JJ14579"/>
      <c r="KX14579" s="23"/>
      <c r="KY14579" s="23"/>
    </row>
    <row r="14580" spans="36:311" x14ac:dyDescent="0.2">
      <c r="AJ14580" s="23"/>
      <c r="HH14580"/>
      <c r="IW14580" s="36"/>
      <c r="JI14580"/>
      <c r="JJ14580"/>
      <c r="KX14580" s="23"/>
      <c r="KY14580" s="23"/>
    </row>
    <row r="14581" spans="36:311" x14ac:dyDescent="0.2">
      <c r="AJ14581" s="23"/>
      <c r="HH14581"/>
      <c r="IW14581" s="36"/>
      <c r="JI14581"/>
      <c r="JJ14581"/>
      <c r="KX14581" s="23"/>
      <c r="KY14581" s="23"/>
    </row>
    <row r="14582" spans="36:311" x14ac:dyDescent="0.2">
      <c r="AJ14582" s="23"/>
      <c r="HH14582"/>
      <c r="IW14582" s="36"/>
      <c r="JI14582"/>
      <c r="JJ14582"/>
      <c r="KX14582" s="23"/>
      <c r="KY14582" s="23"/>
    </row>
    <row r="14583" spans="36:311" x14ac:dyDescent="0.2">
      <c r="AJ14583" s="23"/>
      <c r="HH14583"/>
      <c r="IW14583" s="36"/>
      <c r="JI14583"/>
      <c r="JJ14583"/>
      <c r="KX14583" s="23"/>
      <c r="KY14583" s="23"/>
    </row>
    <row r="14584" spans="36:311" x14ac:dyDescent="0.2">
      <c r="AJ14584" s="23"/>
      <c r="HH14584"/>
      <c r="IW14584" s="36"/>
      <c r="JI14584"/>
      <c r="JJ14584"/>
      <c r="KX14584" s="23"/>
      <c r="KY14584" s="23"/>
    </row>
    <row r="14585" spans="36:311" x14ac:dyDescent="0.2">
      <c r="AJ14585" s="23"/>
      <c r="HH14585"/>
      <c r="IW14585" s="36"/>
      <c r="JI14585"/>
      <c r="JJ14585"/>
      <c r="KX14585" s="23"/>
      <c r="KY14585" s="23"/>
    </row>
    <row r="14586" spans="36:311" x14ac:dyDescent="0.2">
      <c r="AJ14586" s="23"/>
      <c r="HH14586"/>
      <c r="IW14586" s="36"/>
      <c r="JI14586"/>
      <c r="JJ14586"/>
      <c r="KX14586" s="23"/>
      <c r="KY14586" s="23"/>
    </row>
    <row r="14587" spans="36:311" x14ac:dyDescent="0.2">
      <c r="AJ14587" s="23"/>
      <c r="HH14587"/>
      <c r="IW14587" s="36"/>
      <c r="JI14587"/>
      <c r="JJ14587"/>
      <c r="KX14587" s="23"/>
      <c r="KY14587" s="23"/>
    </row>
    <row r="14588" spans="36:311" x14ac:dyDescent="0.2">
      <c r="AJ14588" s="23"/>
      <c r="HH14588"/>
      <c r="IW14588" s="36"/>
      <c r="JI14588"/>
      <c r="JJ14588"/>
      <c r="KX14588" s="23"/>
      <c r="KY14588" s="23"/>
    </row>
    <row r="14589" spans="36:311" x14ac:dyDescent="0.2">
      <c r="AJ14589" s="23"/>
      <c r="HH14589"/>
      <c r="IW14589" s="36"/>
      <c r="JI14589"/>
      <c r="JJ14589"/>
      <c r="KX14589" s="23"/>
      <c r="KY14589" s="23"/>
    </row>
    <row r="14590" spans="36:311" x14ac:dyDescent="0.2">
      <c r="AJ14590" s="23"/>
      <c r="HH14590"/>
      <c r="IW14590" s="36"/>
      <c r="JI14590"/>
      <c r="JJ14590"/>
      <c r="KX14590" s="23"/>
      <c r="KY14590" s="23"/>
    </row>
    <row r="14591" spans="36:311" x14ac:dyDescent="0.2">
      <c r="AJ14591" s="23"/>
      <c r="HH14591"/>
      <c r="IW14591" s="36"/>
      <c r="JI14591"/>
      <c r="JJ14591"/>
      <c r="KX14591" s="23"/>
      <c r="KY14591" s="23"/>
    </row>
    <row r="14592" spans="36:311" x14ac:dyDescent="0.2">
      <c r="AJ14592" s="23"/>
      <c r="HH14592"/>
      <c r="IW14592" s="36"/>
      <c r="JI14592"/>
      <c r="JJ14592"/>
      <c r="KX14592" s="23"/>
      <c r="KY14592" s="23"/>
    </row>
    <row r="14593" spans="36:311" x14ac:dyDescent="0.2">
      <c r="AJ14593" s="23"/>
      <c r="HH14593"/>
      <c r="IW14593" s="36"/>
      <c r="JI14593"/>
      <c r="JJ14593"/>
      <c r="KX14593" s="23"/>
      <c r="KY14593" s="23"/>
    </row>
    <row r="14594" spans="36:311" x14ac:dyDescent="0.2">
      <c r="AJ14594" s="23"/>
      <c r="HH14594"/>
      <c r="IW14594" s="36"/>
      <c r="JI14594"/>
      <c r="JJ14594"/>
      <c r="KX14594" s="23"/>
      <c r="KY14594" s="23"/>
    </row>
    <row r="14595" spans="36:311" x14ac:dyDescent="0.2">
      <c r="AJ14595" s="23"/>
      <c r="HH14595"/>
      <c r="IW14595" s="36"/>
      <c r="JI14595"/>
      <c r="JJ14595"/>
      <c r="KX14595" s="23"/>
      <c r="KY14595" s="23"/>
    </row>
    <row r="14596" spans="36:311" x14ac:dyDescent="0.2">
      <c r="AJ14596" s="23"/>
      <c r="HH14596"/>
      <c r="IW14596" s="36"/>
      <c r="JI14596"/>
      <c r="JJ14596"/>
      <c r="KX14596" s="23"/>
      <c r="KY14596" s="23"/>
    </row>
    <row r="14597" spans="36:311" x14ac:dyDescent="0.2">
      <c r="AJ14597" s="23"/>
      <c r="HH14597"/>
      <c r="IW14597" s="36"/>
      <c r="JI14597"/>
      <c r="JJ14597"/>
      <c r="KX14597" s="23"/>
      <c r="KY14597" s="23"/>
    </row>
    <row r="14598" spans="36:311" x14ac:dyDescent="0.2">
      <c r="AJ14598" s="23"/>
      <c r="HH14598"/>
      <c r="IW14598" s="36"/>
      <c r="JI14598"/>
      <c r="JJ14598"/>
      <c r="KX14598" s="23"/>
      <c r="KY14598" s="23"/>
    </row>
    <row r="14599" spans="36:311" x14ac:dyDescent="0.2">
      <c r="AJ14599" s="23"/>
      <c r="HH14599"/>
      <c r="IW14599" s="36"/>
      <c r="JI14599"/>
      <c r="JJ14599"/>
      <c r="KX14599" s="23"/>
      <c r="KY14599" s="23"/>
    </row>
    <row r="14600" spans="36:311" x14ac:dyDescent="0.2">
      <c r="AJ14600" s="23"/>
      <c r="HH14600"/>
      <c r="IW14600" s="36"/>
      <c r="JI14600"/>
      <c r="JJ14600"/>
      <c r="KX14600" s="23"/>
      <c r="KY14600" s="23"/>
    </row>
    <row r="14601" spans="36:311" x14ac:dyDescent="0.2">
      <c r="AJ14601" s="23"/>
      <c r="HH14601"/>
      <c r="IW14601" s="36"/>
      <c r="JI14601"/>
      <c r="JJ14601"/>
      <c r="KX14601" s="23"/>
      <c r="KY14601" s="23"/>
    </row>
    <row r="14602" spans="36:311" x14ac:dyDescent="0.2">
      <c r="AJ14602" s="23"/>
      <c r="HH14602"/>
      <c r="IW14602" s="36"/>
      <c r="JI14602"/>
      <c r="JJ14602"/>
      <c r="KX14602" s="23"/>
      <c r="KY14602" s="23"/>
    </row>
    <row r="14603" spans="36:311" x14ac:dyDescent="0.2">
      <c r="AJ14603" s="23"/>
      <c r="HH14603"/>
      <c r="IW14603" s="36"/>
      <c r="JI14603"/>
      <c r="JJ14603"/>
      <c r="KX14603" s="23"/>
      <c r="KY14603" s="23"/>
    </row>
    <row r="14604" spans="36:311" x14ac:dyDescent="0.2">
      <c r="AJ14604" s="23"/>
      <c r="HH14604"/>
      <c r="IW14604" s="36"/>
      <c r="JI14604"/>
      <c r="JJ14604"/>
      <c r="KX14604" s="23"/>
      <c r="KY14604" s="23"/>
    </row>
    <row r="14605" spans="36:311" x14ac:dyDescent="0.2">
      <c r="AJ14605" s="23"/>
      <c r="HH14605"/>
      <c r="IW14605" s="36"/>
      <c r="JI14605"/>
      <c r="JJ14605"/>
      <c r="KX14605" s="23"/>
      <c r="KY14605" s="23"/>
    </row>
    <row r="14606" spans="36:311" x14ac:dyDescent="0.2">
      <c r="AJ14606" s="23"/>
      <c r="HH14606"/>
      <c r="IW14606" s="36"/>
      <c r="JI14606"/>
      <c r="JJ14606"/>
      <c r="KX14606" s="23"/>
      <c r="KY14606" s="23"/>
    </row>
    <row r="14607" spans="36:311" x14ac:dyDescent="0.2">
      <c r="AJ14607" s="23"/>
      <c r="HH14607"/>
      <c r="IW14607" s="36"/>
      <c r="JI14607"/>
      <c r="JJ14607"/>
      <c r="KX14607" s="23"/>
      <c r="KY14607" s="23"/>
    </row>
    <row r="14608" spans="36:311" x14ac:dyDescent="0.2">
      <c r="AJ14608" s="23"/>
      <c r="HH14608"/>
      <c r="IW14608" s="36"/>
      <c r="JI14608"/>
      <c r="JJ14608"/>
      <c r="KX14608" s="23"/>
      <c r="KY14608" s="23"/>
    </row>
    <row r="14609" spans="36:311" x14ac:dyDescent="0.2">
      <c r="AJ14609" s="23"/>
      <c r="HH14609"/>
      <c r="IW14609" s="36"/>
      <c r="JI14609"/>
      <c r="JJ14609"/>
      <c r="KX14609" s="23"/>
      <c r="KY14609" s="23"/>
    </row>
    <row r="14610" spans="36:311" x14ac:dyDescent="0.2">
      <c r="AJ14610" s="23"/>
      <c r="HH14610"/>
      <c r="IW14610" s="36"/>
      <c r="JI14610"/>
      <c r="JJ14610"/>
      <c r="KX14610" s="23"/>
      <c r="KY14610" s="23"/>
    </row>
    <row r="14611" spans="36:311" x14ac:dyDescent="0.2">
      <c r="AJ14611" s="23"/>
      <c r="HH14611"/>
      <c r="IW14611" s="36"/>
      <c r="JI14611"/>
      <c r="JJ14611"/>
      <c r="KX14611" s="23"/>
      <c r="KY14611" s="23"/>
    </row>
    <row r="14612" spans="36:311" x14ac:dyDescent="0.2">
      <c r="AJ14612" s="23"/>
      <c r="HH14612"/>
      <c r="IW14612" s="36"/>
      <c r="JI14612"/>
      <c r="JJ14612"/>
      <c r="KX14612" s="23"/>
      <c r="KY14612" s="23"/>
    </row>
    <row r="14613" spans="36:311" x14ac:dyDescent="0.2">
      <c r="AJ14613" s="23"/>
      <c r="HH14613"/>
      <c r="IW14613" s="36"/>
      <c r="JI14613"/>
      <c r="JJ14613"/>
      <c r="KX14613" s="23"/>
      <c r="KY14613" s="23"/>
    </row>
    <row r="14614" spans="36:311" x14ac:dyDescent="0.2">
      <c r="AJ14614" s="23"/>
      <c r="HH14614"/>
      <c r="IW14614" s="36"/>
      <c r="JI14614"/>
      <c r="JJ14614"/>
      <c r="KX14614" s="23"/>
      <c r="KY14614" s="23"/>
    </row>
    <row r="14615" spans="36:311" x14ac:dyDescent="0.2">
      <c r="AJ14615" s="23"/>
      <c r="HH14615"/>
      <c r="IW14615" s="36"/>
      <c r="JI14615"/>
      <c r="JJ14615"/>
      <c r="KX14615" s="23"/>
      <c r="KY14615" s="23"/>
    </row>
    <row r="14616" spans="36:311" x14ac:dyDescent="0.2">
      <c r="AJ14616" s="23"/>
      <c r="HH14616"/>
      <c r="IW14616" s="36"/>
      <c r="JI14616"/>
      <c r="JJ14616"/>
      <c r="KX14616" s="23"/>
      <c r="KY14616" s="23"/>
    </row>
    <row r="14617" spans="36:311" x14ac:dyDescent="0.2">
      <c r="AJ14617" s="23"/>
      <c r="HH14617"/>
      <c r="IW14617" s="36"/>
      <c r="JI14617"/>
      <c r="JJ14617"/>
      <c r="KX14617" s="23"/>
      <c r="KY14617" s="23"/>
    </row>
    <row r="14618" spans="36:311" x14ac:dyDescent="0.2">
      <c r="AJ14618" s="23"/>
      <c r="HH14618"/>
      <c r="IW14618" s="36"/>
      <c r="JI14618"/>
      <c r="JJ14618"/>
      <c r="KX14618" s="23"/>
      <c r="KY14618" s="23"/>
    </row>
    <row r="14619" spans="36:311" x14ac:dyDescent="0.2">
      <c r="AJ14619" s="23"/>
      <c r="HH14619"/>
      <c r="IW14619" s="36"/>
      <c r="JI14619"/>
      <c r="JJ14619"/>
      <c r="KX14619" s="23"/>
      <c r="KY14619" s="23"/>
    </row>
    <row r="14620" spans="36:311" x14ac:dyDescent="0.2">
      <c r="AJ14620" s="23"/>
      <c r="HH14620"/>
      <c r="IW14620" s="36"/>
      <c r="JI14620"/>
      <c r="JJ14620"/>
      <c r="KX14620" s="23"/>
      <c r="KY14620" s="23"/>
    </row>
    <row r="14621" spans="36:311" x14ac:dyDescent="0.2">
      <c r="AJ14621" s="23"/>
      <c r="HH14621"/>
      <c r="IW14621" s="36"/>
      <c r="JI14621"/>
      <c r="JJ14621"/>
      <c r="KX14621" s="23"/>
      <c r="KY14621" s="23"/>
    </row>
    <row r="14622" spans="36:311" x14ac:dyDescent="0.2">
      <c r="AJ14622" s="23"/>
      <c r="HH14622"/>
      <c r="IW14622" s="36"/>
      <c r="JI14622"/>
      <c r="JJ14622"/>
      <c r="KX14622" s="23"/>
      <c r="KY14622" s="23"/>
    </row>
    <row r="14623" spans="36:311" x14ac:dyDescent="0.2">
      <c r="AJ14623" s="23"/>
      <c r="HH14623"/>
      <c r="IW14623" s="36"/>
      <c r="JI14623"/>
      <c r="JJ14623"/>
      <c r="KX14623" s="23"/>
      <c r="KY14623" s="23"/>
    </row>
    <row r="14624" spans="36:311" x14ac:dyDescent="0.2">
      <c r="AJ14624" s="23"/>
      <c r="HH14624"/>
      <c r="IW14624" s="36"/>
      <c r="JI14624"/>
      <c r="JJ14624"/>
      <c r="KX14624" s="23"/>
      <c r="KY14624" s="23"/>
    </row>
    <row r="14625" spans="36:311" x14ac:dyDescent="0.2">
      <c r="AJ14625" s="23"/>
      <c r="HH14625"/>
      <c r="IW14625" s="36"/>
      <c r="JI14625"/>
      <c r="JJ14625"/>
      <c r="KX14625" s="23"/>
      <c r="KY14625" s="23"/>
    </row>
    <row r="14626" spans="36:311" x14ac:dyDescent="0.2">
      <c r="AJ14626" s="23"/>
      <c r="HH14626"/>
      <c r="IW14626" s="36"/>
      <c r="JI14626"/>
      <c r="JJ14626"/>
      <c r="KX14626" s="23"/>
      <c r="KY14626" s="23"/>
    </row>
    <row r="14627" spans="36:311" x14ac:dyDescent="0.2">
      <c r="AJ14627" s="23"/>
      <c r="HH14627"/>
      <c r="IW14627" s="36"/>
      <c r="JI14627"/>
      <c r="JJ14627"/>
      <c r="KX14627" s="23"/>
      <c r="KY14627" s="23"/>
    </row>
    <row r="14628" spans="36:311" x14ac:dyDescent="0.2">
      <c r="AJ14628" s="23"/>
      <c r="HH14628"/>
      <c r="IW14628" s="36"/>
      <c r="JI14628"/>
      <c r="JJ14628"/>
      <c r="KX14628" s="23"/>
      <c r="KY14628" s="23"/>
    </row>
    <row r="14629" spans="36:311" x14ac:dyDescent="0.2">
      <c r="AJ14629" s="23"/>
      <c r="HH14629"/>
      <c r="IW14629" s="36"/>
      <c r="JI14629"/>
      <c r="JJ14629"/>
      <c r="KX14629" s="23"/>
      <c r="KY14629" s="23"/>
    </row>
    <row r="14630" spans="36:311" x14ac:dyDescent="0.2">
      <c r="AJ14630" s="23"/>
      <c r="HH14630"/>
      <c r="IW14630" s="36"/>
      <c r="JI14630"/>
      <c r="JJ14630"/>
      <c r="KX14630" s="23"/>
      <c r="KY14630" s="23"/>
    </row>
    <row r="14631" spans="36:311" x14ac:dyDescent="0.2">
      <c r="AJ14631" s="23"/>
      <c r="HH14631"/>
      <c r="IW14631" s="36"/>
      <c r="JI14631"/>
      <c r="JJ14631"/>
      <c r="KX14631" s="23"/>
      <c r="KY14631" s="23"/>
    </row>
    <row r="14632" spans="36:311" x14ac:dyDescent="0.2">
      <c r="AJ14632" s="23"/>
      <c r="HH14632"/>
      <c r="IW14632" s="36"/>
      <c r="JI14632"/>
      <c r="JJ14632"/>
      <c r="KX14632" s="23"/>
      <c r="KY14632" s="23"/>
    </row>
    <row r="14633" spans="36:311" x14ac:dyDescent="0.2">
      <c r="AJ14633" s="23"/>
      <c r="HH14633"/>
      <c r="IW14633" s="36"/>
      <c r="JI14633"/>
      <c r="JJ14633"/>
      <c r="KX14633" s="23"/>
      <c r="KY14633" s="23"/>
    </row>
    <row r="14634" spans="36:311" x14ac:dyDescent="0.2">
      <c r="AJ14634" s="23"/>
      <c r="HH14634"/>
      <c r="IW14634" s="36"/>
      <c r="JI14634"/>
      <c r="JJ14634"/>
      <c r="KX14634" s="23"/>
      <c r="KY14634" s="23"/>
    </row>
    <row r="14635" spans="36:311" x14ac:dyDescent="0.2">
      <c r="AJ14635" s="23"/>
      <c r="HH14635"/>
      <c r="IW14635" s="36"/>
      <c r="JI14635"/>
      <c r="JJ14635"/>
      <c r="KX14635" s="23"/>
      <c r="KY14635" s="23"/>
    </row>
    <row r="14636" spans="36:311" x14ac:dyDescent="0.2">
      <c r="AJ14636" s="23"/>
      <c r="HH14636"/>
      <c r="IW14636" s="36"/>
      <c r="JI14636"/>
      <c r="JJ14636"/>
      <c r="KX14636" s="23"/>
      <c r="KY14636" s="23"/>
    </row>
    <row r="14637" spans="36:311" x14ac:dyDescent="0.2">
      <c r="AJ14637" s="23"/>
      <c r="HH14637"/>
      <c r="IW14637" s="36"/>
      <c r="JI14637"/>
      <c r="JJ14637"/>
      <c r="KX14637" s="23"/>
      <c r="KY14637" s="23"/>
    </row>
    <row r="14638" spans="36:311" x14ac:dyDescent="0.2">
      <c r="AJ14638" s="23"/>
      <c r="HH14638"/>
      <c r="IW14638" s="36"/>
      <c r="JI14638"/>
      <c r="JJ14638"/>
      <c r="KX14638" s="23"/>
      <c r="KY14638" s="23"/>
    </row>
    <row r="14639" spans="36:311" x14ac:dyDescent="0.2">
      <c r="AJ14639" s="23"/>
      <c r="HH14639"/>
      <c r="IW14639" s="36"/>
      <c r="JI14639"/>
      <c r="JJ14639"/>
      <c r="KX14639" s="23"/>
      <c r="KY14639" s="23"/>
    </row>
    <row r="14640" spans="36:311" x14ac:dyDescent="0.2">
      <c r="AJ14640" s="23"/>
      <c r="HH14640"/>
      <c r="IW14640" s="36"/>
      <c r="JI14640"/>
      <c r="JJ14640"/>
      <c r="KX14640" s="23"/>
      <c r="KY14640" s="23"/>
    </row>
    <row r="14641" spans="36:311" x14ac:dyDescent="0.2">
      <c r="AJ14641" s="23"/>
      <c r="HH14641"/>
      <c r="IW14641" s="36"/>
      <c r="JI14641"/>
      <c r="JJ14641"/>
      <c r="KX14641" s="23"/>
      <c r="KY14641" s="23"/>
    </row>
    <row r="14642" spans="36:311" x14ac:dyDescent="0.2">
      <c r="AJ14642" s="23"/>
      <c r="HH14642"/>
      <c r="IW14642" s="36"/>
      <c r="JI14642"/>
      <c r="JJ14642"/>
      <c r="KX14642" s="23"/>
      <c r="KY14642" s="23"/>
    </row>
    <row r="14643" spans="36:311" x14ac:dyDescent="0.2">
      <c r="AJ14643" s="23"/>
      <c r="HH14643"/>
      <c r="IW14643" s="36"/>
      <c r="JI14643"/>
      <c r="JJ14643"/>
      <c r="KX14643" s="23"/>
      <c r="KY14643" s="23"/>
    </row>
    <row r="14644" spans="36:311" x14ac:dyDescent="0.2">
      <c r="AJ14644" s="23"/>
      <c r="HH14644"/>
      <c r="IW14644" s="36"/>
      <c r="JI14644"/>
      <c r="JJ14644"/>
      <c r="KX14644" s="23"/>
      <c r="KY14644" s="23"/>
    </row>
    <row r="14645" spans="36:311" x14ac:dyDescent="0.2">
      <c r="AJ14645" s="23"/>
      <c r="HH14645"/>
      <c r="IW14645" s="36"/>
      <c r="JI14645"/>
      <c r="JJ14645"/>
      <c r="KX14645" s="23"/>
      <c r="KY14645" s="23"/>
    </row>
    <row r="14646" spans="36:311" x14ac:dyDescent="0.2">
      <c r="AJ14646" s="23"/>
      <c r="HH14646"/>
      <c r="IW14646" s="36"/>
      <c r="JI14646"/>
      <c r="JJ14646"/>
      <c r="KX14646" s="23"/>
      <c r="KY14646" s="23"/>
    </row>
    <row r="14647" spans="36:311" x14ac:dyDescent="0.2">
      <c r="AJ14647" s="23"/>
      <c r="HH14647"/>
      <c r="IW14647" s="36"/>
      <c r="JI14647"/>
      <c r="JJ14647"/>
      <c r="KX14647" s="23"/>
      <c r="KY14647" s="23"/>
    </row>
    <row r="14648" spans="36:311" x14ac:dyDescent="0.2">
      <c r="AJ14648" s="23"/>
      <c r="HH14648"/>
      <c r="IW14648" s="36"/>
      <c r="JI14648"/>
      <c r="JJ14648"/>
      <c r="KX14648" s="23"/>
      <c r="KY14648" s="23"/>
    </row>
    <row r="14649" spans="36:311" x14ac:dyDescent="0.2">
      <c r="AJ14649" s="23"/>
      <c r="HH14649"/>
      <c r="IW14649" s="36"/>
      <c r="JI14649"/>
      <c r="JJ14649"/>
      <c r="KX14649" s="23"/>
      <c r="KY14649" s="23"/>
    </row>
    <row r="14650" spans="36:311" x14ac:dyDescent="0.2">
      <c r="AJ14650" s="23"/>
      <c r="HH14650"/>
      <c r="IW14650" s="36"/>
      <c r="JI14650"/>
      <c r="JJ14650"/>
      <c r="KX14650" s="23"/>
      <c r="KY14650" s="23"/>
    </row>
    <row r="14651" spans="36:311" x14ac:dyDescent="0.2">
      <c r="AJ14651" s="23"/>
      <c r="HH14651"/>
      <c r="IW14651" s="36"/>
      <c r="JI14651"/>
      <c r="JJ14651"/>
      <c r="KX14651" s="23"/>
      <c r="KY14651" s="23"/>
    </row>
    <row r="14652" spans="36:311" x14ac:dyDescent="0.2">
      <c r="AJ14652" s="23"/>
      <c r="HH14652"/>
      <c r="IW14652" s="36"/>
      <c r="JI14652"/>
      <c r="JJ14652"/>
      <c r="KX14652" s="23"/>
      <c r="KY14652" s="23"/>
    </row>
    <row r="14653" spans="36:311" x14ac:dyDescent="0.2">
      <c r="AJ14653" s="23"/>
      <c r="HH14653"/>
      <c r="IW14653" s="36"/>
      <c r="JI14653"/>
      <c r="JJ14653"/>
      <c r="KX14653" s="23"/>
      <c r="KY14653" s="23"/>
    </row>
    <row r="14654" spans="36:311" x14ac:dyDescent="0.2">
      <c r="AJ14654" s="23"/>
      <c r="HH14654"/>
      <c r="IW14654" s="36"/>
      <c r="JI14654"/>
      <c r="JJ14654"/>
      <c r="KX14654" s="23"/>
      <c r="KY14654" s="23"/>
    </row>
    <row r="14655" spans="36:311" x14ac:dyDescent="0.2">
      <c r="AJ14655" s="23"/>
      <c r="HH14655"/>
      <c r="IW14655" s="36"/>
      <c r="JI14655"/>
      <c r="JJ14655"/>
      <c r="KX14655" s="23"/>
      <c r="KY14655" s="23"/>
    </row>
    <row r="14656" spans="36:311" x14ac:dyDescent="0.2">
      <c r="AJ14656" s="23"/>
      <c r="HH14656"/>
      <c r="IW14656" s="36"/>
      <c r="JI14656"/>
      <c r="JJ14656"/>
      <c r="KX14656" s="23"/>
      <c r="KY14656" s="23"/>
    </row>
    <row r="14657" spans="36:311" x14ac:dyDescent="0.2">
      <c r="AJ14657" s="23"/>
      <c r="HH14657"/>
      <c r="IW14657" s="36"/>
      <c r="JI14657"/>
      <c r="JJ14657"/>
      <c r="KX14657" s="23"/>
      <c r="KY14657" s="23"/>
    </row>
    <row r="14658" spans="36:311" x14ac:dyDescent="0.2">
      <c r="AJ14658" s="23"/>
      <c r="HH14658"/>
      <c r="IW14658" s="36"/>
      <c r="JI14658"/>
      <c r="JJ14658"/>
      <c r="KX14658" s="23"/>
      <c r="KY14658" s="23"/>
    </row>
    <row r="14659" spans="36:311" x14ac:dyDescent="0.2">
      <c r="AJ14659" s="23"/>
      <c r="HH14659"/>
      <c r="IW14659" s="36"/>
      <c r="JI14659"/>
      <c r="JJ14659"/>
      <c r="KX14659" s="23"/>
      <c r="KY14659" s="23"/>
    </row>
    <row r="14660" spans="36:311" x14ac:dyDescent="0.2">
      <c r="AJ14660" s="23"/>
      <c r="HH14660"/>
      <c r="IW14660" s="36"/>
      <c r="JI14660"/>
      <c r="JJ14660"/>
      <c r="KX14660" s="23"/>
      <c r="KY14660" s="23"/>
    </row>
    <row r="14661" spans="36:311" x14ac:dyDescent="0.2">
      <c r="AJ14661" s="23"/>
      <c r="HH14661"/>
      <c r="IW14661" s="36"/>
      <c r="JI14661"/>
      <c r="JJ14661"/>
      <c r="KX14661" s="23"/>
      <c r="KY14661" s="23"/>
    </row>
    <row r="14662" spans="36:311" x14ac:dyDescent="0.2">
      <c r="AJ14662" s="23"/>
      <c r="HH14662"/>
      <c r="IW14662" s="36"/>
      <c r="JI14662"/>
      <c r="JJ14662"/>
      <c r="KX14662" s="23"/>
      <c r="KY14662" s="23"/>
    </row>
    <row r="14663" spans="36:311" x14ac:dyDescent="0.2">
      <c r="AJ14663" s="23"/>
      <c r="HH14663"/>
      <c r="IW14663" s="36"/>
      <c r="JI14663"/>
      <c r="JJ14663"/>
      <c r="KX14663" s="23"/>
      <c r="KY14663" s="23"/>
    </row>
    <row r="14664" spans="36:311" x14ac:dyDescent="0.2">
      <c r="AJ14664" s="23"/>
      <c r="HH14664"/>
      <c r="IW14664" s="36"/>
      <c r="JI14664"/>
      <c r="JJ14664"/>
      <c r="KX14664" s="23"/>
      <c r="KY14664" s="23"/>
    </row>
    <row r="14665" spans="36:311" x14ac:dyDescent="0.2">
      <c r="AJ14665" s="23"/>
      <c r="HH14665"/>
      <c r="IW14665" s="36"/>
      <c r="JI14665"/>
      <c r="JJ14665"/>
      <c r="KX14665" s="23"/>
      <c r="KY14665" s="23"/>
    </row>
    <row r="14666" spans="36:311" x14ac:dyDescent="0.2">
      <c r="AJ14666" s="23"/>
      <c r="HH14666"/>
      <c r="IW14666" s="36"/>
      <c r="JI14666"/>
      <c r="JJ14666"/>
      <c r="KX14666" s="23"/>
      <c r="KY14666" s="23"/>
    </row>
    <row r="14667" spans="36:311" x14ac:dyDescent="0.2">
      <c r="AJ14667" s="23"/>
      <c r="HH14667"/>
      <c r="IW14667" s="36"/>
      <c r="JI14667"/>
      <c r="JJ14667"/>
      <c r="KX14667" s="23"/>
      <c r="KY14667" s="23"/>
    </row>
    <row r="14668" spans="36:311" x14ac:dyDescent="0.2">
      <c r="AJ14668" s="23"/>
      <c r="HH14668"/>
      <c r="IW14668" s="36"/>
      <c r="JI14668"/>
      <c r="JJ14668"/>
      <c r="KX14668" s="23"/>
      <c r="KY14668" s="23"/>
    </row>
    <row r="14669" spans="36:311" x14ac:dyDescent="0.2">
      <c r="AJ14669" s="23"/>
      <c r="HH14669"/>
      <c r="IW14669" s="36"/>
      <c r="JI14669"/>
      <c r="JJ14669"/>
      <c r="KX14669" s="23"/>
      <c r="KY14669" s="23"/>
    </row>
    <row r="14670" spans="36:311" x14ac:dyDescent="0.2">
      <c r="AJ14670" s="23"/>
      <c r="HH14670"/>
      <c r="IW14670" s="36"/>
      <c r="JI14670"/>
      <c r="JJ14670"/>
      <c r="KX14670" s="23"/>
      <c r="KY14670" s="23"/>
    </row>
    <row r="14671" spans="36:311" x14ac:dyDescent="0.2">
      <c r="AJ14671" s="23"/>
      <c r="HH14671"/>
      <c r="IW14671" s="36"/>
      <c r="JI14671"/>
      <c r="JJ14671"/>
      <c r="KX14671" s="23"/>
      <c r="KY14671" s="23"/>
    </row>
    <row r="14672" spans="36:311" x14ac:dyDescent="0.2">
      <c r="AJ14672" s="23"/>
      <c r="HH14672"/>
      <c r="IW14672" s="36"/>
      <c r="JI14672"/>
      <c r="JJ14672"/>
      <c r="KX14672" s="23"/>
      <c r="KY14672" s="23"/>
    </row>
    <row r="14673" spans="36:311" x14ac:dyDescent="0.2">
      <c r="AJ14673" s="23"/>
      <c r="HH14673"/>
      <c r="IW14673" s="36"/>
      <c r="JI14673"/>
      <c r="JJ14673"/>
      <c r="KX14673" s="23"/>
      <c r="KY14673" s="23"/>
    </row>
    <row r="14674" spans="36:311" x14ac:dyDescent="0.2">
      <c r="AJ14674" s="23"/>
      <c r="HH14674"/>
      <c r="IW14674" s="36"/>
      <c r="JI14674"/>
      <c r="JJ14674"/>
      <c r="KX14674" s="23"/>
      <c r="KY14674" s="23"/>
    </row>
    <row r="14675" spans="36:311" x14ac:dyDescent="0.2">
      <c r="AJ14675" s="23"/>
      <c r="HH14675"/>
      <c r="IW14675" s="36"/>
      <c r="JI14675"/>
      <c r="JJ14675"/>
      <c r="KX14675" s="23"/>
      <c r="KY14675" s="23"/>
    </row>
    <row r="14676" spans="36:311" x14ac:dyDescent="0.2">
      <c r="AJ14676" s="23"/>
      <c r="HH14676"/>
      <c r="IW14676" s="36"/>
      <c r="JI14676"/>
      <c r="JJ14676"/>
      <c r="KX14676" s="23"/>
      <c r="KY14676" s="23"/>
    </row>
    <row r="14677" spans="36:311" x14ac:dyDescent="0.2">
      <c r="AJ14677" s="23"/>
      <c r="HH14677"/>
      <c r="IW14677" s="36"/>
      <c r="JI14677"/>
      <c r="JJ14677"/>
      <c r="KX14677" s="23"/>
      <c r="KY14677" s="23"/>
    </row>
    <row r="14678" spans="36:311" x14ac:dyDescent="0.2">
      <c r="AJ14678" s="23"/>
      <c r="HH14678"/>
      <c r="IW14678" s="36"/>
      <c r="JI14678"/>
      <c r="JJ14678"/>
      <c r="KX14678" s="23"/>
      <c r="KY14678" s="23"/>
    </row>
    <row r="14679" spans="36:311" x14ac:dyDescent="0.2">
      <c r="AJ14679" s="23"/>
      <c r="HH14679"/>
      <c r="IW14679" s="36"/>
      <c r="JI14679"/>
      <c r="JJ14679"/>
      <c r="KX14679" s="23"/>
      <c r="KY14679" s="23"/>
    </row>
    <row r="14680" spans="36:311" x14ac:dyDescent="0.2">
      <c r="AJ14680" s="23"/>
      <c r="HH14680"/>
      <c r="IW14680" s="36"/>
      <c r="JI14680"/>
      <c r="JJ14680"/>
      <c r="KX14680" s="23"/>
      <c r="KY14680" s="23"/>
    </row>
    <row r="14681" spans="36:311" x14ac:dyDescent="0.2">
      <c r="AJ14681" s="23"/>
      <c r="HH14681"/>
      <c r="IW14681" s="36"/>
      <c r="JI14681"/>
      <c r="JJ14681"/>
      <c r="KX14681" s="23"/>
      <c r="KY14681" s="23"/>
    </row>
    <row r="14682" spans="36:311" x14ac:dyDescent="0.2">
      <c r="AJ14682" s="23"/>
      <c r="HH14682"/>
      <c r="IW14682" s="36"/>
      <c r="JI14682"/>
      <c r="JJ14682"/>
      <c r="KX14682" s="23"/>
      <c r="KY14682" s="23"/>
    </row>
    <row r="14683" spans="36:311" x14ac:dyDescent="0.2">
      <c r="AJ14683" s="23"/>
      <c r="HH14683"/>
      <c r="IW14683" s="36"/>
      <c r="JI14683"/>
      <c r="JJ14683"/>
      <c r="KX14683" s="23"/>
      <c r="KY14683" s="23"/>
    </row>
    <row r="14684" spans="36:311" x14ac:dyDescent="0.2">
      <c r="AJ14684" s="23"/>
      <c r="HH14684"/>
      <c r="IW14684" s="36"/>
      <c r="JI14684"/>
      <c r="JJ14684"/>
      <c r="KX14684" s="23"/>
      <c r="KY14684" s="23"/>
    </row>
    <row r="14685" spans="36:311" x14ac:dyDescent="0.2">
      <c r="AJ14685" s="23"/>
      <c r="HH14685"/>
      <c r="IW14685" s="36"/>
      <c r="JI14685"/>
      <c r="JJ14685"/>
      <c r="KX14685" s="23"/>
      <c r="KY14685" s="23"/>
    </row>
    <row r="14686" spans="36:311" x14ac:dyDescent="0.2">
      <c r="AJ14686" s="23"/>
      <c r="HH14686"/>
      <c r="IW14686" s="36"/>
      <c r="JI14686"/>
      <c r="JJ14686"/>
      <c r="KX14686" s="23"/>
      <c r="KY14686" s="23"/>
    </row>
    <row r="14687" spans="36:311" x14ac:dyDescent="0.2">
      <c r="AJ14687" s="23"/>
      <c r="HH14687"/>
      <c r="IW14687" s="36"/>
      <c r="JI14687"/>
      <c r="JJ14687"/>
      <c r="KX14687" s="23"/>
      <c r="KY14687" s="23"/>
    </row>
    <row r="14688" spans="36:311" x14ac:dyDescent="0.2">
      <c r="AJ14688" s="23"/>
      <c r="HH14688"/>
      <c r="IW14688" s="36"/>
      <c r="JI14688"/>
      <c r="JJ14688"/>
      <c r="KX14688" s="23"/>
      <c r="KY14688" s="23"/>
    </row>
    <row r="14689" spans="36:311" x14ac:dyDescent="0.2">
      <c r="AJ14689" s="23"/>
      <c r="HH14689"/>
      <c r="IW14689" s="36"/>
      <c r="JI14689"/>
      <c r="JJ14689"/>
      <c r="KX14689" s="23"/>
      <c r="KY14689" s="23"/>
    </row>
    <row r="14690" spans="36:311" x14ac:dyDescent="0.2">
      <c r="AJ14690" s="23"/>
      <c r="HH14690"/>
      <c r="IW14690" s="36"/>
      <c r="JI14690"/>
      <c r="JJ14690"/>
      <c r="KX14690" s="23"/>
      <c r="KY14690" s="23"/>
    </row>
    <row r="14691" spans="36:311" x14ac:dyDescent="0.2">
      <c r="AJ14691" s="23"/>
      <c r="HH14691"/>
      <c r="IW14691" s="36"/>
      <c r="JI14691"/>
      <c r="JJ14691"/>
      <c r="KX14691" s="23"/>
      <c r="KY14691" s="23"/>
    </row>
    <row r="14692" spans="36:311" x14ac:dyDescent="0.2">
      <c r="AJ14692" s="23"/>
      <c r="HH14692"/>
      <c r="IW14692" s="36"/>
      <c r="JI14692"/>
      <c r="JJ14692"/>
      <c r="KX14692" s="23"/>
      <c r="KY14692" s="23"/>
    </row>
    <row r="14693" spans="36:311" x14ac:dyDescent="0.2">
      <c r="AJ14693" s="23"/>
      <c r="HH14693"/>
      <c r="IW14693" s="36"/>
      <c r="JI14693"/>
      <c r="JJ14693"/>
      <c r="KX14693" s="23"/>
      <c r="KY14693" s="23"/>
    </row>
    <row r="14694" spans="36:311" x14ac:dyDescent="0.2">
      <c r="AJ14694" s="23"/>
      <c r="HH14694"/>
      <c r="IW14694" s="36"/>
      <c r="JI14694"/>
      <c r="JJ14694"/>
      <c r="KX14694" s="23"/>
      <c r="KY14694" s="23"/>
    </row>
    <row r="14695" spans="36:311" x14ac:dyDescent="0.2">
      <c r="AJ14695" s="23"/>
      <c r="HH14695"/>
      <c r="IW14695" s="36"/>
      <c r="JI14695"/>
      <c r="JJ14695"/>
      <c r="KX14695" s="23"/>
      <c r="KY14695" s="23"/>
    </row>
    <row r="14696" spans="36:311" x14ac:dyDescent="0.2">
      <c r="AJ14696" s="23"/>
      <c r="HH14696"/>
      <c r="IW14696" s="36"/>
      <c r="JI14696"/>
      <c r="JJ14696"/>
      <c r="KX14696" s="23"/>
      <c r="KY14696" s="23"/>
    </row>
    <row r="14697" spans="36:311" x14ac:dyDescent="0.2">
      <c r="AJ14697" s="23"/>
      <c r="HH14697"/>
      <c r="IW14697" s="36"/>
      <c r="JI14697"/>
      <c r="JJ14697"/>
      <c r="KX14697" s="23"/>
      <c r="KY14697" s="23"/>
    </row>
    <row r="14698" spans="36:311" x14ac:dyDescent="0.2">
      <c r="AJ14698" s="23"/>
      <c r="HH14698"/>
      <c r="IW14698" s="36"/>
      <c r="JI14698"/>
      <c r="JJ14698"/>
      <c r="KX14698" s="23"/>
      <c r="KY14698" s="23"/>
    </row>
    <row r="14699" spans="36:311" x14ac:dyDescent="0.2">
      <c r="AJ14699" s="23"/>
      <c r="HH14699"/>
      <c r="IW14699" s="36"/>
      <c r="JI14699"/>
      <c r="JJ14699"/>
      <c r="KX14699" s="23"/>
      <c r="KY14699" s="23"/>
    </row>
    <row r="14700" spans="36:311" x14ac:dyDescent="0.2">
      <c r="AJ14700" s="23"/>
      <c r="HH14700"/>
      <c r="IW14700" s="36"/>
      <c r="JI14700"/>
      <c r="JJ14700"/>
      <c r="KX14700" s="23"/>
      <c r="KY14700" s="23"/>
    </row>
    <row r="14701" spans="36:311" x14ac:dyDescent="0.2">
      <c r="AJ14701" s="23"/>
      <c r="HH14701"/>
      <c r="IW14701" s="36"/>
      <c r="JI14701"/>
      <c r="JJ14701"/>
      <c r="KX14701" s="23"/>
      <c r="KY14701" s="23"/>
    </row>
    <row r="14702" spans="36:311" x14ac:dyDescent="0.2">
      <c r="AJ14702" s="23"/>
      <c r="HH14702"/>
      <c r="IW14702" s="36"/>
      <c r="JI14702"/>
      <c r="JJ14702"/>
      <c r="KX14702" s="23"/>
      <c r="KY14702" s="23"/>
    </row>
    <row r="14703" spans="36:311" x14ac:dyDescent="0.2">
      <c r="AJ14703" s="23"/>
      <c r="HH14703"/>
      <c r="IW14703" s="36"/>
      <c r="JI14703"/>
      <c r="JJ14703"/>
      <c r="KX14703" s="23"/>
      <c r="KY14703" s="23"/>
    </row>
    <row r="14704" spans="36:311" x14ac:dyDescent="0.2">
      <c r="AJ14704" s="23"/>
      <c r="HH14704"/>
      <c r="IW14704" s="36"/>
      <c r="JI14704"/>
      <c r="JJ14704"/>
      <c r="KX14704" s="23"/>
      <c r="KY14704" s="23"/>
    </row>
    <row r="14705" spans="36:311" x14ac:dyDescent="0.2">
      <c r="AJ14705" s="23"/>
      <c r="HH14705"/>
      <c r="IW14705" s="36"/>
      <c r="JI14705"/>
      <c r="JJ14705"/>
      <c r="KX14705" s="23"/>
      <c r="KY14705" s="23"/>
    </row>
    <row r="14706" spans="36:311" x14ac:dyDescent="0.2">
      <c r="AJ14706" s="23"/>
      <c r="HH14706"/>
      <c r="IW14706" s="36"/>
      <c r="JI14706"/>
      <c r="JJ14706"/>
      <c r="KX14706" s="23"/>
      <c r="KY14706" s="23"/>
    </row>
    <row r="14707" spans="36:311" x14ac:dyDescent="0.2">
      <c r="AJ14707" s="23"/>
      <c r="HH14707"/>
      <c r="IW14707" s="36"/>
      <c r="JI14707"/>
      <c r="JJ14707"/>
      <c r="KX14707" s="23"/>
      <c r="KY14707" s="23"/>
    </row>
    <row r="14708" spans="36:311" x14ac:dyDescent="0.2">
      <c r="AJ14708" s="23"/>
      <c r="HH14708"/>
      <c r="IW14708" s="36"/>
      <c r="JI14708"/>
      <c r="JJ14708"/>
      <c r="KX14708" s="23"/>
      <c r="KY14708" s="23"/>
    </row>
    <row r="14709" spans="36:311" x14ac:dyDescent="0.2">
      <c r="AJ14709" s="23"/>
      <c r="HH14709"/>
      <c r="IW14709" s="36"/>
      <c r="JI14709"/>
      <c r="JJ14709"/>
      <c r="KX14709" s="23"/>
      <c r="KY14709" s="23"/>
    </row>
    <row r="14710" spans="36:311" x14ac:dyDescent="0.2">
      <c r="AJ14710" s="23"/>
      <c r="HH14710"/>
      <c r="IW14710" s="36"/>
      <c r="JI14710"/>
      <c r="JJ14710"/>
      <c r="KX14710" s="23"/>
      <c r="KY14710" s="23"/>
    </row>
    <row r="14711" spans="36:311" x14ac:dyDescent="0.2">
      <c r="AJ14711" s="23"/>
      <c r="HH14711"/>
      <c r="IW14711" s="36"/>
      <c r="JI14711"/>
      <c r="JJ14711"/>
      <c r="KX14711" s="23"/>
      <c r="KY14711" s="23"/>
    </row>
    <row r="14712" spans="36:311" x14ac:dyDescent="0.2">
      <c r="AJ14712" s="23"/>
      <c r="HH14712"/>
      <c r="IW14712" s="36"/>
      <c r="JI14712"/>
      <c r="JJ14712"/>
      <c r="KX14712" s="23"/>
      <c r="KY14712" s="23"/>
    </row>
    <row r="14713" spans="36:311" x14ac:dyDescent="0.2">
      <c r="AJ14713" s="23"/>
      <c r="HH14713"/>
      <c r="IW14713" s="36"/>
      <c r="JI14713"/>
      <c r="JJ14713"/>
      <c r="KX14713" s="23"/>
      <c r="KY14713" s="23"/>
    </row>
    <row r="14714" spans="36:311" x14ac:dyDescent="0.2">
      <c r="AJ14714" s="23"/>
      <c r="HH14714"/>
      <c r="IW14714" s="36"/>
      <c r="JI14714"/>
      <c r="JJ14714"/>
      <c r="KX14714" s="23"/>
      <c r="KY14714" s="23"/>
    </row>
    <row r="14715" spans="36:311" x14ac:dyDescent="0.2">
      <c r="AJ14715" s="23"/>
      <c r="HH14715"/>
      <c r="IW14715" s="36"/>
      <c r="JI14715"/>
      <c r="JJ14715"/>
      <c r="KX14715" s="23"/>
      <c r="KY14715" s="23"/>
    </row>
    <row r="14716" spans="36:311" x14ac:dyDescent="0.2">
      <c r="AJ14716" s="23"/>
      <c r="HH14716"/>
      <c r="IW14716" s="36"/>
      <c r="JI14716"/>
      <c r="JJ14716"/>
      <c r="KX14716" s="23"/>
      <c r="KY14716" s="23"/>
    </row>
    <row r="14717" spans="36:311" x14ac:dyDescent="0.2">
      <c r="AJ14717" s="23"/>
      <c r="HH14717"/>
      <c r="IW14717" s="36"/>
      <c r="JI14717"/>
      <c r="JJ14717"/>
      <c r="KX14717" s="23"/>
      <c r="KY14717" s="23"/>
    </row>
    <row r="14718" spans="36:311" x14ac:dyDescent="0.2">
      <c r="AJ14718" s="23"/>
      <c r="HH14718"/>
      <c r="IW14718" s="36"/>
      <c r="JI14718"/>
      <c r="JJ14718"/>
      <c r="KX14718" s="23"/>
      <c r="KY14718" s="23"/>
    </row>
    <row r="14719" spans="36:311" x14ac:dyDescent="0.2">
      <c r="AJ14719" s="23"/>
      <c r="HH14719"/>
      <c r="IW14719" s="36"/>
      <c r="JI14719"/>
      <c r="JJ14719"/>
      <c r="KX14719" s="23"/>
      <c r="KY14719" s="23"/>
    </row>
    <row r="14720" spans="36:311" x14ac:dyDescent="0.2">
      <c r="AJ14720" s="23"/>
      <c r="HH14720"/>
      <c r="IW14720" s="36"/>
      <c r="JI14720"/>
      <c r="JJ14720"/>
      <c r="KX14720" s="23"/>
      <c r="KY14720" s="23"/>
    </row>
    <row r="14721" spans="36:311" x14ac:dyDescent="0.2">
      <c r="AJ14721" s="23"/>
      <c r="HH14721"/>
      <c r="IW14721" s="36"/>
      <c r="JI14721"/>
      <c r="JJ14721"/>
      <c r="KX14721" s="23"/>
      <c r="KY14721" s="23"/>
    </row>
    <row r="14722" spans="36:311" x14ac:dyDescent="0.2">
      <c r="AJ14722" s="23"/>
      <c r="HH14722"/>
      <c r="IW14722" s="36"/>
      <c r="JI14722"/>
      <c r="JJ14722"/>
      <c r="KX14722" s="23"/>
      <c r="KY14722" s="23"/>
    </row>
    <row r="14723" spans="36:311" x14ac:dyDescent="0.2">
      <c r="AJ14723" s="23"/>
      <c r="HH14723"/>
      <c r="IW14723" s="36"/>
      <c r="JI14723"/>
      <c r="JJ14723"/>
      <c r="KX14723" s="23"/>
      <c r="KY14723" s="23"/>
    </row>
    <row r="14724" spans="36:311" x14ac:dyDescent="0.2">
      <c r="AJ14724" s="23"/>
      <c r="HH14724"/>
      <c r="IW14724" s="36"/>
      <c r="JI14724"/>
      <c r="JJ14724"/>
      <c r="KX14724" s="23"/>
      <c r="KY14724" s="23"/>
    </row>
    <row r="14725" spans="36:311" x14ac:dyDescent="0.2">
      <c r="AJ14725" s="23"/>
      <c r="HH14725"/>
      <c r="IW14725" s="36"/>
      <c r="JI14725"/>
      <c r="JJ14725"/>
      <c r="KX14725" s="23"/>
      <c r="KY14725" s="23"/>
    </row>
    <row r="14726" spans="36:311" x14ac:dyDescent="0.2">
      <c r="AJ14726" s="23"/>
      <c r="HH14726"/>
      <c r="IW14726" s="36"/>
      <c r="JI14726"/>
      <c r="JJ14726"/>
      <c r="KX14726" s="23"/>
      <c r="KY14726" s="23"/>
    </row>
    <row r="14727" spans="36:311" x14ac:dyDescent="0.2">
      <c r="AJ14727" s="23"/>
      <c r="HH14727"/>
      <c r="IW14727" s="36"/>
      <c r="JI14727"/>
      <c r="JJ14727"/>
      <c r="KX14727" s="23"/>
      <c r="KY14727" s="23"/>
    </row>
    <row r="14728" spans="36:311" x14ac:dyDescent="0.2">
      <c r="AJ14728" s="23"/>
      <c r="HH14728"/>
      <c r="IW14728" s="36"/>
      <c r="JI14728"/>
      <c r="JJ14728"/>
      <c r="KX14728" s="23"/>
      <c r="KY14728" s="23"/>
    </row>
    <row r="14729" spans="36:311" x14ac:dyDescent="0.2">
      <c r="AJ14729" s="23"/>
      <c r="HH14729"/>
      <c r="IW14729" s="36"/>
      <c r="JI14729"/>
      <c r="JJ14729"/>
      <c r="KX14729" s="23"/>
      <c r="KY14729" s="23"/>
    </row>
    <row r="14730" spans="36:311" x14ac:dyDescent="0.2">
      <c r="AJ14730" s="23"/>
      <c r="HH14730"/>
      <c r="IW14730" s="36"/>
      <c r="JI14730"/>
      <c r="JJ14730"/>
      <c r="KX14730" s="23"/>
      <c r="KY14730" s="23"/>
    </row>
    <row r="14731" spans="36:311" x14ac:dyDescent="0.2">
      <c r="AJ14731" s="23"/>
      <c r="HH14731"/>
      <c r="IW14731" s="36"/>
      <c r="JI14731"/>
      <c r="JJ14731"/>
      <c r="KX14731" s="23"/>
      <c r="KY14731" s="23"/>
    </row>
    <row r="14732" spans="36:311" x14ac:dyDescent="0.2">
      <c r="AJ14732" s="23"/>
      <c r="HH14732"/>
      <c r="IW14732" s="36"/>
      <c r="JI14732"/>
      <c r="JJ14732"/>
      <c r="KX14732" s="23"/>
      <c r="KY14732" s="23"/>
    </row>
    <row r="14733" spans="36:311" x14ac:dyDescent="0.2">
      <c r="AJ14733" s="23"/>
      <c r="HH14733"/>
      <c r="IW14733" s="36"/>
      <c r="JI14733"/>
      <c r="JJ14733"/>
      <c r="KX14733" s="23"/>
      <c r="KY14733" s="23"/>
    </row>
    <row r="14734" spans="36:311" x14ac:dyDescent="0.2">
      <c r="AJ14734" s="23"/>
      <c r="HH14734"/>
      <c r="IW14734" s="36"/>
      <c r="JI14734"/>
      <c r="JJ14734"/>
      <c r="KX14734" s="23"/>
      <c r="KY14734" s="23"/>
    </row>
    <row r="14735" spans="36:311" x14ac:dyDescent="0.2">
      <c r="AJ14735" s="23"/>
      <c r="HH14735"/>
      <c r="IW14735" s="36"/>
      <c r="JI14735"/>
      <c r="JJ14735"/>
      <c r="KX14735" s="23"/>
      <c r="KY14735" s="23"/>
    </row>
    <row r="14736" spans="36:311" x14ac:dyDescent="0.2">
      <c r="AJ14736" s="23"/>
      <c r="HH14736"/>
      <c r="IW14736" s="36"/>
      <c r="JI14736"/>
      <c r="JJ14736"/>
      <c r="KX14736" s="23"/>
      <c r="KY14736" s="23"/>
    </row>
    <row r="14737" spans="36:311" x14ac:dyDescent="0.2">
      <c r="AJ14737" s="23"/>
      <c r="HH14737"/>
      <c r="IW14737" s="36"/>
      <c r="JI14737"/>
      <c r="JJ14737"/>
      <c r="KX14737" s="23"/>
      <c r="KY14737" s="23"/>
    </row>
    <row r="14738" spans="36:311" x14ac:dyDescent="0.2">
      <c r="AJ14738" s="23"/>
      <c r="HH14738"/>
      <c r="IW14738" s="36"/>
      <c r="JI14738"/>
      <c r="JJ14738"/>
      <c r="KX14738" s="23"/>
      <c r="KY14738" s="23"/>
    </row>
    <row r="14739" spans="36:311" x14ac:dyDescent="0.2">
      <c r="AJ14739" s="23"/>
      <c r="HH14739"/>
      <c r="IW14739" s="36"/>
      <c r="JI14739"/>
      <c r="JJ14739"/>
      <c r="KX14739" s="23"/>
      <c r="KY14739" s="23"/>
    </row>
    <row r="14740" spans="36:311" x14ac:dyDescent="0.2">
      <c r="AJ14740" s="23"/>
      <c r="HH14740"/>
      <c r="IW14740" s="36"/>
      <c r="JI14740"/>
      <c r="JJ14740"/>
      <c r="KX14740" s="23"/>
      <c r="KY14740" s="23"/>
    </row>
    <row r="14741" spans="36:311" x14ac:dyDescent="0.2">
      <c r="AJ14741" s="23"/>
      <c r="HH14741"/>
      <c r="IW14741" s="36"/>
      <c r="JI14741"/>
      <c r="JJ14741"/>
      <c r="KX14741" s="23"/>
      <c r="KY14741" s="23"/>
    </row>
    <row r="14742" spans="36:311" x14ac:dyDescent="0.2">
      <c r="AJ14742" s="23"/>
      <c r="HH14742"/>
      <c r="IW14742" s="36"/>
      <c r="JI14742"/>
      <c r="JJ14742"/>
      <c r="KX14742" s="23"/>
      <c r="KY14742" s="23"/>
    </row>
    <row r="14743" spans="36:311" x14ac:dyDescent="0.2">
      <c r="AJ14743" s="23"/>
      <c r="HH14743"/>
      <c r="IW14743" s="36"/>
      <c r="JI14743"/>
      <c r="JJ14743"/>
      <c r="KX14743" s="23"/>
      <c r="KY14743" s="23"/>
    </row>
    <row r="14744" spans="36:311" x14ac:dyDescent="0.2">
      <c r="AJ14744" s="23"/>
      <c r="HH14744"/>
      <c r="IW14744" s="36"/>
      <c r="JI14744"/>
      <c r="JJ14744"/>
      <c r="KX14744" s="23"/>
      <c r="KY14744" s="23"/>
    </row>
    <row r="14745" spans="36:311" x14ac:dyDescent="0.2">
      <c r="AJ14745" s="23"/>
      <c r="HH14745"/>
      <c r="IW14745" s="36"/>
      <c r="JI14745"/>
      <c r="JJ14745"/>
      <c r="KX14745" s="23"/>
      <c r="KY14745" s="23"/>
    </row>
    <row r="14746" spans="36:311" x14ac:dyDescent="0.2">
      <c r="AJ14746" s="23"/>
      <c r="HH14746"/>
      <c r="IW14746" s="36"/>
      <c r="JI14746"/>
      <c r="JJ14746"/>
      <c r="KX14746" s="23"/>
      <c r="KY14746" s="23"/>
    </row>
    <row r="14747" spans="36:311" x14ac:dyDescent="0.2">
      <c r="AJ14747" s="23"/>
      <c r="HH14747"/>
      <c r="IW14747" s="36"/>
      <c r="JI14747"/>
      <c r="JJ14747"/>
      <c r="KX14747" s="23"/>
      <c r="KY14747" s="23"/>
    </row>
    <row r="14748" spans="36:311" x14ac:dyDescent="0.2">
      <c r="AJ14748" s="23"/>
      <c r="HH14748"/>
      <c r="IW14748" s="36"/>
      <c r="JI14748"/>
      <c r="JJ14748"/>
      <c r="KX14748" s="23"/>
      <c r="KY14748" s="23"/>
    </row>
    <row r="14749" spans="36:311" x14ac:dyDescent="0.2">
      <c r="AJ14749" s="23"/>
      <c r="HH14749"/>
      <c r="IW14749" s="36"/>
      <c r="JI14749"/>
      <c r="JJ14749"/>
      <c r="KX14749" s="23"/>
      <c r="KY14749" s="23"/>
    </row>
    <row r="14750" spans="36:311" x14ac:dyDescent="0.2">
      <c r="AJ14750" s="23"/>
      <c r="HH14750"/>
      <c r="IW14750" s="36"/>
      <c r="JI14750"/>
      <c r="JJ14750"/>
      <c r="KX14750" s="23"/>
      <c r="KY14750" s="23"/>
    </row>
    <row r="14751" spans="36:311" x14ac:dyDescent="0.2">
      <c r="AJ14751" s="23"/>
      <c r="HH14751"/>
      <c r="IW14751" s="36"/>
      <c r="JI14751"/>
      <c r="JJ14751"/>
      <c r="KX14751" s="23"/>
      <c r="KY14751" s="23"/>
    </row>
    <row r="14752" spans="36:311" x14ac:dyDescent="0.2">
      <c r="AJ14752" s="23"/>
      <c r="HH14752"/>
      <c r="IW14752" s="36"/>
      <c r="JI14752"/>
      <c r="JJ14752"/>
      <c r="KX14752" s="23"/>
      <c r="KY14752" s="23"/>
    </row>
    <row r="14753" spans="36:311" x14ac:dyDescent="0.2">
      <c r="AJ14753" s="23"/>
      <c r="HH14753"/>
      <c r="IW14753" s="36"/>
      <c r="JI14753"/>
      <c r="JJ14753"/>
      <c r="KX14753" s="23"/>
      <c r="KY14753" s="23"/>
    </row>
    <row r="14754" spans="36:311" x14ac:dyDescent="0.2">
      <c r="AJ14754" s="23"/>
      <c r="HH14754"/>
      <c r="IW14754" s="36"/>
      <c r="JI14754"/>
      <c r="JJ14754"/>
      <c r="KX14754" s="23"/>
      <c r="KY14754" s="23"/>
    </row>
    <row r="14755" spans="36:311" x14ac:dyDescent="0.2">
      <c r="AJ14755" s="23"/>
      <c r="HH14755"/>
      <c r="IW14755" s="36"/>
      <c r="JI14755"/>
      <c r="JJ14755"/>
      <c r="KX14755" s="23"/>
      <c r="KY14755" s="23"/>
    </row>
    <row r="14756" spans="36:311" x14ac:dyDescent="0.2">
      <c r="AJ14756" s="23"/>
      <c r="HH14756"/>
      <c r="IW14756" s="36"/>
      <c r="JI14756"/>
      <c r="JJ14756"/>
      <c r="KX14756" s="23"/>
      <c r="KY14756" s="23"/>
    </row>
    <row r="14757" spans="36:311" x14ac:dyDescent="0.2">
      <c r="AJ14757" s="23"/>
      <c r="HH14757"/>
      <c r="IW14757" s="36"/>
      <c r="JI14757"/>
      <c r="JJ14757"/>
      <c r="KX14757" s="23"/>
      <c r="KY14757" s="23"/>
    </row>
    <row r="14758" spans="36:311" x14ac:dyDescent="0.2">
      <c r="AJ14758" s="23"/>
      <c r="HH14758"/>
      <c r="IW14758" s="36"/>
      <c r="JI14758"/>
      <c r="JJ14758"/>
      <c r="KX14758" s="23"/>
      <c r="KY14758" s="23"/>
    </row>
    <row r="14759" spans="36:311" x14ac:dyDescent="0.2">
      <c r="AJ14759" s="23"/>
      <c r="HH14759"/>
      <c r="IW14759" s="36"/>
      <c r="JI14759"/>
      <c r="JJ14759"/>
      <c r="KX14759" s="23"/>
      <c r="KY14759" s="23"/>
    </row>
    <row r="14760" spans="36:311" x14ac:dyDescent="0.2">
      <c r="AJ14760" s="23"/>
      <c r="HH14760"/>
      <c r="IW14760" s="36"/>
      <c r="JI14760"/>
      <c r="JJ14760"/>
      <c r="KX14760" s="23"/>
      <c r="KY14760" s="23"/>
    </row>
    <row r="14761" spans="36:311" x14ac:dyDescent="0.2">
      <c r="AJ14761" s="23"/>
      <c r="HH14761"/>
      <c r="IW14761" s="36"/>
      <c r="JI14761"/>
      <c r="JJ14761"/>
      <c r="KX14761" s="23"/>
      <c r="KY14761" s="23"/>
    </row>
    <row r="14762" spans="36:311" x14ac:dyDescent="0.2">
      <c r="AJ14762" s="23"/>
      <c r="HH14762"/>
      <c r="IW14762" s="36"/>
      <c r="JI14762"/>
      <c r="JJ14762"/>
      <c r="KX14762" s="23"/>
      <c r="KY14762" s="23"/>
    </row>
    <row r="14763" spans="36:311" x14ac:dyDescent="0.2">
      <c r="AJ14763" s="23"/>
      <c r="HH14763"/>
      <c r="IW14763" s="36"/>
      <c r="JI14763"/>
      <c r="JJ14763"/>
      <c r="KX14763" s="23"/>
      <c r="KY14763" s="23"/>
    </row>
    <row r="14764" spans="36:311" x14ac:dyDescent="0.2">
      <c r="AJ14764" s="23"/>
      <c r="HH14764"/>
      <c r="IW14764" s="36"/>
      <c r="JI14764"/>
      <c r="JJ14764"/>
      <c r="KX14764" s="23"/>
      <c r="KY14764" s="23"/>
    </row>
    <row r="14765" spans="36:311" x14ac:dyDescent="0.2">
      <c r="AJ14765" s="23"/>
      <c r="HH14765"/>
      <c r="IW14765" s="36"/>
      <c r="JI14765"/>
      <c r="JJ14765"/>
      <c r="KX14765" s="23"/>
      <c r="KY14765" s="23"/>
    </row>
    <row r="14766" spans="36:311" x14ac:dyDescent="0.2">
      <c r="AJ14766" s="23"/>
      <c r="HH14766"/>
      <c r="IW14766" s="36"/>
      <c r="JI14766"/>
      <c r="JJ14766"/>
      <c r="KX14766" s="23"/>
      <c r="KY14766" s="23"/>
    </row>
    <row r="14767" spans="36:311" x14ac:dyDescent="0.2">
      <c r="AJ14767" s="23"/>
      <c r="HH14767"/>
      <c r="IW14767" s="36"/>
      <c r="JI14767"/>
      <c r="JJ14767"/>
      <c r="KX14767" s="23"/>
      <c r="KY14767" s="23"/>
    </row>
    <row r="14768" spans="36:311" x14ac:dyDescent="0.2">
      <c r="AJ14768" s="23"/>
      <c r="HH14768"/>
      <c r="IW14768" s="36"/>
      <c r="JI14768"/>
      <c r="JJ14768"/>
      <c r="KX14768" s="23"/>
      <c r="KY14768" s="23"/>
    </row>
    <row r="14769" spans="36:311" x14ac:dyDescent="0.2">
      <c r="AJ14769" s="23"/>
      <c r="HH14769"/>
      <c r="IW14769" s="36"/>
      <c r="JI14769"/>
      <c r="JJ14769"/>
      <c r="KX14769" s="23"/>
      <c r="KY14769" s="23"/>
    </row>
    <row r="14770" spans="36:311" x14ac:dyDescent="0.2">
      <c r="AJ14770" s="23"/>
      <c r="HH14770"/>
      <c r="IW14770" s="36"/>
      <c r="JI14770"/>
      <c r="JJ14770"/>
      <c r="KX14770" s="23"/>
      <c r="KY14770" s="23"/>
    </row>
    <row r="14771" spans="36:311" x14ac:dyDescent="0.2">
      <c r="AJ14771" s="23"/>
      <c r="HH14771"/>
      <c r="IW14771" s="36"/>
      <c r="JI14771"/>
      <c r="JJ14771"/>
      <c r="KX14771" s="23"/>
      <c r="KY14771" s="23"/>
    </row>
    <row r="14772" spans="36:311" x14ac:dyDescent="0.2">
      <c r="AJ14772" s="23"/>
      <c r="HH14772"/>
      <c r="IW14772" s="36"/>
      <c r="JI14772"/>
      <c r="JJ14772"/>
      <c r="KX14772" s="23"/>
      <c r="KY14772" s="23"/>
    </row>
    <row r="14773" spans="36:311" x14ac:dyDescent="0.2">
      <c r="AJ14773" s="23"/>
      <c r="HH14773"/>
      <c r="IW14773" s="36"/>
      <c r="JI14773"/>
      <c r="JJ14773"/>
      <c r="KX14773" s="23"/>
      <c r="KY14773" s="23"/>
    </row>
    <row r="14774" spans="36:311" x14ac:dyDescent="0.2">
      <c r="AJ14774" s="23"/>
      <c r="HH14774"/>
      <c r="IW14774" s="36"/>
      <c r="JI14774"/>
      <c r="JJ14774"/>
      <c r="KX14774" s="23"/>
      <c r="KY14774" s="23"/>
    </row>
    <row r="14775" spans="36:311" x14ac:dyDescent="0.2">
      <c r="AJ14775" s="23"/>
      <c r="HH14775"/>
      <c r="IW14775" s="36"/>
      <c r="JI14775"/>
      <c r="JJ14775"/>
      <c r="KX14775" s="23"/>
      <c r="KY14775" s="23"/>
    </row>
    <row r="14776" spans="36:311" x14ac:dyDescent="0.2">
      <c r="AJ14776" s="23"/>
      <c r="HH14776"/>
      <c r="IW14776" s="36"/>
      <c r="JI14776"/>
      <c r="JJ14776"/>
      <c r="KX14776" s="23"/>
      <c r="KY14776" s="23"/>
    </row>
    <row r="14777" spans="36:311" x14ac:dyDescent="0.2">
      <c r="AJ14777" s="23"/>
      <c r="HH14777"/>
      <c r="IW14777" s="36"/>
      <c r="JI14777"/>
      <c r="JJ14777"/>
      <c r="KX14777" s="23"/>
      <c r="KY14777" s="23"/>
    </row>
    <row r="14778" spans="36:311" x14ac:dyDescent="0.2">
      <c r="AJ14778" s="23"/>
      <c r="HH14778"/>
      <c r="IW14778" s="36"/>
      <c r="JI14778"/>
      <c r="JJ14778"/>
      <c r="KX14778" s="23"/>
      <c r="KY14778" s="23"/>
    </row>
    <row r="14779" spans="36:311" x14ac:dyDescent="0.2">
      <c r="AJ14779" s="23"/>
      <c r="HH14779"/>
      <c r="IW14779" s="36"/>
      <c r="JI14779"/>
      <c r="JJ14779"/>
      <c r="KX14779" s="23"/>
      <c r="KY14779" s="23"/>
    </row>
    <row r="14780" spans="36:311" x14ac:dyDescent="0.2">
      <c r="AJ14780" s="23"/>
      <c r="HH14780"/>
      <c r="IW14780" s="36"/>
      <c r="JI14780"/>
      <c r="JJ14780"/>
      <c r="KX14780" s="23"/>
      <c r="KY14780" s="23"/>
    </row>
    <row r="14781" spans="36:311" x14ac:dyDescent="0.2">
      <c r="AJ14781" s="23"/>
      <c r="HH14781"/>
      <c r="IW14781" s="36"/>
      <c r="JI14781"/>
      <c r="JJ14781"/>
      <c r="KX14781" s="23"/>
      <c r="KY14781" s="23"/>
    </row>
    <row r="14782" spans="36:311" x14ac:dyDescent="0.2">
      <c r="AJ14782" s="23"/>
      <c r="HH14782"/>
      <c r="IW14782" s="36"/>
      <c r="JI14782"/>
      <c r="JJ14782"/>
      <c r="KX14782" s="23"/>
      <c r="KY14782" s="23"/>
    </row>
    <row r="14783" spans="36:311" x14ac:dyDescent="0.2">
      <c r="AJ14783" s="23"/>
      <c r="HH14783"/>
      <c r="IW14783" s="36"/>
      <c r="JI14783"/>
      <c r="JJ14783"/>
      <c r="KX14783" s="23"/>
      <c r="KY14783" s="23"/>
    </row>
    <row r="14784" spans="36:311" x14ac:dyDescent="0.2">
      <c r="AJ14784" s="23"/>
      <c r="HH14784"/>
      <c r="IW14784" s="36"/>
      <c r="JI14784"/>
      <c r="JJ14784"/>
      <c r="KX14784" s="23"/>
      <c r="KY14784" s="23"/>
    </row>
    <row r="14785" spans="36:311" x14ac:dyDescent="0.2">
      <c r="AJ14785" s="23"/>
      <c r="HH14785"/>
      <c r="IW14785" s="36"/>
      <c r="JI14785"/>
      <c r="JJ14785"/>
      <c r="KX14785" s="23"/>
      <c r="KY14785" s="23"/>
    </row>
    <row r="14786" spans="36:311" x14ac:dyDescent="0.2">
      <c r="AJ14786" s="23"/>
      <c r="HH14786"/>
      <c r="IW14786" s="36"/>
      <c r="JI14786"/>
      <c r="JJ14786"/>
      <c r="KX14786" s="23"/>
      <c r="KY14786" s="23"/>
    </row>
    <row r="14787" spans="36:311" x14ac:dyDescent="0.2">
      <c r="AJ14787" s="23"/>
      <c r="HH14787"/>
      <c r="IW14787" s="36"/>
      <c r="JI14787"/>
      <c r="JJ14787"/>
      <c r="KX14787" s="23"/>
      <c r="KY14787" s="23"/>
    </row>
    <row r="14788" spans="36:311" x14ac:dyDescent="0.2">
      <c r="AJ14788" s="23"/>
      <c r="HH14788"/>
      <c r="IW14788" s="36"/>
      <c r="JI14788"/>
      <c r="JJ14788"/>
      <c r="KX14788" s="23"/>
      <c r="KY14788" s="23"/>
    </row>
    <row r="14789" spans="36:311" x14ac:dyDescent="0.2">
      <c r="AJ14789" s="23"/>
      <c r="HH14789"/>
      <c r="IW14789" s="36"/>
      <c r="JI14789"/>
      <c r="JJ14789"/>
      <c r="KX14789" s="23"/>
      <c r="KY14789" s="23"/>
    </row>
    <row r="14790" spans="36:311" x14ac:dyDescent="0.2">
      <c r="AJ14790" s="23"/>
      <c r="HH14790"/>
      <c r="IW14790" s="36"/>
      <c r="JI14790"/>
      <c r="JJ14790"/>
      <c r="KX14790" s="23"/>
      <c r="KY14790" s="23"/>
    </row>
    <row r="14791" spans="36:311" x14ac:dyDescent="0.2">
      <c r="AJ14791" s="23"/>
      <c r="HH14791"/>
      <c r="IW14791" s="36"/>
      <c r="JI14791"/>
      <c r="JJ14791"/>
      <c r="KX14791" s="23"/>
      <c r="KY14791" s="23"/>
    </row>
    <row r="14792" spans="36:311" x14ac:dyDescent="0.2">
      <c r="AJ14792" s="23"/>
      <c r="HH14792"/>
      <c r="IW14792" s="36"/>
      <c r="JI14792"/>
      <c r="JJ14792"/>
      <c r="KX14792" s="23"/>
      <c r="KY14792" s="23"/>
    </row>
    <row r="14793" spans="36:311" x14ac:dyDescent="0.2">
      <c r="AJ14793" s="23"/>
      <c r="HH14793"/>
      <c r="IW14793" s="36"/>
      <c r="JI14793"/>
      <c r="JJ14793"/>
      <c r="KX14793" s="23"/>
      <c r="KY14793" s="23"/>
    </row>
    <row r="14794" spans="36:311" x14ac:dyDescent="0.2">
      <c r="AJ14794" s="23"/>
      <c r="HH14794"/>
      <c r="IW14794" s="36"/>
      <c r="JI14794"/>
      <c r="JJ14794"/>
      <c r="KX14794" s="23"/>
      <c r="KY14794" s="23"/>
    </row>
    <row r="14795" spans="36:311" x14ac:dyDescent="0.2">
      <c r="AJ14795" s="23"/>
      <c r="HH14795"/>
      <c r="IW14795" s="36"/>
      <c r="JI14795"/>
      <c r="JJ14795"/>
      <c r="KX14795" s="23"/>
      <c r="KY14795" s="23"/>
    </row>
    <row r="14796" spans="36:311" x14ac:dyDescent="0.2">
      <c r="AJ14796" s="23"/>
      <c r="HH14796"/>
      <c r="IW14796" s="36"/>
      <c r="JI14796"/>
      <c r="JJ14796"/>
      <c r="KX14796" s="23"/>
      <c r="KY14796" s="23"/>
    </row>
    <row r="14797" spans="36:311" x14ac:dyDescent="0.2">
      <c r="AJ14797" s="23"/>
      <c r="HH14797"/>
      <c r="IW14797" s="36"/>
      <c r="JI14797"/>
      <c r="JJ14797"/>
      <c r="KX14797" s="23"/>
      <c r="KY14797" s="23"/>
    </row>
    <row r="14798" spans="36:311" x14ac:dyDescent="0.2">
      <c r="AJ14798" s="23"/>
      <c r="HH14798"/>
      <c r="IW14798" s="36"/>
      <c r="JI14798"/>
      <c r="JJ14798"/>
      <c r="KX14798" s="23"/>
      <c r="KY14798" s="23"/>
    </row>
    <row r="14799" spans="36:311" x14ac:dyDescent="0.2">
      <c r="AJ14799" s="23"/>
      <c r="HH14799"/>
      <c r="IW14799" s="36"/>
      <c r="JI14799"/>
      <c r="JJ14799"/>
      <c r="KX14799" s="23"/>
      <c r="KY14799" s="23"/>
    </row>
    <row r="14800" spans="36:311" x14ac:dyDescent="0.2">
      <c r="AJ14800" s="23"/>
      <c r="HH14800"/>
      <c r="IW14800" s="36"/>
      <c r="JI14800"/>
      <c r="JJ14800"/>
      <c r="KX14800" s="23"/>
      <c r="KY14800" s="23"/>
    </row>
    <row r="14801" spans="36:311" x14ac:dyDescent="0.2">
      <c r="AJ14801" s="23"/>
      <c r="HH14801"/>
      <c r="IW14801" s="36"/>
      <c r="JI14801"/>
      <c r="JJ14801"/>
      <c r="KX14801" s="23"/>
      <c r="KY14801" s="23"/>
    </row>
    <row r="14802" spans="36:311" x14ac:dyDescent="0.2">
      <c r="AJ14802" s="23"/>
      <c r="HH14802"/>
      <c r="IW14802" s="36"/>
      <c r="JI14802"/>
      <c r="JJ14802"/>
      <c r="KX14802" s="23"/>
      <c r="KY14802" s="23"/>
    </row>
    <row r="14803" spans="36:311" x14ac:dyDescent="0.2">
      <c r="AJ14803" s="23"/>
      <c r="HH14803"/>
      <c r="IW14803" s="36"/>
      <c r="JI14803"/>
      <c r="JJ14803"/>
      <c r="KX14803" s="23"/>
      <c r="KY14803" s="23"/>
    </row>
    <row r="14804" spans="36:311" x14ac:dyDescent="0.2">
      <c r="AJ14804" s="23"/>
      <c r="HH14804"/>
      <c r="IW14804" s="36"/>
      <c r="JI14804"/>
      <c r="JJ14804"/>
      <c r="KX14804" s="23"/>
      <c r="KY14804" s="23"/>
    </row>
    <row r="14805" spans="36:311" x14ac:dyDescent="0.2">
      <c r="AJ14805" s="23"/>
      <c r="HH14805"/>
      <c r="IW14805" s="36"/>
      <c r="JI14805"/>
      <c r="JJ14805"/>
      <c r="KX14805" s="23"/>
      <c r="KY14805" s="23"/>
    </row>
    <row r="14806" spans="36:311" x14ac:dyDescent="0.2">
      <c r="AJ14806" s="23"/>
      <c r="HH14806"/>
      <c r="IW14806" s="36"/>
      <c r="JI14806"/>
      <c r="JJ14806"/>
      <c r="KX14806" s="23"/>
      <c r="KY14806" s="23"/>
    </row>
    <row r="14807" spans="36:311" x14ac:dyDescent="0.2">
      <c r="AJ14807" s="23"/>
      <c r="HH14807"/>
      <c r="IW14807" s="36"/>
      <c r="JI14807"/>
      <c r="JJ14807"/>
      <c r="KX14807" s="23"/>
      <c r="KY14807" s="23"/>
    </row>
    <row r="14808" spans="36:311" x14ac:dyDescent="0.2">
      <c r="AJ14808" s="23"/>
      <c r="HH14808"/>
      <c r="IW14808" s="36"/>
      <c r="JI14808"/>
      <c r="JJ14808"/>
      <c r="KX14808" s="23"/>
      <c r="KY14808" s="23"/>
    </row>
    <row r="14809" spans="36:311" x14ac:dyDescent="0.2">
      <c r="AJ14809" s="23"/>
      <c r="HH14809"/>
      <c r="IW14809" s="36"/>
      <c r="JI14809"/>
      <c r="JJ14809"/>
      <c r="KX14809" s="23"/>
      <c r="KY14809" s="23"/>
    </row>
    <row r="14810" spans="36:311" x14ac:dyDescent="0.2">
      <c r="AJ14810" s="23"/>
      <c r="HH14810"/>
      <c r="IW14810" s="36"/>
      <c r="JI14810"/>
      <c r="JJ14810"/>
      <c r="KX14810" s="23"/>
      <c r="KY14810" s="23"/>
    </row>
    <row r="14811" spans="36:311" x14ac:dyDescent="0.2">
      <c r="AJ14811" s="23"/>
      <c r="HH14811"/>
      <c r="IW14811" s="36"/>
      <c r="JI14811"/>
      <c r="JJ14811"/>
      <c r="KX14811" s="23"/>
      <c r="KY14811" s="23"/>
    </row>
    <row r="14812" spans="36:311" x14ac:dyDescent="0.2">
      <c r="AJ14812" s="23"/>
      <c r="HH14812"/>
      <c r="IW14812" s="36"/>
      <c r="JI14812"/>
      <c r="JJ14812"/>
      <c r="KX14812" s="23"/>
      <c r="KY14812" s="23"/>
    </row>
    <row r="14813" spans="36:311" x14ac:dyDescent="0.2">
      <c r="AJ14813" s="23"/>
      <c r="HH14813"/>
      <c r="IW14813" s="36"/>
      <c r="JI14813"/>
      <c r="JJ14813"/>
      <c r="KX14813" s="23"/>
      <c r="KY14813" s="23"/>
    </row>
    <row r="14814" spans="36:311" x14ac:dyDescent="0.2">
      <c r="AJ14814" s="23"/>
      <c r="HH14814"/>
      <c r="IW14814" s="36"/>
      <c r="JI14814"/>
      <c r="JJ14814"/>
      <c r="KX14814" s="23"/>
      <c r="KY14814" s="23"/>
    </row>
    <row r="14815" spans="36:311" x14ac:dyDescent="0.2">
      <c r="AJ14815" s="23"/>
      <c r="HH14815"/>
      <c r="IW14815" s="36"/>
      <c r="JI14815"/>
      <c r="JJ14815"/>
      <c r="KX14815" s="23"/>
      <c r="KY14815" s="23"/>
    </row>
    <row r="14816" spans="36:311" x14ac:dyDescent="0.2">
      <c r="AJ14816" s="23"/>
      <c r="HH14816"/>
      <c r="IW14816" s="36"/>
      <c r="JI14816"/>
      <c r="JJ14816"/>
      <c r="KX14816" s="23"/>
      <c r="KY14816" s="23"/>
    </row>
    <row r="14817" spans="36:311" x14ac:dyDescent="0.2">
      <c r="AJ14817" s="23"/>
      <c r="HH14817"/>
      <c r="IW14817" s="36"/>
      <c r="JI14817"/>
      <c r="JJ14817"/>
      <c r="KX14817" s="23"/>
      <c r="KY14817" s="23"/>
    </row>
    <row r="14818" spans="36:311" x14ac:dyDescent="0.2">
      <c r="AJ14818" s="23"/>
      <c r="HH14818"/>
      <c r="IW14818" s="36"/>
      <c r="JI14818"/>
      <c r="JJ14818"/>
      <c r="KX14818" s="23"/>
      <c r="KY14818" s="23"/>
    </row>
    <row r="14819" spans="36:311" x14ac:dyDescent="0.2">
      <c r="AJ14819" s="23"/>
      <c r="HH14819"/>
      <c r="IW14819" s="36"/>
      <c r="JI14819"/>
      <c r="JJ14819"/>
      <c r="KX14819" s="23"/>
      <c r="KY14819" s="23"/>
    </row>
    <row r="14820" spans="36:311" x14ac:dyDescent="0.2">
      <c r="AJ14820" s="23"/>
      <c r="HH14820"/>
      <c r="IW14820" s="36"/>
      <c r="JI14820"/>
      <c r="JJ14820"/>
      <c r="KX14820" s="23"/>
      <c r="KY14820" s="23"/>
    </row>
    <row r="14821" spans="36:311" x14ac:dyDescent="0.2">
      <c r="AJ14821" s="23"/>
      <c r="HH14821"/>
      <c r="IW14821" s="36"/>
      <c r="JI14821"/>
      <c r="JJ14821"/>
      <c r="KX14821" s="23"/>
      <c r="KY14821" s="23"/>
    </row>
    <row r="14822" spans="36:311" x14ac:dyDescent="0.2">
      <c r="AJ14822" s="23"/>
      <c r="HH14822"/>
      <c r="IW14822" s="36"/>
      <c r="JI14822"/>
      <c r="JJ14822"/>
      <c r="KX14822" s="23"/>
      <c r="KY14822" s="23"/>
    </row>
    <row r="14823" spans="36:311" x14ac:dyDescent="0.2">
      <c r="AJ14823" s="23"/>
      <c r="HH14823"/>
      <c r="IW14823" s="36"/>
      <c r="JI14823"/>
      <c r="JJ14823"/>
      <c r="KX14823" s="23"/>
      <c r="KY14823" s="23"/>
    </row>
    <row r="14824" spans="36:311" x14ac:dyDescent="0.2">
      <c r="AJ14824" s="23"/>
      <c r="HH14824"/>
      <c r="IW14824" s="36"/>
      <c r="JI14824"/>
      <c r="JJ14824"/>
      <c r="KX14824" s="23"/>
      <c r="KY14824" s="23"/>
    </row>
    <row r="14825" spans="36:311" x14ac:dyDescent="0.2">
      <c r="AJ14825" s="23"/>
      <c r="HH14825"/>
      <c r="IW14825" s="36"/>
      <c r="JI14825"/>
      <c r="JJ14825"/>
      <c r="KX14825" s="23"/>
      <c r="KY14825" s="23"/>
    </row>
    <row r="14826" spans="36:311" x14ac:dyDescent="0.2">
      <c r="AJ14826" s="23"/>
      <c r="HH14826"/>
      <c r="IW14826" s="36"/>
      <c r="JI14826"/>
      <c r="JJ14826"/>
      <c r="KX14826" s="23"/>
      <c r="KY14826" s="23"/>
    </row>
    <row r="14827" spans="36:311" x14ac:dyDescent="0.2">
      <c r="AJ14827" s="23"/>
      <c r="HH14827"/>
      <c r="IW14827" s="36"/>
      <c r="JI14827"/>
      <c r="JJ14827"/>
      <c r="KX14827" s="23"/>
      <c r="KY14827" s="23"/>
    </row>
    <row r="14828" spans="36:311" x14ac:dyDescent="0.2">
      <c r="AJ14828" s="23"/>
      <c r="HH14828"/>
      <c r="IW14828" s="36"/>
      <c r="JI14828"/>
      <c r="JJ14828"/>
      <c r="KX14828" s="23"/>
      <c r="KY14828" s="23"/>
    </row>
    <row r="14829" spans="36:311" x14ac:dyDescent="0.2">
      <c r="AJ14829" s="23"/>
      <c r="HH14829"/>
      <c r="IW14829" s="36"/>
      <c r="JI14829"/>
      <c r="JJ14829"/>
      <c r="KX14829" s="23"/>
      <c r="KY14829" s="23"/>
    </row>
    <row r="14830" spans="36:311" x14ac:dyDescent="0.2">
      <c r="AJ14830" s="23"/>
      <c r="HH14830"/>
      <c r="IW14830" s="36"/>
      <c r="JI14830"/>
      <c r="JJ14830"/>
      <c r="KX14830" s="23"/>
      <c r="KY14830" s="23"/>
    </row>
    <row r="14831" spans="36:311" x14ac:dyDescent="0.2">
      <c r="AJ14831" s="23"/>
      <c r="HH14831"/>
      <c r="IW14831" s="36"/>
      <c r="JI14831"/>
      <c r="JJ14831"/>
      <c r="KX14831" s="23"/>
      <c r="KY14831" s="23"/>
    </row>
    <row r="14832" spans="36:311" x14ac:dyDescent="0.2">
      <c r="AJ14832" s="23"/>
      <c r="HH14832"/>
      <c r="IW14832" s="36"/>
      <c r="JI14832"/>
      <c r="JJ14832"/>
      <c r="KX14832" s="23"/>
      <c r="KY14832" s="23"/>
    </row>
    <row r="14833" spans="36:311" x14ac:dyDescent="0.2">
      <c r="AJ14833" s="23"/>
      <c r="HH14833"/>
      <c r="IW14833" s="36"/>
      <c r="JI14833"/>
      <c r="JJ14833"/>
      <c r="KX14833" s="23"/>
      <c r="KY14833" s="23"/>
    </row>
    <row r="14834" spans="36:311" x14ac:dyDescent="0.2">
      <c r="AJ14834" s="23"/>
      <c r="HH14834"/>
      <c r="IW14834" s="36"/>
      <c r="JI14834"/>
      <c r="JJ14834"/>
      <c r="KX14834" s="23"/>
      <c r="KY14834" s="23"/>
    </row>
    <row r="14835" spans="36:311" x14ac:dyDescent="0.2">
      <c r="AJ14835" s="23"/>
      <c r="HH14835"/>
      <c r="IW14835" s="36"/>
      <c r="JI14835"/>
      <c r="JJ14835"/>
      <c r="KX14835" s="23"/>
      <c r="KY14835" s="23"/>
    </row>
    <row r="14836" spans="36:311" x14ac:dyDescent="0.2">
      <c r="AJ14836" s="23"/>
      <c r="HH14836"/>
      <c r="IW14836" s="36"/>
      <c r="JI14836"/>
      <c r="JJ14836"/>
      <c r="KX14836" s="23"/>
      <c r="KY14836" s="23"/>
    </row>
    <row r="14837" spans="36:311" x14ac:dyDescent="0.2">
      <c r="AJ14837" s="23"/>
      <c r="HH14837"/>
      <c r="IW14837" s="36"/>
      <c r="JI14837"/>
      <c r="JJ14837"/>
      <c r="KX14837" s="23"/>
      <c r="KY14837" s="23"/>
    </row>
    <row r="14838" spans="36:311" x14ac:dyDescent="0.2">
      <c r="AJ14838" s="23"/>
      <c r="HH14838"/>
      <c r="IW14838" s="36"/>
      <c r="JI14838"/>
      <c r="JJ14838"/>
      <c r="KX14838" s="23"/>
      <c r="KY14838" s="23"/>
    </row>
    <row r="14839" spans="36:311" x14ac:dyDescent="0.2">
      <c r="AJ14839" s="23"/>
      <c r="HH14839"/>
      <c r="IW14839" s="36"/>
      <c r="JI14839"/>
      <c r="JJ14839"/>
      <c r="KX14839" s="23"/>
      <c r="KY14839" s="23"/>
    </row>
    <row r="14840" spans="36:311" x14ac:dyDescent="0.2">
      <c r="AJ14840" s="23"/>
      <c r="HH14840"/>
      <c r="IW14840" s="36"/>
      <c r="JI14840"/>
      <c r="JJ14840"/>
      <c r="KX14840" s="23"/>
      <c r="KY14840" s="23"/>
    </row>
    <row r="14841" spans="36:311" x14ac:dyDescent="0.2">
      <c r="AJ14841" s="23"/>
      <c r="HH14841"/>
      <c r="IW14841" s="36"/>
      <c r="JI14841"/>
      <c r="JJ14841"/>
      <c r="KX14841" s="23"/>
      <c r="KY14841" s="23"/>
    </row>
    <row r="14842" spans="36:311" x14ac:dyDescent="0.2">
      <c r="AJ14842" s="23"/>
      <c r="HH14842"/>
      <c r="IW14842" s="36"/>
      <c r="JI14842"/>
      <c r="JJ14842"/>
      <c r="KX14842" s="23"/>
      <c r="KY14842" s="23"/>
    </row>
    <row r="14843" spans="36:311" x14ac:dyDescent="0.2">
      <c r="AJ14843" s="23"/>
      <c r="HH14843"/>
      <c r="IW14843" s="36"/>
      <c r="JI14843"/>
      <c r="JJ14843"/>
      <c r="KX14843" s="23"/>
      <c r="KY14843" s="23"/>
    </row>
    <row r="14844" spans="36:311" x14ac:dyDescent="0.2">
      <c r="AJ14844" s="23"/>
      <c r="HH14844"/>
      <c r="IW14844" s="36"/>
      <c r="JI14844"/>
      <c r="JJ14844"/>
      <c r="KX14844" s="23"/>
      <c r="KY14844" s="23"/>
    </row>
    <row r="14845" spans="36:311" x14ac:dyDescent="0.2">
      <c r="AJ14845" s="23"/>
      <c r="HH14845"/>
      <c r="IW14845" s="36"/>
      <c r="JI14845"/>
      <c r="JJ14845"/>
      <c r="KX14845" s="23"/>
      <c r="KY14845" s="23"/>
    </row>
    <row r="14846" spans="36:311" x14ac:dyDescent="0.2">
      <c r="AJ14846" s="23"/>
      <c r="HH14846"/>
      <c r="IW14846" s="36"/>
      <c r="JI14846"/>
      <c r="JJ14846"/>
      <c r="KX14846" s="23"/>
      <c r="KY14846" s="23"/>
    </row>
    <row r="14847" spans="36:311" x14ac:dyDescent="0.2">
      <c r="AJ14847" s="23"/>
      <c r="HH14847"/>
      <c r="IW14847" s="36"/>
      <c r="JI14847"/>
      <c r="JJ14847"/>
      <c r="KX14847" s="23"/>
      <c r="KY14847" s="23"/>
    </row>
    <row r="14848" spans="36:311" x14ac:dyDescent="0.2">
      <c r="AJ14848" s="23"/>
      <c r="HH14848"/>
      <c r="IW14848" s="36"/>
      <c r="JI14848"/>
      <c r="JJ14848"/>
      <c r="KX14848" s="23"/>
      <c r="KY14848" s="23"/>
    </row>
    <row r="14849" spans="36:311" x14ac:dyDescent="0.2">
      <c r="AJ14849" s="23"/>
      <c r="HH14849"/>
      <c r="IW14849" s="36"/>
      <c r="JI14849"/>
      <c r="JJ14849"/>
      <c r="KX14849" s="23"/>
      <c r="KY14849" s="23"/>
    </row>
    <row r="14850" spans="36:311" x14ac:dyDescent="0.2">
      <c r="AJ14850" s="23"/>
      <c r="HH14850"/>
      <c r="IW14850" s="36"/>
      <c r="JI14850"/>
      <c r="JJ14850"/>
      <c r="KX14850" s="23"/>
      <c r="KY14850" s="23"/>
    </row>
    <row r="14851" spans="36:311" x14ac:dyDescent="0.2">
      <c r="AJ14851" s="23"/>
      <c r="HH14851"/>
      <c r="IW14851" s="36"/>
      <c r="JI14851"/>
      <c r="JJ14851"/>
      <c r="KX14851" s="23"/>
      <c r="KY14851" s="23"/>
    </row>
    <row r="14852" spans="36:311" x14ac:dyDescent="0.2">
      <c r="AJ14852" s="23"/>
      <c r="HH14852"/>
      <c r="IW14852" s="36"/>
      <c r="JI14852"/>
      <c r="JJ14852"/>
      <c r="KX14852" s="23"/>
      <c r="KY14852" s="23"/>
    </row>
    <row r="14853" spans="36:311" x14ac:dyDescent="0.2">
      <c r="AJ14853" s="23"/>
      <c r="HH14853"/>
      <c r="IW14853" s="36"/>
      <c r="JI14853"/>
      <c r="JJ14853"/>
      <c r="KX14853" s="23"/>
      <c r="KY14853" s="23"/>
    </row>
    <row r="14854" spans="36:311" x14ac:dyDescent="0.2">
      <c r="AJ14854" s="23"/>
      <c r="HH14854"/>
      <c r="IW14854" s="36"/>
      <c r="JI14854"/>
      <c r="JJ14854"/>
      <c r="KX14854" s="23"/>
      <c r="KY14854" s="23"/>
    </row>
    <row r="14855" spans="36:311" x14ac:dyDescent="0.2">
      <c r="AJ14855" s="23"/>
      <c r="HH14855"/>
      <c r="IW14855" s="36"/>
      <c r="JI14855"/>
      <c r="JJ14855"/>
      <c r="KX14855" s="23"/>
      <c r="KY14855" s="23"/>
    </row>
    <row r="14856" spans="36:311" x14ac:dyDescent="0.2">
      <c r="AJ14856" s="23"/>
      <c r="HH14856"/>
      <c r="IW14856" s="36"/>
      <c r="JI14856"/>
      <c r="JJ14856"/>
      <c r="KX14856" s="23"/>
      <c r="KY14856" s="23"/>
    </row>
    <row r="14857" spans="36:311" x14ac:dyDescent="0.2">
      <c r="AJ14857" s="23"/>
      <c r="HH14857"/>
      <c r="IW14857" s="36"/>
      <c r="JI14857"/>
      <c r="JJ14857"/>
      <c r="KX14857" s="23"/>
      <c r="KY14857" s="23"/>
    </row>
    <row r="14858" spans="36:311" x14ac:dyDescent="0.2">
      <c r="AJ14858" s="23"/>
      <c r="HH14858"/>
      <c r="IW14858" s="36"/>
      <c r="JI14858"/>
      <c r="JJ14858"/>
      <c r="KX14858" s="23"/>
      <c r="KY14858" s="23"/>
    </row>
    <row r="14859" spans="36:311" x14ac:dyDescent="0.2">
      <c r="AJ14859" s="23"/>
      <c r="HH14859"/>
      <c r="IW14859" s="36"/>
      <c r="JI14859"/>
      <c r="JJ14859"/>
      <c r="KX14859" s="23"/>
      <c r="KY14859" s="23"/>
    </row>
    <row r="14860" spans="36:311" x14ac:dyDescent="0.2">
      <c r="AJ14860" s="23"/>
      <c r="HH14860"/>
      <c r="IW14860" s="36"/>
      <c r="JI14860"/>
      <c r="JJ14860"/>
      <c r="KX14860" s="23"/>
      <c r="KY14860" s="23"/>
    </row>
    <row r="14861" spans="36:311" x14ac:dyDescent="0.2">
      <c r="AJ14861" s="23"/>
      <c r="HH14861"/>
      <c r="IW14861" s="36"/>
      <c r="JI14861"/>
      <c r="JJ14861"/>
      <c r="KX14861" s="23"/>
      <c r="KY14861" s="23"/>
    </row>
    <row r="14862" spans="36:311" x14ac:dyDescent="0.2">
      <c r="AJ14862" s="23"/>
      <c r="HH14862"/>
      <c r="IW14862" s="36"/>
      <c r="JI14862"/>
      <c r="JJ14862"/>
      <c r="KX14862" s="23"/>
      <c r="KY14862" s="23"/>
    </row>
    <row r="14863" spans="36:311" x14ac:dyDescent="0.2">
      <c r="AJ14863" s="23"/>
      <c r="HH14863"/>
      <c r="IW14863" s="36"/>
      <c r="JI14863"/>
      <c r="JJ14863"/>
      <c r="KX14863" s="23"/>
      <c r="KY14863" s="23"/>
    </row>
    <row r="14864" spans="36:311" x14ac:dyDescent="0.2">
      <c r="AJ14864" s="23"/>
      <c r="HH14864"/>
      <c r="IW14864" s="36"/>
      <c r="JI14864"/>
      <c r="JJ14864"/>
      <c r="KX14864" s="23"/>
      <c r="KY14864" s="23"/>
    </row>
    <row r="14865" spans="36:311" x14ac:dyDescent="0.2">
      <c r="AJ14865" s="23"/>
      <c r="HH14865"/>
      <c r="IW14865" s="36"/>
      <c r="JI14865"/>
      <c r="JJ14865"/>
      <c r="KX14865" s="23"/>
      <c r="KY14865" s="23"/>
    </row>
    <row r="14866" spans="36:311" x14ac:dyDescent="0.2">
      <c r="AJ14866" s="23"/>
      <c r="HH14866"/>
      <c r="IW14866" s="36"/>
      <c r="JI14866"/>
      <c r="JJ14866"/>
      <c r="KX14866" s="23"/>
      <c r="KY14866" s="23"/>
    </row>
    <row r="14867" spans="36:311" x14ac:dyDescent="0.2">
      <c r="AJ14867" s="23"/>
      <c r="HH14867"/>
      <c r="IW14867" s="36"/>
      <c r="JI14867"/>
      <c r="JJ14867"/>
      <c r="KX14867" s="23"/>
      <c r="KY14867" s="23"/>
    </row>
    <row r="14868" spans="36:311" x14ac:dyDescent="0.2">
      <c r="AJ14868" s="23"/>
      <c r="HH14868"/>
      <c r="IW14868" s="36"/>
      <c r="JI14868"/>
      <c r="JJ14868"/>
      <c r="KX14868" s="23"/>
      <c r="KY14868" s="23"/>
    </row>
    <row r="14869" spans="36:311" x14ac:dyDescent="0.2">
      <c r="AJ14869" s="23"/>
      <c r="HH14869"/>
      <c r="IW14869" s="36"/>
      <c r="JI14869"/>
      <c r="JJ14869"/>
      <c r="KX14869" s="23"/>
      <c r="KY14869" s="23"/>
    </row>
    <row r="14870" spans="36:311" x14ac:dyDescent="0.2">
      <c r="AJ14870" s="23"/>
      <c r="HH14870"/>
      <c r="IW14870" s="36"/>
      <c r="JI14870"/>
      <c r="JJ14870"/>
      <c r="KX14870" s="23"/>
      <c r="KY14870" s="23"/>
    </row>
    <row r="14871" spans="36:311" x14ac:dyDescent="0.2">
      <c r="AJ14871" s="23"/>
      <c r="HH14871"/>
      <c r="IW14871" s="36"/>
      <c r="JI14871"/>
      <c r="JJ14871"/>
      <c r="KX14871" s="23"/>
      <c r="KY14871" s="23"/>
    </row>
    <row r="14872" spans="36:311" x14ac:dyDescent="0.2">
      <c r="AJ14872" s="23"/>
      <c r="HH14872"/>
      <c r="IW14872" s="36"/>
      <c r="JI14872"/>
      <c r="JJ14872"/>
      <c r="KX14872" s="23"/>
      <c r="KY14872" s="23"/>
    </row>
    <row r="14873" spans="36:311" x14ac:dyDescent="0.2">
      <c r="AJ14873" s="23"/>
      <c r="HH14873"/>
      <c r="IW14873" s="36"/>
      <c r="JI14873"/>
      <c r="JJ14873"/>
      <c r="KX14873" s="23"/>
      <c r="KY14873" s="23"/>
    </row>
    <row r="14874" spans="36:311" x14ac:dyDescent="0.2">
      <c r="AJ14874" s="23"/>
      <c r="HH14874"/>
      <c r="IW14874" s="36"/>
      <c r="JI14874"/>
      <c r="JJ14874"/>
      <c r="KX14874" s="23"/>
      <c r="KY14874" s="23"/>
    </row>
    <row r="14875" spans="36:311" x14ac:dyDescent="0.2">
      <c r="AJ14875" s="23"/>
      <c r="HH14875"/>
      <c r="IW14875" s="36"/>
      <c r="JI14875"/>
      <c r="JJ14875"/>
      <c r="KX14875" s="23"/>
      <c r="KY14875" s="23"/>
    </row>
    <row r="14876" spans="36:311" x14ac:dyDescent="0.2">
      <c r="AJ14876" s="23"/>
      <c r="HH14876"/>
      <c r="IW14876" s="36"/>
      <c r="JI14876"/>
      <c r="JJ14876"/>
      <c r="KX14876" s="23"/>
      <c r="KY14876" s="23"/>
    </row>
    <row r="14877" spans="36:311" x14ac:dyDescent="0.2">
      <c r="AJ14877" s="23"/>
      <c r="HH14877"/>
      <c r="IW14877" s="36"/>
      <c r="JI14877"/>
      <c r="JJ14877"/>
      <c r="KX14877" s="23"/>
      <c r="KY14877" s="23"/>
    </row>
    <row r="14878" spans="36:311" x14ac:dyDescent="0.2">
      <c r="AJ14878" s="23"/>
      <c r="HH14878"/>
      <c r="IW14878" s="36"/>
      <c r="JI14878"/>
      <c r="JJ14878"/>
      <c r="KX14878" s="23"/>
      <c r="KY14878" s="23"/>
    </row>
    <row r="14879" spans="36:311" x14ac:dyDescent="0.2">
      <c r="AJ14879" s="23"/>
      <c r="HH14879"/>
      <c r="IW14879" s="36"/>
      <c r="JI14879"/>
      <c r="JJ14879"/>
      <c r="KX14879" s="23"/>
      <c r="KY14879" s="23"/>
    </row>
    <row r="14880" spans="36:311" x14ac:dyDescent="0.2">
      <c r="AJ14880" s="23"/>
      <c r="HH14880"/>
      <c r="IW14880" s="36"/>
      <c r="JI14880"/>
      <c r="JJ14880"/>
      <c r="KX14880" s="23"/>
      <c r="KY14880" s="23"/>
    </row>
    <row r="14881" spans="36:311" x14ac:dyDescent="0.2">
      <c r="AJ14881" s="23"/>
      <c r="HH14881"/>
      <c r="IW14881" s="36"/>
      <c r="JI14881"/>
      <c r="JJ14881"/>
      <c r="KX14881" s="23"/>
      <c r="KY14881" s="23"/>
    </row>
    <row r="14882" spans="36:311" x14ac:dyDescent="0.2">
      <c r="AJ14882" s="23"/>
      <c r="HH14882"/>
      <c r="IW14882" s="36"/>
      <c r="JI14882"/>
      <c r="JJ14882"/>
      <c r="KX14882" s="23"/>
      <c r="KY14882" s="23"/>
    </row>
    <row r="14883" spans="36:311" x14ac:dyDescent="0.2">
      <c r="AJ14883" s="23"/>
      <c r="HH14883"/>
      <c r="IW14883" s="36"/>
      <c r="JI14883"/>
      <c r="JJ14883"/>
      <c r="KX14883" s="23"/>
      <c r="KY14883" s="23"/>
    </row>
    <row r="14884" spans="36:311" x14ac:dyDescent="0.2">
      <c r="AJ14884" s="23"/>
      <c r="HH14884"/>
      <c r="IW14884" s="36"/>
      <c r="JI14884"/>
      <c r="JJ14884"/>
      <c r="KX14884" s="23"/>
      <c r="KY14884" s="23"/>
    </row>
    <row r="14885" spans="36:311" x14ac:dyDescent="0.2">
      <c r="AJ14885" s="23"/>
      <c r="HH14885"/>
      <c r="IW14885" s="36"/>
      <c r="JI14885"/>
      <c r="JJ14885"/>
      <c r="KX14885" s="23"/>
      <c r="KY14885" s="23"/>
    </row>
    <row r="14886" spans="36:311" x14ac:dyDescent="0.2">
      <c r="AJ14886" s="23"/>
      <c r="HH14886"/>
      <c r="IW14886" s="36"/>
      <c r="JI14886"/>
      <c r="JJ14886"/>
      <c r="KX14886" s="23"/>
      <c r="KY14886" s="23"/>
    </row>
    <row r="14887" spans="36:311" x14ac:dyDescent="0.2">
      <c r="AJ14887" s="23"/>
      <c r="HH14887"/>
      <c r="IW14887" s="36"/>
      <c r="JI14887"/>
      <c r="JJ14887"/>
      <c r="KX14887" s="23"/>
      <c r="KY14887" s="23"/>
    </row>
    <row r="14888" spans="36:311" x14ac:dyDescent="0.2">
      <c r="AJ14888" s="23"/>
      <c r="HH14888"/>
      <c r="IW14888" s="36"/>
      <c r="JI14888"/>
      <c r="JJ14888"/>
      <c r="KX14888" s="23"/>
      <c r="KY14888" s="23"/>
    </row>
    <row r="14889" spans="36:311" x14ac:dyDescent="0.2">
      <c r="AJ14889" s="23"/>
      <c r="HH14889"/>
      <c r="IW14889" s="36"/>
      <c r="JI14889"/>
      <c r="JJ14889"/>
      <c r="KX14889" s="23"/>
      <c r="KY14889" s="23"/>
    </row>
    <row r="14890" spans="36:311" x14ac:dyDescent="0.2">
      <c r="AJ14890" s="23"/>
      <c r="HH14890"/>
      <c r="IW14890" s="36"/>
      <c r="JI14890"/>
      <c r="JJ14890"/>
      <c r="KX14890" s="23"/>
      <c r="KY14890" s="23"/>
    </row>
    <row r="14891" spans="36:311" x14ac:dyDescent="0.2">
      <c r="AJ14891" s="23"/>
      <c r="HH14891"/>
      <c r="IW14891" s="36"/>
      <c r="JI14891"/>
      <c r="JJ14891"/>
      <c r="KX14891" s="23"/>
      <c r="KY14891" s="23"/>
    </row>
    <row r="14892" spans="36:311" x14ac:dyDescent="0.2">
      <c r="AJ14892" s="23"/>
      <c r="HH14892"/>
      <c r="IW14892" s="36"/>
      <c r="JI14892"/>
      <c r="JJ14892"/>
      <c r="KX14892" s="23"/>
      <c r="KY14892" s="23"/>
    </row>
    <row r="14893" spans="36:311" x14ac:dyDescent="0.2">
      <c r="AJ14893" s="23"/>
      <c r="HH14893"/>
      <c r="IW14893" s="36"/>
      <c r="JI14893"/>
      <c r="JJ14893"/>
      <c r="KX14893" s="23"/>
      <c r="KY14893" s="23"/>
    </row>
    <row r="14894" spans="36:311" x14ac:dyDescent="0.2">
      <c r="AJ14894" s="23"/>
      <c r="HH14894"/>
      <c r="IW14894" s="36"/>
      <c r="JI14894"/>
      <c r="JJ14894"/>
      <c r="KX14894" s="23"/>
      <c r="KY14894" s="23"/>
    </row>
    <row r="14895" spans="36:311" x14ac:dyDescent="0.2">
      <c r="AJ14895" s="23"/>
      <c r="HH14895"/>
      <c r="IW14895" s="36"/>
      <c r="JI14895"/>
      <c r="JJ14895"/>
      <c r="KX14895" s="23"/>
      <c r="KY14895" s="23"/>
    </row>
    <row r="14896" spans="36:311" x14ac:dyDescent="0.2">
      <c r="AJ14896" s="23"/>
      <c r="HH14896"/>
      <c r="IW14896" s="36"/>
      <c r="JI14896"/>
      <c r="JJ14896"/>
      <c r="KX14896" s="23"/>
      <c r="KY14896" s="23"/>
    </row>
    <row r="14897" spans="36:311" x14ac:dyDescent="0.2">
      <c r="AJ14897" s="23"/>
      <c r="HH14897"/>
      <c r="IW14897" s="36"/>
      <c r="JI14897"/>
      <c r="JJ14897"/>
      <c r="KX14897" s="23"/>
      <c r="KY14897" s="23"/>
    </row>
    <row r="14898" spans="36:311" x14ac:dyDescent="0.2">
      <c r="AJ14898" s="23"/>
      <c r="HH14898"/>
      <c r="IW14898" s="36"/>
      <c r="JI14898"/>
      <c r="JJ14898"/>
      <c r="KX14898" s="23"/>
      <c r="KY14898" s="23"/>
    </row>
    <row r="14899" spans="36:311" x14ac:dyDescent="0.2">
      <c r="AJ14899" s="23"/>
      <c r="HH14899"/>
      <c r="IW14899" s="36"/>
      <c r="JI14899"/>
      <c r="JJ14899"/>
      <c r="KX14899" s="23"/>
      <c r="KY14899" s="23"/>
    </row>
    <row r="14900" spans="36:311" x14ac:dyDescent="0.2">
      <c r="AJ14900" s="23"/>
      <c r="HH14900"/>
      <c r="IW14900" s="36"/>
      <c r="JI14900"/>
      <c r="JJ14900"/>
      <c r="KX14900" s="23"/>
      <c r="KY14900" s="23"/>
    </row>
    <row r="14901" spans="36:311" x14ac:dyDescent="0.2">
      <c r="AJ14901" s="23"/>
      <c r="HH14901"/>
      <c r="IW14901" s="36"/>
      <c r="JI14901"/>
      <c r="JJ14901"/>
      <c r="KX14901" s="23"/>
      <c r="KY14901" s="23"/>
    </row>
    <row r="14902" spans="36:311" x14ac:dyDescent="0.2">
      <c r="AJ14902" s="23"/>
      <c r="HH14902"/>
      <c r="IW14902" s="36"/>
      <c r="JI14902"/>
      <c r="JJ14902"/>
      <c r="KX14902" s="23"/>
      <c r="KY14902" s="23"/>
    </row>
    <row r="14903" spans="36:311" x14ac:dyDescent="0.2">
      <c r="AJ14903" s="23"/>
      <c r="HH14903"/>
      <c r="IW14903" s="36"/>
      <c r="JI14903"/>
      <c r="JJ14903"/>
      <c r="KX14903" s="23"/>
      <c r="KY14903" s="23"/>
    </row>
    <row r="14904" spans="36:311" x14ac:dyDescent="0.2">
      <c r="AJ14904" s="23"/>
      <c r="HH14904"/>
      <c r="IW14904" s="36"/>
      <c r="JI14904"/>
      <c r="JJ14904"/>
      <c r="KX14904" s="23"/>
      <c r="KY14904" s="23"/>
    </row>
    <row r="14905" spans="36:311" x14ac:dyDescent="0.2">
      <c r="AJ14905" s="23"/>
      <c r="HH14905"/>
      <c r="IW14905" s="36"/>
      <c r="JI14905"/>
      <c r="JJ14905"/>
      <c r="KX14905" s="23"/>
      <c r="KY14905" s="23"/>
    </row>
    <row r="14906" spans="36:311" x14ac:dyDescent="0.2">
      <c r="AJ14906" s="23"/>
      <c r="HH14906"/>
      <c r="IW14906" s="36"/>
      <c r="JI14906"/>
      <c r="JJ14906"/>
      <c r="KX14906" s="23"/>
      <c r="KY14906" s="23"/>
    </row>
    <row r="14907" spans="36:311" x14ac:dyDescent="0.2">
      <c r="AJ14907" s="23"/>
      <c r="HH14907"/>
      <c r="IW14907" s="36"/>
      <c r="JI14907"/>
      <c r="JJ14907"/>
      <c r="KX14907" s="23"/>
      <c r="KY14907" s="23"/>
    </row>
    <row r="14908" spans="36:311" x14ac:dyDescent="0.2">
      <c r="AJ14908" s="23"/>
      <c r="HH14908"/>
      <c r="IW14908" s="36"/>
      <c r="JI14908"/>
      <c r="JJ14908"/>
      <c r="KX14908" s="23"/>
      <c r="KY14908" s="23"/>
    </row>
    <row r="14909" spans="36:311" x14ac:dyDescent="0.2">
      <c r="AJ14909" s="23"/>
      <c r="HH14909"/>
      <c r="IW14909" s="36"/>
      <c r="JI14909"/>
      <c r="JJ14909"/>
      <c r="KX14909" s="23"/>
      <c r="KY14909" s="23"/>
    </row>
    <row r="14910" spans="36:311" x14ac:dyDescent="0.2">
      <c r="AJ14910" s="23"/>
      <c r="HH14910"/>
      <c r="IW14910" s="36"/>
      <c r="JI14910"/>
      <c r="JJ14910"/>
      <c r="KX14910" s="23"/>
      <c r="KY14910" s="23"/>
    </row>
    <row r="14911" spans="36:311" x14ac:dyDescent="0.2">
      <c r="AJ14911" s="23"/>
      <c r="HH14911"/>
      <c r="IW14911" s="36"/>
      <c r="JI14911"/>
      <c r="JJ14911"/>
      <c r="KX14911" s="23"/>
      <c r="KY14911" s="23"/>
    </row>
    <row r="14912" spans="36:311" x14ac:dyDescent="0.2">
      <c r="AJ14912" s="23"/>
      <c r="HH14912"/>
      <c r="IW14912" s="36"/>
      <c r="JI14912"/>
      <c r="JJ14912"/>
      <c r="KX14912" s="23"/>
      <c r="KY14912" s="23"/>
    </row>
    <row r="14913" spans="36:311" x14ac:dyDescent="0.2">
      <c r="AJ14913" s="23"/>
      <c r="HH14913"/>
      <c r="IW14913" s="36"/>
      <c r="JI14913"/>
      <c r="JJ14913"/>
      <c r="KX14913" s="23"/>
      <c r="KY14913" s="23"/>
    </row>
    <row r="14914" spans="36:311" x14ac:dyDescent="0.2">
      <c r="AJ14914" s="23"/>
      <c r="HH14914"/>
      <c r="IW14914" s="36"/>
      <c r="JI14914"/>
      <c r="JJ14914"/>
      <c r="KX14914" s="23"/>
      <c r="KY14914" s="23"/>
    </row>
    <row r="14915" spans="36:311" x14ac:dyDescent="0.2">
      <c r="AJ14915" s="23"/>
      <c r="HH14915"/>
      <c r="IW14915" s="36"/>
      <c r="JI14915"/>
      <c r="JJ14915"/>
      <c r="KX14915" s="23"/>
      <c r="KY14915" s="23"/>
    </row>
    <row r="14916" spans="36:311" x14ac:dyDescent="0.2">
      <c r="AJ14916" s="23"/>
      <c r="HH14916"/>
      <c r="IW14916" s="36"/>
      <c r="JI14916"/>
      <c r="JJ14916"/>
      <c r="KX14916" s="23"/>
      <c r="KY14916" s="23"/>
    </row>
    <row r="14917" spans="36:311" x14ac:dyDescent="0.2">
      <c r="AJ14917" s="23"/>
      <c r="HH14917"/>
      <c r="IW14917" s="36"/>
      <c r="JI14917"/>
      <c r="JJ14917"/>
      <c r="KX14917" s="23"/>
      <c r="KY14917" s="23"/>
    </row>
    <row r="14918" spans="36:311" x14ac:dyDescent="0.2">
      <c r="AJ14918" s="23"/>
      <c r="HH14918"/>
      <c r="IW14918" s="36"/>
      <c r="JI14918"/>
      <c r="JJ14918"/>
      <c r="KX14918" s="23"/>
      <c r="KY14918" s="23"/>
    </row>
    <row r="14919" spans="36:311" x14ac:dyDescent="0.2">
      <c r="AJ14919" s="23"/>
      <c r="HH14919"/>
      <c r="IW14919" s="36"/>
      <c r="JI14919"/>
      <c r="JJ14919"/>
      <c r="KX14919" s="23"/>
      <c r="KY14919" s="23"/>
    </row>
    <row r="14920" spans="36:311" x14ac:dyDescent="0.2">
      <c r="AJ14920" s="23"/>
      <c r="HH14920"/>
      <c r="IW14920" s="36"/>
      <c r="JI14920"/>
      <c r="JJ14920"/>
      <c r="KX14920" s="23"/>
      <c r="KY14920" s="23"/>
    </row>
    <row r="14921" spans="36:311" x14ac:dyDescent="0.2">
      <c r="AJ14921" s="23"/>
      <c r="HH14921"/>
      <c r="IW14921" s="36"/>
      <c r="JI14921"/>
      <c r="JJ14921"/>
      <c r="KX14921" s="23"/>
      <c r="KY14921" s="23"/>
    </row>
    <row r="14922" spans="36:311" x14ac:dyDescent="0.2">
      <c r="AJ14922" s="23"/>
      <c r="HH14922"/>
      <c r="IW14922" s="36"/>
      <c r="JI14922"/>
      <c r="JJ14922"/>
      <c r="KX14922" s="23"/>
      <c r="KY14922" s="23"/>
    </row>
    <row r="14923" spans="36:311" x14ac:dyDescent="0.2">
      <c r="AJ14923" s="23"/>
      <c r="HH14923"/>
      <c r="IW14923" s="36"/>
      <c r="JI14923"/>
      <c r="JJ14923"/>
      <c r="KX14923" s="23"/>
      <c r="KY14923" s="23"/>
    </row>
    <row r="14924" spans="36:311" x14ac:dyDescent="0.2">
      <c r="AJ14924" s="23"/>
      <c r="HH14924"/>
      <c r="IW14924" s="36"/>
      <c r="JI14924"/>
      <c r="JJ14924"/>
      <c r="KX14924" s="23"/>
      <c r="KY14924" s="23"/>
    </row>
    <row r="14925" spans="36:311" x14ac:dyDescent="0.2">
      <c r="AJ14925" s="23"/>
      <c r="HH14925"/>
      <c r="IW14925" s="36"/>
      <c r="JI14925"/>
      <c r="JJ14925"/>
      <c r="KX14925" s="23"/>
      <c r="KY14925" s="23"/>
    </row>
    <row r="14926" spans="36:311" x14ac:dyDescent="0.2">
      <c r="AJ14926" s="23"/>
      <c r="HH14926"/>
      <c r="IW14926" s="36"/>
      <c r="JI14926"/>
      <c r="JJ14926"/>
      <c r="KX14926" s="23"/>
      <c r="KY14926" s="23"/>
    </row>
    <row r="14927" spans="36:311" x14ac:dyDescent="0.2">
      <c r="AJ14927" s="23"/>
      <c r="HH14927"/>
      <c r="IW14927" s="36"/>
      <c r="JI14927"/>
      <c r="JJ14927"/>
      <c r="KX14927" s="23"/>
      <c r="KY14927" s="23"/>
    </row>
    <row r="14928" spans="36:311" x14ac:dyDescent="0.2">
      <c r="AJ14928" s="23"/>
      <c r="HH14928"/>
      <c r="IW14928" s="36"/>
      <c r="JI14928"/>
      <c r="JJ14928"/>
      <c r="KX14928" s="23"/>
      <c r="KY14928" s="23"/>
    </row>
    <row r="14929" spans="36:311" x14ac:dyDescent="0.2">
      <c r="AJ14929" s="23"/>
      <c r="HH14929"/>
      <c r="IW14929" s="36"/>
      <c r="JI14929"/>
      <c r="JJ14929"/>
      <c r="KX14929" s="23"/>
      <c r="KY14929" s="23"/>
    </row>
    <row r="14930" spans="36:311" x14ac:dyDescent="0.2">
      <c r="AJ14930" s="23"/>
      <c r="HH14930"/>
      <c r="IW14930" s="36"/>
      <c r="JI14930"/>
      <c r="JJ14930"/>
      <c r="KX14930" s="23"/>
      <c r="KY14930" s="23"/>
    </row>
    <row r="14931" spans="36:311" x14ac:dyDescent="0.2">
      <c r="AJ14931" s="23"/>
      <c r="HH14931"/>
      <c r="IW14931" s="36"/>
      <c r="JI14931"/>
      <c r="JJ14931"/>
      <c r="KX14931" s="23"/>
      <c r="KY14931" s="23"/>
    </row>
    <row r="14932" spans="36:311" x14ac:dyDescent="0.2">
      <c r="AJ14932" s="23"/>
      <c r="HH14932"/>
      <c r="IW14932" s="36"/>
      <c r="JI14932"/>
      <c r="JJ14932"/>
      <c r="KX14932" s="23"/>
      <c r="KY14932" s="23"/>
    </row>
    <row r="14933" spans="36:311" x14ac:dyDescent="0.2">
      <c r="AJ14933" s="23"/>
      <c r="HH14933"/>
      <c r="IW14933" s="36"/>
      <c r="JI14933"/>
      <c r="JJ14933"/>
      <c r="KX14933" s="23"/>
      <c r="KY14933" s="23"/>
    </row>
    <row r="14934" spans="36:311" x14ac:dyDescent="0.2">
      <c r="AJ14934" s="23"/>
      <c r="HH14934"/>
      <c r="IW14934" s="36"/>
      <c r="JI14934"/>
      <c r="JJ14934"/>
      <c r="KX14934" s="23"/>
      <c r="KY14934" s="23"/>
    </row>
    <row r="14935" spans="36:311" x14ac:dyDescent="0.2">
      <c r="AJ14935" s="23"/>
      <c r="HH14935"/>
      <c r="IW14935" s="36"/>
      <c r="JI14935"/>
      <c r="JJ14935"/>
      <c r="KX14935" s="23"/>
      <c r="KY14935" s="23"/>
    </row>
    <row r="14936" spans="36:311" x14ac:dyDescent="0.2">
      <c r="AJ14936" s="23"/>
      <c r="HH14936"/>
      <c r="IW14936" s="36"/>
      <c r="JI14936"/>
      <c r="JJ14936"/>
      <c r="KX14936" s="23"/>
      <c r="KY14936" s="23"/>
    </row>
    <row r="14937" spans="36:311" x14ac:dyDescent="0.2">
      <c r="AJ14937" s="23"/>
      <c r="HH14937"/>
      <c r="IW14937" s="36"/>
      <c r="JI14937"/>
      <c r="JJ14937"/>
      <c r="KX14937" s="23"/>
      <c r="KY14937" s="23"/>
    </row>
    <row r="14938" spans="36:311" x14ac:dyDescent="0.2">
      <c r="AJ14938" s="23"/>
      <c r="HH14938"/>
      <c r="IW14938" s="36"/>
      <c r="JI14938"/>
      <c r="JJ14938"/>
      <c r="KX14938" s="23"/>
      <c r="KY14938" s="23"/>
    </row>
    <row r="14939" spans="36:311" x14ac:dyDescent="0.2">
      <c r="AJ14939" s="23"/>
      <c r="HH14939"/>
      <c r="IW14939" s="36"/>
      <c r="JI14939"/>
      <c r="JJ14939"/>
      <c r="KX14939" s="23"/>
      <c r="KY14939" s="23"/>
    </row>
    <row r="14940" spans="36:311" x14ac:dyDescent="0.2">
      <c r="AJ14940" s="23"/>
      <c r="HH14940"/>
      <c r="IW14940" s="36"/>
      <c r="JI14940"/>
      <c r="JJ14940"/>
      <c r="KX14940" s="23"/>
      <c r="KY14940" s="23"/>
    </row>
    <row r="14941" spans="36:311" x14ac:dyDescent="0.2">
      <c r="AJ14941" s="23"/>
      <c r="HH14941"/>
      <c r="IW14941" s="36"/>
      <c r="JI14941"/>
      <c r="JJ14941"/>
      <c r="KX14941" s="23"/>
      <c r="KY14941" s="23"/>
    </row>
    <row r="14942" spans="36:311" x14ac:dyDescent="0.2">
      <c r="AJ14942" s="23"/>
      <c r="HH14942"/>
      <c r="IW14942" s="36"/>
      <c r="JI14942"/>
      <c r="JJ14942"/>
      <c r="KX14942" s="23"/>
      <c r="KY14942" s="23"/>
    </row>
    <row r="14943" spans="36:311" x14ac:dyDescent="0.2">
      <c r="AJ14943" s="23"/>
      <c r="HH14943"/>
      <c r="IW14943" s="36"/>
      <c r="JI14943"/>
      <c r="JJ14943"/>
      <c r="KX14943" s="23"/>
      <c r="KY14943" s="23"/>
    </row>
    <row r="14944" spans="36:311" x14ac:dyDescent="0.2">
      <c r="AJ14944" s="23"/>
      <c r="HH14944"/>
      <c r="IW14944" s="36"/>
      <c r="JI14944"/>
      <c r="JJ14944"/>
      <c r="KX14944" s="23"/>
      <c r="KY14944" s="23"/>
    </row>
    <row r="14945" spans="36:311" x14ac:dyDescent="0.2">
      <c r="AJ14945" s="23"/>
      <c r="HH14945"/>
      <c r="IW14945" s="36"/>
      <c r="JI14945"/>
      <c r="JJ14945"/>
      <c r="KX14945" s="23"/>
      <c r="KY14945" s="23"/>
    </row>
    <row r="14946" spans="36:311" x14ac:dyDescent="0.2">
      <c r="AJ14946" s="23"/>
      <c r="HH14946"/>
      <c r="IW14946" s="36"/>
      <c r="JI14946"/>
      <c r="JJ14946"/>
      <c r="KX14946" s="23"/>
      <c r="KY14946" s="23"/>
    </row>
    <row r="14947" spans="36:311" x14ac:dyDescent="0.2">
      <c r="AJ14947" s="23"/>
      <c r="HH14947"/>
      <c r="IW14947" s="36"/>
      <c r="JI14947"/>
      <c r="JJ14947"/>
      <c r="KX14947" s="23"/>
      <c r="KY14947" s="23"/>
    </row>
    <row r="14948" spans="36:311" x14ac:dyDescent="0.2">
      <c r="AJ14948" s="23"/>
      <c r="HH14948"/>
      <c r="IW14948" s="36"/>
      <c r="JI14948"/>
      <c r="JJ14948"/>
      <c r="KX14948" s="23"/>
      <c r="KY14948" s="23"/>
    </row>
    <row r="14949" spans="36:311" x14ac:dyDescent="0.2">
      <c r="AJ14949" s="23"/>
      <c r="HH14949"/>
      <c r="IW14949" s="36"/>
      <c r="JI14949"/>
      <c r="JJ14949"/>
      <c r="KX14949" s="23"/>
      <c r="KY14949" s="23"/>
    </row>
    <row r="14950" spans="36:311" x14ac:dyDescent="0.2">
      <c r="AJ14950" s="23"/>
      <c r="HH14950"/>
      <c r="IW14950" s="36"/>
      <c r="JI14950"/>
      <c r="JJ14950"/>
      <c r="KX14950" s="23"/>
      <c r="KY14950" s="23"/>
    </row>
    <row r="14951" spans="36:311" x14ac:dyDescent="0.2">
      <c r="AJ14951" s="23"/>
      <c r="HH14951"/>
      <c r="IW14951" s="36"/>
      <c r="JI14951"/>
      <c r="JJ14951"/>
      <c r="KX14951" s="23"/>
      <c r="KY14951" s="23"/>
    </row>
    <row r="14952" spans="36:311" x14ac:dyDescent="0.2">
      <c r="AJ14952" s="23"/>
      <c r="HH14952"/>
      <c r="IW14952" s="36"/>
      <c r="JI14952"/>
      <c r="JJ14952"/>
      <c r="KX14952" s="23"/>
      <c r="KY14952" s="23"/>
    </row>
    <row r="14953" spans="36:311" x14ac:dyDescent="0.2">
      <c r="AJ14953" s="23"/>
      <c r="HH14953"/>
      <c r="IW14953" s="36"/>
      <c r="JI14953"/>
      <c r="JJ14953"/>
      <c r="KX14953" s="23"/>
      <c r="KY14953" s="23"/>
    </row>
    <row r="14954" spans="36:311" x14ac:dyDescent="0.2">
      <c r="AJ14954" s="23"/>
      <c r="HH14954"/>
      <c r="IW14954" s="36"/>
      <c r="JI14954"/>
      <c r="JJ14954"/>
      <c r="KX14954" s="23"/>
      <c r="KY14954" s="23"/>
    </row>
    <row r="14955" spans="36:311" x14ac:dyDescent="0.2">
      <c r="AJ14955" s="23"/>
      <c r="HH14955"/>
      <c r="IW14955" s="36"/>
      <c r="JI14955"/>
      <c r="JJ14955"/>
      <c r="KX14955" s="23"/>
      <c r="KY14955" s="23"/>
    </row>
    <row r="14956" spans="36:311" x14ac:dyDescent="0.2">
      <c r="AJ14956" s="23"/>
      <c r="HH14956"/>
      <c r="IW14956" s="36"/>
      <c r="JI14956"/>
      <c r="JJ14956"/>
      <c r="KX14956" s="23"/>
      <c r="KY14956" s="23"/>
    </row>
    <row r="14957" spans="36:311" x14ac:dyDescent="0.2">
      <c r="AJ14957" s="23"/>
      <c r="HH14957"/>
      <c r="IW14957" s="36"/>
      <c r="JI14957"/>
      <c r="JJ14957"/>
      <c r="KX14957" s="23"/>
      <c r="KY14957" s="23"/>
    </row>
    <row r="14958" spans="36:311" x14ac:dyDescent="0.2">
      <c r="AJ14958" s="23"/>
      <c r="HH14958"/>
      <c r="IW14958" s="36"/>
      <c r="JI14958"/>
      <c r="JJ14958"/>
      <c r="KX14958" s="23"/>
      <c r="KY14958" s="23"/>
    </row>
    <row r="14959" spans="36:311" x14ac:dyDescent="0.2">
      <c r="AJ14959" s="23"/>
      <c r="HH14959"/>
      <c r="IW14959" s="36"/>
      <c r="JI14959"/>
      <c r="JJ14959"/>
      <c r="KX14959" s="23"/>
      <c r="KY14959" s="23"/>
    </row>
    <row r="14960" spans="36:311" x14ac:dyDescent="0.2">
      <c r="AJ14960" s="23"/>
      <c r="HH14960"/>
      <c r="IW14960" s="36"/>
      <c r="JI14960"/>
      <c r="JJ14960"/>
      <c r="KX14960" s="23"/>
      <c r="KY14960" s="23"/>
    </row>
    <row r="14961" spans="36:311" x14ac:dyDescent="0.2">
      <c r="AJ14961" s="23"/>
      <c r="HH14961"/>
      <c r="IW14961" s="36"/>
      <c r="JI14961"/>
      <c r="JJ14961"/>
      <c r="KX14961" s="23"/>
      <c r="KY14961" s="23"/>
    </row>
    <row r="14962" spans="36:311" x14ac:dyDescent="0.2">
      <c r="AJ14962" s="23"/>
      <c r="HH14962"/>
      <c r="IW14962" s="36"/>
      <c r="JI14962"/>
      <c r="JJ14962"/>
      <c r="KX14962" s="23"/>
      <c r="KY14962" s="23"/>
    </row>
    <row r="14963" spans="36:311" x14ac:dyDescent="0.2">
      <c r="AJ14963" s="23"/>
      <c r="HH14963"/>
      <c r="IW14963" s="36"/>
      <c r="JI14963"/>
      <c r="JJ14963"/>
      <c r="KX14963" s="23"/>
      <c r="KY14963" s="23"/>
    </row>
    <row r="14964" spans="36:311" x14ac:dyDescent="0.2">
      <c r="AJ14964" s="23"/>
      <c r="HH14964"/>
      <c r="IW14964" s="36"/>
      <c r="JI14964"/>
      <c r="JJ14964"/>
      <c r="KX14964" s="23"/>
      <c r="KY14964" s="23"/>
    </row>
    <row r="14965" spans="36:311" x14ac:dyDescent="0.2">
      <c r="AJ14965" s="23"/>
      <c r="HH14965"/>
      <c r="IW14965" s="36"/>
      <c r="JI14965"/>
      <c r="JJ14965"/>
      <c r="KX14965" s="23"/>
      <c r="KY14965" s="23"/>
    </row>
    <row r="14966" spans="36:311" x14ac:dyDescent="0.2">
      <c r="AJ14966" s="23"/>
      <c r="HH14966"/>
      <c r="IW14966" s="36"/>
      <c r="JI14966"/>
      <c r="JJ14966"/>
      <c r="KX14966" s="23"/>
      <c r="KY14966" s="23"/>
    </row>
    <row r="14967" spans="36:311" x14ac:dyDescent="0.2">
      <c r="AJ14967" s="23"/>
      <c r="HH14967"/>
      <c r="IW14967" s="36"/>
      <c r="JI14967"/>
      <c r="JJ14967"/>
      <c r="KX14967" s="23"/>
      <c r="KY14967" s="23"/>
    </row>
    <row r="14968" spans="36:311" x14ac:dyDescent="0.2">
      <c r="AJ14968" s="23"/>
      <c r="HH14968"/>
      <c r="IW14968" s="36"/>
      <c r="JI14968"/>
      <c r="JJ14968"/>
      <c r="KX14968" s="23"/>
      <c r="KY14968" s="23"/>
    </row>
    <row r="14969" spans="36:311" x14ac:dyDescent="0.2">
      <c r="AJ14969" s="23"/>
      <c r="HH14969"/>
      <c r="IW14969" s="36"/>
      <c r="JI14969"/>
      <c r="JJ14969"/>
      <c r="KX14969" s="23"/>
      <c r="KY14969" s="23"/>
    </row>
    <row r="14970" spans="36:311" x14ac:dyDescent="0.2">
      <c r="AJ14970" s="23"/>
      <c r="HH14970"/>
      <c r="IW14970" s="36"/>
      <c r="JI14970"/>
      <c r="JJ14970"/>
      <c r="KX14970" s="23"/>
      <c r="KY14970" s="23"/>
    </row>
    <row r="14971" spans="36:311" x14ac:dyDescent="0.2">
      <c r="AJ14971" s="23"/>
      <c r="HH14971"/>
      <c r="IW14971" s="36"/>
      <c r="JI14971"/>
      <c r="JJ14971"/>
      <c r="KX14971" s="23"/>
      <c r="KY14971" s="23"/>
    </row>
    <row r="14972" spans="36:311" x14ac:dyDescent="0.2">
      <c r="AJ14972" s="23"/>
      <c r="HH14972"/>
      <c r="IW14972" s="36"/>
      <c r="JI14972"/>
      <c r="JJ14972"/>
      <c r="KX14972" s="23"/>
      <c r="KY14972" s="23"/>
    </row>
    <row r="14973" spans="36:311" x14ac:dyDescent="0.2">
      <c r="AJ14973" s="23"/>
      <c r="HH14973"/>
      <c r="IW14973" s="36"/>
      <c r="JI14973"/>
      <c r="JJ14973"/>
      <c r="KX14973" s="23"/>
      <c r="KY14973" s="23"/>
    </row>
    <row r="14974" spans="36:311" x14ac:dyDescent="0.2">
      <c r="AJ14974" s="23"/>
      <c r="HH14974"/>
      <c r="IW14974" s="36"/>
      <c r="JI14974"/>
      <c r="JJ14974"/>
      <c r="KX14974" s="23"/>
      <c r="KY14974" s="23"/>
    </row>
    <row r="14975" spans="36:311" x14ac:dyDescent="0.2">
      <c r="AJ14975" s="23"/>
      <c r="HH14975"/>
      <c r="IW14975" s="36"/>
      <c r="JI14975"/>
      <c r="JJ14975"/>
      <c r="KX14975" s="23"/>
      <c r="KY14975" s="23"/>
    </row>
    <row r="14976" spans="36:311" x14ac:dyDescent="0.2">
      <c r="AJ14976" s="23"/>
      <c r="HH14976"/>
      <c r="IW14976" s="36"/>
      <c r="JI14976"/>
      <c r="JJ14976"/>
      <c r="KX14976" s="23"/>
      <c r="KY14976" s="23"/>
    </row>
    <row r="14977" spans="36:311" x14ac:dyDescent="0.2">
      <c r="AJ14977" s="23"/>
      <c r="HH14977"/>
      <c r="IW14977" s="36"/>
      <c r="JI14977"/>
      <c r="JJ14977"/>
      <c r="KX14977" s="23"/>
      <c r="KY14977" s="23"/>
    </row>
    <row r="14978" spans="36:311" x14ac:dyDescent="0.2">
      <c r="AJ14978" s="23"/>
      <c r="HH14978"/>
      <c r="IW14978" s="36"/>
      <c r="JI14978"/>
      <c r="JJ14978"/>
      <c r="KX14978" s="23"/>
      <c r="KY14978" s="23"/>
    </row>
    <row r="14979" spans="36:311" x14ac:dyDescent="0.2">
      <c r="AJ14979" s="23"/>
      <c r="HH14979"/>
      <c r="IW14979" s="36"/>
      <c r="JI14979"/>
      <c r="JJ14979"/>
      <c r="KX14979" s="23"/>
      <c r="KY14979" s="23"/>
    </row>
    <row r="14980" spans="36:311" x14ac:dyDescent="0.2">
      <c r="AJ14980" s="23"/>
      <c r="HH14980"/>
      <c r="IW14980" s="36"/>
      <c r="JI14980"/>
      <c r="JJ14980"/>
      <c r="KX14980" s="23"/>
      <c r="KY14980" s="23"/>
    </row>
    <row r="14981" spans="36:311" x14ac:dyDescent="0.2">
      <c r="AJ14981" s="23"/>
      <c r="HH14981"/>
      <c r="IW14981" s="36"/>
      <c r="JI14981"/>
      <c r="JJ14981"/>
      <c r="KX14981" s="23"/>
      <c r="KY14981" s="23"/>
    </row>
    <row r="14982" spans="36:311" x14ac:dyDescent="0.2">
      <c r="AJ14982" s="23"/>
      <c r="HH14982"/>
      <c r="IW14982" s="36"/>
      <c r="JI14982"/>
      <c r="JJ14982"/>
      <c r="KX14982" s="23"/>
      <c r="KY14982" s="23"/>
    </row>
    <row r="14983" spans="36:311" x14ac:dyDescent="0.2">
      <c r="AJ14983" s="23"/>
      <c r="HH14983"/>
      <c r="IW14983" s="36"/>
      <c r="JI14983"/>
      <c r="JJ14983"/>
      <c r="KX14983" s="23"/>
      <c r="KY14983" s="23"/>
    </row>
    <row r="14984" spans="36:311" x14ac:dyDescent="0.2">
      <c r="AJ14984" s="23"/>
      <c r="HH14984"/>
      <c r="IW14984" s="36"/>
      <c r="JI14984"/>
      <c r="JJ14984"/>
      <c r="KX14984" s="23"/>
      <c r="KY14984" s="23"/>
    </row>
    <row r="14985" spans="36:311" x14ac:dyDescent="0.2">
      <c r="AJ14985" s="23"/>
      <c r="HH14985"/>
      <c r="IW14985" s="36"/>
      <c r="JI14985"/>
      <c r="JJ14985"/>
      <c r="KX14985" s="23"/>
      <c r="KY14985" s="23"/>
    </row>
    <row r="14986" spans="36:311" x14ac:dyDescent="0.2">
      <c r="AJ14986" s="23"/>
      <c r="HH14986"/>
      <c r="IW14986" s="36"/>
      <c r="JI14986"/>
      <c r="JJ14986"/>
      <c r="KX14986" s="23"/>
      <c r="KY14986" s="23"/>
    </row>
    <row r="14987" spans="36:311" x14ac:dyDescent="0.2">
      <c r="AJ14987" s="23"/>
      <c r="HH14987"/>
      <c r="IW14987" s="36"/>
      <c r="JI14987"/>
      <c r="JJ14987"/>
      <c r="KX14987" s="23"/>
      <c r="KY14987" s="23"/>
    </row>
    <row r="14988" spans="36:311" x14ac:dyDescent="0.2">
      <c r="AJ14988" s="23"/>
      <c r="HH14988"/>
      <c r="IW14988" s="36"/>
      <c r="JI14988"/>
      <c r="JJ14988"/>
      <c r="KX14988" s="23"/>
      <c r="KY14988" s="23"/>
    </row>
    <row r="14989" spans="36:311" x14ac:dyDescent="0.2">
      <c r="AJ14989" s="23"/>
      <c r="HH14989"/>
      <c r="IW14989" s="36"/>
      <c r="JI14989"/>
      <c r="JJ14989"/>
      <c r="KX14989" s="23"/>
      <c r="KY14989" s="23"/>
    </row>
    <row r="14990" spans="36:311" x14ac:dyDescent="0.2">
      <c r="AJ14990" s="23"/>
      <c r="HH14990"/>
      <c r="IW14990" s="36"/>
      <c r="JI14990"/>
      <c r="JJ14990"/>
      <c r="KX14990" s="23"/>
      <c r="KY14990" s="23"/>
    </row>
    <row r="14991" spans="36:311" x14ac:dyDescent="0.2">
      <c r="AJ14991" s="23"/>
      <c r="HH14991"/>
      <c r="IW14991" s="36"/>
      <c r="JI14991"/>
      <c r="JJ14991"/>
      <c r="KX14991" s="23"/>
      <c r="KY14991" s="23"/>
    </row>
    <row r="14992" spans="36:311" x14ac:dyDescent="0.2">
      <c r="AJ14992" s="23"/>
      <c r="HH14992"/>
      <c r="IW14992" s="36"/>
      <c r="JI14992"/>
      <c r="JJ14992"/>
      <c r="KX14992" s="23"/>
      <c r="KY14992" s="23"/>
    </row>
    <row r="14993" spans="36:311" x14ac:dyDescent="0.2">
      <c r="AJ14993" s="23"/>
      <c r="HH14993"/>
      <c r="IW14993" s="36"/>
      <c r="JI14993"/>
      <c r="JJ14993"/>
      <c r="KX14993" s="23"/>
      <c r="KY14993" s="23"/>
    </row>
    <row r="14994" spans="36:311" x14ac:dyDescent="0.2">
      <c r="AJ14994" s="23"/>
      <c r="HH14994"/>
      <c r="IW14994" s="36"/>
      <c r="JI14994"/>
      <c r="JJ14994"/>
      <c r="KX14994" s="23"/>
      <c r="KY14994" s="23"/>
    </row>
    <row r="14995" spans="36:311" x14ac:dyDescent="0.2">
      <c r="AJ14995" s="23"/>
      <c r="HH14995"/>
      <c r="IW14995" s="36"/>
      <c r="JI14995"/>
      <c r="JJ14995"/>
      <c r="KX14995" s="23"/>
      <c r="KY14995" s="23"/>
    </row>
    <row r="14996" spans="36:311" x14ac:dyDescent="0.2">
      <c r="AJ14996" s="23"/>
      <c r="HH14996"/>
      <c r="IW14996" s="36"/>
      <c r="JI14996"/>
      <c r="JJ14996"/>
      <c r="KX14996" s="23"/>
      <c r="KY14996" s="23"/>
    </row>
    <row r="14997" spans="36:311" x14ac:dyDescent="0.2">
      <c r="AJ14997" s="23"/>
      <c r="HH14997"/>
      <c r="IW14997" s="36"/>
      <c r="JI14997"/>
      <c r="JJ14997"/>
      <c r="KX14997" s="23"/>
      <c r="KY14997" s="23"/>
    </row>
    <row r="14998" spans="36:311" x14ac:dyDescent="0.2">
      <c r="AJ14998" s="23"/>
      <c r="HH14998"/>
      <c r="IW14998" s="36"/>
      <c r="JI14998"/>
      <c r="JJ14998"/>
      <c r="KX14998" s="23"/>
      <c r="KY14998" s="23"/>
    </row>
    <row r="14999" spans="36:311" x14ac:dyDescent="0.2">
      <c r="AJ14999" s="23"/>
      <c r="HH14999"/>
      <c r="IW14999" s="36"/>
      <c r="JI14999"/>
      <c r="JJ14999"/>
      <c r="KX14999" s="23"/>
      <c r="KY14999" s="23"/>
    </row>
    <row r="15000" spans="36:311" x14ac:dyDescent="0.2">
      <c r="AJ15000" s="23"/>
      <c r="HH15000"/>
      <c r="IW15000" s="36"/>
      <c r="JI15000"/>
      <c r="JJ15000"/>
      <c r="KX15000" s="23"/>
      <c r="KY15000" s="23"/>
    </row>
    <row r="15001" spans="36:311" x14ac:dyDescent="0.2">
      <c r="AJ15001" s="23"/>
      <c r="HH15001"/>
      <c r="IW15001" s="36"/>
      <c r="JI15001"/>
      <c r="JJ15001"/>
      <c r="KX15001" s="23"/>
      <c r="KY15001" s="23"/>
    </row>
    <row r="15002" spans="36:311" x14ac:dyDescent="0.2">
      <c r="AJ15002" s="23"/>
      <c r="HH15002"/>
      <c r="IW15002" s="36"/>
      <c r="JI15002"/>
      <c r="JJ15002"/>
      <c r="KX15002" s="23"/>
      <c r="KY15002" s="23"/>
    </row>
    <row r="15003" spans="36:311" x14ac:dyDescent="0.2">
      <c r="AJ15003" s="23"/>
      <c r="HH15003"/>
      <c r="IW15003" s="36"/>
      <c r="JI15003"/>
      <c r="JJ15003"/>
      <c r="KX15003" s="23"/>
      <c r="KY15003" s="23"/>
    </row>
    <row r="15004" spans="36:311" x14ac:dyDescent="0.2">
      <c r="AJ15004" s="23"/>
      <c r="HH15004"/>
      <c r="IW15004" s="36"/>
      <c r="JI15004"/>
      <c r="JJ15004"/>
      <c r="KX15004" s="23"/>
      <c r="KY15004" s="23"/>
    </row>
    <row r="15005" spans="36:311" x14ac:dyDescent="0.2">
      <c r="AJ15005" s="23"/>
      <c r="HH15005"/>
      <c r="IW15005" s="36"/>
      <c r="JI15005"/>
      <c r="JJ15005"/>
      <c r="KX15005" s="23"/>
      <c r="KY15005" s="23"/>
    </row>
    <row r="15006" spans="36:311" x14ac:dyDescent="0.2">
      <c r="AJ15006" s="23"/>
      <c r="HH15006"/>
      <c r="IW15006" s="36"/>
      <c r="JI15006"/>
      <c r="JJ15006"/>
      <c r="KX15006" s="23"/>
      <c r="KY15006" s="23"/>
    </row>
    <row r="15007" spans="36:311" x14ac:dyDescent="0.2">
      <c r="AJ15007" s="23"/>
      <c r="HH15007"/>
      <c r="IW15007" s="36"/>
      <c r="JI15007"/>
      <c r="JJ15007"/>
      <c r="KX15007" s="23"/>
      <c r="KY15007" s="23"/>
    </row>
    <row r="15008" spans="36:311" x14ac:dyDescent="0.2">
      <c r="AJ15008" s="23"/>
      <c r="HH15008"/>
      <c r="IW15008" s="36"/>
      <c r="JI15008"/>
      <c r="JJ15008"/>
      <c r="KX15008" s="23"/>
      <c r="KY15008" s="23"/>
    </row>
    <row r="15009" spans="36:311" x14ac:dyDescent="0.2">
      <c r="AJ15009" s="23"/>
      <c r="HH15009"/>
      <c r="IW15009" s="36"/>
      <c r="JI15009"/>
      <c r="JJ15009"/>
      <c r="KX15009" s="23"/>
      <c r="KY15009" s="23"/>
    </row>
    <row r="15010" spans="36:311" x14ac:dyDescent="0.2">
      <c r="AJ15010" s="23"/>
      <c r="HH15010"/>
      <c r="IW15010" s="36"/>
      <c r="JI15010"/>
      <c r="JJ15010"/>
      <c r="KX15010" s="23"/>
      <c r="KY15010" s="23"/>
    </row>
    <row r="15011" spans="36:311" x14ac:dyDescent="0.2">
      <c r="AJ15011" s="23"/>
      <c r="HH15011"/>
      <c r="IW15011" s="36"/>
      <c r="JI15011"/>
      <c r="JJ15011"/>
      <c r="KX15011" s="23"/>
      <c r="KY15011" s="23"/>
    </row>
    <row r="15012" spans="36:311" x14ac:dyDescent="0.2">
      <c r="AJ15012" s="23"/>
      <c r="HH15012"/>
      <c r="IW15012" s="36"/>
      <c r="JI15012"/>
      <c r="JJ15012"/>
      <c r="KX15012" s="23"/>
      <c r="KY15012" s="23"/>
    </row>
    <row r="15013" spans="36:311" x14ac:dyDescent="0.2">
      <c r="AJ15013" s="23"/>
      <c r="HH15013"/>
      <c r="IW15013" s="36"/>
      <c r="JI15013"/>
      <c r="JJ15013"/>
      <c r="KX15013" s="23"/>
      <c r="KY15013" s="23"/>
    </row>
    <row r="15014" spans="36:311" x14ac:dyDescent="0.2">
      <c r="AJ15014" s="23"/>
      <c r="HH15014"/>
      <c r="IW15014" s="36"/>
      <c r="JI15014"/>
      <c r="JJ15014"/>
      <c r="KX15014" s="23"/>
      <c r="KY15014" s="23"/>
    </row>
    <row r="15015" spans="36:311" x14ac:dyDescent="0.2">
      <c r="AJ15015" s="23"/>
      <c r="HH15015"/>
      <c r="IW15015" s="36"/>
      <c r="JI15015"/>
      <c r="JJ15015"/>
      <c r="KX15015" s="23"/>
      <c r="KY15015" s="23"/>
    </row>
    <row r="15016" spans="36:311" x14ac:dyDescent="0.2">
      <c r="AJ15016" s="23"/>
      <c r="HH15016"/>
      <c r="IW15016" s="36"/>
      <c r="JI15016"/>
      <c r="JJ15016"/>
      <c r="KX15016" s="23"/>
      <c r="KY15016" s="23"/>
    </row>
    <row r="15017" spans="36:311" x14ac:dyDescent="0.2">
      <c r="AJ15017" s="23"/>
      <c r="HH15017"/>
      <c r="IW15017" s="36"/>
      <c r="JI15017"/>
      <c r="JJ15017"/>
      <c r="KX15017" s="23"/>
      <c r="KY15017" s="23"/>
    </row>
    <row r="15018" spans="36:311" x14ac:dyDescent="0.2">
      <c r="AJ15018" s="23"/>
      <c r="HH15018"/>
      <c r="IW15018" s="36"/>
      <c r="JI15018"/>
      <c r="JJ15018"/>
      <c r="KX15018" s="23"/>
      <c r="KY15018" s="23"/>
    </row>
    <row r="15019" spans="36:311" x14ac:dyDescent="0.2">
      <c r="AJ15019" s="23"/>
      <c r="HH15019"/>
      <c r="IW15019" s="36"/>
      <c r="JI15019"/>
      <c r="JJ15019"/>
      <c r="KX15019" s="23"/>
      <c r="KY15019" s="23"/>
    </row>
    <row r="15020" spans="36:311" x14ac:dyDescent="0.2">
      <c r="AJ15020" s="23"/>
      <c r="HH15020"/>
      <c r="IW15020" s="36"/>
      <c r="JI15020"/>
      <c r="JJ15020"/>
      <c r="KX15020" s="23"/>
      <c r="KY15020" s="23"/>
    </row>
    <row r="15021" spans="36:311" x14ac:dyDescent="0.2">
      <c r="AJ15021" s="23"/>
      <c r="HH15021"/>
      <c r="IW15021" s="36"/>
      <c r="JI15021"/>
      <c r="JJ15021"/>
      <c r="KX15021" s="23"/>
      <c r="KY15021" s="23"/>
    </row>
    <row r="15022" spans="36:311" x14ac:dyDescent="0.2">
      <c r="AJ15022" s="23"/>
      <c r="HH15022"/>
      <c r="IW15022" s="36"/>
      <c r="JI15022"/>
      <c r="JJ15022"/>
      <c r="KX15022" s="23"/>
      <c r="KY15022" s="23"/>
    </row>
    <row r="15023" spans="36:311" x14ac:dyDescent="0.2">
      <c r="AJ15023" s="23"/>
      <c r="HH15023"/>
      <c r="IW15023" s="36"/>
      <c r="JI15023"/>
      <c r="JJ15023"/>
      <c r="KX15023" s="23"/>
      <c r="KY15023" s="23"/>
    </row>
    <row r="15024" spans="36:311" x14ac:dyDescent="0.2">
      <c r="AJ15024" s="23"/>
      <c r="HH15024"/>
      <c r="IW15024" s="36"/>
      <c r="JI15024"/>
      <c r="JJ15024"/>
      <c r="KX15024" s="23"/>
      <c r="KY15024" s="23"/>
    </row>
    <row r="15025" spans="36:311" x14ac:dyDescent="0.2">
      <c r="AJ15025" s="23"/>
      <c r="HH15025"/>
      <c r="IW15025" s="36"/>
      <c r="JI15025"/>
      <c r="JJ15025"/>
      <c r="KX15025" s="23"/>
      <c r="KY15025" s="23"/>
    </row>
    <row r="15026" spans="36:311" x14ac:dyDescent="0.2">
      <c r="AJ15026" s="23"/>
      <c r="HH15026"/>
      <c r="IW15026" s="36"/>
      <c r="JI15026"/>
      <c r="JJ15026"/>
      <c r="KX15026" s="23"/>
      <c r="KY15026" s="23"/>
    </row>
    <row r="15027" spans="36:311" x14ac:dyDescent="0.2">
      <c r="AJ15027" s="23"/>
      <c r="HH15027"/>
      <c r="IW15027" s="36"/>
      <c r="JI15027"/>
      <c r="JJ15027"/>
      <c r="KX15027" s="23"/>
      <c r="KY15027" s="23"/>
    </row>
    <row r="15028" spans="36:311" x14ac:dyDescent="0.2">
      <c r="AJ15028" s="23"/>
      <c r="HH15028"/>
      <c r="IW15028" s="36"/>
      <c r="JI15028"/>
      <c r="JJ15028"/>
      <c r="KX15028" s="23"/>
      <c r="KY15028" s="23"/>
    </row>
    <row r="15029" spans="36:311" x14ac:dyDescent="0.2">
      <c r="AJ15029" s="23"/>
      <c r="HH15029"/>
      <c r="IW15029" s="36"/>
      <c r="JI15029"/>
      <c r="JJ15029"/>
      <c r="KX15029" s="23"/>
      <c r="KY15029" s="23"/>
    </row>
    <row r="15030" spans="36:311" x14ac:dyDescent="0.2">
      <c r="AJ15030" s="23"/>
      <c r="HH15030"/>
      <c r="IW15030" s="36"/>
      <c r="JI15030"/>
      <c r="JJ15030"/>
      <c r="KX15030" s="23"/>
      <c r="KY15030" s="23"/>
    </row>
    <row r="15031" spans="36:311" x14ac:dyDescent="0.2">
      <c r="AJ15031" s="23"/>
      <c r="HH15031"/>
      <c r="IW15031" s="36"/>
      <c r="JI15031"/>
      <c r="JJ15031"/>
      <c r="KX15031" s="23"/>
      <c r="KY15031" s="23"/>
    </row>
    <row r="15032" spans="36:311" x14ac:dyDescent="0.2">
      <c r="AJ15032" s="23"/>
      <c r="HH15032"/>
      <c r="IW15032" s="36"/>
      <c r="JI15032"/>
      <c r="JJ15032"/>
      <c r="KX15032" s="23"/>
      <c r="KY15032" s="23"/>
    </row>
    <row r="15033" spans="36:311" x14ac:dyDescent="0.2">
      <c r="AJ15033" s="23"/>
      <c r="HH15033"/>
      <c r="IW15033" s="36"/>
      <c r="JI15033"/>
      <c r="JJ15033"/>
      <c r="KX15033" s="23"/>
      <c r="KY15033" s="23"/>
    </row>
    <row r="15034" spans="36:311" x14ac:dyDescent="0.2">
      <c r="AJ15034" s="23"/>
      <c r="HH15034"/>
      <c r="IW15034" s="36"/>
      <c r="JI15034"/>
      <c r="JJ15034"/>
      <c r="KX15034" s="23"/>
      <c r="KY15034" s="23"/>
    </row>
    <row r="15035" spans="36:311" x14ac:dyDescent="0.2">
      <c r="AJ15035" s="23"/>
      <c r="HH15035"/>
      <c r="IW15035" s="36"/>
      <c r="JI15035"/>
      <c r="JJ15035"/>
      <c r="KX15035" s="23"/>
      <c r="KY15035" s="23"/>
    </row>
    <row r="15036" spans="36:311" x14ac:dyDescent="0.2">
      <c r="AJ15036" s="23"/>
      <c r="HH15036"/>
      <c r="IW15036" s="36"/>
      <c r="JI15036"/>
      <c r="JJ15036"/>
      <c r="KX15036" s="23"/>
      <c r="KY15036" s="23"/>
    </row>
    <row r="15037" spans="36:311" x14ac:dyDescent="0.2">
      <c r="AJ15037" s="23"/>
      <c r="HH15037"/>
      <c r="IW15037" s="36"/>
      <c r="JI15037"/>
      <c r="JJ15037"/>
      <c r="KX15037" s="23"/>
      <c r="KY15037" s="23"/>
    </row>
    <row r="15038" spans="36:311" x14ac:dyDescent="0.2">
      <c r="AJ15038" s="23"/>
      <c r="HH15038"/>
      <c r="IW15038" s="36"/>
      <c r="JI15038"/>
      <c r="JJ15038"/>
      <c r="KX15038" s="23"/>
      <c r="KY15038" s="23"/>
    </row>
    <row r="15039" spans="36:311" x14ac:dyDescent="0.2">
      <c r="AJ15039" s="23"/>
      <c r="HH15039"/>
      <c r="IW15039" s="36"/>
      <c r="JI15039"/>
      <c r="JJ15039"/>
      <c r="KX15039" s="23"/>
      <c r="KY15039" s="23"/>
    </row>
    <row r="15040" spans="36:311" x14ac:dyDescent="0.2">
      <c r="AJ15040" s="23"/>
      <c r="HH15040"/>
      <c r="IW15040" s="36"/>
      <c r="JI15040"/>
      <c r="JJ15040"/>
      <c r="KX15040" s="23"/>
      <c r="KY15040" s="23"/>
    </row>
    <row r="15041" spans="36:311" x14ac:dyDescent="0.2">
      <c r="AJ15041" s="23"/>
      <c r="HH15041"/>
      <c r="IW15041" s="36"/>
      <c r="JI15041"/>
      <c r="JJ15041"/>
      <c r="KX15041" s="23"/>
      <c r="KY15041" s="23"/>
    </row>
    <row r="15042" spans="36:311" x14ac:dyDescent="0.2">
      <c r="AJ15042" s="23"/>
      <c r="HH15042"/>
      <c r="IW15042" s="36"/>
      <c r="JI15042"/>
      <c r="JJ15042"/>
      <c r="KX15042" s="23"/>
      <c r="KY15042" s="23"/>
    </row>
    <row r="15043" spans="36:311" x14ac:dyDescent="0.2">
      <c r="AJ15043" s="23"/>
      <c r="HH15043"/>
      <c r="IW15043" s="36"/>
      <c r="JI15043"/>
      <c r="JJ15043"/>
      <c r="KX15043" s="23"/>
      <c r="KY15043" s="23"/>
    </row>
    <row r="15044" spans="36:311" x14ac:dyDescent="0.2">
      <c r="AJ15044" s="23"/>
      <c r="HH15044"/>
      <c r="IW15044" s="36"/>
      <c r="JI15044"/>
      <c r="JJ15044"/>
      <c r="KX15044" s="23"/>
      <c r="KY15044" s="23"/>
    </row>
    <row r="15045" spans="36:311" x14ac:dyDescent="0.2">
      <c r="AJ15045" s="23"/>
      <c r="HH15045"/>
      <c r="IW15045" s="36"/>
      <c r="JI15045"/>
      <c r="JJ15045"/>
      <c r="KX15045" s="23"/>
      <c r="KY15045" s="23"/>
    </row>
    <row r="15046" spans="36:311" x14ac:dyDescent="0.2">
      <c r="AJ15046" s="23"/>
      <c r="HH15046"/>
      <c r="IW15046" s="36"/>
      <c r="JI15046"/>
      <c r="JJ15046"/>
      <c r="KX15046" s="23"/>
      <c r="KY15046" s="23"/>
    </row>
    <row r="15047" spans="36:311" x14ac:dyDescent="0.2">
      <c r="AJ15047" s="23"/>
      <c r="HH15047"/>
      <c r="IW15047" s="36"/>
      <c r="JI15047"/>
      <c r="JJ15047"/>
      <c r="KX15047" s="23"/>
      <c r="KY15047" s="23"/>
    </row>
    <row r="15048" spans="36:311" x14ac:dyDescent="0.2">
      <c r="AJ15048" s="23"/>
      <c r="HH15048"/>
      <c r="IW15048" s="36"/>
      <c r="JI15048"/>
      <c r="JJ15048"/>
      <c r="KX15048" s="23"/>
      <c r="KY15048" s="23"/>
    </row>
    <row r="15049" spans="36:311" x14ac:dyDescent="0.2">
      <c r="AJ15049" s="23"/>
      <c r="HH15049"/>
      <c r="IW15049" s="36"/>
      <c r="JI15049"/>
      <c r="JJ15049"/>
      <c r="KX15049" s="23"/>
      <c r="KY15049" s="23"/>
    </row>
    <row r="15050" spans="36:311" x14ac:dyDescent="0.2">
      <c r="AJ15050" s="23"/>
      <c r="HH15050"/>
      <c r="IW15050" s="36"/>
      <c r="JI15050"/>
      <c r="JJ15050"/>
      <c r="KX15050" s="23"/>
      <c r="KY15050" s="23"/>
    </row>
    <row r="15051" spans="36:311" x14ac:dyDescent="0.2">
      <c r="AJ15051" s="23"/>
      <c r="HH15051"/>
      <c r="IW15051" s="36"/>
      <c r="JI15051"/>
      <c r="JJ15051"/>
      <c r="KX15051" s="23"/>
      <c r="KY15051" s="23"/>
    </row>
    <row r="15052" spans="36:311" x14ac:dyDescent="0.2">
      <c r="AJ15052" s="23"/>
      <c r="HH15052"/>
      <c r="IW15052" s="36"/>
      <c r="JI15052"/>
      <c r="JJ15052"/>
      <c r="KX15052" s="23"/>
      <c r="KY15052" s="23"/>
    </row>
    <row r="15053" spans="36:311" x14ac:dyDescent="0.2">
      <c r="AJ15053" s="23"/>
      <c r="HH15053"/>
      <c r="IW15053" s="36"/>
      <c r="JI15053"/>
      <c r="JJ15053"/>
      <c r="KX15053" s="23"/>
      <c r="KY15053" s="23"/>
    </row>
    <row r="15054" spans="36:311" x14ac:dyDescent="0.2">
      <c r="AJ15054" s="23"/>
      <c r="HH15054"/>
      <c r="IW15054" s="36"/>
      <c r="JI15054"/>
      <c r="JJ15054"/>
      <c r="KX15054" s="23"/>
      <c r="KY15054" s="23"/>
    </row>
    <row r="15055" spans="36:311" x14ac:dyDescent="0.2">
      <c r="AJ15055" s="23"/>
      <c r="HH15055"/>
      <c r="IW15055" s="36"/>
      <c r="JI15055"/>
      <c r="JJ15055"/>
      <c r="KX15055" s="23"/>
      <c r="KY15055" s="23"/>
    </row>
    <row r="15056" spans="36:311" x14ac:dyDescent="0.2">
      <c r="AJ15056" s="23"/>
      <c r="HH15056"/>
      <c r="IW15056" s="36"/>
      <c r="JI15056"/>
      <c r="JJ15056"/>
      <c r="KX15056" s="23"/>
      <c r="KY15056" s="23"/>
    </row>
    <row r="15057" spans="36:311" x14ac:dyDescent="0.2">
      <c r="AJ15057" s="23"/>
      <c r="HH15057"/>
      <c r="IW15057" s="36"/>
      <c r="JI15057"/>
      <c r="JJ15057"/>
      <c r="KX15057" s="23"/>
      <c r="KY15057" s="23"/>
    </row>
    <row r="15058" spans="36:311" x14ac:dyDescent="0.2">
      <c r="AJ15058" s="23"/>
      <c r="HH15058"/>
      <c r="IW15058" s="36"/>
      <c r="JI15058"/>
      <c r="JJ15058"/>
      <c r="KX15058" s="23"/>
      <c r="KY15058" s="23"/>
    </row>
    <row r="15059" spans="36:311" x14ac:dyDescent="0.2">
      <c r="AJ15059" s="23"/>
      <c r="HH15059"/>
      <c r="IW15059" s="36"/>
      <c r="JI15059"/>
      <c r="JJ15059"/>
      <c r="KX15059" s="23"/>
      <c r="KY15059" s="23"/>
    </row>
    <row r="15060" spans="36:311" x14ac:dyDescent="0.2">
      <c r="AJ15060" s="23"/>
      <c r="HH15060"/>
      <c r="IW15060" s="36"/>
      <c r="JI15060"/>
      <c r="JJ15060"/>
      <c r="KX15060" s="23"/>
      <c r="KY15060" s="23"/>
    </row>
    <row r="15061" spans="36:311" x14ac:dyDescent="0.2">
      <c r="AJ15061" s="23"/>
      <c r="HH15061"/>
      <c r="IW15061" s="36"/>
      <c r="JI15061"/>
      <c r="JJ15061"/>
      <c r="KX15061" s="23"/>
      <c r="KY15061" s="23"/>
    </row>
    <row r="15062" spans="36:311" x14ac:dyDescent="0.2">
      <c r="AJ15062" s="23"/>
      <c r="HH15062"/>
      <c r="IW15062" s="36"/>
      <c r="JI15062"/>
      <c r="JJ15062"/>
      <c r="KX15062" s="23"/>
      <c r="KY15062" s="23"/>
    </row>
    <row r="15063" spans="36:311" x14ac:dyDescent="0.2">
      <c r="AJ15063" s="23"/>
      <c r="HH15063"/>
      <c r="IW15063" s="36"/>
      <c r="JI15063"/>
      <c r="JJ15063"/>
      <c r="KX15063" s="23"/>
      <c r="KY15063" s="23"/>
    </row>
    <row r="15064" spans="36:311" x14ac:dyDescent="0.2">
      <c r="AJ15064" s="23"/>
      <c r="HH15064"/>
      <c r="IW15064" s="36"/>
      <c r="JI15064"/>
      <c r="JJ15064"/>
      <c r="KX15064" s="23"/>
      <c r="KY15064" s="23"/>
    </row>
    <row r="15065" spans="36:311" x14ac:dyDescent="0.2">
      <c r="AJ15065" s="23"/>
      <c r="HH15065"/>
      <c r="IW15065" s="36"/>
      <c r="JI15065"/>
      <c r="JJ15065"/>
      <c r="KX15065" s="23"/>
      <c r="KY15065" s="23"/>
    </row>
    <row r="15066" spans="36:311" x14ac:dyDescent="0.2">
      <c r="AJ15066" s="23"/>
      <c r="HH15066"/>
      <c r="IW15066" s="36"/>
      <c r="JI15066"/>
      <c r="JJ15066"/>
      <c r="KX15066" s="23"/>
      <c r="KY15066" s="23"/>
    </row>
    <row r="15067" spans="36:311" x14ac:dyDescent="0.2">
      <c r="AJ15067" s="23"/>
      <c r="HH15067"/>
      <c r="IW15067" s="36"/>
      <c r="JI15067"/>
      <c r="JJ15067"/>
      <c r="KX15067" s="23"/>
      <c r="KY15067" s="23"/>
    </row>
    <row r="15068" spans="36:311" x14ac:dyDescent="0.2">
      <c r="AJ15068" s="23"/>
      <c r="HH15068"/>
      <c r="IW15068" s="36"/>
      <c r="JI15068"/>
      <c r="JJ15068"/>
      <c r="KX15068" s="23"/>
      <c r="KY15068" s="23"/>
    </row>
    <row r="15069" spans="36:311" x14ac:dyDescent="0.2">
      <c r="AJ15069" s="23"/>
      <c r="HH15069"/>
      <c r="IW15069" s="36"/>
      <c r="JI15069"/>
      <c r="JJ15069"/>
      <c r="KX15069" s="23"/>
      <c r="KY15069" s="23"/>
    </row>
    <row r="15070" spans="36:311" x14ac:dyDescent="0.2">
      <c r="AJ15070" s="23"/>
      <c r="HH15070"/>
      <c r="IW15070" s="36"/>
      <c r="JI15070"/>
      <c r="JJ15070"/>
      <c r="KX15070" s="23"/>
      <c r="KY15070" s="23"/>
    </row>
    <row r="15071" spans="36:311" x14ac:dyDescent="0.2">
      <c r="AJ15071" s="23"/>
      <c r="HH15071"/>
      <c r="IW15071" s="36"/>
      <c r="JI15071"/>
      <c r="JJ15071"/>
      <c r="KX15071" s="23"/>
      <c r="KY15071" s="23"/>
    </row>
    <row r="15072" spans="36:311" x14ac:dyDescent="0.2">
      <c r="AJ15072" s="23"/>
      <c r="HH15072"/>
      <c r="IW15072" s="36"/>
      <c r="JI15072"/>
      <c r="JJ15072"/>
      <c r="KX15072" s="23"/>
      <c r="KY15072" s="23"/>
    </row>
    <row r="15073" spans="36:311" x14ac:dyDescent="0.2">
      <c r="AJ15073" s="23"/>
      <c r="HH15073"/>
      <c r="IW15073" s="36"/>
      <c r="JI15073"/>
      <c r="JJ15073"/>
      <c r="KX15073" s="23"/>
      <c r="KY15073" s="23"/>
    </row>
    <row r="15074" spans="36:311" x14ac:dyDescent="0.2">
      <c r="AJ15074" s="23"/>
      <c r="HH15074"/>
      <c r="IW15074" s="36"/>
      <c r="JI15074"/>
      <c r="JJ15074"/>
      <c r="KX15074" s="23"/>
      <c r="KY15074" s="23"/>
    </row>
    <row r="15075" spans="36:311" x14ac:dyDescent="0.2">
      <c r="AJ15075" s="23"/>
      <c r="HH15075"/>
      <c r="IW15075" s="36"/>
      <c r="JI15075"/>
      <c r="JJ15075"/>
      <c r="KX15075" s="23"/>
      <c r="KY15075" s="23"/>
    </row>
    <row r="15076" spans="36:311" x14ac:dyDescent="0.2">
      <c r="AJ15076" s="23"/>
      <c r="HH15076"/>
      <c r="IW15076" s="36"/>
      <c r="JI15076"/>
      <c r="JJ15076"/>
      <c r="KX15076" s="23"/>
      <c r="KY15076" s="23"/>
    </row>
    <row r="15077" spans="36:311" x14ac:dyDescent="0.2">
      <c r="AJ15077" s="23"/>
      <c r="HH15077"/>
      <c r="IW15077" s="36"/>
      <c r="JI15077"/>
      <c r="JJ15077"/>
      <c r="KX15077" s="23"/>
      <c r="KY15077" s="23"/>
    </row>
    <row r="15078" spans="36:311" x14ac:dyDescent="0.2">
      <c r="AJ15078" s="23"/>
      <c r="HH15078"/>
      <c r="IW15078" s="36"/>
      <c r="JI15078"/>
      <c r="JJ15078"/>
      <c r="KX15078" s="23"/>
      <c r="KY15078" s="23"/>
    </row>
    <row r="15079" spans="36:311" x14ac:dyDescent="0.2">
      <c r="AJ15079" s="23"/>
      <c r="HH15079"/>
      <c r="IW15079" s="36"/>
      <c r="JI15079"/>
      <c r="JJ15079"/>
      <c r="KX15079" s="23"/>
      <c r="KY15079" s="23"/>
    </row>
    <row r="15080" spans="36:311" x14ac:dyDescent="0.2">
      <c r="AJ15080" s="23"/>
      <c r="HH15080"/>
      <c r="IW15080" s="36"/>
      <c r="JI15080"/>
      <c r="JJ15080"/>
      <c r="KX15080" s="23"/>
      <c r="KY15080" s="23"/>
    </row>
    <row r="15081" spans="36:311" x14ac:dyDescent="0.2">
      <c r="AJ15081" s="23"/>
      <c r="HH15081"/>
      <c r="IW15081" s="36"/>
      <c r="JI15081"/>
      <c r="JJ15081"/>
      <c r="KX15081" s="23"/>
      <c r="KY15081" s="23"/>
    </row>
    <row r="15082" spans="36:311" x14ac:dyDescent="0.2">
      <c r="AJ15082" s="23"/>
      <c r="HH15082"/>
      <c r="IW15082" s="36"/>
      <c r="JI15082"/>
      <c r="JJ15082"/>
      <c r="KX15082" s="23"/>
      <c r="KY15082" s="23"/>
    </row>
    <row r="15083" spans="36:311" x14ac:dyDescent="0.2">
      <c r="AJ15083" s="23"/>
      <c r="HH15083"/>
      <c r="IW15083" s="36"/>
      <c r="JI15083"/>
      <c r="JJ15083"/>
      <c r="KX15083" s="23"/>
      <c r="KY15083" s="23"/>
    </row>
    <row r="15084" spans="36:311" x14ac:dyDescent="0.2">
      <c r="AJ15084" s="23"/>
      <c r="HH15084"/>
      <c r="IW15084" s="36"/>
      <c r="JI15084"/>
      <c r="JJ15084"/>
      <c r="KX15084" s="23"/>
      <c r="KY15084" s="23"/>
    </row>
    <row r="15085" spans="36:311" x14ac:dyDescent="0.2">
      <c r="AJ15085" s="23"/>
      <c r="HH15085"/>
      <c r="IW15085" s="36"/>
      <c r="JI15085"/>
      <c r="JJ15085"/>
      <c r="KX15085" s="23"/>
      <c r="KY15085" s="23"/>
    </row>
    <row r="15086" spans="36:311" x14ac:dyDescent="0.2">
      <c r="AJ15086" s="23"/>
      <c r="HH15086"/>
      <c r="IW15086" s="36"/>
      <c r="JI15086"/>
      <c r="JJ15086"/>
      <c r="KX15086" s="23"/>
      <c r="KY15086" s="23"/>
    </row>
    <row r="15087" spans="36:311" x14ac:dyDescent="0.2">
      <c r="AJ15087" s="23"/>
      <c r="HH15087"/>
      <c r="IW15087" s="36"/>
      <c r="JI15087"/>
      <c r="JJ15087"/>
      <c r="KX15087" s="23"/>
      <c r="KY15087" s="23"/>
    </row>
    <row r="15088" spans="36:311" x14ac:dyDescent="0.2">
      <c r="AJ15088" s="23"/>
      <c r="HH15088"/>
      <c r="IW15088" s="36"/>
      <c r="JI15088"/>
      <c r="JJ15088"/>
      <c r="KX15088" s="23"/>
      <c r="KY15088" s="23"/>
    </row>
    <row r="15089" spans="36:311" x14ac:dyDescent="0.2">
      <c r="AJ15089" s="23"/>
      <c r="HH15089"/>
      <c r="IW15089" s="36"/>
      <c r="JI15089"/>
      <c r="JJ15089"/>
      <c r="KX15089" s="23"/>
      <c r="KY15089" s="23"/>
    </row>
    <row r="15090" spans="36:311" x14ac:dyDescent="0.2">
      <c r="AJ15090" s="23"/>
      <c r="HH15090"/>
      <c r="IW15090" s="36"/>
      <c r="JI15090"/>
      <c r="JJ15090"/>
      <c r="KX15090" s="23"/>
      <c r="KY15090" s="23"/>
    </row>
    <row r="15091" spans="36:311" x14ac:dyDescent="0.2">
      <c r="AJ15091" s="23"/>
      <c r="HH15091"/>
      <c r="IW15091" s="36"/>
      <c r="JI15091"/>
      <c r="JJ15091"/>
      <c r="KX15091" s="23"/>
      <c r="KY15091" s="23"/>
    </row>
    <row r="15092" spans="36:311" x14ac:dyDescent="0.2">
      <c r="AJ15092" s="23"/>
      <c r="HH15092"/>
      <c r="IW15092" s="36"/>
      <c r="JI15092"/>
      <c r="JJ15092"/>
      <c r="KX15092" s="23"/>
      <c r="KY15092" s="23"/>
    </row>
    <row r="15093" spans="36:311" x14ac:dyDescent="0.2">
      <c r="AJ15093" s="23"/>
      <c r="HH15093"/>
      <c r="IW15093" s="36"/>
      <c r="JI15093"/>
      <c r="JJ15093"/>
      <c r="KX15093" s="23"/>
      <c r="KY15093" s="23"/>
    </row>
    <row r="15094" spans="36:311" x14ac:dyDescent="0.2">
      <c r="AJ15094" s="23"/>
      <c r="HH15094"/>
      <c r="IW15094" s="36"/>
      <c r="JI15094"/>
      <c r="JJ15094"/>
      <c r="KX15094" s="23"/>
      <c r="KY15094" s="23"/>
    </row>
    <row r="15095" spans="36:311" x14ac:dyDescent="0.2">
      <c r="AJ15095" s="23"/>
      <c r="HH15095"/>
      <c r="IW15095" s="36"/>
      <c r="JI15095"/>
      <c r="JJ15095"/>
      <c r="KX15095" s="23"/>
      <c r="KY15095" s="23"/>
    </row>
    <row r="15096" spans="36:311" x14ac:dyDescent="0.2">
      <c r="AJ15096" s="23"/>
      <c r="HH15096"/>
      <c r="IW15096" s="36"/>
      <c r="JI15096"/>
      <c r="JJ15096"/>
      <c r="KX15096" s="23"/>
      <c r="KY15096" s="23"/>
    </row>
    <row r="15097" spans="36:311" x14ac:dyDescent="0.2">
      <c r="AJ15097" s="23"/>
      <c r="HH15097"/>
      <c r="IW15097" s="36"/>
      <c r="JI15097"/>
      <c r="JJ15097"/>
      <c r="KX15097" s="23"/>
      <c r="KY15097" s="23"/>
    </row>
    <row r="15098" spans="36:311" x14ac:dyDescent="0.2">
      <c r="AJ15098" s="23"/>
      <c r="HH15098"/>
      <c r="IW15098" s="36"/>
      <c r="JI15098"/>
      <c r="JJ15098"/>
      <c r="KX15098" s="23"/>
      <c r="KY15098" s="23"/>
    </row>
    <row r="15099" spans="36:311" x14ac:dyDescent="0.2">
      <c r="AJ15099" s="23"/>
      <c r="HH15099"/>
      <c r="IW15099" s="36"/>
      <c r="JI15099"/>
      <c r="JJ15099"/>
      <c r="KX15099" s="23"/>
      <c r="KY15099" s="23"/>
    </row>
    <row r="15100" spans="36:311" x14ac:dyDescent="0.2">
      <c r="AJ15100" s="23"/>
      <c r="HH15100"/>
      <c r="IW15100" s="36"/>
      <c r="JI15100"/>
      <c r="JJ15100"/>
      <c r="KX15100" s="23"/>
      <c r="KY15100" s="23"/>
    </row>
    <row r="15101" spans="36:311" x14ac:dyDescent="0.2">
      <c r="AJ15101" s="23"/>
      <c r="HH15101"/>
      <c r="IW15101" s="36"/>
      <c r="JI15101"/>
      <c r="JJ15101"/>
      <c r="KX15101" s="23"/>
      <c r="KY15101" s="23"/>
    </row>
    <row r="15102" spans="36:311" x14ac:dyDescent="0.2">
      <c r="AJ15102" s="23"/>
      <c r="HH15102"/>
      <c r="IW15102" s="36"/>
      <c r="JI15102"/>
      <c r="JJ15102"/>
      <c r="KX15102" s="23"/>
      <c r="KY15102" s="23"/>
    </row>
    <row r="15103" spans="36:311" x14ac:dyDescent="0.2">
      <c r="AJ15103" s="23"/>
      <c r="HH15103"/>
      <c r="IW15103" s="36"/>
      <c r="JI15103"/>
      <c r="JJ15103"/>
      <c r="KX15103" s="23"/>
      <c r="KY15103" s="23"/>
    </row>
    <row r="15104" spans="36:311" x14ac:dyDescent="0.2">
      <c r="AJ15104" s="23"/>
      <c r="HH15104"/>
      <c r="IW15104" s="36"/>
      <c r="JI15104"/>
      <c r="JJ15104"/>
      <c r="KX15104" s="23"/>
      <c r="KY15104" s="23"/>
    </row>
    <row r="15105" spans="36:311" x14ac:dyDescent="0.2">
      <c r="AJ15105" s="23"/>
      <c r="HH15105"/>
      <c r="IW15105" s="36"/>
      <c r="JI15105"/>
      <c r="JJ15105"/>
      <c r="KX15105" s="23"/>
      <c r="KY15105" s="23"/>
    </row>
    <row r="15106" spans="36:311" x14ac:dyDescent="0.2">
      <c r="AJ15106" s="23"/>
      <c r="HH15106"/>
      <c r="IW15106" s="36"/>
      <c r="JI15106"/>
      <c r="JJ15106"/>
      <c r="KX15106" s="23"/>
      <c r="KY15106" s="23"/>
    </row>
    <row r="15107" spans="36:311" x14ac:dyDescent="0.2">
      <c r="AJ15107" s="23"/>
      <c r="HH15107"/>
      <c r="IW15107" s="36"/>
      <c r="JI15107"/>
      <c r="JJ15107"/>
      <c r="KX15107" s="23"/>
      <c r="KY15107" s="23"/>
    </row>
    <row r="15108" spans="36:311" x14ac:dyDescent="0.2">
      <c r="AJ15108" s="23"/>
      <c r="HH15108"/>
      <c r="IW15108" s="36"/>
      <c r="JI15108"/>
      <c r="JJ15108"/>
      <c r="KX15108" s="23"/>
      <c r="KY15108" s="23"/>
    </row>
    <row r="15109" spans="36:311" x14ac:dyDescent="0.2">
      <c r="AJ15109" s="23"/>
      <c r="HH15109"/>
      <c r="IW15109" s="36"/>
      <c r="JI15109"/>
      <c r="JJ15109"/>
      <c r="KX15109" s="23"/>
      <c r="KY15109" s="23"/>
    </row>
    <row r="15110" spans="36:311" x14ac:dyDescent="0.2">
      <c r="AJ15110" s="23"/>
      <c r="HH15110"/>
      <c r="IW15110" s="36"/>
      <c r="JI15110"/>
      <c r="JJ15110"/>
      <c r="KX15110" s="23"/>
      <c r="KY15110" s="23"/>
    </row>
    <row r="15111" spans="36:311" x14ac:dyDescent="0.2">
      <c r="AJ15111" s="23"/>
      <c r="HH15111"/>
      <c r="IW15111" s="36"/>
      <c r="JI15111"/>
      <c r="JJ15111"/>
      <c r="KX15111" s="23"/>
      <c r="KY15111" s="23"/>
    </row>
    <row r="15112" spans="36:311" x14ac:dyDescent="0.2">
      <c r="AJ15112" s="23"/>
      <c r="HH15112"/>
      <c r="IW15112" s="36"/>
      <c r="JI15112"/>
      <c r="JJ15112"/>
      <c r="KX15112" s="23"/>
      <c r="KY15112" s="23"/>
    </row>
    <row r="15113" spans="36:311" x14ac:dyDescent="0.2">
      <c r="AJ15113" s="23"/>
      <c r="HH15113"/>
      <c r="IW15113" s="36"/>
      <c r="JI15113"/>
      <c r="JJ15113"/>
      <c r="KX15113" s="23"/>
      <c r="KY15113" s="23"/>
    </row>
    <row r="15114" spans="36:311" x14ac:dyDescent="0.2">
      <c r="AJ15114" s="23"/>
      <c r="HH15114"/>
      <c r="IW15114" s="36"/>
      <c r="JI15114"/>
      <c r="JJ15114"/>
      <c r="KX15114" s="23"/>
      <c r="KY15114" s="23"/>
    </row>
    <row r="15115" spans="36:311" x14ac:dyDescent="0.2">
      <c r="AJ15115" s="23"/>
      <c r="HH15115"/>
      <c r="IW15115" s="36"/>
      <c r="JI15115"/>
      <c r="JJ15115"/>
      <c r="KX15115" s="23"/>
      <c r="KY15115" s="23"/>
    </row>
    <row r="15116" spans="36:311" x14ac:dyDescent="0.2">
      <c r="AJ15116" s="23"/>
      <c r="HH15116"/>
      <c r="IW15116" s="36"/>
      <c r="JI15116"/>
      <c r="JJ15116"/>
      <c r="KX15116" s="23"/>
      <c r="KY15116" s="23"/>
    </row>
    <row r="15117" spans="36:311" x14ac:dyDescent="0.2">
      <c r="AJ15117" s="23"/>
      <c r="HH15117"/>
      <c r="IW15117" s="36"/>
      <c r="JI15117"/>
      <c r="JJ15117"/>
      <c r="KX15117" s="23"/>
      <c r="KY15117" s="23"/>
    </row>
    <row r="15118" spans="36:311" x14ac:dyDescent="0.2">
      <c r="AJ15118" s="23"/>
      <c r="HH15118"/>
      <c r="IW15118" s="36"/>
      <c r="JI15118"/>
      <c r="JJ15118"/>
      <c r="KX15118" s="23"/>
      <c r="KY15118" s="23"/>
    </row>
    <row r="15119" spans="36:311" x14ac:dyDescent="0.2">
      <c r="AJ15119" s="23"/>
      <c r="HH15119"/>
      <c r="IW15119" s="36"/>
      <c r="JI15119"/>
      <c r="JJ15119"/>
      <c r="KX15119" s="23"/>
      <c r="KY15119" s="23"/>
    </row>
    <row r="15120" spans="36:311" x14ac:dyDescent="0.2">
      <c r="AJ15120" s="23"/>
      <c r="HH15120"/>
      <c r="IW15120" s="36"/>
      <c r="JI15120"/>
      <c r="JJ15120"/>
      <c r="KX15120" s="23"/>
      <c r="KY15120" s="23"/>
    </row>
    <row r="15121" spans="36:311" x14ac:dyDescent="0.2">
      <c r="AJ15121" s="23"/>
      <c r="HH15121"/>
      <c r="IW15121" s="36"/>
      <c r="JI15121"/>
      <c r="JJ15121"/>
      <c r="KX15121" s="23"/>
      <c r="KY15121" s="23"/>
    </row>
    <row r="15122" spans="36:311" x14ac:dyDescent="0.2">
      <c r="AJ15122" s="23"/>
      <c r="HH15122"/>
      <c r="IW15122" s="36"/>
      <c r="JI15122"/>
      <c r="JJ15122"/>
      <c r="KX15122" s="23"/>
      <c r="KY15122" s="23"/>
    </row>
    <row r="15123" spans="36:311" x14ac:dyDescent="0.2">
      <c r="AJ15123" s="23"/>
      <c r="HH15123"/>
      <c r="IW15123" s="36"/>
      <c r="JI15123"/>
      <c r="JJ15123"/>
      <c r="KX15123" s="23"/>
      <c r="KY15123" s="23"/>
    </row>
    <row r="15124" spans="36:311" x14ac:dyDescent="0.2">
      <c r="AJ15124" s="23"/>
      <c r="HH15124"/>
      <c r="IW15124" s="36"/>
      <c r="JI15124"/>
      <c r="JJ15124"/>
      <c r="KX15124" s="23"/>
      <c r="KY15124" s="23"/>
    </row>
    <row r="15125" spans="36:311" x14ac:dyDescent="0.2">
      <c r="AJ15125" s="23"/>
      <c r="HH15125"/>
      <c r="IW15125" s="36"/>
      <c r="JI15125"/>
      <c r="JJ15125"/>
      <c r="KX15125" s="23"/>
      <c r="KY15125" s="23"/>
    </row>
    <row r="15126" spans="36:311" x14ac:dyDescent="0.2">
      <c r="AJ15126" s="23"/>
      <c r="HH15126"/>
      <c r="IW15126" s="36"/>
      <c r="JI15126"/>
      <c r="JJ15126"/>
      <c r="KX15126" s="23"/>
      <c r="KY15126" s="23"/>
    </row>
    <row r="15127" spans="36:311" x14ac:dyDescent="0.2">
      <c r="AJ15127" s="23"/>
      <c r="HH15127"/>
      <c r="IW15127" s="36"/>
      <c r="JI15127"/>
      <c r="JJ15127"/>
      <c r="KX15127" s="23"/>
      <c r="KY15127" s="23"/>
    </row>
    <row r="15128" spans="36:311" x14ac:dyDescent="0.2">
      <c r="AJ15128" s="23"/>
      <c r="HH15128"/>
      <c r="IW15128" s="36"/>
      <c r="JI15128"/>
      <c r="JJ15128"/>
      <c r="KX15128" s="23"/>
      <c r="KY15128" s="23"/>
    </row>
    <row r="15129" spans="36:311" x14ac:dyDescent="0.2">
      <c r="AJ15129" s="23"/>
      <c r="HH15129"/>
      <c r="IW15129" s="36"/>
      <c r="JI15129"/>
      <c r="JJ15129"/>
      <c r="KX15129" s="23"/>
      <c r="KY15129" s="23"/>
    </row>
    <row r="15130" spans="36:311" x14ac:dyDescent="0.2">
      <c r="AJ15130" s="23"/>
      <c r="HH15130"/>
      <c r="IW15130" s="36"/>
      <c r="JI15130"/>
      <c r="JJ15130"/>
      <c r="KX15130" s="23"/>
      <c r="KY15130" s="23"/>
    </row>
    <row r="15131" spans="36:311" x14ac:dyDescent="0.2">
      <c r="AJ15131" s="23"/>
      <c r="HH15131"/>
      <c r="IW15131" s="36"/>
      <c r="JI15131"/>
      <c r="JJ15131"/>
      <c r="KX15131" s="23"/>
      <c r="KY15131" s="23"/>
    </row>
    <row r="15132" spans="36:311" x14ac:dyDescent="0.2">
      <c r="AJ15132" s="23"/>
      <c r="HH15132"/>
      <c r="IW15132" s="36"/>
      <c r="JI15132"/>
      <c r="JJ15132"/>
      <c r="KX15132" s="23"/>
      <c r="KY15132" s="23"/>
    </row>
    <row r="15133" spans="36:311" x14ac:dyDescent="0.2">
      <c r="AJ15133" s="23"/>
      <c r="HH15133"/>
      <c r="IW15133" s="36"/>
      <c r="JI15133"/>
      <c r="JJ15133"/>
      <c r="KX15133" s="23"/>
      <c r="KY15133" s="23"/>
    </row>
    <row r="15134" spans="36:311" x14ac:dyDescent="0.2">
      <c r="AJ15134" s="23"/>
      <c r="HH15134"/>
      <c r="IW15134" s="36"/>
      <c r="JI15134"/>
      <c r="JJ15134"/>
      <c r="KX15134" s="23"/>
      <c r="KY15134" s="23"/>
    </row>
    <row r="15135" spans="36:311" x14ac:dyDescent="0.2">
      <c r="AJ15135" s="23"/>
      <c r="HH15135"/>
      <c r="IW15135" s="36"/>
      <c r="JI15135"/>
      <c r="JJ15135"/>
      <c r="KX15135" s="23"/>
      <c r="KY15135" s="23"/>
    </row>
    <row r="15136" spans="36:311" x14ac:dyDescent="0.2">
      <c r="AJ15136" s="23"/>
      <c r="HH15136"/>
      <c r="IW15136" s="36"/>
      <c r="JI15136"/>
      <c r="JJ15136"/>
      <c r="KX15136" s="23"/>
      <c r="KY15136" s="23"/>
    </row>
    <row r="15137" spans="36:311" x14ac:dyDescent="0.2">
      <c r="AJ15137" s="23"/>
      <c r="HH15137"/>
      <c r="IW15137" s="36"/>
      <c r="JI15137"/>
      <c r="JJ15137"/>
      <c r="KX15137" s="23"/>
      <c r="KY15137" s="23"/>
    </row>
    <row r="15138" spans="36:311" x14ac:dyDescent="0.2">
      <c r="AJ15138" s="23"/>
      <c r="HH15138"/>
      <c r="IW15138" s="36"/>
      <c r="JI15138"/>
      <c r="JJ15138"/>
      <c r="KX15138" s="23"/>
      <c r="KY15138" s="23"/>
    </row>
    <row r="15139" spans="36:311" x14ac:dyDescent="0.2">
      <c r="AJ15139" s="23"/>
      <c r="HH15139"/>
      <c r="IW15139" s="36"/>
      <c r="JI15139"/>
      <c r="JJ15139"/>
      <c r="KX15139" s="23"/>
      <c r="KY15139" s="23"/>
    </row>
    <row r="15140" spans="36:311" x14ac:dyDescent="0.2">
      <c r="AJ15140" s="23"/>
      <c r="HH15140"/>
      <c r="IW15140" s="36"/>
      <c r="JI15140"/>
      <c r="JJ15140"/>
      <c r="KX15140" s="23"/>
      <c r="KY15140" s="23"/>
    </row>
    <row r="15141" spans="36:311" x14ac:dyDescent="0.2">
      <c r="AJ15141" s="23"/>
      <c r="HH15141"/>
      <c r="IW15141" s="36"/>
      <c r="JI15141"/>
      <c r="JJ15141"/>
      <c r="KX15141" s="23"/>
      <c r="KY15141" s="23"/>
    </row>
    <row r="15142" spans="36:311" x14ac:dyDescent="0.2">
      <c r="AJ15142" s="23"/>
      <c r="HH15142"/>
      <c r="IW15142" s="36"/>
      <c r="JI15142"/>
      <c r="JJ15142"/>
      <c r="KX15142" s="23"/>
      <c r="KY15142" s="23"/>
    </row>
    <row r="15143" spans="36:311" x14ac:dyDescent="0.2">
      <c r="AJ15143" s="23"/>
      <c r="HH15143"/>
      <c r="IW15143" s="36"/>
      <c r="JI15143"/>
      <c r="JJ15143"/>
      <c r="KX15143" s="23"/>
      <c r="KY15143" s="23"/>
    </row>
    <row r="15144" spans="36:311" x14ac:dyDescent="0.2">
      <c r="AJ15144" s="23"/>
      <c r="HH15144"/>
      <c r="IW15144" s="36"/>
      <c r="JI15144"/>
      <c r="JJ15144"/>
      <c r="KX15144" s="23"/>
      <c r="KY15144" s="23"/>
    </row>
    <row r="15145" spans="36:311" x14ac:dyDescent="0.2">
      <c r="AJ15145" s="23"/>
      <c r="HH15145"/>
      <c r="IW15145" s="36"/>
      <c r="JI15145"/>
      <c r="JJ15145"/>
      <c r="KX15145" s="23"/>
      <c r="KY15145" s="23"/>
    </row>
    <row r="15146" spans="36:311" x14ac:dyDescent="0.2">
      <c r="AJ15146" s="23"/>
      <c r="HH15146"/>
      <c r="IW15146" s="36"/>
      <c r="JI15146"/>
      <c r="JJ15146"/>
      <c r="KX15146" s="23"/>
      <c r="KY15146" s="23"/>
    </row>
    <row r="15147" spans="36:311" x14ac:dyDescent="0.2">
      <c r="AJ15147" s="23"/>
      <c r="HH15147"/>
      <c r="IW15147" s="36"/>
      <c r="JI15147"/>
      <c r="JJ15147"/>
      <c r="KX15147" s="23"/>
      <c r="KY15147" s="23"/>
    </row>
    <row r="15148" spans="36:311" x14ac:dyDescent="0.2">
      <c r="AJ15148" s="23"/>
      <c r="HH15148"/>
      <c r="IW15148" s="36"/>
      <c r="JI15148"/>
      <c r="JJ15148"/>
      <c r="KX15148" s="23"/>
      <c r="KY15148" s="23"/>
    </row>
    <row r="15149" spans="36:311" x14ac:dyDescent="0.2">
      <c r="AJ15149" s="23"/>
      <c r="HH15149"/>
      <c r="IW15149" s="36"/>
      <c r="JI15149"/>
      <c r="JJ15149"/>
      <c r="KX15149" s="23"/>
      <c r="KY15149" s="23"/>
    </row>
    <row r="15150" spans="36:311" x14ac:dyDescent="0.2">
      <c r="AJ15150" s="23"/>
      <c r="HH15150"/>
      <c r="IW15150" s="36"/>
      <c r="JI15150"/>
      <c r="JJ15150"/>
      <c r="KX15150" s="23"/>
      <c r="KY15150" s="23"/>
    </row>
    <row r="15151" spans="36:311" x14ac:dyDescent="0.2">
      <c r="AJ15151" s="23"/>
      <c r="HH15151"/>
      <c r="IW15151" s="36"/>
      <c r="JI15151"/>
      <c r="JJ15151"/>
      <c r="KX15151" s="23"/>
      <c r="KY15151" s="23"/>
    </row>
    <row r="15152" spans="36:311" x14ac:dyDescent="0.2">
      <c r="AJ15152" s="23"/>
      <c r="HH15152"/>
      <c r="IW15152" s="36"/>
      <c r="JI15152"/>
      <c r="JJ15152"/>
      <c r="KX15152" s="23"/>
      <c r="KY15152" s="23"/>
    </row>
    <row r="15153" spans="36:311" x14ac:dyDescent="0.2">
      <c r="AJ15153" s="23"/>
      <c r="HH15153"/>
      <c r="IW15153" s="36"/>
      <c r="JI15153"/>
      <c r="JJ15153"/>
      <c r="KX15153" s="23"/>
      <c r="KY15153" s="23"/>
    </row>
    <row r="15154" spans="36:311" x14ac:dyDescent="0.2">
      <c r="AJ15154" s="23"/>
      <c r="HH15154"/>
      <c r="IW15154" s="36"/>
      <c r="JI15154"/>
      <c r="JJ15154"/>
      <c r="KX15154" s="23"/>
      <c r="KY15154" s="23"/>
    </row>
    <row r="15155" spans="36:311" x14ac:dyDescent="0.2">
      <c r="AJ15155" s="23"/>
      <c r="HH15155"/>
      <c r="IW15155" s="36"/>
      <c r="JI15155"/>
      <c r="JJ15155"/>
      <c r="KX15155" s="23"/>
      <c r="KY15155" s="23"/>
    </row>
    <row r="15156" spans="36:311" x14ac:dyDescent="0.2">
      <c r="AJ15156" s="23"/>
      <c r="HH15156"/>
      <c r="IW15156" s="36"/>
      <c r="JI15156"/>
      <c r="JJ15156"/>
      <c r="KX15156" s="23"/>
      <c r="KY15156" s="23"/>
    </row>
    <row r="15157" spans="36:311" x14ac:dyDescent="0.2">
      <c r="AJ15157" s="23"/>
      <c r="HH15157"/>
      <c r="IW15157" s="36"/>
      <c r="JI15157"/>
      <c r="JJ15157"/>
      <c r="KX15157" s="23"/>
      <c r="KY15157" s="23"/>
    </row>
    <row r="15158" spans="36:311" x14ac:dyDescent="0.2">
      <c r="AJ15158" s="23"/>
      <c r="HH15158"/>
      <c r="IW15158" s="36"/>
      <c r="JI15158"/>
      <c r="JJ15158"/>
      <c r="KX15158" s="23"/>
      <c r="KY15158" s="23"/>
    </row>
    <row r="15159" spans="36:311" x14ac:dyDescent="0.2">
      <c r="AJ15159" s="23"/>
      <c r="HH15159"/>
      <c r="IW15159" s="36"/>
      <c r="JI15159"/>
      <c r="JJ15159"/>
      <c r="KX15159" s="23"/>
      <c r="KY15159" s="23"/>
    </row>
    <row r="15160" spans="36:311" x14ac:dyDescent="0.2">
      <c r="AJ15160" s="23"/>
      <c r="HH15160"/>
      <c r="IW15160" s="36"/>
      <c r="JI15160"/>
      <c r="JJ15160"/>
      <c r="KX15160" s="23"/>
      <c r="KY15160" s="23"/>
    </row>
    <row r="15161" spans="36:311" x14ac:dyDescent="0.2">
      <c r="AJ15161" s="23"/>
      <c r="HH15161"/>
      <c r="IW15161" s="36"/>
      <c r="JI15161"/>
      <c r="JJ15161"/>
      <c r="KX15161" s="23"/>
      <c r="KY15161" s="23"/>
    </row>
    <row r="15162" spans="36:311" x14ac:dyDescent="0.2">
      <c r="AJ15162" s="23"/>
      <c r="HH15162"/>
      <c r="IW15162" s="36"/>
      <c r="JI15162"/>
      <c r="JJ15162"/>
      <c r="KX15162" s="23"/>
      <c r="KY15162" s="23"/>
    </row>
    <row r="15163" spans="36:311" x14ac:dyDescent="0.2">
      <c r="AJ15163" s="23"/>
      <c r="HH15163"/>
      <c r="IW15163" s="36"/>
      <c r="JI15163"/>
      <c r="JJ15163"/>
      <c r="KX15163" s="23"/>
      <c r="KY15163" s="23"/>
    </row>
    <row r="15164" spans="36:311" x14ac:dyDescent="0.2">
      <c r="AJ15164" s="23"/>
      <c r="HH15164"/>
      <c r="IW15164" s="36"/>
      <c r="JI15164"/>
      <c r="JJ15164"/>
      <c r="KX15164" s="23"/>
      <c r="KY15164" s="23"/>
    </row>
    <row r="15165" spans="36:311" x14ac:dyDescent="0.2">
      <c r="AJ15165" s="23"/>
      <c r="HH15165"/>
      <c r="IW15165" s="36"/>
      <c r="JI15165"/>
      <c r="JJ15165"/>
      <c r="KX15165" s="23"/>
      <c r="KY15165" s="23"/>
    </row>
    <row r="15166" spans="36:311" x14ac:dyDescent="0.2">
      <c r="AJ15166" s="23"/>
      <c r="HH15166"/>
      <c r="IW15166" s="36"/>
      <c r="JI15166"/>
      <c r="JJ15166"/>
      <c r="KX15166" s="23"/>
      <c r="KY15166" s="23"/>
    </row>
    <row r="15167" spans="36:311" x14ac:dyDescent="0.2">
      <c r="AJ15167" s="23"/>
      <c r="HH15167"/>
      <c r="IW15167" s="36"/>
      <c r="JI15167"/>
      <c r="JJ15167"/>
      <c r="KX15167" s="23"/>
      <c r="KY15167" s="23"/>
    </row>
    <row r="15168" spans="36:311" x14ac:dyDescent="0.2">
      <c r="AJ15168" s="23"/>
      <c r="HH15168"/>
      <c r="IW15168" s="36"/>
      <c r="JI15168"/>
      <c r="JJ15168"/>
      <c r="KX15168" s="23"/>
      <c r="KY15168" s="23"/>
    </row>
    <row r="15169" spans="36:311" x14ac:dyDescent="0.2">
      <c r="AJ15169" s="23"/>
      <c r="HH15169"/>
      <c r="IW15169" s="36"/>
      <c r="JI15169"/>
      <c r="JJ15169"/>
      <c r="KX15169" s="23"/>
      <c r="KY15169" s="23"/>
    </row>
    <row r="15170" spans="36:311" x14ac:dyDescent="0.2">
      <c r="AJ15170" s="23"/>
      <c r="HH15170"/>
      <c r="IW15170" s="36"/>
      <c r="JI15170"/>
      <c r="JJ15170"/>
      <c r="KX15170" s="23"/>
      <c r="KY15170" s="23"/>
    </row>
    <row r="15171" spans="36:311" x14ac:dyDescent="0.2">
      <c r="AJ15171" s="23"/>
      <c r="HH15171"/>
      <c r="IW15171" s="36"/>
      <c r="JI15171"/>
      <c r="JJ15171"/>
      <c r="KX15171" s="23"/>
      <c r="KY15171" s="23"/>
    </row>
    <row r="15172" spans="36:311" x14ac:dyDescent="0.2">
      <c r="AJ15172" s="23"/>
      <c r="HH15172"/>
      <c r="IW15172" s="36"/>
      <c r="JI15172"/>
      <c r="JJ15172"/>
      <c r="KX15172" s="23"/>
      <c r="KY15172" s="23"/>
    </row>
    <row r="15173" spans="36:311" x14ac:dyDescent="0.2">
      <c r="AJ15173" s="23"/>
      <c r="HH15173"/>
      <c r="IW15173" s="36"/>
      <c r="JI15173"/>
      <c r="JJ15173"/>
      <c r="KX15173" s="23"/>
      <c r="KY15173" s="23"/>
    </row>
    <row r="15174" spans="36:311" x14ac:dyDescent="0.2">
      <c r="AJ15174" s="23"/>
      <c r="HH15174"/>
      <c r="IW15174" s="36"/>
      <c r="JI15174"/>
      <c r="JJ15174"/>
      <c r="KX15174" s="23"/>
      <c r="KY15174" s="23"/>
    </row>
    <row r="15175" spans="36:311" x14ac:dyDescent="0.2">
      <c r="AJ15175" s="23"/>
      <c r="HH15175"/>
      <c r="IW15175" s="36"/>
      <c r="JI15175"/>
      <c r="JJ15175"/>
      <c r="KX15175" s="23"/>
      <c r="KY15175" s="23"/>
    </row>
    <row r="15176" spans="36:311" x14ac:dyDescent="0.2">
      <c r="AJ15176" s="23"/>
      <c r="HH15176"/>
      <c r="IW15176" s="36"/>
      <c r="JI15176"/>
      <c r="JJ15176"/>
      <c r="KX15176" s="23"/>
      <c r="KY15176" s="23"/>
    </row>
    <row r="15177" spans="36:311" x14ac:dyDescent="0.2">
      <c r="AJ15177" s="23"/>
      <c r="HH15177"/>
      <c r="IW15177" s="36"/>
      <c r="JI15177"/>
      <c r="JJ15177"/>
      <c r="KX15177" s="23"/>
      <c r="KY15177" s="23"/>
    </row>
    <row r="15178" spans="36:311" x14ac:dyDescent="0.2">
      <c r="AJ15178" s="23"/>
      <c r="HH15178"/>
      <c r="IW15178" s="36"/>
      <c r="JI15178"/>
      <c r="JJ15178"/>
      <c r="KX15178" s="23"/>
      <c r="KY15178" s="23"/>
    </row>
    <row r="15179" spans="36:311" x14ac:dyDescent="0.2">
      <c r="AJ15179" s="23"/>
      <c r="HH15179"/>
      <c r="IW15179" s="36"/>
      <c r="JI15179"/>
      <c r="JJ15179"/>
      <c r="KX15179" s="23"/>
      <c r="KY15179" s="23"/>
    </row>
    <row r="15180" spans="36:311" x14ac:dyDescent="0.2">
      <c r="AJ15180" s="23"/>
      <c r="HH15180"/>
      <c r="IW15180" s="36"/>
      <c r="JI15180"/>
      <c r="JJ15180"/>
      <c r="KX15180" s="23"/>
      <c r="KY15180" s="23"/>
    </row>
    <row r="15181" spans="36:311" x14ac:dyDescent="0.2">
      <c r="AJ15181" s="23"/>
      <c r="HH15181"/>
      <c r="IW15181" s="36"/>
      <c r="JI15181"/>
      <c r="JJ15181"/>
      <c r="KX15181" s="23"/>
      <c r="KY15181" s="23"/>
    </row>
    <row r="15182" spans="36:311" x14ac:dyDescent="0.2">
      <c r="AJ15182" s="23"/>
      <c r="HH15182"/>
      <c r="IW15182" s="36"/>
      <c r="JI15182"/>
      <c r="JJ15182"/>
      <c r="KX15182" s="23"/>
      <c r="KY15182" s="23"/>
    </row>
    <row r="15183" spans="36:311" x14ac:dyDescent="0.2">
      <c r="AJ15183" s="23"/>
      <c r="HH15183"/>
      <c r="IW15183" s="36"/>
      <c r="JI15183"/>
      <c r="JJ15183"/>
      <c r="KX15183" s="23"/>
      <c r="KY15183" s="23"/>
    </row>
    <row r="15184" spans="36:311" x14ac:dyDescent="0.2">
      <c r="AJ15184" s="23"/>
      <c r="HH15184"/>
      <c r="IW15184" s="36"/>
      <c r="JI15184"/>
      <c r="JJ15184"/>
      <c r="KX15184" s="23"/>
      <c r="KY15184" s="23"/>
    </row>
    <row r="15185" spans="36:311" x14ac:dyDescent="0.2">
      <c r="AJ15185" s="23"/>
      <c r="HH15185"/>
      <c r="IW15185" s="36"/>
      <c r="JI15185"/>
      <c r="JJ15185"/>
      <c r="KX15185" s="23"/>
      <c r="KY15185" s="23"/>
    </row>
    <row r="15186" spans="36:311" x14ac:dyDescent="0.2">
      <c r="AJ15186" s="23"/>
      <c r="HH15186"/>
      <c r="IW15186" s="36"/>
      <c r="JI15186"/>
      <c r="JJ15186"/>
      <c r="KX15186" s="23"/>
      <c r="KY15186" s="23"/>
    </row>
    <row r="15187" spans="36:311" x14ac:dyDescent="0.2">
      <c r="AJ15187" s="23"/>
      <c r="HH15187"/>
      <c r="IW15187" s="36"/>
      <c r="JI15187"/>
      <c r="JJ15187"/>
      <c r="KX15187" s="23"/>
      <c r="KY15187" s="23"/>
    </row>
    <row r="15188" spans="36:311" x14ac:dyDescent="0.2">
      <c r="AJ15188" s="23"/>
      <c r="HH15188"/>
      <c r="IW15188" s="36"/>
      <c r="JI15188"/>
      <c r="JJ15188"/>
      <c r="KX15188" s="23"/>
      <c r="KY15188" s="23"/>
    </row>
    <row r="15189" spans="36:311" x14ac:dyDescent="0.2">
      <c r="AJ15189" s="23"/>
      <c r="HH15189"/>
      <c r="IW15189" s="36"/>
      <c r="JI15189"/>
      <c r="JJ15189"/>
      <c r="KX15189" s="23"/>
      <c r="KY15189" s="23"/>
    </row>
    <row r="15190" spans="36:311" x14ac:dyDescent="0.2">
      <c r="AJ15190" s="23"/>
      <c r="HH15190"/>
      <c r="IW15190" s="36"/>
      <c r="JI15190"/>
      <c r="JJ15190"/>
      <c r="KX15190" s="23"/>
      <c r="KY15190" s="23"/>
    </row>
    <row r="15191" spans="36:311" x14ac:dyDescent="0.2">
      <c r="AJ15191" s="23"/>
      <c r="HH15191"/>
      <c r="IW15191" s="36"/>
      <c r="JI15191"/>
      <c r="JJ15191"/>
      <c r="KX15191" s="23"/>
      <c r="KY15191" s="23"/>
    </row>
    <row r="15192" spans="36:311" x14ac:dyDescent="0.2">
      <c r="AJ15192" s="23"/>
      <c r="HH15192"/>
      <c r="IW15192" s="36"/>
      <c r="JI15192"/>
      <c r="JJ15192"/>
      <c r="KX15192" s="23"/>
      <c r="KY15192" s="23"/>
    </row>
    <row r="15193" spans="36:311" x14ac:dyDescent="0.2">
      <c r="AJ15193" s="23"/>
      <c r="HH15193"/>
      <c r="IW15193" s="36"/>
      <c r="JI15193"/>
      <c r="JJ15193"/>
      <c r="KX15193" s="23"/>
      <c r="KY15193" s="23"/>
    </row>
    <row r="15194" spans="36:311" x14ac:dyDescent="0.2">
      <c r="AJ15194" s="23"/>
      <c r="HH15194"/>
      <c r="IW15194" s="36"/>
      <c r="JI15194"/>
      <c r="JJ15194"/>
      <c r="KX15194" s="23"/>
      <c r="KY15194" s="23"/>
    </row>
    <row r="15195" spans="36:311" x14ac:dyDescent="0.2">
      <c r="AJ15195" s="23"/>
      <c r="HH15195"/>
      <c r="IW15195" s="36"/>
      <c r="JI15195"/>
      <c r="JJ15195"/>
      <c r="KX15195" s="23"/>
      <c r="KY15195" s="23"/>
    </row>
    <row r="15196" spans="36:311" x14ac:dyDescent="0.2">
      <c r="AJ15196" s="23"/>
      <c r="HH15196"/>
      <c r="IW15196" s="36"/>
      <c r="JI15196"/>
      <c r="JJ15196"/>
      <c r="KX15196" s="23"/>
      <c r="KY15196" s="23"/>
    </row>
    <row r="15197" spans="36:311" x14ac:dyDescent="0.2">
      <c r="AJ15197" s="23"/>
      <c r="HH15197"/>
      <c r="IW15197" s="36"/>
      <c r="JI15197"/>
      <c r="JJ15197"/>
      <c r="KX15197" s="23"/>
      <c r="KY15197" s="23"/>
    </row>
    <row r="15198" spans="36:311" x14ac:dyDescent="0.2">
      <c r="AJ15198" s="23"/>
      <c r="HH15198"/>
      <c r="IW15198" s="36"/>
      <c r="JI15198"/>
      <c r="JJ15198"/>
      <c r="KX15198" s="23"/>
      <c r="KY15198" s="23"/>
    </row>
    <row r="15199" spans="36:311" x14ac:dyDescent="0.2">
      <c r="AJ15199" s="23"/>
      <c r="HH15199"/>
      <c r="IW15199" s="36"/>
      <c r="JI15199"/>
      <c r="JJ15199"/>
      <c r="KX15199" s="23"/>
      <c r="KY15199" s="23"/>
    </row>
    <row r="15200" spans="36:311" x14ac:dyDescent="0.2">
      <c r="AJ15200" s="23"/>
      <c r="HH15200"/>
      <c r="IW15200" s="36"/>
      <c r="JI15200"/>
      <c r="JJ15200"/>
      <c r="KX15200" s="23"/>
      <c r="KY15200" s="23"/>
    </row>
    <row r="15201" spans="36:311" x14ac:dyDescent="0.2">
      <c r="AJ15201" s="23"/>
      <c r="HH15201"/>
      <c r="IW15201" s="36"/>
      <c r="JI15201"/>
      <c r="JJ15201"/>
      <c r="KX15201" s="23"/>
      <c r="KY15201" s="23"/>
    </row>
    <row r="15202" spans="36:311" x14ac:dyDescent="0.2">
      <c r="AJ15202" s="23"/>
      <c r="HH15202"/>
      <c r="IW15202" s="36"/>
      <c r="JI15202"/>
      <c r="JJ15202"/>
      <c r="KX15202" s="23"/>
      <c r="KY15202" s="23"/>
    </row>
    <row r="15203" spans="36:311" x14ac:dyDescent="0.2">
      <c r="AJ15203" s="23"/>
      <c r="HH15203"/>
      <c r="IW15203" s="36"/>
      <c r="JI15203"/>
      <c r="JJ15203"/>
      <c r="KX15203" s="23"/>
      <c r="KY15203" s="23"/>
    </row>
    <row r="15204" spans="36:311" x14ac:dyDescent="0.2">
      <c r="AJ15204" s="23"/>
      <c r="HH15204"/>
      <c r="IW15204" s="36"/>
      <c r="JI15204"/>
      <c r="JJ15204"/>
      <c r="KX15204" s="23"/>
      <c r="KY15204" s="23"/>
    </row>
    <row r="15205" spans="36:311" x14ac:dyDescent="0.2">
      <c r="AJ15205" s="23"/>
      <c r="HH15205"/>
      <c r="IW15205" s="36"/>
      <c r="JI15205"/>
      <c r="JJ15205"/>
      <c r="KX15205" s="23"/>
      <c r="KY15205" s="23"/>
    </row>
    <row r="15206" spans="36:311" x14ac:dyDescent="0.2">
      <c r="AJ15206" s="23"/>
      <c r="HH15206"/>
      <c r="IW15206" s="36"/>
      <c r="JI15206"/>
      <c r="JJ15206"/>
      <c r="KX15206" s="23"/>
      <c r="KY15206" s="23"/>
    </row>
    <row r="15207" spans="36:311" x14ac:dyDescent="0.2">
      <c r="AJ15207" s="23"/>
      <c r="HH15207"/>
      <c r="IW15207" s="36"/>
      <c r="JI15207"/>
      <c r="JJ15207"/>
      <c r="KX15207" s="23"/>
      <c r="KY15207" s="23"/>
    </row>
    <row r="15208" spans="36:311" x14ac:dyDescent="0.2">
      <c r="AJ15208" s="23"/>
      <c r="HH15208"/>
      <c r="IW15208" s="36"/>
      <c r="JI15208"/>
      <c r="JJ15208"/>
      <c r="KX15208" s="23"/>
      <c r="KY15208" s="23"/>
    </row>
    <row r="15209" spans="36:311" x14ac:dyDescent="0.2">
      <c r="AJ15209" s="23"/>
      <c r="HH15209"/>
      <c r="IW15209" s="36"/>
      <c r="JI15209"/>
      <c r="JJ15209"/>
      <c r="KX15209" s="23"/>
      <c r="KY15209" s="23"/>
    </row>
    <row r="15210" spans="36:311" x14ac:dyDescent="0.2">
      <c r="AJ15210" s="23"/>
      <c r="HH15210"/>
      <c r="IW15210" s="36"/>
      <c r="JI15210"/>
      <c r="JJ15210"/>
      <c r="KX15210" s="23"/>
      <c r="KY15210" s="23"/>
    </row>
    <row r="15211" spans="36:311" x14ac:dyDescent="0.2">
      <c r="AJ15211" s="23"/>
      <c r="HH15211"/>
      <c r="IW15211" s="36"/>
      <c r="JI15211"/>
      <c r="JJ15211"/>
      <c r="KX15211" s="23"/>
      <c r="KY15211" s="23"/>
    </row>
    <row r="15212" spans="36:311" x14ac:dyDescent="0.2">
      <c r="AJ15212" s="23"/>
      <c r="HH15212"/>
      <c r="IW15212" s="36"/>
      <c r="JI15212"/>
      <c r="JJ15212"/>
      <c r="KX15212" s="23"/>
      <c r="KY15212" s="23"/>
    </row>
    <row r="15213" spans="36:311" x14ac:dyDescent="0.2">
      <c r="AJ15213" s="23"/>
      <c r="HH15213"/>
      <c r="IW15213" s="36"/>
      <c r="JI15213"/>
      <c r="JJ15213"/>
      <c r="KX15213" s="23"/>
      <c r="KY15213" s="23"/>
    </row>
    <row r="15214" spans="36:311" x14ac:dyDescent="0.2">
      <c r="AJ15214" s="23"/>
      <c r="HH15214"/>
      <c r="IW15214" s="36"/>
      <c r="JI15214"/>
      <c r="JJ15214"/>
      <c r="KX15214" s="23"/>
      <c r="KY15214" s="23"/>
    </row>
    <row r="15215" spans="36:311" x14ac:dyDescent="0.2">
      <c r="AJ15215" s="23"/>
      <c r="HH15215"/>
      <c r="IW15215" s="36"/>
      <c r="JI15215"/>
      <c r="JJ15215"/>
      <c r="KX15215" s="23"/>
      <c r="KY15215" s="23"/>
    </row>
    <row r="15216" spans="36:311" x14ac:dyDescent="0.2">
      <c r="AJ15216" s="23"/>
      <c r="HH15216"/>
      <c r="IW15216" s="36"/>
      <c r="JI15216"/>
      <c r="JJ15216"/>
      <c r="KX15216" s="23"/>
      <c r="KY15216" s="23"/>
    </row>
    <row r="15217" spans="36:311" x14ac:dyDescent="0.2">
      <c r="AJ15217" s="23"/>
      <c r="HH15217"/>
      <c r="IW15217" s="36"/>
      <c r="JI15217"/>
      <c r="JJ15217"/>
      <c r="KX15217" s="23"/>
      <c r="KY15217" s="23"/>
    </row>
    <row r="15218" spans="36:311" x14ac:dyDescent="0.2">
      <c r="AJ15218" s="23"/>
      <c r="HH15218"/>
      <c r="IW15218" s="36"/>
      <c r="JI15218"/>
      <c r="JJ15218"/>
      <c r="KX15218" s="23"/>
      <c r="KY15218" s="23"/>
    </row>
    <row r="15219" spans="36:311" x14ac:dyDescent="0.2">
      <c r="AJ15219" s="23"/>
      <c r="HH15219"/>
      <c r="IW15219" s="36"/>
      <c r="JI15219"/>
      <c r="JJ15219"/>
      <c r="KX15219" s="23"/>
      <c r="KY15219" s="23"/>
    </row>
    <row r="15220" spans="36:311" x14ac:dyDescent="0.2">
      <c r="AJ15220" s="23"/>
      <c r="HH15220"/>
      <c r="IW15220" s="36"/>
      <c r="JI15220"/>
      <c r="JJ15220"/>
      <c r="KX15220" s="23"/>
      <c r="KY15220" s="23"/>
    </row>
    <row r="15221" spans="36:311" x14ac:dyDescent="0.2">
      <c r="AJ15221" s="23"/>
      <c r="HH15221"/>
      <c r="IW15221" s="36"/>
      <c r="JI15221"/>
      <c r="JJ15221"/>
      <c r="KX15221" s="23"/>
      <c r="KY15221" s="23"/>
    </row>
    <row r="15222" spans="36:311" x14ac:dyDescent="0.2">
      <c r="AJ15222" s="23"/>
      <c r="HH15222"/>
      <c r="IW15222" s="36"/>
      <c r="JI15222"/>
      <c r="JJ15222"/>
      <c r="KX15222" s="23"/>
      <c r="KY15222" s="23"/>
    </row>
    <row r="15223" spans="36:311" x14ac:dyDescent="0.2">
      <c r="AJ15223" s="23"/>
      <c r="HH15223"/>
      <c r="IW15223" s="36"/>
      <c r="JI15223"/>
      <c r="JJ15223"/>
      <c r="KX15223" s="23"/>
      <c r="KY15223" s="23"/>
    </row>
    <row r="15224" spans="36:311" x14ac:dyDescent="0.2">
      <c r="AJ15224" s="23"/>
      <c r="HH15224"/>
      <c r="IW15224" s="36"/>
      <c r="JI15224"/>
      <c r="JJ15224"/>
      <c r="KX15224" s="23"/>
      <c r="KY15224" s="23"/>
    </row>
    <row r="15225" spans="36:311" x14ac:dyDescent="0.2">
      <c r="AJ15225" s="23"/>
      <c r="HH15225"/>
      <c r="IW15225" s="36"/>
      <c r="JI15225"/>
      <c r="JJ15225"/>
      <c r="KX15225" s="23"/>
      <c r="KY15225" s="23"/>
    </row>
    <row r="15226" spans="36:311" x14ac:dyDescent="0.2">
      <c r="AJ15226" s="23"/>
      <c r="HH15226"/>
      <c r="IW15226" s="36"/>
      <c r="JI15226"/>
      <c r="JJ15226"/>
      <c r="KX15226" s="23"/>
      <c r="KY15226" s="23"/>
    </row>
    <row r="15227" spans="36:311" x14ac:dyDescent="0.2">
      <c r="AJ15227" s="23"/>
      <c r="HH15227"/>
      <c r="IW15227" s="36"/>
      <c r="JI15227"/>
      <c r="JJ15227"/>
      <c r="KX15227" s="23"/>
      <c r="KY15227" s="23"/>
    </row>
    <row r="15228" spans="36:311" x14ac:dyDescent="0.2">
      <c r="AJ15228" s="23"/>
      <c r="HH15228"/>
      <c r="IW15228" s="36"/>
      <c r="JI15228"/>
      <c r="JJ15228"/>
      <c r="KX15228" s="23"/>
      <c r="KY15228" s="23"/>
    </row>
    <row r="15229" spans="36:311" x14ac:dyDescent="0.2">
      <c r="AJ15229" s="23"/>
      <c r="HH15229"/>
      <c r="IW15229" s="36"/>
      <c r="JI15229"/>
      <c r="JJ15229"/>
      <c r="KX15229" s="23"/>
      <c r="KY15229" s="23"/>
    </row>
    <row r="15230" spans="36:311" x14ac:dyDescent="0.2">
      <c r="AJ15230" s="23"/>
      <c r="HH15230"/>
      <c r="IW15230" s="36"/>
      <c r="JI15230"/>
      <c r="JJ15230"/>
      <c r="KX15230" s="23"/>
      <c r="KY15230" s="23"/>
    </row>
    <row r="15231" spans="36:311" x14ac:dyDescent="0.2">
      <c r="AJ15231" s="23"/>
      <c r="HH15231"/>
      <c r="IW15231" s="36"/>
      <c r="JI15231"/>
      <c r="JJ15231"/>
      <c r="KX15231" s="23"/>
      <c r="KY15231" s="23"/>
    </row>
    <row r="15232" spans="36:311" x14ac:dyDescent="0.2">
      <c r="AJ15232" s="23"/>
      <c r="HH15232"/>
      <c r="IW15232" s="36"/>
      <c r="JI15232"/>
      <c r="JJ15232"/>
      <c r="KX15232" s="23"/>
      <c r="KY15232" s="23"/>
    </row>
    <row r="15233" spans="36:311" x14ac:dyDescent="0.2">
      <c r="AJ15233" s="23"/>
      <c r="HH15233"/>
      <c r="IW15233" s="36"/>
      <c r="JI15233"/>
      <c r="JJ15233"/>
      <c r="KX15233" s="23"/>
      <c r="KY15233" s="23"/>
    </row>
    <row r="15234" spans="36:311" x14ac:dyDescent="0.2">
      <c r="AJ15234" s="23"/>
      <c r="HH15234"/>
      <c r="IW15234" s="36"/>
      <c r="JI15234"/>
      <c r="JJ15234"/>
      <c r="KX15234" s="23"/>
      <c r="KY15234" s="23"/>
    </row>
    <row r="15235" spans="36:311" x14ac:dyDescent="0.2">
      <c r="AJ15235" s="23"/>
      <c r="HH15235"/>
      <c r="IW15235" s="36"/>
      <c r="JI15235"/>
      <c r="JJ15235"/>
      <c r="KX15235" s="23"/>
      <c r="KY15235" s="23"/>
    </row>
    <row r="15236" spans="36:311" x14ac:dyDescent="0.2">
      <c r="AJ15236" s="23"/>
      <c r="HH15236"/>
      <c r="IW15236" s="36"/>
      <c r="JI15236"/>
      <c r="JJ15236"/>
      <c r="KX15236" s="23"/>
      <c r="KY15236" s="23"/>
    </row>
    <row r="15237" spans="36:311" x14ac:dyDescent="0.2">
      <c r="AJ15237" s="23"/>
      <c r="HH15237"/>
      <c r="IW15237" s="36"/>
      <c r="JI15237"/>
      <c r="JJ15237"/>
      <c r="KX15237" s="23"/>
      <c r="KY15237" s="23"/>
    </row>
    <row r="15238" spans="36:311" x14ac:dyDescent="0.2">
      <c r="AJ15238" s="23"/>
      <c r="HH15238"/>
      <c r="IW15238" s="36"/>
      <c r="JI15238"/>
      <c r="JJ15238"/>
      <c r="KX15238" s="23"/>
      <c r="KY15238" s="23"/>
    </row>
    <row r="15239" spans="36:311" x14ac:dyDescent="0.2">
      <c r="AJ15239" s="23"/>
      <c r="HH15239"/>
      <c r="IW15239" s="36"/>
      <c r="JI15239"/>
      <c r="JJ15239"/>
      <c r="KX15239" s="23"/>
      <c r="KY15239" s="23"/>
    </row>
    <row r="15240" spans="36:311" x14ac:dyDescent="0.2">
      <c r="AJ15240" s="23"/>
      <c r="HH15240"/>
      <c r="IW15240" s="36"/>
      <c r="JI15240"/>
      <c r="JJ15240"/>
      <c r="KX15240" s="23"/>
      <c r="KY15240" s="23"/>
    </row>
    <row r="15241" spans="36:311" x14ac:dyDescent="0.2">
      <c r="AJ15241" s="23"/>
      <c r="HH15241"/>
      <c r="IW15241" s="36"/>
      <c r="JI15241"/>
      <c r="JJ15241"/>
      <c r="KX15241" s="23"/>
      <c r="KY15241" s="23"/>
    </row>
    <row r="15242" spans="36:311" x14ac:dyDescent="0.2">
      <c r="AJ15242" s="23"/>
      <c r="HH15242"/>
      <c r="IW15242" s="36"/>
      <c r="JI15242"/>
      <c r="JJ15242"/>
      <c r="KX15242" s="23"/>
      <c r="KY15242" s="23"/>
    </row>
    <row r="15243" spans="36:311" x14ac:dyDescent="0.2">
      <c r="AJ15243" s="23"/>
      <c r="HH15243"/>
      <c r="IW15243" s="36"/>
      <c r="JI15243"/>
      <c r="JJ15243"/>
      <c r="KX15243" s="23"/>
      <c r="KY15243" s="23"/>
    </row>
    <row r="15244" spans="36:311" x14ac:dyDescent="0.2">
      <c r="AJ15244" s="23"/>
      <c r="HH15244"/>
      <c r="IW15244" s="36"/>
      <c r="JI15244"/>
      <c r="JJ15244"/>
      <c r="KX15244" s="23"/>
      <c r="KY15244" s="23"/>
    </row>
    <row r="15245" spans="36:311" x14ac:dyDescent="0.2">
      <c r="AJ15245" s="23"/>
      <c r="HH15245"/>
      <c r="IW15245" s="36"/>
      <c r="JI15245"/>
      <c r="JJ15245"/>
      <c r="KX15245" s="23"/>
      <c r="KY15245" s="23"/>
    </row>
    <row r="15246" spans="36:311" x14ac:dyDescent="0.2">
      <c r="AJ15246" s="23"/>
      <c r="HH15246"/>
      <c r="IW15246" s="36"/>
      <c r="JI15246"/>
      <c r="JJ15246"/>
      <c r="KX15246" s="23"/>
      <c r="KY15246" s="23"/>
    </row>
    <row r="15247" spans="36:311" x14ac:dyDescent="0.2">
      <c r="AJ15247" s="23"/>
      <c r="HH15247"/>
      <c r="IW15247" s="36"/>
      <c r="JI15247"/>
      <c r="JJ15247"/>
      <c r="KX15247" s="23"/>
      <c r="KY15247" s="23"/>
    </row>
    <row r="15248" spans="36:311" x14ac:dyDescent="0.2">
      <c r="AJ15248" s="23"/>
      <c r="HH15248"/>
      <c r="IW15248" s="36"/>
      <c r="JI15248"/>
      <c r="JJ15248"/>
      <c r="KX15248" s="23"/>
      <c r="KY15248" s="23"/>
    </row>
    <row r="15249" spans="36:311" x14ac:dyDescent="0.2">
      <c r="AJ15249" s="23"/>
      <c r="HH15249"/>
      <c r="IW15249" s="36"/>
      <c r="JI15249"/>
      <c r="JJ15249"/>
      <c r="KX15249" s="23"/>
      <c r="KY15249" s="23"/>
    </row>
    <row r="15250" spans="36:311" x14ac:dyDescent="0.2">
      <c r="AJ15250" s="23"/>
      <c r="HH15250"/>
      <c r="IW15250" s="36"/>
      <c r="JI15250"/>
      <c r="JJ15250"/>
      <c r="KX15250" s="23"/>
      <c r="KY15250" s="23"/>
    </row>
    <row r="15251" spans="36:311" x14ac:dyDescent="0.2">
      <c r="AJ15251" s="23"/>
      <c r="HH15251"/>
      <c r="IW15251" s="36"/>
      <c r="JI15251"/>
      <c r="JJ15251"/>
      <c r="KX15251" s="23"/>
      <c r="KY15251" s="23"/>
    </row>
    <row r="15252" spans="36:311" x14ac:dyDescent="0.2">
      <c r="AJ15252" s="23"/>
      <c r="HH15252"/>
      <c r="IW15252" s="36"/>
      <c r="JI15252"/>
      <c r="JJ15252"/>
      <c r="KX15252" s="23"/>
      <c r="KY15252" s="23"/>
    </row>
    <row r="15253" spans="36:311" x14ac:dyDescent="0.2">
      <c r="AJ15253" s="23"/>
      <c r="HH15253"/>
      <c r="IW15253" s="36"/>
      <c r="JI15253"/>
      <c r="JJ15253"/>
      <c r="KX15253" s="23"/>
      <c r="KY15253" s="23"/>
    </row>
    <row r="15254" spans="36:311" x14ac:dyDescent="0.2">
      <c r="AJ15254" s="23"/>
      <c r="HH15254"/>
      <c r="IW15254" s="36"/>
      <c r="JI15254"/>
      <c r="JJ15254"/>
      <c r="KX15254" s="23"/>
      <c r="KY15254" s="23"/>
    </row>
    <row r="15255" spans="36:311" x14ac:dyDescent="0.2">
      <c r="AJ15255" s="23"/>
      <c r="HH15255"/>
      <c r="IW15255" s="36"/>
      <c r="JI15255"/>
      <c r="JJ15255"/>
      <c r="KX15255" s="23"/>
      <c r="KY15255" s="23"/>
    </row>
    <row r="15256" spans="36:311" x14ac:dyDescent="0.2">
      <c r="AJ15256" s="23"/>
      <c r="HH15256"/>
      <c r="IW15256" s="36"/>
      <c r="JI15256"/>
      <c r="JJ15256"/>
      <c r="KX15256" s="23"/>
      <c r="KY15256" s="23"/>
    </row>
    <row r="15257" spans="36:311" x14ac:dyDescent="0.2">
      <c r="AJ15257" s="23"/>
      <c r="HH15257"/>
      <c r="IW15257" s="36"/>
      <c r="JI15257"/>
      <c r="JJ15257"/>
      <c r="KX15257" s="23"/>
      <c r="KY15257" s="23"/>
    </row>
    <row r="15258" spans="36:311" x14ac:dyDescent="0.2">
      <c r="AJ15258" s="23"/>
      <c r="HH15258"/>
      <c r="IW15258" s="36"/>
      <c r="JI15258"/>
      <c r="JJ15258"/>
      <c r="KX15258" s="23"/>
      <c r="KY15258" s="23"/>
    </row>
    <row r="15259" spans="36:311" x14ac:dyDescent="0.2">
      <c r="AJ15259" s="23"/>
      <c r="HH15259"/>
      <c r="IW15259" s="36"/>
      <c r="JI15259"/>
      <c r="JJ15259"/>
      <c r="KX15259" s="23"/>
      <c r="KY15259" s="23"/>
    </row>
    <row r="15260" spans="36:311" x14ac:dyDescent="0.2">
      <c r="AJ15260" s="23"/>
      <c r="HH15260"/>
      <c r="IW15260" s="36"/>
      <c r="JI15260"/>
      <c r="JJ15260"/>
      <c r="KX15260" s="23"/>
      <c r="KY15260" s="23"/>
    </row>
    <row r="15261" spans="36:311" x14ac:dyDescent="0.2">
      <c r="AJ15261" s="23"/>
      <c r="HH15261"/>
      <c r="IW15261" s="36"/>
      <c r="JI15261"/>
      <c r="JJ15261"/>
      <c r="KX15261" s="23"/>
      <c r="KY15261" s="23"/>
    </row>
    <row r="15262" spans="36:311" x14ac:dyDescent="0.2">
      <c r="AJ15262" s="23"/>
      <c r="HH15262"/>
      <c r="IW15262" s="36"/>
      <c r="JI15262"/>
      <c r="JJ15262"/>
      <c r="KX15262" s="23"/>
      <c r="KY15262" s="23"/>
    </row>
    <row r="15263" spans="36:311" x14ac:dyDescent="0.2">
      <c r="AJ15263" s="23"/>
      <c r="HH15263"/>
      <c r="IW15263" s="36"/>
      <c r="JI15263"/>
      <c r="JJ15263"/>
      <c r="KX15263" s="23"/>
      <c r="KY15263" s="23"/>
    </row>
    <row r="15264" spans="36:311" x14ac:dyDescent="0.2">
      <c r="AJ15264" s="23"/>
      <c r="HH15264"/>
      <c r="IW15264" s="36"/>
      <c r="JI15264"/>
      <c r="JJ15264"/>
      <c r="KX15264" s="23"/>
      <c r="KY15264" s="23"/>
    </row>
    <row r="15265" spans="36:311" x14ac:dyDescent="0.2">
      <c r="AJ15265" s="23"/>
      <c r="HH15265"/>
      <c r="IW15265" s="36"/>
      <c r="JI15265"/>
      <c r="JJ15265"/>
      <c r="KX15265" s="23"/>
      <c r="KY15265" s="23"/>
    </row>
    <row r="15266" spans="36:311" x14ac:dyDescent="0.2">
      <c r="AJ15266" s="23"/>
      <c r="HH15266"/>
      <c r="IW15266" s="36"/>
      <c r="JI15266"/>
      <c r="JJ15266"/>
      <c r="KX15266" s="23"/>
      <c r="KY15266" s="23"/>
    </row>
    <row r="15267" spans="36:311" x14ac:dyDescent="0.2">
      <c r="AJ15267" s="23"/>
      <c r="HH15267"/>
      <c r="IW15267" s="36"/>
      <c r="JI15267"/>
      <c r="JJ15267"/>
      <c r="KX15267" s="23"/>
      <c r="KY15267" s="23"/>
    </row>
    <row r="15268" spans="36:311" x14ac:dyDescent="0.2">
      <c r="AJ15268" s="23"/>
      <c r="HH15268"/>
      <c r="IW15268" s="36"/>
      <c r="JI15268"/>
      <c r="JJ15268"/>
      <c r="KX15268" s="23"/>
      <c r="KY15268" s="23"/>
    </row>
    <row r="15269" spans="36:311" x14ac:dyDescent="0.2">
      <c r="AJ15269" s="23"/>
      <c r="HH15269"/>
      <c r="IW15269" s="36"/>
      <c r="JI15269"/>
      <c r="JJ15269"/>
      <c r="KX15269" s="23"/>
      <c r="KY15269" s="23"/>
    </row>
    <row r="15270" spans="36:311" x14ac:dyDescent="0.2">
      <c r="AJ15270" s="23"/>
      <c r="HH15270"/>
      <c r="IW15270" s="36"/>
      <c r="JI15270"/>
      <c r="JJ15270"/>
      <c r="KX15270" s="23"/>
      <c r="KY15270" s="23"/>
    </row>
    <row r="15271" spans="36:311" x14ac:dyDescent="0.2">
      <c r="AJ15271" s="23"/>
      <c r="HH15271"/>
      <c r="IW15271" s="36"/>
      <c r="JI15271"/>
      <c r="JJ15271"/>
      <c r="KX15271" s="23"/>
      <c r="KY15271" s="23"/>
    </row>
    <row r="15272" spans="36:311" x14ac:dyDescent="0.2">
      <c r="AJ15272" s="23"/>
      <c r="HH15272"/>
      <c r="IW15272" s="36"/>
      <c r="JI15272"/>
      <c r="JJ15272"/>
      <c r="KX15272" s="23"/>
      <c r="KY15272" s="23"/>
    </row>
    <row r="15273" spans="36:311" x14ac:dyDescent="0.2">
      <c r="AJ15273" s="23"/>
      <c r="HH15273"/>
      <c r="IW15273" s="36"/>
      <c r="JI15273"/>
      <c r="JJ15273"/>
      <c r="KX15273" s="23"/>
      <c r="KY15273" s="23"/>
    </row>
    <row r="15274" spans="36:311" x14ac:dyDescent="0.2">
      <c r="AJ15274" s="23"/>
      <c r="HH15274"/>
      <c r="IW15274" s="36"/>
      <c r="JI15274"/>
      <c r="JJ15274"/>
      <c r="KX15274" s="23"/>
      <c r="KY15274" s="23"/>
    </row>
    <row r="15275" spans="36:311" x14ac:dyDescent="0.2">
      <c r="AJ15275" s="23"/>
      <c r="HH15275"/>
      <c r="IW15275" s="36"/>
      <c r="JI15275"/>
      <c r="JJ15275"/>
      <c r="KX15275" s="23"/>
      <c r="KY15275" s="23"/>
    </row>
    <row r="15276" spans="36:311" x14ac:dyDescent="0.2">
      <c r="AJ15276" s="23"/>
      <c r="HH15276"/>
      <c r="IW15276" s="36"/>
      <c r="JI15276"/>
      <c r="JJ15276"/>
      <c r="KX15276" s="23"/>
      <c r="KY15276" s="23"/>
    </row>
    <row r="15277" spans="36:311" x14ac:dyDescent="0.2">
      <c r="AJ15277" s="23"/>
      <c r="HH15277"/>
      <c r="IW15277" s="36"/>
      <c r="JI15277"/>
      <c r="JJ15277"/>
      <c r="KX15277" s="23"/>
      <c r="KY15277" s="23"/>
    </row>
    <row r="15278" spans="36:311" x14ac:dyDescent="0.2">
      <c r="AJ15278" s="23"/>
      <c r="HH15278"/>
      <c r="IW15278" s="36"/>
      <c r="JI15278"/>
      <c r="JJ15278"/>
      <c r="KX15278" s="23"/>
      <c r="KY15278" s="23"/>
    </row>
    <row r="15279" spans="36:311" x14ac:dyDescent="0.2">
      <c r="AJ15279" s="23"/>
      <c r="HH15279"/>
      <c r="IW15279" s="36"/>
      <c r="JI15279"/>
      <c r="JJ15279"/>
      <c r="KX15279" s="23"/>
      <c r="KY15279" s="23"/>
    </row>
    <row r="15280" spans="36:311" x14ac:dyDescent="0.2">
      <c r="AJ15280" s="23"/>
      <c r="HH15280"/>
      <c r="IW15280" s="36"/>
      <c r="JI15280"/>
      <c r="JJ15280"/>
      <c r="KX15280" s="23"/>
      <c r="KY15280" s="23"/>
    </row>
    <row r="15281" spans="36:311" x14ac:dyDescent="0.2">
      <c r="AJ15281" s="23"/>
      <c r="HH15281"/>
      <c r="IW15281" s="36"/>
      <c r="JI15281"/>
      <c r="JJ15281"/>
      <c r="KX15281" s="23"/>
      <c r="KY15281" s="23"/>
    </row>
    <row r="15282" spans="36:311" x14ac:dyDescent="0.2">
      <c r="AJ15282" s="23"/>
      <c r="HH15282"/>
      <c r="IW15282" s="36"/>
      <c r="JI15282"/>
      <c r="JJ15282"/>
      <c r="KX15282" s="23"/>
      <c r="KY15282" s="23"/>
    </row>
    <row r="15283" spans="36:311" x14ac:dyDescent="0.2">
      <c r="AJ15283" s="23"/>
      <c r="HH15283"/>
      <c r="IW15283" s="36"/>
      <c r="JI15283"/>
      <c r="JJ15283"/>
      <c r="KX15283" s="23"/>
      <c r="KY15283" s="23"/>
    </row>
    <row r="15284" spans="36:311" x14ac:dyDescent="0.2">
      <c r="AJ15284" s="23"/>
      <c r="HH15284"/>
      <c r="IW15284" s="36"/>
      <c r="JI15284"/>
      <c r="JJ15284"/>
      <c r="KX15284" s="23"/>
      <c r="KY15284" s="23"/>
    </row>
    <row r="15285" spans="36:311" x14ac:dyDescent="0.2">
      <c r="AJ15285" s="23"/>
      <c r="HH15285"/>
      <c r="IW15285" s="36"/>
      <c r="JI15285"/>
      <c r="JJ15285"/>
      <c r="KX15285" s="23"/>
      <c r="KY15285" s="23"/>
    </row>
    <row r="15286" spans="36:311" x14ac:dyDescent="0.2">
      <c r="AJ15286" s="23"/>
      <c r="HH15286"/>
      <c r="IW15286" s="36"/>
      <c r="JI15286"/>
      <c r="JJ15286"/>
      <c r="KX15286" s="23"/>
      <c r="KY15286" s="23"/>
    </row>
    <row r="15287" spans="36:311" x14ac:dyDescent="0.2">
      <c r="AJ15287" s="23"/>
      <c r="HH15287"/>
      <c r="IW15287" s="36"/>
      <c r="JI15287"/>
      <c r="JJ15287"/>
      <c r="KX15287" s="23"/>
      <c r="KY15287" s="23"/>
    </row>
    <row r="15288" spans="36:311" x14ac:dyDescent="0.2">
      <c r="AJ15288" s="23"/>
      <c r="HH15288"/>
      <c r="IW15288" s="36"/>
      <c r="JI15288"/>
      <c r="JJ15288"/>
      <c r="KX15288" s="23"/>
      <c r="KY15288" s="23"/>
    </row>
    <row r="15289" spans="36:311" x14ac:dyDescent="0.2">
      <c r="AJ15289" s="23"/>
      <c r="HH15289"/>
      <c r="IW15289" s="36"/>
      <c r="JI15289"/>
      <c r="JJ15289"/>
      <c r="KX15289" s="23"/>
      <c r="KY15289" s="23"/>
    </row>
    <row r="15290" spans="36:311" x14ac:dyDescent="0.2">
      <c r="AJ15290" s="23"/>
      <c r="HH15290"/>
      <c r="IW15290" s="36"/>
      <c r="JI15290"/>
      <c r="JJ15290"/>
      <c r="KX15290" s="23"/>
      <c r="KY15290" s="23"/>
    </row>
    <row r="15291" spans="36:311" x14ac:dyDescent="0.2">
      <c r="AJ15291" s="23"/>
      <c r="HH15291"/>
      <c r="IW15291" s="36"/>
      <c r="JI15291"/>
      <c r="JJ15291"/>
      <c r="KX15291" s="23"/>
      <c r="KY15291" s="23"/>
    </row>
    <row r="15292" spans="36:311" x14ac:dyDescent="0.2">
      <c r="AJ15292" s="23"/>
      <c r="HH15292"/>
      <c r="IW15292" s="36"/>
      <c r="JI15292"/>
      <c r="JJ15292"/>
      <c r="KX15292" s="23"/>
      <c r="KY15292" s="23"/>
    </row>
    <row r="15293" spans="36:311" x14ac:dyDescent="0.2">
      <c r="AJ15293" s="23"/>
      <c r="HH15293"/>
      <c r="IW15293" s="36"/>
      <c r="JI15293"/>
      <c r="JJ15293"/>
      <c r="KX15293" s="23"/>
      <c r="KY15293" s="23"/>
    </row>
    <row r="15294" spans="36:311" x14ac:dyDescent="0.2">
      <c r="AJ15294" s="23"/>
      <c r="HH15294"/>
      <c r="IW15294" s="36"/>
      <c r="JI15294"/>
      <c r="JJ15294"/>
      <c r="KX15294" s="23"/>
      <c r="KY15294" s="23"/>
    </row>
    <row r="15295" spans="36:311" x14ac:dyDescent="0.2">
      <c r="AJ15295" s="23"/>
      <c r="HH15295"/>
      <c r="IW15295" s="36"/>
      <c r="JI15295"/>
      <c r="JJ15295"/>
      <c r="KX15295" s="23"/>
      <c r="KY15295" s="23"/>
    </row>
    <row r="15296" spans="36:311" x14ac:dyDescent="0.2">
      <c r="AJ15296" s="23"/>
      <c r="HH15296"/>
      <c r="IW15296" s="36"/>
      <c r="JI15296"/>
      <c r="JJ15296"/>
      <c r="KX15296" s="23"/>
      <c r="KY15296" s="23"/>
    </row>
    <row r="15297" spans="36:311" x14ac:dyDescent="0.2">
      <c r="AJ15297" s="23"/>
      <c r="HH15297"/>
      <c r="IW15297" s="36"/>
      <c r="JI15297"/>
      <c r="JJ15297"/>
      <c r="KX15297" s="23"/>
      <c r="KY15297" s="23"/>
    </row>
    <row r="15298" spans="36:311" x14ac:dyDescent="0.2">
      <c r="AJ15298" s="23"/>
      <c r="HH15298"/>
      <c r="IW15298" s="36"/>
      <c r="JI15298"/>
      <c r="JJ15298"/>
      <c r="KX15298" s="23"/>
      <c r="KY15298" s="23"/>
    </row>
    <row r="15299" spans="36:311" x14ac:dyDescent="0.2">
      <c r="AJ15299" s="23"/>
      <c r="HH15299"/>
      <c r="IW15299" s="36"/>
      <c r="JI15299"/>
      <c r="JJ15299"/>
      <c r="KX15299" s="23"/>
      <c r="KY15299" s="23"/>
    </row>
    <row r="15300" spans="36:311" x14ac:dyDescent="0.2">
      <c r="AJ15300" s="23"/>
      <c r="HH15300"/>
      <c r="IW15300" s="36"/>
      <c r="JI15300"/>
      <c r="JJ15300"/>
      <c r="KX15300" s="23"/>
      <c r="KY15300" s="23"/>
    </row>
    <row r="15301" spans="36:311" x14ac:dyDescent="0.2">
      <c r="AJ15301" s="23"/>
      <c r="HH15301"/>
      <c r="IW15301" s="36"/>
      <c r="JI15301"/>
      <c r="JJ15301"/>
      <c r="KX15301" s="23"/>
      <c r="KY15301" s="23"/>
    </row>
    <row r="15302" spans="36:311" x14ac:dyDescent="0.2">
      <c r="AJ15302" s="23"/>
      <c r="HH15302"/>
      <c r="IW15302" s="36"/>
      <c r="JI15302"/>
      <c r="JJ15302"/>
      <c r="KX15302" s="23"/>
      <c r="KY15302" s="23"/>
    </row>
    <row r="15303" spans="36:311" x14ac:dyDescent="0.2">
      <c r="AJ15303" s="23"/>
      <c r="HH15303"/>
      <c r="IW15303" s="36"/>
      <c r="JI15303"/>
      <c r="JJ15303"/>
      <c r="KX15303" s="23"/>
      <c r="KY15303" s="23"/>
    </row>
    <row r="15304" spans="36:311" x14ac:dyDescent="0.2">
      <c r="AJ15304" s="23"/>
      <c r="HH15304"/>
      <c r="IW15304" s="36"/>
      <c r="JI15304"/>
      <c r="JJ15304"/>
      <c r="KX15304" s="23"/>
      <c r="KY15304" s="23"/>
    </row>
    <row r="15305" spans="36:311" x14ac:dyDescent="0.2">
      <c r="AJ15305" s="23"/>
      <c r="HH15305"/>
      <c r="IW15305" s="36"/>
      <c r="JI15305"/>
      <c r="JJ15305"/>
      <c r="KX15305" s="23"/>
      <c r="KY15305" s="23"/>
    </row>
    <row r="15306" spans="36:311" x14ac:dyDescent="0.2">
      <c r="AJ15306" s="23"/>
      <c r="HH15306"/>
      <c r="IW15306" s="36"/>
      <c r="JI15306"/>
      <c r="JJ15306"/>
      <c r="KX15306" s="23"/>
      <c r="KY15306" s="23"/>
    </row>
    <row r="15307" spans="36:311" x14ac:dyDescent="0.2">
      <c r="AJ15307" s="23"/>
      <c r="HH15307"/>
      <c r="IW15307" s="36"/>
      <c r="JI15307"/>
      <c r="JJ15307"/>
      <c r="KX15307" s="23"/>
      <c r="KY15307" s="23"/>
    </row>
    <row r="15308" spans="36:311" x14ac:dyDescent="0.2">
      <c r="AJ15308" s="23"/>
      <c r="HH15308"/>
      <c r="IW15308" s="36"/>
      <c r="JI15308"/>
      <c r="JJ15308"/>
      <c r="KX15308" s="23"/>
      <c r="KY15308" s="23"/>
    </row>
    <row r="15309" spans="36:311" x14ac:dyDescent="0.2">
      <c r="AJ15309" s="23"/>
      <c r="HH15309"/>
      <c r="IW15309" s="36"/>
      <c r="JI15309"/>
      <c r="JJ15309"/>
      <c r="KX15309" s="23"/>
      <c r="KY15309" s="23"/>
    </row>
    <row r="15310" spans="36:311" x14ac:dyDescent="0.2">
      <c r="AJ15310" s="23"/>
      <c r="HH15310"/>
      <c r="IW15310" s="36"/>
      <c r="JI15310"/>
      <c r="JJ15310"/>
      <c r="KX15310" s="23"/>
      <c r="KY15310" s="23"/>
    </row>
    <row r="15311" spans="36:311" x14ac:dyDescent="0.2">
      <c r="AJ15311" s="23"/>
      <c r="HH15311"/>
      <c r="IW15311" s="36"/>
      <c r="JI15311"/>
      <c r="JJ15311"/>
      <c r="KX15311" s="23"/>
      <c r="KY15311" s="23"/>
    </row>
    <row r="15312" spans="36:311" x14ac:dyDescent="0.2">
      <c r="AJ15312" s="23"/>
      <c r="HH15312"/>
      <c r="IW15312" s="36"/>
      <c r="JI15312"/>
      <c r="JJ15312"/>
      <c r="KX15312" s="23"/>
      <c r="KY15312" s="23"/>
    </row>
    <row r="15313" spans="36:311" x14ac:dyDescent="0.2">
      <c r="AJ15313" s="23"/>
      <c r="HH15313"/>
      <c r="IW15313" s="36"/>
      <c r="JI15313"/>
      <c r="JJ15313"/>
      <c r="KX15313" s="23"/>
      <c r="KY15313" s="23"/>
    </row>
    <row r="15314" spans="36:311" x14ac:dyDescent="0.2">
      <c r="AJ15314" s="23"/>
      <c r="HH15314"/>
      <c r="IW15314" s="36"/>
      <c r="JI15314"/>
      <c r="JJ15314"/>
      <c r="KX15314" s="23"/>
      <c r="KY15314" s="23"/>
    </row>
    <row r="15315" spans="36:311" x14ac:dyDescent="0.2">
      <c r="AJ15315" s="23"/>
      <c r="HH15315"/>
      <c r="IW15315" s="36"/>
      <c r="JI15315"/>
      <c r="JJ15315"/>
      <c r="KX15315" s="23"/>
      <c r="KY15315" s="23"/>
    </row>
    <row r="15316" spans="36:311" x14ac:dyDescent="0.2">
      <c r="AJ15316" s="23"/>
      <c r="HH15316"/>
      <c r="IW15316" s="36"/>
      <c r="JI15316"/>
      <c r="JJ15316"/>
      <c r="KX15316" s="23"/>
      <c r="KY15316" s="23"/>
    </row>
    <row r="15317" spans="36:311" x14ac:dyDescent="0.2">
      <c r="AJ15317" s="23"/>
      <c r="HH15317"/>
      <c r="IW15317" s="36"/>
      <c r="JI15317"/>
      <c r="JJ15317"/>
      <c r="KX15317" s="23"/>
      <c r="KY15317" s="23"/>
    </row>
    <row r="15318" spans="36:311" x14ac:dyDescent="0.2">
      <c r="AJ15318" s="23"/>
      <c r="HH15318"/>
      <c r="IW15318" s="36"/>
      <c r="JI15318"/>
      <c r="JJ15318"/>
      <c r="KX15318" s="23"/>
      <c r="KY15318" s="23"/>
    </row>
    <row r="15319" spans="36:311" x14ac:dyDescent="0.2">
      <c r="AJ15319" s="23"/>
      <c r="HH15319"/>
      <c r="IW15319" s="36"/>
      <c r="JI15319"/>
      <c r="JJ15319"/>
      <c r="KX15319" s="23"/>
      <c r="KY15319" s="23"/>
    </row>
    <row r="15320" spans="36:311" x14ac:dyDescent="0.2">
      <c r="AJ15320" s="23"/>
      <c r="HH15320"/>
      <c r="IW15320" s="36"/>
      <c r="JI15320"/>
      <c r="JJ15320"/>
      <c r="KX15320" s="23"/>
      <c r="KY15320" s="23"/>
    </row>
    <row r="15321" spans="36:311" x14ac:dyDescent="0.2">
      <c r="AJ15321" s="23"/>
      <c r="HH15321"/>
      <c r="IW15321" s="36"/>
      <c r="JI15321"/>
      <c r="JJ15321"/>
      <c r="KX15321" s="23"/>
      <c r="KY15321" s="23"/>
    </row>
    <row r="15322" spans="36:311" x14ac:dyDescent="0.2">
      <c r="AJ15322" s="23"/>
      <c r="HH15322"/>
      <c r="IW15322" s="36"/>
      <c r="JI15322"/>
      <c r="JJ15322"/>
      <c r="KX15322" s="23"/>
      <c r="KY15322" s="23"/>
    </row>
    <row r="15323" spans="36:311" x14ac:dyDescent="0.2">
      <c r="AJ15323" s="23"/>
      <c r="HH15323"/>
      <c r="IW15323" s="36"/>
      <c r="JI15323"/>
      <c r="JJ15323"/>
      <c r="KX15323" s="23"/>
      <c r="KY15323" s="23"/>
    </row>
    <row r="15324" spans="36:311" x14ac:dyDescent="0.2">
      <c r="AJ15324" s="23"/>
      <c r="HH15324"/>
      <c r="IW15324" s="36"/>
      <c r="JI15324"/>
      <c r="JJ15324"/>
      <c r="KX15324" s="23"/>
      <c r="KY15324" s="23"/>
    </row>
    <row r="15325" spans="36:311" x14ac:dyDescent="0.2">
      <c r="AJ15325" s="23"/>
      <c r="HH15325"/>
      <c r="IW15325" s="36"/>
      <c r="JI15325"/>
      <c r="JJ15325"/>
      <c r="KX15325" s="23"/>
      <c r="KY15325" s="23"/>
    </row>
    <row r="15326" spans="36:311" x14ac:dyDescent="0.2">
      <c r="AJ15326" s="23"/>
      <c r="HH15326"/>
      <c r="IW15326" s="36"/>
      <c r="JI15326"/>
      <c r="JJ15326"/>
      <c r="KX15326" s="23"/>
      <c r="KY15326" s="23"/>
    </row>
    <row r="15327" spans="36:311" x14ac:dyDescent="0.2">
      <c r="AJ15327" s="23"/>
      <c r="HH15327"/>
      <c r="IW15327" s="36"/>
      <c r="JI15327"/>
      <c r="JJ15327"/>
      <c r="KX15327" s="23"/>
      <c r="KY15327" s="23"/>
    </row>
    <row r="15328" spans="36:311" x14ac:dyDescent="0.2">
      <c r="AJ15328" s="23"/>
      <c r="HH15328"/>
      <c r="IW15328" s="36"/>
      <c r="JI15328"/>
      <c r="JJ15328"/>
      <c r="KX15328" s="23"/>
      <c r="KY15328" s="23"/>
    </row>
    <row r="15329" spans="36:311" x14ac:dyDescent="0.2">
      <c r="AJ15329" s="23"/>
      <c r="HH15329"/>
      <c r="IW15329" s="36"/>
      <c r="JI15329"/>
      <c r="JJ15329"/>
      <c r="KX15329" s="23"/>
      <c r="KY15329" s="23"/>
    </row>
    <row r="15330" spans="36:311" x14ac:dyDescent="0.2">
      <c r="AJ15330" s="23"/>
      <c r="HH15330"/>
      <c r="IW15330" s="36"/>
      <c r="JI15330"/>
      <c r="JJ15330"/>
      <c r="KX15330" s="23"/>
      <c r="KY15330" s="23"/>
    </row>
    <row r="15331" spans="36:311" x14ac:dyDescent="0.2">
      <c r="AJ15331" s="23"/>
      <c r="HH15331"/>
      <c r="IW15331" s="36"/>
      <c r="JI15331"/>
      <c r="JJ15331"/>
      <c r="KX15331" s="23"/>
      <c r="KY15331" s="23"/>
    </row>
    <row r="15332" spans="36:311" x14ac:dyDescent="0.2">
      <c r="AJ15332" s="23"/>
      <c r="HH15332"/>
      <c r="IW15332" s="36"/>
      <c r="JI15332"/>
      <c r="JJ15332"/>
      <c r="KX15332" s="23"/>
      <c r="KY15332" s="23"/>
    </row>
    <row r="15333" spans="36:311" x14ac:dyDescent="0.2">
      <c r="AJ15333" s="23"/>
      <c r="HH15333"/>
      <c r="IW15333" s="36"/>
      <c r="JI15333"/>
      <c r="JJ15333"/>
      <c r="KX15333" s="23"/>
      <c r="KY15333" s="23"/>
    </row>
    <row r="15334" spans="36:311" x14ac:dyDescent="0.2">
      <c r="AJ15334" s="23"/>
      <c r="HH15334"/>
      <c r="IW15334" s="36"/>
      <c r="JI15334"/>
      <c r="JJ15334"/>
      <c r="KX15334" s="23"/>
      <c r="KY15334" s="23"/>
    </row>
    <row r="15335" spans="36:311" x14ac:dyDescent="0.2">
      <c r="AJ15335" s="23"/>
      <c r="HH15335"/>
      <c r="IW15335" s="36"/>
      <c r="JI15335"/>
      <c r="JJ15335"/>
      <c r="KX15335" s="23"/>
      <c r="KY15335" s="23"/>
    </row>
    <row r="15336" spans="36:311" x14ac:dyDescent="0.2">
      <c r="AJ15336" s="23"/>
      <c r="HH15336"/>
      <c r="IW15336" s="36"/>
      <c r="JI15336"/>
      <c r="JJ15336"/>
      <c r="KX15336" s="23"/>
      <c r="KY15336" s="23"/>
    </row>
    <row r="15337" spans="36:311" x14ac:dyDescent="0.2">
      <c r="AJ15337" s="23"/>
      <c r="HH15337"/>
      <c r="IW15337" s="36"/>
      <c r="JI15337"/>
      <c r="JJ15337"/>
      <c r="KX15337" s="23"/>
      <c r="KY15337" s="23"/>
    </row>
    <row r="15338" spans="36:311" x14ac:dyDescent="0.2">
      <c r="AJ15338" s="23"/>
      <c r="HH15338"/>
      <c r="IW15338" s="36"/>
      <c r="JI15338"/>
      <c r="JJ15338"/>
      <c r="KX15338" s="23"/>
      <c r="KY15338" s="23"/>
    </row>
    <row r="15339" spans="36:311" x14ac:dyDescent="0.2">
      <c r="AJ15339" s="23"/>
      <c r="HH15339"/>
      <c r="IW15339" s="36"/>
      <c r="JI15339"/>
      <c r="JJ15339"/>
      <c r="KX15339" s="23"/>
      <c r="KY15339" s="23"/>
    </row>
    <row r="15340" spans="36:311" x14ac:dyDescent="0.2">
      <c r="AJ15340" s="23"/>
      <c r="HH15340"/>
      <c r="IW15340" s="36"/>
      <c r="JI15340"/>
      <c r="JJ15340"/>
      <c r="KX15340" s="23"/>
      <c r="KY15340" s="23"/>
    </row>
    <row r="15341" spans="36:311" x14ac:dyDescent="0.2">
      <c r="AJ15341" s="23"/>
      <c r="HH15341"/>
      <c r="IW15341" s="36"/>
      <c r="JI15341"/>
      <c r="JJ15341"/>
      <c r="KX15341" s="23"/>
      <c r="KY15341" s="23"/>
    </row>
    <row r="15342" spans="36:311" x14ac:dyDescent="0.2">
      <c r="AJ15342" s="23"/>
      <c r="HH15342"/>
      <c r="IW15342" s="36"/>
      <c r="JI15342"/>
      <c r="JJ15342"/>
      <c r="KX15342" s="23"/>
      <c r="KY15342" s="23"/>
    </row>
    <row r="15343" spans="36:311" x14ac:dyDescent="0.2">
      <c r="AJ15343" s="23"/>
      <c r="HH15343"/>
      <c r="IW15343" s="36"/>
      <c r="JI15343"/>
      <c r="JJ15343"/>
      <c r="KX15343" s="23"/>
      <c r="KY15343" s="23"/>
    </row>
    <row r="15344" spans="36:311" x14ac:dyDescent="0.2">
      <c r="AJ15344" s="23"/>
      <c r="HH15344"/>
      <c r="IW15344" s="36"/>
      <c r="JI15344"/>
      <c r="JJ15344"/>
      <c r="KX15344" s="23"/>
      <c r="KY15344" s="23"/>
    </row>
    <row r="15345" spans="36:311" x14ac:dyDescent="0.2">
      <c r="AJ15345" s="23"/>
      <c r="HH15345"/>
      <c r="IW15345" s="36"/>
      <c r="JI15345"/>
      <c r="JJ15345"/>
      <c r="KX15345" s="23"/>
      <c r="KY15345" s="23"/>
    </row>
    <row r="15346" spans="36:311" x14ac:dyDescent="0.2">
      <c r="AJ15346" s="23"/>
      <c r="HH15346"/>
      <c r="IW15346" s="36"/>
      <c r="JI15346"/>
      <c r="JJ15346"/>
      <c r="KX15346" s="23"/>
      <c r="KY15346" s="23"/>
    </row>
    <row r="15347" spans="36:311" x14ac:dyDescent="0.2">
      <c r="AJ15347" s="23"/>
      <c r="HH15347"/>
      <c r="IW15347" s="36"/>
      <c r="JI15347"/>
      <c r="JJ15347"/>
      <c r="KX15347" s="23"/>
      <c r="KY15347" s="23"/>
    </row>
    <row r="15348" spans="36:311" x14ac:dyDescent="0.2">
      <c r="AJ15348" s="23"/>
      <c r="HH15348"/>
      <c r="IW15348" s="36"/>
      <c r="JI15348"/>
      <c r="JJ15348"/>
      <c r="KX15348" s="23"/>
      <c r="KY15348" s="23"/>
    </row>
    <row r="15349" spans="36:311" x14ac:dyDescent="0.2">
      <c r="AJ15349" s="23"/>
      <c r="HH15349"/>
      <c r="IW15349" s="36"/>
      <c r="JI15349"/>
      <c r="JJ15349"/>
      <c r="KX15349" s="23"/>
      <c r="KY15349" s="23"/>
    </row>
    <row r="15350" spans="36:311" x14ac:dyDescent="0.2">
      <c r="AJ15350" s="23"/>
      <c r="HH15350"/>
      <c r="IW15350" s="36"/>
      <c r="JI15350"/>
      <c r="JJ15350"/>
      <c r="KX15350" s="23"/>
      <c r="KY15350" s="23"/>
    </row>
    <row r="15351" spans="36:311" x14ac:dyDescent="0.2">
      <c r="AJ15351" s="23"/>
      <c r="HH15351"/>
      <c r="IW15351" s="36"/>
      <c r="JI15351"/>
      <c r="JJ15351"/>
      <c r="KX15351" s="23"/>
      <c r="KY15351" s="23"/>
    </row>
    <row r="15352" spans="36:311" x14ac:dyDescent="0.2">
      <c r="AJ15352" s="23"/>
      <c r="HH15352"/>
      <c r="IW15352" s="36"/>
      <c r="JI15352"/>
      <c r="JJ15352"/>
      <c r="KX15352" s="23"/>
      <c r="KY15352" s="23"/>
    </row>
    <row r="15353" spans="36:311" x14ac:dyDescent="0.2">
      <c r="AJ15353" s="23"/>
      <c r="HH15353"/>
      <c r="IW15353" s="36"/>
      <c r="JI15353"/>
      <c r="JJ15353"/>
      <c r="KX15353" s="23"/>
      <c r="KY15353" s="23"/>
    </row>
    <row r="15354" spans="36:311" x14ac:dyDescent="0.2">
      <c r="AJ15354" s="23"/>
      <c r="HH15354"/>
      <c r="IW15354" s="36"/>
      <c r="JI15354"/>
      <c r="JJ15354"/>
      <c r="KX15354" s="23"/>
      <c r="KY15354" s="23"/>
    </row>
    <row r="15355" spans="36:311" x14ac:dyDescent="0.2">
      <c r="AJ15355" s="23"/>
      <c r="HH15355"/>
      <c r="IW15355" s="36"/>
      <c r="JI15355"/>
      <c r="JJ15355"/>
      <c r="KX15355" s="23"/>
      <c r="KY15355" s="23"/>
    </row>
    <row r="15356" spans="36:311" x14ac:dyDescent="0.2">
      <c r="AJ15356" s="23"/>
      <c r="HH15356"/>
      <c r="IW15356" s="36"/>
      <c r="JI15356"/>
      <c r="JJ15356"/>
      <c r="KX15356" s="23"/>
      <c r="KY15356" s="23"/>
    </row>
    <row r="15357" spans="36:311" x14ac:dyDescent="0.2">
      <c r="AJ15357" s="23"/>
      <c r="HH15357"/>
      <c r="IW15357" s="36"/>
      <c r="JI15357"/>
      <c r="JJ15357"/>
      <c r="KX15357" s="23"/>
      <c r="KY15357" s="23"/>
    </row>
    <row r="15358" spans="36:311" x14ac:dyDescent="0.2">
      <c r="AJ15358" s="23"/>
      <c r="HH15358"/>
      <c r="IW15358" s="36"/>
      <c r="JI15358"/>
      <c r="JJ15358"/>
      <c r="KX15358" s="23"/>
      <c r="KY15358" s="23"/>
    </row>
    <row r="15359" spans="36:311" x14ac:dyDescent="0.2">
      <c r="AJ15359" s="23"/>
      <c r="HH15359"/>
      <c r="IW15359" s="36"/>
      <c r="JI15359"/>
      <c r="JJ15359"/>
      <c r="KX15359" s="23"/>
      <c r="KY15359" s="23"/>
    </row>
    <row r="15360" spans="36:311" x14ac:dyDescent="0.2">
      <c r="AJ15360" s="23"/>
      <c r="HH15360"/>
      <c r="IW15360" s="36"/>
      <c r="JI15360"/>
      <c r="JJ15360"/>
      <c r="KX15360" s="23"/>
      <c r="KY15360" s="23"/>
    </row>
    <row r="15361" spans="36:311" x14ac:dyDescent="0.2">
      <c r="AJ15361" s="23"/>
      <c r="HH15361"/>
      <c r="IW15361" s="36"/>
      <c r="JI15361"/>
      <c r="JJ15361"/>
      <c r="KX15361" s="23"/>
      <c r="KY15361" s="23"/>
    </row>
    <row r="15362" spans="36:311" x14ac:dyDescent="0.2">
      <c r="AJ15362" s="23"/>
      <c r="HH15362"/>
      <c r="IW15362" s="36"/>
      <c r="JI15362"/>
      <c r="JJ15362"/>
      <c r="KX15362" s="23"/>
      <c r="KY15362" s="23"/>
    </row>
    <row r="15363" spans="36:311" x14ac:dyDescent="0.2">
      <c r="AJ15363" s="23"/>
      <c r="HH15363"/>
      <c r="IW15363" s="36"/>
      <c r="JI15363"/>
      <c r="JJ15363"/>
      <c r="KX15363" s="23"/>
      <c r="KY15363" s="23"/>
    </row>
    <row r="15364" spans="36:311" x14ac:dyDescent="0.2">
      <c r="AJ15364" s="23"/>
      <c r="HH15364"/>
      <c r="IW15364" s="36"/>
      <c r="JI15364"/>
      <c r="JJ15364"/>
      <c r="KX15364" s="23"/>
      <c r="KY15364" s="23"/>
    </row>
    <row r="15365" spans="36:311" x14ac:dyDescent="0.2">
      <c r="AJ15365" s="23"/>
      <c r="HH15365"/>
      <c r="IW15365" s="36"/>
      <c r="JI15365"/>
      <c r="JJ15365"/>
      <c r="KX15365" s="23"/>
      <c r="KY15365" s="23"/>
    </row>
    <row r="15366" spans="36:311" x14ac:dyDescent="0.2">
      <c r="AJ15366" s="23"/>
      <c r="HH15366"/>
      <c r="IW15366" s="36"/>
      <c r="JI15366"/>
      <c r="JJ15366"/>
      <c r="KX15366" s="23"/>
      <c r="KY15366" s="23"/>
    </row>
    <row r="15367" spans="36:311" x14ac:dyDescent="0.2">
      <c r="AJ15367" s="23"/>
      <c r="HH15367"/>
      <c r="IW15367" s="36"/>
      <c r="JI15367"/>
      <c r="JJ15367"/>
      <c r="KX15367" s="23"/>
      <c r="KY15367" s="23"/>
    </row>
    <row r="15368" spans="36:311" x14ac:dyDescent="0.2">
      <c r="AJ15368" s="23"/>
      <c r="HH15368"/>
      <c r="IW15368" s="36"/>
      <c r="JI15368"/>
      <c r="JJ15368"/>
      <c r="KX15368" s="23"/>
      <c r="KY15368" s="23"/>
    </row>
    <row r="15369" spans="36:311" x14ac:dyDescent="0.2">
      <c r="AJ15369" s="23"/>
      <c r="HH15369"/>
      <c r="IW15369" s="36"/>
      <c r="JI15369"/>
      <c r="JJ15369"/>
      <c r="KX15369" s="23"/>
      <c r="KY15369" s="23"/>
    </row>
    <row r="15370" spans="36:311" x14ac:dyDescent="0.2">
      <c r="AJ15370" s="23"/>
      <c r="HH15370"/>
      <c r="IW15370" s="36"/>
      <c r="JI15370"/>
      <c r="JJ15370"/>
      <c r="KX15370" s="23"/>
      <c r="KY15370" s="23"/>
    </row>
    <row r="15371" spans="36:311" x14ac:dyDescent="0.2">
      <c r="AJ15371" s="23"/>
      <c r="HH15371"/>
      <c r="IW15371" s="36"/>
      <c r="JI15371"/>
      <c r="JJ15371"/>
      <c r="KX15371" s="23"/>
      <c r="KY15371" s="23"/>
    </row>
    <row r="15372" spans="36:311" x14ac:dyDescent="0.2">
      <c r="AJ15372" s="23"/>
      <c r="HH15372"/>
      <c r="IW15372" s="36"/>
      <c r="JI15372"/>
      <c r="JJ15372"/>
      <c r="KX15372" s="23"/>
      <c r="KY15372" s="23"/>
    </row>
    <row r="15373" spans="36:311" x14ac:dyDescent="0.2">
      <c r="AJ15373" s="23"/>
      <c r="HH15373"/>
      <c r="IW15373" s="36"/>
      <c r="JI15373"/>
      <c r="JJ15373"/>
      <c r="KX15373" s="23"/>
      <c r="KY15373" s="23"/>
    </row>
    <row r="15374" spans="36:311" x14ac:dyDescent="0.2">
      <c r="AJ15374" s="23"/>
      <c r="HH15374"/>
      <c r="IW15374" s="36"/>
      <c r="JI15374"/>
      <c r="JJ15374"/>
      <c r="KX15374" s="23"/>
      <c r="KY15374" s="23"/>
    </row>
    <row r="15375" spans="36:311" x14ac:dyDescent="0.2">
      <c r="AJ15375" s="23"/>
      <c r="HH15375"/>
      <c r="IW15375" s="36"/>
      <c r="JI15375"/>
      <c r="JJ15375"/>
      <c r="KX15375" s="23"/>
      <c r="KY15375" s="23"/>
    </row>
    <row r="15376" spans="36:311" x14ac:dyDescent="0.2">
      <c r="AJ15376" s="23"/>
      <c r="HH15376"/>
      <c r="IW15376" s="36"/>
      <c r="JI15376"/>
      <c r="JJ15376"/>
      <c r="KX15376" s="23"/>
      <c r="KY15376" s="23"/>
    </row>
    <row r="15377" spans="36:311" x14ac:dyDescent="0.2">
      <c r="AJ15377" s="23"/>
      <c r="HH15377"/>
      <c r="IW15377" s="36"/>
      <c r="JI15377"/>
      <c r="JJ15377"/>
      <c r="KX15377" s="23"/>
      <c r="KY15377" s="23"/>
    </row>
    <row r="15378" spans="36:311" x14ac:dyDescent="0.2">
      <c r="AJ15378" s="23"/>
      <c r="HH15378"/>
      <c r="IW15378" s="36"/>
      <c r="JI15378"/>
      <c r="JJ15378"/>
      <c r="KX15378" s="23"/>
      <c r="KY15378" s="23"/>
    </row>
    <row r="15379" spans="36:311" x14ac:dyDescent="0.2">
      <c r="AJ15379" s="23"/>
      <c r="HH15379"/>
      <c r="IW15379" s="36"/>
      <c r="JI15379"/>
      <c r="JJ15379"/>
      <c r="KX15379" s="23"/>
      <c r="KY15379" s="23"/>
    </row>
    <row r="15380" spans="36:311" x14ac:dyDescent="0.2">
      <c r="AJ15380" s="23"/>
      <c r="HH15380"/>
      <c r="IW15380" s="36"/>
      <c r="JI15380"/>
      <c r="JJ15380"/>
      <c r="KX15380" s="23"/>
      <c r="KY15380" s="23"/>
    </row>
    <row r="15381" spans="36:311" x14ac:dyDescent="0.2">
      <c r="AJ15381" s="23"/>
      <c r="HH15381"/>
      <c r="IW15381" s="36"/>
      <c r="JI15381"/>
      <c r="JJ15381"/>
      <c r="KX15381" s="23"/>
      <c r="KY15381" s="23"/>
    </row>
    <row r="15382" spans="36:311" x14ac:dyDescent="0.2">
      <c r="AJ15382" s="23"/>
      <c r="HH15382"/>
      <c r="IW15382" s="36"/>
      <c r="JI15382"/>
      <c r="JJ15382"/>
      <c r="KX15382" s="23"/>
      <c r="KY15382" s="23"/>
    </row>
    <row r="15383" spans="36:311" x14ac:dyDescent="0.2">
      <c r="AJ15383" s="23"/>
      <c r="HH15383"/>
      <c r="IW15383" s="36"/>
      <c r="JI15383"/>
      <c r="JJ15383"/>
      <c r="KX15383" s="23"/>
      <c r="KY15383" s="23"/>
    </row>
    <row r="15384" spans="36:311" x14ac:dyDescent="0.2">
      <c r="AJ15384" s="23"/>
      <c r="HH15384"/>
      <c r="IW15384" s="36"/>
      <c r="JI15384"/>
      <c r="JJ15384"/>
      <c r="KX15384" s="23"/>
      <c r="KY15384" s="23"/>
    </row>
    <row r="15385" spans="36:311" x14ac:dyDescent="0.2">
      <c r="AJ15385" s="23"/>
      <c r="HH15385"/>
      <c r="IW15385" s="36"/>
      <c r="JI15385"/>
      <c r="JJ15385"/>
      <c r="KX15385" s="23"/>
      <c r="KY15385" s="23"/>
    </row>
    <row r="15386" spans="36:311" x14ac:dyDescent="0.2">
      <c r="AJ15386" s="23"/>
      <c r="HH15386"/>
      <c r="IW15386" s="36"/>
      <c r="JI15386"/>
      <c r="JJ15386"/>
      <c r="KX15386" s="23"/>
      <c r="KY15386" s="23"/>
    </row>
    <row r="15387" spans="36:311" x14ac:dyDescent="0.2">
      <c r="AJ15387" s="23"/>
      <c r="HH15387"/>
      <c r="IW15387" s="36"/>
      <c r="JI15387"/>
      <c r="JJ15387"/>
      <c r="KX15387" s="23"/>
      <c r="KY15387" s="23"/>
    </row>
    <row r="15388" spans="36:311" x14ac:dyDescent="0.2">
      <c r="AJ15388" s="23"/>
      <c r="HH15388"/>
      <c r="IW15388" s="36"/>
      <c r="JI15388"/>
      <c r="JJ15388"/>
      <c r="KX15388" s="23"/>
      <c r="KY15388" s="23"/>
    </row>
    <row r="15389" spans="36:311" x14ac:dyDescent="0.2">
      <c r="AJ15389" s="23"/>
      <c r="HH15389"/>
      <c r="IW15389" s="36"/>
      <c r="JI15389"/>
      <c r="JJ15389"/>
      <c r="KX15389" s="23"/>
      <c r="KY15389" s="23"/>
    </row>
    <row r="15390" spans="36:311" x14ac:dyDescent="0.2">
      <c r="AJ15390" s="23"/>
      <c r="HH15390"/>
      <c r="IW15390" s="36"/>
      <c r="JI15390"/>
      <c r="JJ15390"/>
      <c r="KX15390" s="23"/>
      <c r="KY15390" s="23"/>
    </row>
    <row r="15391" spans="36:311" x14ac:dyDescent="0.2">
      <c r="AJ15391" s="23"/>
      <c r="HH15391"/>
      <c r="IW15391" s="36"/>
      <c r="JI15391"/>
      <c r="JJ15391"/>
      <c r="KX15391" s="23"/>
      <c r="KY15391" s="23"/>
    </row>
    <row r="15392" spans="36:311" x14ac:dyDescent="0.2">
      <c r="AJ15392" s="23"/>
      <c r="HH15392"/>
      <c r="IW15392" s="36"/>
      <c r="JI15392"/>
      <c r="JJ15392"/>
      <c r="KX15392" s="23"/>
      <c r="KY15392" s="23"/>
    </row>
    <row r="15393" spans="36:311" x14ac:dyDescent="0.2">
      <c r="AJ15393" s="23"/>
      <c r="HH15393"/>
      <c r="IW15393" s="36"/>
      <c r="JI15393"/>
      <c r="JJ15393"/>
      <c r="KX15393" s="23"/>
      <c r="KY15393" s="23"/>
    </row>
    <row r="15394" spans="36:311" x14ac:dyDescent="0.2">
      <c r="AJ15394" s="23"/>
      <c r="HH15394"/>
      <c r="IW15394" s="36"/>
      <c r="JI15394"/>
      <c r="JJ15394"/>
      <c r="KX15394" s="23"/>
      <c r="KY15394" s="23"/>
    </row>
    <row r="15395" spans="36:311" x14ac:dyDescent="0.2">
      <c r="AJ15395" s="23"/>
      <c r="HH15395"/>
      <c r="IW15395" s="36"/>
      <c r="JI15395"/>
      <c r="JJ15395"/>
      <c r="KX15395" s="23"/>
      <c r="KY15395" s="23"/>
    </row>
    <row r="15396" spans="36:311" x14ac:dyDescent="0.2">
      <c r="AJ15396" s="23"/>
      <c r="HH15396"/>
      <c r="IW15396" s="36"/>
      <c r="JI15396"/>
      <c r="JJ15396"/>
      <c r="KX15396" s="23"/>
      <c r="KY15396" s="23"/>
    </row>
    <row r="15397" spans="36:311" x14ac:dyDescent="0.2">
      <c r="AJ15397" s="23"/>
      <c r="HH15397"/>
      <c r="IW15397" s="36"/>
      <c r="JI15397"/>
      <c r="JJ15397"/>
      <c r="KX15397" s="23"/>
      <c r="KY15397" s="23"/>
    </row>
    <row r="15398" spans="36:311" x14ac:dyDescent="0.2">
      <c r="AJ15398" s="23"/>
      <c r="HH15398"/>
      <c r="IW15398" s="36"/>
      <c r="JI15398"/>
      <c r="JJ15398"/>
      <c r="KX15398" s="23"/>
      <c r="KY15398" s="23"/>
    </row>
    <row r="15399" spans="36:311" x14ac:dyDescent="0.2">
      <c r="AJ15399" s="23"/>
      <c r="HH15399"/>
      <c r="IW15399" s="36"/>
      <c r="JI15399"/>
      <c r="JJ15399"/>
      <c r="KX15399" s="23"/>
      <c r="KY15399" s="23"/>
    </row>
    <row r="15400" spans="36:311" x14ac:dyDescent="0.2">
      <c r="AJ15400" s="23"/>
      <c r="HH15400"/>
      <c r="IW15400" s="36"/>
      <c r="JI15400"/>
      <c r="JJ15400"/>
      <c r="KX15400" s="23"/>
      <c r="KY15400" s="23"/>
    </row>
    <row r="15401" spans="36:311" x14ac:dyDescent="0.2">
      <c r="AJ15401" s="23"/>
      <c r="HH15401"/>
      <c r="IW15401" s="36"/>
      <c r="JI15401"/>
      <c r="JJ15401"/>
      <c r="KX15401" s="23"/>
      <c r="KY15401" s="23"/>
    </row>
    <row r="15402" spans="36:311" x14ac:dyDescent="0.2">
      <c r="AJ15402" s="23"/>
      <c r="HH15402"/>
      <c r="IW15402" s="36"/>
      <c r="JI15402"/>
      <c r="JJ15402"/>
      <c r="KX15402" s="23"/>
      <c r="KY15402" s="23"/>
    </row>
    <row r="15403" spans="36:311" x14ac:dyDescent="0.2">
      <c r="AJ15403" s="23"/>
      <c r="HH15403"/>
      <c r="IW15403" s="36"/>
      <c r="JI15403"/>
      <c r="JJ15403"/>
      <c r="KX15403" s="23"/>
      <c r="KY15403" s="23"/>
    </row>
    <row r="15404" spans="36:311" x14ac:dyDescent="0.2">
      <c r="AJ15404" s="23"/>
      <c r="HH15404"/>
      <c r="IW15404" s="36"/>
      <c r="JI15404"/>
      <c r="JJ15404"/>
      <c r="KX15404" s="23"/>
      <c r="KY15404" s="23"/>
    </row>
    <row r="15405" spans="36:311" x14ac:dyDescent="0.2">
      <c r="AJ15405" s="23"/>
      <c r="HH15405"/>
      <c r="IW15405" s="36"/>
      <c r="JI15405"/>
      <c r="JJ15405"/>
      <c r="KX15405" s="23"/>
      <c r="KY15405" s="23"/>
    </row>
    <row r="15406" spans="36:311" x14ac:dyDescent="0.2">
      <c r="AJ15406" s="23"/>
      <c r="HH15406"/>
      <c r="IW15406" s="36"/>
      <c r="JI15406"/>
      <c r="JJ15406"/>
      <c r="KX15406" s="23"/>
      <c r="KY15406" s="23"/>
    </row>
    <row r="15407" spans="36:311" x14ac:dyDescent="0.2">
      <c r="AJ15407" s="23"/>
      <c r="HH15407"/>
      <c r="IW15407" s="36"/>
      <c r="JI15407"/>
      <c r="JJ15407"/>
      <c r="KX15407" s="23"/>
      <c r="KY15407" s="23"/>
    </row>
    <row r="15408" spans="36:311" x14ac:dyDescent="0.2">
      <c r="AJ15408" s="23"/>
      <c r="HH15408"/>
      <c r="IW15408" s="36"/>
      <c r="JI15408"/>
      <c r="JJ15408"/>
      <c r="KX15408" s="23"/>
      <c r="KY15408" s="23"/>
    </row>
    <row r="15409" spans="36:311" x14ac:dyDescent="0.2">
      <c r="AJ15409" s="23"/>
      <c r="HH15409"/>
      <c r="IW15409" s="36"/>
      <c r="JI15409"/>
      <c r="JJ15409"/>
      <c r="KX15409" s="23"/>
      <c r="KY15409" s="23"/>
    </row>
    <row r="15410" spans="36:311" x14ac:dyDescent="0.2">
      <c r="AJ15410" s="23"/>
      <c r="HH15410"/>
      <c r="IW15410" s="36"/>
      <c r="JI15410"/>
      <c r="JJ15410"/>
      <c r="KX15410" s="23"/>
      <c r="KY15410" s="23"/>
    </row>
    <row r="15411" spans="36:311" x14ac:dyDescent="0.2">
      <c r="AJ15411" s="23"/>
      <c r="HH15411"/>
      <c r="IW15411" s="36"/>
      <c r="JI15411"/>
      <c r="JJ15411"/>
      <c r="KX15411" s="23"/>
      <c r="KY15411" s="23"/>
    </row>
    <row r="15412" spans="36:311" x14ac:dyDescent="0.2">
      <c r="AJ15412" s="23"/>
      <c r="HH15412"/>
      <c r="IW15412" s="36"/>
      <c r="JI15412"/>
      <c r="JJ15412"/>
      <c r="KX15412" s="23"/>
      <c r="KY15412" s="23"/>
    </row>
    <row r="15413" spans="36:311" x14ac:dyDescent="0.2">
      <c r="AJ15413" s="23"/>
      <c r="HH15413"/>
      <c r="IW15413" s="36"/>
      <c r="JI15413"/>
      <c r="JJ15413"/>
      <c r="KX15413" s="23"/>
      <c r="KY15413" s="23"/>
    </row>
    <row r="15414" spans="36:311" x14ac:dyDescent="0.2">
      <c r="AJ15414" s="23"/>
      <c r="HH15414"/>
      <c r="IW15414" s="36"/>
      <c r="JI15414"/>
      <c r="JJ15414"/>
      <c r="KX15414" s="23"/>
      <c r="KY15414" s="23"/>
    </row>
    <row r="15415" spans="36:311" x14ac:dyDescent="0.2">
      <c r="AJ15415" s="23"/>
      <c r="HH15415"/>
      <c r="IW15415" s="36"/>
      <c r="JI15415"/>
      <c r="JJ15415"/>
      <c r="KX15415" s="23"/>
      <c r="KY15415" s="23"/>
    </row>
    <row r="15416" spans="36:311" x14ac:dyDescent="0.2">
      <c r="AJ15416" s="23"/>
      <c r="HH15416"/>
      <c r="IW15416" s="36"/>
      <c r="JI15416"/>
      <c r="JJ15416"/>
      <c r="KX15416" s="23"/>
      <c r="KY15416" s="23"/>
    </row>
    <row r="15417" spans="36:311" x14ac:dyDescent="0.2">
      <c r="AJ15417" s="23"/>
      <c r="HH15417"/>
      <c r="IW15417" s="36"/>
      <c r="JI15417"/>
      <c r="JJ15417"/>
      <c r="KX15417" s="23"/>
      <c r="KY15417" s="23"/>
    </row>
    <row r="15418" spans="36:311" x14ac:dyDescent="0.2">
      <c r="AJ15418" s="23"/>
      <c r="HH15418"/>
      <c r="IW15418" s="36"/>
      <c r="JI15418"/>
      <c r="JJ15418"/>
      <c r="KX15418" s="23"/>
      <c r="KY15418" s="23"/>
    </row>
    <row r="15419" spans="36:311" x14ac:dyDescent="0.2">
      <c r="AJ15419" s="23"/>
      <c r="HH15419"/>
      <c r="IW15419" s="36"/>
      <c r="JI15419"/>
      <c r="JJ15419"/>
      <c r="KX15419" s="23"/>
      <c r="KY15419" s="23"/>
    </row>
    <row r="15420" spans="36:311" x14ac:dyDescent="0.2">
      <c r="AJ15420" s="23"/>
      <c r="HH15420"/>
      <c r="IW15420" s="36"/>
      <c r="JI15420"/>
      <c r="JJ15420"/>
      <c r="KX15420" s="23"/>
      <c r="KY15420" s="23"/>
    </row>
    <row r="15421" spans="36:311" x14ac:dyDescent="0.2">
      <c r="AJ15421" s="23"/>
      <c r="HH15421"/>
      <c r="IW15421" s="36"/>
      <c r="JI15421"/>
      <c r="JJ15421"/>
      <c r="KX15421" s="23"/>
      <c r="KY15421" s="23"/>
    </row>
    <row r="15422" spans="36:311" x14ac:dyDescent="0.2">
      <c r="AJ15422" s="23"/>
      <c r="HH15422"/>
      <c r="IW15422" s="36"/>
      <c r="JI15422"/>
      <c r="JJ15422"/>
      <c r="KX15422" s="23"/>
      <c r="KY15422" s="23"/>
    </row>
    <row r="15423" spans="36:311" x14ac:dyDescent="0.2">
      <c r="AJ15423" s="23"/>
      <c r="HH15423"/>
      <c r="IW15423" s="36"/>
      <c r="JI15423"/>
      <c r="JJ15423"/>
      <c r="KX15423" s="23"/>
      <c r="KY15423" s="23"/>
    </row>
    <row r="15424" spans="36:311" x14ac:dyDescent="0.2">
      <c r="AJ15424" s="23"/>
      <c r="HH15424"/>
      <c r="IW15424" s="36"/>
      <c r="JI15424"/>
      <c r="JJ15424"/>
      <c r="KX15424" s="23"/>
      <c r="KY15424" s="23"/>
    </row>
    <row r="15425" spans="36:311" x14ac:dyDescent="0.2">
      <c r="AJ15425" s="23"/>
      <c r="HH15425"/>
      <c r="IW15425" s="36"/>
      <c r="JI15425"/>
      <c r="JJ15425"/>
      <c r="KX15425" s="23"/>
      <c r="KY15425" s="23"/>
    </row>
    <row r="15426" spans="36:311" x14ac:dyDescent="0.2">
      <c r="AJ15426" s="23"/>
      <c r="HH15426"/>
      <c r="IW15426" s="36"/>
      <c r="JI15426"/>
      <c r="JJ15426"/>
      <c r="KX15426" s="23"/>
      <c r="KY15426" s="23"/>
    </row>
    <row r="15427" spans="36:311" x14ac:dyDescent="0.2">
      <c r="AJ15427" s="23"/>
      <c r="HH15427"/>
      <c r="IW15427" s="36"/>
      <c r="JI15427"/>
      <c r="JJ15427"/>
      <c r="KX15427" s="23"/>
      <c r="KY15427" s="23"/>
    </row>
    <row r="15428" spans="36:311" x14ac:dyDescent="0.2">
      <c r="AJ15428" s="23"/>
      <c r="HH15428"/>
      <c r="IW15428" s="36"/>
      <c r="JI15428"/>
      <c r="JJ15428"/>
      <c r="KX15428" s="23"/>
      <c r="KY15428" s="23"/>
    </row>
    <row r="15429" spans="36:311" x14ac:dyDescent="0.2">
      <c r="AJ15429" s="23"/>
      <c r="HH15429"/>
      <c r="IW15429" s="36"/>
      <c r="JI15429"/>
      <c r="JJ15429"/>
      <c r="KX15429" s="23"/>
      <c r="KY15429" s="23"/>
    </row>
    <row r="15430" spans="36:311" x14ac:dyDescent="0.2">
      <c r="AJ15430" s="23"/>
      <c r="HH15430"/>
      <c r="IW15430" s="36"/>
      <c r="JI15430"/>
      <c r="JJ15430"/>
      <c r="KX15430" s="23"/>
      <c r="KY15430" s="23"/>
    </row>
    <row r="15431" spans="36:311" x14ac:dyDescent="0.2">
      <c r="AJ15431" s="23"/>
      <c r="HH15431"/>
      <c r="IW15431" s="36"/>
      <c r="JI15431"/>
      <c r="JJ15431"/>
      <c r="KX15431" s="23"/>
      <c r="KY15431" s="23"/>
    </row>
    <row r="15432" spans="36:311" x14ac:dyDescent="0.2">
      <c r="AJ15432" s="23"/>
      <c r="HH15432"/>
      <c r="IW15432" s="36"/>
      <c r="JI15432"/>
      <c r="JJ15432"/>
      <c r="KX15432" s="23"/>
      <c r="KY15432" s="23"/>
    </row>
    <row r="15433" spans="36:311" x14ac:dyDescent="0.2">
      <c r="AJ15433" s="23"/>
      <c r="HH15433"/>
      <c r="IW15433" s="36"/>
      <c r="JI15433"/>
      <c r="JJ15433"/>
      <c r="KX15433" s="23"/>
      <c r="KY15433" s="23"/>
    </row>
    <row r="15434" spans="36:311" x14ac:dyDescent="0.2">
      <c r="AJ15434" s="23"/>
      <c r="HH15434"/>
      <c r="IW15434" s="36"/>
      <c r="JI15434"/>
      <c r="JJ15434"/>
      <c r="KX15434" s="23"/>
      <c r="KY15434" s="23"/>
    </row>
    <row r="15435" spans="36:311" x14ac:dyDescent="0.2">
      <c r="AJ15435" s="23"/>
      <c r="HH15435"/>
      <c r="IW15435" s="36"/>
      <c r="JI15435"/>
      <c r="JJ15435"/>
      <c r="KX15435" s="23"/>
      <c r="KY15435" s="23"/>
    </row>
    <row r="15436" spans="36:311" x14ac:dyDescent="0.2">
      <c r="AJ15436" s="23"/>
      <c r="HH15436"/>
      <c r="IW15436" s="36"/>
      <c r="JI15436"/>
      <c r="JJ15436"/>
      <c r="KX15436" s="23"/>
      <c r="KY15436" s="23"/>
    </row>
    <row r="15437" spans="36:311" x14ac:dyDescent="0.2">
      <c r="AJ15437" s="23"/>
      <c r="HH15437"/>
      <c r="IW15437" s="36"/>
      <c r="JI15437"/>
      <c r="JJ15437"/>
      <c r="KX15437" s="23"/>
      <c r="KY15437" s="23"/>
    </row>
    <row r="15438" spans="36:311" x14ac:dyDescent="0.2">
      <c r="AJ15438" s="23"/>
      <c r="HH15438"/>
      <c r="IW15438" s="36"/>
      <c r="JI15438"/>
      <c r="JJ15438"/>
      <c r="KX15438" s="23"/>
      <c r="KY15438" s="23"/>
    </row>
    <row r="15439" spans="36:311" x14ac:dyDescent="0.2">
      <c r="AJ15439" s="23"/>
      <c r="HH15439"/>
      <c r="IW15439" s="36"/>
      <c r="JI15439"/>
      <c r="JJ15439"/>
      <c r="KX15439" s="23"/>
      <c r="KY15439" s="23"/>
    </row>
    <row r="15440" spans="36:311" x14ac:dyDescent="0.2">
      <c r="AJ15440" s="23"/>
      <c r="HH15440"/>
      <c r="IW15440" s="36"/>
      <c r="JI15440"/>
      <c r="JJ15440"/>
      <c r="KX15440" s="23"/>
      <c r="KY15440" s="23"/>
    </row>
    <row r="15441" spans="36:311" x14ac:dyDescent="0.2">
      <c r="AJ15441" s="23"/>
      <c r="HH15441"/>
      <c r="IW15441" s="36"/>
      <c r="JI15441"/>
      <c r="JJ15441"/>
      <c r="KX15441" s="23"/>
      <c r="KY15441" s="23"/>
    </row>
    <row r="15442" spans="36:311" x14ac:dyDescent="0.2">
      <c r="AJ15442" s="23"/>
      <c r="HH15442"/>
      <c r="IW15442" s="36"/>
      <c r="JI15442"/>
      <c r="JJ15442"/>
      <c r="KX15442" s="23"/>
      <c r="KY15442" s="23"/>
    </row>
    <row r="15443" spans="36:311" x14ac:dyDescent="0.2">
      <c r="AJ15443" s="23"/>
      <c r="HH15443"/>
      <c r="IW15443" s="36"/>
      <c r="JI15443"/>
      <c r="JJ15443"/>
      <c r="KX15443" s="23"/>
      <c r="KY15443" s="23"/>
    </row>
    <row r="15444" spans="36:311" x14ac:dyDescent="0.2">
      <c r="AJ15444" s="23"/>
      <c r="HH15444"/>
      <c r="IW15444" s="36"/>
      <c r="JI15444"/>
      <c r="JJ15444"/>
      <c r="KX15444" s="23"/>
      <c r="KY15444" s="23"/>
    </row>
    <row r="15445" spans="36:311" x14ac:dyDescent="0.2">
      <c r="AJ15445" s="23"/>
      <c r="HH15445"/>
      <c r="IW15445" s="36"/>
      <c r="JI15445"/>
      <c r="JJ15445"/>
      <c r="KX15445" s="23"/>
      <c r="KY15445" s="23"/>
    </row>
    <row r="15446" spans="36:311" x14ac:dyDescent="0.2">
      <c r="AJ15446" s="23"/>
      <c r="HH15446"/>
      <c r="IW15446" s="36"/>
      <c r="JI15446"/>
      <c r="JJ15446"/>
      <c r="KX15446" s="23"/>
      <c r="KY15446" s="23"/>
    </row>
    <row r="15447" spans="36:311" x14ac:dyDescent="0.2">
      <c r="AJ15447" s="23"/>
      <c r="HH15447"/>
      <c r="IW15447" s="36"/>
      <c r="JI15447"/>
      <c r="JJ15447"/>
      <c r="KX15447" s="23"/>
      <c r="KY15447" s="23"/>
    </row>
    <row r="15448" spans="36:311" x14ac:dyDescent="0.2">
      <c r="AJ15448" s="23"/>
      <c r="HH15448"/>
      <c r="IW15448" s="36"/>
      <c r="JI15448"/>
      <c r="JJ15448"/>
      <c r="KX15448" s="23"/>
      <c r="KY15448" s="23"/>
    </row>
    <row r="15449" spans="36:311" x14ac:dyDescent="0.2">
      <c r="AJ15449" s="23"/>
      <c r="HH15449"/>
      <c r="IW15449" s="36"/>
      <c r="JI15449"/>
      <c r="JJ15449"/>
      <c r="KX15449" s="23"/>
      <c r="KY15449" s="23"/>
    </row>
    <row r="15450" spans="36:311" x14ac:dyDescent="0.2">
      <c r="AJ15450" s="23"/>
      <c r="HH15450"/>
      <c r="IW15450" s="36"/>
      <c r="JI15450"/>
      <c r="JJ15450"/>
      <c r="KX15450" s="23"/>
      <c r="KY15450" s="23"/>
    </row>
    <row r="15451" spans="36:311" x14ac:dyDescent="0.2">
      <c r="AJ15451" s="23"/>
      <c r="HH15451"/>
      <c r="IW15451" s="36"/>
      <c r="JI15451"/>
      <c r="JJ15451"/>
      <c r="KX15451" s="23"/>
      <c r="KY15451" s="23"/>
    </row>
    <row r="15452" spans="36:311" x14ac:dyDescent="0.2">
      <c r="AJ15452" s="23"/>
      <c r="HH15452"/>
      <c r="IW15452" s="36"/>
      <c r="JI15452"/>
      <c r="JJ15452"/>
      <c r="KX15452" s="23"/>
      <c r="KY15452" s="23"/>
    </row>
    <row r="15453" spans="36:311" x14ac:dyDescent="0.2">
      <c r="AJ15453" s="23"/>
      <c r="HH15453"/>
      <c r="IW15453" s="36"/>
      <c r="JI15453"/>
      <c r="JJ15453"/>
      <c r="KX15453" s="23"/>
      <c r="KY15453" s="23"/>
    </row>
    <row r="15454" spans="36:311" x14ac:dyDescent="0.2">
      <c r="AJ15454" s="23"/>
      <c r="HH15454"/>
      <c r="IW15454" s="36"/>
      <c r="JI15454"/>
      <c r="JJ15454"/>
      <c r="KX15454" s="23"/>
      <c r="KY15454" s="23"/>
    </row>
    <row r="15455" spans="36:311" x14ac:dyDescent="0.2">
      <c r="AJ15455" s="23"/>
      <c r="HH15455"/>
      <c r="IW15455" s="36"/>
      <c r="JI15455"/>
      <c r="JJ15455"/>
      <c r="KX15455" s="23"/>
      <c r="KY15455" s="23"/>
    </row>
    <row r="15456" spans="36:311" x14ac:dyDescent="0.2">
      <c r="AJ15456" s="23"/>
      <c r="HH15456"/>
      <c r="IW15456" s="36"/>
      <c r="JI15456"/>
      <c r="JJ15456"/>
      <c r="KX15456" s="23"/>
      <c r="KY15456" s="23"/>
    </row>
    <row r="15457" spans="36:311" x14ac:dyDescent="0.2">
      <c r="AJ15457" s="23"/>
      <c r="HH15457"/>
      <c r="IW15457" s="36"/>
      <c r="JI15457"/>
      <c r="JJ15457"/>
      <c r="KX15457" s="23"/>
      <c r="KY15457" s="23"/>
    </row>
    <row r="15458" spans="36:311" x14ac:dyDescent="0.2">
      <c r="AJ15458" s="23"/>
      <c r="HH15458"/>
      <c r="IW15458" s="36"/>
      <c r="JI15458"/>
      <c r="JJ15458"/>
      <c r="KX15458" s="23"/>
      <c r="KY15458" s="23"/>
    </row>
    <row r="15459" spans="36:311" x14ac:dyDescent="0.2">
      <c r="AJ15459" s="23"/>
      <c r="HH15459"/>
      <c r="IW15459" s="36"/>
      <c r="JI15459"/>
      <c r="JJ15459"/>
      <c r="KX15459" s="23"/>
      <c r="KY15459" s="23"/>
    </row>
    <row r="15460" spans="36:311" x14ac:dyDescent="0.2">
      <c r="AJ15460" s="23"/>
      <c r="HH15460"/>
      <c r="IW15460" s="36"/>
      <c r="JI15460"/>
      <c r="JJ15460"/>
      <c r="KX15460" s="23"/>
      <c r="KY15460" s="23"/>
    </row>
    <row r="15461" spans="36:311" x14ac:dyDescent="0.2">
      <c r="AJ15461" s="23"/>
      <c r="HH15461"/>
      <c r="IW15461" s="36"/>
      <c r="JI15461"/>
      <c r="JJ15461"/>
      <c r="KX15461" s="23"/>
      <c r="KY15461" s="23"/>
    </row>
    <row r="15462" spans="36:311" x14ac:dyDescent="0.2">
      <c r="AJ15462" s="23"/>
      <c r="HH15462"/>
      <c r="IW15462" s="36"/>
      <c r="JI15462"/>
      <c r="JJ15462"/>
      <c r="KX15462" s="23"/>
      <c r="KY15462" s="23"/>
    </row>
    <row r="15463" spans="36:311" x14ac:dyDescent="0.2">
      <c r="AJ15463" s="23"/>
      <c r="HH15463"/>
      <c r="IW15463" s="36"/>
      <c r="JI15463"/>
      <c r="JJ15463"/>
      <c r="KX15463" s="23"/>
      <c r="KY15463" s="23"/>
    </row>
    <row r="15464" spans="36:311" x14ac:dyDescent="0.2">
      <c r="AJ15464" s="23"/>
      <c r="HH15464"/>
      <c r="IW15464" s="36"/>
      <c r="JI15464"/>
      <c r="JJ15464"/>
      <c r="KX15464" s="23"/>
      <c r="KY15464" s="23"/>
    </row>
    <row r="15465" spans="36:311" x14ac:dyDescent="0.2">
      <c r="AJ15465" s="23"/>
      <c r="HH15465"/>
      <c r="IW15465" s="36"/>
      <c r="JI15465"/>
      <c r="JJ15465"/>
      <c r="KX15465" s="23"/>
      <c r="KY15465" s="23"/>
    </row>
    <row r="15466" spans="36:311" x14ac:dyDescent="0.2">
      <c r="AJ15466" s="23"/>
      <c r="HH15466"/>
      <c r="IW15466" s="36"/>
      <c r="JI15466"/>
      <c r="JJ15466"/>
      <c r="KX15466" s="23"/>
      <c r="KY15466" s="23"/>
    </row>
    <row r="15467" spans="36:311" x14ac:dyDescent="0.2">
      <c r="AJ15467" s="23"/>
      <c r="HH15467"/>
      <c r="IW15467" s="36"/>
      <c r="JI15467"/>
      <c r="JJ15467"/>
      <c r="KX15467" s="23"/>
      <c r="KY15467" s="23"/>
    </row>
    <row r="15468" spans="36:311" x14ac:dyDescent="0.2">
      <c r="AJ15468" s="23"/>
      <c r="HH15468"/>
      <c r="IW15468" s="36"/>
      <c r="JI15468"/>
      <c r="JJ15468"/>
      <c r="KX15468" s="23"/>
      <c r="KY15468" s="23"/>
    </row>
    <row r="15469" spans="36:311" x14ac:dyDescent="0.2">
      <c r="AJ15469" s="23"/>
      <c r="HH15469"/>
      <c r="IW15469" s="36"/>
      <c r="JI15469"/>
      <c r="JJ15469"/>
      <c r="KX15469" s="23"/>
      <c r="KY15469" s="23"/>
    </row>
    <row r="15470" spans="36:311" x14ac:dyDescent="0.2">
      <c r="AJ15470" s="23"/>
      <c r="HH15470"/>
      <c r="IW15470" s="36"/>
      <c r="JI15470"/>
      <c r="JJ15470"/>
      <c r="KX15470" s="23"/>
      <c r="KY15470" s="23"/>
    </row>
    <row r="15471" spans="36:311" x14ac:dyDescent="0.2">
      <c r="AJ15471" s="23"/>
      <c r="HH15471"/>
      <c r="IW15471" s="36"/>
      <c r="JI15471"/>
      <c r="JJ15471"/>
      <c r="KX15471" s="23"/>
      <c r="KY15471" s="23"/>
    </row>
    <row r="15472" spans="36:311" x14ac:dyDescent="0.2">
      <c r="AJ15472" s="23"/>
      <c r="HH15472"/>
      <c r="IW15472" s="36"/>
      <c r="JI15472"/>
      <c r="JJ15472"/>
      <c r="KX15472" s="23"/>
      <c r="KY15472" s="23"/>
    </row>
    <row r="15473" spans="36:311" x14ac:dyDescent="0.2">
      <c r="AJ15473" s="23"/>
      <c r="HH15473"/>
      <c r="IW15473" s="36"/>
      <c r="JI15473"/>
      <c r="JJ15473"/>
      <c r="KX15473" s="23"/>
      <c r="KY15473" s="23"/>
    </row>
    <row r="15474" spans="36:311" x14ac:dyDescent="0.2">
      <c r="AJ15474" s="23"/>
      <c r="HH15474"/>
      <c r="IW15474" s="36"/>
      <c r="JI15474"/>
      <c r="JJ15474"/>
      <c r="KX15474" s="23"/>
      <c r="KY15474" s="23"/>
    </row>
    <row r="15475" spans="36:311" x14ac:dyDescent="0.2">
      <c r="AJ15475" s="23"/>
      <c r="HH15475"/>
      <c r="IW15475" s="36"/>
      <c r="JI15475"/>
      <c r="JJ15475"/>
      <c r="KX15475" s="23"/>
      <c r="KY15475" s="23"/>
    </row>
    <row r="15476" spans="36:311" x14ac:dyDescent="0.2">
      <c r="AJ15476" s="23"/>
      <c r="HH15476"/>
      <c r="IW15476" s="36"/>
      <c r="JI15476"/>
      <c r="JJ15476"/>
      <c r="KX15476" s="23"/>
      <c r="KY15476" s="23"/>
    </row>
    <row r="15477" spans="36:311" x14ac:dyDescent="0.2">
      <c r="AJ15477" s="23"/>
      <c r="HH15477"/>
      <c r="IW15477" s="36"/>
      <c r="JI15477"/>
      <c r="JJ15477"/>
      <c r="KX15477" s="23"/>
      <c r="KY15477" s="23"/>
    </row>
    <row r="15478" spans="36:311" x14ac:dyDescent="0.2">
      <c r="AJ15478" s="23"/>
      <c r="HH15478"/>
      <c r="IW15478" s="36"/>
      <c r="JI15478"/>
      <c r="JJ15478"/>
      <c r="KX15478" s="23"/>
      <c r="KY15478" s="23"/>
    </row>
    <row r="15479" spans="36:311" x14ac:dyDescent="0.2">
      <c r="AJ15479" s="23"/>
      <c r="HH15479"/>
      <c r="IW15479" s="36"/>
      <c r="JI15479"/>
      <c r="JJ15479"/>
      <c r="KX15479" s="23"/>
      <c r="KY15479" s="23"/>
    </row>
    <row r="15480" spans="36:311" x14ac:dyDescent="0.2">
      <c r="AJ15480" s="23"/>
      <c r="HH15480"/>
      <c r="IW15480" s="36"/>
      <c r="JI15480"/>
      <c r="JJ15480"/>
      <c r="KX15480" s="23"/>
      <c r="KY15480" s="23"/>
    </row>
    <row r="15481" spans="36:311" x14ac:dyDescent="0.2">
      <c r="AJ15481" s="23"/>
      <c r="HH15481"/>
      <c r="IW15481" s="36"/>
      <c r="JI15481"/>
      <c r="JJ15481"/>
      <c r="KX15481" s="23"/>
      <c r="KY15481" s="23"/>
    </row>
    <row r="15482" spans="36:311" x14ac:dyDescent="0.2">
      <c r="AJ15482" s="23"/>
      <c r="HH15482"/>
      <c r="IW15482" s="36"/>
      <c r="JI15482"/>
      <c r="JJ15482"/>
      <c r="KX15482" s="23"/>
      <c r="KY15482" s="23"/>
    </row>
    <row r="15483" spans="36:311" x14ac:dyDescent="0.2">
      <c r="AJ15483" s="23"/>
      <c r="HH15483"/>
      <c r="IW15483" s="36"/>
      <c r="JI15483"/>
      <c r="JJ15483"/>
      <c r="KX15483" s="23"/>
      <c r="KY15483" s="23"/>
    </row>
    <row r="15484" spans="36:311" x14ac:dyDescent="0.2">
      <c r="AJ15484" s="23"/>
      <c r="HH15484"/>
      <c r="IW15484" s="36"/>
      <c r="JI15484"/>
      <c r="JJ15484"/>
      <c r="KX15484" s="23"/>
      <c r="KY15484" s="23"/>
    </row>
    <row r="15485" spans="36:311" x14ac:dyDescent="0.2">
      <c r="AJ15485" s="23"/>
      <c r="HH15485"/>
      <c r="IW15485" s="36"/>
      <c r="JI15485"/>
      <c r="JJ15485"/>
      <c r="KX15485" s="23"/>
      <c r="KY15485" s="23"/>
    </row>
    <row r="15486" spans="36:311" x14ac:dyDescent="0.2">
      <c r="AJ15486" s="23"/>
      <c r="HH15486"/>
      <c r="IW15486" s="36"/>
      <c r="JI15486"/>
      <c r="JJ15486"/>
      <c r="KX15486" s="23"/>
      <c r="KY15486" s="23"/>
    </row>
    <row r="15487" spans="36:311" x14ac:dyDescent="0.2">
      <c r="AJ15487" s="23"/>
      <c r="HH15487"/>
      <c r="IW15487" s="36"/>
      <c r="JI15487"/>
      <c r="JJ15487"/>
      <c r="KX15487" s="23"/>
      <c r="KY15487" s="23"/>
    </row>
    <row r="15488" spans="36:311" x14ac:dyDescent="0.2">
      <c r="AJ15488" s="23"/>
      <c r="HH15488"/>
      <c r="IW15488" s="36"/>
      <c r="JI15488"/>
      <c r="JJ15488"/>
      <c r="KX15488" s="23"/>
      <c r="KY15488" s="23"/>
    </row>
    <row r="15489" spans="36:311" x14ac:dyDescent="0.2">
      <c r="AJ15489" s="23"/>
      <c r="HH15489"/>
      <c r="IW15489" s="36"/>
      <c r="JI15489"/>
      <c r="JJ15489"/>
      <c r="KX15489" s="23"/>
      <c r="KY15489" s="23"/>
    </row>
    <row r="15490" spans="36:311" x14ac:dyDescent="0.2">
      <c r="AJ15490" s="23"/>
      <c r="HH15490"/>
      <c r="IW15490" s="36"/>
      <c r="JI15490"/>
      <c r="JJ15490"/>
      <c r="KX15490" s="23"/>
      <c r="KY15490" s="23"/>
    </row>
    <row r="15491" spans="36:311" x14ac:dyDescent="0.2">
      <c r="AJ15491" s="23"/>
      <c r="HH15491"/>
      <c r="IW15491" s="36"/>
      <c r="JI15491"/>
      <c r="JJ15491"/>
      <c r="KX15491" s="23"/>
      <c r="KY15491" s="23"/>
    </row>
    <row r="15492" spans="36:311" x14ac:dyDescent="0.2">
      <c r="AJ15492" s="23"/>
      <c r="HH15492"/>
      <c r="IW15492" s="36"/>
      <c r="JI15492"/>
      <c r="JJ15492"/>
      <c r="KX15492" s="23"/>
      <c r="KY15492" s="23"/>
    </row>
    <row r="15493" spans="36:311" x14ac:dyDescent="0.2">
      <c r="AJ15493" s="23"/>
      <c r="HH15493"/>
      <c r="IW15493" s="36"/>
      <c r="JI15493"/>
      <c r="JJ15493"/>
      <c r="KX15493" s="23"/>
      <c r="KY15493" s="23"/>
    </row>
    <row r="15494" spans="36:311" x14ac:dyDescent="0.2">
      <c r="AJ15494" s="23"/>
      <c r="HH15494"/>
      <c r="IW15494" s="36"/>
      <c r="JI15494"/>
      <c r="JJ15494"/>
      <c r="KX15494" s="23"/>
      <c r="KY15494" s="23"/>
    </row>
    <row r="15495" spans="36:311" x14ac:dyDescent="0.2">
      <c r="AJ15495" s="23"/>
      <c r="HH15495"/>
      <c r="IW15495" s="36"/>
      <c r="JI15495"/>
      <c r="JJ15495"/>
      <c r="KX15495" s="23"/>
      <c r="KY15495" s="23"/>
    </row>
    <row r="15496" spans="36:311" x14ac:dyDescent="0.2">
      <c r="AJ15496" s="23"/>
      <c r="HH15496"/>
      <c r="IW15496" s="36"/>
      <c r="JI15496"/>
      <c r="JJ15496"/>
      <c r="KX15496" s="23"/>
      <c r="KY15496" s="23"/>
    </row>
    <row r="15497" spans="36:311" x14ac:dyDescent="0.2">
      <c r="AJ15497" s="23"/>
      <c r="HH15497"/>
      <c r="IW15497" s="36"/>
      <c r="JI15497"/>
      <c r="JJ15497"/>
      <c r="KX15497" s="23"/>
      <c r="KY15497" s="23"/>
    </row>
    <row r="15498" spans="36:311" x14ac:dyDescent="0.2">
      <c r="AJ15498" s="23"/>
      <c r="HH15498"/>
      <c r="IW15498" s="36"/>
      <c r="JI15498"/>
      <c r="JJ15498"/>
      <c r="KX15498" s="23"/>
      <c r="KY15498" s="23"/>
    </row>
    <row r="15499" spans="36:311" x14ac:dyDescent="0.2">
      <c r="AJ15499" s="23"/>
      <c r="HH15499"/>
      <c r="IW15499" s="36"/>
      <c r="JI15499"/>
      <c r="JJ15499"/>
      <c r="KX15499" s="23"/>
      <c r="KY15499" s="23"/>
    </row>
    <row r="15500" spans="36:311" x14ac:dyDescent="0.2">
      <c r="AJ15500" s="23"/>
      <c r="HH15500"/>
      <c r="IW15500" s="36"/>
      <c r="JI15500"/>
      <c r="JJ15500"/>
      <c r="KX15500" s="23"/>
      <c r="KY15500" s="23"/>
    </row>
    <row r="15501" spans="36:311" x14ac:dyDescent="0.2">
      <c r="AJ15501" s="23"/>
      <c r="HH15501"/>
      <c r="IW15501" s="36"/>
      <c r="JI15501"/>
      <c r="JJ15501"/>
      <c r="KX15501" s="23"/>
      <c r="KY15501" s="23"/>
    </row>
    <row r="15502" spans="36:311" x14ac:dyDescent="0.2">
      <c r="AJ15502" s="23"/>
      <c r="HH15502"/>
      <c r="IW15502" s="36"/>
      <c r="JI15502"/>
      <c r="JJ15502"/>
      <c r="KX15502" s="23"/>
      <c r="KY15502" s="23"/>
    </row>
    <row r="15503" spans="36:311" x14ac:dyDescent="0.2">
      <c r="AJ15503" s="23"/>
      <c r="HH15503"/>
      <c r="IW15503" s="36"/>
      <c r="JI15503"/>
      <c r="JJ15503"/>
      <c r="KX15503" s="23"/>
      <c r="KY15503" s="23"/>
    </row>
    <row r="15504" spans="36:311" x14ac:dyDescent="0.2">
      <c r="AJ15504" s="23"/>
      <c r="HH15504"/>
      <c r="IW15504" s="36"/>
      <c r="JI15504"/>
      <c r="JJ15504"/>
      <c r="KX15504" s="23"/>
      <c r="KY15504" s="23"/>
    </row>
    <row r="15505" spans="36:311" x14ac:dyDescent="0.2">
      <c r="AJ15505" s="23"/>
      <c r="HH15505"/>
      <c r="IW15505" s="36"/>
      <c r="JI15505"/>
      <c r="JJ15505"/>
      <c r="KX15505" s="23"/>
      <c r="KY15505" s="23"/>
    </row>
    <row r="15506" spans="36:311" x14ac:dyDescent="0.2">
      <c r="AJ15506" s="23"/>
      <c r="HH15506"/>
      <c r="IW15506" s="36"/>
      <c r="JI15506"/>
      <c r="JJ15506"/>
      <c r="KX15506" s="23"/>
      <c r="KY15506" s="23"/>
    </row>
    <row r="15507" spans="36:311" x14ac:dyDescent="0.2">
      <c r="AJ15507" s="23"/>
      <c r="HH15507"/>
      <c r="IW15507" s="36"/>
      <c r="JI15507"/>
      <c r="JJ15507"/>
      <c r="KX15507" s="23"/>
      <c r="KY15507" s="23"/>
    </row>
    <row r="15508" spans="36:311" x14ac:dyDescent="0.2">
      <c r="AJ15508" s="23"/>
      <c r="HH15508"/>
      <c r="IW15508" s="36"/>
      <c r="JI15508"/>
      <c r="JJ15508"/>
      <c r="KX15508" s="23"/>
      <c r="KY15508" s="23"/>
    </row>
    <row r="15509" spans="36:311" x14ac:dyDescent="0.2">
      <c r="AJ15509" s="23"/>
      <c r="HH15509"/>
      <c r="IW15509" s="36"/>
      <c r="JI15509"/>
      <c r="JJ15509"/>
      <c r="KX15509" s="23"/>
      <c r="KY15509" s="23"/>
    </row>
    <row r="15510" spans="36:311" x14ac:dyDescent="0.2">
      <c r="AJ15510" s="23"/>
      <c r="HH15510"/>
      <c r="IW15510" s="36"/>
      <c r="JI15510"/>
      <c r="JJ15510"/>
      <c r="KX15510" s="23"/>
      <c r="KY15510" s="23"/>
    </row>
    <row r="15511" spans="36:311" x14ac:dyDescent="0.2">
      <c r="AJ15511" s="23"/>
      <c r="HH15511"/>
      <c r="IW15511" s="36"/>
      <c r="JI15511"/>
      <c r="JJ15511"/>
      <c r="KX15511" s="23"/>
      <c r="KY15511" s="23"/>
    </row>
    <row r="15512" spans="36:311" x14ac:dyDescent="0.2">
      <c r="AJ15512" s="23"/>
      <c r="HH15512"/>
      <c r="IW15512" s="36"/>
      <c r="JI15512"/>
      <c r="JJ15512"/>
      <c r="KX15512" s="23"/>
      <c r="KY15512" s="23"/>
    </row>
    <row r="15513" spans="36:311" x14ac:dyDescent="0.2">
      <c r="AJ15513" s="23"/>
      <c r="HH15513"/>
      <c r="IW15513" s="36"/>
      <c r="JI15513"/>
      <c r="JJ15513"/>
      <c r="KX15513" s="23"/>
      <c r="KY15513" s="23"/>
    </row>
    <row r="15514" spans="36:311" x14ac:dyDescent="0.2">
      <c r="AJ15514" s="23"/>
      <c r="HH15514"/>
      <c r="IW15514" s="36"/>
      <c r="JI15514"/>
      <c r="JJ15514"/>
      <c r="KX15514" s="23"/>
      <c r="KY15514" s="23"/>
    </row>
    <row r="15515" spans="36:311" x14ac:dyDescent="0.2">
      <c r="AJ15515" s="23"/>
      <c r="HH15515"/>
      <c r="IW15515" s="36"/>
      <c r="JI15515"/>
      <c r="JJ15515"/>
      <c r="KX15515" s="23"/>
      <c r="KY15515" s="23"/>
    </row>
    <row r="15516" spans="36:311" x14ac:dyDescent="0.2">
      <c r="AJ15516" s="23"/>
      <c r="HH15516"/>
      <c r="IW15516" s="36"/>
      <c r="JI15516"/>
      <c r="JJ15516"/>
      <c r="KX15516" s="23"/>
      <c r="KY15516" s="23"/>
    </row>
    <row r="15517" spans="36:311" x14ac:dyDescent="0.2">
      <c r="AJ15517" s="23"/>
      <c r="HH15517"/>
      <c r="IW15517" s="36"/>
      <c r="JI15517"/>
      <c r="JJ15517"/>
      <c r="KX15517" s="23"/>
      <c r="KY15517" s="23"/>
    </row>
    <row r="15518" spans="36:311" x14ac:dyDescent="0.2">
      <c r="AJ15518" s="23"/>
      <c r="HH15518"/>
      <c r="IW15518" s="36"/>
      <c r="JI15518"/>
      <c r="JJ15518"/>
      <c r="KX15518" s="23"/>
      <c r="KY15518" s="23"/>
    </row>
    <row r="15519" spans="36:311" x14ac:dyDescent="0.2">
      <c r="AJ15519" s="23"/>
      <c r="HH15519"/>
      <c r="IW15519" s="36"/>
      <c r="JI15519"/>
      <c r="JJ15519"/>
      <c r="KX15519" s="23"/>
      <c r="KY15519" s="23"/>
    </row>
    <row r="15520" spans="36:311" x14ac:dyDescent="0.2">
      <c r="AJ15520" s="23"/>
      <c r="HH15520"/>
      <c r="IW15520" s="36"/>
      <c r="JI15520"/>
      <c r="JJ15520"/>
      <c r="KX15520" s="23"/>
      <c r="KY15520" s="23"/>
    </row>
    <row r="15521" spans="36:311" x14ac:dyDescent="0.2">
      <c r="AJ15521" s="23"/>
      <c r="HH15521"/>
      <c r="IW15521" s="36"/>
      <c r="JI15521"/>
      <c r="JJ15521"/>
      <c r="KX15521" s="23"/>
      <c r="KY15521" s="23"/>
    </row>
    <row r="15522" spans="36:311" x14ac:dyDescent="0.2">
      <c r="AJ15522" s="23"/>
      <c r="HH15522"/>
      <c r="IW15522" s="36"/>
      <c r="JI15522"/>
      <c r="JJ15522"/>
      <c r="KX15522" s="23"/>
      <c r="KY15522" s="23"/>
    </row>
    <row r="15523" spans="36:311" x14ac:dyDescent="0.2">
      <c r="AJ15523" s="23"/>
      <c r="HH15523"/>
      <c r="IW15523" s="36"/>
      <c r="JI15523"/>
      <c r="JJ15523"/>
      <c r="KX15523" s="23"/>
      <c r="KY15523" s="23"/>
    </row>
    <row r="15524" spans="36:311" x14ac:dyDescent="0.2">
      <c r="AJ15524" s="23"/>
      <c r="HH15524"/>
      <c r="IW15524" s="36"/>
      <c r="JI15524"/>
      <c r="JJ15524"/>
      <c r="KX15524" s="23"/>
      <c r="KY15524" s="23"/>
    </row>
    <row r="15525" spans="36:311" x14ac:dyDescent="0.2">
      <c r="AJ15525" s="23"/>
      <c r="HH15525"/>
      <c r="IW15525" s="36"/>
      <c r="JI15525"/>
      <c r="JJ15525"/>
      <c r="KX15525" s="23"/>
      <c r="KY15525" s="23"/>
    </row>
    <row r="15526" spans="36:311" x14ac:dyDescent="0.2">
      <c r="AJ15526" s="23"/>
      <c r="HH15526"/>
      <c r="IW15526" s="36"/>
      <c r="JI15526"/>
      <c r="JJ15526"/>
      <c r="KX15526" s="23"/>
      <c r="KY15526" s="23"/>
    </row>
    <row r="15527" spans="36:311" x14ac:dyDescent="0.2">
      <c r="AJ15527" s="23"/>
      <c r="HH15527"/>
      <c r="IW15527" s="36"/>
      <c r="JI15527"/>
      <c r="JJ15527"/>
      <c r="KX15527" s="23"/>
      <c r="KY15527" s="23"/>
    </row>
    <row r="15528" spans="36:311" x14ac:dyDescent="0.2">
      <c r="AJ15528" s="23"/>
      <c r="HH15528"/>
      <c r="IW15528" s="36"/>
      <c r="JI15528"/>
      <c r="JJ15528"/>
      <c r="KX15528" s="23"/>
      <c r="KY15528" s="23"/>
    </row>
    <row r="15529" spans="36:311" x14ac:dyDescent="0.2">
      <c r="AJ15529" s="23"/>
      <c r="HH15529"/>
      <c r="IW15529" s="36"/>
      <c r="JI15529"/>
      <c r="JJ15529"/>
      <c r="KX15529" s="23"/>
      <c r="KY15529" s="23"/>
    </row>
    <row r="15530" spans="36:311" x14ac:dyDescent="0.2">
      <c r="AJ15530" s="23"/>
      <c r="HH15530"/>
      <c r="IW15530" s="36"/>
      <c r="JI15530"/>
      <c r="JJ15530"/>
      <c r="KX15530" s="23"/>
      <c r="KY15530" s="23"/>
    </row>
    <row r="15531" spans="36:311" x14ac:dyDescent="0.2">
      <c r="AJ15531" s="23"/>
      <c r="HH15531"/>
      <c r="IW15531" s="36"/>
      <c r="JI15531"/>
      <c r="JJ15531"/>
      <c r="KX15531" s="23"/>
      <c r="KY15531" s="23"/>
    </row>
    <row r="15532" spans="36:311" x14ac:dyDescent="0.2">
      <c r="AJ15532" s="23"/>
      <c r="HH15532"/>
      <c r="IW15532" s="36"/>
      <c r="JI15532"/>
      <c r="JJ15532"/>
      <c r="KX15532" s="23"/>
      <c r="KY15532" s="23"/>
    </row>
    <row r="15533" spans="36:311" x14ac:dyDescent="0.2">
      <c r="AJ15533" s="23"/>
      <c r="HH15533"/>
      <c r="IW15533" s="36"/>
      <c r="JI15533"/>
      <c r="JJ15533"/>
      <c r="KX15533" s="23"/>
      <c r="KY15533" s="23"/>
    </row>
    <row r="15534" spans="36:311" x14ac:dyDescent="0.2">
      <c r="AJ15534" s="23"/>
      <c r="HH15534"/>
      <c r="IW15534" s="36"/>
      <c r="JI15534"/>
      <c r="JJ15534"/>
      <c r="KX15534" s="23"/>
      <c r="KY15534" s="23"/>
    </row>
    <row r="15535" spans="36:311" x14ac:dyDescent="0.2">
      <c r="AJ15535" s="23"/>
      <c r="HH15535"/>
      <c r="IW15535" s="36"/>
      <c r="JI15535"/>
      <c r="JJ15535"/>
      <c r="KX15535" s="23"/>
      <c r="KY15535" s="23"/>
    </row>
    <row r="15536" spans="36:311" x14ac:dyDescent="0.2">
      <c r="AJ15536" s="23"/>
      <c r="HH15536"/>
      <c r="IW15536" s="36"/>
      <c r="JI15536"/>
      <c r="JJ15536"/>
      <c r="KX15536" s="23"/>
      <c r="KY15536" s="23"/>
    </row>
    <row r="15537" spans="36:311" x14ac:dyDescent="0.2">
      <c r="AJ15537" s="23"/>
      <c r="HH15537"/>
      <c r="IW15537" s="36"/>
      <c r="JI15537"/>
      <c r="JJ15537"/>
      <c r="KX15537" s="23"/>
      <c r="KY15537" s="23"/>
    </row>
    <row r="15538" spans="36:311" x14ac:dyDescent="0.2">
      <c r="AJ15538" s="23"/>
      <c r="HH15538"/>
      <c r="IW15538" s="36"/>
      <c r="JI15538"/>
      <c r="JJ15538"/>
      <c r="KX15538" s="23"/>
      <c r="KY15538" s="23"/>
    </row>
    <row r="15539" spans="36:311" x14ac:dyDescent="0.2">
      <c r="AJ15539" s="23"/>
      <c r="HH15539"/>
      <c r="IW15539" s="36"/>
      <c r="JI15539"/>
      <c r="JJ15539"/>
      <c r="KX15539" s="23"/>
      <c r="KY15539" s="23"/>
    </row>
    <row r="15540" spans="36:311" x14ac:dyDescent="0.2">
      <c r="AJ15540" s="23"/>
      <c r="HH15540"/>
      <c r="IW15540" s="36"/>
      <c r="JI15540"/>
      <c r="JJ15540"/>
      <c r="KX15540" s="23"/>
      <c r="KY15540" s="23"/>
    </row>
    <row r="15541" spans="36:311" x14ac:dyDescent="0.2">
      <c r="AJ15541" s="23"/>
      <c r="HH15541"/>
      <c r="IW15541" s="36"/>
      <c r="JI15541"/>
      <c r="JJ15541"/>
      <c r="KX15541" s="23"/>
      <c r="KY15541" s="23"/>
    </row>
    <row r="15542" spans="36:311" x14ac:dyDescent="0.2">
      <c r="AJ15542" s="23"/>
      <c r="HH15542"/>
      <c r="IW15542" s="36"/>
      <c r="JI15542"/>
      <c r="JJ15542"/>
      <c r="KX15542" s="23"/>
      <c r="KY15542" s="23"/>
    </row>
    <row r="15543" spans="36:311" x14ac:dyDescent="0.2">
      <c r="AJ15543" s="23"/>
      <c r="HH15543"/>
      <c r="IW15543" s="36"/>
      <c r="JI15543"/>
      <c r="JJ15543"/>
      <c r="KX15543" s="23"/>
      <c r="KY15543" s="23"/>
    </row>
    <row r="15544" spans="36:311" x14ac:dyDescent="0.2">
      <c r="AJ15544" s="23"/>
      <c r="HH15544"/>
      <c r="IW15544" s="36"/>
      <c r="JI15544"/>
      <c r="JJ15544"/>
      <c r="KX15544" s="23"/>
      <c r="KY15544" s="23"/>
    </row>
    <row r="15545" spans="36:311" x14ac:dyDescent="0.2">
      <c r="AJ15545" s="23"/>
      <c r="HH15545"/>
      <c r="IW15545" s="36"/>
      <c r="JI15545"/>
      <c r="JJ15545"/>
      <c r="KX15545" s="23"/>
      <c r="KY15545" s="23"/>
    </row>
    <row r="15546" spans="36:311" x14ac:dyDescent="0.2">
      <c r="AJ15546" s="23"/>
      <c r="HH15546"/>
      <c r="IW15546" s="36"/>
      <c r="JI15546"/>
      <c r="JJ15546"/>
      <c r="KX15546" s="23"/>
      <c r="KY15546" s="23"/>
    </row>
    <row r="15547" spans="36:311" x14ac:dyDescent="0.2">
      <c r="AJ15547" s="23"/>
      <c r="HH15547"/>
      <c r="IW15547" s="36"/>
      <c r="JI15547"/>
      <c r="JJ15547"/>
      <c r="KX15547" s="23"/>
      <c r="KY15547" s="23"/>
    </row>
    <row r="15548" spans="36:311" x14ac:dyDescent="0.2">
      <c r="AJ15548" s="23"/>
      <c r="HH15548"/>
      <c r="IW15548" s="36"/>
      <c r="JI15548"/>
      <c r="JJ15548"/>
      <c r="KX15548" s="23"/>
      <c r="KY15548" s="23"/>
    </row>
    <row r="15549" spans="36:311" x14ac:dyDescent="0.2">
      <c r="AJ15549" s="23"/>
      <c r="HH15549"/>
      <c r="IW15549" s="36"/>
      <c r="JI15549"/>
      <c r="JJ15549"/>
      <c r="KX15549" s="23"/>
      <c r="KY15549" s="23"/>
    </row>
    <row r="15550" spans="36:311" x14ac:dyDescent="0.2">
      <c r="AJ15550" s="23"/>
      <c r="HH15550"/>
      <c r="IW15550" s="36"/>
      <c r="JI15550"/>
      <c r="JJ15550"/>
      <c r="KX15550" s="23"/>
      <c r="KY15550" s="23"/>
    </row>
    <row r="15551" spans="36:311" x14ac:dyDescent="0.2">
      <c r="AJ15551" s="23"/>
      <c r="HH15551"/>
      <c r="IW15551" s="36"/>
      <c r="JI15551"/>
      <c r="JJ15551"/>
      <c r="KX15551" s="23"/>
      <c r="KY15551" s="23"/>
    </row>
    <row r="15552" spans="36:311" x14ac:dyDescent="0.2">
      <c r="AJ15552" s="23"/>
      <c r="HH15552"/>
      <c r="IW15552" s="36"/>
      <c r="JI15552"/>
      <c r="JJ15552"/>
      <c r="KX15552" s="23"/>
      <c r="KY15552" s="23"/>
    </row>
    <row r="15553" spans="36:311" x14ac:dyDescent="0.2">
      <c r="AJ15553" s="23"/>
      <c r="HH15553"/>
      <c r="IW15553" s="36"/>
      <c r="JI15553"/>
      <c r="JJ15553"/>
      <c r="KX15553" s="23"/>
      <c r="KY15553" s="23"/>
    </row>
    <row r="15554" spans="36:311" x14ac:dyDescent="0.2">
      <c r="AJ15554" s="23"/>
      <c r="HH15554"/>
      <c r="IW15554" s="36"/>
      <c r="JI15554"/>
      <c r="JJ15554"/>
      <c r="KX15554" s="23"/>
      <c r="KY15554" s="23"/>
    </row>
    <row r="15555" spans="36:311" x14ac:dyDescent="0.2">
      <c r="AJ15555" s="23"/>
      <c r="HH15555"/>
      <c r="IW15555" s="36"/>
      <c r="JI15555"/>
      <c r="JJ15555"/>
      <c r="KX15555" s="23"/>
      <c r="KY15555" s="23"/>
    </row>
    <row r="15556" spans="36:311" x14ac:dyDescent="0.2">
      <c r="AJ15556" s="23"/>
      <c r="HH15556"/>
      <c r="IW15556" s="36"/>
      <c r="JI15556"/>
      <c r="JJ15556"/>
      <c r="KX15556" s="23"/>
      <c r="KY15556" s="23"/>
    </row>
    <row r="15557" spans="36:311" x14ac:dyDescent="0.2">
      <c r="AJ15557" s="23"/>
      <c r="HH15557"/>
      <c r="IW15557" s="36"/>
      <c r="JI15557"/>
      <c r="JJ15557"/>
      <c r="KX15557" s="23"/>
      <c r="KY15557" s="23"/>
    </row>
    <row r="15558" spans="36:311" x14ac:dyDescent="0.2">
      <c r="AJ15558" s="23"/>
      <c r="HH15558"/>
      <c r="IW15558" s="36"/>
      <c r="JI15558"/>
      <c r="JJ15558"/>
      <c r="KX15558" s="23"/>
      <c r="KY15558" s="23"/>
    </row>
    <row r="15559" spans="36:311" x14ac:dyDescent="0.2">
      <c r="AJ15559" s="23"/>
      <c r="HH15559"/>
      <c r="IW15559" s="36"/>
      <c r="JI15559"/>
      <c r="JJ15559"/>
      <c r="KX15559" s="23"/>
      <c r="KY15559" s="23"/>
    </row>
    <row r="15560" spans="36:311" x14ac:dyDescent="0.2">
      <c r="AJ15560" s="23"/>
      <c r="HH15560"/>
      <c r="IW15560" s="36"/>
      <c r="JI15560"/>
      <c r="JJ15560"/>
      <c r="KX15560" s="23"/>
      <c r="KY15560" s="23"/>
    </row>
    <row r="15561" spans="36:311" x14ac:dyDescent="0.2">
      <c r="AJ15561" s="23"/>
      <c r="HH15561"/>
      <c r="IW15561" s="36"/>
      <c r="JI15561"/>
      <c r="JJ15561"/>
      <c r="KX15561" s="23"/>
      <c r="KY15561" s="23"/>
    </row>
    <row r="15562" spans="36:311" x14ac:dyDescent="0.2">
      <c r="AJ15562" s="23"/>
      <c r="HH15562"/>
      <c r="IW15562" s="36"/>
      <c r="JI15562"/>
      <c r="JJ15562"/>
      <c r="KX15562" s="23"/>
      <c r="KY15562" s="23"/>
    </row>
    <row r="15563" spans="36:311" x14ac:dyDescent="0.2">
      <c r="AJ15563" s="23"/>
      <c r="HH15563"/>
      <c r="IW15563" s="36"/>
      <c r="JI15563"/>
      <c r="JJ15563"/>
      <c r="KX15563" s="23"/>
      <c r="KY15563" s="23"/>
    </row>
    <row r="15564" spans="36:311" x14ac:dyDescent="0.2">
      <c r="AJ15564" s="23"/>
      <c r="HH15564"/>
      <c r="IW15564" s="36"/>
      <c r="JI15564"/>
      <c r="JJ15564"/>
      <c r="KX15564" s="23"/>
      <c r="KY15564" s="23"/>
    </row>
    <row r="15565" spans="36:311" x14ac:dyDescent="0.2">
      <c r="AJ15565" s="23"/>
      <c r="HH15565"/>
      <c r="IW15565" s="36"/>
      <c r="JI15565"/>
      <c r="JJ15565"/>
      <c r="KX15565" s="23"/>
      <c r="KY15565" s="23"/>
    </row>
    <row r="15566" spans="36:311" x14ac:dyDescent="0.2">
      <c r="AJ15566" s="23"/>
      <c r="HH15566"/>
      <c r="IW15566" s="36"/>
      <c r="JI15566"/>
      <c r="JJ15566"/>
      <c r="KX15566" s="23"/>
      <c r="KY15566" s="23"/>
    </row>
    <row r="15567" spans="36:311" x14ac:dyDescent="0.2">
      <c r="AJ15567" s="23"/>
      <c r="HH15567"/>
      <c r="IW15567" s="36"/>
      <c r="JI15567"/>
      <c r="JJ15567"/>
      <c r="KX15567" s="23"/>
      <c r="KY15567" s="23"/>
    </row>
    <row r="15568" spans="36:311" x14ac:dyDescent="0.2">
      <c r="AJ15568" s="23"/>
      <c r="HH15568"/>
      <c r="IW15568" s="36"/>
      <c r="JI15568"/>
      <c r="JJ15568"/>
      <c r="KX15568" s="23"/>
      <c r="KY15568" s="23"/>
    </row>
    <row r="15569" spans="36:311" x14ac:dyDescent="0.2">
      <c r="AJ15569" s="23"/>
      <c r="HH15569"/>
      <c r="IW15569" s="36"/>
      <c r="JI15569"/>
      <c r="JJ15569"/>
      <c r="KX15569" s="23"/>
      <c r="KY15569" s="23"/>
    </row>
    <row r="15570" spans="36:311" x14ac:dyDescent="0.2">
      <c r="AJ15570" s="23"/>
      <c r="HH15570"/>
      <c r="IW15570" s="36"/>
      <c r="JI15570"/>
      <c r="JJ15570"/>
      <c r="KX15570" s="23"/>
      <c r="KY15570" s="23"/>
    </row>
    <row r="15571" spans="36:311" x14ac:dyDescent="0.2">
      <c r="AJ15571" s="23"/>
      <c r="HH15571"/>
      <c r="IW15571" s="36"/>
      <c r="JI15571"/>
      <c r="JJ15571"/>
      <c r="KX15571" s="23"/>
      <c r="KY15571" s="23"/>
    </row>
    <row r="15572" spans="36:311" x14ac:dyDescent="0.2">
      <c r="AJ15572" s="23"/>
      <c r="HH15572"/>
      <c r="IW15572" s="36"/>
      <c r="JI15572"/>
      <c r="JJ15572"/>
      <c r="KX15572" s="23"/>
      <c r="KY15572" s="23"/>
    </row>
    <row r="15573" spans="36:311" x14ac:dyDescent="0.2">
      <c r="AJ15573" s="23"/>
      <c r="HH15573"/>
      <c r="IW15573" s="36"/>
      <c r="JI15573"/>
      <c r="JJ15573"/>
      <c r="KX15573" s="23"/>
      <c r="KY15573" s="23"/>
    </row>
    <row r="15574" spans="36:311" x14ac:dyDescent="0.2">
      <c r="AJ15574" s="23"/>
      <c r="HH15574"/>
      <c r="IW15574" s="36"/>
      <c r="JI15574"/>
      <c r="JJ15574"/>
      <c r="KX15574" s="23"/>
      <c r="KY15574" s="23"/>
    </row>
    <row r="15575" spans="36:311" x14ac:dyDescent="0.2">
      <c r="AJ15575" s="23"/>
      <c r="HH15575"/>
      <c r="IW15575" s="36"/>
      <c r="JI15575"/>
      <c r="JJ15575"/>
      <c r="KX15575" s="23"/>
      <c r="KY15575" s="23"/>
    </row>
    <row r="15576" spans="36:311" x14ac:dyDescent="0.2">
      <c r="AJ15576" s="23"/>
      <c r="HH15576"/>
      <c r="IW15576" s="36"/>
      <c r="JI15576"/>
      <c r="JJ15576"/>
      <c r="KX15576" s="23"/>
      <c r="KY15576" s="23"/>
    </row>
    <row r="15577" spans="36:311" x14ac:dyDescent="0.2">
      <c r="AJ15577" s="23"/>
      <c r="HH15577"/>
      <c r="IW15577" s="36"/>
      <c r="JI15577"/>
      <c r="JJ15577"/>
      <c r="KX15577" s="23"/>
      <c r="KY15577" s="23"/>
    </row>
    <row r="15578" spans="36:311" x14ac:dyDescent="0.2">
      <c r="AJ15578" s="23"/>
      <c r="HH15578"/>
      <c r="IW15578" s="36"/>
      <c r="JI15578"/>
      <c r="JJ15578"/>
      <c r="KX15578" s="23"/>
      <c r="KY15578" s="23"/>
    </row>
    <row r="15579" spans="36:311" x14ac:dyDescent="0.2">
      <c r="AJ15579" s="23"/>
      <c r="HH15579"/>
      <c r="IW15579" s="36"/>
      <c r="JI15579"/>
      <c r="JJ15579"/>
      <c r="KX15579" s="23"/>
      <c r="KY15579" s="23"/>
    </row>
    <row r="15580" spans="36:311" x14ac:dyDescent="0.2">
      <c r="AJ15580" s="23"/>
      <c r="HH15580"/>
      <c r="IW15580" s="36"/>
      <c r="JI15580"/>
      <c r="JJ15580"/>
      <c r="KX15580" s="23"/>
      <c r="KY15580" s="23"/>
    </row>
    <row r="15581" spans="36:311" x14ac:dyDescent="0.2">
      <c r="AJ15581" s="23"/>
      <c r="HH15581"/>
      <c r="IW15581" s="36"/>
      <c r="JI15581"/>
      <c r="JJ15581"/>
      <c r="KX15581" s="23"/>
      <c r="KY15581" s="23"/>
    </row>
    <row r="15582" spans="36:311" x14ac:dyDescent="0.2">
      <c r="AJ15582" s="23"/>
      <c r="HH15582"/>
      <c r="IW15582" s="36"/>
      <c r="JI15582"/>
      <c r="JJ15582"/>
      <c r="KX15582" s="23"/>
      <c r="KY15582" s="23"/>
    </row>
    <row r="15583" spans="36:311" x14ac:dyDescent="0.2">
      <c r="AJ15583" s="23"/>
      <c r="HH15583"/>
      <c r="IW15583" s="36"/>
      <c r="JI15583"/>
      <c r="JJ15583"/>
      <c r="KX15583" s="23"/>
      <c r="KY15583" s="23"/>
    </row>
    <row r="15584" spans="36:311" x14ac:dyDescent="0.2">
      <c r="AJ15584" s="23"/>
      <c r="HH15584"/>
      <c r="IW15584" s="36"/>
      <c r="JI15584"/>
      <c r="JJ15584"/>
      <c r="KX15584" s="23"/>
      <c r="KY15584" s="23"/>
    </row>
    <row r="15585" spans="36:311" x14ac:dyDescent="0.2">
      <c r="AJ15585" s="23"/>
      <c r="HH15585"/>
      <c r="IW15585" s="36"/>
      <c r="JI15585"/>
      <c r="JJ15585"/>
      <c r="KX15585" s="23"/>
      <c r="KY15585" s="23"/>
    </row>
    <row r="15586" spans="36:311" x14ac:dyDescent="0.2">
      <c r="AJ15586" s="23"/>
      <c r="HH15586"/>
      <c r="IW15586" s="36"/>
      <c r="JI15586"/>
      <c r="JJ15586"/>
      <c r="KX15586" s="23"/>
      <c r="KY15586" s="23"/>
    </row>
    <row r="15587" spans="36:311" x14ac:dyDescent="0.2">
      <c r="AJ15587" s="23"/>
      <c r="HH15587"/>
      <c r="IW15587" s="36"/>
      <c r="JI15587"/>
      <c r="JJ15587"/>
      <c r="KX15587" s="23"/>
      <c r="KY15587" s="23"/>
    </row>
    <row r="15588" spans="36:311" x14ac:dyDescent="0.2">
      <c r="AJ15588" s="23"/>
      <c r="HH15588"/>
      <c r="IW15588" s="36"/>
      <c r="JI15588"/>
      <c r="JJ15588"/>
      <c r="KX15588" s="23"/>
      <c r="KY15588" s="23"/>
    </row>
    <row r="15589" spans="36:311" x14ac:dyDescent="0.2">
      <c r="AJ15589" s="23"/>
      <c r="HH15589"/>
      <c r="IW15589" s="36"/>
      <c r="JI15589"/>
      <c r="JJ15589"/>
      <c r="KX15589" s="23"/>
      <c r="KY15589" s="23"/>
    </row>
    <row r="15590" spans="36:311" x14ac:dyDescent="0.2">
      <c r="AJ15590" s="23"/>
      <c r="HH15590"/>
      <c r="IW15590" s="36"/>
      <c r="JI15590"/>
      <c r="JJ15590"/>
      <c r="KX15590" s="23"/>
      <c r="KY15590" s="23"/>
    </row>
    <row r="15591" spans="36:311" x14ac:dyDescent="0.2">
      <c r="AJ15591" s="23"/>
      <c r="HH15591"/>
      <c r="IW15591" s="36"/>
      <c r="JI15591"/>
      <c r="JJ15591"/>
      <c r="KX15591" s="23"/>
      <c r="KY15591" s="23"/>
    </row>
    <row r="15592" spans="36:311" x14ac:dyDescent="0.2">
      <c r="AJ15592" s="23"/>
      <c r="HH15592"/>
      <c r="IW15592" s="36"/>
      <c r="JI15592"/>
      <c r="JJ15592"/>
      <c r="KX15592" s="23"/>
      <c r="KY15592" s="23"/>
    </row>
    <row r="15593" spans="36:311" x14ac:dyDescent="0.2">
      <c r="AJ15593" s="23"/>
      <c r="HH15593"/>
      <c r="IW15593" s="36"/>
      <c r="JI15593"/>
      <c r="JJ15593"/>
      <c r="KX15593" s="23"/>
      <c r="KY15593" s="23"/>
    </row>
    <row r="15594" spans="36:311" x14ac:dyDescent="0.2">
      <c r="AJ15594" s="23"/>
      <c r="HH15594"/>
      <c r="IW15594" s="36"/>
      <c r="JI15594"/>
      <c r="JJ15594"/>
      <c r="KX15594" s="23"/>
      <c r="KY15594" s="23"/>
    </row>
    <row r="15595" spans="36:311" x14ac:dyDescent="0.2">
      <c r="AJ15595" s="23"/>
      <c r="HH15595"/>
      <c r="IW15595" s="36"/>
      <c r="JI15595"/>
      <c r="JJ15595"/>
      <c r="KX15595" s="23"/>
      <c r="KY15595" s="23"/>
    </row>
    <row r="15596" spans="36:311" x14ac:dyDescent="0.2">
      <c r="AJ15596" s="23"/>
      <c r="HH15596"/>
      <c r="IW15596" s="36"/>
      <c r="JI15596"/>
      <c r="JJ15596"/>
      <c r="KX15596" s="23"/>
      <c r="KY15596" s="23"/>
    </row>
    <row r="15597" spans="36:311" x14ac:dyDescent="0.2">
      <c r="AJ15597" s="23"/>
      <c r="HH15597"/>
      <c r="IW15597" s="36"/>
      <c r="JI15597"/>
      <c r="JJ15597"/>
      <c r="KX15597" s="23"/>
      <c r="KY15597" s="23"/>
    </row>
    <row r="15598" spans="36:311" x14ac:dyDescent="0.2">
      <c r="AJ15598" s="23"/>
      <c r="HH15598"/>
      <c r="IW15598" s="36"/>
      <c r="JI15598"/>
      <c r="JJ15598"/>
      <c r="KX15598" s="23"/>
      <c r="KY15598" s="23"/>
    </row>
    <row r="15599" spans="36:311" x14ac:dyDescent="0.2">
      <c r="AJ15599" s="23"/>
      <c r="HH15599"/>
      <c r="IW15599" s="36"/>
      <c r="JI15599"/>
      <c r="JJ15599"/>
      <c r="KX15599" s="23"/>
      <c r="KY15599" s="23"/>
    </row>
    <row r="15600" spans="36:311" x14ac:dyDescent="0.2">
      <c r="AJ15600" s="23"/>
      <c r="HH15600"/>
      <c r="IW15600" s="36"/>
      <c r="JI15600"/>
      <c r="JJ15600"/>
      <c r="KX15600" s="23"/>
      <c r="KY15600" s="23"/>
    </row>
    <row r="15601" spans="36:311" x14ac:dyDescent="0.2">
      <c r="AJ15601" s="23"/>
      <c r="HH15601"/>
      <c r="IW15601" s="36"/>
      <c r="JI15601"/>
      <c r="JJ15601"/>
      <c r="KX15601" s="23"/>
      <c r="KY15601" s="23"/>
    </row>
    <row r="15602" spans="36:311" x14ac:dyDescent="0.2">
      <c r="AJ15602" s="23"/>
      <c r="HH15602"/>
      <c r="IW15602" s="36"/>
      <c r="JI15602"/>
      <c r="JJ15602"/>
      <c r="KX15602" s="23"/>
      <c r="KY15602" s="23"/>
    </row>
    <row r="15603" spans="36:311" x14ac:dyDescent="0.2">
      <c r="AJ15603" s="23"/>
      <c r="HH15603"/>
      <c r="IW15603" s="36"/>
      <c r="JI15603"/>
      <c r="JJ15603"/>
      <c r="KX15603" s="23"/>
      <c r="KY15603" s="23"/>
    </row>
    <row r="15604" spans="36:311" x14ac:dyDescent="0.2">
      <c r="AJ15604" s="23"/>
      <c r="HH15604"/>
      <c r="IW15604" s="36"/>
      <c r="JI15604"/>
      <c r="JJ15604"/>
      <c r="KX15604" s="23"/>
      <c r="KY15604" s="23"/>
    </row>
    <row r="15605" spans="36:311" x14ac:dyDescent="0.2">
      <c r="AJ15605" s="23"/>
      <c r="HH15605"/>
      <c r="IW15605" s="36"/>
      <c r="JI15605"/>
      <c r="JJ15605"/>
      <c r="KX15605" s="23"/>
      <c r="KY15605" s="23"/>
    </row>
    <row r="15606" spans="36:311" x14ac:dyDescent="0.2">
      <c r="AJ15606" s="23"/>
      <c r="HH15606"/>
      <c r="IW15606" s="36"/>
      <c r="JI15606"/>
      <c r="JJ15606"/>
      <c r="KX15606" s="23"/>
      <c r="KY15606" s="23"/>
    </row>
    <row r="15607" spans="36:311" x14ac:dyDescent="0.2">
      <c r="AJ15607" s="23"/>
      <c r="HH15607"/>
      <c r="IW15607" s="36"/>
      <c r="JI15607"/>
      <c r="JJ15607"/>
      <c r="KX15607" s="23"/>
      <c r="KY15607" s="23"/>
    </row>
    <row r="15608" spans="36:311" x14ac:dyDescent="0.2">
      <c r="AJ15608" s="23"/>
      <c r="HH15608"/>
      <c r="IW15608" s="36"/>
      <c r="JI15608"/>
      <c r="JJ15608"/>
      <c r="KX15608" s="23"/>
      <c r="KY15608" s="23"/>
    </row>
    <row r="15609" spans="36:311" x14ac:dyDescent="0.2">
      <c r="AJ15609" s="23"/>
      <c r="HH15609"/>
      <c r="IW15609" s="36"/>
      <c r="JI15609"/>
      <c r="JJ15609"/>
      <c r="KX15609" s="23"/>
      <c r="KY15609" s="23"/>
    </row>
    <row r="15610" spans="36:311" x14ac:dyDescent="0.2">
      <c r="AJ15610" s="23"/>
      <c r="HH15610"/>
      <c r="IW15610" s="36"/>
      <c r="JI15610"/>
      <c r="JJ15610"/>
      <c r="KX15610" s="23"/>
      <c r="KY15610" s="23"/>
    </row>
    <row r="15611" spans="36:311" x14ac:dyDescent="0.2">
      <c r="AJ15611" s="23"/>
      <c r="HH15611"/>
      <c r="IW15611" s="36"/>
      <c r="JI15611"/>
      <c r="JJ15611"/>
      <c r="KX15611" s="23"/>
      <c r="KY15611" s="23"/>
    </row>
    <row r="15612" spans="36:311" x14ac:dyDescent="0.2">
      <c r="AJ15612" s="23"/>
      <c r="HH15612"/>
      <c r="IW15612" s="36"/>
      <c r="JI15612"/>
      <c r="JJ15612"/>
      <c r="KX15612" s="23"/>
      <c r="KY15612" s="23"/>
    </row>
    <row r="15613" spans="36:311" x14ac:dyDescent="0.2">
      <c r="AJ15613" s="23"/>
      <c r="HH15613"/>
      <c r="IW15613" s="36"/>
      <c r="JI15613"/>
      <c r="JJ15613"/>
      <c r="KX15613" s="23"/>
      <c r="KY15613" s="23"/>
    </row>
    <row r="15614" spans="36:311" x14ac:dyDescent="0.2">
      <c r="AJ15614" s="23"/>
      <c r="HH15614"/>
      <c r="IW15614" s="36"/>
      <c r="JI15614"/>
      <c r="JJ15614"/>
      <c r="KX15614" s="23"/>
      <c r="KY15614" s="23"/>
    </row>
    <row r="15615" spans="36:311" x14ac:dyDescent="0.2">
      <c r="AJ15615" s="23"/>
      <c r="HH15615"/>
      <c r="IW15615" s="36"/>
      <c r="JI15615"/>
      <c r="JJ15615"/>
      <c r="KX15615" s="23"/>
      <c r="KY15615" s="23"/>
    </row>
    <row r="15616" spans="36:311" x14ac:dyDescent="0.2">
      <c r="AJ15616" s="23"/>
      <c r="HH15616"/>
      <c r="IW15616" s="36"/>
      <c r="JI15616"/>
      <c r="JJ15616"/>
      <c r="KX15616" s="23"/>
      <c r="KY15616" s="23"/>
    </row>
    <row r="15617" spans="36:311" x14ac:dyDescent="0.2">
      <c r="AJ15617" s="23"/>
      <c r="HH15617"/>
      <c r="IW15617" s="36"/>
      <c r="JI15617"/>
      <c r="JJ15617"/>
      <c r="KX15617" s="23"/>
      <c r="KY15617" s="23"/>
    </row>
    <row r="15618" spans="36:311" x14ac:dyDescent="0.2">
      <c r="AJ15618" s="23"/>
      <c r="HH15618"/>
      <c r="IW15618" s="36"/>
      <c r="JI15618"/>
      <c r="JJ15618"/>
      <c r="KX15618" s="23"/>
      <c r="KY15618" s="23"/>
    </row>
    <row r="15619" spans="36:311" x14ac:dyDescent="0.2">
      <c r="AJ15619" s="23"/>
      <c r="HH15619"/>
      <c r="IW15619" s="36"/>
      <c r="JI15619"/>
      <c r="JJ15619"/>
      <c r="KX15619" s="23"/>
      <c r="KY15619" s="23"/>
    </row>
    <row r="15620" spans="36:311" x14ac:dyDescent="0.2">
      <c r="AJ15620" s="23"/>
      <c r="HH15620"/>
      <c r="IW15620" s="36"/>
      <c r="JI15620"/>
      <c r="JJ15620"/>
      <c r="KX15620" s="23"/>
      <c r="KY15620" s="23"/>
    </row>
    <row r="15621" spans="36:311" x14ac:dyDescent="0.2">
      <c r="AJ15621" s="23"/>
      <c r="HH15621"/>
      <c r="IW15621" s="36"/>
      <c r="JI15621"/>
      <c r="JJ15621"/>
      <c r="KX15621" s="23"/>
      <c r="KY15621" s="23"/>
    </row>
    <row r="15622" spans="36:311" x14ac:dyDescent="0.2">
      <c r="AJ15622" s="23"/>
      <c r="HH15622"/>
      <c r="IW15622" s="36"/>
      <c r="JI15622"/>
      <c r="JJ15622"/>
      <c r="KX15622" s="23"/>
      <c r="KY15622" s="23"/>
    </row>
    <row r="15623" spans="36:311" x14ac:dyDescent="0.2">
      <c r="AJ15623" s="23"/>
      <c r="HH15623"/>
      <c r="IW15623" s="36"/>
      <c r="JI15623"/>
      <c r="JJ15623"/>
      <c r="KX15623" s="23"/>
      <c r="KY15623" s="23"/>
    </row>
    <row r="15624" spans="36:311" x14ac:dyDescent="0.2">
      <c r="AJ15624" s="23"/>
      <c r="HH15624"/>
      <c r="IW15624" s="36"/>
      <c r="JI15624"/>
      <c r="JJ15624"/>
      <c r="KX15624" s="23"/>
      <c r="KY15624" s="23"/>
    </row>
    <row r="15625" spans="36:311" x14ac:dyDescent="0.2">
      <c r="AJ15625" s="23"/>
      <c r="HH15625"/>
      <c r="IW15625" s="36"/>
      <c r="JI15625"/>
      <c r="JJ15625"/>
      <c r="KX15625" s="23"/>
      <c r="KY15625" s="23"/>
    </row>
    <row r="15626" spans="36:311" x14ac:dyDescent="0.2">
      <c r="AJ15626" s="23"/>
      <c r="HH15626"/>
      <c r="IW15626" s="36"/>
      <c r="JI15626"/>
      <c r="JJ15626"/>
      <c r="KX15626" s="23"/>
      <c r="KY15626" s="23"/>
    </row>
    <row r="15627" spans="36:311" x14ac:dyDescent="0.2">
      <c r="AJ15627" s="23"/>
      <c r="HH15627"/>
      <c r="IW15627" s="36"/>
      <c r="JI15627"/>
      <c r="JJ15627"/>
      <c r="KX15627" s="23"/>
      <c r="KY15627" s="23"/>
    </row>
    <row r="15628" spans="36:311" x14ac:dyDescent="0.2">
      <c r="AJ15628" s="23"/>
      <c r="HH15628"/>
      <c r="IW15628" s="36"/>
      <c r="JI15628"/>
      <c r="JJ15628"/>
      <c r="KX15628" s="23"/>
      <c r="KY15628" s="23"/>
    </row>
    <row r="15629" spans="36:311" x14ac:dyDescent="0.2">
      <c r="AJ15629" s="23"/>
      <c r="HH15629"/>
      <c r="IW15629" s="36"/>
      <c r="JI15629"/>
      <c r="JJ15629"/>
      <c r="KX15629" s="23"/>
      <c r="KY15629" s="23"/>
    </row>
    <row r="15630" spans="36:311" x14ac:dyDescent="0.2">
      <c r="AJ15630" s="23"/>
      <c r="HH15630"/>
      <c r="IW15630" s="36"/>
      <c r="JI15630"/>
      <c r="JJ15630"/>
      <c r="KX15630" s="23"/>
      <c r="KY15630" s="23"/>
    </row>
    <row r="15631" spans="36:311" x14ac:dyDescent="0.2">
      <c r="AJ15631" s="23"/>
      <c r="HH15631"/>
      <c r="IW15631" s="36"/>
      <c r="JI15631"/>
      <c r="JJ15631"/>
      <c r="KX15631" s="23"/>
      <c r="KY15631" s="23"/>
    </row>
    <row r="15632" spans="36:311" x14ac:dyDescent="0.2">
      <c r="AJ15632" s="23"/>
      <c r="HH15632"/>
      <c r="IW15632" s="36"/>
      <c r="JI15632"/>
      <c r="JJ15632"/>
      <c r="KX15632" s="23"/>
      <c r="KY15632" s="23"/>
    </row>
    <row r="15633" spans="36:311" x14ac:dyDescent="0.2">
      <c r="AJ15633" s="23"/>
      <c r="HH15633"/>
      <c r="IW15633" s="36"/>
      <c r="JI15633"/>
      <c r="JJ15633"/>
      <c r="KX15633" s="23"/>
      <c r="KY15633" s="23"/>
    </row>
    <row r="15634" spans="36:311" x14ac:dyDescent="0.2">
      <c r="AJ15634" s="23"/>
      <c r="HH15634"/>
      <c r="IW15634" s="36"/>
      <c r="JI15634"/>
      <c r="JJ15634"/>
      <c r="KX15634" s="23"/>
      <c r="KY15634" s="23"/>
    </row>
    <row r="15635" spans="36:311" x14ac:dyDescent="0.2">
      <c r="AJ15635" s="23"/>
      <c r="HH15635"/>
      <c r="IW15635" s="36"/>
      <c r="JI15635"/>
      <c r="JJ15635"/>
      <c r="KX15635" s="23"/>
      <c r="KY15635" s="23"/>
    </row>
    <row r="15636" spans="36:311" x14ac:dyDescent="0.2">
      <c r="AJ15636" s="23"/>
      <c r="HH15636"/>
      <c r="IW15636" s="36"/>
      <c r="JI15636"/>
      <c r="JJ15636"/>
      <c r="KX15636" s="23"/>
      <c r="KY15636" s="23"/>
    </row>
    <row r="15637" spans="36:311" x14ac:dyDescent="0.2">
      <c r="AJ15637" s="23"/>
      <c r="HH15637"/>
      <c r="IW15637" s="36"/>
      <c r="JI15637"/>
      <c r="JJ15637"/>
      <c r="KX15637" s="23"/>
      <c r="KY15637" s="23"/>
    </row>
    <row r="15638" spans="36:311" x14ac:dyDescent="0.2">
      <c r="AJ15638" s="23"/>
      <c r="HH15638"/>
      <c r="IW15638" s="36"/>
      <c r="JI15638"/>
      <c r="JJ15638"/>
      <c r="KX15638" s="23"/>
      <c r="KY15638" s="23"/>
    </row>
    <row r="15639" spans="36:311" x14ac:dyDescent="0.2">
      <c r="AJ15639" s="23"/>
      <c r="HH15639"/>
      <c r="IW15639" s="36"/>
      <c r="JI15639"/>
      <c r="JJ15639"/>
      <c r="KX15639" s="23"/>
      <c r="KY15639" s="23"/>
    </row>
    <row r="15640" spans="36:311" x14ac:dyDescent="0.2">
      <c r="AJ15640" s="23"/>
      <c r="HH15640"/>
      <c r="IW15640" s="36"/>
      <c r="JI15640"/>
      <c r="JJ15640"/>
      <c r="KX15640" s="23"/>
      <c r="KY15640" s="23"/>
    </row>
    <row r="15641" spans="36:311" x14ac:dyDescent="0.2">
      <c r="AJ15641" s="23"/>
      <c r="HH15641"/>
      <c r="IW15641" s="36"/>
      <c r="JI15641"/>
      <c r="JJ15641"/>
      <c r="KX15641" s="23"/>
      <c r="KY15641" s="23"/>
    </row>
    <row r="15642" spans="36:311" x14ac:dyDescent="0.2">
      <c r="AJ15642" s="23"/>
      <c r="HH15642"/>
      <c r="IW15642" s="36"/>
      <c r="JI15642"/>
      <c r="JJ15642"/>
      <c r="KX15642" s="23"/>
      <c r="KY15642" s="23"/>
    </row>
    <row r="15643" spans="36:311" x14ac:dyDescent="0.2">
      <c r="AJ15643" s="23"/>
      <c r="HH15643"/>
      <c r="IW15643" s="36"/>
      <c r="JI15643"/>
      <c r="JJ15643"/>
      <c r="KX15643" s="23"/>
      <c r="KY15643" s="23"/>
    </row>
    <row r="15644" spans="36:311" x14ac:dyDescent="0.2">
      <c r="AJ15644" s="23"/>
      <c r="HH15644"/>
      <c r="IW15644" s="36"/>
      <c r="JI15644"/>
      <c r="JJ15644"/>
      <c r="KX15644" s="23"/>
      <c r="KY15644" s="23"/>
    </row>
    <row r="15645" spans="36:311" x14ac:dyDescent="0.2">
      <c r="AJ15645" s="23"/>
      <c r="HH15645"/>
      <c r="IW15645" s="36"/>
      <c r="JI15645"/>
      <c r="JJ15645"/>
      <c r="KX15645" s="23"/>
      <c r="KY15645" s="23"/>
    </row>
    <row r="15646" spans="36:311" x14ac:dyDescent="0.2">
      <c r="AJ15646" s="23"/>
      <c r="HH15646"/>
      <c r="IW15646" s="36"/>
      <c r="JI15646"/>
      <c r="JJ15646"/>
      <c r="KX15646" s="23"/>
      <c r="KY15646" s="23"/>
    </row>
    <row r="15647" spans="36:311" x14ac:dyDescent="0.2">
      <c r="AJ15647" s="23"/>
      <c r="HH15647"/>
      <c r="IW15647" s="36"/>
      <c r="JI15647"/>
      <c r="JJ15647"/>
      <c r="KX15647" s="23"/>
      <c r="KY15647" s="23"/>
    </row>
    <row r="15648" spans="36:311" x14ac:dyDescent="0.2">
      <c r="AJ15648" s="23"/>
      <c r="HH15648"/>
      <c r="IW15648" s="36"/>
      <c r="JI15648"/>
      <c r="JJ15648"/>
      <c r="KX15648" s="23"/>
      <c r="KY15648" s="23"/>
    </row>
    <row r="15649" spans="36:311" x14ac:dyDescent="0.2">
      <c r="AJ15649" s="23"/>
      <c r="HH15649"/>
      <c r="IW15649" s="36"/>
      <c r="JI15649"/>
      <c r="JJ15649"/>
      <c r="KX15649" s="23"/>
      <c r="KY15649" s="23"/>
    </row>
    <row r="15650" spans="36:311" x14ac:dyDescent="0.2">
      <c r="AJ15650" s="23"/>
      <c r="HH15650"/>
      <c r="IW15650" s="36"/>
      <c r="JI15650"/>
      <c r="JJ15650"/>
      <c r="KX15650" s="23"/>
      <c r="KY15650" s="23"/>
    </row>
    <row r="15651" spans="36:311" x14ac:dyDescent="0.2">
      <c r="AJ15651" s="23"/>
      <c r="HH15651"/>
      <c r="IW15651" s="36"/>
      <c r="JI15651"/>
      <c r="JJ15651"/>
      <c r="KX15651" s="23"/>
      <c r="KY15651" s="23"/>
    </row>
    <row r="15652" spans="36:311" x14ac:dyDescent="0.2">
      <c r="AJ15652" s="23"/>
      <c r="HH15652"/>
      <c r="IW15652" s="36"/>
      <c r="JI15652"/>
      <c r="JJ15652"/>
      <c r="KX15652" s="23"/>
      <c r="KY15652" s="23"/>
    </row>
    <row r="15653" spans="36:311" x14ac:dyDescent="0.2">
      <c r="AJ15653" s="23"/>
      <c r="HH15653"/>
      <c r="IW15653" s="36"/>
      <c r="JI15653"/>
      <c r="JJ15653"/>
      <c r="KX15653" s="23"/>
      <c r="KY15653" s="23"/>
    </row>
    <row r="15654" spans="36:311" x14ac:dyDescent="0.2">
      <c r="AJ15654" s="23"/>
      <c r="HH15654"/>
      <c r="IW15654" s="36"/>
      <c r="JI15654"/>
      <c r="JJ15654"/>
      <c r="KX15654" s="23"/>
      <c r="KY15654" s="23"/>
    </row>
    <row r="15655" spans="36:311" x14ac:dyDescent="0.2">
      <c r="AJ15655" s="23"/>
      <c r="HH15655"/>
      <c r="IW15655" s="36"/>
      <c r="JI15655"/>
      <c r="JJ15655"/>
      <c r="KX15655" s="23"/>
      <c r="KY15655" s="23"/>
    </row>
    <row r="15656" spans="36:311" x14ac:dyDescent="0.2">
      <c r="AJ15656" s="23"/>
      <c r="HH15656"/>
      <c r="IW15656" s="36"/>
      <c r="JI15656"/>
      <c r="JJ15656"/>
      <c r="KX15656" s="23"/>
      <c r="KY15656" s="23"/>
    </row>
    <row r="15657" spans="36:311" x14ac:dyDescent="0.2">
      <c r="AJ15657" s="23"/>
      <c r="HH15657"/>
      <c r="IW15657" s="36"/>
      <c r="JI15657"/>
      <c r="JJ15657"/>
      <c r="KX15657" s="23"/>
      <c r="KY15657" s="23"/>
    </row>
    <row r="15658" spans="36:311" x14ac:dyDescent="0.2">
      <c r="AJ15658" s="23"/>
      <c r="HH15658"/>
      <c r="IW15658" s="36"/>
      <c r="JI15658"/>
      <c r="JJ15658"/>
      <c r="KX15658" s="23"/>
      <c r="KY15658" s="23"/>
    </row>
    <row r="15659" spans="36:311" x14ac:dyDescent="0.2">
      <c r="AJ15659" s="23"/>
      <c r="HH15659"/>
      <c r="IW15659" s="36"/>
      <c r="JI15659"/>
      <c r="JJ15659"/>
      <c r="KX15659" s="23"/>
      <c r="KY15659" s="23"/>
    </row>
    <row r="15660" spans="36:311" x14ac:dyDescent="0.2">
      <c r="AJ15660" s="23"/>
      <c r="HH15660"/>
      <c r="IW15660" s="36"/>
      <c r="JI15660"/>
      <c r="JJ15660"/>
      <c r="KX15660" s="23"/>
      <c r="KY15660" s="23"/>
    </row>
    <row r="15661" spans="36:311" x14ac:dyDescent="0.2">
      <c r="AJ15661" s="23"/>
      <c r="HH15661"/>
      <c r="IW15661" s="36"/>
      <c r="JI15661"/>
      <c r="JJ15661"/>
      <c r="KX15661" s="23"/>
      <c r="KY15661" s="23"/>
    </row>
    <row r="15662" spans="36:311" x14ac:dyDescent="0.2">
      <c r="AJ15662" s="23"/>
      <c r="HH15662"/>
      <c r="IW15662" s="36"/>
      <c r="JI15662"/>
      <c r="JJ15662"/>
      <c r="KX15662" s="23"/>
      <c r="KY15662" s="23"/>
    </row>
    <row r="15663" spans="36:311" x14ac:dyDescent="0.2">
      <c r="AJ15663" s="23"/>
      <c r="HH15663"/>
      <c r="IW15663" s="36"/>
      <c r="JI15663"/>
      <c r="JJ15663"/>
      <c r="KX15663" s="23"/>
      <c r="KY15663" s="23"/>
    </row>
    <row r="15664" spans="36:311" x14ac:dyDescent="0.2">
      <c r="AJ15664" s="23"/>
      <c r="HH15664"/>
      <c r="IW15664" s="36"/>
      <c r="JI15664"/>
      <c r="JJ15664"/>
      <c r="KX15664" s="23"/>
      <c r="KY15664" s="23"/>
    </row>
    <row r="15665" spans="36:311" x14ac:dyDescent="0.2">
      <c r="AJ15665" s="23"/>
      <c r="HH15665"/>
      <c r="IW15665" s="36"/>
      <c r="JI15665"/>
      <c r="JJ15665"/>
      <c r="KX15665" s="23"/>
      <c r="KY15665" s="23"/>
    </row>
    <row r="15666" spans="36:311" x14ac:dyDescent="0.2">
      <c r="AJ15666" s="23"/>
      <c r="HH15666"/>
      <c r="IW15666" s="36"/>
      <c r="JI15666"/>
      <c r="JJ15666"/>
      <c r="KX15666" s="23"/>
      <c r="KY15666" s="23"/>
    </row>
    <row r="15667" spans="36:311" x14ac:dyDescent="0.2">
      <c r="AJ15667" s="23"/>
      <c r="HH15667"/>
      <c r="IW15667" s="36"/>
      <c r="JI15667"/>
      <c r="JJ15667"/>
      <c r="KX15667" s="23"/>
      <c r="KY15667" s="23"/>
    </row>
    <row r="15668" spans="36:311" x14ac:dyDescent="0.2">
      <c r="AJ15668" s="23"/>
      <c r="HH15668"/>
      <c r="IW15668" s="36"/>
      <c r="JI15668"/>
      <c r="JJ15668"/>
      <c r="KX15668" s="23"/>
      <c r="KY15668" s="23"/>
    </row>
    <row r="15669" spans="36:311" x14ac:dyDescent="0.2">
      <c r="AJ15669" s="23"/>
      <c r="HH15669"/>
      <c r="IW15669" s="36"/>
      <c r="JI15669"/>
      <c r="JJ15669"/>
      <c r="KX15669" s="23"/>
      <c r="KY15669" s="23"/>
    </row>
    <row r="15670" spans="36:311" x14ac:dyDescent="0.2">
      <c r="AJ15670" s="23"/>
      <c r="HH15670"/>
      <c r="IW15670" s="36"/>
      <c r="JI15670"/>
      <c r="JJ15670"/>
      <c r="KX15670" s="23"/>
      <c r="KY15670" s="23"/>
    </row>
    <row r="15671" spans="36:311" x14ac:dyDescent="0.2">
      <c r="AJ15671" s="23"/>
      <c r="HH15671"/>
      <c r="IW15671" s="36"/>
      <c r="JI15671"/>
      <c r="JJ15671"/>
      <c r="KX15671" s="23"/>
      <c r="KY15671" s="23"/>
    </row>
    <row r="15672" spans="36:311" x14ac:dyDescent="0.2">
      <c r="AJ15672" s="23"/>
      <c r="HH15672"/>
      <c r="IW15672" s="36"/>
      <c r="JI15672"/>
      <c r="JJ15672"/>
      <c r="KX15672" s="23"/>
      <c r="KY15672" s="23"/>
    </row>
    <row r="15673" spans="36:311" x14ac:dyDescent="0.2">
      <c r="AJ15673" s="23"/>
      <c r="HH15673"/>
      <c r="IW15673" s="36"/>
      <c r="JI15673"/>
      <c r="JJ15673"/>
      <c r="KX15673" s="23"/>
      <c r="KY15673" s="23"/>
    </row>
    <row r="15674" spans="36:311" x14ac:dyDescent="0.2">
      <c r="AJ15674" s="23"/>
      <c r="HH15674"/>
      <c r="IW15674" s="36"/>
      <c r="JI15674"/>
      <c r="JJ15674"/>
      <c r="KX15674" s="23"/>
      <c r="KY15674" s="23"/>
    </row>
    <row r="15675" spans="36:311" x14ac:dyDescent="0.2">
      <c r="AJ15675" s="23"/>
      <c r="HH15675"/>
      <c r="IW15675" s="36"/>
      <c r="JI15675"/>
      <c r="JJ15675"/>
      <c r="KX15675" s="23"/>
      <c r="KY15675" s="23"/>
    </row>
    <row r="15676" spans="36:311" x14ac:dyDescent="0.2">
      <c r="AJ15676" s="23"/>
      <c r="HH15676"/>
      <c r="IW15676" s="36"/>
      <c r="JI15676"/>
      <c r="JJ15676"/>
      <c r="KX15676" s="23"/>
      <c r="KY15676" s="23"/>
    </row>
    <row r="15677" spans="36:311" x14ac:dyDescent="0.2">
      <c r="AJ15677" s="23"/>
      <c r="HH15677"/>
      <c r="IW15677" s="36"/>
      <c r="JI15677"/>
      <c r="JJ15677"/>
      <c r="KX15677" s="23"/>
      <c r="KY15677" s="23"/>
    </row>
    <row r="15678" spans="36:311" x14ac:dyDescent="0.2">
      <c r="AJ15678" s="23"/>
      <c r="HH15678"/>
      <c r="IW15678" s="36"/>
      <c r="JI15678"/>
      <c r="JJ15678"/>
      <c r="KX15678" s="23"/>
      <c r="KY15678" s="23"/>
    </row>
    <row r="15679" spans="36:311" x14ac:dyDescent="0.2">
      <c r="AJ15679" s="23"/>
      <c r="HH15679"/>
      <c r="IW15679" s="36"/>
      <c r="JI15679"/>
      <c r="JJ15679"/>
      <c r="KX15679" s="23"/>
      <c r="KY15679" s="23"/>
    </row>
    <row r="15680" spans="36:311" x14ac:dyDescent="0.2">
      <c r="AJ15680" s="23"/>
      <c r="HH15680"/>
      <c r="IW15680" s="36"/>
      <c r="JI15680"/>
      <c r="JJ15680"/>
      <c r="KX15680" s="23"/>
      <c r="KY15680" s="23"/>
    </row>
    <row r="15681" spans="36:311" x14ac:dyDescent="0.2">
      <c r="AJ15681" s="23"/>
      <c r="HH15681"/>
      <c r="IW15681" s="36"/>
      <c r="JI15681"/>
      <c r="JJ15681"/>
      <c r="KX15681" s="23"/>
      <c r="KY15681" s="23"/>
    </row>
    <row r="15682" spans="36:311" x14ac:dyDescent="0.2">
      <c r="AJ15682" s="23"/>
      <c r="HH15682"/>
      <c r="IW15682" s="36"/>
      <c r="JI15682"/>
      <c r="JJ15682"/>
      <c r="KX15682" s="23"/>
      <c r="KY15682" s="23"/>
    </row>
    <row r="15683" spans="36:311" x14ac:dyDescent="0.2">
      <c r="AJ15683" s="23"/>
      <c r="HH15683"/>
      <c r="IW15683" s="36"/>
      <c r="JI15683"/>
      <c r="JJ15683"/>
      <c r="KX15683" s="23"/>
      <c r="KY15683" s="23"/>
    </row>
    <row r="15684" spans="36:311" x14ac:dyDescent="0.2">
      <c r="AJ15684" s="23"/>
      <c r="HH15684"/>
      <c r="IW15684" s="36"/>
      <c r="JI15684"/>
      <c r="JJ15684"/>
      <c r="KX15684" s="23"/>
      <c r="KY15684" s="23"/>
    </row>
    <row r="15685" spans="36:311" x14ac:dyDescent="0.2">
      <c r="AJ15685" s="23"/>
      <c r="HH15685"/>
      <c r="IW15685" s="36"/>
      <c r="JI15685"/>
      <c r="JJ15685"/>
      <c r="KX15685" s="23"/>
      <c r="KY15685" s="23"/>
    </row>
    <row r="15686" spans="36:311" x14ac:dyDescent="0.2">
      <c r="AJ15686" s="23"/>
      <c r="HH15686"/>
      <c r="IW15686" s="36"/>
      <c r="JI15686"/>
      <c r="JJ15686"/>
      <c r="KX15686" s="23"/>
      <c r="KY15686" s="23"/>
    </row>
    <row r="15687" spans="36:311" x14ac:dyDescent="0.2">
      <c r="AJ15687" s="23"/>
      <c r="HH15687"/>
      <c r="IW15687" s="36"/>
      <c r="JI15687"/>
      <c r="JJ15687"/>
      <c r="KX15687" s="23"/>
      <c r="KY15687" s="23"/>
    </row>
    <row r="15688" spans="36:311" x14ac:dyDescent="0.2">
      <c r="AJ15688" s="23"/>
      <c r="HH15688"/>
      <c r="IW15688" s="36"/>
      <c r="JI15688"/>
      <c r="JJ15688"/>
      <c r="KX15688" s="23"/>
      <c r="KY15688" s="23"/>
    </row>
    <row r="15689" spans="36:311" x14ac:dyDescent="0.2">
      <c r="AJ15689" s="23"/>
      <c r="HH15689"/>
      <c r="IW15689" s="36"/>
      <c r="JI15689"/>
      <c r="JJ15689"/>
      <c r="KX15689" s="23"/>
      <c r="KY15689" s="23"/>
    </row>
    <row r="15690" spans="36:311" x14ac:dyDescent="0.2">
      <c r="AJ15690" s="23"/>
      <c r="HH15690"/>
      <c r="IW15690" s="36"/>
      <c r="JI15690"/>
      <c r="JJ15690"/>
      <c r="KX15690" s="23"/>
      <c r="KY15690" s="23"/>
    </row>
    <row r="15691" spans="36:311" x14ac:dyDescent="0.2">
      <c r="AJ15691" s="23"/>
      <c r="HH15691"/>
      <c r="IW15691" s="36"/>
      <c r="JI15691"/>
      <c r="JJ15691"/>
      <c r="KX15691" s="23"/>
      <c r="KY15691" s="23"/>
    </row>
    <row r="15692" spans="36:311" x14ac:dyDescent="0.2">
      <c r="AJ15692" s="23"/>
      <c r="HH15692"/>
      <c r="IW15692" s="36"/>
      <c r="JI15692"/>
      <c r="JJ15692"/>
      <c r="KX15692" s="23"/>
      <c r="KY15692" s="23"/>
    </row>
    <row r="15693" spans="36:311" x14ac:dyDescent="0.2">
      <c r="AJ15693" s="23"/>
      <c r="HH15693"/>
      <c r="IW15693" s="36"/>
      <c r="JI15693"/>
      <c r="JJ15693"/>
      <c r="KX15693" s="23"/>
      <c r="KY15693" s="23"/>
    </row>
    <row r="15694" spans="36:311" x14ac:dyDescent="0.2">
      <c r="AJ15694" s="23"/>
      <c r="HH15694"/>
      <c r="IW15694" s="36"/>
      <c r="JI15694"/>
      <c r="JJ15694"/>
      <c r="KX15694" s="23"/>
      <c r="KY15694" s="23"/>
    </row>
    <row r="15695" spans="36:311" x14ac:dyDescent="0.2">
      <c r="AJ15695" s="23"/>
      <c r="HH15695"/>
      <c r="IW15695" s="36"/>
      <c r="JI15695"/>
      <c r="JJ15695"/>
      <c r="KX15695" s="23"/>
      <c r="KY15695" s="23"/>
    </row>
    <row r="15696" spans="36:311" x14ac:dyDescent="0.2">
      <c r="AJ15696" s="23"/>
      <c r="HH15696"/>
      <c r="IW15696" s="36"/>
      <c r="JI15696"/>
      <c r="JJ15696"/>
      <c r="KX15696" s="23"/>
      <c r="KY15696" s="23"/>
    </row>
    <row r="15697" spans="36:311" x14ac:dyDescent="0.2">
      <c r="AJ15697" s="23"/>
      <c r="HH15697"/>
      <c r="IW15697" s="36"/>
      <c r="JI15697"/>
      <c r="JJ15697"/>
      <c r="KX15697" s="23"/>
      <c r="KY15697" s="23"/>
    </row>
    <row r="15698" spans="36:311" x14ac:dyDescent="0.2">
      <c r="AJ15698" s="23"/>
      <c r="HH15698"/>
      <c r="IW15698" s="36"/>
      <c r="JI15698"/>
      <c r="JJ15698"/>
      <c r="KX15698" s="23"/>
      <c r="KY15698" s="23"/>
    </row>
    <row r="15699" spans="36:311" x14ac:dyDescent="0.2">
      <c r="AJ15699" s="23"/>
      <c r="HH15699"/>
      <c r="IW15699" s="36"/>
      <c r="JI15699"/>
      <c r="JJ15699"/>
      <c r="KX15699" s="23"/>
      <c r="KY15699" s="23"/>
    </row>
    <row r="15700" spans="36:311" x14ac:dyDescent="0.2">
      <c r="AJ15700" s="23"/>
      <c r="HH15700"/>
      <c r="IW15700" s="36"/>
      <c r="JI15700"/>
      <c r="JJ15700"/>
      <c r="KX15700" s="23"/>
      <c r="KY15700" s="23"/>
    </row>
    <row r="15701" spans="36:311" x14ac:dyDescent="0.2">
      <c r="AJ15701" s="23"/>
      <c r="HH15701"/>
      <c r="IW15701" s="36"/>
      <c r="JI15701"/>
      <c r="JJ15701"/>
      <c r="KX15701" s="23"/>
      <c r="KY15701" s="23"/>
    </row>
    <row r="15702" spans="36:311" x14ac:dyDescent="0.2">
      <c r="AJ15702" s="23"/>
      <c r="HH15702"/>
      <c r="IW15702" s="36"/>
      <c r="JI15702"/>
      <c r="JJ15702"/>
      <c r="KX15702" s="23"/>
      <c r="KY15702" s="23"/>
    </row>
    <row r="15703" spans="36:311" x14ac:dyDescent="0.2">
      <c r="AJ15703" s="23"/>
      <c r="HH15703"/>
      <c r="IW15703" s="36"/>
      <c r="JI15703"/>
      <c r="JJ15703"/>
      <c r="KX15703" s="23"/>
      <c r="KY15703" s="23"/>
    </row>
    <row r="15704" spans="36:311" x14ac:dyDescent="0.2">
      <c r="AJ15704" s="23"/>
      <c r="HH15704"/>
      <c r="IW15704" s="36"/>
      <c r="JI15704"/>
      <c r="JJ15704"/>
      <c r="KX15704" s="23"/>
      <c r="KY15704" s="23"/>
    </row>
    <row r="15705" spans="36:311" x14ac:dyDescent="0.2">
      <c r="AJ15705" s="23"/>
      <c r="HH15705"/>
      <c r="IW15705" s="36"/>
      <c r="JI15705"/>
      <c r="JJ15705"/>
      <c r="KX15705" s="23"/>
      <c r="KY15705" s="23"/>
    </row>
    <row r="15706" spans="36:311" x14ac:dyDescent="0.2">
      <c r="AJ15706" s="23"/>
      <c r="HH15706"/>
      <c r="IW15706" s="36"/>
      <c r="JI15706"/>
      <c r="JJ15706"/>
      <c r="KX15706" s="23"/>
      <c r="KY15706" s="23"/>
    </row>
    <row r="15707" spans="36:311" x14ac:dyDescent="0.2">
      <c r="AJ15707" s="23"/>
      <c r="HH15707"/>
      <c r="IW15707" s="36"/>
      <c r="JI15707"/>
      <c r="JJ15707"/>
      <c r="KX15707" s="23"/>
      <c r="KY15707" s="23"/>
    </row>
    <row r="15708" spans="36:311" x14ac:dyDescent="0.2">
      <c r="AJ15708" s="23"/>
      <c r="HH15708"/>
      <c r="IW15708" s="36"/>
      <c r="JI15708"/>
      <c r="JJ15708"/>
      <c r="KX15708" s="23"/>
      <c r="KY15708" s="23"/>
    </row>
    <row r="15709" spans="36:311" x14ac:dyDescent="0.2">
      <c r="AJ15709" s="23"/>
      <c r="HH15709"/>
      <c r="IW15709" s="36"/>
      <c r="JI15709"/>
      <c r="JJ15709"/>
      <c r="KX15709" s="23"/>
      <c r="KY15709" s="23"/>
    </row>
    <row r="15710" spans="36:311" x14ac:dyDescent="0.2">
      <c r="AJ15710" s="23"/>
      <c r="HH15710"/>
      <c r="IW15710" s="36"/>
      <c r="JI15710"/>
      <c r="JJ15710"/>
      <c r="KX15710" s="23"/>
      <c r="KY15710" s="23"/>
    </row>
    <row r="15711" spans="36:311" x14ac:dyDescent="0.2">
      <c r="AJ15711" s="23"/>
      <c r="HH15711"/>
      <c r="IW15711" s="36"/>
      <c r="JI15711"/>
      <c r="JJ15711"/>
      <c r="KX15711" s="23"/>
      <c r="KY15711" s="23"/>
    </row>
    <row r="15712" spans="36:311" x14ac:dyDescent="0.2">
      <c r="AJ15712" s="23"/>
      <c r="HH15712"/>
      <c r="IW15712" s="36"/>
      <c r="JI15712"/>
      <c r="JJ15712"/>
      <c r="KX15712" s="23"/>
      <c r="KY15712" s="23"/>
    </row>
    <row r="15713" spans="36:311" x14ac:dyDescent="0.2">
      <c r="AJ15713" s="23"/>
      <c r="HH15713"/>
      <c r="IW15713" s="36"/>
      <c r="JI15713"/>
      <c r="JJ15713"/>
      <c r="KX15713" s="23"/>
      <c r="KY15713" s="23"/>
    </row>
    <row r="15714" spans="36:311" x14ac:dyDescent="0.2">
      <c r="AJ15714" s="23"/>
      <c r="HH15714"/>
      <c r="IW15714" s="36"/>
      <c r="JI15714"/>
      <c r="JJ15714"/>
      <c r="KX15714" s="23"/>
      <c r="KY15714" s="23"/>
    </row>
    <row r="15715" spans="36:311" x14ac:dyDescent="0.2">
      <c r="AJ15715" s="23"/>
      <c r="HH15715"/>
      <c r="IW15715" s="36"/>
      <c r="JI15715"/>
      <c r="JJ15715"/>
      <c r="KX15715" s="23"/>
      <c r="KY15715" s="23"/>
    </row>
    <row r="15716" spans="36:311" x14ac:dyDescent="0.2">
      <c r="AJ15716" s="23"/>
      <c r="HH15716"/>
      <c r="IW15716" s="36"/>
      <c r="JI15716"/>
      <c r="JJ15716"/>
      <c r="KX15716" s="23"/>
      <c r="KY15716" s="23"/>
    </row>
    <row r="15717" spans="36:311" x14ac:dyDescent="0.2">
      <c r="AJ15717" s="23"/>
      <c r="HH15717"/>
      <c r="IW15717" s="36"/>
      <c r="JI15717"/>
      <c r="JJ15717"/>
      <c r="KX15717" s="23"/>
      <c r="KY15717" s="23"/>
    </row>
    <row r="15718" spans="36:311" x14ac:dyDescent="0.2">
      <c r="AJ15718" s="23"/>
      <c r="HH15718"/>
      <c r="IW15718" s="36"/>
      <c r="JI15718"/>
      <c r="JJ15718"/>
      <c r="KX15718" s="23"/>
      <c r="KY15718" s="23"/>
    </row>
    <row r="15719" spans="36:311" x14ac:dyDescent="0.2">
      <c r="AJ15719" s="23"/>
      <c r="HH15719"/>
      <c r="IW15719" s="36"/>
      <c r="JI15719"/>
      <c r="JJ15719"/>
      <c r="KX15719" s="23"/>
      <c r="KY15719" s="23"/>
    </row>
    <row r="15720" spans="36:311" x14ac:dyDescent="0.2">
      <c r="AJ15720" s="23"/>
      <c r="HH15720"/>
      <c r="IW15720" s="36"/>
      <c r="JI15720"/>
      <c r="JJ15720"/>
      <c r="KX15720" s="23"/>
      <c r="KY15720" s="23"/>
    </row>
    <row r="15721" spans="36:311" x14ac:dyDescent="0.2">
      <c r="AJ15721" s="23"/>
      <c r="HH15721"/>
      <c r="IW15721" s="36"/>
      <c r="JI15721"/>
      <c r="JJ15721"/>
      <c r="KX15721" s="23"/>
      <c r="KY15721" s="23"/>
    </row>
    <row r="15722" spans="36:311" x14ac:dyDescent="0.2">
      <c r="AJ15722" s="23"/>
      <c r="HH15722"/>
      <c r="IW15722" s="36"/>
      <c r="JI15722"/>
      <c r="JJ15722"/>
      <c r="KX15722" s="23"/>
      <c r="KY15722" s="23"/>
    </row>
    <row r="15723" spans="36:311" x14ac:dyDescent="0.2">
      <c r="AJ15723" s="23"/>
      <c r="HH15723"/>
      <c r="IW15723" s="36"/>
      <c r="JI15723"/>
      <c r="JJ15723"/>
      <c r="KX15723" s="23"/>
      <c r="KY15723" s="23"/>
    </row>
    <row r="15724" spans="36:311" x14ac:dyDescent="0.2">
      <c r="AJ15724" s="23"/>
      <c r="HH15724"/>
      <c r="IW15724" s="36"/>
      <c r="JI15724"/>
      <c r="JJ15724"/>
      <c r="KX15724" s="23"/>
      <c r="KY15724" s="23"/>
    </row>
    <row r="15725" spans="36:311" x14ac:dyDescent="0.2">
      <c r="AJ15725" s="23"/>
      <c r="HH15725"/>
      <c r="IW15725" s="36"/>
      <c r="JI15725"/>
      <c r="JJ15725"/>
      <c r="KX15725" s="23"/>
      <c r="KY15725" s="23"/>
    </row>
    <row r="15726" spans="36:311" x14ac:dyDescent="0.2">
      <c r="AJ15726" s="23"/>
      <c r="HH15726"/>
      <c r="IW15726" s="36"/>
      <c r="JI15726"/>
      <c r="JJ15726"/>
      <c r="KX15726" s="23"/>
      <c r="KY15726" s="23"/>
    </row>
    <row r="15727" spans="36:311" x14ac:dyDescent="0.2">
      <c r="AJ15727" s="23"/>
      <c r="HH15727"/>
      <c r="IW15727" s="36"/>
      <c r="JI15727"/>
      <c r="JJ15727"/>
      <c r="KX15727" s="23"/>
      <c r="KY15727" s="23"/>
    </row>
    <row r="15728" spans="36:311" x14ac:dyDescent="0.2">
      <c r="AJ15728" s="23"/>
      <c r="HH15728"/>
      <c r="IW15728" s="36"/>
      <c r="JI15728"/>
      <c r="JJ15728"/>
      <c r="KX15728" s="23"/>
      <c r="KY15728" s="23"/>
    </row>
    <row r="15729" spans="36:311" x14ac:dyDescent="0.2">
      <c r="AJ15729" s="23"/>
      <c r="HH15729"/>
      <c r="IW15729" s="36"/>
      <c r="JI15729"/>
      <c r="JJ15729"/>
      <c r="KX15729" s="23"/>
      <c r="KY15729" s="23"/>
    </row>
    <row r="15730" spans="36:311" x14ac:dyDescent="0.2">
      <c r="AJ15730" s="23"/>
      <c r="HH15730"/>
      <c r="IW15730" s="36"/>
      <c r="JI15730"/>
      <c r="JJ15730"/>
      <c r="KX15730" s="23"/>
      <c r="KY15730" s="23"/>
    </row>
    <row r="15731" spans="36:311" x14ac:dyDescent="0.2">
      <c r="AJ15731" s="23"/>
      <c r="HH15731"/>
      <c r="IW15731" s="36"/>
      <c r="JI15731"/>
      <c r="JJ15731"/>
      <c r="KX15731" s="23"/>
      <c r="KY15731" s="23"/>
    </row>
    <row r="15732" spans="36:311" x14ac:dyDescent="0.2">
      <c r="AJ15732" s="23"/>
      <c r="HH15732"/>
      <c r="IW15732" s="36"/>
      <c r="JI15732"/>
      <c r="JJ15732"/>
      <c r="KX15732" s="23"/>
      <c r="KY15732" s="23"/>
    </row>
    <row r="15733" spans="36:311" x14ac:dyDescent="0.2">
      <c r="AJ15733" s="23"/>
      <c r="HH15733"/>
      <c r="IW15733" s="36"/>
      <c r="JI15733"/>
      <c r="JJ15733"/>
      <c r="KX15733" s="23"/>
      <c r="KY15733" s="23"/>
    </row>
    <row r="15734" spans="36:311" x14ac:dyDescent="0.2">
      <c r="AJ15734" s="23"/>
      <c r="HH15734"/>
      <c r="IW15734" s="36"/>
      <c r="JI15734"/>
      <c r="JJ15734"/>
      <c r="KX15734" s="23"/>
      <c r="KY15734" s="23"/>
    </row>
    <row r="15735" spans="36:311" x14ac:dyDescent="0.2">
      <c r="AJ15735" s="23"/>
      <c r="HH15735"/>
      <c r="IW15735" s="36"/>
      <c r="JI15735"/>
      <c r="JJ15735"/>
      <c r="KX15735" s="23"/>
      <c r="KY15735" s="23"/>
    </row>
    <row r="15736" spans="36:311" x14ac:dyDescent="0.2">
      <c r="AJ15736" s="23"/>
      <c r="HH15736"/>
      <c r="IW15736" s="36"/>
      <c r="JI15736"/>
      <c r="JJ15736"/>
      <c r="KX15736" s="23"/>
      <c r="KY15736" s="23"/>
    </row>
    <row r="15737" spans="36:311" x14ac:dyDescent="0.2">
      <c r="AJ15737" s="23"/>
      <c r="HH15737"/>
      <c r="IW15737" s="36"/>
      <c r="JI15737"/>
      <c r="JJ15737"/>
      <c r="KX15737" s="23"/>
      <c r="KY15737" s="23"/>
    </row>
    <row r="15738" spans="36:311" x14ac:dyDescent="0.2">
      <c r="AJ15738" s="23"/>
      <c r="HH15738"/>
      <c r="IW15738" s="36"/>
      <c r="JI15738"/>
      <c r="JJ15738"/>
      <c r="KX15738" s="23"/>
      <c r="KY15738" s="23"/>
    </row>
    <row r="15739" spans="36:311" x14ac:dyDescent="0.2">
      <c r="AJ15739" s="23"/>
      <c r="HH15739"/>
      <c r="IW15739" s="36"/>
      <c r="JI15739"/>
      <c r="JJ15739"/>
      <c r="KX15739" s="23"/>
      <c r="KY15739" s="23"/>
    </row>
    <row r="15740" spans="36:311" x14ac:dyDescent="0.2">
      <c r="AJ15740" s="23"/>
      <c r="HH15740"/>
      <c r="IW15740" s="36"/>
      <c r="JI15740"/>
      <c r="JJ15740"/>
      <c r="KX15740" s="23"/>
      <c r="KY15740" s="23"/>
    </row>
    <row r="15741" spans="36:311" x14ac:dyDescent="0.2">
      <c r="AJ15741" s="23"/>
      <c r="HH15741"/>
      <c r="IW15741" s="36"/>
      <c r="JI15741"/>
      <c r="JJ15741"/>
      <c r="KX15741" s="23"/>
      <c r="KY15741" s="23"/>
    </row>
    <row r="15742" spans="36:311" x14ac:dyDescent="0.2">
      <c r="AJ15742" s="23"/>
      <c r="HH15742"/>
      <c r="IW15742" s="36"/>
      <c r="JI15742"/>
      <c r="JJ15742"/>
      <c r="KX15742" s="23"/>
      <c r="KY15742" s="23"/>
    </row>
    <row r="15743" spans="36:311" x14ac:dyDescent="0.2">
      <c r="AJ15743" s="23"/>
      <c r="HH15743"/>
      <c r="IW15743" s="36"/>
      <c r="JI15743"/>
      <c r="JJ15743"/>
      <c r="KX15743" s="23"/>
      <c r="KY15743" s="23"/>
    </row>
    <row r="15744" spans="36:311" x14ac:dyDescent="0.2">
      <c r="AJ15744" s="23"/>
      <c r="HH15744"/>
      <c r="IW15744" s="36"/>
      <c r="JI15744"/>
      <c r="JJ15744"/>
      <c r="KX15744" s="23"/>
      <c r="KY15744" s="23"/>
    </row>
    <row r="15745" spans="36:311" x14ac:dyDescent="0.2">
      <c r="AJ15745" s="23"/>
      <c r="HH15745"/>
      <c r="IW15745" s="36"/>
      <c r="JI15745"/>
      <c r="JJ15745"/>
      <c r="KX15745" s="23"/>
      <c r="KY15745" s="23"/>
    </row>
    <row r="15746" spans="36:311" x14ac:dyDescent="0.2">
      <c r="AJ15746" s="23"/>
      <c r="HH15746"/>
      <c r="IW15746" s="36"/>
      <c r="JI15746"/>
      <c r="JJ15746"/>
      <c r="KX15746" s="23"/>
      <c r="KY15746" s="23"/>
    </row>
    <row r="15747" spans="36:311" x14ac:dyDescent="0.2">
      <c r="AJ15747" s="23"/>
      <c r="HH15747"/>
      <c r="IW15747" s="36"/>
      <c r="JI15747"/>
      <c r="JJ15747"/>
      <c r="KX15747" s="23"/>
      <c r="KY15747" s="23"/>
    </row>
    <row r="15748" spans="36:311" x14ac:dyDescent="0.2">
      <c r="AJ15748" s="23"/>
      <c r="HH15748"/>
      <c r="IW15748" s="36"/>
      <c r="JI15748"/>
      <c r="JJ15748"/>
      <c r="KX15748" s="23"/>
      <c r="KY15748" s="23"/>
    </row>
    <row r="15749" spans="36:311" x14ac:dyDescent="0.2">
      <c r="AJ15749" s="23"/>
      <c r="HH15749"/>
      <c r="IW15749" s="36"/>
      <c r="JI15749"/>
      <c r="JJ15749"/>
      <c r="KX15749" s="23"/>
      <c r="KY15749" s="23"/>
    </row>
    <row r="15750" spans="36:311" x14ac:dyDescent="0.2">
      <c r="AJ15750" s="23"/>
      <c r="HH15750"/>
      <c r="IW15750" s="36"/>
      <c r="JI15750"/>
      <c r="JJ15750"/>
      <c r="KX15750" s="23"/>
      <c r="KY15750" s="23"/>
    </row>
    <row r="15751" spans="36:311" x14ac:dyDescent="0.2">
      <c r="AJ15751" s="23"/>
      <c r="HH15751"/>
      <c r="IW15751" s="36"/>
      <c r="JI15751"/>
      <c r="JJ15751"/>
      <c r="KX15751" s="23"/>
      <c r="KY15751" s="23"/>
    </row>
    <row r="15752" spans="36:311" x14ac:dyDescent="0.2">
      <c r="AJ15752" s="23"/>
      <c r="HH15752"/>
      <c r="IW15752" s="36"/>
      <c r="JI15752"/>
      <c r="JJ15752"/>
      <c r="KX15752" s="23"/>
      <c r="KY15752" s="23"/>
    </row>
    <row r="15753" spans="36:311" x14ac:dyDescent="0.2">
      <c r="AJ15753" s="23"/>
      <c r="HH15753"/>
      <c r="IW15753" s="36"/>
      <c r="JI15753"/>
      <c r="JJ15753"/>
      <c r="KX15753" s="23"/>
      <c r="KY15753" s="23"/>
    </row>
    <row r="15754" spans="36:311" x14ac:dyDescent="0.2">
      <c r="AJ15754" s="23"/>
      <c r="HH15754"/>
      <c r="IW15754" s="36"/>
      <c r="JI15754"/>
      <c r="JJ15754"/>
      <c r="KX15754" s="23"/>
      <c r="KY15754" s="23"/>
    </row>
    <row r="15755" spans="36:311" x14ac:dyDescent="0.2">
      <c r="AJ15755" s="23"/>
      <c r="HH15755"/>
      <c r="IW15755" s="36"/>
      <c r="JI15755"/>
      <c r="JJ15755"/>
      <c r="KX15755" s="23"/>
      <c r="KY15755" s="23"/>
    </row>
    <row r="15756" spans="36:311" x14ac:dyDescent="0.2">
      <c r="AJ15756" s="23"/>
      <c r="HH15756"/>
      <c r="IW15756" s="36"/>
      <c r="JI15756"/>
      <c r="JJ15756"/>
      <c r="KX15756" s="23"/>
      <c r="KY15756" s="23"/>
    </row>
    <row r="15757" spans="36:311" x14ac:dyDescent="0.2">
      <c r="AJ15757" s="23"/>
      <c r="HH15757"/>
      <c r="IW15757" s="36"/>
      <c r="JI15757"/>
      <c r="JJ15757"/>
      <c r="KX15757" s="23"/>
      <c r="KY15757" s="23"/>
    </row>
    <row r="15758" spans="36:311" x14ac:dyDescent="0.2">
      <c r="AJ15758" s="23"/>
      <c r="HH15758"/>
      <c r="IW15758" s="36"/>
      <c r="JI15758"/>
      <c r="JJ15758"/>
      <c r="KX15758" s="23"/>
      <c r="KY15758" s="23"/>
    </row>
    <row r="15759" spans="36:311" x14ac:dyDescent="0.2">
      <c r="AJ15759" s="23"/>
      <c r="HH15759"/>
      <c r="IW15759" s="36"/>
      <c r="JI15759"/>
      <c r="JJ15759"/>
      <c r="KX15759" s="23"/>
      <c r="KY15759" s="23"/>
    </row>
    <row r="15760" spans="36:311" x14ac:dyDescent="0.2">
      <c r="AJ15760" s="23"/>
      <c r="HH15760"/>
      <c r="IW15760" s="36"/>
      <c r="JI15760"/>
      <c r="JJ15760"/>
      <c r="KX15760" s="23"/>
      <c r="KY15760" s="23"/>
    </row>
    <row r="15761" spans="36:311" x14ac:dyDescent="0.2">
      <c r="AJ15761" s="23"/>
      <c r="HH15761"/>
      <c r="IW15761" s="36"/>
      <c r="JI15761"/>
      <c r="JJ15761"/>
      <c r="KX15761" s="23"/>
      <c r="KY15761" s="23"/>
    </row>
    <row r="15762" spans="36:311" x14ac:dyDescent="0.2">
      <c r="AJ15762" s="23"/>
      <c r="HH15762"/>
      <c r="IW15762" s="36"/>
      <c r="JI15762"/>
      <c r="JJ15762"/>
      <c r="KX15762" s="23"/>
      <c r="KY15762" s="23"/>
    </row>
    <row r="15763" spans="36:311" x14ac:dyDescent="0.2">
      <c r="AJ15763" s="23"/>
      <c r="HH15763"/>
      <c r="IW15763" s="36"/>
      <c r="JI15763"/>
      <c r="JJ15763"/>
      <c r="KX15763" s="23"/>
      <c r="KY15763" s="23"/>
    </row>
    <row r="15764" spans="36:311" x14ac:dyDescent="0.2">
      <c r="AJ15764" s="23"/>
      <c r="HH15764"/>
      <c r="IW15764" s="36"/>
      <c r="JI15764"/>
      <c r="JJ15764"/>
      <c r="KX15764" s="23"/>
      <c r="KY15764" s="23"/>
    </row>
    <row r="15765" spans="36:311" x14ac:dyDescent="0.2">
      <c r="AJ15765" s="23"/>
      <c r="HH15765"/>
      <c r="IW15765" s="36"/>
      <c r="JI15765"/>
      <c r="JJ15765"/>
      <c r="KX15765" s="23"/>
      <c r="KY15765" s="23"/>
    </row>
    <row r="15766" spans="36:311" x14ac:dyDescent="0.2">
      <c r="AJ15766" s="23"/>
      <c r="HH15766"/>
      <c r="IW15766" s="36"/>
      <c r="JI15766"/>
      <c r="JJ15766"/>
      <c r="KX15766" s="23"/>
      <c r="KY15766" s="23"/>
    </row>
    <row r="15767" spans="36:311" x14ac:dyDescent="0.2">
      <c r="AJ15767" s="23"/>
      <c r="HH15767"/>
      <c r="IW15767" s="36"/>
      <c r="JI15767"/>
      <c r="JJ15767"/>
      <c r="KX15767" s="23"/>
      <c r="KY15767" s="23"/>
    </row>
    <row r="15768" spans="36:311" x14ac:dyDescent="0.2">
      <c r="AJ15768" s="23"/>
      <c r="HH15768"/>
      <c r="IW15768" s="36"/>
      <c r="JI15768"/>
      <c r="JJ15768"/>
      <c r="KX15768" s="23"/>
      <c r="KY15768" s="23"/>
    </row>
    <row r="15769" spans="36:311" x14ac:dyDescent="0.2">
      <c r="AJ15769" s="23"/>
      <c r="HH15769"/>
      <c r="IW15769" s="36"/>
      <c r="JI15769"/>
      <c r="JJ15769"/>
      <c r="KX15769" s="23"/>
      <c r="KY15769" s="23"/>
    </row>
    <row r="15770" spans="36:311" x14ac:dyDescent="0.2">
      <c r="AJ15770" s="23"/>
      <c r="HH15770"/>
      <c r="IW15770" s="36"/>
      <c r="JI15770"/>
      <c r="JJ15770"/>
      <c r="KX15770" s="23"/>
      <c r="KY15770" s="23"/>
    </row>
    <row r="15771" spans="36:311" x14ac:dyDescent="0.2">
      <c r="AJ15771" s="23"/>
      <c r="HH15771"/>
      <c r="IW15771" s="36"/>
      <c r="JI15771"/>
      <c r="JJ15771"/>
      <c r="KX15771" s="23"/>
      <c r="KY15771" s="23"/>
    </row>
    <row r="15772" spans="36:311" x14ac:dyDescent="0.2">
      <c r="AJ15772" s="23"/>
      <c r="HH15772"/>
      <c r="IW15772" s="36"/>
      <c r="JI15772"/>
      <c r="JJ15772"/>
      <c r="KX15772" s="23"/>
      <c r="KY15772" s="23"/>
    </row>
    <row r="15773" spans="36:311" x14ac:dyDescent="0.2">
      <c r="AJ15773" s="23"/>
      <c r="HH15773"/>
      <c r="IW15773" s="36"/>
      <c r="JI15773"/>
      <c r="JJ15773"/>
      <c r="KX15773" s="23"/>
      <c r="KY15773" s="23"/>
    </row>
    <row r="15774" spans="36:311" x14ac:dyDescent="0.2">
      <c r="AJ15774" s="23"/>
      <c r="HH15774"/>
      <c r="IW15774" s="36"/>
      <c r="JI15774"/>
      <c r="JJ15774"/>
      <c r="KX15774" s="23"/>
      <c r="KY15774" s="23"/>
    </row>
    <row r="15775" spans="36:311" x14ac:dyDescent="0.2">
      <c r="AJ15775" s="23"/>
      <c r="HH15775"/>
      <c r="IW15775" s="36"/>
      <c r="JI15775"/>
      <c r="JJ15775"/>
      <c r="KX15775" s="23"/>
      <c r="KY15775" s="23"/>
    </row>
    <row r="15776" spans="36:311" x14ac:dyDescent="0.2">
      <c r="AJ15776" s="23"/>
      <c r="HH15776"/>
      <c r="IW15776" s="36"/>
      <c r="JI15776"/>
      <c r="JJ15776"/>
      <c r="KX15776" s="23"/>
      <c r="KY15776" s="23"/>
    </row>
    <row r="15777" spans="36:311" x14ac:dyDescent="0.2">
      <c r="AJ15777" s="23"/>
      <c r="HH15777"/>
      <c r="IW15777" s="36"/>
      <c r="JI15777"/>
      <c r="JJ15777"/>
      <c r="KX15777" s="23"/>
      <c r="KY15777" s="23"/>
    </row>
    <row r="15778" spans="36:311" x14ac:dyDescent="0.2">
      <c r="AJ15778" s="23"/>
      <c r="HH15778"/>
      <c r="IW15778" s="36"/>
      <c r="JI15778"/>
      <c r="JJ15778"/>
      <c r="KX15778" s="23"/>
      <c r="KY15778" s="23"/>
    </row>
    <row r="15779" spans="36:311" x14ac:dyDescent="0.2">
      <c r="AJ15779" s="23"/>
      <c r="HH15779"/>
      <c r="IW15779" s="36"/>
      <c r="JI15779"/>
      <c r="JJ15779"/>
      <c r="KX15779" s="23"/>
      <c r="KY15779" s="23"/>
    </row>
    <row r="15780" spans="36:311" x14ac:dyDescent="0.2">
      <c r="AJ15780" s="23"/>
      <c r="HH15780"/>
      <c r="IW15780" s="36"/>
      <c r="JI15780"/>
      <c r="JJ15780"/>
      <c r="KX15780" s="23"/>
      <c r="KY15780" s="23"/>
    </row>
    <row r="15781" spans="36:311" x14ac:dyDescent="0.2">
      <c r="AJ15781" s="23"/>
      <c r="HH15781"/>
      <c r="IW15781" s="36"/>
      <c r="JI15781"/>
      <c r="JJ15781"/>
      <c r="KX15781" s="23"/>
      <c r="KY15781" s="23"/>
    </row>
    <row r="15782" spans="36:311" x14ac:dyDescent="0.2">
      <c r="AJ15782" s="23"/>
      <c r="HH15782"/>
      <c r="IW15782" s="36"/>
      <c r="JI15782"/>
      <c r="JJ15782"/>
      <c r="KX15782" s="23"/>
      <c r="KY15782" s="23"/>
    </row>
    <row r="15783" spans="36:311" x14ac:dyDescent="0.2">
      <c r="AJ15783" s="23"/>
      <c r="HH15783"/>
      <c r="IW15783" s="36"/>
      <c r="JI15783"/>
      <c r="JJ15783"/>
      <c r="KX15783" s="23"/>
      <c r="KY15783" s="23"/>
    </row>
    <row r="15784" spans="36:311" x14ac:dyDescent="0.2">
      <c r="AJ15784" s="23"/>
      <c r="HH15784"/>
      <c r="IW15784" s="36"/>
      <c r="JI15784"/>
      <c r="JJ15784"/>
      <c r="KX15784" s="23"/>
      <c r="KY15784" s="23"/>
    </row>
    <row r="15785" spans="36:311" x14ac:dyDescent="0.2">
      <c r="AJ15785" s="23"/>
      <c r="HH15785"/>
      <c r="IW15785" s="36"/>
      <c r="JI15785"/>
      <c r="JJ15785"/>
      <c r="KX15785" s="23"/>
      <c r="KY15785" s="23"/>
    </row>
    <row r="15786" spans="36:311" x14ac:dyDescent="0.2">
      <c r="AJ15786" s="23"/>
      <c r="HH15786"/>
      <c r="IW15786" s="36"/>
      <c r="JI15786"/>
      <c r="JJ15786"/>
      <c r="KX15786" s="23"/>
      <c r="KY15786" s="23"/>
    </row>
    <row r="15787" spans="36:311" x14ac:dyDescent="0.2">
      <c r="AJ15787" s="23"/>
      <c r="HH15787"/>
      <c r="IW15787" s="36"/>
      <c r="JI15787"/>
      <c r="JJ15787"/>
      <c r="KX15787" s="23"/>
      <c r="KY15787" s="23"/>
    </row>
    <row r="15788" spans="36:311" x14ac:dyDescent="0.2">
      <c r="AJ15788" s="23"/>
      <c r="HH15788"/>
      <c r="IW15788" s="36"/>
      <c r="JI15788"/>
      <c r="JJ15788"/>
      <c r="KX15788" s="23"/>
      <c r="KY15788" s="23"/>
    </row>
    <row r="15789" spans="36:311" x14ac:dyDescent="0.2">
      <c r="AJ15789" s="23"/>
      <c r="HH15789"/>
      <c r="IW15789" s="36"/>
      <c r="JI15789"/>
      <c r="JJ15789"/>
      <c r="KX15789" s="23"/>
      <c r="KY15789" s="23"/>
    </row>
    <row r="15790" spans="36:311" x14ac:dyDescent="0.2">
      <c r="AJ15790" s="23"/>
      <c r="HH15790"/>
      <c r="IW15790" s="36"/>
      <c r="JI15790"/>
      <c r="JJ15790"/>
      <c r="KX15790" s="23"/>
      <c r="KY15790" s="23"/>
    </row>
    <row r="15791" spans="36:311" x14ac:dyDescent="0.2">
      <c r="AJ15791" s="23"/>
      <c r="HH15791"/>
      <c r="IW15791" s="36"/>
      <c r="JI15791"/>
      <c r="JJ15791"/>
      <c r="KX15791" s="23"/>
      <c r="KY15791" s="23"/>
    </row>
    <row r="15792" spans="36:311" x14ac:dyDescent="0.2">
      <c r="AJ15792" s="23"/>
      <c r="HH15792"/>
      <c r="IW15792" s="36"/>
      <c r="JI15792"/>
      <c r="JJ15792"/>
      <c r="KX15792" s="23"/>
      <c r="KY15792" s="23"/>
    </row>
    <row r="15793" spans="36:311" x14ac:dyDescent="0.2">
      <c r="AJ15793" s="23"/>
      <c r="HH15793"/>
      <c r="IW15793" s="36"/>
      <c r="JI15793"/>
      <c r="JJ15793"/>
      <c r="KX15793" s="23"/>
      <c r="KY15793" s="23"/>
    </row>
    <row r="15794" spans="36:311" x14ac:dyDescent="0.2">
      <c r="AJ15794" s="23"/>
      <c r="HH15794"/>
      <c r="IW15794" s="36"/>
      <c r="JI15794"/>
      <c r="JJ15794"/>
      <c r="KX15794" s="23"/>
      <c r="KY15794" s="23"/>
    </row>
    <row r="15795" spans="36:311" x14ac:dyDescent="0.2">
      <c r="AJ15795" s="23"/>
      <c r="HH15795"/>
      <c r="IW15795" s="36"/>
      <c r="JI15795"/>
      <c r="JJ15795"/>
      <c r="KX15795" s="23"/>
      <c r="KY15795" s="23"/>
    </row>
    <row r="15796" spans="36:311" x14ac:dyDescent="0.2">
      <c r="AJ15796" s="23"/>
      <c r="HH15796"/>
      <c r="IW15796" s="36"/>
      <c r="JI15796"/>
      <c r="JJ15796"/>
      <c r="KX15796" s="23"/>
      <c r="KY15796" s="23"/>
    </row>
    <row r="15797" spans="36:311" x14ac:dyDescent="0.2">
      <c r="AJ15797" s="23"/>
      <c r="HH15797"/>
      <c r="IW15797" s="36"/>
      <c r="JI15797"/>
      <c r="JJ15797"/>
      <c r="KX15797" s="23"/>
      <c r="KY15797" s="23"/>
    </row>
    <row r="15798" spans="36:311" x14ac:dyDescent="0.2">
      <c r="AJ15798" s="23"/>
      <c r="HH15798"/>
      <c r="IW15798" s="36"/>
      <c r="JI15798"/>
      <c r="JJ15798"/>
      <c r="KX15798" s="23"/>
      <c r="KY15798" s="23"/>
    </row>
    <row r="15799" spans="36:311" x14ac:dyDescent="0.2">
      <c r="AJ15799" s="23"/>
      <c r="HH15799"/>
      <c r="IW15799" s="36"/>
      <c r="JI15799"/>
      <c r="JJ15799"/>
      <c r="KX15799" s="23"/>
      <c r="KY15799" s="23"/>
    </row>
    <row r="15800" spans="36:311" x14ac:dyDescent="0.2">
      <c r="AJ15800" s="23"/>
      <c r="HH15800"/>
      <c r="IW15800" s="36"/>
      <c r="JI15800"/>
      <c r="JJ15800"/>
      <c r="KX15800" s="23"/>
      <c r="KY15800" s="23"/>
    </row>
    <row r="15801" spans="36:311" x14ac:dyDescent="0.2">
      <c r="AJ15801" s="23"/>
      <c r="HH15801"/>
      <c r="IW15801" s="36"/>
      <c r="JI15801"/>
      <c r="JJ15801"/>
      <c r="KX15801" s="23"/>
      <c r="KY15801" s="23"/>
    </row>
    <row r="15802" spans="36:311" x14ac:dyDescent="0.2">
      <c r="AJ15802" s="23"/>
      <c r="HH15802"/>
      <c r="IW15802" s="36"/>
      <c r="JI15802"/>
      <c r="JJ15802"/>
      <c r="KX15802" s="23"/>
      <c r="KY15802" s="23"/>
    </row>
    <row r="15803" spans="36:311" x14ac:dyDescent="0.2">
      <c r="AJ15803" s="23"/>
      <c r="HH15803"/>
      <c r="IW15803" s="36"/>
      <c r="JI15803"/>
      <c r="JJ15803"/>
      <c r="KX15803" s="23"/>
      <c r="KY15803" s="23"/>
    </row>
    <row r="15804" spans="36:311" x14ac:dyDescent="0.2">
      <c r="AJ15804" s="23"/>
      <c r="HH15804"/>
      <c r="IW15804" s="36"/>
      <c r="JI15804"/>
      <c r="JJ15804"/>
      <c r="KX15804" s="23"/>
      <c r="KY15804" s="23"/>
    </row>
    <row r="15805" spans="36:311" x14ac:dyDescent="0.2">
      <c r="AJ15805" s="23"/>
      <c r="HH15805"/>
      <c r="IW15805" s="36"/>
      <c r="JI15805"/>
      <c r="JJ15805"/>
      <c r="KX15805" s="23"/>
      <c r="KY15805" s="23"/>
    </row>
    <row r="15806" spans="36:311" x14ac:dyDescent="0.2">
      <c r="AJ15806" s="23"/>
      <c r="HH15806"/>
      <c r="IW15806" s="36"/>
      <c r="JI15806"/>
      <c r="JJ15806"/>
      <c r="KX15806" s="23"/>
      <c r="KY15806" s="23"/>
    </row>
    <row r="15807" spans="36:311" x14ac:dyDescent="0.2">
      <c r="AJ15807" s="23"/>
      <c r="HH15807"/>
      <c r="IW15807" s="36"/>
      <c r="JI15807"/>
      <c r="JJ15807"/>
      <c r="KX15807" s="23"/>
      <c r="KY15807" s="23"/>
    </row>
    <row r="15808" spans="36:311" x14ac:dyDescent="0.2">
      <c r="AJ15808" s="23"/>
      <c r="HH15808"/>
      <c r="IW15808" s="36"/>
      <c r="JI15808"/>
      <c r="JJ15808"/>
      <c r="KX15808" s="23"/>
      <c r="KY15808" s="23"/>
    </row>
    <row r="15809" spans="36:311" x14ac:dyDescent="0.2">
      <c r="AJ15809" s="23"/>
      <c r="HH15809"/>
      <c r="IW15809" s="36"/>
      <c r="JI15809"/>
      <c r="JJ15809"/>
      <c r="KX15809" s="23"/>
      <c r="KY15809" s="23"/>
    </row>
    <row r="15810" spans="36:311" x14ac:dyDescent="0.2">
      <c r="AJ15810" s="23"/>
      <c r="HH15810"/>
      <c r="IW15810" s="36"/>
      <c r="JI15810"/>
      <c r="JJ15810"/>
      <c r="KX15810" s="23"/>
      <c r="KY15810" s="23"/>
    </row>
    <row r="15811" spans="36:311" x14ac:dyDescent="0.2">
      <c r="AJ15811" s="23"/>
      <c r="HH15811"/>
      <c r="IW15811" s="36"/>
      <c r="JI15811"/>
      <c r="JJ15811"/>
      <c r="KX15811" s="23"/>
      <c r="KY15811" s="23"/>
    </row>
    <row r="15812" spans="36:311" x14ac:dyDescent="0.2">
      <c r="AJ15812" s="23"/>
      <c r="HH15812"/>
      <c r="IW15812" s="36"/>
      <c r="JI15812"/>
      <c r="JJ15812"/>
      <c r="KX15812" s="23"/>
      <c r="KY15812" s="23"/>
    </row>
    <row r="15813" spans="36:311" x14ac:dyDescent="0.2">
      <c r="AJ15813" s="23"/>
      <c r="HH15813"/>
      <c r="IW15813" s="36"/>
      <c r="JI15813"/>
      <c r="JJ15813"/>
      <c r="KX15813" s="23"/>
      <c r="KY15813" s="23"/>
    </row>
    <row r="15814" spans="36:311" x14ac:dyDescent="0.2">
      <c r="AJ15814" s="23"/>
      <c r="HH15814"/>
      <c r="IW15814" s="36"/>
      <c r="JI15814"/>
      <c r="JJ15814"/>
      <c r="KX15814" s="23"/>
      <c r="KY15814" s="23"/>
    </row>
    <row r="15815" spans="36:311" x14ac:dyDescent="0.2">
      <c r="AJ15815" s="23"/>
      <c r="HH15815"/>
      <c r="IW15815" s="36"/>
      <c r="JI15815"/>
      <c r="JJ15815"/>
      <c r="KX15815" s="23"/>
      <c r="KY15815" s="23"/>
    </row>
    <row r="15816" spans="36:311" x14ac:dyDescent="0.2">
      <c r="AJ15816" s="23"/>
      <c r="HH15816"/>
      <c r="IW15816" s="36"/>
      <c r="JI15816"/>
      <c r="JJ15816"/>
      <c r="KX15816" s="23"/>
      <c r="KY15816" s="23"/>
    </row>
    <row r="15817" spans="36:311" x14ac:dyDescent="0.2">
      <c r="AJ15817" s="23"/>
      <c r="HH15817"/>
      <c r="IW15817" s="36"/>
      <c r="JI15817"/>
      <c r="JJ15817"/>
      <c r="KX15817" s="23"/>
      <c r="KY15817" s="23"/>
    </row>
    <row r="15818" spans="36:311" x14ac:dyDescent="0.2">
      <c r="AJ15818" s="23"/>
      <c r="HH15818"/>
      <c r="IW15818" s="36"/>
      <c r="JI15818"/>
      <c r="JJ15818"/>
      <c r="KX15818" s="23"/>
      <c r="KY15818" s="23"/>
    </row>
    <row r="15819" spans="36:311" x14ac:dyDescent="0.2">
      <c r="AJ15819" s="23"/>
      <c r="HH15819"/>
      <c r="IW15819" s="36"/>
      <c r="JI15819"/>
      <c r="JJ15819"/>
      <c r="KX15819" s="23"/>
      <c r="KY15819" s="23"/>
    </row>
    <row r="15820" spans="36:311" x14ac:dyDescent="0.2">
      <c r="AJ15820" s="23"/>
      <c r="HH15820"/>
      <c r="IW15820" s="36"/>
      <c r="JI15820"/>
      <c r="JJ15820"/>
      <c r="KX15820" s="23"/>
      <c r="KY15820" s="23"/>
    </row>
    <row r="15821" spans="36:311" x14ac:dyDescent="0.2">
      <c r="AJ15821" s="23"/>
      <c r="HH15821"/>
      <c r="IW15821" s="36"/>
      <c r="JI15821"/>
      <c r="JJ15821"/>
      <c r="KX15821" s="23"/>
      <c r="KY15821" s="23"/>
    </row>
    <row r="15822" spans="36:311" x14ac:dyDescent="0.2">
      <c r="AJ15822" s="23"/>
      <c r="HH15822"/>
      <c r="IW15822" s="36"/>
      <c r="JI15822"/>
      <c r="JJ15822"/>
      <c r="KX15822" s="23"/>
      <c r="KY15822" s="23"/>
    </row>
    <row r="15823" spans="36:311" x14ac:dyDescent="0.2">
      <c r="AJ15823" s="23"/>
      <c r="HH15823"/>
      <c r="IW15823" s="36"/>
      <c r="JI15823"/>
      <c r="JJ15823"/>
      <c r="KX15823" s="23"/>
      <c r="KY15823" s="23"/>
    </row>
    <row r="15824" spans="36:311" x14ac:dyDescent="0.2">
      <c r="AJ15824" s="23"/>
      <c r="HH15824"/>
      <c r="IW15824" s="36"/>
      <c r="JI15824"/>
      <c r="JJ15824"/>
      <c r="KX15824" s="23"/>
      <c r="KY15824" s="23"/>
    </row>
    <row r="15825" spans="36:311" x14ac:dyDescent="0.2">
      <c r="AJ15825" s="23"/>
      <c r="HH15825"/>
      <c r="IW15825" s="36"/>
      <c r="JI15825"/>
      <c r="JJ15825"/>
      <c r="KX15825" s="23"/>
      <c r="KY15825" s="23"/>
    </row>
    <row r="15826" spans="36:311" x14ac:dyDescent="0.2">
      <c r="AJ15826" s="23"/>
      <c r="HH15826"/>
      <c r="IW15826" s="36"/>
      <c r="JI15826"/>
      <c r="JJ15826"/>
      <c r="KX15826" s="23"/>
      <c r="KY15826" s="23"/>
    </row>
    <row r="15827" spans="36:311" x14ac:dyDescent="0.2">
      <c r="AJ15827" s="23"/>
      <c r="HH15827"/>
      <c r="IW15827" s="36"/>
      <c r="JI15827"/>
      <c r="JJ15827"/>
      <c r="KX15827" s="23"/>
      <c r="KY15827" s="23"/>
    </row>
    <row r="15828" spans="36:311" x14ac:dyDescent="0.2">
      <c r="AJ15828" s="23"/>
      <c r="HH15828"/>
      <c r="IW15828" s="36"/>
      <c r="JI15828"/>
      <c r="JJ15828"/>
      <c r="KX15828" s="23"/>
      <c r="KY15828" s="23"/>
    </row>
    <row r="15829" spans="36:311" x14ac:dyDescent="0.2">
      <c r="AJ15829" s="23"/>
      <c r="HH15829"/>
      <c r="IW15829" s="36"/>
      <c r="JI15829"/>
      <c r="JJ15829"/>
      <c r="KX15829" s="23"/>
      <c r="KY15829" s="23"/>
    </row>
    <row r="15830" spans="36:311" x14ac:dyDescent="0.2">
      <c r="AJ15830" s="23"/>
      <c r="HH15830"/>
      <c r="IW15830" s="36"/>
      <c r="JI15830"/>
      <c r="JJ15830"/>
      <c r="KX15830" s="23"/>
      <c r="KY15830" s="23"/>
    </row>
    <row r="15831" spans="36:311" x14ac:dyDescent="0.2">
      <c r="AJ15831" s="23"/>
      <c r="HH15831"/>
      <c r="IW15831" s="36"/>
      <c r="JI15831"/>
      <c r="JJ15831"/>
      <c r="KX15831" s="23"/>
      <c r="KY15831" s="23"/>
    </row>
    <row r="15832" spans="36:311" x14ac:dyDescent="0.2">
      <c r="AJ15832" s="23"/>
      <c r="HH15832"/>
      <c r="IW15832" s="36"/>
      <c r="JI15832"/>
      <c r="JJ15832"/>
      <c r="KX15832" s="23"/>
      <c r="KY15832" s="23"/>
    </row>
    <row r="15833" spans="36:311" x14ac:dyDescent="0.2">
      <c r="AJ15833" s="23"/>
      <c r="HH15833"/>
      <c r="IW15833" s="36"/>
      <c r="JI15833"/>
      <c r="JJ15833"/>
      <c r="KX15833" s="23"/>
      <c r="KY15833" s="23"/>
    </row>
    <row r="15834" spans="36:311" x14ac:dyDescent="0.2">
      <c r="AJ15834" s="23"/>
      <c r="HH15834"/>
      <c r="IW15834" s="36"/>
      <c r="JI15834"/>
      <c r="JJ15834"/>
      <c r="KX15834" s="23"/>
      <c r="KY15834" s="23"/>
    </row>
    <row r="15835" spans="36:311" x14ac:dyDescent="0.2">
      <c r="AJ15835" s="23"/>
      <c r="HH15835"/>
      <c r="IW15835" s="36"/>
      <c r="JI15835"/>
      <c r="JJ15835"/>
      <c r="KX15835" s="23"/>
      <c r="KY15835" s="23"/>
    </row>
    <row r="15836" spans="36:311" x14ac:dyDescent="0.2">
      <c r="AJ15836" s="23"/>
      <c r="HH15836"/>
      <c r="IW15836" s="36"/>
      <c r="JI15836"/>
      <c r="JJ15836"/>
      <c r="KX15836" s="23"/>
      <c r="KY15836" s="23"/>
    </row>
    <row r="15837" spans="36:311" x14ac:dyDescent="0.2">
      <c r="AJ15837" s="23"/>
      <c r="HH15837"/>
      <c r="IW15837" s="36"/>
      <c r="JI15837"/>
      <c r="JJ15837"/>
      <c r="KX15837" s="23"/>
      <c r="KY15837" s="23"/>
    </row>
    <row r="15838" spans="36:311" x14ac:dyDescent="0.2">
      <c r="AJ15838" s="23"/>
      <c r="HH15838"/>
      <c r="IW15838" s="36"/>
      <c r="JI15838"/>
      <c r="JJ15838"/>
      <c r="KX15838" s="23"/>
      <c r="KY15838" s="23"/>
    </row>
    <row r="15839" spans="36:311" x14ac:dyDescent="0.2">
      <c r="AJ15839" s="23"/>
      <c r="HH15839"/>
      <c r="IW15839" s="36"/>
      <c r="JI15839"/>
      <c r="JJ15839"/>
      <c r="KX15839" s="23"/>
      <c r="KY15839" s="23"/>
    </row>
    <row r="15840" spans="36:311" x14ac:dyDescent="0.2">
      <c r="AJ15840" s="23"/>
      <c r="HH15840"/>
      <c r="IW15840" s="36"/>
      <c r="JI15840"/>
      <c r="JJ15840"/>
      <c r="KX15840" s="23"/>
      <c r="KY15840" s="23"/>
    </row>
    <row r="15841" spans="36:311" x14ac:dyDescent="0.2">
      <c r="AJ15841" s="23"/>
      <c r="HH15841"/>
      <c r="IW15841" s="36"/>
      <c r="JI15841"/>
      <c r="JJ15841"/>
      <c r="KX15841" s="23"/>
      <c r="KY15841" s="23"/>
    </row>
    <row r="15842" spans="36:311" x14ac:dyDescent="0.2">
      <c r="AJ15842" s="23"/>
      <c r="HH15842"/>
      <c r="IW15842" s="36"/>
      <c r="JI15842"/>
      <c r="JJ15842"/>
      <c r="KX15842" s="23"/>
      <c r="KY15842" s="23"/>
    </row>
    <row r="15843" spans="36:311" x14ac:dyDescent="0.2">
      <c r="AJ15843" s="23"/>
      <c r="HH15843"/>
      <c r="IW15843" s="36"/>
      <c r="JI15843"/>
      <c r="JJ15843"/>
      <c r="KX15843" s="23"/>
      <c r="KY15843" s="23"/>
    </row>
    <row r="15844" spans="36:311" x14ac:dyDescent="0.2">
      <c r="AJ15844" s="23"/>
      <c r="HH15844"/>
      <c r="IW15844" s="36"/>
      <c r="JI15844"/>
      <c r="JJ15844"/>
      <c r="KX15844" s="23"/>
      <c r="KY15844" s="23"/>
    </row>
    <row r="15845" spans="36:311" x14ac:dyDescent="0.2">
      <c r="AJ15845" s="23"/>
      <c r="HH15845"/>
      <c r="IW15845" s="36"/>
      <c r="JI15845"/>
      <c r="JJ15845"/>
      <c r="KX15845" s="23"/>
      <c r="KY15845" s="23"/>
    </row>
    <row r="15846" spans="36:311" x14ac:dyDescent="0.2">
      <c r="AJ15846" s="23"/>
      <c r="HH15846"/>
      <c r="IW15846" s="36"/>
      <c r="JI15846"/>
      <c r="JJ15846"/>
      <c r="KX15846" s="23"/>
      <c r="KY15846" s="23"/>
    </row>
    <row r="15847" spans="36:311" x14ac:dyDescent="0.2">
      <c r="AJ15847" s="23"/>
      <c r="HH15847"/>
      <c r="IW15847" s="36"/>
      <c r="JI15847"/>
      <c r="JJ15847"/>
      <c r="KX15847" s="23"/>
      <c r="KY15847" s="23"/>
    </row>
    <row r="15848" spans="36:311" x14ac:dyDescent="0.2">
      <c r="AJ15848" s="23"/>
      <c r="HH15848"/>
      <c r="IW15848" s="36"/>
      <c r="JI15848"/>
      <c r="JJ15848"/>
      <c r="KX15848" s="23"/>
      <c r="KY15848" s="23"/>
    </row>
    <row r="15849" spans="36:311" x14ac:dyDescent="0.2">
      <c r="AJ15849" s="23"/>
      <c r="HH15849"/>
      <c r="IW15849" s="36"/>
      <c r="JI15849"/>
      <c r="JJ15849"/>
      <c r="KX15849" s="23"/>
      <c r="KY15849" s="23"/>
    </row>
    <row r="15850" spans="36:311" x14ac:dyDescent="0.2">
      <c r="AJ15850" s="23"/>
      <c r="HH15850"/>
      <c r="IW15850" s="36"/>
      <c r="JI15850"/>
      <c r="JJ15850"/>
      <c r="KX15850" s="23"/>
      <c r="KY15850" s="23"/>
    </row>
    <row r="15851" spans="36:311" x14ac:dyDescent="0.2">
      <c r="AJ15851" s="23"/>
      <c r="HH15851"/>
      <c r="IW15851" s="36"/>
      <c r="JI15851"/>
      <c r="JJ15851"/>
      <c r="KX15851" s="23"/>
      <c r="KY15851" s="23"/>
    </row>
    <row r="15852" spans="36:311" x14ac:dyDescent="0.2">
      <c r="AJ15852" s="23"/>
      <c r="HH15852"/>
      <c r="IW15852" s="36"/>
      <c r="JI15852"/>
      <c r="JJ15852"/>
      <c r="KX15852" s="23"/>
      <c r="KY15852" s="23"/>
    </row>
    <row r="15853" spans="36:311" x14ac:dyDescent="0.2">
      <c r="AJ15853" s="23"/>
      <c r="HH15853"/>
      <c r="IW15853" s="36"/>
      <c r="JI15853"/>
      <c r="JJ15853"/>
      <c r="KX15853" s="23"/>
      <c r="KY15853" s="23"/>
    </row>
    <row r="15854" spans="36:311" x14ac:dyDescent="0.2">
      <c r="AJ15854" s="23"/>
      <c r="HH15854"/>
      <c r="IW15854" s="36"/>
      <c r="JI15854"/>
      <c r="JJ15854"/>
      <c r="KX15854" s="23"/>
      <c r="KY15854" s="23"/>
    </row>
    <row r="15855" spans="36:311" x14ac:dyDescent="0.2">
      <c r="AJ15855" s="23"/>
      <c r="HH15855"/>
      <c r="IW15855" s="36"/>
      <c r="JI15855"/>
      <c r="JJ15855"/>
      <c r="KX15855" s="23"/>
      <c r="KY15855" s="23"/>
    </row>
    <row r="15856" spans="36:311" x14ac:dyDescent="0.2">
      <c r="AJ15856" s="23"/>
      <c r="HH15856"/>
      <c r="IW15856" s="36"/>
      <c r="JI15856"/>
      <c r="JJ15856"/>
      <c r="KX15856" s="23"/>
      <c r="KY15856" s="23"/>
    </row>
    <row r="15857" spans="36:311" x14ac:dyDescent="0.2">
      <c r="AJ15857" s="23"/>
      <c r="HH15857"/>
      <c r="IW15857" s="36"/>
      <c r="JI15857"/>
      <c r="JJ15857"/>
      <c r="KX15857" s="23"/>
      <c r="KY15857" s="23"/>
    </row>
    <row r="15858" spans="36:311" x14ac:dyDescent="0.2">
      <c r="AJ15858" s="23"/>
      <c r="HH15858"/>
      <c r="IW15858" s="36"/>
      <c r="JI15858"/>
      <c r="JJ15858"/>
      <c r="KX15858" s="23"/>
      <c r="KY15858" s="23"/>
    </row>
    <row r="15859" spans="36:311" x14ac:dyDescent="0.2">
      <c r="AJ15859" s="23"/>
      <c r="HH15859"/>
      <c r="IW15859" s="36"/>
      <c r="JI15859"/>
      <c r="JJ15859"/>
      <c r="KX15859" s="23"/>
      <c r="KY15859" s="23"/>
    </row>
    <row r="15860" spans="36:311" x14ac:dyDescent="0.2">
      <c r="AJ15860" s="23"/>
      <c r="HH15860"/>
      <c r="IW15860" s="36"/>
      <c r="JI15860"/>
      <c r="JJ15860"/>
      <c r="KX15860" s="23"/>
      <c r="KY15860" s="23"/>
    </row>
    <row r="15861" spans="36:311" x14ac:dyDescent="0.2">
      <c r="AJ15861" s="23"/>
      <c r="HH15861"/>
      <c r="IW15861" s="36"/>
      <c r="JI15861"/>
      <c r="JJ15861"/>
      <c r="KX15861" s="23"/>
      <c r="KY15861" s="23"/>
    </row>
    <row r="15862" spans="36:311" x14ac:dyDescent="0.2">
      <c r="AJ15862" s="23"/>
      <c r="HH15862"/>
      <c r="IW15862" s="36"/>
      <c r="JI15862"/>
      <c r="JJ15862"/>
      <c r="KX15862" s="23"/>
      <c r="KY15862" s="23"/>
    </row>
    <row r="15863" spans="36:311" x14ac:dyDescent="0.2">
      <c r="AJ15863" s="23"/>
      <c r="HH15863"/>
      <c r="IW15863" s="36"/>
      <c r="JI15863"/>
      <c r="JJ15863"/>
      <c r="KX15863" s="23"/>
      <c r="KY15863" s="23"/>
    </row>
    <row r="15864" spans="36:311" x14ac:dyDescent="0.2">
      <c r="AJ15864" s="23"/>
      <c r="HH15864"/>
      <c r="IW15864" s="36"/>
      <c r="JI15864"/>
      <c r="JJ15864"/>
      <c r="KX15864" s="23"/>
      <c r="KY15864" s="23"/>
    </row>
    <row r="15865" spans="36:311" x14ac:dyDescent="0.2">
      <c r="AJ15865" s="23"/>
      <c r="HH15865"/>
      <c r="IW15865" s="36"/>
      <c r="JI15865"/>
      <c r="JJ15865"/>
      <c r="KX15865" s="23"/>
      <c r="KY15865" s="23"/>
    </row>
    <row r="15866" spans="36:311" x14ac:dyDescent="0.2">
      <c r="AJ15866" s="23"/>
      <c r="HH15866"/>
      <c r="IW15866" s="36"/>
      <c r="JI15866"/>
      <c r="JJ15866"/>
      <c r="KX15866" s="23"/>
      <c r="KY15866" s="23"/>
    </row>
    <row r="15867" spans="36:311" x14ac:dyDescent="0.2">
      <c r="AJ15867" s="23"/>
      <c r="HH15867"/>
      <c r="IW15867" s="36"/>
      <c r="JI15867"/>
      <c r="JJ15867"/>
      <c r="KX15867" s="23"/>
      <c r="KY15867" s="23"/>
    </row>
    <row r="15868" spans="36:311" x14ac:dyDescent="0.2">
      <c r="AJ15868" s="23"/>
      <c r="HH15868"/>
      <c r="IW15868" s="36"/>
      <c r="JI15868"/>
      <c r="JJ15868"/>
      <c r="KX15868" s="23"/>
      <c r="KY15868" s="23"/>
    </row>
    <row r="15869" spans="36:311" x14ac:dyDescent="0.2">
      <c r="AJ15869" s="23"/>
      <c r="HH15869"/>
      <c r="IW15869" s="36"/>
      <c r="JI15869"/>
      <c r="JJ15869"/>
      <c r="KX15869" s="23"/>
      <c r="KY15869" s="23"/>
    </row>
    <row r="15870" spans="36:311" x14ac:dyDescent="0.2">
      <c r="AJ15870" s="23"/>
      <c r="HH15870"/>
      <c r="IW15870" s="36"/>
      <c r="JI15870"/>
      <c r="JJ15870"/>
      <c r="KX15870" s="23"/>
      <c r="KY15870" s="23"/>
    </row>
    <row r="15871" spans="36:311" x14ac:dyDescent="0.2">
      <c r="AJ15871" s="23"/>
      <c r="HH15871"/>
      <c r="IW15871" s="36"/>
      <c r="JI15871"/>
      <c r="JJ15871"/>
      <c r="KX15871" s="23"/>
      <c r="KY15871" s="23"/>
    </row>
    <row r="15872" spans="36:311" x14ac:dyDescent="0.2">
      <c r="AJ15872" s="23"/>
      <c r="HH15872"/>
      <c r="IW15872" s="36"/>
      <c r="JI15872"/>
      <c r="JJ15872"/>
      <c r="KX15872" s="23"/>
      <c r="KY15872" s="23"/>
    </row>
    <row r="15873" spans="36:311" x14ac:dyDescent="0.2">
      <c r="AJ15873" s="23"/>
      <c r="HH15873"/>
      <c r="IW15873" s="36"/>
      <c r="JI15873"/>
      <c r="JJ15873"/>
      <c r="KX15873" s="23"/>
      <c r="KY15873" s="23"/>
    </row>
    <row r="15874" spans="36:311" x14ac:dyDescent="0.2">
      <c r="AJ15874" s="23"/>
      <c r="HH15874"/>
      <c r="IW15874" s="36"/>
      <c r="JI15874"/>
      <c r="JJ15874"/>
      <c r="KX15874" s="23"/>
      <c r="KY15874" s="23"/>
    </row>
    <row r="15875" spans="36:311" x14ac:dyDescent="0.2">
      <c r="AJ15875" s="23"/>
      <c r="HH15875"/>
      <c r="IW15875" s="36"/>
      <c r="JI15875"/>
      <c r="JJ15875"/>
      <c r="KX15875" s="23"/>
      <c r="KY15875" s="23"/>
    </row>
    <row r="15876" spans="36:311" x14ac:dyDescent="0.2">
      <c r="AJ15876" s="23"/>
      <c r="HH15876"/>
      <c r="IW15876" s="36"/>
      <c r="JI15876"/>
      <c r="JJ15876"/>
      <c r="KX15876" s="23"/>
      <c r="KY15876" s="23"/>
    </row>
    <row r="15877" spans="36:311" x14ac:dyDescent="0.2">
      <c r="AJ15877" s="23"/>
      <c r="HH15877"/>
      <c r="IW15877" s="36"/>
      <c r="JI15877"/>
      <c r="JJ15877"/>
      <c r="KX15877" s="23"/>
      <c r="KY15877" s="23"/>
    </row>
    <row r="15878" spans="36:311" x14ac:dyDescent="0.2">
      <c r="AJ15878" s="23"/>
      <c r="HH15878"/>
      <c r="IW15878" s="36"/>
      <c r="JI15878"/>
      <c r="JJ15878"/>
      <c r="KX15878" s="23"/>
      <c r="KY15878" s="23"/>
    </row>
    <row r="15879" spans="36:311" x14ac:dyDescent="0.2">
      <c r="AJ15879" s="23"/>
      <c r="HH15879"/>
      <c r="IW15879" s="36"/>
      <c r="JI15879"/>
      <c r="JJ15879"/>
      <c r="KX15879" s="23"/>
      <c r="KY15879" s="23"/>
    </row>
    <row r="15880" spans="36:311" x14ac:dyDescent="0.2">
      <c r="AJ15880" s="23"/>
      <c r="HH15880"/>
      <c r="IW15880" s="36"/>
      <c r="JI15880"/>
      <c r="JJ15880"/>
      <c r="KX15880" s="23"/>
      <c r="KY15880" s="23"/>
    </row>
    <row r="15881" spans="36:311" x14ac:dyDescent="0.2">
      <c r="AJ15881" s="23"/>
      <c r="HH15881"/>
      <c r="IW15881" s="36"/>
      <c r="JI15881"/>
      <c r="JJ15881"/>
      <c r="KX15881" s="23"/>
      <c r="KY15881" s="23"/>
    </row>
    <row r="15882" spans="36:311" x14ac:dyDescent="0.2">
      <c r="AJ15882" s="23"/>
      <c r="HH15882"/>
      <c r="IW15882" s="36"/>
      <c r="JI15882"/>
      <c r="JJ15882"/>
      <c r="KX15882" s="23"/>
      <c r="KY15882" s="23"/>
    </row>
    <row r="15883" spans="36:311" x14ac:dyDescent="0.2">
      <c r="AJ15883" s="23"/>
      <c r="HH15883"/>
      <c r="IW15883" s="36"/>
      <c r="JI15883"/>
      <c r="JJ15883"/>
      <c r="KX15883" s="23"/>
      <c r="KY15883" s="23"/>
    </row>
    <row r="15884" spans="36:311" x14ac:dyDescent="0.2">
      <c r="AJ15884" s="23"/>
      <c r="HH15884"/>
      <c r="IW15884" s="36"/>
      <c r="JI15884"/>
      <c r="JJ15884"/>
      <c r="KX15884" s="23"/>
      <c r="KY15884" s="23"/>
    </row>
    <row r="15885" spans="36:311" x14ac:dyDescent="0.2">
      <c r="AJ15885" s="23"/>
      <c r="HH15885"/>
      <c r="IW15885" s="36"/>
      <c r="JI15885"/>
      <c r="JJ15885"/>
      <c r="KX15885" s="23"/>
      <c r="KY15885" s="23"/>
    </row>
    <row r="15886" spans="36:311" x14ac:dyDescent="0.2">
      <c r="AJ15886" s="23"/>
      <c r="HH15886"/>
      <c r="IW15886" s="36"/>
      <c r="JI15886"/>
      <c r="JJ15886"/>
      <c r="KX15886" s="23"/>
      <c r="KY15886" s="23"/>
    </row>
    <row r="15887" spans="36:311" x14ac:dyDescent="0.2">
      <c r="AJ15887" s="23"/>
      <c r="HH15887"/>
      <c r="IW15887" s="36"/>
      <c r="JI15887"/>
      <c r="JJ15887"/>
      <c r="KX15887" s="23"/>
      <c r="KY15887" s="23"/>
    </row>
    <row r="15888" spans="36:311" x14ac:dyDescent="0.2">
      <c r="AJ15888" s="23"/>
      <c r="HH15888"/>
      <c r="IW15888" s="36"/>
      <c r="JI15888"/>
      <c r="JJ15888"/>
      <c r="KX15888" s="23"/>
      <c r="KY15888" s="23"/>
    </row>
    <row r="15889" spans="36:311" x14ac:dyDescent="0.2">
      <c r="AJ15889" s="23"/>
      <c r="HH15889"/>
      <c r="IW15889" s="36"/>
      <c r="JI15889"/>
      <c r="JJ15889"/>
      <c r="KX15889" s="23"/>
      <c r="KY15889" s="23"/>
    </row>
    <row r="15890" spans="36:311" x14ac:dyDescent="0.2">
      <c r="AJ15890" s="23"/>
      <c r="HH15890"/>
      <c r="IW15890" s="36"/>
      <c r="JI15890"/>
      <c r="JJ15890"/>
      <c r="KX15890" s="23"/>
      <c r="KY15890" s="23"/>
    </row>
    <row r="15891" spans="36:311" x14ac:dyDescent="0.2">
      <c r="AJ15891" s="23"/>
      <c r="HH15891"/>
      <c r="IW15891" s="36"/>
      <c r="JI15891"/>
      <c r="JJ15891"/>
      <c r="KX15891" s="23"/>
      <c r="KY15891" s="23"/>
    </row>
    <row r="15892" spans="36:311" x14ac:dyDescent="0.2">
      <c r="AJ15892" s="23"/>
      <c r="HH15892"/>
      <c r="IW15892" s="36"/>
      <c r="JI15892"/>
      <c r="JJ15892"/>
      <c r="KX15892" s="23"/>
      <c r="KY15892" s="23"/>
    </row>
    <row r="15893" spans="36:311" x14ac:dyDescent="0.2">
      <c r="AJ15893" s="23"/>
      <c r="HH15893"/>
      <c r="IW15893" s="36"/>
      <c r="JI15893"/>
      <c r="JJ15893"/>
      <c r="KX15893" s="23"/>
      <c r="KY15893" s="23"/>
    </row>
    <row r="15894" spans="36:311" x14ac:dyDescent="0.2">
      <c r="AJ15894" s="23"/>
      <c r="HH15894"/>
      <c r="IW15894" s="36"/>
      <c r="JI15894"/>
      <c r="JJ15894"/>
      <c r="KX15894" s="23"/>
      <c r="KY15894" s="23"/>
    </row>
    <row r="15895" spans="36:311" x14ac:dyDescent="0.2">
      <c r="AJ15895" s="23"/>
      <c r="HH15895"/>
      <c r="IW15895" s="36"/>
      <c r="JI15895"/>
      <c r="JJ15895"/>
      <c r="KX15895" s="23"/>
      <c r="KY15895" s="23"/>
    </row>
    <row r="15896" spans="36:311" x14ac:dyDescent="0.2">
      <c r="AJ15896" s="23"/>
      <c r="HH15896"/>
      <c r="IW15896" s="36"/>
      <c r="JI15896"/>
      <c r="JJ15896"/>
      <c r="KX15896" s="23"/>
      <c r="KY15896" s="23"/>
    </row>
    <row r="15897" spans="36:311" x14ac:dyDescent="0.2">
      <c r="AJ15897" s="23"/>
      <c r="HH15897"/>
      <c r="IW15897" s="36"/>
      <c r="JI15897"/>
      <c r="JJ15897"/>
      <c r="KX15897" s="23"/>
      <c r="KY15897" s="23"/>
    </row>
    <row r="15898" spans="36:311" x14ac:dyDescent="0.2">
      <c r="AJ15898" s="23"/>
      <c r="HH15898"/>
      <c r="IW15898" s="36"/>
      <c r="JI15898"/>
      <c r="JJ15898"/>
      <c r="KX15898" s="23"/>
      <c r="KY15898" s="23"/>
    </row>
    <row r="15899" spans="36:311" x14ac:dyDescent="0.2">
      <c r="AJ15899" s="23"/>
      <c r="HH15899"/>
      <c r="IW15899" s="36"/>
      <c r="JI15899"/>
      <c r="JJ15899"/>
      <c r="KX15899" s="23"/>
      <c r="KY15899" s="23"/>
    </row>
    <row r="15900" spans="36:311" x14ac:dyDescent="0.2">
      <c r="AJ15900" s="23"/>
      <c r="HH15900"/>
      <c r="IW15900" s="36"/>
      <c r="JI15900"/>
      <c r="JJ15900"/>
      <c r="KX15900" s="23"/>
      <c r="KY15900" s="23"/>
    </row>
    <row r="15901" spans="36:311" x14ac:dyDescent="0.2">
      <c r="AJ15901" s="23"/>
      <c r="HH15901"/>
      <c r="IW15901" s="36"/>
      <c r="JI15901"/>
      <c r="JJ15901"/>
      <c r="KX15901" s="23"/>
      <c r="KY15901" s="23"/>
    </row>
    <row r="15902" spans="36:311" x14ac:dyDescent="0.2">
      <c r="AJ15902" s="23"/>
      <c r="HH15902"/>
      <c r="IW15902" s="36"/>
      <c r="JI15902"/>
      <c r="JJ15902"/>
      <c r="KX15902" s="23"/>
      <c r="KY15902" s="23"/>
    </row>
    <row r="15903" spans="36:311" x14ac:dyDescent="0.2">
      <c r="AJ15903" s="23"/>
      <c r="HH15903"/>
      <c r="IW15903" s="36"/>
      <c r="JI15903"/>
      <c r="JJ15903"/>
      <c r="KX15903" s="23"/>
      <c r="KY15903" s="23"/>
    </row>
    <row r="15904" spans="36:311" x14ac:dyDescent="0.2">
      <c r="AJ15904" s="23"/>
      <c r="HH15904"/>
      <c r="IW15904" s="36"/>
      <c r="JI15904"/>
      <c r="JJ15904"/>
      <c r="KX15904" s="23"/>
      <c r="KY15904" s="23"/>
    </row>
    <row r="15905" spans="36:311" x14ac:dyDescent="0.2">
      <c r="AJ15905" s="23"/>
      <c r="HH15905"/>
      <c r="IW15905" s="36"/>
      <c r="JI15905"/>
      <c r="JJ15905"/>
      <c r="KX15905" s="23"/>
      <c r="KY15905" s="23"/>
    </row>
    <row r="15906" spans="36:311" x14ac:dyDescent="0.2">
      <c r="AJ15906" s="23"/>
      <c r="HH15906"/>
      <c r="IW15906" s="36"/>
      <c r="JI15906"/>
      <c r="JJ15906"/>
      <c r="KX15906" s="23"/>
      <c r="KY15906" s="23"/>
    </row>
    <row r="15907" spans="36:311" x14ac:dyDescent="0.2">
      <c r="AJ15907" s="23"/>
      <c r="HH15907"/>
      <c r="IW15907" s="36"/>
      <c r="JI15907"/>
      <c r="JJ15907"/>
      <c r="KX15907" s="23"/>
      <c r="KY15907" s="23"/>
    </row>
    <row r="15908" spans="36:311" x14ac:dyDescent="0.2">
      <c r="AJ15908" s="23"/>
      <c r="HH15908"/>
      <c r="IW15908" s="36"/>
      <c r="JI15908"/>
      <c r="JJ15908"/>
      <c r="KX15908" s="23"/>
      <c r="KY15908" s="23"/>
    </row>
    <row r="15909" spans="36:311" x14ac:dyDescent="0.2">
      <c r="AJ15909" s="23"/>
      <c r="HH15909"/>
      <c r="IW15909" s="36"/>
      <c r="JI15909"/>
      <c r="JJ15909"/>
      <c r="KX15909" s="23"/>
      <c r="KY15909" s="23"/>
    </row>
    <row r="15910" spans="36:311" x14ac:dyDescent="0.2">
      <c r="AJ15910" s="23"/>
      <c r="HH15910"/>
      <c r="IW15910" s="36"/>
      <c r="JI15910"/>
      <c r="JJ15910"/>
      <c r="KX15910" s="23"/>
      <c r="KY15910" s="23"/>
    </row>
    <row r="15911" spans="36:311" x14ac:dyDescent="0.2">
      <c r="AJ15911" s="23"/>
      <c r="HH15911"/>
      <c r="IW15911" s="36"/>
      <c r="JI15911"/>
      <c r="JJ15911"/>
      <c r="KX15911" s="23"/>
      <c r="KY15911" s="23"/>
    </row>
    <row r="15912" spans="36:311" x14ac:dyDescent="0.2">
      <c r="AJ15912" s="23"/>
      <c r="HH15912"/>
      <c r="IW15912" s="36"/>
      <c r="JI15912"/>
      <c r="JJ15912"/>
      <c r="KX15912" s="23"/>
      <c r="KY15912" s="23"/>
    </row>
    <row r="15913" spans="36:311" x14ac:dyDescent="0.2">
      <c r="AJ15913" s="23"/>
      <c r="HH15913"/>
      <c r="IW15913" s="36"/>
      <c r="JI15913"/>
      <c r="JJ15913"/>
      <c r="KX15913" s="23"/>
      <c r="KY15913" s="23"/>
    </row>
    <row r="15914" spans="36:311" x14ac:dyDescent="0.2">
      <c r="AJ15914" s="23"/>
      <c r="HH15914"/>
      <c r="IW15914" s="36"/>
      <c r="JI15914"/>
      <c r="JJ15914"/>
      <c r="KX15914" s="23"/>
      <c r="KY15914" s="23"/>
    </row>
    <row r="15915" spans="36:311" x14ac:dyDescent="0.2">
      <c r="AJ15915" s="23"/>
      <c r="HH15915"/>
      <c r="IW15915" s="36"/>
      <c r="JI15915"/>
      <c r="JJ15915"/>
      <c r="KX15915" s="23"/>
      <c r="KY15915" s="23"/>
    </row>
    <row r="15916" spans="36:311" x14ac:dyDescent="0.2">
      <c r="AJ15916" s="23"/>
      <c r="HH15916"/>
      <c r="IW15916" s="36"/>
      <c r="JI15916"/>
      <c r="JJ15916"/>
      <c r="KX15916" s="23"/>
      <c r="KY15916" s="23"/>
    </row>
    <row r="15917" spans="36:311" x14ac:dyDescent="0.2">
      <c r="AJ15917" s="23"/>
      <c r="HH15917"/>
      <c r="IW15917" s="36"/>
      <c r="JI15917"/>
      <c r="JJ15917"/>
      <c r="KX15917" s="23"/>
      <c r="KY15917" s="23"/>
    </row>
    <row r="15918" spans="36:311" x14ac:dyDescent="0.2">
      <c r="AJ15918" s="23"/>
      <c r="HH15918"/>
      <c r="IW15918" s="36"/>
      <c r="JI15918"/>
      <c r="JJ15918"/>
      <c r="KX15918" s="23"/>
      <c r="KY15918" s="23"/>
    </row>
    <row r="15919" spans="36:311" x14ac:dyDescent="0.2">
      <c r="AJ15919" s="23"/>
      <c r="HH15919"/>
      <c r="IW15919" s="36"/>
      <c r="JI15919"/>
      <c r="JJ15919"/>
      <c r="KX15919" s="23"/>
      <c r="KY15919" s="23"/>
    </row>
    <row r="15920" spans="36:311" x14ac:dyDescent="0.2">
      <c r="AJ15920" s="23"/>
      <c r="HH15920"/>
      <c r="IW15920" s="36"/>
      <c r="JI15920"/>
      <c r="JJ15920"/>
      <c r="KX15920" s="23"/>
      <c r="KY15920" s="23"/>
    </row>
    <row r="15921" spans="36:311" x14ac:dyDescent="0.2">
      <c r="AJ15921" s="23"/>
      <c r="HH15921"/>
      <c r="IW15921" s="36"/>
      <c r="JI15921"/>
      <c r="JJ15921"/>
      <c r="KX15921" s="23"/>
      <c r="KY15921" s="23"/>
    </row>
    <row r="15922" spans="36:311" x14ac:dyDescent="0.2">
      <c r="AJ15922" s="23"/>
      <c r="HH15922"/>
      <c r="IW15922" s="36"/>
      <c r="JI15922"/>
      <c r="JJ15922"/>
      <c r="KX15922" s="23"/>
      <c r="KY15922" s="23"/>
    </row>
    <row r="15923" spans="36:311" x14ac:dyDescent="0.2">
      <c r="AJ15923" s="23"/>
      <c r="HH15923"/>
      <c r="IW15923" s="36"/>
      <c r="JI15923"/>
      <c r="JJ15923"/>
      <c r="KX15923" s="23"/>
      <c r="KY15923" s="23"/>
    </row>
    <row r="15924" spans="36:311" x14ac:dyDescent="0.2">
      <c r="AJ15924" s="23"/>
      <c r="HH15924"/>
      <c r="IW15924" s="36"/>
      <c r="JI15924"/>
      <c r="JJ15924"/>
      <c r="KX15924" s="23"/>
      <c r="KY15924" s="23"/>
    </row>
    <row r="15925" spans="36:311" x14ac:dyDescent="0.2">
      <c r="AJ15925" s="23"/>
      <c r="HH15925"/>
      <c r="IW15925" s="36"/>
      <c r="JI15925"/>
      <c r="JJ15925"/>
      <c r="KX15925" s="23"/>
      <c r="KY15925" s="23"/>
    </row>
    <row r="15926" spans="36:311" x14ac:dyDescent="0.2">
      <c r="AJ15926" s="23"/>
      <c r="HH15926"/>
      <c r="IW15926" s="36"/>
      <c r="JI15926"/>
      <c r="JJ15926"/>
      <c r="KX15926" s="23"/>
      <c r="KY15926" s="23"/>
    </row>
    <row r="15927" spans="36:311" x14ac:dyDescent="0.2">
      <c r="AJ15927" s="23"/>
      <c r="HH15927"/>
      <c r="IW15927" s="36"/>
      <c r="JI15927"/>
      <c r="JJ15927"/>
      <c r="KX15927" s="23"/>
      <c r="KY15927" s="23"/>
    </row>
    <row r="15928" spans="36:311" x14ac:dyDescent="0.2">
      <c r="AJ15928" s="23"/>
      <c r="HH15928"/>
      <c r="IW15928" s="36"/>
      <c r="JI15928"/>
      <c r="JJ15928"/>
      <c r="KX15928" s="23"/>
      <c r="KY15928" s="23"/>
    </row>
    <row r="15929" spans="36:311" x14ac:dyDescent="0.2">
      <c r="AJ15929" s="23"/>
      <c r="HH15929"/>
      <c r="IW15929" s="36"/>
      <c r="JI15929"/>
      <c r="JJ15929"/>
      <c r="KX15929" s="23"/>
      <c r="KY15929" s="23"/>
    </row>
    <row r="15930" spans="36:311" x14ac:dyDescent="0.2">
      <c r="AJ15930" s="23"/>
      <c r="HH15930"/>
      <c r="IW15930" s="36"/>
      <c r="JI15930"/>
      <c r="JJ15930"/>
      <c r="KX15930" s="23"/>
      <c r="KY15930" s="23"/>
    </row>
    <row r="15931" spans="36:311" x14ac:dyDescent="0.2">
      <c r="AJ15931" s="23"/>
      <c r="HH15931"/>
      <c r="IW15931" s="36"/>
      <c r="JI15931"/>
      <c r="JJ15931"/>
      <c r="KX15931" s="23"/>
      <c r="KY15931" s="23"/>
    </row>
    <row r="15932" spans="36:311" x14ac:dyDescent="0.2">
      <c r="AJ15932" s="23"/>
      <c r="HH15932"/>
      <c r="IW15932" s="36"/>
      <c r="JI15932"/>
      <c r="JJ15932"/>
      <c r="KX15932" s="23"/>
      <c r="KY15932" s="23"/>
    </row>
    <row r="15933" spans="36:311" x14ac:dyDescent="0.2">
      <c r="AJ15933" s="23"/>
      <c r="HH15933"/>
      <c r="IW15933" s="36"/>
      <c r="JI15933"/>
      <c r="JJ15933"/>
      <c r="KX15933" s="23"/>
      <c r="KY15933" s="23"/>
    </row>
    <row r="15934" spans="36:311" x14ac:dyDescent="0.2">
      <c r="AJ15934" s="23"/>
      <c r="HH15934"/>
      <c r="IW15934" s="36"/>
      <c r="JI15934"/>
      <c r="JJ15934"/>
      <c r="KX15934" s="23"/>
      <c r="KY15934" s="23"/>
    </row>
    <row r="15935" spans="36:311" x14ac:dyDescent="0.2">
      <c r="AJ15935" s="23"/>
      <c r="HH15935"/>
      <c r="IW15935" s="36"/>
      <c r="JI15935"/>
      <c r="JJ15935"/>
      <c r="KX15935" s="23"/>
      <c r="KY15935" s="23"/>
    </row>
    <row r="15936" spans="36:311" x14ac:dyDescent="0.2">
      <c r="AJ15936" s="23"/>
      <c r="HH15936"/>
      <c r="IW15936" s="36"/>
      <c r="JI15936"/>
      <c r="JJ15936"/>
      <c r="KX15936" s="23"/>
      <c r="KY15936" s="23"/>
    </row>
    <row r="15937" spans="36:311" x14ac:dyDescent="0.2">
      <c r="AJ15937" s="23"/>
      <c r="HH15937"/>
      <c r="IW15937" s="36"/>
      <c r="JI15937"/>
      <c r="JJ15937"/>
      <c r="KX15937" s="23"/>
      <c r="KY15937" s="23"/>
    </row>
    <row r="15938" spans="36:311" x14ac:dyDescent="0.2">
      <c r="AJ15938" s="23"/>
      <c r="HH15938"/>
      <c r="IW15938" s="36"/>
      <c r="JI15938"/>
      <c r="JJ15938"/>
      <c r="KX15938" s="23"/>
      <c r="KY15938" s="23"/>
    </row>
    <row r="15939" spans="36:311" x14ac:dyDescent="0.2">
      <c r="AJ15939" s="23"/>
      <c r="HH15939"/>
      <c r="IW15939" s="36"/>
      <c r="JI15939"/>
      <c r="JJ15939"/>
      <c r="KX15939" s="23"/>
      <c r="KY15939" s="23"/>
    </row>
    <row r="15940" spans="36:311" x14ac:dyDescent="0.2">
      <c r="AJ15940" s="23"/>
      <c r="HH15940"/>
      <c r="IW15940" s="36"/>
      <c r="JI15940"/>
      <c r="JJ15940"/>
      <c r="KX15940" s="23"/>
      <c r="KY15940" s="23"/>
    </row>
    <row r="15941" spans="36:311" x14ac:dyDescent="0.2">
      <c r="AJ15941" s="23"/>
      <c r="HH15941"/>
      <c r="IW15941" s="36"/>
      <c r="JI15941"/>
      <c r="JJ15941"/>
      <c r="KX15941" s="23"/>
      <c r="KY15941" s="23"/>
    </row>
    <row r="15942" spans="36:311" x14ac:dyDescent="0.2">
      <c r="AJ15942" s="23"/>
      <c r="HH15942"/>
      <c r="IW15942" s="36"/>
      <c r="JI15942"/>
      <c r="JJ15942"/>
      <c r="KX15942" s="23"/>
      <c r="KY15942" s="23"/>
    </row>
    <row r="15943" spans="36:311" x14ac:dyDescent="0.2">
      <c r="AJ15943" s="23"/>
      <c r="HH15943"/>
      <c r="IW15943" s="36"/>
      <c r="JI15943"/>
      <c r="JJ15943"/>
      <c r="KX15943" s="23"/>
      <c r="KY15943" s="23"/>
    </row>
    <row r="15944" spans="36:311" x14ac:dyDescent="0.2">
      <c r="AJ15944" s="23"/>
      <c r="HH15944"/>
      <c r="IW15944" s="36"/>
      <c r="JI15944"/>
      <c r="JJ15944"/>
      <c r="KX15944" s="23"/>
      <c r="KY15944" s="23"/>
    </row>
    <row r="15945" spans="36:311" x14ac:dyDescent="0.2">
      <c r="AJ15945" s="23"/>
      <c r="HH15945"/>
      <c r="IW15945" s="36"/>
      <c r="JI15945"/>
      <c r="JJ15945"/>
      <c r="KX15945" s="23"/>
      <c r="KY15945" s="23"/>
    </row>
    <row r="15946" spans="36:311" x14ac:dyDescent="0.2">
      <c r="AJ15946" s="23"/>
      <c r="HH15946"/>
      <c r="IW15946" s="36"/>
      <c r="JI15946"/>
      <c r="JJ15946"/>
      <c r="KX15946" s="23"/>
      <c r="KY15946" s="23"/>
    </row>
    <row r="15947" spans="36:311" x14ac:dyDescent="0.2">
      <c r="AJ15947" s="23"/>
      <c r="HH15947"/>
      <c r="IW15947" s="36"/>
      <c r="JI15947"/>
      <c r="JJ15947"/>
      <c r="KX15947" s="23"/>
      <c r="KY15947" s="23"/>
    </row>
    <row r="15948" spans="36:311" x14ac:dyDescent="0.2">
      <c r="AJ15948" s="23"/>
      <c r="HH15948"/>
      <c r="IW15948" s="36"/>
      <c r="JI15948"/>
      <c r="JJ15948"/>
      <c r="KX15948" s="23"/>
      <c r="KY15948" s="23"/>
    </row>
    <row r="15949" spans="36:311" x14ac:dyDescent="0.2">
      <c r="AJ15949" s="23"/>
      <c r="HH15949"/>
      <c r="IW15949" s="36"/>
      <c r="JI15949"/>
      <c r="JJ15949"/>
      <c r="KX15949" s="23"/>
      <c r="KY15949" s="23"/>
    </row>
    <row r="15950" spans="36:311" x14ac:dyDescent="0.2">
      <c r="AJ15950" s="23"/>
      <c r="HH15950"/>
      <c r="IW15950" s="36"/>
      <c r="JI15950"/>
      <c r="JJ15950"/>
      <c r="KX15950" s="23"/>
      <c r="KY15950" s="23"/>
    </row>
    <row r="15951" spans="36:311" x14ac:dyDescent="0.2">
      <c r="AJ15951" s="23"/>
      <c r="HH15951"/>
      <c r="IW15951" s="36"/>
      <c r="JI15951"/>
      <c r="JJ15951"/>
      <c r="KX15951" s="23"/>
      <c r="KY15951" s="23"/>
    </row>
    <row r="15952" spans="36:311" x14ac:dyDescent="0.2">
      <c r="AJ15952" s="23"/>
      <c r="HH15952"/>
      <c r="IW15952" s="36"/>
      <c r="JI15952"/>
      <c r="JJ15952"/>
      <c r="KX15952" s="23"/>
      <c r="KY15952" s="23"/>
    </row>
    <row r="15953" spans="36:311" x14ac:dyDescent="0.2">
      <c r="AJ15953" s="23"/>
      <c r="HH15953"/>
      <c r="IW15953" s="36"/>
      <c r="JI15953"/>
      <c r="JJ15953"/>
      <c r="KX15953" s="23"/>
      <c r="KY15953" s="23"/>
    </row>
    <row r="15954" spans="36:311" x14ac:dyDescent="0.2">
      <c r="AJ15954" s="23"/>
      <c r="HH15954"/>
      <c r="IW15954" s="36"/>
      <c r="JI15954"/>
      <c r="JJ15954"/>
      <c r="KX15954" s="23"/>
      <c r="KY15954" s="23"/>
    </row>
    <row r="15955" spans="36:311" x14ac:dyDescent="0.2">
      <c r="AJ15955" s="23"/>
      <c r="HH15955"/>
      <c r="IW15955" s="36"/>
      <c r="JI15955"/>
      <c r="JJ15955"/>
      <c r="KX15955" s="23"/>
      <c r="KY15955" s="23"/>
    </row>
    <row r="15956" spans="36:311" x14ac:dyDescent="0.2">
      <c r="AJ15956" s="23"/>
      <c r="HH15956"/>
      <c r="IW15956" s="36"/>
      <c r="JI15956"/>
      <c r="JJ15956"/>
      <c r="KX15956" s="23"/>
      <c r="KY15956" s="23"/>
    </row>
    <row r="15957" spans="36:311" x14ac:dyDescent="0.2">
      <c r="AJ15957" s="23"/>
      <c r="HH15957"/>
      <c r="IW15957" s="36"/>
      <c r="JI15957"/>
      <c r="JJ15957"/>
      <c r="KX15957" s="23"/>
      <c r="KY15957" s="23"/>
    </row>
    <row r="15958" spans="36:311" x14ac:dyDescent="0.2">
      <c r="AJ15958" s="23"/>
      <c r="HH15958"/>
      <c r="IW15958" s="36"/>
      <c r="JI15958"/>
      <c r="JJ15958"/>
      <c r="KX15958" s="23"/>
      <c r="KY15958" s="23"/>
    </row>
    <row r="15959" spans="36:311" x14ac:dyDescent="0.2">
      <c r="AJ15959" s="23"/>
      <c r="HH15959"/>
      <c r="IW15959" s="36"/>
      <c r="JI15959"/>
      <c r="JJ15959"/>
      <c r="KX15959" s="23"/>
      <c r="KY15959" s="23"/>
    </row>
    <row r="15960" spans="36:311" x14ac:dyDescent="0.2">
      <c r="AJ15960" s="23"/>
      <c r="HH15960"/>
      <c r="IW15960" s="36"/>
      <c r="JI15960"/>
      <c r="JJ15960"/>
      <c r="KX15960" s="23"/>
      <c r="KY15960" s="23"/>
    </row>
    <row r="15961" spans="36:311" x14ac:dyDescent="0.2">
      <c r="AJ15961" s="23"/>
      <c r="HH15961"/>
      <c r="IW15961" s="36"/>
      <c r="JI15961"/>
      <c r="JJ15961"/>
      <c r="KX15961" s="23"/>
      <c r="KY15961" s="23"/>
    </row>
    <row r="15962" spans="36:311" x14ac:dyDescent="0.2">
      <c r="AJ15962" s="23"/>
      <c r="HH15962"/>
      <c r="IW15962" s="36"/>
      <c r="JI15962"/>
      <c r="JJ15962"/>
      <c r="KX15962" s="23"/>
      <c r="KY15962" s="23"/>
    </row>
    <row r="15963" spans="36:311" x14ac:dyDescent="0.2">
      <c r="AJ15963" s="23"/>
      <c r="HH15963"/>
      <c r="IW15963" s="36"/>
      <c r="JI15963"/>
      <c r="JJ15963"/>
      <c r="KX15963" s="23"/>
      <c r="KY15963" s="23"/>
    </row>
    <row r="15964" spans="36:311" x14ac:dyDescent="0.2">
      <c r="AJ15964" s="23"/>
      <c r="HH15964"/>
      <c r="IW15964" s="36"/>
      <c r="JI15964"/>
      <c r="JJ15964"/>
      <c r="KX15964" s="23"/>
      <c r="KY15964" s="23"/>
    </row>
    <row r="15965" spans="36:311" x14ac:dyDescent="0.2">
      <c r="AJ15965" s="23"/>
      <c r="HH15965"/>
      <c r="IW15965" s="36"/>
      <c r="JI15965"/>
      <c r="JJ15965"/>
      <c r="KX15965" s="23"/>
      <c r="KY15965" s="23"/>
    </row>
    <row r="15966" spans="36:311" x14ac:dyDescent="0.2">
      <c r="AJ15966" s="23"/>
      <c r="HH15966"/>
      <c r="IW15966" s="36"/>
      <c r="JI15966"/>
      <c r="JJ15966"/>
      <c r="KX15966" s="23"/>
      <c r="KY15966" s="23"/>
    </row>
    <row r="15967" spans="36:311" x14ac:dyDescent="0.2">
      <c r="AJ15967" s="23"/>
      <c r="HH15967"/>
      <c r="IW15967" s="36"/>
      <c r="JI15967"/>
      <c r="JJ15967"/>
      <c r="KX15967" s="23"/>
      <c r="KY15967" s="23"/>
    </row>
    <row r="15968" spans="36:311" x14ac:dyDescent="0.2">
      <c r="AJ15968" s="23"/>
      <c r="HH15968"/>
      <c r="IW15968" s="36"/>
      <c r="JI15968"/>
      <c r="JJ15968"/>
      <c r="KX15968" s="23"/>
      <c r="KY15968" s="23"/>
    </row>
    <row r="15969" spans="36:311" x14ac:dyDescent="0.2">
      <c r="AJ15969" s="23"/>
      <c r="HH15969"/>
      <c r="IW15969" s="36"/>
      <c r="JI15969"/>
      <c r="JJ15969"/>
      <c r="KX15969" s="23"/>
      <c r="KY15969" s="23"/>
    </row>
    <row r="15970" spans="36:311" x14ac:dyDescent="0.2">
      <c r="AJ15970" s="23"/>
      <c r="HH15970"/>
      <c r="IW15970" s="36"/>
      <c r="JI15970"/>
      <c r="JJ15970"/>
      <c r="KX15970" s="23"/>
      <c r="KY15970" s="23"/>
    </row>
    <row r="15971" spans="36:311" x14ac:dyDescent="0.2">
      <c r="AJ15971" s="23"/>
      <c r="HH15971"/>
      <c r="IW15971" s="36"/>
      <c r="JI15971"/>
      <c r="JJ15971"/>
      <c r="KX15971" s="23"/>
      <c r="KY15971" s="23"/>
    </row>
    <row r="15972" spans="36:311" x14ac:dyDescent="0.2">
      <c r="AJ15972" s="23"/>
      <c r="HH15972"/>
      <c r="IW15972" s="36"/>
      <c r="JI15972"/>
      <c r="JJ15972"/>
      <c r="KX15972" s="23"/>
      <c r="KY15972" s="23"/>
    </row>
    <row r="15973" spans="36:311" x14ac:dyDescent="0.2">
      <c r="AJ15973" s="23"/>
      <c r="HH15973"/>
      <c r="IW15973" s="36"/>
      <c r="JI15973"/>
      <c r="JJ15973"/>
      <c r="KX15973" s="23"/>
      <c r="KY15973" s="23"/>
    </row>
    <row r="15974" spans="36:311" x14ac:dyDescent="0.2">
      <c r="AJ15974" s="23"/>
      <c r="HH15974"/>
      <c r="IW15974" s="36"/>
      <c r="JI15974"/>
      <c r="JJ15974"/>
      <c r="KX15974" s="23"/>
      <c r="KY15974" s="23"/>
    </row>
    <row r="15975" spans="36:311" x14ac:dyDescent="0.2">
      <c r="AJ15975" s="23"/>
      <c r="HH15975"/>
      <c r="IW15975" s="36"/>
      <c r="JI15975"/>
      <c r="JJ15975"/>
      <c r="KX15975" s="23"/>
      <c r="KY15975" s="23"/>
    </row>
    <row r="15976" spans="36:311" x14ac:dyDescent="0.2">
      <c r="AJ15976" s="23"/>
      <c r="HH15976"/>
      <c r="IW15976" s="36"/>
      <c r="JI15976"/>
      <c r="JJ15976"/>
      <c r="KX15976" s="23"/>
      <c r="KY15976" s="23"/>
    </row>
    <row r="15977" spans="36:311" x14ac:dyDescent="0.2">
      <c r="AJ15977" s="23"/>
      <c r="HH15977"/>
      <c r="IW15977" s="36"/>
      <c r="JI15977"/>
      <c r="JJ15977"/>
      <c r="KX15977" s="23"/>
      <c r="KY15977" s="23"/>
    </row>
    <row r="15978" spans="36:311" x14ac:dyDescent="0.2">
      <c r="AJ15978" s="23"/>
      <c r="HH15978"/>
      <c r="IW15978" s="36"/>
      <c r="JI15978"/>
      <c r="JJ15978"/>
      <c r="KX15978" s="23"/>
      <c r="KY15978" s="23"/>
    </row>
    <row r="15979" spans="36:311" x14ac:dyDescent="0.2">
      <c r="AJ15979" s="23"/>
      <c r="HH15979"/>
      <c r="IW15979" s="36"/>
      <c r="JI15979"/>
      <c r="JJ15979"/>
      <c r="KX15979" s="23"/>
      <c r="KY15979" s="23"/>
    </row>
    <row r="15980" spans="36:311" x14ac:dyDescent="0.2">
      <c r="AJ15980" s="23"/>
      <c r="HH15980"/>
      <c r="IW15980" s="36"/>
      <c r="JI15980"/>
      <c r="JJ15980"/>
      <c r="KX15980" s="23"/>
      <c r="KY15980" s="23"/>
    </row>
    <row r="15981" spans="36:311" x14ac:dyDescent="0.2">
      <c r="AJ15981" s="23"/>
      <c r="HH15981"/>
      <c r="IW15981" s="36"/>
      <c r="JI15981"/>
      <c r="JJ15981"/>
      <c r="KX15981" s="23"/>
      <c r="KY15981" s="23"/>
    </row>
    <row r="15982" spans="36:311" x14ac:dyDescent="0.2">
      <c r="AJ15982" s="23"/>
      <c r="HH15982"/>
      <c r="IW15982" s="36"/>
      <c r="JI15982"/>
      <c r="JJ15982"/>
      <c r="KX15982" s="23"/>
      <c r="KY15982" s="23"/>
    </row>
    <row r="15983" spans="36:311" x14ac:dyDescent="0.2">
      <c r="AJ15983" s="23"/>
      <c r="HH15983"/>
      <c r="IW15983" s="36"/>
      <c r="JI15983"/>
      <c r="JJ15983"/>
      <c r="KX15983" s="23"/>
      <c r="KY15983" s="23"/>
    </row>
    <row r="15984" spans="36:311" x14ac:dyDescent="0.2">
      <c r="AJ15984" s="23"/>
      <c r="HH15984"/>
      <c r="IW15984" s="36"/>
      <c r="JI15984"/>
      <c r="JJ15984"/>
      <c r="KX15984" s="23"/>
      <c r="KY15984" s="23"/>
    </row>
    <row r="15985" spans="36:311" x14ac:dyDescent="0.2">
      <c r="AJ15985" s="23"/>
      <c r="HH15985"/>
      <c r="IW15985" s="36"/>
      <c r="JI15985"/>
      <c r="JJ15985"/>
      <c r="KX15985" s="23"/>
      <c r="KY15985" s="23"/>
    </row>
    <row r="15986" spans="36:311" x14ac:dyDescent="0.2">
      <c r="AJ15986" s="23"/>
      <c r="HH15986"/>
      <c r="IW15986" s="36"/>
      <c r="JI15986"/>
      <c r="JJ15986"/>
      <c r="KX15986" s="23"/>
      <c r="KY15986" s="23"/>
    </row>
    <row r="15987" spans="36:311" x14ac:dyDescent="0.2">
      <c r="AJ15987" s="23"/>
      <c r="HH15987"/>
      <c r="IW15987" s="36"/>
      <c r="JI15987"/>
      <c r="JJ15987"/>
      <c r="KX15987" s="23"/>
      <c r="KY15987" s="23"/>
    </row>
    <row r="15988" spans="36:311" x14ac:dyDescent="0.2">
      <c r="AJ15988" s="23"/>
      <c r="HH15988"/>
      <c r="IW15988" s="36"/>
      <c r="JI15988"/>
      <c r="JJ15988"/>
      <c r="KX15988" s="23"/>
      <c r="KY15988" s="23"/>
    </row>
    <row r="15989" spans="36:311" x14ac:dyDescent="0.2">
      <c r="AJ15989" s="23"/>
      <c r="HH15989"/>
      <c r="IW15989" s="36"/>
      <c r="JI15989"/>
      <c r="JJ15989"/>
      <c r="KX15989" s="23"/>
      <c r="KY15989" s="23"/>
    </row>
    <row r="15990" spans="36:311" x14ac:dyDescent="0.2">
      <c r="AJ15990" s="23"/>
      <c r="HH15990"/>
      <c r="IW15990" s="36"/>
      <c r="JI15990"/>
      <c r="JJ15990"/>
      <c r="KX15990" s="23"/>
      <c r="KY15990" s="23"/>
    </row>
    <row r="15991" spans="36:311" x14ac:dyDescent="0.2">
      <c r="AJ15991" s="23"/>
      <c r="HH15991"/>
      <c r="IW15991" s="36"/>
      <c r="JI15991"/>
      <c r="JJ15991"/>
      <c r="KX15991" s="23"/>
      <c r="KY15991" s="23"/>
    </row>
    <row r="15992" spans="36:311" x14ac:dyDescent="0.2">
      <c r="AJ15992" s="23"/>
      <c r="HH15992"/>
      <c r="IW15992" s="36"/>
      <c r="JI15992"/>
      <c r="JJ15992"/>
      <c r="KX15992" s="23"/>
      <c r="KY15992" s="23"/>
    </row>
    <row r="15993" spans="36:311" x14ac:dyDescent="0.2">
      <c r="AJ15993" s="23"/>
      <c r="HH15993"/>
      <c r="IW15993" s="36"/>
      <c r="JI15993"/>
      <c r="JJ15993"/>
      <c r="KX15993" s="23"/>
      <c r="KY15993" s="23"/>
    </row>
    <row r="15994" spans="36:311" x14ac:dyDescent="0.2">
      <c r="AJ15994" s="23"/>
      <c r="HH15994"/>
      <c r="IW15994" s="36"/>
      <c r="JI15994"/>
      <c r="JJ15994"/>
      <c r="KX15994" s="23"/>
      <c r="KY15994" s="23"/>
    </row>
    <row r="15995" spans="36:311" x14ac:dyDescent="0.2">
      <c r="AJ15995" s="23"/>
      <c r="HH15995"/>
      <c r="IW15995" s="36"/>
      <c r="JI15995"/>
      <c r="JJ15995"/>
      <c r="KX15995" s="23"/>
      <c r="KY15995" s="23"/>
    </row>
    <row r="15996" spans="36:311" x14ac:dyDescent="0.2">
      <c r="AJ15996" s="23"/>
      <c r="HH15996"/>
      <c r="IW15996" s="36"/>
      <c r="JI15996"/>
      <c r="JJ15996"/>
      <c r="KX15996" s="23"/>
      <c r="KY15996" s="23"/>
    </row>
    <row r="15997" spans="36:311" x14ac:dyDescent="0.2">
      <c r="AJ15997" s="23"/>
      <c r="HH15997"/>
      <c r="IW15997" s="36"/>
      <c r="JI15997"/>
      <c r="JJ15997"/>
      <c r="KX15997" s="23"/>
      <c r="KY15997" s="23"/>
    </row>
    <row r="15998" spans="36:311" x14ac:dyDescent="0.2">
      <c r="AJ15998" s="23"/>
      <c r="HH15998"/>
      <c r="IW15998" s="36"/>
      <c r="JI15998"/>
      <c r="JJ15998"/>
      <c r="KX15998" s="23"/>
      <c r="KY15998" s="23"/>
    </row>
    <row r="15999" spans="36:311" x14ac:dyDescent="0.2">
      <c r="AJ15999" s="23"/>
      <c r="HH15999"/>
      <c r="IW15999" s="36"/>
      <c r="JI15999"/>
      <c r="JJ15999"/>
      <c r="KX15999" s="23"/>
      <c r="KY15999" s="23"/>
    </row>
    <row r="16000" spans="36:311" x14ac:dyDescent="0.2">
      <c r="AJ16000" s="23"/>
      <c r="HH16000"/>
      <c r="IW16000" s="36"/>
      <c r="JI16000"/>
      <c r="JJ16000"/>
      <c r="KX16000" s="23"/>
      <c r="KY16000" s="23"/>
    </row>
    <row r="16001" spans="36:311" x14ac:dyDescent="0.2">
      <c r="AJ16001" s="23"/>
      <c r="HH16001"/>
      <c r="IW16001" s="36"/>
      <c r="JI16001"/>
      <c r="JJ16001"/>
      <c r="KX16001" s="23"/>
      <c r="KY16001" s="23"/>
    </row>
    <row r="16002" spans="36:311" x14ac:dyDescent="0.2">
      <c r="AJ16002" s="23"/>
      <c r="HH16002"/>
      <c r="IW16002" s="36"/>
      <c r="JI16002"/>
      <c r="JJ16002"/>
      <c r="KX16002" s="23"/>
      <c r="KY16002" s="23"/>
    </row>
    <row r="16003" spans="36:311" x14ac:dyDescent="0.2">
      <c r="AJ16003" s="23"/>
      <c r="HH16003"/>
      <c r="IW16003" s="36"/>
      <c r="JI16003"/>
      <c r="JJ16003"/>
      <c r="KX16003" s="23"/>
      <c r="KY16003" s="23"/>
    </row>
    <row r="16004" spans="36:311" x14ac:dyDescent="0.2">
      <c r="AJ16004" s="23"/>
      <c r="HH16004"/>
      <c r="IW16004" s="36"/>
      <c r="JI16004"/>
      <c r="JJ16004"/>
      <c r="KX16004" s="23"/>
      <c r="KY16004" s="23"/>
    </row>
    <row r="16005" spans="36:311" x14ac:dyDescent="0.2">
      <c r="AJ16005" s="23"/>
      <c r="HH16005"/>
      <c r="IW16005" s="36"/>
      <c r="JI16005"/>
      <c r="JJ16005"/>
      <c r="KX16005" s="23"/>
      <c r="KY16005" s="23"/>
    </row>
    <row r="16006" spans="36:311" x14ac:dyDescent="0.2">
      <c r="AJ16006" s="23"/>
      <c r="HH16006"/>
      <c r="IW16006" s="36"/>
      <c r="JI16006"/>
      <c r="JJ16006"/>
      <c r="KX16006" s="23"/>
      <c r="KY16006" s="23"/>
    </row>
    <row r="16007" spans="36:311" x14ac:dyDescent="0.2">
      <c r="AJ16007" s="23"/>
      <c r="HH16007"/>
      <c r="IW16007" s="36"/>
      <c r="JI16007"/>
      <c r="JJ16007"/>
      <c r="KX16007" s="23"/>
      <c r="KY16007" s="23"/>
    </row>
    <row r="16008" spans="36:311" x14ac:dyDescent="0.2">
      <c r="AJ16008" s="23"/>
      <c r="HH16008"/>
      <c r="IW16008" s="36"/>
      <c r="JI16008"/>
      <c r="JJ16008"/>
      <c r="KX16008" s="23"/>
      <c r="KY16008" s="23"/>
    </row>
    <row r="16009" spans="36:311" x14ac:dyDescent="0.2">
      <c r="AJ16009" s="23"/>
      <c r="HH16009"/>
      <c r="IW16009" s="36"/>
      <c r="JI16009"/>
      <c r="JJ16009"/>
      <c r="KX16009" s="23"/>
      <c r="KY16009" s="23"/>
    </row>
    <row r="16010" spans="36:311" x14ac:dyDescent="0.2">
      <c r="AJ16010" s="23"/>
      <c r="HH16010"/>
      <c r="IW16010" s="36"/>
      <c r="JI16010"/>
      <c r="JJ16010"/>
      <c r="KX16010" s="23"/>
      <c r="KY16010" s="23"/>
    </row>
    <row r="16011" spans="36:311" x14ac:dyDescent="0.2">
      <c r="AJ16011" s="23"/>
      <c r="HH16011"/>
      <c r="IW16011" s="36"/>
      <c r="JI16011"/>
      <c r="JJ16011"/>
      <c r="KX16011" s="23"/>
      <c r="KY16011" s="23"/>
    </row>
    <row r="16012" spans="36:311" x14ac:dyDescent="0.2">
      <c r="AJ16012" s="23"/>
      <c r="HH16012"/>
      <c r="IW16012" s="36"/>
      <c r="JI16012"/>
      <c r="JJ16012"/>
      <c r="KX16012" s="23"/>
      <c r="KY16012" s="23"/>
    </row>
    <row r="16013" spans="36:311" x14ac:dyDescent="0.2">
      <c r="AJ16013" s="23"/>
      <c r="HH16013"/>
      <c r="IW16013" s="36"/>
      <c r="JI16013"/>
      <c r="JJ16013"/>
      <c r="KX16013" s="23"/>
      <c r="KY16013" s="23"/>
    </row>
    <row r="16014" spans="36:311" x14ac:dyDescent="0.2">
      <c r="AJ16014" s="23"/>
      <c r="HH16014"/>
      <c r="IW16014" s="36"/>
      <c r="JI16014"/>
      <c r="JJ16014"/>
      <c r="KX16014" s="23"/>
      <c r="KY16014" s="23"/>
    </row>
    <row r="16015" spans="36:311" x14ac:dyDescent="0.2">
      <c r="AJ16015" s="23"/>
      <c r="HH16015"/>
      <c r="IW16015" s="36"/>
      <c r="JI16015"/>
      <c r="JJ16015"/>
      <c r="KX16015" s="23"/>
      <c r="KY16015" s="23"/>
    </row>
    <row r="16016" spans="36:311" x14ac:dyDescent="0.2">
      <c r="AJ16016" s="23"/>
      <c r="HH16016"/>
      <c r="IW16016" s="36"/>
      <c r="JI16016"/>
      <c r="JJ16016"/>
      <c r="KX16016" s="23"/>
      <c r="KY16016" s="23"/>
    </row>
    <row r="16017" spans="36:311" x14ac:dyDescent="0.2">
      <c r="AJ16017" s="23"/>
      <c r="HH16017"/>
      <c r="IW16017" s="36"/>
      <c r="JI16017"/>
      <c r="JJ16017"/>
      <c r="KX16017" s="23"/>
      <c r="KY16017" s="23"/>
    </row>
    <row r="16018" spans="36:311" x14ac:dyDescent="0.2">
      <c r="AJ16018" s="23"/>
      <c r="HH16018"/>
      <c r="IW16018" s="36"/>
      <c r="JI16018"/>
      <c r="JJ16018"/>
      <c r="KX16018" s="23"/>
      <c r="KY16018" s="23"/>
    </row>
    <row r="16019" spans="36:311" x14ac:dyDescent="0.2">
      <c r="AJ16019" s="23"/>
      <c r="HH16019"/>
      <c r="IW16019" s="36"/>
      <c r="JI16019"/>
      <c r="JJ16019"/>
      <c r="KX16019" s="23"/>
      <c r="KY16019" s="23"/>
    </row>
    <row r="16020" spans="36:311" x14ac:dyDescent="0.2">
      <c r="AJ16020" s="23"/>
      <c r="HH16020"/>
      <c r="IW16020" s="36"/>
      <c r="JI16020"/>
      <c r="JJ16020"/>
      <c r="KX16020" s="23"/>
      <c r="KY16020" s="23"/>
    </row>
    <row r="16021" spans="36:311" x14ac:dyDescent="0.2">
      <c r="AJ16021" s="23"/>
      <c r="HH16021"/>
      <c r="IW16021" s="36"/>
      <c r="JI16021"/>
      <c r="JJ16021"/>
      <c r="KX16021" s="23"/>
      <c r="KY16021" s="23"/>
    </row>
    <row r="16022" spans="36:311" x14ac:dyDescent="0.2">
      <c r="AJ16022" s="23"/>
      <c r="HH16022"/>
      <c r="IW16022" s="36"/>
      <c r="JI16022"/>
      <c r="JJ16022"/>
      <c r="KX16022" s="23"/>
      <c r="KY16022" s="23"/>
    </row>
    <row r="16023" spans="36:311" x14ac:dyDescent="0.2">
      <c r="AJ16023" s="23"/>
      <c r="HH16023"/>
      <c r="IW16023" s="36"/>
      <c r="JI16023"/>
      <c r="JJ16023"/>
      <c r="KX16023" s="23"/>
      <c r="KY16023" s="23"/>
    </row>
    <row r="16024" spans="36:311" x14ac:dyDescent="0.2">
      <c r="AJ16024" s="23"/>
      <c r="HH16024"/>
      <c r="IW16024" s="36"/>
      <c r="JI16024"/>
      <c r="JJ16024"/>
      <c r="KX16024" s="23"/>
      <c r="KY16024" s="23"/>
    </row>
    <row r="16025" spans="36:311" x14ac:dyDescent="0.2">
      <c r="AJ16025" s="23"/>
      <c r="HH16025"/>
      <c r="IW16025" s="36"/>
      <c r="JI16025"/>
      <c r="JJ16025"/>
      <c r="KX16025" s="23"/>
      <c r="KY16025" s="23"/>
    </row>
    <row r="16026" spans="36:311" x14ac:dyDescent="0.2">
      <c r="AJ16026" s="23"/>
      <c r="HH16026"/>
      <c r="IW16026" s="36"/>
      <c r="JI16026"/>
      <c r="JJ16026"/>
      <c r="KX16026" s="23"/>
      <c r="KY16026" s="23"/>
    </row>
    <row r="16027" spans="36:311" x14ac:dyDescent="0.2">
      <c r="AJ16027" s="23"/>
      <c r="HH16027"/>
      <c r="IW16027" s="36"/>
      <c r="JI16027"/>
      <c r="JJ16027"/>
      <c r="KX16027" s="23"/>
      <c r="KY16027" s="23"/>
    </row>
    <row r="16028" spans="36:311" x14ac:dyDescent="0.2">
      <c r="AJ16028" s="23"/>
      <c r="HH16028"/>
      <c r="IW16028" s="36"/>
      <c r="JI16028"/>
      <c r="JJ16028"/>
      <c r="KX16028" s="23"/>
      <c r="KY16028" s="23"/>
    </row>
    <row r="16029" spans="36:311" x14ac:dyDescent="0.2">
      <c r="AJ16029" s="23"/>
      <c r="HH16029"/>
      <c r="IW16029" s="36"/>
      <c r="JI16029"/>
      <c r="JJ16029"/>
      <c r="KX16029" s="23"/>
      <c r="KY16029" s="23"/>
    </row>
    <row r="16030" spans="36:311" x14ac:dyDescent="0.2">
      <c r="AJ16030" s="23"/>
      <c r="HH16030"/>
      <c r="IW16030" s="36"/>
      <c r="JI16030"/>
      <c r="JJ16030"/>
      <c r="KX16030" s="23"/>
      <c r="KY16030" s="23"/>
    </row>
    <row r="16031" spans="36:311" x14ac:dyDescent="0.2">
      <c r="AJ16031" s="23"/>
      <c r="HH16031"/>
      <c r="IW16031" s="36"/>
      <c r="JI16031"/>
      <c r="JJ16031"/>
      <c r="KX16031" s="23"/>
      <c r="KY16031" s="23"/>
    </row>
    <row r="16032" spans="36:311" x14ac:dyDescent="0.2">
      <c r="AJ16032" s="23"/>
      <c r="HH16032"/>
      <c r="IW16032" s="36"/>
      <c r="JI16032"/>
      <c r="JJ16032"/>
      <c r="KX16032" s="23"/>
      <c r="KY16032" s="23"/>
    </row>
    <row r="16033" spans="36:311" x14ac:dyDescent="0.2">
      <c r="AJ16033" s="23"/>
      <c r="HH16033"/>
      <c r="IW16033" s="36"/>
      <c r="JI16033"/>
      <c r="JJ16033"/>
      <c r="KX16033" s="23"/>
      <c r="KY16033" s="23"/>
    </row>
    <row r="16034" spans="36:311" x14ac:dyDescent="0.2">
      <c r="AJ16034" s="23"/>
      <c r="HH16034"/>
      <c r="IW16034" s="36"/>
      <c r="JI16034"/>
      <c r="JJ16034"/>
      <c r="KX16034" s="23"/>
      <c r="KY16034" s="23"/>
    </row>
    <row r="16035" spans="36:311" x14ac:dyDescent="0.2">
      <c r="AJ16035" s="23"/>
      <c r="HH16035"/>
      <c r="IW16035" s="36"/>
      <c r="JI16035"/>
      <c r="JJ16035"/>
      <c r="KX16035" s="23"/>
      <c r="KY16035" s="23"/>
    </row>
    <row r="16036" spans="36:311" x14ac:dyDescent="0.2">
      <c r="AJ16036" s="23"/>
      <c r="HH16036"/>
      <c r="IW16036" s="36"/>
      <c r="JI16036"/>
      <c r="JJ16036"/>
      <c r="KX16036" s="23"/>
      <c r="KY16036" s="23"/>
    </row>
    <row r="16037" spans="36:311" x14ac:dyDescent="0.2">
      <c r="AJ16037" s="23"/>
      <c r="HH16037"/>
      <c r="IW16037" s="36"/>
      <c r="JI16037"/>
      <c r="JJ16037"/>
      <c r="KX16037" s="23"/>
      <c r="KY16037" s="23"/>
    </row>
    <row r="16038" spans="36:311" x14ac:dyDescent="0.2">
      <c r="AJ16038" s="23"/>
      <c r="HH16038"/>
      <c r="IW16038" s="36"/>
      <c r="JI16038"/>
      <c r="JJ16038"/>
      <c r="KX16038" s="23"/>
      <c r="KY16038" s="23"/>
    </row>
    <row r="16039" spans="36:311" x14ac:dyDescent="0.2">
      <c r="AJ16039" s="23"/>
      <c r="HH16039"/>
      <c r="IW16039" s="36"/>
      <c r="JI16039"/>
      <c r="JJ16039"/>
      <c r="KX16039" s="23"/>
      <c r="KY16039" s="23"/>
    </row>
    <row r="16040" spans="36:311" x14ac:dyDescent="0.2">
      <c r="AJ16040" s="23"/>
      <c r="HH16040"/>
      <c r="IW16040" s="36"/>
      <c r="JI16040"/>
      <c r="JJ16040"/>
      <c r="KX16040" s="23"/>
      <c r="KY16040" s="23"/>
    </row>
    <row r="16041" spans="36:311" x14ac:dyDescent="0.2">
      <c r="AJ16041" s="23"/>
      <c r="HH16041"/>
      <c r="IW16041" s="36"/>
      <c r="JI16041"/>
      <c r="JJ16041"/>
      <c r="KX16041" s="23"/>
      <c r="KY16041" s="23"/>
    </row>
    <row r="16042" spans="36:311" x14ac:dyDescent="0.2">
      <c r="AJ16042" s="23"/>
      <c r="HH16042"/>
      <c r="IW16042" s="36"/>
      <c r="JI16042"/>
      <c r="JJ16042"/>
      <c r="KX16042" s="23"/>
      <c r="KY16042" s="23"/>
    </row>
    <row r="16043" spans="36:311" x14ac:dyDescent="0.2">
      <c r="AJ16043" s="23"/>
      <c r="HH16043"/>
      <c r="IW16043" s="36"/>
      <c r="JI16043"/>
      <c r="JJ16043"/>
      <c r="KX16043" s="23"/>
      <c r="KY16043" s="23"/>
    </row>
    <row r="16044" spans="36:311" x14ac:dyDescent="0.2">
      <c r="AJ16044" s="23"/>
      <c r="HH16044"/>
      <c r="IW16044" s="36"/>
      <c r="JI16044"/>
      <c r="JJ16044"/>
      <c r="KX16044" s="23"/>
      <c r="KY16044" s="23"/>
    </row>
    <row r="16045" spans="36:311" x14ac:dyDescent="0.2">
      <c r="AJ16045" s="23"/>
      <c r="HH16045"/>
      <c r="IW16045" s="36"/>
      <c r="JI16045"/>
      <c r="JJ16045"/>
      <c r="KX16045" s="23"/>
      <c r="KY16045" s="23"/>
    </row>
    <row r="16046" spans="36:311" x14ac:dyDescent="0.2">
      <c r="AJ16046" s="23"/>
      <c r="HH16046"/>
      <c r="IW16046" s="36"/>
      <c r="JI16046"/>
      <c r="JJ16046"/>
      <c r="KX16046" s="23"/>
      <c r="KY16046" s="23"/>
    </row>
    <row r="16047" spans="36:311" x14ac:dyDescent="0.2">
      <c r="AJ16047" s="23"/>
      <c r="HH16047"/>
      <c r="IW16047" s="36"/>
      <c r="JI16047"/>
      <c r="JJ16047"/>
      <c r="KX16047" s="23"/>
      <c r="KY16047" s="23"/>
    </row>
    <row r="16048" spans="36:311" x14ac:dyDescent="0.2">
      <c r="AJ16048" s="23"/>
      <c r="HH16048"/>
      <c r="IW16048" s="36"/>
      <c r="JI16048"/>
      <c r="JJ16048"/>
      <c r="KX16048" s="23"/>
      <c r="KY16048" s="23"/>
    </row>
    <row r="16049" spans="36:311" x14ac:dyDescent="0.2">
      <c r="AJ16049" s="23"/>
      <c r="HH16049"/>
      <c r="IW16049" s="36"/>
      <c r="JI16049"/>
      <c r="JJ16049"/>
      <c r="KX16049" s="23"/>
      <c r="KY16049" s="23"/>
    </row>
    <row r="16050" spans="36:311" x14ac:dyDescent="0.2">
      <c r="AJ16050" s="23"/>
      <c r="HH16050"/>
      <c r="IW16050" s="36"/>
      <c r="JI16050"/>
      <c r="JJ16050"/>
      <c r="KX16050" s="23"/>
      <c r="KY16050" s="23"/>
    </row>
    <row r="16051" spans="36:311" x14ac:dyDescent="0.2">
      <c r="AJ16051" s="23"/>
      <c r="HH16051"/>
      <c r="IW16051" s="36"/>
      <c r="JI16051"/>
      <c r="JJ16051"/>
      <c r="KX16051" s="23"/>
      <c r="KY16051" s="23"/>
    </row>
    <row r="16052" spans="36:311" x14ac:dyDescent="0.2">
      <c r="AJ16052" s="23"/>
      <c r="HH16052"/>
      <c r="IW16052" s="36"/>
      <c r="JI16052"/>
      <c r="JJ16052"/>
      <c r="KX16052" s="23"/>
      <c r="KY16052" s="23"/>
    </row>
    <row r="16053" spans="36:311" x14ac:dyDescent="0.2">
      <c r="AJ16053" s="23"/>
      <c r="HH16053"/>
      <c r="IW16053" s="36"/>
      <c r="JI16053"/>
      <c r="JJ16053"/>
      <c r="KX16053" s="23"/>
      <c r="KY16053" s="23"/>
    </row>
    <row r="16054" spans="36:311" x14ac:dyDescent="0.2">
      <c r="AJ16054" s="23"/>
      <c r="HH16054"/>
      <c r="IW16054" s="36"/>
      <c r="JI16054"/>
      <c r="JJ16054"/>
      <c r="KX16054" s="23"/>
      <c r="KY16054" s="23"/>
    </row>
    <row r="16055" spans="36:311" x14ac:dyDescent="0.2">
      <c r="AJ16055" s="23"/>
      <c r="HH16055"/>
      <c r="IW16055" s="36"/>
      <c r="JI16055"/>
      <c r="JJ16055"/>
      <c r="KX16055" s="23"/>
      <c r="KY16055" s="23"/>
    </row>
    <row r="16056" spans="36:311" x14ac:dyDescent="0.2">
      <c r="AJ16056" s="23"/>
      <c r="HH16056"/>
      <c r="IW16056" s="36"/>
      <c r="JI16056"/>
      <c r="JJ16056"/>
      <c r="KX16056" s="23"/>
      <c r="KY16056" s="23"/>
    </row>
    <row r="16057" spans="36:311" x14ac:dyDescent="0.2">
      <c r="AJ16057" s="23"/>
      <c r="HH16057"/>
      <c r="IW16057" s="36"/>
      <c r="JI16057"/>
      <c r="JJ16057"/>
      <c r="KX16057" s="23"/>
      <c r="KY16057" s="23"/>
    </row>
    <row r="16058" spans="36:311" x14ac:dyDescent="0.2">
      <c r="AJ16058" s="23"/>
      <c r="HH16058"/>
      <c r="IW16058" s="36"/>
      <c r="JI16058"/>
      <c r="JJ16058"/>
      <c r="KX16058" s="23"/>
      <c r="KY16058" s="23"/>
    </row>
    <row r="16059" spans="36:311" x14ac:dyDescent="0.2">
      <c r="AJ16059" s="23"/>
      <c r="HH16059"/>
      <c r="IW16059" s="36"/>
      <c r="JI16059"/>
      <c r="JJ16059"/>
      <c r="KX16059" s="23"/>
      <c r="KY16059" s="23"/>
    </row>
    <row r="16060" spans="36:311" x14ac:dyDescent="0.2">
      <c r="AJ16060" s="23"/>
      <c r="HH16060"/>
      <c r="IW16060" s="36"/>
      <c r="JI16060"/>
      <c r="JJ16060"/>
      <c r="KX16060" s="23"/>
      <c r="KY16060" s="23"/>
    </row>
    <row r="16061" spans="36:311" x14ac:dyDescent="0.2">
      <c r="AJ16061" s="23"/>
      <c r="HH16061"/>
      <c r="IW16061" s="36"/>
      <c r="JI16061"/>
      <c r="JJ16061"/>
      <c r="KX16061" s="23"/>
      <c r="KY16061" s="23"/>
    </row>
    <row r="16062" spans="36:311" x14ac:dyDescent="0.2">
      <c r="AJ16062" s="23"/>
      <c r="HH16062"/>
      <c r="IW16062" s="36"/>
      <c r="JI16062"/>
      <c r="JJ16062"/>
      <c r="KX16062" s="23"/>
      <c r="KY16062" s="23"/>
    </row>
    <row r="16063" spans="36:311" x14ac:dyDescent="0.2">
      <c r="AJ16063" s="23"/>
      <c r="HH16063"/>
      <c r="IW16063" s="36"/>
      <c r="JI16063"/>
      <c r="JJ16063"/>
      <c r="KX16063" s="23"/>
      <c r="KY16063" s="23"/>
    </row>
    <row r="16064" spans="36:311" x14ac:dyDescent="0.2">
      <c r="AJ16064" s="23"/>
      <c r="HH16064"/>
      <c r="IW16064" s="36"/>
      <c r="JI16064"/>
      <c r="JJ16064"/>
      <c r="KX16064" s="23"/>
      <c r="KY16064" s="23"/>
    </row>
    <row r="16065" spans="36:311" x14ac:dyDescent="0.2">
      <c r="AJ16065" s="23"/>
      <c r="HH16065"/>
      <c r="IW16065" s="36"/>
      <c r="JI16065"/>
      <c r="JJ16065"/>
      <c r="KX16065" s="23"/>
      <c r="KY16065" s="23"/>
    </row>
    <row r="16066" spans="36:311" x14ac:dyDescent="0.2">
      <c r="AJ16066" s="23"/>
      <c r="HH16066"/>
      <c r="IW16066" s="36"/>
      <c r="JI16066"/>
      <c r="JJ16066"/>
      <c r="KX16066" s="23"/>
      <c r="KY16066" s="23"/>
    </row>
    <row r="16067" spans="36:311" x14ac:dyDescent="0.2">
      <c r="AJ16067" s="23"/>
      <c r="HH16067"/>
      <c r="IW16067" s="36"/>
      <c r="JI16067"/>
      <c r="JJ16067"/>
      <c r="KX16067" s="23"/>
      <c r="KY16067" s="23"/>
    </row>
    <row r="16068" spans="36:311" x14ac:dyDescent="0.2">
      <c r="AJ16068" s="23"/>
      <c r="HH16068"/>
      <c r="IW16068" s="36"/>
      <c r="JI16068"/>
      <c r="JJ16068"/>
      <c r="KX16068" s="23"/>
      <c r="KY16068" s="23"/>
    </row>
    <row r="16069" spans="36:311" x14ac:dyDescent="0.2">
      <c r="AJ16069" s="23"/>
      <c r="HH16069"/>
      <c r="IW16069" s="36"/>
      <c r="JI16069"/>
      <c r="JJ16069"/>
      <c r="KX16069" s="23"/>
      <c r="KY16069" s="23"/>
    </row>
    <row r="16070" spans="36:311" x14ac:dyDescent="0.2">
      <c r="AJ16070" s="23"/>
      <c r="HH16070"/>
      <c r="IW16070" s="36"/>
      <c r="JI16070"/>
      <c r="JJ16070"/>
      <c r="KX16070" s="23"/>
      <c r="KY16070" s="23"/>
    </row>
    <row r="16071" spans="36:311" x14ac:dyDescent="0.2">
      <c r="AJ16071" s="23"/>
      <c r="HH16071"/>
      <c r="IW16071" s="36"/>
      <c r="JI16071"/>
      <c r="JJ16071"/>
      <c r="KX16071" s="23"/>
      <c r="KY16071" s="23"/>
    </row>
    <row r="16072" spans="36:311" x14ac:dyDescent="0.2">
      <c r="AJ16072" s="23"/>
      <c r="HH16072"/>
      <c r="IW16072" s="36"/>
      <c r="JI16072"/>
      <c r="JJ16072"/>
      <c r="KX16072" s="23"/>
      <c r="KY16072" s="23"/>
    </row>
    <row r="16073" spans="36:311" x14ac:dyDescent="0.2">
      <c r="AJ16073" s="23"/>
      <c r="HH16073"/>
      <c r="IW16073" s="36"/>
      <c r="JI16073"/>
      <c r="JJ16073"/>
      <c r="KX16073" s="23"/>
      <c r="KY16073" s="23"/>
    </row>
    <row r="16074" spans="36:311" x14ac:dyDescent="0.2">
      <c r="AJ16074" s="23"/>
      <c r="HH16074"/>
      <c r="IW16074" s="36"/>
      <c r="JI16074"/>
      <c r="JJ16074"/>
      <c r="KX16074" s="23"/>
      <c r="KY16074" s="23"/>
    </row>
    <row r="16075" spans="36:311" x14ac:dyDescent="0.2">
      <c r="AJ16075" s="23"/>
      <c r="HH16075"/>
      <c r="IW16075" s="36"/>
      <c r="JI16075"/>
      <c r="JJ16075"/>
      <c r="KX16075" s="23"/>
      <c r="KY16075" s="23"/>
    </row>
    <row r="16076" spans="36:311" x14ac:dyDescent="0.2">
      <c r="AJ16076" s="23"/>
      <c r="HH16076"/>
      <c r="IW16076" s="36"/>
      <c r="JI16076"/>
      <c r="JJ16076"/>
      <c r="KX16076" s="23"/>
      <c r="KY16076" s="23"/>
    </row>
    <row r="16077" spans="36:311" x14ac:dyDescent="0.2">
      <c r="AJ16077" s="23"/>
      <c r="HH16077"/>
      <c r="IW16077" s="36"/>
      <c r="JI16077"/>
      <c r="JJ16077"/>
      <c r="KX16077" s="23"/>
      <c r="KY16077" s="23"/>
    </row>
    <row r="16078" spans="36:311" x14ac:dyDescent="0.2">
      <c r="AJ16078" s="23"/>
      <c r="HH16078"/>
      <c r="IW16078" s="36"/>
      <c r="JI16078"/>
      <c r="JJ16078"/>
      <c r="KX16078" s="23"/>
      <c r="KY16078" s="23"/>
    </row>
    <row r="16079" spans="36:311" x14ac:dyDescent="0.2">
      <c r="AJ16079" s="23"/>
      <c r="HH16079"/>
      <c r="IW16079" s="36"/>
      <c r="JI16079"/>
      <c r="JJ16079"/>
      <c r="KX16079" s="23"/>
      <c r="KY16079" s="23"/>
    </row>
    <row r="16080" spans="36:311" x14ac:dyDescent="0.2">
      <c r="AJ16080" s="23"/>
      <c r="HH16080"/>
      <c r="IW16080" s="36"/>
      <c r="JI16080"/>
      <c r="JJ16080"/>
      <c r="KX16080" s="23"/>
      <c r="KY16080" s="23"/>
    </row>
    <row r="16081" spans="36:311" x14ac:dyDescent="0.2">
      <c r="AJ16081" s="23"/>
      <c r="HH16081"/>
      <c r="IW16081" s="36"/>
      <c r="JI16081"/>
      <c r="JJ16081"/>
      <c r="KX16081" s="23"/>
      <c r="KY16081" s="23"/>
    </row>
    <row r="16082" spans="36:311" x14ac:dyDescent="0.2">
      <c r="AJ16082" s="23"/>
      <c r="HH16082"/>
      <c r="IW16082" s="36"/>
      <c r="JI16082"/>
      <c r="JJ16082"/>
      <c r="KX16082" s="23"/>
      <c r="KY16082" s="23"/>
    </row>
    <row r="16083" spans="36:311" x14ac:dyDescent="0.2">
      <c r="AJ16083" s="23"/>
      <c r="HH16083"/>
      <c r="IW16083" s="36"/>
      <c r="JI16083"/>
      <c r="JJ16083"/>
      <c r="KX16083" s="23"/>
      <c r="KY16083" s="23"/>
    </row>
    <row r="16084" spans="36:311" x14ac:dyDescent="0.2">
      <c r="AJ16084" s="23"/>
      <c r="HH16084"/>
      <c r="IW16084" s="36"/>
      <c r="JI16084"/>
      <c r="JJ16084"/>
      <c r="KX16084" s="23"/>
      <c r="KY16084" s="23"/>
    </row>
    <row r="16085" spans="36:311" x14ac:dyDescent="0.2">
      <c r="AJ16085" s="23"/>
      <c r="HH16085"/>
      <c r="IW16085" s="36"/>
      <c r="JI16085"/>
      <c r="JJ16085"/>
      <c r="KX16085" s="23"/>
      <c r="KY16085" s="23"/>
    </row>
    <row r="16086" spans="36:311" x14ac:dyDescent="0.2">
      <c r="AJ16086" s="23"/>
      <c r="HH16086"/>
      <c r="IW16086" s="36"/>
      <c r="JI16086"/>
      <c r="JJ16086"/>
      <c r="KX16086" s="23"/>
      <c r="KY16086" s="23"/>
    </row>
    <row r="16087" spans="36:311" x14ac:dyDescent="0.2">
      <c r="AJ16087" s="23"/>
      <c r="HH16087"/>
      <c r="IW16087" s="36"/>
      <c r="JI16087"/>
      <c r="JJ16087"/>
      <c r="KX16087" s="23"/>
      <c r="KY16087" s="23"/>
    </row>
    <row r="16088" spans="36:311" x14ac:dyDescent="0.2">
      <c r="AJ16088" s="23"/>
      <c r="HH16088"/>
      <c r="IW16088" s="36"/>
      <c r="JI16088"/>
      <c r="JJ16088"/>
      <c r="KX16088" s="23"/>
      <c r="KY16088" s="23"/>
    </row>
    <row r="16089" spans="36:311" x14ac:dyDescent="0.2">
      <c r="AJ16089" s="23"/>
      <c r="HH16089"/>
      <c r="IW16089" s="36"/>
      <c r="JI16089"/>
      <c r="JJ16089"/>
      <c r="KX16089" s="23"/>
      <c r="KY16089" s="23"/>
    </row>
    <row r="16090" spans="36:311" x14ac:dyDescent="0.2">
      <c r="AJ16090" s="23"/>
      <c r="HH16090"/>
      <c r="IW16090" s="36"/>
      <c r="JI16090"/>
      <c r="JJ16090"/>
      <c r="KX16090" s="23"/>
      <c r="KY16090" s="23"/>
    </row>
    <row r="16091" spans="36:311" x14ac:dyDescent="0.2">
      <c r="AJ16091" s="23"/>
      <c r="HH16091"/>
      <c r="IW16091" s="36"/>
      <c r="JI16091"/>
      <c r="JJ16091"/>
      <c r="KX16091" s="23"/>
      <c r="KY16091" s="23"/>
    </row>
    <row r="16092" spans="36:311" x14ac:dyDescent="0.2">
      <c r="AJ16092" s="23"/>
      <c r="HH16092"/>
      <c r="IW16092" s="36"/>
      <c r="JI16092"/>
      <c r="JJ16092"/>
      <c r="KX16092" s="23"/>
      <c r="KY16092" s="23"/>
    </row>
    <row r="16093" spans="36:311" x14ac:dyDescent="0.2">
      <c r="AJ16093" s="23"/>
      <c r="HH16093"/>
      <c r="IW16093" s="36"/>
      <c r="JI16093"/>
      <c r="JJ16093"/>
      <c r="KX16093" s="23"/>
      <c r="KY16093" s="23"/>
    </row>
    <row r="16094" spans="36:311" x14ac:dyDescent="0.2">
      <c r="AJ16094" s="23"/>
      <c r="HH16094"/>
      <c r="IW16094" s="36"/>
      <c r="JI16094"/>
      <c r="JJ16094"/>
      <c r="KX16094" s="23"/>
      <c r="KY16094" s="23"/>
    </row>
    <row r="16095" spans="36:311" x14ac:dyDescent="0.2">
      <c r="AJ16095" s="23"/>
      <c r="HH16095"/>
      <c r="IW16095" s="36"/>
      <c r="JI16095"/>
      <c r="JJ16095"/>
      <c r="KX16095" s="23"/>
      <c r="KY16095" s="23"/>
    </row>
    <row r="16096" spans="36:311" x14ac:dyDescent="0.2">
      <c r="AJ16096" s="23"/>
      <c r="HH16096"/>
      <c r="IW16096" s="36"/>
      <c r="JI16096"/>
      <c r="JJ16096"/>
      <c r="KX16096" s="23"/>
      <c r="KY16096" s="23"/>
    </row>
    <row r="16097" spans="36:311" x14ac:dyDescent="0.2">
      <c r="AJ16097" s="23"/>
      <c r="HH16097"/>
      <c r="IW16097" s="36"/>
      <c r="JI16097"/>
      <c r="JJ16097"/>
      <c r="KX16097" s="23"/>
      <c r="KY16097" s="23"/>
    </row>
    <row r="16098" spans="36:311" x14ac:dyDescent="0.2">
      <c r="AJ16098" s="23"/>
      <c r="HH16098"/>
      <c r="IW16098" s="36"/>
      <c r="JI16098"/>
      <c r="JJ16098"/>
      <c r="KX16098" s="23"/>
      <c r="KY16098" s="23"/>
    </row>
    <row r="16099" spans="36:311" x14ac:dyDescent="0.2">
      <c r="AJ16099" s="23"/>
      <c r="HH16099"/>
      <c r="IW16099" s="36"/>
      <c r="JI16099"/>
      <c r="JJ16099"/>
      <c r="KX16099" s="23"/>
      <c r="KY16099" s="23"/>
    </row>
    <row r="16100" spans="36:311" x14ac:dyDescent="0.2">
      <c r="AJ16100" s="23"/>
      <c r="HH16100"/>
      <c r="IW16100" s="36"/>
      <c r="JI16100"/>
      <c r="JJ16100"/>
      <c r="KX16100" s="23"/>
      <c r="KY16100" s="23"/>
    </row>
    <row r="16101" spans="36:311" x14ac:dyDescent="0.2">
      <c r="AJ16101" s="23"/>
      <c r="HH16101"/>
      <c r="IW16101" s="36"/>
      <c r="JI16101"/>
      <c r="JJ16101"/>
      <c r="KX16101" s="23"/>
      <c r="KY16101" s="23"/>
    </row>
    <row r="16102" spans="36:311" x14ac:dyDescent="0.2">
      <c r="AJ16102" s="23"/>
      <c r="HH16102"/>
      <c r="IW16102" s="36"/>
      <c r="JI16102"/>
      <c r="JJ16102"/>
      <c r="KX16102" s="23"/>
      <c r="KY16102" s="23"/>
    </row>
    <row r="16103" spans="36:311" x14ac:dyDescent="0.2">
      <c r="AJ16103" s="23"/>
      <c r="HH16103"/>
      <c r="IW16103" s="36"/>
      <c r="JI16103"/>
      <c r="JJ16103"/>
      <c r="KX16103" s="23"/>
      <c r="KY16103" s="23"/>
    </row>
    <row r="16104" spans="36:311" x14ac:dyDescent="0.2">
      <c r="AJ16104" s="23"/>
      <c r="HH16104"/>
      <c r="IW16104" s="36"/>
      <c r="JI16104"/>
      <c r="JJ16104"/>
      <c r="KX16104" s="23"/>
      <c r="KY16104" s="23"/>
    </row>
    <row r="16105" spans="36:311" x14ac:dyDescent="0.2">
      <c r="AJ16105" s="23"/>
      <c r="HH16105"/>
      <c r="IW16105" s="36"/>
      <c r="JI16105"/>
      <c r="JJ16105"/>
      <c r="KX16105" s="23"/>
      <c r="KY16105" s="23"/>
    </row>
    <row r="16106" spans="36:311" x14ac:dyDescent="0.2">
      <c r="AJ16106" s="23"/>
      <c r="HH16106"/>
      <c r="IW16106" s="36"/>
      <c r="JI16106"/>
      <c r="JJ16106"/>
      <c r="KX16106" s="23"/>
      <c r="KY16106" s="23"/>
    </row>
    <row r="16107" spans="36:311" x14ac:dyDescent="0.2">
      <c r="AJ16107" s="23"/>
      <c r="HH16107"/>
      <c r="IW16107" s="36"/>
      <c r="JI16107"/>
      <c r="JJ16107"/>
      <c r="KX16107" s="23"/>
      <c r="KY16107" s="23"/>
    </row>
    <row r="16108" spans="36:311" x14ac:dyDescent="0.2">
      <c r="AJ16108" s="23"/>
      <c r="HH16108"/>
      <c r="IW16108" s="36"/>
      <c r="JI16108"/>
      <c r="JJ16108"/>
      <c r="KX16108" s="23"/>
      <c r="KY16108" s="23"/>
    </row>
    <row r="16109" spans="36:311" x14ac:dyDescent="0.2">
      <c r="AJ16109" s="23"/>
      <c r="HH16109"/>
      <c r="IW16109" s="36"/>
      <c r="JI16109"/>
      <c r="JJ16109"/>
      <c r="KX16109" s="23"/>
      <c r="KY16109" s="23"/>
    </row>
    <row r="16110" spans="36:311" x14ac:dyDescent="0.2">
      <c r="AJ16110" s="23"/>
      <c r="HH16110"/>
      <c r="IW16110" s="36"/>
      <c r="JI16110"/>
      <c r="JJ16110"/>
      <c r="KX16110" s="23"/>
      <c r="KY16110" s="23"/>
    </row>
    <row r="16111" spans="36:311" x14ac:dyDescent="0.2">
      <c r="AJ16111" s="23"/>
      <c r="HH16111"/>
      <c r="IW16111" s="36"/>
      <c r="JI16111"/>
      <c r="JJ16111"/>
      <c r="KX16111" s="23"/>
      <c r="KY16111" s="23"/>
    </row>
    <row r="16112" spans="36:311" x14ac:dyDescent="0.2">
      <c r="AJ16112" s="23"/>
      <c r="HH16112"/>
      <c r="IW16112" s="36"/>
      <c r="JI16112"/>
      <c r="JJ16112"/>
      <c r="KX16112" s="23"/>
      <c r="KY16112" s="23"/>
    </row>
    <row r="16113" spans="36:311" x14ac:dyDescent="0.2">
      <c r="AJ16113" s="23"/>
      <c r="HH16113"/>
      <c r="IW16113" s="36"/>
      <c r="JI16113"/>
      <c r="JJ16113"/>
      <c r="KX16113" s="23"/>
      <c r="KY16113" s="23"/>
    </row>
    <row r="16114" spans="36:311" x14ac:dyDescent="0.2">
      <c r="AJ16114" s="23"/>
      <c r="HH16114"/>
      <c r="IW16114" s="36"/>
      <c r="JI16114"/>
      <c r="JJ16114"/>
      <c r="KX16114" s="23"/>
      <c r="KY16114" s="23"/>
    </row>
    <row r="16115" spans="36:311" x14ac:dyDescent="0.2">
      <c r="AJ16115" s="23"/>
      <c r="HH16115"/>
      <c r="IW16115" s="36"/>
      <c r="JI16115"/>
      <c r="JJ16115"/>
      <c r="KX16115" s="23"/>
      <c r="KY16115" s="23"/>
    </row>
    <row r="16116" spans="36:311" x14ac:dyDescent="0.2">
      <c r="AJ16116" s="23"/>
      <c r="HH16116"/>
      <c r="IW16116" s="36"/>
      <c r="JI16116"/>
      <c r="JJ16116"/>
      <c r="KX16116" s="23"/>
      <c r="KY16116" s="23"/>
    </row>
    <row r="16117" spans="36:311" x14ac:dyDescent="0.2">
      <c r="AJ16117" s="23"/>
      <c r="HH16117"/>
      <c r="IW16117" s="36"/>
      <c r="JI16117"/>
      <c r="JJ16117"/>
      <c r="KX16117" s="23"/>
      <c r="KY16117" s="23"/>
    </row>
    <row r="16118" spans="36:311" x14ac:dyDescent="0.2">
      <c r="AJ16118" s="23"/>
      <c r="HH16118"/>
      <c r="IW16118" s="36"/>
      <c r="JI16118"/>
      <c r="JJ16118"/>
      <c r="KX16118" s="23"/>
      <c r="KY16118" s="23"/>
    </row>
    <row r="16119" spans="36:311" x14ac:dyDescent="0.2">
      <c r="AJ16119" s="23"/>
      <c r="HH16119"/>
      <c r="IW16119" s="36"/>
      <c r="JI16119"/>
      <c r="JJ16119"/>
      <c r="KX16119" s="23"/>
      <c r="KY16119" s="23"/>
    </row>
    <row r="16120" spans="36:311" x14ac:dyDescent="0.2">
      <c r="AJ16120" s="23"/>
      <c r="HH16120"/>
      <c r="IW16120" s="36"/>
      <c r="JI16120"/>
      <c r="JJ16120"/>
      <c r="KX16120" s="23"/>
      <c r="KY16120" s="23"/>
    </row>
    <row r="16121" spans="36:311" x14ac:dyDescent="0.2">
      <c r="AJ16121" s="23"/>
      <c r="HH16121"/>
      <c r="IW16121" s="36"/>
      <c r="JI16121"/>
      <c r="JJ16121"/>
      <c r="KX16121" s="23"/>
      <c r="KY16121" s="23"/>
    </row>
    <row r="16122" spans="36:311" x14ac:dyDescent="0.2">
      <c r="AJ16122" s="23"/>
      <c r="HH16122"/>
      <c r="IW16122" s="36"/>
      <c r="JI16122"/>
      <c r="JJ16122"/>
      <c r="KX16122" s="23"/>
      <c r="KY16122" s="23"/>
    </row>
    <row r="16123" spans="36:311" x14ac:dyDescent="0.2">
      <c r="AJ16123" s="23"/>
      <c r="HH16123"/>
      <c r="IW16123" s="36"/>
      <c r="JI16123"/>
      <c r="JJ16123"/>
      <c r="KX16123" s="23"/>
      <c r="KY16123" s="23"/>
    </row>
    <row r="16124" spans="36:311" x14ac:dyDescent="0.2">
      <c r="AJ16124" s="23"/>
      <c r="HH16124"/>
      <c r="IW16124" s="36"/>
      <c r="JI16124"/>
      <c r="JJ16124"/>
      <c r="KX16124" s="23"/>
      <c r="KY16124" s="23"/>
    </row>
    <row r="16125" spans="36:311" x14ac:dyDescent="0.2">
      <c r="AJ16125" s="23"/>
      <c r="HH16125"/>
      <c r="IW16125" s="36"/>
      <c r="JI16125"/>
      <c r="JJ16125"/>
      <c r="KX16125" s="23"/>
      <c r="KY16125" s="23"/>
    </row>
    <row r="16126" spans="36:311" x14ac:dyDescent="0.2">
      <c r="AJ16126" s="23"/>
      <c r="HH16126"/>
      <c r="IW16126" s="36"/>
      <c r="JI16126"/>
      <c r="JJ16126"/>
      <c r="KX16126" s="23"/>
      <c r="KY16126" s="23"/>
    </row>
    <row r="16127" spans="36:311" x14ac:dyDescent="0.2">
      <c r="AJ16127" s="23"/>
      <c r="HH16127"/>
      <c r="IW16127" s="36"/>
      <c r="JI16127"/>
      <c r="JJ16127"/>
      <c r="KX16127" s="23"/>
      <c r="KY16127" s="23"/>
    </row>
    <row r="16128" spans="36:311" x14ac:dyDescent="0.2">
      <c r="AJ16128" s="23"/>
      <c r="HH16128"/>
      <c r="IW16128" s="36"/>
      <c r="JI16128"/>
      <c r="JJ16128"/>
      <c r="KX16128" s="23"/>
      <c r="KY16128" s="23"/>
    </row>
    <row r="16129" spans="36:311" x14ac:dyDescent="0.2">
      <c r="AJ16129" s="23"/>
      <c r="HH16129"/>
      <c r="IW16129" s="36"/>
      <c r="JI16129"/>
      <c r="JJ16129"/>
      <c r="KX16129" s="23"/>
      <c r="KY16129" s="23"/>
    </row>
    <row r="16130" spans="36:311" x14ac:dyDescent="0.2">
      <c r="AJ16130" s="23"/>
      <c r="HH16130"/>
      <c r="IW16130" s="36"/>
      <c r="JI16130"/>
      <c r="JJ16130"/>
      <c r="KX16130" s="23"/>
      <c r="KY16130" s="23"/>
    </row>
    <row r="16131" spans="36:311" x14ac:dyDescent="0.2">
      <c r="AJ16131" s="23"/>
      <c r="HH16131"/>
      <c r="IW16131" s="36"/>
      <c r="JI16131"/>
      <c r="JJ16131"/>
      <c r="KX16131" s="23"/>
      <c r="KY16131" s="23"/>
    </row>
    <row r="16132" spans="36:311" x14ac:dyDescent="0.2">
      <c r="AJ16132" s="23"/>
      <c r="HH16132"/>
      <c r="IW16132" s="36"/>
      <c r="JI16132"/>
      <c r="JJ16132"/>
      <c r="KX16132" s="23"/>
      <c r="KY16132" s="23"/>
    </row>
    <row r="16133" spans="36:311" x14ac:dyDescent="0.2">
      <c r="AJ16133" s="23"/>
      <c r="HH16133"/>
      <c r="IW16133" s="36"/>
      <c r="JI16133"/>
      <c r="JJ16133"/>
      <c r="KX16133" s="23"/>
      <c r="KY16133" s="23"/>
    </row>
    <row r="16134" spans="36:311" x14ac:dyDescent="0.2">
      <c r="AJ16134" s="23"/>
      <c r="HH16134"/>
      <c r="IW16134" s="36"/>
      <c r="JI16134"/>
      <c r="JJ16134"/>
      <c r="KX16134" s="23"/>
      <c r="KY16134" s="23"/>
    </row>
    <row r="16135" spans="36:311" x14ac:dyDescent="0.2">
      <c r="AJ16135" s="23"/>
      <c r="HH16135"/>
      <c r="IW16135" s="36"/>
      <c r="JI16135"/>
      <c r="JJ16135"/>
      <c r="KX16135" s="23"/>
      <c r="KY16135" s="23"/>
    </row>
    <row r="16136" spans="36:311" x14ac:dyDescent="0.2">
      <c r="AJ16136" s="23"/>
      <c r="HH16136"/>
      <c r="IW16136" s="36"/>
      <c r="JI16136"/>
      <c r="JJ16136"/>
      <c r="KX16136" s="23"/>
      <c r="KY16136" s="23"/>
    </row>
    <row r="16137" spans="36:311" x14ac:dyDescent="0.2">
      <c r="AJ16137" s="23"/>
      <c r="HH16137"/>
      <c r="IW16137" s="36"/>
      <c r="JI16137"/>
      <c r="JJ16137"/>
      <c r="KX16137" s="23"/>
      <c r="KY16137" s="23"/>
    </row>
    <row r="16138" spans="36:311" x14ac:dyDescent="0.2">
      <c r="AJ16138" s="23"/>
      <c r="HH16138"/>
      <c r="IW16138" s="36"/>
      <c r="JI16138"/>
      <c r="JJ16138"/>
      <c r="KX16138" s="23"/>
      <c r="KY16138" s="23"/>
    </row>
    <row r="16139" spans="36:311" x14ac:dyDescent="0.2">
      <c r="AJ16139" s="23"/>
      <c r="HH16139"/>
      <c r="IW16139" s="36"/>
      <c r="JI16139"/>
      <c r="JJ16139"/>
      <c r="KX16139" s="23"/>
      <c r="KY16139" s="23"/>
    </row>
    <row r="16140" spans="36:311" x14ac:dyDescent="0.2">
      <c r="AJ16140" s="23"/>
      <c r="HH16140"/>
      <c r="IW16140" s="36"/>
      <c r="JI16140"/>
      <c r="JJ16140"/>
      <c r="KX16140" s="23"/>
      <c r="KY16140" s="23"/>
    </row>
    <row r="16141" spans="36:311" x14ac:dyDescent="0.2">
      <c r="AJ16141" s="23"/>
      <c r="HH16141"/>
      <c r="IW16141" s="36"/>
      <c r="JI16141"/>
      <c r="JJ16141"/>
      <c r="KX16141" s="23"/>
      <c r="KY16141" s="23"/>
    </row>
    <row r="16142" spans="36:311" x14ac:dyDescent="0.2">
      <c r="AJ16142" s="23"/>
      <c r="HH16142"/>
      <c r="IW16142" s="36"/>
      <c r="JI16142"/>
      <c r="JJ16142"/>
      <c r="KX16142" s="23"/>
      <c r="KY16142" s="23"/>
    </row>
    <row r="16143" spans="36:311" x14ac:dyDescent="0.2">
      <c r="AJ16143" s="23"/>
      <c r="HH16143"/>
      <c r="IW16143" s="36"/>
      <c r="JI16143"/>
      <c r="JJ16143"/>
      <c r="KX16143" s="23"/>
      <c r="KY16143" s="23"/>
    </row>
    <row r="16144" spans="36:311" x14ac:dyDescent="0.2">
      <c r="AJ16144" s="23"/>
      <c r="HH16144"/>
      <c r="IW16144" s="36"/>
      <c r="JI16144"/>
      <c r="JJ16144"/>
      <c r="KX16144" s="23"/>
      <c r="KY16144" s="23"/>
    </row>
    <row r="16145" spans="36:311" x14ac:dyDescent="0.2">
      <c r="AJ16145" s="23"/>
      <c r="HH16145"/>
      <c r="IW16145" s="36"/>
      <c r="JI16145"/>
      <c r="JJ16145"/>
      <c r="KX16145" s="23"/>
      <c r="KY16145" s="23"/>
    </row>
    <row r="16146" spans="36:311" x14ac:dyDescent="0.2">
      <c r="AJ16146" s="23"/>
      <c r="HH16146"/>
      <c r="IW16146" s="36"/>
      <c r="JI16146"/>
      <c r="JJ16146"/>
      <c r="KX16146" s="23"/>
      <c r="KY16146" s="23"/>
    </row>
    <row r="16147" spans="36:311" x14ac:dyDescent="0.2">
      <c r="AJ16147" s="23"/>
      <c r="HH16147"/>
      <c r="IW16147" s="36"/>
      <c r="JI16147"/>
      <c r="JJ16147"/>
      <c r="KX16147" s="23"/>
      <c r="KY16147" s="23"/>
    </row>
    <row r="16148" spans="36:311" x14ac:dyDescent="0.2">
      <c r="AJ16148" s="23"/>
      <c r="HH16148"/>
      <c r="IW16148" s="36"/>
      <c r="JI16148"/>
      <c r="JJ16148"/>
      <c r="KX16148" s="23"/>
      <c r="KY16148" s="23"/>
    </row>
    <row r="16149" spans="36:311" x14ac:dyDescent="0.2">
      <c r="AJ16149" s="23"/>
      <c r="HH16149"/>
      <c r="IW16149" s="36"/>
      <c r="JI16149"/>
      <c r="JJ16149"/>
      <c r="KX16149" s="23"/>
      <c r="KY16149" s="23"/>
    </row>
    <row r="16150" spans="36:311" x14ac:dyDescent="0.2">
      <c r="AJ16150" s="23"/>
      <c r="HH16150"/>
      <c r="IW16150" s="36"/>
      <c r="JI16150"/>
      <c r="JJ16150"/>
      <c r="KX16150" s="23"/>
      <c r="KY16150" s="23"/>
    </row>
    <row r="16151" spans="36:311" x14ac:dyDescent="0.2">
      <c r="AJ16151" s="23"/>
      <c r="HH16151"/>
      <c r="IW16151" s="36"/>
      <c r="JI16151"/>
      <c r="JJ16151"/>
      <c r="KX16151" s="23"/>
      <c r="KY16151" s="23"/>
    </row>
    <row r="16152" spans="36:311" x14ac:dyDescent="0.2">
      <c r="AJ16152" s="23"/>
      <c r="HH16152"/>
      <c r="IW16152" s="36"/>
      <c r="JI16152"/>
      <c r="JJ16152"/>
      <c r="KX16152" s="23"/>
      <c r="KY16152" s="23"/>
    </row>
    <row r="16153" spans="36:311" x14ac:dyDescent="0.2">
      <c r="AJ16153" s="23"/>
      <c r="HH16153"/>
      <c r="IW16153" s="36"/>
      <c r="JI16153"/>
      <c r="JJ16153"/>
      <c r="KX16153" s="23"/>
      <c r="KY16153" s="23"/>
    </row>
    <row r="16154" spans="36:311" x14ac:dyDescent="0.2">
      <c r="AJ16154" s="23"/>
      <c r="HH16154"/>
      <c r="IW16154" s="36"/>
      <c r="JI16154"/>
      <c r="JJ16154"/>
      <c r="KX16154" s="23"/>
      <c r="KY16154" s="23"/>
    </row>
    <row r="16155" spans="36:311" x14ac:dyDescent="0.2">
      <c r="AJ16155" s="23"/>
      <c r="HH16155"/>
      <c r="IW16155" s="36"/>
      <c r="JI16155"/>
      <c r="JJ16155"/>
      <c r="KX16155" s="23"/>
      <c r="KY16155" s="23"/>
    </row>
    <row r="16156" spans="36:311" x14ac:dyDescent="0.2">
      <c r="AJ16156" s="23"/>
      <c r="HH16156"/>
      <c r="IW16156" s="36"/>
      <c r="JI16156"/>
      <c r="JJ16156"/>
      <c r="KX16156" s="23"/>
      <c r="KY16156" s="23"/>
    </row>
    <row r="16157" spans="36:311" x14ac:dyDescent="0.2">
      <c r="AJ16157" s="23"/>
      <c r="HH16157"/>
      <c r="IW16157" s="36"/>
      <c r="JI16157"/>
      <c r="JJ16157"/>
      <c r="KX16157" s="23"/>
      <c r="KY16157" s="23"/>
    </row>
    <row r="16158" spans="36:311" x14ac:dyDescent="0.2">
      <c r="AJ16158" s="23"/>
      <c r="HH16158"/>
      <c r="IW16158" s="36"/>
      <c r="JI16158"/>
      <c r="JJ16158"/>
      <c r="KX16158" s="23"/>
      <c r="KY16158" s="23"/>
    </row>
    <row r="16159" spans="36:311" x14ac:dyDescent="0.2">
      <c r="AJ16159" s="23"/>
      <c r="HH16159"/>
      <c r="IW16159" s="36"/>
      <c r="JI16159"/>
      <c r="JJ16159"/>
      <c r="KX16159" s="23"/>
      <c r="KY16159" s="23"/>
    </row>
    <row r="16160" spans="36:311" x14ac:dyDescent="0.2">
      <c r="AJ16160" s="23"/>
      <c r="HH16160"/>
      <c r="IW16160" s="36"/>
      <c r="JI16160"/>
      <c r="JJ16160"/>
      <c r="KX16160" s="23"/>
      <c r="KY16160" s="23"/>
    </row>
    <row r="16161" spans="36:311" x14ac:dyDescent="0.2">
      <c r="AJ16161" s="23"/>
      <c r="HH16161"/>
      <c r="IW16161" s="36"/>
      <c r="JI16161"/>
      <c r="JJ16161"/>
      <c r="KX16161" s="23"/>
      <c r="KY16161" s="23"/>
    </row>
    <row r="16162" spans="36:311" x14ac:dyDescent="0.2">
      <c r="AJ16162" s="23"/>
      <c r="HH16162"/>
      <c r="IW16162" s="36"/>
      <c r="JI16162"/>
      <c r="JJ16162"/>
      <c r="KX16162" s="23"/>
      <c r="KY16162" s="23"/>
    </row>
    <row r="16163" spans="36:311" x14ac:dyDescent="0.2">
      <c r="AJ16163" s="23"/>
      <c r="HH16163"/>
      <c r="IW16163" s="36"/>
      <c r="JI16163"/>
      <c r="JJ16163"/>
      <c r="KX16163" s="23"/>
      <c r="KY16163" s="23"/>
    </row>
    <row r="16164" spans="36:311" x14ac:dyDescent="0.2">
      <c r="AJ16164" s="23"/>
      <c r="HH16164"/>
      <c r="IW16164" s="36"/>
      <c r="JI16164"/>
      <c r="JJ16164"/>
      <c r="KX16164" s="23"/>
      <c r="KY16164" s="23"/>
    </row>
    <row r="16165" spans="36:311" x14ac:dyDescent="0.2">
      <c r="AJ16165" s="23"/>
      <c r="HH16165"/>
      <c r="IW16165" s="36"/>
      <c r="JI16165"/>
      <c r="JJ16165"/>
      <c r="KX16165" s="23"/>
      <c r="KY16165" s="23"/>
    </row>
    <row r="16166" spans="36:311" x14ac:dyDescent="0.2">
      <c r="AJ16166" s="23"/>
      <c r="HH16166"/>
      <c r="IW16166" s="36"/>
      <c r="JI16166"/>
      <c r="JJ16166"/>
      <c r="KX16166" s="23"/>
      <c r="KY16166" s="23"/>
    </row>
    <row r="16167" spans="36:311" x14ac:dyDescent="0.2">
      <c r="AJ16167" s="23"/>
      <c r="HH16167"/>
      <c r="IW16167" s="36"/>
      <c r="JI16167"/>
      <c r="JJ16167"/>
      <c r="KX16167" s="23"/>
      <c r="KY16167" s="23"/>
    </row>
    <row r="16168" spans="36:311" x14ac:dyDescent="0.2">
      <c r="AJ16168" s="23"/>
      <c r="HH16168"/>
      <c r="IW16168" s="36"/>
      <c r="JI16168"/>
      <c r="JJ16168"/>
      <c r="KX16168" s="23"/>
      <c r="KY16168" s="23"/>
    </row>
    <row r="16169" spans="36:311" x14ac:dyDescent="0.2">
      <c r="AJ16169" s="23"/>
      <c r="HH16169"/>
      <c r="IW16169" s="36"/>
      <c r="JI16169"/>
      <c r="JJ16169"/>
      <c r="KX16169" s="23"/>
      <c r="KY16169" s="23"/>
    </row>
    <row r="16170" spans="36:311" x14ac:dyDescent="0.2">
      <c r="AJ16170" s="23"/>
      <c r="HH16170"/>
      <c r="IW16170" s="36"/>
      <c r="JI16170"/>
      <c r="JJ16170"/>
      <c r="KX16170" s="23"/>
      <c r="KY16170" s="23"/>
    </row>
    <row r="16171" spans="36:311" x14ac:dyDescent="0.2">
      <c r="AJ16171" s="23"/>
      <c r="HH16171"/>
      <c r="IW16171" s="36"/>
      <c r="JI16171"/>
      <c r="JJ16171"/>
      <c r="KX16171" s="23"/>
      <c r="KY16171" s="23"/>
    </row>
    <row r="16172" spans="36:311" x14ac:dyDescent="0.2">
      <c r="AJ16172" s="23"/>
      <c r="HH16172"/>
      <c r="IW16172" s="36"/>
      <c r="JI16172"/>
      <c r="JJ16172"/>
      <c r="KX16172" s="23"/>
      <c r="KY16172" s="23"/>
    </row>
    <row r="16173" spans="36:311" x14ac:dyDescent="0.2">
      <c r="AJ16173" s="23"/>
      <c r="HH16173"/>
      <c r="IW16173" s="36"/>
      <c r="JI16173"/>
      <c r="JJ16173"/>
      <c r="KX16173" s="23"/>
      <c r="KY16173" s="23"/>
    </row>
    <row r="16174" spans="36:311" x14ac:dyDescent="0.2">
      <c r="AJ16174" s="23"/>
      <c r="HH16174"/>
      <c r="IW16174" s="36"/>
      <c r="JI16174"/>
      <c r="JJ16174"/>
      <c r="KX16174" s="23"/>
      <c r="KY16174" s="23"/>
    </row>
    <row r="16175" spans="36:311" x14ac:dyDescent="0.2">
      <c r="AJ16175" s="23"/>
      <c r="HH16175"/>
      <c r="IW16175" s="36"/>
      <c r="JI16175"/>
      <c r="JJ16175"/>
      <c r="KX16175" s="23"/>
      <c r="KY16175" s="23"/>
    </row>
    <row r="16176" spans="36:311" x14ac:dyDescent="0.2">
      <c r="AJ16176" s="23"/>
      <c r="HH16176"/>
      <c r="IW16176" s="36"/>
      <c r="JI16176"/>
      <c r="JJ16176"/>
      <c r="KX16176" s="23"/>
      <c r="KY16176" s="23"/>
    </row>
    <row r="16177" spans="36:311" x14ac:dyDescent="0.2">
      <c r="AJ16177" s="23"/>
      <c r="HH16177"/>
      <c r="IW16177" s="36"/>
      <c r="JI16177"/>
      <c r="JJ16177"/>
      <c r="KX16177" s="23"/>
      <c r="KY16177" s="23"/>
    </row>
    <row r="16178" spans="36:311" x14ac:dyDescent="0.2">
      <c r="AJ16178" s="23"/>
      <c r="HH16178"/>
      <c r="IW16178" s="36"/>
      <c r="JI16178"/>
      <c r="JJ16178"/>
      <c r="KX16178" s="23"/>
      <c r="KY16178" s="23"/>
    </row>
    <row r="16179" spans="36:311" x14ac:dyDescent="0.2">
      <c r="AJ16179" s="23"/>
      <c r="HH16179"/>
      <c r="IW16179" s="36"/>
      <c r="JI16179"/>
      <c r="JJ16179"/>
      <c r="KX16179" s="23"/>
      <c r="KY16179" s="23"/>
    </row>
    <row r="16180" spans="36:311" x14ac:dyDescent="0.2">
      <c r="AJ16180" s="23"/>
      <c r="HH16180"/>
      <c r="IW16180" s="36"/>
      <c r="JI16180"/>
      <c r="JJ16180"/>
      <c r="KX16180" s="23"/>
      <c r="KY16180" s="23"/>
    </row>
    <row r="16181" spans="36:311" x14ac:dyDescent="0.2">
      <c r="AJ16181" s="23"/>
      <c r="HH16181"/>
      <c r="IW16181" s="36"/>
      <c r="JI16181"/>
      <c r="JJ16181"/>
      <c r="KX16181" s="23"/>
      <c r="KY16181" s="23"/>
    </row>
    <row r="16182" spans="36:311" x14ac:dyDescent="0.2">
      <c r="AJ16182" s="23"/>
      <c r="HH16182"/>
      <c r="IW16182" s="36"/>
      <c r="JI16182"/>
      <c r="JJ16182"/>
      <c r="KX16182" s="23"/>
      <c r="KY16182" s="23"/>
    </row>
    <row r="16183" spans="36:311" x14ac:dyDescent="0.2">
      <c r="AJ16183" s="23"/>
      <c r="HH16183"/>
      <c r="IW16183" s="36"/>
      <c r="JI16183"/>
      <c r="JJ16183"/>
      <c r="KX16183" s="23"/>
      <c r="KY16183" s="23"/>
    </row>
    <row r="16184" spans="36:311" x14ac:dyDescent="0.2">
      <c r="AJ16184" s="23"/>
      <c r="HH16184"/>
      <c r="IW16184" s="36"/>
      <c r="JI16184"/>
      <c r="JJ16184"/>
      <c r="KX16184" s="23"/>
      <c r="KY16184" s="23"/>
    </row>
    <row r="16185" spans="36:311" x14ac:dyDescent="0.2">
      <c r="AJ16185" s="23"/>
      <c r="HH16185"/>
      <c r="IW16185" s="36"/>
      <c r="JI16185"/>
      <c r="JJ16185"/>
      <c r="KX16185" s="23"/>
      <c r="KY16185" s="23"/>
    </row>
    <row r="16186" spans="36:311" x14ac:dyDescent="0.2">
      <c r="AJ16186" s="23"/>
      <c r="HH16186"/>
      <c r="IW16186" s="36"/>
      <c r="JI16186"/>
      <c r="JJ16186"/>
      <c r="KX16186" s="23"/>
      <c r="KY16186" s="23"/>
    </row>
    <row r="16187" spans="36:311" x14ac:dyDescent="0.2">
      <c r="AJ16187" s="23"/>
      <c r="HH16187"/>
      <c r="IW16187" s="36"/>
      <c r="JI16187"/>
      <c r="JJ16187"/>
      <c r="KX16187" s="23"/>
      <c r="KY16187" s="23"/>
    </row>
    <row r="16188" spans="36:311" x14ac:dyDescent="0.2">
      <c r="AJ16188" s="23"/>
      <c r="HH16188"/>
      <c r="IW16188" s="36"/>
      <c r="JI16188"/>
      <c r="JJ16188"/>
      <c r="KX16188" s="23"/>
      <c r="KY16188" s="23"/>
    </row>
    <row r="16189" spans="36:311" x14ac:dyDescent="0.2">
      <c r="AJ16189" s="23"/>
      <c r="HH16189"/>
      <c r="IW16189" s="36"/>
      <c r="JI16189"/>
      <c r="JJ16189"/>
      <c r="KX16189" s="23"/>
      <c r="KY16189" s="23"/>
    </row>
    <row r="16190" spans="36:311" x14ac:dyDescent="0.2">
      <c r="AJ16190" s="23"/>
      <c r="HH16190"/>
      <c r="IW16190" s="36"/>
      <c r="JI16190"/>
      <c r="JJ16190"/>
      <c r="KX16190" s="23"/>
      <c r="KY16190" s="23"/>
    </row>
    <row r="16191" spans="36:311" x14ac:dyDescent="0.2">
      <c r="AJ16191" s="23"/>
      <c r="HH16191"/>
      <c r="IW16191" s="36"/>
      <c r="JI16191"/>
      <c r="JJ16191"/>
      <c r="KX16191" s="23"/>
      <c r="KY16191" s="23"/>
    </row>
    <row r="16192" spans="36:311" x14ac:dyDescent="0.2">
      <c r="AJ16192" s="23"/>
      <c r="HH16192"/>
      <c r="IW16192" s="36"/>
      <c r="JI16192"/>
      <c r="JJ16192"/>
      <c r="KX16192" s="23"/>
      <c r="KY16192" s="23"/>
    </row>
    <row r="16193" spans="36:311" x14ac:dyDescent="0.2">
      <c r="AJ16193" s="23"/>
      <c r="HH16193"/>
      <c r="IW16193" s="36"/>
      <c r="JI16193"/>
      <c r="JJ16193"/>
      <c r="KX16193" s="23"/>
      <c r="KY16193" s="23"/>
    </row>
    <row r="16194" spans="36:311" x14ac:dyDescent="0.2">
      <c r="AJ16194" s="23"/>
      <c r="HH16194"/>
      <c r="IW16194" s="36"/>
      <c r="JI16194"/>
      <c r="JJ16194"/>
      <c r="KX16194" s="23"/>
      <c r="KY16194" s="23"/>
    </row>
    <row r="16195" spans="36:311" x14ac:dyDescent="0.2">
      <c r="AJ16195" s="23"/>
      <c r="HH16195"/>
      <c r="IW16195" s="36"/>
      <c r="JI16195"/>
      <c r="JJ16195"/>
      <c r="KX16195" s="23"/>
      <c r="KY16195" s="23"/>
    </row>
    <row r="16196" spans="36:311" x14ac:dyDescent="0.2">
      <c r="AJ16196" s="23"/>
      <c r="HH16196"/>
      <c r="IW16196" s="36"/>
      <c r="JI16196"/>
      <c r="JJ16196"/>
      <c r="KX16196" s="23"/>
      <c r="KY16196" s="23"/>
    </row>
    <row r="16197" spans="36:311" x14ac:dyDescent="0.2">
      <c r="AJ16197" s="23"/>
      <c r="HH16197"/>
      <c r="IW16197" s="36"/>
      <c r="JI16197"/>
      <c r="JJ16197"/>
      <c r="KX16197" s="23"/>
      <c r="KY16197" s="23"/>
    </row>
    <row r="16198" spans="36:311" x14ac:dyDescent="0.2">
      <c r="AJ16198" s="23"/>
      <c r="HH16198"/>
      <c r="IW16198" s="36"/>
      <c r="JI16198"/>
      <c r="JJ16198"/>
      <c r="KX16198" s="23"/>
      <c r="KY16198" s="23"/>
    </row>
    <row r="16199" spans="36:311" x14ac:dyDescent="0.2">
      <c r="AJ16199" s="23"/>
      <c r="HH16199"/>
      <c r="IW16199" s="36"/>
      <c r="JI16199"/>
      <c r="JJ16199"/>
      <c r="KX16199" s="23"/>
      <c r="KY16199" s="23"/>
    </row>
    <row r="16200" spans="36:311" x14ac:dyDescent="0.2">
      <c r="AJ16200" s="23"/>
      <c r="HH16200"/>
      <c r="IW16200" s="36"/>
      <c r="JI16200"/>
      <c r="JJ16200"/>
      <c r="KX16200" s="23"/>
      <c r="KY16200" s="23"/>
    </row>
    <row r="16201" spans="36:311" x14ac:dyDescent="0.2">
      <c r="AJ16201" s="23"/>
      <c r="HH16201"/>
      <c r="IW16201" s="36"/>
      <c r="JI16201"/>
      <c r="JJ16201"/>
      <c r="KX16201" s="23"/>
      <c r="KY16201" s="23"/>
    </row>
    <row r="16202" spans="36:311" x14ac:dyDescent="0.2">
      <c r="AJ16202" s="23"/>
      <c r="HH16202"/>
      <c r="IW16202" s="36"/>
      <c r="JI16202"/>
      <c r="JJ16202"/>
      <c r="KX16202" s="23"/>
      <c r="KY16202" s="23"/>
    </row>
    <row r="16203" spans="36:311" x14ac:dyDescent="0.2">
      <c r="AJ16203" s="23"/>
      <c r="HH16203"/>
      <c r="IW16203" s="36"/>
      <c r="JI16203"/>
      <c r="JJ16203"/>
      <c r="KX16203" s="23"/>
      <c r="KY16203" s="23"/>
    </row>
    <row r="16204" spans="36:311" x14ac:dyDescent="0.2">
      <c r="AJ16204" s="23"/>
      <c r="HH16204"/>
      <c r="IW16204" s="36"/>
      <c r="JI16204"/>
      <c r="JJ16204"/>
      <c r="KX16204" s="23"/>
      <c r="KY16204" s="23"/>
    </row>
    <row r="16205" spans="36:311" x14ac:dyDescent="0.2">
      <c r="AJ16205" s="23"/>
      <c r="HH16205"/>
      <c r="IW16205" s="36"/>
      <c r="JI16205"/>
      <c r="JJ16205"/>
      <c r="KX16205" s="23"/>
      <c r="KY16205" s="23"/>
    </row>
    <row r="16206" spans="36:311" x14ac:dyDescent="0.2">
      <c r="AJ16206" s="23"/>
      <c r="HH16206"/>
      <c r="IW16206" s="36"/>
      <c r="JI16206"/>
      <c r="JJ16206"/>
      <c r="KX16206" s="23"/>
      <c r="KY16206" s="23"/>
    </row>
    <row r="16207" spans="36:311" x14ac:dyDescent="0.2">
      <c r="AJ16207" s="23"/>
      <c r="HH16207"/>
      <c r="IW16207" s="36"/>
      <c r="JI16207"/>
      <c r="JJ16207"/>
      <c r="KX16207" s="23"/>
      <c r="KY16207" s="23"/>
    </row>
    <row r="16208" spans="36:311" x14ac:dyDescent="0.2">
      <c r="AJ16208" s="23"/>
      <c r="HH16208"/>
      <c r="IW16208" s="36"/>
      <c r="JI16208"/>
      <c r="JJ16208"/>
      <c r="KX16208" s="23"/>
      <c r="KY16208" s="23"/>
    </row>
    <row r="16209" spans="36:311" x14ac:dyDescent="0.2">
      <c r="AJ16209" s="23"/>
      <c r="HH16209"/>
      <c r="IW16209" s="36"/>
      <c r="JI16209"/>
      <c r="JJ16209"/>
      <c r="KX16209" s="23"/>
      <c r="KY16209" s="23"/>
    </row>
    <row r="16210" spans="36:311" x14ac:dyDescent="0.2">
      <c r="AJ16210" s="23"/>
      <c r="HH16210"/>
      <c r="IW16210" s="36"/>
      <c r="JI16210"/>
      <c r="JJ16210"/>
      <c r="KX16210" s="23"/>
      <c r="KY16210" s="23"/>
    </row>
    <row r="16211" spans="36:311" x14ac:dyDescent="0.2">
      <c r="AJ16211" s="23"/>
      <c r="HH16211"/>
      <c r="IW16211" s="36"/>
      <c r="JI16211"/>
      <c r="JJ16211"/>
      <c r="KX16211" s="23"/>
      <c r="KY16211" s="23"/>
    </row>
    <row r="16212" spans="36:311" x14ac:dyDescent="0.2">
      <c r="AJ16212" s="23"/>
      <c r="HH16212"/>
      <c r="IW16212" s="36"/>
      <c r="JI16212"/>
      <c r="JJ16212"/>
      <c r="KX16212" s="23"/>
      <c r="KY16212" s="23"/>
    </row>
    <row r="16213" spans="36:311" x14ac:dyDescent="0.2">
      <c r="AJ16213" s="23"/>
      <c r="HH16213"/>
      <c r="IW16213" s="36"/>
      <c r="JI16213"/>
      <c r="JJ16213"/>
      <c r="KX16213" s="23"/>
      <c r="KY16213" s="23"/>
    </row>
    <row r="16214" spans="36:311" x14ac:dyDescent="0.2">
      <c r="AJ16214" s="23"/>
      <c r="HH16214"/>
      <c r="IW16214" s="36"/>
      <c r="JI16214"/>
      <c r="JJ16214"/>
      <c r="KX16214" s="23"/>
      <c r="KY16214" s="23"/>
    </row>
    <row r="16215" spans="36:311" x14ac:dyDescent="0.2">
      <c r="AJ16215" s="23"/>
      <c r="HH16215"/>
      <c r="IW16215" s="36"/>
      <c r="JI16215"/>
      <c r="JJ16215"/>
      <c r="KX16215" s="23"/>
      <c r="KY16215" s="23"/>
    </row>
    <row r="16216" spans="36:311" x14ac:dyDescent="0.2">
      <c r="AJ16216" s="23"/>
      <c r="HH16216"/>
      <c r="IW16216" s="36"/>
      <c r="JI16216"/>
      <c r="JJ16216"/>
      <c r="KX16216" s="23"/>
      <c r="KY16216" s="23"/>
    </row>
    <row r="16217" spans="36:311" x14ac:dyDescent="0.2">
      <c r="AJ16217" s="23"/>
      <c r="HH16217"/>
      <c r="IW16217" s="36"/>
      <c r="JI16217"/>
      <c r="JJ16217"/>
      <c r="KX16217" s="23"/>
      <c r="KY16217" s="23"/>
    </row>
    <row r="16218" spans="36:311" x14ac:dyDescent="0.2">
      <c r="AJ16218" s="23"/>
      <c r="HH16218"/>
      <c r="IW16218" s="36"/>
      <c r="JI16218"/>
      <c r="JJ16218"/>
      <c r="KX16218" s="23"/>
      <c r="KY16218" s="23"/>
    </row>
    <row r="16219" spans="36:311" x14ac:dyDescent="0.2">
      <c r="AJ16219" s="23"/>
      <c r="HH16219"/>
      <c r="IW16219" s="36"/>
      <c r="JI16219"/>
      <c r="JJ16219"/>
      <c r="KX16219" s="23"/>
      <c r="KY16219" s="23"/>
    </row>
    <row r="16220" spans="36:311" x14ac:dyDescent="0.2">
      <c r="AJ16220" s="23"/>
      <c r="HH16220"/>
      <c r="IW16220" s="36"/>
      <c r="JI16220"/>
      <c r="JJ16220"/>
      <c r="KX16220" s="23"/>
      <c r="KY16220" s="23"/>
    </row>
    <row r="16221" spans="36:311" x14ac:dyDescent="0.2">
      <c r="AJ16221" s="23"/>
      <c r="HH16221"/>
      <c r="IW16221" s="36"/>
      <c r="JI16221"/>
      <c r="JJ16221"/>
      <c r="KX16221" s="23"/>
      <c r="KY16221" s="23"/>
    </row>
    <row r="16222" spans="36:311" x14ac:dyDescent="0.2">
      <c r="AJ16222" s="23"/>
      <c r="HH16222"/>
      <c r="IW16222" s="36"/>
      <c r="JI16222"/>
      <c r="JJ16222"/>
      <c r="KX16222" s="23"/>
      <c r="KY16222" s="23"/>
    </row>
    <row r="16223" spans="36:311" x14ac:dyDescent="0.2">
      <c r="AJ16223" s="23"/>
      <c r="HH16223"/>
      <c r="IW16223" s="36"/>
      <c r="JI16223"/>
      <c r="JJ16223"/>
      <c r="KX16223" s="23"/>
      <c r="KY16223" s="23"/>
    </row>
    <row r="16224" spans="36:311" x14ac:dyDescent="0.2">
      <c r="AJ16224" s="23"/>
      <c r="HH16224"/>
      <c r="IW16224" s="36"/>
      <c r="JI16224"/>
      <c r="JJ16224"/>
      <c r="KX16224" s="23"/>
      <c r="KY16224" s="23"/>
    </row>
    <row r="16225" spans="36:311" x14ac:dyDescent="0.2">
      <c r="AJ16225" s="23"/>
      <c r="HH16225"/>
      <c r="IW16225" s="36"/>
      <c r="JI16225"/>
      <c r="JJ16225"/>
      <c r="KX16225" s="23"/>
      <c r="KY16225" s="23"/>
    </row>
    <row r="16226" spans="36:311" x14ac:dyDescent="0.2">
      <c r="AJ16226" s="23"/>
      <c r="HH16226"/>
      <c r="IW16226" s="36"/>
      <c r="JI16226"/>
      <c r="JJ16226"/>
      <c r="KX16226" s="23"/>
      <c r="KY16226" s="23"/>
    </row>
    <row r="16227" spans="36:311" x14ac:dyDescent="0.2">
      <c r="AJ16227" s="23"/>
      <c r="HH16227"/>
      <c r="IW16227" s="36"/>
      <c r="JI16227"/>
      <c r="JJ16227"/>
      <c r="KX16227" s="23"/>
      <c r="KY16227" s="23"/>
    </row>
    <row r="16228" spans="36:311" x14ac:dyDescent="0.2">
      <c r="AJ16228" s="23"/>
      <c r="HH16228"/>
      <c r="IW16228" s="36"/>
      <c r="JI16228"/>
      <c r="JJ16228"/>
      <c r="KX16228" s="23"/>
      <c r="KY16228" s="23"/>
    </row>
    <row r="16229" spans="36:311" x14ac:dyDescent="0.2">
      <c r="AJ16229" s="23"/>
      <c r="HH16229"/>
      <c r="IW16229" s="36"/>
      <c r="JI16229"/>
      <c r="JJ16229"/>
      <c r="KX16229" s="23"/>
      <c r="KY16229" s="23"/>
    </row>
    <row r="16230" spans="36:311" x14ac:dyDescent="0.2">
      <c r="AJ16230" s="23"/>
      <c r="HH16230"/>
      <c r="IW16230" s="36"/>
      <c r="JI16230"/>
      <c r="JJ16230"/>
      <c r="KX16230" s="23"/>
      <c r="KY16230" s="23"/>
    </row>
    <row r="16231" spans="36:311" x14ac:dyDescent="0.2">
      <c r="AJ16231" s="23"/>
      <c r="HH16231"/>
      <c r="IW16231" s="36"/>
      <c r="JI16231"/>
      <c r="JJ16231"/>
      <c r="KX16231" s="23"/>
      <c r="KY16231" s="23"/>
    </row>
    <row r="16232" spans="36:311" x14ac:dyDescent="0.2">
      <c r="AJ16232" s="23"/>
      <c r="HH16232"/>
      <c r="IW16232" s="36"/>
      <c r="JI16232"/>
      <c r="JJ16232"/>
      <c r="KX16232" s="23"/>
      <c r="KY16232" s="23"/>
    </row>
    <row r="16233" spans="36:311" x14ac:dyDescent="0.2">
      <c r="AJ16233" s="23"/>
      <c r="HH16233"/>
      <c r="IW16233" s="36"/>
      <c r="JI16233"/>
      <c r="JJ16233"/>
      <c r="KX16233" s="23"/>
      <c r="KY16233" s="23"/>
    </row>
    <row r="16234" spans="36:311" x14ac:dyDescent="0.2">
      <c r="AJ16234" s="23"/>
      <c r="HH16234"/>
      <c r="IW16234" s="36"/>
      <c r="JI16234"/>
      <c r="JJ16234"/>
      <c r="KX16234" s="23"/>
      <c r="KY16234" s="23"/>
    </row>
    <row r="16235" spans="36:311" x14ac:dyDescent="0.2">
      <c r="AJ16235" s="23"/>
      <c r="HH16235"/>
      <c r="IW16235" s="36"/>
      <c r="JI16235"/>
      <c r="JJ16235"/>
      <c r="KX16235" s="23"/>
      <c r="KY16235" s="23"/>
    </row>
    <row r="16236" spans="36:311" x14ac:dyDescent="0.2">
      <c r="AJ16236" s="23"/>
      <c r="HH16236"/>
      <c r="IW16236" s="36"/>
      <c r="JI16236"/>
      <c r="JJ16236"/>
      <c r="KX16236" s="23"/>
      <c r="KY16236" s="23"/>
    </row>
    <row r="16237" spans="36:311" x14ac:dyDescent="0.2">
      <c r="AJ16237" s="23"/>
      <c r="HH16237"/>
      <c r="IW16237" s="36"/>
      <c r="JI16237"/>
      <c r="JJ16237"/>
      <c r="KX16237" s="23"/>
      <c r="KY16237" s="23"/>
    </row>
    <row r="16238" spans="36:311" x14ac:dyDescent="0.2">
      <c r="AJ16238" s="23"/>
      <c r="HH16238"/>
      <c r="IW16238" s="36"/>
      <c r="JI16238"/>
      <c r="JJ16238"/>
      <c r="KX16238" s="23"/>
      <c r="KY16238" s="23"/>
    </row>
    <row r="16239" spans="36:311" x14ac:dyDescent="0.2">
      <c r="AJ16239" s="23"/>
      <c r="HH16239"/>
      <c r="IW16239" s="36"/>
      <c r="JI16239"/>
      <c r="JJ16239"/>
      <c r="KX16239" s="23"/>
      <c r="KY16239" s="23"/>
    </row>
    <row r="16240" spans="36:311" x14ac:dyDescent="0.2">
      <c r="AJ16240" s="23"/>
      <c r="HH16240"/>
      <c r="IW16240" s="36"/>
      <c r="JI16240"/>
      <c r="JJ16240"/>
      <c r="KX16240" s="23"/>
      <c r="KY16240" s="23"/>
    </row>
    <row r="16241" spans="36:311" x14ac:dyDescent="0.2">
      <c r="AJ16241" s="23"/>
      <c r="HH16241"/>
      <c r="IW16241" s="36"/>
      <c r="JI16241"/>
      <c r="JJ16241"/>
      <c r="KX16241" s="23"/>
      <c r="KY16241" s="23"/>
    </row>
    <row r="16242" spans="36:311" x14ac:dyDescent="0.2">
      <c r="AJ16242" s="23"/>
      <c r="HH16242"/>
      <c r="IW16242" s="36"/>
      <c r="JI16242"/>
      <c r="JJ16242"/>
      <c r="KX16242" s="23"/>
      <c r="KY16242" s="23"/>
    </row>
    <row r="16243" spans="36:311" x14ac:dyDescent="0.2">
      <c r="AJ16243" s="23"/>
      <c r="HH16243"/>
      <c r="IW16243" s="36"/>
      <c r="JI16243"/>
      <c r="JJ16243"/>
      <c r="KX16243" s="23"/>
      <c r="KY16243" s="23"/>
    </row>
    <row r="16244" spans="36:311" x14ac:dyDescent="0.2">
      <c r="AJ16244" s="23"/>
      <c r="HH16244"/>
      <c r="IW16244" s="36"/>
      <c r="JI16244"/>
      <c r="JJ16244"/>
      <c r="KX16244" s="23"/>
      <c r="KY16244" s="23"/>
    </row>
    <row r="16245" spans="36:311" x14ac:dyDescent="0.2">
      <c r="AJ16245" s="23"/>
      <c r="HH16245"/>
      <c r="IW16245" s="36"/>
      <c r="JI16245"/>
      <c r="JJ16245"/>
      <c r="KX16245" s="23"/>
      <c r="KY16245" s="23"/>
    </row>
    <row r="16246" spans="36:311" x14ac:dyDescent="0.2">
      <c r="AJ16246" s="23"/>
      <c r="HH16246"/>
      <c r="IW16246" s="36"/>
      <c r="JI16246"/>
      <c r="JJ16246"/>
      <c r="KX16246" s="23"/>
      <c r="KY16246" s="23"/>
    </row>
    <row r="16247" spans="36:311" x14ac:dyDescent="0.2">
      <c r="AJ16247" s="23"/>
      <c r="HH16247"/>
      <c r="IW16247" s="36"/>
      <c r="JI16247"/>
      <c r="JJ16247"/>
      <c r="KX16247" s="23"/>
      <c r="KY16247" s="23"/>
    </row>
    <row r="16248" spans="36:311" x14ac:dyDescent="0.2">
      <c r="AJ16248" s="23"/>
      <c r="HH16248"/>
      <c r="IW16248" s="36"/>
      <c r="JI16248"/>
      <c r="JJ16248"/>
      <c r="KX16248" s="23"/>
      <c r="KY16248" s="23"/>
    </row>
    <row r="16249" spans="36:311" x14ac:dyDescent="0.2">
      <c r="AJ16249" s="23"/>
      <c r="HH16249"/>
      <c r="IW16249" s="36"/>
      <c r="JI16249"/>
      <c r="JJ16249"/>
      <c r="KX16249" s="23"/>
      <c r="KY16249" s="23"/>
    </row>
    <row r="16250" spans="36:311" x14ac:dyDescent="0.2">
      <c r="AJ16250" s="23"/>
      <c r="HH16250"/>
      <c r="IW16250" s="36"/>
      <c r="JI16250"/>
      <c r="JJ16250"/>
      <c r="KX16250" s="23"/>
      <c r="KY16250" s="23"/>
    </row>
    <row r="16251" spans="36:311" x14ac:dyDescent="0.2">
      <c r="AJ16251" s="23"/>
      <c r="HH16251"/>
      <c r="IW16251" s="36"/>
      <c r="JI16251"/>
      <c r="JJ16251"/>
      <c r="KX16251" s="23"/>
      <c r="KY16251" s="23"/>
    </row>
    <row r="16252" spans="36:311" x14ac:dyDescent="0.2">
      <c r="AJ16252" s="23"/>
      <c r="HH16252"/>
      <c r="IW16252" s="36"/>
      <c r="JI16252"/>
      <c r="JJ16252"/>
      <c r="KX16252" s="23"/>
      <c r="KY16252" s="23"/>
    </row>
    <row r="16253" spans="36:311" x14ac:dyDescent="0.2">
      <c r="AJ16253" s="23"/>
      <c r="HH16253"/>
      <c r="IW16253" s="36"/>
      <c r="JI16253"/>
      <c r="JJ16253"/>
      <c r="KX16253" s="23"/>
      <c r="KY16253" s="23"/>
    </row>
    <row r="16254" spans="36:311" x14ac:dyDescent="0.2">
      <c r="AJ16254" s="23"/>
      <c r="HH16254"/>
      <c r="IW16254" s="36"/>
      <c r="JI16254"/>
      <c r="JJ16254"/>
      <c r="KX16254" s="23"/>
      <c r="KY16254" s="23"/>
    </row>
    <row r="16255" spans="36:311" x14ac:dyDescent="0.2">
      <c r="AJ16255" s="23"/>
      <c r="HH16255"/>
      <c r="IW16255" s="36"/>
      <c r="JI16255"/>
      <c r="JJ16255"/>
      <c r="KX16255" s="23"/>
      <c r="KY16255" s="23"/>
    </row>
    <row r="16256" spans="36:311" x14ac:dyDescent="0.2">
      <c r="AJ16256" s="23"/>
      <c r="HH16256"/>
      <c r="IW16256" s="36"/>
      <c r="JI16256"/>
      <c r="JJ16256"/>
      <c r="KX16256" s="23"/>
      <c r="KY16256" s="23"/>
    </row>
    <row r="16257" spans="36:311" x14ac:dyDescent="0.2">
      <c r="AJ16257" s="23"/>
      <c r="HH16257"/>
      <c r="IW16257" s="36"/>
      <c r="JI16257"/>
      <c r="JJ16257"/>
      <c r="KX16257" s="23"/>
      <c r="KY16257" s="23"/>
    </row>
    <row r="16258" spans="36:311" x14ac:dyDescent="0.2">
      <c r="AJ16258" s="23"/>
      <c r="HH16258"/>
      <c r="IW16258" s="36"/>
      <c r="JI16258"/>
      <c r="JJ16258"/>
      <c r="KX16258" s="23"/>
      <c r="KY16258" s="23"/>
    </row>
    <row r="16259" spans="36:311" x14ac:dyDescent="0.2">
      <c r="AJ16259" s="23"/>
      <c r="HH16259"/>
      <c r="IW16259" s="36"/>
      <c r="JI16259"/>
      <c r="JJ16259"/>
      <c r="KX16259" s="23"/>
      <c r="KY16259" s="23"/>
    </row>
    <row r="16260" spans="36:311" x14ac:dyDescent="0.2">
      <c r="AJ16260" s="23"/>
      <c r="HH16260"/>
      <c r="IW16260" s="36"/>
      <c r="JI16260"/>
      <c r="JJ16260"/>
      <c r="KX16260" s="23"/>
      <c r="KY16260" s="23"/>
    </row>
    <row r="16261" spans="36:311" x14ac:dyDescent="0.2">
      <c r="AJ16261" s="23"/>
      <c r="HH16261"/>
      <c r="IW16261" s="36"/>
      <c r="JI16261"/>
      <c r="JJ16261"/>
      <c r="KX16261" s="23"/>
      <c r="KY16261" s="23"/>
    </row>
    <row r="16262" spans="36:311" x14ac:dyDescent="0.2">
      <c r="AJ16262" s="23"/>
      <c r="HH16262"/>
      <c r="IW16262" s="36"/>
      <c r="JI16262"/>
      <c r="JJ16262"/>
      <c r="KX16262" s="23"/>
      <c r="KY16262" s="23"/>
    </row>
    <row r="16263" spans="36:311" x14ac:dyDescent="0.2">
      <c r="AJ16263" s="23"/>
      <c r="HH16263"/>
      <c r="IW16263" s="36"/>
      <c r="JI16263"/>
      <c r="JJ16263"/>
      <c r="KX16263" s="23"/>
      <c r="KY16263" s="23"/>
    </row>
    <row r="16264" spans="36:311" x14ac:dyDescent="0.2">
      <c r="AJ16264" s="23"/>
      <c r="HH16264"/>
      <c r="IW16264" s="36"/>
      <c r="JI16264"/>
      <c r="JJ16264"/>
      <c r="KX16264" s="23"/>
      <c r="KY16264" s="23"/>
    </row>
    <row r="16265" spans="36:311" x14ac:dyDescent="0.2">
      <c r="AJ16265" s="23"/>
      <c r="HH16265"/>
      <c r="IW16265" s="36"/>
      <c r="JI16265"/>
      <c r="JJ16265"/>
      <c r="KX16265" s="23"/>
      <c r="KY16265" s="23"/>
    </row>
    <row r="16266" spans="36:311" x14ac:dyDescent="0.2">
      <c r="AJ16266" s="23"/>
      <c r="HH16266"/>
      <c r="IW16266" s="36"/>
      <c r="JI16266"/>
      <c r="JJ16266"/>
      <c r="KX16266" s="23"/>
      <c r="KY16266" s="23"/>
    </row>
    <row r="16267" spans="36:311" x14ac:dyDescent="0.2">
      <c r="AJ16267" s="23"/>
      <c r="HH16267"/>
      <c r="IW16267" s="36"/>
      <c r="JI16267"/>
      <c r="JJ16267"/>
      <c r="KX16267" s="23"/>
      <c r="KY16267" s="23"/>
    </row>
    <row r="16268" spans="36:311" x14ac:dyDescent="0.2">
      <c r="AJ16268" s="23"/>
      <c r="HH16268"/>
      <c r="IW16268" s="36"/>
      <c r="JI16268"/>
      <c r="JJ16268"/>
      <c r="KX16268" s="23"/>
      <c r="KY16268" s="23"/>
    </row>
    <row r="16269" spans="36:311" x14ac:dyDescent="0.2">
      <c r="AJ16269" s="23"/>
      <c r="HH16269"/>
      <c r="IW16269" s="36"/>
      <c r="JI16269"/>
      <c r="JJ16269"/>
      <c r="KX16269" s="23"/>
      <c r="KY16269" s="23"/>
    </row>
    <row r="16270" spans="36:311" x14ac:dyDescent="0.2">
      <c r="AJ16270" s="23"/>
      <c r="HH16270"/>
      <c r="IW16270" s="36"/>
      <c r="JI16270"/>
      <c r="JJ16270"/>
      <c r="KX16270" s="23"/>
      <c r="KY16270" s="23"/>
    </row>
    <row r="16271" spans="36:311" x14ac:dyDescent="0.2">
      <c r="AJ16271" s="23"/>
      <c r="HH16271"/>
      <c r="IW16271" s="36"/>
      <c r="JI16271"/>
      <c r="JJ16271"/>
      <c r="KX16271" s="23"/>
      <c r="KY16271" s="23"/>
    </row>
    <row r="16272" spans="36:311" x14ac:dyDescent="0.2">
      <c r="AJ16272" s="23"/>
      <c r="HH16272"/>
      <c r="IW16272" s="36"/>
      <c r="JI16272"/>
      <c r="JJ16272"/>
      <c r="KX16272" s="23"/>
      <c r="KY16272" s="23"/>
    </row>
    <row r="16273" spans="36:311" x14ac:dyDescent="0.2">
      <c r="AJ16273" s="23"/>
      <c r="HH16273"/>
      <c r="IW16273" s="36"/>
      <c r="JI16273"/>
      <c r="JJ16273"/>
      <c r="KX16273" s="23"/>
      <c r="KY16273" s="23"/>
    </row>
    <row r="16274" spans="36:311" x14ac:dyDescent="0.2">
      <c r="AJ16274" s="23"/>
      <c r="HH16274"/>
      <c r="IW16274" s="36"/>
      <c r="JI16274"/>
      <c r="JJ16274"/>
      <c r="KX16274" s="23"/>
      <c r="KY16274" s="23"/>
    </row>
    <row r="16275" spans="36:311" x14ac:dyDescent="0.2">
      <c r="AJ16275" s="23"/>
      <c r="HH16275"/>
      <c r="IW16275" s="36"/>
      <c r="JI16275"/>
      <c r="JJ16275"/>
      <c r="KX16275" s="23"/>
      <c r="KY16275" s="23"/>
    </row>
    <row r="16276" spans="36:311" x14ac:dyDescent="0.2">
      <c r="AJ16276" s="23"/>
      <c r="HH16276"/>
      <c r="IW16276" s="36"/>
      <c r="JI16276"/>
      <c r="JJ16276"/>
      <c r="KX16276" s="23"/>
      <c r="KY16276" s="23"/>
    </row>
    <row r="16277" spans="36:311" x14ac:dyDescent="0.2">
      <c r="AJ16277" s="23"/>
      <c r="HH16277"/>
      <c r="IW16277" s="36"/>
      <c r="JI16277"/>
      <c r="JJ16277"/>
      <c r="KX16277" s="23"/>
      <c r="KY16277" s="23"/>
    </row>
    <row r="16278" spans="36:311" x14ac:dyDescent="0.2">
      <c r="AJ16278" s="23"/>
      <c r="HH16278"/>
      <c r="IW16278" s="36"/>
      <c r="JI16278"/>
      <c r="JJ16278"/>
      <c r="KX16278" s="23"/>
      <c r="KY16278" s="23"/>
    </row>
    <row r="16279" spans="36:311" x14ac:dyDescent="0.2">
      <c r="AJ16279" s="23"/>
      <c r="HH16279"/>
      <c r="IW16279" s="36"/>
      <c r="JI16279"/>
      <c r="JJ16279"/>
      <c r="KX16279" s="23"/>
      <c r="KY16279" s="23"/>
    </row>
    <row r="16280" spans="36:311" x14ac:dyDescent="0.2">
      <c r="AJ16280" s="23"/>
      <c r="HH16280"/>
      <c r="IW16280" s="36"/>
      <c r="JI16280"/>
      <c r="JJ16280"/>
      <c r="KX16280" s="23"/>
      <c r="KY16280" s="23"/>
    </row>
    <row r="16281" spans="36:311" x14ac:dyDescent="0.2">
      <c r="AJ16281" s="23"/>
      <c r="HH16281"/>
      <c r="IW16281" s="36"/>
      <c r="JI16281"/>
      <c r="JJ16281"/>
      <c r="KX16281" s="23"/>
      <c r="KY16281" s="23"/>
    </row>
    <row r="16282" spans="36:311" x14ac:dyDescent="0.2">
      <c r="AJ16282" s="23"/>
      <c r="HH16282"/>
      <c r="IW16282" s="36"/>
      <c r="JI16282"/>
      <c r="JJ16282"/>
      <c r="KX16282" s="23"/>
      <c r="KY16282" s="23"/>
    </row>
    <row r="16283" spans="36:311" x14ac:dyDescent="0.2">
      <c r="AJ16283" s="23"/>
      <c r="HH16283"/>
      <c r="IW16283" s="36"/>
      <c r="JI16283"/>
      <c r="JJ16283"/>
      <c r="KX16283" s="23"/>
      <c r="KY16283" s="23"/>
    </row>
    <row r="16284" spans="36:311" x14ac:dyDescent="0.2">
      <c r="AJ16284" s="23"/>
      <c r="HH16284"/>
      <c r="IW16284" s="36"/>
      <c r="JI16284"/>
      <c r="JJ16284"/>
      <c r="KX16284" s="23"/>
      <c r="KY16284" s="23"/>
    </row>
    <row r="16285" spans="36:311" x14ac:dyDescent="0.2">
      <c r="AJ16285" s="23"/>
      <c r="HH16285"/>
      <c r="IW16285" s="36"/>
      <c r="JI16285"/>
      <c r="JJ16285"/>
      <c r="KX16285" s="23"/>
      <c r="KY16285" s="23"/>
    </row>
    <row r="16286" spans="36:311" x14ac:dyDescent="0.2">
      <c r="AJ16286" s="23"/>
      <c r="HH16286"/>
      <c r="IW16286" s="36"/>
      <c r="JI16286"/>
      <c r="JJ16286"/>
      <c r="KX16286" s="23"/>
      <c r="KY16286" s="23"/>
    </row>
    <row r="16287" spans="36:311" x14ac:dyDescent="0.2">
      <c r="AJ16287" s="23"/>
      <c r="HH16287"/>
      <c r="IW16287" s="36"/>
      <c r="JI16287"/>
      <c r="JJ16287"/>
      <c r="KX16287" s="23"/>
      <c r="KY16287" s="23"/>
    </row>
    <row r="16288" spans="36:311" x14ac:dyDescent="0.2">
      <c r="AJ16288" s="23"/>
      <c r="HH16288"/>
      <c r="IW16288" s="36"/>
      <c r="JI16288"/>
      <c r="JJ16288"/>
      <c r="KX16288" s="23"/>
      <c r="KY16288" s="23"/>
    </row>
    <row r="16289" spans="36:311" x14ac:dyDescent="0.2">
      <c r="AJ16289" s="23"/>
      <c r="HH16289"/>
      <c r="IW16289" s="36"/>
      <c r="JI16289"/>
      <c r="JJ16289"/>
      <c r="KX16289" s="23"/>
      <c r="KY16289" s="23"/>
    </row>
    <row r="16290" spans="36:311" x14ac:dyDescent="0.2">
      <c r="AJ16290" s="23"/>
      <c r="HH16290"/>
      <c r="IW16290" s="36"/>
      <c r="JI16290"/>
      <c r="JJ16290"/>
      <c r="KX16290" s="23"/>
      <c r="KY16290" s="23"/>
    </row>
    <row r="16291" spans="36:311" x14ac:dyDescent="0.2">
      <c r="AJ16291" s="23"/>
      <c r="HH16291"/>
      <c r="IW16291" s="36"/>
      <c r="JI16291"/>
      <c r="JJ16291"/>
      <c r="KX16291" s="23"/>
      <c r="KY16291" s="23"/>
    </row>
    <row r="16292" spans="36:311" x14ac:dyDescent="0.2">
      <c r="AJ16292" s="23"/>
      <c r="HH16292"/>
      <c r="IW16292" s="36"/>
      <c r="JI16292"/>
      <c r="JJ16292"/>
      <c r="KX16292" s="23"/>
      <c r="KY16292" s="23"/>
    </row>
    <row r="16293" spans="36:311" x14ac:dyDescent="0.2">
      <c r="AJ16293" s="23"/>
      <c r="HH16293"/>
      <c r="IW16293" s="36"/>
      <c r="JI16293"/>
      <c r="JJ16293"/>
      <c r="KX16293" s="23"/>
      <c r="KY16293" s="23"/>
    </row>
    <row r="16294" spans="36:311" x14ac:dyDescent="0.2">
      <c r="AJ16294" s="23"/>
      <c r="HH16294"/>
      <c r="IW16294" s="36"/>
      <c r="JI16294"/>
      <c r="JJ16294"/>
      <c r="KX16294" s="23"/>
      <c r="KY16294" s="23"/>
    </row>
    <row r="16295" spans="36:311" x14ac:dyDescent="0.2">
      <c r="AJ16295" s="23"/>
      <c r="HH16295"/>
      <c r="IW16295" s="36"/>
      <c r="JI16295"/>
      <c r="JJ16295"/>
      <c r="KX16295" s="23"/>
      <c r="KY16295" s="23"/>
    </row>
    <row r="16296" spans="36:311" x14ac:dyDescent="0.2">
      <c r="AJ16296" s="23"/>
      <c r="HH16296"/>
      <c r="IW16296" s="36"/>
      <c r="JI16296"/>
      <c r="JJ16296"/>
      <c r="KX16296" s="23"/>
      <c r="KY16296" s="23"/>
    </row>
    <row r="16297" spans="36:311" x14ac:dyDescent="0.2">
      <c r="AJ16297" s="23"/>
      <c r="HH16297"/>
      <c r="IW16297" s="36"/>
      <c r="JI16297"/>
      <c r="JJ16297"/>
      <c r="KX16297" s="23"/>
      <c r="KY16297" s="23"/>
    </row>
    <row r="16298" spans="36:311" x14ac:dyDescent="0.2">
      <c r="AJ16298" s="23"/>
      <c r="HH16298"/>
      <c r="IW16298" s="36"/>
      <c r="JI16298"/>
      <c r="JJ16298"/>
      <c r="KX16298" s="23"/>
      <c r="KY16298" s="23"/>
    </row>
    <row r="16299" spans="36:311" x14ac:dyDescent="0.2">
      <c r="AJ16299" s="23"/>
      <c r="HH16299"/>
      <c r="IW16299" s="36"/>
      <c r="JI16299"/>
      <c r="JJ16299"/>
      <c r="KX16299" s="23"/>
      <c r="KY16299" s="23"/>
    </row>
    <row r="16300" spans="36:311" x14ac:dyDescent="0.2">
      <c r="AJ16300" s="23"/>
      <c r="HH16300"/>
      <c r="IW16300" s="36"/>
      <c r="JI16300"/>
      <c r="JJ16300"/>
      <c r="KX16300" s="23"/>
      <c r="KY16300" s="23"/>
    </row>
    <row r="16301" spans="36:311" x14ac:dyDescent="0.2">
      <c r="AJ16301" s="23"/>
      <c r="HH16301"/>
      <c r="IW16301" s="36"/>
      <c r="JI16301"/>
      <c r="JJ16301"/>
      <c r="KX16301" s="23"/>
      <c r="KY16301" s="23"/>
    </row>
    <row r="16302" spans="36:311" x14ac:dyDescent="0.2">
      <c r="AJ16302" s="23"/>
      <c r="HH16302"/>
      <c r="IW16302" s="36"/>
      <c r="JI16302"/>
      <c r="JJ16302"/>
      <c r="KX16302" s="23"/>
      <c r="KY16302" s="23"/>
    </row>
    <row r="16303" spans="36:311" x14ac:dyDescent="0.2">
      <c r="AJ16303" s="23"/>
      <c r="HH16303"/>
      <c r="IW16303" s="36"/>
      <c r="JI16303"/>
      <c r="JJ16303"/>
      <c r="KX16303" s="23"/>
      <c r="KY16303" s="23"/>
    </row>
    <row r="16304" spans="36:311" x14ac:dyDescent="0.2">
      <c r="AJ16304" s="23"/>
      <c r="HH16304"/>
      <c r="IW16304" s="36"/>
      <c r="JI16304"/>
      <c r="JJ16304"/>
      <c r="KX16304" s="23"/>
      <c r="KY16304" s="23"/>
    </row>
    <row r="16305" spans="36:311" x14ac:dyDescent="0.2">
      <c r="AJ16305" s="23"/>
      <c r="HH16305"/>
      <c r="IW16305" s="36"/>
      <c r="JI16305"/>
      <c r="JJ16305"/>
      <c r="KX16305" s="23"/>
      <c r="KY16305" s="23"/>
    </row>
    <row r="16306" spans="36:311" x14ac:dyDescent="0.2">
      <c r="AJ16306" s="23"/>
      <c r="HH16306"/>
      <c r="IW16306" s="36"/>
      <c r="JI16306"/>
      <c r="JJ16306"/>
      <c r="KX16306" s="23"/>
      <c r="KY16306" s="23"/>
    </row>
    <row r="16307" spans="36:311" x14ac:dyDescent="0.2">
      <c r="AJ16307" s="23"/>
      <c r="HH16307"/>
      <c r="IW16307" s="36"/>
      <c r="JI16307"/>
      <c r="JJ16307"/>
      <c r="KX16307" s="23"/>
      <c r="KY16307" s="23"/>
    </row>
    <row r="16308" spans="36:311" x14ac:dyDescent="0.2">
      <c r="AJ16308" s="23"/>
      <c r="HH16308"/>
      <c r="IW16308" s="36"/>
      <c r="JI16308"/>
      <c r="JJ16308"/>
      <c r="KX16308" s="23"/>
      <c r="KY16308" s="23"/>
    </row>
    <row r="16309" spans="36:311" x14ac:dyDescent="0.2">
      <c r="AJ16309" s="23"/>
      <c r="HH16309"/>
      <c r="IW16309" s="36"/>
      <c r="JI16309"/>
      <c r="JJ16309"/>
      <c r="KX16309" s="23"/>
      <c r="KY16309" s="23"/>
    </row>
    <row r="16310" spans="36:311" x14ac:dyDescent="0.2">
      <c r="AJ16310" s="23"/>
      <c r="HH16310"/>
      <c r="IW16310" s="36"/>
      <c r="JI16310"/>
      <c r="JJ16310"/>
      <c r="KX16310" s="23"/>
      <c r="KY16310" s="23"/>
    </row>
    <row r="16311" spans="36:311" x14ac:dyDescent="0.2">
      <c r="AJ16311" s="23"/>
      <c r="HH16311"/>
      <c r="IW16311" s="36"/>
      <c r="JI16311"/>
      <c r="JJ16311"/>
      <c r="KX16311" s="23"/>
      <c r="KY16311" s="23"/>
    </row>
    <row r="16312" spans="36:311" x14ac:dyDescent="0.2">
      <c r="AJ16312" s="23"/>
      <c r="HH16312"/>
      <c r="IW16312" s="36"/>
      <c r="JI16312"/>
      <c r="JJ16312"/>
      <c r="KX16312" s="23"/>
      <c r="KY16312" s="23"/>
    </row>
    <row r="16313" spans="36:311" x14ac:dyDescent="0.2">
      <c r="AJ16313" s="23"/>
      <c r="HH16313"/>
      <c r="IW16313" s="36"/>
      <c r="JI16313"/>
      <c r="JJ16313"/>
      <c r="KX16313" s="23"/>
      <c r="KY16313" s="23"/>
    </row>
    <row r="16314" spans="36:311" x14ac:dyDescent="0.2">
      <c r="AJ16314" s="23"/>
      <c r="HH16314"/>
      <c r="IW16314" s="36"/>
      <c r="JI16314"/>
      <c r="JJ16314"/>
      <c r="KX16314" s="23"/>
      <c r="KY16314" s="23"/>
    </row>
    <row r="16315" spans="36:311" x14ac:dyDescent="0.2">
      <c r="AJ16315" s="23"/>
      <c r="HH16315"/>
      <c r="IW16315" s="36"/>
      <c r="JI16315"/>
      <c r="JJ16315"/>
      <c r="KX16315" s="23"/>
      <c r="KY16315" s="23"/>
    </row>
    <row r="16316" spans="36:311" x14ac:dyDescent="0.2">
      <c r="AJ16316" s="23"/>
      <c r="HH16316"/>
      <c r="IW16316" s="36"/>
      <c r="JI16316"/>
      <c r="JJ16316"/>
      <c r="KX16316" s="23"/>
      <c r="KY16316" s="23"/>
    </row>
    <row r="16317" spans="36:311" x14ac:dyDescent="0.2">
      <c r="AJ16317" s="23"/>
      <c r="HH16317"/>
      <c r="IW16317" s="36"/>
      <c r="JI16317"/>
      <c r="JJ16317"/>
      <c r="KX16317" s="23"/>
      <c r="KY16317" s="23"/>
    </row>
    <row r="16318" spans="36:311" x14ac:dyDescent="0.2">
      <c r="AJ16318" s="23"/>
      <c r="HH16318"/>
      <c r="IW16318" s="36"/>
      <c r="JI16318"/>
      <c r="JJ16318"/>
      <c r="KX16318" s="23"/>
      <c r="KY16318" s="23"/>
    </row>
    <row r="16319" spans="36:311" x14ac:dyDescent="0.2">
      <c r="AJ16319" s="23"/>
      <c r="HH16319"/>
      <c r="IW16319" s="36"/>
      <c r="JI16319"/>
      <c r="JJ16319"/>
      <c r="KX16319" s="23"/>
      <c r="KY16319" s="23"/>
    </row>
    <row r="16320" spans="36:311" x14ac:dyDescent="0.2">
      <c r="AJ16320" s="23"/>
      <c r="HH16320"/>
      <c r="IW16320" s="36"/>
      <c r="JI16320"/>
      <c r="JJ16320"/>
      <c r="KX16320" s="23"/>
      <c r="KY16320" s="23"/>
    </row>
    <row r="16321" spans="36:311" x14ac:dyDescent="0.2">
      <c r="AJ16321" s="23"/>
      <c r="HH16321"/>
      <c r="IW16321" s="36"/>
      <c r="JI16321"/>
      <c r="JJ16321"/>
      <c r="KX16321" s="23"/>
      <c r="KY16321" s="23"/>
    </row>
    <row r="16322" spans="36:311" x14ac:dyDescent="0.2">
      <c r="AJ16322" s="23"/>
      <c r="HH16322"/>
      <c r="IW16322" s="36"/>
      <c r="JI16322"/>
      <c r="JJ16322"/>
      <c r="KX16322" s="23"/>
      <c r="KY16322" s="23"/>
    </row>
    <row r="16323" spans="36:311" x14ac:dyDescent="0.2">
      <c r="AJ16323" s="23"/>
      <c r="HH16323"/>
      <c r="IW16323" s="36"/>
      <c r="JI16323"/>
      <c r="JJ16323"/>
      <c r="KX16323" s="23"/>
      <c r="KY16323" s="23"/>
    </row>
    <row r="16324" spans="36:311" x14ac:dyDescent="0.2">
      <c r="AJ16324" s="23"/>
      <c r="HH16324"/>
      <c r="IW16324" s="36"/>
      <c r="JI16324"/>
      <c r="JJ16324"/>
      <c r="KX16324" s="23"/>
      <c r="KY16324" s="23"/>
    </row>
    <row r="16325" spans="36:311" x14ac:dyDescent="0.2">
      <c r="AJ16325" s="23"/>
      <c r="HH16325"/>
      <c r="IW16325" s="36"/>
      <c r="JI16325"/>
      <c r="JJ16325"/>
      <c r="KX16325" s="23"/>
      <c r="KY16325" s="23"/>
    </row>
    <row r="16326" spans="36:311" x14ac:dyDescent="0.2">
      <c r="AJ16326" s="23"/>
      <c r="HH16326"/>
      <c r="IW16326" s="36"/>
      <c r="JI16326"/>
      <c r="JJ16326"/>
      <c r="KX16326" s="23"/>
      <c r="KY16326" s="23"/>
    </row>
    <row r="16327" spans="36:311" x14ac:dyDescent="0.2">
      <c r="AJ16327" s="23"/>
      <c r="HH16327"/>
      <c r="IW16327" s="36"/>
      <c r="JI16327"/>
      <c r="JJ16327"/>
      <c r="KX16327" s="23"/>
      <c r="KY16327" s="23"/>
    </row>
    <row r="16328" spans="36:311" x14ac:dyDescent="0.2">
      <c r="AJ16328" s="23"/>
      <c r="HH16328"/>
      <c r="IW16328" s="36"/>
      <c r="JI16328"/>
      <c r="JJ16328"/>
      <c r="KX16328" s="23"/>
      <c r="KY16328" s="23"/>
    </row>
    <row r="16329" spans="36:311" x14ac:dyDescent="0.2">
      <c r="AJ16329" s="23"/>
      <c r="HH16329"/>
      <c r="IW16329" s="36"/>
      <c r="JI16329"/>
      <c r="JJ16329"/>
      <c r="KX16329" s="23"/>
      <c r="KY16329" s="23"/>
    </row>
    <row r="16330" spans="36:311" x14ac:dyDescent="0.2">
      <c r="AJ16330" s="23"/>
      <c r="HH16330"/>
      <c r="IW16330" s="36"/>
      <c r="JI16330"/>
      <c r="JJ16330"/>
      <c r="KX16330" s="23"/>
      <c r="KY16330" s="23"/>
    </row>
    <row r="16331" spans="36:311" x14ac:dyDescent="0.2">
      <c r="AJ16331" s="23"/>
      <c r="HH16331"/>
      <c r="IW16331" s="36"/>
      <c r="JI16331"/>
      <c r="JJ16331"/>
      <c r="KX16331" s="23"/>
      <c r="KY16331" s="23"/>
    </row>
    <row r="16332" spans="36:311" x14ac:dyDescent="0.2">
      <c r="AJ16332" s="23"/>
      <c r="HH16332"/>
      <c r="IW16332" s="36"/>
      <c r="JI16332"/>
      <c r="JJ16332"/>
      <c r="KX16332" s="23"/>
      <c r="KY16332" s="23"/>
    </row>
    <row r="16333" spans="36:311" x14ac:dyDescent="0.2">
      <c r="AJ16333" s="23"/>
      <c r="HH16333"/>
      <c r="IW16333" s="36"/>
      <c r="JI16333"/>
      <c r="JJ16333"/>
      <c r="KX16333" s="23"/>
      <c r="KY16333" s="23"/>
    </row>
    <row r="16334" spans="36:311" x14ac:dyDescent="0.2">
      <c r="AJ16334" s="23"/>
      <c r="HH16334"/>
      <c r="IW16334" s="36"/>
      <c r="JI16334"/>
      <c r="JJ16334"/>
      <c r="KX16334" s="23"/>
      <c r="KY16334" s="23"/>
    </row>
    <row r="16335" spans="36:311" x14ac:dyDescent="0.2">
      <c r="AJ16335" s="23"/>
      <c r="HH16335"/>
      <c r="IW16335" s="36"/>
      <c r="JI16335"/>
      <c r="JJ16335"/>
      <c r="KX16335" s="23"/>
      <c r="KY16335" s="23"/>
    </row>
    <row r="16336" spans="36:311" x14ac:dyDescent="0.2">
      <c r="AJ16336" s="23"/>
      <c r="HH16336"/>
      <c r="IW16336" s="36"/>
      <c r="JI16336"/>
      <c r="JJ16336"/>
      <c r="KX16336" s="23"/>
      <c r="KY16336" s="23"/>
    </row>
    <row r="16337" spans="36:311" x14ac:dyDescent="0.2">
      <c r="AJ16337" s="23"/>
      <c r="HH16337"/>
      <c r="IW16337" s="36"/>
      <c r="JI16337"/>
      <c r="JJ16337"/>
      <c r="KX16337" s="23"/>
      <c r="KY16337" s="23"/>
    </row>
    <row r="16338" spans="36:311" x14ac:dyDescent="0.2">
      <c r="AJ16338" s="23"/>
      <c r="HH16338"/>
      <c r="IW16338" s="36"/>
      <c r="JI16338"/>
      <c r="JJ16338"/>
      <c r="KX16338" s="23"/>
      <c r="KY16338" s="23"/>
    </row>
    <row r="16339" spans="36:311" x14ac:dyDescent="0.2">
      <c r="AJ16339" s="23"/>
      <c r="HH16339"/>
      <c r="IW16339" s="36"/>
      <c r="JI16339"/>
      <c r="JJ16339"/>
      <c r="KX16339" s="23"/>
      <c r="KY16339" s="23"/>
    </row>
    <row r="16340" spans="36:311" x14ac:dyDescent="0.2">
      <c r="AJ16340" s="23"/>
      <c r="HH16340"/>
      <c r="IW16340" s="36"/>
      <c r="JI16340"/>
      <c r="JJ16340"/>
      <c r="KX16340" s="23"/>
      <c r="KY16340" s="23"/>
    </row>
    <row r="16341" spans="36:311" x14ac:dyDescent="0.2">
      <c r="AJ16341" s="23"/>
      <c r="HH16341"/>
      <c r="IW16341" s="36"/>
      <c r="JI16341"/>
      <c r="JJ16341"/>
      <c r="KX16341" s="23"/>
      <c r="KY16341" s="23"/>
    </row>
    <row r="16342" spans="36:311" x14ac:dyDescent="0.2">
      <c r="AJ16342" s="23"/>
      <c r="HH16342"/>
      <c r="IW16342" s="36"/>
      <c r="JI16342"/>
      <c r="JJ16342"/>
      <c r="KX16342" s="23"/>
      <c r="KY16342" s="23"/>
    </row>
    <row r="16343" spans="36:311" x14ac:dyDescent="0.2">
      <c r="AJ16343" s="23"/>
      <c r="HH16343"/>
      <c r="IW16343" s="36"/>
      <c r="JI16343"/>
      <c r="JJ16343"/>
      <c r="KX16343" s="23"/>
      <c r="KY16343" s="23"/>
    </row>
    <row r="16344" spans="36:311" x14ac:dyDescent="0.2">
      <c r="AJ16344" s="23"/>
      <c r="HH16344"/>
      <c r="IW16344" s="36"/>
      <c r="JI16344"/>
      <c r="JJ16344"/>
      <c r="KX16344" s="23"/>
      <c r="KY16344" s="23"/>
    </row>
    <row r="16345" spans="36:311" x14ac:dyDescent="0.2">
      <c r="AJ16345" s="23"/>
      <c r="HH16345"/>
      <c r="IW16345" s="36"/>
      <c r="JI16345"/>
      <c r="JJ16345"/>
      <c r="KX16345" s="23"/>
      <c r="KY16345" s="23"/>
    </row>
    <row r="16346" spans="36:311" x14ac:dyDescent="0.2">
      <c r="AJ16346" s="23"/>
      <c r="HH16346"/>
      <c r="IW16346" s="36"/>
      <c r="JI16346"/>
      <c r="JJ16346"/>
      <c r="KX16346" s="23"/>
      <c r="KY16346" s="23"/>
    </row>
    <row r="16347" spans="36:311" x14ac:dyDescent="0.2">
      <c r="AJ16347" s="23"/>
      <c r="HH16347"/>
      <c r="IW16347" s="36"/>
      <c r="JI16347"/>
      <c r="JJ16347"/>
      <c r="KX16347" s="23"/>
      <c r="KY16347" s="23"/>
    </row>
    <row r="16348" spans="36:311" x14ac:dyDescent="0.2">
      <c r="AJ16348" s="23"/>
      <c r="HH16348"/>
      <c r="IW16348" s="36"/>
      <c r="JI16348"/>
      <c r="JJ16348"/>
      <c r="KX16348" s="23"/>
      <c r="KY16348" s="23"/>
    </row>
    <row r="16349" spans="36:311" x14ac:dyDescent="0.2">
      <c r="AJ16349" s="23"/>
      <c r="HH16349"/>
      <c r="IW16349" s="36"/>
      <c r="JI16349"/>
      <c r="JJ16349"/>
      <c r="KX16349" s="23"/>
      <c r="KY16349" s="23"/>
    </row>
    <row r="16350" spans="36:311" x14ac:dyDescent="0.2">
      <c r="AJ16350" s="23"/>
      <c r="HH16350"/>
      <c r="IW16350" s="36"/>
      <c r="JI16350"/>
      <c r="JJ16350"/>
      <c r="KX16350" s="23"/>
      <c r="KY16350" s="23"/>
    </row>
    <row r="16351" spans="36:311" x14ac:dyDescent="0.2">
      <c r="AJ16351" s="23"/>
      <c r="HH16351"/>
      <c r="IW16351" s="36"/>
      <c r="JI16351"/>
      <c r="JJ16351"/>
      <c r="KX16351" s="23"/>
      <c r="KY16351" s="23"/>
    </row>
    <row r="16352" spans="36:311" x14ac:dyDescent="0.2">
      <c r="AJ16352" s="23"/>
      <c r="HH16352"/>
      <c r="IW16352" s="36"/>
      <c r="JI16352"/>
      <c r="JJ16352"/>
      <c r="KX16352" s="23"/>
      <c r="KY16352" s="23"/>
    </row>
    <row r="16353" spans="36:311" x14ac:dyDescent="0.2">
      <c r="AJ16353" s="23"/>
      <c r="HH16353"/>
      <c r="IW16353" s="36"/>
      <c r="JI16353"/>
      <c r="JJ16353"/>
      <c r="KX16353" s="23"/>
      <c r="KY16353" s="23"/>
    </row>
    <row r="16354" spans="36:311" x14ac:dyDescent="0.2">
      <c r="AJ16354" s="23"/>
      <c r="HH16354"/>
      <c r="IW16354" s="36"/>
      <c r="JI16354"/>
      <c r="JJ16354"/>
      <c r="KX16354" s="23"/>
      <c r="KY16354" s="23"/>
    </row>
    <row r="16355" spans="36:311" x14ac:dyDescent="0.2">
      <c r="AJ16355" s="23"/>
      <c r="HH16355"/>
      <c r="IW16355" s="36"/>
      <c r="JI16355"/>
      <c r="JJ16355"/>
      <c r="KX16355" s="23"/>
      <c r="KY16355" s="23"/>
    </row>
    <row r="16356" spans="36:311" x14ac:dyDescent="0.2">
      <c r="AJ16356" s="23"/>
      <c r="HH16356"/>
      <c r="IW16356" s="36"/>
      <c r="JI16356"/>
      <c r="JJ16356"/>
      <c r="KX16356" s="23"/>
      <c r="KY16356" s="23"/>
    </row>
    <row r="16357" spans="36:311" x14ac:dyDescent="0.2">
      <c r="AJ16357" s="23"/>
      <c r="HH16357"/>
      <c r="IW16357" s="36"/>
      <c r="JI16357"/>
      <c r="JJ16357"/>
      <c r="KX16357" s="23"/>
      <c r="KY16357" s="23"/>
    </row>
    <row r="16358" spans="36:311" x14ac:dyDescent="0.2">
      <c r="AJ16358" s="23"/>
      <c r="HH16358"/>
      <c r="IW16358" s="36"/>
      <c r="JI16358"/>
      <c r="JJ16358"/>
      <c r="KX16358" s="23"/>
      <c r="KY16358" s="23"/>
    </row>
    <row r="16359" spans="36:311" x14ac:dyDescent="0.2">
      <c r="AJ16359" s="23"/>
      <c r="HH16359"/>
      <c r="IW16359" s="36"/>
      <c r="JI16359"/>
      <c r="JJ16359"/>
      <c r="KX16359" s="23"/>
      <c r="KY16359" s="23"/>
    </row>
    <row r="16360" spans="36:311" x14ac:dyDescent="0.2">
      <c r="AJ16360" s="23"/>
      <c r="HH16360"/>
      <c r="IW16360" s="36"/>
      <c r="JI16360"/>
      <c r="JJ16360"/>
      <c r="KX16360" s="23"/>
      <c r="KY16360" s="23"/>
    </row>
    <row r="16361" spans="36:311" x14ac:dyDescent="0.2">
      <c r="AJ16361" s="23"/>
      <c r="HH16361"/>
      <c r="IW16361" s="36"/>
      <c r="JI16361"/>
      <c r="JJ16361"/>
      <c r="KX16361" s="23"/>
      <c r="KY16361" s="23"/>
    </row>
    <row r="16362" spans="36:311" x14ac:dyDescent="0.2">
      <c r="AJ16362" s="23"/>
      <c r="HH16362"/>
      <c r="IW16362" s="36"/>
      <c r="JI16362"/>
      <c r="JJ16362"/>
      <c r="KX16362" s="23"/>
      <c r="KY16362" s="23"/>
    </row>
    <row r="16363" spans="36:311" x14ac:dyDescent="0.2">
      <c r="AJ16363" s="23"/>
      <c r="HH16363"/>
      <c r="IW16363" s="36"/>
      <c r="JI16363"/>
      <c r="JJ16363"/>
      <c r="KX16363" s="23"/>
      <c r="KY16363" s="23"/>
    </row>
    <row r="16364" spans="36:311" x14ac:dyDescent="0.2">
      <c r="AJ16364" s="23"/>
      <c r="HH16364"/>
      <c r="IW16364" s="36"/>
      <c r="JI16364"/>
      <c r="JJ16364"/>
      <c r="KX16364" s="23"/>
      <c r="KY16364" s="23"/>
    </row>
    <row r="16365" spans="36:311" x14ac:dyDescent="0.2">
      <c r="AJ16365" s="23"/>
      <c r="HH16365"/>
      <c r="IW16365" s="36"/>
      <c r="JI16365"/>
      <c r="JJ16365"/>
      <c r="KX16365" s="23"/>
      <c r="KY16365" s="23"/>
    </row>
    <row r="16366" spans="36:311" x14ac:dyDescent="0.2">
      <c r="AJ16366" s="23"/>
      <c r="HH16366"/>
      <c r="IW16366" s="36"/>
      <c r="JI16366"/>
      <c r="JJ16366"/>
      <c r="KX16366" s="23"/>
      <c r="KY16366" s="23"/>
    </row>
    <row r="16367" spans="36:311" x14ac:dyDescent="0.2">
      <c r="AJ16367" s="23"/>
      <c r="HH16367"/>
      <c r="IW16367" s="36"/>
      <c r="JI16367"/>
      <c r="JJ16367"/>
      <c r="KX16367" s="23"/>
      <c r="KY16367" s="23"/>
    </row>
    <row r="16368" spans="36:311" x14ac:dyDescent="0.2">
      <c r="AJ16368" s="23"/>
      <c r="HH16368"/>
      <c r="IW16368" s="36"/>
      <c r="JI16368"/>
      <c r="JJ16368"/>
      <c r="KX16368" s="23"/>
      <c r="KY16368" s="23"/>
    </row>
    <row r="16369" spans="36:311" x14ac:dyDescent="0.2">
      <c r="AJ16369" s="23"/>
      <c r="HH16369"/>
      <c r="IW16369" s="36"/>
      <c r="JI16369"/>
      <c r="JJ16369"/>
      <c r="KX16369" s="23"/>
      <c r="KY16369" s="23"/>
    </row>
    <row r="16370" spans="36:311" x14ac:dyDescent="0.2">
      <c r="AJ16370" s="23"/>
      <c r="HH16370"/>
      <c r="IW16370" s="36"/>
      <c r="JI16370"/>
      <c r="JJ16370"/>
      <c r="KX16370" s="23"/>
      <c r="KY16370" s="23"/>
    </row>
    <row r="16371" spans="36:311" x14ac:dyDescent="0.2">
      <c r="AJ16371" s="23"/>
      <c r="HH16371"/>
      <c r="IW16371" s="36"/>
      <c r="JI16371"/>
      <c r="JJ16371"/>
      <c r="KX16371" s="23"/>
      <c r="KY16371" s="23"/>
    </row>
    <row r="16372" spans="36:311" x14ac:dyDescent="0.2">
      <c r="AJ16372" s="23"/>
      <c r="HH16372"/>
      <c r="IW16372" s="36"/>
      <c r="JI16372"/>
      <c r="JJ16372"/>
      <c r="KX16372" s="23"/>
      <c r="KY16372" s="23"/>
    </row>
    <row r="16373" spans="36:311" x14ac:dyDescent="0.2">
      <c r="AJ16373" s="23"/>
      <c r="HH16373"/>
      <c r="IW16373" s="36"/>
      <c r="JI16373"/>
      <c r="JJ16373"/>
      <c r="KX16373" s="23"/>
      <c r="KY16373" s="23"/>
    </row>
    <row r="16374" spans="36:311" x14ac:dyDescent="0.2">
      <c r="AJ16374" s="23"/>
      <c r="HH16374"/>
      <c r="IW16374" s="36"/>
      <c r="JI16374"/>
      <c r="JJ16374"/>
      <c r="KX16374" s="23"/>
      <c r="KY16374" s="23"/>
    </row>
    <row r="16375" spans="36:311" x14ac:dyDescent="0.2">
      <c r="AJ16375" s="23"/>
      <c r="HH16375"/>
      <c r="IW16375" s="36"/>
      <c r="JI16375"/>
      <c r="JJ16375"/>
      <c r="KX16375" s="23"/>
      <c r="KY16375" s="23"/>
    </row>
    <row r="16376" spans="36:311" x14ac:dyDescent="0.2">
      <c r="AJ16376" s="23"/>
      <c r="HH16376"/>
      <c r="IW16376" s="36"/>
      <c r="JI16376"/>
      <c r="JJ16376"/>
      <c r="KX16376" s="23"/>
      <c r="KY16376" s="23"/>
    </row>
    <row r="16377" spans="36:311" x14ac:dyDescent="0.2">
      <c r="AJ16377" s="23"/>
      <c r="HH16377"/>
      <c r="IW16377" s="36"/>
      <c r="JI16377"/>
      <c r="JJ16377"/>
      <c r="KX16377" s="23"/>
      <c r="KY16377" s="23"/>
    </row>
    <row r="16378" spans="36:311" x14ac:dyDescent="0.2">
      <c r="AJ16378" s="23"/>
      <c r="HH16378"/>
      <c r="IW16378" s="36"/>
      <c r="JI16378"/>
      <c r="JJ16378"/>
      <c r="KX16378" s="23"/>
      <c r="KY16378" s="23"/>
    </row>
    <row r="16379" spans="36:311" x14ac:dyDescent="0.2">
      <c r="AJ16379" s="23"/>
      <c r="HH16379"/>
      <c r="IW16379" s="36"/>
      <c r="JI16379"/>
      <c r="JJ16379"/>
      <c r="KX16379" s="23"/>
      <c r="KY16379" s="23"/>
    </row>
    <row r="16380" spans="36:311" x14ac:dyDescent="0.2">
      <c r="AJ16380" s="23"/>
      <c r="HH16380"/>
      <c r="IW16380" s="36"/>
      <c r="JI16380"/>
      <c r="JJ16380"/>
      <c r="KX16380" s="23"/>
      <c r="KY16380" s="23"/>
    </row>
    <row r="16381" spans="36:311" x14ac:dyDescent="0.2">
      <c r="AJ16381" s="23"/>
      <c r="HH16381"/>
      <c r="IW16381" s="36"/>
      <c r="JI16381"/>
      <c r="JJ16381"/>
      <c r="KX16381" s="23"/>
      <c r="KY16381" s="23"/>
    </row>
    <row r="16382" spans="36:311" x14ac:dyDescent="0.2">
      <c r="AJ16382" s="23"/>
      <c r="HH16382"/>
      <c r="IW16382" s="36"/>
      <c r="JI16382"/>
      <c r="JJ16382"/>
      <c r="KX16382" s="23"/>
      <c r="KY16382" s="23"/>
    </row>
    <row r="16383" spans="36:311" x14ac:dyDescent="0.2">
      <c r="AJ16383" s="23"/>
      <c r="HH16383"/>
      <c r="IW16383" s="36"/>
      <c r="JI16383"/>
      <c r="JJ16383"/>
      <c r="KX16383" s="23"/>
      <c r="KY16383" s="23"/>
    </row>
    <row r="16384" spans="36:311" x14ac:dyDescent="0.2">
      <c r="AJ16384" s="23"/>
      <c r="HH16384"/>
      <c r="IW16384" s="36"/>
      <c r="JI16384"/>
      <c r="JJ16384"/>
      <c r="KX16384" s="23"/>
      <c r="KY16384" s="23"/>
    </row>
    <row r="16385" spans="36:311" x14ac:dyDescent="0.2">
      <c r="AJ16385" s="23"/>
      <c r="HH16385"/>
      <c r="IW16385" s="36"/>
      <c r="JI16385"/>
      <c r="JJ16385"/>
      <c r="KX16385" s="23"/>
      <c r="KY16385" s="23"/>
    </row>
    <row r="16386" spans="36:311" x14ac:dyDescent="0.2">
      <c r="AJ16386" s="23"/>
      <c r="HH16386"/>
      <c r="IW16386" s="36"/>
      <c r="JI16386"/>
      <c r="JJ16386"/>
      <c r="KX16386" s="23"/>
      <c r="KY16386" s="23"/>
    </row>
    <row r="16387" spans="36:311" x14ac:dyDescent="0.2">
      <c r="AJ16387" s="23"/>
      <c r="HH16387"/>
      <c r="IW16387" s="36"/>
      <c r="JI16387"/>
      <c r="JJ16387"/>
      <c r="KX16387" s="23"/>
      <c r="KY16387" s="23"/>
    </row>
    <row r="16388" spans="36:311" x14ac:dyDescent="0.2">
      <c r="AJ16388" s="23"/>
      <c r="HH16388"/>
      <c r="IW16388" s="36"/>
      <c r="JI16388"/>
      <c r="JJ16388"/>
      <c r="KX16388" s="23"/>
      <c r="KY16388" s="23"/>
    </row>
    <row r="16389" spans="36:311" x14ac:dyDescent="0.2">
      <c r="AJ16389" s="23"/>
      <c r="HH16389"/>
      <c r="IW16389" s="36"/>
      <c r="JI16389"/>
      <c r="JJ16389"/>
      <c r="KX16389" s="23"/>
      <c r="KY16389" s="23"/>
    </row>
    <row r="16390" spans="36:311" x14ac:dyDescent="0.2">
      <c r="AJ16390" s="23"/>
      <c r="HH16390"/>
      <c r="IW16390" s="36"/>
      <c r="JI16390"/>
      <c r="JJ16390"/>
      <c r="KX16390" s="23"/>
      <c r="KY16390" s="23"/>
    </row>
    <row r="16391" spans="36:311" x14ac:dyDescent="0.2">
      <c r="AJ16391" s="23"/>
      <c r="HH16391"/>
      <c r="IW16391" s="36"/>
      <c r="JI16391"/>
      <c r="JJ16391"/>
      <c r="KX16391" s="23"/>
      <c r="KY16391" s="23"/>
    </row>
    <row r="16392" spans="36:311" x14ac:dyDescent="0.2">
      <c r="AJ16392" s="23"/>
      <c r="HH16392"/>
      <c r="IW16392" s="36"/>
      <c r="JI16392"/>
      <c r="JJ16392"/>
      <c r="KX16392" s="23"/>
      <c r="KY16392" s="23"/>
    </row>
    <row r="16393" spans="36:311" x14ac:dyDescent="0.2">
      <c r="AJ16393" s="23"/>
      <c r="HH16393"/>
      <c r="IW16393" s="36"/>
      <c r="JI16393"/>
      <c r="JJ16393"/>
      <c r="KX16393" s="23"/>
      <c r="KY16393" s="23"/>
    </row>
    <row r="16394" spans="36:311" x14ac:dyDescent="0.2">
      <c r="AJ16394" s="23"/>
      <c r="HH16394"/>
      <c r="IW16394" s="36"/>
      <c r="JI16394"/>
      <c r="JJ16394"/>
      <c r="KX16394" s="23"/>
      <c r="KY16394" s="23"/>
    </row>
    <row r="16395" spans="36:311" x14ac:dyDescent="0.2">
      <c r="AJ16395" s="23"/>
      <c r="HH16395"/>
      <c r="IW16395" s="36"/>
      <c r="JI16395"/>
      <c r="JJ16395"/>
      <c r="KX16395" s="23"/>
      <c r="KY16395" s="23"/>
    </row>
    <row r="16396" spans="36:311" x14ac:dyDescent="0.2">
      <c r="AJ16396" s="23"/>
      <c r="HH16396"/>
      <c r="IW16396" s="36"/>
      <c r="JI16396"/>
      <c r="JJ16396"/>
      <c r="KX16396" s="23"/>
      <c r="KY16396" s="23"/>
    </row>
    <row r="16397" spans="36:311" x14ac:dyDescent="0.2">
      <c r="AJ16397" s="23"/>
      <c r="HH16397"/>
      <c r="IW16397" s="36"/>
      <c r="JI16397"/>
      <c r="JJ16397"/>
      <c r="KX16397" s="23"/>
      <c r="KY16397" s="23"/>
    </row>
    <row r="16398" spans="36:311" x14ac:dyDescent="0.2">
      <c r="AJ16398" s="23"/>
      <c r="HH16398"/>
      <c r="IW16398" s="36"/>
      <c r="JI16398"/>
      <c r="JJ16398"/>
      <c r="KX16398" s="23"/>
      <c r="KY16398" s="23"/>
    </row>
    <row r="16399" spans="36:311" x14ac:dyDescent="0.2">
      <c r="AJ16399" s="23"/>
      <c r="HH16399"/>
      <c r="IW16399" s="36"/>
      <c r="JI16399"/>
      <c r="JJ16399"/>
      <c r="KX16399" s="23"/>
      <c r="KY16399" s="23"/>
    </row>
    <row r="16400" spans="36:311" x14ac:dyDescent="0.2">
      <c r="AJ16400" s="23"/>
      <c r="HH16400"/>
      <c r="IW16400" s="36"/>
      <c r="JI16400"/>
      <c r="JJ16400"/>
      <c r="KX16400" s="23"/>
      <c r="KY16400" s="23"/>
    </row>
    <row r="16401" spans="36:311" x14ac:dyDescent="0.2">
      <c r="AJ16401" s="23"/>
      <c r="HH16401"/>
      <c r="IW16401" s="36"/>
      <c r="JI16401"/>
      <c r="JJ16401"/>
      <c r="KX16401" s="23"/>
      <c r="KY16401" s="23"/>
    </row>
    <row r="16402" spans="36:311" x14ac:dyDescent="0.2">
      <c r="AJ16402" s="23"/>
      <c r="HH16402"/>
      <c r="IW16402" s="36"/>
      <c r="JI16402"/>
      <c r="JJ16402"/>
      <c r="KX16402" s="23"/>
      <c r="KY16402" s="23"/>
    </row>
    <row r="16403" spans="36:311" x14ac:dyDescent="0.2">
      <c r="AJ16403" s="23"/>
      <c r="HH16403"/>
      <c r="IW16403" s="36"/>
      <c r="JI16403"/>
      <c r="JJ16403"/>
      <c r="KX16403" s="23"/>
      <c r="KY16403" s="23"/>
    </row>
    <row r="16404" spans="36:311" x14ac:dyDescent="0.2">
      <c r="AJ16404" s="23"/>
      <c r="HH16404"/>
      <c r="IW16404" s="36"/>
      <c r="JI16404"/>
      <c r="JJ16404"/>
      <c r="KX16404" s="23"/>
      <c r="KY16404" s="23"/>
    </row>
    <row r="16405" spans="36:311" x14ac:dyDescent="0.2">
      <c r="AJ16405" s="23"/>
      <c r="HH16405"/>
      <c r="IW16405" s="36"/>
      <c r="JI16405"/>
      <c r="JJ16405"/>
      <c r="KX16405" s="23"/>
      <c r="KY16405" s="23"/>
    </row>
    <row r="16406" spans="36:311" x14ac:dyDescent="0.2">
      <c r="AJ16406" s="23"/>
      <c r="HH16406"/>
      <c r="IW16406" s="36"/>
      <c r="JI16406"/>
      <c r="JJ16406"/>
      <c r="KX16406" s="23"/>
      <c r="KY16406" s="23"/>
    </row>
    <row r="16407" spans="36:311" x14ac:dyDescent="0.2">
      <c r="AJ16407" s="23"/>
      <c r="HH16407"/>
      <c r="IW16407" s="36"/>
      <c r="JI16407"/>
      <c r="JJ16407"/>
      <c r="KX16407" s="23"/>
      <c r="KY16407" s="23"/>
    </row>
    <row r="16408" spans="36:311" x14ac:dyDescent="0.2">
      <c r="AJ16408" s="23"/>
      <c r="HH16408"/>
      <c r="IW16408" s="36"/>
      <c r="JI16408"/>
      <c r="JJ16408"/>
      <c r="KX16408" s="23"/>
      <c r="KY16408" s="23"/>
    </row>
    <row r="16409" spans="36:311" x14ac:dyDescent="0.2">
      <c r="AJ16409" s="23"/>
      <c r="HH16409"/>
      <c r="IW16409" s="36"/>
      <c r="JI16409"/>
      <c r="JJ16409"/>
      <c r="KX16409" s="23"/>
      <c r="KY16409" s="23"/>
    </row>
    <row r="16410" spans="36:311" x14ac:dyDescent="0.2">
      <c r="AJ16410" s="23"/>
      <c r="HH16410"/>
      <c r="IW16410" s="36"/>
      <c r="JI16410"/>
      <c r="JJ16410"/>
      <c r="KX16410" s="23"/>
      <c r="KY16410" s="23"/>
    </row>
    <row r="16411" spans="36:311" x14ac:dyDescent="0.2">
      <c r="AJ16411" s="23"/>
      <c r="HH16411"/>
      <c r="IW16411" s="36"/>
      <c r="JI16411"/>
      <c r="JJ16411"/>
      <c r="KX16411" s="23"/>
      <c r="KY16411" s="23"/>
    </row>
    <row r="16412" spans="36:311" x14ac:dyDescent="0.2">
      <c r="AJ16412" s="23"/>
      <c r="HH16412"/>
      <c r="IW16412" s="36"/>
      <c r="JI16412"/>
      <c r="JJ16412"/>
      <c r="KX16412" s="23"/>
      <c r="KY16412" s="23"/>
    </row>
    <row r="16413" spans="36:311" x14ac:dyDescent="0.2">
      <c r="AJ16413" s="23"/>
      <c r="HH16413"/>
      <c r="IW16413" s="36"/>
      <c r="JI16413"/>
      <c r="JJ16413"/>
      <c r="KX16413" s="23"/>
      <c r="KY16413" s="23"/>
    </row>
    <row r="16414" spans="36:311" x14ac:dyDescent="0.2">
      <c r="AJ16414" s="23"/>
      <c r="HH16414"/>
      <c r="IW16414" s="36"/>
      <c r="JI16414"/>
      <c r="JJ16414"/>
      <c r="KX16414" s="23"/>
      <c r="KY16414" s="23"/>
    </row>
    <row r="16415" spans="36:311" x14ac:dyDescent="0.2">
      <c r="AJ16415" s="23"/>
      <c r="HH16415"/>
      <c r="IW16415" s="36"/>
      <c r="JI16415"/>
      <c r="JJ16415"/>
      <c r="KX16415" s="23"/>
      <c r="KY16415" s="23"/>
    </row>
    <row r="16416" spans="36:311" x14ac:dyDescent="0.2">
      <c r="AJ16416" s="23"/>
      <c r="HH16416"/>
      <c r="IW16416" s="36"/>
      <c r="JI16416"/>
      <c r="JJ16416"/>
      <c r="KX16416" s="23"/>
      <c r="KY16416" s="23"/>
    </row>
    <row r="16417" spans="36:311" x14ac:dyDescent="0.2">
      <c r="AJ16417" s="23"/>
      <c r="HH16417"/>
      <c r="IW16417" s="36"/>
      <c r="JI16417"/>
      <c r="JJ16417"/>
      <c r="KX16417" s="23"/>
      <c r="KY16417" s="23"/>
    </row>
    <row r="16418" spans="36:311" x14ac:dyDescent="0.2">
      <c r="AJ16418" s="23"/>
      <c r="HH16418"/>
      <c r="IW16418" s="36"/>
      <c r="JI16418"/>
      <c r="JJ16418"/>
      <c r="KX16418" s="23"/>
      <c r="KY16418" s="23"/>
    </row>
    <row r="16419" spans="36:311" x14ac:dyDescent="0.2">
      <c r="AJ16419" s="23"/>
      <c r="HH16419"/>
      <c r="IW16419" s="36"/>
      <c r="JI16419"/>
      <c r="JJ16419"/>
      <c r="KX16419" s="23"/>
      <c r="KY16419" s="23"/>
    </row>
    <row r="16420" spans="36:311" x14ac:dyDescent="0.2">
      <c r="AJ16420" s="23"/>
      <c r="HH16420"/>
      <c r="IW16420" s="36"/>
      <c r="JI16420"/>
      <c r="JJ16420"/>
      <c r="KX16420" s="23"/>
      <c r="KY16420" s="23"/>
    </row>
    <row r="16421" spans="36:311" x14ac:dyDescent="0.2">
      <c r="AJ16421" s="23"/>
      <c r="HH16421"/>
      <c r="IW16421" s="36"/>
      <c r="JI16421"/>
      <c r="JJ16421"/>
      <c r="KX16421" s="23"/>
      <c r="KY16421" s="23"/>
    </row>
    <row r="16422" spans="36:311" x14ac:dyDescent="0.2">
      <c r="AJ16422" s="23"/>
      <c r="HH16422"/>
      <c r="IW16422" s="36"/>
      <c r="JI16422"/>
      <c r="JJ16422"/>
      <c r="KX16422" s="23"/>
      <c r="KY16422" s="23"/>
    </row>
    <row r="16423" spans="36:311" x14ac:dyDescent="0.2">
      <c r="AJ16423" s="23"/>
      <c r="HH16423"/>
      <c r="IW16423" s="36"/>
      <c r="JI16423"/>
      <c r="JJ16423"/>
      <c r="KX16423" s="23"/>
      <c r="KY16423" s="23"/>
    </row>
    <row r="16424" spans="36:311" x14ac:dyDescent="0.2">
      <c r="AJ16424" s="23"/>
      <c r="HH16424"/>
      <c r="IW16424" s="36"/>
      <c r="JI16424"/>
      <c r="JJ16424"/>
      <c r="KX16424" s="23"/>
      <c r="KY16424" s="23"/>
    </row>
    <row r="16425" spans="36:311" x14ac:dyDescent="0.2">
      <c r="AJ16425" s="23"/>
      <c r="HH16425"/>
      <c r="IW16425" s="36"/>
      <c r="JI16425"/>
      <c r="JJ16425"/>
      <c r="KX16425" s="23"/>
      <c r="KY16425" s="23"/>
    </row>
    <row r="16426" spans="36:311" x14ac:dyDescent="0.2">
      <c r="AJ16426" s="23"/>
      <c r="HH16426"/>
      <c r="IW16426" s="36"/>
      <c r="JI16426"/>
      <c r="JJ16426"/>
      <c r="KX16426" s="23"/>
      <c r="KY16426" s="23"/>
    </row>
    <row r="16427" spans="36:311" x14ac:dyDescent="0.2">
      <c r="AJ16427" s="23"/>
      <c r="HH16427"/>
      <c r="IW16427" s="36"/>
      <c r="JI16427"/>
      <c r="JJ16427"/>
      <c r="KX16427" s="23"/>
      <c r="KY16427" s="23"/>
    </row>
    <row r="16428" spans="36:311" x14ac:dyDescent="0.2">
      <c r="AJ16428" s="23"/>
      <c r="HH16428"/>
      <c r="IW16428" s="36"/>
      <c r="JI16428"/>
      <c r="JJ16428"/>
      <c r="KX16428" s="23"/>
      <c r="KY16428" s="23"/>
    </row>
    <row r="16429" spans="36:311" x14ac:dyDescent="0.2">
      <c r="AJ16429" s="23"/>
      <c r="HH16429"/>
      <c r="IW16429" s="36"/>
      <c r="JI16429"/>
      <c r="JJ16429"/>
      <c r="KX16429" s="23"/>
      <c r="KY16429" s="23"/>
    </row>
    <row r="16430" spans="36:311" x14ac:dyDescent="0.2">
      <c r="AJ16430" s="23"/>
      <c r="HH16430"/>
      <c r="IW16430" s="36"/>
      <c r="JI16430"/>
      <c r="JJ16430"/>
      <c r="KX16430" s="23"/>
      <c r="KY16430" s="23"/>
    </row>
    <row r="16431" spans="36:311" x14ac:dyDescent="0.2">
      <c r="AJ16431" s="23"/>
      <c r="HH16431"/>
      <c r="IW16431" s="36"/>
      <c r="JI16431"/>
      <c r="JJ16431"/>
      <c r="KX16431" s="23"/>
      <c r="KY16431" s="23"/>
    </row>
    <row r="16432" spans="36:311" x14ac:dyDescent="0.2">
      <c r="AJ16432" s="23"/>
      <c r="HH16432"/>
      <c r="IW16432" s="36"/>
      <c r="JI16432"/>
      <c r="JJ16432"/>
      <c r="KX16432" s="23"/>
      <c r="KY16432" s="23"/>
    </row>
    <row r="16433" spans="36:311" x14ac:dyDescent="0.2">
      <c r="AJ16433" s="23"/>
      <c r="HH16433"/>
      <c r="IW16433" s="36"/>
      <c r="JI16433"/>
      <c r="JJ16433"/>
      <c r="KX16433" s="23"/>
      <c r="KY16433" s="23"/>
    </row>
    <row r="16434" spans="36:311" x14ac:dyDescent="0.2">
      <c r="AJ16434" s="23"/>
      <c r="HH16434"/>
      <c r="IW16434" s="36"/>
      <c r="JI16434"/>
      <c r="JJ16434"/>
      <c r="KX16434" s="23"/>
      <c r="KY16434" s="23"/>
    </row>
    <row r="16435" spans="36:311" x14ac:dyDescent="0.2">
      <c r="AJ16435" s="23"/>
      <c r="HH16435"/>
      <c r="IW16435" s="36"/>
      <c r="JI16435"/>
      <c r="JJ16435"/>
      <c r="KX16435" s="23"/>
      <c r="KY16435" s="23"/>
    </row>
    <row r="16436" spans="36:311" x14ac:dyDescent="0.2">
      <c r="AJ16436" s="23"/>
      <c r="HH16436"/>
      <c r="IW16436" s="36"/>
      <c r="JI16436"/>
      <c r="JJ16436"/>
      <c r="KX16436" s="23"/>
      <c r="KY16436" s="23"/>
    </row>
    <row r="16437" spans="36:311" x14ac:dyDescent="0.2">
      <c r="AJ16437" s="23"/>
      <c r="HH16437"/>
      <c r="IW16437" s="36"/>
      <c r="JI16437"/>
      <c r="JJ16437"/>
      <c r="KX16437" s="23"/>
      <c r="KY16437" s="23"/>
    </row>
    <row r="16438" spans="36:311" x14ac:dyDescent="0.2">
      <c r="AJ16438" s="23"/>
      <c r="HH16438"/>
      <c r="IW16438" s="36"/>
      <c r="JI16438"/>
      <c r="JJ16438"/>
      <c r="KX16438" s="23"/>
      <c r="KY16438" s="23"/>
    </row>
    <row r="16439" spans="36:311" x14ac:dyDescent="0.2">
      <c r="AJ16439" s="23"/>
      <c r="HH16439"/>
      <c r="IW16439" s="36"/>
      <c r="JI16439"/>
      <c r="JJ16439"/>
      <c r="KX16439" s="23"/>
      <c r="KY16439" s="23"/>
    </row>
    <row r="16440" spans="36:311" x14ac:dyDescent="0.2">
      <c r="AJ16440" s="23"/>
      <c r="HH16440"/>
      <c r="IW16440" s="36"/>
      <c r="JI16440"/>
      <c r="JJ16440"/>
      <c r="KX16440" s="23"/>
      <c r="KY16440" s="23"/>
    </row>
    <row r="16441" spans="36:311" x14ac:dyDescent="0.2">
      <c r="AJ16441" s="23"/>
      <c r="HH16441"/>
      <c r="IW16441" s="36"/>
      <c r="JI16441"/>
      <c r="JJ16441"/>
      <c r="KX16441" s="23"/>
      <c r="KY16441" s="23"/>
    </row>
    <row r="16442" spans="36:311" x14ac:dyDescent="0.2">
      <c r="AJ16442" s="23"/>
      <c r="HH16442"/>
      <c r="IW16442" s="36"/>
      <c r="JI16442"/>
      <c r="JJ16442"/>
      <c r="KX16442" s="23"/>
      <c r="KY16442" s="23"/>
    </row>
    <row r="16443" spans="36:311" x14ac:dyDescent="0.2">
      <c r="AJ16443" s="23"/>
      <c r="HH16443"/>
      <c r="IW16443" s="36"/>
      <c r="JI16443"/>
      <c r="JJ16443"/>
      <c r="KX16443" s="23"/>
      <c r="KY16443" s="23"/>
    </row>
    <row r="16444" spans="36:311" x14ac:dyDescent="0.2">
      <c r="AJ16444" s="23"/>
      <c r="HH16444"/>
      <c r="IW16444" s="36"/>
      <c r="JI16444"/>
      <c r="JJ16444"/>
      <c r="KX16444" s="23"/>
      <c r="KY16444" s="23"/>
    </row>
    <row r="16445" spans="36:311" x14ac:dyDescent="0.2">
      <c r="AJ16445" s="23"/>
      <c r="HH16445"/>
      <c r="IW16445" s="36"/>
      <c r="JI16445"/>
      <c r="JJ16445"/>
      <c r="KX16445" s="23"/>
      <c r="KY16445" s="23"/>
    </row>
    <row r="16446" spans="36:311" x14ac:dyDescent="0.2">
      <c r="AJ16446" s="23"/>
      <c r="HH16446"/>
      <c r="IW16446" s="36"/>
      <c r="JI16446"/>
      <c r="JJ16446"/>
      <c r="KX16446" s="23"/>
      <c r="KY16446" s="23"/>
    </row>
    <row r="16447" spans="36:311" x14ac:dyDescent="0.2">
      <c r="AJ16447" s="23"/>
      <c r="HH16447"/>
      <c r="IW16447" s="36"/>
      <c r="JI16447"/>
      <c r="JJ16447"/>
      <c r="KX16447" s="23"/>
      <c r="KY16447" s="23"/>
    </row>
    <row r="16448" spans="36:311" x14ac:dyDescent="0.2">
      <c r="AJ16448" s="23"/>
      <c r="HH16448"/>
      <c r="IW16448" s="36"/>
      <c r="JI16448"/>
      <c r="JJ16448"/>
      <c r="KX16448" s="23"/>
      <c r="KY16448" s="23"/>
    </row>
    <row r="16449" spans="36:311" x14ac:dyDescent="0.2">
      <c r="AJ16449" s="23"/>
      <c r="HH16449"/>
      <c r="IW16449" s="36"/>
      <c r="JI16449"/>
      <c r="JJ16449"/>
      <c r="KX16449" s="23"/>
      <c r="KY16449" s="23"/>
    </row>
    <row r="16450" spans="36:311" x14ac:dyDescent="0.2">
      <c r="AJ16450" s="23"/>
      <c r="HH16450"/>
      <c r="IW16450" s="36"/>
      <c r="JI16450"/>
      <c r="JJ16450"/>
      <c r="KX16450" s="23"/>
      <c r="KY16450" s="23"/>
    </row>
    <row r="16451" spans="36:311" x14ac:dyDescent="0.2">
      <c r="AJ16451" s="23"/>
      <c r="HH16451"/>
      <c r="IW16451" s="36"/>
      <c r="JI16451"/>
      <c r="JJ16451"/>
      <c r="KX16451" s="23"/>
      <c r="KY16451" s="23"/>
    </row>
    <row r="16452" spans="36:311" x14ac:dyDescent="0.2">
      <c r="AJ16452" s="23"/>
      <c r="HH16452"/>
      <c r="IW16452" s="36"/>
      <c r="JI16452"/>
      <c r="JJ16452"/>
      <c r="KX16452" s="23"/>
      <c r="KY16452" s="23"/>
    </row>
    <row r="16453" spans="36:311" x14ac:dyDescent="0.2">
      <c r="AJ16453" s="23"/>
      <c r="HH16453"/>
      <c r="IW16453" s="36"/>
      <c r="JI16453"/>
      <c r="JJ16453"/>
      <c r="KX16453" s="23"/>
      <c r="KY16453" s="23"/>
    </row>
    <row r="16454" spans="36:311" x14ac:dyDescent="0.2">
      <c r="AJ16454" s="23"/>
      <c r="HH16454"/>
      <c r="IW16454" s="36"/>
      <c r="JI16454"/>
      <c r="JJ16454"/>
      <c r="KX16454" s="23"/>
      <c r="KY16454" s="23"/>
    </row>
    <row r="16455" spans="36:311" x14ac:dyDescent="0.2">
      <c r="AJ16455" s="23"/>
      <c r="HH16455"/>
      <c r="IW16455" s="36"/>
      <c r="JI16455"/>
      <c r="JJ16455"/>
      <c r="KX16455" s="23"/>
      <c r="KY16455" s="23"/>
    </row>
    <row r="16456" spans="36:311" x14ac:dyDescent="0.2">
      <c r="AJ16456" s="23"/>
      <c r="HH16456"/>
      <c r="IW16456" s="36"/>
      <c r="JI16456"/>
      <c r="JJ16456"/>
      <c r="KX16456" s="23"/>
      <c r="KY16456" s="23"/>
    </row>
    <row r="16457" spans="36:311" x14ac:dyDescent="0.2">
      <c r="AJ16457" s="23"/>
      <c r="HH16457"/>
      <c r="IW16457" s="36"/>
      <c r="JI16457"/>
      <c r="JJ16457"/>
      <c r="KX16457" s="23"/>
      <c r="KY16457" s="23"/>
    </row>
    <row r="16458" spans="36:311" x14ac:dyDescent="0.2">
      <c r="AJ16458" s="23"/>
      <c r="HH16458"/>
      <c r="IW16458" s="36"/>
      <c r="JI16458"/>
      <c r="JJ16458"/>
      <c r="KX16458" s="23"/>
      <c r="KY16458" s="23"/>
    </row>
    <row r="16459" spans="36:311" x14ac:dyDescent="0.2">
      <c r="AJ16459" s="23"/>
      <c r="HH16459"/>
      <c r="IW16459" s="36"/>
      <c r="JI16459"/>
      <c r="JJ16459"/>
      <c r="KX16459" s="23"/>
      <c r="KY16459" s="23"/>
    </row>
    <row r="16460" spans="36:311" x14ac:dyDescent="0.2">
      <c r="AJ16460" s="23"/>
      <c r="HH16460"/>
      <c r="IW16460" s="36"/>
      <c r="JI16460"/>
      <c r="JJ16460"/>
      <c r="KX16460" s="23"/>
      <c r="KY16460" s="23"/>
    </row>
    <row r="16461" spans="36:311" x14ac:dyDescent="0.2">
      <c r="AJ16461" s="23"/>
      <c r="HH16461"/>
      <c r="IW16461" s="36"/>
      <c r="JI16461"/>
      <c r="JJ16461"/>
      <c r="KX16461" s="23"/>
      <c r="KY16461" s="23"/>
    </row>
    <row r="16462" spans="36:311" x14ac:dyDescent="0.2">
      <c r="AJ16462" s="23"/>
      <c r="HH16462"/>
      <c r="IW16462" s="36"/>
      <c r="JI16462"/>
      <c r="JJ16462"/>
      <c r="KX16462" s="23"/>
      <c r="KY16462" s="23"/>
    </row>
    <row r="16463" spans="36:311" x14ac:dyDescent="0.2">
      <c r="AJ16463" s="23"/>
      <c r="HH16463"/>
      <c r="IW16463" s="36"/>
      <c r="JI16463"/>
      <c r="JJ16463"/>
      <c r="KX16463" s="23"/>
      <c r="KY16463" s="23"/>
    </row>
    <row r="16464" spans="36:311" x14ac:dyDescent="0.2">
      <c r="AJ16464" s="23"/>
      <c r="HH16464"/>
      <c r="IW16464" s="36"/>
      <c r="JI16464"/>
      <c r="JJ16464"/>
      <c r="KX16464" s="23"/>
      <c r="KY16464" s="23"/>
    </row>
    <row r="16465" spans="36:311" x14ac:dyDescent="0.2">
      <c r="AJ16465" s="23"/>
      <c r="HH16465"/>
      <c r="IW16465" s="36"/>
      <c r="JI16465"/>
      <c r="JJ16465"/>
      <c r="KX16465" s="23"/>
      <c r="KY16465" s="23"/>
    </row>
    <row r="16466" spans="36:311" x14ac:dyDescent="0.2">
      <c r="AJ16466" s="23"/>
      <c r="HH16466"/>
      <c r="IW16466" s="36"/>
      <c r="JI16466"/>
      <c r="JJ16466"/>
      <c r="KX16466" s="23"/>
      <c r="KY16466" s="23"/>
    </row>
    <row r="16467" spans="36:311" x14ac:dyDescent="0.2">
      <c r="AJ16467" s="23"/>
      <c r="HH16467"/>
      <c r="IW16467" s="36"/>
      <c r="JI16467"/>
      <c r="JJ16467"/>
      <c r="KX16467" s="23"/>
      <c r="KY16467" s="23"/>
    </row>
    <row r="16468" spans="36:311" x14ac:dyDescent="0.2">
      <c r="AJ16468" s="23"/>
      <c r="HH16468"/>
      <c r="IW16468" s="36"/>
      <c r="JI16468"/>
      <c r="JJ16468"/>
      <c r="KX16468" s="23"/>
      <c r="KY16468" s="23"/>
    </row>
    <row r="16469" spans="36:311" x14ac:dyDescent="0.2">
      <c r="AJ16469" s="23"/>
      <c r="HH16469"/>
      <c r="IW16469" s="36"/>
      <c r="JI16469"/>
      <c r="JJ16469"/>
      <c r="KX16469" s="23"/>
      <c r="KY16469" s="23"/>
    </row>
    <row r="16470" spans="36:311" x14ac:dyDescent="0.2">
      <c r="AJ16470" s="23"/>
      <c r="HH16470"/>
      <c r="IW16470" s="36"/>
      <c r="JI16470"/>
      <c r="JJ16470"/>
      <c r="KX16470" s="23"/>
      <c r="KY16470" s="23"/>
    </row>
    <row r="16471" spans="36:311" x14ac:dyDescent="0.2">
      <c r="AJ16471" s="23"/>
      <c r="HH16471"/>
      <c r="IW16471" s="36"/>
      <c r="JI16471"/>
      <c r="JJ16471"/>
      <c r="KX16471" s="23"/>
      <c r="KY16471" s="23"/>
    </row>
    <row r="16472" spans="36:311" x14ac:dyDescent="0.2">
      <c r="AJ16472" s="23"/>
      <c r="HH16472"/>
      <c r="IW16472" s="36"/>
      <c r="JI16472"/>
      <c r="JJ16472"/>
      <c r="KX16472" s="23"/>
      <c r="KY16472" s="23"/>
    </row>
    <row r="16473" spans="36:311" x14ac:dyDescent="0.2">
      <c r="AJ16473" s="23"/>
      <c r="HH16473"/>
      <c r="IW16473" s="36"/>
      <c r="JI16473"/>
      <c r="JJ16473"/>
      <c r="KX16473" s="23"/>
      <c r="KY16473" s="23"/>
    </row>
    <row r="16474" spans="36:311" x14ac:dyDescent="0.2">
      <c r="AJ16474" s="23"/>
      <c r="HH16474"/>
      <c r="IW16474" s="36"/>
      <c r="JI16474"/>
      <c r="JJ16474"/>
      <c r="KX16474" s="23"/>
      <c r="KY16474" s="23"/>
    </row>
    <row r="16475" spans="36:311" x14ac:dyDescent="0.2">
      <c r="AJ16475" s="23"/>
      <c r="HH16475"/>
      <c r="IW16475" s="36"/>
      <c r="JI16475"/>
      <c r="JJ16475"/>
      <c r="KX16475" s="23"/>
      <c r="KY16475" s="23"/>
    </row>
    <row r="16476" spans="36:311" x14ac:dyDescent="0.2">
      <c r="AJ16476" s="23"/>
      <c r="HH16476"/>
      <c r="IW16476" s="36"/>
      <c r="JI16476"/>
      <c r="JJ16476"/>
      <c r="KX16476" s="23"/>
      <c r="KY16476" s="23"/>
    </row>
    <row r="16477" spans="36:311" x14ac:dyDescent="0.2">
      <c r="AJ16477" s="23"/>
      <c r="HH16477"/>
      <c r="IW16477" s="36"/>
      <c r="JI16477"/>
      <c r="JJ16477"/>
      <c r="KX16477" s="23"/>
      <c r="KY16477" s="23"/>
    </row>
    <row r="16478" spans="36:311" x14ac:dyDescent="0.2">
      <c r="AJ16478" s="23"/>
      <c r="HH16478"/>
      <c r="IW16478" s="36"/>
      <c r="JI16478"/>
      <c r="JJ16478"/>
      <c r="KX16478" s="23"/>
      <c r="KY16478" s="23"/>
    </row>
    <row r="16479" spans="36:311" x14ac:dyDescent="0.2">
      <c r="AJ16479" s="23"/>
      <c r="HH16479"/>
      <c r="IW16479" s="36"/>
      <c r="JI16479"/>
      <c r="JJ16479"/>
      <c r="KX16479" s="23"/>
      <c r="KY16479" s="23"/>
    </row>
    <row r="16480" spans="36:311" x14ac:dyDescent="0.2">
      <c r="AJ16480" s="23"/>
      <c r="HH16480"/>
      <c r="IW16480" s="36"/>
      <c r="JI16480"/>
      <c r="JJ16480"/>
      <c r="KX16480" s="23"/>
      <c r="KY16480" s="23"/>
    </row>
    <row r="16481" spans="36:311" x14ac:dyDescent="0.2">
      <c r="AJ16481" s="23"/>
      <c r="HH16481"/>
      <c r="IW16481" s="36"/>
      <c r="JI16481"/>
      <c r="JJ16481"/>
      <c r="KX16481" s="23"/>
      <c r="KY16481" s="23"/>
    </row>
    <row r="16482" spans="36:311" x14ac:dyDescent="0.2">
      <c r="AJ16482" s="23"/>
      <c r="HH16482"/>
      <c r="IW16482" s="36"/>
      <c r="JI16482"/>
      <c r="JJ16482"/>
      <c r="KX16482" s="23"/>
      <c r="KY16482" s="23"/>
    </row>
    <row r="16483" spans="36:311" x14ac:dyDescent="0.2">
      <c r="AJ16483" s="23"/>
      <c r="HH16483"/>
      <c r="IW16483" s="36"/>
      <c r="JI16483"/>
      <c r="JJ16483"/>
      <c r="KX16483" s="23"/>
      <c r="KY16483" s="23"/>
    </row>
    <row r="16484" spans="36:311" x14ac:dyDescent="0.2">
      <c r="AJ16484" s="23"/>
      <c r="HH16484"/>
      <c r="IW16484" s="36"/>
      <c r="JI16484"/>
      <c r="JJ16484"/>
      <c r="KX16484" s="23"/>
      <c r="KY16484" s="23"/>
    </row>
    <row r="16485" spans="36:311" x14ac:dyDescent="0.2">
      <c r="AJ16485" s="23"/>
      <c r="HH16485"/>
      <c r="IW16485" s="36"/>
      <c r="JI16485"/>
      <c r="JJ16485"/>
      <c r="KX16485" s="23"/>
      <c r="KY16485" s="23"/>
    </row>
    <row r="16486" spans="36:311" x14ac:dyDescent="0.2">
      <c r="AJ16486" s="23"/>
      <c r="HH16486"/>
      <c r="IW16486" s="36"/>
      <c r="JI16486"/>
      <c r="JJ16486"/>
      <c r="KX16486" s="23"/>
      <c r="KY16486" s="23"/>
    </row>
    <row r="16487" spans="36:311" x14ac:dyDescent="0.2">
      <c r="AJ16487" s="23"/>
      <c r="HH16487"/>
      <c r="IW16487" s="36"/>
      <c r="JI16487"/>
      <c r="JJ16487"/>
      <c r="KX16487" s="23"/>
      <c r="KY16487" s="23"/>
    </row>
    <row r="16488" spans="36:311" x14ac:dyDescent="0.2">
      <c r="AJ16488" s="23"/>
      <c r="HH16488"/>
      <c r="IW16488" s="36"/>
      <c r="JI16488"/>
      <c r="JJ16488"/>
      <c r="KX16488" s="23"/>
      <c r="KY16488" s="23"/>
    </row>
    <row r="16489" spans="36:311" x14ac:dyDescent="0.2">
      <c r="AJ16489" s="23"/>
      <c r="HH16489"/>
      <c r="IW16489" s="36"/>
      <c r="JI16489"/>
      <c r="JJ16489"/>
      <c r="KX16489" s="23"/>
      <c r="KY16489" s="23"/>
    </row>
    <row r="16490" spans="36:311" x14ac:dyDescent="0.2">
      <c r="AJ16490" s="23"/>
      <c r="HH16490"/>
      <c r="IW16490" s="36"/>
      <c r="JI16490"/>
      <c r="JJ16490"/>
      <c r="KX16490" s="23"/>
      <c r="KY16490" s="23"/>
    </row>
    <row r="16491" spans="36:311" x14ac:dyDescent="0.2">
      <c r="AJ16491" s="23"/>
      <c r="HH16491"/>
      <c r="IW16491" s="36"/>
      <c r="JI16491"/>
      <c r="JJ16491"/>
      <c r="KX16491" s="23"/>
      <c r="KY16491" s="23"/>
    </row>
    <row r="16492" spans="36:311" x14ac:dyDescent="0.2">
      <c r="AJ16492" s="23"/>
      <c r="HH16492"/>
      <c r="IW16492" s="36"/>
      <c r="JI16492"/>
      <c r="JJ16492"/>
      <c r="KX16492" s="23"/>
      <c r="KY16492" s="23"/>
    </row>
    <row r="16493" spans="36:311" x14ac:dyDescent="0.2">
      <c r="AJ16493" s="23"/>
      <c r="HH16493"/>
      <c r="IW16493" s="36"/>
      <c r="JI16493"/>
      <c r="JJ16493"/>
      <c r="KX16493" s="23"/>
      <c r="KY16493" s="23"/>
    </row>
    <row r="16494" spans="36:311" x14ac:dyDescent="0.2">
      <c r="AJ16494" s="23"/>
      <c r="HH16494"/>
      <c r="IW16494" s="36"/>
      <c r="JI16494"/>
      <c r="JJ16494"/>
      <c r="KX16494" s="23"/>
      <c r="KY16494" s="23"/>
    </row>
    <row r="16495" spans="36:311" x14ac:dyDescent="0.2">
      <c r="AJ16495" s="23"/>
      <c r="HH16495"/>
      <c r="IW16495" s="36"/>
      <c r="JI16495"/>
      <c r="JJ16495"/>
      <c r="KX16495" s="23"/>
      <c r="KY16495" s="23"/>
    </row>
    <row r="16496" spans="36:311" x14ac:dyDescent="0.2">
      <c r="AJ16496" s="23"/>
      <c r="HH16496"/>
      <c r="IW16496" s="36"/>
      <c r="JI16496"/>
      <c r="JJ16496"/>
      <c r="KX16496" s="23"/>
      <c r="KY16496" s="23"/>
    </row>
    <row r="16497" spans="36:311" x14ac:dyDescent="0.2">
      <c r="AJ16497" s="23"/>
      <c r="HH16497"/>
      <c r="IW16497" s="36"/>
      <c r="JI16497"/>
      <c r="JJ16497"/>
      <c r="KX16497" s="23"/>
      <c r="KY16497" s="23"/>
    </row>
    <row r="16498" spans="36:311" x14ac:dyDescent="0.2">
      <c r="AJ16498" s="23"/>
      <c r="HH16498"/>
      <c r="IW16498" s="36"/>
      <c r="JI16498"/>
      <c r="JJ16498"/>
      <c r="KX16498" s="23"/>
      <c r="KY16498" s="23"/>
    </row>
    <row r="16499" spans="36:311" x14ac:dyDescent="0.2">
      <c r="AJ16499" s="23"/>
      <c r="HH16499"/>
      <c r="IW16499" s="36"/>
      <c r="JI16499"/>
      <c r="JJ16499"/>
      <c r="KX16499" s="23"/>
      <c r="KY16499" s="23"/>
    </row>
    <row r="16500" spans="36:311" x14ac:dyDescent="0.2">
      <c r="AJ16500" s="23"/>
      <c r="HH16500"/>
      <c r="IW16500" s="36"/>
      <c r="JI16500"/>
      <c r="JJ16500"/>
      <c r="KX16500" s="23"/>
      <c r="KY16500" s="23"/>
    </row>
    <row r="16501" spans="36:311" x14ac:dyDescent="0.2">
      <c r="AJ16501" s="23"/>
      <c r="HH16501"/>
      <c r="IW16501" s="36"/>
      <c r="JI16501"/>
      <c r="JJ16501"/>
      <c r="KX16501" s="23"/>
      <c r="KY16501" s="23"/>
    </row>
    <row r="16502" spans="36:311" x14ac:dyDescent="0.2">
      <c r="AJ16502" s="23"/>
      <c r="HH16502"/>
      <c r="IW16502" s="36"/>
      <c r="JI16502"/>
      <c r="JJ16502"/>
      <c r="KX16502" s="23"/>
      <c r="KY16502" s="23"/>
    </row>
    <row r="16503" spans="36:311" x14ac:dyDescent="0.2">
      <c r="AJ16503" s="23"/>
      <c r="HH16503"/>
      <c r="IW16503" s="36"/>
      <c r="JI16503"/>
      <c r="JJ16503"/>
      <c r="KX16503" s="23"/>
      <c r="KY16503" s="23"/>
    </row>
    <row r="16504" spans="36:311" x14ac:dyDescent="0.2">
      <c r="AJ16504" s="23"/>
      <c r="HH16504"/>
      <c r="IW16504" s="36"/>
      <c r="JI16504"/>
      <c r="JJ16504"/>
      <c r="KX16504" s="23"/>
      <c r="KY16504" s="23"/>
    </row>
    <row r="16505" spans="36:311" x14ac:dyDescent="0.2">
      <c r="AJ16505" s="23"/>
      <c r="HH16505"/>
      <c r="IW16505" s="36"/>
      <c r="JI16505"/>
      <c r="JJ16505"/>
      <c r="KX16505" s="23"/>
      <c r="KY16505" s="23"/>
    </row>
    <row r="16506" spans="36:311" x14ac:dyDescent="0.2">
      <c r="AJ16506" s="23"/>
      <c r="HH16506"/>
      <c r="IW16506" s="36"/>
      <c r="JI16506"/>
      <c r="JJ16506"/>
      <c r="KX16506" s="23"/>
      <c r="KY16506" s="23"/>
    </row>
    <row r="16507" spans="36:311" x14ac:dyDescent="0.2">
      <c r="AJ16507" s="23"/>
      <c r="HH16507"/>
      <c r="IW16507" s="36"/>
      <c r="JI16507"/>
      <c r="JJ16507"/>
      <c r="KX16507" s="23"/>
      <c r="KY16507" s="23"/>
    </row>
    <row r="16508" spans="36:311" x14ac:dyDescent="0.2">
      <c r="AJ16508" s="23"/>
      <c r="HH16508"/>
      <c r="IW16508" s="36"/>
      <c r="JI16508"/>
      <c r="JJ16508"/>
      <c r="KX16508" s="23"/>
      <c r="KY16508" s="23"/>
    </row>
    <row r="16509" spans="36:311" x14ac:dyDescent="0.2">
      <c r="AJ16509" s="23"/>
      <c r="HH16509"/>
      <c r="IW16509" s="36"/>
      <c r="JI16509"/>
      <c r="JJ16509"/>
      <c r="KX16509" s="23"/>
      <c r="KY16509" s="23"/>
    </row>
    <row r="16510" spans="36:311" x14ac:dyDescent="0.2">
      <c r="AJ16510" s="23"/>
      <c r="HH16510"/>
      <c r="IW16510" s="36"/>
      <c r="JI16510"/>
      <c r="JJ16510"/>
      <c r="KX16510" s="23"/>
      <c r="KY16510" s="23"/>
    </row>
    <row r="16511" spans="36:311" x14ac:dyDescent="0.2">
      <c r="AJ16511" s="23"/>
      <c r="HH16511"/>
      <c r="IW16511" s="36"/>
      <c r="JI16511"/>
      <c r="JJ16511"/>
      <c r="KX16511" s="23"/>
      <c r="KY16511" s="23"/>
    </row>
    <row r="16512" spans="36:311" x14ac:dyDescent="0.2">
      <c r="AJ16512" s="23"/>
      <c r="HH16512"/>
      <c r="IW16512" s="36"/>
      <c r="JI16512"/>
      <c r="JJ16512"/>
      <c r="KX16512" s="23"/>
      <c r="KY16512" s="23"/>
    </row>
    <row r="16513" spans="36:311" x14ac:dyDescent="0.2">
      <c r="AJ16513" s="23"/>
      <c r="HH16513"/>
      <c r="IW16513" s="36"/>
      <c r="JI16513"/>
      <c r="JJ16513"/>
      <c r="KX16513" s="23"/>
      <c r="KY16513" s="23"/>
    </row>
    <row r="16514" spans="36:311" x14ac:dyDescent="0.2">
      <c r="AJ16514" s="23"/>
      <c r="HH16514"/>
      <c r="IW16514" s="36"/>
      <c r="JI16514"/>
      <c r="JJ16514"/>
      <c r="KX16514" s="23"/>
      <c r="KY16514" s="23"/>
    </row>
    <row r="16515" spans="36:311" x14ac:dyDescent="0.2">
      <c r="AJ16515" s="23"/>
      <c r="HH16515"/>
      <c r="IW16515" s="36"/>
      <c r="JI16515"/>
      <c r="JJ16515"/>
      <c r="KX16515" s="23"/>
      <c r="KY16515" s="23"/>
    </row>
    <row r="16516" spans="36:311" x14ac:dyDescent="0.2">
      <c r="AJ16516" s="23"/>
      <c r="HH16516"/>
      <c r="IW16516" s="36"/>
      <c r="JI16516"/>
      <c r="JJ16516"/>
      <c r="KX16516" s="23"/>
      <c r="KY16516" s="23"/>
    </row>
    <row r="16517" spans="36:311" x14ac:dyDescent="0.2">
      <c r="AJ16517" s="23"/>
      <c r="HH16517"/>
      <c r="IW16517" s="36"/>
      <c r="JI16517"/>
      <c r="JJ16517"/>
      <c r="KX16517" s="23"/>
      <c r="KY16517" s="23"/>
    </row>
    <row r="16518" spans="36:311" x14ac:dyDescent="0.2">
      <c r="AJ16518" s="23"/>
      <c r="HH16518"/>
      <c r="IW16518" s="36"/>
      <c r="JI16518"/>
      <c r="JJ16518"/>
      <c r="KX16518" s="23"/>
      <c r="KY16518" s="23"/>
    </row>
    <row r="16519" spans="36:311" x14ac:dyDescent="0.2">
      <c r="AJ16519" s="23"/>
      <c r="HH16519"/>
      <c r="IW16519" s="36"/>
      <c r="JI16519"/>
      <c r="JJ16519"/>
      <c r="KX16519" s="23"/>
      <c r="KY16519" s="23"/>
    </row>
    <row r="16520" spans="36:311" x14ac:dyDescent="0.2">
      <c r="AJ16520" s="23"/>
      <c r="HH16520"/>
      <c r="IW16520" s="36"/>
      <c r="JI16520"/>
      <c r="JJ16520"/>
      <c r="KX16520" s="23"/>
      <c r="KY16520" s="23"/>
    </row>
    <row r="16521" spans="36:311" x14ac:dyDescent="0.2">
      <c r="AJ16521" s="23"/>
      <c r="HH16521"/>
      <c r="IW16521" s="36"/>
      <c r="JI16521"/>
      <c r="JJ16521"/>
      <c r="KX16521" s="23"/>
      <c r="KY16521" s="23"/>
    </row>
    <row r="16522" spans="36:311" x14ac:dyDescent="0.2">
      <c r="AJ16522" s="23"/>
      <c r="HH16522"/>
      <c r="IW16522" s="36"/>
      <c r="JI16522"/>
      <c r="JJ16522"/>
      <c r="KX16522" s="23"/>
      <c r="KY16522" s="23"/>
    </row>
    <row r="16523" spans="36:311" x14ac:dyDescent="0.2">
      <c r="AJ16523" s="23"/>
      <c r="HH16523"/>
      <c r="IW16523" s="36"/>
      <c r="JI16523"/>
      <c r="JJ16523"/>
      <c r="KX16523" s="23"/>
      <c r="KY16523" s="23"/>
    </row>
    <row r="16524" spans="36:311" x14ac:dyDescent="0.2">
      <c r="AJ16524" s="23"/>
      <c r="HH16524"/>
      <c r="IW16524" s="36"/>
      <c r="JI16524"/>
      <c r="JJ16524"/>
      <c r="KX16524" s="23"/>
      <c r="KY16524" s="23"/>
    </row>
    <row r="16525" spans="36:311" x14ac:dyDescent="0.2">
      <c r="AJ16525" s="23"/>
      <c r="HH16525"/>
      <c r="IW16525" s="36"/>
      <c r="JI16525"/>
      <c r="JJ16525"/>
      <c r="KX16525" s="23"/>
      <c r="KY16525" s="23"/>
    </row>
    <row r="16526" spans="36:311" x14ac:dyDescent="0.2">
      <c r="AJ16526" s="23"/>
      <c r="HH16526"/>
      <c r="IW16526" s="36"/>
      <c r="JI16526"/>
      <c r="JJ16526"/>
      <c r="KX16526" s="23"/>
      <c r="KY16526" s="23"/>
    </row>
    <row r="16527" spans="36:311" x14ac:dyDescent="0.2">
      <c r="AJ16527" s="23"/>
      <c r="HH16527"/>
      <c r="IW16527" s="36"/>
      <c r="JI16527"/>
      <c r="JJ16527"/>
      <c r="KX16527" s="23"/>
      <c r="KY16527" s="23"/>
    </row>
    <row r="16528" spans="36:311" x14ac:dyDescent="0.2">
      <c r="AJ16528" s="23"/>
      <c r="HH16528"/>
      <c r="IW16528" s="36"/>
      <c r="JI16528"/>
      <c r="JJ16528"/>
      <c r="KX16528" s="23"/>
      <c r="KY16528" s="23"/>
    </row>
    <row r="16529" spans="36:311" x14ac:dyDescent="0.2">
      <c r="AJ16529" s="23"/>
      <c r="HH16529"/>
      <c r="IW16529" s="36"/>
      <c r="JI16529"/>
      <c r="JJ16529"/>
      <c r="KX16529" s="23"/>
      <c r="KY16529" s="23"/>
    </row>
    <row r="16530" spans="36:311" x14ac:dyDescent="0.2">
      <c r="AJ16530" s="23"/>
      <c r="HH16530"/>
      <c r="IW16530" s="36"/>
      <c r="JI16530"/>
      <c r="JJ16530"/>
      <c r="KX16530" s="23"/>
      <c r="KY16530" s="23"/>
    </row>
    <row r="16531" spans="36:311" x14ac:dyDescent="0.2">
      <c r="AJ16531" s="23"/>
      <c r="HH16531"/>
      <c r="IW16531" s="36"/>
      <c r="JI16531"/>
      <c r="JJ16531"/>
      <c r="KX16531" s="23"/>
      <c r="KY16531" s="23"/>
    </row>
    <row r="16532" spans="36:311" x14ac:dyDescent="0.2">
      <c r="AJ16532" s="23"/>
      <c r="HH16532"/>
      <c r="IW16532" s="36"/>
      <c r="JI16532"/>
      <c r="JJ16532"/>
      <c r="KX16532" s="23"/>
      <c r="KY16532" s="23"/>
    </row>
    <row r="16533" spans="36:311" x14ac:dyDescent="0.2">
      <c r="AJ16533" s="23"/>
      <c r="HH16533"/>
      <c r="IW16533" s="36"/>
      <c r="JI16533"/>
      <c r="JJ16533"/>
      <c r="KX16533" s="23"/>
      <c r="KY16533" s="23"/>
    </row>
    <row r="16534" spans="36:311" x14ac:dyDescent="0.2">
      <c r="AJ16534" s="23"/>
      <c r="HH16534"/>
      <c r="IW16534" s="36"/>
      <c r="JI16534"/>
      <c r="JJ16534"/>
      <c r="KX16534" s="23"/>
      <c r="KY16534" s="23"/>
    </row>
    <row r="16535" spans="36:311" x14ac:dyDescent="0.2">
      <c r="AJ16535" s="23"/>
      <c r="HH16535"/>
      <c r="IW16535" s="36"/>
      <c r="JI16535"/>
      <c r="JJ16535"/>
      <c r="KX16535" s="23"/>
      <c r="KY16535" s="23"/>
    </row>
    <row r="16536" spans="36:311" x14ac:dyDescent="0.2">
      <c r="AJ16536" s="23"/>
      <c r="HH16536"/>
      <c r="IW16536" s="36"/>
      <c r="JI16536"/>
      <c r="JJ16536"/>
      <c r="KX16536" s="23"/>
      <c r="KY16536" s="23"/>
    </row>
    <row r="16537" spans="36:311" x14ac:dyDescent="0.2">
      <c r="AJ16537" s="23"/>
      <c r="HH16537"/>
      <c r="IW16537" s="36"/>
      <c r="JI16537"/>
      <c r="JJ16537"/>
      <c r="KX16537" s="23"/>
      <c r="KY16537" s="23"/>
    </row>
    <row r="16538" spans="36:311" x14ac:dyDescent="0.2">
      <c r="AJ16538" s="23"/>
      <c r="HH16538"/>
      <c r="IW16538" s="36"/>
      <c r="JI16538"/>
      <c r="JJ16538"/>
      <c r="KX16538" s="23"/>
      <c r="KY16538" s="23"/>
    </row>
    <row r="16539" spans="36:311" x14ac:dyDescent="0.2">
      <c r="AJ16539" s="23"/>
      <c r="HH16539"/>
      <c r="IW16539" s="36"/>
      <c r="JI16539"/>
      <c r="JJ16539"/>
      <c r="KX16539" s="23"/>
      <c r="KY16539" s="23"/>
    </row>
    <row r="16540" spans="36:311" x14ac:dyDescent="0.2">
      <c r="AJ16540" s="23"/>
      <c r="HH16540"/>
      <c r="IW16540" s="36"/>
      <c r="JI16540"/>
      <c r="JJ16540"/>
      <c r="KX16540" s="23"/>
      <c r="KY16540" s="23"/>
    </row>
    <row r="16541" spans="36:311" x14ac:dyDescent="0.2">
      <c r="AJ16541" s="23"/>
      <c r="HH16541"/>
      <c r="IW16541" s="36"/>
      <c r="JI16541"/>
      <c r="JJ16541"/>
      <c r="KX16541" s="23"/>
      <c r="KY16541" s="23"/>
    </row>
    <row r="16542" spans="36:311" x14ac:dyDescent="0.2">
      <c r="AJ16542" s="23"/>
      <c r="HH16542"/>
      <c r="IW16542" s="36"/>
      <c r="JI16542"/>
      <c r="JJ16542"/>
      <c r="KX16542" s="23"/>
      <c r="KY16542" s="23"/>
    </row>
    <row r="16543" spans="36:311" x14ac:dyDescent="0.2">
      <c r="AJ16543" s="23"/>
      <c r="HH16543"/>
      <c r="IW16543" s="36"/>
      <c r="JI16543"/>
      <c r="JJ16543"/>
      <c r="KX16543" s="23"/>
      <c r="KY16543" s="23"/>
    </row>
    <row r="16544" spans="36:311" x14ac:dyDescent="0.2">
      <c r="AJ16544" s="23"/>
      <c r="HH16544"/>
      <c r="IW16544" s="36"/>
      <c r="JI16544"/>
      <c r="JJ16544"/>
      <c r="KX16544" s="23"/>
      <c r="KY16544" s="23"/>
    </row>
    <row r="16545" spans="36:311" x14ac:dyDescent="0.2">
      <c r="AJ16545" s="23"/>
      <c r="HH16545"/>
      <c r="IW16545" s="36"/>
      <c r="JI16545"/>
      <c r="JJ16545"/>
      <c r="KX16545" s="23"/>
      <c r="KY16545" s="23"/>
    </row>
    <row r="16546" spans="36:311" x14ac:dyDescent="0.2">
      <c r="AJ16546" s="23"/>
      <c r="HH16546"/>
      <c r="IW16546" s="36"/>
      <c r="JI16546"/>
      <c r="JJ16546"/>
      <c r="KX16546" s="23"/>
      <c r="KY16546" s="23"/>
    </row>
    <row r="16547" spans="36:311" x14ac:dyDescent="0.2">
      <c r="AJ16547" s="23"/>
      <c r="HH16547"/>
      <c r="IW16547" s="36"/>
      <c r="JI16547"/>
      <c r="JJ16547"/>
      <c r="KX16547" s="23"/>
      <c r="KY16547" s="23"/>
    </row>
    <row r="16548" spans="36:311" x14ac:dyDescent="0.2">
      <c r="AJ16548" s="23"/>
      <c r="HH16548"/>
      <c r="IW16548" s="36"/>
      <c r="JI16548"/>
      <c r="JJ16548"/>
      <c r="KX16548" s="23"/>
      <c r="KY16548" s="23"/>
    </row>
    <row r="16549" spans="36:311" x14ac:dyDescent="0.2">
      <c r="AJ16549" s="23"/>
      <c r="HH16549"/>
      <c r="IW16549" s="36"/>
      <c r="JI16549"/>
      <c r="JJ16549"/>
      <c r="KX16549" s="23"/>
      <c r="KY16549" s="23"/>
    </row>
    <row r="16550" spans="36:311" x14ac:dyDescent="0.2">
      <c r="AJ16550" s="23"/>
      <c r="HH16550"/>
      <c r="IW16550" s="36"/>
      <c r="JI16550"/>
      <c r="JJ16550"/>
      <c r="KX16550" s="23"/>
      <c r="KY16550" s="23"/>
    </row>
    <row r="16551" spans="36:311" x14ac:dyDescent="0.2">
      <c r="AJ16551" s="23"/>
      <c r="HH16551"/>
      <c r="IW16551" s="36"/>
      <c r="JI16551"/>
      <c r="JJ16551"/>
      <c r="KX16551" s="23"/>
      <c r="KY16551" s="23"/>
    </row>
    <row r="16552" spans="36:311" x14ac:dyDescent="0.2">
      <c r="AJ16552" s="23"/>
      <c r="HH16552"/>
      <c r="IW16552" s="36"/>
      <c r="JI16552"/>
      <c r="JJ16552"/>
      <c r="KX16552" s="23"/>
      <c r="KY16552" s="23"/>
    </row>
    <row r="16553" spans="36:311" x14ac:dyDescent="0.2">
      <c r="AJ16553" s="23"/>
      <c r="HH16553"/>
      <c r="IW16553" s="36"/>
      <c r="JI16553"/>
      <c r="JJ16553"/>
      <c r="KX16553" s="23"/>
      <c r="KY16553" s="23"/>
    </row>
    <row r="16554" spans="36:311" x14ac:dyDescent="0.2">
      <c r="AJ16554" s="23"/>
      <c r="HH16554"/>
      <c r="IW16554" s="36"/>
      <c r="JI16554"/>
      <c r="JJ16554"/>
      <c r="KX16554" s="23"/>
      <c r="KY16554" s="23"/>
    </row>
    <row r="16555" spans="36:311" x14ac:dyDescent="0.2">
      <c r="AJ16555" s="23"/>
      <c r="HH16555"/>
      <c r="IW16555" s="36"/>
      <c r="JI16555"/>
      <c r="JJ16555"/>
      <c r="KX16555" s="23"/>
      <c r="KY16555" s="23"/>
    </row>
    <row r="16556" spans="36:311" x14ac:dyDescent="0.2">
      <c r="AJ16556" s="23"/>
      <c r="HH16556"/>
      <c r="IW16556" s="36"/>
      <c r="JI16556"/>
      <c r="JJ16556"/>
      <c r="KX16556" s="23"/>
      <c r="KY16556" s="23"/>
    </row>
    <row r="16557" spans="36:311" x14ac:dyDescent="0.2">
      <c r="AJ16557" s="23"/>
      <c r="HH16557"/>
      <c r="IW16557" s="36"/>
      <c r="JI16557"/>
      <c r="JJ16557"/>
      <c r="KX16557" s="23"/>
      <c r="KY16557" s="23"/>
    </row>
    <row r="16558" spans="36:311" x14ac:dyDescent="0.2">
      <c r="AJ16558" s="23"/>
      <c r="HH16558"/>
      <c r="IW16558" s="36"/>
      <c r="JI16558"/>
      <c r="JJ16558"/>
      <c r="KX16558" s="23"/>
      <c r="KY16558" s="23"/>
    </row>
    <row r="16559" spans="36:311" x14ac:dyDescent="0.2">
      <c r="AJ16559" s="23"/>
      <c r="HH16559"/>
      <c r="IW16559" s="36"/>
      <c r="JI16559"/>
      <c r="JJ16559"/>
      <c r="KX16559" s="23"/>
      <c r="KY16559" s="23"/>
    </row>
    <row r="16560" spans="36:311" x14ac:dyDescent="0.2">
      <c r="AJ16560" s="23"/>
      <c r="HH16560"/>
      <c r="IW16560" s="36"/>
      <c r="JI16560"/>
      <c r="JJ16560"/>
      <c r="KX16560" s="23"/>
      <c r="KY16560" s="23"/>
    </row>
    <row r="16561" spans="36:311" x14ac:dyDescent="0.2">
      <c r="AJ16561" s="23"/>
      <c r="HH16561"/>
      <c r="IW16561" s="36"/>
      <c r="JI16561"/>
      <c r="JJ16561"/>
      <c r="KX16561" s="23"/>
      <c r="KY16561" s="23"/>
    </row>
    <row r="16562" spans="36:311" x14ac:dyDescent="0.2">
      <c r="AJ16562" s="23"/>
      <c r="HH16562"/>
      <c r="IW16562" s="36"/>
      <c r="JI16562"/>
      <c r="JJ16562"/>
      <c r="KX16562" s="23"/>
      <c r="KY16562" s="23"/>
    </row>
    <row r="16563" spans="36:311" x14ac:dyDescent="0.2">
      <c r="AJ16563" s="23"/>
      <c r="HH16563"/>
      <c r="IW16563" s="36"/>
      <c r="JI16563"/>
      <c r="JJ16563"/>
      <c r="KX16563" s="23"/>
      <c r="KY16563" s="23"/>
    </row>
    <row r="16564" spans="36:311" x14ac:dyDescent="0.2">
      <c r="AJ16564" s="23"/>
      <c r="HH16564"/>
      <c r="IW16564" s="36"/>
      <c r="JI16564"/>
      <c r="JJ16564"/>
      <c r="KX16564" s="23"/>
      <c r="KY16564" s="23"/>
    </row>
    <row r="16565" spans="36:311" x14ac:dyDescent="0.2">
      <c r="AJ16565" s="23"/>
      <c r="HH16565"/>
      <c r="IW16565" s="36"/>
      <c r="JI16565"/>
      <c r="JJ16565"/>
      <c r="KX16565" s="23"/>
      <c r="KY16565" s="23"/>
    </row>
    <row r="16566" spans="36:311" x14ac:dyDescent="0.2">
      <c r="AJ16566" s="23"/>
      <c r="HH16566"/>
      <c r="IW16566" s="36"/>
      <c r="JI16566"/>
      <c r="JJ16566"/>
      <c r="KX16566" s="23"/>
      <c r="KY16566" s="23"/>
    </row>
    <row r="16567" spans="36:311" x14ac:dyDescent="0.2">
      <c r="AJ16567" s="23"/>
      <c r="HH16567"/>
      <c r="IW16567" s="36"/>
      <c r="JI16567"/>
      <c r="JJ16567"/>
      <c r="KX16567" s="23"/>
      <c r="KY16567" s="23"/>
    </row>
    <row r="16568" spans="36:311" x14ac:dyDescent="0.2">
      <c r="AJ16568" s="23"/>
      <c r="HH16568"/>
      <c r="IW16568" s="36"/>
      <c r="JI16568"/>
      <c r="JJ16568"/>
      <c r="KX16568" s="23"/>
      <c r="KY16568" s="23"/>
    </row>
    <row r="16569" spans="36:311" x14ac:dyDescent="0.2">
      <c r="AJ16569" s="23"/>
      <c r="HH16569"/>
      <c r="IW16569" s="36"/>
      <c r="JI16569"/>
      <c r="JJ16569"/>
      <c r="KX16569" s="23"/>
      <c r="KY16569" s="23"/>
    </row>
    <row r="16570" spans="36:311" x14ac:dyDescent="0.2">
      <c r="AJ16570" s="23"/>
      <c r="HH16570"/>
      <c r="IW16570" s="36"/>
      <c r="JI16570"/>
      <c r="JJ16570"/>
      <c r="KX16570" s="23"/>
      <c r="KY16570" s="23"/>
    </row>
    <row r="16571" spans="36:311" x14ac:dyDescent="0.2">
      <c r="AJ16571" s="23"/>
      <c r="HH16571"/>
      <c r="IW16571" s="36"/>
      <c r="JI16571"/>
      <c r="JJ16571"/>
      <c r="KX16571" s="23"/>
      <c r="KY16571" s="23"/>
    </row>
    <row r="16572" spans="36:311" x14ac:dyDescent="0.2">
      <c r="AJ16572" s="23"/>
      <c r="HH16572"/>
      <c r="IW16572" s="36"/>
      <c r="JI16572"/>
      <c r="JJ16572"/>
      <c r="KX16572" s="23"/>
      <c r="KY16572" s="23"/>
    </row>
    <row r="16573" spans="36:311" x14ac:dyDescent="0.2">
      <c r="AJ16573" s="23"/>
      <c r="HH16573"/>
      <c r="IW16573" s="36"/>
      <c r="JI16573"/>
      <c r="JJ16573"/>
      <c r="KX16573" s="23"/>
      <c r="KY16573" s="23"/>
    </row>
    <row r="16574" spans="36:311" x14ac:dyDescent="0.2">
      <c r="AJ16574" s="23"/>
      <c r="HH16574"/>
      <c r="IW16574" s="36"/>
      <c r="JI16574"/>
      <c r="JJ16574"/>
      <c r="KX16574" s="23"/>
      <c r="KY16574" s="23"/>
    </row>
    <row r="16575" spans="36:311" x14ac:dyDescent="0.2">
      <c r="AJ16575" s="23"/>
      <c r="HH16575"/>
      <c r="IW16575" s="36"/>
      <c r="JI16575"/>
      <c r="JJ16575"/>
      <c r="KX16575" s="23"/>
      <c r="KY16575" s="23"/>
    </row>
    <row r="16576" spans="36:311" x14ac:dyDescent="0.2">
      <c r="AJ16576" s="23"/>
      <c r="HH16576"/>
      <c r="IW16576" s="36"/>
      <c r="JI16576"/>
      <c r="JJ16576"/>
      <c r="KX16576" s="23"/>
      <c r="KY16576" s="23"/>
    </row>
    <row r="16577" spans="36:311" x14ac:dyDescent="0.2">
      <c r="AJ16577" s="23"/>
      <c r="HH16577"/>
      <c r="IW16577" s="36"/>
      <c r="JI16577"/>
      <c r="JJ16577"/>
      <c r="KX16577" s="23"/>
      <c r="KY16577" s="23"/>
    </row>
    <row r="16578" spans="36:311" x14ac:dyDescent="0.2">
      <c r="AJ16578" s="23"/>
      <c r="HH16578"/>
      <c r="IW16578" s="36"/>
      <c r="JI16578"/>
      <c r="JJ16578"/>
      <c r="KX16578" s="23"/>
      <c r="KY16578" s="23"/>
    </row>
    <row r="16579" spans="36:311" x14ac:dyDescent="0.2">
      <c r="AJ16579" s="23"/>
      <c r="HH16579"/>
      <c r="IW16579" s="36"/>
      <c r="JI16579"/>
      <c r="JJ16579"/>
      <c r="KX16579" s="23"/>
      <c r="KY16579" s="23"/>
    </row>
    <row r="16580" spans="36:311" x14ac:dyDescent="0.2">
      <c r="AJ16580" s="23"/>
      <c r="HH16580"/>
      <c r="IW16580" s="36"/>
      <c r="JI16580"/>
      <c r="JJ16580"/>
      <c r="KX16580" s="23"/>
      <c r="KY16580" s="23"/>
    </row>
    <row r="16581" spans="36:311" x14ac:dyDescent="0.2">
      <c r="AJ16581" s="23"/>
      <c r="HH16581"/>
      <c r="IW16581" s="36"/>
      <c r="JI16581"/>
      <c r="JJ16581"/>
      <c r="KX16581" s="23"/>
      <c r="KY16581" s="23"/>
    </row>
    <row r="16582" spans="36:311" x14ac:dyDescent="0.2">
      <c r="AJ16582" s="23"/>
      <c r="HH16582"/>
      <c r="IW16582" s="36"/>
      <c r="JI16582"/>
      <c r="JJ16582"/>
      <c r="KX16582" s="23"/>
      <c r="KY16582" s="23"/>
    </row>
    <row r="16583" spans="36:311" x14ac:dyDescent="0.2">
      <c r="AJ16583" s="23"/>
      <c r="HH16583"/>
      <c r="IW16583" s="36"/>
      <c r="JI16583"/>
      <c r="JJ16583"/>
      <c r="KX16583" s="23"/>
      <c r="KY16583" s="23"/>
    </row>
    <row r="16584" spans="36:311" x14ac:dyDescent="0.2">
      <c r="AJ16584" s="23"/>
      <c r="HH16584"/>
      <c r="IW16584" s="36"/>
      <c r="JI16584"/>
      <c r="JJ16584"/>
      <c r="KX16584" s="23"/>
      <c r="KY16584" s="23"/>
    </row>
    <row r="16585" spans="36:311" x14ac:dyDescent="0.2">
      <c r="AJ16585" s="23"/>
      <c r="HH16585"/>
      <c r="IW16585" s="36"/>
      <c r="JI16585"/>
      <c r="JJ16585"/>
      <c r="KX16585" s="23"/>
      <c r="KY16585" s="23"/>
    </row>
    <row r="16586" spans="36:311" x14ac:dyDescent="0.2">
      <c r="AJ16586" s="23"/>
      <c r="HH16586"/>
      <c r="IW16586" s="36"/>
      <c r="JI16586"/>
      <c r="JJ16586"/>
      <c r="KX16586" s="23"/>
      <c r="KY16586" s="23"/>
    </row>
    <row r="16587" spans="36:311" x14ac:dyDescent="0.2">
      <c r="AJ16587" s="23"/>
      <c r="HH16587"/>
      <c r="IW16587" s="36"/>
      <c r="JI16587"/>
      <c r="JJ16587"/>
      <c r="KX16587" s="23"/>
      <c r="KY16587" s="23"/>
    </row>
    <row r="16588" spans="36:311" x14ac:dyDescent="0.2">
      <c r="AJ16588" s="23"/>
      <c r="HH16588"/>
      <c r="IW16588" s="36"/>
      <c r="JI16588"/>
      <c r="JJ16588"/>
      <c r="KX16588" s="23"/>
      <c r="KY16588" s="23"/>
    </row>
    <row r="16589" spans="36:311" x14ac:dyDescent="0.2">
      <c r="AJ16589" s="23"/>
      <c r="HH16589"/>
      <c r="IW16589" s="36"/>
      <c r="JI16589"/>
      <c r="JJ16589"/>
      <c r="KX16589" s="23"/>
      <c r="KY16589" s="23"/>
    </row>
    <row r="16590" spans="36:311" x14ac:dyDescent="0.2">
      <c r="AJ16590" s="23"/>
      <c r="HH16590"/>
      <c r="IW16590" s="36"/>
      <c r="JI16590"/>
      <c r="JJ16590"/>
      <c r="KX16590" s="23"/>
      <c r="KY16590" s="23"/>
    </row>
    <row r="16591" spans="36:311" x14ac:dyDescent="0.2">
      <c r="AJ16591" s="23"/>
      <c r="HH16591"/>
      <c r="IW16591" s="36"/>
      <c r="JI16591"/>
      <c r="JJ16591"/>
      <c r="KX16591" s="23"/>
      <c r="KY16591" s="23"/>
    </row>
    <row r="16592" spans="36:311" x14ac:dyDescent="0.2">
      <c r="AJ16592" s="23"/>
      <c r="HH16592"/>
      <c r="IW16592" s="36"/>
      <c r="JI16592"/>
      <c r="JJ16592"/>
      <c r="KX16592" s="23"/>
      <c r="KY16592" s="23"/>
    </row>
    <row r="16593" spans="36:311" x14ac:dyDescent="0.2">
      <c r="AJ16593" s="23"/>
      <c r="HH16593"/>
      <c r="IW16593" s="36"/>
      <c r="JI16593"/>
      <c r="JJ16593"/>
      <c r="KX16593" s="23"/>
      <c r="KY16593" s="23"/>
    </row>
    <row r="16594" spans="36:311" x14ac:dyDescent="0.2">
      <c r="AJ16594" s="23"/>
      <c r="HH16594"/>
      <c r="IW16594" s="36"/>
      <c r="JI16594"/>
      <c r="JJ16594"/>
      <c r="KX16594" s="23"/>
      <c r="KY16594" s="23"/>
    </row>
    <row r="16595" spans="36:311" x14ac:dyDescent="0.2">
      <c r="AJ16595" s="23"/>
      <c r="HH16595"/>
      <c r="IW16595" s="36"/>
      <c r="JI16595"/>
      <c r="JJ16595"/>
      <c r="KX16595" s="23"/>
      <c r="KY16595" s="23"/>
    </row>
    <row r="16596" spans="36:311" x14ac:dyDescent="0.2">
      <c r="AJ16596" s="23"/>
      <c r="HH16596"/>
      <c r="IW16596" s="36"/>
      <c r="JI16596"/>
      <c r="JJ16596"/>
      <c r="KX16596" s="23"/>
      <c r="KY16596" s="23"/>
    </row>
    <row r="16597" spans="36:311" x14ac:dyDescent="0.2">
      <c r="AJ16597" s="23"/>
      <c r="HH16597"/>
      <c r="IW16597" s="36"/>
      <c r="JI16597"/>
      <c r="JJ16597"/>
      <c r="KX16597" s="23"/>
      <c r="KY16597" s="23"/>
    </row>
    <row r="16598" spans="36:311" x14ac:dyDescent="0.2">
      <c r="AJ16598" s="23"/>
      <c r="HH16598"/>
      <c r="IW16598" s="36"/>
      <c r="JI16598"/>
      <c r="JJ16598"/>
      <c r="KX16598" s="23"/>
      <c r="KY16598" s="23"/>
    </row>
    <row r="16599" spans="36:311" x14ac:dyDescent="0.2">
      <c r="AJ16599" s="23"/>
      <c r="HH16599"/>
      <c r="IW16599" s="36"/>
      <c r="JI16599"/>
      <c r="JJ16599"/>
      <c r="KX16599" s="23"/>
      <c r="KY16599" s="23"/>
    </row>
    <row r="16600" spans="36:311" x14ac:dyDescent="0.2">
      <c r="AJ16600" s="23"/>
      <c r="HH16600"/>
      <c r="IW16600" s="36"/>
      <c r="JI16600"/>
      <c r="JJ16600"/>
      <c r="KX16600" s="23"/>
      <c r="KY16600" s="23"/>
    </row>
    <row r="16601" spans="36:311" x14ac:dyDescent="0.2">
      <c r="AJ16601" s="23"/>
      <c r="HH16601"/>
      <c r="IW16601" s="36"/>
      <c r="JI16601"/>
      <c r="JJ16601"/>
      <c r="KX16601" s="23"/>
      <c r="KY16601" s="23"/>
    </row>
    <row r="16602" spans="36:311" x14ac:dyDescent="0.2">
      <c r="AJ16602" s="23"/>
      <c r="HH16602"/>
      <c r="IW16602" s="36"/>
      <c r="JI16602"/>
      <c r="JJ16602"/>
      <c r="KX16602" s="23"/>
      <c r="KY16602" s="23"/>
    </row>
    <row r="16603" spans="36:311" x14ac:dyDescent="0.2">
      <c r="AJ16603" s="23"/>
      <c r="HH16603"/>
      <c r="IW16603" s="36"/>
      <c r="JI16603"/>
      <c r="JJ16603"/>
      <c r="KX16603" s="23"/>
      <c r="KY16603" s="23"/>
    </row>
    <row r="16604" spans="36:311" x14ac:dyDescent="0.2">
      <c r="AJ16604" s="23"/>
      <c r="HH16604"/>
      <c r="IW16604" s="36"/>
      <c r="JI16604"/>
      <c r="JJ16604"/>
      <c r="KX16604" s="23"/>
      <c r="KY16604" s="23"/>
    </row>
    <row r="16605" spans="36:311" x14ac:dyDescent="0.2">
      <c r="AJ16605" s="23"/>
      <c r="HH16605"/>
      <c r="IW16605" s="36"/>
      <c r="JI16605"/>
      <c r="JJ16605"/>
      <c r="KX16605" s="23"/>
      <c r="KY16605" s="23"/>
    </row>
    <row r="16606" spans="36:311" x14ac:dyDescent="0.2">
      <c r="AJ16606" s="23"/>
      <c r="HH16606"/>
      <c r="IW16606" s="36"/>
      <c r="JI16606"/>
      <c r="JJ16606"/>
      <c r="KX16606" s="23"/>
      <c r="KY16606" s="23"/>
    </row>
    <row r="16607" spans="36:311" x14ac:dyDescent="0.2">
      <c r="AJ16607" s="23"/>
      <c r="HH16607"/>
      <c r="IW16607" s="36"/>
      <c r="JI16607"/>
      <c r="JJ16607"/>
      <c r="KX16607" s="23"/>
      <c r="KY16607" s="23"/>
    </row>
    <row r="16608" spans="36:311" x14ac:dyDescent="0.2">
      <c r="AJ16608" s="23"/>
      <c r="HH16608"/>
      <c r="IW16608" s="36"/>
      <c r="JI16608"/>
      <c r="JJ16608"/>
      <c r="KX16608" s="23"/>
      <c r="KY16608" s="23"/>
    </row>
    <row r="16609" spans="36:311" x14ac:dyDescent="0.2">
      <c r="AJ16609" s="23"/>
      <c r="HH16609"/>
      <c r="IW16609" s="36"/>
      <c r="JI16609"/>
      <c r="JJ16609"/>
      <c r="KX16609" s="23"/>
      <c r="KY16609" s="23"/>
    </row>
    <row r="16610" spans="36:311" x14ac:dyDescent="0.2">
      <c r="AJ16610" s="23"/>
      <c r="HH16610"/>
      <c r="IW16610" s="36"/>
      <c r="JI16610"/>
      <c r="JJ16610"/>
      <c r="KX16610" s="23"/>
      <c r="KY16610" s="23"/>
    </row>
    <row r="16611" spans="36:311" x14ac:dyDescent="0.2">
      <c r="AJ16611" s="23"/>
      <c r="HH16611"/>
      <c r="IW16611" s="36"/>
      <c r="JI16611"/>
      <c r="JJ16611"/>
      <c r="KX16611" s="23"/>
      <c r="KY16611" s="23"/>
    </row>
    <row r="16612" spans="36:311" x14ac:dyDescent="0.2">
      <c r="AJ16612" s="23"/>
      <c r="HH16612"/>
      <c r="IW16612" s="36"/>
      <c r="JI16612"/>
      <c r="JJ16612"/>
      <c r="KX16612" s="23"/>
      <c r="KY16612" s="23"/>
    </row>
    <row r="16613" spans="36:311" x14ac:dyDescent="0.2">
      <c r="AJ16613" s="23"/>
      <c r="HH16613"/>
      <c r="IW16613" s="36"/>
      <c r="JI16613"/>
      <c r="JJ16613"/>
      <c r="KX16613" s="23"/>
      <c r="KY16613" s="23"/>
    </row>
    <row r="16614" spans="36:311" x14ac:dyDescent="0.2">
      <c r="AJ16614" s="23"/>
      <c r="HH16614"/>
      <c r="IW16614" s="36"/>
      <c r="JI16614"/>
      <c r="JJ16614"/>
      <c r="KX16614" s="23"/>
      <c r="KY16614" s="23"/>
    </row>
    <row r="16615" spans="36:311" x14ac:dyDescent="0.2">
      <c r="AJ16615" s="23"/>
      <c r="HH16615"/>
      <c r="IW16615" s="36"/>
      <c r="JI16615"/>
      <c r="JJ16615"/>
      <c r="KX16615" s="23"/>
      <c r="KY16615" s="23"/>
    </row>
    <row r="16616" spans="36:311" x14ac:dyDescent="0.2">
      <c r="AJ16616" s="23"/>
      <c r="HH16616"/>
      <c r="IW16616" s="36"/>
      <c r="JI16616"/>
      <c r="JJ16616"/>
      <c r="KX16616" s="23"/>
      <c r="KY16616" s="23"/>
    </row>
    <row r="16617" spans="36:311" x14ac:dyDescent="0.2">
      <c r="AJ16617" s="23"/>
      <c r="HH16617"/>
      <c r="IW16617" s="36"/>
      <c r="JI16617"/>
      <c r="JJ16617"/>
      <c r="KX16617" s="23"/>
      <c r="KY16617" s="23"/>
    </row>
    <row r="16618" spans="36:311" x14ac:dyDescent="0.2">
      <c r="AJ16618" s="23"/>
      <c r="HH16618"/>
      <c r="IW16618" s="36"/>
      <c r="JI16618"/>
      <c r="JJ16618"/>
      <c r="KX16618" s="23"/>
      <c r="KY16618" s="23"/>
    </row>
    <row r="16619" spans="36:311" x14ac:dyDescent="0.2">
      <c r="AJ16619" s="23"/>
      <c r="HH16619"/>
      <c r="IW16619" s="36"/>
      <c r="JI16619"/>
      <c r="JJ16619"/>
      <c r="KX16619" s="23"/>
      <c r="KY16619" s="23"/>
    </row>
    <row r="16620" spans="36:311" x14ac:dyDescent="0.2">
      <c r="AJ16620" s="23"/>
      <c r="HH16620"/>
      <c r="IW16620" s="36"/>
      <c r="JI16620"/>
      <c r="JJ16620"/>
      <c r="KX16620" s="23"/>
      <c r="KY16620" s="23"/>
    </row>
    <row r="16621" spans="36:311" x14ac:dyDescent="0.2">
      <c r="AJ16621" s="23"/>
      <c r="HH16621"/>
      <c r="IW16621" s="36"/>
      <c r="JI16621"/>
      <c r="JJ16621"/>
      <c r="KX16621" s="23"/>
      <c r="KY16621" s="23"/>
    </row>
    <row r="16622" spans="36:311" x14ac:dyDescent="0.2">
      <c r="AJ16622" s="23"/>
      <c r="HH16622"/>
      <c r="IW16622" s="36"/>
      <c r="JI16622"/>
      <c r="JJ16622"/>
      <c r="KX16622" s="23"/>
      <c r="KY16622" s="23"/>
    </row>
    <row r="16623" spans="36:311" x14ac:dyDescent="0.2">
      <c r="AJ16623" s="23"/>
      <c r="HH16623"/>
      <c r="IW16623" s="36"/>
      <c r="JI16623"/>
      <c r="JJ16623"/>
      <c r="KX16623" s="23"/>
      <c r="KY16623" s="23"/>
    </row>
    <row r="16624" spans="36:311" x14ac:dyDescent="0.2">
      <c r="AJ16624" s="23"/>
      <c r="HH16624"/>
      <c r="IW16624" s="36"/>
      <c r="JI16624"/>
      <c r="JJ16624"/>
      <c r="KX16624" s="23"/>
      <c r="KY16624" s="23"/>
    </row>
    <row r="16625" spans="36:311" x14ac:dyDescent="0.2">
      <c r="AJ16625" s="23"/>
      <c r="HH16625"/>
      <c r="IW16625" s="36"/>
      <c r="JI16625"/>
      <c r="JJ16625"/>
      <c r="KX16625" s="23"/>
      <c r="KY16625" s="23"/>
    </row>
    <row r="16626" spans="36:311" x14ac:dyDescent="0.2">
      <c r="AJ16626" s="23"/>
      <c r="HH16626"/>
      <c r="IW16626" s="36"/>
      <c r="JI16626"/>
      <c r="JJ16626"/>
      <c r="KX16626" s="23"/>
      <c r="KY16626" s="23"/>
    </row>
    <row r="16627" spans="36:311" x14ac:dyDescent="0.2">
      <c r="AJ16627" s="23"/>
      <c r="HH16627"/>
      <c r="IW16627" s="36"/>
      <c r="JI16627"/>
      <c r="JJ16627"/>
      <c r="KX16627" s="23"/>
      <c r="KY16627" s="23"/>
    </row>
    <row r="16628" spans="36:311" x14ac:dyDescent="0.2">
      <c r="AJ16628" s="23"/>
      <c r="HH16628"/>
      <c r="IW16628" s="36"/>
      <c r="JI16628"/>
      <c r="JJ16628"/>
      <c r="KX16628" s="23"/>
      <c r="KY16628" s="23"/>
    </row>
    <row r="16629" spans="36:311" x14ac:dyDescent="0.2">
      <c r="AJ16629" s="23"/>
      <c r="HH16629"/>
      <c r="IW16629" s="36"/>
      <c r="JI16629"/>
      <c r="JJ16629"/>
      <c r="KX16629" s="23"/>
      <c r="KY16629" s="23"/>
    </row>
    <row r="16630" spans="36:311" x14ac:dyDescent="0.2">
      <c r="AJ16630" s="23"/>
      <c r="HH16630"/>
      <c r="IW16630" s="36"/>
      <c r="JI16630"/>
      <c r="JJ16630"/>
      <c r="KX16630" s="23"/>
      <c r="KY16630" s="23"/>
    </row>
    <row r="16631" spans="36:311" x14ac:dyDescent="0.2">
      <c r="AJ16631" s="23"/>
      <c r="HH16631"/>
      <c r="IW16631" s="36"/>
      <c r="JI16631"/>
      <c r="JJ16631"/>
      <c r="KX16631" s="23"/>
      <c r="KY16631" s="23"/>
    </row>
    <row r="16632" spans="36:311" x14ac:dyDescent="0.2">
      <c r="AJ16632" s="23"/>
      <c r="HH16632"/>
      <c r="IW16632" s="36"/>
      <c r="JI16632"/>
      <c r="JJ16632"/>
      <c r="KX16632" s="23"/>
      <c r="KY16632" s="23"/>
    </row>
    <row r="16633" spans="36:311" x14ac:dyDescent="0.2">
      <c r="AJ16633" s="23"/>
      <c r="HH16633"/>
      <c r="IW16633" s="36"/>
      <c r="JI16633"/>
      <c r="JJ16633"/>
      <c r="KX16633" s="23"/>
      <c r="KY16633" s="23"/>
    </row>
    <row r="16634" spans="36:311" x14ac:dyDescent="0.2">
      <c r="AJ16634" s="23"/>
      <c r="HH16634"/>
      <c r="IW16634" s="36"/>
      <c r="JI16634"/>
      <c r="JJ16634"/>
      <c r="KX16634" s="23"/>
      <c r="KY16634" s="23"/>
    </row>
    <row r="16635" spans="36:311" x14ac:dyDescent="0.2">
      <c r="AJ16635" s="23"/>
      <c r="HH16635"/>
      <c r="IW16635" s="36"/>
      <c r="JI16635"/>
      <c r="JJ16635"/>
      <c r="KX16635" s="23"/>
      <c r="KY16635" s="23"/>
    </row>
    <row r="16636" spans="36:311" x14ac:dyDescent="0.2">
      <c r="AJ16636" s="23"/>
      <c r="HH16636"/>
      <c r="IW16636" s="36"/>
      <c r="JI16636"/>
      <c r="JJ16636"/>
      <c r="KX16636" s="23"/>
      <c r="KY16636" s="23"/>
    </row>
    <row r="16637" spans="36:311" x14ac:dyDescent="0.2">
      <c r="AJ16637" s="23"/>
      <c r="HH16637"/>
      <c r="IW16637" s="36"/>
      <c r="JI16637"/>
      <c r="JJ16637"/>
      <c r="KX16637" s="23"/>
      <c r="KY16637" s="23"/>
    </row>
    <row r="16638" spans="36:311" x14ac:dyDescent="0.2">
      <c r="AJ16638" s="23"/>
      <c r="HH16638"/>
      <c r="IW16638" s="36"/>
      <c r="JI16638"/>
      <c r="JJ16638"/>
      <c r="KX16638" s="23"/>
      <c r="KY16638" s="23"/>
    </row>
    <row r="16639" spans="36:311" x14ac:dyDescent="0.2">
      <c r="AJ16639" s="23"/>
      <c r="HH16639"/>
      <c r="IW16639" s="36"/>
      <c r="JI16639"/>
      <c r="JJ16639"/>
      <c r="KX16639" s="23"/>
      <c r="KY16639" s="23"/>
    </row>
    <row r="16640" spans="36:311" x14ac:dyDescent="0.2">
      <c r="AJ16640" s="23"/>
      <c r="HH16640"/>
      <c r="IW16640" s="36"/>
      <c r="JI16640"/>
      <c r="JJ16640"/>
      <c r="KX16640" s="23"/>
      <c r="KY16640" s="23"/>
    </row>
    <row r="16641" spans="36:311" x14ac:dyDescent="0.2">
      <c r="AJ16641" s="23"/>
      <c r="HH16641"/>
      <c r="IW16641" s="36"/>
      <c r="JI16641"/>
      <c r="JJ16641"/>
      <c r="KX16641" s="23"/>
      <c r="KY16641" s="23"/>
    </row>
    <row r="16642" spans="36:311" x14ac:dyDescent="0.2">
      <c r="AJ16642" s="23"/>
      <c r="HH16642"/>
      <c r="IW16642" s="36"/>
      <c r="JI16642"/>
      <c r="JJ16642"/>
      <c r="KX16642" s="23"/>
      <c r="KY16642" s="23"/>
    </row>
    <row r="16643" spans="36:311" x14ac:dyDescent="0.2">
      <c r="AJ16643" s="23"/>
      <c r="HH16643"/>
      <c r="IW16643" s="36"/>
      <c r="JI16643"/>
      <c r="JJ16643"/>
      <c r="KX16643" s="23"/>
      <c r="KY16643" s="23"/>
    </row>
    <row r="16644" spans="36:311" x14ac:dyDescent="0.2">
      <c r="AJ16644" s="23"/>
      <c r="HH16644"/>
      <c r="IW16644" s="36"/>
      <c r="JI16644"/>
      <c r="JJ16644"/>
      <c r="KX16644" s="23"/>
      <c r="KY16644" s="23"/>
    </row>
    <row r="16645" spans="36:311" x14ac:dyDescent="0.2">
      <c r="AJ16645" s="23"/>
      <c r="HH16645"/>
      <c r="IW16645" s="36"/>
      <c r="JI16645"/>
      <c r="JJ16645"/>
      <c r="KX16645" s="23"/>
      <c r="KY16645" s="23"/>
    </row>
    <row r="16646" spans="36:311" x14ac:dyDescent="0.2">
      <c r="AJ16646" s="23"/>
      <c r="HH16646"/>
      <c r="IW16646" s="36"/>
      <c r="JI16646"/>
      <c r="JJ16646"/>
      <c r="KX16646" s="23"/>
      <c r="KY16646" s="23"/>
    </row>
    <row r="16647" spans="36:311" x14ac:dyDescent="0.2">
      <c r="AJ16647" s="23"/>
      <c r="HH16647"/>
      <c r="IW16647" s="36"/>
      <c r="JI16647"/>
      <c r="JJ16647"/>
      <c r="KX16647" s="23"/>
      <c r="KY16647" s="23"/>
    </row>
    <row r="16648" spans="36:311" x14ac:dyDescent="0.2">
      <c r="AJ16648" s="23"/>
      <c r="HH16648"/>
      <c r="IW16648" s="36"/>
      <c r="JI16648"/>
      <c r="JJ16648"/>
      <c r="KX16648" s="23"/>
      <c r="KY16648" s="23"/>
    </row>
    <row r="16649" spans="36:311" x14ac:dyDescent="0.2">
      <c r="AJ16649" s="23"/>
      <c r="HH16649"/>
      <c r="IW16649" s="36"/>
      <c r="JI16649"/>
      <c r="JJ16649"/>
      <c r="KX16649" s="23"/>
      <c r="KY16649" s="23"/>
    </row>
    <row r="16650" spans="36:311" x14ac:dyDescent="0.2">
      <c r="AJ16650" s="23"/>
      <c r="HH16650"/>
      <c r="IW16650" s="36"/>
      <c r="JI16650"/>
      <c r="JJ16650"/>
      <c r="KX16650" s="23"/>
      <c r="KY16650" s="23"/>
    </row>
    <row r="16651" spans="36:311" x14ac:dyDescent="0.2">
      <c r="AJ16651" s="23"/>
      <c r="HH16651"/>
      <c r="IW16651" s="36"/>
      <c r="JI16651"/>
      <c r="JJ16651"/>
      <c r="KX16651" s="23"/>
      <c r="KY16651" s="23"/>
    </row>
    <row r="16652" spans="36:311" x14ac:dyDescent="0.2">
      <c r="AJ16652" s="23"/>
      <c r="HH16652"/>
      <c r="IW16652" s="36"/>
      <c r="JI16652"/>
      <c r="JJ16652"/>
      <c r="KX16652" s="23"/>
      <c r="KY16652" s="23"/>
    </row>
    <row r="16653" spans="36:311" x14ac:dyDescent="0.2">
      <c r="AJ16653" s="23"/>
      <c r="HH16653"/>
      <c r="IW16653" s="36"/>
      <c r="JI16653"/>
      <c r="JJ16653"/>
      <c r="KX16653" s="23"/>
      <c r="KY16653" s="23"/>
    </row>
    <row r="16654" spans="36:311" x14ac:dyDescent="0.2">
      <c r="AJ16654" s="23"/>
      <c r="HH16654"/>
      <c r="IW16654" s="36"/>
      <c r="JI16654"/>
      <c r="JJ16654"/>
      <c r="KX16654" s="23"/>
      <c r="KY16654" s="23"/>
    </row>
    <row r="16655" spans="36:311" x14ac:dyDescent="0.2">
      <c r="AJ16655" s="23"/>
      <c r="HH16655"/>
      <c r="IW16655" s="36"/>
      <c r="JI16655"/>
      <c r="JJ16655"/>
      <c r="KX16655" s="23"/>
      <c r="KY16655" s="23"/>
    </row>
    <row r="16656" spans="36:311" x14ac:dyDescent="0.2">
      <c r="AJ16656" s="23"/>
      <c r="HH16656"/>
      <c r="IW16656" s="36"/>
      <c r="JI16656"/>
      <c r="JJ16656"/>
      <c r="KX16656" s="23"/>
      <c r="KY16656" s="23"/>
    </row>
    <row r="16657" spans="36:311" x14ac:dyDescent="0.2">
      <c r="AJ16657" s="23"/>
      <c r="HH16657"/>
      <c r="IW16657" s="36"/>
      <c r="JI16657"/>
      <c r="JJ16657"/>
      <c r="KX16657" s="23"/>
      <c r="KY16657" s="23"/>
    </row>
    <row r="16658" spans="36:311" x14ac:dyDescent="0.2">
      <c r="AJ16658" s="23"/>
      <c r="HH16658"/>
      <c r="IW16658" s="36"/>
      <c r="JI16658"/>
      <c r="JJ16658"/>
      <c r="KX16658" s="23"/>
      <c r="KY16658" s="23"/>
    </row>
    <row r="16659" spans="36:311" x14ac:dyDescent="0.2">
      <c r="AJ16659" s="23"/>
      <c r="HH16659"/>
      <c r="IW16659" s="36"/>
      <c r="JI16659"/>
      <c r="JJ16659"/>
      <c r="KX16659" s="23"/>
      <c r="KY16659" s="23"/>
    </row>
    <row r="16660" spans="36:311" x14ac:dyDescent="0.2">
      <c r="AJ16660" s="23"/>
      <c r="HH16660"/>
      <c r="IW16660" s="36"/>
      <c r="JI16660"/>
      <c r="JJ16660"/>
      <c r="KX16660" s="23"/>
      <c r="KY16660" s="23"/>
    </row>
    <row r="16661" spans="36:311" x14ac:dyDescent="0.2">
      <c r="AJ16661" s="23"/>
      <c r="HH16661"/>
      <c r="IW16661" s="36"/>
      <c r="JI16661"/>
      <c r="JJ16661"/>
      <c r="KX16661" s="23"/>
      <c r="KY16661" s="23"/>
    </row>
    <row r="16662" spans="36:311" x14ac:dyDescent="0.2">
      <c r="AJ16662" s="23"/>
      <c r="HH16662"/>
      <c r="IW16662" s="36"/>
      <c r="JI16662"/>
      <c r="JJ16662"/>
      <c r="KX16662" s="23"/>
      <c r="KY16662" s="23"/>
    </row>
    <row r="16663" spans="36:311" x14ac:dyDescent="0.2">
      <c r="AJ16663" s="23"/>
      <c r="HH16663"/>
      <c r="IW16663" s="36"/>
      <c r="JI16663"/>
      <c r="JJ16663"/>
      <c r="KX16663" s="23"/>
      <c r="KY16663" s="23"/>
    </row>
    <row r="16664" spans="36:311" x14ac:dyDescent="0.2">
      <c r="AJ16664" s="23"/>
      <c r="HH16664"/>
      <c r="IW16664" s="36"/>
      <c r="JI16664"/>
      <c r="JJ16664"/>
      <c r="KX16664" s="23"/>
      <c r="KY16664" s="23"/>
    </row>
    <row r="16665" spans="36:311" x14ac:dyDescent="0.2">
      <c r="AJ16665" s="23"/>
      <c r="HH16665"/>
      <c r="IW16665" s="36"/>
      <c r="JI16665"/>
      <c r="JJ16665"/>
      <c r="KX16665" s="23"/>
      <c r="KY16665" s="23"/>
    </row>
    <row r="16666" spans="36:311" x14ac:dyDescent="0.2">
      <c r="AJ16666" s="23"/>
      <c r="HH16666"/>
      <c r="IW16666" s="36"/>
      <c r="JI16666"/>
      <c r="JJ16666"/>
      <c r="KX16666" s="23"/>
      <c r="KY16666" s="23"/>
    </row>
    <row r="16667" spans="36:311" x14ac:dyDescent="0.2">
      <c r="AJ16667" s="23"/>
      <c r="HH16667"/>
      <c r="IW16667" s="36"/>
      <c r="JI16667"/>
      <c r="JJ16667"/>
      <c r="KX16667" s="23"/>
      <c r="KY16667" s="23"/>
    </row>
    <row r="16668" spans="36:311" x14ac:dyDescent="0.2">
      <c r="AJ16668" s="23"/>
      <c r="HH16668"/>
      <c r="IW16668" s="36"/>
      <c r="JI16668"/>
      <c r="JJ16668"/>
      <c r="KX16668" s="23"/>
      <c r="KY16668" s="23"/>
    </row>
    <row r="16669" spans="36:311" x14ac:dyDescent="0.2">
      <c r="AJ16669" s="23"/>
      <c r="HH16669"/>
      <c r="IW16669" s="36"/>
      <c r="JI16669"/>
      <c r="JJ16669"/>
      <c r="KX16669" s="23"/>
      <c r="KY16669" s="23"/>
    </row>
    <row r="16670" spans="36:311" x14ac:dyDescent="0.2">
      <c r="AJ16670" s="23"/>
      <c r="HH16670"/>
      <c r="IW16670" s="36"/>
      <c r="JI16670"/>
      <c r="JJ16670"/>
      <c r="KX16670" s="23"/>
      <c r="KY16670" s="23"/>
    </row>
    <row r="16671" spans="36:311" x14ac:dyDescent="0.2">
      <c r="AJ16671" s="23"/>
      <c r="HH16671"/>
      <c r="IW16671" s="36"/>
      <c r="JI16671"/>
      <c r="JJ16671"/>
      <c r="KX16671" s="23"/>
      <c r="KY16671" s="23"/>
    </row>
    <row r="16672" spans="36:311" x14ac:dyDescent="0.2">
      <c r="AJ16672" s="23"/>
      <c r="HH16672"/>
      <c r="IW16672" s="36"/>
      <c r="JI16672"/>
      <c r="JJ16672"/>
      <c r="KX16672" s="23"/>
      <c r="KY16672" s="23"/>
    </row>
    <row r="16673" spans="36:311" x14ac:dyDescent="0.2">
      <c r="AJ16673" s="23"/>
      <c r="HH16673"/>
      <c r="IW16673" s="36"/>
      <c r="JI16673"/>
      <c r="JJ16673"/>
      <c r="KX16673" s="23"/>
      <c r="KY16673" s="23"/>
    </row>
    <row r="16674" spans="36:311" x14ac:dyDescent="0.2">
      <c r="AJ16674" s="23"/>
      <c r="HH16674"/>
      <c r="IW16674" s="36"/>
      <c r="JI16674"/>
      <c r="JJ16674"/>
      <c r="KX16674" s="23"/>
      <c r="KY16674" s="23"/>
    </row>
    <row r="16675" spans="36:311" x14ac:dyDescent="0.2">
      <c r="AJ16675" s="23"/>
      <c r="HH16675"/>
      <c r="IW16675" s="36"/>
      <c r="JI16675"/>
      <c r="JJ16675"/>
      <c r="KX16675" s="23"/>
      <c r="KY16675" s="23"/>
    </row>
    <row r="16676" spans="36:311" x14ac:dyDescent="0.2">
      <c r="AJ16676" s="23"/>
      <c r="HH16676"/>
      <c r="IW16676" s="36"/>
      <c r="JI16676"/>
      <c r="JJ16676"/>
      <c r="KX16676" s="23"/>
      <c r="KY16676" s="23"/>
    </row>
    <row r="16677" spans="36:311" x14ac:dyDescent="0.2">
      <c r="AJ16677" s="23"/>
      <c r="HH16677"/>
      <c r="IW16677" s="36"/>
      <c r="JI16677"/>
      <c r="JJ16677"/>
      <c r="KX16677" s="23"/>
      <c r="KY16677" s="23"/>
    </row>
    <row r="16678" spans="36:311" x14ac:dyDescent="0.2">
      <c r="AJ16678" s="23"/>
      <c r="HH16678"/>
      <c r="IW16678" s="36"/>
      <c r="JI16678"/>
      <c r="JJ16678"/>
      <c r="KX16678" s="23"/>
      <c r="KY16678" s="23"/>
    </row>
    <row r="16679" spans="36:311" x14ac:dyDescent="0.2">
      <c r="AJ16679" s="23"/>
      <c r="HH16679"/>
      <c r="IW16679" s="36"/>
      <c r="JI16679"/>
      <c r="JJ16679"/>
      <c r="KX16679" s="23"/>
      <c r="KY16679" s="23"/>
    </row>
    <row r="16680" spans="36:311" x14ac:dyDescent="0.2">
      <c r="AJ16680" s="23"/>
      <c r="HH16680"/>
      <c r="IW16680" s="36"/>
      <c r="JI16680"/>
      <c r="JJ16680"/>
      <c r="KX16680" s="23"/>
      <c r="KY16680" s="23"/>
    </row>
    <row r="16681" spans="36:311" x14ac:dyDescent="0.2">
      <c r="AJ16681" s="23"/>
      <c r="HH16681"/>
      <c r="IW16681" s="36"/>
      <c r="JI16681"/>
      <c r="JJ16681"/>
      <c r="KX16681" s="23"/>
      <c r="KY16681" s="23"/>
    </row>
    <row r="16682" spans="36:311" x14ac:dyDescent="0.2">
      <c r="AJ16682" s="23"/>
      <c r="HH16682"/>
      <c r="IW16682" s="36"/>
      <c r="JI16682"/>
      <c r="JJ16682"/>
      <c r="KX16682" s="23"/>
      <c r="KY16682" s="23"/>
    </row>
    <row r="16683" spans="36:311" x14ac:dyDescent="0.2">
      <c r="AJ16683" s="23"/>
      <c r="HH16683"/>
      <c r="IW16683" s="36"/>
      <c r="JI16683"/>
      <c r="JJ16683"/>
      <c r="KX16683" s="23"/>
      <c r="KY16683" s="23"/>
    </row>
    <row r="16684" spans="36:311" x14ac:dyDescent="0.2">
      <c r="AJ16684" s="23"/>
      <c r="HH16684"/>
      <c r="IW16684" s="36"/>
      <c r="JI16684"/>
      <c r="JJ16684"/>
      <c r="KX16684" s="23"/>
      <c r="KY16684" s="23"/>
    </row>
    <row r="16685" spans="36:311" x14ac:dyDescent="0.2">
      <c r="AJ16685" s="23"/>
      <c r="HH16685"/>
      <c r="IW16685" s="36"/>
      <c r="JI16685"/>
      <c r="JJ16685"/>
      <c r="KX16685" s="23"/>
      <c r="KY16685" s="23"/>
    </row>
    <row r="16686" spans="36:311" x14ac:dyDescent="0.2">
      <c r="AJ16686" s="23"/>
      <c r="HH16686"/>
      <c r="IW16686" s="36"/>
      <c r="JI16686"/>
      <c r="JJ16686"/>
      <c r="KX16686" s="23"/>
      <c r="KY16686" s="23"/>
    </row>
    <row r="16687" spans="36:311" x14ac:dyDescent="0.2">
      <c r="AJ16687" s="23"/>
      <c r="HH16687"/>
      <c r="IW16687" s="36"/>
      <c r="JI16687"/>
      <c r="JJ16687"/>
      <c r="KX16687" s="23"/>
      <c r="KY16687" s="23"/>
    </row>
    <row r="16688" spans="36:311" x14ac:dyDescent="0.2">
      <c r="AJ16688" s="23"/>
      <c r="HH16688"/>
      <c r="IW16688" s="36"/>
      <c r="JI16688"/>
      <c r="JJ16688"/>
      <c r="KX16688" s="23"/>
      <c r="KY16688" s="23"/>
    </row>
    <row r="16689" spans="36:311" x14ac:dyDescent="0.2">
      <c r="AJ16689" s="23"/>
      <c r="HH16689"/>
      <c r="IW16689" s="36"/>
      <c r="JI16689"/>
      <c r="JJ16689"/>
      <c r="KX16689" s="23"/>
      <c r="KY16689" s="23"/>
    </row>
    <row r="16690" spans="36:311" x14ac:dyDescent="0.2">
      <c r="AJ16690" s="23"/>
      <c r="HH16690"/>
      <c r="IW16690" s="36"/>
      <c r="JI16690"/>
      <c r="JJ16690"/>
      <c r="KX16690" s="23"/>
      <c r="KY16690" s="23"/>
    </row>
    <row r="16691" spans="36:311" x14ac:dyDescent="0.2">
      <c r="AJ16691" s="23"/>
      <c r="HH16691"/>
      <c r="IW16691" s="36"/>
      <c r="JI16691"/>
      <c r="JJ16691"/>
      <c r="KX16691" s="23"/>
      <c r="KY16691" s="23"/>
    </row>
    <row r="16692" spans="36:311" x14ac:dyDescent="0.2">
      <c r="AJ16692" s="23"/>
      <c r="HH16692"/>
      <c r="IW16692" s="36"/>
      <c r="JI16692"/>
      <c r="JJ16692"/>
      <c r="KX16692" s="23"/>
      <c r="KY16692" s="23"/>
    </row>
    <row r="16693" spans="36:311" x14ac:dyDescent="0.2">
      <c r="AJ16693" s="23"/>
      <c r="HH16693"/>
      <c r="IW16693" s="36"/>
      <c r="JI16693"/>
      <c r="JJ16693"/>
      <c r="KX16693" s="23"/>
      <c r="KY16693" s="23"/>
    </row>
    <row r="16694" spans="36:311" x14ac:dyDescent="0.2">
      <c r="AJ16694" s="23"/>
      <c r="HH16694"/>
      <c r="IW16694" s="36"/>
      <c r="JI16694"/>
      <c r="JJ16694"/>
      <c r="KX16694" s="23"/>
      <c r="KY16694" s="23"/>
    </row>
    <row r="16695" spans="36:311" x14ac:dyDescent="0.2">
      <c r="AJ16695" s="23"/>
      <c r="HH16695"/>
      <c r="IW16695" s="36"/>
      <c r="JI16695"/>
      <c r="JJ16695"/>
      <c r="KX16695" s="23"/>
      <c r="KY16695" s="23"/>
    </row>
    <row r="16696" spans="36:311" x14ac:dyDescent="0.2">
      <c r="AJ16696" s="23"/>
      <c r="HH16696"/>
      <c r="IW16696" s="36"/>
      <c r="JI16696"/>
      <c r="JJ16696"/>
      <c r="KX16696" s="23"/>
      <c r="KY16696" s="23"/>
    </row>
    <row r="16697" spans="36:311" x14ac:dyDescent="0.2">
      <c r="AJ16697" s="23"/>
      <c r="HH16697"/>
      <c r="IW16697" s="36"/>
      <c r="JI16697"/>
      <c r="JJ16697"/>
      <c r="KX16697" s="23"/>
      <c r="KY16697" s="23"/>
    </row>
    <row r="16698" spans="36:311" x14ac:dyDescent="0.2">
      <c r="AJ16698" s="23"/>
      <c r="HH16698"/>
      <c r="IW16698" s="36"/>
      <c r="JI16698"/>
      <c r="JJ16698"/>
      <c r="KX16698" s="23"/>
      <c r="KY16698" s="23"/>
    </row>
    <row r="16699" spans="36:311" x14ac:dyDescent="0.2">
      <c r="AJ16699" s="23"/>
      <c r="HH16699"/>
      <c r="IW16699" s="36"/>
      <c r="JI16699"/>
      <c r="JJ16699"/>
      <c r="KX16699" s="23"/>
      <c r="KY16699" s="23"/>
    </row>
    <row r="16700" spans="36:311" x14ac:dyDescent="0.2">
      <c r="AJ16700" s="23"/>
      <c r="HH16700"/>
      <c r="IW16700" s="36"/>
      <c r="JI16700"/>
      <c r="JJ16700"/>
      <c r="KX16700" s="23"/>
      <c r="KY16700" s="23"/>
    </row>
    <row r="16701" spans="36:311" x14ac:dyDescent="0.2">
      <c r="AJ16701" s="23"/>
      <c r="HH16701"/>
      <c r="IW16701" s="36"/>
      <c r="JI16701"/>
      <c r="JJ16701"/>
      <c r="KX16701" s="23"/>
      <c r="KY16701" s="23"/>
    </row>
    <row r="16702" spans="36:311" x14ac:dyDescent="0.2">
      <c r="AJ16702" s="23"/>
      <c r="HH16702"/>
      <c r="IW16702" s="36"/>
      <c r="JI16702"/>
      <c r="JJ16702"/>
      <c r="KX16702" s="23"/>
      <c r="KY16702" s="23"/>
    </row>
    <row r="16703" spans="36:311" x14ac:dyDescent="0.2">
      <c r="AJ16703" s="23"/>
      <c r="HH16703"/>
      <c r="IW16703" s="36"/>
      <c r="JI16703"/>
      <c r="JJ16703"/>
      <c r="KX16703" s="23"/>
      <c r="KY16703" s="23"/>
    </row>
    <row r="16704" spans="36:311" x14ac:dyDescent="0.2">
      <c r="AJ16704" s="23"/>
      <c r="HH16704"/>
      <c r="IW16704" s="36"/>
      <c r="JI16704"/>
      <c r="JJ16704"/>
      <c r="KX16704" s="23"/>
      <c r="KY16704" s="23"/>
    </row>
    <row r="16705" spans="36:311" x14ac:dyDescent="0.2">
      <c r="AJ16705" s="23"/>
      <c r="HH16705"/>
      <c r="IW16705" s="36"/>
      <c r="JI16705"/>
      <c r="JJ16705"/>
      <c r="KX16705" s="23"/>
      <c r="KY16705" s="23"/>
    </row>
    <row r="16706" spans="36:311" x14ac:dyDescent="0.2">
      <c r="AJ16706" s="23"/>
      <c r="HH16706"/>
      <c r="IW16706" s="36"/>
      <c r="JI16706"/>
      <c r="JJ16706"/>
      <c r="KX16706" s="23"/>
      <c r="KY16706" s="23"/>
    </row>
    <row r="16707" spans="36:311" x14ac:dyDescent="0.2">
      <c r="AJ16707" s="23"/>
      <c r="HH16707"/>
      <c r="IW16707" s="36"/>
      <c r="JI16707"/>
      <c r="JJ16707"/>
      <c r="KX16707" s="23"/>
      <c r="KY16707" s="23"/>
    </row>
    <row r="16708" spans="36:311" x14ac:dyDescent="0.2">
      <c r="AJ16708" s="23"/>
      <c r="HH16708"/>
      <c r="IW16708" s="36"/>
      <c r="JI16708"/>
      <c r="JJ16708"/>
      <c r="KX16708" s="23"/>
      <c r="KY16708" s="23"/>
    </row>
    <row r="16709" spans="36:311" x14ac:dyDescent="0.2">
      <c r="AJ16709" s="23"/>
      <c r="HH16709"/>
      <c r="IW16709" s="36"/>
      <c r="JI16709"/>
      <c r="JJ16709"/>
      <c r="KX16709" s="23"/>
      <c r="KY16709" s="23"/>
    </row>
    <row r="16710" spans="36:311" x14ac:dyDescent="0.2">
      <c r="AJ16710" s="23"/>
      <c r="HH16710"/>
      <c r="IW16710" s="36"/>
      <c r="JI16710"/>
      <c r="JJ16710"/>
      <c r="KX16710" s="23"/>
      <c r="KY16710" s="23"/>
    </row>
    <row r="16711" spans="36:311" x14ac:dyDescent="0.2">
      <c r="AJ16711" s="23"/>
      <c r="HH16711"/>
      <c r="IW16711" s="36"/>
      <c r="JI16711"/>
      <c r="JJ16711"/>
      <c r="KX16711" s="23"/>
      <c r="KY16711" s="23"/>
    </row>
    <row r="16712" spans="36:311" x14ac:dyDescent="0.2">
      <c r="AJ16712" s="23"/>
      <c r="HH16712"/>
      <c r="IW16712" s="36"/>
      <c r="JI16712"/>
      <c r="JJ16712"/>
      <c r="KX16712" s="23"/>
      <c r="KY16712" s="23"/>
    </row>
    <row r="16713" spans="36:311" x14ac:dyDescent="0.2">
      <c r="AJ16713" s="23"/>
      <c r="HH16713"/>
      <c r="IW16713" s="36"/>
      <c r="JI16713"/>
      <c r="JJ16713"/>
      <c r="KX16713" s="23"/>
      <c r="KY16713" s="23"/>
    </row>
    <row r="16714" spans="36:311" x14ac:dyDescent="0.2">
      <c r="AJ16714" s="23"/>
      <c r="HH16714"/>
      <c r="IW16714" s="36"/>
      <c r="JI16714"/>
      <c r="JJ16714"/>
      <c r="KX16714" s="23"/>
      <c r="KY16714" s="23"/>
    </row>
    <row r="16715" spans="36:311" x14ac:dyDescent="0.2">
      <c r="AJ16715" s="23"/>
      <c r="HH16715"/>
      <c r="IW16715" s="36"/>
      <c r="JI16715"/>
      <c r="JJ16715"/>
      <c r="KX16715" s="23"/>
      <c r="KY16715" s="23"/>
    </row>
    <row r="16716" spans="36:311" x14ac:dyDescent="0.2">
      <c r="AJ16716" s="23"/>
      <c r="HH16716"/>
      <c r="IW16716" s="36"/>
      <c r="JI16716"/>
      <c r="JJ16716"/>
      <c r="KX16716" s="23"/>
      <c r="KY16716" s="23"/>
    </row>
    <row r="16717" spans="36:311" x14ac:dyDescent="0.2">
      <c r="AJ16717" s="23"/>
      <c r="HH16717"/>
      <c r="IW16717" s="36"/>
      <c r="JI16717"/>
      <c r="JJ16717"/>
      <c r="KX16717" s="23"/>
      <c r="KY16717" s="23"/>
    </row>
    <row r="16718" spans="36:311" x14ac:dyDescent="0.2">
      <c r="AJ16718" s="23"/>
      <c r="HH16718"/>
      <c r="IW16718" s="36"/>
      <c r="JI16718"/>
      <c r="JJ16718"/>
      <c r="KX16718" s="23"/>
      <c r="KY16718" s="23"/>
    </row>
    <row r="16719" spans="36:311" x14ac:dyDescent="0.2">
      <c r="AJ16719" s="23"/>
      <c r="HH16719"/>
      <c r="IW16719" s="36"/>
      <c r="JI16719"/>
      <c r="JJ16719"/>
      <c r="KX16719" s="23"/>
      <c r="KY16719" s="23"/>
    </row>
    <row r="16720" spans="36:311" x14ac:dyDescent="0.2">
      <c r="AJ16720" s="23"/>
      <c r="HH16720"/>
      <c r="IW16720" s="36"/>
      <c r="JI16720"/>
      <c r="JJ16720"/>
      <c r="KX16720" s="23"/>
      <c r="KY16720" s="23"/>
    </row>
    <row r="16721" spans="36:311" x14ac:dyDescent="0.2">
      <c r="AJ16721" s="23"/>
      <c r="HH16721"/>
      <c r="IW16721" s="36"/>
      <c r="JI16721"/>
      <c r="JJ16721"/>
      <c r="KX16721" s="23"/>
      <c r="KY16721" s="23"/>
    </row>
    <row r="16722" spans="36:311" x14ac:dyDescent="0.2">
      <c r="AJ16722" s="23"/>
      <c r="HH16722"/>
      <c r="IW16722" s="36"/>
      <c r="JI16722"/>
      <c r="JJ16722"/>
      <c r="KX16722" s="23"/>
      <c r="KY16722" s="23"/>
    </row>
    <row r="16723" spans="36:311" x14ac:dyDescent="0.2">
      <c r="AJ16723" s="23"/>
      <c r="HH16723"/>
      <c r="IW16723" s="36"/>
      <c r="JI16723"/>
      <c r="JJ16723"/>
      <c r="KX16723" s="23"/>
      <c r="KY16723" s="23"/>
    </row>
    <row r="16724" spans="36:311" x14ac:dyDescent="0.2">
      <c r="AJ16724" s="23"/>
      <c r="HH16724"/>
      <c r="IW16724" s="36"/>
      <c r="JI16724"/>
      <c r="JJ16724"/>
      <c r="KX16724" s="23"/>
      <c r="KY16724" s="23"/>
    </row>
    <row r="16725" spans="36:311" x14ac:dyDescent="0.2">
      <c r="AJ16725" s="23"/>
      <c r="HH16725"/>
      <c r="IW16725" s="36"/>
      <c r="JI16725"/>
      <c r="JJ16725"/>
      <c r="KX16725" s="23"/>
      <c r="KY16725" s="23"/>
    </row>
    <row r="16726" spans="36:311" x14ac:dyDescent="0.2">
      <c r="AJ16726" s="23"/>
      <c r="HH16726"/>
      <c r="IW16726" s="36"/>
      <c r="JI16726"/>
      <c r="JJ16726"/>
      <c r="KX16726" s="23"/>
      <c r="KY16726" s="23"/>
    </row>
    <row r="16727" spans="36:311" x14ac:dyDescent="0.2">
      <c r="AJ16727" s="23"/>
      <c r="HH16727"/>
      <c r="IW16727" s="36"/>
      <c r="JI16727"/>
      <c r="JJ16727"/>
      <c r="KX16727" s="23"/>
      <c r="KY16727" s="23"/>
    </row>
    <row r="16728" spans="36:311" x14ac:dyDescent="0.2">
      <c r="AJ16728" s="23"/>
      <c r="HH16728"/>
      <c r="IW16728" s="36"/>
      <c r="JI16728"/>
      <c r="JJ16728"/>
      <c r="KX16728" s="23"/>
      <c r="KY16728" s="23"/>
    </row>
    <row r="16729" spans="36:311" x14ac:dyDescent="0.2">
      <c r="AJ16729" s="23"/>
      <c r="HH16729"/>
      <c r="IW16729" s="36"/>
      <c r="JI16729"/>
      <c r="JJ16729"/>
      <c r="KX16729" s="23"/>
      <c r="KY16729" s="23"/>
    </row>
    <row r="16730" spans="36:311" x14ac:dyDescent="0.2">
      <c r="AJ16730" s="23"/>
      <c r="HH16730"/>
      <c r="IW16730" s="36"/>
      <c r="JI16730"/>
      <c r="JJ16730"/>
      <c r="KX16730" s="23"/>
      <c r="KY16730" s="23"/>
    </row>
    <row r="16731" spans="36:311" x14ac:dyDescent="0.2">
      <c r="AJ16731" s="23"/>
      <c r="HH16731"/>
      <c r="IW16731" s="36"/>
      <c r="JI16731"/>
      <c r="JJ16731"/>
      <c r="KX16731" s="23"/>
      <c r="KY16731" s="23"/>
    </row>
    <row r="16732" spans="36:311" x14ac:dyDescent="0.2">
      <c r="AJ16732" s="23"/>
      <c r="HH16732"/>
      <c r="IW16732" s="36"/>
      <c r="JI16732"/>
      <c r="JJ16732"/>
      <c r="KX16732" s="23"/>
      <c r="KY16732" s="23"/>
    </row>
    <row r="16733" spans="36:311" x14ac:dyDescent="0.2">
      <c r="AJ16733" s="23"/>
      <c r="HH16733"/>
      <c r="IW16733" s="36"/>
      <c r="JI16733"/>
      <c r="JJ16733"/>
      <c r="KX16733" s="23"/>
      <c r="KY16733" s="23"/>
    </row>
    <row r="16734" spans="36:311" x14ac:dyDescent="0.2">
      <c r="AJ16734" s="23"/>
      <c r="HH16734"/>
      <c r="IW16734" s="36"/>
      <c r="JI16734"/>
      <c r="JJ16734"/>
      <c r="KX16734" s="23"/>
      <c r="KY16734" s="23"/>
    </row>
    <row r="16735" spans="36:311" x14ac:dyDescent="0.2">
      <c r="AJ16735" s="23"/>
      <c r="HH16735"/>
      <c r="IW16735" s="36"/>
      <c r="JI16735"/>
      <c r="JJ16735"/>
      <c r="KX16735" s="23"/>
      <c r="KY16735" s="23"/>
    </row>
    <row r="16736" spans="36:311" x14ac:dyDescent="0.2">
      <c r="AJ16736" s="23"/>
      <c r="HH16736"/>
      <c r="IW16736" s="36"/>
      <c r="JI16736"/>
      <c r="JJ16736"/>
      <c r="KX16736" s="23"/>
      <c r="KY16736" s="23"/>
    </row>
    <row r="16737" spans="36:311" x14ac:dyDescent="0.2">
      <c r="AJ16737" s="23"/>
      <c r="HH16737"/>
      <c r="IW16737" s="36"/>
      <c r="JI16737"/>
      <c r="JJ16737"/>
      <c r="KX16737" s="23"/>
      <c r="KY16737" s="23"/>
    </row>
    <row r="16738" spans="36:311" x14ac:dyDescent="0.2">
      <c r="AJ16738" s="23"/>
      <c r="HH16738"/>
      <c r="IW16738" s="36"/>
      <c r="JI16738"/>
      <c r="JJ16738"/>
      <c r="KX16738" s="23"/>
      <c r="KY16738" s="23"/>
    </row>
    <row r="16739" spans="36:311" x14ac:dyDescent="0.2">
      <c r="AJ16739" s="23"/>
      <c r="HH16739"/>
      <c r="IW16739" s="36"/>
      <c r="JI16739"/>
      <c r="JJ16739"/>
      <c r="KX16739" s="23"/>
      <c r="KY16739" s="23"/>
    </row>
    <row r="16740" spans="36:311" x14ac:dyDescent="0.2">
      <c r="AJ16740" s="23"/>
      <c r="HH16740"/>
      <c r="IW16740" s="36"/>
      <c r="JI16740"/>
      <c r="JJ16740"/>
      <c r="KX16740" s="23"/>
      <c r="KY16740" s="23"/>
    </row>
    <row r="16741" spans="36:311" x14ac:dyDescent="0.2">
      <c r="AJ16741" s="23"/>
      <c r="HH16741"/>
      <c r="IW16741" s="36"/>
      <c r="JI16741"/>
      <c r="JJ16741"/>
      <c r="KX16741" s="23"/>
      <c r="KY16741" s="23"/>
    </row>
    <row r="16742" spans="36:311" x14ac:dyDescent="0.2">
      <c r="AJ16742" s="23"/>
      <c r="HH16742"/>
      <c r="IW16742" s="36"/>
      <c r="JI16742"/>
      <c r="JJ16742"/>
      <c r="KX16742" s="23"/>
      <c r="KY16742" s="23"/>
    </row>
    <row r="16743" spans="36:311" x14ac:dyDescent="0.2">
      <c r="AJ16743" s="23"/>
      <c r="HH16743"/>
      <c r="IW16743" s="36"/>
      <c r="JI16743"/>
      <c r="JJ16743"/>
      <c r="KX16743" s="23"/>
      <c r="KY16743" s="23"/>
    </row>
    <row r="16744" spans="36:311" x14ac:dyDescent="0.2">
      <c r="AJ16744" s="23"/>
      <c r="HH16744"/>
      <c r="IW16744" s="36"/>
      <c r="JI16744"/>
      <c r="JJ16744"/>
      <c r="KX16744" s="23"/>
      <c r="KY16744" s="23"/>
    </row>
    <row r="16745" spans="36:311" x14ac:dyDescent="0.2">
      <c r="AJ16745" s="23"/>
      <c r="HH16745"/>
      <c r="IW16745" s="36"/>
      <c r="JI16745"/>
      <c r="JJ16745"/>
      <c r="KX16745" s="23"/>
      <c r="KY16745" s="23"/>
    </row>
    <row r="16746" spans="36:311" x14ac:dyDescent="0.2">
      <c r="AJ16746" s="23"/>
      <c r="HH16746"/>
      <c r="IW16746" s="36"/>
      <c r="JI16746"/>
      <c r="JJ16746"/>
      <c r="KX16746" s="23"/>
      <c r="KY16746" s="23"/>
    </row>
    <row r="16747" spans="36:311" x14ac:dyDescent="0.2">
      <c r="AJ16747" s="23"/>
      <c r="HH16747"/>
      <c r="IW16747" s="36"/>
      <c r="JI16747"/>
      <c r="JJ16747"/>
      <c r="KX16747" s="23"/>
      <c r="KY16747" s="23"/>
    </row>
    <row r="16748" spans="36:311" x14ac:dyDescent="0.2">
      <c r="AJ16748" s="23"/>
      <c r="HH16748"/>
      <c r="IW16748" s="36"/>
      <c r="JI16748"/>
      <c r="JJ16748"/>
      <c r="KX16748" s="23"/>
      <c r="KY16748" s="23"/>
    </row>
    <row r="16749" spans="36:311" x14ac:dyDescent="0.2">
      <c r="AJ16749" s="23"/>
      <c r="HH16749"/>
      <c r="IW16749" s="36"/>
      <c r="JI16749"/>
      <c r="JJ16749"/>
      <c r="KX16749" s="23"/>
      <c r="KY16749" s="23"/>
    </row>
    <row r="16750" spans="36:311" x14ac:dyDescent="0.2">
      <c r="AJ16750" s="23"/>
      <c r="HH16750"/>
      <c r="IW16750" s="36"/>
      <c r="JI16750"/>
      <c r="JJ16750"/>
      <c r="KX16750" s="23"/>
      <c r="KY16750" s="23"/>
    </row>
    <row r="16751" spans="36:311" x14ac:dyDescent="0.2">
      <c r="AJ16751" s="23"/>
      <c r="HH16751"/>
      <c r="IW16751" s="36"/>
      <c r="JI16751"/>
      <c r="JJ16751"/>
      <c r="KX16751" s="23"/>
      <c r="KY16751" s="23"/>
    </row>
    <row r="16752" spans="36:311" x14ac:dyDescent="0.2">
      <c r="AJ16752" s="23"/>
      <c r="HH16752"/>
      <c r="IW16752" s="36"/>
      <c r="JI16752"/>
      <c r="JJ16752"/>
      <c r="KX16752" s="23"/>
      <c r="KY16752" s="23"/>
    </row>
    <row r="16753" spans="36:311" x14ac:dyDescent="0.2">
      <c r="AJ16753" s="23"/>
      <c r="HH16753"/>
      <c r="IW16753" s="36"/>
      <c r="JI16753"/>
      <c r="JJ16753"/>
      <c r="KX16753" s="23"/>
      <c r="KY16753" s="23"/>
    </row>
    <row r="16754" spans="36:311" x14ac:dyDescent="0.2">
      <c r="AJ16754" s="23"/>
      <c r="HH16754"/>
      <c r="IW16754" s="36"/>
      <c r="JI16754"/>
      <c r="JJ16754"/>
      <c r="KX16754" s="23"/>
      <c r="KY16754" s="23"/>
    </row>
    <row r="16755" spans="36:311" x14ac:dyDescent="0.2">
      <c r="AJ16755" s="23"/>
      <c r="HH16755"/>
      <c r="IW16755" s="36"/>
      <c r="JI16755"/>
      <c r="JJ16755"/>
      <c r="KX16755" s="23"/>
      <c r="KY16755" s="23"/>
    </row>
    <row r="16756" spans="36:311" x14ac:dyDescent="0.2">
      <c r="AJ16756" s="23"/>
      <c r="HH16756"/>
      <c r="IW16756" s="36"/>
      <c r="JI16756"/>
      <c r="JJ16756"/>
      <c r="KX16756" s="23"/>
      <c r="KY16756" s="23"/>
    </row>
    <row r="16757" spans="36:311" x14ac:dyDescent="0.2">
      <c r="AJ16757" s="23"/>
      <c r="HH16757"/>
      <c r="IW16757" s="36"/>
      <c r="JI16757"/>
      <c r="JJ16757"/>
      <c r="KX16757" s="23"/>
      <c r="KY16757" s="23"/>
    </row>
    <row r="16758" spans="36:311" x14ac:dyDescent="0.2">
      <c r="AJ16758" s="23"/>
      <c r="HH16758"/>
      <c r="IW16758" s="36"/>
      <c r="JI16758"/>
      <c r="JJ16758"/>
      <c r="KX16758" s="23"/>
      <c r="KY16758" s="23"/>
    </row>
    <row r="16759" spans="36:311" x14ac:dyDescent="0.2">
      <c r="AJ16759" s="23"/>
      <c r="HH16759"/>
      <c r="IW16759" s="36"/>
      <c r="JI16759"/>
      <c r="JJ16759"/>
      <c r="KX16759" s="23"/>
      <c r="KY16759" s="23"/>
    </row>
    <row r="16760" spans="36:311" x14ac:dyDescent="0.2">
      <c r="AJ16760" s="23"/>
      <c r="HH16760"/>
      <c r="IW16760" s="36"/>
      <c r="JI16760"/>
      <c r="JJ16760"/>
      <c r="KX16760" s="23"/>
      <c r="KY16760" s="23"/>
    </row>
    <row r="16761" spans="36:311" x14ac:dyDescent="0.2">
      <c r="AJ16761" s="23"/>
      <c r="HH16761"/>
      <c r="IW16761" s="36"/>
      <c r="JI16761"/>
      <c r="JJ16761"/>
      <c r="KX16761" s="23"/>
      <c r="KY16761" s="23"/>
    </row>
    <row r="16762" spans="36:311" x14ac:dyDescent="0.2">
      <c r="AJ16762" s="23"/>
      <c r="HH16762"/>
      <c r="IW16762" s="36"/>
      <c r="JI16762"/>
      <c r="JJ16762"/>
      <c r="KX16762" s="23"/>
      <c r="KY16762" s="23"/>
    </row>
    <row r="16763" spans="36:311" x14ac:dyDescent="0.2">
      <c r="AJ16763" s="23"/>
      <c r="HH16763"/>
      <c r="IW16763" s="36"/>
      <c r="JI16763"/>
      <c r="JJ16763"/>
      <c r="KX16763" s="23"/>
      <c r="KY16763" s="23"/>
    </row>
    <row r="16764" spans="36:311" x14ac:dyDescent="0.2">
      <c r="AJ16764" s="23"/>
      <c r="HH16764"/>
      <c r="IW16764" s="36"/>
      <c r="JI16764"/>
      <c r="JJ16764"/>
      <c r="KX16764" s="23"/>
      <c r="KY16764" s="23"/>
    </row>
    <row r="16765" spans="36:311" x14ac:dyDescent="0.2">
      <c r="AJ16765" s="23"/>
      <c r="HH16765"/>
      <c r="IW16765" s="36"/>
      <c r="JI16765"/>
      <c r="JJ16765"/>
      <c r="KX16765" s="23"/>
      <c r="KY16765" s="23"/>
    </row>
    <row r="16766" spans="36:311" x14ac:dyDescent="0.2">
      <c r="AJ16766" s="23"/>
      <c r="HH16766"/>
      <c r="IW16766" s="36"/>
      <c r="JI16766"/>
      <c r="JJ16766"/>
      <c r="KX16766" s="23"/>
      <c r="KY16766" s="23"/>
    </row>
    <row r="16767" spans="36:311" x14ac:dyDescent="0.2">
      <c r="AJ16767" s="23"/>
      <c r="HH16767"/>
      <c r="IW16767" s="36"/>
      <c r="JI16767"/>
      <c r="JJ16767"/>
      <c r="KX16767" s="23"/>
      <c r="KY16767" s="23"/>
    </row>
    <row r="16768" spans="36:311" x14ac:dyDescent="0.2">
      <c r="AJ16768" s="23"/>
      <c r="HH16768"/>
      <c r="IW16768" s="36"/>
      <c r="JI16768"/>
      <c r="JJ16768"/>
      <c r="KX16768" s="23"/>
      <c r="KY16768" s="23"/>
    </row>
    <row r="16769" spans="36:311" x14ac:dyDescent="0.2">
      <c r="AJ16769" s="23"/>
      <c r="HH16769"/>
      <c r="IW16769" s="36"/>
      <c r="JI16769"/>
      <c r="JJ16769"/>
      <c r="KX16769" s="23"/>
      <c r="KY16769" s="23"/>
    </row>
    <row r="16770" spans="36:311" x14ac:dyDescent="0.2">
      <c r="AJ16770" s="23"/>
      <c r="HH16770"/>
      <c r="IW16770" s="36"/>
      <c r="JI16770"/>
      <c r="JJ16770"/>
      <c r="KX16770" s="23"/>
      <c r="KY16770" s="23"/>
    </row>
    <row r="16771" spans="36:311" x14ac:dyDescent="0.2">
      <c r="AJ16771" s="23"/>
      <c r="HH16771"/>
      <c r="IW16771" s="36"/>
      <c r="JI16771"/>
      <c r="JJ16771"/>
      <c r="KX16771" s="23"/>
      <c r="KY16771" s="23"/>
    </row>
    <row r="16772" spans="36:311" x14ac:dyDescent="0.2">
      <c r="AJ16772" s="23"/>
      <c r="HH16772"/>
      <c r="IW16772" s="36"/>
      <c r="JI16772"/>
      <c r="JJ16772"/>
      <c r="KX16772" s="23"/>
      <c r="KY16772" s="23"/>
    </row>
    <row r="16773" spans="36:311" x14ac:dyDescent="0.2">
      <c r="AJ16773" s="23"/>
      <c r="HH16773"/>
      <c r="IW16773" s="36"/>
      <c r="JI16773"/>
      <c r="JJ16773"/>
      <c r="KX16773" s="23"/>
      <c r="KY16773" s="23"/>
    </row>
    <row r="16774" spans="36:311" x14ac:dyDescent="0.2">
      <c r="AJ16774" s="23"/>
      <c r="HH16774"/>
      <c r="IW16774" s="36"/>
      <c r="JI16774"/>
      <c r="JJ16774"/>
      <c r="KX16774" s="23"/>
      <c r="KY16774" s="23"/>
    </row>
    <row r="16775" spans="36:311" x14ac:dyDescent="0.2">
      <c r="AJ16775" s="23"/>
      <c r="HH16775"/>
      <c r="IW16775" s="36"/>
      <c r="JI16775"/>
      <c r="JJ16775"/>
      <c r="KX16775" s="23"/>
      <c r="KY16775" s="23"/>
    </row>
    <row r="16776" spans="36:311" x14ac:dyDescent="0.2">
      <c r="AJ16776" s="23"/>
      <c r="HH16776"/>
      <c r="IW16776" s="36"/>
      <c r="JI16776"/>
      <c r="JJ16776"/>
      <c r="KX16776" s="23"/>
      <c r="KY16776" s="23"/>
    </row>
    <row r="16777" spans="36:311" x14ac:dyDescent="0.2">
      <c r="AJ16777" s="23"/>
      <c r="HH16777"/>
      <c r="IW16777" s="36"/>
      <c r="JI16777"/>
      <c r="JJ16777"/>
      <c r="KX16777" s="23"/>
      <c r="KY16777" s="23"/>
    </row>
    <row r="16778" spans="36:311" x14ac:dyDescent="0.2">
      <c r="AJ16778" s="23"/>
      <c r="HH16778"/>
      <c r="IW16778" s="36"/>
      <c r="JI16778"/>
      <c r="JJ16778"/>
      <c r="KX16778" s="23"/>
      <c r="KY16778" s="23"/>
    </row>
    <row r="16779" spans="36:311" x14ac:dyDescent="0.2">
      <c r="AJ16779" s="23"/>
      <c r="HH16779"/>
      <c r="IW16779" s="36"/>
      <c r="JI16779"/>
      <c r="JJ16779"/>
      <c r="KX16779" s="23"/>
      <c r="KY16779" s="23"/>
    </row>
    <row r="16780" spans="36:311" x14ac:dyDescent="0.2">
      <c r="AJ16780" s="23"/>
      <c r="HH16780"/>
      <c r="IW16780" s="36"/>
      <c r="JI16780"/>
      <c r="JJ16780"/>
      <c r="KX16780" s="23"/>
      <c r="KY16780" s="23"/>
    </row>
    <row r="16781" spans="36:311" x14ac:dyDescent="0.2">
      <c r="AJ16781" s="23"/>
      <c r="HH16781"/>
      <c r="IW16781" s="36"/>
      <c r="JI16781"/>
      <c r="JJ16781"/>
      <c r="KX16781" s="23"/>
      <c r="KY16781" s="23"/>
    </row>
    <row r="16782" spans="36:311" x14ac:dyDescent="0.2">
      <c r="AJ16782" s="23"/>
      <c r="HH16782"/>
      <c r="IW16782" s="36"/>
      <c r="JI16782"/>
      <c r="JJ16782"/>
      <c r="KX16782" s="23"/>
      <c r="KY16782" s="23"/>
    </row>
    <row r="16783" spans="36:311" x14ac:dyDescent="0.2">
      <c r="AJ16783" s="23"/>
      <c r="HH16783"/>
      <c r="IW16783" s="36"/>
      <c r="JI16783"/>
      <c r="JJ16783"/>
      <c r="KX16783" s="23"/>
      <c r="KY16783" s="23"/>
    </row>
    <row r="16784" spans="36:311" x14ac:dyDescent="0.2">
      <c r="AJ16784" s="23"/>
      <c r="HH16784"/>
      <c r="IW16784" s="36"/>
      <c r="JI16784"/>
      <c r="JJ16784"/>
      <c r="KX16784" s="23"/>
      <c r="KY16784" s="23"/>
    </row>
    <row r="16785" spans="36:311" x14ac:dyDescent="0.2">
      <c r="AJ16785" s="23"/>
      <c r="HH16785"/>
      <c r="IW16785" s="36"/>
      <c r="JI16785"/>
      <c r="JJ16785"/>
      <c r="KX16785" s="23"/>
      <c r="KY16785" s="23"/>
    </row>
    <row r="16786" spans="36:311" x14ac:dyDescent="0.2">
      <c r="AJ16786" s="23"/>
      <c r="HH16786"/>
      <c r="IW16786" s="36"/>
      <c r="JI16786"/>
      <c r="JJ16786"/>
      <c r="KX16786" s="23"/>
      <c r="KY16786" s="23"/>
    </row>
    <row r="16787" spans="36:311" x14ac:dyDescent="0.2">
      <c r="AJ16787" s="23"/>
      <c r="HH16787"/>
      <c r="IW16787" s="36"/>
      <c r="JI16787"/>
      <c r="JJ16787"/>
      <c r="KX16787" s="23"/>
      <c r="KY16787" s="23"/>
    </row>
    <row r="16788" spans="36:311" x14ac:dyDescent="0.2">
      <c r="AJ16788" s="23"/>
      <c r="HH16788"/>
      <c r="IW16788" s="36"/>
      <c r="JI16788"/>
      <c r="JJ16788"/>
      <c r="KX16788" s="23"/>
      <c r="KY16788" s="23"/>
    </row>
    <row r="16789" spans="36:311" x14ac:dyDescent="0.2">
      <c r="AJ16789" s="23"/>
      <c r="HH16789"/>
      <c r="IW16789" s="36"/>
      <c r="JI16789"/>
      <c r="JJ16789"/>
      <c r="KX16789" s="23"/>
      <c r="KY16789" s="23"/>
    </row>
    <row r="16790" spans="36:311" x14ac:dyDescent="0.2">
      <c r="AJ16790" s="23"/>
      <c r="HH16790"/>
      <c r="IW16790" s="36"/>
      <c r="JI16790"/>
      <c r="JJ16790"/>
      <c r="KX16790" s="23"/>
      <c r="KY16790" s="23"/>
    </row>
    <row r="16791" spans="36:311" x14ac:dyDescent="0.2">
      <c r="AJ16791" s="23"/>
      <c r="HH16791"/>
      <c r="IW16791" s="36"/>
      <c r="JI16791"/>
      <c r="JJ16791"/>
      <c r="KX16791" s="23"/>
      <c r="KY16791" s="23"/>
    </row>
    <row r="16792" spans="36:311" x14ac:dyDescent="0.2">
      <c r="AJ16792" s="23"/>
      <c r="HH16792"/>
      <c r="IW16792" s="36"/>
      <c r="JI16792"/>
      <c r="JJ16792"/>
      <c r="KX16792" s="23"/>
      <c r="KY16792" s="23"/>
    </row>
    <row r="16793" spans="36:311" x14ac:dyDescent="0.2">
      <c r="AJ16793" s="23"/>
      <c r="HH16793"/>
      <c r="IW16793" s="36"/>
      <c r="JI16793"/>
      <c r="JJ16793"/>
      <c r="KX16793" s="23"/>
      <c r="KY16793" s="23"/>
    </row>
    <row r="16794" spans="36:311" x14ac:dyDescent="0.2">
      <c r="AJ16794" s="23"/>
      <c r="HH16794"/>
      <c r="IW16794" s="36"/>
      <c r="JI16794"/>
      <c r="JJ16794"/>
      <c r="KX16794" s="23"/>
      <c r="KY16794" s="23"/>
    </row>
    <row r="16795" spans="36:311" x14ac:dyDescent="0.2">
      <c r="AJ16795" s="23"/>
      <c r="HH16795"/>
      <c r="IW16795" s="36"/>
      <c r="JI16795"/>
      <c r="JJ16795"/>
      <c r="KX16795" s="23"/>
      <c r="KY16795" s="23"/>
    </row>
    <row r="16796" spans="36:311" x14ac:dyDescent="0.2">
      <c r="AJ16796" s="23"/>
      <c r="HH16796"/>
      <c r="IW16796" s="36"/>
      <c r="JI16796"/>
      <c r="JJ16796"/>
      <c r="KX16796" s="23"/>
      <c r="KY16796" s="23"/>
    </row>
    <row r="16797" spans="36:311" x14ac:dyDescent="0.2">
      <c r="AJ16797" s="23"/>
      <c r="HH16797"/>
      <c r="IW16797" s="36"/>
      <c r="JI16797"/>
      <c r="JJ16797"/>
      <c r="KX16797" s="23"/>
      <c r="KY16797" s="23"/>
    </row>
    <row r="16798" spans="36:311" x14ac:dyDescent="0.2">
      <c r="AJ16798" s="23"/>
      <c r="HH16798"/>
      <c r="IW16798" s="36"/>
      <c r="JI16798"/>
      <c r="JJ16798"/>
      <c r="KX16798" s="23"/>
      <c r="KY16798" s="23"/>
    </row>
    <row r="16799" spans="36:311" x14ac:dyDescent="0.2">
      <c r="AJ16799" s="23"/>
      <c r="HH16799"/>
      <c r="IW16799" s="36"/>
      <c r="JI16799"/>
      <c r="JJ16799"/>
      <c r="KX16799" s="23"/>
      <c r="KY16799" s="23"/>
    </row>
    <row r="16800" spans="36:311" x14ac:dyDescent="0.2">
      <c r="AJ16800" s="23"/>
      <c r="HH16800"/>
      <c r="IW16800" s="36"/>
      <c r="JI16800"/>
      <c r="JJ16800"/>
      <c r="KX16800" s="23"/>
      <c r="KY16800" s="23"/>
    </row>
    <row r="16801" spans="36:311" x14ac:dyDescent="0.2">
      <c r="AJ16801" s="23"/>
      <c r="HH16801"/>
      <c r="IW16801" s="36"/>
      <c r="JI16801"/>
      <c r="JJ16801"/>
      <c r="KX16801" s="23"/>
      <c r="KY16801" s="23"/>
    </row>
    <row r="16802" spans="36:311" x14ac:dyDescent="0.2">
      <c r="AJ16802" s="23"/>
      <c r="HH16802"/>
      <c r="IW16802" s="36"/>
      <c r="JI16802"/>
      <c r="JJ16802"/>
      <c r="KX16802" s="23"/>
      <c r="KY16802" s="23"/>
    </row>
    <row r="16803" spans="36:311" x14ac:dyDescent="0.2">
      <c r="AJ16803" s="23"/>
      <c r="HH16803"/>
      <c r="IW16803" s="36"/>
      <c r="JI16803"/>
      <c r="JJ16803"/>
      <c r="KX16803" s="23"/>
      <c r="KY16803" s="23"/>
    </row>
    <row r="16804" spans="36:311" x14ac:dyDescent="0.2">
      <c r="AJ16804" s="23"/>
      <c r="HH16804"/>
      <c r="IW16804" s="36"/>
      <c r="JI16804"/>
      <c r="JJ16804"/>
      <c r="KX16804" s="23"/>
      <c r="KY16804" s="23"/>
    </row>
    <row r="16805" spans="36:311" x14ac:dyDescent="0.2">
      <c r="AJ16805" s="23"/>
      <c r="HH16805"/>
      <c r="IW16805" s="36"/>
      <c r="JI16805"/>
      <c r="JJ16805"/>
      <c r="KX16805" s="23"/>
      <c r="KY16805" s="23"/>
    </row>
    <row r="16806" spans="36:311" x14ac:dyDescent="0.2">
      <c r="AJ16806" s="23"/>
      <c r="HH16806"/>
      <c r="IW16806" s="36"/>
      <c r="JI16806"/>
      <c r="JJ16806"/>
      <c r="KX16806" s="23"/>
      <c r="KY16806" s="23"/>
    </row>
    <row r="16807" spans="36:311" x14ac:dyDescent="0.2">
      <c r="AJ16807" s="23"/>
      <c r="HH16807"/>
      <c r="IW16807" s="36"/>
      <c r="JI16807"/>
      <c r="JJ16807"/>
      <c r="KX16807" s="23"/>
      <c r="KY16807" s="23"/>
    </row>
    <row r="16808" spans="36:311" x14ac:dyDescent="0.2">
      <c r="AJ16808" s="23"/>
      <c r="HH16808"/>
      <c r="IW16808" s="36"/>
      <c r="JI16808"/>
      <c r="JJ16808"/>
      <c r="KX16808" s="23"/>
      <c r="KY16808" s="23"/>
    </row>
    <row r="16809" spans="36:311" x14ac:dyDescent="0.2">
      <c r="AJ16809" s="23"/>
      <c r="HH16809"/>
      <c r="IW16809" s="36"/>
      <c r="JI16809"/>
      <c r="JJ16809"/>
      <c r="KX16809" s="23"/>
      <c r="KY16809" s="23"/>
    </row>
    <row r="16810" spans="36:311" x14ac:dyDescent="0.2">
      <c r="AJ16810" s="23"/>
      <c r="HH16810"/>
      <c r="IW16810" s="36"/>
      <c r="JI16810"/>
      <c r="JJ16810"/>
      <c r="KX16810" s="23"/>
      <c r="KY16810" s="23"/>
    </row>
    <row r="16811" spans="36:311" x14ac:dyDescent="0.2">
      <c r="AJ16811" s="23"/>
      <c r="HH16811"/>
      <c r="IW16811" s="36"/>
      <c r="JI16811"/>
      <c r="JJ16811"/>
      <c r="KX16811" s="23"/>
      <c r="KY16811" s="23"/>
    </row>
    <row r="16812" spans="36:311" x14ac:dyDescent="0.2">
      <c r="AJ16812" s="23"/>
      <c r="HH16812"/>
      <c r="IW16812" s="36"/>
      <c r="JI16812"/>
      <c r="JJ16812"/>
      <c r="KX16812" s="23"/>
      <c r="KY16812" s="23"/>
    </row>
    <row r="16813" spans="36:311" x14ac:dyDescent="0.2">
      <c r="AJ16813" s="23"/>
      <c r="HH16813"/>
      <c r="IW16813" s="36"/>
      <c r="JI16813"/>
      <c r="JJ16813"/>
      <c r="KX16813" s="23"/>
      <c r="KY16813" s="23"/>
    </row>
    <row r="16814" spans="36:311" x14ac:dyDescent="0.2">
      <c r="AJ16814" s="23"/>
      <c r="HH16814"/>
      <c r="IW16814" s="36"/>
      <c r="JI16814"/>
      <c r="JJ16814"/>
      <c r="KX16814" s="23"/>
      <c r="KY16814" s="23"/>
    </row>
    <row r="16815" spans="36:311" x14ac:dyDescent="0.2">
      <c r="AJ16815" s="23"/>
      <c r="HH16815"/>
      <c r="IW16815" s="36"/>
      <c r="JI16815"/>
      <c r="JJ16815"/>
      <c r="KX16815" s="23"/>
      <c r="KY16815" s="23"/>
    </row>
    <row r="16816" spans="36:311" x14ac:dyDescent="0.2">
      <c r="AJ16816" s="23"/>
      <c r="HH16816"/>
      <c r="IW16816" s="36"/>
      <c r="JI16816"/>
      <c r="JJ16816"/>
      <c r="KX16816" s="23"/>
      <c r="KY16816" s="23"/>
    </row>
    <row r="16817" spans="36:311" x14ac:dyDescent="0.2">
      <c r="AJ16817" s="23"/>
      <c r="HH16817"/>
      <c r="IW16817" s="36"/>
      <c r="JI16817"/>
      <c r="JJ16817"/>
      <c r="KX16817" s="23"/>
      <c r="KY16817" s="23"/>
    </row>
    <row r="16818" spans="36:311" x14ac:dyDescent="0.2">
      <c r="AJ16818" s="23"/>
      <c r="HH16818"/>
      <c r="IW16818" s="36"/>
      <c r="JI16818"/>
      <c r="JJ16818"/>
      <c r="KX16818" s="23"/>
      <c r="KY16818" s="23"/>
    </row>
    <row r="16819" spans="36:311" x14ac:dyDescent="0.2">
      <c r="AJ16819" s="23"/>
      <c r="HH16819"/>
      <c r="IW16819" s="36"/>
      <c r="JI16819"/>
      <c r="JJ16819"/>
      <c r="KX16819" s="23"/>
      <c r="KY16819" s="23"/>
    </row>
    <row r="16820" spans="36:311" x14ac:dyDescent="0.2">
      <c r="AJ16820" s="23"/>
      <c r="HH16820"/>
      <c r="IW16820" s="36"/>
      <c r="JI16820"/>
      <c r="JJ16820"/>
      <c r="KX16820" s="23"/>
      <c r="KY16820" s="23"/>
    </row>
    <row r="16821" spans="36:311" x14ac:dyDescent="0.2">
      <c r="AJ16821" s="23"/>
      <c r="HH16821"/>
      <c r="IW16821" s="36"/>
      <c r="JI16821"/>
      <c r="JJ16821"/>
      <c r="KX16821" s="23"/>
      <c r="KY16821" s="23"/>
    </row>
    <row r="16822" spans="36:311" x14ac:dyDescent="0.2">
      <c r="AJ16822" s="23"/>
      <c r="HH16822"/>
      <c r="IW16822" s="36"/>
      <c r="JI16822"/>
      <c r="JJ16822"/>
      <c r="KX16822" s="23"/>
      <c r="KY16822" s="23"/>
    </row>
    <row r="16823" spans="36:311" x14ac:dyDescent="0.2">
      <c r="AJ16823" s="23"/>
      <c r="HH16823"/>
      <c r="IW16823" s="36"/>
      <c r="JI16823"/>
      <c r="JJ16823"/>
      <c r="KX16823" s="23"/>
      <c r="KY16823" s="23"/>
    </row>
    <row r="16824" spans="36:311" x14ac:dyDescent="0.2">
      <c r="AJ16824" s="23"/>
      <c r="HH16824"/>
      <c r="IW16824" s="36"/>
      <c r="JI16824"/>
      <c r="JJ16824"/>
      <c r="KX16824" s="23"/>
      <c r="KY16824" s="23"/>
    </row>
    <row r="16825" spans="36:311" x14ac:dyDescent="0.2">
      <c r="AJ16825" s="23"/>
      <c r="HH16825"/>
      <c r="IW16825" s="36"/>
      <c r="JI16825"/>
      <c r="JJ16825"/>
      <c r="KX16825" s="23"/>
      <c r="KY16825" s="23"/>
    </row>
    <row r="16826" spans="36:311" x14ac:dyDescent="0.2">
      <c r="AJ16826" s="23"/>
      <c r="HH16826"/>
      <c r="IW16826" s="36"/>
      <c r="JI16826"/>
      <c r="JJ16826"/>
      <c r="KX16826" s="23"/>
      <c r="KY16826" s="23"/>
    </row>
    <row r="16827" spans="36:311" x14ac:dyDescent="0.2">
      <c r="AJ16827" s="23"/>
      <c r="HH16827"/>
      <c r="IW16827" s="36"/>
      <c r="JI16827"/>
      <c r="JJ16827"/>
      <c r="KX16827" s="23"/>
      <c r="KY16827" s="23"/>
    </row>
    <row r="16828" spans="36:311" x14ac:dyDescent="0.2">
      <c r="AJ16828" s="23"/>
      <c r="HH16828"/>
      <c r="IW16828" s="36"/>
      <c r="JI16828"/>
      <c r="JJ16828"/>
      <c r="KX16828" s="23"/>
      <c r="KY16828" s="23"/>
    </row>
    <row r="16829" spans="36:311" x14ac:dyDescent="0.2">
      <c r="AJ16829" s="23"/>
      <c r="HH16829"/>
      <c r="IW16829" s="36"/>
      <c r="JI16829"/>
      <c r="JJ16829"/>
      <c r="KX16829" s="23"/>
      <c r="KY16829" s="23"/>
    </row>
    <row r="16830" spans="36:311" x14ac:dyDescent="0.2">
      <c r="AJ16830" s="23"/>
      <c r="HH16830"/>
      <c r="IW16830" s="36"/>
      <c r="JI16830"/>
      <c r="JJ16830"/>
      <c r="KX16830" s="23"/>
      <c r="KY16830" s="23"/>
    </row>
    <row r="16831" spans="36:311" x14ac:dyDescent="0.2">
      <c r="AJ16831" s="23"/>
      <c r="HH16831"/>
      <c r="IW16831" s="36"/>
      <c r="JI16831"/>
      <c r="JJ16831"/>
      <c r="KX16831" s="23"/>
      <c r="KY16831" s="23"/>
    </row>
    <row r="16832" spans="36:311" x14ac:dyDescent="0.2">
      <c r="AJ16832" s="23"/>
      <c r="HH16832"/>
      <c r="IW16832" s="36"/>
      <c r="JI16832"/>
      <c r="JJ16832"/>
      <c r="KX16832" s="23"/>
      <c r="KY16832" s="23"/>
    </row>
    <row r="16833" spans="36:311" x14ac:dyDescent="0.2">
      <c r="AJ16833" s="23"/>
      <c r="HH16833"/>
      <c r="IW16833" s="36"/>
      <c r="JI16833"/>
      <c r="JJ16833"/>
      <c r="KX16833" s="23"/>
      <c r="KY16833" s="23"/>
    </row>
    <row r="16834" spans="36:311" x14ac:dyDescent="0.2">
      <c r="AJ16834" s="23"/>
      <c r="HH16834"/>
      <c r="IW16834" s="36"/>
      <c r="JI16834"/>
      <c r="JJ16834"/>
      <c r="KX16834" s="23"/>
      <c r="KY16834" s="23"/>
    </row>
    <row r="16835" spans="36:311" x14ac:dyDescent="0.2">
      <c r="AJ16835" s="23"/>
      <c r="HH16835"/>
      <c r="IW16835" s="36"/>
      <c r="JI16835"/>
      <c r="JJ16835"/>
      <c r="KX16835" s="23"/>
      <c r="KY16835" s="23"/>
    </row>
    <row r="16836" spans="36:311" x14ac:dyDescent="0.2">
      <c r="AJ16836" s="23"/>
      <c r="HH16836"/>
      <c r="IW16836" s="36"/>
      <c r="JI16836"/>
      <c r="JJ16836"/>
      <c r="KX16836" s="23"/>
      <c r="KY16836" s="23"/>
    </row>
    <row r="16837" spans="36:311" x14ac:dyDescent="0.2">
      <c r="AJ16837" s="23"/>
      <c r="HH16837"/>
      <c r="IW16837" s="36"/>
      <c r="JI16837"/>
      <c r="JJ16837"/>
      <c r="KX16837" s="23"/>
      <c r="KY16837" s="23"/>
    </row>
    <row r="16838" spans="36:311" x14ac:dyDescent="0.2">
      <c r="AJ16838" s="23"/>
      <c r="HH16838"/>
      <c r="IW16838" s="36"/>
      <c r="JI16838"/>
      <c r="JJ16838"/>
      <c r="KX16838" s="23"/>
      <c r="KY16838" s="23"/>
    </row>
    <row r="16839" spans="36:311" x14ac:dyDescent="0.2">
      <c r="AJ16839" s="23"/>
      <c r="HH16839"/>
      <c r="IW16839" s="36"/>
      <c r="JI16839"/>
      <c r="JJ16839"/>
      <c r="KX16839" s="23"/>
      <c r="KY16839" s="23"/>
    </row>
    <row r="16840" spans="36:311" x14ac:dyDescent="0.2">
      <c r="AJ16840" s="23"/>
      <c r="HH16840"/>
      <c r="IW16840" s="36"/>
      <c r="JI16840"/>
      <c r="JJ16840"/>
      <c r="KX16840" s="23"/>
      <c r="KY16840" s="23"/>
    </row>
    <row r="16841" spans="36:311" x14ac:dyDescent="0.2">
      <c r="AJ16841" s="23"/>
      <c r="HH16841"/>
      <c r="IW16841" s="36"/>
      <c r="JI16841"/>
      <c r="JJ16841"/>
      <c r="KX16841" s="23"/>
      <c r="KY16841" s="23"/>
    </row>
    <row r="16842" spans="36:311" x14ac:dyDescent="0.2">
      <c r="AJ16842" s="23"/>
      <c r="HH16842"/>
      <c r="IW16842" s="36"/>
      <c r="JI16842"/>
      <c r="JJ16842"/>
      <c r="KX16842" s="23"/>
      <c r="KY16842" s="23"/>
    </row>
    <row r="16843" spans="36:311" x14ac:dyDescent="0.2">
      <c r="AJ16843" s="23"/>
      <c r="HH16843"/>
      <c r="IW16843" s="36"/>
      <c r="JI16843"/>
      <c r="JJ16843"/>
      <c r="KX16843" s="23"/>
      <c r="KY16843" s="23"/>
    </row>
    <row r="16844" spans="36:311" x14ac:dyDescent="0.2">
      <c r="AJ16844" s="23"/>
      <c r="HH16844"/>
      <c r="IW16844" s="36"/>
      <c r="JI16844"/>
      <c r="JJ16844"/>
      <c r="KX16844" s="23"/>
      <c r="KY16844" s="23"/>
    </row>
    <row r="16845" spans="36:311" x14ac:dyDescent="0.2">
      <c r="AJ16845" s="23"/>
      <c r="HH16845"/>
      <c r="IW16845" s="36"/>
      <c r="JI16845"/>
      <c r="JJ16845"/>
      <c r="KX16845" s="23"/>
      <c r="KY16845" s="23"/>
    </row>
    <row r="16846" spans="36:311" x14ac:dyDescent="0.2">
      <c r="AJ16846" s="23"/>
      <c r="HH16846"/>
      <c r="IW16846" s="36"/>
      <c r="JI16846"/>
      <c r="JJ16846"/>
      <c r="KX16846" s="23"/>
      <c r="KY16846" s="23"/>
    </row>
    <row r="16847" spans="36:311" x14ac:dyDescent="0.2">
      <c r="AJ16847" s="23"/>
      <c r="HH16847"/>
      <c r="IW16847" s="36"/>
      <c r="JI16847"/>
      <c r="JJ16847"/>
      <c r="KX16847" s="23"/>
      <c r="KY16847" s="23"/>
    </row>
    <row r="16848" spans="36:311" x14ac:dyDescent="0.2">
      <c r="AJ16848" s="23"/>
      <c r="HH16848"/>
      <c r="IW16848" s="36"/>
      <c r="JI16848"/>
      <c r="JJ16848"/>
      <c r="KX16848" s="23"/>
      <c r="KY16848" s="23"/>
    </row>
    <row r="16849" spans="36:311" x14ac:dyDescent="0.2">
      <c r="AJ16849" s="23"/>
      <c r="HH16849"/>
      <c r="IW16849" s="36"/>
      <c r="JI16849"/>
      <c r="JJ16849"/>
      <c r="KX16849" s="23"/>
      <c r="KY16849" s="23"/>
    </row>
    <row r="16850" spans="36:311" x14ac:dyDescent="0.2">
      <c r="AJ16850" s="23"/>
      <c r="HH16850"/>
      <c r="IW16850" s="36"/>
      <c r="JI16850"/>
      <c r="JJ16850"/>
      <c r="KX16850" s="23"/>
      <c r="KY16850" s="23"/>
    </row>
    <row r="16851" spans="36:311" x14ac:dyDescent="0.2">
      <c r="AJ16851" s="23"/>
      <c r="HH16851"/>
      <c r="IW16851" s="36"/>
      <c r="JI16851"/>
      <c r="JJ16851"/>
      <c r="KX16851" s="23"/>
      <c r="KY16851" s="23"/>
    </row>
    <row r="16852" spans="36:311" x14ac:dyDescent="0.2">
      <c r="AJ16852" s="23"/>
      <c r="HH16852"/>
      <c r="IW16852" s="36"/>
      <c r="JI16852"/>
      <c r="JJ16852"/>
      <c r="KX16852" s="23"/>
      <c r="KY16852" s="23"/>
    </row>
    <row r="16853" spans="36:311" x14ac:dyDescent="0.2">
      <c r="AJ16853" s="23"/>
      <c r="HH16853"/>
      <c r="IW16853" s="36"/>
      <c r="JI16853"/>
      <c r="JJ16853"/>
      <c r="KX16853" s="23"/>
      <c r="KY16853" s="23"/>
    </row>
    <row r="16854" spans="36:311" x14ac:dyDescent="0.2">
      <c r="AJ16854" s="23"/>
      <c r="HH16854"/>
      <c r="IW16854" s="36"/>
      <c r="JI16854"/>
      <c r="JJ16854"/>
      <c r="KX16854" s="23"/>
      <c r="KY16854" s="23"/>
    </row>
    <row r="16855" spans="36:311" x14ac:dyDescent="0.2">
      <c r="AJ16855" s="23"/>
      <c r="HH16855"/>
      <c r="IW16855" s="36"/>
      <c r="JI16855"/>
      <c r="JJ16855"/>
      <c r="KX16855" s="23"/>
      <c r="KY16855" s="23"/>
    </row>
    <row r="16856" spans="36:311" x14ac:dyDescent="0.2">
      <c r="AJ16856" s="23"/>
      <c r="HH16856"/>
      <c r="IW16856" s="36"/>
      <c r="JI16856"/>
      <c r="JJ16856"/>
      <c r="KX16856" s="23"/>
      <c r="KY16856" s="23"/>
    </row>
    <row r="16857" spans="36:311" x14ac:dyDescent="0.2">
      <c r="AJ16857" s="23"/>
      <c r="HH16857"/>
      <c r="IW16857" s="36"/>
      <c r="JI16857"/>
      <c r="JJ16857"/>
      <c r="KX16857" s="23"/>
      <c r="KY16857" s="23"/>
    </row>
    <row r="16858" spans="36:311" x14ac:dyDescent="0.2">
      <c r="AJ16858" s="23"/>
      <c r="HH16858"/>
      <c r="IW16858" s="36"/>
      <c r="JI16858"/>
      <c r="JJ16858"/>
      <c r="KX16858" s="23"/>
      <c r="KY16858" s="23"/>
    </row>
    <row r="16859" spans="36:311" x14ac:dyDescent="0.2">
      <c r="AJ16859" s="23"/>
      <c r="HH16859"/>
      <c r="IW16859" s="36"/>
      <c r="JI16859"/>
      <c r="JJ16859"/>
      <c r="KX16859" s="23"/>
      <c r="KY16859" s="23"/>
    </row>
    <row r="16860" spans="36:311" x14ac:dyDescent="0.2">
      <c r="AJ16860" s="23"/>
      <c r="HH16860"/>
      <c r="IW16860" s="36"/>
      <c r="JI16860"/>
      <c r="JJ16860"/>
      <c r="KX16860" s="23"/>
      <c r="KY16860" s="23"/>
    </row>
    <row r="16861" spans="36:311" x14ac:dyDescent="0.2">
      <c r="AJ16861" s="23"/>
      <c r="HH16861"/>
      <c r="IW16861" s="36"/>
      <c r="JI16861"/>
      <c r="JJ16861"/>
      <c r="KX16861" s="23"/>
      <c r="KY16861" s="23"/>
    </row>
    <row r="16862" spans="36:311" x14ac:dyDescent="0.2">
      <c r="AJ16862" s="23"/>
      <c r="HH16862"/>
      <c r="IW16862" s="36"/>
      <c r="JI16862"/>
      <c r="JJ16862"/>
      <c r="KX16862" s="23"/>
      <c r="KY16862" s="23"/>
    </row>
    <row r="16863" spans="36:311" x14ac:dyDescent="0.2">
      <c r="AJ16863" s="23"/>
      <c r="HH16863"/>
      <c r="IW16863" s="36"/>
      <c r="JI16863"/>
      <c r="JJ16863"/>
      <c r="KX16863" s="23"/>
      <c r="KY16863" s="23"/>
    </row>
    <row r="16864" spans="36:311" x14ac:dyDescent="0.2">
      <c r="AJ16864" s="23"/>
      <c r="HH16864"/>
      <c r="IW16864" s="36"/>
      <c r="JI16864"/>
      <c r="JJ16864"/>
      <c r="KX16864" s="23"/>
      <c r="KY16864" s="23"/>
    </row>
    <row r="16865" spans="36:311" x14ac:dyDescent="0.2">
      <c r="AJ16865" s="23"/>
      <c r="HH16865"/>
      <c r="IW16865" s="36"/>
      <c r="JI16865"/>
      <c r="JJ16865"/>
      <c r="KX16865" s="23"/>
      <c r="KY16865" s="23"/>
    </row>
    <row r="16866" spans="36:311" x14ac:dyDescent="0.2">
      <c r="AJ16866" s="23"/>
      <c r="HH16866"/>
      <c r="IW16866" s="36"/>
      <c r="JI16866"/>
      <c r="JJ16866"/>
      <c r="KX16866" s="23"/>
      <c r="KY16866" s="23"/>
    </row>
    <row r="16867" spans="36:311" x14ac:dyDescent="0.2">
      <c r="AJ16867" s="23"/>
      <c r="HH16867"/>
      <c r="IW16867" s="36"/>
      <c r="JI16867"/>
      <c r="JJ16867"/>
      <c r="KX16867" s="23"/>
      <c r="KY16867" s="23"/>
    </row>
    <row r="16868" spans="36:311" x14ac:dyDescent="0.2">
      <c r="AJ16868" s="23"/>
      <c r="HH16868"/>
      <c r="IW16868" s="36"/>
      <c r="JI16868"/>
      <c r="JJ16868"/>
      <c r="KX16868" s="23"/>
      <c r="KY16868" s="23"/>
    </row>
    <row r="16869" spans="36:311" x14ac:dyDescent="0.2">
      <c r="AJ16869" s="23"/>
      <c r="HH16869"/>
      <c r="IW16869" s="36"/>
      <c r="JI16869"/>
      <c r="JJ16869"/>
      <c r="KX16869" s="23"/>
      <c r="KY16869" s="23"/>
    </row>
    <row r="16870" spans="36:311" x14ac:dyDescent="0.2">
      <c r="AJ16870" s="23"/>
      <c r="HH16870"/>
      <c r="IW16870" s="36"/>
      <c r="JI16870"/>
      <c r="JJ16870"/>
      <c r="KX16870" s="23"/>
      <c r="KY16870" s="23"/>
    </row>
    <row r="16871" spans="36:311" x14ac:dyDescent="0.2">
      <c r="AJ16871" s="23"/>
      <c r="HH16871"/>
      <c r="IW16871" s="36"/>
      <c r="JI16871"/>
      <c r="JJ16871"/>
      <c r="KX16871" s="23"/>
      <c r="KY16871" s="23"/>
    </row>
    <row r="16872" spans="36:311" x14ac:dyDescent="0.2">
      <c r="AJ16872" s="23"/>
      <c r="HH16872"/>
      <c r="IW16872" s="36"/>
      <c r="JI16872"/>
      <c r="JJ16872"/>
      <c r="KX16872" s="23"/>
      <c r="KY16872" s="23"/>
    </row>
    <row r="16873" spans="36:311" x14ac:dyDescent="0.2">
      <c r="AJ16873" s="23"/>
      <c r="HH16873"/>
      <c r="IW16873" s="36"/>
      <c r="JI16873"/>
      <c r="JJ16873"/>
      <c r="KX16873" s="23"/>
      <c r="KY16873" s="23"/>
    </row>
    <row r="16874" spans="36:311" x14ac:dyDescent="0.2">
      <c r="AJ16874" s="23"/>
      <c r="HH16874"/>
      <c r="IW16874" s="36"/>
      <c r="JI16874"/>
      <c r="JJ16874"/>
      <c r="KX16874" s="23"/>
      <c r="KY16874" s="23"/>
    </row>
    <row r="16875" spans="36:311" x14ac:dyDescent="0.2">
      <c r="AJ16875" s="23"/>
      <c r="HH16875"/>
      <c r="IW16875" s="36"/>
      <c r="JI16875"/>
      <c r="JJ16875"/>
      <c r="KX16875" s="23"/>
      <c r="KY16875" s="23"/>
    </row>
    <row r="16876" spans="36:311" x14ac:dyDescent="0.2">
      <c r="AJ16876" s="23"/>
      <c r="HH16876"/>
      <c r="IW16876" s="36"/>
      <c r="JI16876"/>
      <c r="JJ16876"/>
      <c r="KX16876" s="23"/>
      <c r="KY16876" s="23"/>
    </row>
    <row r="16877" spans="36:311" x14ac:dyDescent="0.2">
      <c r="AJ16877" s="23"/>
      <c r="HH16877"/>
      <c r="IW16877" s="36"/>
      <c r="JI16877"/>
      <c r="JJ16877"/>
      <c r="KX16877" s="23"/>
      <c r="KY16877" s="23"/>
    </row>
    <row r="16878" spans="36:311" x14ac:dyDescent="0.2">
      <c r="AJ16878" s="23"/>
      <c r="HH16878"/>
      <c r="IW16878" s="36"/>
      <c r="JI16878"/>
      <c r="JJ16878"/>
      <c r="KX16878" s="23"/>
      <c r="KY16878" s="23"/>
    </row>
    <row r="16879" spans="36:311" x14ac:dyDescent="0.2">
      <c r="AJ16879" s="23"/>
      <c r="HH16879"/>
      <c r="IW16879" s="36"/>
      <c r="JI16879"/>
      <c r="JJ16879"/>
      <c r="KX16879" s="23"/>
      <c r="KY16879" s="23"/>
    </row>
    <row r="16880" spans="36:311" x14ac:dyDescent="0.2">
      <c r="AJ16880" s="23"/>
      <c r="HH16880"/>
      <c r="IW16880" s="36"/>
      <c r="JI16880"/>
      <c r="JJ16880"/>
      <c r="KX16880" s="23"/>
      <c r="KY16880" s="23"/>
    </row>
    <row r="16881" spans="36:311" x14ac:dyDescent="0.2">
      <c r="AJ16881" s="23"/>
      <c r="HH16881"/>
      <c r="IW16881" s="36"/>
      <c r="JI16881"/>
      <c r="JJ16881"/>
      <c r="KX16881" s="23"/>
      <c r="KY16881" s="23"/>
    </row>
    <row r="16882" spans="36:311" x14ac:dyDescent="0.2">
      <c r="AJ16882" s="23"/>
      <c r="HH16882"/>
      <c r="IW16882" s="36"/>
      <c r="JI16882"/>
      <c r="JJ16882"/>
      <c r="KX16882" s="23"/>
      <c r="KY16882" s="23"/>
    </row>
    <row r="16883" spans="36:311" x14ac:dyDescent="0.2">
      <c r="AJ16883" s="23"/>
      <c r="HH16883"/>
      <c r="IW16883" s="36"/>
      <c r="JI16883"/>
      <c r="JJ16883"/>
      <c r="KX16883" s="23"/>
      <c r="KY16883" s="23"/>
    </row>
    <row r="16884" spans="36:311" x14ac:dyDescent="0.2">
      <c r="AJ16884" s="23"/>
      <c r="HH16884"/>
      <c r="IW16884" s="36"/>
      <c r="JI16884"/>
      <c r="JJ16884"/>
      <c r="KX16884" s="23"/>
      <c r="KY16884" s="23"/>
    </row>
    <row r="16885" spans="36:311" x14ac:dyDescent="0.2">
      <c r="AJ16885" s="23"/>
      <c r="HH16885"/>
      <c r="IW16885" s="36"/>
      <c r="JI16885"/>
      <c r="JJ16885"/>
      <c r="KX16885" s="23"/>
      <c r="KY16885" s="23"/>
    </row>
    <row r="16886" spans="36:311" x14ac:dyDescent="0.2">
      <c r="AJ16886" s="23"/>
      <c r="HH16886"/>
      <c r="IW16886" s="36"/>
      <c r="JI16886"/>
      <c r="JJ16886"/>
      <c r="KX16886" s="23"/>
      <c r="KY16886" s="23"/>
    </row>
    <row r="16887" spans="36:311" x14ac:dyDescent="0.2">
      <c r="AJ16887" s="23"/>
      <c r="HH16887"/>
      <c r="IW16887" s="36"/>
      <c r="JI16887"/>
      <c r="JJ16887"/>
      <c r="KX16887" s="23"/>
      <c r="KY16887" s="23"/>
    </row>
    <row r="16888" spans="36:311" x14ac:dyDescent="0.2">
      <c r="AJ16888" s="23"/>
      <c r="HH16888"/>
      <c r="IW16888" s="36"/>
      <c r="JI16888"/>
      <c r="JJ16888"/>
      <c r="KX16888" s="23"/>
      <c r="KY16888" s="23"/>
    </row>
    <row r="16889" spans="36:311" x14ac:dyDescent="0.2">
      <c r="AJ16889" s="23"/>
      <c r="HH16889"/>
      <c r="IW16889" s="36"/>
      <c r="JI16889"/>
      <c r="JJ16889"/>
      <c r="KX16889" s="23"/>
      <c r="KY16889" s="23"/>
    </row>
    <row r="16890" spans="36:311" x14ac:dyDescent="0.2">
      <c r="AJ16890" s="23"/>
      <c r="HH16890"/>
      <c r="IW16890" s="36"/>
      <c r="JI16890"/>
      <c r="JJ16890"/>
      <c r="KX16890" s="23"/>
      <c r="KY16890" s="23"/>
    </row>
    <row r="16891" spans="36:311" x14ac:dyDescent="0.2">
      <c r="AJ16891" s="23"/>
      <c r="HH16891"/>
      <c r="IW16891" s="36"/>
      <c r="JI16891"/>
      <c r="JJ16891"/>
      <c r="KX16891" s="23"/>
      <c r="KY16891" s="23"/>
    </row>
    <row r="16892" spans="36:311" x14ac:dyDescent="0.2">
      <c r="AJ16892" s="23"/>
      <c r="HH16892"/>
      <c r="IW16892" s="36"/>
      <c r="JI16892"/>
      <c r="JJ16892"/>
      <c r="KX16892" s="23"/>
      <c r="KY16892" s="23"/>
    </row>
    <row r="16893" spans="36:311" x14ac:dyDescent="0.2">
      <c r="AJ16893" s="23"/>
      <c r="HH16893"/>
      <c r="IW16893" s="36"/>
      <c r="JI16893"/>
      <c r="JJ16893"/>
      <c r="KX16893" s="23"/>
      <c r="KY16893" s="23"/>
    </row>
    <row r="16894" spans="36:311" x14ac:dyDescent="0.2">
      <c r="AJ16894" s="23"/>
      <c r="HH16894"/>
      <c r="IW16894" s="36"/>
      <c r="JI16894"/>
      <c r="JJ16894"/>
      <c r="KX16894" s="23"/>
      <c r="KY16894" s="23"/>
    </row>
    <row r="16895" spans="36:311" x14ac:dyDescent="0.2">
      <c r="AJ16895" s="23"/>
      <c r="HH16895"/>
      <c r="IW16895" s="36"/>
      <c r="JI16895"/>
      <c r="JJ16895"/>
      <c r="KX16895" s="23"/>
      <c r="KY16895" s="23"/>
    </row>
    <row r="16896" spans="36:311" x14ac:dyDescent="0.2">
      <c r="AJ16896" s="23"/>
      <c r="HH16896"/>
      <c r="IW16896" s="36"/>
      <c r="JI16896"/>
      <c r="JJ16896"/>
      <c r="KX16896" s="23"/>
      <c r="KY16896" s="23"/>
    </row>
    <row r="16897" spans="36:311" x14ac:dyDescent="0.2">
      <c r="AJ16897" s="23"/>
      <c r="HH16897"/>
      <c r="IW16897" s="36"/>
      <c r="JI16897"/>
      <c r="JJ16897"/>
      <c r="KX16897" s="23"/>
      <c r="KY16897" s="23"/>
    </row>
    <row r="16898" spans="36:311" x14ac:dyDescent="0.2">
      <c r="AJ16898" s="23"/>
      <c r="HH16898"/>
      <c r="IW16898" s="36"/>
      <c r="JI16898"/>
      <c r="JJ16898"/>
      <c r="KX16898" s="23"/>
      <c r="KY16898" s="23"/>
    </row>
    <row r="16899" spans="36:311" x14ac:dyDescent="0.2">
      <c r="AJ16899" s="23"/>
      <c r="HH16899"/>
      <c r="IW16899" s="36"/>
      <c r="JI16899"/>
      <c r="JJ16899"/>
      <c r="KX16899" s="23"/>
      <c r="KY16899" s="23"/>
    </row>
    <row r="16900" spans="36:311" x14ac:dyDescent="0.2">
      <c r="AJ16900" s="23"/>
      <c r="HH16900"/>
      <c r="IW16900" s="36"/>
      <c r="JI16900"/>
      <c r="JJ16900"/>
      <c r="KX16900" s="23"/>
      <c r="KY16900" s="23"/>
    </row>
    <row r="16901" spans="36:311" x14ac:dyDescent="0.2">
      <c r="AJ16901" s="23"/>
      <c r="HH16901"/>
      <c r="IW16901" s="36"/>
      <c r="JI16901"/>
      <c r="JJ16901"/>
      <c r="KX16901" s="23"/>
      <c r="KY16901" s="23"/>
    </row>
    <row r="16902" spans="36:311" x14ac:dyDescent="0.2">
      <c r="AJ16902" s="23"/>
      <c r="HH16902"/>
      <c r="IW16902" s="36"/>
      <c r="JI16902"/>
      <c r="JJ16902"/>
      <c r="KX16902" s="23"/>
      <c r="KY16902" s="23"/>
    </row>
    <row r="16903" spans="36:311" x14ac:dyDescent="0.2">
      <c r="AJ16903" s="23"/>
      <c r="HH16903"/>
      <c r="IW16903" s="36"/>
      <c r="JI16903"/>
      <c r="JJ16903"/>
      <c r="KX16903" s="23"/>
      <c r="KY16903" s="23"/>
    </row>
    <row r="16904" spans="36:311" x14ac:dyDescent="0.2">
      <c r="AJ16904" s="23"/>
      <c r="HH16904"/>
      <c r="IW16904" s="36"/>
      <c r="JI16904"/>
      <c r="JJ16904"/>
      <c r="KX16904" s="23"/>
      <c r="KY16904" s="23"/>
    </row>
    <row r="16905" spans="36:311" x14ac:dyDescent="0.2">
      <c r="AJ16905" s="23"/>
      <c r="HH16905"/>
      <c r="IW16905" s="36"/>
      <c r="JI16905"/>
      <c r="JJ16905"/>
      <c r="KX16905" s="23"/>
      <c r="KY16905" s="23"/>
    </row>
    <row r="16906" spans="36:311" x14ac:dyDescent="0.2">
      <c r="AJ16906" s="23"/>
      <c r="HH16906"/>
      <c r="IW16906" s="36"/>
      <c r="JI16906"/>
      <c r="JJ16906"/>
      <c r="KX16906" s="23"/>
      <c r="KY16906" s="23"/>
    </row>
    <row r="16907" spans="36:311" x14ac:dyDescent="0.2">
      <c r="AJ16907" s="23"/>
      <c r="HH16907"/>
      <c r="IW16907" s="36"/>
      <c r="JI16907"/>
      <c r="JJ16907"/>
      <c r="KX16907" s="23"/>
      <c r="KY16907" s="23"/>
    </row>
    <row r="16908" spans="36:311" x14ac:dyDescent="0.2">
      <c r="AJ16908" s="23"/>
      <c r="HH16908"/>
      <c r="IW16908" s="36"/>
      <c r="JI16908"/>
      <c r="JJ16908"/>
      <c r="KX16908" s="23"/>
      <c r="KY16908" s="23"/>
    </row>
    <row r="16909" spans="36:311" x14ac:dyDescent="0.2">
      <c r="AJ16909" s="23"/>
      <c r="HH16909"/>
      <c r="IW16909" s="36"/>
      <c r="JI16909"/>
      <c r="JJ16909"/>
      <c r="KX16909" s="23"/>
      <c r="KY16909" s="23"/>
    </row>
    <row r="16910" spans="36:311" x14ac:dyDescent="0.2">
      <c r="AJ16910" s="23"/>
      <c r="HH16910"/>
      <c r="IW16910" s="36"/>
      <c r="JI16910"/>
      <c r="JJ16910"/>
      <c r="KX16910" s="23"/>
      <c r="KY16910" s="23"/>
    </row>
    <row r="16911" spans="36:311" x14ac:dyDescent="0.2">
      <c r="AJ16911" s="23"/>
      <c r="HH16911"/>
      <c r="IW16911" s="36"/>
      <c r="JI16911"/>
      <c r="JJ16911"/>
      <c r="KX16911" s="23"/>
      <c r="KY16911" s="23"/>
    </row>
    <row r="16912" spans="36:311" x14ac:dyDescent="0.2">
      <c r="AJ16912" s="23"/>
      <c r="HH16912"/>
      <c r="IW16912" s="36"/>
      <c r="JI16912"/>
      <c r="JJ16912"/>
      <c r="KX16912" s="23"/>
      <c r="KY16912" s="23"/>
    </row>
    <row r="16913" spans="36:311" x14ac:dyDescent="0.2">
      <c r="AJ16913" s="23"/>
      <c r="HH16913"/>
      <c r="IW16913" s="36"/>
      <c r="JI16913"/>
      <c r="JJ16913"/>
      <c r="KX16913" s="23"/>
      <c r="KY16913" s="23"/>
    </row>
    <row r="16914" spans="36:311" x14ac:dyDescent="0.2">
      <c r="AJ16914" s="23"/>
      <c r="HH16914"/>
      <c r="IW16914" s="36"/>
      <c r="JI16914"/>
      <c r="JJ16914"/>
      <c r="KX16914" s="23"/>
      <c r="KY16914" s="23"/>
    </row>
    <row r="16915" spans="36:311" x14ac:dyDescent="0.2">
      <c r="AJ16915" s="23"/>
      <c r="HH16915"/>
      <c r="IW16915" s="36"/>
      <c r="JI16915"/>
      <c r="JJ16915"/>
      <c r="KX16915" s="23"/>
      <c r="KY16915" s="23"/>
    </row>
    <row r="16916" spans="36:311" x14ac:dyDescent="0.2">
      <c r="AJ16916" s="23"/>
      <c r="HH16916"/>
      <c r="IW16916" s="36"/>
      <c r="JI16916"/>
      <c r="JJ16916"/>
      <c r="KX16916" s="23"/>
      <c r="KY16916" s="23"/>
    </row>
    <row r="16917" spans="36:311" x14ac:dyDescent="0.2">
      <c r="AJ16917" s="23"/>
      <c r="HH16917"/>
      <c r="IW16917" s="36"/>
      <c r="JI16917"/>
      <c r="JJ16917"/>
      <c r="KX16917" s="23"/>
      <c r="KY16917" s="23"/>
    </row>
    <row r="16918" spans="36:311" x14ac:dyDescent="0.2">
      <c r="AJ16918" s="23"/>
      <c r="HH16918"/>
      <c r="IW16918" s="36"/>
      <c r="JI16918"/>
      <c r="JJ16918"/>
      <c r="KX16918" s="23"/>
      <c r="KY16918" s="23"/>
    </row>
    <row r="16919" spans="36:311" x14ac:dyDescent="0.2">
      <c r="AJ16919" s="23"/>
      <c r="HH16919"/>
      <c r="IW16919" s="36"/>
      <c r="JI16919"/>
      <c r="JJ16919"/>
      <c r="KX16919" s="23"/>
      <c r="KY16919" s="23"/>
    </row>
    <row r="16920" spans="36:311" x14ac:dyDescent="0.2">
      <c r="AJ16920" s="23"/>
      <c r="HH16920"/>
      <c r="IW16920" s="36"/>
      <c r="JI16920"/>
      <c r="JJ16920"/>
      <c r="KX16920" s="23"/>
      <c r="KY16920" s="23"/>
    </row>
    <row r="16921" spans="36:311" x14ac:dyDescent="0.2">
      <c r="AJ16921" s="23"/>
      <c r="HH16921"/>
      <c r="IW16921" s="36"/>
      <c r="JI16921"/>
      <c r="JJ16921"/>
      <c r="KX16921" s="23"/>
      <c r="KY16921" s="23"/>
    </row>
    <row r="16922" spans="36:311" x14ac:dyDescent="0.2">
      <c r="AJ16922" s="23"/>
      <c r="HH16922"/>
      <c r="IW16922" s="36"/>
      <c r="JI16922"/>
      <c r="JJ16922"/>
      <c r="KX16922" s="23"/>
      <c r="KY16922" s="23"/>
    </row>
    <row r="16923" spans="36:311" x14ac:dyDescent="0.2">
      <c r="AJ16923" s="23"/>
      <c r="HH16923"/>
      <c r="IW16923" s="36"/>
      <c r="JI16923"/>
      <c r="JJ16923"/>
      <c r="KX16923" s="23"/>
      <c r="KY16923" s="23"/>
    </row>
    <row r="16924" spans="36:311" x14ac:dyDescent="0.2">
      <c r="AJ16924" s="23"/>
      <c r="HH16924"/>
      <c r="IW16924" s="36"/>
      <c r="JI16924"/>
      <c r="JJ16924"/>
      <c r="KX16924" s="23"/>
      <c r="KY16924" s="23"/>
    </row>
    <row r="16925" spans="36:311" x14ac:dyDescent="0.2">
      <c r="AJ16925" s="23"/>
      <c r="HH16925"/>
      <c r="IW16925" s="36"/>
      <c r="JI16925"/>
      <c r="JJ16925"/>
      <c r="KX16925" s="23"/>
      <c r="KY16925" s="23"/>
    </row>
    <row r="16926" spans="36:311" x14ac:dyDescent="0.2">
      <c r="AJ16926" s="23"/>
      <c r="HH16926"/>
      <c r="IW16926" s="36"/>
      <c r="JI16926"/>
      <c r="JJ16926"/>
      <c r="KX16926" s="23"/>
      <c r="KY16926" s="23"/>
    </row>
    <row r="16927" spans="36:311" x14ac:dyDescent="0.2">
      <c r="AJ16927" s="23"/>
      <c r="HH16927"/>
      <c r="IW16927" s="36"/>
      <c r="JI16927"/>
      <c r="JJ16927"/>
      <c r="KX16927" s="23"/>
      <c r="KY16927" s="23"/>
    </row>
    <row r="16928" spans="36:311" x14ac:dyDescent="0.2">
      <c r="AJ16928" s="23"/>
      <c r="HH16928"/>
      <c r="IW16928" s="36"/>
      <c r="JI16928"/>
      <c r="JJ16928"/>
      <c r="KX16928" s="23"/>
      <c r="KY16928" s="23"/>
    </row>
    <row r="16929" spans="36:311" x14ac:dyDescent="0.2">
      <c r="AJ16929" s="23"/>
      <c r="HH16929"/>
      <c r="IW16929" s="36"/>
      <c r="JI16929"/>
      <c r="JJ16929"/>
      <c r="KX16929" s="23"/>
      <c r="KY16929" s="23"/>
    </row>
    <row r="16930" spans="36:311" x14ac:dyDescent="0.2">
      <c r="AJ16930" s="23"/>
      <c r="HH16930"/>
      <c r="IW16930" s="36"/>
      <c r="JI16930"/>
      <c r="JJ16930"/>
      <c r="KX16930" s="23"/>
      <c r="KY16930" s="23"/>
    </row>
    <row r="16931" spans="36:311" x14ac:dyDescent="0.2">
      <c r="AJ16931" s="23"/>
      <c r="HH16931"/>
      <c r="IW16931" s="36"/>
      <c r="JI16931"/>
      <c r="JJ16931"/>
      <c r="KX16931" s="23"/>
      <c r="KY16931" s="23"/>
    </row>
    <row r="16932" spans="36:311" x14ac:dyDescent="0.2">
      <c r="AJ16932" s="23"/>
      <c r="HH16932"/>
      <c r="IW16932" s="36"/>
      <c r="JI16932"/>
      <c r="JJ16932"/>
      <c r="KX16932" s="23"/>
      <c r="KY16932" s="23"/>
    </row>
    <row r="16933" spans="36:311" x14ac:dyDescent="0.2">
      <c r="AJ16933" s="23"/>
      <c r="HH16933"/>
      <c r="IW16933" s="36"/>
      <c r="JI16933"/>
      <c r="JJ16933"/>
      <c r="KX16933" s="23"/>
      <c r="KY16933" s="23"/>
    </row>
    <row r="16934" spans="36:311" x14ac:dyDescent="0.2">
      <c r="AJ16934" s="23"/>
      <c r="HH16934"/>
      <c r="IW16934" s="36"/>
      <c r="JI16934"/>
      <c r="JJ16934"/>
      <c r="KX16934" s="23"/>
      <c r="KY16934" s="23"/>
    </row>
    <row r="16935" spans="36:311" x14ac:dyDescent="0.2">
      <c r="AJ16935" s="23"/>
      <c r="HH16935"/>
      <c r="IW16935" s="36"/>
      <c r="JI16935"/>
      <c r="JJ16935"/>
      <c r="KX16935" s="23"/>
      <c r="KY16935" s="23"/>
    </row>
    <row r="16936" spans="36:311" x14ac:dyDescent="0.2">
      <c r="AJ16936" s="23"/>
      <c r="HH16936"/>
      <c r="IW16936" s="36"/>
      <c r="JI16936"/>
      <c r="JJ16936"/>
      <c r="KX16936" s="23"/>
      <c r="KY16936" s="23"/>
    </row>
    <row r="16937" spans="36:311" x14ac:dyDescent="0.2">
      <c r="AJ16937" s="23"/>
      <c r="HH16937"/>
      <c r="IW16937" s="36"/>
      <c r="JI16937"/>
      <c r="JJ16937"/>
      <c r="KX16937" s="23"/>
      <c r="KY16937" s="23"/>
    </row>
    <row r="16938" spans="36:311" x14ac:dyDescent="0.2">
      <c r="AJ16938" s="23"/>
      <c r="HH16938"/>
      <c r="IW16938" s="36"/>
      <c r="JI16938"/>
      <c r="JJ16938"/>
      <c r="KX16938" s="23"/>
      <c r="KY16938" s="23"/>
    </row>
    <row r="16939" spans="36:311" x14ac:dyDescent="0.2">
      <c r="AJ16939" s="23"/>
      <c r="HH16939"/>
      <c r="IW16939" s="36"/>
      <c r="JI16939"/>
      <c r="JJ16939"/>
      <c r="KX16939" s="23"/>
      <c r="KY16939" s="23"/>
    </row>
    <row r="16940" spans="36:311" x14ac:dyDescent="0.2">
      <c r="AJ16940" s="23"/>
      <c r="HH16940"/>
      <c r="IW16940" s="36"/>
      <c r="JI16940"/>
      <c r="JJ16940"/>
      <c r="KX16940" s="23"/>
      <c r="KY16940" s="23"/>
    </row>
    <row r="16941" spans="36:311" x14ac:dyDescent="0.2">
      <c r="AJ16941" s="23"/>
      <c r="HH16941"/>
      <c r="IW16941" s="36"/>
      <c r="JI16941"/>
      <c r="JJ16941"/>
      <c r="KX16941" s="23"/>
      <c r="KY16941" s="23"/>
    </row>
    <row r="16942" spans="36:311" x14ac:dyDescent="0.2">
      <c r="AJ16942" s="23"/>
      <c r="HH16942"/>
      <c r="IW16942" s="36"/>
      <c r="JI16942"/>
      <c r="JJ16942"/>
      <c r="KX16942" s="23"/>
      <c r="KY16942" s="23"/>
    </row>
    <row r="16943" spans="36:311" x14ac:dyDescent="0.2">
      <c r="AJ16943" s="23"/>
      <c r="HH16943"/>
      <c r="IW16943" s="36"/>
      <c r="JI16943"/>
      <c r="JJ16943"/>
      <c r="KX16943" s="23"/>
      <c r="KY16943" s="23"/>
    </row>
    <row r="16944" spans="36:311" x14ac:dyDescent="0.2">
      <c r="AJ16944" s="23"/>
      <c r="HH16944"/>
      <c r="IW16944" s="36"/>
      <c r="JI16944"/>
      <c r="JJ16944"/>
      <c r="KX16944" s="23"/>
      <c r="KY16944" s="23"/>
    </row>
    <row r="16945" spans="36:311" x14ac:dyDescent="0.2">
      <c r="AJ16945" s="23"/>
      <c r="HH16945"/>
      <c r="IW16945" s="36"/>
      <c r="JI16945"/>
      <c r="JJ16945"/>
      <c r="KX16945" s="23"/>
      <c r="KY16945" s="23"/>
    </row>
    <row r="16946" spans="36:311" x14ac:dyDescent="0.2">
      <c r="AJ16946" s="23"/>
      <c r="HH16946"/>
      <c r="IW16946" s="36"/>
      <c r="JI16946"/>
      <c r="JJ16946"/>
      <c r="KX16946" s="23"/>
      <c r="KY16946" s="23"/>
    </row>
    <row r="16947" spans="36:311" x14ac:dyDescent="0.2">
      <c r="AJ16947" s="23"/>
      <c r="HH16947"/>
      <c r="IW16947" s="36"/>
      <c r="JI16947"/>
      <c r="JJ16947"/>
      <c r="KX16947" s="23"/>
      <c r="KY16947" s="23"/>
    </row>
    <row r="16948" spans="36:311" x14ac:dyDescent="0.2">
      <c r="AJ16948" s="23"/>
      <c r="HH16948"/>
      <c r="IW16948" s="36"/>
      <c r="JI16948"/>
      <c r="JJ16948"/>
      <c r="KX16948" s="23"/>
      <c r="KY16948" s="23"/>
    </row>
    <row r="16949" spans="36:311" x14ac:dyDescent="0.2">
      <c r="AJ16949" s="23"/>
      <c r="HH16949"/>
      <c r="IW16949" s="36"/>
      <c r="JI16949"/>
      <c r="JJ16949"/>
      <c r="KX16949" s="23"/>
      <c r="KY16949" s="23"/>
    </row>
    <row r="16950" spans="36:311" x14ac:dyDescent="0.2">
      <c r="AJ16950" s="23"/>
      <c r="HH16950"/>
      <c r="IW16950" s="36"/>
      <c r="JI16950"/>
      <c r="JJ16950"/>
      <c r="KX16950" s="23"/>
      <c r="KY16950" s="23"/>
    </row>
    <row r="16951" spans="36:311" x14ac:dyDescent="0.2">
      <c r="AJ16951" s="23"/>
      <c r="HH16951"/>
      <c r="IW16951" s="36"/>
      <c r="JI16951"/>
      <c r="JJ16951"/>
      <c r="KX16951" s="23"/>
      <c r="KY16951" s="23"/>
    </row>
    <row r="16952" spans="36:311" x14ac:dyDescent="0.2">
      <c r="AJ16952" s="23"/>
      <c r="HH16952"/>
      <c r="IW16952" s="36"/>
      <c r="JI16952"/>
      <c r="JJ16952"/>
      <c r="KX16952" s="23"/>
      <c r="KY16952" s="23"/>
    </row>
    <row r="16953" spans="36:311" x14ac:dyDescent="0.2">
      <c r="AJ16953" s="23"/>
      <c r="HH16953"/>
      <c r="IW16953" s="36"/>
      <c r="JI16953"/>
      <c r="JJ16953"/>
      <c r="KX16953" s="23"/>
      <c r="KY16953" s="23"/>
    </row>
    <row r="16954" spans="36:311" x14ac:dyDescent="0.2">
      <c r="AJ16954" s="23"/>
      <c r="HH16954"/>
      <c r="IW16954" s="36"/>
      <c r="JI16954"/>
      <c r="JJ16954"/>
      <c r="KX16954" s="23"/>
      <c r="KY16954" s="23"/>
    </row>
    <row r="16955" spans="36:311" x14ac:dyDescent="0.2">
      <c r="AJ16955" s="23"/>
      <c r="HH16955"/>
      <c r="IW16955" s="36"/>
      <c r="JI16955"/>
      <c r="JJ16955"/>
      <c r="KX16955" s="23"/>
      <c r="KY16955" s="23"/>
    </row>
    <row r="16956" spans="36:311" x14ac:dyDescent="0.2">
      <c r="AJ16956" s="23"/>
      <c r="HH16956"/>
      <c r="IW16956" s="36"/>
      <c r="JI16956"/>
      <c r="JJ16956"/>
      <c r="KX16956" s="23"/>
      <c r="KY16956" s="23"/>
    </row>
    <row r="16957" spans="36:311" x14ac:dyDescent="0.2">
      <c r="AJ16957" s="23"/>
      <c r="HH16957"/>
      <c r="IW16957" s="36"/>
      <c r="JI16957"/>
      <c r="JJ16957"/>
      <c r="KX16957" s="23"/>
      <c r="KY16957" s="23"/>
    </row>
    <row r="16958" spans="36:311" x14ac:dyDescent="0.2">
      <c r="AJ16958" s="23"/>
      <c r="HH16958"/>
      <c r="IW16958" s="36"/>
      <c r="JI16958"/>
      <c r="JJ16958"/>
      <c r="KX16958" s="23"/>
      <c r="KY16958" s="23"/>
    </row>
    <row r="16959" spans="36:311" x14ac:dyDescent="0.2">
      <c r="AJ16959" s="23"/>
      <c r="HH16959"/>
      <c r="IW16959" s="36"/>
      <c r="JI16959"/>
      <c r="JJ16959"/>
      <c r="KX16959" s="23"/>
      <c r="KY16959" s="23"/>
    </row>
    <row r="16960" spans="36:311" x14ac:dyDescent="0.2">
      <c r="AJ16960" s="23"/>
      <c r="HH16960"/>
      <c r="IW16960" s="36"/>
      <c r="JI16960"/>
      <c r="JJ16960"/>
      <c r="KX16960" s="23"/>
      <c r="KY16960" s="23"/>
    </row>
    <row r="16961" spans="36:311" x14ac:dyDescent="0.2">
      <c r="AJ16961" s="23"/>
      <c r="HH16961"/>
      <c r="IW16961" s="36"/>
      <c r="JI16961"/>
      <c r="JJ16961"/>
      <c r="KX16961" s="23"/>
      <c r="KY16961" s="23"/>
    </row>
    <row r="16962" spans="36:311" x14ac:dyDescent="0.2">
      <c r="AJ16962" s="23"/>
      <c r="HH16962"/>
      <c r="IW16962" s="36"/>
      <c r="JI16962"/>
      <c r="JJ16962"/>
      <c r="KX16962" s="23"/>
      <c r="KY16962" s="23"/>
    </row>
    <row r="16963" spans="36:311" x14ac:dyDescent="0.2">
      <c r="AJ16963" s="23"/>
      <c r="HH16963"/>
      <c r="IW16963" s="36"/>
      <c r="JI16963"/>
      <c r="JJ16963"/>
      <c r="KX16963" s="23"/>
      <c r="KY16963" s="23"/>
    </row>
    <row r="16964" spans="36:311" x14ac:dyDescent="0.2">
      <c r="AJ16964" s="23"/>
      <c r="HH16964"/>
      <c r="IW16964" s="36"/>
      <c r="JI16964"/>
      <c r="JJ16964"/>
      <c r="KX16964" s="23"/>
      <c r="KY16964" s="23"/>
    </row>
    <row r="16965" spans="36:311" x14ac:dyDescent="0.2">
      <c r="AJ16965" s="23"/>
      <c r="HH16965"/>
      <c r="IW16965" s="36"/>
      <c r="JI16965"/>
      <c r="JJ16965"/>
      <c r="KX16965" s="23"/>
      <c r="KY16965" s="23"/>
    </row>
    <row r="16966" spans="36:311" x14ac:dyDescent="0.2">
      <c r="AJ16966" s="23"/>
      <c r="HH16966"/>
      <c r="IW16966" s="36"/>
      <c r="JI16966"/>
      <c r="JJ16966"/>
      <c r="KX16966" s="23"/>
      <c r="KY16966" s="23"/>
    </row>
    <row r="16967" spans="36:311" x14ac:dyDescent="0.2">
      <c r="AJ16967" s="23"/>
      <c r="HH16967"/>
      <c r="IW16967" s="36"/>
      <c r="JI16967"/>
      <c r="JJ16967"/>
      <c r="KX16967" s="23"/>
      <c r="KY16967" s="23"/>
    </row>
    <row r="16968" spans="36:311" x14ac:dyDescent="0.2">
      <c r="AJ16968" s="23"/>
      <c r="HH16968"/>
      <c r="IW16968" s="36"/>
      <c r="JI16968"/>
      <c r="JJ16968"/>
      <c r="KX16968" s="23"/>
      <c r="KY16968" s="23"/>
    </row>
    <row r="16969" spans="36:311" x14ac:dyDescent="0.2">
      <c r="AJ16969" s="23"/>
      <c r="HH16969"/>
      <c r="IW16969" s="36"/>
      <c r="JI16969"/>
      <c r="JJ16969"/>
      <c r="KX16969" s="23"/>
      <c r="KY16969" s="23"/>
    </row>
    <row r="16970" spans="36:311" x14ac:dyDescent="0.2">
      <c r="AJ16970" s="23"/>
      <c r="HH16970"/>
      <c r="IW16970" s="36"/>
      <c r="JI16970"/>
      <c r="JJ16970"/>
      <c r="KX16970" s="23"/>
      <c r="KY16970" s="23"/>
    </row>
    <row r="16971" spans="36:311" x14ac:dyDescent="0.2">
      <c r="AJ16971" s="23"/>
      <c r="HH16971"/>
      <c r="IW16971" s="36"/>
      <c r="JI16971"/>
      <c r="JJ16971"/>
      <c r="KX16971" s="23"/>
      <c r="KY16971" s="23"/>
    </row>
    <row r="16972" spans="36:311" x14ac:dyDescent="0.2">
      <c r="AJ16972" s="23"/>
      <c r="HH16972"/>
      <c r="IW16972" s="36"/>
      <c r="JI16972"/>
      <c r="JJ16972"/>
      <c r="KX16972" s="23"/>
      <c r="KY16972" s="23"/>
    </row>
    <row r="16973" spans="36:311" x14ac:dyDescent="0.2">
      <c r="AJ16973" s="23"/>
      <c r="HH16973"/>
      <c r="IW16973" s="36"/>
      <c r="JI16973"/>
      <c r="JJ16973"/>
      <c r="KX16973" s="23"/>
      <c r="KY16973" s="23"/>
    </row>
    <row r="16974" spans="36:311" x14ac:dyDescent="0.2">
      <c r="AJ16974" s="23"/>
      <c r="HH16974"/>
      <c r="IW16974" s="36"/>
      <c r="JI16974"/>
      <c r="JJ16974"/>
      <c r="KX16974" s="23"/>
      <c r="KY16974" s="23"/>
    </row>
    <row r="16975" spans="36:311" x14ac:dyDescent="0.2">
      <c r="AJ16975" s="23"/>
      <c r="HH16975"/>
      <c r="IW16975" s="36"/>
      <c r="JI16975"/>
      <c r="JJ16975"/>
      <c r="KX16975" s="23"/>
      <c r="KY16975" s="23"/>
    </row>
    <row r="16976" spans="36:311" x14ac:dyDescent="0.2">
      <c r="AJ16976" s="23"/>
      <c r="HH16976"/>
      <c r="IW16976" s="36"/>
      <c r="JI16976"/>
      <c r="JJ16976"/>
      <c r="KX16976" s="23"/>
      <c r="KY16976" s="23"/>
    </row>
    <row r="16977" spans="36:311" x14ac:dyDescent="0.2">
      <c r="AJ16977" s="23"/>
      <c r="HH16977"/>
      <c r="IW16977" s="36"/>
      <c r="JI16977"/>
      <c r="JJ16977"/>
      <c r="KX16977" s="23"/>
      <c r="KY16977" s="23"/>
    </row>
    <row r="16978" spans="36:311" x14ac:dyDescent="0.2">
      <c r="AJ16978" s="23"/>
      <c r="HH16978"/>
      <c r="IW16978" s="36"/>
      <c r="JI16978"/>
      <c r="JJ16978"/>
      <c r="KX16978" s="23"/>
      <c r="KY16978" s="23"/>
    </row>
    <row r="16979" spans="36:311" x14ac:dyDescent="0.2">
      <c r="AJ16979" s="23"/>
      <c r="HH16979"/>
      <c r="IW16979" s="36"/>
      <c r="JI16979"/>
      <c r="JJ16979"/>
      <c r="KX16979" s="23"/>
      <c r="KY16979" s="23"/>
    </row>
    <row r="16980" spans="36:311" x14ac:dyDescent="0.2">
      <c r="AJ16980" s="23"/>
      <c r="HH16980"/>
      <c r="IW16980" s="36"/>
      <c r="JI16980"/>
      <c r="JJ16980"/>
      <c r="KX16980" s="23"/>
      <c r="KY16980" s="23"/>
    </row>
    <row r="16981" spans="36:311" x14ac:dyDescent="0.2">
      <c r="AJ16981" s="23"/>
      <c r="HH16981"/>
      <c r="IW16981" s="36"/>
      <c r="JI16981"/>
      <c r="JJ16981"/>
      <c r="KX16981" s="23"/>
      <c r="KY16981" s="23"/>
    </row>
    <row r="16982" spans="36:311" x14ac:dyDescent="0.2">
      <c r="AJ16982" s="23"/>
      <c r="HH16982"/>
      <c r="IW16982" s="36"/>
      <c r="JI16982"/>
      <c r="JJ16982"/>
      <c r="KX16982" s="23"/>
      <c r="KY16982" s="23"/>
    </row>
    <row r="16983" spans="36:311" x14ac:dyDescent="0.2">
      <c r="AJ16983" s="23"/>
      <c r="HH16983"/>
      <c r="IW16983" s="36"/>
      <c r="JI16983"/>
      <c r="JJ16983"/>
      <c r="KX16983" s="23"/>
      <c r="KY16983" s="23"/>
    </row>
    <row r="16984" spans="36:311" x14ac:dyDescent="0.2">
      <c r="AJ16984" s="23"/>
      <c r="HH16984"/>
      <c r="IW16984" s="36"/>
      <c r="JI16984"/>
      <c r="JJ16984"/>
      <c r="KX16984" s="23"/>
      <c r="KY16984" s="23"/>
    </row>
    <row r="16985" spans="36:311" x14ac:dyDescent="0.2">
      <c r="AJ16985" s="23"/>
      <c r="HH16985"/>
      <c r="IW16985" s="36"/>
      <c r="JI16985"/>
      <c r="JJ16985"/>
      <c r="KX16985" s="23"/>
      <c r="KY16985" s="23"/>
    </row>
    <row r="16986" spans="36:311" x14ac:dyDescent="0.2">
      <c r="AJ16986" s="23"/>
      <c r="HH16986"/>
      <c r="IW16986" s="36"/>
      <c r="JI16986"/>
      <c r="JJ16986"/>
      <c r="KX16986" s="23"/>
      <c r="KY16986" s="23"/>
    </row>
    <row r="16987" spans="36:311" x14ac:dyDescent="0.2">
      <c r="AJ16987" s="23"/>
      <c r="HH16987"/>
      <c r="IW16987" s="36"/>
      <c r="JI16987"/>
      <c r="JJ16987"/>
      <c r="KX16987" s="23"/>
      <c r="KY16987" s="23"/>
    </row>
    <row r="16988" spans="36:311" x14ac:dyDescent="0.2">
      <c r="AJ16988" s="23"/>
      <c r="HH16988"/>
      <c r="IW16988" s="36"/>
      <c r="JI16988"/>
      <c r="JJ16988"/>
      <c r="KX16988" s="23"/>
      <c r="KY16988" s="23"/>
    </row>
    <row r="16989" spans="36:311" x14ac:dyDescent="0.2">
      <c r="AJ16989" s="23"/>
      <c r="HH16989"/>
      <c r="IW16989" s="36"/>
      <c r="JI16989"/>
      <c r="JJ16989"/>
      <c r="KX16989" s="23"/>
      <c r="KY16989" s="23"/>
    </row>
    <row r="16990" spans="36:311" x14ac:dyDescent="0.2">
      <c r="AJ16990" s="23"/>
      <c r="HH16990"/>
      <c r="IW16990" s="36"/>
      <c r="JI16990"/>
      <c r="JJ16990"/>
      <c r="KX16990" s="23"/>
      <c r="KY16990" s="23"/>
    </row>
    <row r="16991" spans="36:311" x14ac:dyDescent="0.2">
      <c r="AJ16991" s="23"/>
      <c r="HH16991"/>
      <c r="IW16991" s="36"/>
      <c r="JI16991"/>
      <c r="JJ16991"/>
      <c r="KX16991" s="23"/>
      <c r="KY16991" s="23"/>
    </row>
    <row r="16992" spans="36:311" x14ac:dyDescent="0.2">
      <c r="AJ16992" s="23"/>
      <c r="HH16992"/>
      <c r="IW16992" s="36"/>
      <c r="JI16992"/>
      <c r="JJ16992"/>
      <c r="KX16992" s="23"/>
      <c r="KY16992" s="23"/>
    </row>
    <row r="16993" spans="36:311" x14ac:dyDescent="0.2">
      <c r="AJ16993" s="23"/>
      <c r="HH16993"/>
      <c r="IW16993" s="36"/>
      <c r="JI16993"/>
      <c r="JJ16993"/>
      <c r="KX16993" s="23"/>
      <c r="KY16993" s="23"/>
    </row>
    <row r="16994" spans="36:311" x14ac:dyDescent="0.2">
      <c r="AJ16994" s="23"/>
      <c r="HH16994"/>
      <c r="IW16994" s="36"/>
      <c r="JI16994"/>
      <c r="JJ16994"/>
      <c r="KX16994" s="23"/>
      <c r="KY16994" s="23"/>
    </row>
    <row r="16995" spans="36:311" x14ac:dyDescent="0.2">
      <c r="AJ16995" s="23"/>
      <c r="HH16995"/>
      <c r="IW16995" s="36"/>
      <c r="JI16995"/>
      <c r="JJ16995"/>
      <c r="KX16995" s="23"/>
      <c r="KY16995" s="23"/>
    </row>
    <row r="16996" spans="36:311" x14ac:dyDescent="0.2">
      <c r="AJ16996" s="23"/>
      <c r="HH16996"/>
      <c r="IW16996" s="36"/>
      <c r="JI16996"/>
      <c r="JJ16996"/>
      <c r="KX16996" s="23"/>
      <c r="KY16996" s="23"/>
    </row>
    <row r="16997" spans="36:311" x14ac:dyDescent="0.2">
      <c r="AJ16997" s="23"/>
      <c r="HH16997"/>
      <c r="IW16997" s="36"/>
      <c r="JI16997"/>
      <c r="JJ16997"/>
      <c r="KX16997" s="23"/>
      <c r="KY16997" s="23"/>
    </row>
    <row r="16998" spans="36:311" x14ac:dyDescent="0.2">
      <c r="AJ16998" s="23"/>
      <c r="HH16998"/>
      <c r="IW16998" s="36"/>
      <c r="JI16998"/>
      <c r="JJ16998"/>
      <c r="KX16998" s="23"/>
      <c r="KY16998" s="23"/>
    </row>
    <row r="16999" spans="36:311" x14ac:dyDescent="0.2">
      <c r="AJ16999" s="23"/>
      <c r="HH16999"/>
      <c r="IW16999" s="36"/>
      <c r="JI16999"/>
      <c r="JJ16999"/>
      <c r="KX16999" s="23"/>
      <c r="KY16999" s="23"/>
    </row>
    <row r="17000" spans="36:311" x14ac:dyDescent="0.2">
      <c r="AJ17000" s="23"/>
      <c r="HH17000"/>
      <c r="IW17000" s="36"/>
      <c r="JI17000"/>
      <c r="JJ17000"/>
      <c r="KX17000" s="23"/>
      <c r="KY17000" s="23"/>
    </row>
    <row r="17001" spans="36:311" x14ac:dyDescent="0.2">
      <c r="AJ17001" s="23"/>
      <c r="HH17001"/>
      <c r="IW17001" s="36"/>
      <c r="JI17001"/>
      <c r="JJ17001"/>
      <c r="KX17001" s="23"/>
      <c r="KY17001" s="23"/>
    </row>
    <row r="17002" spans="36:311" x14ac:dyDescent="0.2">
      <c r="AJ17002" s="23"/>
      <c r="HH17002"/>
      <c r="IW17002" s="36"/>
      <c r="JI17002"/>
      <c r="JJ17002"/>
      <c r="KX17002" s="23"/>
      <c r="KY17002" s="23"/>
    </row>
    <row r="17003" spans="36:311" x14ac:dyDescent="0.2">
      <c r="AJ17003" s="23"/>
      <c r="HH17003"/>
      <c r="IW17003" s="36"/>
      <c r="JI17003"/>
      <c r="JJ17003"/>
      <c r="KX17003" s="23"/>
      <c r="KY17003" s="23"/>
    </row>
    <row r="17004" spans="36:311" x14ac:dyDescent="0.2">
      <c r="AJ17004" s="23"/>
      <c r="HH17004"/>
      <c r="IW17004" s="36"/>
      <c r="JI17004"/>
      <c r="JJ17004"/>
      <c r="KX17004" s="23"/>
      <c r="KY17004" s="23"/>
    </row>
    <row r="17005" spans="36:311" x14ac:dyDescent="0.2">
      <c r="AJ17005" s="23"/>
      <c r="HH17005"/>
      <c r="IW17005" s="36"/>
      <c r="JI17005"/>
      <c r="JJ17005"/>
      <c r="KX17005" s="23"/>
      <c r="KY17005" s="23"/>
    </row>
    <row r="17006" spans="36:311" x14ac:dyDescent="0.2">
      <c r="AJ17006" s="23"/>
      <c r="HH17006"/>
      <c r="IW17006" s="36"/>
      <c r="JI17006"/>
      <c r="JJ17006"/>
      <c r="KX17006" s="23"/>
      <c r="KY17006" s="23"/>
    </row>
    <row r="17007" spans="36:311" x14ac:dyDescent="0.2">
      <c r="AJ17007" s="23"/>
      <c r="HH17007"/>
      <c r="IW17007" s="36"/>
      <c r="JI17007"/>
      <c r="JJ17007"/>
      <c r="KX17007" s="23"/>
      <c r="KY17007" s="23"/>
    </row>
    <row r="17008" spans="36:311" x14ac:dyDescent="0.2">
      <c r="AJ17008" s="23"/>
      <c r="HH17008"/>
      <c r="IW17008" s="36"/>
      <c r="JI17008"/>
      <c r="JJ17008"/>
      <c r="KX17008" s="23"/>
      <c r="KY17008" s="23"/>
    </row>
    <row r="17009" spans="36:311" x14ac:dyDescent="0.2">
      <c r="AJ17009" s="23"/>
      <c r="HH17009"/>
      <c r="IW17009" s="36"/>
      <c r="JI17009"/>
      <c r="JJ17009"/>
      <c r="KX17009" s="23"/>
      <c r="KY17009" s="23"/>
    </row>
    <row r="17010" spans="36:311" x14ac:dyDescent="0.2">
      <c r="AJ17010" s="23"/>
      <c r="HH17010"/>
      <c r="IW17010" s="36"/>
      <c r="JI17010"/>
      <c r="JJ17010"/>
      <c r="KX17010" s="23"/>
      <c r="KY17010" s="23"/>
    </row>
    <row r="17011" spans="36:311" x14ac:dyDescent="0.2">
      <c r="AJ17011" s="23"/>
      <c r="HH17011"/>
      <c r="IW17011" s="36"/>
      <c r="JI17011"/>
      <c r="JJ17011"/>
      <c r="KX17011" s="23"/>
      <c r="KY17011" s="23"/>
    </row>
    <row r="17012" spans="36:311" x14ac:dyDescent="0.2">
      <c r="AJ17012" s="23"/>
      <c r="HH17012"/>
      <c r="IW17012" s="36"/>
      <c r="JI17012"/>
      <c r="JJ17012"/>
      <c r="KX17012" s="23"/>
      <c r="KY17012" s="23"/>
    </row>
    <row r="17013" spans="36:311" x14ac:dyDescent="0.2">
      <c r="AJ17013" s="23"/>
      <c r="HH17013"/>
      <c r="IW17013" s="36"/>
      <c r="JI17013"/>
      <c r="JJ17013"/>
      <c r="KX17013" s="23"/>
      <c r="KY17013" s="23"/>
    </row>
    <row r="17014" spans="36:311" x14ac:dyDescent="0.2">
      <c r="AJ17014" s="23"/>
      <c r="HH17014"/>
      <c r="IW17014" s="36"/>
      <c r="JI17014"/>
      <c r="JJ17014"/>
      <c r="KX17014" s="23"/>
      <c r="KY17014" s="23"/>
    </row>
    <row r="17015" spans="36:311" x14ac:dyDescent="0.2">
      <c r="AJ17015" s="23"/>
      <c r="HH17015"/>
      <c r="IW17015" s="36"/>
      <c r="JI17015"/>
      <c r="JJ17015"/>
      <c r="KX17015" s="23"/>
      <c r="KY17015" s="23"/>
    </row>
    <row r="17016" spans="36:311" x14ac:dyDescent="0.2">
      <c r="AJ17016" s="23"/>
      <c r="HH17016"/>
      <c r="IW17016" s="36"/>
      <c r="JI17016"/>
      <c r="JJ17016"/>
      <c r="KX17016" s="23"/>
      <c r="KY17016" s="23"/>
    </row>
    <row r="17017" spans="36:311" x14ac:dyDescent="0.2">
      <c r="AJ17017" s="23"/>
      <c r="HH17017"/>
      <c r="IW17017" s="36"/>
      <c r="JI17017"/>
      <c r="JJ17017"/>
      <c r="KX17017" s="23"/>
      <c r="KY17017" s="23"/>
    </row>
    <row r="17018" spans="36:311" x14ac:dyDescent="0.2">
      <c r="AJ17018" s="23"/>
      <c r="HH17018"/>
      <c r="IW17018" s="36"/>
      <c r="JI17018"/>
      <c r="JJ17018"/>
      <c r="KX17018" s="23"/>
      <c r="KY17018" s="23"/>
    </row>
    <row r="17019" spans="36:311" x14ac:dyDescent="0.2">
      <c r="AJ17019" s="23"/>
      <c r="HH17019"/>
      <c r="IW17019" s="36"/>
      <c r="JI17019"/>
      <c r="JJ17019"/>
      <c r="KX17019" s="23"/>
      <c r="KY17019" s="23"/>
    </row>
    <row r="17020" spans="36:311" x14ac:dyDescent="0.2">
      <c r="AJ17020" s="23"/>
      <c r="HH17020"/>
      <c r="IW17020" s="36"/>
      <c r="JI17020"/>
      <c r="JJ17020"/>
      <c r="KX17020" s="23"/>
      <c r="KY17020" s="23"/>
    </row>
    <row r="17021" spans="36:311" x14ac:dyDescent="0.2">
      <c r="AJ17021" s="23"/>
      <c r="HH17021"/>
      <c r="IW17021" s="36"/>
      <c r="JI17021"/>
      <c r="JJ17021"/>
      <c r="KX17021" s="23"/>
      <c r="KY17021" s="23"/>
    </row>
    <row r="17022" spans="36:311" x14ac:dyDescent="0.2">
      <c r="AJ17022" s="23"/>
      <c r="HH17022"/>
      <c r="IW17022" s="36"/>
      <c r="JI17022"/>
      <c r="JJ17022"/>
      <c r="KX17022" s="23"/>
      <c r="KY17022" s="23"/>
    </row>
    <row r="17023" spans="36:311" x14ac:dyDescent="0.2">
      <c r="AJ17023" s="23"/>
      <c r="HH17023"/>
      <c r="IW17023" s="36"/>
      <c r="JI17023"/>
      <c r="JJ17023"/>
      <c r="KX17023" s="23"/>
      <c r="KY17023" s="23"/>
    </row>
    <row r="17024" spans="36:311" x14ac:dyDescent="0.2">
      <c r="AJ17024" s="23"/>
      <c r="HH17024"/>
      <c r="IW17024" s="36"/>
      <c r="JI17024"/>
      <c r="JJ17024"/>
      <c r="KX17024" s="23"/>
      <c r="KY17024" s="23"/>
    </row>
    <row r="17025" spans="36:311" x14ac:dyDescent="0.2">
      <c r="AJ17025" s="23"/>
      <c r="HH17025"/>
      <c r="IW17025" s="36"/>
      <c r="JI17025"/>
      <c r="JJ17025"/>
      <c r="KX17025" s="23"/>
      <c r="KY17025" s="23"/>
    </row>
    <row r="17026" spans="36:311" x14ac:dyDescent="0.2">
      <c r="AJ17026" s="23"/>
      <c r="HH17026"/>
      <c r="IW17026" s="36"/>
      <c r="JI17026"/>
      <c r="JJ17026"/>
      <c r="KX17026" s="23"/>
      <c r="KY17026" s="23"/>
    </row>
    <row r="17027" spans="36:311" x14ac:dyDescent="0.2">
      <c r="AJ17027" s="23"/>
      <c r="HH17027"/>
      <c r="IW17027" s="36"/>
      <c r="JI17027"/>
      <c r="JJ17027"/>
      <c r="KX17027" s="23"/>
      <c r="KY17027" s="23"/>
    </row>
    <row r="17028" spans="36:311" x14ac:dyDescent="0.2">
      <c r="AJ17028" s="23"/>
      <c r="HH17028"/>
      <c r="IW17028" s="36"/>
      <c r="JI17028"/>
      <c r="JJ17028"/>
      <c r="KX17028" s="23"/>
      <c r="KY17028" s="23"/>
    </row>
    <row r="17029" spans="36:311" x14ac:dyDescent="0.2">
      <c r="AJ17029" s="23"/>
      <c r="HH17029"/>
      <c r="IW17029" s="36"/>
      <c r="JI17029"/>
      <c r="JJ17029"/>
      <c r="KX17029" s="23"/>
      <c r="KY17029" s="23"/>
    </row>
    <row r="17030" spans="36:311" x14ac:dyDescent="0.2">
      <c r="AJ17030" s="23"/>
      <c r="HH17030"/>
      <c r="IW17030" s="36"/>
      <c r="JI17030"/>
      <c r="JJ17030"/>
      <c r="KX17030" s="23"/>
      <c r="KY17030" s="23"/>
    </row>
    <row r="17031" spans="36:311" x14ac:dyDescent="0.2">
      <c r="AJ17031" s="23"/>
      <c r="HH17031"/>
      <c r="IW17031" s="36"/>
      <c r="JI17031"/>
      <c r="JJ17031"/>
      <c r="KX17031" s="23"/>
      <c r="KY17031" s="23"/>
    </row>
    <row r="17032" spans="36:311" x14ac:dyDescent="0.2">
      <c r="AJ17032" s="23"/>
      <c r="HH17032"/>
      <c r="IW17032" s="36"/>
      <c r="JI17032"/>
      <c r="JJ17032"/>
      <c r="KX17032" s="23"/>
      <c r="KY17032" s="23"/>
    </row>
    <row r="17033" spans="36:311" x14ac:dyDescent="0.2">
      <c r="AJ17033" s="23"/>
      <c r="HH17033"/>
      <c r="IW17033" s="36"/>
      <c r="JI17033"/>
      <c r="JJ17033"/>
      <c r="KX17033" s="23"/>
      <c r="KY17033" s="23"/>
    </row>
    <row r="17034" spans="36:311" x14ac:dyDescent="0.2">
      <c r="AJ17034" s="23"/>
      <c r="HH17034"/>
      <c r="IW17034" s="36"/>
      <c r="JI17034"/>
      <c r="JJ17034"/>
      <c r="KX17034" s="23"/>
      <c r="KY17034" s="23"/>
    </row>
    <row r="17035" spans="36:311" x14ac:dyDescent="0.2">
      <c r="AJ17035" s="23"/>
      <c r="HH17035"/>
      <c r="IW17035" s="36"/>
      <c r="JI17035"/>
      <c r="JJ17035"/>
      <c r="KX17035" s="23"/>
      <c r="KY17035" s="23"/>
    </row>
    <row r="17036" spans="36:311" x14ac:dyDescent="0.2">
      <c r="AJ17036" s="23"/>
      <c r="HH17036"/>
      <c r="IW17036" s="36"/>
      <c r="JI17036"/>
      <c r="JJ17036"/>
      <c r="KX17036" s="23"/>
      <c r="KY17036" s="23"/>
    </row>
    <row r="17037" spans="36:311" x14ac:dyDescent="0.2">
      <c r="AJ17037" s="23"/>
      <c r="HH17037"/>
      <c r="IW17037" s="36"/>
      <c r="JI17037"/>
      <c r="JJ17037"/>
      <c r="KX17037" s="23"/>
      <c r="KY17037" s="23"/>
    </row>
    <row r="17038" spans="36:311" x14ac:dyDescent="0.2">
      <c r="AJ17038" s="23"/>
      <c r="HH17038"/>
      <c r="IW17038" s="36"/>
      <c r="JI17038"/>
      <c r="JJ17038"/>
      <c r="KX17038" s="23"/>
      <c r="KY17038" s="23"/>
    </row>
    <row r="17039" spans="36:311" x14ac:dyDescent="0.2">
      <c r="AJ17039" s="23"/>
      <c r="HH17039"/>
      <c r="IW17039" s="36"/>
      <c r="JI17039"/>
      <c r="JJ17039"/>
      <c r="KX17039" s="23"/>
      <c r="KY17039" s="23"/>
    </row>
    <row r="17040" spans="36:311" x14ac:dyDescent="0.2">
      <c r="AJ17040" s="23"/>
      <c r="HH17040"/>
      <c r="IW17040" s="36"/>
      <c r="JI17040"/>
      <c r="JJ17040"/>
      <c r="KX17040" s="23"/>
      <c r="KY17040" s="23"/>
    </row>
    <row r="17041" spans="36:311" x14ac:dyDescent="0.2">
      <c r="AJ17041" s="23"/>
      <c r="HH17041"/>
      <c r="IW17041" s="36"/>
      <c r="JI17041"/>
      <c r="JJ17041"/>
      <c r="KX17041" s="23"/>
      <c r="KY17041" s="23"/>
    </row>
    <row r="17042" spans="36:311" x14ac:dyDescent="0.2">
      <c r="AJ17042" s="23"/>
      <c r="HH17042"/>
      <c r="IW17042" s="36"/>
      <c r="JI17042"/>
      <c r="JJ17042"/>
      <c r="KX17042" s="23"/>
      <c r="KY17042" s="23"/>
    </row>
    <row r="17043" spans="36:311" x14ac:dyDescent="0.2">
      <c r="AJ17043" s="23"/>
      <c r="HH17043"/>
      <c r="IW17043" s="36"/>
      <c r="JI17043"/>
      <c r="JJ17043"/>
      <c r="KX17043" s="23"/>
      <c r="KY17043" s="23"/>
    </row>
    <row r="17044" spans="36:311" x14ac:dyDescent="0.2">
      <c r="AJ17044" s="23"/>
      <c r="HH17044"/>
      <c r="IW17044" s="36"/>
      <c r="JI17044"/>
      <c r="JJ17044"/>
      <c r="KX17044" s="23"/>
      <c r="KY17044" s="23"/>
    </row>
    <row r="17045" spans="36:311" x14ac:dyDescent="0.2">
      <c r="AJ17045" s="23"/>
      <c r="HH17045"/>
      <c r="IW17045" s="36"/>
      <c r="JI17045"/>
      <c r="JJ17045"/>
      <c r="KX17045" s="23"/>
      <c r="KY17045" s="23"/>
    </row>
    <row r="17046" spans="36:311" x14ac:dyDescent="0.2">
      <c r="AJ17046" s="23"/>
      <c r="HH17046"/>
      <c r="IW17046" s="36"/>
      <c r="JI17046"/>
      <c r="JJ17046"/>
      <c r="KX17046" s="23"/>
      <c r="KY17046" s="23"/>
    </row>
    <row r="17047" spans="36:311" x14ac:dyDescent="0.2">
      <c r="AJ17047" s="23"/>
      <c r="HH17047"/>
      <c r="IW17047" s="36"/>
      <c r="JI17047"/>
      <c r="JJ17047"/>
      <c r="KX17047" s="23"/>
      <c r="KY17047" s="23"/>
    </row>
    <row r="17048" spans="36:311" x14ac:dyDescent="0.2">
      <c r="AJ17048" s="23"/>
      <c r="HH17048"/>
      <c r="IW17048" s="36"/>
      <c r="JI17048"/>
      <c r="JJ17048"/>
      <c r="KX17048" s="23"/>
      <c r="KY17048" s="23"/>
    </row>
    <row r="17049" spans="36:311" x14ac:dyDescent="0.2">
      <c r="AJ17049" s="23"/>
      <c r="HH17049"/>
      <c r="IW17049" s="36"/>
      <c r="JI17049"/>
      <c r="JJ17049"/>
      <c r="KX17049" s="23"/>
      <c r="KY17049" s="23"/>
    </row>
    <row r="17050" spans="36:311" x14ac:dyDescent="0.2">
      <c r="AJ17050" s="23"/>
      <c r="HH17050"/>
      <c r="IW17050" s="36"/>
      <c r="JI17050"/>
      <c r="JJ17050"/>
      <c r="KX17050" s="23"/>
      <c r="KY17050" s="23"/>
    </row>
    <row r="17051" spans="36:311" x14ac:dyDescent="0.2">
      <c r="AJ17051" s="23"/>
      <c r="HH17051"/>
      <c r="IW17051" s="36"/>
      <c r="JI17051"/>
      <c r="JJ17051"/>
      <c r="KX17051" s="23"/>
      <c r="KY17051" s="23"/>
    </row>
    <row r="17052" spans="36:311" x14ac:dyDescent="0.2">
      <c r="AJ17052" s="23"/>
      <c r="HH17052"/>
      <c r="IW17052" s="36"/>
      <c r="JI17052"/>
      <c r="JJ17052"/>
      <c r="KX17052" s="23"/>
      <c r="KY17052" s="23"/>
    </row>
    <row r="17053" spans="36:311" x14ac:dyDescent="0.2">
      <c r="AJ17053" s="23"/>
      <c r="HH17053"/>
      <c r="IW17053" s="36"/>
      <c r="JI17053"/>
      <c r="JJ17053"/>
      <c r="KX17053" s="23"/>
      <c r="KY17053" s="23"/>
    </row>
    <row r="17054" spans="36:311" x14ac:dyDescent="0.2">
      <c r="AJ17054" s="23"/>
      <c r="HH17054"/>
      <c r="IW17054" s="36"/>
      <c r="JI17054"/>
      <c r="JJ17054"/>
      <c r="KX17054" s="23"/>
      <c r="KY17054" s="23"/>
    </row>
    <row r="17055" spans="36:311" x14ac:dyDescent="0.2">
      <c r="AJ17055" s="23"/>
      <c r="HH17055"/>
      <c r="IW17055" s="36"/>
      <c r="JI17055"/>
      <c r="JJ17055"/>
      <c r="KX17055" s="23"/>
      <c r="KY17055" s="23"/>
    </row>
    <row r="17056" spans="36:311" x14ac:dyDescent="0.2">
      <c r="AJ17056" s="23"/>
      <c r="HH17056"/>
      <c r="IW17056" s="36"/>
      <c r="JI17056"/>
      <c r="JJ17056"/>
      <c r="KX17056" s="23"/>
      <c r="KY17056" s="23"/>
    </row>
    <row r="17057" spans="36:311" x14ac:dyDescent="0.2">
      <c r="AJ17057" s="23"/>
      <c r="HH17057"/>
      <c r="IW17057" s="36"/>
      <c r="JI17057"/>
      <c r="JJ17057"/>
      <c r="KX17057" s="23"/>
      <c r="KY17057" s="23"/>
    </row>
    <row r="17058" spans="36:311" x14ac:dyDescent="0.2">
      <c r="AJ17058" s="23"/>
      <c r="HH17058"/>
      <c r="IW17058" s="36"/>
      <c r="JI17058"/>
      <c r="JJ17058"/>
      <c r="KX17058" s="23"/>
      <c r="KY17058" s="23"/>
    </row>
    <row r="17059" spans="36:311" x14ac:dyDescent="0.2">
      <c r="AJ17059" s="23"/>
      <c r="HH17059"/>
      <c r="IW17059" s="36"/>
      <c r="JI17059"/>
      <c r="JJ17059"/>
      <c r="KX17059" s="23"/>
      <c r="KY17059" s="23"/>
    </row>
    <row r="17060" spans="36:311" x14ac:dyDescent="0.2">
      <c r="AJ17060" s="23"/>
      <c r="HH17060"/>
      <c r="IW17060" s="36"/>
      <c r="JI17060"/>
      <c r="JJ17060"/>
      <c r="KX17060" s="23"/>
      <c r="KY17060" s="23"/>
    </row>
    <row r="17061" spans="36:311" x14ac:dyDescent="0.2">
      <c r="AJ17061" s="23"/>
      <c r="HH17061"/>
      <c r="IW17061" s="36"/>
      <c r="JI17061"/>
      <c r="JJ17061"/>
      <c r="KX17061" s="23"/>
      <c r="KY17061" s="23"/>
    </row>
    <row r="17062" spans="36:311" x14ac:dyDescent="0.2">
      <c r="AJ17062" s="23"/>
      <c r="HH17062"/>
      <c r="IW17062" s="36"/>
      <c r="JI17062"/>
      <c r="JJ17062"/>
      <c r="KX17062" s="23"/>
      <c r="KY17062" s="23"/>
    </row>
    <row r="17063" spans="36:311" x14ac:dyDescent="0.2">
      <c r="AJ17063" s="23"/>
      <c r="HH17063"/>
      <c r="IW17063" s="36"/>
      <c r="JI17063"/>
      <c r="JJ17063"/>
      <c r="KX17063" s="23"/>
      <c r="KY17063" s="23"/>
    </row>
    <row r="17064" spans="36:311" x14ac:dyDescent="0.2">
      <c r="AJ17064" s="23"/>
      <c r="HH17064"/>
      <c r="IW17064" s="36"/>
      <c r="JI17064"/>
      <c r="JJ17064"/>
      <c r="KX17064" s="23"/>
      <c r="KY17064" s="23"/>
    </row>
    <row r="17065" spans="36:311" x14ac:dyDescent="0.2">
      <c r="AJ17065" s="23"/>
      <c r="HH17065"/>
      <c r="IW17065" s="36"/>
      <c r="JI17065"/>
      <c r="JJ17065"/>
      <c r="KX17065" s="23"/>
      <c r="KY17065" s="23"/>
    </row>
    <row r="17066" spans="36:311" x14ac:dyDescent="0.2">
      <c r="AJ17066" s="23"/>
      <c r="HH17066"/>
      <c r="IW17066" s="36"/>
      <c r="JI17066"/>
      <c r="JJ17066"/>
      <c r="KX17066" s="23"/>
      <c r="KY17066" s="23"/>
    </row>
    <row r="17067" spans="36:311" x14ac:dyDescent="0.2">
      <c r="AJ17067" s="23"/>
      <c r="HH17067"/>
      <c r="IW17067" s="36"/>
      <c r="JI17067"/>
      <c r="JJ17067"/>
      <c r="KX17067" s="23"/>
      <c r="KY17067" s="23"/>
    </row>
    <row r="17068" spans="36:311" x14ac:dyDescent="0.2">
      <c r="AJ17068" s="23"/>
      <c r="HH17068"/>
      <c r="IW17068" s="36"/>
      <c r="JI17068"/>
      <c r="JJ17068"/>
      <c r="KX17068" s="23"/>
      <c r="KY17068" s="23"/>
    </row>
    <row r="17069" spans="36:311" x14ac:dyDescent="0.2">
      <c r="AJ17069" s="23"/>
      <c r="HH17069"/>
      <c r="IW17069" s="36"/>
      <c r="JI17069"/>
      <c r="JJ17069"/>
      <c r="KX17069" s="23"/>
      <c r="KY17069" s="23"/>
    </row>
    <row r="17070" spans="36:311" x14ac:dyDescent="0.2">
      <c r="AJ17070" s="23"/>
      <c r="HH17070"/>
      <c r="IW17070" s="36"/>
      <c r="JI17070"/>
      <c r="JJ17070"/>
      <c r="KX17070" s="23"/>
      <c r="KY17070" s="23"/>
    </row>
    <row r="17071" spans="36:311" x14ac:dyDescent="0.2">
      <c r="AJ17071" s="23"/>
      <c r="HH17071"/>
      <c r="IW17071" s="36"/>
      <c r="JI17071"/>
      <c r="JJ17071"/>
      <c r="KX17071" s="23"/>
      <c r="KY17071" s="23"/>
    </row>
    <row r="17072" spans="36:311" x14ac:dyDescent="0.2">
      <c r="AJ17072" s="23"/>
      <c r="HH17072"/>
      <c r="IW17072" s="36"/>
      <c r="JI17072"/>
      <c r="JJ17072"/>
      <c r="KX17072" s="23"/>
      <c r="KY17072" s="23"/>
    </row>
    <row r="17073" spans="36:311" x14ac:dyDescent="0.2">
      <c r="AJ17073" s="23"/>
      <c r="HH17073"/>
      <c r="IW17073" s="36"/>
      <c r="JI17073"/>
      <c r="JJ17073"/>
      <c r="KX17073" s="23"/>
      <c r="KY17073" s="23"/>
    </row>
    <row r="17074" spans="36:311" x14ac:dyDescent="0.2">
      <c r="AJ17074" s="23"/>
      <c r="HH17074"/>
      <c r="IW17074" s="36"/>
      <c r="JI17074"/>
      <c r="JJ17074"/>
      <c r="KX17074" s="23"/>
      <c r="KY17074" s="23"/>
    </row>
    <row r="17075" spans="36:311" x14ac:dyDescent="0.2">
      <c r="AJ17075" s="23"/>
      <c r="HH17075"/>
      <c r="IW17075" s="36"/>
      <c r="JI17075"/>
      <c r="JJ17075"/>
      <c r="KX17075" s="23"/>
      <c r="KY17075" s="23"/>
    </row>
    <row r="17076" spans="36:311" x14ac:dyDescent="0.2">
      <c r="AJ17076" s="23"/>
      <c r="HH17076"/>
      <c r="IW17076" s="36"/>
      <c r="JI17076"/>
      <c r="JJ17076"/>
      <c r="KX17076" s="23"/>
      <c r="KY17076" s="23"/>
    </row>
    <row r="17077" spans="36:311" x14ac:dyDescent="0.2">
      <c r="AJ17077" s="23"/>
      <c r="HH17077"/>
      <c r="IW17077" s="36"/>
      <c r="JI17077"/>
      <c r="JJ17077"/>
      <c r="KX17077" s="23"/>
      <c r="KY17077" s="23"/>
    </row>
    <row r="17078" spans="36:311" x14ac:dyDescent="0.2">
      <c r="AJ17078" s="23"/>
      <c r="HH17078"/>
      <c r="IW17078" s="36"/>
      <c r="JI17078"/>
      <c r="JJ17078"/>
      <c r="KX17078" s="23"/>
      <c r="KY17078" s="23"/>
    </row>
    <row r="17079" spans="36:311" x14ac:dyDescent="0.2">
      <c r="AJ17079" s="23"/>
      <c r="HH17079"/>
      <c r="IW17079" s="36"/>
      <c r="JI17079"/>
      <c r="JJ17079"/>
      <c r="KX17079" s="23"/>
      <c r="KY17079" s="23"/>
    </row>
    <row r="17080" spans="36:311" x14ac:dyDescent="0.2">
      <c r="AJ17080" s="23"/>
      <c r="HH17080"/>
      <c r="IW17080" s="36"/>
      <c r="JI17080"/>
      <c r="JJ17080"/>
      <c r="KX17080" s="23"/>
      <c r="KY17080" s="23"/>
    </row>
    <row r="17081" spans="36:311" x14ac:dyDescent="0.2">
      <c r="AJ17081" s="23"/>
      <c r="HH17081"/>
      <c r="IW17081" s="36"/>
      <c r="JI17081"/>
      <c r="JJ17081"/>
      <c r="KX17081" s="23"/>
      <c r="KY17081" s="23"/>
    </row>
    <row r="17082" spans="36:311" x14ac:dyDescent="0.2">
      <c r="AJ17082" s="23"/>
      <c r="HH17082"/>
      <c r="IW17082" s="36"/>
      <c r="JI17082"/>
      <c r="JJ17082"/>
      <c r="KX17082" s="23"/>
      <c r="KY17082" s="23"/>
    </row>
    <row r="17083" spans="36:311" x14ac:dyDescent="0.2">
      <c r="AJ17083" s="23"/>
      <c r="HH17083"/>
      <c r="IW17083" s="36"/>
      <c r="JI17083"/>
      <c r="JJ17083"/>
      <c r="KX17083" s="23"/>
      <c r="KY17083" s="23"/>
    </row>
    <row r="17084" spans="36:311" x14ac:dyDescent="0.2">
      <c r="AJ17084" s="23"/>
      <c r="HH17084"/>
      <c r="IW17084" s="36"/>
      <c r="JI17084"/>
      <c r="JJ17084"/>
      <c r="KX17084" s="23"/>
      <c r="KY17084" s="23"/>
    </row>
    <row r="17085" spans="36:311" x14ac:dyDescent="0.2">
      <c r="AJ17085" s="23"/>
      <c r="HH17085"/>
      <c r="IW17085" s="36"/>
      <c r="JI17085"/>
      <c r="JJ17085"/>
      <c r="KX17085" s="23"/>
      <c r="KY17085" s="23"/>
    </row>
    <row r="17086" spans="36:311" x14ac:dyDescent="0.2">
      <c r="AJ17086" s="23"/>
      <c r="HH17086"/>
      <c r="IW17086" s="36"/>
      <c r="JI17086"/>
      <c r="JJ17086"/>
      <c r="KX17086" s="23"/>
      <c r="KY17086" s="23"/>
    </row>
    <row r="17087" spans="36:311" x14ac:dyDescent="0.2">
      <c r="AJ17087" s="23"/>
      <c r="HH17087"/>
      <c r="IW17087" s="36"/>
      <c r="JI17087"/>
      <c r="JJ17087"/>
      <c r="KX17087" s="23"/>
      <c r="KY17087" s="23"/>
    </row>
    <row r="17088" spans="36:311" x14ac:dyDescent="0.2">
      <c r="AJ17088" s="23"/>
      <c r="HH17088"/>
      <c r="IW17088" s="36"/>
      <c r="JI17088"/>
      <c r="JJ17088"/>
      <c r="KX17088" s="23"/>
      <c r="KY17088" s="23"/>
    </row>
    <row r="17089" spans="36:311" x14ac:dyDescent="0.2">
      <c r="AJ17089" s="23"/>
      <c r="HH17089"/>
      <c r="IW17089" s="36"/>
      <c r="JI17089"/>
      <c r="JJ17089"/>
      <c r="KX17089" s="23"/>
      <c r="KY17089" s="23"/>
    </row>
    <row r="17090" spans="36:311" x14ac:dyDescent="0.2">
      <c r="AJ17090" s="23"/>
      <c r="HH17090"/>
      <c r="IW17090" s="36"/>
      <c r="JI17090"/>
      <c r="JJ17090"/>
      <c r="KX17090" s="23"/>
      <c r="KY17090" s="23"/>
    </row>
    <row r="17091" spans="36:311" x14ac:dyDescent="0.2">
      <c r="AJ17091" s="23"/>
      <c r="HH17091"/>
      <c r="IW17091" s="36"/>
      <c r="JI17091"/>
      <c r="JJ17091"/>
      <c r="KX17091" s="23"/>
      <c r="KY17091" s="23"/>
    </row>
    <row r="17092" spans="36:311" x14ac:dyDescent="0.2">
      <c r="AJ17092" s="23"/>
      <c r="HH17092"/>
      <c r="IW17092" s="36"/>
      <c r="JI17092"/>
      <c r="JJ17092"/>
      <c r="KX17092" s="23"/>
      <c r="KY17092" s="23"/>
    </row>
    <row r="17093" spans="36:311" x14ac:dyDescent="0.2">
      <c r="AJ17093" s="23"/>
      <c r="HH17093"/>
      <c r="IW17093" s="36"/>
      <c r="JI17093"/>
      <c r="JJ17093"/>
      <c r="KX17093" s="23"/>
      <c r="KY17093" s="23"/>
    </row>
    <row r="17094" spans="36:311" x14ac:dyDescent="0.2">
      <c r="AJ17094" s="23"/>
      <c r="HH17094"/>
      <c r="IW17094" s="36"/>
      <c r="JI17094"/>
      <c r="JJ17094"/>
      <c r="KX17094" s="23"/>
      <c r="KY17094" s="23"/>
    </row>
    <row r="17095" spans="36:311" x14ac:dyDescent="0.2">
      <c r="AJ17095" s="23"/>
      <c r="HH17095"/>
      <c r="IW17095" s="36"/>
      <c r="JI17095"/>
      <c r="JJ17095"/>
      <c r="KX17095" s="23"/>
      <c r="KY17095" s="23"/>
    </row>
    <row r="17096" spans="36:311" x14ac:dyDescent="0.2">
      <c r="AJ17096" s="23"/>
      <c r="HH17096"/>
      <c r="IW17096" s="36"/>
      <c r="JI17096"/>
      <c r="JJ17096"/>
      <c r="KX17096" s="23"/>
      <c r="KY17096" s="23"/>
    </row>
    <row r="17097" spans="36:311" x14ac:dyDescent="0.2">
      <c r="AJ17097" s="23"/>
      <c r="HH17097"/>
      <c r="IW17097" s="36"/>
      <c r="JI17097"/>
      <c r="JJ17097"/>
      <c r="KX17097" s="23"/>
      <c r="KY17097" s="23"/>
    </row>
    <row r="17098" spans="36:311" x14ac:dyDescent="0.2">
      <c r="AJ17098" s="23"/>
      <c r="HH17098"/>
      <c r="IW17098" s="36"/>
      <c r="JI17098"/>
      <c r="JJ17098"/>
      <c r="KX17098" s="23"/>
      <c r="KY17098" s="23"/>
    </row>
    <row r="17099" spans="36:311" x14ac:dyDescent="0.2">
      <c r="AJ17099" s="23"/>
      <c r="HH17099"/>
      <c r="IW17099" s="36"/>
      <c r="JI17099"/>
      <c r="JJ17099"/>
      <c r="KX17099" s="23"/>
      <c r="KY17099" s="23"/>
    </row>
    <row r="17100" spans="36:311" x14ac:dyDescent="0.2">
      <c r="AJ17100" s="23"/>
      <c r="HH17100"/>
      <c r="IW17100" s="36"/>
      <c r="JI17100"/>
      <c r="JJ17100"/>
      <c r="KX17100" s="23"/>
      <c r="KY17100" s="23"/>
    </row>
    <row r="17101" spans="36:311" x14ac:dyDescent="0.2">
      <c r="AJ17101" s="23"/>
      <c r="HH17101"/>
      <c r="IW17101" s="36"/>
      <c r="JI17101"/>
      <c r="JJ17101"/>
      <c r="KX17101" s="23"/>
      <c r="KY17101" s="23"/>
    </row>
    <row r="17102" spans="36:311" x14ac:dyDescent="0.2">
      <c r="AJ17102" s="23"/>
      <c r="HH17102"/>
      <c r="IW17102" s="36"/>
      <c r="JI17102"/>
      <c r="JJ17102"/>
      <c r="KX17102" s="23"/>
      <c r="KY17102" s="23"/>
    </row>
    <row r="17103" spans="36:311" x14ac:dyDescent="0.2">
      <c r="AJ17103" s="23"/>
      <c r="HH17103"/>
      <c r="IW17103" s="36"/>
      <c r="JI17103"/>
      <c r="JJ17103"/>
      <c r="KX17103" s="23"/>
      <c r="KY17103" s="23"/>
    </row>
    <row r="17104" spans="36:311" x14ac:dyDescent="0.2">
      <c r="AJ17104" s="23"/>
      <c r="HH17104"/>
      <c r="IW17104" s="36"/>
      <c r="JI17104"/>
      <c r="JJ17104"/>
      <c r="KX17104" s="23"/>
      <c r="KY17104" s="23"/>
    </row>
    <row r="17105" spans="36:311" x14ac:dyDescent="0.2">
      <c r="AJ17105" s="23"/>
      <c r="HH17105"/>
      <c r="IW17105" s="36"/>
      <c r="JI17105"/>
      <c r="JJ17105"/>
      <c r="KX17105" s="23"/>
      <c r="KY17105" s="23"/>
    </row>
    <row r="17106" spans="36:311" x14ac:dyDescent="0.2">
      <c r="AJ17106" s="23"/>
      <c r="HH17106"/>
      <c r="IW17106" s="36"/>
      <c r="JI17106"/>
      <c r="JJ17106"/>
      <c r="KX17106" s="23"/>
      <c r="KY17106" s="23"/>
    </row>
    <row r="17107" spans="36:311" x14ac:dyDescent="0.2">
      <c r="AJ17107" s="23"/>
      <c r="HH17107"/>
      <c r="IW17107" s="36"/>
      <c r="JI17107"/>
      <c r="JJ17107"/>
      <c r="KX17107" s="23"/>
      <c r="KY17107" s="23"/>
    </row>
    <row r="17108" spans="36:311" x14ac:dyDescent="0.2">
      <c r="AJ17108" s="23"/>
      <c r="HH17108"/>
      <c r="IW17108" s="36"/>
      <c r="JI17108"/>
      <c r="JJ17108"/>
      <c r="KX17108" s="23"/>
      <c r="KY17108" s="23"/>
    </row>
    <row r="17109" spans="36:311" x14ac:dyDescent="0.2">
      <c r="AJ17109" s="23"/>
      <c r="HH17109"/>
      <c r="IW17109" s="36"/>
      <c r="JI17109"/>
      <c r="JJ17109"/>
      <c r="KX17109" s="23"/>
      <c r="KY17109" s="23"/>
    </row>
    <row r="17110" spans="36:311" x14ac:dyDescent="0.2">
      <c r="AJ17110" s="23"/>
      <c r="HH17110"/>
      <c r="IW17110" s="36"/>
      <c r="JI17110"/>
      <c r="JJ17110"/>
      <c r="KX17110" s="23"/>
      <c r="KY17110" s="23"/>
    </row>
    <row r="17111" spans="36:311" x14ac:dyDescent="0.2">
      <c r="AJ17111" s="23"/>
      <c r="HH17111"/>
      <c r="IW17111" s="36"/>
      <c r="JI17111"/>
      <c r="JJ17111"/>
      <c r="KX17111" s="23"/>
      <c r="KY17111" s="23"/>
    </row>
    <row r="17112" spans="36:311" x14ac:dyDescent="0.2">
      <c r="AJ17112" s="23"/>
      <c r="HH17112"/>
      <c r="IW17112" s="36"/>
      <c r="JI17112"/>
      <c r="JJ17112"/>
      <c r="KX17112" s="23"/>
      <c r="KY17112" s="23"/>
    </row>
    <row r="17113" spans="36:311" x14ac:dyDescent="0.2">
      <c r="AJ17113" s="23"/>
      <c r="HH17113"/>
      <c r="IW17113" s="36"/>
      <c r="JI17113"/>
      <c r="JJ17113"/>
      <c r="KX17113" s="23"/>
      <c r="KY17113" s="23"/>
    </row>
    <row r="17114" spans="36:311" x14ac:dyDescent="0.2">
      <c r="AJ17114" s="23"/>
      <c r="HH17114"/>
      <c r="IW17114" s="36"/>
      <c r="JI17114"/>
      <c r="JJ17114"/>
      <c r="KX17114" s="23"/>
      <c r="KY17114" s="23"/>
    </row>
    <row r="17115" spans="36:311" x14ac:dyDescent="0.2">
      <c r="AJ17115" s="23"/>
      <c r="HH17115"/>
      <c r="IW17115" s="36"/>
      <c r="JI17115"/>
      <c r="JJ17115"/>
      <c r="KX17115" s="23"/>
      <c r="KY17115" s="23"/>
    </row>
    <row r="17116" spans="36:311" x14ac:dyDescent="0.2">
      <c r="AJ17116" s="23"/>
      <c r="HH17116"/>
      <c r="IW17116" s="36"/>
      <c r="JI17116"/>
      <c r="JJ17116"/>
      <c r="KX17116" s="23"/>
      <c r="KY17116" s="23"/>
    </row>
    <row r="17117" spans="36:311" x14ac:dyDescent="0.2">
      <c r="AJ17117" s="23"/>
      <c r="HH17117"/>
      <c r="IW17117" s="36"/>
      <c r="JI17117"/>
      <c r="JJ17117"/>
      <c r="KX17117" s="23"/>
      <c r="KY17117" s="23"/>
    </row>
    <row r="17118" spans="36:311" x14ac:dyDescent="0.2">
      <c r="AJ17118" s="23"/>
      <c r="HH17118"/>
      <c r="IW17118" s="36"/>
      <c r="JI17118"/>
      <c r="JJ17118"/>
      <c r="KX17118" s="23"/>
      <c r="KY17118" s="23"/>
    </row>
    <row r="17119" spans="36:311" x14ac:dyDescent="0.2">
      <c r="AJ17119" s="23"/>
      <c r="HH17119"/>
      <c r="IW17119" s="36"/>
      <c r="JI17119"/>
      <c r="JJ17119"/>
      <c r="KX17119" s="23"/>
      <c r="KY17119" s="23"/>
    </row>
    <row r="17120" spans="36:311" x14ac:dyDescent="0.2">
      <c r="AJ17120" s="23"/>
      <c r="HH17120"/>
      <c r="IW17120" s="36"/>
      <c r="JI17120"/>
      <c r="JJ17120"/>
      <c r="KX17120" s="23"/>
      <c r="KY17120" s="23"/>
    </row>
    <row r="17121" spans="36:311" x14ac:dyDescent="0.2">
      <c r="AJ17121" s="23"/>
      <c r="HH17121"/>
      <c r="IW17121" s="36"/>
      <c r="JI17121"/>
      <c r="JJ17121"/>
      <c r="KX17121" s="23"/>
      <c r="KY17121" s="23"/>
    </row>
    <row r="17122" spans="36:311" x14ac:dyDescent="0.2">
      <c r="AJ17122" s="23"/>
      <c r="HH17122"/>
      <c r="IW17122" s="36"/>
      <c r="JI17122"/>
      <c r="JJ17122"/>
      <c r="KX17122" s="23"/>
      <c r="KY17122" s="23"/>
    </row>
    <row r="17123" spans="36:311" x14ac:dyDescent="0.2">
      <c r="AJ17123" s="23"/>
      <c r="HH17123"/>
      <c r="IW17123" s="36"/>
      <c r="JI17123"/>
      <c r="JJ17123"/>
      <c r="KX17123" s="23"/>
      <c r="KY17123" s="23"/>
    </row>
    <row r="17124" spans="36:311" x14ac:dyDescent="0.2">
      <c r="AJ17124" s="23"/>
      <c r="HH17124"/>
      <c r="IW17124" s="36"/>
      <c r="JI17124"/>
      <c r="JJ17124"/>
      <c r="KX17124" s="23"/>
      <c r="KY17124" s="23"/>
    </row>
    <row r="17125" spans="36:311" x14ac:dyDescent="0.2">
      <c r="AJ17125" s="23"/>
      <c r="HH17125"/>
      <c r="IW17125" s="36"/>
      <c r="JI17125"/>
      <c r="JJ17125"/>
      <c r="KX17125" s="23"/>
      <c r="KY17125" s="23"/>
    </row>
    <row r="17126" spans="36:311" x14ac:dyDescent="0.2">
      <c r="AJ17126" s="23"/>
      <c r="HH17126"/>
      <c r="IW17126" s="36"/>
      <c r="JI17126"/>
      <c r="JJ17126"/>
      <c r="KX17126" s="23"/>
      <c r="KY17126" s="23"/>
    </row>
    <row r="17127" spans="36:311" x14ac:dyDescent="0.2">
      <c r="AJ17127" s="23"/>
      <c r="HH17127"/>
      <c r="IW17127" s="36"/>
      <c r="JI17127"/>
      <c r="JJ17127"/>
      <c r="KX17127" s="23"/>
      <c r="KY17127" s="23"/>
    </row>
    <row r="17128" spans="36:311" x14ac:dyDescent="0.2">
      <c r="AJ17128" s="23"/>
      <c r="HH17128"/>
      <c r="IW17128" s="36"/>
      <c r="JI17128"/>
      <c r="JJ17128"/>
      <c r="KX17128" s="23"/>
      <c r="KY17128" s="23"/>
    </row>
    <row r="17129" spans="36:311" x14ac:dyDescent="0.2">
      <c r="AJ17129" s="23"/>
      <c r="HH17129"/>
      <c r="IW17129" s="36"/>
      <c r="JI17129"/>
      <c r="JJ17129"/>
      <c r="KX17129" s="23"/>
      <c r="KY17129" s="23"/>
    </row>
    <row r="17130" spans="36:311" x14ac:dyDescent="0.2">
      <c r="AJ17130" s="23"/>
      <c r="HH17130"/>
      <c r="IW17130" s="36"/>
      <c r="JI17130"/>
      <c r="JJ17130"/>
      <c r="KX17130" s="23"/>
      <c r="KY17130" s="23"/>
    </row>
    <row r="17131" spans="36:311" x14ac:dyDescent="0.2">
      <c r="AJ17131" s="23"/>
      <c r="HH17131"/>
      <c r="IW17131" s="36"/>
      <c r="JI17131"/>
      <c r="JJ17131"/>
      <c r="KX17131" s="23"/>
      <c r="KY17131" s="23"/>
    </row>
    <row r="17132" spans="36:311" x14ac:dyDescent="0.2">
      <c r="AJ17132" s="23"/>
      <c r="HH17132"/>
      <c r="IW17132" s="36"/>
      <c r="JI17132"/>
      <c r="JJ17132"/>
      <c r="KX17132" s="23"/>
      <c r="KY17132" s="23"/>
    </row>
    <row r="17133" spans="36:311" x14ac:dyDescent="0.2">
      <c r="AJ17133" s="23"/>
      <c r="HH17133"/>
      <c r="IW17133" s="36"/>
      <c r="JI17133"/>
      <c r="JJ17133"/>
      <c r="KX17133" s="23"/>
      <c r="KY17133" s="23"/>
    </row>
    <row r="17134" spans="36:311" x14ac:dyDescent="0.2">
      <c r="AJ17134" s="23"/>
      <c r="HH17134"/>
      <c r="IW17134" s="36"/>
      <c r="JI17134"/>
      <c r="JJ17134"/>
      <c r="KX17134" s="23"/>
      <c r="KY17134" s="23"/>
    </row>
    <row r="17135" spans="36:311" x14ac:dyDescent="0.2">
      <c r="AJ17135" s="23"/>
      <c r="HH17135"/>
      <c r="IW17135" s="36"/>
      <c r="JI17135"/>
      <c r="JJ17135"/>
      <c r="KX17135" s="23"/>
      <c r="KY17135" s="23"/>
    </row>
    <row r="17136" spans="36:311" x14ac:dyDescent="0.2">
      <c r="AJ17136" s="23"/>
      <c r="HH17136"/>
      <c r="IW17136" s="36"/>
      <c r="JI17136"/>
      <c r="JJ17136"/>
      <c r="KX17136" s="23"/>
      <c r="KY17136" s="23"/>
    </row>
    <row r="17137" spans="36:311" x14ac:dyDescent="0.2">
      <c r="AJ17137" s="23"/>
      <c r="HH17137"/>
      <c r="IW17137" s="36"/>
      <c r="JI17137"/>
      <c r="JJ17137"/>
      <c r="KX17137" s="23"/>
      <c r="KY17137" s="23"/>
    </row>
    <row r="17138" spans="36:311" x14ac:dyDescent="0.2">
      <c r="AJ17138" s="23"/>
      <c r="HH17138"/>
      <c r="IW17138" s="36"/>
      <c r="JI17138"/>
      <c r="JJ17138"/>
      <c r="KX17138" s="23"/>
      <c r="KY17138" s="23"/>
    </row>
    <row r="17139" spans="36:311" x14ac:dyDescent="0.2">
      <c r="AJ17139" s="23"/>
      <c r="HH17139"/>
      <c r="IW17139" s="36"/>
      <c r="JI17139"/>
      <c r="JJ17139"/>
      <c r="KX17139" s="23"/>
      <c r="KY17139" s="23"/>
    </row>
    <row r="17140" spans="36:311" x14ac:dyDescent="0.2">
      <c r="AJ17140" s="23"/>
      <c r="HH17140"/>
      <c r="IW17140" s="36"/>
      <c r="JI17140"/>
      <c r="JJ17140"/>
      <c r="KX17140" s="23"/>
      <c r="KY17140" s="23"/>
    </row>
    <row r="17141" spans="36:311" x14ac:dyDescent="0.2">
      <c r="AJ17141" s="23"/>
      <c r="HH17141"/>
      <c r="IW17141" s="36"/>
      <c r="JI17141"/>
      <c r="JJ17141"/>
      <c r="KX17141" s="23"/>
      <c r="KY17141" s="23"/>
    </row>
    <row r="17142" spans="36:311" x14ac:dyDescent="0.2">
      <c r="AJ17142" s="23"/>
      <c r="HH17142"/>
      <c r="IW17142" s="36"/>
      <c r="JI17142"/>
      <c r="JJ17142"/>
      <c r="KX17142" s="23"/>
      <c r="KY17142" s="23"/>
    </row>
    <row r="17143" spans="36:311" x14ac:dyDescent="0.2">
      <c r="AJ17143" s="23"/>
      <c r="HH17143"/>
      <c r="IW17143" s="36"/>
      <c r="JI17143"/>
      <c r="JJ17143"/>
      <c r="KX17143" s="23"/>
      <c r="KY17143" s="23"/>
    </row>
    <row r="17144" spans="36:311" x14ac:dyDescent="0.2">
      <c r="AJ17144" s="23"/>
      <c r="HH17144"/>
      <c r="IW17144" s="36"/>
      <c r="JI17144"/>
      <c r="JJ17144"/>
      <c r="KX17144" s="23"/>
      <c r="KY17144" s="23"/>
    </row>
    <row r="17145" spans="36:311" x14ac:dyDescent="0.2">
      <c r="AJ17145" s="23"/>
      <c r="HH17145"/>
      <c r="IW17145" s="36"/>
      <c r="JI17145"/>
      <c r="JJ17145"/>
      <c r="KX17145" s="23"/>
      <c r="KY17145" s="23"/>
    </row>
    <row r="17146" spans="36:311" x14ac:dyDescent="0.2">
      <c r="AJ17146" s="23"/>
      <c r="HH17146"/>
      <c r="IW17146" s="36"/>
      <c r="JI17146"/>
      <c r="JJ17146"/>
      <c r="KX17146" s="23"/>
      <c r="KY17146" s="23"/>
    </row>
    <row r="17147" spans="36:311" x14ac:dyDescent="0.2">
      <c r="AJ17147" s="23"/>
      <c r="HH17147"/>
      <c r="IW17147" s="36"/>
      <c r="JI17147"/>
      <c r="JJ17147"/>
      <c r="KX17147" s="23"/>
      <c r="KY17147" s="23"/>
    </row>
    <row r="17148" spans="36:311" x14ac:dyDescent="0.2">
      <c r="AJ17148" s="23"/>
      <c r="HH17148"/>
      <c r="IW17148" s="36"/>
      <c r="JI17148"/>
      <c r="JJ17148"/>
      <c r="KX17148" s="23"/>
      <c r="KY17148" s="23"/>
    </row>
    <row r="17149" spans="36:311" x14ac:dyDescent="0.2">
      <c r="AJ17149" s="23"/>
      <c r="HH17149"/>
      <c r="IW17149" s="36"/>
      <c r="JI17149"/>
      <c r="JJ17149"/>
      <c r="KX17149" s="23"/>
      <c r="KY17149" s="23"/>
    </row>
    <row r="17150" spans="36:311" x14ac:dyDescent="0.2">
      <c r="AJ17150" s="23"/>
      <c r="HH17150"/>
      <c r="IW17150" s="36"/>
      <c r="JI17150"/>
      <c r="JJ17150"/>
      <c r="KX17150" s="23"/>
      <c r="KY17150" s="23"/>
    </row>
    <row r="17151" spans="36:311" x14ac:dyDescent="0.2">
      <c r="AJ17151" s="23"/>
      <c r="HH17151"/>
      <c r="IW17151" s="36"/>
      <c r="JI17151"/>
      <c r="JJ17151"/>
      <c r="KX17151" s="23"/>
      <c r="KY17151" s="23"/>
    </row>
    <row r="17152" spans="36:311" x14ac:dyDescent="0.2">
      <c r="AJ17152" s="23"/>
      <c r="HH17152"/>
      <c r="IW17152" s="36"/>
      <c r="JI17152"/>
      <c r="JJ17152"/>
      <c r="KX17152" s="23"/>
      <c r="KY17152" s="23"/>
    </row>
    <row r="17153" spans="36:311" x14ac:dyDescent="0.2">
      <c r="AJ17153" s="23"/>
      <c r="HH17153"/>
      <c r="IW17153" s="36"/>
      <c r="JI17153"/>
      <c r="JJ17153"/>
      <c r="KX17153" s="23"/>
      <c r="KY17153" s="23"/>
    </row>
    <row r="17154" spans="36:311" x14ac:dyDescent="0.2">
      <c r="AJ17154" s="23"/>
      <c r="HH17154"/>
      <c r="IW17154" s="36"/>
      <c r="JI17154"/>
      <c r="JJ17154"/>
      <c r="KX17154" s="23"/>
      <c r="KY17154" s="23"/>
    </row>
    <row r="17155" spans="36:311" x14ac:dyDescent="0.2">
      <c r="AJ17155" s="23"/>
      <c r="HH17155"/>
      <c r="IW17155" s="36"/>
      <c r="JI17155"/>
      <c r="JJ17155"/>
      <c r="KX17155" s="23"/>
      <c r="KY17155" s="23"/>
    </row>
    <row r="17156" spans="36:311" x14ac:dyDescent="0.2">
      <c r="AJ17156" s="23"/>
      <c r="HH17156"/>
      <c r="IW17156" s="36"/>
      <c r="JI17156"/>
      <c r="JJ17156"/>
      <c r="KX17156" s="23"/>
      <c r="KY17156" s="23"/>
    </row>
    <row r="17157" spans="36:311" x14ac:dyDescent="0.2">
      <c r="AJ17157" s="23"/>
      <c r="HH17157"/>
      <c r="IW17157" s="36"/>
      <c r="JI17157"/>
      <c r="JJ17157"/>
      <c r="KX17157" s="23"/>
      <c r="KY17157" s="23"/>
    </row>
    <row r="17158" spans="36:311" x14ac:dyDescent="0.2">
      <c r="AJ17158" s="23"/>
      <c r="HH17158"/>
      <c r="IW17158" s="36"/>
      <c r="JI17158"/>
      <c r="JJ17158"/>
      <c r="KX17158" s="23"/>
      <c r="KY17158" s="23"/>
    </row>
    <row r="17159" spans="36:311" x14ac:dyDescent="0.2">
      <c r="AJ17159" s="23"/>
      <c r="HH17159"/>
      <c r="IW17159" s="36"/>
      <c r="JI17159"/>
      <c r="JJ17159"/>
      <c r="KX17159" s="23"/>
      <c r="KY17159" s="23"/>
    </row>
    <row r="17160" spans="36:311" x14ac:dyDescent="0.2">
      <c r="AJ17160" s="23"/>
      <c r="HH17160"/>
      <c r="IW17160" s="36"/>
      <c r="JI17160"/>
      <c r="JJ17160"/>
      <c r="KX17160" s="23"/>
      <c r="KY17160" s="23"/>
    </row>
    <row r="17161" spans="36:311" x14ac:dyDescent="0.2">
      <c r="AJ17161" s="23"/>
      <c r="HH17161"/>
      <c r="IW17161" s="36"/>
      <c r="JI17161"/>
      <c r="JJ17161"/>
      <c r="KX17161" s="23"/>
      <c r="KY17161" s="23"/>
    </row>
    <row r="17162" spans="36:311" x14ac:dyDescent="0.2">
      <c r="AJ17162" s="23"/>
      <c r="HH17162"/>
      <c r="IW17162" s="36"/>
      <c r="JI17162"/>
      <c r="JJ17162"/>
      <c r="KX17162" s="23"/>
      <c r="KY17162" s="23"/>
    </row>
    <row r="17163" spans="36:311" x14ac:dyDescent="0.2">
      <c r="AJ17163" s="23"/>
      <c r="HH17163"/>
      <c r="IW17163" s="36"/>
      <c r="JI17163"/>
      <c r="JJ17163"/>
      <c r="KX17163" s="23"/>
      <c r="KY17163" s="23"/>
    </row>
    <row r="17164" spans="36:311" x14ac:dyDescent="0.2">
      <c r="AJ17164" s="23"/>
      <c r="HH17164"/>
      <c r="IW17164" s="36"/>
      <c r="JI17164"/>
      <c r="JJ17164"/>
      <c r="KX17164" s="23"/>
      <c r="KY17164" s="23"/>
    </row>
    <row r="17165" spans="36:311" x14ac:dyDescent="0.2">
      <c r="AJ17165" s="23"/>
      <c r="HH17165"/>
      <c r="IW17165" s="36"/>
      <c r="JI17165"/>
      <c r="JJ17165"/>
      <c r="KX17165" s="23"/>
      <c r="KY17165" s="23"/>
    </row>
    <row r="17166" spans="36:311" x14ac:dyDescent="0.2">
      <c r="AJ17166" s="23"/>
      <c r="HH17166"/>
      <c r="IW17166" s="36"/>
      <c r="JI17166"/>
      <c r="JJ17166"/>
      <c r="KX17166" s="23"/>
      <c r="KY17166" s="23"/>
    </row>
    <row r="17167" spans="36:311" x14ac:dyDescent="0.2">
      <c r="AJ17167" s="23"/>
      <c r="HH17167"/>
      <c r="IW17167" s="36"/>
      <c r="JI17167"/>
      <c r="JJ17167"/>
      <c r="KX17167" s="23"/>
      <c r="KY17167" s="23"/>
    </row>
    <row r="17168" spans="36:311" x14ac:dyDescent="0.2">
      <c r="AJ17168" s="23"/>
      <c r="HH17168"/>
      <c r="IW17168" s="36"/>
      <c r="JI17168"/>
      <c r="JJ17168"/>
      <c r="KX17168" s="23"/>
      <c r="KY17168" s="23"/>
    </row>
    <row r="17169" spans="36:311" x14ac:dyDescent="0.2">
      <c r="AJ17169" s="23"/>
      <c r="HH17169"/>
      <c r="IW17169" s="36"/>
      <c r="JI17169"/>
      <c r="JJ17169"/>
      <c r="KX17169" s="23"/>
      <c r="KY17169" s="23"/>
    </row>
    <row r="17170" spans="36:311" x14ac:dyDescent="0.2">
      <c r="AJ17170" s="23"/>
      <c r="HH17170"/>
      <c r="IW17170" s="36"/>
      <c r="JI17170"/>
      <c r="JJ17170"/>
      <c r="KX17170" s="23"/>
      <c r="KY17170" s="23"/>
    </row>
    <row r="17171" spans="36:311" x14ac:dyDescent="0.2">
      <c r="AJ17171" s="23"/>
      <c r="HH17171"/>
      <c r="IW17171" s="36"/>
      <c r="JI17171"/>
      <c r="JJ17171"/>
      <c r="KX17171" s="23"/>
      <c r="KY17171" s="23"/>
    </row>
    <row r="17172" spans="36:311" x14ac:dyDescent="0.2">
      <c r="AJ17172" s="23"/>
      <c r="HH17172"/>
      <c r="IW17172" s="36"/>
      <c r="JI17172"/>
      <c r="JJ17172"/>
      <c r="KX17172" s="23"/>
      <c r="KY17172" s="23"/>
    </row>
    <row r="17173" spans="36:311" x14ac:dyDescent="0.2">
      <c r="AJ17173" s="23"/>
      <c r="HH17173"/>
      <c r="IW17173" s="36"/>
      <c r="JI17173"/>
      <c r="JJ17173"/>
      <c r="KX17173" s="23"/>
      <c r="KY17173" s="23"/>
    </row>
    <row r="17174" spans="36:311" x14ac:dyDescent="0.2">
      <c r="AJ17174" s="23"/>
      <c r="HH17174"/>
      <c r="IW17174" s="36"/>
      <c r="JI17174"/>
      <c r="JJ17174"/>
      <c r="KX17174" s="23"/>
      <c r="KY17174" s="23"/>
    </row>
    <row r="17175" spans="36:311" x14ac:dyDescent="0.2">
      <c r="AJ17175" s="23"/>
      <c r="HH17175"/>
      <c r="IW17175" s="36"/>
      <c r="JI17175"/>
      <c r="JJ17175"/>
      <c r="KX17175" s="23"/>
      <c r="KY17175" s="23"/>
    </row>
    <row r="17176" spans="36:311" x14ac:dyDescent="0.2">
      <c r="AJ17176" s="23"/>
      <c r="HH17176"/>
      <c r="IW17176" s="36"/>
      <c r="JI17176"/>
      <c r="JJ17176"/>
      <c r="KX17176" s="23"/>
      <c r="KY17176" s="23"/>
    </row>
    <row r="17177" spans="36:311" x14ac:dyDescent="0.2">
      <c r="AJ17177" s="23"/>
      <c r="HH17177"/>
      <c r="IW17177" s="36"/>
      <c r="JI17177"/>
      <c r="JJ17177"/>
      <c r="KX17177" s="23"/>
      <c r="KY17177" s="23"/>
    </row>
    <row r="17178" spans="36:311" x14ac:dyDescent="0.2">
      <c r="AJ17178" s="23"/>
      <c r="HH17178"/>
      <c r="IW17178" s="36"/>
      <c r="JI17178"/>
      <c r="JJ17178"/>
      <c r="KX17178" s="23"/>
      <c r="KY17178" s="23"/>
    </row>
    <row r="17179" spans="36:311" x14ac:dyDescent="0.2">
      <c r="AJ17179" s="23"/>
      <c r="HH17179"/>
      <c r="IW17179" s="36"/>
      <c r="JI17179"/>
      <c r="JJ17179"/>
      <c r="KX17179" s="23"/>
      <c r="KY17179" s="23"/>
    </row>
    <row r="17180" spans="36:311" x14ac:dyDescent="0.2">
      <c r="AJ17180" s="23"/>
      <c r="HH17180"/>
      <c r="IW17180" s="36"/>
      <c r="JI17180"/>
      <c r="JJ17180"/>
      <c r="KX17180" s="23"/>
      <c r="KY17180" s="23"/>
    </row>
    <row r="17181" spans="36:311" x14ac:dyDescent="0.2">
      <c r="AJ17181" s="23"/>
      <c r="HH17181"/>
      <c r="IW17181" s="36"/>
      <c r="JI17181"/>
      <c r="JJ17181"/>
      <c r="KX17181" s="23"/>
      <c r="KY17181" s="23"/>
    </row>
    <row r="17182" spans="36:311" x14ac:dyDescent="0.2">
      <c r="AJ17182" s="23"/>
      <c r="HH17182"/>
      <c r="IW17182" s="36"/>
      <c r="JI17182"/>
      <c r="JJ17182"/>
      <c r="KX17182" s="23"/>
      <c r="KY17182" s="23"/>
    </row>
    <row r="17183" spans="36:311" x14ac:dyDescent="0.2">
      <c r="AJ17183" s="23"/>
      <c r="HH17183"/>
      <c r="IW17183" s="36"/>
      <c r="JI17183"/>
      <c r="JJ17183"/>
      <c r="KX17183" s="23"/>
      <c r="KY17183" s="23"/>
    </row>
    <row r="17184" spans="36:311" x14ac:dyDescent="0.2">
      <c r="AJ17184" s="23"/>
      <c r="HH17184"/>
      <c r="IW17184" s="36"/>
      <c r="JI17184"/>
      <c r="JJ17184"/>
      <c r="KX17184" s="23"/>
      <c r="KY17184" s="23"/>
    </row>
    <row r="17185" spans="36:311" x14ac:dyDescent="0.2">
      <c r="AJ17185" s="23"/>
      <c r="HH17185"/>
      <c r="IW17185" s="36"/>
      <c r="JI17185"/>
      <c r="JJ17185"/>
      <c r="KX17185" s="23"/>
      <c r="KY17185" s="23"/>
    </row>
    <row r="17186" spans="36:311" x14ac:dyDescent="0.2">
      <c r="AJ17186" s="23"/>
      <c r="HH17186"/>
      <c r="IW17186" s="36"/>
      <c r="JI17186"/>
      <c r="JJ17186"/>
      <c r="KX17186" s="23"/>
      <c r="KY17186" s="23"/>
    </row>
    <row r="17187" spans="36:311" x14ac:dyDescent="0.2">
      <c r="AJ17187" s="23"/>
      <c r="HH17187"/>
      <c r="IW17187" s="36"/>
      <c r="JI17187"/>
      <c r="JJ17187"/>
      <c r="KX17187" s="23"/>
      <c r="KY17187" s="23"/>
    </row>
    <row r="17188" spans="36:311" x14ac:dyDescent="0.2">
      <c r="AJ17188" s="23"/>
      <c r="HH17188"/>
      <c r="IW17188" s="36"/>
      <c r="JI17188"/>
      <c r="JJ17188"/>
      <c r="KX17188" s="23"/>
      <c r="KY17188" s="23"/>
    </row>
    <row r="17189" spans="36:311" x14ac:dyDescent="0.2">
      <c r="AJ17189" s="23"/>
      <c r="HH17189"/>
      <c r="IW17189" s="36"/>
      <c r="JI17189"/>
      <c r="JJ17189"/>
      <c r="KX17189" s="23"/>
      <c r="KY17189" s="23"/>
    </row>
    <row r="17190" spans="36:311" x14ac:dyDescent="0.2">
      <c r="AJ17190" s="23"/>
      <c r="HH17190"/>
      <c r="IW17190" s="36"/>
      <c r="JI17190"/>
      <c r="JJ17190"/>
      <c r="KX17190" s="23"/>
      <c r="KY17190" s="23"/>
    </row>
    <row r="17191" spans="36:311" x14ac:dyDescent="0.2">
      <c r="AJ17191" s="23"/>
      <c r="HH17191"/>
      <c r="IW17191" s="36"/>
      <c r="JI17191"/>
      <c r="JJ17191"/>
      <c r="KX17191" s="23"/>
      <c r="KY17191" s="23"/>
    </row>
    <row r="17192" spans="36:311" x14ac:dyDescent="0.2">
      <c r="AJ17192" s="23"/>
      <c r="HH17192"/>
      <c r="IW17192" s="36"/>
      <c r="JI17192"/>
      <c r="JJ17192"/>
      <c r="KX17192" s="23"/>
      <c r="KY17192" s="23"/>
    </row>
    <row r="17193" spans="36:311" x14ac:dyDescent="0.2">
      <c r="AJ17193" s="23"/>
      <c r="HH17193"/>
      <c r="IW17193" s="36"/>
      <c r="JI17193"/>
      <c r="JJ17193"/>
      <c r="KX17193" s="23"/>
      <c r="KY17193" s="23"/>
    </row>
    <row r="17194" spans="36:311" x14ac:dyDescent="0.2">
      <c r="AJ17194" s="23"/>
      <c r="HH17194"/>
      <c r="IW17194" s="36"/>
      <c r="JI17194"/>
      <c r="JJ17194"/>
      <c r="KX17194" s="23"/>
      <c r="KY17194" s="23"/>
    </row>
    <row r="17195" spans="36:311" x14ac:dyDescent="0.2">
      <c r="AJ17195" s="23"/>
      <c r="HH17195"/>
      <c r="IW17195" s="36"/>
      <c r="JI17195"/>
      <c r="JJ17195"/>
      <c r="KX17195" s="23"/>
      <c r="KY17195" s="23"/>
    </row>
    <row r="17196" spans="36:311" x14ac:dyDescent="0.2">
      <c r="AJ17196" s="23"/>
      <c r="HH17196"/>
      <c r="IW17196" s="36"/>
      <c r="JI17196"/>
      <c r="JJ17196"/>
      <c r="KX17196" s="23"/>
      <c r="KY17196" s="23"/>
    </row>
    <row r="17197" spans="36:311" x14ac:dyDescent="0.2">
      <c r="AJ17197" s="23"/>
      <c r="HH17197"/>
      <c r="IW17197" s="36"/>
      <c r="JI17197"/>
      <c r="JJ17197"/>
      <c r="KX17197" s="23"/>
      <c r="KY17197" s="23"/>
    </row>
    <row r="17198" spans="36:311" x14ac:dyDescent="0.2">
      <c r="AJ17198" s="23"/>
      <c r="HH17198"/>
      <c r="IW17198" s="36"/>
      <c r="JI17198"/>
      <c r="JJ17198"/>
      <c r="KX17198" s="23"/>
      <c r="KY17198" s="23"/>
    </row>
    <row r="17199" spans="36:311" x14ac:dyDescent="0.2">
      <c r="AJ17199" s="23"/>
      <c r="HH17199"/>
      <c r="IW17199" s="36"/>
      <c r="JI17199"/>
      <c r="JJ17199"/>
      <c r="KX17199" s="23"/>
      <c r="KY17199" s="23"/>
    </row>
    <row r="17200" spans="36:311" x14ac:dyDescent="0.2">
      <c r="AJ17200" s="23"/>
      <c r="HH17200"/>
      <c r="IW17200" s="36"/>
      <c r="JI17200"/>
      <c r="JJ17200"/>
      <c r="KX17200" s="23"/>
      <c r="KY17200" s="23"/>
    </row>
    <row r="17201" spans="36:311" x14ac:dyDescent="0.2">
      <c r="AJ17201" s="23"/>
      <c r="HH17201"/>
      <c r="IW17201" s="36"/>
      <c r="JI17201"/>
      <c r="JJ17201"/>
      <c r="KX17201" s="23"/>
      <c r="KY17201" s="23"/>
    </row>
    <row r="17202" spans="36:311" x14ac:dyDescent="0.2">
      <c r="AJ17202" s="23"/>
      <c r="HH17202"/>
      <c r="IW17202" s="36"/>
      <c r="JI17202"/>
      <c r="JJ17202"/>
      <c r="KX17202" s="23"/>
      <c r="KY17202" s="23"/>
    </row>
    <row r="17203" spans="36:311" x14ac:dyDescent="0.2">
      <c r="AJ17203" s="23"/>
      <c r="HH17203"/>
      <c r="IW17203" s="36"/>
      <c r="JI17203"/>
      <c r="JJ17203"/>
      <c r="KX17203" s="23"/>
      <c r="KY17203" s="23"/>
    </row>
    <row r="17204" spans="36:311" x14ac:dyDescent="0.2">
      <c r="AJ17204" s="23"/>
      <c r="HH17204"/>
      <c r="IW17204" s="36"/>
      <c r="JI17204"/>
      <c r="JJ17204"/>
      <c r="KX17204" s="23"/>
      <c r="KY17204" s="23"/>
    </row>
    <row r="17205" spans="36:311" x14ac:dyDescent="0.2">
      <c r="AJ17205" s="23"/>
      <c r="HH17205"/>
      <c r="IW17205" s="36"/>
      <c r="JI17205"/>
      <c r="JJ17205"/>
      <c r="KX17205" s="23"/>
      <c r="KY17205" s="23"/>
    </row>
    <row r="17206" spans="36:311" x14ac:dyDescent="0.2">
      <c r="AJ17206" s="23"/>
      <c r="HH17206"/>
      <c r="IW17206" s="36"/>
      <c r="JI17206"/>
      <c r="JJ17206"/>
      <c r="KX17206" s="23"/>
      <c r="KY17206" s="23"/>
    </row>
    <row r="17207" spans="36:311" x14ac:dyDescent="0.2">
      <c r="AJ17207" s="23"/>
      <c r="HH17207"/>
      <c r="IW17207" s="36"/>
      <c r="JI17207"/>
      <c r="JJ17207"/>
      <c r="KX17207" s="23"/>
      <c r="KY17207" s="23"/>
    </row>
    <row r="17208" spans="36:311" x14ac:dyDescent="0.2">
      <c r="AJ17208" s="23"/>
      <c r="HH17208"/>
      <c r="IW17208" s="36"/>
      <c r="JI17208"/>
      <c r="JJ17208"/>
      <c r="KX17208" s="23"/>
      <c r="KY17208" s="23"/>
    </row>
    <row r="17209" spans="36:311" x14ac:dyDescent="0.2">
      <c r="AJ17209" s="23"/>
      <c r="HH17209"/>
      <c r="IW17209" s="36"/>
      <c r="JI17209"/>
      <c r="JJ17209"/>
      <c r="KX17209" s="23"/>
      <c r="KY17209" s="23"/>
    </row>
    <row r="17210" spans="36:311" x14ac:dyDescent="0.2">
      <c r="AJ17210" s="23"/>
      <c r="HH17210"/>
      <c r="IW17210" s="36"/>
      <c r="JI17210"/>
      <c r="JJ17210"/>
      <c r="KX17210" s="23"/>
      <c r="KY17210" s="23"/>
    </row>
    <row r="17211" spans="36:311" x14ac:dyDescent="0.2">
      <c r="AJ17211" s="23"/>
      <c r="HH17211"/>
      <c r="IW17211" s="36"/>
      <c r="JI17211"/>
      <c r="JJ17211"/>
      <c r="KX17211" s="23"/>
      <c r="KY17211" s="23"/>
    </row>
    <row r="17212" spans="36:311" x14ac:dyDescent="0.2">
      <c r="AJ17212" s="23"/>
      <c r="HH17212"/>
      <c r="IW17212" s="36"/>
      <c r="JI17212"/>
      <c r="JJ17212"/>
      <c r="KX17212" s="23"/>
      <c r="KY17212" s="23"/>
    </row>
    <row r="17213" spans="36:311" x14ac:dyDescent="0.2">
      <c r="AJ17213" s="23"/>
      <c r="HH17213"/>
      <c r="IW17213" s="36"/>
      <c r="JI17213"/>
      <c r="JJ17213"/>
      <c r="KX17213" s="23"/>
      <c r="KY17213" s="23"/>
    </row>
    <row r="17214" spans="36:311" x14ac:dyDescent="0.2">
      <c r="AJ17214" s="23"/>
      <c r="HH17214"/>
      <c r="IW17214" s="36"/>
      <c r="JI17214"/>
      <c r="JJ17214"/>
      <c r="KX17214" s="23"/>
      <c r="KY17214" s="23"/>
    </row>
    <row r="17215" spans="36:311" x14ac:dyDescent="0.2">
      <c r="AJ17215" s="23"/>
      <c r="HH17215"/>
      <c r="IW17215" s="36"/>
      <c r="JI17215"/>
      <c r="JJ17215"/>
      <c r="KX17215" s="23"/>
      <c r="KY17215" s="23"/>
    </row>
    <row r="17216" spans="36:311" x14ac:dyDescent="0.2">
      <c r="AJ17216" s="23"/>
      <c r="HH17216"/>
      <c r="IW17216" s="36"/>
      <c r="JI17216"/>
      <c r="JJ17216"/>
      <c r="KX17216" s="23"/>
      <c r="KY17216" s="23"/>
    </row>
    <row r="17217" spans="36:311" x14ac:dyDescent="0.2">
      <c r="AJ17217" s="23"/>
      <c r="HH17217"/>
      <c r="IW17217" s="36"/>
      <c r="JI17217"/>
      <c r="JJ17217"/>
      <c r="KX17217" s="23"/>
      <c r="KY17217" s="23"/>
    </row>
    <row r="17218" spans="36:311" x14ac:dyDescent="0.2">
      <c r="AJ17218" s="23"/>
      <c r="HH17218"/>
      <c r="IW17218" s="36"/>
      <c r="JI17218"/>
      <c r="JJ17218"/>
      <c r="KX17218" s="23"/>
      <c r="KY17218" s="23"/>
    </row>
    <row r="17219" spans="36:311" x14ac:dyDescent="0.2">
      <c r="AJ17219" s="23"/>
      <c r="HH17219"/>
      <c r="IW17219" s="36"/>
      <c r="JI17219"/>
      <c r="JJ17219"/>
      <c r="KX17219" s="23"/>
      <c r="KY17219" s="23"/>
    </row>
    <row r="17220" spans="36:311" x14ac:dyDescent="0.2">
      <c r="AJ17220" s="23"/>
      <c r="HH17220"/>
      <c r="IW17220" s="36"/>
      <c r="JI17220"/>
      <c r="JJ17220"/>
      <c r="KX17220" s="23"/>
      <c r="KY17220" s="23"/>
    </row>
    <row r="17221" spans="36:311" x14ac:dyDescent="0.2">
      <c r="AJ17221" s="23"/>
      <c r="HH17221"/>
      <c r="IW17221" s="36"/>
      <c r="JI17221"/>
      <c r="JJ17221"/>
      <c r="KX17221" s="23"/>
      <c r="KY17221" s="23"/>
    </row>
    <row r="17222" spans="36:311" x14ac:dyDescent="0.2">
      <c r="AJ17222" s="23"/>
      <c r="HH17222"/>
      <c r="IW17222" s="36"/>
      <c r="JI17222"/>
      <c r="JJ17222"/>
      <c r="KX17222" s="23"/>
      <c r="KY17222" s="23"/>
    </row>
    <row r="17223" spans="36:311" x14ac:dyDescent="0.2">
      <c r="AJ17223" s="23"/>
      <c r="HH17223"/>
      <c r="IW17223" s="36"/>
      <c r="JI17223"/>
      <c r="JJ17223"/>
      <c r="KX17223" s="23"/>
      <c r="KY17223" s="23"/>
    </row>
    <row r="17224" spans="36:311" x14ac:dyDescent="0.2">
      <c r="AJ17224" s="23"/>
      <c r="HH17224"/>
      <c r="IW17224" s="36"/>
      <c r="JI17224"/>
      <c r="JJ17224"/>
      <c r="KX17224" s="23"/>
      <c r="KY17224" s="23"/>
    </row>
    <row r="17225" spans="36:311" x14ac:dyDescent="0.2">
      <c r="AJ17225" s="23"/>
      <c r="HH17225"/>
      <c r="IW17225" s="36"/>
      <c r="JI17225"/>
      <c r="JJ17225"/>
      <c r="KX17225" s="23"/>
      <c r="KY17225" s="23"/>
    </row>
    <row r="17226" spans="36:311" x14ac:dyDescent="0.2">
      <c r="AJ17226" s="23"/>
      <c r="HH17226"/>
      <c r="IW17226" s="36"/>
      <c r="JI17226"/>
      <c r="JJ17226"/>
      <c r="KX17226" s="23"/>
      <c r="KY17226" s="23"/>
    </row>
    <row r="17227" spans="36:311" x14ac:dyDescent="0.2">
      <c r="AJ17227" s="23"/>
      <c r="HH17227"/>
      <c r="IW17227" s="36"/>
      <c r="JI17227"/>
      <c r="JJ17227"/>
      <c r="KX17227" s="23"/>
      <c r="KY17227" s="23"/>
    </row>
    <row r="17228" spans="36:311" x14ac:dyDescent="0.2">
      <c r="AJ17228" s="23"/>
      <c r="HH17228"/>
      <c r="IW17228" s="36"/>
      <c r="JI17228"/>
      <c r="JJ17228"/>
      <c r="KX17228" s="23"/>
      <c r="KY17228" s="23"/>
    </row>
    <row r="17229" spans="36:311" x14ac:dyDescent="0.2">
      <c r="AJ17229" s="23"/>
      <c r="HH17229"/>
      <c r="IW17229" s="36"/>
      <c r="JI17229"/>
      <c r="JJ17229"/>
      <c r="KX17229" s="23"/>
      <c r="KY17229" s="23"/>
    </row>
    <row r="17230" spans="36:311" x14ac:dyDescent="0.2">
      <c r="AJ17230" s="23"/>
      <c r="HH17230"/>
      <c r="IW17230" s="36"/>
      <c r="JI17230"/>
      <c r="JJ17230"/>
      <c r="KX17230" s="23"/>
      <c r="KY17230" s="23"/>
    </row>
    <row r="17231" spans="36:311" x14ac:dyDescent="0.2">
      <c r="AJ17231" s="23"/>
      <c r="HH17231"/>
      <c r="IW17231" s="36"/>
      <c r="JI17231"/>
      <c r="JJ17231"/>
      <c r="KX17231" s="23"/>
      <c r="KY17231" s="23"/>
    </row>
    <row r="17232" spans="36:311" x14ac:dyDescent="0.2">
      <c r="AJ17232" s="23"/>
      <c r="HH17232"/>
      <c r="IW17232" s="36"/>
      <c r="JI17232"/>
      <c r="JJ17232"/>
      <c r="KX17232" s="23"/>
      <c r="KY17232" s="23"/>
    </row>
    <row r="17233" spans="36:311" x14ac:dyDescent="0.2">
      <c r="AJ17233" s="23"/>
      <c r="HH17233"/>
      <c r="IW17233" s="36"/>
      <c r="JI17233"/>
      <c r="JJ17233"/>
      <c r="KX17233" s="23"/>
      <c r="KY17233" s="23"/>
    </row>
    <row r="17234" spans="36:311" x14ac:dyDescent="0.2">
      <c r="AJ17234" s="23"/>
      <c r="HH17234"/>
      <c r="IW17234" s="36"/>
      <c r="JI17234"/>
      <c r="JJ17234"/>
      <c r="KX17234" s="23"/>
      <c r="KY17234" s="23"/>
    </row>
    <row r="17235" spans="36:311" x14ac:dyDescent="0.2">
      <c r="AJ17235" s="23"/>
      <c r="HH17235"/>
      <c r="IW17235" s="36"/>
      <c r="JI17235"/>
      <c r="JJ17235"/>
      <c r="KX17235" s="23"/>
      <c r="KY17235" s="23"/>
    </row>
    <row r="17236" spans="36:311" x14ac:dyDescent="0.2">
      <c r="AJ17236" s="23"/>
      <c r="HH17236"/>
      <c r="IW17236" s="36"/>
      <c r="JI17236"/>
      <c r="JJ17236"/>
      <c r="KX17236" s="23"/>
      <c r="KY17236" s="23"/>
    </row>
    <row r="17237" spans="36:311" x14ac:dyDescent="0.2">
      <c r="AJ17237" s="23"/>
      <c r="HH17237"/>
      <c r="IW17237" s="36"/>
      <c r="JI17237"/>
      <c r="JJ17237"/>
      <c r="KX17237" s="23"/>
      <c r="KY17237" s="23"/>
    </row>
    <row r="17238" spans="36:311" x14ac:dyDescent="0.2">
      <c r="AJ17238" s="23"/>
      <c r="HH17238"/>
      <c r="IW17238" s="36"/>
      <c r="JI17238"/>
      <c r="JJ17238"/>
      <c r="KX17238" s="23"/>
      <c r="KY17238" s="23"/>
    </row>
    <row r="17239" spans="36:311" x14ac:dyDescent="0.2">
      <c r="AJ17239" s="23"/>
      <c r="HH17239"/>
      <c r="IW17239" s="36"/>
      <c r="JI17239"/>
      <c r="JJ17239"/>
      <c r="KX17239" s="23"/>
      <c r="KY17239" s="23"/>
    </row>
    <row r="17240" spans="36:311" x14ac:dyDescent="0.2">
      <c r="AJ17240" s="23"/>
      <c r="HH17240"/>
      <c r="IW17240" s="36"/>
      <c r="JI17240"/>
      <c r="JJ17240"/>
      <c r="KX17240" s="23"/>
      <c r="KY17240" s="23"/>
    </row>
    <row r="17241" spans="36:311" x14ac:dyDescent="0.2">
      <c r="AJ17241" s="23"/>
      <c r="HH17241"/>
      <c r="IW17241" s="36"/>
      <c r="JI17241"/>
      <c r="JJ17241"/>
      <c r="KX17241" s="23"/>
      <c r="KY17241" s="23"/>
    </row>
    <row r="17242" spans="36:311" x14ac:dyDescent="0.2">
      <c r="AJ17242" s="23"/>
      <c r="HH17242"/>
      <c r="IW17242" s="36"/>
      <c r="JI17242"/>
      <c r="JJ17242"/>
      <c r="KX17242" s="23"/>
      <c r="KY17242" s="23"/>
    </row>
    <row r="17243" spans="36:311" x14ac:dyDescent="0.2">
      <c r="AJ17243" s="23"/>
      <c r="HH17243"/>
      <c r="IW17243" s="36"/>
      <c r="JI17243"/>
      <c r="JJ17243"/>
      <c r="KX17243" s="23"/>
      <c r="KY17243" s="23"/>
    </row>
    <row r="17244" spans="36:311" x14ac:dyDescent="0.2">
      <c r="AJ17244" s="23"/>
      <c r="HH17244"/>
      <c r="IW17244" s="36"/>
      <c r="JI17244"/>
      <c r="JJ17244"/>
      <c r="KX17244" s="23"/>
      <c r="KY17244" s="23"/>
    </row>
    <row r="17245" spans="36:311" x14ac:dyDescent="0.2">
      <c r="AJ17245" s="23"/>
      <c r="HH17245"/>
      <c r="IW17245" s="36"/>
      <c r="JI17245"/>
      <c r="JJ17245"/>
      <c r="KX17245" s="23"/>
      <c r="KY17245" s="23"/>
    </row>
    <row r="17246" spans="36:311" x14ac:dyDescent="0.2">
      <c r="AJ17246" s="23"/>
      <c r="HH17246"/>
      <c r="IW17246" s="36"/>
      <c r="JI17246"/>
      <c r="JJ17246"/>
      <c r="KX17246" s="23"/>
      <c r="KY17246" s="23"/>
    </row>
    <row r="17247" spans="36:311" x14ac:dyDescent="0.2">
      <c r="AJ17247" s="23"/>
      <c r="HH17247"/>
      <c r="IW17247" s="36"/>
      <c r="JI17247"/>
      <c r="JJ17247"/>
      <c r="KX17247" s="23"/>
      <c r="KY17247" s="23"/>
    </row>
    <row r="17248" spans="36:311" x14ac:dyDescent="0.2">
      <c r="AJ17248" s="23"/>
      <c r="HH17248"/>
      <c r="IW17248" s="36"/>
      <c r="JI17248"/>
      <c r="JJ17248"/>
      <c r="KX17248" s="23"/>
      <c r="KY17248" s="23"/>
    </row>
    <row r="17249" spans="36:311" x14ac:dyDescent="0.2">
      <c r="AJ17249" s="23"/>
      <c r="HH17249"/>
      <c r="IW17249" s="36"/>
      <c r="JI17249"/>
      <c r="JJ17249"/>
      <c r="KX17249" s="23"/>
      <c r="KY17249" s="23"/>
    </row>
    <row r="17250" spans="36:311" x14ac:dyDescent="0.2">
      <c r="AJ17250" s="23"/>
      <c r="HH17250"/>
      <c r="IW17250" s="36"/>
      <c r="JI17250"/>
      <c r="JJ17250"/>
      <c r="KX17250" s="23"/>
      <c r="KY17250" s="23"/>
    </row>
    <row r="17251" spans="36:311" x14ac:dyDescent="0.2">
      <c r="AJ17251" s="23"/>
      <c r="HH17251"/>
      <c r="IW17251" s="36"/>
      <c r="JI17251"/>
      <c r="JJ17251"/>
      <c r="KX17251" s="23"/>
      <c r="KY17251" s="23"/>
    </row>
    <row r="17252" spans="36:311" x14ac:dyDescent="0.2">
      <c r="AJ17252" s="23"/>
      <c r="HH17252"/>
      <c r="IW17252" s="36"/>
      <c r="JI17252"/>
      <c r="JJ17252"/>
      <c r="KX17252" s="23"/>
      <c r="KY17252" s="23"/>
    </row>
    <row r="17253" spans="36:311" x14ac:dyDescent="0.2">
      <c r="AJ17253" s="23"/>
      <c r="HH17253"/>
      <c r="IW17253" s="36"/>
      <c r="JI17253"/>
      <c r="JJ17253"/>
      <c r="KX17253" s="23"/>
      <c r="KY17253" s="23"/>
    </row>
    <row r="17254" spans="36:311" x14ac:dyDescent="0.2">
      <c r="AJ17254" s="23"/>
      <c r="HH17254"/>
      <c r="IW17254" s="36"/>
      <c r="JI17254"/>
      <c r="JJ17254"/>
      <c r="KX17254" s="23"/>
      <c r="KY17254" s="23"/>
    </row>
    <row r="17255" spans="36:311" x14ac:dyDescent="0.2">
      <c r="AJ17255" s="23"/>
      <c r="HH17255"/>
      <c r="IW17255" s="36"/>
      <c r="JI17255"/>
      <c r="JJ17255"/>
      <c r="KX17255" s="23"/>
      <c r="KY17255" s="23"/>
    </row>
    <row r="17256" spans="36:311" x14ac:dyDescent="0.2">
      <c r="AJ17256" s="23"/>
      <c r="HH17256"/>
      <c r="IW17256" s="36"/>
      <c r="JI17256"/>
      <c r="JJ17256"/>
      <c r="KX17256" s="23"/>
      <c r="KY17256" s="23"/>
    </row>
    <row r="17257" spans="36:311" x14ac:dyDescent="0.2">
      <c r="AJ17257" s="23"/>
      <c r="HH17257"/>
      <c r="IW17257" s="36"/>
      <c r="JI17257"/>
      <c r="JJ17257"/>
      <c r="KX17257" s="23"/>
      <c r="KY17257" s="23"/>
    </row>
    <row r="17258" spans="36:311" x14ac:dyDescent="0.2">
      <c r="AJ17258" s="23"/>
      <c r="HH17258"/>
      <c r="IW17258" s="36"/>
      <c r="JI17258"/>
      <c r="JJ17258"/>
      <c r="KX17258" s="23"/>
      <c r="KY17258" s="23"/>
    </row>
    <row r="17259" spans="36:311" x14ac:dyDescent="0.2">
      <c r="AJ17259" s="23"/>
      <c r="HH17259"/>
      <c r="IW17259" s="36"/>
      <c r="JI17259"/>
      <c r="JJ17259"/>
      <c r="KX17259" s="23"/>
      <c r="KY17259" s="23"/>
    </row>
    <row r="17260" spans="36:311" x14ac:dyDescent="0.2">
      <c r="AJ17260" s="23"/>
      <c r="HH17260"/>
      <c r="IW17260" s="36"/>
      <c r="JI17260"/>
      <c r="JJ17260"/>
      <c r="KX17260" s="23"/>
      <c r="KY17260" s="23"/>
    </row>
    <row r="17261" spans="36:311" x14ac:dyDescent="0.2">
      <c r="AJ17261" s="23"/>
      <c r="HH17261"/>
      <c r="IW17261" s="36"/>
      <c r="JI17261"/>
      <c r="JJ17261"/>
      <c r="KX17261" s="23"/>
      <c r="KY17261" s="23"/>
    </row>
    <row r="17262" spans="36:311" x14ac:dyDescent="0.2">
      <c r="AJ17262" s="23"/>
      <c r="HH17262"/>
      <c r="IW17262" s="36"/>
      <c r="JI17262"/>
      <c r="JJ17262"/>
      <c r="KX17262" s="23"/>
      <c r="KY17262" s="23"/>
    </row>
    <row r="17263" spans="36:311" x14ac:dyDescent="0.2">
      <c r="AJ17263" s="23"/>
      <c r="HH17263"/>
      <c r="IW17263" s="36"/>
      <c r="JI17263"/>
      <c r="JJ17263"/>
      <c r="KX17263" s="23"/>
      <c r="KY17263" s="23"/>
    </row>
    <row r="17264" spans="36:311" x14ac:dyDescent="0.2">
      <c r="AJ17264" s="23"/>
      <c r="HH17264"/>
      <c r="IW17264" s="36"/>
      <c r="JI17264"/>
      <c r="JJ17264"/>
      <c r="KX17264" s="23"/>
      <c r="KY17264" s="23"/>
    </row>
    <row r="17265" spans="36:311" x14ac:dyDescent="0.2">
      <c r="AJ17265" s="23"/>
      <c r="HH17265"/>
      <c r="IW17265" s="36"/>
      <c r="JI17265"/>
      <c r="JJ17265"/>
      <c r="KX17265" s="23"/>
      <c r="KY17265" s="23"/>
    </row>
    <row r="17266" spans="36:311" x14ac:dyDescent="0.2">
      <c r="AJ17266" s="23"/>
      <c r="HH17266"/>
      <c r="IW17266" s="36"/>
      <c r="JI17266"/>
      <c r="JJ17266"/>
      <c r="KX17266" s="23"/>
      <c r="KY17266" s="23"/>
    </row>
    <row r="17267" spans="36:311" x14ac:dyDescent="0.2">
      <c r="AJ17267" s="23"/>
      <c r="HH17267"/>
      <c r="IW17267" s="36"/>
      <c r="JI17267"/>
      <c r="JJ17267"/>
      <c r="KX17267" s="23"/>
      <c r="KY17267" s="23"/>
    </row>
    <row r="17268" spans="36:311" x14ac:dyDescent="0.2">
      <c r="AJ17268" s="23"/>
      <c r="HH17268"/>
      <c r="IW17268" s="36"/>
      <c r="JI17268"/>
      <c r="JJ17268"/>
      <c r="KX17268" s="23"/>
      <c r="KY17268" s="23"/>
    </row>
    <row r="17269" spans="36:311" x14ac:dyDescent="0.2">
      <c r="AJ17269" s="23"/>
      <c r="HH17269"/>
      <c r="IW17269" s="36"/>
      <c r="JI17269"/>
      <c r="JJ17269"/>
      <c r="KX17269" s="23"/>
      <c r="KY17269" s="23"/>
    </row>
    <row r="17270" spans="36:311" x14ac:dyDescent="0.2">
      <c r="AJ17270" s="23"/>
      <c r="HH17270"/>
      <c r="IW17270" s="36"/>
      <c r="JI17270"/>
      <c r="JJ17270"/>
      <c r="KX17270" s="23"/>
      <c r="KY17270" s="23"/>
    </row>
    <row r="17271" spans="36:311" x14ac:dyDescent="0.2">
      <c r="AJ17271" s="23"/>
      <c r="HH17271"/>
      <c r="IW17271" s="36"/>
      <c r="JI17271"/>
      <c r="JJ17271"/>
      <c r="KX17271" s="23"/>
      <c r="KY17271" s="23"/>
    </row>
    <row r="17272" spans="36:311" x14ac:dyDescent="0.2">
      <c r="AJ17272" s="23"/>
      <c r="HH17272"/>
      <c r="IW17272" s="36"/>
      <c r="JI17272"/>
      <c r="JJ17272"/>
      <c r="KX17272" s="23"/>
      <c r="KY17272" s="23"/>
    </row>
    <row r="17273" spans="36:311" x14ac:dyDescent="0.2">
      <c r="AJ17273" s="23"/>
      <c r="HH17273"/>
      <c r="IW17273" s="36"/>
      <c r="JI17273"/>
      <c r="JJ17273"/>
      <c r="KX17273" s="23"/>
      <c r="KY17273" s="23"/>
    </row>
    <row r="17274" spans="36:311" x14ac:dyDescent="0.2">
      <c r="AJ17274" s="23"/>
      <c r="HH17274"/>
      <c r="IW17274" s="36"/>
      <c r="JI17274"/>
      <c r="JJ17274"/>
      <c r="KX17274" s="23"/>
      <c r="KY17274" s="23"/>
    </row>
    <row r="17275" spans="36:311" x14ac:dyDescent="0.2">
      <c r="AJ17275" s="23"/>
      <c r="HH17275"/>
      <c r="IW17275" s="36"/>
      <c r="JI17275"/>
      <c r="JJ17275"/>
      <c r="KX17275" s="23"/>
      <c r="KY17275" s="23"/>
    </row>
    <row r="17276" spans="36:311" x14ac:dyDescent="0.2">
      <c r="AJ17276" s="23"/>
      <c r="HH17276"/>
      <c r="IW17276" s="36"/>
      <c r="JI17276"/>
      <c r="JJ17276"/>
      <c r="KX17276" s="23"/>
      <c r="KY17276" s="23"/>
    </row>
    <row r="17277" spans="36:311" x14ac:dyDescent="0.2">
      <c r="AJ17277" s="23"/>
      <c r="HH17277"/>
      <c r="IW17277" s="36"/>
      <c r="JI17277"/>
      <c r="JJ17277"/>
      <c r="KX17277" s="23"/>
      <c r="KY17277" s="23"/>
    </row>
    <row r="17278" spans="36:311" x14ac:dyDescent="0.2">
      <c r="AJ17278" s="23"/>
      <c r="HH17278"/>
      <c r="IW17278" s="36"/>
      <c r="JI17278"/>
      <c r="JJ17278"/>
      <c r="KX17278" s="23"/>
      <c r="KY17278" s="23"/>
    </row>
    <row r="17279" spans="36:311" x14ac:dyDescent="0.2">
      <c r="AJ17279" s="23"/>
      <c r="HH17279"/>
      <c r="IW17279" s="36"/>
      <c r="JI17279"/>
      <c r="JJ17279"/>
      <c r="KX17279" s="23"/>
      <c r="KY17279" s="23"/>
    </row>
    <row r="17280" spans="36:311" x14ac:dyDescent="0.2">
      <c r="AJ17280" s="23"/>
      <c r="HH17280"/>
      <c r="IW17280" s="36"/>
      <c r="JI17280"/>
      <c r="JJ17280"/>
      <c r="KX17280" s="23"/>
      <c r="KY17280" s="23"/>
    </row>
    <row r="17281" spans="36:311" x14ac:dyDescent="0.2">
      <c r="AJ17281" s="23"/>
      <c r="HH17281"/>
      <c r="IW17281" s="36"/>
      <c r="JI17281"/>
      <c r="JJ17281"/>
      <c r="KX17281" s="23"/>
      <c r="KY17281" s="23"/>
    </row>
    <row r="17282" spans="36:311" x14ac:dyDescent="0.2">
      <c r="AJ17282" s="23"/>
      <c r="HH17282"/>
      <c r="IW17282" s="36"/>
      <c r="JI17282"/>
      <c r="JJ17282"/>
      <c r="KX17282" s="23"/>
      <c r="KY17282" s="23"/>
    </row>
    <row r="17283" spans="36:311" x14ac:dyDescent="0.2">
      <c r="AJ17283" s="23"/>
      <c r="HH17283"/>
      <c r="IW17283" s="36"/>
      <c r="JI17283"/>
      <c r="JJ17283"/>
      <c r="KX17283" s="23"/>
      <c r="KY17283" s="23"/>
    </row>
    <row r="17284" spans="36:311" x14ac:dyDescent="0.2">
      <c r="AJ17284" s="23"/>
      <c r="HH17284"/>
      <c r="IW17284" s="36"/>
      <c r="JI17284"/>
      <c r="JJ17284"/>
      <c r="KX17284" s="23"/>
      <c r="KY17284" s="23"/>
    </row>
    <row r="17285" spans="36:311" x14ac:dyDescent="0.2">
      <c r="AJ17285" s="23"/>
      <c r="HH17285"/>
      <c r="IW17285" s="36"/>
      <c r="JI17285"/>
      <c r="JJ17285"/>
      <c r="KX17285" s="23"/>
      <c r="KY17285" s="23"/>
    </row>
    <row r="17286" spans="36:311" x14ac:dyDescent="0.2">
      <c r="AJ17286" s="23"/>
      <c r="HH17286"/>
      <c r="IW17286" s="36"/>
      <c r="JI17286"/>
      <c r="JJ17286"/>
      <c r="KX17286" s="23"/>
      <c r="KY17286" s="23"/>
    </row>
    <row r="17287" spans="36:311" x14ac:dyDescent="0.2">
      <c r="AJ17287" s="23"/>
      <c r="HH17287"/>
      <c r="IW17287" s="36"/>
      <c r="JI17287"/>
      <c r="JJ17287"/>
      <c r="KX17287" s="23"/>
      <c r="KY17287" s="23"/>
    </row>
    <row r="17288" spans="36:311" x14ac:dyDescent="0.2">
      <c r="AJ17288" s="23"/>
      <c r="HH17288"/>
      <c r="IW17288" s="36"/>
      <c r="JI17288"/>
      <c r="JJ17288"/>
      <c r="KX17288" s="23"/>
      <c r="KY17288" s="23"/>
    </row>
    <row r="17289" spans="36:311" x14ac:dyDescent="0.2">
      <c r="AJ17289" s="23"/>
      <c r="HH17289"/>
      <c r="IW17289" s="36"/>
      <c r="JI17289"/>
      <c r="JJ17289"/>
      <c r="KX17289" s="23"/>
      <c r="KY17289" s="23"/>
    </row>
    <row r="17290" spans="36:311" x14ac:dyDescent="0.2">
      <c r="AJ17290" s="23"/>
      <c r="HH17290"/>
      <c r="IW17290" s="36"/>
      <c r="JI17290"/>
      <c r="JJ17290"/>
      <c r="KX17290" s="23"/>
      <c r="KY17290" s="23"/>
    </row>
    <row r="17291" spans="36:311" x14ac:dyDescent="0.2">
      <c r="AJ17291" s="23"/>
      <c r="HH17291"/>
      <c r="IW17291" s="36"/>
      <c r="JI17291"/>
      <c r="JJ17291"/>
      <c r="KX17291" s="23"/>
      <c r="KY17291" s="23"/>
    </row>
    <row r="17292" spans="36:311" x14ac:dyDescent="0.2">
      <c r="AJ17292" s="23"/>
      <c r="HH17292"/>
      <c r="IW17292" s="36"/>
      <c r="JI17292"/>
      <c r="JJ17292"/>
      <c r="KX17292" s="23"/>
      <c r="KY17292" s="23"/>
    </row>
    <row r="17293" spans="36:311" x14ac:dyDescent="0.2">
      <c r="AJ17293" s="23"/>
      <c r="HH17293"/>
      <c r="IW17293" s="36"/>
      <c r="JI17293"/>
      <c r="JJ17293"/>
      <c r="KX17293" s="23"/>
      <c r="KY17293" s="23"/>
    </row>
    <row r="17294" spans="36:311" x14ac:dyDescent="0.2">
      <c r="AJ17294" s="23"/>
      <c r="HH17294"/>
      <c r="IW17294" s="36"/>
      <c r="JI17294"/>
      <c r="JJ17294"/>
      <c r="KX17294" s="23"/>
      <c r="KY17294" s="23"/>
    </row>
    <row r="17295" spans="36:311" x14ac:dyDescent="0.2">
      <c r="AJ17295" s="23"/>
      <c r="HH17295"/>
      <c r="IW17295" s="36"/>
      <c r="JI17295"/>
      <c r="JJ17295"/>
      <c r="KX17295" s="23"/>
      <c r="KY17295" s="23"/>
    </row>
    <row r="17296" spans="36:311" x14ac:dyDescent="0.2">
      <c r="AJ17296" s="23"/>
      <c r="HH17296"/>
      <c r="IW17296" s="36"/>
      <c r="JI17296"/>
      <c r="JJ17296"/>
      <c r="KX17296" s="23"/>
      <c r="KY17296" s="23"/>
    </row>
    <row r="17297" spans="36:311" x14ac:dyDescent="0.2">
      <c r="AJ17297" s="23"/>
      <c r="HH17297"/>
      <c r="IW17297" s="36"/>
      <c r="JI17297"/>
      <c r="JJ17297"/>
      <c r="KX17297" s="23"/>
      <c r="KY17297" s="23"/>
    </row>
    <row r="17298" spans="36:311" x14ac:dyDescent="0.2">
      <c r="AJ17298" s="23"/>
      <c r="HH17298"/>
      <c r="IW17298" s="36"/>
      <c r="JI17298"/>
      <c r="JJ17298"/>
      <c r="KX17298" s="23"/>
      <c r="KY17298" s="23"/>
    </row>
    <row r="17299" spans="36:311" x14ac:dyDescent="0.2">
      <c r="AJ17299" s="23"/>
      <c r="HH17299"/>
      <c r="IW17299" s="36"/>
      <c r="JI17299"/>
      <c r="JJ17299"/>
      <c r="KX17299" s="23"/>
      <c r="KY17299" s="23"/>
    </row>
    <row r="17300" spans="36:311" x14ac:dyDescent="0.2">
      <c r="AJ17300" s="23"/>
      <c r="HH17300"/>
      <c r="IW17300" s="36"/>
      <c r="JI17300"/>
      <c r="JJ17300"/>
      <c r="KX17300" s="23"/>
      <c r="KY17300" s="23"/>
    </row>
    <row r="17301" spans="36:311" x14ac:dyDescent="0.2">
      <c r="AJ17301" s="23"/>
      <c r="HH17301"/>
      <c r="IW17301" s="36"/>
      <c r="JI17301"/>
      <c r="JJ17301"/>
      <c r="KX17301" s="23"/>
      <c r="KY17301" s="23"/>
    </row>
    <row r="17302" spans="36:311" x14ac:dyDescent="0.2">
      <c r="AJ17302" s="23"/>
      <c r="HH17302"/>
      <c r="IW17302" s="36"/>
      <c r="JI17302"/>
      <c r="JJ17302"/>
      <c r="KX17302" s="23"/>
      <c r="KY17302" s="23"/>
    </row>
    <row r="17303" spans="36:311" x14ac:dyDescent="0.2">
      <c r="AJ17303" s="23"/>
      <c r="HH17303"/>
      <c r="IW17303" s="36"/>
      <c r="JI17303"/>
      <c r="JJ17303"/>
      <c r="KX17303" s="23"/>
      <c r="KY17303" s="23"/>
    </row>
    <row r="17304" spans="36:311" x14ac:dyDescent="0.2">
      <c r="AJ17304" s="23"/>
      <c r="HH17304"/>
      <c r="IW17304" s="36"/>
      <c r="JI17304"/>
      <c r="JJ17304"/>
      <c r="KX17304" s="23"/>
      <c r="KY17304" s="23"/>
    </row>
    <row r="17305" spans="36:311" x14ac:dyDescent="0.2">
      <c r="AJ17305" s="23"/>
      <c r="HH17305"/>
      <c r="IW17305" s="36"/>
      <c r="JI17305"/>
      <c r="JJ17305"/>
      <c r="KX17305" s="23"/>
      <c r="KY17305" s="23"/>
    </row>
    <row r="17306" spans="36:311" x14ac:dyDescent="0.2">
      <c r="AJ17306" s="23"/>
      <c r="HH17306"/>
      <c r="IW17306" s="36"/>
      <c r="JI17306"/>
      <c r="JJ17306"/>
      <c r="KX17306" s="23"/>
      <c r="KY17306" s="23"/>
    </row>
    <row r="17307" spans="36:311" x14ac:dyDescent="0.2">
      <c r="AJ17307" s="23"/>
      <c r="HH17307"/>
      <c r="IW17307" s="36"/>
      <c r="JI17307"/>
      <c r="JJ17307"/>
      <c r="KX17307" s="23"/>
      <c r="KY17307" s="23"/>
    </row>
    <row r="17308" spans="36:311" x14ac:dyDescent="0.2">
      <c r="AJ17308" s="23"/>
      <c r="HH17308"/>
      <c r="IW17308" s="36"/>
      <c r="JI17308"/>
      <c r="JJ17308"/>
      <c r="KX17308" s="23"/>
      <c r="KY17308" s="23"/>
    </row>
    <row r="17309" spans="36:311" x14ac:dyDescent="0.2">
      <c r="AJ17309" s="23"/>
      <c r="HH17309"/>
      <c r="IW17309" s="36"/>
      <c r="JI17309"/>
      <c r="JJ17309"/>
      <c r="KX17309" s="23"/>
      <c r="KY17309" s="23"/>
    </row>
    <row r="17310" spans="36:311" x14ac:dyDescent="0.2">
      <c r="AJ17310" s="23"/>
      <c r="HH17310"/>
      <c r="IW17310" s="36"/>
      <c r="JI17310"/>
      <c r="JJ17310"/>
      <c r="KX17310" s="23"/>
      <c r="KY17310" s="23"/>
    </row>
    <row r="17311" spans="36:311" x14ac:dyDescent="0.2">
      <c r="AJ17311" s="23"/>
      <c r="HH17311"/>
      <c r="IW17311" s="36"/>
      <c r="JI17311"/>
      <c r="JJ17311"/>
      <c r="KX17311" s="23"/>
      <c r="KY17311" s="23"/>
    </row>
    <row r="17312" spans="36:311" x14ac:dyDescent="0.2">
      <c r="AJ17312" s="23"/>
      <c r="HH17312"/>
      <c r="IW17312" s="36"/>
      <c r="JI17312"/>
      <c r="JJ17312"/>
      <c r="KX17312" s="23"/>
      <c r="KY17312" s="23"/>
    </row>
    <row r="17313" spans="36:311" x14ac:dyDescent="0.2">
      <c r="AJ17313" s="23"/>
      <c r="HH17313"/>
      <c r="IW17313" s="36"/>
      <c r="JI17313"/>
      <c r="JJ17313"/>
      <c r="KX17313" s="23"/>
      <c r="KY17313" s="23"/>
    </row>
    <row r="17314" spans="36:311" x14ac:dyDescent="0.2">
      <c r="AJ17314" s="23"/>
      <c r="HH17314"/>
      <c r="IW17314" s="36"/>
      <c r="JI17314"/>
      <c r="JJ17314"/>
      <c r="KX17314" s="23"/>
      <c r="KY17314" s="23"/>
    </row>
    <row r="17315" spans="36:311" x14ac:dyDescent="0.2">
      <c r="AJ17315" s="23"/>
      <c r="HH17315"/>
      <c r="IW17315" s="36"/>
      <c r="JI17315"/>
      <c r="JJ17315"/>
      <c r="KX17315" s="23"/>
      <c r="KY17315" s="23"/>
    </row>
    <row r="17316" spans="36:311" x14ac:dyDescent="0.2">
      <c r="AJ17316" s="23"/>
      <c r="HH17316"/>
      <c r="IW17316" s="36"/>
      <c r="JI17316"/>
      <c r="JJ17316"/>
      <c r="KX17316" s="23"/>
      <c r="KY17316" s="23"/>
    </row>
    <row r="17317" spans="36:311" x14ac:dyDescent="0.2">
      <c r="AJ17317" s="23"/>
      <c r="HH17317"/>
      <c r="IW17317" s="36"/>
      <c r="JI17317"/>
      <c r="JJ17317"/>
      <c r="KX17317" s="23"/>
      <c r="KY17317" s="23"/>
    </row>
    <row r="17318" spans="36:311" x14ac:dyDescent="0.2">
      <c r="AJ17318" s="23"/>
      <c r="HH17318"/>
      <c r="IW17318" s="36"/>
      <c r="JI17318"/>
      <c r="JJ17318"/>
      <c r="KX17318" s="23"/>
      <c r="KY17318" s="23"/>
    </row>
    <row r="17319" spans="36:311" x14ac:dyDescent="0.2">
      <c r="AJ17319" s="23"/>
      <c r="HH17319"/>
      <c r="IW17319" s="36"/>
      <c r="JI17319"/>
      <c r="JJ17319"/>
      <c r="KX17319" s="23"/>
      <c r="KY17319" s="23"/>
    </row>
    <row r="17320" spans="36:311" x14ac:dyDescent="0.2">
      <c r="AJ17320" s="23"/>
      <c r="HH17320"/>
      <c r="IW17320" s="36"/>
      <c r="JI17320"/>
      <c r="JJ17320"/>
      <c r="KX17320" s="23"/>
      <c r="KY17320" s="23"/>
    </row>
    <row r="17321" spans="36:311" x14ac:dyDescent="0.2">
      <c r="AJ17321" s="23"/>
      <c r="HH17321"/>
      <c r="IW17321" s="36"/>
      <c r="JI17321"/>
      <c r="JJ17321"/>
      <c r="KX17321" s="23"/>
      <c r="KY17321" s="23"/>
    </row>
    <row r="17322" spans="36:311" x14ac:dyDescent="0.2">
      <c r="AJ17322" s="23"/>
      <c r="HH17322"/>
      <c r="IW17322" s="36"/>
      <c r="JI17322"/>
      <c r="JJ17322"/>
      <c r="KX17322" s="23"/>
      <c r="KY17322" s="23"/>
    </row>
    <row r="17323" spans="36:311" x14ac:dyDescent="0.2">
      <c r="AJ17323" s="23"/>
      <c r="HH17323"/>
      <c r="IW17323" s="36"/>
      <c r="JI17323"/>
      <c r="JJ17323"/>
      <c r="KX17323" s="23"/>
      <c r="KY17323" s="23"/>
    </row>
    <row r="17324" spans="36:311" x14ac:dyDescent="0.2">
      <c r="AJ17324" s="23"/>
      <c r="HH17324"/>
      <c r="IW17324" s="36"/>
      <c r="JI17324"/>
      <c r="JJ17324"/>
      <c r="KX17324" s="23"/>
      <c r="KY17324" s="23"/>
    </row>
    <row r="17325" spans="36:311" x14ac:dyDescent="0.2">
      <c r="AJ17325" s="23"/>
      <c r="HH17325"/>
      <c r="IW17325" s="36"/>
      <c r="JI17325"/>
      <c r="JJ17325"/>
      <c r="KX17325" s="23"/>
      <c r="KY17325" s="23"/>
    </row>
    <row r="17326" spans="36:311" x14ac:dyDescent="0.2">
      <c r="AJ17326" s="23"/>
      <c r="HH17326"/>
      <c r="IW17326" s="36"/>
      <c r="JI17326"/>
      <c r="JJ17326"/>
      <c r="KX17326" s="23"/>
      <c r="KY17326" s="23"/>
    </row>
    <row r="17327" spans="36:311" x14ac:dyDescent="0.2">
      <c r="AJ17327" s="23"/>
      <c r="HH17327"/>
      <c r="IW17327" s="36"/>
      <c r="JI17327"/>
      <c r="JJ17327"/>
      <c r="KX17327" s="23"/>
      <c r="KY17327" s="23"/>
    </row>
    <row r="17328" spans="36:311" x14ac:dyDescent="0.2">
      <c r="AJ17328" s="23"/>
      <c r="HH17328"/>
      <c r="IW17328" s="36"/>
      <c r="JI17328"/>
      <c r="JJ17328"/>
      <c r="KX17328" s="23"/>
      <c r="KY17328" s="23"/>
    </row>
    <row r="17329" spans="36:311" x14ac:dyDescent="0.2">
      <c r="AJ17329" s="23"/>
      <c r="HH17329"/>
      <c r="IW17329" s="36"/>
      <c r="JI17329"/>
      <c r="JJ17329"/>
      <c r="KX17329" s="23"/>
      <c r="KY17329" s="23"/>
    </row>
    <row r="17330" spans="36:311" x14ac:dyDescent="0.2">
      <c r="AJ17330" s="23"/>
      <c r="HH17330"/>
      <c r="IW17330" s="36"/>
      <c r="JI17330"/>
      <c r="JJ17330"/>
      <c r="KX17330" s="23"/>
      <c r="KY17330" s="23"/>
    </row>
    <row r="17331" spans="36:311" x14ac:dyDescent="0.2">
      <c r="AJ17331" s="23"/>
      <c r="HH17331"/>
      <c r="IW17331" s="36"/>
      <c r="JI17331"/>
      <c r="JJ17331"/>
      <c r="KX17331" s="23"/>
      <c r="KY17331" s="23"/>
    </row>
    <row r="17332" spans="36:311" x14ac:dyDescent="0.2">
      <c r="AJ17332" s="23"/>
      <c r="HH17332"/>
      <c r="IW17332" s="36"/>
      <c r="JI17332"/>
      <c r="JJ17332"/>
      <c r="KX17332" s="23"/>
      <c r="KY17332" s="23"/>
    </row>
    <row r="17333" spans="36:311" x14ac:dyDescent="0.2">
      <c r="AJ17333" s="23"/>
      <c r="HH17333"/>
      <c r="IW17333" s="36"/>
      <c r="JI17333"/>
      <c r="JJ17333"/>
      <c r="KX17333" s="23"/>
      <c r="KY17333" s="23"/>
    </row>
    <row r="17334" spans="36:311" x14ac:dyDescent="0.2">
      <c r="AJ17334" s="23"/>
      <c r="HH17334"/>
      <c r="IW17334" s="36"/>
      <c r="JI17334"/>
      <c r="JJ17334"/>
      <c r="KX17334" s="23"/>
      <c r="KY17334" s="23"/>
    </row>
    <row r="17335" spans="36:311" x14ac:dyDescent="0.2">
      <c r="AJ17335" s="23"/>
      <c r="HH17335"/>
      <c r="IW17335" s="36"/>
      <c r="JI17335"/>
      <c r="JJ17335"/>
      <c r="KX17335" s="23"/>
      <c r="KY17335" s="23"/>
    </row>
    <row r="17336" spans="36:311" x14ac:dyDescent="0.2">
      <c r="AJ17336" s="23"/>
      <c r="HH17336"/>
      <c r="IW17336" s="36"/>
      <c r="JI17336"/>
      <c r="JJ17336"/>
      <c r="KX17336" s="23"/>
      <c r="KY17336" s="23"/>
    </row>
    <row r="17337" spans="36:311" x14ac:dyDescent="0.2">
      <c r="AJ17337" s="23"/>
      <c r="HH17337"/>
      <c r="IW17337" s="36"/>
      <c r="JI17337"/>
      <c r="JJ17337"/>
      <c r="KX17337" s="23"/>
      <c r="KY17337" s="23"/>
    </row>
    <row r="17338" spans="36:311" x14ac:dyDescent="0.2">
      <c r="AJ17338" s="23"/>
      <c r="HH17338"/>
      <c r="IW17338" s="36"/>
      <c r="JI17338"/>
      <c r="JJ17338"/>
      <c r="KX17338" s="23"/>
      <c r="KY17338" s="23"/>
    </row>
    <row r="17339" spans="36:311" x14ac:dyDescent="0.2">
      <c r="AJ17339" s="23"/>
      <c r="HH17339"/>
      <c r="IW17339" s="36"/>
      <c r="JI17339"/>
      <c r="JJ17339"/>
      <c r="KX17339" s="23"/>
      <c r="KY17339" s="23"/>
    </row>
    <row r="17340" spans="36:311" x14ac:dyDescent="0.2">
      <c r="AJ17340" s="23"/>
      <c r="HH17340"/>
      <c r="IW17340" s="36"/>
      <c r="JI17340"/>
      <c r="JJ17340"/>
      <c r="KX17340" s="23"/>
      <c r="KY17340" s="23"/>
    </row>
    <row r="17341" spans="36:311" x14ac:dyDescent="0.2">
      <c r="AJ17341" s="23"/>
      <c r="HH17341"/>
      <c r="IW17341" s="36"/>
      <c r="JI17341"/>
      <c r="JJ17341"/>
      <c r="KX17341" s="23"/>
      <c r="KY17341" s="23"/>
    </row>
    <row r="17342" spans="36:311" x14ac:dyDescent="0.2">
      <c r="AJ17342" s="23"/>
      <c r="HH17342"/>
      <c r="IW17342" s="36"/>
      <c r="JI17342"/>
      <c r="JJ17342"/>
      <c r="KX17342" s="23"/>
      <c r="KY17342" s="23"/>
    </row>
    <row r="17343" spans="36:311" x14ac:dyDescent="0.2">
      <c r="AJ17343" s="23"/>
      <c r="HH17343"/>
      <c r="IW17343" s="36"/>
      <c r="JI17343"/>
      <c r="JJ17343"/>
      <c r="KX17343" s="23"/>
      <c r="KY17343" s="23"/>
    </row>
    <row r="17344" spans="36:311" x14ac:dyDescent="0.2">
      <c r="AJ17344" s="23"/>
      <c r="HH17344"/>
      <c r="IW17344" s="36"/>
      <c r="JI17344"/>
      <c r="JJ17344"/>
      <c r="KX17344" s="23"/>
      <c r="KY17344" s="23"/>
    </row>
    <row r="17345" spans="36:311" x14ac:dyDescent="0.2">
      <c r="AJ17345" s="23"/>
      <c r="HH17345"/>
      <c r="IW17345" s="36"/>
      <c r="JI17345"/>
      <c r="JJ17345"/>
      <c r="KX17345" s="23"/>
      <c r="KY17345" s="23"/>
    </row>
    <row r="17346" spans="36:311" x14ac:dyDescent="0.2">
      <c r="AJ17346" s="23"/>
      <c r="HH17346"/>
      <c r="IW17346" s="36"/>
      <c r="JI17346"/>
      <c r="JJ17346"/>
      <c r="KX17346" s="23"/>
      <c r="KY17346" s="23"/>
    </row>
    <row r="17347" spans="36:311" x14ac:dyDescent="0.2">
      <c r="AJ17347" s="23"/>
      <c r="HH17347"/>
      <c r="IW17347" s="36"/>
      <c r="JI17347"/>
      <c r="JJ17347"/>
      <c r="KX17347" s="23"/>
      <c r="KY17347" s="23"/>
    </row>
    <row r="17348" spans="36:311" x14ac:dyDescent="0.2">
      <c r="AJ17348" s="23"/>
      <c r="HH17348"/>
      <c r="IW17348" s="36"/>
      <c r="JI17348"/>
      <c r="JJ17348"/>
      <c r="KX17348" s="23"/>
      <c r="KY17348" s="23"/>
    </row>
    <row r="17349" spans="36:311" x14ac:dyDescent="0.2">
      <c r="AJ17349" s="23"/>
      <c r="HH17349"/>
      <c r="IW17349" s="36"/>
      <c r="JI17349"/>
      <c r="JJ17349"/>
      <c r="KX17349" s="23"/>
      <c r="KY17349" s="23"/>
    </row>
    <row r="17350" spans="36:311" x14ac:dyDescent="0.2">
      <c r="AJ17350" s="23"/>
      <c r="HH17350"/>
      <c r="IW17350" s="36"/>
      <c r="JI17350"/>
      <c r="JJ17350"/>
      <c r="KX17350" s="23"/>
      <c r="KY17350" s="23"/>
    </row>
    <row r="17351" spans="36:311" x14ac:dyDescent="0.2">
      <c r="AJ17351" s="23"/>
      <c r="HH17351"/>
      <c r="IW17351" s="36"/>
      <c r="JI17351"/>
      <c r="JJ17351"/>
      <c r="KX17351" s="23"/>
      <c r="KY17351" s="23"/>
    </row>
    <row r="17352" spans="36:311" x14ac:dyDescent="0.2">
      <c r="AJ17352" s="23"/>
      <c r="HH17352"/>
      <c r="IW17352" s="36"/>
      <c r="JI17352"/>
      <c r="JJ17352"/>
      <c r="KX17352" s="23"/>
      <c r="KY17352" s="23"/>
    </row>
    <row r="17353" spans="36:311" x14ac:dyDescent="0.2">
      <c r="AJ17353" s="23"/>
      <c r="HH17353"/>
      <c r="IW17353" s="36"/>
      <c r="JI17353"/>
      <c r="JJ17353"/>
      <c r="KX17353" s="23"/>
      <c r="KY17353" s="23"/>
    </row>
    <row r="17354" spans="36:311" x14ac:dyDescent="0.2">
      <c r="AJ17354" s="23"/>
      <c r="HH17354"/>
      <c r="IW17354" s="36"/>
      <c r="JI17354"/>
      <c r="JJ17354"/>
      <c r="KX17354" s="23"/>
      <c r="KY17354" s="23"/>
    </row>
    <row r="17355" spans="36:311" x14ac:dyDescent="0.2">
      <c r="AJ17355" s="23"/>
      <c r="HH17355"/>
      <c r="IW17355" s="36"/>
      <c r="JI17355"/>
      <c r="JJ17355"/>
      <c r="KX17355" s="23"/>
      <c r="KY17355" s="23"/>
    </row>
    <row r="17356" spans="36:311" x14ac:dyDescent="0.2">
      <c r="AJ17356" s="23"/>
      <c r="HH17356"/>
      <c r="IW17356" s="36"/>
      <c r="JI17356"/>
      <c r="JJ17356"/>
      <c r="KX17356" s="23"/>
      <c r="KY17356" s="23"/>
    </row>
    <row r="17357" spans="36:311" x14ac:dyDescent="0.2">
      <c r="AJ17357" s="23"/>
      <c r="HH17357"/>
      <c r="IW17357" s="36"/>
      <c r="JI17357"/>
      <c r="JJ17357"/>
      <c r="KX17357" s="23"/>
      <c r="KY17357" s="23"/>
    </row>
    <row r="17358" spans="36:311" x14ac:dyDescent="0.2">
      <c r="AJ17358" s="23"/>
      <c r="HH17358"/>
      <c r="IW17358" s="36"/>
      <c r="JI17358"/>
      <c r="JJ17358"/>
      <c r="KX17358" s="23"/>
      <c r="KY17358" s="23"/>
    </row>
    <row r="17359" spans="36:311" x14ac:dyDescent="0.2">
      <c r="AJ17359" s="23"/>
      <c r="HH17359"/>
      <c r="IW17359" s="36"/>
      <c r="JI17359"/>
      <c r="JJ17359"/>
      <c r="KX17359" s="23"/>
      <c r="KY17359" s="23"/>
    </row>
    <row r="17360" spans="36:311" x14ac:dyDescent="0.2">
      <c r="AJ17360" s="23"/>
      <c r="HH17360"/>
      <c r="IW17360" s="36"/>
      <c r="JI17360"/>
      <c r="JJ17360"/>
      <c r="KX17360" s="23"/>
      <c r="KY17360" s="23"/>
    </row>
    <row r="17361" spans="36:311" x14ac:dyDescent="0.2">
      <c r="AJ17361" s="23"/>
      <c r="HH17361"/>
      <c r="IW17361" s="36"/>
      <c r="JI17361"/>
      <c r="JJ17361"/>
      <c r="KX17361" s="23"/>
      <c r="KY17361" s="23"/>
    </row>
    <row r="17362" spans="36:311" x14ac:dyDescent="0.2">
      <c r="AJ17362" s="23"/>
      <c r="HH17362"/>
      <c r="IW17362" s="36"/>
      <c r="JI17362"/>
      <c r="JJ17362"/>
      <c r="KX17362" s="23"/>
      <c r="KY17362" s="23"/>
    </row>
    <row r="17363" spans="36:311" x14ac:dyDescent="0.2">
      <c r="AJ17363" s="23"/>
      <c r="HH17363"/>
      <c r="IW17363" s="36"/>
      <c r="JI17363"/>
      <c r="JJ17363"/>
      <c r="KX17363" s="23"/>
      <c r="KY17363" s="23"/>
    </row>
    <row r="17364" spans="36:311" x14ac:dyDescent="0.2">
      <c r="AJ17364" s="23"/>
      <c r="HH17364"/>
      <c r="IW17364" s="36"/>
      <c r="JI17364"/>
      <c r="JJ17364"/>
      <c r="KX17364" s="23"/>
      <c r="KY17364" s="23"/>
    </row>
    <row r="17365" spans="36:311" x14ac:dyDescent="0.2">
      <c r="AJ17365" s="23"/>
      <c r="HH17365"/>
      <c r="IW17365" s="36"/>
      <c r="JI17365"/>
      <c r="JJ17365"/>
      <c r="KX17365" s="23"/>
      <c r="KY17365" s="23"/>
    </row>
    <row r="17366" spans="36:311" x14ac:dyDescent="0.2">
      <c r="AJ17366" s="23"/>
      <c r="HH17366"/>
      <c r="IW17366" s="36"/>
      <c r="JI17366"/>
      <c r="JJ17366"/>
      <c r="KX17366" s="23"/>
      <c r="KY17366" s="23"/>
    </row>
    <row r="17367" spans="36:311" x14ac:dyDescent="0.2">
      <c r="AJ17367" s="23"/>
      <c r="HH17367"/>
      <c r="IW17367" s="36"/>
      <c r="JI17367"/>
      <c r="JJ17367"/>
      <c r="KX17367" s="23"/>
      <c r="KY17367" s="23"/>
    </row>
    <row r="17368" spans="36:311" x14ac:dyDescent="0.2">
      <c r="AJ17368" s="23"/>
      <c r="HH17368"/>
      <c r="IW17368" s="36"/>
      <c r="JI17368"/>
      <c r="JJ17368"/>
      <c r="KX17368" s="23"/>
      <c r="KY17368" s="23"/>
    </row>
    <row r="17369" spans="36:311" x14ac:dyDescent="0.2">
      <c r="AJ17369" s="23"/>
      <c r="HH17369"/>
      <c r="IW17369" s="36"/>
      <c r="JI17369"/>
      <c r="JJ17369"/>
      <c r="KX17369" s="23"/>
      <c r="KY17369" s="23"/>
    </row>
    <row r="17370" spans="36:311" x14ac:dyDescent="0.2">
      <c r="AJ17370" s="23"/>
      <c r="HH17370"/>
      <c r="IW17370" s="36"/>
      <c r="JI17370"/>
      <c r="JJ17370"/>
      <c r="KX17370" s="23"/>
      <c r="KY17370" s="23"/>
    </row>
    <row r="17371" spans="36:311" x14ac:dyDescent="0.2">
      <c r="AJ17371" s="23"/>
      <c r="HH17371"/>
      <c r="IW17371" s="36"/>
      <c r="JI17371"/>
      <c r="JJ17371"/>
      <c r="KX17371" s="23"/>
      <c r="KY17371" s="23"/>
    </row>
    <row r="17372" spans="36:311" x14ac:dyDescent="0.2">
      <c r="AJ17372" s="23"/>
      <c r="HH17372"/>
      <c r="IW17372" s="36"/>
      <c r="JI17372"/>
      <c r="JJ17372"/>
      <c r="KX17372" s="23"/>
      <c r="KY17372" s="23"/>
    </row>
    <row r="17373" spans="36:311" x14ac:dyDescent="0.2">
      <c r="AJ17373" s="23"/>
      <c r="HH17373"/>
      <c r="IW17373" s="36"/>
      <c r="JI17373"/>
      <c r="JJ17373"/>
      <c r="KX17373" s="23"/>
      <c r="KY17373" s="23"/>
    </row>
    <row r="17374" spans="36:311" x14ac:dyDescent="0.2">
      <c r="AJ17374" s="23"/>
      <c r="HH17374"/>
      <c r="IW17374" s="36"/>
      <c r="JI17374"/>
      <c r="JJ17374"/>
      <c r="KX17374" s="23"/>
      <c r="KY17374" s="23"/>
    </row>
    <row r="17375" spans="36:311" x14ac:dyDescent="0.2">
      <c r="AJ17375" s="23"/>
      <c r="HH17375"/>
      <c r="IW17375" s="36"/>
      <c r="JI17375"/>
      <c r="JJ17375"/>
      <c r="KX17375" s="23"/>
      <c r="KY17375" s="23"/>
    </row>
    <row r="17376" spans="36:311" x14ac:dyDescent="0.2">
      <c r="AJ17376" s="23"/>
      <c r="HH17376"/>
      <c r="IW17376" s="36"/>
      <c r="JI17376"/>
      <c r="JJ17376"/>
      <c r="KX17376" s="23"/>
      <c r="KY17376" s="23"/>
    </row>
    <row r="17377" spans="36:311" x14ac:dyDescent="0.2">
      <c r="AJ17377" s="23"/>
      <c r="HH17377"/>
      <c r="IW17377" s="36"/>
      <c r="JI17377"/>
      <c r="JJ17377"/>
      <c r="KX17377" s="23"/>
      <c r="KY17377" s="23"/>
    </row>
    <row r="17378" spans="36:311" x14ac:dyDescent="0.2">
      <c r="AJ17378" s="23"/>
      <c r="HH17378"/>
      <c r="IW17378" s="36"/>
      <c r="JI17378"/>
      <c r="JJ17378"/>
      <c r="KX17378" s="23"/>
      <c r="KY17378" s="23"/>
    </row>
    <row r="17379" spans="36:311" x14ac:dyDescent="0.2">
      <c r="AJ17379" s="23"/>
      <c r="HH17379"/>
      <c r="IW17379" s="36"/>
      <c r="JI17379"/>
      <c r="JJ17379"/>
      <c r="KX17379" s="23"/>
      <c r="KY17379" s="23"/>
    </row>
    <row r="17380" spans="36:311" x14ac:dyDescent="0.2">
      <c r="AJ17380" s="23"/>
      <c r="HH17380"/>
      <c r="IW17380" s="36"/>
      <c r="JI17380"/>
      <c r="JJ17380"/>
      <c r="KX17380" s="23"/>
      <c r="KY17380" s="23"/>
    </row>
    <row r="17381" spans="36:311" x14ac:dyDescent="0.2">
      <c r="AJ17381" s="23"/>
      <c r="HH17381"/>
      <c r="IW17381" s="36"/>
      <c r="JI17381"/>
      <c r="JJ17381"/>
      <c r="KX17381" s="23"/>
      <c r="KY17381" s="23"/>
    </row>
    <row r="17382" spans="36:311" x14ac:dyDescent="0.2">
      <c r="AJ17382" s="23"/>
      <c r="HH17382"/>
      <c r="IW17382" s="36"/>
      <c r="JI17382"/>
      <c r="JJ17382"/>
      <c r="KX17382" s="23"/>
      <c r="KY17382" s="23"/>
    </row>
    <row r="17383" spans="36:311" x14ac:dyDescent="0.2">
      <c r="AJ17383" s="23"/>
      <c r="HH17383"/>
      <c r="IW17383" s="36"/>
      <c r="JI17383"/>
      <c r="JJ17383"/>
      <c r="KX17383" s="23"/>
      <c r="KY17383" s="23"/>
    </row>
    <row r="17384" spans="36:311" x14ac:dyDescent="0.2">
      <c r="AJ17384" s="23"/>
      <c r="HH17384"/>
      <c r="IW17384" s="36"/>
      <c r="JI17384"/>
      <c r="JJ17384"/>
      <c r="KX17384" s="23"/>
      <c r="KY17384" s="23"/>
    </row>
    <row r="17385" spans="36:311" x14ac:dyDescent="0.2">
      <c r="AJ17385" s="23"/>
      <c r="HH17385"/>
      <c r="IW17385" s="36"/>
      <c r="JI17385"/>
      <c r="JJ17385"/>
      <c r="KX17385" s="23"/>
      <c r="KY17385" s="23"/>
    </row>
    <row r="17386" spans="36:311" x14ac:dyDescent="0.2">
      <c r="AJ17386" s="23"/>
      <c r="HH17386"/>
      <c r="IW17386" s="36"/>
      <c r="JI17386"/>
      <c r="JJ17386"/>
      <c r="KX17386" s="23"/>
      <c r="KY17386" s="23"/>
    </row>
    <row r="17387" spans="36:311" x14ac:dyDescent="0.2">
      <c r="AJ17387" s="23"/>
      <c r="HH17387"/>
      <c r="IW17387" s="36"/>
      <c r="JI17387"/>
      <c r="JJ17387"/>
      <c r="KX17387" s="23"/>
      <c r="KY17387" s="23"/>
    </row>
    <row r="17388" spans="36:311" x14ac:dyDescent="0.2">
      <c r="AJ17388" s="23"/>
      <c r="HH17388"/>
      <c r="IW17388" s="36"/>
      <c r="JI17388"/>
      <c r="JJ17388"/>
      <c r="KX17388" s="23"/>
      <c r="KY17388" s="23"/>
    </row>
    <row r="17389" spans="36:311" x14ac:dyDescent="0.2">
      <c r="AJ17389" s="23"/>
      <c r="HH17389"/>
      <c r="IW17389" s="36"/>
      <c r="JI17389"/>
      <c r="JJ17389"/>
      <c r="KX17389" s="23"/>
      <c r="KY17389" s="23"/>
    </row>
    <row r="17390" spans="36:311" x14ac:dyDescent="0.2">
      <c r="AJ17390" s="23"/>
      <c r="HH17390"/>
      <c r="IW17390" s="36"/>
      <c r="JI17390"/>
      <c r="JJ17390"/>
      <c r="KX17390" s="23"/>
      <c r="KY17390" s="23"/>
    </row>
    <row r="17391" spans="36:311" x14ac:dyDescent="0.2">
      <c r="AJ17391" s="23"/>
      <c r="HH17391"/>
      <c r="IW17391" s="36"/>
      <c r="JI17391"/>
      <c r="JJ17391"/>
      <c r="KX17391" s="23"/>
      <c r="KY17391" s="23"/>
    </row>
    <row r="17392" spans="36:311" x14ac:dyDescent="0.2">
      <c r="AJ17392" s="23"/>
      <c r="HH17392"/>
      <c r="IW17392" s="36"/>
      <c r="JI17392"/>
      <c r="JJ17392"/>
      <c r="KX17392" s="23"/>
      <c r="KY17392" s="23"/>
    </row>
    <row r="17393" spans="36:311" x14ac:dyDescent="0.2">
      <c r="AJ17393" s="23"/>
      <c r="HH17393"/>
      <c r="IW17393" s="36"/>
      <c r="JI17393"/>
      <c r="JJ17393"/>
      <c r="KX17393" s="23"/>
      <c r="KY17393" s="23"/>
    </row>
    <row r="17394" spans="36:311" x14ac:dyDescent="0.2">
      <c r="AJ17394" s="23"/>
      <c r="HH17394"/>
      <c r="IW17394" s="36"/>
      <c r="JI17394"/>
      <c r="JJ17394"/>
      <c r="KX17394" s="23"/>
      <c r="KY17394" s="23"/>
    </row>
    <row r="17395" spans="36:311" x14ac:dyDescent="0.2">
      <c r="AJ17395" s="23"/>
      <c r="HH17395"/>
      <c r="IW17395" s="36"/>
      <c r="JI17395"/>
      <c r="JJ17395"/>
      <c r="KX17395" s="23"/>
      <c r="KY17395" s="23"/>
    </row>
    <row r="17396" spans="36:311" x14ac:dyDescent="0.2">
      <c r="AJ17396" s="23"/>
      <c r="HH17396"/>
      <c r="IW17396" s="36"/>
      <c r="JI17396"/>
      <c r="JJ17396"/>
      <c r="KX17396" s="23"/>
      <c r="KY17396" s="23"/>
    </row>
    <row r="17397" spans="36:311" x14ac:dyDescent="0.2">
      <c r="AJ17397" s="23"/>
      <c r="HH17397"/>
      <c r="IW17397" s="36"/>
      <c r="JI17397"/>
      <c r="JJ17397"/>
      <c r="KX17397" s="23"/>
      <c r="KY17397" s="23"/>
    </row>
    <row r="17398" spans="36:311" x14ac:dyDescent="0.2">
      <c r="AJ17398" s="23"/>
      <c r="HH17398"/>
      <c r="IW17398" s="36"/>
      <c r="JI17398"/>
      <c r="JJ17398"/>
      <c r="KX17398" s="23"/>
      <c r="KY17398" s="23"/>
    </row>
    <row r="17399" spans="36:311" x14ac:dyDescent="0.2">
      <c r="AJ17399" s="23"/>
      <c r="HH17399"/>
      <c r="IW17399" s="36"/>
      <c r="JI17399"/>
      <c r="JJ17399"/>
      <c r="KX17399" s="23"/>
      <c r="KY17399" s="23"/>
    </row>
    <row r="17400" spans="36:311" x14ac:dyDescent="0.2">
      <c r="AJ17400" s="23"/>
      <c r="HH17400"/>
      <c r="IW17400" s="36"/>
      <c r="JI17400"/>
      <c r="JJ17400"/>
      <c r="KX17400" s="23"/>
      <c r="KY17400" s="23"/>
    </row>
    <row r="17401" spans="36:311" x14ac:dyDescent="0.2">
      <c r="AJ17401" s="23"/>
      <c r="HH17401"/>
      <c r="IW17401" s="36"/>
      <c r="JI17401"/>
      <c r="JJ17401"/>
      <c r="KX17401" s="23"/>
      <c r="KY17401" s="23"/>
    </row>
    <row r="17402" spans="36:311" x14ac:dyDescent="0.2">
      <c r="AJ17402" s="23"/>
      <c r="HH17402"/>
      <c r="IW17402" s="36"/>
      <c r="JI17402"/>
      <c r="JJ17402"/>
      <c r="KX17402" s="23"/>
      <c r="KY17402" s="23"/>
    </row>
    <row r="17403" spans="36:311" x14ac:dyDescent="0.2">
      <c r="AJ17403" s="23"/>
      <c r="HH17403"/>
      <c r="IW17403" s="36"/>
      <c r="JI17403"/>
      <c r="JJ17403"/>
      <c r="KX17403" s="23"/>
      <c r="KY17403" s="23"/>
    </row>
    <row r="17404" spans="36:311" x14ac:dyDescent="0.2">
      <c r="AJ17404" s="23"/>
      <c r="HH17404"/>
      <c r="IW17404" s="36"/>
      <c r="JI17404"/>
      <c r="JJ17404"/>
      <c r="KX17404" s="23"/>
      <c r="KY17404" s="23"/>
    </row>
    <row r="17405" spans="36:311" x14ac:dyDescent="0.2">
      <c r="AJ17405" s="23"/>
      <c r="HH17405"/>
      <c r="IW17405" s="36"/>
      <c r="JI17405"/>
      <c r="JJ17405"/>
      <c r="KX17405" s="23"/>
      <c r="KY17405" s="23"/>
    </row>
    <row r="17406" spans="36:311" x14ac:dyDescent="0.2">
      <c r="AJ17406" s="23"/>
      <c r="HH17406"/>
      <c r="IW17406" s="36"/>
      <c r="JI17406"/>
      <c r="JJ17406"/>
      <c r="KX17406" s="23"/>
      <c r="KY17406" s="23"/>
    </row>
    <row r="17407" spans="36:311" x14ac:dyDescent="0.2">
      <c r="AJ17407" s="23"/>
      <c r="HH17407"/>
      <c r="IW17407" s="36"/>
      <c r="JI17407"/>
      <c r="JJ17407"/>
      <c r="KX17407" s="23"/>
      <c r="KY17407" s="23"/>
    </row>
    <row r="17408" spans="36:311" x14ac:dyDescent="0.2">
      <c r="AJ17408" s="23"/>
      <c r="HH17408"/>
      <c r="IW17408" s="36"/>
      <c r="JI17408"/>
      <c r="JJ17408"/>
      <c r="KX17408" s="23"/>
      <c r="KY17408" s="23"/>
    </row>
    <row r="17409" spans="36:311" x14ac:dyDescent="0.2">
      <c r="AJ17409" s="23"/>
      <c r="HH17409"/>
      <c r="IW17409" s="36"/>
      <c r="JI17409"/>
      <c r="JJ17409"/>
      <c r="KX17409" s="23"/>
      <c r="KY17409" s="23"/>
    </row>
    <row r="17410" spans="36:311" x14ac:dyDescent="0.2">
      <c r="AJ17410" s="23"/>
      <c r="HH17410"/>
      <c r="IW17410" s="36"/>
      <c r="JI17410"/>
      <c r="JJ17410"/>
      <c r="KX17410" s="23"/>
      <c r="KY17410" s="23"/>
    </row>
    <row r="17411" spans="36:311" x14ac:dyDescent="0.2">
      <c r="AJ17411" s="23"/>
      <c r="HH17411"/>
      <c r="IW17411" s="36"/>
      <c r="JI17411"/>
      <c r="JJ17411"/>
      <c r="KX17411" s="23"/>
      <c r="KY17411" s="23"/>
    </row>
    <row r="17412" spans="36:311" x14ac:dyDescent="0.2">
      <c r="AJ17412" s="23"/>
      <c r="HH17412"/>
      <c r="IW17412" s="36"/>
      <c r="JI17412"/>
      <c r="JJ17412"/>
      <c r="KX17412" s="23"/>
      <c r="KY17412" s="23"/>
    </row>
    <row r="17413" spans="36:311" x14ac:dyDescent="0.2">
      <c r="AJ17413" s="23"/>
      <c r="HH17413"/>
      <c r="IW17413" s="36"/>
      <c r="JI17413"/>
      <c r="JJ17413"/>
      <c r="KX17413" s="23"/>
      <c r="KY17413" s="23"/>
    </row>
    <row r="17414" spans="36:311" x14ac:dyDescent="0.2">
      <c r="AJ17414" s="23"/>
      <c r="HH17414"/>
      <c r="IW17414" s="36"/>
      <c r="JI17414"/>
      <c r="JJ17414"/>
      <c r="KX17414" s="23"/>
      <c r="KY17414" s="23"/>
    </row>
    <row r="17415" spans="36:311" x14ac:dyDescent="0.2">
      <c r="AJ17415" s="23"/>
      <c r="HH17415"/>
      <c r="IW17415" s="36"/>
      <c r="JI17415"/>
      <c r="JJ17415"/>
      <c r="KX17415" s="23"/>
      <c r="KY17415" s="23"/>
    </row>
    <row r="17416" spans="36:311" x14ac:dyDescent="0.2">
      <c r="AJ17416" s="23"/>
      <c r="HH17416"/>
      <c r="IW17416" s="36"/>
      <c r="JI17416"/>
      <c r="JJ17416"/>
      <c r="KX17416" s="23"/>
      <c r="KY17416" s="23"/>
    </row>
    <row r="17417" spans="36:311" x14ac:dyDescent="0.2">
      <c r="AJ17417" s="23"/>
      <c r="HH17417"/>
      <c r="IW17417" s="36"/>
      <c r="JI17417"/>
      <c r="JJ17417"/>
      <c r="KX17417" s="23"/>
      <c r="KY17417" s="23"/>
    </row>
    <row r="17418" spans="36:311" x14ac:dyDescent="0.2">
      <c r="AJ17418" s="23"/>
      <c r="HH17418"/>
      <c r="IW17418" s="36"/>
      <c r="JI17418"/>
      <c r="JJ17418"/>
      <c r="KX17418" s="23"/>
      <c r="KY17418" s="23"/>
    </row>
    <row r="17419" spans="36:311" x14ac:dyDescent="0.2">
      <c r="AJ17419" s="23"/>
      <c r="HH17419"/>
      <c r="IW17419" s="36"/>
      <c r="JI17419"/>
      <c r="JJ17419"/>
      <c r="KX17419" s="23"/>
      <c r="KY17419" s="23"/>
    </row>
    <row r="17420" spans="36:311" x14ac:dyDescent="0.2">
      <c r="AJ17420" s="23"/>
      <c r="HH17420"/>
      <c r="IW17420" s="36"/>
      <c r="JI17420"/>
      <c r="JJ17420"/>
      <c r="KX17420" s="23"/>
      <c r="KY17420" s="23"/>
    </row>
    <row r="17421" spans="36:311" x14ac:dyDescent="0.2">
      <c r="AJ17421" s="23"/>
      <c r="HH17421"/>
      <c r="IW17421" s="36"/>
      <c r="JI17421"/>
      <c r="JJ17421"/>
      <c r="KX17421" s="23"/>
      <c r="KY17421" s="23"/>
    </row>
    <row r="17422" spans="36:311" x14ac:dyDescent="0.2">
      <c r="AJ17422" s="23"/>
      <c r="HH17422"/>
      <c r="IW17422" s="36"/>
      <c r="JI17422"/>
      <c r="JJ17422"/>
      <c r="KX17422" s="23"/>
      <c r="KY17422" s="23"/>
    </row>
    <row r="17423" spans="36:311" x14ac:dyDescent="0.2">
      <c r="AJ17423" s="23"/>
      <c r="HH17423"/>
      <c r="IW17423" s="36"/>
      <c r="JI17423"/>
      <c r="JJ17423"/>
      <c r="KX17423" s="23"/>
      <c r="KY17423" s="23"/>
    </row>
    <row r="17424" spans="36:311" x14ac:dyDescent="0.2">
      <c r="AJ17424" s="23"/>
      <c r="HH17424"/>
      <c r="IW17424" s="36"/>
      <c r="JI17424"/>
      <c r="JJ17424"/>
      <c r="KX17424" s="23"/>
      <c r="KY17424" s="23"/>
    </row>
    <row r="17425" spans="36:311" x14ac:dyDescent="0.2">
      <c r="AJ17425" s="23"/>
      <c r="HH17425"/>
      <c r="IW17425" s="36"/>
      <c r="JI17425"/>
      <c r="JJ17425"/>
      <c r="KX17425" s="23"/>
      <c r="KY17425" s="23"/>
    </row>
    <row r="17426" spans="36:311" x14ac:dyDescent="0.2">
      <c r="AJ17426" s="23"/>
      <c r="HH17426"/>
      <c r="IW17426" s="36"/>
      <c r="JI17426"/>
      <c r="JJ17426"/>
      <c r="KX17426" s="23"/>
      <c r="KY17426" s="23"/>
    </row>
    <row r="17427" spans="36:311" x14ac:dyDescent="0.2">
      <c r="AJ17427" s="23"/>
      <c r="HH17427"/>
      <c r="IW17427" s="36"/>
      <c r="JI17427"/>
      <c r="JJ17427"/>
      <c r="KX17427" s="23"/>
      <c r="KY17427" s="23"/>
    </row>
    <row r="17428" spans="36:311" x14ac:dyDescent="0.2">
      <c r="AJ17428" s="23"/>
      <c r="HH17428"/>
      <c r="IW17428" s="36"/>
      <c r="JI17428"/>
      <c r="JJ17428"/>
      <c r="KX17428" s="23"/>
      <c r="KY17428" s="23"/>
    </row>
    <row r="17429" spans="36:311" x14ac:dyDescent="0.2">
      <c r="AJ17429" s="23"/>
      <c r="HH17429"/>
      <c r="IW17429" s="36"/>
      <c r="JI17429"/>
      <c r="JJ17429"/>
      <c r="KX17429" s="23"/>
      <c r="KY17429" s="23"/>
    </row>
    <row r="17430" spans="36:311" x14ac:dyDescent="0.2">
      <c r="AJ17430" s="23"/>
      <c r="HH17430"/>
      <c r="IW17430" s="36"/>
      <c r="JI17430"/>
      <c r="JJ17430"/>
      <c r="KX17430" s="23"/>
      <c r="KY17430" s="23"/>
    </row>
    <row r="17431" spans="36:311" x14ac:dyDescent="0.2">
      <c r="AJ17431" s="23"/>
      <c r="HH17431"/>
      <c r="IW17431" s="36"/>
      <c r="JI17431"/>
      <c r="JJ17431"/>
      <c r="KX17431" s="23"/>
      <c r="KY17431" s="23"/>
    </row>
    <row r="17432" spans="36:311" x14ac:dyDescent="0.2">
      <c r="AJ17432" s="23"/>
      <c r="HH17432"/>
      <c r="IW17432" s="36"/>
      <c r="JI17432"/>
      <c r="JJ17432"/>
      <c r="KX17432" s="23"/>
      <c r="KY17432" s="23"/>
    </row>
    <row r="17433" spans="36:311" x14ac:dyDescent="0.2">
      <c r="AJ17433" s="23"/>
      <c r="HH17433"/>
      <c r="IW17433" s="36"/>
      <c r="JI17433"/>
      <c r="JJ17433"/>
      <c r="KX17433" s="23"/>
      <c r="KY17433" s="23"/>
    </row>
    <row r="17434" spans="36:311" x14ac:dyDescent="0.2">
      <c r="AJ17434" s="23"/>
      <c r="HH17434"/>
      <c r="IW17434" s="36"/>
      <c r="JI17434"/>
      <c r="JJ17434"/>
      <c r="KX17434" s="23"/>
      <c r="KY17434" s="23"/>
    </row>
    <row r="17435" spans="36:311" x14ac:dyDescent="0.2">
      <c r="AJ17435" s="23"/>
      <c r="HH17435"/>
      <c r="IW17435" s="36"/>
      <c r="JI17435"/>
      <c r="JJ17435"/>
      <c r="KX17435" s="23"/>
      <c r="KY17435" s="23"/>
    </row>
    <row r="17436" spans="36:311" x14ac:dyDescent="0.2">
      <c r="AJ17436" s="23"/>
      <c r="HH17436"/>
      <c r="IW17436" s="36"/>
      <c r="JI17436"/>
      <c r="JJ17436"/>
      <c r="KX17436" s="23"/>
      <c r="KY17436" s="23"/>
    </row>
    <row r="17437" spans="36:311" x14ac:dyDescent="0.2">
      <c r="AJ17437" s="23"/>
      <c r="HH17437"/>
      <c r="IW17437" s="36"/>
      <c r="JI17437"/>
      <c r="JJ17437"/>
      <c r="KX17437" s="23"/>
      <c r="KY17437" s="23"/>
    </row>
    <row r="17438" spans="36:311" x14ac:dyDescent="0.2">
      <c r="AJ17438" s="23"/>
      <c r="HH17438"/>
      <c r="IW17438" s="36"/>
      <c r="JI17438"/>
      <c r="JJ17438"/>
      <c r="KX17438" s="23"/>
      <c r="KY17438" s="23"/>
    </row>
    <row r="17439" spans="36:311" x14ac:dyDescent="0.2">
      <c r="AJ17439" s="23"/>
      <c r="HH17439"/>
      <c r="IW17439" s="36"/>
      <c r="JI17439"/>
      <c r="JJ17439"/>
      <c r="KX17439" s="23"/>
      <c r="KY17439" s="23"/>
    </row>
    <row r="17440" spans="36:311" x14ac:dyDescent="0.2">
      <c r="AJ17440" s="23"/>
      <c r="HH17440"/>
      <c r="IW17440" s="36"/>
      <c r="JI17440"/>
      <c r="JJ17440"/>
      <c r="KX17440" s="23"/>
      <c r="KY17440" s="23"/>
    </row>
    <row r="17441" spans="36:311" x14ac:dyDescent="0.2">
      <c r="AJ17441" s="23"/>
      <c r="HH17441"/>
      <c r="IW17441" s="36"/>
      <c r="JI17441"/>
      <c r="JJ17441"/>
      <c r="KX17441" s="23"/>
      <c r="KY17441" s="23"/>
    </row>
    <row r="17442" spans="36:311" x14ac:dyDescent="0.2">
      <c r="AJ17442" s="23"/>
      <c r="HH17442"/>
      <c r="IW17442" s="36"/>
      <c r="JI17442"/>
      <c r="JJ17442"/>
      <c r="KX17442" s="23"/>
      <c r="KY17442" s="23"/>
    </row>
    <row r="17443" spans="36:311" x14ac:dyDescent="0.2">
      <c r="AJ17443" s="23"/>
      <c r="HH17443"/>
      <c r="IW17443" s="36"/>
      <c r="JI17443"/>
      <c r="JJ17443"/>
      <c r="KX17443" s="23"/>
      <c r="KY17443" s="23"/>
    </row>
    <row r="17444" spans="36:311" x14ac:dyDescent="0.2">
      <c r="AJ17444" s="23"/>
      <c r="HH17444"/>
      <c r="IW17444" s="36"/>
      <c r="JI17444"/>
      <c r="JJ17444"/>
      <c r="KX17444" s="23"/>
      <c r="KY17444" s="23"/>
    </row>
    <row r="17445" spans="36:311" x14ac:dyDescent="0.2">
      <c r="AJ17445" s="23"/>
      <c r="HH17445"/>
      <c r="IW17445" s="36"/>
      <c r="JI17445"/>
      <c r="JJ17445"/>
      <c r="KX17445" s="23"/>
      <c r="KY17445" s="23"/>
    </row>
    <row r="17446" spans="36:311" x14ac:dyDescent="0.2">
      <c r="AJ17446" s="23"/>
      <c r="HH17446"/>
      <c r="IW17446" s="36"/>
      <c r="JI17446"/>
      <c r="JJ17446"/>
      <c r="KX17446" s="23"/>
      <c r="KY17446" s="23"/>
    </row>
    <row r="17447" spans="36:311" x14ac:dyDescent="0.2">
      <c r="AJ17447" s="23"/>
      <c r="HH17447"/>
      <c r="IW17447" s="36"/>
      <c r="JI17447"/>
      <c r="JJ17447"/>
      <c r="KX17447" s="23"/>
      <c r="KY17447" s="23"/>
    </row>
    <row r="17448" spans="36:311" x14ac:dyDescent="0.2">
      <c r="AJ17448" s="23"/>
      <c r="HH17448"/>
      <c r="IW17448" s="36"/>
      <c r="JI17448"/>
      <c r="JJ17448"/>
      <c r="KX17448" s="23"/>
      <c r="KY17448" s="23"/>
    </row>
    <row r="17449" spans="36:311" x14ac:dyDescent="0.2">
      <c r="AJ17449" s="23"/>
      <c r="HH17449"/>
      <c r="IW17449" s="36"/>
      <c r="JI17449"/>
      <c r="JJ17449"/>
      <c r="KX17449" s="23"/>
      <c r="KY17449" s="23"/>
    </row>
    <row r="17450" spans="36:311" x14ac:dyDescent="0.2">
      <c r="AJ17450" s="23"/>
      <c r="HH17450"/>
      <c r="IW17450" s="36"/>
      <c r="JI17450"/>
      <c r="JJ17450"/>
      <c r="KX17450" s="23"/>
      <c r="KY17450" s="23"/>
    </row>
    <row r="17451" spans="36:311" x14ac:dyDescent="0.2">
      <c r="AJ17451" s="23"/>
      <c r="HH17451"/>
      <c r="IW17451" s="36"/>
      <c r="JI17451"/>
      <c r="JJ17451"/>
      <c r="KX17451" s="23"/>
      <c r="KY17451" s="23"/>
    </row>
    <row r="17452" spans="36:311" x14ac:dyDescent="0.2">
      <c r="AJ17452" s="23"/>
      <c r="HH17452"/>
      <c r="IW17452" s="36"/>
      <c r="JI17452"/>
      <c r="JJ17452"/>
      <c r="KX17452" s="23"/>
      <c r="KY17452" s="23"/>
    </row>
    <row r="17453" spans="36:311" x14ac:dyDescent="0.2">
      <c r="AJ17453" s="23"/>
      <c r="HH17453"/>
      <c r="IW17453" s="36"/>
      <c r="JI17453"/>
      <c r="JJ17453"/>
      <c r="KX17453" s="23"/>
      <c r="KY17453" s="23"/>
    </row>
    <row r="17454" spans="36:311" x14ac:dyDescent="0.2">
      <c r="AJ17454" s="23"/>
      <c r="HH17454"/>
      <c r="IW17454" s="36"/>
      <c r="JI17454"/>
      <c r="JJ17454"/>
      <c r="KX17454" s="23"/>
      <c r="KY17454" s="23"/>
    </row>
    <row r="17455" spans="36:311" x14ac:dyDescent="0.2">
      <c r="AJ17455" s="23"/>
      <c r="HH17455"/>
      <c r="IW17455" s="36"/>
      <c r="JI17455"/>
      <c r="JJ17455"/>
      <c r="KX17455" s="23"/>
      <c r="KY17455" s="23"/>
    </row>
    <row r="17456" spans="36:311" x14ac:dyDescent="0.2">
      <c r="AJ17456" s="23"/>
      <c r="HH17456"/>
      <c r="IW17456" s="36"/>
      <c r="JI17456"/>
      <c r="JJ17456"/>
      <c r="KX17456" s="23"/>
      <c r="KY17456" s="23"/>
    </row>
    <row r="17457" spans="36:311" x14ac:dyDescent="0.2">
      <c r="AJ17457" s="23"/>
      <c r="HH17457"/>
      <c r="IW17457" s="36"/>
      <c r="JI17457"/>
      <c r="JJ17457"/>
      <c r="KX17457" s="23"/>
      <c r="KY17457" s="23"/>
    </row>
    <row r="17458" spans="36:311" x14ac:dyDescent="0.2">
      <c r="AJ17458" s="23"/>
      <c r="HH17458"/>
      <c r="IW17458" s="36"/>
      <c r="JI17458"/>
      <c r="JJ17458"/>
      <c r="KX17458" s="23"/>
      <c r="KY17458" s="23"/>
    </row>
    <row r="17459" spans="36:311" x14ac:dyDescent="0.2">
      <c r="AJ17459" s="23"/>
      <c r="HH17459"/>
      <c r="IW17459" s="36"/>
      <c r="JI17459"/>
      <c r="JJ17459"/>
      <c r="KX17459" s="23"/>
      <c r="KY17459" s="23"/>
    </row>
    <row r="17460" spans="36:311" x14ac:dyDescent="0.2">
      <c r="AJ17460" s="23"/>
      <c r="HH17460"/>
      <c r="IW17460" s="36"/>
      <c r="JI17460"/>
      <c r="JJ17460"/>
      <c r="KX17460" s="23"/>
      <c r="KY17460" s="23"/>
    </row>
    <row r="17461" spans="36:311" x14ac:dyDescent="0.2">
      <c r="AJ17461" s="23"/>
      <c r="HH17461"/>
      <c r="IW17461" s="36"/>
      <c r="JI17461"/>
      <c r="JJ17461"/>
      <c r="KX17461" s="23"/>
      <c r="KY17461" s="23"/>
    </row>
    <row r="17462" spans="36:311" x14ac:dyDescent="0.2">
      <c r="AJ17462" s="23"/>
      <c r="HH17462"/>
      <c r="IW17462" s="36"/>
      <c r="JI17462"/>
      <c r="JJ17462"/>
      <c r="KX17462" s="23"/>
      <c r="KY17462" s="23"/>
    </row>
    <row r="17463" spans="36:311" x14ac:dyDescent="0.2">
      <c r="AJ17463" s="23"/>
      <c r="HH17463"/>
      <c r="IW17463" s="36"/>
      <c r="JI17463"/>
      <c r="JJ17463"/>
      <c r="KX17463" s="23"/>
      <c r="KY17463" s="23"/>
    </row>
    <row r="17464" spans="36:311" x14ac:dyDescent="0.2">
      <c r="AJ17464" s="23"/>
      <c r="HH17464"/>
      <c r="IW17464" s="36"/>
      <c r="JI17464"/>
      <c r="JJ17464"/>
      <c r="KX17464" s="23"/>
      <c r="KY17464" s="23"/>
    </row>
    <row r="17465" spans="36:311" x14ac:dyDescent="0.2">
      <c r="AJ17465" s="23"/>
      <c r="HH17465"/>
      <c r="IW17465" s="36"/>
      <c r="JI17465"/>
      <c r="JJ17465"/>
      <c r="KX17465" s="23"/>
      <c r="KY17465" s="23"/>
    </row>
    <row r="17466" spans="36:311" x14ac:dyDescent="0.2">
      <c r="AJ17466" s="23"/>
      <c r="HH17466"/>
      <c r="IW17466" s="36"/>
      <c r="JI17466"/>
      <c r="JJ17466"/>
      <c r="KX17466" s="23"/>
      <c r="KY17466" s="23"/>
    </row>
    <row r="17467" spans="36:311" x14ac:dyDescent="0.2">
      <c r="AJ17467" s="23"/>
      <c r="HH17467"/>
      <c r="IW17467" s="36"/>
      <c r="JI17467"/>
      <c r="JJ17467"/>
      <c r="KX17467" s="23"/>
      <c r="KY17467" s="23"/>
    </row>
    <row r="17468" spans="36:311" x14ac:dyDescent="0.2">
      <c r="AJ17468" s="23"/>
      <c r="HH17468"/>
      <c r="IW17468" s="36"/>
      <c r="JI17468"/>
      <c r="JJ17468"/>
      <c r="KX17468" s="23"/>
      <c r="KY17468" s="23"/>
    </row>
    <row r="17469" spans="36:311" x14ac:dyDescent="0.2">
      <c r="AJ17469" s="23"/>
      <c r="HH17469"/>
      <c r="IW17469" s="36"/>
      <c r="JI17469"/>
      <c r="JJ17469"/>
      <c r="KX17469" s="23"/>
      <c r="KY17469" s="23"/>
    </row>
    <row r="17470" spans="36:311" x14ac:dyDescent="0.2">
      <c r="AJ17470" s="23"/>
      <c r="HH17470"/>
      <c r="IW17470" s="36"/>
      <c r="JI17470"/>
      <c r="JJ17470"/>
      <c r="KX17470" s="23"/>
      <c r="KY17470" s="23"/>
    </row>
    <row r="17471" spans="36:311" x14ac:dyDescent="0.2">
      <c r="AJ17471" s="23"/>
      <c r="HH17471"/>
      <c r="IW17471" s="36"/>
      <c r="JI17471"/>
      <c r="JJ17471"/>
      <c r="KX17471" s="23"/>
      <c r="KY17471" s="23"/>
    </row>
    <row r="17472" spans="36:311" x14ac:dyDescent="0.2">
      <c r="AJ17472" s="23"/>
      <c r="HH17472"/>
      <c r="IW17472" s="36"/>
      <c r="JI17472"/>
      <c r="JJ17472"/>
      <c r="KX17472" s="23"/>
      <c r="KY17472" s="23"/>
    </row>
    <row r="17473" spans="36:311" x14ac:dyDescent="0.2">
      <c r="AJ17473" s="23"/>
      <c r="HH17473"/>
      <c r="IW17473" s="36"/>
      <c r="JI17473"/>
      <c r="JJ17473"/>
      <c r="KX17473" s="23"/>
      <c r="KY17473" s="23"/>
    </row>
    <row r="17474" spans="36:311" x14ac:dyDescent="0.2">
      <c r="AJ17474" s="23"/>
      <c r="HH17474"/>
      <c r="IW17474" s="36"/>
      <c r="JI17474"/>
      <c r="JJ17474"/>
      <c r="KX17474" s="23"/>
      <c r="KY17474" s="23"/>
    </row>
    <row r="17475" spans="36:311" x14ac:dyDescent="0.2">
      <c r="AJ17475" s="23"/>
      <c r="HH17475"/>
      <c r="IW17475" s="36"/>
      <c r="JI17475"/>
      <c r="JJ17475"/>
      <c r="KX17475" s="23"/>
      <c r="KY17475" s="23"/>
    </row>
    <row r="17476" spans="36:311" x14ac:dyDescent="0.2">
      <c r="AJ17476" s="23"/>
      <c r="HH17476"/>
      <c r="IW17476" s="36"/>
      <c r="JI17476"/>
      <c r="JJ17476"/>
      <c r="KX17476" s="23"/>
      <c r="KY17476" s="23"/>
    </row>
    <row r="17477" spans="36:311" x14ac:dyDescent="0.2">
      <c r="AJ17477" s="23"/>
      <c r="HH17477"/>
      <c r="IW17477" s="36"/>
      <c r="JI17477"/>
      <c r="JJ17477"/>
      <c r="KX17477" s="23"/>
      <c r="KY17477" s="23"/>
    </row>
    <row r="17478" spans="36:311" x14ac:dyDescent="0.2">
      <c r="AJ17478" s="23"/>
      <c r="HH17478"/>
      <c r="IW17478" s="36"/>
      <c r="JI17478"/>
      <c r="JJ17478"/>
      <c r="KX17478" s="23"/>
      <c r="KY17478" s="23"/>
    </row>
    <row r="17479" spans="36:311" x14ac:dyDescent="0.2">
      <c r="AJ17479" s="23"/>
      <c r="HH17479"/>
      <c r="IW17479" s="36"/>
      <c r="JI17479"/>
      <c r="JJ17479"/>
      <c r="KX17479" s="23"/>
      <c r="KY17479" s="23"/>
    </row>
    <row r="17480" spans="36:311" x14ac:dyDescent="0.2">
      <c r="AJ17480" s="23"/>
      <c r="HH17480"/>
      <c r="IW17480" s="36"/>
      <c r="JI17480"/>
      <c r="JJ17480"/>
      <c r="KX17480" s="23"/>
      <c r="KY17480" s="23"/>
    </row>
    <row r="17481" spans="36:311" x14ac:dyDescent="0.2">
      <c r="AJ17481" s="23"/>
      <c r="HH17481"/>
      <c r="IW17481" s="36"/>
      <c r="JI17481"/>
      <c r="JJ17481"/>
      <c r="KX17481" s="23"/>
      <c r="KY17481" s="23"/>
    </row>
    <row r="17482" spans="36:311" x14ac:dyDescent="0.2">
      <c r="AJ17482" s="23"/>
      <c r="HH17482"/>
      <c r="IW17482" s="36"/>
      <c r="JI17482"/>
      <c r="JJ17482"/>
      <c r="KX17482" s="23"/>
      <c r="KY17482" s="23"/>
    </row>
    <row r="17483" spans="36:311" x14ac:dyDescent="0.2">
      <c r="AJ17483" s="23"/>
      <c r="HH17483"/>
      <c r="IW17483" s="36"/>
      <c r="JI17483"/>
      <c r="JJ17483"/>
      <c r="KX17483" s="23"/>
      <c r="KY17483" s="23"/>
    </row>
    <row r="17484" spans="36:311" x14ac:dyDescent="0.2">
      <c r="AJ17484" s="23"/>
      <c r="HH17484"/>
      <c r="IW17484" s="36"/>
      <c r="JI17484"/>
      <c r="JJ17484"/>
      <c r="KX17484" s="23"/>
      <c r="KY17484" s="23"/>
    </row>
    <row r="17485" spans="36:311" x14ac:dyDescent="0.2">
      <c r="AJ17485" s="23"/>
      <c r="HH17485"/>
      <c r="IW17485" s="36"/>
      <c r="JI17485"/>
      <c r="JJ17485"/>
      <c r="KX17485" s="23"/>
      <c r="KY17485" s="23"/>
    </row>
    <row r="17486" spans="36:311" x14ac:dyDescent="0.2">
      <c r="AJ17486" s="23"/>
      <c r="HH17486"/>
      <c r="IW17486" s="36"/>
      <c r="JI17486"/>
      <c r="JJ17486"/>
      <c r="KX17486" s="23"/>
      <c r="KY17486" s="23"/>
    </row>
    <row r="17487" spans="36:311" x14ac:dyDescent="0.2">
      <c r="AJ17487" s="23"/>
      <c r="HH17487"/>
      <c r="IW17487" s="36"/>
      <c r="JI17487"/>
      <c r="JJ17487"/>
      <c r="KX17487" s="23"/>
      <c r="KY17487" s="23"/>
    </row>
    <row r="17488" spans="36:311" x14ac:dyDescent="0.2">
      <c r="AJ17488" s="23"/>
      <c r="HH17488"/>
      <c r="IW17488" s="36"/>
      <c r="JI17488"/>
      <c r="JJ17488"/>
      <c r="KX17488" s="23"/>
      <c r="KY17488" s="23"/>
    </row>
    <row r="17489" spans="36:311" x14ac:dyDescent="0.2">
      <c r="AJ17489" s="23"/>
      <c r="HH17489"/>
      <c r="IW17489" s="36"/>
      <c r="JI17489"/>
      <c r="JJ17489"/>
      <c r="KX17489" s="23"/>
      <c r="KY17489" s="23"/>
    </row>
    <row r="17490" spans="36:311" x14ac:dyDescent="0.2">
      <c r="AJ17490" s="23"/>
      <c r="HH17490"/>
      <c r="IW17490" s="36"/>
      <c r="JI17490"/>
      <c r="JJ17490"/>
      <c r="KX17490" s="23"/>
      <c r="KY17490" s="23"/>
    </row>
    <row r="17491" spans="36:311" x14ac:dyDescent="0.2">
      <c r="AJ17491" s="23"/>
      <c r="HH17491"/>
      <c r="IW17491" s="36"/>
      <c r="JI17491"/>
      <c r="JJ17491"/>
      <c r="KX17491" s="23"/>
      <c r="KY17491" s="23"/>
    </row>
    <row r="17492" spans="36:311" x14ac:dyDescent="0.2">
      <c r="AJ17492" s="23"/>
      <c r="HH17492"/>
      <c r="IW17492" s="36"/>
      <c r="JI17492"/>
      <c r="JJ17492"/>
      <c r="KX17492" s="23"/>
      <c r="KY17492" s="23"/>
    </row>
    <row r="17493" spans="36:311" x14ac:dyDescent="0.2">
      <c r="AJ17493" s="23"/>
      <c r="HH17493"/>
      <c r="IW17493" s="36"/>
      <c r="JI17493"/>
      <c r="JJ17493"/>
      <c r="KX17493" s="23"/>
      <c r="KY17493" s="23"/>
    </row>
    <row r="17494" spans="36:311" x14ac:dyDescent="0.2">
      <c r="AJ17494" s="23"/>
      <c r="HH17494"/>
      <c r="IW17494" s="36"/>
      <c r="JI17494"/>
      <c r="JJ17494"/>
      <c r="KX17494" s="23"/>
      <c r="KY17494" s="23"/>
    </row>
    <row r="17495" spans="36:311" x14ac:dyDescent="0.2">
      <c r="AJ17495" s="23"/>
      <c r="HH17495"/>
      <c r="IW17495" s="36"/>
      <c r="JI17495"/>
      <c r="JJ17495"/>
      <c r="KX17495" s="23"/>
      <c r="KY17495" s="23"/>
    </row>
    <row r="17496" spans="36:311" x14ac:dyDescent="0.2">
      <c r="AJ17496" s="23"/>
      <c r="HH17496"/>
      <c r="IW17496" s="36"/>
      <c r="JI17496"/>
      <c r="JJ17496"/>
      <c r="KX17496" s="23"/>
      <c r="KY17496" s="23"/>
    </row>
    <row r="17497" spans="36:311" x14ac:dyDescent="0.2">
      <c r="AJ17497" s="23"/>
      <c r="HH17497"/>
      <c r="IW17497" s="36"/>
      <c r="JI17497"/>
      <c r="JJ17497"/>
      <c r="KX17497" s="23"/>
      <c r="KY17497" s="23"/>
    </row>
    <row r="17498" spans="36:311" x14ac:dyDescent="0.2">
      <c r="AJ17498" s="23"/>
      <c r="HH17498"/>
      <c r="IW17498" s="36"/>
      <c r="JI17498"/>
      <c r="JJ17498"/>
      <c r="KX17498" s="23"/>
      <c r="KY17498" s="23"/>
    </row>
    <row r="17499" spans="36:311" x14ac:dyDescent="0.2">
      <c r="AJ17499" s="23"/>
      <c r="HH17499"/>
      <c r="IW17499" s="36"/>
      <c r="JI17499"/>
      <c r="JJ17499"/>
      <c r="KX17499" s="23"/>
      <c r="KY17499" s="23"/>
    </row>
    <row r="17500" spans="36:311" x14ac:dyDescent="0.2">
      <c r="AJ17500" s="23"/>
      <c r="HH17500"/>
      <c r="IW17500" s="36"/>
      <c r="JI17500"/>
      <c r="JJ17500"/>
      <c r="KX17500" s="23"/>
      <c r="KY17500" s="23"/>
    </row>
    <row r="17501" spans="36:311" x14ac:dyDescent="0.2">
      <c r="AJ17501" s="23"/>
      <c r="HH17501"/>
      <c r="IW17501" s="36"/>
      <c r="JI17501"/>
      <c r="JJ17501"/>
      <c r="KX17501" s="23"/>
      <c r="KY17501" s="23"/>
    </row>
    <row r="17502" spans="36:311" x14ac:dyDescent="0.2">
      <c r="AJ17502" s="23"/>
      <c r="HH17502"/>
      <c r="IW17502" s="36"/>
      <c r="JI17502"/>
      <c r="JJ17502"/>
      <c r="KX17502" s="23"/>
      <c r="KY17502" s="23"/>
    </row>
    <row r="17503" spans="36:311" x14ac:dyDescent="0.2">
      <c r="AJ17503" s="23"/>
      <c r="HH17503"/>
      <c r="IW17503" s="36"/>
      <c r="JI17503"/>
      <c r="JJ17503"/>
      <c r="KX17503" s="23"/>
      <c r="KY17503" s="23"/>
    </row>
    <row r="17504" spans="36:311" x14ac:dyDescent="0.2">
      <c r="AJ17504" s="23"/>
      <c r="HH17504"/>
      <c r="IW17504" s="36"/>
      <c r="JI17504"/>
      <c r="JJ17504"/>
      <c r="KX17504" s="23"/>
      <c r="KY17504" s="23"/>
    </row>
    <row r="17505" spans="36:311" x14ac:dyDescent="0.2">
      <c r="AJ17505" s="23"/>
      <c r="HH17505"/>
      <c r="IW17505" s="36"/>
      <c r="JI17505"/>
      <c r="JJ17505"/>
      <c r="KX17505" s="23"/>
      <c r="KY17505" s="23"/>
    </row>
    <row r="17506" spans="36:311" x14ac:dyDescent="0.2">
      <c r="AJ17506" s="23"/>
      <c r="HH17506"/>
      <c r="IW17506" s="36"/>
      <c r="JI17506"/>
      <c r="JJ17506"/>
      <c r="KX17506" s="23"/>
      <c r="KY17506" s="23"/>
    </row>
    <row r="17507" spans="36:311" x14ac:dyDescent="0.2">
      <c r="AJ17507" s="23"/>
      <c r="HH17507"/>
      <c r="IW17507" s="36"/>
      <c r="JI17507"/>
      <c r="JJ17507"/>
      <c r="KX17507" s="23"/>
      <c r="KY17507" s="23"/>
    </row>
    <row r="17508" spans="36:311" x14ac:dyDescent="0.2">
      <c r="AJ17508" s="23"/>
      <c r="HH17508"/>
      <c r="IW17508" s="36"/>
      <c r="JI17508"/>
      <c r="JJ17508"/>
      <c r="KX17508" s="23"/>
      <c r="KY17508" s="23"/>
    </row>
    <row r="17509" spans="36:311" x14ac:dyDescent="0.2">
      <c r="AJ17509" s="23"/>
      <c r="HH17509"/>
      <c r="IW17509" s="36"/>
      <c r="JI17509"/>
      <c r="JJ17509"/>
      <c r="KX17509" s="23"/>
      <c r="KY17509" s="23"/>
    </row>
    <row r="17510" spans="36:311" x14ac:dyDescent="0.2">
      <c r="AJ17510" s="23"/>
      <c r="HH17510"/>
      <c r="IW17510" s="36"/>
      <c r="JI17510"/>
      <c r="JJ17510"/>
      <c r="KX17510" s="23"/>
      <c r="KY17510" s="23"/>
    </row>
    <row r="17511" spans="36:311" x14ac:dyDescent="0.2">
      <c r="AJ17511" s="23"/>
      <c r="HH17511"/>
      <c r="IW17511" s="36"/>
      <c r="JI17511"/>
      <c r="JJ17511"/>
      <c r="KX17511" s="23"/>
      <c r="KY17511" s="23"/>
    </row>
    <row r="17512" spans="36:311" x14ac:dyDescent="0.2">
      <c r="AJ17512" s="23"/>
      <c r="HH17512"/>
      <c r="IW17512" s="36"/>
      <c r="JI17512"/>
      <c r="JJ17512"/>
      <c r="KX17512" s="23"/>
      <c r="KY17512" s="23"/>
    </row>
    <row r="17513" spans="36:311" x14ac:dyDescent="0.2">
      <c r="AJ17513" s="23"/>
      <c r="HH17513"/>
      <c r="IW17513" s="36"/>
      <c r="JI17513"/>
      <c r="JJ17513"/>
      <c r="KX17513" s="23"/>
      <c r="KY17513" s="23"/>
    </row>
    <row r="17514" spans="36:311" x14ac:dyDescent="0.2">
      <c r="AJ17514" s="23"/>
      <c r="HH17514"/>
      <c r="IW17514" s="36"/>
      <c r="JI17514"/>
      <c r="JJ17514"/>
      <c r="KX17514" s="23"/>
      <c r="KY17514" s="23"/>
    </row>
    <row r="17515" spans="36:311" x14ac:dyDescent="0.2">
      <c r="AJ17515" s="23"/>
      <c r="HH17515"/>
      <c r="IW17515" s="36"/>
      <c r="JI17515"/>
      <c r="JJ17515"/>
      <c r="KX17515" s="23"/>
      <c r="KY17515" s="23"/>
    </row>
    <row r="17516" spans="36:311" x14ac:dyDescent="0.2">
      <c r="AJ17516" s="23"/>
      <c r="HH17516"/>
      <c r="IW17516" s="36"/>
      <c r="JI17516"/>
      <c r="JJ17516"/>
      <c r="KX17516" s="23"/>
      <c r="KY17516" s="23"/>
    </row>
    <row r="17517" spans="36:311" x14ac:dyDescent="0.2">
      <c r="AJ17517" s="23"/>
      <c r="HH17517"/>
      <c r="IW17517" s="36"/>
      <c r="JI17517"/>
      <c r="JJ17517"/>
      <c r="KX17517" s="23"/>
      <c r="KY17517" s="23"/>
    </row>
    <row r="17518" spans="36:311" x14ac:dyDescent="0.2">
      <c r="AJ17518" s="23"/>
      <c r="HH17518"/>
      <c r="IW17518" s="36"/>
      <c r="JI17518"/>
      <c r="JJ17518"/>
      <c r="KX17518" s="23"/>
      <c r="KY17518" s="23"/>
    </row>
    <row r="17519" spans="36:311" x14ac:dyDescent="0.2">
      <c r="AJ17519" s="23"/>
      <c r="HH17519"/>
      <c r="IW17519" s="36"/>
      <c r="JI17519"/>
      <c r="JJ17519"/>
      <c r="KX17519" s="23"/>
      <c r="KY17519" s="23"/>
    </row>
    <row r="17520" spans="36:311" x14ac:dyDescent="0.2">
      <c r="AJ17520" s="23"/>
      <c r="HH17520"/>
      <c r="IW17520" s="36"/>
      <c r="JI17520"/>
      <c r="JJ17520"/>
      <c r="KX17520" s="23"/>
      <c r="KY17520" s="23"/>
    </row>
    <row r="17521" spans="36:311" x14ac:dyDescent="0.2">
      <c r="AJ17521" s="23"/>
      <c r="HH17521"/>
      <c r="IW17521" s="36"/>
      <c r="JI17521"/>
      <c r="JJ17521"/>
      <c r="KX17521" s="23"/>
      <c r="KY17521" s="23"/>
    </row>
    <row r="17522" spans="36:311" x14ac:dyDescent="0.2">
      <c r="AJ17522" s="23"/>
      <c r="HH17522"/>
      <c r="IW17522" s="36"/>
      <c r="JI17522"/>
      <c r="JJ17522"/>
      <c r="KX17522" s="23"/>
      <c r="KY17522" s="23"/>
    </row>
    <row r="17523" spans="36:311" x14ac:dyDescent="0.2">
      <c r="AJ17523" s="23"/>
      <c r="HH17523"/>
      <c r="IW17523" s="36"/>
      <c r="JI17523"/>
      <c r="JJ17523"/>
      <c r="KX17523" s="23"/>
      <c r="KY17523" s="23"/>
    </row>
    <row r="17524" spans="36:311" x14ac:dyDescent="0.2">
      <c r="AJ17524" s="23"/>
      <c r="HH17524"/>
      <c r="IW17524" s="36"/>
      <c r="JI17524"/>
      <c r="JJ17524"/>
      <c r="KX17524" s="23"/>
      <c r="KY17524" s="23"/>
    </row>
    <row r="17525" spans="36:311" x14ac:dyDescent="0.2">
      <c r="AJ17525" s="23"/>
      <c r="HH17525"/>
      <c r="IW17525" s="36"/>
      <c r="JI17525"/>
      <c r="JJ17525"/>
      <c r="KX17525" s="23"/>
      <c r="KY17525" s="23"/>
    </row>
    <row r="17526" spans="36:311" x14ac:dyDescent="0.2">
      <c r="AJ17526" s="23"/>
      <c r="HH17526"/>
      <c r="IW17526" s="36"/>
      <c r="JI17526"/>
      <c r="JJ17526"/>
      <c r="KX17526" s="23"/>
      <c r="KY17526" s="23"/>
    </row>
    <row r="17527" spans="36:311" x14ac:dyDescent="0.2">
      <c r="AJ17527" s="23"/>
      <c r="HH17527"/>
      <c r="IW17527" s="36"/>
      <c r="JI17527"/>
      <c r="JJ17527"/>
      <c r="KX17527" s="23"/>
      <c r="KY17527" s="23"/>
    </row>
    <row r="17528" spans="36:311" x14ac:dyDescent="0.2">
      <c r="AJ17528" s="23"/>
      <c r="HH17528"/>
      <c r="IW17528" s="36"/>
      <c r="JI17528"/>
      <c r="JJ17528"/>
      <c r="KX17528" s="23"/>
      <c r="KY17528" s="23"/>
    </row>
    <row r="17529" spans="36:311" x14ac:dyDescent="0.2">
      <c r="AJ17529" s="23"/>
      <c r="HH17529"/>
      <c r="IW17529" s="36"/>
      <c r="JI17529"/>
      <c r="JJ17529"/>
      <c r="KX17529" s="23"/>
      <c r="KY17529" s="23"/>
    </row>
    <row r="17530" spans="36:311" x14ac:dyDescent="0.2">
      <c r="AJ17530" s="23"/>
      <c r="HH17530"/>
      <c r="IW17530" s="36"/>
      <c r="JI17530"/>
      <c r="JJ17530"/>
      <c r="KX17530" s="23"/>
      <c r="KY17530" s="23"/>
    </row>
    <row r="17531" spans="36:311" x14ac:dyDescent="0.2">
      <c r="AJ17531" s="23"/>
      <c r="HH17531"/>
      <c r="IW17531" s="36"/>
      <c r="JI17531"/>
      <c r="JJ17531"/>
      <c r="KX17531" s="23"/>
      <c r="KY17531" s="23"/>
    </row>
    <row r="17532" spans="36:311" x14ac:dyDescent="0.2">
      <c r="AJ17532" s="23"/>
      <c r="HH17532"/>
      <c r="IW17532" s="36"/>
      <c r="JI17532"/>
      <c r="JJ17532"/>
      <c r="KX17532" s="23"/>
      <c r="KY17532" s="23"/>
    </row>
    <row r="17533" spans="36:311" x14ac:dyDescent="0.2">
      <c r="AJ17533" s="23"/>
      <c r="HH17533"/>
      <c r="IW17533" s="36"/>
      <c r="JI17533"/>
      <c r="JJ17533"/>
      <c r="KX17533" s="23"/>
      <c r="KY17533" s="23"/>
    </row>
    <row r="17534" spans="36:311" x14ac:dyDescent="0.2">
      <c r="AJ17534" s="23"/>
      <c r="HH17534"/>
      <c r="IW17534" s="36"/>
      <c r="JI17534"/>
      <c r="JJ17534"/>
      <c r="KX17534" s="23"/>
      <c r="KY17534" s="23"/>
    </row>
    <row r="17535" spans="36:311" x14ac:dyDescent="0.2">
      <c r="AJ17535" s="23"/>
      <c r="HH17535"/>
      <c r="IW17535" s="36"/>
      <c r="JI17535"/>
      <c r="JJ17535"/>
      <c r="KX17535" s="23"/>
      <c r="KY17535" s="23"/>
    </row>
    <row r="17536" spans="36:311" x14ac:dyDescent="0.2">
      <c r="AJ17536" s="23"/>
      <c r="HH17536"/>
      <c r="IW17536" s="36"/>
      <c r="JI17536"/>
      <c r="JJ17536"/>
      <c r="KX17536" s="23"/>
      <c r="KY17536" s="23"/>
    </row>
    <row r="17537" spans="36:311" x14ac:dyDescent="0.2">
      <c r="AJ17537" s="23"/>
      <c r="HH17537"/>
      <c r="IW17537" s="36"/>
      <c r="JI17537"/>
      <c r="JJ17537"/>
      <c r="KX17537" s="23"/>
      <c r="KY17537" s="23"/>
    </row>
    <row r="17538" spans="36:311" x14ac:dyDescent="0.2">
      <c r="AJ17538" s="23"/>
      <c r="HH17538"/>
      <c r="IW17538" s="36"/>
      <c r="JI17538"/>
      <c r="JJ17538"/>
      <c r="KX17538" s="23"/>
      <c r="KY17538" s="23"/>
    </row>
    <row r="17539" spans="36:311" x14ac:dyDescent="0.2">
      <c r="AJ17539" s="23"/>
      <c r="HH17539"/>
      <c r="IW17539" s="36"/>
      <c r="JI17539"/>
      <c r="JJ17539"/>
      <c r="KX17539" s="23"/>
      <c r="KY17539" s="23"/>
    </row>
    <row r="17540" spans="36:311" x14ac:dyDescent="0.2">
      <c r="AJ17540" s="23"/>
      <c r="HH17540"/>
      <c r="IW17540" s="36"/>
      <c r="JI17540"/>
      <c r="JJ17540"/>
      <c r="KX17540" s="23"/>
      <c r="KY17540" s="23"/>
    </row>
    <row r="17541" spans="36:311" x14ac:dyDescent="0.2">
      <c r="AJ17541" s="23"/>
      <c r="HH17541"/>
      <c r="IW17541" s="36"/>
      <c r="JI17541"/>
      <c r="JJ17541"/>
      <c r="KX17541" s="23"/>
      <c r="KY17541" s="23"/>
    </row>
    <row r="17542" spans="36:311" x14ac:dyDescent="0.2">
      <c r="AJ17542" s="23"/>
      <c r="HH17542"/>
      <c r="IW17542" s="36"/>
      <c r="JI17542"/>
      <c r="JJ17542"/>
      <c r="KX17542" s="23"/>
      <c r="KY17542" s="23"/>
    </row>
    <row r="17543" spans="36:311" x14ac:dyDescent="0.2">
      <c r="AJ17543" s="23"/>
      <c r="HH17543"/>
      <c r="IW17543" s="36"/>
      <c r="JI17543"/>
      <c r="JJ17543"/>
      <c r="KX17543" s="23"/>
      <c r="KY17543" s="23"/>
    </row>
    <row r="17544" spans="36:311" x14ac:dyDescent="0.2">
      <c r="AJ17544" s="23"/>
      <c r="HH17544"/>
      <c r="IW17544" s="36"/>
      <c r="JI17544"/>
      <c r="JJ17544"/>
      <c r="KX17544" s="23"/>
      <c r="KY17544" s="23"/>
    </row>
    <row r="17545" spans="36:311" x14ac:dyDescent="0.2">
      <c r="AJ17545" s="23"/>
      <c r="HH17545"/>
      <c r="IW17545" s="36"/>
      <c r="JI17545"/>
      <c r="JJ17545"/>
      <c r="KX17545" s="23"/>
      <c r="KY17545" s="23"/>
    </row>
    <row r="17546" spans="36:311" x14ac:dyDescent="0.2">
      <c r="AJ17546" s="23"/>
      <c r="HH17546"/>
      <c r="IW17546" s="36"/>
      <c r="JI17546"/>
      <c r="JJ17546"/>
      <c r="KX17546" s="23"/>
      <c r="KY17546" s="23"/>
    </row>
    <row r="17547" spans="36:311" x14ac:dyDescent="0.2">
      <c r="AJ17547" s="23"/>
      <c r="HH17547"/>
      <c r="IW17547" s="36"/>
      <c r="JI17547"/>
      <c r="JJ17547"/>
      <c r="KX17547" s="23"/>
      <c r="KY17547" s="23"/>
    </row>
    <row r="17548" spans="36:311" x14ac:dyDescent="0.2">
      <c r="AJ17548" s="23"/>
      <c r="HH17548"/>
      <c r="IW17548" s="36"/>
      <c r="JI17548"/>
      <c r="JJ17548"/>
      <c r="KX17548" s="23"/>
      <c r="KY17548" s="23"/>
    </row>
    <row r="17549" spans="36:311" x14ac:dyDescent="0.2">
      <c r="AJ17549" s="23"/>
      <c r="HH17549"/>
      <c r="IW17549" s="36"/>
      <c r="JI17549"/>
      <c r="JJ17549"/>
      <c r="KX17549" s="23"/>
      <c r="KY17549" s="23"/>
    </row>
    <row r="17550" spans="36:311" x14ac:dyDescent="0.2">
      <c r="AJ17550" s="23"/>
      <c r="HH17550"/>
      <c r="IW17550" s="36"/>
      <c r="JI17550"/>
      <c r="JJ17550"/>
      <c r="KX17550" s="23"/>
      <c r="KY17550" s="23"/>
    </row>
    <row r="17551" spans="36:311" x14ac:dyDescent="0.2">
      <c r="AJ17551" s="23"/>
      <c r="HH17551"/>
      <c r="IW17551" s="36"/>
      <c r="JI17551"/>
      <c r="JJ17551"/>
      <c r="KX17551" s="23"/>
      <c r="KY17551" s="23"/>
    </row>
    <row r="17552" spans="36:311" x14ac:dyDescent="0.2">
      <c r="AJ17552" s="23"/>
      <c r="HH17552"/>
      <c r="IW17552" s="36"/>
      <c r="JI17552"/>
      <c r="JJ17552"/>
      <c r="KX17552" s="23"/>
      <c r="KY17552" s="23"/>
    </row>
    <row r="17553" spans="36:311" x14ac:dyDescent="0.2">
      <c r="AJ17553" s="23"/>
      <c r="HH17553"/>
      <c r="IW17553" s="36"/>
      <c r="JI17553"/>
      <c r="JJ17553"/>
      <c r="KX17553" s="23"/>
      <c r="KY17553" s="23"/>
    </row>
    <row r="17554" spans="36:311" x14ac:dyDescent="0.2">
      <c r="AJ17554" s="23"/>
      <c r="HH17554"/>
      <c r="IW17554" s="36"/>
      <c r="JI17554"/>
      <c r="JJ17554"/>
      <c r="KX17554" s="23"/>
      <c r="KY17554" s="23"/>
    </row>
    <row r="17555" spans="36:311" x14ac:dyDescent="0.2">
      <c r="AJ17555" s="23"/>
      <c r="HH17555"/>
      <c r="IW17555" s="36"/>
      <c r="JI17555"/>
      <c r="JJ17555"/>
      <c r="KX17555" s="23"/>
      <c r="KY17555" s="23"/>
    </row>
    <row r="17556" spans="36:311" x14ac:dyDescent="0.2">
      <c r="AJ17556" s="23"/>
      <c r="HH17556"/>
      <c r="IW17556" s="36"/>
      <c r="JI17556"/>
      <c r="JJ17556"/>
      <c r="KX17556" s="23"/>
      <c r="KY17556" s="23"/>
    </row>
    <row r="17557" spans="36:311" x14ac:dyDescent="0.2">
      <c r="AJ17557" s="23"/>
      <c r="HH17557"/>
      <c r="IW17557" s="36"/>
      <c r="JI17557"/>
      <c r="JJ17557"/>
      <c r="KX17557" s="23"/>
      <c r="KY17557" s="23"/>
    </row>
    <row r="17558" spans="36:311" x14ac:dyDescent="0.2">
      <c r="AJ17558" s="23"/>
      <c r="HH17558"/>
      <c r="IW17558" s="36"/>
      <c r="JI17558"/>
      <c r="JJ17558"/>
      <c r="KX17558" s="23"/>
      <c r="KY17558" s="23"/>
    </row>
    <row r="17559" spans="36:311" x14ac:dyDescent="0.2">
      <c r="AJ17559" s="23"/>
      <c r="HH17559"/>
      <c r="IW17559" s="36"/>
      <c r="JI17559"/>
      <c r="JJ17559"/>
      <c r="KX17559" s="23"/>
      <c r="KY17559" s="23"/>
    </row>
    <row r="17560" spans="36:311" x14ac:dyDescent="0.2">
      <c r="AJ17560" s="23"/>
      <c r="HH17560"/>
      <c r="IW17560" s="36"/>
      <c r="JI17560"/>
      <c r="JJ17560"/>
      <c r="KX17560" s="23"/>
      <c r="KY17560" s="23"/>
    </row>
    <row r="17561" spans="36:311" x14ac:dyDescent="0.2">
      <c r="AJ17561" s="23"/>
      <c r="HH17561"/>
      <c r="IW17561" s="36"/>
      <c r="JI17561"/>
      <c r="JJ17561"/>
      <c r="KX17561" s="23"/>
      <c r="KY17561" s="23"/>
    </row>
    <row r="17562" spans="36:311" x14ac:dyDescent="0.2">
      <c r="AJ17562" s="23"/>
      <c r="HH17562"/>
      <c r="IW17562" s="36"/>
      <c r="JI17562"/>
      <c r="JJ17562"/>
      <c r="KX17562" s="23"/>
      <c r="KY17562" s="23"/>
    </row>
    <row r="17563" spans="36:311" x14ac:dyDescent="0.2">
      <c r="AJ17563" s="23"/>
      <c r="HH17563"/>
      <c r="IW17563" s="36"/>
      <c r="JI17563"/>
      <c r="JJ17563"/>
      <c r="KX17563" s="23"/>
      <c r="KY17563" s="23"/>
    </row>
    <row r="17564" spans="36:311" x14ac:dyDescent="0.2">
      <c r="AJ17564" s="23"/>
      <c r="HH17564"/>
      <c r="IW17564" s="36"/>
      <c r="JI17564"/>
      <c r="JJ17564"/>
      <c r="KX17564" s="23"/>
      <c r="KY17564" s="23"/>
    </row>
    <row r="17565" spans="36:311" x14ac:dyDescent="0.2">
      <c r="AJ17565" s="23"/>
      <c r="HH17565"/>
      <c r="IW17565" s="36"/>
      <c r="JI17565"/>
      <c r="JJ17565"/>
      <c r="KX17565" s="23"/>
      <c r="KY17565" s="23"/>
    </row>
    <row r="17566" spans="36:311" x14ac:dyDescent="0.2">
      <c r="AJ17566" s="23"/>
      <c r="HH17566"/>
      <c r="IW17566" s="36"/>
      <c r="JI17566"/>
      <c r="JJ17566"/>
      <c r="KX17566" s="23"/>
      <c r="KY17566" s="23"/>
    </row>
    <row r="17567" spans="36:311" x14ac:dyDescent="0.2">
      <c r="AJ17567" s="23"/>
      <c r="HH17567"/>
      <c r="IW17567" s="36"/>
      <c r="JI17567"/>
      <c r="JJ17567"/>
      <c r="KX17567" s="23"/>
      <c r="KY17567" s="23"/>
    </row>
    <row r="17568" spans="36:311" x14ac:dyDescent="0.2">
      <c r="AJ17568" s="23"/>
      <c r="HH17568"/>
      <c r="IW17568" s="36"/>
      <c r="JI17568"/>
      <c r="JJ17568"/>
      <c r="KX17568" s="23"/>
      <c r="KY17568" s="23"/>
    </row>
    <row r="17569" spans="36:311" x14ac:dyDescent="0.2">
      <c r="AJ17569" s="23"/>
      <c r="HH17569"/>
      <c r="IW17569" s="36"/>
      <c r="JI17569"/>
      <c r="JJ17569"/>
      <c r="KX17569" s="23"/>
      <c r="KY17569" s="23"/>
    </row>
    <row r="17570" spans="36:311" x14ac:dyDescent="0.2">
      <c r="AJ17570" s="23"/>
      <c r="HH17570"/>
      <c r="IW17570" s="36"/>
      <c r="JI17570"/>
      <c r="JJ17570"/>
      <c r="KX17570" s="23"/>
      <c r="KY17570" s="23"/>
    </row>
    <row r="17571" spans="36:311" x14ac:dyDescent="0.2">
      <c r="AJ17571" s="23"/>
      <c r="HH17571"/>
      <c r="IW17571" s="36"/>
      <c r="JI17571"/>
      <c r="JJ17571"/>
      <c r="KX17571" s="23"/>
      <c r="KY17571" s="23"/>
    </row>
    <row r="17572" spans="36:311" x14ac:dyDescent="0.2">
      <c r="AJ17572" s="23"/>
      <c r="HH17572"/>
      <c r="IW17572" s="36"/>
      <c r="JI17572"/>
      <c r="JJ17572"/>
      <c r="KX17572" s="23"/>
      <c r="KY17572" s="23"/>
    </row>
    <row r="17573" spans="36:311" x14ac:dyDescent="0.2">
      <c r="AJ17573" s="23"/>
      <c r="HH17573"/>
      <c r="IW17573" s="36"/>
      <c r="JI17573"/>
      <c r="JJ17573"/>
      <c r="KX17573" s="23"/>
      <c r="KY17573" s="23"/>
    </row>
    <row r="17574" spans="36:311" x14ac:dyDescent="0.2">
      <c r="AJ17574" s="23"/>
      <c r="HH17574"/>
      <c r="IW17574" s="36"/>
      <c r="JI17574"/>
      <c r="JJ17574"/>
      <c r="KX17574" s="23"/>
      <c r="KY17574" s="23"/>
    </row>
    <row r="17575" spans="36:311" x14ac:dyDescent="0.2">
      <c r="AJ17575" s="23"/>
      <c r="HH17575"/>
      <c r="IW17575" s="36"/>
      <c r="JI17575"/>
      <c r="JJ17575"/>
      <c r="KX17575" s="23"/>
      <c r="KY17575" s="23"/>
    </row>
    <row r="17576" spans="36:311" x14ac:dyDescent="0.2">
      <c r="AJ17576" s="23"/>
      <c r="HH17576"/>
      <c r="IW17576" s="36"/>
      <c r="JI17576"/>
      <c r="JJ17576"/>
      <c r="KX17576" s="23"/>
      <c r="KY17576" s="23"/>
    </row>
    <row r="17577" spans="36:311" x14ac:dyDescent="0.2">
      <c r="AJ17577" s="23"/>
      <c r="HH17577"/>
      <c r="IW17577" s="36"/>
      <c r="JI17577"/>
      <c r="JJ17577"/>
      <c r="KX17577" s="23"/>
      <c r="KY17577" s="23"/>
    </row>
    <row r="17578" spans="36:311" x14ac:dyDescent="0.2">
      <c r="AJ17578" s="23"/>
      <c r="HH17578"/>
      <c r="IW17578" s="36"/>
      <c r="JI17578"/>
      <c r="JJ17578"/>
      <c r="KX17578" s="23"/>
      <c r="KY17578" s="23"/>
    </row>
    <row r="17579" spans="36:311" x14ac:dyDescent="0.2">
      <c r="AJ17579" s="23"/>
      <c r="HH17579"/>
      <c r="IW17579" s="36"/>
      <c r="JI17579"/>
      <c r="JJ17579"/>
      <c r="KX17579" s="23"/>
      <c r="KY17579" s="23"/>
    </row>
    <row r="17580" spans="36:311" x14ac:dyDescent="0.2">
      <c r="AJ17580" s="23"/>
      <c r="HH17580"/>
      <c r="IW17580" s="36"/>
      <c r="JI17580"/>
      <c r="JJ17580"/>
      <c r="KX17580" s="23"/>
      <c r="KY17580" s="23"/>
    </row>
    <row r="17581" spans="36:311" x14ac:dyDescent="0.2">
      <c r="AJ17581" s="23"/>
      <c r="HH17581"/>
      <c r="IW17581" s="36"/>
      <c r="JI17581"/>
      <c r="JJ17581"/>
      <c r="KX17581" s="23"/>
      <c r="KY17581" s="23"/>
    </row>
    <row r="17582" spans="36:311" x14ac:dyDescent="0.2">
      <c r="AJ17582" s="23"/>
      <c r="HH17582"/>
      <c r="IW17582" s="36"/>
      <c r="JI17582"/>
      <c r="JJ17582"/>
      <c r="KX17582" s="23"/>
      <c r="KY17582" s="23"/>
    </row>
    <row r="17583" spans="36:311" x14ac:dyDescent="0.2">
      <c r="AJ17583" s="23"/>
      <c r="HH17583"/>
      <c r="IW17583" s="36"/>
      <c r="JI17583"/>
      <c r="JJ17583"/>
      <c r="KX17583" s="23"/>
      <c r="KY17583" s="23"/>
    </row>
    <row r="17584" spans="36:311" x14ac:dyDescent="0.2">
      <c r="AJ17584" s="23"/>
      <c r="HH17584"/>
      <c r="IW17584" s="36"/>
      <c r="JI17584"/>
      <c r="JJ17584"/>
      <c r="KX17584" s="23"/>
      <c r="KY17584" s="23"/>
    </row>
    <row r="17585" spans="36:311" x14ac:dyDescent="0.2">
      <c r="AJ17585" s="23"/>
      <c r="HH17585"/>
      <c r="IW17585" s="36"/>
      <c r="JI17585"/>
      <c r="JJ17585"/>
      <c r="KX17585" s="23"/>
      <c r="KY17585" s="23"/>
    </row>
    <row r="17586" spans="36:311" x14ac:dyDescent="0.2">
      <c r="AJ17586" s="23"/>
      <c r="HH17586"/>
      <c r="IW17586" s="36"/>
      <c r="JI17586"/>
      <c r="JJ17586"/>
      <c r="KX17586" s="23"/>
      <c r="KY17586" s="23"/>
    </row>
    <row r="17587" spans="36:311" x14ac:dyDescent="0.2">
      <c r="AJ17587" s="23"/>
      <c r="HH17587"/>
      <c r="IW17587" s="36"/>
      <c r="JI17587"/>
      <c r="JJ17587"/>
      <c r="KX17587" s="23"/>
      <c r="KY17587" s="23"/>
    </row>
    <row r="17588" spans="36:311" x14ac:dyDescent="0.2">
      <c r="AJ17588" s="23"/>
      <c r="HH17588"/>
      <c r="IW17588" s="36"/>
      <c r="JI17588"/>
      <c r="JJ17588"/>
      <c r="KX17588" s="23"/>
      <c r="KY17588" s="23"/>
    </row>
    <row r="17589" spans="36:311" x14ac:dyDescent="0.2">
      <c r="AJ17589" s="23"/>
      <c r="HH17589"/>
      <c r="IW17589" s="36"/>
      <c r="JI17589"/>
      <c r="JJ17589"/>
      <c r="KX17589" s="23"/>
      <c r="KY17589" s="23"/>
    </row>
    <row r="17590" spans="36:311" x14ac:dyDescent="0.2">
      <c r="AJ17590" s="23"/>
      <c r="HH17590"/>
      <c r="IW17590" s="36"/>
      <c r="JI17590"/>
      <c r="JJ17590"/>
      <c r="KX17590" s="23"/>
      <c r="KY17590" s="23"/>
    </row>
    <row r="17591" spans="36:311" x14ac:dyDescent="0.2">
      <c r="AJ17591" s="23"/>
      <c r="HH17591"/>
      <c r="IW17591" s="36"/>
      <c r="JI17591"/>
      <c r="JJ17591"/>
      <c r="KX17591" s="23"/>
      <c r="KY17591" s="23"/>
    </row>
    <row r="17592" spans="36:311" x14ac:dyDescent="0.2">
      <c r="AJ17592" s="23"/>
      <c r="HH17592"/>
      <c r="IW17592" s="36"/>
      <c r="JI17592"/>
      <c r="JJ17592"/>
      <c r="KX17592" s="23"/>
      <c r="KY17592" s="23"/>
    </row>
    <row r="17593" spans="36:311" x14ac:dyDescent="0.2">
      <c r="AJ17593" s="23"/>
      <c r="HH17593"/>
      <c r="IW17593" s="36"/>
      <c r="JI17593"/>
      <c r="JJ17593"/>
      <c r="KX17593" s="23"/>
      <c r="KY17593" s="23"/>
    </row>
    <row r="17594" spans="36:311" x14ac:dyDescent="0.2">
      <c r="AJ17594" s="23"/>
      <c r="HH17594"/>
      <c r="IW17594" s="36"/>
      <c r="JI17594"/>
      <c r="JJ17594"/>
      <c r="KX17594" s="23"/>
      <c r="KY17594" s="23"/>
    </row>
    <row r="17595" spans="36:311" x14ac:dyDescent="0.2">
      <c r="AJ17595" s="23"/>
      <c r="HH17595"/>
      <c r="IW17595" s="36"/>
      <c r="JI17595"/>
      <c r="JJ17595"/>
      <c r="KX17595" s="23"/>
      <c r="KY17595" s="23"/>
    </row>
    <row r="17596" spans="36:311" x14ac:dyDescent="0.2">
      <c r="AJ17596" s="23"/>
      <c r="HH17596"/>
      <c r="IW17596" s="36"/>
      <c r="JI17596"/>
      <c r="JJ17596"/>
      <c r="KX17596" s="23"/>
      <c r="KY17596" s="23"/>
    </row>
    <row r="17597" spans="36:311" x14ac:dyDescent="0.2">
      <c r="AJ17597" s="23"/>
      <c r="HH17597"/>
      <c r="IW17597" s="36"/>
      <c r="JI17597"/>
      <c r="JJ17597"/>
      <c r="KX17597" s="23"/>
      <c r="KY17597" s="23"/>
    </row>
    <row r="17598" spans="36:311" x14ac:dyDescent="0.2">
      <c r="AJ17598" s="23"/>
      <c r="HH17598"/>
      <c r="IW17598" s="36"/>
      <c r="JI17598"/>
      <c r="JJ17598"/>
      <c r="KX17598" s="23"/>
      <c r="KY17598" s="23"/>
    </row>
    <row r="17599" spans="36:311" x14ac:dyDescent="0.2">
      <c r="AJ17599" s="23"/>
      <c r="HH17599"/>
      <c r="IW17599" s="36"/>
      <c r="JI17599"/>
      <c r="JJ17599"/>
      <c r="KX17599" s="23"/>
      <c r="KY17599" s="23"/>
    </row>
    <row r="17600" spans="36:311" x14ac:dyDescent="0.2">
      <c r="AJ17600" s="23"/>
      <c r="HH17600"/>
      <c r="IW17600" s="36"/>
      <c r="JI17600"/>
      <c r="JJ17600"/>
      <c r="KX17600" s="23"/>
      <c r="KY17600" s="23"/>
    </row>
    <row r="17601" spans="36:311" x14ac:dyDescent="0.2">
      <c r="AJ17601" s="23"/>
      <c r="HH17601"/>
      <c r="IW17601" s="36"/>
      <c r="JI17601"/>
      <c r="JJ17601"/>
      <c r="KX17601" s="23"/>
      <c r="KY17601" s="23"/>
    </row>
    <row r="17602" spans="36:311" x14ac:dyDescent="0.2">
      <c r="AJ17602" s="23"/>
      <c r="HH17602"/>
      <c r="IW17602" s="36"/>
      <c r="JI17602"/>
      <c r="JJ17602"/>
      <c r="KX17602" s="23"/>
      <c r="KY17602" s="23"/>
    </row>
    <row r="17603" spans="36:311" x14ac:dyDescent="0.2">
      <c r="AJ17603" s="23"/>
      <c r="HH17603"/>
      <c r="IW17603" s="36"/>
      <c r="JI17603"/>
      <c r="JJ17603"/>
      <c r="KX17603" s="23"/>
      <c r="KY17603" s="23"/>
    </row>
    <row r="17604" spans="36:311" x14ac:dyDescent="0.2">
      <c r="AJ17604" s="23"/>
      <c r="HH17604"/>
      <c r="IW17604" s="36"/>
      <c r="JI17604"/>
      <c r="JJ17604"/>
      <c r="KX17604" s="23"/>
      <c r="KY17604" s="23"/>
    </row>
    <row r="17605" spans="36:311" x14ac:dyDescent="0.2">
      <c r="AJ17605" s="23"/>
      <c r="HH17605"/>
      <c r="IW17605" s="36"/>
      <c r="JI17605"/>
      <c r="JJ17605"/>
      <c r="KX17605" s="23"/>
      <c r="KY17605" s="23"/>
    </row>
    <row r="17606" spans="36:311" x14ac:dyDescent="0.2">
      <c r="AJ17606" s="23"/>
      <c r="HH17606"/>
      <c r="IW17606" s="36"/>
      <c r="JI17606"/>
      <c r="JJ17606"/>
      <c r="KX17606" s="23"/>
      <c r="KY17606" s="23"/>
    </row>
    <row r="17607" spans="36:311" x14ac:dyDescent="0.2">
      <c r="AJ17607" s="23"/>
      <c r="HH17607"/>
      <c r="IW17607" s="36"/>
      <c r="JI17607"/>
      <c r="JJ17607"/>
      <c r="KX17607" s="23"/>
      <c r="KY17607" s="23"/>
    </row>
    <row r="17608" spans="36:311" x14ac:dyDescent="0.2">
      <c r="AJ17608" s="23"/>
      <c r="HH17608"/>
      <c r="IW17608" s="36"/>
      <c r="JI17608"/>
      <c r="JJ17608"/>
      <c r="KX17608" s="23"/>
      <c r="KY17608" s="23"/>
    </row>
    <row r="17609" spans="36:311" x14ac:dyDescent="0.2">
      <c r="AJ17609" s="23"/>
      <c r="HH17609"/>
      <c r="IW17609" s="36"/>
      <c r="JI17609"/>
      <c r="JJ17609"/>
      <c r="KX17609" s="23"/>
      <c r="KY17609" s="23"/>
    </row>
    <row r="17610" spans="36:311" x14ac:dyDescent="0.2">
      <c r="AJ17610" s="23"/>
      <c r="HH17610"/>
      <c r="IW17610" s="36"/>
      <c r="JI17610"/>
      <c r="JJ17610"/>
      <c r="KX17610" s="23"/>
      <c r="KY17610" s="23"/>
    </row>
    <row r="17611" spans="36:311" x14ac:dyDescent="0.2">
      <c r="AJ17611" s="23"/>
      <c r="HH17611"/>
      <c r="IW17611" s="36"/>
      <c r="JI17611"/>
      <c r="JJ17611"/>
      <c r="KX17611" s="23"/>
      <c r="KY17611" s="23"/>
    </row>
    <row r="17612" spans="36:311" x14ac:dyDescent="0.2">
      <c r="AJ17612" s="23"/>
      <c r="HH17612"/>
      <c r="IW17612" s="36"/>
      <c r="JI17612"/>
      <c r="JJ17612"/>
      <c r="KX17612" s="23"/>
      <c r="KY17612" s="23"/>
    </row>
    <row r="17613" spans="36:311" x14ac:dyDescent="0.2">
      <c r="AJ17613" s="23"/>
      <c r="HH17613"/>
      <c r="IW17613" s="36"/>
      <c r="JI17613"/>
      <c r="JJ17613"/>
      <c r="KX17613" s="23"/>
      <c r="KY17613" s="23"/>
    </row>
    <row r="17614" spans="36:311" x14ac:dyDescent="0.2">
      <c r="AJ17614" s="23"/>
      <c r="HH17614"/>
      <c r="IW17614" s="36"/>
      <c r="JI17614"/>
      <c r="JJ17614"/>
      <c r="KX17614" s="23"/>
      <c r="KY17614" s="23"/>
    </row>
    <row r="17615" spans="36:311" x14ac:dyDescent="0.2">
      <c r="AJ17615" s="23"/>
      <c r="HH17615"/>
      <c r="IW17615" s="36"/>
      <c r="JI17615"/>
      <c r="JJ17615"/>
      <c r="KX17615" s="23"/>
      <c r="KY17615" s="23"/>
    </row>
    <row r="17616" spans="36:311" x14ac:dyDescent="0.2">
      <c r="AJ17616" s="23"/>
      <c r="HH17616"/>
      <c r="IW17616" s="36"/>
      <c r="JI17616"/>
      <c r="JJ17616"/>
      <c r="KX17616" s="23"/>
      <c r="KY17616" s="23"/>
    </row>
    <row r="17617" spans="36:311" x14ac:dyDescent="0.2">
      <c r="AJ17617" s="23"/>
      <c r="HH17617"/>
      <c r="IW17617" s="36"/>
      <c r="JI17617"/>
      <c r="JJ17617"/>
      <c r="KX17617" s="23"/>
      <c r="KY17617" s="23"/>
    </row>
    <row r="17618" spans="36:311" x14ac:dyDescent="0.2">
      <c r="AJ17618" s="23"/>
      <c r="HH17618"/>
      <c r="IW17618" s="36"/>
      <c r="JI17618"/>
      <c r="JJ17618"/>
      <c r="KX17618" s="23"/>
      <c r="KY17618" s="23"/>
    </row>
    <row r="17619" spans="36:311" x14ac:dyDescent="0.2">
      <c r="AJ17619" s="23"/>
      <c r="HH17619"/>
      <c r="IW17619" s="36"/>
      <c r="JI17619"/>
      <c r="JJ17619"/>
      <c r="KX17619" s="23"/>
      <c r="KY17619" s="23"/>
    </row>
    <row r="17620" spans="36:311" x14ac:dyDescent="0.2">
      <c r="AJ17620" s="23"/>
      <c r="HH17620"/>
      <c r="IW17620" s="36"/>
      <c r="JI17620"/>
      <c r="JJ17620"/>
      <c r="KX17620" s="23"/>
      <c r="KY17620" s="23"/>
    </row>
    <row r="17621" spans="36:311" x14ac:dyDescent="0.2">
      <c r="AJ17621" s="23"/>
      <c r="HH17621"/>
      <c r="IW17621" s="36"/>
      <c r="JI17621"/>
      <c r="JJ17621"/>
      <c r="KX17621" s="23"/>
      <c r="KY17621" s="23"/>
    </row>
    <row r="17622" spans="36:311" x14ac:dyDescent="0.2">
      <c r="AJ17622" s="23"/>
      <c r="HH17622"/>
      <c r="IW17622" s="36"/>
      <c r="JI17622"/>
      <c r="JJ17622"/>
      <c r="KX17622" s="23"/>
      <c r="KY17622" s="23"/>
    </row>
    <row r="17623" spans="36:311" x14ac:dyDescent="0.2">
      <c r="AJ17623" s="23"/>
      <c r="HH17623"/>
      <c r="IW17623" s="36"/>
      <c r="JI17623"/>
      <c r="JJ17623"/>
      <c r="KX17623" s="23"/>
      <c r="KY17623" s="23"/>
    </row>
    <row r="17624" spans="36:311" x14ac:dyDescent="0.2">
      <c r="AJ17624" s="23"/>
      <c r="HH17624"/>
      <c r="IW17624" s="36"/>
      <c r="JI17624"/>
      <c r="JJ17624"/>
      <c r="KX17624" s="23"/>
      <c r="KY17624" s="23"/>
    </row>
    <row r="17625" spans="36:311" x14ac:dyDescent="0.2">
      <c r="AJ17625" s="23"/>
      <c r="HH17625"/>
      <c r="IW17625" s="36"/>
      <c r="JI17625"/>
      <c r="JJ17625"/>
      <c r="KX17625" s="23"/>
      <c r="KY17625" s="23"/>
    </row>
    <row r="17626" spans="36:311" x14ac:dyDescent="0.2">
      <c r="AJ17626" s="23"/>
      <c r="HH17626"/>
      <c r="IW17626" s="36"/>
      <c r="JI17626"/>
      <c r="JJ17626"/>
      <c r="KX17626" s="23"/>
      <c r="KY17626" s="23"/>
    </row>
    <row r="17627" spans="36:311" x14ac:dyDescent="0.2">
      <c r="AJ17627" s="23"/>
      <c r="HH17627"/>
      <c r="IW17627" s="36"/>
      <c r="JI17627"/>
      <c r="JJ17627"/>
      <c r="KX17627" s="23"/>
      <c r="KY17627" s="23"/>
    </row>
    <row r="17628" spans="36:311" x14ac:dyDescent="0.2">
      <c r="AJ17628" s="23"/>
      <c r="HH17628"/>
      <c r="IW17628" s="36"/>
      <c r="JI17628"/>
      <c r="JJ17628"/>
      <c r="KX17628" s="23"/>
      <c r="KY17628" s="23"/>
    </row>
    <row r="17629" spans="36:311" x14ac:dyDescent="0.2">
      <c r="AJ17629" s="23"/>
      <c r="HH17629"/>
      <c r="IW17629" s="36"/>
      <c r="JI17629"/>
      <c r="JJ17629"/>
      <c r="KX17629" s="23"/>
      <c r="KY17629" s="23"/>
    </row>
    <row r="17630" spans="36:311" x14ac:dyDescent="0.2">
      <c r="AJ17630" s="23"/>
      <c r="HH17630"/>
      <c r="IW17630" s="36"/>
      <c r="JI17630"/>
      <c r="JJ17630"/>
      <c r="KX17630" s="23"/>
      <c r="KY17630" s="23"/>
    </row>
    <row r="17631" spans="36:311" x14ac:dyDescent="0.2">
      <c r="AJ17631" s="23"/>
      <c r="HH17631"/>
      <c r="IW17631" s="36"/>
      <c r="JI17631"/>
      <c r="JJ17631"/>
      <c r="KX17631" s="23"/>
      <c r="KY17631" s="23"/>
    </row>
    <row r="17632" spans="36:311" x14ac:dyDescent="0.2">
      <c r="AJ17632" s="23"/>
      <c r="HH17632"/>
      <c r="IW17632" s="36"/>
      <c r="JI17632"/>
      <c r="JJ17632"/>
      <c r="KX17632" s="23"/>
      <c r="KY17632" s="23"/>
    </row>
    <row r="17633" spans="36:311" x14ac:dyDescent="0.2">
      <c r="AJ17633" s="23"/>
      <c r="HH17633"/>
      <c r="IW17633" s="36"/>
      <c r="JI17633"/>
      <c r="JJ17633"/>
      <c r="KX17633" s="23"/>
      <c r="KY17633" s="23"/>
    </row>
    <row r="17634" spans="36:311" x14ac:dyDescent="0.2">
      <c r="AJ17634" s="23"/>
      <c r="HH17634"/>
      <c r="IW17634" s="36"/>
      <c r="JI17634"/>
      <c r="JJ17634"/>
      <c r="KX17634" s="23"/>
      <c r="KY17634" s="23"/>
    </row>
    <row r="17635" spans="36:311" x14ac:dyDescent="0.2">
      <c r="AJ17635" s="23"/>
      <c r="HH17635"/>
      <c r="IW17635" s="36"/>
      <c r="JI17635"/>
      <c r="JJ17635"/>
      <c r="KX17635" s="23"/>
      <c r="KY17635" s="23"/>
    </row>
    <row r="17636" spans="36:311" x14ac:dyDescent="0.2">
      <c r="AJ17636" s="23"/>
      <c r="HH17636"/>
      <c r="IW17636" s="36"/>
      <c r="JI17636"/>
      <c r="JJ17636"/>
      <c r="KX17636" s="23"/>
      <c r="KY17636" s="23"/>
    </row>
    <row r="17637" spans="36:311" x14ac:dyDescent="0.2">
      <c r="AJ17637" s="23"/>
      <c r="HH17637"/>
      <c r="IW17637" s="36"/>
      <c r="JI17637"/>
      <c r="JJ17637"/>
      <c r="KX17637" s="23"/>
      <c r="KY17637" s="23"/>
    </row>
    <row r="17638" spans="36:311" x14ac:dyDescent="0.2">
      <c r="AJ17638" s="23"/>
      <c r="HH17638"/>
      <c r="IW17638" s="36"/>
      <c r="JI17638"/>
      <c r="JJ17638"/>
      <c r="KX17638" s="23"/>
      <c r="KY17638" s="23"/>
    </row>
    <row r="17639" spans="36:311" x14ac:dyDescent="0.2">
      <c r="AJ17639" s="23"/>
      <c r="HH17639"/>
      <c r="IW17639" s="36"/>
      <c r="JI17639"/>
      <c r="JJ17639"/>
      <c r="KX17639" s="23"/>
      <c r="KY17639" s="23"/>
    </row>
    <row r="17640" spans="36:311" x14ac:dyDescent="0.2">
      <c r="AJ17640" s="23"/>
      <c r="HH17640"/>
      <c r="IW17640" s="36"/>
      <c r="JI17640"/>
      <c r="JJ17640"/>
      <c r="KX17640" s="23"/>
      <c r="KY17640" s="23"/>
    </row>
    <row r="17641" spans="36:311" x14ac:dyDescent="0.2">
      <c r="AJ17641" s="23"/>
      <c r="HH17641"/>
      <c r="IW17641" s="36"/>
      <c r="JI17641"/>
      <c r="JJ17641"/>
      <c r="KX17641" s="23"/>
      <c r="KY17641" s="23"/>
    </row>
    <row r="17642" spans="36:311" x14ac:dyDescent="0.2">
      <c r="AJ17642" s="23"/>
      <c r="HH17642"/>
      <c r="IW17642" s="36"/>
      <c r="JI17642"/>
      <c r="JJ17642"/>
      <c r="KX17642" s="23"/>
      <c r="KY17642" s="23"/>
    </row>
    <row r="17643" spans="36:311" x14ac:dyDescent="0.2">
      <c r="AJ17643" s="23"/>
      <c r="HH17643"/>
      <c r="IW17643" s="36"/>
      <c r="JI17643"/>
      <c r="JJ17643"/>
      <c r="KX17643" s="23"/>
      <c r="KY17643" s="23"/>
    </row>
    <row r="17644" spans="36:311" x14ac:dyDescent="0.2">
      <c r="AJ17644" s="23"/>
      <c r="HH17644"/>
      <c r="IW17644" s="36"/>
      <c r="JI17644"/>
      <c r="JJ17644"/>
      <c r="KX17644" s="23"/>
      <c r="KY17644" s="23"/>
    </row>
    <row r="17645" spans="36:311" x14ac:dyDescent="0.2">
      <c r="AJ17645" s="23"/>
      <c r="HH17645"/>
      <c r="IW17645" s="36"/>
      <c r="JI17645"/>
      <c r="JJ17645"/>
      <c r="KX17645" s="23"/>
      <c r="KY17645" s="23"/>
    </row>
    <row r="17646" spans="36:311" x14ac:dyDescent="0.2">
      <c r="AJ17646" s="23"/>
      <c r="HH17646"/>
      <c r="IW17646" s="36"/>
      <c r="JI17646"/>
      <c r="JJ17646"/>
      <c r="KX17646" s="23"/>
      <c r="KY17646" s="23"/>
    </row>
    <row r="17647" spans="36:311" x14ac:dyDescent="0.2">
      <c r="AJ17647" s="23"/>
      <c r="HH17647"/>
      <c r="IW17647" s="36"/>
      <c r="JI17647"/>
      <c r="JJ17647"/>
      <c r="KX17647" s="23"/>
      <c r="KY17647" s="23"/>
    </row>
    <row r="17648" spans="36:311" x14ac:dyDescent="0.2">
      <c r="AJ17648" s="23"/>
      <c r="HH17648"/>
      <c r="IW17648" s="36"/>
      <c r="JI17648"/>
      <c r="JJ17648"/>
      <c r="KX17648" s="23"/>
      <c r="KY17648" s="23"/>
    </row>
    <row r="17649" spans="36:311" x14ac:dyDescent="0.2">
      <c r="AJ17649" s="23"/>
      <c r="HH17649"/>
      <c r="IW17649" s="36"/>
      <c r="JI17649"/>
      <c r="JJ17649"/>
      <c r="KX17649" s="23"/>
      <c r="KY17649" s="23"/>
    </row>
    <row r="17650" spans="36:311" x14ac:dyDescent="0.2">
      <c r="AJ17650" s="23"/>
      <c r="HH17650"/>
      <c r="IW17650" s="36"/>
      <c r="JI17650"/>
      <c r="JJ17650"/>
      <c r="KX17650" s="23"/>
      <c r="KY17650" s="23"/>
    </row>
    <row r="17651" spans="36:311" x14ac:dyDescent="0.2">
      <c r="AJ17651" s="23"/>
      <c r="HH17651"/>
      <c r="IW17651" s="36"/>
      <c r="JI17651"/>
      <c r="JJ17651"/>
      <c r="KX17651" s="23"/>
      <c r="KY17651" s="23"/>
    </row>
    <row r="17652" spans="36:311" x14ac:dyDescent="0.2">
      <c r="AJ17652" s="23"/>
      <c r="HH17652"/>
      <c r="IW17652" s="36"/>
      <c r="JI17652"/>
      <c r="JJ17652"/>
      <c r="KX17652" s="23"/>
      <c r="KY17652" s="23"/>
    </row>
    <row r="17653" spans="36:311" x14ac:dyDescent="0.2">
      <c r="AJ17653" s="23"/>
      <c r="HH17653"/>
      <c r="IW17653" s="36"/>
      <c r="JI17653"/>
      <c r="JJ17653"/>
      <c r="KX17653" s="23"/>
      <c r="KY17653" s="23"/>
    </row>
    <row r="17654" spans="36:311" x14ac:dyDescent="0.2">
      <c r="AJ17654" s="23"/>
      <c r="HH17654"/>
      <c r="IW17654" s="36"/>
      <c r="JI17654"/>
      <c r="JJ17654"/>
      <c r="KX17654" s="23"/>
      <c r="KY17654" s="23"/>
    </row>
    <row r="17655" spans="36:311" x14ac:dyDescent="0.2">
      <c r="AJ17655" s="23"/>
      <c r="HH17655"/>
      <c r="IW17655" s="36"/>
      <c r="JI17655"/>
      <c r="JJ17655"/>
      <c r="KX17655" s="23"/>
      <c r="KY17655" s="23"/>
    </row>
    <row r="17656" spans="36:311" x14ac:dyDescent="0.2">
      <c r="AJ17656" s="23"/>
      <c r="HH17656"/>
      <c r="IW17656" s="36"/>
      <c r="JI17656"/>
      <c r="JJ17656"/>
      <c r="KX17656" s="23"/>
      <c r="KY17656" s="23"/>
    </row>
    <row r="17657" spans="36:311" x14ac:dyDescent="0.2">
      <c r="AJ17657" s="23"/>
      <c r="HH17657"/>
      <c r="IW17657" s="36"/>
      <c r="JI17657"/>
      <c r="JJ17657"/>
      <c r="KX17657" s="23"/>
      <c r="KY17657" s="23"/>
    </row>
    <row r="17658" spans="36:311" x14ac:dyDescent="0.2">
      <c r="AJ17658" s="23"/>
      <c r="HH17658"/>
      <c r="IW17658" s="36"/>
      <c r="JI17658"/>
      <c r="JJ17658"/>
      <c r="KX17658" s="23"/>
      <c r="KY17658" s="23"/>
    </row>
    <row r="17659" spans="36:311" x14ac:dyDescent="0.2">
      <c r="AJ17659" s="23"/>
      <c r="HH17659"/>
      <c r="IW17659" s="36"/>
      <c r="JI17659"/>
      <c r="JJ17659"/>
      <c r="KX17659" s="23"/>
      <c r="KY17659" s="23"/>
    </row>
    <row r="17660" spans="36:311" x14ac:dyDescent="0.2">
      <c r="AJ17660" s="23"/>
      <c r="HH17660"/>
      <c r="IW17660" s="36"/>
      <c r="JI17660"/>
      <c r="JJ17660"/>
      <c r="KX17660" s="23"/>
      <c r="KY17660" s="23"/>
    </row>
    <row r="17661" spans="36:311" x14ac:dyDescent="0.2">
      <c r="AJ17661" s="23"/>
      <c r="HH17661"/>
      <c r="IW17661" s="36"/>
      <c r="JI17661"/>
      <c r="JJ17661"/>
      <c r="KX17661" s="23"/>
      <c r="KY17661" s="23"/>
    </row>
    <row r="17662" spans="36:311" x14ac:dyDescent="0.2">
      <c r="AJ17662" s="23"/>
      <c r="HH17662"/>
      <c r="IW17662" s="36"/>
      <c r="JI17662"/>
      <c r="JJ17662"/>
      <c r="KX17662" s="23"/>
      <c r="KY17662" s="23"/>
    </row>
    <row r="17663" spans="36:311" x14ac:dyDescent="0.2">
      <c r="AJ17663" s="23"/>
      <c r="HH17663"/>
      <c r="IW17663" s="36"/>
      <c r="JI17663"/>
      <c r="JJ17663"/>
      <c r="KX17663" s="23"/>
      <c r="KY17663" s="23"/>
    </row>
    <row r="17664" spans="36:311" x14ac:dyDescent="0.2">
      <c r="AJ17664" s="23"/>
      <c r="HH17664"/>
      <c r="IW17664" s="36"/>
      <c r="JI17664"/>
      <c r="JJ17664"/>
      <c r="KX17664" s="23"/>
      <c r="KY17664" s="23"/>
    </row>
    <row r="17665" spans="36:311" x14ac:dyDescent="0.2">
      <c r="AJ17665" s="23"/>
      <c r="HH17665"/>
      <c r="IW17665" s="36"/>
      <c r="JI17665"/>
      <c r="JJ17665"/>
      <c r="KX17665" s="23"/>
      <c r="KY17665" s="23"/>
    </row>
    <row r="17666" spans="36:311" x14ac:dyDescent="0.2">
      <c r="AJ17666" s="23"/>
      <c r="HH17666"/>
      <c r="IW17666" s="36"/>
      <c r="JI17666"/>
      <c r="JJ17666"/>
      <c r="KX17666" s="23"/>
      <c r="KY17666" s="23"/>
    </row>
    <row r="17667" spans="36:311" x14ac:dyDescent="0.2">
      <c r="AJ17667" s="23"/>
      <c r="HH17667"/>
      <c r="IW17667" s="36"/>
      <c r="JI17667"/>
      <c r="JJ17667"/>
      <c r="KX17667" s="23"/>
      <c r="KY17667" s="23"/>
    </row>
    <row r="17668" spans="36:311" x14ac:dyDescent="0.2">
      <c r="AJ17668" s="23"/>
      <c r="HH17668"/>
      <c r="IW17668" s="36"/>
      <c r="JI17668"/>
      <c r="JJ17668"/>
      <c r="KX17668" s="23"/>
      <c r="KY17668" s="23"/>
    </row>
    <row r="17669" spans="36:311" x14ac:dyDescent="0.2">
      <c r="AJ17669" s="23"/>
      <c r="HH17669"/>
      <c r="IW17669" s="36"/>
      <c r="JI17669"/>
      <c r="JJ17669"/>
      <c r="KX17669" s="23"/>
      <c r="KY17669" s="23"/>
    </row>
    <row r="17670" spans="36:311" x14ac:dyDescent="0.2">
      <c r="AJ17670" s="23"/>
      <c r="HH17670"/>
      <c r="IW17670" s="36"/>
      <c r="JI17670"/>
      <c r="JJ17670"/>
      <c r="KX17670" s="23"/>
      <c r="KY17670" s="23"/>
    </row>
    <row r="17671" spans="36:311" x14ac:dyDescent="0.2">
      <c r="AJ17671" s="23"/>
      <c r="HH17671"/>
      <c r="IW17671" s="36"/>
      <c r="JI17671"/>
      <c r="JJ17671"/>
      <c r="KX17671" s="23"/>
      <c r="KY17671" s="23"/>
    </row>
    <row r="17672" spans="36:311" x14ac:dyDescent="0.2">
      <c r="AJ17672" s="23"/>
      <c r="HH17672"/>
      <c r="IW17672" s="36"/>
      <c r="JI17672"/>
      <c r="JJ17672"/>
      <c r="KX17672" s="23"/>
      <c r="KY17672" s="23"/>
    </row>
    <row r="17673" spans="36:311" x14ac:dyDescent="0.2">
      <c r="AJ17673" s="23"/>
      <c r="HH17673"/>
      <c r="IW17673" s="36"/>
      <c r="JI17673"/>
      <c r="JJ17673"/>
      <c r="KX17673" s="23"/>
      <c r="KY17673" s="23"/>
    </row>
    <row r="17674" spans="36:311" x14ac:dyDescent="0.2">
      <c r="AJ17674" s="23"/>
      <c r="HH17674"/>
      <c r="IW17674" s="36"/>
      <c r="JI17674"/>
      <c r="JJ17674"/>
      <c r="KX17674" s="23"/>
      <c r="KY17674" s="23"/>
    </row>
    <row r="17675" spans="36:311" x14ac:dyDescent="0.2">
      <c r="AJ17675" s="23"/>
      <c r="HH17675"/>
      <c r="IW17675" s="36"/>
      <c r="JI17675"/>
      <c r="JJ17675"/>
      <c r="KX17675" s="23"/>
      <c r="KY17675" s="23"/>
    </row>
    <row r="17676" spans="36:311" x14ac:dyDescent="0.2">
      <c r="AJ17676" s="23"/>
      <c r="HH17676"/>
      <c r="IW17676" s="36"/>
      <c r="JI17676"/>
      <c r="JJ17676"/>
      <c r="KX17676" s="23"/>
      <c r="KY17676" s="23"/>
    </row>
    <row r="17677" spans="36:311" x14ac:dyDescent="0.2">
      <c r="AJ17677" s="23"/>
      <c r="HH17677"/>
      <c r="IW17677" s="36"/>
      <c r="JI17677"/>
      <c r="JJ17677"/>
      <c r="KX17677" s="23"/>
      <c r="KY17677" s="23"/>
    </row>
    <row r="17678" spans="36:311" x14ac:dyDescent="0.2">
      <c r="AJ17678" s="23"/>
      <c r="HH17678"/>
      <c r="IW17678" s="36"/>
      <c r="JI17678"/>
      <c r="JJ17678"/>
      <c r="KX17678" s="23"/>
      <c r="KY17678" s="23"/>
    </row>
    <row r="17679" spans="36:311" x14ac:dyDescent="0.2">
      <c r="AJ17679" s="23"/>
      <c r="HH17679"/>
      <c r="IW17679" s="36"/>
      <c r="JI17679"/>
      <c r="JJ17679"/>
      <c r="KX17679" s="23"/>
      <c r="KY17679" s="23"/>
    </row>
    <row r="17680" spans="36:311" x14ac:dyDescent="0.2">
      <c r="AJ17680" s="23"/>
      <c r="HH17680"/>
      <c r="IW17680" s="36"/>
      <c r="JI17680"/>
      <c r="JJ17680"/>
      <c r="KX17680" s="23"/>
      <c r="KY17680" s="23"/>
    </row>
    <row r="17681" spans="36:311" x14ac:dyDescent="0.2">
      <c r="AJ17681" s="23"/>
      <c r="HH17681"/>
      <c r="IW17681" s="36"/>
      <c r="JI17681"/>
      <c r="JJ17681"/>
      <c r="KX17681" s="23"/>
      <c r="KY17681" s="23"/>
    </row>
    <row r="17682" spans="36:311" x14ac:dyDescent="0.2">
      <c r="AJ17682" s="23"/>
      <c r="HH17682"/>
      <c r="IW17682" s="36"/>
      <c r="JI17682"/>
      <c r="JJ17682"/>
      <c r="KX17682" s="23"/>
      <c r="KY17682" s="23"/>
    </row>
    <row r="17683" spans="36:311" x14ac:dyDescent="0.2">
      <c r="AJ17683" s="23"/>
      <c r="HH17683"/>
      <c r="IW17683" s="36"/>
      <c r="JI17683"/>
      <c r="JJ17683"/>
      <c r="KX17683" s="23"/>
      <c r="KY17683" s="23"/>
    </row>
    <row r="17684" spans="36:311" x14ac:dyDescent="0.2">
      <c r="AJ17684" s="23"/>
      <c r="HH17684"/>
      <c r="IW17684" s="36"/>
      <c r="JI17684"/>
      <c r="JJ17684"/>
      <c r="KX17684" s="23"/>
      <c r="KY17684" s="23"/>
    </row>
    <row r="17685" spans="36:311" x14ac:dyDescent="0.2">
      <c r="AJ17685" s="23"/>
      <c r="HH17685"/>
      <c r="IW17685" s="36"/>
      <c r="JI17685"/>
      <c r="JJ17685"/>
      <c r="KX17685" s="23"/>
      <c r="KY17685" s="23"/>
    </row>
    <row r="17686" spans="36:311" x14ac:dyDescent="0.2">
      <c r="AJ17686" s="23"/>
      <c r="HH17686"/>
      <c r="IW17686" s="36"/>
      <c r="JI17686"/>
      <c r="JJ17686"/>
      <c r="KX17686" s="23"/>
      <c r="KY17686" s="23"/>
    </row>
    <row r="17687" spans="36:311" x14ac:dyDescent="0.2">
      <c r="AJ17687" s="23"/>
      <c r="HH17687"/>
      <c r="IW17687" s="36"/>
      <c r="JI17687"/>
      <c r="JJ17687"/>
      <c r="KX17687" s="23"/>
      <c r="KY17687" s="23"/>
    </row>
    <row r="17688" spans="36:311" x14ac:dyDescent="0.2">
      <c r="AJ17688" s="23"/>
      <c r="HH17688"/>
      <c r="IW17688" s="36"/>
      <c r="JI17688"/>
      <c r="JJ17688"/>
      <c r="KX17688" s="23"/>
      <c r="KY17688" s="23"/>
    </row>
    <row r="17689" spans="36:311" x14ac:dyDescent="0.2">
      <c r="AJ17689" s="23"/>
      <c r="HH17689"/>
      <c r="IW17689" s="36"/>
      <c r="JI17689"/>
      <c r="JJ17689"/>
      <c r="KX17689" s="23"/>
      <c r="KY17689" s="23"/>
    </row>
    <row r="17690" spans="36:311" x14ac:dyDescent="0.2">
      <c r="AJ17690" s="23"/>
      <c r="HH17690"/>
      <c r="IW17690" s="36"/>
      <c r="JI17690"/>
      <c r="JJ17690"/>
      <c r="KX17690" s="23"/>
      <c r="KY17690" s="23"/>
    </row>
    <row r="17691" spans="36:311" x14ac:dyDescent="0.2">
      <c r="AJ17691" s="23"/>
      <c r="HH17691"/>
      <c r="IW17691" s="36"/>
      <c r="JI17691"/>
      <c r="JJ17691"/>
      <c r="KX17691" s="23"/>
      <c r="KY17691" s="23"/>
    </row>
    <row r="17692" spans="36:311" x14ac:dyDescent="0.2">
      <c r="AJ17692" s="23"/>
      <c r="HH17692"/>
      <c r="IW17692" s="36"/>
      <c r="JI17692"/>
      <c r="JJ17692"/>
      <c r="KX17692" s="23"/>
      <c r="KY17692" s="23"/>
    </row>
    <row r="17693" spans="36:311" x14ac:dyDescent="0.2">
      <c r="AJ17693" s="23"/>
      <c r="HH17693"/>
      <c r="IW17693" s="36"/>
      <c r="JI17693"/>
      <c r="JJ17693"/>
      <c r="KX17693" s="23"/>
      <c r="KY17693" s="23"/>
    </row>
    <row r="17694" spans="36:311" x14ac:dyDescent="0.2">
      <c r="AJ17694" s="23"/>
      <c r="HH17694"/>
      <c r="IW17694" s="36"/>
      <c r="JI17694"/>
      <c r="JJ17694"/>
      <c r="KX17694" s="23"/>
      <c r="KY17694" s="23"/>
    </row>
    <row r="17695" spans="36:311" x14ac:dyDescent="0.2">
      <c r="AJ17695" s="23"/>
      <c r="HH17695"/>
      <c r="IW17695" s="36"/>
      <c r="JI17695"/>
      <c r="JJ17695"/>
      <c r="KX17695" s="23"/>
      <c r="KY17695" s="23"/>
    </row>
    <row r="17696" spans="36:311" x14ac:dyDescent="0.2">
      <c r="AJ17696" s="23"/>
      <c r="HH17696"/>
      <c r="IW17696" s="36"/>
      <c r="JI17696"/>
      <c r="JJ17696"/>
      <c r="KX17696" s="23"/>
      <c r="KY17696" s="23"/>
    </row>
    <row r="17697" spans="36:311" x14ac:dyDescent="0.2">
      <c r="AJ17697" s="23"/>
      <c r="HH17697"/>
      <c r="IW17697" s="36"/>
      <c r="JI17697"/>
      <c r="JJ17697"/>
      <c r="KX17697" s="23"/>
      <c r="KY17697" s="23"/>
    </row>
    <row r="17698" spans="36:311" x14ac:dyDescent="0.2">
      <c r="AJ17698" s="23"/>
      <c r="HH17698"/>
      <c r="IW17698" s="36"/>
      <c r="JI17698"/>
      <c r="JJ17698"/>
      <c r="KX17698" s="23"/>
      <c r="KY17698" s="23"/>
    </row>
    <row r="17699" spans="36:311" x14ac:dyDescent="0.2">
      <c r="AJ17699" s="23"/>
      <c r="HH17699"/>
      <c r="IW17699" s="36"/>
      <c r="JI17699"/>
      <c r="JJ17699"/>
      <c r="KX17699" s="23"/>
      <c r="KY17699" s="23"/>
    </row>
    <row r="17700" spans="36:311" x14ac:dyDescent="0.2">
      <c r="AJ17700" s="23"/>
      <c r="HH17700"/>
      <c r="IW17700" s="36"/>
      <c r="JI17700"/>
      <c r="JJ17700"/>
      <c r="KX17700" s="23"/>
      <c r="KY17700" s="23"/>
    </row>
    <row r="17701" spans="36:311" x14ac:dyDescent="0.2">
      <c r="AJ17701" s="23"/>
      <c r="HH17701"/>
      <c r="IW17701" s="36"/>
      <c r="JI17701"/>
      <c r="JJ17701"/>
      <c r="KX17701" s="23"/>
      <c r="KY17701" s="23"/>
    </row>
    <row r="17702" spans="36:311" x14ac:dyDescent="0.2">
      <c r="AJ17702" s="23"/>
      <c r="HH17702"/>
      <c r="IW17702" s="36"/>
      <c r="JI17702"/>
      <c r="JJ17702"/>
      <c r="KX17702" s="23"/>
      <c r="KY17702" s="23"/>
    </row>
    <row r="17703" spans="36:311" x14ac:dyDescent="0.2">
      <c r="AJ17703" s="23"/>
      <c r="HH17703"/>
      <c r="IW17703" s="36"/>
      <c r="JI17703"/>
      <c r="JJ17703"/>
      <c r="KX17703" s="23"/>
      <c r="KY17703" s="23"/>
    </row>
    <row r="17704" spans="36:311" x14ac:dyDescent="0.2">
      <c r="AJ17704" s="23"/>
      <c r="HH17704"/>
      <c r="IW17704" s="36"/>
      <c r="JI17704"/>
      <c r="JJ17704"/>
      <c r="KX17704" s="23"/>
      <c r="KY17704" s="23"/>
    </row>
    <row r="17705" spans="36:311" x14ac:dyDescent="0.2">
      <c r="AJ17705" s="23"/>
      <c r="HH17705"/>
      <c r="IW17705" s="36"/>
      <c r="JI17705"/>
      <c r="JJ17705"/>
      <c r="KX17705" s="23"/>
      <c r="KY17705" s="23"/>
    </row>
    <row r="17706" spans="36:311" x14ac:dyDescent="0.2">
      <c r="AJ17706" s="23"/>
      <c r="HH17706"/>
      <c r="IW17706" s="36"/>
      <c r="JI17706"/>
      <c r="JJ17706"/>
      <c r="KX17706" s="23"/>
      <c r="KY17706" s="23"/>
    </row>
    <row r="17707" spans="36:311" x14ac:dyDescent="0.2">
      <c r="AJ17707" s="23"/>
      <c r="HH17707"/>
      <c r="IW17707" s="36"/>
      <c r="JI17707"/>
      <c r="JJ17707"/>
      <c r="KX17707" s="23"/>
      <c r="KY17707" s="23"/>
    </row>
    <row r="17708" spans="36:311" x14ac:dyDescent="0.2">
      <c r="AJ17708" s="23"/>
      <c r="HH17708"/>
      <c r="IW17708" s="36"/>
      <c r="JI17708"/>
      <c r="JJ17708"/>
      <c r="KX17708" s="23"/>
      <c r="KY17708" s="23"/>
    </row>
    <row r="17709" spans="36:311" x14ac:dyDescent="0.2">
      <c r="AJ17709" s="23"/>
      <c r="HH17709"/>
      <c r="IW17709" s="36"/>
      <c r="JI17709"/>
      <c r="JJ17709"/>
      <c r="KX17709" s="23"/>
      <c r="KY17709" s="23"/>
    </row>
    <row r="17710" spans="36:311" x14ac:dyDescent="0.2">
      <c r="AJ17710" s="23"/>
      <c r="HH17710"/>
      <c r="IW17710" s="36"/>
      <c r="JI17710"/>
      <c r="JJ17710"/>
      <c r="KX17710" s="23"/>
      <c r="KY17710" s="23"/>
    </row>
    <row r="17711" spans="36:311" x14ac:dyDescent="0.2">
      <c r="AJ17711" s="23"/>
      <c r="HH17711"/>
      <c r="IW17711" s="36"/>
      <c r="JI17711"/>
      <c r="JJ17711"/>
      <c r="KX17711" s="23"/>
      <c r="KY17711" s="23"/>
    </row>
    <row r="17712" spans="36:311" x14ac:dyDescent="0.2">
      <c r="AJ17712" s="23"/>
      <c r="HH17712"/>
      <c r="IW17712" s="36"/>
      <c r="JI17712"/>
      <c r="JJ17712"/>
      <c r="KX17712" s="23"/>
      <c r="KY17712" s="23"/>
    </row>
    <row r="17713" spans="36:311" x14ac:dyDescent="0.2">
      <c r="AJ17713" s="23"/>
      <c r="HH17713"/>
      <c r="IW17713" s="36"/>
      <c r="JI17713"/>
      <c r="JJ17713"/>
      <c r="KX17713" s="23"/>
      <c r="KY17713" s="23"/>
    </row>
    <row r="17714" spans="36:311" x14ac:dyDescent="0.2">
      <c r="AJ17714" s="23"/>
      <c r="HH17714"/>
      <c r="IW17714" s="36"/>
      <c r="JI17714"/>
      <c r="JJ17714"/>
      <c r="KX17714" s="23"/>
      <c r="KY17714" s="23"/>
    </row>
    <row r="17715" spans="36:311" x14ac:dyDescent="0.2">
      <c r="AJ17715" s="23"/>
      <c r="HH17715"/>
      <c r="IW17715" s="36"/>
      <c r="JI17715"/>
      <c r="JJ17715"/>
      <c r="KX17715" s="23"/>
      <c r="KY17715" s="23"/>
    </row>
    <row r="17716" spans="36:311" x14ac:dyDescent="0.2">
      <c r="AJ17716" s="23"/>
      <c r="HH17716"/>
      <c r="IW17716" s="36"/>
      <c r="JI17716"/>
      <c r="JJ17716"/>
      <c r="KX17716" s="23"/>
      <c r="KY17716" s="23"/>
    </row>
    <row r="17717" spans="36:311" x14ac:dyDescent="0.2">
      <c r="AJ17717" s="23"/>
      <c r="HH17717"/>
      <c r="IW17717" s="36"/>
      <c r="JI17717"/>
      <c r="JJ17717"/>
      <c r="KX17717" s="23"/>
      <c r="KY17717" s="23"/>
    </row>
    <row r="17718" spans="36:311" x14ac:dyDescent="0.2">
      <c r="AJ17718" s="23"/>
      <c r="HH17718"/>
      <c r="IW17718" s="36"/>
      <c r="JI17718"/>
      <c r="JJ17718"/>
      <c r="KX17718" s="23"/>
      <c r="KY17718" s="23"/>
    </row>
    <row r="17719" spans="36:311" x14ac:dyDescent="0.2">
      <c r="AJ17719" s="23"/>
      <c r="HH17719"/>
      <c r="IW17719" s="36"/>
      <c r="JI17719"/>
      <c r="JJ17719"/>
      <c r="KX17719" s="23"/>
      <c r="KY17719" s="23"/>
    </row>
    <row r="17720" spans="36:311" x14ac:dyDescent="0.2">
      <c r="AJ17720" s="23"/>
      <c r="HH17720"/>
      <c r="IW17720" s="36"/>
      <c r="JI17720"/>
      <c r="JJ17720"/>
      <c r="KX17720" s="23"/>
      <c r="KY17720" s="23"/>
    </row>
    <row r="17721" spans="36:311" x14ac:dyDescent="0.2">
      <c r="AJ17721" s="23"/>
      <c r="HH17721"/>
      <c r="IW17721" s="36"/>
      <c r="JI17721"/>
      <c r="JJ17721"/>
      <c r="KX17721" s="23"/>
      <c r="KY17721" s="23"/>
    </row>
    <row r="17722" spans="36:311" x14ac:dyDescent="0.2">
      <c r="AJ17722" s="23"/>
      <c r="HH17722"/>
      <c r="IW17722" s="36"/>
      <c r="JI17722"/>
      <c r="JJ17722"/>
      <c r="KX17722" s="23"/>
      <c r="KY17722" s="23"/>
    </row>
    <row r="17723" spans="36:311" x14ac:dyDescent="0.2">
      <c r="AJ17723" s="23"/>
      <c r="HH17723"/>
      <c r="IW17723" s="36"/>
      <c r="JI17723"/>
      <c r="JJ17723"/>
      <c r="KX17723" s="23"/>
      <c r="KY17723" s="23"/>
    </row>
    <row r="17724" spans="36:311" x14ac:dyDescent="0.2">
      <c r="AJ17724" s="23"/>
      <c r="HH17724"/>
      <c r="IW17724" s="36"/>
      <c r="JI17724"/>
      <c r="JJ17724"/>
      <c r="KX17724" s="23"/>
      <c r="KY17724" s="23"/>
    </row>
    <row r="17725" spans="36:311" x14ac:dyDescent="0.2">
      <c r="AJ17725" s="23"/>
      <c r="HH17725"/>
      <c r="IW17725" s="36"/>
      <c r="JI17725"/>
      <c r="JJ17725"/>
      <c r="KX17725" s="23"/>
      <c r="KY17725" s="23"/>
    </row>
    <row r="17726" spans="36:311" x14ac:dyDescent="0.2">
      <c r="AJ17726" s="23"/>
      <c r="HH17726"/>
      <c r="IW17726" s="36"/>
      <c r="JI17726"/>
      <c r="JJ17726"/>
      <c r="KX17726" s="23"/>
      <c r="KY17726" s="23"/>
    </row>
    <row r="17727" spans="36:311" x14ac:dyDescent="0.2">
      <c r="AJ17727" s="23"/>
      <c r="HH17727"/>
      <c r="IW17727" s="36"/>
      <c r="JI17727"/>
      <c r="JJ17727"/>
      <c r="KX17727" s="23"/>
      <c r="KY17727" s="23"/>
    </row>
    <row r="17728" spans="36:311" x14ac:dyDescent="0.2">
      <c r="AJ17728" s="23"/>
      <c r="HH17728"/>
      <c r="IW17728" s="36"/>
      <c r="JI17728"/>
      <c r="JJ17728"/>
      <c r="KX17728" s="23"/>
      <c r="KY17728" s="23"/>
    </row>
    <row r="17729" spans="36:311" x14ac:dyDescent="0.2">
      <c r="AJ17729" s="23"/>
      <c r="HH17729"/>
      <c r="IW17729" s="36"/>
      <c r="JI17729"/>
      <c r="JJ17729"/>
      <c r="KX17729" s="23"/>
      <c r="KY17729" s="23"/>
    </row>
    <row r="17730" spans="36:311" x14ac:dyDescent="0.2">
      <c r="AJ17730" s="23"/>
      <c r="HH17730"/>
      <c r="IW17730" s="36"/>
      <c r="JI17730"/>
      <c r="JJ17730"/>
      <c r="KX17730" s="23"/>
      <c r="KY17730" s="23"/>
    </row>
    <row r="17731" spans="36:311" x14ac:dyDescent="0.2">
      <c r="AJ17731" s="23"/>
      <c r="HH17731"/>
      <c r="IW17731" s="36"/>
      <c r="JI17731"/>
      <c r="JJ17731"/>
      <c r="KX17731" s="23"/>
      <c r="KY17731" s="23"/>
    </row>
    <row r="17732" spans="36:311" x14ac:dyDescent="0.2">
      <c r="AJ17732" s="23"/>
      <c r="HH17732"/>
      <c r="IW17732" s="36"/>
      <c r="JI17732"/>
      <c r="JJ17732"/>
      <c r="KX17732" s="23"/>
      <c r="KY17732" s="23"/>
    </row>
    <row r="17733" spans="36:311" x14ac:dyDescent="0.2">
      <c r="AJ17733" s="23"/>
      <c r="HH17733"/>
      <c r="IW17733" s="36"/>
      <c r="JI17733"/>
      <c r="JJ17733"/>
      <c r="KX17733" s="23"/>
      <c r="KY17733" s="23"/>
    </row>
    <row r="17734" spans="36:311" x14ac:dyDescent="0.2">
      <c r="AJ17734" s="23"/>
      <c r="HH17734"/>
      <c r="IW17734" s="36"/>
      <c r="JI17734"/>
      <c r="JJ17734"/>
      <c r="KX17734" s="23"/>
      <c r="KY17734" s="23"/>
    </row>
    <row r="17735" spans="36:311" x14ac:dyDescent="0.2">
      <c r="AJ17735" s="23"/>
      <c r="HH17735"/>
      <c r="IW17735" s="36"/>
      <c r="JI17735"/>
      <c r="JJ17735"/>
      <c r="KX17735" s="23"/>
      <c r="KY17735" s="23"/>
    </row>
    <row r="17736" spans="36:311" x14ac:dyDescent="0.2">
      <c r="AJ17736" s="23"/>
      <c r="HH17736"/>
      <c r="IW17736" s="36"/>
      <c r="JI17736"/>
      <c r="JJ17736"/>
      <c r="KX17736" s="23"/>
      <c r="KY17736" s="23"/>
    </row>
    <row r="17737" spans="36:311" x14ac:dyDescent="0.2">
      <c r="AJ17737" s="23"/>
      <c r="HH17737"/>
      <c r="IW17737" s="36"/>
      <c r="JI17737"/>
      <c r="JJ17737"/>
      <c r="KX17737" s="23"/>
      <c r="KY17737" s="23"/>
    </row>
    <row r="17738" spans="36:311" x14ac:dyDescent="0.2">
      <c r="AJ17738" s="23"/>
      <c r="HH17738"/>
      <c r="IW17738" s="36"/>
      <c r="JI17738"/>
      <c r="JJ17738"/>
      <c r="KX17738" s="23"/>
      <c r="KY17738" s="23"/>
    </row>
    <row r="17739" spans="36:311" x14ac:dyDescent="0.2">
      <c r="AJ17739" s="23"/>
      <c r="HH17739"/>
      <c r="IW17739" s="36"/>
      <c r="JI17739"/>
      <c r="JJ17739"/>
      <c r="KX17739" s="23"/>
      <c r="KY17739" s="23"/>
    </row>
    <row r="17740" spans="36:311" x14ac:dyDescent="0.2">
      <c r="AJ17740" s="23"/>
      <c r="HH17740"/>
      <c r="IW17740" s="36"/>
      <c r="JI17740"/>
      <c r="JJ17740"/>
      <c r="KX17740" s="23"/>
      <c r="KY17740" s="23"/>
    </row>
    <row r="17741" spans="36:311" x14ac:dyDescent="0.2">
      <c r="AJ17741" s="23"/>
      <c r="HH17741"/>
      <c r="IW17741" s="36"/>
      <c r="JI17741"/>
      <c r="JJ17741"/>
      <c r="KX17741" s="23"/>
      <c r="KY17741" s="23"/>
    </row>
    <row r="17742" spans="36:311" x14ac:dyDescent="0.2">
      <c r="AJ17742" s="23"/>
      <c r="HH17742"/>
      <c r="IW17742" s="36"/>
      <c r="JI17742"/>
      <c r="JJ17742"/>
      <c r="KX17742" s="23"/>
      <c r="KY17742" s="23"/>
    </row>
    <row r="17743" spans="36:311" x14ac:dyDescent="0.2">
      <c r="AJ17743" s="23"/>
      <c r="HH17743"/>
      <c r="IW17743" s="36"/>
      <c r="JI17743"/>
      <c r="JJ17743"/>
      <c r="KX17743" s="23"/>
      <c r="KY17743" s="23"/>
    </row>
    <row r="17744" spans="36:311" x14ac:dyDescent="0.2">
      <c r="AJ17744" s="23"/>
      <c r="HH17744"/>
      <c r="IW17744" s="36"/>
      <c r="JI17744"/>
      <c r="JJ17744"/>
      <c r="KX17744" s="23"/>
      <c r="KY17744" s="23"/>
    </row>
    <row r="17745" spans="36:311" x14ac:dyDescent="0.2">
      <c r="AJ17745" s="23"/>
      <c r="HH17745"/>
      <c r="IW17745" s="36"/>
      <c r="JI17745"/>
      <c r="JJ17745"/>
      <c r="KX17745" s="23"/>
      <c r="KY17745" s="23"/>
    </row>
    <row r="17746" spans="36:311" x14ac:dyDescent="0.2">
      <c r="AJ17746" s="23"/>
      <c r="HH17746"/>
      <c r="IW17746" s="36"/>
      <c r="JI17746"/>
      <c r="JJ17746"/>
      <c r="KX17746" s="23"/>
      <c r="KY17746" s="23"/>
    </row>
    <row r="17747" spans="36:311" x14ac:dyDescent="0.2">
      <c r="AJ17747" s="23"/>
      <c r="HH17747"/>
      <c r="IW17747" s="36"/>
      <c r="JI17747"/>
      <c r="JJ17747"/>
      <c r="KX17747" s="23"/>
      <c r="KY17747" s="23"/>
    </row>
    <row r="17748" spans="36:311" x14ac:dyDescent="0.2">
      <c r="AJ17748" s="23"/>
      <c r="HH17748"/>
      <c r="IW17748" s="36"/>
      <c r="JI17748"/>
      <c r="JJ17748"/>
      <c r="KX17748" s="23"/>
      <c r="KY17748" s="23"/>
    </row>
    <row r="17749" spans="36:311" x14ac:dyDescent="0.2">
      <c r="AJ17749" s="23"/>
      <c r="HH17749"/>
      <c r="IW17749" s="36"/>
      <c r="JI17749"/>
      <c r="JJ17749"/>
      <c r="KX17749" s="23"/>
      <c r="KY17749" s="23"/>
    </row>
    <row r="17750" spans="36:311" x14ac:dyDescent="0.2">
      <c r="AJ17750" s="23"/>
      <c r="HH17750"/>
      <c r="IW17750" s="36"/>
      <c r="JI17750"/>
      <c r="JJ17750"/>
      <c r="KX17750" s="23"/>
      <c r="KY17750" s="23"/>
    </row>
    <row r="17751" spans="36:311" x14ac:dyDescent="0.2">
      <c r="AJ17751" s="23"/>
      <c r="HH17751"/>
      <c r="IW17751" s="36"/>
      <c r="JI17751"/>
      <c r="JJ17751"/>
      <c r="KX17751" s="23"/>
      <c r="KY17751" s="23"/>
    </row>
    <row r="17752" spans="36:311" x14ac:dyDescent="0.2">
      <c r="AJ17752" s="23"/>
      <c r="HH17752"/>
      <c r="IW17752" s="36"/>
      <c r="JI17752"/>
      <c r="JJ17752"/>
      <c r="KX17752" s="23"/>
      <c r="KY17752" s="23"/>
    </row>
    <row r="17753" spans="36:311" x14ac:dyDescent="0.2">
      <c r="AJ17753" s="23"/>
      <c r="HH17753"/>
      <c r="IW17753" s="36"/>
      <c r="JI17753"/>
      <c r="JJ17753"/>
      <c r="KX17753" s="23"/>
      <c r="KY17753" s="23"/>
    </row>
    <row r="17754" spans="36:311" x14ac:dyDescent="0.2">
      <c r="AJ17754" s="23"/>
      <c r="HH17754"/>
      <c r="IW17754" s="36"/>
      <c r="JI17754"/>
      <c r="JJ17754"/>
      <c r="KX17754" s="23"/>
      <c r="KY17754" s="23"/>
    </row>
    <row r="17755" spans="36:311" x14ac:dyDescent="0.2">
      <c r="AJ17755" s="23"/>
      <c r="HH17755"/>
      <c r="IW17755" s="36"/>
      <c r="JI17755"/>
      <c r="JJ17755"/>
      <c r="KX17755" s="23"/>
      <c r="KY17755" s="23"/>
    </row>
    <row r="17756" spans="36:311" x14ac:dyDescent="0.2">
      <c r="AJ17756" s="23"/>
      <c r="HH17756"/>
      <c r="IW17756" s="36"/>
      <c r="JI17756"/>
      <c r="JJ17756"/>
      <c r="KX17756" s="23"/>
      <c r="KY17756" s="23"/>
    </row>
    <row r="17757" spans="36:311" x14ac:dyDescent="0.2">
      <c r="AJ17757" s="23"/>
      <c r="HH17757"/>
      <c r="IW17757" s="36"/>
      <c r="JI17757"/>
      <c r="JJ17757"/>
      <c r="KX17757" s="23"/>
      <c r="KY17757" s="23"/>
    </row>
    <row r="17758" spans="36:311" x14ac:dyDescent="0.2">
      <c r="AJ17758" s="23"/>
      <c r="HH17758"/>
      <c r="IW17758" s="36"/>
      <c r="JI17758"/>
      <c r="JJ17758"/>
      <c r="KX17758" s="23"/>
      <c r="KY17758" s="23"/>
    </row>
    <row r="17759" spans="36:311" x14ac:dyDescent="0.2">
      <c r="AJ17759" s="23"/>
      <c r="HH17759"/>
      <c r="IW17759" s="36"/>
      <c r="JI17759"/>
      <c r="JJ17759"/>
      <c r="KX17759" s="23"/>
      <c r="KY17759" s="23"/>
    </row>
    <row r="17760" spans="36:311" x14ac:dyDescent="0.2">
      <c r="AJ17760" s="23"/>
      <c r="HH17760"/>
      <c r="IW17760" s="36"/>
      <c r="JI17760"/>
      <c r="JJ17760"/>
      <c r="KX17760" s="23"/>
      <c r="KY17760" s="23"/>
    </row>
    <row r="17761" spans="36:311" x14ac:dyDescent="0.2">
      <c r="AJ17761" s="23"/>
      <c r="HH17761"/>
      <c r="IW17761" s="36"/>
      <c r="JI17761"/>
      <c r="JJ17761"/>
      <c r="KX17761" s="23"/>
      <c r="KY17761" s="23"/>
    </row>
    <row r="17762" spans="36:311" x14ac:dyDescent="0.2">
      <c r="AJ17762" s="23"/>
      <c r="HH17762"/>
      <c r="IW17762" s="36"/>
      <c r="JI17762"/>
      <c r="JJ17762"/>
      <c r="KX17762" s="23"/>
      <c r="KY17762" s="23"/>
    </row>
    <row r="17763" spans="36:311" x14ac:dyDescent="0.2">
      <c r="AJ17763" s="23"/>
      <c r="HH17763"/>
      <c r="IW17763" s="36"/>
      <c r="JI17763"/>
      <c r="JJ17763"/>
      <c r="KX17763" s="23"/>
      <c r="KY17763" s="23"/>
    </row>
    <row r="17764" spans="36:311" x14ac:dyDescent="0.2">
      <c r="AJ17764" s="23"/>
      <c r="HH17764"/>
      <c r="IW17764" s="36"/>
      <c r="JI17764"/>
      <c r="JJ17764"/>
      <c r="KX17764" s="23"/>
      <c r="KY17764" s="23"/>
    </row>
    <row r="17765" spans="36:311" x14ac:dyDescent="0.2">
      <c r="AJ17765" s="23"/>
      <c r="HH17765"/>
      <c r="IW17765" s="36"/>
      <c r="JI17765"/>
      <c r="JJ17765"/>
      <c r="KX17765" s="23"/>
      <c r="KY17765" s="23"/>
    </row>
    <row r="17766" spans="36:311" x14ac:dyDescent="0.2">
      <c r="AJ17766" s="23"/>
      <c r="HH17766"/>
      <c r="IW17766" s="36"/>
      <c r="JI17766"/>
      <c r="JJ17766"/>
      <c r="KX17766" s="23"/>
      <c r="KY17766" s="23"/>
    </row>
    <row r="17767" spans="36:311" x14ac:dyDescent="0.2">
      <c r="AJ17767" s="23"/>
      <c r="HH17767"/>
      <c r="IW17767" s="36"/>
      <c r="JI17767"/>
      <c r="JJ17767"/>
      <c r="KX17767" s="23"/>
      <c r="KY17767" s="23"/>
    </row>
    <row r="17768" spans="36:311" x14ac:dyDescent="0.2">
      <c r="AJ17768" s="23"/>
      <c r="HH17768"/>
      <c r="IW17768" s="36"/>
      <c r="JI17768"/>
      <c r="JJ17768"/>
      <c r="KX17768" s="23"/>
      <c r="KY17768" s="23"/>
    </row>
    <row r="17769" spans="36:311" x14ac:dyDescent="0.2">
      <c r="AJ17769" s="23"/>
      <c r="HH17769"/>
      <c r="IW17769" s="36"/>
      <c r="JI17769"/>
      <c r="JJ17769"/>
      <c r="KX17769" s="23"/>
      <c r="KY17769" s="23"/>
    </row>
    <row r="17770" spans="36:311" x14ac:dyDescent="0.2">
      <c r="AJ17770" s="23"/>
      <c r="HH17770"/>
      <c r="IW17770" s="36"/>
      <c r="JI17770"/>
      <c r="JJ17770"/>
      <c r="KX17770" s="23"/>
      <c r="KY17770" s="23"/>
    </row>
    <row r="17771" spans="36:311" x14ac:dyDescent="0.2">
      <c r="AJ17771" s="23"/>
      <c r="HH17771"/>
      <c r="IW17771" s="36"/>
      <c r="JI17771"/>
      <c r="JJ17771"/>
      <c r="KX17771" s="23"/>
      <c r="KY17771" s="23"/>
    </row>
    <row r="17772" spans="36:311" x14ac:dyDescent="0.2">
      <c r="AJ17772" s="23"/>
      <c r="HH17772"/>
      <c r="IW17772" s="36"/>
      <c r="JI17772"/>
      <c r="JJ17772"/>
      <c r="KX17772" s="23"/>
      <c r="KY17772" s="23"/>
    </row>
    <row r="17773" spans="36:311" x14ac:dyDescent="0.2">
      <c r="AJ17773" s="23"/>
      <c r="HH17773"/>
      <c r="IW17773" s="36"/>
      <c r="JI17773"/>
      <c r="JJ17773"/>
      <c r="KX17773" s="23"/>
      <c r="KY17773" s="23"/>
    </row>
    <row r="17774" spans="36:311" x14ac:dyDescent="0.2">
      <c r="AJ17774" s="23"/>
      <c r="HH17774"/>
      <c r="IW17774" s="36"/>
      <c r="JI17774"/>
      <c r="JJ17774"/>
      <c r="KX17774" s="23"/>
      <c r="KY17774" s="23"/>
    </row>
    <row r="17775" spans="36:311" x14ac:dyDescent="0.2">
      <c r="AJ17775" s="23"/>
      <c r="HH17775"/>
      <c r="IW17775" s="36"/>
      <c r="JI17775"/>
      <c r="JJ17775"/>
      <c r="KX17775" s="23"/>
      <c r="KY17775" s="23"/>
    </row>
    <row r="17776" spans="36:311" x14ac:dyDescent="0.2">
      <c r="AJ17776" s="23"/>
      <c r="HH17776"/>
      <c r="IW17776" s="36"/>
      <c r="JI17776"/>
      <c r="JJ17776"/>
      <c r="KX17776" s="23"/>
      <c r="KY17776" s="23"/>
    </row>
    <row r="17777" spans="36:311" x14ac:dyDescent="0.2">
      <c r="AJ17777" s="23"/>
      <c r="HH17777"/>
      <c r="IW17777" s="36"/>
      <c r="JI17777"/>
      <c r="JJ17777"/>
      <c r="KX17777" s="23"/>
      <c r="KY17777" s="23"/>
    </row>
    <row r="17778" spans="36:311" x14ac:dyDescent="0.2">
      <c r="AJ17778" s="23"/>
      <c r="HH17778"/>
      <c r="IW17778" s="36"/>
      <c r="JI17778"/>
      <c r="JJ17778"/>
      <c r="KX17778" s="23"/>
      <c r="KY17778" s="23"/>
    </row>
    <row r="17779" spans="36:311" x14ac:dyDescent="0.2">
      <c r="AJ17779" s="23"/>
      <c r="HH17779"/>
      <c r="IW17779" s="36"/>
      <c r="JI17779"/>
      <c r="JJ17779"/>
      <c r="KX17779" s="23"/>
      <c r="KY17779" s="23"/>
    </row>
    <row r="17780" spans="36:311" x14ac:dyDescent="0.2">
      <c r="AJ17780" s="23"/>
      <c r="HH17780"/>
      <c r="IW17780" s="36"/>
      <c r="JI17780"/>
      <c r="JJ17780"/>
      <c r="KX17780" s="23"/>
      <c r="KY17780" s="23"/>
    </row>
    <row r="17781" spans="36:311" x14ac:dyDescent="0.2">
      <c r="AJ17781" s="23"/>
      <c r="HH17781"/>
      <c r="IW17781" s="36"/>
      <c r="JI17781"/>
      <c r="JJ17781"/>
      <c r="KX17781" s="23"/>
      <c r="KY17781" s="23"/>
    </row>
    <row r="17782" spans="36:311" x14ac:dyDescent="0.2">
      <c r="AJ17782" s="23"/>
      <c r="HH17782"/>
      <c r="IW17782" s="36"/>
      <c r="JI17782"/>
      <c r="JJ17782"/>
      <c r="KX17782" s="23"/>
      <c r="KY17782" s="23"/>
    </row>
    <row r="17783" spans="36:311" x14ac:dyDescent="0.2">
      <c r="AJ17783" s="23"/>
      <c r="HH17783"/>
      <c r="IW17783" s="36"/>
      <c r="JI17783"/>
      <c r="JJ17783"/>
      <c r="KX17783" s="23"/>
      <c r="KY17783" s="23"/>
    </row>
    <row r="17784" spans="36:311" x14ac:dyDescent="0.2">
      <c r="AJ17784" s="23"/>
      <c r="HH17784"/>
      <c r="IW17784" s="36"/>
      <c r="JI17784"/>
      <c r="JJ17784"/>
      <c r="KX17784" s="23"/>
      <c r="KY17784" s="23"/>
    </row>
    <row r="17785" spans="36:311" x14ac:dyDescent="0.2">
      <c r="AJ17785" s="23"/>
      <c r="HH17785"/>
      <c r="IW17785" s="36"/>
      <c r="JI17785"/>
      <c r="JJ17785"/>
      <c r="KX17785" s="23"/>
      <c r="KY17785" s="23"/>
    </row>
    <row r="17786" spans="36:311" x14ac:dyDescent="0.2">
      <c r="AJ17786" s="23"/>
      <c r="HH17786"/>
      <c r="IW17786" s="36"/>
      <c r="JI17786"/>
      <c r="JJ17786"/>
      <c r="KX17786" s="23"/>
      <c r="KY17786" s="23"/>
    </row>
    <row r="17787" spans="36:311" x14ac:dyDescent="0.2">
      <c r="AJ17787" s="23"/>
      <c r="HH17787"/>
      <c r="IW17787" s="36"/>
      <c r="JI17787"/>
      <c r="JJ17787"/>
      <c r="KX17787" s="23"/>
      <c r="KY17787" s="23"/>
    </row>
    <row r="17788" spans="36:311" x14ac:dyDescent="0.2">
      <c r="AJ17788" s="23"/>
      <c r="HH17788"/>
      <c r="IW17788" s="36"/>
      <c r="JI17788"/>
      <c r="JJ17788"/>
      <c r="KX17788" s="23"/>
      <c r="KY17788" s="23"/>
    </row>
    <row r="17789" spans="36:311" x14ac:dyDescent="0.2">
      <c r="AJ17789" s="23"/>
      <c r="HH17789"/>
      <c r="IW17789" s="36"/>
      <c r="JI17789"/>
      <c r="JJ17789"/>
      <c r="KX17789" s="23"/>
      <c r="KY17789" s="23"/>
    </row>
    <row r="17790" spans="36:311" x14ac:dyDescent="0.2">
      <c r="AJ17790" s="23"/>
      <c r="HH17790"/>
      <c r="IW17790" s="36"/>
      <c r="JI17790"/>
      <c r="JJ17790"/>
      <c r="KX17790" s="23"/>
      <c r="KY17790" s="23"/>
    </row>
    <row r="17791" spans="36:311" x14ac:dyDescent="0.2">
      <c r="AJ17791" s="23"/>
      <c r="HH17791"/>
      <c r="IW17791" s="36"/>
      <c r="JI17791"/>
      <c r="JJ17791"/>
      <c r="KX17791" s="23"/>
      <c r="KY17791" s="23"/>
    </row>
    <row r="17792" spans="36:311" x14ac:dyDescent="0.2">
      <c r="AJ17792" s="23"/>
      <c r="HH17792"/>
      <c r="IW17792" s="36"/>
      <c r="JI17792"/>
      <c r="JJ17792"/>
      <c r="KX17792" s="23"/>
      <c r="KY17792" s="23"/>
    </row>
    <row r="17793" spans="36:311" x14ac:dyDescent="0.2">
      <c r="AJ17793" s="23"/>
      <c r="HH17793"/>
      <c r="IW17793" s="36"/>
      <c r="JI17793"/>
      <c r="JJ17793"/>
      <c r="KX17793" s="23"/>
      <c r="KY17793" s="23"/>
    </row>
    <row r="17794" spans="36:311" x14ac:dyDescent="0.2">
      <c r="AJ17794" s="23"/>
      <c r="HH17794"/>
      <c r="IW17794" s="36"/>
      <c r="JI17794"/>
      <c r="JJ17794"/>
      <c r="KX17794" s="23"/>
      <c r="KY17794" s="23"/>
    </row>
    <row r="17795" spans="36:311" x14ac:dyDescent="0.2">
      <c r="AJ17795" s="23"/>
      <c r="HH17795"/>
      <c r="IW17795" s="36"/>
      <c r="JI17795"/>
      <c r="JJ17795"/>
      <c r="KX17795" s="23"/>
      <c r="KY17795" s="23"/>
    </row>
    <row r="17796" spans="36:311" x14ac:dyDescent="0.2">
      <c r="AJ17796" s="23"/>
      <c r="HH17796"/>
      <c r="IW17796" s="36"/>
      <c r="JI17796"/>
      <c r="JJ17796"/>
      <c r="KX17796" s="23"/>
      <c r="KY17796" s="23"/>
    </row>
    <row r="17797" spans="36:311" x14ac:dyDescent="0.2">
      <c r="AJ17797" s="23"/>
      <c r="HH17797"/>
      <c r="IW17797" s="36"/>
      <c r="JI17797"/>
      <c r="JJ17797"/>
      <c r="KX17797" s="23"/>
      <c r="KY17797" s="23"/>
    </row>
    <row r="17798" spans="36:311" x14ac:dyDescent="0.2">
      <c r="AJ17798" s="23"/>
      <c r="HH17798"/>
      <c r="IW17798" s="36"/>
      <c r="JI17798"/>
      <c r="JJ17798"/>
      <c r="KX17798" s="23"/>
      <c r="KY17798" s="23"/>
    </row>
    <row r="17799" spans="36:311" x14ac:dyDescent="0.2">
      <c r="AJ17799" s="23"/>
      <c r="HH17799"/>
      <c r="IW17799" s="36"/>
      <c r="JI17799"/>
      <c r="JJ17799"/>
      <c r="KX17799" s="23"/>
      <c r="KY17799" s="23"/>
    </row>
    <row r="17800" spans="36:311" x14ac:dyDescent="0.2">
      <c r="AJ17800" s="23"/>
      <c r="HH17800"/>
      <c r="IW17800" s="36"/>
      <c r="JI17800"/>
      <c r="JJ17800"/>
      <c r="KX17800" s="23"/>
      <c r="KY17800" s="23"/>
    </row>
    <row r="17801" spans="36:311" x14ac:dyDescent="0.2">
      <c r="AJ17801" s="23"/>
      <c r="HH17801"/>
      <c r="IW17801" s="36"/>
      <c r="JI17801"/>
      <c r="JJ17801"/>
      <c r="KX17801" s="23"/>
      <c r="KY17801" s="23"/>
    </row>
    <row r="17802" spans="36:311" x14ac:dyDescent="0.2">
      <c r="AJ17802" s="23"/>
      <c r="HH17802"/>
      <c r="IW17802" s="36"/>
      <c r="JI17802"/>
      <c r="JJ17802"/>
      <c r="KX17802" s="23"/>
      <c r="KY17802" s="23"/>
    </row>
    <row r="17803" spans="36:311" x14ac:dyDescent="0.2">
      <c r="AJ17803" s="23"/>
      <c r="HH17803"/>
      <c r="IW17803" s="36"/>
      <c r="JI17803"/>
      <c r="JJ17803"/>
      <c r="KX17803" s="23"/>
      <c r="KY17803" s="23"/>
    </row>
    <row r="17804" spans="36:311" x14ac:dyDescent="0.2">
      <c r="AJ17804" s="23"/>
      <c r="HH17804"/>
      <c r="IW17804" s="36"/>
      <c r="JI17804"/>
      <c r="JJ17804"/>
      <c r="KX17804" s="23"/>
      <c r="KY17804" s="23"/>
    </row>
    <row r="17805" spans="36:311" x14ac:dyDescent="0.2">
      <c r="AJ17805" s="23"/>
      <c r="HH17805"/>
      <c r="IW17805" s="36"/>
      <c r="JI17805"/>
      <c r="JJ17805"/>
      <c r="KX17805" s="23"/>
      <c r="KY17805" s="23"/>
    </row>
    <row r="17806" spans="36:311" x14ac:dyDescent="0.2">
      <c r="AJ17806" s="23"/>
      <c r="HH17806"/>
      <c r="IW17806" s="36"/>
      <c r="JI17806"/>
      <c r="JJ17806"/>
      <c r="KX17806" s="23"/>
      <c r="KY17806" s="23"/>
    </row>
    <row r="17807" spans="36:311" x14ac:dyDescent="0.2">
      <c r="AJ17807" s="23"/>
      <c r="HH17807"/>
      <c r="IW17807" s="36"/>
      <c r="JI17807"/>
      <c r="JJ17807"/>
      <c r="KX17807" s="23"/>
      <c r="KY17807" s="23"/>
    </row>
    <row r="17808" spans="36:311" x14ac:dyDescent="0.2">
      <c r="AJ17808" s="23"/>
      <c r="HH17808"/>
      <c r="IW17808" s="36"/>
      <c r="JI17808"/>
      <c r="JJ17808"/>
      <c r="KX17808" s="23"/>
      <c r="KY17808" s="23"/>
    </row>
    <row r="17809" spans="36:311" x14ac:dyDescent="0.2">
      <c r="AJ17809" s="23"/>
      <c r="HH17809"/>
      <c r="IW17809" s="36"/>
      <c r="JI17809"/>
      <c r="JJ17809"/>
      <c r="KX17809" s="23"/>
      <c r="KY17809" s="23"/>
    </row>
    <row r="17810" spans="36:311" x14ac:dyDescent="0.2">
      <c r="AJ17810" s="23"/>
      <c r="HH17810"/>
      <c r="IW17810" s="36"/>
      <c r="JI17810"/>
      <c r="JJ17810"/>
      <c r="KX17810" s="23"/>
      <c r="KY17810" s="23"/>
    </row>
    <row r="17811" spans="36:311" x14ac:dyDescent="0.2">
      <c r="AJ17811" s="23"/>
      <c r="HH17811"/>
      <c r="IW17811" s="36"/>
      <c r="JI17811"/>
      <c r="JJ17811"/>
      <c r="KX17811" s="23"/>
      <c r="KY17811" s="23"/>
    </row>
    <row r="17812" spans="36:311" x14ac:dyDescent="0.2">
      <c r="AJ17812" s="23"/>
      <c r="HH17812"/>
      <c r="IW17812" s="36"/>
      <c r="JI17812"/>
      <c r="JJ17812"/>
      <c r="KX17812" s="23"/>
      <c r="KY17812" s="23"/>
    </row>
    <row r="17813" spans="36:311" x14ac:dyDescent="0.2">
      <c r="AJ17813" s="23"/>
      <c r="HH17813"/>
      <c r="IW17813" s="36"/>
      <c r="JI17813"/>
      <c r="JJ17813"/>
      <c r="KX17813" s="23"/>
      <c r="KY17813" s="23"/>
    </row>
    <row r="17814" spans="36:311" x14ac:dyDescent="0.2">
      <c r="AJ17814" s="23"/>
      <c r="HH17814"/>
      <c r="IW17814" s="36"/>
      <c r="JI17814"/>
      <c r="JJ17814"/>
      <c r="KX17814" s="23"/>
      <c r="KY17814" s="23"/>
    </row>
    <row r="17815" spans="36:311" x14ac:dyDescent="0.2">
      <c r="AJ17815" s="23"/>
      <c r="HH17815"/>
      <c r="IW17815" s="36"/>
      <c r="JI17815"/>
      <c r="JJ17815"/>
      <c r="KX17815" s="23"/>
      <c r="KY17815" s="23"/>
    </row>
    <row r="17816" spans="36:311" x14ac:dyDescent="0.2">
      <c r="AJ17816" s="23"/>
      <c r="HH17816"/>
      <c r="IW17816" s="36"/>
      <c r="JI17816"/>
      <c r="JJ17816"/>
      <c r="KX17816" s="23"/>
      <c r="KY17816" s="23"/>
    </row>
    <row r="17817" spans="36:311" x14ac:dyDescent="0.2">
      <c r="AJ17817" s="23"/>
      <c r="HH17817"/>
      <c r="IW17817" s="36"/>
      <c r="JI17817"/>
      <c r="JJ17817"/>
      <c r="KX17817" s="23"/>
      <c r="KY17817" s="23"/>
    </row>
    <row r="17818" spans="36:311" x14ac:dyDescent="0.2">
      <c r="AJ17818" s="23"/>
      <c r="HH17818"/>
      <c r="IW17818" s="36"/>
      <c r="JI17818"/>
      <c r="JJ17818"/>
      <c r="KX17818" s="23"/>
      <c r="KY17818" s="23"/>
    </row>
    <row r="17819" spans="36:311" x14ac:dyDescent="0.2">
      <c r="AJ17819" s="23"/>
      <c r="HH17819"/>
      <c r="IW17819" s="36"/>
      <c r="JI17819"/>
      <c r="JJ17819"/>
      <c r="KX17819" s="23"/>
      <c r="KY17819" s="23"/>
    </row>
    <row r="17820" spans="36:311" x14ac:dyDescent="0.2">
      <c r="AJ17820" s="23"/>
      <c r="HH17820"/>
      <c r="IW17820" s="36"/>
      <c r="JI17820"/>
      <c r="JJ17820"/>
      <c r="KX17820" s="23"/>
      <c r="KY17820" s="23"/>
    </row>
    <row r="17821" spans="36:311" x14ac:dyDescent="0.2">
      <c r="AJ17821" s="23"/>
      <c r="HH17821"/>
      <c r="IW17821" s="36"/>
      <c r="JI17821"/>
      <c r="JJ17821"/>
      <c r="KX17821" s="23"/>
      <c r="KY17821" s="23"/>
    </row>
    <row r="17822" spans="36:311" x14ac:dyDescent="0.2">
      <c r="AJ17822" s="23"/>
      <c r="HH17822"/>
      <c r="IW17822" s="36"/>
      <c r="JI17822"/>
      <c r="JJ17822"/>
      <c r="KX17822" s="23"/>
      <c r="KY17822" s="23"/>
    </row>
    <row r="17823" spans="36:311" x14ac:dyDescent="0.2">
      <c r="AJ17823" s="23"/>
      <c r="HH17823"/>
      <c r="IW17823" s="36"/>
      <c r="JI17823"/>
      <c r="JJ17823"/>
      <c r="KX17823" s="23"/>
      <c r="KY17823" s="23"/>
    </row>
    <row r="17824" spans="36:311" x14ac:dyDescent="0.2">
      <c r="AJ17824" s="23"/>
      <c r="HH17824"/>
      <c r="IW17824" s="36"/>
      <c r="JI17824"/>
      <c r="JJ17824"/>
      <c r="KX17824" s="23"/>
      <c r="KY17824" s="23"/>
    </row>
    <row r="17825" spans="36:311" x14ac:dyDescent="0.2">
      <c r="AJ17825" s="23"/>
      <c r="HH17825"/>
      <c r="IW17825" s="36"/>
      <c r="JI17825"/>
      <c r="JJ17825"/>
      <c r="KX17825" s="23"/>
      <c r="KY17825" s="23"/>
    </row>
    <row r="17826" spans="36:311" x14ac:dyDescent="0.2">
      <c r="AJ17826" s="23"/>
      <c r="HH17826"/>
      <c r="IW17826" s="36"/>
      <c r="JI17826"/>
      <c r="JJ17826"/>
      <c r="KX17826" s="23"/>
      <c r="KY17826" s="23"/>
    </row>
    <row r="17827" spans="36:311" x14ac:dyDescent="0.2">
      <c r="AJ17827" s="23"/>
      <c r="HH17827"/>
      <c r="IW17827" s="36"/>
      <c r="JI17827"/>
      <c r="JJ17827"/>
      <c r="KX17827" s="23"/>
      <c r="KY17827" s="23"/>
    </row>
    <row r="17828" spans="36:311" x14ac:dyDescent="0.2">
      <c r="AJ17828" s="23"/>
      <c r="HH17828"/>
      <c r="IW17828" s="36"/>
      <c r="JI17828"/>
      <c r="JJ17828"/>
      <c r="KX17828" s="23"/>
      <c r="KY17828" s="23"/>
    </row>
    <row r="17829" spans="36:311" x14ac:dyDescent="0.2">
      <c r="AJ17829" s="23"/>
      <c r="HH17829"/>
      <c r="IW17829" s="36"/>
      <c r="JI17829"/>
      <c r="JJ17829"/>
      <c r="KX17829" s="23"/>
      <c r="KY17829" s="23"/>
    </row>
    <row r="17830" spans="36:311" x14ac:dyDescent="0.2">
      <c r="AJ17830" s="23"/>
      <c r="HH17830"/>
      <c r="IW17830" s="36"/>
      <c r="JI17830"/>
      <c r="JJ17830"/>
      <c r="KX17830" s="23"/>
      <c r="KY17830" s="23"/>
    </row>
    <row r="17831" spans="36:311" x14ac:dyDescent="0.2">
      <c r="AJ17831" s="23"/>
      <c r="HH17831"/>
      <c r="IW17831" s="36"/>
      <c r="JI17831"/>
      <c r="JJ17831"/>
      <c r="KX17831" s="23"/>
      <c r="KY17831" s="23"/>
    </row>
    <row r="17832" spans="36:311" x14ac:dyDescent="0.2">
      <c r="AJ17832" s="23"/>
      <c r="HH17832"/>
      <c r="IW17832" s="36"/>
      <c r="JI17832"/>
      <c r="JJ17832"/>
      <c r="KX17832" s="23"/>
      <c r="KY17832" s="23"/>
    </row>
    <row r="17833" spans="36:311" x14ac:dyDescent="0.2">
      <c r="AJ17833" s="23"/>
      <c r="HH17833"/>
      <c r="IW17833" s="36"/>
      <c r="JI17833"/>
      <c r="JJ17833"/>
      <c r="KX17833" s="23"/>
      <c r="KY17833" s="23"/>
    </row>
    <row r="17834" spans="36:311" x14ac:dyDescent="0.2">
      <c r="AJ17834" s="23"/>
      <c r="HH17834"/>
      <c r="IW17834" s="36"/>
      <c r="JI17834"/>
      <c r="JJ17834"/>
      <c r="KX17834" s="23"/>
      <c r="KY17834" s="23"/>
    </row>
    <row r="17835" spans="36:311" x14ac:dyDescent="0.2">
      <c r="AJ17835" s="23"/>
      <c r="HH17835"/>
      <c r="IW17835" s="36"/>
      <c r="JI17835"/>
      <c r="JJ17835"/>
      <c r="KX17835" s="23"/>
      <c r="KY17835" s="23"/>
    </row>
    <row r="17836" spans="36:311" x14ac:dyDescent="0.2">
      <c r="AJ17836" s="23"/>
      <c r="HH17836"/>
      <c r="IW17836" s="36"/>
      <c r="JI17836"/>
      <c r="JJ17836"/>
      <c r="KX17836" s="23"/>
      <c r="KY17836" s="23"/>
    </row>
    <row r="17837" spans="36:311" x14ac:dyDescent="0.2">
      <c r="AJ17837" s="23"/>
      <c r="HH17837"/>
      <c r="IW17837" s="36"/>
      <c r="JI17837"/>
      <c r="JJ17837"/>
      <c r="KX17837" s="23"/>
      <c r="KY17837" s="23"/>
    </row>
    <row r="17838" spans="36:311" x14ac:dyDescent="0.2">
      <c r="AJ17838" s="23"/>
      <c r="HH17838"/>
      <c r="IW17838" s="36"/>
      <c r="JI17838"/>
      <c r="JJ17838"/>
      <c r="KX17838" s="23"/>
      <c r="KY17838" s="23"/>
    </row>
    <row r="17839" spans="36:311" x14ac:dyDescent="0.2">
      <c r="AJ17839" s="23"/>
      <c r="HH17839"/>
      <c r="IW17839" s="36"/>
      <c r="JI17839"/>
      <c r="JJ17839"/>
      <c r="KX17839" s="23"/>
      <c r="KY17839" s="23"/>
    </row>
    <row r="17840" spans="36:311" x14ac:dyDescent="0.2">
      <c r="AJ17840" s="23"/>
      <c r="HH17840"/>
      <c r="IW17840" s="36"/>
      <c r="JI17840"/>
      <c r="JJ17840"/>
      <c r="KX17840" s="23"/>
      <c r="KY17840" s="23"/>
    </row>
    <row r="17841" spans="36:311" x14ac:dyDescent="0.2">
      <c r="AJ17841" s="23"/>
      <c r="HH17841"/>
      <c r="IW17841" s="36"/>
      <c r="JI17841"/>
      <c r="JJ17841"/>
      <c r="KX17841" s="23"/>
      <c r="KY17841" s="23"/>
    </row>
    <row r="17842" spans="36:311" x14ac:dyDescent="0.2">
      <c r="AJ17842" s="23"/>
      <c r="HH17842"/>
      <c r="IW17842" s="36"/>
      <c r="JI17842"/>
      <c r="JJ17842"/>
      <c r="KX17842" s="23"/>
      <c r="KY17842" s="23"/>
    </row>
    <row r="17843" spans="36:311" x14ac:dyDescent="0.2">
      <c r="AJ17843" s="23"/>
      <c r="HH17843"/>
      <c r="IW17843" s="36"/>
      <c r="JI17843"/>
      <c r="JJ17843"/>
      <c r="KX17843" s="23"/>
      <c r="KY17843" s="23"/>
    </row>
    <row r="17844" spans="36:311" x14ac:dyDescent="0.2">
      <c r="AJ17844" s="23"/>
      <c r="HH17844"/>
      <c r="IW17844" s="36"/>
      <c r="JI17844"/>
      <c r="JJ17844"/>
      <c r="KX17844" s="23"/>
      <c r="KY17844" s="23"/>
    </row>
    <row r="17845" spans="36:311" x14ac:dyDescent="0.2">
      <c r="AJ17845" s="23"/>
      <c r="HH17845"/>
      <c r="IW17845" s="36"/>
      <c r="JI17845"/>
      <c r="JJ17845"/>
      <c r="KX17845" s="23"/>
      <c r="KY17845" s="23"/>
    </row>
    <row r="17846" spans="36:311" x14ac:dyDescent="0.2">
      <c r="AJ17846" s="23"/>
      <c r="HH17846"/>
      <c r="IW17846" s="36"/>
      <c r="JI17846"/>
      <c r="JJ17846"/>
      <c r="KX17846" s="23"/>
      <c r="KY17846" s="23"/>
    </row>
    <row r="17847" spans="36:311" x14ac:dyDescent="0.2">
      <c r="AJ17847" s="23"/>
      <c r="HH17847"/>
      <c r="IW17847" s="36"/>
      <c r="JI17847"/>
      <c r="JJ17847"/>
      <c r="KX17847" s="23"/>
      <c r="KY17847" s="23"/>
    </row>
    <row r="17848" spans="36:311" x14ac:dyDescent="0.2">
      <c r="AJ17848" s="23"/>
      <c r="HH17848"/>
      <c r="IW17848" s="36"/>
      <c r="JI17848"/>
      <c r="JJ17848"/>
      <c r="KX17848" s="23"/>
      <c r="KY17848" s="23"/>
    </row>
    <row r="17849" spans="36:311" x14ac:dyDescent="0.2">
      <c r="AJ17849" s="23"/>
      <c r="HH17849"/>
      <c r="IW17849" s="36"/>
      <c r="JI17849"/>
      <c r="JJ17849"/>
      <c r="KX17849" s="23"/>
      <c r="KY17849" s="23"/>
    </row>
    <row r="17850" spans="36:311" x14ac:dyDescent="0.2">
      <c r="AJ17850" s="23"/>
      <c r="HH17850"/>
      <c r="IW17850" s="36"/>
      <c r="JI17850"/>
      <c r="JJ17850"/>
      <c r="KX17850" s="23"/>
      <c r="KY17850" s="23"/>
    </row>
    <row r="17851" spans="36:311" x14ac:dyDescent="0.2">
      <c r="AJ17851" s="23"/>
      <c r="HH17851"/>
      <c r="IW17851" s="36"/>
      <c r="JI17851"/>
      <c r="JJ17851"/>
      <c r="KX17851" s="23"/>
      <c r="KY17851" s="23"/>
    </row>
    <row r="17852" spans="36:311" x14ac:dyDescent="0.2">
      <c r="AJ17852" s="23"/>
      <c r="HH17852"/>
      <c r="IW17852" s="36"/>
      <c r="JI17852"/>
      <c r="JJ17852"/>
      <c r="KX17852" s="23"/>
      <c r="KY17852" s="23"/>
    </row>
    <row r="17853" spans="36:311" x14ac:dyDescent="0.2">
      <c r="AJ17853" s="23"/>
      <c r="HH17853"/>
      <c r="IW17853" s="36"/>
      <c r="JI17853"/>
      <c r="JJ17853"/>
      <c r="KX17853" s="23"/>
      <c r="KY17853" s="23"/>
    </row>
    <row r="17854" spans="36:311" x14ac:dyDescent="0.2">
      <c r="AJ17854" s="23"/>
      <c r="HH17854"/>
      <c r="IW17854" s="36"/>
      <c r="JI17854"/>
      <c r="JJ17854"/>
      <c r="KX17854" s="23"/>
      <c r="KY17854" s="23"/>
    </row>
    <row r="17855" spans="36:311" x14ac:dyDescent="0.2">
      <c r="AJ17855" s="23"/>
      <c r="HH17855"/>
      <c r="IW17855" s="36"/>
      <c r="JI17855"/>
      <c r="JJ17855"/>
      <c r="KX17855" s="23"/>
      <c r="KY17855" s="23"/>
    </row>
    <row r="17856" spans="36:311" x14ac:dyDescent="0.2">
      <c r="AJ17856" s="23"/>
      <c r="HH17856"/>
      <c r="IW17856" s="36"/>
      <c r="JI17856"/>
      <c r="JJ17856"/>
      <c r="KX17856" s="23"/>
      <c r="KY17856" s="23"/>
    </row>
    <row r="17857" spans="36:311" x14ac:dyDescent="0.2">
      <c r="AJ17857" s="23"/>
      <c r="HH17857"/>
      <c r="IW17857" s="36"/>
      <c r="JI17857"/>
      <c r="JJ17857"/>
      <c r="KX17857" s="23"/>
      <c r="KY17857" s="23"/>
    </row>
    <row r="17858" spans="36:311" x14ac:dyDescent="0.2">
      <c r="AJ17858" s="23"/>
      <c r="HH17858"/>
      <c r="IW17858" s="36"/>
      <c r="JI17858"/>
      <c r="JJ17858"/>
      <c r="KX17858" s="23"/>
      <c r="KY17858" s="23"/>
    </row>
    <row r="17859" spans="36:311" x14ac:dyDescent="0.2">
      <c r="AJ17859" s="23"/>
      <c r="HH17859"/>
      <c r="IW17859" s="36"/>
      <c r="JI17859"/>
      <c r="JJ17859"/>
      <c r="KX17859" s="23"/>
      <c r="KY17859" s="23"/>
    </row>
    <row r="17860" spans="36:311" x14ac:dyDescent="0.2">
      <c r="AJ17860" s="23"/>
      <c r="HH17860"/>
      <c r="IW17860" s="36"/>
      <c r="JI17860"/>
      <c r="JJ17860"/>
      <c r="KX17860" s="23"/>
      <c r="KY17860" s="23"/>
    </row>
    <row r="17861" spans="36:311" x14ac:dyDescent="0.2">
      <c r="AJ17861" s="23"/>
      <c r="HH17861"/>
      <c r="IW17861" s="36"/>
      <c r="JI17861"/>
      <c r="JJ17861"/>
      <c r="KX17861" s="23"/>
      <c r="KY17861" s="23"/>
    </row>
    <row r="17862" spans="36:311" x14ac:dyDescent="0.2">
      <c r="AJ17862" s="23"/>
      <c r="HH17862"/>
      <c r="IW17862" s="36"/>
      <c r="JI17862"/>
      <c r="JJ17862"/>
      <c r="KX17862" s="23"/>
      <c r="KY17862" s="23"/>
    </row>
    <row r="17863" spans="36:311" x14ac:dyDescent="0.2">
      <c r="AJ17863" s="23"/>
      <c r="HH17863"/>
      <c r="IW17863" s="36"/>
      <c r="JI17863"/>
      <c r="JJ17863"/>
      <c r="KX17863" s="23"/>
      <c r="KY17863" s="23"/>
    </row>
    <row r="17864" spans="36:311" x14ac:dyDescent="0.2">
      <c r="AJ17864" s="23"/>
      <c r="HH17864"/>
      <c r="IW17864" s="36"/>
      <c r="JI17864"/>
      <c r="JJ17864"/>
      <c r="KX17864" s="23"/>
      <c r="KY17864" s="23"/>
    </row>
    <row r="17865" spans="36:311" x14ac:dyDescent="0.2">
      <c r="AJ17865" s="23"/>
      <c r="HH17865"/>
      <c r="IW17865" s="36"/>
      <c r="JI17865"/>
      <c r="JJ17865"/>
      <c r="KX17865" s="23"/>
      <c r="KY17865" s="23"/>
    </row>
    <row r="17866" spans="36:311" x14ac:dyDescent="0.2">
      <c r="AJ17866" s="23"/>
      <c r="HH17866"/>
      <c r="IW17866" s="36"/>
      <c r="JI17866"/>
      <c r="JJ17866"/>
      <c r="KX17866" s="23"/>
      <c r="KY17866" s="23"/>
    </row>
    <row r="17867" spans="36:311" x14ac:dyDescent="0.2">
      <c r="AJ17867" s="23"/>
      <c r="HH17867"/>
      <c r="IW17867" s="36"/>
      <c r="JI17867"/>
      <c r="JJ17867"/>
      <c r="KX17867" s="23"/>
      <c r="KY17867" s="23"/>
    </row>
    <row r="17868" spans="36:311" x14ac:dyDescent="0.2">
      <c r="AJ17868" s="23"/>
      <c r="HH17868"/>
      <c r="IW17868" s="36"/>
      <c r="JI17868"/>
      <c r="JJ17868"/>
      <c r="KX17868" s="23"/>
      <c r="KY17868" s="23"/>
    </row>
    <row r="17869" spans="36:311" x14ac:dyDescent="0.2">
      <c r="AJ17869" s="23"/>
      <c r="HH17869"/>
      <c r="IW17869" s="36"/>
      <c r="JI17869"/>
      <c r="JJ17869"/>
      <c r="KX17869" s="23"/>
      <c r="KY17869" s="23"/>
    </row>
    <row r="17870" spans="36:311" x14ac:dyDescent="0.2">
      <c r="AJ17870" s="23"/>
      <c r="HH17870"/>
      <c r="IW17870" s="36"/>
      <c r="JI17870"/>
      <c r="JJ17870"/>
      <c r="KX17870" s="23"/>
      <c r="KY17870" s="23"/>
    </row>
    <row r="17871" spans="36:311" x14ac:dyDescent="0.2">
      <c r="AJ17871" s="23"/>
      <c r="HH17871"/>
      <c r="IW17871" s="36"/>
      <c r="JI17871"/>
      <c r="JJ17871"/>
      <c r="KX17871" s="23"/>
      <c r="KY17871" s="23"/>
    </row>
    <row r="17872" spans="36:311" x14ac:dyDescent="0.2">
      <c r="AJ17872" s="23"/>
      <c r="HH17872"/>
      <c r="IW17872" s="36"/>
      <c r="JI17872"/>
      <c r="JJ17872"/>
      <c r="KX17872" s="23"/>
      <c r="KY17872" s="23"/>
    </row>
    <row r="17873" spans="36:311" x14ac:dyDescent="0.2">
      <c r="AJ17873" s="23"/>
      <c r="HH17873"/>
      <c r="IW17873" s="36"/>
      <c r="JI17873"/>
      <c r="JJ17873"/>
      <c r="KX17873" s="23"/>
      <c r="KY17873" s="23"/>
    </row>
    <row r="17874" spans="36:311" x14ac:dyDescent="0.2">
      <c r="AJ17874" s="23"/>
      <c r="HH17874"/>
      <c r="IW17874" s="36"/>
      <c r="JI17874"/>
      <c r="JJ17874"/>
      <c r="KX17874" s="23"/>
      <c r="KY17874" s="23"/>
    </row>
    <row r="17875" spans="36:311" x14ac:dyDescent="0.2">
      <c r="AJ17875" s="23"/>
      <c r="HH17875"/>
      <c r="IW17875" s="36"/>
      <c r="JI17875"/>
      <c r="JJ17875"/>
      <c r="KX17875" s="23"/>
      <c r="KY17875" s="23"/>
    </row>
    <row r="17876" spans="36:311" x14ac:dyDescent="0.2">
      <c r="AJ17876" s="23"/>
      <c r="HH17876"/>
      <c r="IW17876" s="36"/>
      <c r="JI17876"/>
      <c r="JJ17876"/>
      <c r="KX17876" s="23"/>
      <c r="KY17876" s="23"/>
    </row>
    <row r="17877" spans="36:311" x14ac:dyDescent="0.2">
      <c r="AJ17877" s="23"/>
      <c r="HH17877"/>
      <c r="IW17877" s="36"/>
      <c r="JI17877"/>
      <c r="JJ17877"/>
      <c r="KX17877" s="23"/>
      <c r="KY17877" s="23"/>
    </row>
    <row r="17878" spans="36:311" x14ac:dyDescent="0.2">
      <c r="AJ17878" s="23"/>
      <c r="HH17878"/>
      <c r="IW17878" s="36"/>
      <c r="JI17878"/>
      <c r="JJ17878"/>
      <c r="KX17878" s="23"/>
      <c r="KY17878" s="23"/>
    </row>
    <row r="17879" spans="36:311" x14ac:dyDescent="0.2">
      <c r="AJ17879" s="23"/>
      <c r="HH17879"/>
      <c r="IW17879" s="36"/>
      <c r="JI17879"/>
      <c r="JJ17879"/>
      <c r="KX17879" s="23"/>
      <c r="KY17879" s="23"/>
    </row>
    <row r="17880" spans="36:311" x14ac:dyDescent="0.2">
      <c r="AJ17880" s="23"/>
      <c r="HH17880"/>
      <c r="IW17880" s="36"/>
      <c r="JI17880"/>
      <c r="JJ17880"/>
      <c r="KX17880" s="23"/>
      <c r="KY17880" s="23"/>
    </row>
    <row r="17881" spans="36:311" x14ac:dyDescent="0.2">
      <c r="AJ17881" s="23"/>
      <c r="HH17881"/>
      <c r="IW17881" s="36"/>
      <c r="JI17881"/>
      <c r="JJ17881"/>
      <c r="KX17881" s="23"/>
      <c r="KY17881" s="23"/>
    </row>
    <row r="17882" spans="36:311" x14ac:dyDescent="0.2">
      <c r="AJ17882" s="23"/>
      <c r="HH17882"/>
      <c r="IW17882" s="36"/>
      <c r="JI17882"/>
      <c r="JJ17882"/>
      <c r="KX17882" s="23"/>
      <c r="KY17882" s="23"/>
    </row>
    <row r="17883" spans="36:311" x14ac:dyDescent="0.2">
      <c r="AJ17883" s="23"/>
      <c r="HH17883"/>
      <c r="IW17883" s="36"/>
      <c r="JI17883"/>
      <c r="JJ17883"/>
      <c r="KX17883" s="23"/>
      <c r="KY17883" s="23"/>
    </row>
    <row r="17884" spans="36:311" x14ac:dyDescent="0.2">
      <c r="AJ17884" s="23"/>
      <c r="HH17884"/>
      <c r="IW17884" s="36"/>
      <c r="JI17884"/>
      <c r="JJ17884"/>
      <c r="KX17884" s="23"/>
      <c r="KY17884" s="23"/>
    </row>
    <row r="17885" spans="36:311" x14ac:dyDescent="0.2">
      <c r="AJ17885" s="23"/>
      <c r="HH17885"/>
      <c r="IW17885" s="36"/>
      <c r="JI17885"/>
      <c r="JJ17885"/>
      <c r="KX17885" s="23"/>
      <c r="KY17885" s="23"/>
    </row>
    <row r="17886" spans="36:311" x14ac:dyDescent="0.2">
      <c r="AJ17886" s="23"/>
      <c r="HH17886"/>
      <c r="IW17886" s="36"/>
      <c r="JI17886"/>
      <c r="JJ17886"/>
      <c r="KX17886" s="23"/>
      <c r="KY17886" s="23"/>
    </row>
    <row r="17887" spans="36:311" x14ac:dyDescent="0.2">
      <c r="AJ17887" s="23"/>
      <c r="HH17887"/>
      <c r="IW17887" s="36"/>
      <c r="JI17887"/>
      <c r="JJ17887"/>
      <c r="KX17887" s="23"/>
      <c r="KY17887" s="23"/>
    </row>
    <row r="17888" spans="36:311" x14ac:dyDescent="0.2">
      <c r="AJ17888" s="23"/>
      <c r="HH17888"/>
      <c r="IW17888" s="36"/>
      <c r="JI17888"/>
      <c r="JJ17888"/>
      <c r="KX17888" s="23"/>
      <c r="KY17888" s="23"/>
    </row>
    <row r="17889" spans="36:311" x14ac:dyDescent="0.2">
      <c r="AJ17889" s="23"/>
      <c r="HH17889"/>
      <c r="IW17889" s="36"/>
      <c r="JI17889"/>
      <c r="JJ17889"/>
      <c r="KX17889" s="23"/>
      <c r="KY17889" s="23"/>
    </row>
    <row r="17890" spans="36:311" x14ac:dyDescent="0.2">
      <c r="AJ17890" s="23"/>
      <c r="HH17890"/>
      <c r="IW17890" s="36"/>
      <c r="JI17890"/>
      <c r="JJ17890"/>
      <c r="KX17890" s="23"/>
      <c r="KY17890" s="23"/>
    </row>
    <row r="17891" spans="36:311" x14ac:dyDescent="0.2">
      <c r="AJ17891" s="23"/>
      <c r="HH17891"/>
      <c r="IW17891" s="36"/>
      <c r="JI17891"/>
      <c r="JJ17891"/>
      <c r="KX17891" s="23"/>
      <c r="KY17891" s="23"/>
    </row>
    <row r="17892" spans="36:311" x14ac:dyDescent="0.2">
      <c r="AJ17892" s="23"/>
      <c r="HH17892"/>
      <c r="IW17892" s="36"/>
      <c r="JI17892"/>
      <c r="JJ17892"/>
      <c r="KX17892" s="23"/>
      <c r="KY17892" s="23"/>
    </row>
    <row r="17893" spans="36:311" x14ac:dyDescent="0.2">
      <c r="AJ17893" s="23"/>
      <c r="HH17893"/>
      <c r="IW17893" s="36"/>
      <c r="JI17893"/>
      <c r="JJ17893"/>
      <c r="KX17893" s="23"/>
      <c r="KY17893" s="23"/>
    </row>
    <row r="17894" spans="36:311" x14ac:dyDescent="0.2">
      <c r="AJ17894" s="23"/>
      <c r="HH17894"/>
      <c r="IW17894" s="36"/>
      <c r="JI17894"/>
      <c r="JJ17894"/>
      <c r="KX17894" s="23"/>
      <c r="KY17894" s="23"/>
    </row>
    <row r="17895" spans="36:311" x14ac:dyDescent="0.2">
      <c r="AJ17895" s="23"/>
      <c r="HH17895"/>
      <c r="IW17895" s="36"/>
      <c r="JI17895"/>
      <c r="JJ17895"/>
      <c r="KX17895" s="23"/>
      <c r="KY17895" s="23"/>
    </row>
    <row r="17896" spans="36:311" x14ac:dyDescent="0.2">
      <c r="AJ17896" s="23"/>
      <c r="HH17896"/>
      <c r="IW17896" s="36"/>
      <c r="JI17896"/>
      <c r="JJ17896"/>
      <c r="KX17896" s="23"/>
      <c r="KY17896" s="23"/>
    </row>
    <row r="17897" spans="36:311" x14ac:dyDescent="0.2">
      <c r="AJ17897" s="23"/>
      <c r="HH17897"/>
      <c r="IW17897" s="36"/>
      <c r="JI17897"/>
      <c r="JJ17897"/>
      <c r="KX17897" s="23"/>
      <c r="KY17897" s="23"/>
    </row>
    <row r="17898" spans="36:311" x14ac:dyDescent="0.2">
      <c r="AJ17898" s="23"/>
      <c r="HH17898"/>
      <c r="IW17898" s="36"/>
      <c r="JI17898"/>
      <c r="JJ17898"/>
      <c r="KX17898" s="23"/>
      <c r="KY17898" s="23"/>
    </row>
    <row r="17899" spans="36:311" x14ac:dyDescent="0.2">
      <c r="AJ17899" s="23"/>
      <c r="HH17899"/>
      <c r="IW17899" s="36"/>
      <c r="JI17899"/>
      <c r="JJ17899"/>
      <c r="KX17899" s="23"/>
      <c r="KY17899" s="23"/>
    </row>
    <row r="17900" spans="36:311" x14ac:dyDescent="0.2">
      <c r="AJ17900" s="23"/>
      <c r="HH17900"/>
      <c r="IW17900" s="36"/>
      <c r="JI17900"/>
      <c r="JJ17900"/>
      <c r="KX17900" s="23"/>
      <c r="KY17900" s="23"/>
    </row>
    <row r="17901" spans="36:311" x14ac:dyDescent="0.2">
      <c r="AJ17901" s="23"/>
      <c r="HH17901"/>
      <c r="IW17901" s="36"/>
      <c r="JI17901"/>
      <c r="JJ17901"/>
      <c r="KX17901" s="23"/>
      <c r="KY17901" s="23"/>
    </row>
    <row r="17902" spans="36:311" x14ac:dyDescent="0.2">
      <c r="AJ17902" s="23"/>
      <c r="HH17902"/>
      <c r="IW17902" s="36"/>
      <c r="JI17902"/>
      <c r="JJ17902"/>
      <c r="KX17902" s="23"/>
      <c r="KY17902" s="23"/>
    </row>
    <row r="17903" spans="36:311" x14ac:dyDescent="0.2">
      <c r="AJ17903" s="23"/>
      <c r="HH17903"/>
      <c r="IW17903" s="36"/>
      <c r="JI17903"/>
      <c r="JJ17903"/>
      <c r="KX17903" s="23"/>
      <c r="KY17903" s="23"/>
    </row>
    <row r="17904" spans="36:311" x14ac:dyDescent="0.2">
      <c r="AJ17904" s="23"/>
      <c r="HH17904"/>
      <c r="IW17904" s="36"/>
      <c r="JI17904"/>
      <c r="JJ17904"/>
      <c r="KX17904" s="23"/>
      <c r="KY17904" s="23"/>
    </row>
    <row r="17905" spans="36:311" x14ac:dyDescent="0.2">
      <c r="AJ17905" s="23"/>
      <c r="HH17905"/>
      <c r="IW17905" s="36"/>
      <c r="JI17905"/>
      <c r="JJ17905"/>
      <c r="KX17905" s="23"/>
      <c r="KY17905" s="23"/>
    </row>
    <row r="17906" spans="36:311" x14ac:dyDescent="0.2">
      <c r="AJ17906" s="23"/>
      <c r="HH17906"/>
      <c r="IW17906" s="36"/>
      <c r="JI17906"/>
      <c r="JJ17906"/>
      <c r="KX17906" s="23"/>
      <c r="KY17906" s="23"/>
    </row>
    <row r="17907" spans="36:311" x14ac:dyDescent="0.2">
      <c r="AJ17907" s="23"/>
      <c r="HH17907"/>
      <c r="IW17907" s="36"/>
      <c r="JI17907"/>
      <c r="JJ17907"/>
      <c r="KX17907" s="23"/>
      <c r="KY17907" s="23"/>
    </row>
    <row r="17908" spans="36:311" x14ac:dyDescent="0.2">
      <c r="AJ17908" s="23"/>
      <c r="HH17908"/>
      <c r="IW17908" s="36"/>
      <c r="JI17908"/>
      <c r="JJ17908"/>
      <c r="KX17908" s="23"/>
      <c r="KY17908" s="23"/>
    </row>
    <row r="17909" spans="36:311" x14ac:dyDescent="0.2">
      <c r="AJ17909" s="23"/>
      <c r="HH17909"/>
      <c r="IW17909" s="36"/>
      <c r="JI17909"/>
      <c r="JJ17909"/>
      <c r="KX17909" s="23"/>
      <c r="KY17909" s="23"/>
    </row>
    <row r="17910" spans="36:311" x14ac:dyDescent="0.2">
      <c r="AJ17910" s="23"/>
      <c r="HH17910"/>
      <c r="IW17910" s="36"/>
      <c r="JI17910"/>
      <c r="JJ17910"/>
      <c r="KX17910" s="23"/>
      <c r="KY17910" s="23"/>
    </row>
    <row r="17911" spans="36:311" x14ac:dyDescent="0.2">
      <c r="AJ17911" s="23"/>
      <c r="HH17911"/>
      <c r="IW17911" s="36"/>
      <c r="JI17911"/>
      <c r="JJ17911"/>
      <c r="KX17911" s="23"/>
      <c r="KY17911" s="23"/>
    </row>
    <row r="17912" spans="36:311" x14ac:dyDescent="0.2">
      <c r="AJ17912" s="23"/>
      <c r="HH17912"/>
      <c r="IW17912" s="36"/>
      <c r="JI17912"/>
      <c r="JJ17912"/>
      <c r="KX17912" s="23"/>
      <c r="KY17912" s="23"/>
    </row>
    <row r="17913" spans="36:311" x14ac:dyDescent="0.2">
      <c r="AJ17913" s="23"/>
      <c r="HH17913"/>
      <c r="IW17913" s="36"/>
      <c r="JI17913"/>
      <c r="JJ17913"/>
      <c r="KX17913" s="23"/>
      <c r="KY17913" s="23"/>
    </row>
    <row r="17914" spans="36:311" x14ac:dyDescent="0.2">
      <c r="AJ17914" s="23"/>
      <c r="HH17914"/>
      <c r="IW17914" s="36"/>
      <c r="JI17914"/>
      <c r="JJ17914"/>
      <c r="KX17914" s="23"/>
      <c r="KY17914" s="23"/>
    </row>
    <row r="17915" spans="36:311" x14ac:dyDescent="0.2">
      <c r="AJ17915" s="23"/>
      <c r="HH17915"/>
      <c r="IW17915" s="36"/>
      <c r="JI17915"/>
      <c r="JJ17915"/>
      <c r="KX17915" s="23"/>
      <c r="KY17915" s="23"/>
    </row>
    <row r="17916" spans="36:311" x14ac:dyDescent="0.2">
      <c r="AJ17916" s="23"/>
      <c r="HH17916"/>
      <c r="IW17916" s="36"/>
      <c r="JI17916"/>
      <c r="JJ17916"/>
      <c r="KX17916" s="23"/>
      <c r="KY17916" s="23"/>
    </row>
    <row r="17917" spans="36:311" x14ac:dyDescent="0.2">
      <c r="AJ17917" s="23"/>
      <c r="HH17917"/>
      <c r="IW17917" s="36"/>
      <c r="JI17917"/>
      <c r="JJ17917"/>
      <c r="KX17917" s="23"/>
      <c r="KY17917" s="23"/>
    </row>
    <row r="17918" spans="36:311" x14ac:dyDescent="0.2">
      <c r="AJ17918" s="23"/>
      <c r="HH17918"/>
      <c r="IW17918" s="36"/>
      <c r="JI17918"/>
      <c r="JJ17918"/>
      <c r="KX17918" s="23"/>
      <c r="KY17918" s="23"/>
    </row>
    <row r="17919" spans="36:311" x14ac:dyDescent="0.2">
      <c r="AJ17919" s="23"/>
      <c r="HH17919"/>
      <c r="IW17919" s="36"/>
      <c r="JI17919"/>
      <c r="JJ17919"/>
      <c r="KX17919" s="23"/>
      <c r="KY17919" s="23"/>
    </row>
    <row r="17920" spans="36:311" x14ac:dyDescent="0.2">
      <c r="AJ17920" s="23"/>
      <c r="HH17920"/>
      <c r="IW17920" s="36"/>
      <c r="JI17920"/>
      <c r="JJ17920"/>
      <c r="KX17920" s="23"/>
      <c r="KY17920" s="23"/>
    </row>
    <row r="17921" spans="36:311" x14ac:dyDescent="0.2">
      <c r="AJ17921" s="23"/>
      <c r="HH17921"/>
      <c r="IW17921" s="36"/>
      <c r="JI17921"/>
      <c r="JJ17921"/>
      <c r="KX17921" s="23"/>
      <c r="KY17921" s="23"/>
    </row>
    <row r="17922" spans="36:311" x14ac:dyDescent="0.2">
      <c r="AJ17922" s="23"/>
      <c r="HH17922"/>
      <c r="IW17922" s="36"/>
      <c r="JI17922"/>
      <c r="JJ17922"/>
      <c r="KX17922" s="23"/>
      <c r="KY17922" s="23"/>
    </row>
    <row r="17923" spans="36:311" x14ac:dyDescent="0.2">
      <c r="AJ17923" s="23"/>
      <c r="HH17923"/>
      <c r="IW17923" s="36"/>
      <c r="JI17923"/>
      <c r="JJ17923"/>
      <c r="KX17923" s="23"/>
      <c r="KY17923" s="23"/>
    </row>
    <row r="17924" spans="36:311" x14ac:dyDescent="0.2">
      <c r="AJ17924" s="23"/>
      <c r="HH17924"/>
      <c r="IW17924" s="36"/>
      <c r="JI17924"/>
      <c r="JJ17924"/>
      <c r="KX17924" s="23"/>
      <c r="KY17924" s="23"/>
    </row>
    <row r="17925" spans="36:311" x14ac:dyDescent="0.2">
      <c r="AJ17925" s="23"/>
      <c r="HH17925"/>
      <c r="IW17925" s="36"/>
      <c r="JI17925"/>
      <c r="JJ17925"/>
      <c r="KX17925" s="23"/>
      <c r="KY17925" s="23"/>
    </row>
    <row r="17926" spans="36:311" x14ac:dyDescent="0.2">
      <c r="AJ17926" s="23"/>
      <c r="HH17926"/>
      <c r="IW17926" s="36"/>
      <c r="JI17926"/>
      <c r="JJ17926"/>
      <c r="KX17926" s="23"/>
      <c r="KY17926" s="23"/>
    </row>
    <row r="17927" spans="36:311" x14ac:dyDescent="0.2">
      <c r="AJ17927" s="23"/>
      <c r="HH17927"/>
      <c r="IW17927" s="36"/>
      <c r="JI17927"/>
      <c r="JJ17927"/>
      <c r="KX17927" s="23"/>
      <c r="KY17927" s="23"/>
    </row>
    <row r="17928" spans="36:311" x14ac:dyDescent="0.2">
      <c r="AJ17928" s="23"/>
      <c r="HH17928"/>
      <c r="IW17928" s="36"/>
      <c r="JI17928"/>
      <c r="JJ17928"/>
      <c r="KX17928" s="23"/>
      <c r="KY17928" s="23"/>
    </row>
    <row r="17929" spans="36:311" x14ac:dyDescent="0.2">
      <c r="AJ17929" s="23"/>
      <c r="HH17929"/>
      <c r="IW17929" s="36"/>
      <c r="JI17929"/>
      <c r="JJ17929"/>
      <c r="KX17929" s="23"/>
      <c r="KY17929" s="23"/>
    </row>
    <row r="17930" spans="36:311" x14ac:dyDescent="0.2">
      <c r="AJ17930" s="23"/>
      <c r="HH17930"/>
      <c r="IW17930" s="36"/>
      <c r="JI17930"/>
      <c r="JJ17930"/>
      <c r="KX17930" s="23"/>
      <c r="KY17930" s="23"/>
    </row>
    <row r="17931" spans="36:311" x14ac:dyDescent="0.2">
      <c r="AJ17931" s="23"/>
      <c r="HH17931"/>
      <c r="IW17931" s="36"/>
      <c r="JI17931"/>
      <c r="JJ17931"/>
      <c r="KX17931" s="23"/>
      <c r="KY17931" s="23"/>
    </row>
    <row r="17932" spans="36:311" x14ac:dyDescent="0.2">
      <c r="AJ17932" s="23"/>
      <c r="HH17932"/>
      <c r="IW17932" s="36"/>
      <c r="JI17932"/>
      <c r="JJ17932"/>
      <c r="KX17932" s="23"/>
      <c r="KY17932" s="23"/>
    </row>
    <row r="17933" spans="36:311" x14ac:dyDescent="0.2">
      <c r="AJ17933" s="23"/>
      <c r="HH17933"/>
      <c r="IW17933" s="36"/>
      <c r="JI17933"/>
      <c r="JJ17933"/>
      <c r="KX17933" s="23"/>
      <c r="KY17933" s="23"/>
    </row>
    <row r="17934" spans="36:311" x14ac:dyDescent="0.2">
      <c r="AJ17934" s="23"/>
      <c r="HH17934"/>
      <c r="IW17934" s="36"/>
      <c r="JI17934"/>
      <c r="JJ17934"/>
      <c r="KX17934" s="23"/>
      <c r="KY17934" s="23"/>
    </row>
    <row r="17935" spans="36:311" x14ac:dyDescent="0.2">
      <c r="AJ17935" s="23"/>
      <c r="HH17935"/>
      <c r="IW17935" s="36"/>
      <c r="JI17935"/>
      <c r="JJ17935"/>
      <c r="KX17935" s="23"/>
      <c r="KY17935" s="23"/>
    </row>
    <row r="17936" spans="36:311" x14ac:dyDescent="0.2">
      <c r="AJ17936" s="23"/>
      <c r="HH17936"/>
      <c r="IW17936" s="36"/>
      <c r="JI17936"/>
      <c r="JJ17936"/>
      <c r="KX17936" s="23"/>
      <c r="KY17936" s="23"/>
    </row>
    <row r="17937" spans="36:311" x14ac:dyDescent="0.2">
      <c r="AJ17937" s="23"/>
      <c r="HH17937"/>
      <c r="IW17937" s="36"/>
      <c r="JI17937"/>
      <c r="JJ17937"/>
      <c r="KX17937" s="23"/>
      <c r="KY17937" s="23"/>
    </row>
    <row r="17938" spans="36:311" x14ac:dyDescent="0.2">
      <c r="AJ17938" s="23"/>
      <c r="HH17938"/>
      <c r="IW17938" s="36"/>
      <c r="JI17938"/>
      <c r="JJ17938"/>
      <c r="KX17938" s="23"/>
      <c r="KY17938" s="23"/>
    </row>
    <row r="17939" spans="36:311" x14ac:dyDescent="0.2">
      <c r="AJ17939" s="23"/>
      <c r="HH17939"/>
      <c r="IW17939" s="36"/>
      <c r="JI17939"/>
      <c r="JJ17939"/>
      <c r="KX17939" s="23"/>
      <c r="KY17939" s="23"/>
    </row>
    <row r="17940" spans="36:311" x14ac:dyDescent="0.2">
      <c r="AJ17940" s="23"/>
      <c r="HH17940"/>
      <c r="IW17940" s="36"/>
      <c r="JI17940"/>
      <c r="JJ17940"/>
      <c r="KX17940" s="23"/>
      <c r="KY17940" s="23"/>
    </row>
    <row r="17941" spans="36:311" x14ac:dyDescent="0.2">
      <c r="AJ17941" s="23"/>
      <c r="HH17941"/>
      <c r="IW17941" s="36"/>
      <c r="JI17941"/>
      <c r="JJ17941"/>
      <c r="KX17941" s="23"/>
      <c r="KY17941" s="23"/>
    </row>
    <row r="17942" spans="36:311" x14ac:dyDescent="0.2">
      <c r="AJ17942" s="23"/>
      <c r="HH17942"/>
      <c r="IW17942" s="36"/>
      <c r="JI17942"/>
      <c r="JJ17942"/>
      <c r="KX17942" s="23"/>
      <c r="KY17942" s="23"/>
    </row>
    <row r="17943" spans="36:311" x14ac:dyDescent="0.2">
      <c r="AJ17943" s="23"/>
      <c r="HH17943"/>
      <c r="IW17943" s="36"/>
      <c r="JI17943"/>
      <c r="JJ17943"/>
      <c r="KX17943" s="23"/>
      <c r="KY17943" s="23"/>
    </row>
    <row r="17944" spans="36:311" x14ac:dyDescent="0.2">
      <c r="AJ17944" s="23"/>
      <c r="HH17944"/>
      <c r="IW17944" s="36"/>
      <c r="JI17944"/>
      <c r="JJ17944"/>
      <c r="KX17944" s="23"/>
      <c r="KY17944" s="23"/>
    </row>
    <row r="17945" spans="36:311" x14ac:dyDescent="0.2">
      <c r="AJ17945" s="23"/>
      <c r="HH17945"/>
      <c r="IW17945" s="36"/>
      <c r="JI17945"/>
      <c r="JJ17945"/>
      <c r="KX17945" s="23"/>
      <c r="KY17945" s="23"/>
    </row>
    <row r="17946" spans="36:311" x14ac:dyDescent="0.2">
      <c r="AJ17946" s="23"/>
      <c r="HH17946"/>
      <c r="IW17946" s="36"/>
      <c r="JI17946"/>
      <c r="JJ17946"/>
      <c r="KX17946" s="23"/>
      <c r="KY17946" s="23"/>
    </row>
    <row r="17947" spans="36:311" x14ac:dyDescent="0.2">
      <c r="AJ17947" s="23"/>
      <c r="HH17947"/>
      <c r="IW17947" s="36"/>
      <c r="JI17947"/>
      <c r="JJ17947"/>
      <c r="KX17947" s="23"/>
      <c r="KY17947" s="23"/>
    </row>
    <row r="17948" spans="36:311" x14ac:dyDescent="0.2">
      <c r="AJ17948" s="23"/>
      <c r="HH17948"/>
      <c r="IW17948" s="36"/>
      <c r="JI17948"/>
      <c r="JJ17948"/>
      <c r="KX17948" s="23"/>
      <c r="KY17948" s="23"/>
    </row>
    <row r="17949" spans="36:311" x14ac:dyDescent="0.2">
      <c r="AJ17949" s="23"/>
      <c r="HH17949"/>
      <c r="IW17949" s="36"/>
      <c r="JI17949"/>
      <c r="JJ17949"/>
      <c r="KX17949" s="23"/>
      <c r="KY17949" s="23"/>
    </row>
    <row r="17950" spans="36:311" x14ac:dyDescent="0.2">
      <c r="AJ17950" s="23"/>
      <c r="HH17950"/>
      <c r="IW17950" s="36"/>
      <c r="JI17950"/>
      <c r="JJ17950"/>
      <c r="KX17950" s="23"/>
      <c r="KY17950" s="23"/>
    </row>
    <row r="17951" spans="36:311" x14ac:dyDescent="0.2">
      <c r="AJ17951" s="23"/>
      <c r="HH17951"/>
      <c r="IW17951" s="36"/>
      <c r="JI17951"/>
      <c r="JJ17951"/>
      <c r="KX17951" s="23"/>
      <c r="KY17951" s="23"/>
    </row>
    <row r="17952" spans="36:311" x14ac:dyDescent="0.2">
      <c r="AJ17952" s="23"/>
      <c r="HH17952"/>
      <c r="IW17952" s="36"/>
      <c r="JI17952"/>
      <c r="JJ17952"/>
      <c r="KX17952" s="23"/>
      <c r="KY17952" s="23"/>
    </row>
    <row r="17953" spans="36:311" x14ac:dyDescent="0.2">
      <c r="AJ17953" s="23"/>
      <c r="HH17953"/>
      <c r="IW17953" s="36"/>
      <c r="JI17953"/>
      <c r="JJ17953"/>
      <c r="KX17953" s="23"/>
      <c r="KY17953" s="23"/>
    </row>
    <row r="17954" spans="36:311" x14ac:dyDescent="0.2">
      <c r="AJ17954" s="23"/>
      <c r="HH17954"/>
      <c r="IW17954" s="36"/>
      <c r="JI17954"/>
      <c r="JJ17954"/>
      <c r="KX17954" s="23"/>
      <c r="KY17954" s="23"/>
    </row>
    <row r="17955" spans="36:311" x14ac:dyDescent="0.2">
      <c r="AJ17955" s="23"/>
      <c r="HH17955"/>
      <c r="IW17955" s="36"/>
      <c r="JI17955"/>
      <c r="JJ17955"/>
      <c r="KX17955" s="23"/>
      <c r="KY17955" s="23"/>
    </row>
    <row r="17956" spans="36:311" x14ac:dyDescent="0.2">
      <c r="AJ17956" s="23"/>
      <c r="HH17956"/>
      <c r="IW17956" s="36"/>
      <c r="JI17956"/>
      <c r="JJ17956"/>
      <c r="KX17956" s="23"/>
      <c r="KY17956" s="23"/>
    </row>
    <row r="17957" spans="36:311" x14ac:dyDescent="0.2">
      <c r="AJ17957" s="23"/>
      <c r="HH17957"/>
      <c r="IW17957" s="36"/>
      <c r="JI17957"/>
      <c r="JJ17957"/>
      <c r="KX17957" s="23"/>
      <c r="KY17957" s="23"/>
    </row>
    <row r="17958" spans="36:311" x14ac:dyDescent="0.2">
      <c r="AJ17958" s="23"/>
      <c r="HH17958"/>
      <c r="IW17958" s="36"/>
      <c r="JI17958"/>
      <c r="JJ17958"/>
      <c r="KX17958" s="23"/>
      <c r="KY17958" s="23"/>
    </row>
    <row r="17959" spans="36:311" x14ac:dyDescent="0.2">
      <c r="AJ17959" s="23"/>
      <c r="HH17959"/>
      <c r="IW17959" s="36"/>
      <c r="JI17959"/>
      <c r="JJ17959"/>
      <c r="KX17959" s="23"/>
      <c r="KY17959" s="23"/>
    </row>
    <row r="17960" spans="36:311" x14ac:dyDescent="0.2">
      <c r="AJ17960" s="23"/>
      <c r="HH17960"/>
      <c r="IW17960" s="36"/>
      <c r="JI17960"/>
      <c r="JJ17960"/>
      <c r="KX17960" s="23"/>
      <c r="KY17960" s="23"/>
    </row>
    <row r="17961" spans="36:311" x14ac:dyDescent="0.2">
      <c r="AJ17961" s="23"/>
      <c r="HH17961"/>
      <c r="IW17961" s="36"/>
      <c r="JI17961"/>
      <c r="JJ17961"/>
      <c r="KX17961" s="23"/>
      <c r="KY17961" s="23"/>
    </row>
    <row r="17962" spans="36:311" x14ac:dyDescent="0.2">
      <c r="AJ17962" s="23"/>
      <c r="HH17962"/>
      <c r="IW17962" s="36"/>
      <c r="JI17962"/>
      <c r="JJ17962"/>
      <c r="KX17962" s="23"/>
      <c r="KY17962" s="23"/>
    </row>
    <row r="17963" spans="36:311" x14ac:dyDescent="0.2">
      <c r="AJ17963" s="23"/>
      <c r="HH17963"/>
      <c r="IW17963" s="36"/>
      <c r="JI17963"/>
      <c r="JJ17963"/>
      <c r="KX17963" s="23"/>
      <c r="KY17963" s="23"/>
    </row>
    <row r="17964" spans="36:311" x14ac:dyDescent="0.2">
      <c r="AJ17964" s="23"/>
      <c r="HH17964"/>
      <c r="IW17964" s="36"/>
      <c r="JI17964"/>
      <c r="JJ17964"/>
      <c r="KX17964" s="23"/>
      <c r="KY17964" s="23"/>
    </row>
    <row r="17965" spans="36:311" x14ac:dyDescent="0.2">
      <c r="AJ17965" s="23"/>
      <c r="HH17965"/>
      <c r="IW17965" s="36"/>
      <c r="JI17965"/>
      <c r="JJ17965"/>
      <c r="KX17965" s="23"/>
      <c r="KY17965" s="23"/>
    </row>
    <row r="17966" spans="36:311" x14ac:dyDescent="0.2">
      <c r="AJ17966" s="23"/>
      <c r="HH17966"/>
      <c r="IW17966" s="36"/>
      <c r="JI17966"/>
      <c r="JJ17966"/>
      <c r="KX17966" s="23"/>
      <c r="KY17966" s="23"/>
    </row>
    <row r="17967" spans="36:311" x14ac:dyDescent="0.2">
      <c r="AJ17967" s="23"/>
      <c r="HH17967"/>
      <c r="IW17967" s="36"/>
      <c r="JI17967"/>
      <c r="JJ17967"/>
      <c r="KX17967" s="23"/>
      <c r="KY17967" s="23"/>
    </row>
    <row r="17968" spans="36:311" x14ac:dyDescent="0.2">
      <c r="AJ17968" s="23"/>
      <c r="HH17968"/>
      <c r="IW17968" s="36"/>
      <c r="JI17968"/>
      <c r="JJ17968"/>
      <c r="KX17968" s="23"/>
      <c r="KY17968" s="23"/>
    </row>
    <row r="17969" spans="36:311" x14ac:dyDescent="0.2">
      <c r="AJ17969" s="23"/>
      <c r="HH17969"/>
      <c r="IW17969" s="36"/>
      <c r="JI17969"/>
      <c r="JJ17969"/>
      <c r="KX17969" s="23"/>
      <c r="KY17969" s="23"/>
    </row>
    <row r="17970" spans="36:311" x14ac:dyDescent="0.2">
      <c r="AJ17970" s="23"/>
      <c r="HH17970"/>
      <c r="IW17970" s="36"/>
      <c r="JI17970"/>
      <c r="JJ17970"/>
      <c r="KX17970" s="23"/>
      <c r="KY17970" s="23"/>
    </row>
    <row r="17971" spans="36:311" x14ac:dyDescent="0.2">
      <c r="AJ17971" s="23"/>
      <c r="HH17971"/>
      <c r="IW17971" s="36"/>
      <c r="JI17971"/>
      <c r="JJ17971"/>
      <c r="KX17971" s="23"/>
      <c r="KY17971" s="23"/>
    </row>
    <row r="17972" spans="36:311" x14ac:dyDescent="0.2">
      <c r="AJ17972" s="23"/>
      <c r="HH17972"/>
      <c r="IW17972" s="36"/>
      <c r="JI17972"/>
      <c r="JJ17972"/>
      <c r="KX17972" s="23"/>
      <c r="KY17972" s="23"/>
    </row>
    <row r="17973" spans="36:311" x14ac:dyDescent="0.2">
      <c r="AJ17973" s="23"/>
      <c r="HH17973"/>
      <c r="IW17973" s="36"/>
      <c r="JI17973"/>
      <c r="JJ17973"/>
      <c r="KX17973" s="23"/>
      <c r="KY17973" s="23"/>
    </row>
    <row r="17974" spans="36:311" x14ac:dyDescent="0.2">
      <c r="AJ17974" s="23"/>
      <c r="HH17974"/>
      <c r="IW17974" s="36"/>
      <c r="JI17974"/>
      <c r="JJ17974"/>
      <c r="KX17974" s="23"/>
      <c r="KY17974" s="23"/>
    </row>
    <row r="17975" spans="36:311" x14ac:dyDescent="0.2">
      <c r="AJ17975" s="23"/>
      <c r="HH17975"/>
      <c r="IW17975" s="36"/>
      <c r="JI17975"/>
      <c r="JJ17975"/>
      <c r="KX17975" s="23"/>
      <c r="KY17975" s="23"/>
    </row>
    <row r="17976" spans="36:311" x14ac:dyDescent="0.2">
      <c r="AJ17976" s="23"/>
      <c r="HH17976"/>
      <c r="IW17976" s="36"/>
      <c r="JI17976"/>
      <c r="JJ17976"/>
      <c r="KX17976" s="23"/>
      <c r="KY17976" s="23"/>
    </row>
    <row r="17977" spans="36:311" x14ac:dyDescent="0.2">
      <c r="AJ17977" s="23"/>
      <c r="HH17977"/>
      <c r="IW17977" s="36"/>
      <c r="JI17977"/>
      <c r="JJ17977"/>
      <c r="KX17977" s="23"/>
      <c r="KY17977" s="23"/>
    </row>
    <row r="17978" spans="36:311" x14ac:dyDescent="0.2">
      <c r="AJ17978" s="23"/>
      <c r="HH17978"/>
      <c r="IW17978" s="36"/>
      <c r="JI17978"/>
      <c r="JJ17978"/>
      <c r="KX17978" s="23"/>
      <c r="KY17978" s="23"/>
    </row>
    <row r="17979" spans="36:311" x14ac:dyDescent="0.2">
      <c r="AJ17979" s="23"/>
      <c r="HH17979"/>
      <c r="IW17979" s="36"/>
      <c r="JI17979"/>
      <c r="JJ17979"/>
      <c r="KX17979" s="23"/>
      <c r="KY17979" s="23"/>
    </row>
    <row r="17980" spans="36:311" x14ac:dyDescent="0.2">
      <c r="AJ17980" s="23"/>
      <c r="HH17980"/>
      <c r="IW17980" s="36"/>
      <c r="JI17980"/>
      <c r="JJ17980"/>
      <c r="KX17980" s="23"/>
      <c r="KY17980" s="23"/>
    </row>
    <row r="17981" spans="36:311" x14ac:dyDescent="0.2">
      <c r="AJ17981" s="23"/>
      <c r="HH17981"/>
      <c r="IW17981" s="36"/>
      <c r="JI17981"/>
      <c r="JJ17981"/>
      <c r="KX17981" s="23"/>
      <c r="KY17981" s="23"/>
    </row>
    <row r="17982" spans="36:311" x14ac:dyDescent="0.2">
      <c r="AJ17982" s="23"/>
      <c r="HH17982"/>
      <c r="IW17982" s="36"/>
      <c r="JI17982"/>
      <c r="JJ17982"/>
      <c r="KX17982" s="23"/>
      <c r="KY17982" s="23"/>
    </row>
    <row r="17983" spans="36:311" x14ac:dyDescent="0.2">
      <c r="AJ17983" s="23"/>
      <c r="HH17983"/>
      <c r="IW17983" s="36"/>
      <c r="JI17983"/>
      <c r="JJ17983"/>
      <c r="KX17983" s="23"/>
      <c r="KY17983" s="23"/>
    </row>
    <row r="17984" spans="36:311" x14ac:dyDescent="0.2">
      <c r="AJ17984" s="23"/>
      <c r="HH17984"/>
      <c r="IW17984" s="36"/>
      <c r="JI17984"/>
      <c r="JJ17984"/>
      <c r="KX17984" s="23"/>
      <c r="KY17984" s="23"/>
    </row>
    <row r="17985" spans="36:311" x14ac:dyDescent="0.2">
      <c r="AJ17985" s="23"/>
      <c r="HH17985"/>
      <c r="IW17985" s="36"/>
      <c r="JI17985"/>
      <c r="JJ17985"/>
      <c r="KX17985" s="23"/>
      <c r="KY17985" s="23"/>
    </row>
    <row r="17986" spans="36:311" x14ac:dyDescent="0.2">
      <c r="AJ17986" s="23"/>
      <c r="HH17986"/>
      <c r="IW17986" s="36"/>
      <c r="JI17986"/>
      <c r="JJ17986"/>
      <c r="KX17986" s="23"/>
      <c r="KY17986" s="23"/>
    </row>
    <row r="17987" spans="36:311" x14ac:dyDescent="0.2">
      <c r="AJ17987" s="23"/>
      <c r="HH17987"/>
      <c r="IW17987" s="36"/>
      <c r="JI17987"/>
      <c r="JJ17987"/>
      <c r="KX17987" s="23"/>
      <c r="KY17987" s="23"/>
    </row>
    <row r="17988" spans="36:311" x14ac:dyDescent="0.2">
      <c r="AJ17988" s="23"/>
      <c r="HH17988"/>
      <c r="IW17988" s="36"/>
      <c r="JI17988"/>
      <c r="JJ17988"/>
      <c r="KX17988" s="23"/>
      <c r="KY17988" s="23"/>
    </row>
    <row r="17989" spans="36:311" x14ac:dyDescent="0.2">
      <c r="AJ17989" s="23"/>
      <c r="HH17989"/>
      <c r="IW17989" s="36"/>
      <c r="JI17989"/>
      <c r="JJ17989"/>
      <c r="KX17989" s="23"/>
      <c r="KY17989" s="23"/>
    </row>
    <row r="17990" spans="36:311" x14ac:dyDescent="0.2">
      <c r="AJ17990" s="23"/>
      <c r="HH17990"/>
      <c r="IW17990" s="36"/>
      <c r="JI17990"/>
      <c r="JJ17990"/>
      <c r="KX17990" s="23"/>
      <c r="KY17990" s="23"/>
    </row>
    <row r="17991" spans="36:311" x14ac:dyDescent="0.2">
      <c r="AJ17991" s="23"/>
      <c r="HH17991"/>
      <c r="IW17991" s="36"/>
      <c r="JI17991"/>
      <c r="JJ17991"/>
      <c r="KX17991" s="23"/>
      <c r="KY17991" s="23"/>
    </row>
    <row r="17992" spans="36:311" x14ac:dyDescent="0.2">
      <c r="AJ17992" s="23"/>
      <c r="HH17992"/>
      <c r="IW17992" s="36"/>
      <c r="JI17992"/>
      <c r="JJ17992"/>
      <c r="KX17992" s="23"/>
      <c r="KY17992" s="23"/>
    </row>
    <row r="17993" spans="36:311" x14ac:dyDescent="0.2">
      <c r="AJ17993" s="23"/>
      <c r="HH17993"/>
      <c r="IW17993" s="36"/>
      <c r="JI17993"/>
      <c r="JJ17993"/>
      <c r="KX17993" s="23"/>
      <c r="KY17993" s="23"/>
    </row>
    <row r="17994" spans="36:311" x14ac:dyDescent="0.2">
      <c r="AJ17994" s="23"/>
      <c r="HH17994"/>
      <c r="IW17994" s="36"/>
      <c r="JI17994"/>
      <c r="JJ17994"/>
      <c r="KX17994" s="23"/>
      <c r="KY17994" s="23"/>
    </row>
    <row r="17995" spans="36:311" x14ac:dyDescent="0.2">
      <c r="AJ17995" s="23"/>
      <c r="HH17995"/>
      <c r="IW17995" s="36"/>
      <c r="JI17995"/>
      <c r="JJ17995"/>
      <c r="KX17995" s="23"/>
      <c r="KY17995" s="23"/>
    </row>
    <row r="17996" spans="36:311" x14ac:dyDescent="0.2">
      <c r="AJ17996" s="23"/>
      <c r="HH17996"/>
      <c r="IW17996" s="36"/>
      <c r="JI17996"/>
      <c r="JJ17996"/>
      <c r="KX17996" s="23"/>
      <c r="KY17996" s="23"/>
    </row>
    <row r="17997" spans="36:311" x14ac:dyDescent="0.2">
      <c r="AJ17997" s="23"/>
      <c r="HH17997"/>
      <c r="IW17997" s="36"/>
      <c r="JI17997"/>
      <c r="JJ17997"/>
      <c r="KX17997" s="23"/>
      <c r="KY17997" s="23"/>
    </row>
    <row r="17998" spans="36:311" x14ac:dyDescent="0.2">
      <c r="AJ17998" s="23"/>
      <c r="HH17998"/>
      <c r="IW17998" s="36"/>
      <c r="JI17998"/>
      <c r="JJ17998"/>
      <c r="KX17998" s="23"/>
      <c r="KY17998" s="23"/>
    </row>
    <row r="17999" spans="36:311" x14ac:dyDescent="0.2">
      <c r="AJ17999" s="23"/>
      <c r="HH17999"/>
      <c r="IW17999" s="36"/>
      <c r="JI17999"/>
      <c r="JJ17999"/>
      <c r="KX17999" s="23"/>
      <c r="KY17999" s="23"/>
    </row>
    <row r="18000" spans="36:311" x14ac:dyDescent="0.2">
      <c r="AJ18000" s="23"/>
      <c r="HH18000"/>
      <c r="IW18000" s="36"/>
      <c r="JI18000"/>
      <c r="JJ18000"/>
      <c r="KX18000" s="23"/>
      <c r="KY18000" s="23"/>
    </row>
    <row r="18001" spans="36:311" x14ac:dyDescent="0.2">
      <c r="AJ18001" s="23"/>
      <c r="HH18001"/>
      <c r="IW18001" s="36"/>
      <c r="JI18001"/>
      <c r="JJ18001"/>
      <c r="KX18001" s="23"/>
      <c r="KY18001" s="23"/>
    </row>
    <row r="18002" spans="36:311" x14ac:dyDescent="0.2">
      <c r="AJ18002" s="23"/>
      <c r="HH18002"/>
      <c r="IW18002" s="36"/>
      <c r="JI18002"/>
      <c r="JJ18002"/>
      <c r="KX18002" s="23"/>
      <c r="KY18002" s="23"/>
    </row>
    <row r="18003" spans="36:311" x14ac:dyDescent="0.2">
      <c r="AJ18003" s="23"/>
      <c r="HH18003"/>
      <c r="IW18003" s="36"/>
      <c r="JI18003"/>
      <c r="JJ18003"/>
      <c r="KX18003" s="23"/>
      <c r="KY18003" s="23"/>
    </row>
    <row r="18004" spans="36:311" x14ac:dyDescent="0.2">
      <c r="AJ18004" s="23"/>
      <c r="HH18004"/>
      <c r="IW18004" s="36"/>
      <c r="JI18004"/>
      <c r="JJ18004"/>
      <c r="KX18004" s="23"/>
      <c r="KY18004" s="23"/>
    </row>
    <row r="18005" spans="36:311" x14ac:dyDescent="0.2">
      <c r="AJ18005" s="23"/>
      <c r="HH18005"/>
      <c r="IW18005" s="36"/>
      <c r="JI18005"/>
      <c r="JJ18005"/>
      <c r="KX18005" s="23"/>
      <c r="KY18005" s="23"/>
    </row>
    <row r="18006" spans="36:311" x14ac:dyDescent="0.2">
      <c r="AJ18006" s="23"/>
      <c r="HH18006"/>
      <c r="IW18006" s="36"/>
      <c r="JI18006"/>
      <c r="JJ18006"/>
      <c r="KX18006" s="23"/>
      <c r="KY18006" s="23"/>
    </row>
    <row r="18007" spans="36:311" x14ac:dyDescent="0.2">
      <c r="AJ18007" s="23"/>
      <c r="HH18007"/>
      <c r="IW18007" s="36"/>
      <c r="JI18007"/>
      <c r="JJ18007"/>
      <c r="KX18007" s="23"/>
      <c r="KY18007" s="23"/>
    </row>
    <row r="18008" spans="36:311" x14ac:dyDescent="0.2">
      <c r="AJ18008" s="23"/>
      <c r="HH18008"/>
      <c r="IW18008" s="36"/>
      <c r="JI18008"/>
      <c r="JJ18008"/>
      <c r="KX18008" s="23"/>
      <c r="KY18008" s="23"/>
    </row>
    <row r="18009" spans="36:311" x14ac:dyDescent="0.2">
      <c r="AJ18009" s="23"/>
      <c r="HH18009"/>
      <c r="IW18009" s="36"/>
      <c r="JI18009"/>
      <c r="JJ18009"/>
      <c r="KX18009" s="23"/>
      <c r="KY18009" s="23"/>
    </row>
    <row r="18010" spans="36:311" x14ac:dyDescent="0.2">
      <c r="AJ18010" s="23"/>
      <c r="HH18010"/>
      <c r="IW18010" s="36"/>
      <c r="JI18010"/>
      <c r="JJ18010"/>
      <c r="KX18010" s="23"/>
      <c r="KY18010" s="23"/>
    </row>
    <row r="18011" spans="36:311" x14ac:dyDescent="0.2">
      <c r="AJ18011" s="23"/>
      <c r="HH18011"/>
      <c r="IW18011" s="36"/>
      <c r="JI18011"/>
      <c r="JJ18011"/>
      <c r="KX18011" s="23"/>
      <c r="KY18011" s="23"/>
    </row>
    <row r="18012" spans="36:311" x14ac:dyDescent="0.2">
      <c r="AJ18012" s="23"/>
      <c r="HH18012"/>
      <c r="IW18012" s="36"/>
      <c r="JI18012"/>
      <c r="JJ18012"/>
      <c r="KX18012" s="23"/>
      <c r="KY18012" s="23"/>
    </row>
    <row r="18013" spans="36:311" x14ac:dyDescent="0.2">
      <c r="AJ18013" s="23"/>
      <c r="HH18013"/>
      <c r="IW18013" s="36"/>
      <c r="JI18013"/>
      <c r="JJ18013"/>
      <c r="KX18013" s="23"/>
      <c r="KY18013" s="23"/>
    </row>
    <row r="18014" spans="36:311" x14ac:dyDescent="0.2">
      <c r="AJ18014" s="23"/>
      <c r="HH18014"/>
      <c r="IW18014" s="36"/>
      <c r="JI18014"/>
      <c r="JJ18014"/>
      <c r="KX18014" s="23"/>
      <c r="KY18014" s="23"/>
    </row>
    <row r="18015" spans="36:311" x14ac:dyDescent="0.2">
      <c r="AJ18015" s="23"/>
      <c r="HH18015"/>
      <c r="IW18015" s="36"/>
      <c r="JI18015"/>
      <c r="JJ18015"/>
      <c r="KX18015" s="23"/>
      <c r="KY18015" s="23"/>
    </row>
    <row r="18016" spans="36:311" x14ac:dyDescent="0.2">
      <c r="AJ18016" s="23"/>
      <c r="HH18016"/>
      <c r="IW18016" s="36"/>
      <c r="JI18016"/>
      <c r="JJ18016"/>
      <c r="KX18016" s="23"/>
      <c r="KY18016" s="23"/>
    </row>
    <row r="18017" spans="36:311" x14ac:dyDescent="0.2">
      <c r="AJ18017" s="23"/>
      <c r="HH18017"/>
      <c r="IW18017" s="36"/>
      <c r="JI18017"/>
      <c r="JJ18017"/>
      <c r="KX18017" s="23"/>
      <c r="KY18017" s="23"/>
    </row>
    <row r="18018" spans="36:311" x14ac:dyDescent="0.2">
      <c r="AJ18018" s="23"/>
      <c r="HH18018"/>
      <c r="IW18018" s="36"/>
      <c r="JI18018"/>
      <c r="JJ18018"/>
      <c r="KX18018" s="23"/>
      <c r="KY18018" s="23"/>
    </row>
    <row r="18019" spans="36:311" x14ac:dyDescent="0.2">
      <c r="AJ18019" s="23"/>
      <c r="HH18019"/>
      <c r="IW18019" s="36"/>
      <c r="JI18019"/>
      <c r="JJ18019"/>
      <c r="KX18019" s="23"/>
      <c r="KY18019" s="23"/>
    </row>
    <row r="18020" spans="36:311" x14ac:dyDescent="0.2">
      <c r="AJ18020" s="23"/>
      <c r="HH18020"/>
      <c r="IW18020" s="36"/>
      <c r="JI18020"/>
      <c r="JJ18020"/>
      <c r="KX18020" s="23"/>
      <c r="KY18020" s="23"/>
    </row>
    <row r="18021" spans="36:311" x14ac:dyDescent="0.2">
      <c r="AJ18021" s="23"/>
      <c r="HH18021"/>
      <c r="IW18021" s="36"/>
      <c r="JI18021"/>
      <c r="JJ18021"/>
      <c r="KX18021" s="23"/>
      <c r="KY18021" s="23"/>
    </row>
    <row r="18022" spans="36:311" x14ac:dyDescent="0.2">
      <c r="AJ18022" s="23"/>
      <c r="HH18022"/>
      <c r="IW18022" s="36"/>
      <c r="JI18022"/>
      <c r="JJ18022"/>
      <c r="KX18022" s="23"/>
      <c r="KY18022" s="23"/>
    </row>
    <row r="18023" spans="36:311" x14ac:dyDescent="0.2">
      <c r="AJ18023" s="23"/>
      <c r="HH18023"/>
      <c r="IW18023" s="36"/>
      <c r="JI18023"/>
      <c r="JJ18023"/>
      <c r="KX18023" s="23"/>
      <c r="KY18023" s="23"/>
    </row>
    <row r="18024" spans="36:311" x14ac:dyDescent="0.2">
      <c r="AJ18024" s="23"/>
      <c r="HH18024"/>
      <c r="IW18024" s="36"/>
      <c r="JI18024"/>
      <c r="JJ18024"/>
      <c r="KX18024" s="23"/>
      <c r="KY18024" s="23"/>
    </row>
    <row r="18025" spans="36:311" x14ac:dyDescent="0.2">
      <c r="AJ18025" s="23"/>
      <c r="HH18025"/>
      <c r="IW18025" s="36"/>
      <c r="JI18025"/>
      <c r="JJ18025"/>
      <c r="KX18025" s="23"/>
      <c r="KY18025" s="23"/>
    </row>
    <row r="18026" spans="36:311" x14ac:dyDescent="0.2">
      <c r="AJ18026" s="23"/>
      <c r="HH18026"/>
      <c r="IW18026" s="36"/>
      <c r="JI18026"/>
      <c r="JJ18026"/>
      <c r="KX18026" s="23"/>
      <c r="KY18026" s="23"/>
    </row>
    <row r="18027" spans="36:311" x14ac:dyDescent="0.2">
      <c r="AJ18027" s="23"/>
      <c r="HH18027"/>
      <c r="IW18027" s="36"/>
      <c r="JI18027"/>
      <c r="JJ18027"/>
      <c r="KX18027" s="23"/>
      <c r="KY18027" s="23"/>
    </row>
    <row r="18028" spans="36:311" x14ac:dyDescent="0.2">
      <c r="AJ18028" s="23"/>
      <c r="HH18028"/>
      <c r="IW18028" s="36"/>
      <c r="JI18028"/>
      <c r="JJ18028"/>
      <c r="KX18028" s="23"/>
      <c r="KY18028" s="23"/>
    </row>
    <row r="18029" spans="36:311" x14ac:dyDescent="0.2">
      <c r="AJ18029" s="23"/>
      <c r="HH18029"/>
      <c r="IW18029" s="36"/>
      <c r="JI18029"/>
      <c r="JJ18029"/>
      <c r="KX18029" s="23"/>
      <c r="KY18029" s="23"/>
    </row>
    <row r="18030" spans="36:311" x14ac:dyDescent="0.2">
      <c r="AJ18030" s="23"/>
      <c r="HH18030"/>
      <c r="IW18030" s="36"/>
      <c r="JI18030"/>
      <c r="JJ18030"/>
      <c r="KX18030" s="23"/>
      <c r="KY18030" s="23"/>
    </row>
    <row r="18031" spans="36:311" x14ac:dyDescent="0.2">
      <c r="AJ18031" s="23"/>
      <c r="HH18031"/>
      <c r="IW18031" s="36"/>
      <c r="JI18031"/>
      <c r="JJ18031"/>
      <c r="KX18031" s="23"/>
      <c r="KY18031" s="23"/>
    </row>
    <row r="18032" spans="36:311" x14ac:dyDescent="0.2">
      <c r="AJ18032" s="23"/>
      <c r="HH18032"/>
      <c r="IW18032" s="36"/>
      <c r="JI18032"/>
      <c r="JJ18032"/>
      <c r="KX18032" s="23"/>
      <c r="KY18032" s="23"/>
    </row>
    <row r="18033" spans="36:311" x14ac:dyDescent="0.2">
      <c r="AJ18033" s="23"/>
      <c r="HH18033"/>
      <c r="IW18033" s="36"/>
      <c r="JI18033"/>
      <c r="JJ18033"/>
      <c r="KX18033" s="23"/>
      <c r="KY18033" s="23"/>
    </row>
    <row r="18034" spans="36:311" x14ac:dyDescent="0.2">
      <c r="AJ18034" s="23"/>
      <c r="HH18034"/>
      <c r="IW18034" s="36"/>
      <c r="JI18034"/>
      <c r="JJ18034"/>
      <c r="KX18034" s="23"/>
      <c r="KY18034" s="23"/>
    </row>
    <row r="18035" spans="36:311" x14ac:dyDescent="0.2">
      <c r="AJ18035" s="23"/>
      <c r="HH18035"/>
      <c r="IW18035" s="36"/>
      <c r="JI18035"/>
      <c r="JJ18035"/>
      <c r="KX18035" s="23"/>
      <c r="KY18035" s="23"/>
    </row>
    <row r="18036" spans="36:311" x14ac:dyDescent="0.2">
      <c r="AJ18036" s="23"/>
      <c r="HH18036"/>
      <c r="IW18036" s="36"/>
      <c r="JI18036"/>
      <c r="JJ18036"/>
      <c r="KX18036" s="23"/>
      <c r="KY18036" s="23"/>
    </row>
    <row r="18037" spans="36:311" x14ac:dyDescent="0.2">
      <c r="AJ18037" s="23"/>
      <c r="HH18037"/>
      <c r="IW18037" s="36"/>
      <c r="JI18037"/>
      <c r="JJ18037"/>
      <c r="KX18037" s="23"/>
      <c r="KY18037" s="23"/>
    </row>
    <row r="18038" spans="36:311" x14ac:dyDescent="0.2">
      <c r="AJ18038" s="23"/>
      <c r="HH18038"/>
      <c r="IW18038" s="36"/>
      <c r="JI18038"/>
      <c r="JJ18038"/>
      <c r="KX18038" s="23"/>
      <c r="KY18038" s="23"/>
    </row>
    <row r="18039" spans="36:311" x14ac:dyDescent="0.2">
      <c r="AJ18039" s="23"/>
      <c r="HH18039"/>
      <c r="IW18039" s="36"/>
      <c r="JI18039"/>
      <c r="JJ18039"/>
      <c r="KX18039" s="23"/>
      <c r="KY18039" s="23"/>
    </row>
    <row r="18040" spans="36:311" x14ac:dyDescent="0.2">
      <c r="AJ18040" s="23"/>
      <c r="HH18040"/>
      <c r="IW18040" s="36"/>
      <c r="JI18040"/>
      <c r="JJ18040"/>
      <c r="KX18040" s="23"/>
      <c r="KY18040" s="23"/>
    </row>
    <row r="18041" spans="36:311" x14ac:dyDescent="0.2">
      <c r="AJ18041" s="23"/>
      <c r="HH18041"/>
      <c r="IW18041" s="36"/>
      <c r="JI18041"/>
      <c r="JJ18041"/>
      <c r="KX18041" s="23"/>
      <c r="KY18041" s="23"/>
    </row>
    <row r="18042" spans="36:311" x14ac:dyDescent="0.2">
      <c r="AJ18042" s="23"/>
      <c r="HH18042"/>
      <c r="IW18042" s="36"/>
      <c r="JI18042"/>
      <c r="JJ18042"/>
      <c r="KX18042" s="23"/>
      <c r="KY18042" s="23"/>
    </row>
    <row r="18043" spans="36:311" x14ac:dyDescent="0.2">
      <c r="AJ18043" s="23"/>
      <c r="HH18043"/>
      <c r="IW18043" s="36"/>
      <c r="JI18043"/>
      <c r="JJ18043"/>
      <c r="KX18043" s="23"/>
      <c r="KY18043" s="23"/>
    </row>
    <row r="18044" spans="36:311" x14ac:dyDescent="0.2">
      <c r="AJ18044" s="23"/>
      <c r="HH18044"/>
      <c r="IW18044" s="36"/>
      <c r="JI18044"/>
      <c r="JJ18044"/>
      <c r="KX18044" s="23"/>
      <c r="KY18044" s="23"/>
    </row>
    <row r="18045" spans="36:311" x14ac:dyDescent="0.2">
      <c r="AJ18045" s="23"/>
      <c r="HH18045"/>
      <c r="IW18045" s="36"/>
      <c r="JI18045"/>
      <c r="JJ18045"/>
      <c r="KX18045" s="23"/>
      <c r="KY18045" s="23"/>
    </row>
    <row r="18046" spans="36:311" x14ac:dyDescent="0.2">
      <c r="AJ18046" s="23"/>
      <c r="HH18046"/>
      <c r="IW18046" s="36"/>
      <c r="JI18046"/>
      <c r="JJ18046"/>
      <c r="KX18046" s="23"/>
      <c r="KY18046" s="23"/>
    </row>
    <row r="18047" spans="36:311" x14ac:dyDescent="0.2">
      <c r="AJ18047" s="23"/>
      <c r="HH18047"/>
      <c r="IW18047" s="36"/>
      <c r="JI18047"/>
      <c r="JJ18047"/>
      <c r="KX18047" s="23"/>
      <c r="KY18047" s="23"/>
    </row>
    <row r="18048" spans="36:311" x14ac:dyDescent="0.2">
      <c r="AJ18048" s="23"/>
      <c r="HH18048"/>
      <c r="IW18048" s="36"/>
      <c r="JI18048"/>
      <c r="JJ18048"/>
      <c r="KX18048" s="23"/>
      <c r="KY18048" s="23"/>
    </row>
    <row r="18049" spans="36:311" x14ac:dyDescent="0.2">
      <c r="AJ18049" s="23"/>
      <c r="HH18049"/>
      <c r="IW18049" s="36"/>
      <c r="JI18049"/>
      <c r="JJ18049"/>
      <c r="KX18049" s="23"/>
      <c r="KY18049" s="23"/>
    </row>
    <row r="18050" spans="36:311" x14ac:dyDescent="0.2">
      <c r="AJ18050" s="23"/>
      <c r="HH18050"/>
      <c r="IW18050" s="36"/>
      <c r="JI18050"/>
      <c r="JJ18050"/>
      <c r="KX18050" s="23"/>
      <c r="KY18050" s="23"/>
    </row>
    <row r="18051" spans="36:311" x14ac:dyDescent="0.2">
      <c r="AJ18051" s="23"/>
      <c r="HH18051"/>
      <c r="IW18051" s="36"/>
      <c r="JI18051"/>
      <c r="JJ18051"/>
      <c r="KX18051" s="23"/>
      <c r="KY18051" s="23"/>
    </row>
    <row r="18052" spans="36:311" x14ac:dyDescent="0.2">
      <c r="AJ18052" s="23"/>
      <c r="HH18052"/>
      <c r="IW18052" s="36"/>
      <c r="JI18052"/>
      <c r="JJ18052"/>
      <c r="KX18052" s="23"/>
      <c r="KY18052" s="23"/>
    </row>
    <row r="18053" spans="36:311" x14ac:dyDescent="0.2">
      <c r="AJ18053" s="23"/>
      <c r="HH18053"/>
      <c r="IW18053" s="36"/>
      <c r="JI18053"/>
      <c r="JJ18053"/>
      <c r="KX18053" s="23"/>
      <c r="KY18053" s="23"/>
    </row>
    <row r="18054" spans="36:311" x14ac:dyDescent="0.2">
      <c r="AJ18054" s="23"/>
      <c r="HH18054"/>
      <c r="IW18054" s="36"/>
      <c r="JI18054"/>
      <c r="JJ18054"/>
      <c r="KX18054" s="23"/>
      <c r="KY18054" s="23"/>
    </row>
    <row r="18055" spans="36:311" x14ac:dyDescent="0.2">
      <c r="AJ18055" s="23"/>
      <c r="HH18055"/>
      <c r="IW18055" s="36"/>
      <c r="JI18055"/>
      <c r="JJ18055"/>
      <c r="KX18055" s="23"/>
      <c r="KY18055" s="23"/>
    </row>
    <row r="18056" spans="36:311" x14ac:dyDescent="0.2">
      <c r="AJ18056" s="23"/>
      <c r="HH18056"/>
      <c r="IW18056" s="36"/>
      <c r="JI18056"/>
      <c r="JJ18056"/>
      <c r="KX18056" s="23"/>
      <c r="KY18056" s="23"/>
    </row>
    <row r="18057" spans="36:311" x14ac:dyDescent="0.2">
      <c r="AJ18057" s="23"/>
      <c r="HH18057"/>
      <c r="IW18057" s="36"/>
      <c r="JI18057"/>
      <c r="JJ18057"/>
      <c r="KX18057" s="23"/>
      <c r="KY18057" s="23"/>
    </row>
    <row r="18058" spans="36:311" x14ac:dyDescent="0.2">
      <c r="AJ18058" s="23"/>
      <c r="HH18058"/>
      <c r="IW18058" s="36"/>
      <c r="JI18058"/>
      <c r="JJ18058"/>
      <c r="KX18058" s="23"/>
      <c r="KY18058" s="23"/>
    </row>
    <row r="18059" spans="36:311" x14ac:dyDescent="0.2">
      <c r="AJ18059" s="23"/>
      <c r="HH18059"/>
      <c r="IW18059" s="36"/>
      <c r="JI18059"/>
      <c r="JJ18059"/>
      <c r="KX18059" s="23"/>
      <c r="KY18059" s="23"/>
    </row>
    <row r="18060" spans="36:311" x14ac:dyDescent="0.2">
      <c r="AJ18060" s="23"/>
      <c r="HH18060"/>
      <c r="IW18060" s="36"/>
      <c r="JI18060"/>
      <c r="JJ18060"/>
      <c r="KX18060" s="23"/>
      <c r="KY18060" s="23"/>
    </row>
    <row r="18061" spans="36:311" x14ac:dyDescent="0.2">
      <c r="AJ18061" s="23"/>
      <c r="HH18061"/>
      <c r="IW18061" s="36"/>
      <c r="JI18061"/>
      <c r="JJ18061"/>
      <c r="KX18061" s="23"/>
      <c r="KY18061" s="23"/>
    </row>
    <row r="18062" spans="36:311" x14ac:dyDescent="0.2">
      <c r="AJ18062" s="23"/>
      <c r="HH18062"/>
      <c r="IW18062" s="36"/>
      <c r="JI18062"/>
      <c r="JJ18062"/>
      <c r="KX18062" s="23"/>
      <c r="KY18062" s="23"/>
    </row>
    <row r="18063" spans="36:311" x14ac:dyDescent="0.2">
      <c r="AJ18063" s="23"/>
      <c r="HH18063"/>
      <c r="IW18063" s="36"/>
      <c r="JI18063"/>
      <c r="JJ18063"/>
      <c r="KX18063" s="23"/>
      <c r="KY18063" s="23"/>
    </row>
    <row r="18064" spans="36:311" x14ac:dyDescent="0.2">
      <c r="AJ18064" s="23"/>
      <c r="HH18064"/>
      <c r="IW18064" s="36"/>
      <c r="JI18064"/>
      <c r="JJ18064"/>
      <c r="KX18064" s="23"/>
      <c r="KY18064" s="23"/>
    </row>
    <row r="18065" spans="36:311" x14ac:dyDescent="0.2">
      <c r="AJ18065" s="23"/>
      <c r="HH18065"/>
      <c r="IW18065" s="36"/>
      <c r="JI18065"/>
      <c r="JJ18065"/>
      <c r="KX18065" s="23"/>
      <c r="KY18065" s="23"/>
    </row>
    <row r="18066" spans="36:311" x14ac:dyDescent="0.2">
      <c r="AJ18066" s="23"/>
      <c r="HH18066"/>
      <c r="IW18066" s="36"/>
      <c r="JI18066"/>
      <c r="JJ18066"/>
      <c r="KX18066" s="23"/>
      <c r="KY18066" s="23"/>
    </row>
    <row r="18067" spans="36:311" x14ac:dyDescent="0.2">
      <c r="AJ18067" s="23"/>
      <c r="HH18067"/>
      <c r="IW18067" s="36"/>
      <c r="JI18067"/>
      <c r="JJ18067"/>
      <c r="KX18067" s="23"/>
      <c r="KY18067" s="23"/>
    </row>
    <row r="18068" spans="36:311" x14ac:dyDescent="0.2">
      <c r="AJ18068" s="23"/>
      <c r="HH18068"/>
      <c r="IW18068" s="36"/>
      <c r="JI18068"/>
      <c r="JJ18068"/>
      <c r="KX18068" s="23"/>
      <c r="KY18068" s="23"/>
    </row>
    <row r="18069" spans="36:311" x14ac:dyDescent="0.2">
      <c r="AJ18069" s="23"/>
      <c r="HH18069"/>
      <c r="IW18069" s="36"/>
      <c r="JI18069"/>
      <c r="JJ18069"/>
      <c r="KX18069" s="23"/>
      <c r="KY18069" s="23"/>
    </row>
    <row r="18070" spans="36:311" x14ac:dyDescent="0.2">
      <c r="AJ18070" s="23"/>
      <c r="HH18070"/>
      <c r="IW18070" s="36"/>
      <c r="JI18070"/>
      <c r="JJ18070"/>
      <c r="KX18070" s="23"/>
      <c r="KY18070" s="23"/>
    </row>
    <row r="18071" spans="36:311" x14ac:dyDescent="0.2">
      <c r="AJ18071" s="23"/>
      <c r="HH18071"/>
      <c r="IW18071" s="36"/>
      <c r="JI18071"/>
      <c r="JJ18071"/>
      <c r="KX18071" s="23"/>
      <c r="KY18071" s="23"/>
    </row>
    <row r="18072" spans="36:311" x14ac:dyDescent="0.2">
      <c r="AJ18072" s="23"/>
      <c r="HH18072"/>
      <c r="IW18072" s="36"/>
      <c r="JI18072"/>
      <c r="JJ18072"/>
      <c r="KX18072" s="23"/>
      <c r="KY18072" s="23"/>
    </row>
    <row r="18073" spans="36:311" x14ac:dyDescent="0.2">
      <c r="AJ18073" s="23"/>
      <c r="HH18073"/>
      <c r="IW18073" s="36"/>
      <c r="JI18073"/>
      <c r="JJ18073"/>
      <c r="KX18073" s="23"/>
      <c r="KY18073" s="23"/>
    </row>
    <row r="18074" spans="36:311" x14ac:dyDescent="0.2">
      <c r="AJ18074" s="23"/>
      <c r="HH18074"/>
      <c r="IW18074" s="36"/>
      <c r="JI18074"/>
      <c r="JJ18074"/>
      <c r="KX18074" s="23"/>
      <c r="KY18074" s="23"/>
    </row>
    <row r="18075" spans="36:311" x14ac:dyDescent="0.2">
      <c r="AJ18075" s="23"/>
      <c r="HH18075"/>
      <c r="IW18075" s="36"/>
      <c r="JI18075"/>
      <c r="JJ18075"/>
      <c r="KX18075" s="23"/>
      <c r="KY18075" s="23"/>
    </row>
    <row r="18076" spans="36:311" x14ac:dyDescent="0.2">
      <c r="AJ18076" s="23"/>
      <c r="HH18076"/>
      <c r="IW18076" s="36"/>
      <c r="JI18076"/>
      <c r="JJ18076"/>
      <c r="KX18076" s="23"/>
      <c r="KY18076" s="23"/>
    </row>
    <row r="18077" spans="36:311" x14ac:dyDescent="0.2">
      <c r="AJ18077" s="23"/>
      <c r="HH18077"/>
      <c r="IW18077" s="36"/>
      <c r="JI18077"/>
      <c r="JJ18077"/>
      <c r="KX18077" s="23"/>
      <c r="KY18077" s="23"/>
    </row>
    <row r="18078" spans="36:311" x14ac:dyDescent="0.2">
      <c r="AJ18078" s="23"/>
      <c r="HH18078"/>
      <c r="IW18078" s="36"/>
      <c r="JI18078"/>
      <c r="JJ18078"/>
      <c r="KX18078" s="23"/>
      <c r="KY18078" s="23"/>
    </row>
    <row r="18079" spans="36:311" x14ac:dyDescent="0.2">
      <c r="AJ18079" s="23"/>
      <c r="HH18079"/>
      <c r="IW18079" s="36"/>
      <c r="JI18079"/>
      <c r="JJ18079"/>
      <c r="KX18079" s="23"/>
      <c r="KY18079" s="23"/>
    </row>
    <row r="18080" spans="36:311" x14ac:dyDescent="0.2">
      <c r="AJ18080" s="23"/>
      <c r="HH18080"/>
      <c r="IW18080" s="36"/>
      <c r="JI18080"/>
      <c r="JJ18080"/>
      <c r="KX18080" s="23"/>
      <c r="KY18080" s="23"/>
    </row>
    <row r="18081" spans="36:311" x14ac:dyDescent="0.2">
      <c r="AJ18081" s="23"/>
      <c r="HH18081"/>
      <c r="IW18081" s="36"/>
      <c r="JI18081"/>
      <c r="JJ18081"/>
      <c r="KX18081" s="23"/>
      <c r="KY18081" s="23"/>
    </row>
    <row r="18082" spans="36:311" x14ac:dyDescent="0.2">
      <c r="AJ18082" s="23"/>
      <c r="HH18082"/>
      <c r="IW18082" s="36"/>
      <c r="JI18082"/>
      <c r="JJ18082"/>
      <c r="KX18082" s="23"/>
      <c r="KY18082" s="23"/>
    </row>
    <row r="18083" spans="36:311" x14ac:dyDescent="0.2">
      <c r="AJ18083" s="23"/>
      <c r="HH18083"/>
      <c r="IW18083" s="36"/>
      <c r="JI18083"/>
      <c r="JJ18083"/>
      <c r="KX18083" s="23"/>
      <c r="KY18083" s="23"/>
    </row>
    <row r="18084" spans="36:311" x14ac:dyDescent="0.2">
      <c r="AJ18084" s="23"/>
      <c r="HH18084"/>
      <c r="IW18084" s="36"/>
      <c r="JI18084"/>
      <c r="JJ18084"/>
      <c r="KX18084" s="23"/>
      <c r="KY18084" s="23"/>
    </row>
    <row r="18085" spans="36:311" x14ac:dyDescent="0.2">
      <c r="AJ18085" s="23"/>
      <c r="HH18085"/>
      <c r="IW18085" s="36"/>
      <c r="JI18085"/>
      <c r="JJ18085"/>
      <c r="KX18085" s="23"/>
      <c r="KY18085" s="23"/>
    </row>
    <row r="18086" spans="36:311" x14ac:dyDescent="0.2">
      <c r="AJ18086" s="23"/>
      <c r="HH18086"/>
      <c r="IW18086" s="36"/>
      <c r="JI18086"/>
      <c r="JJ18086"/>
      <c r="KX18086" s="23"/>
      <c r="KY18086" s="23"/>
    </row>
    <row r="18087" spans="36:311" x14ac:dyDescent="0.2">
      <c r="AJ18087" s="23"/>
      <c r="HH18087"/>
      <c r="IW18087" s="36"/>
      <c r="JI18087"/>
      <c r="JJ18087"/>
      <c r="KX18087" s="23"/>
      <c r="KY18087" s="23"/>
    </row>
    <row r="18088" spans="36:311" x14ac:dyDescent="0.2">
      <c r="AJ18088" s="23"/>
      <c r="HH18088"/>
      <c r="IW18088" s="36"/>
      <c r="JI18088"/>
      <c r="JJ18088"/>
      <c r="KX18088" s="23"/>
      <c r="KY18088" s="23"/>
    </row>
    <row r="18089" spans="36:311" x14ac:dyDescent="0.2">
      <c r="AJ18089" s="23"/>
      <c r="HH18089"/>
      <c r="IW18089" s="36"/>
      <c r="JI18089"/>
      <c r="JJ18089"/>
      <c r="KX18089" s="23"/>
      <c r="KY18089" s="23"/>
    </row>
    <row r="18090" spans="36:311" x14ac:dyDescent="0.2">
      <c r="AJ18090" s="23"/>
      <c r="HH18090"/>
      <c r="IW18090" s="36"/>
      <c r="JI18090"/>
      <c r="JJ18090"/>
      <c r="KX18090" s="23"/>
      <c r="KY18090" s="23"/>
    </row>
    <row r="18091" spans="36:311" x14ac:dyDescent="0.2">
      <c r="AJ18091" s="23"/>
      <c r="HH18091"/>
      <c r="IW18091" s="36"/>
      <c r="JI18091"/>
      <c r="JJ18091"/>
      <c r="KX18091" s="23"/>
      <c r="KY18091" s="23"/>
    </row>
    <row r="18092" spans="36:311" x14ac:dyDescent="0.2">
      <c r="AJ18092" s="23"/>
      <c r="HH18092"/>
      <c r="IW18092" s="36"/>
      <c r="JI18092"/>
      <c r="JJ18092"/>
      <c r="KX18092" s="23"/>
      <c r="KY18092" s="23"/>
    </row>
    <row r="18093" spans="36:311" x14ac:dyDescent="0.2">
      <c r="AJ18093" s="23"/>
      <c r="HH18093"/>
      <c r="IW18093" s="36"/>
      <c r="JI18093"/>
      <c r="JJ18093"/>
      <c r="KX18093" s="23"/>
      <c r="KY18093" s="23"/>
    </row>
    <row r="18094" spans="36:311" x14ac:dyDescent="0.2">
      <c r="AJ18094" s="23"/>
      <c r="HH18094"/>
      <c r="IW18094" s="36"/>
      <c r="JI18094"/>
      <c r="JJ18094"/>
      <c r="KX18094" s="23"/>
      <c r="KY18094" s="23"/>
    </row>
    <row r="18095" spans="36:311" x14ac:dyDescent="0.2">
      <c r="AJ18095" s="23"/>
      <c r="HH18095"/>
      <c r="IW18095" s="36"/>
      <c r="JI18095"/>
      <c r="JJ18095"/>
      <c r="KX18095" s="23"/>
      <c r="KY18095" s="23"/>
    </row>
    <row r="18096" spans="36:311" x14ac:dyDescent="0.2">
      <c r="AJ18096" s="23"/>
      <c r="HH18096"/>
      <c r="IW18096" s="36"/>
      <c r="JI18096"/>
      <c r="JJ18096"/>
      <c r="KX18096" s="23"/>
      <c r="KY18096" s="23"/>
    </row>
    <row r="18097" spans="36:311" x14ac:dyDescent="0.2">
      <c r="AJ18097" s="23"/>
      <c r="HH18097"/>
      <c r="IW18097" s="36"/>
      <c r="JI18097"/>
      <c r="JJ18097"/>
      <c r="KX18097" s="23"/>
      <c r="KY18097" s="23"/>
    </row>
    <row r="18098" spans="36:311" x14ac:dyDescent="0.2">
      <c r="AJ18098" s="23"/>
      <c r="HH18098"/>
      <c r="IW18098" s="36"/>
      <c r="JI18098"/>
      <c r="JJ18098"/>
      <c r="KX18098" s="23"/>
      <c r="KY18098" s="23"/>
    </row>
    <row r="18099" spans="36:311" x14ac:dyDescent="0.2">
      <c r="AJ18099" s="23"/>
      <c r="HH18099"/>
      <c r="IW18099" s="36"/>
      <c r="JI18099"/>
      <c r="JJ18099"/>
      <c r="KX18099" s="23"/>
      <c r="KY18099" s="23"/>
    </row>
    <row r="18100" spans="36:311" x14ac:dyDescent="0.2">
      <c r="AJ18100" s="23"/>
      <c r="HH18100"/>
      <c r="IW18100" s="36"/>
      <c r="JI18100"/>
      <c r="JJ18100"/>
      <c r="KX18100" s="23"/>
      <c r="KY18100" s="23"/>
    </row>
    <row r="18101" spans="36:311" x14ac:dyDescent="0.2">
      <c r="AJ18101" s="23"/>
      <c r="HH18101"/>
      <c r="IW18101" s="36"/>
      <c r="JI18101"/>
      <c r="JJ18101"/>
      <c r="KX18101" s="23"/>
      <c r="KY18101" s="23"/>
    </row>
    <row r="18102" spans="36:311" x14ac:dyDescent="0.2">
      <c r="AJ18102" s="23"/>
      <c r="HH18102"/>
      <c r="IW18102" s="36"/>
      <c r="JI18102"/>
      <c r="JJ18102"/>
      <c r="KX18102" s="23"/>
      <c r="KY18102" s="23"/>
    </row>
    <row r="18103" spans="36:311" x14ac:dyDescent="0.2">
      <c r="AJ18103" s="23"/>
      <c r="HH18103"/>
      <c r="IW18103" s="36"/>
      <c r="JI18103"/>
      <c r="JJ18103"/>
      <c r="KX18103" s="23"/>
      <c r="KY18103" s="23"/>
    </row>
    <row r="18104" spans="36:311" x14ac:dyDescent="0.2">
      <c r="AJ18104" s="23"/>
      <c r="HH18104"/>
      <c r="IW18104" s="36"/>
      <c r="JI18104"/>
      <c r="JJ18104"/>
      <c r="KX18104" s="23"/>
      <c r="KY18104" s="23"/>
    </row>
    <row r="18105" spans="36:311" x14ac:dyDescent="0.2">
      <c r="AJ18105" s="23"/>
      <c r="HH18105"/>
      <c r="IW18105" s="36"/>
      <c r="JI18105"/>
      <c r="JJ18105"/>
      <c r="KX18105" s="23"/>
      <c r="KY18105" s="23"/>
    </row>
    <row r="18106" spans="36:311" x14ac:dyDescent="0.2">
      <c r="AJ18106" s="23"/>
      <c r="HH18106"/>
      <c r="IW18106" s="36"/>
      <c r="JI18106"/>
      <c r="JJ18106"/>
      <c r="KX18106" s="23"/>
      <c r="KY18106" s="23"/>
    </row>
    <row r="18107" spans="36:311" x14ac:dyDescent="0.2">
      <c r="AJ18107" s="23"/>
      <c r="HH18107"/>
      <c r="IW18107" s="36"/>
      <c r="JI18107"/>
      <c r="JJ18107"/>
      <c r="KX18107" s="23"/>
      <c r="KY18107" s="23"/>
    </row>
    <row r="18108" spans="36:311" x14ac:dyDescent="0.2">
      <c r="AJ18108" s="23"/>
      <c r="HH18108"/>
      <c r="IW18108" s="36"/>
      <c r="JI18108"/>
      <c r="JJ18108"/>
      <c r="KX18108" s="23"/>
      <c r="KY18108" s="23"/>
    </row>
    <row r="18109" spans="36:311" x14ac:dyDescent="0.2">
      <c r="AJ18109" s="23"/>
      <c r="HH18109"/>
      <c r="IW18109" s="36"/>
      <c r="JI18109"/>
      <c r="JJ18109"/>
      <c r="KX18109" s="23"/>
      <c r="KY18109" s="23"/>
    </row>
    <row r="18110" spans="36:311" x14ac:dyDescent="0.2">
      <c r="AJ18110" s="23"/>
      <c r="HH18110"/>
      <c r="IW18110" s="36"/>
      <c r="JI18110"/>
      <c r="JJ18110"/>
      <c r="KX18110" s="23"/>
      <c r="KY18110" s="23"/>
    </row>
    <row r="18111" spans="36:311" x14ac:dyDescent="0.2">
      <c r="AJ18111" s="23"/>
      <c r="HH18111"/>
      <c r="IW18111" s="36"/>
      <c r="JI18111"/>
      <c r="JJ18111"/>
      <c r="KX18111" s="23"/>
      <c r="KY18111" s="23"/>
    </row>
    <row r="18112" spans="36:311" x14ac:dyDescent="0.2">
      <c r="AJ18112" s="23"/>
      <c r="HH18112"/>
      <c r="IW18112" s="36"/>
      <c r="JI18112"/>
      <c r="JJ18112"/>
      <c r="KX18112" s="23"/>
      <c r="KY18112" s="23"/>
    </row>
    <row r="18113" spans="36:311" x14ac:dyDescent="0.2">
      <c r="AJ18113" s="23"/>
      <c r="HH18113"/>
      <c r="IW18113" s="36"/>
      <c r="JI18113"/>
      <c r="JJ18113"/>
      <c r="KX18113" s="23"/>
      <c r="KY18113" s="23"/>
    </row>
    <row r="18114" spans="36:311" x14ac:dyDescent="0.2">
      <c r="AJ18114" s="23"/>
      <c r="HH18114"/>
      <c r="IW18114" s="36"/>
      <c r="JI18114"/>
      <c r="JJ18114"/>
      <c r="KX18114" s="23"/>
      <c r="KY18114" s="23"/>
    </row>
    <row r="18115" spans="36:311" x14ac:dyDescent="0.2">
      <c r="AJ18115" s="23"/>
      <c r="HH18115"/>
      <c r="IW18115" s="36"/>
      <c r="JI18115"/>
      <c r="JJ18115"/>
      <c r="KX18115" s="23"/>
      <c r="KY18115" s="23"/>
    </row>
    <row r="18116" spans="36:311" x14ac:dyDescent="0.2">
      <c r="AJ18116" s="23"/>
      <c r="HH18116"/>
      <c r="IW18116" s="36"/>
      <c r="JI18116"/>
      <c r="JJ18116"/>
      <c r="KX18116" s="23"/>
      <c r="KY18116" s="23"/>
    </row>
    <row r="18117" spans="36:311" x14ac:dyDescent="0.2">
      <c r="AJ18117" s="23"/>
      <c r="HH18117"/>
      <c r="IW18117" s="36"/>
      <c r="JI18117"/>
      <c r="JJ18117"/>
      <c r="KX18117" s="23"/>
      <c r="KY18117" s="23"/>
    </row>
    <row r="18118" spans="36:311" x14ac:dyDescent="0.2">
      <c r="AJ18118" s="23"/>
      <c r="HH18118"/>
      <c r="IW18118" s="36"/>
      <c r="JI18118"/>
      <c r="JJ18118"/>
      <c r="KX18118" s="23"/>
      <c r="KY18118" s="23"/>
    </row>
    <row r="18119" spans="36:311" x14ac:dyDescent="0.2">
      <c r="AJ18119" s="23"/>
      <c r="HH18119"/>
      <c r="IW18119" s="36"/>
      <c r="JI18119"/>
      <c r="JJ18119"/>
      <c r="KX18119" s="23"/>
      <c r="KY18119" s="23"/>
    </row>
    <row r="18120" spans="36:311" x14ac:dyDescent="0.2">
      <c r="AJ18120" s="23"/>
      <c r="HH18120"/>
      <c r="IW18120" s="36"/>
      <c r="JI18120"/>
      <c r="JJ18120"/>
      <c r="KX18120" s="23"/>
      <c r="KY18120" s="23"/>
    </row>
    <row r="18121" spans="36:311" x14ac:dyDescent="0.2">
      <c r="AJ18121" s="23"/>
      <c r="HH18121"/>
      <c r="IW18121" s="36"/>
      <c r="JI18121"/>
      <c r="JJ18121"/>
      <c r="KX18121" s="23"/>
      <c r="KY18121" s="23"/>
    </row>
    <row r="18122" spans="36:311" x14ac:dyDescent="0.2">
      <c r="AJ18122" s="23"/>
      <c r="HH18122"/>
      <c r="IW18122" s="36"/>
      <c r="JI18122"/>
      <c r="JJ18122"/>
      <c r="KX18122" s="23"/>
      <c r="KY18122" s="23"/>
    </row>
    <row r="18123" spans="36:311" x14ac:dyDescent="0.2">
      <c r="AJ18123" s="23"/>
      <c r="HH18123"/>
      <c r="IW18123" s="36"/>
      <c r="JI18123"/>
      <c r="JJ18123"/>
      <c r="KX18123" s="23"/>
      <c r="KY18123" s="23"/>
    </row>
    <row r="18124" spans="36:311" x14ac:dyDescent="0.2">
      <c r="AJ18124" s="23"/>
      <c r="HH18124"/>
      <c r="IW18124" s="36"/>
      <c r="JI18124"/>
      <c r="JJ18124"/>
      <c r="KX18124" s="23"/>
      <c r="KY18124" s="23"/>
    </row>
    <row r="18125" spans="36:311" x14ac:dyDescent="0.2">
      <c r="AJ18125" s="23"/>
      <c r="HH18125"/>
      <c r="IW18125" s="36"/>
      <c r="JI18125"/>
      <c r="JJ18125"/>
      <c r="KX18125" s="23"/>
      <c r="KY18125" s="23"/>
    </row>
    <row r="18126" spans="36:311" x14ac:dyDescent="0.2">
      <c r="AJ18126" s="23"/>
      <c r="HH18126"/>
      <c r="IW18126" s="36"/>
      <c r="JI18126"/>
      <c r="JJ18126"/>
      <c r="KX18126" s="23"/>
      <c r="KY18126" s="23"/>
    </row>
    <row r="18127" spans="36:311" x14ac:dyDescent="0.2">
      <c r="AJ18127" s="23"/>
      <c r="HH18127"/>
      <c r="IW18127" s="36"/>
      <c r="JI18127"/>
      <c r="JJ18127"/>
      <c r="KX18127" s="23"/>
      <c r="KY18127" s="23"/>
    </row>
    <row r="18128" spans="36:311" x14ac:dyDescent="0.2">
      <c r="AJ18128" s="23"/>
      <c r="HH18128"/>
      <c r="IW18128" s="36"/>
      <c r="JI18128"/>
      <c r="JJ18128"/>
      <c r="KX18128" s="23"/>
      <c r="KY18128" s="23"/>
    </row>
    <row r="18129" spans="36:311" x14ac:dyDescent="0.2">
      <c r="AJ18129" s="23"/>
      <c r="HH18129"/>
      <c r="IW18129" s="36"/>
      <c r="JI18129"/>
      <c r="JJ18129"/>
      <c r="KX18129" s="23"/>
      <c r="KY18129" s="23"/>
    </row>
    <row r="18130" spans="36:311" x14ac:dyDescent="0.2">
      <c r="AJ18130" s="23"/>
      <c r="HH18130"/>
      <c r="IW18130" s="36"/>
      <c r="JI18130"/>
      <c r="JJ18130"/>
      <c r="KX18130" s="23"/>
      <c r="KY18130" s="23"/>
    </row>
    <row r="18131" spans="36:311" x14ac:dyDescent="0.2">
      <c r="AJ18131" s="23"/>
      <c r="HH18131"/>
      <c r="IW18131" s="36"/>
      <c r="JI18131"/>
      <c r="JJ18131"/>
      <c r="KX18131" s="23"/>
      <c r="KY18131" s="23"/>
    </row>
    <row r="18132" spans="36:311" x14ac:dyDescent="0.2">
      <c r="AJ18132" s="23"/>
      <c r="HH18132"/>
      <c r="IW18132" s="36"/>
      <c r="JI18132"/>
      <c r="JJ18132"/>
      <c r="KX18132" s="23"/>
      <c r="KY18132" s="23"/>
    </row>
    <row r="18133" spans="36:311" x14ac:dyDescent="0.2">
      <c r="AJ18133" s="23"/>
      <c r="HH18133"/>
      <c r="IW18133" s="36"/>
      <c r="JI18133"/>
      <c r="JJ18133"/>
      <c r="KX18133" s="23"/>
      <c r="KY18133" s="23"/>
    </row>
    <row r="18134" spans="36:311" x14ac:dyDescent="0.2">
      <c r="AJ18134" s="23"/>
      <c r="HH18134"/>
      <c r="IW18134" s="36"/>
      <c r="JI18134"/>
      <c r="JJ18134"/>
      <c r="KX18134" s="23"/>
      <c r="KY18134" s="23"/>
    </row>
    <row r="18135" spans="36:311" x14ac:dyDescent="0.2">
      <c r="AJ18135" s="23"/>
      <c r="HH18135"/>
      <c r="IW18135" s="36"/>
      <c r="JI18135"/>
      <c r="JJ18135"/>
      <c r="KX18135" s="23"/>
      <c r="KY18135" s="23"/>
    </row>
    <row r="18136" spans="36:311" x14ac:dyDescent="0.2">
      <c r="AJ18136" s="23"/>
      <c r="HH18136"/>
      <c r="IW18136" s="36"/>
      <c r="JI18136"/>
      <c r="JJ18136"/>
      <c r="KX18136" s="23"/>
      <c r="KY18136" s="23"/>
    </row>
    <row r="18137" spans="36:311" x14ac:dyDescent="0.2">
      <c r="AJ18137" s="23"/>
      <c r="HH18137"/>
      <c r="IW18137" s="36"/>
      <c r="JI18137"/>
      <c r="JJ18137"/>
      <c r="KX18137" s="23"/>
      <c r="KY18137" s="23"/>
    </row>
    <row r="18138" spans="36:311" x14ac:dyDescent="0.2">
      <c r="AJ18138" s="23"/>
      <c r="HH18138"/>
      <c r="IW18138" s="36"/>
      <c r="JI18138"/>
      <c r="JJ18138"/>
      <c r="KX18138" s="23"/>
      <c r="KY18138" s="23"/>
    </row>
    <row r="18139" spans="36:311" x14ac:dyDescent="0.2">
      <c r="AJ18139" s="23"/>
      <c r="HH18139"/>
      <c r="IW18139" s="36"/>
      <c r="JI18139"/>
      <c r="JJ18139"/>
      <c r="KX18139" s="23"/>
      <c r="KY18139" s="23"/>
    </row>
    <row r="18140" spans="36:311" x14ac:dyDescent="0.2">
      <c r="AJ18140" s="23"/>
      <c r="HH18140"/>
      <c r="IW18140" s="36"/>
      <c r="JI18140"/>
      <c r="JJ18140"/>
      <c r="KX18140" s="23"/>
      <c r="KY18140" s="23"/>
    </row>
    <row r="18141" spans="36:311" x14ac:dyDescent="0.2">
      <c r="AJ18141" s="23"/>
      <c r="HH18141"/>
      <c r="IW18141" s="36"/>
      <c r="JI18141"/>
      <c r="JJ18141"/>
      <c r="KX18141" s="23"/>
      <c r="KY18141" s="23"/>
    </row>
    <row r="18142" spans="36:311" x14ac:dyDescent="0.2">
      <c r="AJ18142" s="23"/>
      <c r="HH18142"/>
      <c r="IW18142" s="36"/>
      <c r="JI18142"/>
      <c r="JJ18142"/>
      <c r="KX18142" s="23"/>
      <c r="KY18142" s="23"/>
    </row>
    <row r="18143" spans="36:311" x14ac:dyDescent="0.2">
      <c r="AJ18143" s="23"/>
      <c r="HH18143"/>
      <c r="IW18143" s="36"/>
      <c r="JI18143"/>
      <c r="JJ18143"/>
      <c r="KX18143" s="23"/>
      <c r="KY18143" s="23"/>
    </row>
    <row r="18144" spans="36:311" x14ac:dyDescent="0.2">
      <c r="AJ18144" s="23"/>
      <c r="HH18144"/>
      <c r="IW18144" s="36"/>
      <c r="JI18144"/>
      <c r="JJ18144"/>
      <c r="KX18144" s="23"/>
      <c r="KY18144" s="23"/>
    </row>
    <row r="18145" spans="36:311" x14ac:dyDescent="0.2">
      <c r="AJ18145" s="23"/>
      <c r="HH18145"/>
      <c r="IW18145" s="36"/>
      <c r="JI18145"/>
      <c r="JJ18145"/>
      <c r="KX18145" s="23"/>
      <c r="KY18145" s="23"/>
    </row>
    <row r="18146" spans="36:311" x14ac:dyDescent="0.2">
      <c r="AJ18146" s="23"/>
      <c r="HH18146"/>
      <c r="IW18146" s="36"/>
      <c r="JI18146"/>
      <c r="JJ18146"/>
      <c r="KX18146" s="23"/>
      <c r="KY18146" s="23"/>
    </row>
    <row r="18147" spans="36:311" x14ac:dyDescent="0.2">
      <c r="AJ18147" s="23"/>
      <c r="HH18147"/>
      <c r="IW18147" s="36"/>
      <c r="JI18147"/>
      <c r="JJ18147"/>
      <c r="KX18147" s="23"/>
      <c r="KY18147" s="23"/>
    </row>
    <row r="18148" spans="36:311" x14ac:dyDescent="0.2">
      <c r="AJ18148" s="23"/>
      <c r="HH18148"/>
      <c r="IW18148" s="36"/>
      <c r="JI18148"/>
      <c r="JJ18148"/>
      <c r="KX18148" s="23"/>
      <c r="KY18148" s="23"/>
    </row>
    <row r="18149" spans="36:311" x14ac:dyDescent="0.2">
      <c r="AJ18149" s="23"/>
      <c r="HH18149"/>
      <c r="IW18149" s="36"/>
      <c r="JI18149"/>
      <c r="JJ18149"/>
      <c r="KX18149" s="23"/>
      <c r="KY18149" s="23"/>
    </row>
    <row r="18150" spans="36:311" x14ac:dyDescent="0.2">
      <c r="AJ18150" s="23"/>
      <c r="HH18150"/>
      <c r="IW18150" s="36"/>
      <c r="JI18150"/>
      <c r="JJ18150"/>
      <c r="KX18150" s="23"/>
      <c r="KY18150" s="23"/>
    </row>
    <row r="18151" spans="36:311" x14ac:dyDescent="0.2">
      <c r="AJ18151" s="23"/>
      <c r="HH18151"/>
      <c r="IW18151" s="36"/>
      <c r="JI18151"/>
      <c r="JJ18151"/>
      <c r="KX18151" s="23"/>
      <c r="KY18151" s="23"/>
    </row>
    <row r="18152" spans="36:311" x14ac:dyDescent="0.2">
      <c r="AJ18152" s="23"/>
      <c r="HH18152"/>
      <c r="IW18152" s="36"/>
      <c r="JI18152"/>
      <c r="JJ18152"/>
      <c r="KX18152" s="23"/>
      <c r="KY18152" s="23"/>
    </row>
    <row r="18153" spans="36:311" x14ac:dyDescent="0.2">
      <c r="AJ18153" s="23"/>
      <c r="HH18153"/>
      <c r="IW18153" s="36"/>
      <c r="JI18153"/>
      <c r="JJ18153"/>
      <c r="KX18153" s="23"/>
      <c r="KY18153" s="23"/>
    </row>
    <row r="18154" spans="36:311" x14ac:dyDescent="0.2">
      <c r="AJ18154" s="23"/>
      <c r="HH18154"/>
      <c r="IW18154" s="36"/>
      <c r="JI18154"/>
      <c r="JJ18154"/>
      <c r="KX18154" s="23"/>
      <c r="KY18154" s="23"/>
    </row>
    <row r="18155" spans="36:311" x14ac:dyDescent="0.2">
      <c r="AJ18155" s="23"/>
      <c r="HH18155"/>
      <c r="IW18155" s="36"/>
      <c r="JI18155"/>
      <c r="JJ18155"/>
      <c r="KX18155" s="23"/>
      <c r="KY18155" s="23"/>
    </row>
    <row r="18156" spans="36:311" x14ac:dyDescent="0.2">
      <c r="AJ18156" s="23"/>
      <c r="HH18156"/>
      <c r="IW18156" s="36"/>
      <c r="JI18156"/>
      <c r="JJ18156"/>
      <c r="KX18156" s="23"/>
      <c r="KY18156" s="23"/>
    </row>
    <row r="18157" spans="36:311" x14ac:dyDescent="0.2">
      <c r="AJ18157" s="23"/>
      <c r="HH18157"/>
      <c r="IW18157" s="36"/>
      <c r="JI18157"/>
      <c r="JJ18157"/>
      <c r="KX18157" s="23"/>
      <c r="KY18157" s="23"/>
    </row>
    <row r="18158" spans="36:311" x14ac:dyDescent="0.2">
      <c r="AJ18158" s="23"/>
      <c r="HH18158"/>
      <c r="IW18158" s="36"/>
      <c r="JI18158"/>
      <c r="JJ18158"/>
      <c r="KX18158" s="23"/>
      <c r="KY18158" s="23"/>
    </row>
    <row r="18159" spans="36:311" x14ac:dyDescent="0.2">
      <c r="AJ18159" s="23"/>
      <c r="HH18159"/>
      <c r="IW18159" s="36"/>
      <c r="JI18159"/>
      <c r="JJ18159"/>
      <c r="KX18159" s="23"/>
      <c r="KY18159" s="23"/>
    </row>
    <row r="18160" spans="36:311" x14ac:dyDescent="0.2">
      <c r="AJ18160" s="23"/>
      <c r="HH18160"/>
      <c r="IW18160" s="36"/>
      <c r="JI18160"/>
      <c r="JJ18160"/>
      <c r="KX18160" s="23"/>
      <c r="KY18160" s="23"/>
    </row>
    <row r="18161" spans="36:311" x14ac:dyDescent="0.2">
      <c r="AJ18161" s="23"/>
      <c r="HH18161"/>
      <c r="IW18161" s="36"/>
      <c r="JI18161"/>
      <c r="JJ18161"/>
      <c r="KX18161" s="23"/>
      <c r="KY18161" s="23"/>
    </row>
    <row r="18162" spans="36:311" x14ac:dyDescent="0.2">
      <c r="AJ18162" s="23"/>
      <c r="HH18162"/>
      <c r="IW18162" s="36"/>
      <c r="JI18162"/>
      <c r="JJ18162"/>
      <c r="KX18162" s="23"/>
      <c r="KY18162" s="23"/>
    </row>
    <row r="18163" spans="36:311" x14ac:dyDescent="0.2">
      <c r="AJ18163" s="23"/>
      <c r="HH18163"/>
      <c r="IW18163" s="36"/>
      <c r="JI18163"/>
      <c r="JJ18163"/>
      <c r="KX18163" s="23"/>
      <c r="KY18163" s="23"/>
    </row>
    <row r="18164" spans="36:311" x14ac:dyDescent="0.2">
      <c r="AJ18164" s="23"/>
      <c r="HH18164"/>
      <c r="IW18164" s="36"/>
      <c r="JI18164"/>
      <c r="JJ18164"/>
      <c r="KX18164" s="23"/>
      <c r="KY18164" s="23"/>
    </row>
    <row r="18165" spans="36:311" x14ac:dyDescent="0.2">
      <c r="AJ18165" s="23"/>
      <c r="HH18165"/>
      <c r="IW18165" s="36"/>
      <c r="JI18165"/>
      <c r="JJ18165"/>
      <c r="KX18165" s="23"/>
      <c r="KY18165" s="23"/>
    </row>
    <row r="18166" spans="36:311" x14ac:dyDescent="0.2">
      <c r="AJ18166" s="23"/>
      <c r="HH18166"/>
      <c r="IW18166" s="36"/>
      <c r="JI18166"/>
      <c r="JJ18166"/>
      <c r="KX18166" s="23"/>
      <c r="KY18166" s="23"/>
    </row>
    <row r="18167" spans="36:311" x14ac:dyDescent="0.2">
      <c r="AJ18167" s="23"/>
      <c r="HH18167"/>
      <c r="IW18167" s="36"/>
      <c r="JI18167"/>
      <c r="JJ18167"/>
      <c r="KX18167" s="23"/>
      <c r="KY18167" s="23"/>
    </row>
    <row r="18168" spans="36:311" x14ac:dyDescent="0.2">
      <c r="AJ18168" s="23"/>
      <c r="HH18168"/>
      <c r="IW18168" s="36"/>
      <c r="JI18168"/>
      <c r="JJ18168"/>
      <c r="KX18168" s="23"/>
      <c r="KY18168" s="23"/>
    </row>
    <row r="18169" spans="36:311" x14ac:dyDescent="0.2">
      <c r="AJ18169" s="23"/>
      <c r="HH18169"/>
      <c r="IW18169" s="36"/>
      <c r="JI18169"/>
      <c r="JJ18169"/>
      <c r="KX18169" s="23"/>
      <c r="KY18169" s="23"/>
    </row>
    <row r="18170" spans="36:311" x14ac:dyDescent="0.2">
      <c r="AJ18170" s="23"/>
      <c r="HH18170"/>
      <c r="IW18170" s="36"/>
      <c r="JI18170"/>
      <c r="JJ18170"/>
      <c r="KX18170" s="23"/>
      <c r="KY18170" s="23"/>
    </row>
    <row r="18171" spans="36:311" x14ac:dyDescent="0.2">
      <c r="AJ18171" s="23"/>
      <c r="HH18171"/>
      <c r="IW18171" s="36"/>
      <c r="JI18171"/>
      <c r="JJ18171"/>
      <c r="KX18171" s="23"/>
      <c r="KY18171" s="23"/>
    </row>
    <row r="18172" spans="36:311" x14ac:dyDescent="0.2">
      <c r="AJ18172" s="23"/>
      <c r="HH18172"/>
      <c r="IW18172" s="36"/>
      <c r="JI18172"/>
      <c r="JJ18172"/>
      <c r="KX18172" s="23"/>
      <c r="KY18172" s="23"/>
    </row>
    <row r="18173" spans="36:311" x14ac:dyDescent="0.2">
      <c r="AJ18173" s="23"/>
      <c r="HH18173"/>
      <c r="IW18173" s="36"/>
      <c r="JI18173"/>
      <c r="JJ18173"/>
      <c r="KX18173" s="23"/>
      <c r="KY18173" s="23"/>
    </row>
    <row r="18174" spans="36:311" x14ac:dyDescent="0.2">
      <c r="AJ18174" s="23"/>
      <c r="HH18174"/>
      <c r="IW18174" s="36"/>
      <c r="JI18174"/>
      <c r="JJ18174"/>
      <c r="KX18174" s="23"/>
      <c r="KY18174" s="23"/>
    </row>
    <row r="18175" spans="36:311" x14ac:dyDescent="0.2">
      <c r="AJ18175" s="23"/>
      <c r="HH18175"/>
      <c r="IW18175" s="36"/>
      <c r="JI18175"/>
      <c r="JJ18175"/>
      <c r="KX18175" s="23"/>
      <c r="KY18175" s="23"/>
    </row>
    <row r="18176" spans="36:311" x14ac:dyDescent="0.2">
      <c r="AJ18176" s="23"/>
      <c r="HH18176"/>
      <c r="IW18176" s="36"/>
      <c r="JI18176"/>
      <c r="JJ18176"/>
      <c r="KX18176" s="23"/>
      <c r="KY18176" s="23"/>
    </row>
    <row r="18177" spans="36:311" x14ac:dyDescent="0.2">
      <c r="AJ18177" s="23"/>
      <c r="HH18177"/>
      <c r="IW18177" s="36"/>
      <c r="JI18177"/>
      <c r="JJ18177"/>
      <c r="KX18177" s="23"/>
      <c r="KY18177" s="23"/>
    </row>
    <row r="18178" spans="36:311" x14ac:dyDescent="0.2">
      <c r="AJ18178" s="23"/>
      <c r="HH18178"/>
      <c r="IW18178" s="36"/>
      <c r="JI18178"/>
      <c r="JJ18178"/>
      <c r="KX18178" s="23"/>
      <c r="KY18178" s="23"/>
    </row>
    <row r="18179" spans="36:311" x14ac:dyDescent="0.2">
      <c r="AJ18179" s="23"/>
      <c r="HH18179"/>
      <c r="IW18179" s="36"/>
      <c r="JI18179"/>
      <c r="JJ18179"/>
      <c r="KX18179" s="23"/>
      <c r="KY18179" s="23"/>
    </row>
    <row r="18180" spans="36:311" x14ac:dyDescent="0.2">
      <c r="AJ18180" s="23"/>
      <c r="HH18180"/>
      <c r="IW18180" s="36"/>
      <c r="JI18180"/>
      <c r="JJ18180"/>
      <c r="KX18180" s="23"/>
      <c r="KY18180" s="23"/>
    </row>
    <row r="18181" spans="36:311" x14ac:dyDescent="0.2">
      <c r="AJ18181" s="23"/>
      <c r="HH18181"/>
      <c r="IW18181" s="36"/>
      <c r="JI18181"/>
      <c r="JJ18181"/>
      <c r="KX18181" s="23"/>
      <c r="KY18181" s="23"/>
    </row>
    <row r="18182" spans="36:311" x14ac:dyDescent="0.2">
      <c r="AJ18182" s="23"/>
      <c r="HH18182"/>
      <c r="IW18182" s="36"/>
      <c r="JI18182"/>
      <c r="JJ18182"/>
      <c r="KX18182" s="23"/>
      <c r="KY18182" s="23"/>
    </row>
    <row r="18183" spans="36:311" x14ac:dyDescent="0.2">
      <c r="AJ18183" s="23"/>
      <c r="HH18183"/>
      <c r="IW18183" s="36"/>
      <c r="JI18183"/>
      <c r="JJ18183"/>
      <c r="KX18183" s="23"/>
      <c r="KY18183" s="23"/>
    </row>
    <row r="18184" spans="36:311" x14ac:dyDescent="0.2">
      <c r="AJ18184" s="23"/>
      <c r="HH18184"/>
      <c r="IW18184" s="36"/>
      <c r="JI18184"/>
      <c r="JJ18184"/>
      <c r="KX18184" s="23"/>
      <c r="KY18184" s="23"/>
    </row>
    <row r="18185" spans="36:311" x14ac:dyDescent="0.2">
      <c r="AJ18185" s="23"/>
      <c r="HH18185"/>
      <c r="IW18185" s="36"/>
      <c r="JI18185"/>
      <c r="JJ18185"/>
      <c r="KX18185" s="23"/>
      <c r="KY18185" s="23"/>
    </row>
    <row r="18186" spans="36:311" x14ac:dyDescent="0.2">
      <c r="AJ18186" s="23"/>
      <c r="HH18186"/>
      <c r="IW18186" s="36"/>
      <c r="JI18186"/>
      <c r="JJ18186"/>
      <c r="KX18186" s="23"/>
      <c r="KY18186" s="23"/>
    </row>
    <row r="18187" spans="36:311" x14ac:dyDescent="0.2">
      <c r="AJ18187" s="23"/>
      <c r="HH18187"/>
      <c r="IW18187" s="36"/>
      <c r="JI18187"/>
      <c r="JJ18187"/>
      <c r="KX18187" s="23"/>
      <c r="KY18187" s="23"/>
    </row>
    <row r="18188" spans="36:311" x14ac:dyDescent="0.2">
      <c r="AJ18188" s="23"/>
      <c r="HH18188"/>
      <c r="IW18188" s="36"/>
      <c r="JI18188"/>
      <c r="JJ18188"/>
      <c r="KX18188" s="23"/>
      <c r="KY18188" s="23"/>
    </row>
    <row r="18189" spans="36:311" x14ac:dyDescent="0.2">
      <c r="AJ18189" s="23"/>
      <c r="HH18189"/>
      <c r="IW18189" s="36"/>
      <c r="JI18189"/>
      <c r="JJ18189"/>
      <c r="KX18189" s="23"/>
      <c r="KY18189" s="23"/>
    </row>
    <row r="18190" spans="36:311" x14ac:dyDescent="0.2">
      <c r="AJ18190" s="23"/>
      <c r="HH18190"/>
      <c r="IW18190" s="36"/>
      <c r="JI18190"/>
      <c r="JJ18190"/>
      <c r="KX18190" s="23"/>
      <c r="KY18190" s="23"/>
    </row>
    <row r="18191" spans="36:311" x14ac:dyDescent="0.2">
      <c r="AJ18191" s="23"/>
      <c r="HH18191"/>
      <c r="IW18191" s="36"/>
      <c r="JI18191"/>
      <c r="JJ18191"/>
      <c r="KX18191" s="23"/>
      <c r="KY18191" s="23"/>
    </row>
    <row r="18192" spans="36:311" x14ac:dyDescent="0.2">
      <c r="AJ18192" s="23"/>
      <c r="HH18192"/>
      <c r="IW18192" s="36"/>
      <c r="JI18192"/>
      <c r="JJ18192"/>
      <c r="KX18192" s="23"/>
      <c r="KY18192" s="23"/>
    </row>
    <row r="18193" spans="36:311" x14ac:dyDescent="0.2">
      <c r="AJ18193" s="23"/>
      <c r="HH18193"/>
      <c r="IW18193" s="36"/>
      <c r="JI18193"/>
      <c r="JJ18193"/>
      <c r="KX18193" s="23"/>
      <c r="KY18193" s="23"/>
    </row>
    <row r="18194" spans="36:311" x14ac:dyDescent="0.2">
      <c r="AJ18194" s="23"/>
      <c r="HH18194"/>
      <c r="IW18194" s="36"/>
      <c r="JI18194"/>
      <c r="JJ18194"/>
      <c r="KX18194" s="23"/>
      <c r="KY18194" s="23"/>
    </row>
    <row r="18195" spans="36:311" x14ac:dyDescent="0.2">
      <c r="AJ18195" s="23"/>
      <c r="HH18195"/>
      <c r="IW18195" s="36"/>
      <c r="JI18195"/>
      <c r="JJ18195"/>
      <c r="KX18195" s="23"/>
      <c r="KY18195" s="23"/>
    </row>
    <row r="18196" spans="36:311" x14ac:dyDescent="0.2">
      <c r="AJ18196" s="23"/>
      <c r="HH18196"/>
      <c r="IW18196" s="36"/>
      <c r="JI18196"/>
      <c r="JJ18196"/>
      <c r="KX18196" s="23"/>
      <c r="KY18196" s="23"/>
    </row>
    <row r="18197" spans="36:311" x14ac:dyDescent="0.2">
      <c r="AJ18197" s="23"/>
      <c r="HH18197"/>
      <c r="IW18197" s="36"/>
      <c r="JI18197"/>
      <c r="JJ18197"/>
      <c r="KX18197" s="23"/>
      <c r="KY18197" s="23"/>
    </row>
    <row r="18198" spans="36:311" x14ac:dyDescent="0.2">
      <c r="AJ18198" s="23"/>
      <c r="HH18198"/>
      <c r="IW18198" s="36"/>
      <c r="JI18198"/>
      <c r="JJ18198"/>
      <c r="KX18198" s="23"/>
      <c r="KY18198" s="23"/>
    </row>
    <row r="18199" spans="36:311" x14ac:dyDescent="0.2">
      <c r="AJ18199" s="23"/>
      <c r="HH18199"/>
      <c r="IW18199" s="36"/>
      <c r="JI18199"/>
      <c r="JJ18199"/>
      <c r="KX18199" s="23"/>
      <c r="KY18199" s="23"/>
    </row>
    <row r="18200" spans="36:311" x14ac:dyDescent="0.2">
      <c r="AJ18200" s="23"/>
      <c r="HH18200"/>
      <c r="IW18200" s="36"/>
      <c r="JI18200"/>
      <c r="JJ18200"/>
      <c r="KX18200" s="23"/>
      <c r="KY18200" s="23"/>
    </row>
    <row r="18201" spans="36:311" x14ac:dyDescent="0.2">
      <c r="AJ18201" s="23"/>
      <c r="HH18201"/>
      <c r="IW18201" s="36"/>
      <c r="JI18201"/>
      <c r="JJ18201"/>
      <c r="KX18201" s="23"/>
      <c r="KY18201" s="23"/>
    </row>
    <row r="18202" spans="36:311" x14ac:dyDescent="0.2">
      <c r="AJ18202" s="23"/>
      <c r="HH18202"/>
      <c r="IW18202" s="36"/>
      <c r="JI18202"/>
      <c r="JJ18202"/>
      <c r="KX18202" s="23"/>
      <c r="KY18202" s="23"/>
    </row>
    <row r="18203" spans="36:311" x14ac:dyDescent="0.2">
      <c r="AJ18203" s="23"/>
      <c r="HH18203"/>
      <c r="IW18203" s="36"/>
      <c r="JI18203"/>
      <c r="JJ18203"/>
      <c r="KX18203" s="23"/>
      <c r="KY18203" s="23"/>
    </row>
    <row r="18204" spans="36:311" x14ac:dyDescent="0.2">
      <c r="AJ18204" s="23"/>
      <c r="HH18204"/>
      <c r="IW18204" s="36"/>
      <c r="JI18204"/>
      <c r="JJ18204"/>
      <c r="KX18204" s="23"/>
      <c r="KY18204" s="23"/>
    </row>
    <row r="18205" spans="36:311" x14ac:dyDescent="0.2">
      <c r="AJ18205" s="23"/>
      <c r="HH18205"/>
      <c r="IW18205" s="36"/>
      <c r="JI18205"/>
      <c r="JJ18205"/>
      <c r="KX18205" s="23"/>
      <c r="KY18205" s="23"/>
    </row>
    <row r="18206" spans="36:311" x14ac:dyDescent="0.2">
      <c r="AJ18206" s="23"/>
      <c r="HH18206"/>
      <c r="IW18206" s="36"/>
      <c r="JI18206"/>
      <c r="JJ18206"/>
      <c r="KX18206" s="23"/>
      <c r="KY18206" s="23"/>
    </row>
    <row r="18207" spans="36:311" x14ac:dyDescent="0.2">
      <c r="AJ18207" s="23"/>
      <c r="HH18207"/>
      <c r="IW18207" s="36"/>
      <c r="JI18207"/>
      <c r="JJ18207"/>
      <c r="KX18207" s="23"/>
      <c r="KY18207" s="23"/>
    </row>
    <row r="18208" spans="36:311" x14ac:dyDescent="0.2">
      <c r="AJ18208" s="23"/>
      <c r="HH18208"/>
      <c r="IW18208" s="36"/>
      <c r="JI18208"/>
      <c r="JJ18208"/>
      <c r="KX18208" s="23"/>
      <c r="KY18208" s="23"/>
    </row>
    <row r="18209" spans="36:311" x14ac:dyDescent="0.2">
      <c r="AJ18209" s="23"/>
      <c r="HH18209"/>
      <c r="IW18209" s="36"/>
      <c r="JI18209"/>
      <c r="JJ18209"/>
      <c r="KX18209" s="23"/>
      <c r="KY18209" s="23"/>
    </row>
    <row r="18210" spans="36:311" x14ac:dyDescent="0.2">
      <c r="AJ18210" s="23"/>
      <c r="HH18210"/>
      <c r="IW18210" s="36"/>
      <c r="JI18210"/>
      <c r="JJ18210"/>
      <c r="KX18210" s="23"/>
      <c r="KY18210" s="23"/>
    </row>
    <row r="18211" spans="36:311" x14ac:dyDescent="0.2">
      <c r="AJ18211" s="23"/>
      <c r="HH18211"/>
      <c r="IW18211" s="36"/>
      <c r="JI18211"/>
      <c r="JJ18211"/>
      <c r="KX18211" s="23"/>
      <c r="KY18211" s="23"/>
    </row>
    <row r="18212" spans="36:311" x14ac:dyDescent="0.2">
      <c r="AJ18212" s="23"/>
      <c r="HH18212"/>
      <c r="IW18212" s="36"/>
      <c r="JI18212"/>
      <c r="JJ18212"/>
      <c r="KX18212" s="23"/>
      <c r="KY18212" s="23"/>
    </row>
    <row r="18213" spans="36:311" x14ac:dyDescent="0.2">
      <c r="AJ18213" s="23"/>
      <c r="HH18213"/>
      <c r="IW18213" s="36"/>
      <c r="JI18213"/>
      <c r="JJ18213"/>
      <c r="KX18213" s="23"/>
      <c r="KY18213" s="23"/>
    </row>
    <row r="18214" spans="36:311" x14ac:dyDescent="0.2">
      <c r="AJ18214" s="23"/>
      <c r="HH18214"/>
      <c r="IW18214" s="36"/>
      <c r="JI18214"/>
      <c r="JJ18214"/>
      <c r="KX18214" s="23"/>
      <c r="KY18214" s="23"/>
    </row>
    <row r="18215" spans="36:311" x14ac:dyDescent="0.2">
      <c r="AJ18215" s="23"/>
      <c r="HH18215"/>
      <c r="IW18215" s="36"/>
      <c r="JI18215"/>
      <c r="JJ18215"/>
      <c r="KX18215" s="23"/>
      <c r="KY18215" s="23"/>
    </row>
    <row r="18216" spans="36:311" x14ac:dyDescent="0.2">
      <c r="AJ18216" s="23"/>
      <c r="HH18216"/>
      <c r="IW18216" s="36"/>
      <c r="JI18216"/>
      <c r="JJ18216"/>
      <c r="KX18216" s="23"/>
      <c r="KY18216" s="23"/>
    </row>
    <row r="18217" spans="36:311" x14ac:dyDescent="0.2">
      <c r="AJ18217" s="23"/>
      <c r="HH18217"/>
      <c r="IW18217" s="36"/>
      <c r="JI18217"/>
      <c r="JJ18217"/>
      <c r="KX18217" s="23"/>
      <c r="KY18217" s="23"/>
    </row>
    <row r="18218" spans="36:311" x14ac:dyDescent="0.2">
      <c r="AJ18218" s="23"/>
      <c r="HH18218"/>
      <c r="IW18218" s="36"/>
      <c r="JI18218"/>
      <c r="JJ18218"/>
      <c r="KX18218" s="23"/>
      <c r="KY18218" s="23"/>
    </row>
    <row r="18219" spans="36:311" x14ac:dyDescent="0.2">
      <c r="AJ18219" s="23"/>
      <c r="HH18219"/>
      <c r="IW18219" s="36"/>
      <c r="JI18219"/>
      <c r="JJ18219"/>
      <c r="KX18219" s="23"/>
      <c r="KY18219" s="23"/>
    </row>
    <row r="18220" spans="36:311" x14ac:dyDescent="0.2">
      <c r="AJ18220" s="23"/>
      <c r="HH18220"/>
      <c r="IW18220" s="36"/>
      <c r="JI18220"/>
      <c r="JJ18220"/>
      <c r="KX18220" s="23"/>
      <c r="KY18220" s="23"/>
    </row>
    <row r="18221" spans="36:311" x14ac:dyDescent="0.2">
      <c r="AJ18221" s="23"/>
      <c r="HH18221"/>
      <c r="IW18221" s="36"/>
      <c r="JI18221"/>
      <c r="JJ18221"/>
      <c r="KX18221" s="23"/>
      <c r="KY18221" s="23"/>
    </row>
    <row r="18222" spans="36:311" x14ac:dyDescent="0.2">
      <c r="AJ18222" s="23"/>
      <c r="HH18222"/>
      <c r="IW18222" s="36"/>
      <c r="JI18222"/>
      <c r="JJ18222"/>
      <c r="KX18222" s="23"/>
      <c r="KY18222" s="23"/>
    </row>
    <row r="18223" spans="36:311" x14ac:dyDescent="0.2">
      <c r="AJ18223" s="23"/>
      <c r="HH18223"/>
      <c r="IW18223" s="36"/>
      <c r="JI18223"/>
      <c r="JJ18223"/>
      <c r="KX18223" s="23"/>
      <c r="KY18223" s="23"/>
    </row>
    <row r="18224" spans="36:311" x14ac:dyDescent="0.2">
      <c r="AJ18224" s="23"/>
      <c r="HH18224"/>
      <c r="IW18224" s="36"/>
      <c r="JI18224"/>
      <c r="JJ18224"/>
      <c r="KX18224" s="23"/>
      <c r="KY18224" s="23"/>
    </row>
    <row r="18225" spans="36:311" x14ac:dyDescent="0.2">
      <c r="AJ18225" s="23"/>
      <c r="HH18225"/>
      <c r="IW18225" s="36"/>
      <c r="JI18225"/>
      <c r="JJ18225"/>
      <c r="KX18225" s="23"/>
      <c r="KY18225" s="23"/>
    </row>
    <row r="18226" spans="36:311" x14ac:dyDescent="0.2">
      <c r="AJ18226" s="23"/>
      <c r="HH18226"/>
      <c r="IW18226" s="36"/>
      <c r="JI18226"/>
      <c r="JJ18226"/>
      <c r="KX18226" s="23"/>
      <c r="KY18226" s="23"/>
    </row>
    <row r="18227" spans="36:311" x14ac:dyDescent="0.2">
      <c r="AJ18227" s="23"/>
      <c r="HH18227"/>
      <c r="IW18227" s="36"/>
      <c r="JI18227"/>
      <c r="JJ18227"/>
      <c r="KX18227" s="23"/>
      <c r="KY18227" s="23"/>
    </row>
    <row r="18228" spans="36:311" x14ac:dyDescent="0.2">
      <c r="AJ18228" s="23"/>
      <c r="HH18228"/>
      <c r="IW18228" s="36"/>
      <c r="JI18228"/>
      <c r="JJ18228"/>
      <c r="KX18228" s="23"/>
      <c r="KY18228" s="23"/>
    </row>
    <row r="18229" spans="36:311" x14ac:dyDescent="0.2">
      <c r="AJ18229" s="23"/>
      <c r="HH18229"/>
      <c r="IW18229" s="36"/>
      <c r="JI18229"/>
      <c r="JJ18229"/>
      <c r="KX18229" s="23"/>
      <c r="KY18229" s="23"/>
    </row>
    <row r="18230" spans="36:311" x14ac:dyDescent="0.2">
      <c r="AJ18230" s="23"/>
      <c r="HH18230"/>
      <c r="IW18230" s="36"/>
      <c r="JI18230"/>
      <c r="JJ18230"/>
      <c r="KX18230" s="23"/>
      <c r="KY18230" s="23"/>
    </row>
    <row r="18231" spans="36:311" x14ac:dyDescent="0.2">
      <c r="AJ18231" s="23"/>
      <c r="HH18231"/>
      <c r="IW18231" s="36"/>
      <c r="JI18231"/>
      <c r="JJ18231"/>
      <c r="KX18231" s="23"/>
      <c r="KY18231" s="23"/>
    </row>
    <row r="18232" spans="36:311" x14ac:dyDescent="0.2">
      <c r="AJ18232" s="23"/>
      <c r="HH18232"/>
      <c r="IW18232" s="36"/>
      <c r="JI18232"/>
      <c r="JJ18232"/>
      <c r="KX18232" s="23"/>
      <c r="KY18232" s="23"/>
    </row>
    <row r="18233" spans="36:311" x14ac:dyDescent="0.2">
      <c r="AJ18233" s="23"/>
      <c r="HH18233"/>
      <c r="IW18233" s="36"/>
      <c r="JI18233"/>
      <c r="JJ18233"/>
      <c r="KX18233" s="23"/>
      <c r="KY18233" s="23"/>
    </row>
    <row r="18234" spans="36:311" x14ac:dyDescent="0.2">
      <c r="AJ18234" s="23"/>
      <c r="HH18234"/>
      <c r="IW18234" s="36"/>
      <c r="JI18234"/>
      <c r="JJ18234"/>
      <c r="KX18234" s="23"/>
      <c r="KY18234" s="23"/>
    </row>
    <row r="18235" spans="36:311" x14ac:dyDescent="0.2">
      <c r="AJ18235" s="23"/>
      <c r="HH18235"/>
      <c r="IW18235" s="36"/>
      <c r="JI18235"/>
      <c r="JJ18235"/>
      <c r="KX18235" s="23"/>
      <c r="KY18235" s="23"/>
    </row>
    <row r="18236" spans="36:311" x14ac:dyDescent="0.2">
      <c r="AJ18236" s="23"/>
      <c r="HH18236"/>
      <c r="IW18236" s="36"/>
      <c r="JI18236"/>
      <c r="JJ18236"/>
      <c r="KX18236" s="23"/>
      <c r="KY18236" s="23"/>
    </row>
    <row r="18237" spans="36:311" x14ac:dyDescent="0.2">
      <c r="AJ18237" s="23"/>
      <c r="HH18237"/>
      <c r="IW18237" s="36"/>
      <c r="JI18237"/>
      <c r="JJ18237"/>
      <c r="KX18237" s="23"/>
      <c r="KY18237" s="23"/>
    </row>
    <row r="18238" spans="36:311" x14ac:dyDescent="0.2">
      <c r="AJ18238" s="23"/>
      <c r="HH18238"/>
      <c r="IW18238" s="36"/>
      <c r="JI18238"/>
      <c r="JJ18238"/>
      <c r="KX18238" s="23"/>
      <c r="KY18238" s="23"/>
    </row>
    <row r="18239" spans="36:311" x14ac:dyDescent="0.2">
      <c r="AJ18239" s="23"/>
      <c r="HH18239"/>
      <c r="IW18239" s="36"/>
      <c r="JI18239"/>
      <c r="JJ18239"/>
      <c r="KX18239" s="23"/>
      <c r="KY18239" s="23"/>
    </row>
    <row r="18240" spans="36:311" x14ac:dyDescent="0.2">
      <c r="AJ18240" s="23"/>
      <c r="HH18240"/>
      <c r="IW18240" s="36"/>
      <c r="JI18240"/>
      <c r="JJ18240"/>
      <c r="KX18240" s="23"/>
      <c r="KY18240" s="23"/>
    </row>
    <row r="18241" spans="36:311" x14ac:dyDescent="0.2">
      <c r="AJ18241" s="23"/>
      <c r="HH18241"/>
      <c r="IW18241" s="36"/>
      <c r="JI18241"/>
      <c r="JJ18241"/>
      <c r="KX18241" s="23"/>
      <c r="KY18241" s="23"/>
    </row>
    <row r="18242" spans="36:311" x14ac:dyDescent="0.2">
      <c r="AJ18242" s="23"/>
      <c r="HH18242"/>
      <c r="IW18242" s="36"/>
      <c r="JI18242"/>
      <c r="JJ18242"/>
      <c r="KX18242" s="23"/>
      <c r="KY18242" s="23"/>
    </row>
    <row r="18243" spans="36:311" x14ac:dyDescent="0.2">
      <c r="AJ18243" s="23"/>
      <c r="HH18243"/>
      <c r="IW18243" s="36"/>
      <c r="JI18243"/>
      <c r="JJ18243"/>
      <c r="KX18243" s="23"/>
      <c r="KY18243" s="23"/>
    </row>
    <row r="18244" spans="36:311" x14ac:dyDescent="0.2">
      <c r="AJ18244" s="23"/>
      <c r="HH18244"/>
      <c r="IW18244" s="36"/>
      <c r="JI18244"/>
      <c r="JJ18244"/>
      <c r="KX18244" s="23"/>
      <c r="KY18244" s="23"/>
    </row>
    <row r="18245" spans="36:311" x14ac:dyDescent="0.2">
      <c r="AJ18245" s="23"/>
      <c r="HH18245"/>
      <c r="IW18245" s="36"/>
      <c r="JI18245"/>
      <c r="JJ18245"/>
      <c r="KX18245" s="23"/>
      <c r="KY18245" s="23"/>
    </row>
    <row r="18246" spans="36:311" x14ac:dyDescent="0.2">
      <c r="AJ18246" s="23"/>
      <c r="HH18246"/>
      <c r="IW18246" s="36"/>
      <c r="JI18246"/>
      <c r="JJ18246"/>
      <c r="KX18246" s="23"/>
      <c r="KY18246" s="23"/>
    </row>
    <row r="18247" spans="36:311" x14ac:dyDescent="0.2">
      <c r="AJ18247" s="23"/>
      <c r="HH18247"/>
      <c r="IW18247" s="36"/>
      <c r="JI18247"/>
      <c r="JJ18247"/>
      <c r="KX18247" s="23"/>
      <c r="KY18247" s="23"/>
    </row>
    <row r="18248" spans="36:311" x14ac:dyDescent="0.2">
      <c r="AJ18248" s="23"/>
      <c r="HH18248"/>
      <c r="IW18248" s="36"/>
      <c r="JI18248"/>
      <c r="JJ18248"/>
      <c r="KX18248" s="23"/>
      <c r="KY18248" s="23"/>
    </row>
    <row r="18249" spans="36:311" x14ac:dyDescent="0.2">
      <c r="AJ18249" s="23"/>
      <c r="HH18249"/>
      <c r="IW18249" s="36"/>
      <c r="JI18249"/>
      <c r="JJ18249"/>
      <c r="KX18249" s="23"/>
      <c r="KY18249" s="23"/>
    </row>
    <row r="18250" spans="36:311" x14ac:dyDescent="0.2">
      <c r="AJ18250" s="23"/>
      <c r="HH18250"/>
      <c r="IW18250" s="36"/>
      <c r="JI18250"/>
      <c r="JJ18250"/>
      <c r="KX18250" s="23"/>
      <c r="KY18250" s="23"/>
    </row>
    <row r="18251" spans="36:311" x14ac:dyDescent="0.2">
      <c r="AJ18251" s="23"/>
      <c r="HH18251"/>
      <c r="IW18251" s="36"/>
      <c r="JI18251"/>
      <c r="JJ18251"/>
      <c r="KX18251" s="23"/>
      <c r="KY18251" s="23"/>
    </row>
    <row r="18252" spans="36:311" x14ac:dyDescent="0.2">
      <c r="AJ18252" s="23"/>
      <c r="HH18252"/>
      <c r="IW18252" s="36"/>
      <c r="JI18252"/>
      <c r="JJ18252"/>
      <c r="KX18252" s="23"/>
      <c r="KY18252" s="23"/>
    </row>
    <row r="18253" spans="36:311" x14ac:dyDescent="0.2">
      <c r="AJ18253" s="23"/>
      <c r="HH18253"/>
      <c r="IW18253" s="36"/>
      <c r="JI18253"/>
      <c r="JJ18253"/>
      <c r="KX18253" s="23"/>
      <c r="KY18253" s="23"/>
    </row>
    <row r="18254" spans="36:311" x14ac:dyDescent="0.2">
      <c r="AJ18254" s="23"/>
      <c r="HH18254"/>
      <c r="IW18254" s="36"/>
      <c r="JI18254"/>
      <c r="JJ18254"/>
      <c r="KX18254" s="23"/>
      <c r="KY18254" s="23"/>
    </row>
    <row r="18255" spans="36:311" x14ac:dyDescent="0.2">
      <c r="AJ18255" s="23"/>
      <c r="HH18255"/>
      <c r="IW18255" s="36"/>
      <c r="JI18255"/>
      <c r="JJ18255"/>
      <c r="KX18255" s="23"/>
      <c r="KY18255" s="23"/>
    </row>
    <row r="18256" spans="36:311" x14ac:dyDescent="0.2">
      <c r="AJ18256" s="23"/>
      <c r="HH18256"/>
      <c r="IW18256" s="36"/>
      <c r="JI18256"/>
      <c r="JJ18256"/>
      <c r="KX18256" s="23"/>
      <c r="KY18256" s="23"/>
    </row>
    <row r="18257" spans="36:311" x14ac:dyDescent="0.2">
      <c r="AJ18257" s="23"/>
      <c r="HH18257"/>
      <c r="IW18257" s="36"/>
      <c r="JI18257"/>
      <c r="JJ18257"/>
      <c r="KX18257" s="23"/>
      <c r="KY18257" s="23"/>
    </row>
    <row r="18258" spans="36:311" x14ac:dyDescent="0.2">
      <c r="AJ18258" s="23"/>
      <c r="HH18258"/>
      <c r="IW18258" s="36"/>
      <c r="JI18258"/>
      <c r="JJ18258"/>
      <c r="KX18258" s="23"/>
      <c r="KY18258" s="23"/>
    </row>
    <row r="18259" spans="36:311" x14ac:dyDescent="0.2">
      <c r="AJ18259" s="23"/>
      <c r="HH18259"/>
      <c r="IW18259" s="36"/>
      <c r="JI18259"/>
      <c r="JJ18259"/>
      <c r="KX18259" s="23"/>
      <c r="KY18259" s="23"/>
    </row>
    <row r="18260" spans="36:311" x14ac:dyDescent="0.2">
      <c r="AJ18260" s="23"/>
      <c r="HH18260"/>
      <c r="IW18260" s="36"/>
      <c r="JI18260"/>
      <c r="JJ18260"/>
      <c r="KX18260" s="23"/>
      <c r="KY18260" s="23"/>
    </row>
    <row r="18261" spans="36:311" x14ac:dyDescent="0.2">
      <c r="AJ18261" s="23"/>
      <c r="HH18261"/>
      <c r="IW18261" s="36"/>
      <c r="JI18261"/>
      <c r="JJ18261"/>
      <c r="KX18261" s="23"/>
      <c r="KY18261" s="23"/>
    </row>
    <row r="18262" spans="36:311" x14ac:dyDescent="0.2">
      <c r="AJ18262" s="23"/>
      <c r="HH18262"/>
      <c r="IW18262" s="36"/>
      <c r="JI18262"/>
      <c r="JJ18262"/>
      <c r="KX18262" s="23"/>
      <c r="KY18262" s="23"/>
    </row>
    <row r="18263" spans="36:311" x14ac:dyDescent="0.2">
      <c r="AJ18263" s="23"/>
      <c r="HH18263"/>
      <c r="IW18263" s="36"/>
      <c r="JI18263"/>
      <c r="JJ18263"/>
      <c r="KX18263" s="23"/>
      <c r="KY18263" s="23"/>
    </row>
    <row r="18264" spans="36:311" x14ac:dyDescent="0.2">
      <c r="AJ18264" s="23"/>
      <c r="HH18264"/>
      <c r="IW18264" s="36"/>
      <c r="JI18264"/>
      <c r="JJ18264"/>
      <c r="KX18264" s="23"/>
      <c r="KY18264" s="23"/>
    </row>
    <row r="18265" spans="36:311" x14ac:dyDescent="0.2">
      <c r="AJ18265" s="23"/>
      <c r="HH18265"/>
      <c r="IW18265" s="36"/>
      <c r="JI18265"/>
      <c r="JJ18265"/>
      <c r="KX18265" s="23"/>
      <c r="KY18265" s="23"/>
    </row>
    <row r="18266" spans="36:311" x14ac:dyDescent="0.2">
      <c r="AJ18266" s="23"/>
      <c r="HH18266"/>
      <c r="IW18266" s="36"/>
      <c r="JI18266"/>
      <c r="JJ18266"/>
      <c r="KX18266" s="23"/>
      <c r="KY18266" s="23"/>
    </row>
    <row r="18267" spans="36:311" x14ac:dyDescent="0.2">
      <c r="AJ18267" s="23"/>
      <c r="HH18267"/>
      <c r="IW18267" s="36"/>
      <c r="JI18267"/>
      <c r="JJ18267"/>
      <c r="KX18267" s="23"/>
      <c r="KY18267" s="23"/>
    </row>
    <row r="18268" spans="36:311" x14ac:dyDescent="0.2">
      <c r="AJ18268" s="23"/>
      <c r="HH18268"/>
      <c r="IW18268" s="36"/>
      <c r="JI18268"/>
      <c r="JJ18268"/>
      <c r="KX18268" s="23"/>
      <c r="KY18268" s="23"/>
    </row>
    <row r="18269" spans="36:311" x14ac:dyDescent="0.2">
      <c r="AJ18269" s="23"/>
      <c r="HH18269"/>
      <c r="IW18269" s="36"/>
      <c r="JI18269"/>
      <c r="JJ18269"/>
      <c r="KX18269" s="23"/>
      <c r="KY18269" s="23"/>
    </row>
    <row r="18270" spans="36:311" x14ac:dyDescent="0.2">
      <c r="AJ18270" s="23"/>
      <c r="HH18270"/>
      <c r="IW18270" s="36"/>
      <c r="JI18270"/>
      <c r="JJ18270"/>
      <c r="KX18270" s="23"/>
      <c r="KY18270" s="23"/>
    </row>
    <row r="18271" spans="36:311" x14ac:dyDescent="0.2">
      <c r="AJ18271" s="23"/>
      <c r="HH18271"/>
      <c r="IW18271" s="36"/>
      <c r="JI18271"/>
      <c r="JJ18271"/>
      <c r="KX18271" s="23"/>
      <c r="KY18271" s="23"/>
    </row>
    <row r="18272" spans="36:311" x14ac:dyDescent="0.2">
      <c r="AJ18272" s="23"/>
      <c r="HH18272"/>
      <c r="IW18272" s="36"/>
      <c r="JI18272"/>
      <c r="JJ18272"/>
      <c r="KX18272" s="23"/>
      <c r="KY18272" s="23"/>
    </row>
    <row r="18273" spans="36:311" x14ac:dyDescent="0.2">
      <c r="AJ18273" s="23"/>
      <c r="HH18273"/>
      <c r="IW18273" s="36"/>
      <c r="JI18273"/>
      <c r="JJ18273"/>
      <c r="KX18273" s="23"/>
      <c r="KY18273" s="23"/>
    </row>
    <row r="18274" spans="36:311" x14ac:dyDescent="0.2">
      <c r="AJ18274" s="23"/>
      <c r="HH18274"/>
      <c r="IW18274" s="36"/>
      <c r="JI18274"/>
      <c r="JJ18274"/>
      <c r="KX18274" s="23"/>
      <c r="KY18274" s="23"/>
    </row>
    <row r="18275" spans="36:311" x14ac:dyDescent="0.2">
      <c r="AJ18275" s="23"/>
      <c r="HH18275"/>
      <c r="IW18275" s="36"/>
      <c r="JI18275"/>
      <c r="JJ18275"/>
      <c r="KX18275" s="23"/>
      <c r="KY18275" s="23"/>
    </row>
    <row r="18276" spans="36:311" x14ac:dyDescent="0.2">
      <c r="AJ18276" s="23"/>
      <c r="HH18276"/>
      <c r="IW18276" s="36"/>
      <c r="JI18276"/>
      <c r="JJ18276"/>
      <c r="KX18276" s="23"/>
      <c r="KY18276" s="23"/>
    </row>
    <row r="18277" spans="36:311" x14ac:dyDescent="0.2">
      <c r="AJ18277" s="23"/>
      <c r="HH18277"/>
      <c r="IW18277" s="36"/>
      <c r="JI18277"/>
      <c r="JJ18277"/>
      <c r="KX18277" s="23"/>
      <c r="KY18277" s="23"/>
    </row>
    <row r="18278" spans="36:311" x14ac:dyDescent="0.2">
      <c r="AJ18278" s="23"/>
      <c r="HH18278"/>
      <c r="IW18278" s="36"/>
      <c r="JI18278"/>
      <c r="JJ18278"/>
      <c r="KX18278" s="23"/>
      <c r="KY18278" s="23"/>
    </row>
    <row r="18279" spans="36:311" x14ac:dyDescent="0.2">
      <c r="AJ18279" s="23"/>
      <c r="HH18279"/>
      <c r="IW18279" s="36"/>
      <c r="JI18279"/>
      <c r="JJ18279"/>
      <c r="KX18279" s="23"/>
      <c r="KY18279" s="23"/>
    </row>
    <row r="18280" spans="36:311" x14ac:dyDescent="0.2">
      <c r="AJ18280" s="23"/>
      <c r="HH18280"/>
      <c r="IW18280" s="36"/>
      <c r="JI18280"/>
      <c r="JJ18280"/>
      <c r="KX18280" s="23"/>
      <c r="KY18280" s="23"/>
    </row>
    <row r="18281" spans="36:311" x14ac:dyDescent="0.2">
      <c r="AJ18281" s="23"/>
      <c r="HH18281"/>
      <c r="IW18281" s="36"/>
      <c r="JI18281"/>
      <c r="JJ18281"/>
      <c r="KX18281" s="23"/>
      <c r="KY18281" s="23"/>
    </row>
    <row r="18282" spans="36:311" x14ac:dyDescent="0.2">
      <c r="AJ18282" s="23"/>
      <c r="HH18282"/>
      <c r="IW18282" s="36"/>
      <c r="JI18282"/>
      <c r="JJ18282"/>
      <c r="KX18282" s="23"/>
      <c r="KY18282" s="23"/>
    </row>
    <row r="18283" spans="36:311" x14ac:dyDescent="0.2">
      <c r="AJ18283" s="23"/>
      <c r="HH18283"/>
      <c r="IW18283" s="36"/>
      <c r="JI18283"/>
      <c r="JJ18283"/>
      <c r="KX18283" s="23"/>
      <c r="KY18283" s="23"/>
    </row>
    <row r="18284" spans="36:311" x14ac:dyDescent="0.2">
      <c r="AJ18284" s="23"/>
      <c r="HH18284"/>
      <c r="IW18284" s="36"/>
      <c r="JI18284"/>
      <c r="JJ18284"/>
      <c r="KX18284" s="23"/>
      <c r="KY18284" s="23"/>
    </row>
    <row r="18285" spans="36:311" x14ac:dyDescent="0.2">
      <c r="AJ18285" s="23"/>
      <c r="HH18285"/>
      <c r="IW18285" s="36"/>
      <c r="JI18285"/>
      <c r="JJ18285"/>
      <c r="KX18285" s="23"/>
      <c r="KY18285" s="23"/>
    </row>
    <row r="18286" spans="36:311" x14ac:dyDescent="0.2">
      <c r="AJ18286" s="23"/>
      <c r="HH18286"/>
      <c r="IW18286" s="36"/>
      <c r="JI18286"/>
      <c r="JJ18286"/>
      <c r="KX18286" s="23"/>
      <c r="KY18286" s="23"/>
    </row>
    <row r="18287" spans="36:311" x14ac:dyDescent="0.2">
      <c r="AJ18287" s="23"/>
      <c r="HH18287"/>
      <c r="IW18287" s="36"/>
      <c r="JI18287"/>
      <c r="JJ18287"/>
      <c r="KX18287" s="23"/>
      <c r="KY18287" s="23"/>
    </row>
    <row r="18288" spans="36:311" x14ac:dyDescent="0.2">
      <c r="AJ18288" s="23"/>
      <c r="HH18288"/>
      <c r="IW18288" s="36"/>
      <c r="JI18288"/>
      <c r="JJ18288"/>
      <c r="KX18288" s="23"/>
      <c r="KY18288" s="23"/>
    </row>
    <row r="18289" spans="36:311" x14ac:dyDescent="0.2">
      <c r="AJ18289" s="23"/>
      <c r="HH18289"/>
      <c r="IW18289" s="36"/>
      <c r="JI18289"/>
      <c r="JJ18289"/>
      <c r="KX18289" s="23"/>
      <c r="KY18289" s="23"/>
    </row>
    <row r="18290" spans="36:311" x14ac:dyDescent="0.2">
      <c r="AJ18290" s="23"/>
      <c r="HH18290"/>
      <c r="IW18290" s="36"/>
      <c r="JI18290"/>
      <c r="JJ18290"/>
      <c r="KX18290" s="23"/>
      <c r="KY18290" s="23"/>
    </row>
    <row r="18291" spans="36:311" x14ac:dyDescent="0.2">
      <c r="AJ18291" s="23"/>
      <c r="HH18291"/>
      <c r="IW18291" s="36"/>
      <c r="JI18291"/>
      <c r="JJ18291"/>
      <c r="KX18291" s="23"/>
      <c r="KY18291" s="23"/>
    </row>
    <row r="18292" spans="36:311" x14ac:dyDescent="0.2">
      <c r="AJ18292" s="23"/>
      <c r="HH18292"/>
      <c r="IW18292" s="36"/>
      <c r="JI18292"/>
      <c r="JJ18292"/>
      <c r="KX18292" s="23"/>
      <c r="KY18292" s="23"/>
    </row>
    <row r="18293" spans="36:311" x14ac:dyDescent="0.2">
      <c r="AJ18293" s="23"/>
      <c r="HH18293"/>
      <c r="IW18293" s="36"/>
      <c r="JI18293"/>
      <c r="JJ18293"/>
      <c r="KX18293" s="23"/>
      <c r="KY18293" s="23"/>
    </row>
    <row r="18294" spans="36:311" x14ac:dyDescent="0.2">
      <c r="AJ18294" s="23"/>
      <c r="HH18294"/>
      <c r="IW18294" s="36"/>
      <c r="JI18294"/>
      <c r="JJ18294"/>
      <c r="KX18294" s="23"/>
      <c r="KY18294" s="23"/>
    </row>
    <row r="18295" spans="36:311" x14ac:dyDescent="0.2">
      <c r="AJ18295" s="23"/>
      <c r="HH18295"/>
      <c r="IW18295" s="36"/>
      <c r="JI18295"/>
      <c r="JJ18295"/>
      <c r="KX18295" s="23"/>
      <c r="KY18295" s="23"/>
    </row>
    <row r="18296" spans="36:311" x14ac:dyDescent="0.2">
      <c r="AJ18296" s="23"/>
      <c r="HH18296"/>
      <c r="IW18296" s="36"/>
      <c r="JI18296"/>
      <c r="JJ18296"/>
      <c r="KX18296" s="23"/>
      <c r="KY18296" s="23"/>
    </row>
    <row r="18297" spans="36:311" x14ac:dyDescent="0.2">
      <c r="AJ18297" s="23"/>
      <c r="HH18297"/>
      <c r="IW18297" s="36"/>
      <c r="JI18297"/>
      <c r="JJ18297"/>
      <c r="KX18297" s="23"/>
      <c r="KY18297" s="23"/>
    </row>
    <row r="18298" spans="36:311" x14ac:dyDescent="0.2">
      <c r="AJ18298" s="23"/>
      <c r="HH18298"/>
      <c r="IW18298" s="36"/>
      <c r="JI18298"/>
      <c r="JJ18298"/>
      <c r="KX18298" s="23"/>
      <c r="KY18298" s="23"/>
    </row>
    <row r="18299" spans="36:311" x14ac:dyDescent="0.2">
      <c r="AJ18299" s="23"/>
      <c r="HH18299"/>
      <c r="IW18299" s="36"/>
      <c r="JI18299"/>
      <c r="JJ18299"/>
      <c r="KX18299" s="23"/>
      <c r="KY18299" s="23"/>
    </row>
    <row r="18300" spans="36:311" x14ac:dyDescent="0.2">
      <c r="AJ18300" s="23"/>
      <c r="HH18300"/>
      <c r="IW18300" s="36"/>
      <c r="JI18300"/>
      <c r="JJ18300"/>
      <c r="KX18300" s="23"/>
      <c r="KY18300" s="23"/>
    </row>
    <row r="18301" spans="36:311" x14ac:dyDescent="0.2">
      <c r="AJ18301" s="23"/>
      <c r="HH18301"/>
      <c r="IW18301" s="36"/>
      <c r="JI18301"/>
      <c r="JJ18301"/>
      <c r="KX18301" s="23"/>
      <c r="KY18301" s="23"/>
    </row>
    <row r="18302" spans="36:311" x14ac:dyDescent="0.2">
      <c r="AJ18302" s="23"/>
      <c r="HH18302"/>
      <c r="IW18302" s="36"/>
      <c r="JI18302"/>
      <c r="JJ18302"/>
      <c r="KX18302" s="23"/>
      <c r="KY18302" s="23"/>
    </row>
    <row r="18303" spans="36:311" x14ac:dyDescent="0.2">
      <c r="AJ18303" s="23"/>
      <c r="HH18303"/>
      <c r="IW18303" s="36"/>
      <c r="JI18303"/>
      <c r="JJ18303"/>
      <c r="KX18303" s="23"/>
      <c r="KY18303" s="23"/>
    </row>
    <row r="18304" spans="36:311" x14ac:dyDescent="0.2">
      <c r="AJ18304" s="23"/>
      <c r="HH18304"/>
      <c r="IW18304" s="36"/>
      <c r="JI18304"/>
      <c r="JJ18304"/>
      <c r="KX18304" s="23"/>
      <c r="KY18304" s="23"/>
    </row>
    <row r="18305" spans="36:311" x14ac:dyDescent="0.2">
      <c r="AJ18305" s="23"/>
      <c r="HH18305"/>
      <c r="IW18305" s="36"/>
      <c r="JI18305"/>
      <c r="JJ18305"/>
      <c r="KX18305" s="23"/>
      <c r="KY18305" s="23"/>
    </row>
    <row r="18306" spans="36:311" x14ac:dyDescent="0.2">
      <c r="AJ18306" s="23"/>
      <c r="HH18306"/>
      <c r="IW18306" s="36"/>
      <c r="JI18306"/>
      <c r="JJ18306"/>
      <c r="KX18306" s="23"/>
      <c r="KY18306" s="23"/>
    </row>
    <row r="18307" spans="36:311" x14ac:dyDescent="0.2">
      <c r="AJ18307" s="23"/>
      <c r="HH18307"/>
      <c r="IW18307" s="36"/>
      <c r="JI18307"/>
      <c r="JJ18307"/>
      <c r="KX18307" s="23"/>
      <c r="KY18307" s="23"/>
    </row>
    <row r="18308" spans="36:311" x14ac:dyDescent="0.2">
      <c r="AJ18308" s="23"/>
      <c r="HH18308"/>
      <c r="IW18308" s="36"/>
      <c r="JI18308"/>
      <c r="JJ18308"/>
      <c r="KX18308" s="23"/>
      <c r="KY18308" s="23"/>
    </row>
    <row r="18309" spans="36:311" x14ac:dyDescent="0.2">
      <c r="AJ18309" s="23"/>
      <c r="HH18309"/>
      <c r="IW18309" s="36"/>
      <c r="JI18309"/>
      <c r="JJ18309"/>
      <c r="KX18309" s="23"/>
      <c r="KY18309" s="23"/>
    </row>
    <row r="18310" spans="36:311" x14ac:dyDescent="0.2">
      <c r="AJ18310" s="23"/>
      <c r="HH18310"/>
      <c r="IW18310" s="36"/>
      <c r="JI18310"/>
      <c r="JJ18310"/>
      <c r="KX18310" s="23"/>
      <c r="KY18310" s="23"/>
    </row>
    <row r="18311" spans="36:311" x14ac:dyDescent="0.2">
      <c r="AJ18311" s="23"/>
      <c r="HH18311"/>
      <c r="IW18311" s="36"/>
      <c r="JI18311"/>
      <c r="JJ18311"/>
      <c r="KX18311" s="23"/>
      <c r="KY18311" s="23"/>
    </row>
    <row r="18312" spans="36:311" x14ac:dyDescent="0.2">
      <c r="AJ18312" s="23"/>
      <c r="HH18312"/>
      <c r="IW18312" s="36"/>
      <c r="JI18312"/>
      <c r="JJ18312"/>
      <c r="KX18312" s="23"/>
      <c r="KY18312" s="23"/>
    </row>
    <row r="18313" spans="36:311" x14ac:dyDescent="0.2">
      <c r="AJ18313" s="23"/>
      <c r="HH18313"/>
      <c r="IW18313" s="36"/>
      <c r="JI18313"/>
      <c r="JJ18313"/>
      <c r="KX18313" s="23"/>
      <c r="KY18313" s="23"/>
    </row>
    <row r="18314" spans="36:311" x14ac:dyDescent="0.2">
      <c r="AJ18314" s="23"/>
      <c r="HH18314"/>
      <c r="IW18314" s="36"/>
      <c r="JI18314"/>
      <c r="JJ18314"/>
      <c r="KX18314" s="23"/>
      <c r="KY18314" s="23"/>
    </row>
    <row r="18315" spans="36:311" x14ac:dyDescent="0.2">
      <c r="AJ18315" s="23"/>
      <c r="HH18315"/>
      <c r="IW18315" s="36"/>
      <c r="JI18315"/>
      <c r="JJ18315"/>
      <c r="KX18315" s="23"/>
      <c r="KY18315" s="23"/>
    </row>
    <row r="18316" spans="36:311" x14ac:dyDescent="0.2">
      <c r="AJ18316" s="23"/>
      <c r="HH18316"/>
      <c r="IW18316" s="36"/>
      <c r="JI18316"/>
      <c r="JJ18316"/>
      <c r="KX18316" s="23"/>
      <c r="KY18316" s="23"/>
    </row>
    <row r="18317" spans="36:311" x14ac:dyDescent="0.2">
      <c r="AJ18317" s="23"/>
      <c r="HH18317"/>
      <c r="IW18317" s="36"/>
      <c r="JI18317"/>
      <c r="JJ18317"/>
      <c r="KX18317" s="23"/>
      <c r="KY18317" s="23"/>
    </row>
    <row r="18318" spans="36:311" x14ac:dyDescent="0.2">
      <c r="AJ18318" s="23"/>
      <c r="HH18318"/>
      <c r="IW18318" s="36"/>
      <c r="JI18318"/>
      <c r="JJ18318"/>
      <c r="KX18318" s="23"/>
      <c r="KY18318" s="23"/>
    </row>
    <row r="18319" spans="36:311" x14ac:dyDescent="0.2">
      <c r="AJ18319" s="23"/>
      <c r="HH18319"/>
      <c r="IW18319" s="36"/>
      <c r="JI18319"/>
      <c r="JJ18319"/>
      <c r="KX18319" s="23"/>
      <c r="KY18319" s="23"/>
    </row>
    <row r="18320" spans="36:311" x14ac:dyDescent="0.2">
      <c r="AJ18320" s="23"/>
      <c r="HH18320"/>
      <c r="IW18320" s="36"/>
      <c r="JI18320"/>
      <c r="JJ18320"/>
      <c r="KX18320" s="23"/>
      <c r="KY18320" s="23"/>
    </row>
    <row r="18321" spans="36:311" x14ac:dyDescent="0.2">
      <c r="AJ18321" s="23"/>
      <c r="HH18321"/>
      <c r="IW18321" s="36"/>
      <c r="JI18321"/>
      <c r="JJ18321"/>
      <c r="KX18321" s="23"/>
      <c r="KY18321" s="23"/>
    </row>
    <row r="18322" spans="36:311" x14ac:dyDescent="0.2">
      <c r="AJ18322" s="23"/>
      <c r="HH18322"/>
      <c r="IW18322" s="36"/>
      <c r="JI18322"/>
      <c r="JJ18322"/>
      <c r="KX18322" s="23"/>
      <c r="KY18322" s="23"/>
    </row>
    <row r="18323" spans="36:311" x14ac:dyDescent="0.2">
      <c r="AJ18323" s="23"/>
      <c r="HH18323"/>
      <c r="IW18323" s="36"/>
      <c r="JI18323"/>
      <c r="JJ18323"/>
      <c r="KX18323" s="23"/>
      <c r="KY18323" s="23"/>
    </row>
    <row r="18324" spans="36:311" x14ac:dyDescent="0.2">
      <c r="AJ18324" s="23"/>
      <c r="HH18324"/>
      <c r="IW18324" s="36"/>
      <c r="JI18324"/>
      <c r="JJ18324"/>
      <c r="KX18324" s="23"/>
      <c r="KY18324" s="23"/>
    </row>
    <row r="18325" spans="36:311" x14ac:dyDescent="0.2">
      <c r="AJ18325" s="23"/>
      <c r="HH18325"/>
      <c r="IW18325" s="36"/>
      <c r="JI18325"/>
      <c r="JJ18325"/>
      <c r="KX18325" s="23"/>
      <c r="KY18325" s="23"/>
    </row>
    <row r="18326" spans="36:311" x14ac:dyDescent="0.2">
      <c r="AJ18326" s="23"/>
      <c r="HH18326"/>
      <c r="IW18326" s="36"/>
      <c r="JI18326"/>
      <c r="JJ18326"/>
      <c r="KX18326" s="23"/>
      <c r="KY18326" s="23"/>
    </row>
    <row r="18327" spans="36:311" x14ac:dyDescent="0.2">
      <c r="AJ18327" s="23"/>
      <c r="HH18327"/>
      <c r="IW18327" s="36"/>
      <c r="JI18327"/>
      <c r="JJ18327"/>
      <c r="KX18327" s="23"/>
      <c r="KY18327" s="23"/>
    </row>
    <row r="18328" spans="36:311" x14ac:dyDescent="0.2">
      <c r="AJ18328" s="23"/>
      <c r="HH18328"/>
      <c r="IW18328" s="36"/>
      <c r="JI18328"/>
      <c r="JJ18328"/>
      <c r="KX18328" s="23"/>
      <c r="KY18328" s="23"/>
    </row>
    <row r="18329" spans="36:311" x14ac:dyDescent="0.2">
      <c r="AJ18329" s="23"/>
      <c r="HH18329"/>
      <c r="IW18329" s="36"/>
      <c r="JI18329"/>
      <c r="JJ18329"/>
      <c r="KX18329" s="23"/>
      <c r="KY18329" s="23"/>
    </row>
    <row r="18330" spans="36:311" x14ac:dyDescent="0.2">
      <c r="AJ18330" s="23"/>
      <c r="HH18330"/>
      <c r="IW18330" s="36"/>
      <c r="JI18330"/>
      <c r="JJ18330"/>
      <c r="KX18330" s="23"/>
      <c r="KY18330" s="23"/>
    </row>
    <row r="18331" spans="36:311" x14ac:dyDescent="0.2">
      <c r="AJ18331" s="23"/>
      <c r="HH18331"/>
      <c r="IW18331" s="36"/>
      <c r="JI18331"/>
      <c r="JJ18331"/>
      <c r="KX18331" s="23"/>
      <c r="KY18331" s="23"/>
    </row>
    <row r="18332" spans="36:311" x14ac:dyDescent="0.2">
      <c r="AJ18332" s="23"/>
      <c r="HH18332"/>
      <c r="IW18332" s="36"/>
      <c r="JI18332"/>
      <c r="JJ18332"/>
      <c r="KX18332" s="23"/>
      <c r="KY18332" s="23"/>
    </row>
    <row r="18333" spans="36:311" x14ac:dyDescent="0.2">
      <c r="AJ18333" s="23"/>
      <c r="HH18333"/>
      <c r="IW18333" s="36"/>
      <c r="JI18333"/>
      <c r="JJ18333"/>
      <c r="KX18333" s="23"/>
      <c r="KY18333" s="23"/>
    </row>
    <row r="18334" spans="36:311" x14ac:dyDescent="0.2">
      <c r="AJ18334" s="23"/>
      <c r="HH18334"/>
      <c r="IW18334" s="36"/>
      <c r="JI18334"/>
      <c r="JJ18334"/>
      <c r="KX18334" s="23"/>
      <c r="KY18334" s="23"/>
    </row>
    <row r="18335" spans="36:311" x14ac:dyDescent="0.2">
      <c r="AJ18335" s="23"/>
      <c r="HH18335"/>
      <c r="IW18335" s="36"/>
      <c r="JI18335"/>
      <c r="JJ18335"/>
      <c r="KX18335" s="23"/>
      <c r="KY18335" s="23"/>
    </row>
    <row r="18336" spans="36:311" x14ac:dyDescent="0.2">
      <c r="AJ18336" s="23"/>
      <c r="HH18336"/>
      <c r="IW18336" s="36"/>
      <c r="JI18336"/>
      <c r="JJ18336"/>
      <c r="KX18336" s="23"/>
      <c r="KY18336" s="23"/>
    </row>
    <row r="18337" spans="36:311" x14ac:dyDescent="0.2">
      <c r="AJ18337" s="23"/>
      <c r="HH18337"/>
      <c r="IW18337" s="36"/>
      <c r="JI18337"/>
      <c r="JJ18337"/>
      <c r="KX18337" s="23"/>
      <c r="KY18337" s="23"/>
    </row>
    <row r="18338" spans="36:311" x14ac:dyDescent="0.2">
      <c r="AJ18338" s="23"/>
      <c r="HH18338"/>
      <c r="IW18338" s="36"/>
      <c r="JI18338"/>
      <c r="JJ18338"/>
      <c r="KX18338" s="23"/>
      <c r="KY18338" s="23"/>
    </row>
    <row r="18339" spans="36:311" x14ac:dyDescent="0.2">
      <c r="AJ18339" s="23"/>
      <c r="HH18339"/>
      <c r="IW18339" s="36"/>
      <c r="JI18339"/>
      <c r="JJ18339"/>
      <c r="KX18339" s="23"/>
      <c r="KY18339" s="23"/>
    </row>
    <row r="18340" spans="36:311" x14ac:dyDescent="0.2">
      <c r="AJ18340" s="23"/>
      <c r="HH18340"/>
      <c r="IW18340" s="36"/>
      <c r="JI18340"/>
      <c r="JJ18340"/>
      <c r="KX18340" s="23"/>
      <c r="KY18340" s="23"/>
    </row>
    <row r="18341" spans="36:311" x14ac:dyDescent="0.2">
      <c r="AJ18341" s="23"/>
      <c r="HH18341"/>
      <c r="IW18341" s="36"/>
      <c r="JI18341"/>
      <c r="JJ18341"/>
      <c r="KX18341" s="23"/>
      <c r="KY18341" s="23"/>
    </row>
    <row r="18342" spans="36:311" x14ac:dyDescent="0.2">
      <c r="AJ18342" s="23"/>
      <c r="HH18342"/>
      <c r="IW18342" s="36"/>
      <c r="JI18342"/>
      <c r="JJ18342"/>
      <c r="KX18342" s="23"/>
      <c r="KY18342" s="23"/>
    </row>
    <row r="18343" spans="36:311" x14ac:dyDescent="0.2">
      <c r="AJ18343" s="23"/>
      <c r="HH18343"/>
      <c r="IW18343" s="36"/>
      <c r="JI18343"/>
      <c r="JJ18343"/>
      <c r="KX18343" s="23"/>
      <c r="KY18343" s="23"/>
    </row>
    <row r="18344" spans="36:311" x14ac:dyDescent="0.2">
      <c r="AJ18344" s="23"/>
      <c r="HH18344"/>
      <c r="IW18344" s="36"/>
      <c r="JI18344"/>
      <c r="JJ18344"/>
      <c r="KX18344" s="23"/>
      <c r="KY18344" s="23"/>
    </row>
    <row r="18345" spans="36:311" x14ac:dyDescent="0.2">
      <c r="AJ18345" s="23"/>
      <c r="HH18345"/>
      <c r="IW18345" s="36"/>
      <c r="JI18345"/>
      <c r="JJ18345"/>
      <c r="KX18345" s="23"/>
      <c r="KY18345" s="23"/>
    </row>
    <row r="18346" spans="36:311" x14ac:dyDescent="0.2">
      <c r="AJ18346" s="23"/>
      <c r="HH18346"/>
      <c r="IW18346" s="36"/>
      <c r="JI18346"/>
      <c r="JJ18346"/>
      <c r="KX18346" s="23"/>
      <c r="KY18346" s="23"/>
    </row>
    <row r="18347" spans="36:311" x14ac:dyDescent="0.2">
      <c r="AJ18347" s="23"/>
      <c r="HH18347"/>
      <c r="IW18347" s="36"/>
      <c r="JI18347"/>
      <c r="JJ18347"/>
      <c r="KX18347" s="23"/>
      <c r="KY18347" s="23"/>
    </row>
    <row r="18348" spans="36:311" x14ac:dyDescent="0.2">
      <c r="AJ18348" s="23"/>
      <c r="HH18348"/>
      <c r="IW18348" s="36"/>
      <c r="JI18348"/>
      <c r="JJ18348"/>
      <c r="KX18348" s="23"/>
      <c r="KY18348" s="23"/>
    </row>
    <row r="18349" spans="36:311" x14ac:dyDescent="0.2">
      <c r="AJ18349" s="23"/>
      <c r="HH18349"/>
      <c r="IW18349" s="36"/>
      <c r="JI18349"/>
      <c r="JJ18349"/>
      <c r="KX18349" s="23"/>
      <c r="KY18349" s="23"/>
    </row>
    <row r="18350" spans="36:311" x14ac:dyDescent="0.2">
      <c r="AJ18350" s="23"/>
      <c r="HH18350"/>
      <c r="IW18350" s="36"/>
      <c r="JI18350"/>
      <c r="JJ18350"/>
      <c r="KX18350" s="23"/>
      <c r="KY18350" s="23"/>
    </row>
    <row r="18351" spans="36:311" x14ac:dyDescent="0.2">
      <c r="AJ18351" s="23"/>
      <c r="HH18351"/>
      <c r="IW18351" s="36"/>
      <c r="JI18351"/>
      <c r="JJ18351"/>
      <c r="KX18351" s="23"/>
      <c r="KY18351" s="23"/>
    </row>
    <row r="18352" spans="36:311" x14ac:dyDescent="0.2">
      <c r="AJ18352" s="23"/>
      <c r="HH18352"/>
      <c r="IW18352" s="36"/>
      <c r="JI18352"/>
      <c r="JJ18352"/>
      <c r="KX18352" s="23"/>
      <c r="KY18352" s="23"/>
    </row>
    <row r="18353" spans="36:311" x14ac:dyDescent="0.2">
      <c r="AJ18353" s="23"/>
      <c r="HH18353"/>
      <c r="IW18353" s="36"/>
      <c r="JI18353"/>
      <c r="JJ18353"/>
      <c r="KX18353" s="23"/>
      <c r="KY18353" s="23"/>
    </row>
    <row r="18354" spans="36:311" x14ac:dyDescent="0.2">
      <c r="AJ18354" s="23"/>
      <c r="HH18354"/>
      <c r="IW18354" s="36"/>
      <c r="JI18354"/>
      <c r="JJ18354"/>
      <c r="KX18354" s="23"/>
      <c r="KY18354" s="23"/>
    </row>
    <row r="18355" spans="36:311" x14ac:dyDescent="0.2">
      <c r="AJ18355" s="23"/>
      <c r="HH18355"/>
      <c r="IW18355" s="36"/>
      <c r="JI18355"/>
      <c r="JJ18355"/>
      <c r="KX18355" s="23"/>
      <c r="KY18355" s="23"/>
    </row>
    <row r="18356" spans="36:311" x14ac:dyDescent="0.2">
      <c r="AJ18356" s="23"/>
      <c r="HH18356"/>
      <c r="IW18356" s="36"/>
      <c r="JI18356"/>
      <c r="JJ18356"/>
      <c r="KX18356" s="23"/>
      <c r="KY18356" s="23"/>
    </row>
    <row r="18357" spans="36:311" x14ac:dyDescent="0.2">
      <c r="AJ18357" s="23"/>
      <c r="HH18357"/>
      <c r="IW18357" s="36"/>
      <c r="JI18357"/>
      <c r="JJ18357"/>
      <c r="KX18357" s="23"/>
      <c r="KY18357" s="23"/>
    </row>
    <row r="18358" spans="36:311" x14ac:dyDescent="0.2">
      <c r="AJ18358" s="23"/>
      <c r="HH18358"/>
      <c r="IW18358" s="36"/>
      <c r="JI18358"/>
      <c r="JJ18358"/>
      <c r="KX18358" s="23"/>
      <c r="KY18358" s="23"/>
    </row>
    <row r="18359" spans="36:311" x14ac:dyDescent="0.2">
      <c r="AJ18359" s="23"/>
      <c r="HH18359"/>
      <c r="IW18359" s="36"/>
      <c r="JI18359"/>
      <c r="JJ18359"/>
      <c r="KX18359" s="23"/>
      <c r="KY18359" s="23"/>
    </row>
    <row r="18360" spans="36:311" x14ac:dyDescent="0.2">
      <c r="AJ18360" s="23"/>
      <c r="HH18360"/>
      <c r="IW18360" s="36"/>
      <c r="JI18360"/>
      <c r="JJ18360"/>
      <c r="KX18360" s="23"/>
      <c r="KY18360" s="23"/>
    </row>
    <row r="18361" spans="36:311" x14ac:dyDescent="0.2">
      <c r="AJ18361" s="23"/>
      <c r="HH18361"/>
      <c r="IW18361" s="36"/>
      <c r="JI18361"/>
      <c r="JJ18361"/>
      <c r="KX18361" s="23"/>
      <c r="KY18361" s="23"/>
    </row>
    <row r="18362" spans="36:311" x14ac:dyDescent="0.2">
      <c r="AJ18362" s="23"/>
      <c r="HH18362"/>
      <c r="IW18362" s="36"/>
      <c r="JI18362"/>
      <c r="JJ18362"/>
      <c r="KX18362" s="23"/>
      <c r="KY18362" s="23"/>
    </row>
    <row r="18363" spans="36:311" x14ac:dyDescent="0.2">
      <c r="AJ18363" s="23"/>
      <c r="HH18363"/>
      <c r="IW18363" s="36"/>
      <c r="JI18363"/>
      <c r="JJ18363"/>
      <c r="KX18363" s="23"/>
      <c r="KY18363" s="23"/>
    </row>
    <row r="18364" spans="36:311" x14ac:dyDescent="0.2">
      <c r="AJ18364" s="23"/>
      <c r="HH18364"/>
      <c r="IW18364" s="36"/>
      <c r="JI18364"/>
      <c r="JJ18364"/>
      <c r="KX18364" s="23"/>
      <c r="KY18364" s="23"/>
    </row>
    <row r="18365" spans="36:311" x14ac:dyDescent="0.2">
      <c r="AJ18365" s="23"/>
      <c r="HH18365"/>
      <c r="IW18365" s="36"/>
      <c r="JI18365"/>
      <c r="JJ18365"/>
      <c r="KX18365" s="23"/>
      <c r="KY18365" s="23"/>
    </row>
    <row r="18366" spans="36:311" x14ac:dyDescent="0.2">
      <c r="AJ18366" s="23"/>
      <c r="HH18366"/>
      <c r="IW18366" s="36"/>
      <c r="JI18366"/>
      <c r="JJ18366"/>
      <c r="KX18366" s="23"/>
      <c r="KY18366" s="23"/>
    </row>
    <row r="18367" spans="36:311" x14ac:dyDescent="0.2">
      <c r="AJ18367" s="23"/>
      <c r="HH18367"/>
      <c r="IW18367" s="36"/>
      <c r="JI18367"/>
      <c r="JJ18367"/>
      <c r="KX18367" s="23"/>
      <c r="KY18367" s="23"/>
    </row>
    <row r="18368" spans="36:311" x14ac:dyDescent="0.2">
      <c r="AJ18368" s="23"/>
      <c r="HH18368"/>
      <c r="IW18368" s="36"/>
      <c r="JI18368"/>
      <c r="JJ18368"/>
      <c r="KX18368" s="23"/>
      <c r="KY18368" s="23"/>
    </row>
    <row r="18369" spans="36:311" x14ac:dyDescent="0.2">
      <c r="AJ18369" s="23"/>
      <c r="HH18369"/>
      <c r="IW18369" s="36"/>
      <c r="JI18369"/>
      <c r="JJ18369"/>
      <c r="KX18369" s="23"/>
      <c r="KY18369" s="23"/>
    </row>
    <row r="18370" spans="36:311" x14ac:dyDescent="0.2">
      <c r="AJ18370" s="23"/>
      <c r="HH18370"/>
      <c r="IW18370" s="36"/>
      <c r="JI18370"/>
      <c r="JJ18370"/>
      <c r="KX18370" s="23"/>
      <c r="KY18370" s="23"/>
    </row>
    <row r="18371" spans="36:311" x14ac:dyDescent="0.2">
      <c r="AJ18371" s="23"/>
      <c r="HH18371"/>
      <c r="IW18371" s="36"/>
      <c r="JI18371"/>
      <c r="JJ18371"/>
      <c r="KX18371" s="23"/>
      <c r="KY18371" s="23"/>
    </row>
    <row r="18372" spans="36:311" x14ac:dyDescent="0.2">
      <c r="AJ18372" s="23"/>
      <c r="HH18372"/>
      <c r="IW18372" s="36"/>
      <c r="JI18372"/>
      <c r="JJ18372"/>
      <c r="KX18372" s="23"/>
      <c r="KY18372" s="23"/>
    </row>
    <row r="18373" spans="36:311" x14ac:dyDescent="0.2">
      <c r="AJ18373" s="23"/>
      <c r="HH18373"/>
      <c r="IW18373" s="36"/>
      <c r="JI18373"/>
      <c r="JJ18373"/>
      <c r="KX18373" s="23"/>
      <c r="KY18373" s="23"/>
    </row>
    <row r="18374" spans="36:311" x14ac:dyDescent="0.2">
      <c r="AJ18374" s="23"/>
      <c r="HH18374"/>
      <c r="IW18374" s="36"/>
      <c r="JI18374"/>
      <c r="JJ18374"/>
      <c r="KX18374" s="23"/>
      <c r="KY18374" s="23"/>
    </row>
    <row r="18375" spans="36:311" x14ac:dyDescent="0.2">
      <c r="AJ18375" s="23"/>
      <c r="HH18375"/>
      <c r="IW18375" s="36"/>
      <c r="JI18375"/>
      <c r="JJ18375"/>
      <c r="KX18375" s="23"/>
      <c r="KY18375" s="23"/>
    </row>
    <row r="18376" spans="36:311" x14ac:dyDescent="0.2">
      <c r="AJ18376" s="23"/>
      <c r="HH18376"/>
      <c r="IW18376" s="36"/>
      <c r="JI18376"/>
      <c r="JJ18376"/>
      <c r="KX18376" s="23"/>
      <c r="KY18376" s="23"/>
    </row>
    <row r="18377" spans="36:311" x14ac:dyDescent="0.2">
      <c r="AJ18377" s="23"/>
      <c r="HH18377"/>
      <c r="IW18377" s="36"/>
      <c r="JI18377"/>
      <c r="JJ18377"/>
      <c r="KX18377" s="23"/>
      <c r="KY18377" s="23"/>
    </row>
    <row r="18378" spans="36:311" x14ac:dyDescent="0.2">
      <c r="AJ18378" s="23"/>
      <c r="HH18378"/>
      <c r="IW18378" s="36"/>
      <c r="JI18378"/>
      <c r="JJ18378"/>
      <c r="KX18378" s="23"/>
      <c r="KY18378" s="23"/>
    </row>
    <row r="18379" spans="36:311" x14ac:dyDescent="0.2">
      <c r="AJ18379" s="23"/>
      <c r="HH18379"/>
      <c r="IW18379" s="36"/>
      <c r="JI18379"/>
      <c r="JJ18379"/>
      <c r="KX18379" s="23"/>
      <c r="KY18379" s="23"/>
    </row>
    <row r="18380" spans="36:311" x14ac:dyDescent="0.2">
      <c r="AJ18380" s="23"/>
      <c r="HH18380"/>
      <c r="IW18380" s="36"/>
      <c r="JI18380"/>
      <c r="JJ18380"/>
      <c r="KX18380" s="23"/>
      <c r="KY18380" s="23"/>
    </row>
    <row r="18381" spans="36:311" x14ac:dyDescent="0.2">
      <c r="AJ18381" s="23"/>
      <c r="HH18381"/>
      <c r="IW18381" s="36"/>
      <c r="JI18381"/>
      <c r="JJ18381"/>
      <c r="KX18381" s="23"/>
      <c r="KY18381" s="23"/>
    </row>
    <row r="18382" spans="36:311" x14ac:dyDescent="0.2">
      <c r="AJ18382" s="23"/>
      <c r="HH18382"/>
      <c r="IW18382" s="36"/>
      <c r="JI18382"/>
      <c r="JJ18382"/>
      <c r="KX18382" s="23"/>
      <c r="KY18382" s="23"/>
    </row>
    <row r="18383" spans="36:311" x14ac:dyDescent="0.2">
      <c r="AJ18383" s="23"/>
      <c r="HH18383"/>
      <c r="IW18383" s="36"/>
      <c r="JI18383"/>
      <c r="JJ18383"/>
      <c r="KX18383" s="23"/>
      <c r="KY18383" s="23"/>
    </row>
    <row r="18384" spans="36:311" x14ac:dyDescent="0.2">
      <c r="AJ18384" s="23"/>
      <c r="HH18384"/>
      <c r="IW18384" s="36"/>
      <c r="JI18384"/>
      <c r="JJ18384"/>
      <c r="KX18384" s="23"/>
      <c r="KY18384" s="23"/>
    </row>
    <row r="18385" spans="36:311" x14ac:dyDescent="0.2">
      <c r="AJ18385" s="23"/>
      <c r="HH18385"/>
      <c r="IW18385" s="36"/>
      <c r="JI18385"/>
      <c r="JJ18385"/>
      <c r="KX18385" s="23"/>
      <c r="KY18385" s="23"/>
    </row>
    <row r="18386" spans="36:311" x14ac:dyDescent="0.2">
      <c r="AJ18386" s="23"/>
      <c r="HH18386"/>
      <c r="IW18386" s="36"/>
      <c r="JI18386"/>
      <c r="JJ18386"/>
      <c r="KX18386" s="23"/>
      <c r="KY18386" s="23"/>
    </row>
    <row r="18387" spans="36:311" x14ac:dyDescent="0.2">
      <c r="AJ18387" s="23"/>
      <c r="HH18387"/>
      <c r="IW18387" s="36"/>
      <c r="JI18387"/>
      <c r="JJ18387"/>
      <c r="KX18387" s="23"/>
      <c r="KY18387" s="23"/>
    </row>
    <row r="18388" spans="36:311" x14ac:dyDescent="0.2">
      <c r="AJ18388" s="23"/>
      <c r="HH18388"/>
      <c r="IW18388" s="36"/>
      <c r="JI18388"/>
      <c r="JJ18388"/>
      <c r="KX18388" s="23"/>
      <c r="KY18388" s="23"/>
    </row>
    <row r="18389" spans="36:311" x14ac:dyDescent="0.2">
      <c r="AJ18389" s="23"/>
      <c r="HH18389"/>
      <c r="IW18389" s="36"/>
      <c r="JI18389"/>
      <c r="JJ18389"/>
      <c r="KX18389" s="23"/>
      <c r="KY18389" s="23"/>
    </row>
    <row r="18390" spans="36:311" x14ac:dyDescent="0.2">
      <c r="AJ18390" s="23"/>
      <c r="HH18390"/>
      <c r="IW18390" s="36"/>
      <c r="JI18390"/>
      <c r="JJ18390"/>
      <c r="KX18390" s="23"/>
      <c r="KY18390" s="23"/>
    </row>
    <row r="18391" spans="36:311" x14ac:dyDescent="0.2">
      <c r="AJ18391" s="23"/>
      <c r="HH18391"/>
      <c r="IW18391" s="36"/>
      <c r="JI18391"/>
      <c r="JJ18391"/>
      <c r="KX18391" s="23"/>
      <c r="KY18391" s="23"/>
    </row>
    <row r="18392" spans="36:311" x14ac:dyDescent="0.2">
      <c r="AJ18392" s="23"/>
      <c r="HH18392"/>
      <c r="IW18392" s="36"/>
      <c r="JI18392"/>
      <c r="JJ18392"/>
      <c r="KX18392" s="23"/>
      <c r="KY18392" s="23"/>
    </row>
    <row r="18393" spans="36:311" x14ac:dyDescent="0.2">
      <c r="AJ18393" s="23"/>
      <c r="HH18393"/>
      <c r="IW18393" s="36"/>
      <c r="JI18393"/>
      <c r="JJ18393"/>
      <c r="KX18393" s="23"/>
      <c r="KY18393" s="23"/>
    </row>
    <row r="18394" spans="36:311" x14ac:dyDescent="0.2">
      <c r="AJ18394" s="23"/>
      <c r="HH18394"/>
      <c r="IW18394" s="36"/>
      <c r="JI18394"/>
      <c r="JJ18394"/>
      <c r="KX18394" s="23"/>
      <c r="KY18394" s="23"/>
    </row>
    <row r="18395" spans="36:311" x14ac:dyDescent="0.2">
      <c r="AJ18395" s="23"/>
      <c r="HH18395"/>
      <c r="IW18395" s="36"/>
      <c r="JI18395"/>
      <c r="JJ18395"/>
      <c r="KX18395" s="23"/>
      <c r="KY18395" s="23"/>
    </row>
    <row r="18396" spans="36:311" x14ac:dyDescent="0.2">
      <c r="AJ18396" s="23"/>
      <c r="HH18396"/>
      <c r="IW18396" s="36"/>
      <c r="JI18396"/>
      <c r="JJ18396"/>
      <c r="KX18396" s="23"/>
      <c r="KY18396" s="23"/>
    </row>
    <row r="18397" spans="36:311" x14ac:dyDescent="0.2">
      <c r="AJ18397" s="23"/>
      <c r="HH18397"/>
      <c r="IW18397" s="36"/>
      <c r="JI18397"/>
      <c r="JJ18397"/>
      <c r="KX18397" s="23"/>
      <c r="KY18397" s="23"/>
    </row>
    <row r="18398" spans="36:311" x14ac:dyDescent="0.2">
      <c r="AJ18398" s="23"/>
      <c r="HH18398"/>
      <c r="IW18398" s="36"/>
      <c r="JI18398"/>
      <c r="JJ18398"/>
      <c r="KX18398" s="23"/>
      <c r="KY18398" s="23"/>
    </row>
    <row r="18399" spans="36:311" x14ac:dyDescent="0.2">
      <c r="AJ18399" s="23"/>
      <c r="HH18399"/>
      <c r="IW18399" s="36"/>
      <c r="JI18399"/>
      <c r="JJ18399"/>
      <c r="KX18399" s="23"/>
      <c r="KY18399" s="23"/>
    </row>
    <row r="18400" spans="36:311" x14ac:dyDescent="0.2">
      <c r="AJ18400" s="23"/>
      <c r="HH18400"/>
      <c r="IW18400" s="36"/>
      <c r="JI18400"/>
      <c r="JJ18400"/>
      <c r="KX18400" s="23"/>
      <c r="KY18400" s="23"/>
    </row>
    <row r="18401" spans="36:311" x14ac:dyDescent="0.2">
      <c r="AJ18401" s="23"/>
      <c r="HH18401"/>
      <c r="IW18401" s="36"/>
      <c r="JI18401"/>
      <c r="JJ18401"/>
      <c r="KX18401" s="23"/>
      <c r="KY18401" s="23"/>
    </row>
    <row r="18402" spans="36:311" x14ac:dyDescent="0.2">
      <c r="AJ18402" s="23"/>
      <c r="HH18402"/>
      <c r="IW18402" s="36"/>
      <c r="JI18402"/>
      <c r="JJ18402"/>
      <c r="KX18402" s="23"/>
      <c r="KY18402" s="23"/>
    </row>
    <row r="18403" spans="36:311" x14ac:dyDescent="0.2">
      <c r="AJ18403" s="23"/>
      <c r="HH18403"/>
      <c r="IW18403" s="36"/>
      <c r="JI18403"/>
      <c r="JJ18403"/>
      <c r="KX18403" s="23"/>
      <c r="KY18403" s="23"/>
    </row>
    <row r="18404" spans="36:311" x14ac:dyDescent="0.2">
      <c r="AJ18404" s="23"/>
      <c r="HH18404"/>
      <c r="IW18404" s="36"/>
      <c r="JI18404"/>
      <c r="JJ18404"/>
      <c r="KX18404" s="23"/>
      <c r="KY18404" s="23"/>
    </row>
    <row r="18405" spans="36:311" x14ac:dyDescent="0.2">
      <c r="AJ18405" s="23"/>
      <c r="HH18405"/>
      <c r="IW18405" s="36"/>
      <c r="JI18405"/>
      <c r="JJ18405"/>
      <c r="KX18405" s="23"/>
      <c r="KY18405" s="23"/>
    </row>
    <row r="18406" spans="36:311" x14ac:dyDescent="0.2">
      <c r="AJ18406" s="23"/>
      <c r="HH18406"/>
      <c r="IW18406" s="36"/>
      <c r="JI18406"/>
      <c r="JJ18406"/>
      <c r="KX18406" s="23"/>
      <c r="KY18406" s="23"/>
    </row>
    <row r="18407" spans="36:311" x14ac:dyDescent="0.2">
      <c r="AJ18407" s="23"/>
      <c r="HH18407"/>
      <c r="IW18407" s="36"/>
      <c r="JI18407"/>
      <c r="JJ18407"/>
      <c r="KX18407" s="23"/>
      <c r="KY18407" s="23"/>
    </row>
    <row r="18408" spans="36:311" x14ac:dyDescent="0.2">
      <c r="AJ18408" s="23"/>
      <c r="HH18408"/>
      <c r="IW18408" s="36"/>
      <c r="JI18408"/>
      <c r="JJ18408"/>
      <c r="KX18408" s="23"/>
      <c r="KY18408" s="23"/>
    </row>
    <row r="18409" spans="36:311" x14ac:dyDescent="0.2">
      <c r="AJ18409" s="23"/>
      <c r="HH18409"/>
      <c r="IW18409" s="36"/>
      <c r="JI18409"/>
      <c r="JJ18409"/>
      <c r="KX18409" s="23"/>
      <c r="KY18409" s="23"/>
    </row>
    <row r="18410" spans="36:311" x14ac:dyDescent="0.2">
      <c r="AJ18410" s="23"/>
      <c r="HH18410"/>
      <c r="IW18410" s="36"/>
      <c r="JI18410"/>
      <c r="JJ18410"/>
      <c r="KX18410" s="23"/>
      <c r="KY18410" s="23"/>
    </row>
    <row r="18411" spans="36:311" x14ac:dyDescent="0.2">
      <c r="AJ18411" s="23"/>
      <c r="HH18411"/>
      <c r="IW18411" s="36"/>
      <c r="JI18411"/>
      <c r="JJ18411"/>
      <c r="KX18411" s="23"/>
      <c r="KY18411" s="23"/>
    </row>
    <row r="18412" spans="36:311" x14ac:dyDescent="0.2">
      <c r="AJ18412" s="23"/>
      <c r="HH18412"/>
      <c r="IW18412" s="36"/>
      <c r="JI18412"/>
      <c r="JJ18412"/>
      <c r="KX18412" s="23"/>
      <c r="KY18412" s="23"/>
    </row>
    <row r="18413" spans="36:311" x14ac:dyDescent="0.2">
      <c r="AJ18413" s="23"/>
      <c r="HH18413"/>
      <c r="IW18413" s="36"/>
      <c r="JI18413"/>
      <c r="JJ18413"/>
      <c r="KX18413" s="23"/>
      <c r="KY18413" s="23"/>
    </row>
    <row r="18414" spans="36:311" x14ac:dyDescent="0.2">
      <c r="AJ18414" s="23"/>
      <c r="HH18414"/>
      <c r="IW18414" s="36"/>
      <c r="JI18414"/>
      <c r="JJ18414"/>
      <c r="KX18414" s="23"/>
      <c r="KY18414" s="23"/>
    </row>
    <row r="18415" spans="36:311" x14ac:dyDescent="0.2">
      <c r="AJ18415" s="23"/>
      <c r="HH18415"/>
      <c r="IW18415" s="36"/>
      <c r="JI18415"/>
      <c r="JJ18415"/>
      <c r="KX18415" s="23"/>
      <c r="KY18415" s="23"/>
    </row>
    <row r="18416" spans="36:311" x14ac:dyDescent="0.2">
      <c r="AJ18416" s="23"/>
      <c r="HH18416"/>
      <c r="IW18416" s="36"/>
      <c r="JI18416"/>
      <c r="JJ18416"/>
      <c r="KX18416" s="23"/>
      <c r="KY18416" s="23"/>
    </row>
    <row r="18417" spans="36:311" x14ac:dyDescent="0.2">
      <c r="AJ18417" s="23"/>
      <c r="HH18417"/>
      <c r="IW18417" s="36"/>
      <c r="JI18417"/>
      <c r="JJ18417"/>
      <c r="KX18417" s="23"/>
      <c r="KY18417" s="23"/>
    </row>
    <row r="18418" spans="36:311" x14ac:dyDescent="0.2">
      <c r="AJ18418" s="23"/>
      <c r="HH18418"/>
      <c r="IW18418" s="36"/>
      <c r="JI18418"/>
      <c r="JJ18418"/>
      <c r="KX18418" s="23"/>
      <c r="KY18418" s="23"/>
    </row>
    <row r="18419" spans="36:311" x14ac:dyDescent="0.2">
      <c r="AJ18419" s="23"/>
      <c r="HH18419"/>
      <c r="IW18419" s="36"/>
      <c r="JI18419"/>
      <c r="JJ18419"/>
      <c r="KX18419" s="23"/>
      <c r="KY18419" s="23"/>
    </row>
    <row r="18420" spans="36:311" x14ac:dyDescent="0.2">
      <c r="AJ18420" s="23"/>
      <c r="HH18420"/>
      <c r="IW18420" s="36"/>
      <c r="JI18420"/>
      <c r="JJ18420"/>
      <c r="KX18420" s="23"/>
      <c r="KY18420" s="23"/>
    </row>
    <row r="18421" spans="36:311" x14ac:dyDescent="0.2">
      <c r="AJ18421" s="23"/>
      <c r="HH18421"/>
      <c r="IW18421" s="36"/>
      <c r="JI18421"/>
      <c r="JJ18421"/>
      <c r="KX18421" s="23"/>
      <c r="KY18421" s="23"/>
    </row>
    <row r="18422" spans="36:311" x14ac:dyDescent="0.2">
      <c r="AJ18422" s="23"/>
      <c r="HH18422"/>
      <c r="IW18422" s="36"/>
      <c r="JI18422"/>
      <c r="JJ18422"/>
      <c r="KX18422" s="23"/>
      <c r="KY18422" s="23"/>
    </row>
    <row r="18423" spans="36:311" x14ac:dyDescent="0.2">
      <c r="AJ18423" s="23"/>
      <c r="HH18423"/>
      <c r="IW18423" s="36"/>
      <c r="JI18423"/>
      <c r="JJ18423"/>
      <c r="KX18423" s="23"/>
      <c r="KY18423" s="23"/>
    </row>
    <row r="18424" spans="36:311" x14ac:dyDescent="0.2">
      <c r="AJ18424" s="23"/>
      <c r="HH18424"/>
      <c r="IW18424" s="36"/>
      <c r="JI18424"/>
      <c r="JJ18424"/>
      <c r="KX18424" s="23"/>
      <c r="KY18424" s="23"/>
    </row>
    <row r="18425" spans="36:311" x14ac:dyDescent="0.2">
      <c r="AJ18425" s="23"/>
      <c r="HH18425"/>
      <c r="IW18425" s="36"/>
      <c r="JI18425"/>
      <c r="JJ18425"/>
      <c r="KX18425" s="23"/>
      <c r="KY18425" s="23"/>
    </row>
    <row r="18426" spans="36:311" x14ac:dyDescent="0.2">
      <c r="AJ18426" s="23"/>
      <c r="HH18426"/>
      <c r="IW18426" s="36"/>
      <c r="JI18426"/>
      <c r="JJ18426"/>
      <c r="KX18426" s="23"/>
      <c r="KY18426" s="23"/>
    </row>
    <row r="18427" spans="36:311" x14ac:dyDescent="0.2">
      <c r="AJ18427" s="23"/>
      <c r="HH18427"/>
      <c r="IW18427" s="36"/>
      <c r="JI18427"/>
      <c r="JJ18427"/>
      <c r="KX18427" s="23"/>
      <c r="KY18427" s="23"/>
    </row>
    <row r="18428" spans="36:311" x14ac:dyDescent="0.2">
      <c r="AJ18428" s="23"/>
      <c r="HH18428"/>
      <c r="IW18428" s="36"/>
      <c r="JI18428"/>
      <c r="JJ18428"/>
      <c r="KX18428" s="23"/>
      <c r="KY18428" s="23"/>
    </row>
    <row r="18429" spans="36:311" x14ac:dyDescent="0.2">
      <c r="AJ18429" s="23"/>
      <c r="HH18429"/>
      <c r="IW18429" s="36"/>
      <c r="JI18429"/>
      <c r="JJ18429"/>
      <c r="KX18429" s="23"/>
      <c r="KY18429" s="23"/>
    </row>
    <row r="18430" spans="36:311" x14ac:dyDescent="0.2">
      <c r="AJ18430" s="23"/>
      <c r="HH18430"/>
      <c r="IW18430" s="36"/>
      <c r="JI18430"/>
      <c r="JJ18430"/>
      <c r="KX18430" s="23"/>
      <c r="KY18430" s="23"/>
    </row>
    <row r="18431" spans="36:311" x14ac:dyDescent="0.2">
      <c r="AJ18431" s="23"/>
      <c r="HH18431"/>
      <c r="IW18431" s="36"/>
      <c r="JI18431"/>
      <c r="JJ18431"/>
      <c r="KX18431" s="23"/>
      <c r="KY18431" s="23"/>
    </row>
    <row r="18432" spans="36:311" x14ac:dyDescent="0.2">
      <c r="AJ18432" s="23"/>
      <c r="HH18432"/>
      <c r="IW18432" s="36"/>
      <c r="JI18432"/>
      <c r="JJ18432"/>
      <c r="KX18432" s="23"/>
      <c r="KY18432" s="23"/>
    </row>
    <row r="18433" spans="36:311" x14ac:dyDescent="0.2">
      <c r="AJ18433" s="23"/>
      <c r="HH18433"/>
      <c r="IW18433" s="36"/>
      <c r="JI18433"/>
      <c r="JJ18433"/>
      <c r="KX18433" s="23"/>
      <c r="KY18433" s="23"/>
    </row>
    <row r="18434" spans="36:311" x14ac:dyDescent="0.2">
      <c r="AJ18434" s="23"/>
      <c r="HH18434"/>
      <c r="IW18434" s="36"/>
      <c r="JI18434"/>
      <c r="JJ18434"/>
      <c r="KX18434" s="23"/>
      <c r="KY18434" s="23"/>
    </row>
    <row r="18435" spans="36:311" x14ac:dyDescent="0.2">
      <c r="AJ18435" s="23"/>
      <c r="HH18435"/>
      <c r="IW18435" s="36"/>
      <c r="JI18435"/>
      <c r="JJ18435"/>
      <c r="KX18435" s="23"/>
      <c r="KY18435" s="23"/>
    </row>
    <row r="18436" spans="36:311" x14ac:dyDescent="0.2">
      <c r="AJ18436" s="23"/>
      <c r="HH18436"/>
      <c r="IW18436" s="36"/>
      <c r="JI18436"/>
      <c r="JJ18436"/>
      <c r="KX18436" s="23"/>
      <c r="KY18436" s="23"/>
    </row>
    <row r="18437" spans="36:311" x14ac:dyDescent="0.2">
      <c r="AJ18437" s="23"/>
      <c r="HH18437"/>
      <c r="IW18437" s="36"/>
      <c r="JI18437"/>
      <c r="JJ18437"/>
      <c r="KX18437" s="23"/>
      <c r="KY18437" s="23"/>
    </row>
    <row r="18438" spans="36:311" x14ac:dyDescent="0.2">
      <c r="AJ18438" s="23"/>
      <c r="HH18438"/>
      <c r="IW18438" s="36"/>
      <c r="JI18438"/>
      <c r="JJ18438"/>
      <c r="KX18438" s="23"/>
      <c r="KY18438" s="23"/>
    </row>
    <row r="18439" spans="36:311" x14ac:dyDescent="0.2">
      <c r="AJ18439" s="23"/>
      <c r="HH18439"/>
      <c r="IW18439" s="36"/>
      <c r="JI18439"/>
      <c r="JJ18439"/>
      <c r="KX18439" s="23"/>
      <c r="KY18439" s="23"/>
    </row>
    <row r="18440" spans="36:311" x14ac:dyDescent="0.2">
      <c r="AJ18440" s="23"/>
      <c r="HH18440"/>
      <c r="IW18440" s="36"/>
      <c r="JI18440"/>
      <c r="JJ18440"/>
      <c r="KX18440" s="23"/>
      <c r="KY18440" s="23"/>
    </row>
    <row r="18441" spans="36:311" x14ac:dyDescent="0.2">
      <c r="AJ18441" s="23"/>
      <c r="HH18441"/>
      <c r="IW18441" s="36"/>
      <c r="JI18441"/>
      <c r="JJ18441"/>
      <c r="KX18441" s="23"/>
      <c r="KY18441" s="23"/>
    </row>
    <row r="18442" spans="36:311" x14ac:dyDescent="0.2">
      <c r="AJ18442" s="23"/>
      <c r="HH18442"/>
      <c r="IW18442" s="36"/>
      <c r="JI18442"/>
      <c r="JJ18442"/>
      <c r="KX18442" s="23"/>
      <c r="KY18442" s="23"/>
    </row>
    <row r="18443" spans="36:311" x14ac:dyDescent="0.2">
      <c r="AJ18443" s="23"/>
      <c r="HH18443"/>
      <c r="IW18443" s="36"/>
      <c r="JI18443"/>
      <c r="JJ18443"/>
      <c r="KX18443" s="23"/>
      <c r="KY18443" s="23"/>
    </row>
    <row r="18444" spans="36:311" x14ac:dyDescent="0.2">
      <c r="AJ18444" s="23"/>
      <c r="HH18444"/>
      <c r="IW18444" s="36"/>
      <c r="JI18444"/>
      <c r="JJ18444"/>
      <c r="KX18444" s="23"/>
      <c r="KY18444" s="23"/>
    </row>
    <row r="18445" spans="36:311" x14ac:dyDescent="0.2">
      <c r="AJ18445" s="23"/>
      <c r="HH18445"/>
      <c r="IW18445" s="36"/>
      <c r="JI18445"/>
      <c r="JJ18445"/>
      <c r="KX18445" s="23"/>
      <c r="KY18445" s="23"/>
    </row>
    <row r="18446" spans="36:311" x14ac:dyDescent="0.2">
      <c r="AJ18446" s="23"/>
      <c r="HH18446"/>
      <c r="IW18446" s="36"/>
      <c r="JI18446"/>
      <c r="JJ18446"/>
      <c r="KX18446" s="23"/>
      <c r="KY18446" s="23"/>
    </row>
    <row r="18447" spans="36:311" x14ac:dyDescent="0.2">
      <c r="AJ18447" s="23"/>
      <c r="HH18447"/>
      <c r="IW18447" s="36"/>
      <c r="JI18447"/>
      <c r="JJ18447"/>
      <c r="KX18447" s="23"/>
      <c r="KY18447" s="23"/>
    </row>
    <row r="18448" spans="36:311" x14ac:dyDescent="0.2">
      <c r="AJ18448" s="23"/>
      <c r="HH18448"/>
      <c r="IW18448" s="36"/>
      <c r="JI18448"/>
      <c r="JJ18448"/>
      <c r="KX18448" s="23"/>
      <c r="KY18448" s="23"/>
    </row>
    <row r="18449" spans="36:311" x14ac:dyDescent="0.2">
      <c r="AJ18449" s="23"/>
      <c r="HH18449"/>
      <c r="IW18449" s="36"/>
      <c r="JI18449"/>
      <c r="JJ18449"/>
      <c r="KX18449" s="23"/>
      <c r="KY18449" s="23"/>
    </row>
    <row r="18450" spans="36:311" x14ac:dyDescent="0.2">
      <c r="AJ18450" s="23"/>
      <c r="HH18450"/>
      <c r="IW18450" s="36"/>
      <c r="JI18450"/>
      <c r="JJ18450"/>
      <c r="KX18450" s="23"/>
      <c r="KY18450" s="23"/>
    </row>
    <row r="18451" spans="36:311" x14ac:dyDescent="0.2">
      <c r="AJ18451" s="23"/>
      <c r="HH18451"/>
      <c r="IW18451" s="36"/>
      <c r="JI18451"/>
      <c r="JJ18451"/>
      <c r="KX18451" s="23"/>
      <c r="KY18451" s="23"/>
    </row>
    <row r="18452" spans="36:311" x14ac:dyDescent="0.2">
      <c r="AJ18452" s="23"/>
      <c r="HH18452"/>
      <c r="IW18452" s="36"/>
      <c r="JI18452"/>
      <c r="JJ18452"/>
      <c r="KX18452" s="23"/>
      <c r="KY18452" s="23"/>
    </row>
    <row r="18453" spans="36:311" x14ac:dyDescent="0.2">
      <c r="AJ18453" s="23"/>
      <c r="HH18453"/>
      <c r="IW18453" s="36"/>
      <c r="JI18453"/>
      <c r="JJ18453"/>
      <c r="KX18453" s="23"/>
      <c r="KY18453" s="23"/>
    </row>
    <row r="18454" spans="36:311" x14ac:dyDescent="0.2">
      <c r="AJ18454" s="23"/>
      <c r="HH18454"/>
      <c r="IW18454" s="36"/>
      <c r="JI18454"/>
      <c r="JJ18454"/>
      <c r="KX18454" s="23"/>
      <c r="KY18454" s="23"/>
    </row>
    <row r="18455" spans="36:311" x14ac:dyDescent="0.2">
      <c r="AJ18455" s="23"/>
      <c r="HH18455"/>
      <c r="IW18455" s="36"/>
      <c r="JI18455"/>
      <c r="JJ18455"/>
      <c r="KX18455" s="23"/>
      <c r="KY18455" s="23"/>
    </row>
    <row r="18456" spans="36:311" x14ac:dyDescent="0.2">
      <c r="AJ18456" s="23"/>
      <c r="HH18456"/>
      <c r="IW18456" s="36"/>
      <c r="JI18456"/>
      <c r="JJ18456"/>
      <c r="KX18456" s="23"/>
      <c r="KY18456" s="23"/>
    </row>
    <row r="18457" spans="36:311" x14ac:dyDescent="0.2">
      <c r="AJ18457" s="23"/>
      <c r="HH18457"/>
      <c r="IW18457" s="36"/>
      <c r="JI18457"/>
      <c r="JJ18457"/>
      <c r="KX18457" s="23"/>
      <c r="KY18457" s="23"/>
    </row>
    <row r="18458" spans="36:311" x14ac:dyDescent="0.2">
      <c r="AJ18458" s="23"/>
      <c r="HH18458"/>
      <c r="IW18458" s="36"/>
      <c r="JI18458"/>
      <c r="JJ18458"/>
      <c r="KX18458" s="23"/>
      <c r="KY18458" s="23"/>
    </row>
    <row r="18459" spans="36:311" x14ac:dyDescent="0.2">
      <c r="AJ18459" s="23"/>
      <c r="HH18459"/>
      <c r="IW18459" s="36"/>
      <c r="JI18459"/>
      <c r="JJ18459"/>
      <c r="KX18459" s="23"/>
      <c r="KY18459" s="23"/>
    </row>
    <row r="18460" spans="36:311" x14ac:dyDescent="0.2">
      <c r="AJ18460" s="23"/>
      <c r="HH18460"/>
      <c r="IW18460" s="36"/>
      <c r="JI18460"/>
      <c r="JJ18460"/>
      <c r="KX18460" s="23"/>
      <c r="KY18460" s="23"/>
    </row>
    <row r="18461" spans="36:311" x14ac:dyDescent="0.2">
      <c r="AJ18461" s="23"/>
      <c r="HH18461"/>
      <c r="IW18461" s="36"/>
      <c r="JI18461"/>
      <c r="JJ18461"/>
      <c r="KX18461" s="23"/>
      <c r="KY18461" s="23"/>
    </row>
    <row r="18462" spans="36:311" x14ac:dyDescent="0.2">
      <c r="AJ18462" s="23"/>
      <c r="HH18462"/>
      <c r="IW18462" s="36"/>
      <c r="JI18462"/>
      <c r="JJ18462"/>
      <c r="KX18462" s="23"/>
      <c r="KY18462" s="23"/>
    </row>
    <row r="18463" spans="36:311" x14ac:dyDescent="0.2">
      <c r="AJ18463" s="23"/>
      <c r="HH18463"/>
      <c r="IW18463" s="36"/>
      <c r="JI18463"/>
      <c r="JJ18463"/>
      <c r="KX18463" s="23"/>
      <c r="KY18463" s="23"/>
    </row>
    <row r="18464" spans="36:311" x14ac:dyDescent="0.2">
      <c r="AJ18464" s="23"/>
      <c r="HH18464"/>
      <c r="IW18464" s="36"/>
      <c r="JI18464"/>
      <c r="JJ18464"/>
      <c r="KX18464" s="23"/>
      <c r="KY18464" s="23"/>
    </row>
    <row r="18465" spans="36:311" x14ac:dyDescent="0.2">
      <c r="AJ18465" s="23"/>
      <c r="HH18465"/>
      <c r="IW18465" s="36"/>
      <c r="JI18465"/>
      <c r="JJ18465"/>
      <c r="KX18465" s="23"/>
      <c r="KY18465" s="23"/>
    </row>
    <row r="18466" spans="36:311" x14ac:dyDescent="0.2">
      <c r="AJ18466" s="23"/>
      <c r="HH18466"/>
      <c r="IW18466" s="36"/>
      <c r="JI18466"/>
      <c r="JJ18466"/>
      <c r="KX18466" s="23"/>
      <c r="KY18466" s="23"/>
    </row>
    <row r="18467" spans="36:311" x14ac:dyDescent="0.2">
      <c r="AJ18467" s="23"/>
      <c r="HH18467"/>
      <c r="IW18467" s="36"/>
      <c r="JI18467"/>
      <c r="JJ18467"/>
      <c r="KX18467" s="23"/>
      <c r="KY18467" s="23"/>
    </row>
    <row r="18468" spans="36:311" x14ac:dyDescent="0.2">
      <c r="AJ18468" s="23"/>
      <c r="HH18468"/>
      <c r="IW18468" s="36"/>
      <c r="JI18468"/>
      <c r="JJ18468"/>
      <c r="KX18468" s="23"/>
      <c r="KY18468" s="23"/>
    </row>
    <row r="18469" spans="36:311" x14ac:dyDescent="0.2">
      <c r="AJ18469" s="23"/>
      <c r="HH18469"/>
      <c r="IW18469" s="36"/>
      <c r="JI18469"/>
      <c r="JJ18469"/>
      <c r="KX18469" s="23"/>
      <c r="KY18469" s="23"/>
    </row>
    <row r="18470" spans="36:311" x14ac:dyDescent="0.2">
      <c r="AJ18470" s="23"/>
      <c r="HH18470"/>
      <c r="IW18470" s="36"/>
      <c r="JI18470"/>
      <c r="JJ18470"/>
      <c r="KX18470" s="23"/>
      <c r="KY18470" s="23"/>
    </row>
    <row r="18471" spans="36:311" x14ac:dyDescent="0.2">
      <c r="AJ18471" s="23"/>
      <c r="HH18471"/>
      <c r="IW18471" s="36"/>
      <c r="JI18471"/>
      <c r="JJ18471"/>
      <c r="KX18471" s="23"/>
      <c r="KY18471" s="23"/>
    </row>
    <row r="18472" spans="36:311" x14ac:dyDescent="0.2">
      <c r="AJ18472" s="23"/>
      <c r="HH18472"/>
      <c r="IW18472" s="36"/>
      <c r="JI18472"/>
      <c r="JJ18472"/>
      <c r="KX18472" s="23"/>
      <c r="KY18472" s="23"/>
    </row>
    <row r="18473" spans="36:311" x14ac:dyDescent="0.2">
      <c r="AJ18473" s="23"/>
      <c r="HH18473"/>
      <c r="IW18473" s="36"/>
      <c r="JI18473"/>
      <c r="JJ18473"/>
      <c r="KX18473" s="23"/>
      <c r="KY18473" s="23"/>
    </row>
    <row r="18474" spans="36:311" x14ac:dyDescent="0.2">
      <c r="AJ18474" s="23"/>
      <c r="HH18474"/>
      <c r="IW18474" s="36"/>
      <c r="JI18474"/>
      <c r="JJ18474"/>
      <c r="KX18474" s="23"/>
      <c r="KY18474" s="23"/>
    </row>
    <row r="18475" spans="36:311" x14ac:dyDescent="0.2">
      <c r="AJ18475" s="23"/>
      <c r="HH18475"/>
      <c r="IW18475" s="36"/>
      <c r="JI18475"/>
      <c r="JJ18475"/>
      <c r="KX18475" s="23"/>
      <c r="KY18475" s="23"/>
    </row>
    <row r="18476" spans="36:311" x14ac:dyDescent="0.2">
      <c r="AJ18476" s="23"/>
      <c r="HH18476"/>
      <c r="IW18476" s="36"/>
      <c r="JI18476"/>
      <c r="JJ18476"/>
      <c r="KX18476" s="23"/>
      <c r="KY18476" s="23"/>
    </row>
    <row r="18477" spans="36:311" x14ac:dyDescent="0.2">
      <c r="AJ18477" s="23"/>
      <c r="HH18477"/>
      <c r="IW18477" s="36"/>
      <c r="JI18477"/>
      <c r="JJ18477"/>
      <c r="KX18477" s="23"/>
      <c r="KY18477" s="23"/>
    </row>
    <row r="18478" spans="36:311" x14ac:dyDescent="0.2">
      <c r="AJ18478" s="23"/>
      <c r="HH18478"/>
      <c r="IW18478" s="36"/>
      <c r="JI18478"/>
      <c r="JJ18478"/>
      <c r="KX18478" s="23"/>
      <c r="KY18478" s="23"/>
    </row>
    <row r="18479" spans="36:311" x14ac:dyDescent="0.2">
      <c r="AJ18479" s="23"/>
      <c r="HH18479"/>
      <c r="IW18479" s="36"/>
      <c r="JI18479"/>
      <c r="JJ18479"/>
      <c r="KX18479" s="23"/>
      <c r="KY18479" s="23"/>
    </row>
    <row r="18480" spans="36:311" x14ac:dyDescent="0.2">
      <c r="AJ18480" s="23"/>
      <c r="HH18480"/>
      <c r="IW18480" s="36"/>
      <c r="JI18480"/>
      <c r="JJ18480"/>
      <c r="KX18480" s="23"/>
      <c r="KY18480" s="23"/>
    </row>
    <row r="18481" spans="36:311" x14ac:dyDescent="0.2">
      <c r="AJ18481" s="23"/>
      <c r="HH18481"/>
      <c r="IW18481" s="36"/>
      <c r="JI18481"/>
      <c r="JJ18481"/>
      <c r="KX18481" s="23"/>
      <c r="KY18481" s="23"/>
    </row>
    <row r="18482" spans="36:311" x14ac:dyDescent="0.2">
      <c r="AJ18482" s="23"/>
      <c r="HH18482"/>
      <c r="IW18482" s="36"/>
      <c r="JI18482"/>
      <c r="JJ18482"/>
      <c r="KX18482" s="23"/>
      <c r="KY18482" s="23"/>
    </row>
    <row r="18483" spans="36:311" x14ac:dyDescent="0.2">
      <c r="AJ18483" s="23"/>
      <c r="HH18483"/>
      <c r="IW18483" s="36"/>
      <c r="JI18483"/>
      <c r="JJ18483"/>
      <c r="KX18483" s="23"/>
      <c r="KY18483" s="23"/>
    </row>
    <row r="18484" spans="36:311" x14ac:dyDescent="0.2">
      <c r="AJ18484" s="23"/>
      <c r="HH18484"/>
      <c r="IW18484" s="36"/>
      <c r="JI18484"/>
      <c r="JJ18484"/>
      <c r="KX18484" s="23"/>
      <c r="KY18484" s="23"/>
    </row>
    <row r="18485" spans="36:311" x14ac:dyDescent="0.2">
      <c r="AJ18485" s="23"/>
      <c r="HH18485"/>
      <c r="IW18485" s="36"/>
      <c r="JI18485"/>
      <c r="JJ18485"/>
      <c r="KX18485" s="23"/>
      <c r="KY18485" s="23"/>
    </row>
    <row r="18486" spans="36:311" x14ac:dyDescent="0.2">
      <c r="AJ18486" s="23"/>
      <c r="HH18486"/>
      <c r="IW18486" s="36"/>
      <c r="JI18486"/>
      <c r="JJ18486"/>
      <c r="KX18486" s="23"/>
      <c r="KY18486" s="23"/>
    </row>
    <row r="18487" spans="36:311" x14ac:dyDescent="0.2">
      <c r="AJ18487" s="23"/>
      <c r="HH18487"/>
      <c r="IW18487" s="36"/>
      <c r="JI18487"/>
      <c r="JJ18487"/>
      <c r="KX18487" s="23"/>
      <c r="KY18487" s="23"/>
    </row>
    <row r="18488" spans="36:311" x14ac:dyDescent="0.2">
      <c r="AJ18488" s="23"/>
      <c r="HH18488"/>
      <c r="IW18488" s="36"/>
      <c r="JI18488"/>
      <c r="JJ18488"/>
      <c r="KX18488" s="23"/>
      <c r="KY18488" s="23"/>
    </row>
    <row r="18489" spans="36:311" x14ac:dyDescent="0.2">
      <c r="AJ18489" s="23"/>
      <c r="HH18489"/>
      <c r="IW18489" s="36"/>
      <c r="JI18489"/>
      <c r="JJ18489"/>
      <c r="KX18489" s="23"/>
      <c r="KY18489" s="23"/>
    </row>
    <row r="18490" spans="36:311" x14ac:dyDescent="0.2">
      <c r="AJ18490" s="23"/>
      <c r="HH18490"/>
      <c r="IW18490" s="36"/>
      <c r="JI18490"/>
      <c r="JJ18490"/>
      <c r="KX18490" s="23"/>
      <c r="KY18490" s="23"/>
    </row>
    <row r="18491" spans="36:311" x14ac:dyDescent="0.2">
      <c r="AJ18491" s="23"/>
      <c r="HH18491"/>
      <c r="IW18491" s="36"/>
      <c r="JI18491"/>
      <c r="JJ18491"/>
      <c r="KX18491" s="23"/>
      <c r="KY18491" s="23"/>
    </row>
    <row r="18492" spans="36:311" x14ac:dyDescent="0.2">
      <c r="AJ18492" s="23"/>
      <c r="HH18492"/>
      <c r="IW18492" s="36"/>
      <c r="JI18492"/>
      <c r="JJ18492"/>
      <c r="KX18492" s="23"/>
      <c r="KY18492" s="23"/>
    </row>
    <row r="18493" spans="36:311" x14ac:dyDescent="0.2">
      <c r="AJ18493" s="23"/>
      <c r="HH18493"/>
      <c r="IW18493" s="36"/>
      <c r="JI18493"/>
      <c r="JJ18493"/>
      <c r="KX18493" s="23"/>
      <c r="KY18493" s="23"/>
    </row>
    <row r="18494" spans="36:311" x14ac:dyDescent="0.2">
      <c r="AJ18494" s="23"/>
      <c r="HH18494"/>
      <c r="IW18494" s="36"/>
      <c r="JI18494"/>
      <c r="JJ18494"/>
      <c r="KX18494" s="23"/>
      <c r="KY18494" s="23"/>
    </row>
    <row r="18495" spans="36:311" x14ac:dyDescent="0.2">
      <c r="AJ18495" s="23"/>
      <c r="HH18495"/>
      <c r="IW18495" s="36"/>
      <c r="JI18495"/>
      <c r="JJ18495"/>
      <c r="KX18495" s="23"/>
      <c r="KY18495" s="23"/>
    </row>
    <row r="18496" spans="36:311" x14ac:dyDescent="0.2">
      <c r="AJ18496" s="23"/>
      <c r="HH18496"/>
      <c r="IW18496" s="36"/>
      <c r="JI18496"/>
      <c r="JJ18496"/>
      <c r="KX18496" s="23"/>
      <c r="KY18496" s="23"/>
    </row>
    <row r="18497" spans="36:311" x14ac:dyDescent="0.2">
      <c r="AJ18497" s="23"/>
      <c r="HH18497"/>
      <c r="IW18497" s="36"/>
      <c r="JI18497"/>
      <c r="JJ18497"/>
      <c r="KX18497" s="23"/>
      <c r="KY18497" s="23"/>
    </row>
    <row r="18498" spans="36:311" x14ac:dyDescent="0.2">
      <c r="AJ18498" s="23"/>
      <c r="HH18498"/>
      <c r="IW18498" s="36"/>
      <c r="JI18498"/>
      <c r="JJ18498"/>
      <c r="KX18498" s="23"/>
      <c r="KY18498" s="23"/>
    </row>
    <row r="18499" spans="36:311" x14ac:dyDescent="0.2">
      <c r="AJ18499" s="23"/>
      <c r="HH18499"/>
      <c r="IW18499" s="36"/>
      <c r="JI18499"/>
      <c r="JJ18499"/>
      <c r="KX18499" s="23"/>
      <c r="KY18499" s="23"/>
    </row>
    <row r="18500" spans="36:311" x14ac:dyDescent="0.2">
      <c r="AJ18500" s="23"/>
      <c r="HH18500"/>
      <c r="IW18500" s="36"/>
      <c r="JI18500"/>
      <c r="JJ18500"/>
      <c r="KX18500" s="23"/>
      <c r="KY18500" s="23"/>
    </row>
    <row r="18501" spans="36:311" x14ac:dyDescent="0.2">
      <c r="AJ18501" s="23"/>
      <c r="HH18501"/>
      <c r="IW18501" s="36"/>
      <c r="JI18501"/>
      <c r="JJ18501"/>
      <c r="KX18501" s="23"/>
      <c r="KY18501" s="23"/>
    </row>
    <row r="18502" spans="36:311" x14ac:dyDescent="0.2">
      <c r="AJ18502" s="23"/>
      <c r="HH18502"/>
      <c r="IW18502" s="36"/>
      <c r="JI18502"/>
      <c r="JJ18502"/>
      <c r="KX18502" s="23"/>
      <c r="KY18502" s="23"/>
    </row>
    <row r="18503" spans="36:311" x14ac:dyDescent="0.2">
      <c r="AJ18503" s="23"/>
      <c r="HH18503"/>
      <c r="IW18503" s="36"/>
      <c r="JI18503"/>
      <c r="JJ18503"/>
      <c r="KX18503" s="23"/>
      <c r="KY18503" s="23"/>
    </row>
    <row r="18504" spans="36:311" x14ac:dyDescent="0.2">
      <c r="AJ18504" s="23"/>
      <c r="HH18504"/>
      <c r="IW18504" s="36"/>
      <c r="JI18504"/>
      <c r="JJ18504"/>
      <c r="KX18504" s="23"/>
      <c r="KY18504" s="23"/>
    </row>
    <row r="18505" spans="36:311" x14ac:dyDescent="0.2">
      <c r="AJ18505" s="23"/>
      <c r="HH18505"/>
      <c r="IW18505" s="36"/>
      <c r="JI18505"/>
      <c r="JJ18505"/>
      <c r="KX18505" s="23"/>
      <c r="KY18505" s="23"/>
    </row>
    <row r="18506" spans="36:311" x14ac:dyDescent="0.2">
      <c r="AJ18506" s="23"/>
      <c r="HH18506"/>
      <c r="IW18506" s="36"/>
      <c r="JI18506"/>
      <c r="JJ18506"/>
      <c r="KX18506" s="23"/>
      <c r="KY18506" s="23"/>
    </row>
    <row r="18507" spans="36:311" x14ac:dyDescent="0.2">
      <c r="AJ18507" s="23"/>
      <c r="HH18507"/>
      <c r="IW18507" s="36"/>
      <c r="JI18507"/>
      <c r="JJ18507"/>
      <c r="KX18507" s="23"/>
      <c r="KY18507" s="23"/>
    </row>
    <row r="18508" spans="36:311" x14ac:dyDescent="0.2">
      <c r="AJ18508" s="23"/>
      <c r="HH18508"/>
      <c r="IW18508" s="36"/>
      <c r="JI18508"/>
      <c r="JJ18508"/>
      <c r="KX18508" s="23"/>
      <c r="KY18508" s="23"/>
    </row>
    <row r="18509" spans="36:311" x14ac:dyDescent="0.2">
      <c r="AJ18509" s="23"/>
      <c r="HH18509"/>
      <c r="IW18509" s="36"/>
      <c r="JI18509"/>
      <c r="JJ18509"/>
      <c r="KX18509" s="23"/>
      <c r="KY18509" s="23"/>
    </row>
    <row r="18510" spans="36:311" x14ac:dyDescent="0.2">
      <c r="AJ18510" s="23"/>
      <c r="HH18510"/>
      <c r="IW18510" s="36"/>
      <c r="JI18510"/>
      <c r="JJ18510"/>
      <c r="KX18510" s="23"/>
      <c r="KY18510" s="23"/>
    </row>
    <row r="18511" spans="36:311" x14ac:dyDescent="0.2">
      <c r="AJ18511" s="23"/>
      <c r="HH18511"/>
      <c r="IW18511" s="36"/>
      <c r="JI18511"/>
      <c r="JJ18511"/>
      <c r="KX18511" s="23"/>
      <c r="KY18511" s="23"/>
    </row>
    <row r="18512" spans="36:311" x14ac:dyDescent="0.2">
      <c r="AJ18512" s="23"/>
      <c r="HH18512"/>
      <c r="IW18512" s="36"/>
      <c r="JI18512"/>
      <c r="JJ18512"/>
      <c r="KX18512" s="23"/>
      <c r="KY18512" s="23"/>
    </row>
    <row r="18513" spans="36:311" x14ac:dyDescent="0.2">
      <c r="AJ18513" s="23"/>
      <c r="HH18513"/>
      <c r="IW18513" s="36"/>
      <c r="JI18513"/>
      <c r="JJ18513"/>
      <c r="KX18513" s="23"/>
      <c r="KY18513" s="23"/>
    </row>
    <row r="18514" spans="36:311" x14ac:dyDescent="0.2">
      <c r="AJ18514" s="23"/>
      <c r="HH18514"/>
      <c r="IW18514" s="36"/>
      <c r="JI18514"/>
      <c r="JJ18514"/>
      <c r="KX18514" s="23"/>
      <c r="KY18514" s="23"/>
    </row>
    <row r="18515" spans="36:311" x14ac:dyDescent="0.2">
      <c r="AJ18515" s="23"/>
      <c r="HH18515"/>
      <c r="IW18515" s="36"/>
      <c r="JI18515"/>
      <c r="JJ18515"/>
      <c r="KX18515" s="23"/>
      <c r="KY18515" s="23"/>
    </row>
    <row r="18516" spans="36:311" x14ac:dyDescent="0.2">
      <c r="AJ18516" s="23"/>
      <c r="HH18516"/>
      <c r="IW18516" s="36"/>
      <c r="JI18516"/>
      <c r="JJ18516"/>
      <c r="KX18516" s="23"/>
      <c r="KY18516" s="23"/>
    </row>
    <row r="18517" spans="36:311" x14ac:dyDescent="0.2">
      <c r="AJ18517" s="23"/>
      <c r="HH18517"/>
      <c r="IW18517" s="36"/>
      <c r="JI18517"/>
      <c r="JJ18517"/>
      <c r="KX18517" s="23"/>
      <c r="KY18517" s="23"/>
    </row>
    <row r="18518" spans="36:311" x14ac:dyDescent="0.2">
      <c r="AJ18518" s="23"/>
      <c r="HH18518"/>
      <c r="IW18518" s="36"/>
      <c r="JI18518"/>
      <c r="JJ18518"/>
      <c r="KX18518" s="23"/>
      <c r="KY18518" s="23"/>
    </row>
    <row r="18519" spans="36:311" x14ac:dyDescent="0.2">
      <c r="AJ18519" s="23"/>
      <c r="HH18519"/>
      <c r="IW18519" s="36"/>
      <c r="JI18519"/>
      <c r="JJ18519"/>
      <c r="KX18519" s="23"/>
      <c r="KY18519" s="23"/>
    </row>
    <row r="18520" spans="36:311" x14ac:dyDescent="0.2">
      <c r="AJ18520" s="23"/>
      <c r="HH18520"/>
      <c r="IW18520" s="36"/>
      <c r="JI18520"/>
      <c r="JJ18520"/>
      <c r="KX18520" s="23"/>
      <c r="KY18520" s="23"/>
    </row>
    <row r="18521" spans="36:311" x14ac:dyDescent="0.2">
      <c r="AJ18521" s="23"/>
      <c r="HH18521"/>
      <c r="IW18521" s="36"/>
      <c r="JI18521"/>
      <c r="JJ18521"/>
      <c r="KX18521" s="23"/>
      <c r="KY18521" s="23"/>
    </row>
    <row r="18522" spans="36:311" x14ac:dyDescent="0.2">
      <c r="AJ18522" s="23"/>
      <c r="HH18522"/>
      <c r="IW18522" s="36"/>
      <c r="JI18522"/>
      <c r="JJ18522"/>
      <c r="KX18522" s="23"/>
      <c r="KY18522" s="23"/>
    </row>
    <row r="18523" spans="36:311" x14ac:dyDescent="0.2">
      <c r="AJ18523" s="23"/>
      <c r="HH18523"/>
      <c r="IW18523" s="36"/>
      <c r="JI18523"/>
      <c r="JJ18523"/>
      <c r="KX18523" s="23"/>
      <c r="KY18523" s="23"/>
    </row>
    <row r="18524" spans="36:311" x14ac:dyDescent="0.2">
      <c r="AJ18524" s="23"/>
      <c r="HH18524"/>
      <c r="IW18524" s="36"/>
      <c r="JI18524"/>
      <c r="JJ18524"/>
      <c r="KX18524" s="23"/>
      <c r="KY18524" s="23"/>
    </row>
    <row r="18525" spans="36:311" x14ac:dyDescent="0.2">
      <c r="AJ18525" s="23"/>
      <c r="HH18525"/>
      <c r="IW18525" s="36"/>
      <c r="JI18525"/>
      <c r="JJ18525"/>
      <c r="KX18525" s="23"/>
      <c r="KY18525" s="23"/>
    </row>
    <row r="18526" spans="36:311" x14ac:dyDescent="0.2">
      <c r="AJ18526" s="23"/>
      <c r="HH18526"/>
      <c r="IW18526" s="36"/>
      <c r="JI18526"/>
      <c r="JJ18526"/>
      <c r="KX18526" s="23"/>
      <c r="KY18526" s="23"/>
    </row>
    <row r="18527" spans="36:311" x14ac:dyDescent="0.2">
      <c r="AJ18527" s="23"/>
      <c r="HH18527"/>
      <c r="IW18527" s="36"/>
      <c r="JI18527"/>
      <c r="JJ18527"/>
      <c r="KX18527" s="23"/>
      <c r="KY18527" s="23"/>
    </row>
    <row r="18528" spans="36:311" x14ac:dyDescent="0.2">
      <c r="AJ18528" s="23"/>
      <c r="HH18528"/>
      <c r="IW18528" s="36"/>
      <c r="JI18528"/>
      <c r="JJ18528"/>
      <c r="KX18528" s="23"/>
      <c r="KY18528" s="23"/>
    </row>
    <row r="18529" spans="36:311" x14ac:dyDescent="0.2">
      <c r="AJ18529" s="23"/>
      <c r="HH18529"/>
      <c r="IW18529" s="36"/>
      <c r="JI18529"/>
      <c r="JJ18529"/>
      <c r="KX18529" s="23"/>
      <c r="KY18529" s="23"/>
    </row>
    <row r="18530" spans="36:311" x14ac:dyDescent="0.2">
      <c r="AJ18530" s="23"/>
      <c r="HH18530"/>
      <c r="IW18530" s="36"/>
      <c r="JI18530"/>
      <c r="JJ18530"/>
      <c r="KX18530" s="23"/>
      <c r="KY18530" s="23"/>
    </row>
    <row r="18531" spans="36:311" x14ac:dyDescent="0.2">
      <c r="AJ18531" s="23"/>
      <c r="HH18531"/>
      <c r="IW18531" s="36"/>
      <c r="JI18531"/>
      <c r="JJ18531"/>
      <c r="KX18531" s="23"/>
      <c r="KY18531" s="23"/>
    </row>
    <row r="18532" spans="36:311" x14ac:dyDescent="0.2">
      <c r="AJ18532" s="23"/>
      <c r="HH18532"/>
      <c r="IW18532" s="36"/>
      <c r="JI18532"/>
      <c r="JJ18532"/>
      <c r="KX18532" s="23"/>
      <c r="KY18532" s="23"/>
    </row>
    <row r="18533" spans="36:311" x14ac:dyDescent="0.2">
      <c r="AJ18533" s="23"/>
      <c r="HH18533"/>
      <c r="IW18533" s="36"/>
      <c r="JI18533"/>
      <c r="JJ18533"/>
      <c r="KX18533" s="23"/>
      <c r="KY18533" s="23"/>
    </row>
    <row r="18534" spans="36:311" x14ac:dyDescent="0.2">
      <c r="AJ18534" s="23"/>
      <c r="HH18534"/>
      <c r="IW18534" s="36"/>
      <c r="JI18534"/>
      <c r="JJ18534"/>
      <c r="KX18534" s="23"/>
      <c r="KY18534" s="23"/>
    </row>
    <row r="18535" spans="36:311" x14ac:dyDescent="0.2">
      <c r="AJ18535" s="23"/>
      <c r="HH18535"/>
      <c r="IW18535" s="36"/>
      <c r="JI18535"/>
      <c r="JJ18535"/>
      <c r="KX18535" s="23"/>
      <c r="KY18535" s="23"/>
    </row>
    <row r="18536" spans="36:311" x14ac:dyDescent="0.2">
      <c r="AJ18536" s="23"/>
      <c r="HH18536"/>
      <c r="IW18536" s="36"/>
      <c r="JI18536"/>
      <c r="JJ18536"/>
      <c r="KX18536" s="23"/>
      <c r="KY18536" s="23"/>
    </row>
    <row r="18537" spans="36:311" x14ac:dyDescent="0.2">
      <c r="AJ18537" s="23"/>
      <c r="HH18537"/>
      <c r="IW18537" s="36"/>
      <c r="JI18537"/>
      <c r="JJ18537"/>
      <c r="KX18537" s="23"/>
      <c r="KY18537" s="23"/>
    </row>
    <row r="18538" spans="36:311" x14ac:dyDescent="0.2">
      <c r="AJ18538" s="23"/>
      <c r="HH18538"/>
      <c r="IW18538" s="36"/>
      <c r="JI18538"/>
      <c r="JJ18538"/>
      <c r="KX18538" s="23"/>
      <c r="KY18538" s="23"/>
    </row>
    <row r="18539" spans="36:311" x14ac:dyDescent="0.2">
      <c r="AJ18539" s="23"/>
      <c r="HH18539"/>
      <c r="IW18539" s="36"/>
      <c r="JI18539"/>
      <c r="JJ18539"/>
      <c r="KX18539" s="23"/>
      <c r="KY18539" s="23"/>
    </row>
    <row r="18540" spans="36:311" x14ac:dyDescent="0.2">
      <c r="AJ18540" s="23"/>
      <c r="HH18540"/>
      <c r="IW18540" s="36"/>
      <c r="JI18540"/>
      <c r="JJ18540"/>
      <c r="KX18540" s="23"/>
      <c r="KY18540" s="23"/>
    </row>
    <row r="18541" spans="36:311" x14ac:dyDescent="0.2">
      <c r="AJ18541" s="23"/>
      <c r="HH18541"/>
      <c r="IW18541" s="36"/>
      <c r="JI18541"/>
      <c r="JJ18541"/>
      <c r="KX18541" s="23"/>
      <c r="KY18541" s="23"/>
    </row>
    <row r="18542" spans="36:311" x14ac:dyDescent="0.2">
      <c r="AJ18542" s="23"/>
      <c r="HH18542"/>
      <c r="IW18542" s="36"/>
      <c r="JI18542"/>
      <c r="JJ18542"/>
      <c r="KX18542" s="23"/>
      <c r="KY18542" s="23"/>
    </row>
    <row r="18543" spans="36:311" x14ac:dyDescent="0.2">
      <c r="AJ18543" s="23"/>
      <c r="HH18543"/>
      <c r="IW18543" s="36"/>
      <c r="JI18543"/>
      <c r="JJ18543"/>
      <c r="KX18543" s="23"/>
      <c r="KY18543" s="23"/>
    </row>
    <row r="18544" spans="36:311" x14ac:dyDescent="0.2">
      <c r="AJ18544" s="23"/>
      <c r="HH18544"/>
      <c r="IW18544" s="36"/>
      <c r="JI18544"/>
      <c r="JJ18544"/>
      <c r="KX18544" s="23"/>
      <c r="KY18544" s="23"/>
    </row>
    <row r="18545" spans="36:311" x14ac:dyDescent="0.2">
      <c r="AJ18545" s="23"/>
      <c r="HH18545"/>
      <c r="IW18545" s="36"/>
      <c r="JI18545"/>
      <c r="JJ18545"/>
      <c r="KX18545" s="23"/>
      <c r="KY18545" s="23"/>
    </row>
    <row r="18546" spans="36:311" x14ac:dyDescent="0.2">
      <c r="AJ18546" s="23"/>
      <c r="HH18546"/>
      <c r="IW18546" s="36"/>
      <c r="JI18546"/>
      <c r="JJ18546"/>
      <c r="KX18546" s="23"/>
      <c r="KY18546" s="23"/>
    </row>
    <row r="18547" spans="36:311" x14ac:dyDescent="0.2">
      <c r="AJ18547" s="23"/>
      <c r="HH18547"/>
      <c r="IW18547" s="36"/>
      <c r="JI18547"/>
      <c r="JJ18547"/>
      <c r="KX18547" s="23"/>
      <c r="KY18547" s="23"/>
    </row>
    <row r="18548" spans="36:311" x14ac:dyDescent="0.2">
      <c r="AJ18548" s="23"/>
      <c r="HH18548"/>
      <c r="IW18548" s="36"/>
      <c r="JI18548"/>
      <c r="JJ18548"/>
      <c r="KX18548" s="23"/>
      <c r="KY18548" s="23"/>
    </row>
    <row r="18549" spans="36:311" x14ac:dyDescent="0.2">
      <c r="AJ18549" s="23"/>
      <c r="HH18549"/>
      <c r="IW18549" s="36"/>
      <c r="JI18549"/>
      <c r="JJ18549"/>
      <c r="KX18549" s="23"/>
      <c r="KY18549" s="23"/>
    </row>
    <row r="18550" spans="36:311" x14ac:dyDescent="0.2">
      <c r="AJ18550" s="23"/>
      <c r="HH18550"/>
      <c r="IW18550" s="36"/>
      <c r="JI18550"/>
      <c r="JJ18550"/>
      <c r="KX18550" s="23"/>
      <c r="KY18550" s="23"/>
    </row>
    <row r="18551" spans="36:311" x14ac:dyDescent="0.2">
      <c r="AJ18551" s="23"/>
      <c r="HH18551"/>
      <c r="IW18551" s="36"/>
      <c r="JI18551"/>
      <c r="JJ18551"/>
      <c r="KX18551" s="23"/>
      <c r="KY18551" s="23"/>
    </row>
    <row r="18552" spans="36:311" x14ac:dyDescent="0.2">
      <c r="AJ18552" s="23"/>
      <c r="HH18552"/>
      <c r="IW18552" s="36"/>
      <c r="JI18552"/>
      <c r="JJ18552"/>
      <c r="KX18552" s="23"/>
      <c r="KY18552" s="23"/>
    </row>
    <row r="18553" spans="36:311" x14ac:dyDescent="0.2">
      <c r="AJ18553" s="23"/>
      <c r="HH18553"/>
      <c r="IW18553" s="36"/>
      <c r="JI18553"/>
      <c r="JJ18553"/>
      <c r="KX18553" s="23"/>
      <c r="KY18553" s="23"/>
    </row>
    <row r="18554" spans="36:311" x14ac:dyDescent="0.2">
      <c r="AJ18554" s="23"/>
      <c r="HH18554"/>
      <c r="IW18554" s="36"/>
      <c r="JI18554"/>
      <c r="JJ18554"/>
      <c r="KX18554" s="23"/>
      <c r="KY18554" s="23"/>
    </row>
    <row r="18555" spans="36:311" x14ac:dyDescent="0.2">
      <c r="AJ18555" s="23"/>
      <c r="HH18555"/>
      <c r="IW18555" s="36"/>
      <c r="JI18555"/>
      <c r="JJ18555"/>
      <c r="KX18555" s="23"/>
      <c r="KY18555" s="23"/>
    </row>
    <row r="18556" spans="36:311" x14ac:dyDescent="0.2">
      <c r="AJ18556" s="23"/>
      <c r="HH18556"/>
      <c r="IW18556" s="36"/>
      <c r="JI18556"/>
      <c r="JJ18556"/>
      <c r="KX18556" s="23"/>
      <c r="KY18556" s="23"/>
    </row>
    <row r="18557" spans="36:311" x14ac:dyDescent="0.2">
      <c r="AJ18557" s="23"/>
      <c r="HH18557"/>
      <c r="IW18557" s="36"/>
      <c r="JI18557"/>
      <c r="JJ18557"/>
      <c r="KX18557" s="23"/>
      <c r="KY18557" s="23"/>
    </row>
    <row r="18558" spans="36:311" x14ac:dyDescent="0.2">
      <c r="AJ18558" s="23"/>
      <c r="HH18558"/>
      <c r="IW18558" s="36"/>
      <c r="JI18558"/>
      <c r="JJ18558"/>
      <c r="KX18558" s="23"/>
      <c r="KY18558" s="23"/>
    </row>
    <row r="18559" spans="36:311" x14ac:dyDescent="0.2">
      <c r="AJ18559" s="23"/>
      <c r="HH18559"/>
      <c r="IW18559" s="36"/>
      <c r="JI18559"/>
      <c r="JJ18559"/>
      <c r="KX18559" s="23"/>
      <c r="KY18559" s="23"/>
    </row>
    <row r="18560" spans="36:311" x14ac:dyDescent="0.2">
      <c r="AJ18560" s="23"/>
      <c r="HH18560"/>
      <c r="IW18560" s="36"/>
      <c r="JI18560"/>
      <c r="JJ18560"/>
      <c r="KX18560" s="23"/>
      <c r="KY18560" s="23"/>
    </row>
    <row r="18561" spans="36:311" x14ac:dyDescent="0.2">
      <c r="AJ18561" s="23"/>
      <c r="HH18561"/>
      <c r="IW18561" s="36"/>
      <c r="JI18561"/>
      <c r="JJ18561"/>
      <c r="KX18561" s="23"/>
      <c r="KY18561" s="23"/>
    </row>
    <row r="18562" spans="36:311" x14ac:dyDescent="0.2">
      <c r="AJ18562" s="23"/>
      <c r="HH18562"/>
      <c r="IW18562" s="36"/>
      <c r="JI18562"/>
      <c r="JJ18562"/>
      <c r="KX18562" s="23"/>
      <c r="KY18562" s="23"/>
    </row>
    <row r="18563" spans="36:311" x14ac:dyDescent="0.2">
      <c r="AJ18563" s="23"/>
      <c r="HH18563"/>
      <c r="IW18563" s="36"/>
      <c r="JI18563"/>
      <c r="JJ18563"/>
      <c r="KX18563" s="23"/>
      <c r="KY18563" s="23"/>
    </row>
    <row r="18564" spans="36:311" x14ac:dyDescent="0.2">
      <c r="AJ18564" s="23"/>
      <c r="HH18564"/>
      <c r="IW18564" s="36"/>
      <c r="JI18564"/>
      <c r="JJ18564"/>
      <c r="KX18564" s="23"/>
      <c r="KY18564" s="23"/>
    </row>
    <row r="18565" spans="36:311" x14ac:dyDescent="0.2">
      <c r="AJ18565" s="23"/>
      <c r="HH18565"/>
      <c r="IW18565" s="36"/>
      <c r="JI18565"/>
      <c r="JJ18565"/>
      <c r="KX18565" s="23"/>
      <c r="KY18565" s="23"/>
    </row>
    <row r="18566" spans="36:311" x14ac:dyDescent="0.2">
      <c r="AJ18566" s="23"/>
      <c r="HH18566"/>
      <c r="IW18566" s="36"/>
      <c r="JI18566"/>
      <c r="JJ18566"/>
      <c r="KX18566" s="23"/>
      <c r="KY18566" s="23"/>
    </row>
    <row r="18567" spans="36:311" x14ac:dyDescent="0.2">
      <c r="AJ18567" s="23"/>
      <c r="HH18567"/>
      <c r="IW18567" s="36"/>
      <c r="JI18567"/>
      <c r="JJ18567"/>
      <c r="KX18567" s="23"/>
      <c r="KY18567" s="23"/>
    </row>
    <row r="18568" spans="36:311" x14ac:dyDescent="0.2">
      <c r="AJ18568" s="23"/>
      <c r="HH18568"/>
      <c r="IW18568" s="36"/>
      <c r="JI18568"/>
      <c r="JJ18568"/>
      <c r="KX18568" s="23"/>
      <c r="KY18568" s="23"/>
    </row>
    <row r="18569" spans="36:311" x14ac:dyDescent="0.2">
      <c r="AJ18569" s="23"/>
      <c r="HH18569"/>
      <c r="IW18569" s="36"/>
      <c r="JI18569"/>
      <c r="JJ18569"/>
      <c r="KX18569" s="23"/>
      <c r="KY18569" s="23"/>
    </row>
    <row r="18570" spans="36:311" x14ac:dyDescent="0.2">
      <c r="AJ18570" s="23"/>
      <c r="HH18570"/>
      <c r="IW18570" s="36"/>
      <c r="JI18570"/>
      <c r="JJ18570"/>
      <c r="KX18570" s="23"/>
      <c r="KY18570" s="23"/>
    </row>
    <row r="18571" spans="36:311" x14ac:dyDescent="0.2">
      <c r="AJ18571" s="23"/>
      <c r="HH18571"/>
      <c r="IW18571" s="36"/>
      <c r="JI18571"/>
      <c r="JJ18571"/>
      <c r="KX18571" s="23"/>
      <c r="KY18571" s="23"/>
    </row>
    <row r="18572" spans="36:311" x14ac:dyDescent="0.2">
      <c r="AJ18572" s="23"/>
      <c r="HH18572"/>
      <c r="IW18572" s="36"/>
      <c r="JI18572"/>
      <c r="JJ18572"/>
      <c r="KX18572" s="23"/>
      <c r="KY18572" s="23"/>
    </row>
    <row r="18573" spans="36:311" x14ac:dyDescent="0.2">
      <c r="AJ18573" s="23"/>
      <c r="HH18573"/>
      <c r="IW18573" s="36"/>
      <c r="JI18573"/>
      <c r="JJ18573"/>
      <c r="KX18573" s="23"/>
      <c r="KY18573" s="23"/>
    </row>
    <row r="18574" spans="36:311" x14ac:dyDescent="0.2">
      <c r="AJ18574" s="23"/>
      <c r="HH18574"/>
      <c r="IW18574" s="36"/>
      <c r="JI18574"/>
      <c r="JJ18574"/>
      <c r="KX18574" s="23"/>
      <c r="KY18574" s="23"/>
    </row>
    <row r="18575" spans="36:311" x14ac:dyDescent="0.2">
      <c r="AJ18575" s="23"/>
      <c r="HH18575"/>
      <c r="IW18575" s="36"/>
      <c r="JI18575"/>
      <c r="JJ18575"/>
      <c r="KX18575" s="23"/>
      <c r="KY18575" s="23"/>
    </row>
    <row r="18576" spans="36:311" x14ac:dyDescent="0.2">
      <c r="AJ18576" s="23"/>
      <c r="HH18576"/>
      <c r="IW18576" s="36"/>
      <c r="JI18576"/>
      <c r="JJ18576"/>
      <c r="KX18576" s="23"/>
      <c r="KY18576" s="23"/>
    </row>
    <row r="18577" spans="36:311" x14ac:dyDescent="0.2">
      <c r="AJ18577" s="23"/>
      <c r="HH18577"/>
      <c r="IW18577" s="36"/>
      <c r="JI18577"/>
      <c r="JJ18577"/>
      <c r="KX18577" s="23"/>
      <c r="KY18577" s="23"/>
    </row>
    <row r="18578" spans="36:311" x14ac:dyDescent="0.2">
      <c r="AJ18578" s="23"/>
      <c r="HH18578"/>
      <c r="IW18578" s="36"/>
      <c r="JI18578"/>
      <c r="JJ18578"/>
      <c r="KX18578" s="23"/>
      <c r="KY18578" s="23"/>
    </row>
    <row r="18579" spans="36:311" x14ac:dyDescent="0.2">
      <c r="AJ18579" s="23"/>
      <c r="HH18579"/>
      <c r="IW18579" s="36"/>
      <c r="JI18579"/>
      <c r="JJ18579"/>
      <c r="KX18579" s="23"/>
      <c r="KY18579" s="23"/>
    </row>
    <row r="18580" spans="36:311" x14ac:dyDescent="0.2">
      <c r="AJ18580" s="23"/>
      <c r="HH18580"/>
      <c r="IW18580" s="36"/>
      <c r="JI18580"/>
      <c r="JJ18580"/>
      <c r="KX18580" s="23"/>
      <c r="KY18580" s="23"/>
    </row>
    <row r="18581" spans="36:311" x14ac:dyDescent="0.2">
      <c r="AJ18581" s="23"/>
      <c r="HH18581"/>
      <c r="IW18581" s="36"/>
      <c r="JI18581"/>
      <c r="JJ18581"/>
      <c r="KX18581" s="23"/>
      <c r="KY18581" s="23"/>
    </row>
    <row r="18582" spans="36:311" x14ac:dyDescent="0.2">
      <c r="AJ18582" s="23"/>
      <c r="HH18582"/>
      <c r="IW18582" s="36"/>
      <c r="JI18582"/>
      <c r="JJ18582"/>
      <c r="KX18582" s="23"/>
      <c r="KY18582" s="23"/>
    </row>
    <row r="18583" spans="36:311" x14ac:dyDescent="0.2">
      <c r="AJ18583" s="23"/>
      <c r="HH18583"/>
      <c r="IW18583" s="36"/>
      <c r="JI18583"/>
      <c r="JJ18583"/>
      <c r="KX18583" s="23"/>
      <c r="KY18583" s="23"/>
    </row>
    <row r="18584" spans="36:311" x14ac:dyDescent="0.2">
      <c r="AJ18584" s="23"/>
      <c r="HH18584"/>
      <c r="IW18584" s="36"/>
      <c r="JI18584"/>
      <c r="JJ18584"/>
      <c r="KX18584" s="23"/>
      <c r="KY18584" s="23"/>
    </row>
    <row r="18585" spans="36:311" x14ac:dyDescent="0.2">
      <c r="AJ18585" s="23"/>
      <c r="HH18585"/>
      <c r="IW18585" s="36"/>
      <c r="JI18585"/>
      <c r="JJ18585"/>
      <c r="KX18585" s="23"/>
      <c r="KY18585" s="23"/>
    </row>
    <row r="18586" spans="36:311" x14ac:dyDescent="0.2">
      <c r="AJ18586" s="23"/>
      <c r="HH18586"/>
      <c r="IW18586" s="36"/>
      <c r="JI18586"/>
      <c r="JJ18586"/>
      <c r="KX18586" s="23"/>
      <c r="KY18586" s="23"/>
    </row>
    <row r="18587" spans="36:311" x14ac:dyDescent="0.2">
      <c r="AJ18587" s="23"/>
      <c r="HH18587"/>
      <c r="IW18587" s="36"/>
      <c r="JI18587"/>
      <c r="JJ18587"/>
      <c r="KX18587" s="23"/>
      <c r="KY18587" s="23"/>
    </row>
    <row r="18588" spans="36:311" x14ac:dyDescent="0.2">
      <c r="AJ18588" s="23"/>
      <c r="HH18588"/>
      <c r="IW18588" s="36"/>
      <c r="JI18588"/>
      <c r="JJ18588"/>
      <c r="KX18588" s="23"/>
      <c r="KY18588" s="23"/>
    </row>
    <row r="18589" spans="36:311" x14ac:dyDescent="0.2">
      <c r="AJ18589" s="23"/>
      <c r="HH18589"/>
      <c r="IW18589" s="36"/>
      <c r="JI18589"/>
      <c r="JJ18589"/>
      <c r="KX18589" s="23"/>
      <c r="KY18589" s="23"/>
    </row>
    <row r="18590" spans="36:311" x14ac:dyDescent="0.2">
      <c r="AJ18590" s="23"/>
      <c r="HH18590"/>
      <c r="IW18590" s="36"/>
      <c r="JI18590"/>
      <c r="JJ18590"/>
      <c r="KX18590" s="23"/>
      <c r="KY18590" s="23"/>
    </row>
    <row r="18591" spans="36:311" x14ac:dyDescent="0.2">
      <c r="AJ18591" s="23"/>
      <c r="HH18591"/>
      <c r="IW18591" s="36"/>
      <c r="JI18591"/>
      <c r="JJ18591"/>
      <c r="KX18591" s="23"/>
      <c r="KY18591" s="23"/>
    </row>
    <row r="18592" spans="36:311" x14ac:dyDescent="0.2">
      <c r="AJ18592" s="23"/>
      <c r="HH18592"/>
      <c r="IW18592" s="36"/>
      <c r="JI18592"/>
      <c r="JJ18592"/>
      <c r="KX18592" s="23"/>
      <c r="KY18592" s="23"/>
    </row>
    <row r="18593" spans="36:311" x14ac:dyDescent="0.2">
      <c r="AJ18593" s="23"/>
      <c r="HH18593"/>
      <c r="IW18593" s="36"/>
      <c r="JI18593"/>
      <c r="JJ18593"/>
      <c r="KX18593" s="23"/>
      <c r="KY18593" s="23"/>
    </row>
    <row r="18594" spans="36:311" x14ac:dyDescent="0.2">
      <c r="AJ18594" s="23"/>
      <c r="HH18594"/>
      <c r="IW18594" s="36"/>
      <c r="JI18594"/>
      <c r="JJ18594"/>
      <c r="KX18594" s="23"/>
      <c r="KY18594" s="23"/>
    </row>
    <row r="18595" spans="36:311" x14ac:dyDescent="0.2">
      <c r="AJ18595" s="23"/>
      <c r="HH18595"/>
      <c r="IW18595" s="36"/>
      <c r="JI18595"/>
      <c r="JJ18595"/>
      <c r="KX18595" s="23"/>
      <c r="KY18595" s="23"/>
    </row>
    <row r="18596" spans="36:311" x14ac:dyDescent="0.2">
      <c r="AJ18596" s="23"/>
      <c r="HH18596"/>
      <c r="IW18596" s="36"/>
      <c r="JI18596"/>
      <c r="JJ18596"/>
      <c r="KX18596" s="23"/>
      <c r="KY18596" s="23"/>
    </row>
    <row r="18597" spans="36:311" x14ac:dyDescent="0.2">
      <c r="AJ18597" s="23"/>
      <c r="HH18597"/>
      <c r="IW18597" s="36"/>
      <c r="JI18597"/>
      <c r="JJ18597"/>
      <c r="KX18597" s="23"/>
      <c r="KY18597" s="23"/>
    </row>
    <row r="18598" spans="36:311" x14ac:dyDescent="0.2">
      <c r="AJ18598" s="23"/>
      <c r="HH18598"/>
      <c r="IW18598" s="36"/>
      <c r="JI18598"/>
      <c r="JJ18598"/>
      <c r="KX18598" s="23"/>
      <c r="KY18598" s="23"/>
    </row>
    <row r="18599" spans="36:311" x14ac:dyDescent="0.2">
      <c r="AJ18599" s="23"/>
      <c r="HH18599"/>
      <c r="IW18599" s="36"/>
      <c r="JI18599"/>
      <c r="JJ18599"/>
      <c r="KX18599" s="23"/>
      <c r="KY18599" s="23"/>
    </row>
    <row r="18600" spans="36:311" x14ac:dyDescent="0.2">
      <c r="AJ18600" s="23"/>
      <c r="HH18600"/>
      <c r="IW18600" s="36"/>
      <c r="JI18600"/>
      <c r="JJ18600"/>
      <c r="KX18600" s="23"/>
      <c r="KY18600" s="23"/>
    </row>
    <row r="18601" spans="36:311" x14ac:dyDescent="0.2">
      <c r="AJ18601" s="23"/>
      <c r="HH18601"/>
      <c r="IW18601" s="36"/>
      <c r="JI18601"/>
      <c r="JJ18601"/>
      <c r="KX18601" s="23"/>
      <c r="KY18601" s="23"/>
    </row>
    <row r="18602" spans="36:311" x14ac:dyDescent="0.2">
      <c r="AJ18602" s="23"/>
      <c r="HH18602"/>
      <c r="IW18602" s="36"/>
      <c r="JI18602"/>
      <c r="JJ18602"/>
      <c r="KX18602" s="23"/>
      <c r="KY18602" s="23"/>
    </row>
    <row r="18603" spans="36:311" x14ac:dyDescent="0.2">
      <c r="AJ18603" s="23"/>
      <c r="HH18603"/>
      <c r="IW18603" s="36"/>
      <c r="JI18603"/>
      <c r="JJ18603"/>
      <c r="KX18603" s="23"/>
      <c r="KY18603" s="23"/>
    </row>
    <row r="18604" spans="36:311" x14ac:dyDescent="0.2">
      <c r="AJ18604" s="23"/>
      <c r="HH18604"/>
      <c r="IW18604" s="36"/>
      <c r="JI18604"/>
      <c r="JJ18604"/>
      <c r="KX18604" s="23"/>
      <c r="KY18604" s="23"/>
    </row>
    <row r="18605" spans="36:311" x14ac:dyDescent="0.2">
      <c r="AJ18605" s="23"/>
      <c r="HH18605"/>
      <c r="IW18605" s="36"/>
      <c r="JI18605"/>
      <c r="JJ18605"/>
      <c r="KX18605" s="23"/>
      <c r="KY18605" s="23"/>
    </row>
    <row r="18606" spans="36:311" x14ac:dyDescent="0.2">
      <c r="AJ18606" s="23"/>
      <c r="HH18606"/>
      <c r="IW18606" s="36"/>
      <c r="JI18606"/>
      <c r="JJ18606"/>
      <c r="KX18606" s="23"/>
      <c r="KY18606" s="23"/>
    </row>
    <row r="18607" spans="36:311" x14ac:dyDescent="0.2">
      <c r="AJ18607" s="23"/>
      <c r="HH18607"/>
      <c r="IW18607" s="36"/>
      <c r="JI18607"/>
      <c r="JJ18607"/>
      <c r="KX18607" s="23"/>
      <c r="KY18607" s="23"/>
    </row>
    <row r="18608" spans="36:311" x14ac:dyDescent="0.2">
      <c r="AJ18608" s="23"/>
      <c r="HH18608"/>
      <c r="IW18608" s="36"/>
      <c r="JI18608"/>
      <c r="JJ18608"/>
      <c r="KX18608" s="23"/>
      <c r="KY18608" s="23"/>
    </row>
    <row r="18609" spans="36:311" x14ac:dyDescent="0.2">
      <c r="AJ18609" s="23"/>
      <c r="HH18609"/>
      <c r="IW18609" s="36"/>
      <c r="JI18609"/>
      <c r="JJ18609"/>
      <c r="KX18609" s="23"/>
      <c r="KY18609" s="23"/>
    </row>
    <row r="18610" spans="36:311" x14ac:dyDescent="0.2">
      <c r="AJ18610" s="23"/>
      <c r="HH18610"/>
      <c r="IW18610" s="36"/>
      <c r="JI18610"/>
      <c r="JJ18610"/>
      <c r="KX18610" s="23"/>
      <c r="KY18610" s="23"/>
    </row>
    <row r="18611" spans="36:311" x14ac:dyDescent="0.2">
      <c r="AJ18611" s="23"/>
      <c r="HH18611"/>
      <c r="IW18611" s="36"/>
      <c r="JI18611"/>
      <c r="JJ18611"/>
      <c r="KX18611" s="23"/>
      <c r="KY18611" s="23"/>
    </row>
    <row r="18612" spans="36:311" x14ac:dyDescent="0.2">
      <c r="AJ18612" s="23"/>
      <c r="HH18612"/>
      <c r="IW18612" s="36"/>
      <c r="JI18612"/>
      <c r="JJ18612"/>
      <c r="KX18612" s="23"/>
      <c r="KY18612" s="23"/>
    </row>
    <row r="18613" spans="36:311" x14ac:dyDescent="0.2">
      <c r="AJ18613" s="23"/>
      <c r="HH18613"/>
      <c r="IW18613" s="36"/>
      <c r="JI18613"/>
      <c r="JJ18613"/>
      <c r="KX18613" s="23"/>
      <c r="KY18613" s="23"/>
    </row>
    <row r="18614" spans="36:311" x14ac:dyDescent="0.2">
      <c r="AJ18614" s="23"/>
      <c r="HH18614"/>
      <c r="IW18614" s="36"/>
      <c r="JI18614"/>
      <c r="JJ18614"/>
      <c r="KX18614" s="23"/>
      <c r="KY18614" s="23"/>
    </row>
    <row r="18615" spans="36:311" x14ac:dyDescent="0.2">
      <c r="AJ18615" s="23"/>
      <c r="HH18615"/>
      <c r="IW18615" s="36"/>
      <c r="JI18615"/>
      <c r="JJ18615"/>
      <c r="KX18615" s="23"/>
      <c r="KY18615" s="23"/>
    </row>
    <row r="18616" spans="36:311" x14ac:dyDescent="0.2">
      <c r="AJ18616" s="23"/>
      <c r="HH18616"/>
      <c r="IW18616" s="36"/>
      <c r="JI18616"/>
      <c r="JJ18616"/>
      <c r="KX18616" s="23"/>
      <c r="KY18616" s="23"/>
    </row>
    <row r="18617" spans="36:311" x14ac:dyDescent="0.2">
      <c r="AJ18617" s="23"/>
      <c r="HH18617"/>
      <c r="IW18617" s="36"/>
      <c r="JI18617"/>
      <c r="JJ18617"/>
      <c r="KX18617" s="23"/>
      <c r="KY18617" s="23"/>
    </row>
    <row r="18618" spans="36:311" x14ac:dyDescent="0.2">
      <c r="AJ18618" s="23"/>
      <c r="HH18618"/>
      <c r="IW18618" s="36"/>
      <c r="JI18618"/>
      <c r="JJ18618"/>
      <c r="KX18618" s="23"/>
      <c r="KY18618" s="23"/>
    </row>
    <row r="18619" spans="36:311" x14ac:dyDescent="0.2">
      <c r="AJ18619" s="23"/>
      <c r="HH18619"/>
      <c r="IW18619" s="36"/>
      <c r="JI18619"/>
      <c r="JJ18619"/>
      <c r="KX18619" s="23"/>
      <c r="KY18619" s="23"/>
    </row>
    <row r="18620" spans="36:311" x14ac:dyDescent="0.2">
      <c r="AJ18620" s="23"/>
      <c r="HH18620"/>
      <c r="IW18620" s="36"/>
      <c r="JI18620"/>
      <c r="JJ18620"/>
      <c r="KX18620" s="23"/>
      <c r="KY18620" s="23"/>
    </row>
    <row r="18621" spans="36:311" x14ac:dyDescent="0.2">
      <c r="AJ18621" s="23"/>
      <c r="HH18621"/>
      <c r="IW18621" s="36"/>
      <c r="JI18621"/>
      <c r="JJ18621"/>
      <c r="KX18621" s="23"/>
      <c r="KY18621" s="23"/>
    </row>
    <row r="18622" spans="36:311" x14ac:dyDescent="0.2">
      <c r="AJ18622" s="23"/>
      <c r="HH18622"/>
      <c r="IW18622" s="36"/>
      <c r="JI18622"/>
      <c r="JJ18622"/>
      <c r="KX18622" s="23"/>
      <c r="KY18622" s="23"/>
    </row>
    <row r="18623" spans="36:311" x14ac:dyDescent="0.2">
      <c r="AJ18623" s="23"/>
      <c r="HH18623"/>
      <c r="IW18623" s="36"/>
      <c r="JI18623"/>
      <c r="JJ18623"/>
      <c r="KX18623" s="23"/>
      <c r="KY18623" s="23"/>
    </row>
    <row r="18624" spans="36:311" x14ac:dyDescent="0.2">
      <c r="AJ18624" s="23"/>
      <c r="HH18624"/>
      <c r="IW18624" s="36"/>
      <c r="JI18624"/>
      <c r="JJ18624"/>
      <c r="KX18624" s="23"/>
      <c r="KY18624" s="23"/>
    </row>
    <row r="18625" spans="36:311" x14ac:dyDescent="0.2">
      <c r="AJ18625" s="23"/>
      <c r="HH18625"/>
      <c r="IW18625" s="36"/>
      <c r="JI18625"/>
      <c r="JJ18625"/>
      <c r="KX18625" s="23"/>
      <c r="KY18625" s="23"/>
    </row>
    <row r="18626" spans="36:311" x14ac:dyDescent="0.2">
      <c r="AJ18626" s="23"/>
      <c r="HH18626"/>
      <c r="IW18626" s="36"/>
      <c r="JI18626"/>
      <c r="JJ18626"/>
      <c r="KX18626" s="23"/>
      <c r="KY18626" s="23"/>
    </row>
    <row r="18627" spans="36:311" x14ac:dyDescent="0.2">
      <c r="AJ18627" s="23"/>
      <c r="HH18627"/>
      <c r="IW18627" s="36"/>
      <c r="JI18627"/>
      <c r="JJ18627"/>
      <c r="KX18627" s="23"/>
      <c r="KY18627" s="23"/>
    </row>
    <row r="18628" spans="36:311" x14ac:dyDescent="0.2">
      <c r="AJ18628" s="23"/>
      <c r="HH18628"/>
      <c r="IW18628" s="36"/>
      <c r="JI18628"/>
      <c r="JJ18628"/>
      <c r="KX18628" s="23"/>
      <c r="KY18628" s="23"/>
    </row>
    <row r="18629" spans="36:311" x14ac:dyDescent="0.2">
      <c r="AJ18629" s="23"/>
      <c r="HH18629"/>
      <c r="IW18629" s="36"/>
      <c r="JI18629"/>
      <c r="JJ18629"/>
      <c r="KX18629" s="23"/>
      <c r="KY18629" s="23"/>
    </row>
    <row r="18630" spans="36:311" x14ac:dyDescent="0.2">
      <c r="AJ18630" s="23"/>
      <c r="HH18630"/>
      <c r="IW18630" s="36"/>
      <c r="JI18630"/>
      <c r="JJ18630"/>
      <c r="KX18630" s="23"/>
      <c r="KY18630" s="23"/>
    </row>
    <row r="18631" spans="36:311" x14ac:dyDescent="0.2">
      <c r="AJ18631" s="23"/>
      <c r="HH18631"/>
      <c r="IW18631" s="36"/>
      <c r="JI18631"/>
      <c r="JJ18631"/>
      <c r="KX18631" s="23"/>
      <c r="KY18631" s="23"/>
    </row>
    <row r="18632" spans="36:311" x14ac:dyDescent="0.2">
      <c r="AJ18632" s="23"/>
      <c r="HH18632"/>
      <c r="IW18632" s="36"/>
      <c r="JI18632"/>
      <c r="JJ18632"/>
      <c r="KX18632" s="23"/>
      <c r="KY18632" s="23"/>
    </row>
    <row r="18633" spans="36:311" x14ac:dyDescent="0.2">
      <c r="AJ18633" s="23"/>
      <c r="HH18633"/>
      <c r="IW18633" s="36"/>
      <c r="JI18633"/>
      <c r="JJ18633"/>
      <c r="KX18633" s="23"/>
      <c r="KY18633" s="23"/>
    </row>
    <row r="18634" spans="36:311" x14ac:dyDescent="0.2">
      <c r="AJ18634" s="23"/>
      <c r="HH18634"/>
      <c r="IW18634" s="36"/>
      <c r="JI18634"/>
      <c r="JJ18634"/>
      <c r="KX18634" s="23"/>
      <c r="KY18634" s="23"/>
    </row>
    <row r="18635" spans="36:311" x14ac:dyDescent="0.2">
      <c r="AJ18635" s="23"/>
      <c r="HH18635"/>
      <c r="IW18635" s="36"/>
      <c r="JI18635"/>
      <c r="JJ18635"/>
      <c r="KX18635" s="23"/>
      <c r="KY18635" s="23"/>
    </row>
    <row r="18636" spans="36:311" x14ac:dyDescent="0.2">
      <c r="AJ18636" s="23"/>
      <c r="HH18636"/>
      <c r="IW18636" s="36"/>
      <c r="JI18636"/>
      <c r="JJ18636"/>
      <c r="KX18636" s="23"/>
      <c r="KY18636" s="23"/>
    </row>
    <row r="18637" spans="36:311" x14ac:dyDescent="0.2">
      <c r="AJ18637" s="23"/>
      <c r="HH18637"/>
      <c r="IW18637" s="36"/>
      <c r="JI18637"/>
      <c r="JJ18637"/>
      <c r="KX18637" s="23"/>
      <c r="KY18637" s="23"/>
    </row>
    <row r="18638" spans="36:311" x14ac:dyDescent="0.2">
      <c r="AJ18638" s="23"/>
      <c r="HH18638"/>
      <c r="IW18638" s="36"/>
      <c r="JI18638"/>
      <c r="JJ18638"/>
      <c r="KX18638" s="23"/>
      <c r="KY18638" s="23"/>
    </row>
    <row r="18639" spans="36:311" x14ac:dyDescent="0.2">
      <c r="AJ18639" s="23"/>
      <c r="HH18639"/>
      <c r="IW18639" s="36"/>
      <c r="JI18639"/>
      <c r="JJ18639"/>
      <c r="KX18639" s="23"/>
      <c r="KY18639" s="23"/>
    </row>
    <row r="18640" spans="36:311" x14ac:dyDescent="0.2">
      <c r="AJ18640" s="23"/>
      <c r="HH18640"/>
      <c r="IW18640" s="36"/>
      <c r="JI18640"/>
      <c r="JJ18640"/>
      <c r="KX18640" s="23"/>
      <c r="KY18640" s="23"/>
    </row>
    <row r="18641" spans="36:311" x14ac:dyDescent="0.2">
      <c r="AJ18641" s="23"/>
      <c r="HH18641"/>
      <c r="IW18641" s="36"/>
      <c r="JI18641"/>
      <c r="JJ18641"/>
      <c r="KX18641" s="23"/>
      <c r="KY18641" s="23"/>
    </row>
    <row r="18642" spans="36:311" x14ac:dyDescent="0.2">
      <c r="AJ18642" s="23"/>
      <c r="HH18642"/>
      <c r="IW18642" s="36"/>
      <c r="JI18642"/>
      <c r="JJ18642"/>
      <c r="KX18642" s="23"/>
      <c r="KY18642" s="23"/>
    </row>
    <row r="18643" spans="36:311" x14ac:dyDescent="0.2">
      <c r="AJ18643" s="23"/>
      <c r="HH18643"/>
      <c r="IW18643" s="36"/>
      <c r="JI18643"/>
      <c r="JJ18643"/>
      <c r="KX18643" s="23"/>
      <c r="KY18643" s="23"/>
    </row>
    <row r="18644" spans="36:311" x14ac:dyDescent="0.2">
      <c r="AJ18644" s="23"/>
      <c r="HH18644"/>
      <c r="IW18644" s="36"/>
      <c r="JI18644"/>
      <c r="JJ18644"/>
      <c r="KX18644" s="23"/>
      <c r="KY18644" s="23"/>
    </row>
    <row r="18645" spans="36:311" x14ac:dyDescent="0.2">
      <c r="AJ18645" s="23"/>
      <c r="HH18645"/>
      <c r="IW18645" s="36"/>
      <c r="JI18645"/>
      <c r="JJ18645"/>
      <c r="KX18645" s="23"/>
      <c r="KY18645" s="23"/>
    </row>
    <row r="18646" spans="36:311" x14ac:dyDescent="0.2">
      <c r="AJ18646" s="23"/>
      <c r="HH18646"/>
      <c r="IW18646" s="36"/>
      <c r="JI18646"/>
      <c r="JJ18646"/>
      <c r="KX18646" s="23"/>
      <c r="KY18646" s="23"/>
    </row>
    <row r="18647" spans="36:311" x14ac:dyDescent="0.2">
      <c r="AJ18647" s="23"/>
      <c r="HH18647"/>
      <c r="IW18647" s="36"/>
      <c r="JI18647"/>
      <c r="JJ18647"/>
      <c r="KX18647" s="23"/>
      <c r="KY18647" s="23"/>
    </row>
    <row r="18648" spans="36:311" x14ac:dyDescent="0.2">
      <c r="AJ18648" s="23"/>
      <c r="HH18648"/>
      <c r="IW18648" s="36"/>
      <c r="JI18648"/>
      <c r="JJ18648"/>
      <c r="KX18648" s="23"/>
      <c r="KY18648" s="23"/>
    </row>
    <row r="18649" spans="36:311" x14ac:dyDescent="0.2">
      <c r="AJ18649" s="23"/>
      <c r="HH18649"/>
      <c r="IW18649" s="36"/>
      <c r="JI18649"/>
      <c r="JJ18649"/>
      <c r="KX18649" s="23"/>
      <c r="KY18649" s="23"/>
    </row>
    <row r="18650" spans="36:311" x14ac:dyDescent="0.2">
      <c r="AJ18650" s="23"/>
      <c r="HH18650"/>
      <c r="IW18650" s="36"/>
      <c r="JI18650"/>
      <c r="JJ18650"/>
      <c r="KX18650" s="23"/>
      <c r="KY18650" s="23"/>
    </row>
    <row r="18651" spans="36:311" x14ac:dyDescent="0.2">
      <c r="AJ18651" s="23"/>
      <c r="HH18651"/>
      <c r="IW18651" s="36"/>
      <c r="JI18651"/>
      <c r="JJ18651"/>
      <c r="KX18651" s="23"/>
      <c r="KY18651" s="23"/>
    </row>
    <row r="18652" spans="36:311" x14ac:dyDescent="0.2">
      <c r="AJ18652" s="23"/>
      <c r="HH18652"/>
      <c r="IW18652" s="36"/>
      <c r="JI18652"/>
      <c r="JJ18652"/>
      <c r="KX18652" s="23"/>
      <c r="KY18652" s="23"/>
    </row>
    <row r="18653" spans="36:311" x14ac:dyDescent="0.2">
      <c r="AJ18653" s="23"/>
      <c r="HH18653"/>
      <c r="IW18653" s="36"/>
      <c r="JI18653"/>
      <c r="JJ18653"/>
      <c r="KX18653" s="23"/>
      <c r="KY18653" s="23"/>
    </row>
    <row r="18654" spans="36:311" x14ac:dyDescent="0.2">
      <c r="AJ18654" s="23"/>
      <c r="HH18654"/>
      <c r="IW18654" s="36"/>
      <c r="JI18654"/>
      <c r="JJ18654"/>
      <c r="KX18654" s="23"/>
      <c r="KY18654" s="23"/>
    </row>
    <row r="18655" spans="36:311" x14ac:dyDescent="0.2">
      <c r="AJ18655" s="23"/>
      <c r="HH18655"/>
      <c r="IW18655" s="36"/>
      <c r="JI18655"/>
      <c r="JJ18655"/>
      <c r="KX18655" s="23"/>
      <c r="KY18655" s="23"/>
    </row>
    <row r="18656" spans="36:311" x14ac:dyDescent="0.2">
      <c r="AJ18656" s="23"/>
      <c r="HH18656"/>
      <c r="IW18656" s="36"/>
      <c r="JI18656"/>
      <c r="JJ18656"/>
      <c r="KX18656" s="23"/>
      <c r="KY18656" s="23"/>
    </row>
    <row r="18657" spans="36:311" x14ac:dyDescent="0.2">
      <c r="AJ18657" s="23"/>
      <c r="HH18657"/>
      <c r="IW18657" s="36"/>
      <c r="JI18657"/>
      <c r="JJ18657"/>
      <c r="KX18657" s="23"/>
      <c r="KY18657" s="23"/>
    </row>
    <row r="18658" spans="36:311" x14ac:dyDescent="0.2">
      <c r="AJ18658" s="23"/>
      <c r="HH18658"/>
      <c r="IW18658" s="36"/>
      <c r="JI18658"/>
      <c r="JJ18658"/>
      <c r="KX18658" s="23"/>
      <c r="KY18658" s="23"/>
    </row>
    <row r="18659" spans="36:311" x14ac:dyDescent="0.2">
      <c r="AJ18659" s="23"/>
      <c r="HH18659"/>
      <c r="IW18659" s="36"/>
      <c r="JI18659"/>
      <c r="JJ18659"/>
      <c r="KX18659" s="23"/>
      <c r="KY18659" s="23"/>
    </row>
    <row r="18660" spans="36:311" x14ac:dyDescent="0.2">
      <c r="AJ18660" s="23"/>
      <c r="HH18660"/>
      <c r="IW18660" s="36"/>
      <c r="JI18660"/>
      <c r="JJ18660"/>
      <c r="KX18660" s="23"/>
      <c r="KY18660" s="23"/>
    </row>
    <row r="18661" spans="36:311" x14ac:dyDescent="0.2">
      <c r="AJ18661" s="23"/>
      <c r="HH18661"/>
      <c r="IW18661" s="36"/>
      <c r="JI18661"/>
      <c r="JJ18661"/>
      <c r="KX18661" s="23"/>
      <c r="KY18661" s="23"/>
    </row>
    <row r="18662" spans="36:311" x14ac:dyDescent="0.2">
      <c r="AJ18662" s="23"/>
      <c r="HH18662"/>
      <c r="IW18662" s="36"/>
      <c r="JI18662"/>
      <c r="JJ18662"/>
      <c r="KX18662" s="23"/>
      <c r="KY18662" s="23"/>
    </row>
    <row r="18663" spans="36:311" x14ac:dyDescent="0.2">
      <c r="AJ18663" s="23"/>
      <c r="HH18663"/>
      <c r="IW18663" s="36"/>
      <c r="JI18663"/>
      <c r="JJ18663"/>
      <c r="KX18663" s="23"/>
      <c r="KY18663" s="23"/>
    </row>
    <row r="18664" spans="36:311" x14ac:dyDescent="0.2">
      <c r="AJ18664" s="23"/>
      <c r="HH18664"/>
      <c r="IW18664" s="36"/>
      <c r="JI18664"/>
      <c r="JJ18664"/>
      <c r="KX18664" s="23"/>
      <c r="KY18664" s="23"/>
    </row>
    <row r="18665" spans="36:311" x14ac:dyDescent="0.2">
      <c r="AJ18665" s="23"/>
      <c r="HH18665"/>
      <c r="IW18665" s="36"/>
      <c r="JI18665"/>
      <c r="JJ18665"/>
      <c r="KX18665" s="23"/>
      <c r="KY18665" s="23"/>
    </row>
    <row r="18666" spans="36:311" x14ac:dyDescent="0.2">
      <c r="AJ18666" s="23"/>
      <c r="HH18666"/>
      <c r="IW18666" s="36"/>
      <c r="JI18666"/>
      <c r="JJ18666"/>
      <c r="KX18666" s="23"/>
      <c r="KY18666" s="23"/>
    </row>
    <row r="18667" spans="36:311" x14ac:dyDescent="0.2">
      <c r="AJ18667" s="23"/>
      <c r="HH18667"/>
      <c r="IW18667" s="36"/>
      <c r="JI18667"/>
      <c r="JJ18667"/>
      <c r="KX18667" s="23"/>
      <c r="KY18667" s="23"/>
    </row>
    <row r="18668" spans="36:311" x14ac:dyDescent="0.2">
      <c r="AJ18668" s="23"/>
      <c r="HH18668"/>
      <c r="IW18668" s="36"/>
      <c r="JI18668"/>
      <c r="JJ18668"/>
      <c r="KX18668" s="23"/>
      <c r="KY18668" s="23"/>
    </row>
    <row r="18669" spans="36:311" x14ac:dyDescent="0.2">
      <c r="AJ18669" s="23"/>
      <c r="HH18669"/>
      <c r="IW18669" s="36"/>
      <c r="JI18669"/>
      <c r="JJ18669"/>
      <c r="KX18669" s="23"/>
      <c r="KY18669" s="23"/>
    </row>
    <row r="18670" spans="36:311" x14ac:dyDescent="0.2">
      <c r="AJ18670" s="23"/>
      <c r="HH18670"/>
      <c r="IW18670" s="36"/>
      <c r="JI18670"/>
      <c r="JJ18670"/>
      <c r="KX18670" s="23"/>
      <c r="KY18670" s="23"/>
    </row>
    <row r="18671" spans="36:311" x14ac:dyDescent="0.2">
      <c r="AJ18671" s="23"/>
      <c r="HH18671"/>
      <c r="IW18671" s="36"/>
      <c r="JI18671"/>
      <c r="JJ18671"/>
      <c r="KX18671" s="23"/>
      <c r="KY18671" s="23"/>
    </row>
    <row r="18672" spans="36:311" x14ac:dyDescent="0.2">
      <c r="AJ18672" s="23"/>
      <c r="HH18672"/>
      <c r="IW18672" s="36"/>
      <c r="JI18672"/>
      <c r="JJ18672"/>
      <c r="KX18672" s="23"/>
      <c r="KY18672" s="23"/>
    </row>
    <row r="18673" spans="36:311" x14ac:dyDescent="0.2">
      <c r="AJ18673" s="23"/>
      <c r="HH18673"/>
      <c r="IW18673" s="36"/>
      <c r="JI18673"/>
      <c r="JJ18673"/>
      <c r="KX18673" s="23"/>
      <c r="KY18673" s="23"/>
    </row>
    <row r="18674" spans="36:311" x14ac:dyDescent="0.2">
      <c r="AJ18674" s="23"/>
      <c r="HH18674"/>
      <c r="IW18674" s="36"/>
      <c r="JI18674"/>
      <c r="JJ18674"/>
      <c r="KX18674" s="23"/>
      <c r="KY18674" s="23"/>
    </row>
    <row r="18675" spans="36:311" x14ac:dyDescent="0.2">
      <c r="AJ18675" s="23"/>
      <c r="HH18675"/>
      <c r="IW18675" s="36"/>
      <c r="JI18675"/>
      <c r="JJ18675"/>
      <c r="KX18675" s="23"/>
      <c r="KY18675" s="23"/>
    </row>
    <row r="18676" spans="36:311" x14ac:dyDescent="0.2">
      <c r="AJ18676" s="23"/>
      <c r="HH18676"/>
      <c r="IW18676" s="36"/>
      <c r="JI18676"/>
      <c r="JJ18676"/>
      <c r="KX18676" s="23"/>
      <c r="KY18676" s="23"/>
    </row>
    <row r="18677" spans="36:311" x14ac:dyDescent="0.2">
      <c r="AJ18677" s="23"/>
      <c r="HH18677"/>
      <c r="IW18677" s="36"/>
      <c r="JI18677"/>
      <c r="JJ18677"/>
      <c r="KX18677" s="23"/>
      <c r="KY18677" s="23"/>
    </row>
    <row r="18678" spans="36:311" x14ac:dyDescent="0.2">
      <c r="AJ18678" s="23"/>
      <c r="HH18678"/>
      <c r="IW18678" s="36"/>
      <c r="JI18678"/>
      <c r="JJ18678"/>
      <c r="KX18678" s="23"/>
      <c r="KY18678" s="23"/>
    </row>
    <row r="18679" spans="36:311" x14ac:dyDescent="0.2">
      <c r="AJ18679" s="23"/>
      <c r="HH18679"/>
      <c r="IW18679" s="36"/>
      <c r="JI18679"/>
      <c r="JJ18679"/>
      <c r="KX18679" s="23"/>
      <c r="KY18679" s="23"/>
    </row>
    <row r="18680" spans="36:311" x14ac:dyDescent="0.2">
      <c r="AJ18680" s="23"/>
      <c r="HH18680"/>
      <c r="IW18680" s="36"/>
      <c r="JI18680"/>
      <c r="JJ18680"/>
      <c r="KX18680" s="23"/>
      <c r="KY18680" s="23"/>
    </row>
    <row r="18681" spans="36:311" x14ac:dyDescent="0.2">
      <c r="AJ18681" s="23"/>
      <c r="HH18681"/>
      <c r="IW18681" s="36"/>
      <c r="JI18681"/>
      <c r="JJ18681"/>
      <c r="KX18681" s="23"/>
      <c r="KY18681" s="23"/>
    </row>
    <row r="18682" spans="36:311" x14ac:dyDescent="0.2">
      <c r="AJ18682" s="23"/>
      <c r="HH18682"/>
      <c r="IW18682" s="36"/>
      <c r="JI18682"/>
      <c r="JJ18682"/>
      <c r="KX18682" s="23"/>
      <c r="KY18682" s="23"/>
    </row>
    <row r="18683" spans="36:311" x14ac:dyDescent="0.2">
      <c r="AJ18683" s="23"/>
      <c r="HH18683"/>
      <c r="IW18683" s="36"/>
      <c r="JI18683"/>
      <c r="JJ18683"/>
      <c r="KX18683" s="23"/>
      <c r="KY18683" s="23"/>
    </row>
    <row r="18684" spans="36:311" x14ac:dyDescent="0.2">
      <c r="AJ18684" s="23"/>
      <c r="HH18684"/>
      <c r="IW18684" s="36"/>
      <c r="JI18684"/>
      <c r="JJ18684"/>
      <c r="KX18684" s="23"/>
      <c r="KY18684" s="23"/>
    </row>
    <row r="18685" spans="36:311" x14ac:dyDescent="0.2">
      <c r="AJ18685" s="23"/>
      <c r="HH18685"/>
      <c r="IW18685" s="36"/>
      <c r="JI18685"/>
      <c r="JJ18685"/>
      <c r="KX18685" s="23"/>
      <c r="KY18685" s="23"/>
    </row>
    <row r="18686" spans="36:311" x14ac:dyDescent="0.2">
      <c r="AJ18686" s="23"/>
      <c r="HH18686"/>
      <c r="IW18686" s="36"/>
      <c r="JI18686"/>
      <c r="JJ18686"/>
      <c r="KX18686" s="23"/>
      <c r="KY18686" s="23"/>
    </row>
    <row r="18687" spans="36:311" x14ac:dyDescent="0.2">
      <c r="AJ18687" s="23"/>
      <c r="HH18687"/>
      <c r="IW18687" s="36"/>
      <c r="JI18687"/>
      <c r="JJ18687"/>
      <c r="KX18687" s="23"/>
      <c r="KY18687" s="23"/>
    </row>
    <row r="18688" spans="36:311" x14ac:dyDescent="0.2">
      <c r="AJ18688" s="23"/>
      <c r="HH18688"/>
      <c r="IW18688" s="36"/>
      <c r="JI18688"/>
      <c r="JJ18688"/>
      <c r="KX18688" s="23"/>
      <c r="KY18688" s="23"/>
    </row>
    <row r="18689" spans="36:311" x14ac:dyDescent="0.2">
      <c r="AJ18689" s="23"/>
      <c r="HH18689"/>
      <c r="IW18689" s="36"/>
      <c r="JI18689"/>
      <c r="JJ18689"/>
      <c r="KX18689" s="23"/>
      <c r="KY18689" s="23"/>
    </row>
    <row r="18690" spans="36:311" x14ac:dyDescent="0.2">
      <c r="AJ18690" s="23"/>
      <c r="HH18690"/>
      <c r="IW18690" s="36"/>
      <c r="JI18690"/>
      <c r="JJ18690"/>
      <c r="KX18690" s="23"/>
      <c r="KY18690" s="23"/>
    </row>
    <row r="18691" spans="36:311" x14ac:dyDescent="0.2">
      <c r="AJ18691" s="23"/>
      <c r="HH18691"/>
      <c r="IW18691" s="36"/>
      <c r="JI18691"/>
      <c r="JJ18691"/>
      <c r="KX18691" s="23"/>
      <c r="KY18691" s="23"/>
    </row>
    <row r="18692" spans="36:311" x14ac:dyDescent="0.2">
      <c r="AJ18692" s="23"/>
      <c r="HH18692"/>
      <c r="IW18692" s="36"/>
      <c r="JI18692"/>
      <c r="JJ18692"/>
      <c r="KX18692" s="23"/>
      <c r="KY18692" s="23"/>
    </row>
    <row r="18693" spans="36:311" x14ac:dyDescent="0.2">
      <c r="AJ18693" s="23"/>
      <c r="HH18693"/>
      <c r="IW18693" s="36"/>
      <c r="JI18693"/>
      <c r="JJ18693"/>
      <c r="KX18693" s="23"/>
      <c r="KY18693" s="23"/>
    </row>
    <row r="18694" spans="36:311" x14ac:dyDescent="0.2">
      <c r="AJ18694" s="23"/>
      <c r="HH18694"/>
      <c r="IW18694" s="36"/>
      <c r="JI18694"/>
      <c r="JJ18694"/>
      <c r="KX18694" s="23"/>
      <c r="KY18694" s="23"/>
    </row>
    <row r="18695" spans="36:311" x14ac:dyDescent="0.2">
      <c r="AJ18695" s="23"/>
      <c r="HH18695"/>
      <c r="IW18695" s="36"/>
      <c r="JI18695"/>
      <c r="JJ18695"/>
      <c r="KX18695" s="23"/>
      <c r="KY18695" s="23"/>
    </row>
    <row r="18696" spans="36:311" x14ac:dyDescent="0.2">
      <c r="AJ18696" s="23"/>
      <c r="HH18696"/>
      <c r="IW18696" s="36"/>
      <c r="JI18696"/>
      <c r="JJ18696"/>
      <c r="KX18696" s="23"/>
      <c r="KY18696" s="23"/>
    </row>
    <row r="18697" spans="36:311" x14ac:dyDescent="0.2">
      <c r="AJ18697" s="23"/>
      <c r="HH18697"/>
      <c r="IW18697" s="36"/>
      <c r="JI18697"/>
      <c r="JJ18697"/>
      <c r="KX18697" s="23"/>
      <c r="KY18697" s="23"/>
    </row>
    <row r="18698" spans="36:311" x14ac:dyDescent="0.2">
      <c r="AJ18698" s="23"/>
      <c r="HH18698"/>
      <c r="IW18698" s="36"/>
      <c r="JI18698"/>
      <c r="JJ18698"/>
      <c r="KX18698" s="23"/>
      <c r="KY18698" s="23"/>
    </row>
    <row r="18699" spans="36:311" x14ac:dyDescent="0.2">
      <c r="AJ18699" s="23"/>
      <c r="HH18699"/>
      <c r="IW18699" s="36"/>
      <c r="JI18699"/>
      <c r="JJ18699"/>
      <c r="KX18699" s="23"/>
      <c r="KY18699" s="23"/>
    </row>
    <row r="18700" spans="36:311" x14ac:dyDescent="0.2">
      <c r="AJ18700" s="23"/>
      <c r="HH18700"/>
      <c r="IW18700" s="36"/>
      <c r="JI18700"/>
      <c r="JJ18700"/>
      <c r="KX18700" s="23"/>
      <c r="KY18700" s="23"/>
    </row>
    <row r="18701" spans="36:311" x14ac:dyDescent="0.2">
      <c r="AJ18701" s="23"/>
      <c r="HH18701"/>
      <c r="IW18701" s="36"/>
      <c r="JI18701"/>
      <c r="JJ18701"/>
      <c r="KX18701" s="23"/>
      <c r="KY18701" s="23"/>
    </row>
    <row r="18702" spans="36:311" x14ac:dyDescent="0.2">
      <c r="AJ18702" s="23"/>
      <c r="HH18702"/>
      <c r="IW18702" s="36"/>
      <c r="JI18702"/>
      <c r="JJ18702"/>
      <c r="KX18702" s="23"/>
      <c r="KY18702" s="23"/>
    </row>
    <row r="18703" spans="36:311" x14ac:dyDescent="0.2">
      <c r="AJ18703" s="23"/>
      <c r="HH18703"/>
      <c r="IW18703" s="36"/>
      <c r="JI18703"/>
      <c r="JJ18703"/>
      <c r="KX18703" s="23"/>
      <c r="KY18703" s="23"/>
    </row>
    <row r="18704" spans="36:311" x14ac:dyDescent="0.2">
      <c r="AJ18704" s="23"/>
      <c r="HH18704"/>
      <c r="IW18704" s="36"/>
      <c r="JI18704"/>
      <c r="JJ18704"/>
      <c r="KX18704" s="23"/>
      <c r="KY18704" s="23"/>
    </row>
    <row r="18705" spans="36:311" x14ac:dyDescent="0.2">
      <c r="AJ18705" s="23"/>
      <c r="HH18705"/>
      <c r="IW18705" s="36"/>
      <c r="JI18705"/>
      <c r="JJ18705"/>
      <c r="KX18705" s="23"/>
      <c r="KY18705" s="23"/>
    </row>
    <row r="18706" spans="36:311" x14ac:dyDescent="0.2">
      <c r="AJ18706" s="23"/>
      <c r="HH18706"/>
      <c r="IW18706" s="36"/>
      <c r="JI18706"/>
      <c r="JJ18706"/>
      <c r="KX18706" s="23"/>
      <c r="KY18706" s="23"/>
    </row>
    <row r="18707" spans="36:311" x14ac:dyDescent="0.2">
      <c r="AJ18707" s="23"/>
      <c r="HH18707"/>
      <c r="IW18707" s="36"/>
      <c r="JI18707"/>
      <c r="JJ18707"/>
      <c r="KX18707" s="23"/>
      <c r="KY18707" s="23"/>
    </row>
    <row r="18708" spans="36:311" x14ac:dyDescent="0.2">
      <c r="AJ18708" s="23"/>
      <c r="HH18708"/>
      <c r="IW18708" s="36"/>
      <c r="JI18708"/>
      <c r="JJ18708"/>
      <c r="KX18708" s="23"/>
      <c r="KY18708" s="23"/>
    </row>
    <row r="18709" spans="36:311" x14ac:dyDescent="0.2">
      <c r="AJ18709" s="23"/>
      <c r="HH18709"/>
      <c r="IW18709" s="36"/>
      <c r="JI18709"/>
      <c r="JJ18709"/>
      <c r="KX18709" s="23"/>
      <c r="KY18709" s="23"/>
    </row>
    <row r="18710" spans="36:311" x14ac:dyDescent="0.2">
      <c r="AJ18710" s="23"/>
      <c r="HH18710"/>
      <c r="IW18710" s="36"/>
      <c r="JI18710"/>
      <c r="JJ18710"/>
      <c r="KX18710" s="23"/>
      <c r="KY18710" s="23"/>
    </row>
    <row r="18711" spans="36:311" x14ac:dyDescent="0.2">
      <c r="AJ18711" s="23"/>
      <c r="HH18711"/>
      <c r="IW18711" s="36"/>
      <c r="JI18711"/>
      <c r="JJ18711"/>
      <c r="KX18711" s="23"/>
      <c r="KY18711" s="23"/>
    </row>
    <row r="18712" spans="36:311" x14ac:dyDescent="0.2">
      <c r="AJ18712" s="23"/>
      <c r="HH18712"/>
      <c r="IW18712" s="36"/>
      <c r="JI18712"/>
      <c r="JJ18712"/>
      <c r="KX18712" s="23"/>
      <c r="KY18712" s="23"/>
    </row>
    <row r="18713" spans="36:311" x14ac:dyDescent="0.2">
      <c r="AJ18713" s="23"/>
      <c r="HH18713"/>
      <c r="IW18713" s="36"/>
      <c r="JI18713"/>
      <c r="JJ18713"/>
      <c r="KX18713" s="23"/>
      <c r="KY18713" s="23"/>
    </row>
    <row r="18714" spans="36:311" x14ac:dyDescent="0.2">
      <c r="AJ18714" s="23"/>
      <c r="HH18714"/>
      <c r="IW18714" s="36"/>
      <c r="JI18714"/>
      <c r="JJ18714"/>
      <c r="KX18714" s="23"/>
      <c r="KY18714" s="23"/>
    </row>
    <row r="18715" spans="36:311" x14ac:dyDescent="0.2">
      <c r="AJ18715" s="23"/>
      <c r="HH18715"/>
      <c r="IW18715" s="36"/>
      <c r="JI18715"/>
      <c r="JJ18715"/>
      <c r="KX18715" s="23"/>
      <c r="KY18715" s="23"/>
    </row>
    <row r="18716" spans="36:311" x14ac:dyDescent="0.2">
      <c r="AJ18716" s="23"/>
      <c r="HH18716"/>
      <c r="IW18716" s="36"/>
      <c r="JI18716"/>
      <c r="JJ18716"/>
      <c r="KX18716" s="23"/>
      <c r="KY18716" s="23"/>
    </row>
    <row r="18717" spans="36:311" x14ac:dyDescent="0.2">
      <c r="AJ18717" s="23"/>
      <c r="HH18717"/>
      <c r="IW18717" s="36"/>
      <c r="JI18717"/>
      <c r="JJ18717"/>
      <c r="KX18717" s="23"/>
      <c r="KY18717" s="23"/>
    </row>
    <row r="18718" spans="36:311" x14ac:dyDescent="0.2">
      <c r="AJ18718" s="23"/>
      <c r="HH18718"/>
      <c r="IW18718" s="36"/>
      <c r="JI18718"/>
      <c r="JJ18718"/>
      <c r="KX18718" s="23"/>
      <c r="KY18718" s="23"/>
    </row>
    <row r="18719" spans="36:311" x14ac:dyDescent="0.2">
      <c r="AJ18719" s="23"/>
      <c r="HH18719"/>
      <c r="IW18719" s="36"/>
      <c r="JI18719"/>
      <c r="JJ18719"/>
      <c r="KX18719" s="23"/>
      <c r="KY18719" s="23"/>
    </row>
    <row r="18720" spans="36:311" x14ac:dyDescent="0.2">
      <c r="AJ18720" s="23"/>
      <c r="HH18720"/>
      <c r="IW18720" s="36"/>
      <c r="JI18720"/>
      <c r="JJ18720"/>
      <c r="KX18720" s="23"/>
      <c r="KY18720" s="23"/>
    </row>
    <row r="18721" spans="36:311" x14ac:dyDescent="0.2">
      <c r="AJ18721" s="23"/>
      <c r="HH18721"/>
      <c r="IW18721" s="36"/>
      <c r="JI18721"/>
      <c r="JJ18721"/>
      <c r="KX18721" s="23"/>
      <c r="KY18721" s="23"/>
    </row>
    <row r="18722" spans="36:311" x14ac:dyDescent="0.2">
      <c r="AJ18722" s="23"/>
      <c r="HH18722"/>
      <c r="IW18722" s="36"/>
      <c r="JI18722"/>
      <c r="JJ18722"/>
      <c r="KX18722" s="23"/>
      <c r="KY18722" s="23"/>
    </row>
    <row r="18723" spans="36:311" x14ac:dyDescent="0.2">
      <c r="AJ18723" s="23"/>
      <c r="HH18723"/>
      <c r="IW18723" s="36"/>
      <c r="JI18723"/>
      <c r="JJ18723"/>
      <c r="KX18723" s="23"/>
      <c r="KY18723" s="23"/>
    </row>
    <row r="18724" spans="36:311" x14ac:dyDescent="0.2">
      <c r="AJ18724" s="23"/>
      <c r="HH18724"/>
      <c r="IW18724" s="36"/>
      <c r="JI18724"/>
      <c r="JJ18724"/>
      <c r="KX18724" s="23"/>
      <c r="KY18724" s="23"/>
    </row>
    <row r="18725" spans="36:311" x14ac:dyDescent="0.2">
      <c r="AJ18725" s="23"/>
      <c r="HH18725"/>
      <c r="IW18725" s="36"/>
      <c r="JI18725"/>
      <c r="JJ18725"/>
      <c r="KX18725" s="23"/>
      <c r="KY18725" s="23"/>
    </row>
    <row r="18726" spans="36:311" x14ac:dyDescent="0.2">
      <c r="AJ18726" s="23"/>
      <c r="HH18726"/>
      <c r="IW18726" s="36"/>
      <c r="JI18726"/>
      <c r="JJ18726"/>
      <c r="KX18726" s="23"/>
      <c r="KY18726" s="23"/>
    </row>
    <row r="18727" spans="36:311" x14ac:dyDescent="0.2">
      <c r="AJ18727" s="23"/>
      <c r="HH18727"/>
      <c r="IW18727" s="36"/>
      <c r="JI18727"/>
      <c r="JJ18727"/>
      <c r="KX18727" s="23"/>
      <c r="KY18727" s="23"/>
    </row>
    <row r="18728" spans="36:311" x14ac:dyDescent="0.2">
      <c r="AJ18728" s="23"/>
      <c r="HH18728"/>
      <c r="IW18728" s="36"/>
      <c r="JI18728"/>
      <c r="JJ18728"/>
      <c r="KX18728" s="23"/>
      <c r="KY18728" s="23"/>
    </row>
    <row r="18729" spans="36:311" x14ac:dyDescent="0.2">
      <c r="AJ18729" s="23"/>
      <c r="HH18729"/>
      <c r="IW18729" s="36"/>
      <c r="JI18729"/>
      <c r="JJ18729"/>
      <c r="KX18729" s="23"/>
      <c r="KY18729" s="23"/>
    </row>
    <row r="18730" spans="36:311" x14ac:dyDescent="0.2">
      <c r="AJ18730" s="23"/>
      <c r="HH18730"/>
      <c r="IW18730" s="36"/>
      <c r="JI18730"/>
      <c r="JJ18730"/>
      <c r="KX18730" s="23"/>
      <c r="KY18730" s="23"/>
    </row>
    <row r="18731" spans="36:311" x14ac:dyDescent="0.2">
      <c r="AJ18731" s="23"/>
      <c r="HH18731"/>
      <c r="IW18731" s="36"/>
      <c r="JI18731"/>
      <c r="JJ18731"/>
      <c r="KX18731" s="23"/>
      <c r="KY18731" s="23"/>
    </row>
    <row r="18732" spans="36:311" x14ac:dyDescent="0.2">
      <c r="AJ18732" s="23"/>
      <c r="HH18732"/>
      <c r="IW18732" s="36"/>
      <c r="JI18732"/>
      <c r="JJ18732"/>
      <c r="KX18732" s="23"/>
      <c r="KY18732" s="23"/>
    </row>
    <row r="18733" spans="36:311" x14ac:dyDescent="0.2">
      <c r="AJ18733" s="23"/>
      <c r="HH18733"/>
      <c r="IW18733" s="36"/>
      <c r="JI18733"/>
      <c r="JJ18733"/>
      <c r="KX18733" s="23"/>
      <c r="KY18733" s="23"/>
    </row>
    <row r="18734" spans="36:311" x14ac:dyDescent="0.2">
      <c r="AJ18734" s="23"/>
      <c r="HH18734"/>
      <c r="IW18734" s="36"/>
      <c r="JI18734"/>
      <c r="JJ18734"/>
      <c r="KX18734" s="23"/>
      <c r="KY18734" s="23"/>
    </row>
    <row r="18735" spans="36:311" x14ac:dyDescent="0.2">
      <c r="AJ18735" s="23"/>
      <c r="HH18735"/>
      <c r="IW18735" s="36"/>
      <c r="JI18735"/>
      <c r="JJ18735"/>
      <c r="KX18735" s="23"/>
      <c r="KY18735" s="23"/>
    </row>
    <row r="18736" spans="36:311" x14ac:dyDescent="0.2">
      <c r="AJ18736" s="23"/>
      <c r="HH18736"/>
      <c r="IW18736" s="36"/>
      <c r="JI18736"/>
      <c r="JJ18736"/>
      <c r="KX18736" s="23"/>
      <c r="KY18736" s="23"/>
    </row>
    <row r="18737" spans="36:311" x14ac:dyDescent="0.2">
      <c r="AJ18737" s="23"/>
      <c r="HH18737"/>
      <c r="IW18737" s="36"/>
      <c r="JI18737"/>
      <c r="JJ18737"/>
      <c r="KX18737" s="23"/>
      <c r="KY18737" s="23"/>
    </row>
    <row r="18738" spans="36:311" x14ac:dyDescent="0.2">
      <c r="AJ18738" s="23"/>
      <c r="HH18738"/>
      <c r="IW18738" s="36"/>
      <c r="JI18738"/>
      <c r="JJ18738"/>
      <c r="KX18738" s="23"/>
      <c r="KY18738" s="23"/>
    </row>
    <row r="18739" spans="36:311" x14ac:dyDescent="0.2">
      <c r="AJ18739" s="23"/>
      <c r="HH18739"/>
      <c r="IW18739" s="36"/>
      <c r="JI18739"/>
      <c r="JJ18739"/>
      <c r="KX18739" s="23"/>
      <c r="KY18739" s="23"/>
    </row>
    <row r="18740" spans="36:311" x14ac:dyDescent="0.2">
      <c r="AJ18740" s="23"/>
      <c r="HH18740"/>
      <c r="IW18740" s="36"/>
      <c r="JI18740"/>
      <c r="JJ18740"/>
      <c r="KX18740" s="23"/>
      <c r="KY18740" s="23"/>
    </row>
    <row r="18741" spans="36:311" x14ac:dyDescent="0.2">
      <c r="AJ18741" s="23"/>
      <c r="HH18741"/>
      <c r="IW18741" s="36"/>
      <c r="JI18741"/>
      <c r="JJ18741"/>
      <c r="KX18741" s="23"/>
      <c r="KY18741" s="23"/>
    </row>
    <row r="18742" spans="36:311" x14ac:dyDescent="0.2">
      <c r="AJ18742" s="23"/>
      <c r="HH18742"/>
      <c r="IW18742" s="36"/>
      <c r="JI18742"/>
      <c r="JJ18742"/>
      <c r="KX18742" s="23"/>
      <c r="KY18742" s="23"/>
    </row>
    <row r="18743" spans="36:311" x14ac:dyDescent="0.2">
      <c r="AJ18743" s="23"/>
      <c r="HH18743"/>
      <c r="IW18743" s="36"/>
      <c r="JI18743"/>
      <c r="JJ18743"/>
      <c r="KX18743" s="23"/>
      <c r="KY18743" s="23"/>
    </row>
    <row r="18744" spans="36:311" x14ac:dyDescent="0.2">
      <c r="AJ18744" s="23"/>
      <c r="HH18744"/>
      <c r="IW18744" s="36"/>
      <c r="JI18744"/>
      <c r="JJ18744"/>
      <c r="KX18744" s="23"/>
      <c r="KY18744" s="23"/>
    </row>
    <row r="18745" spans="36:311" x14ac:dyDescent="0.2">
      <c r="AJ18745" s="23"/>
      <c r="HH18745"/>
      <c r="IW18745" s="36"/>
      <c r="JI18745"/>
      <c r="JJ18745"/>
      <c r="KX18745" s="23"/>
      <c r="KY18745" s="23"/>
    </row>
    <row r="18746" spans="36:311" x14ac:dyDescent="0.2">
      <c r="AJ18746" s="23"/>
      <c r="HH18746"/>
      <c r="IW18746" s="36"/>
      <c r="JI18746"/>
      <c r="JJ18746"/>
      <c r="KX18746" s="23"/>
      <c r="KY18746" s="23"/>
    </row>
    <row r="18747" spans="36:311" x14ac:dyDescent="0.2">
      <c r="AJ18747" s="23"/>
      <c r="HH18747"/>
      <c r="IW18747" s="36"/>
      <c r="JI18747"/>
      <c r="JJ18747"/>
      <c r="KX18747" s="23"/>
      <c r="KY18747" s="23"/>
    </row>
    <row r="18748" spans="36:311" x14ac:dyDescent="0.2">
      <c r="AJ18748" s="23"/>
      <c r="HH18748"/>
      <c r="IW18748" s="36"/>
      <c r="JI18748"/>
      <c r="JJ18748"/>
      <c r="KX18748" s="23"/>
      <c r="KY18748" s="23"/>
    </row>
    <row r="18749" spans="36:311" x14ac:dyDescent="0.2">
      <c r="AJ18749" s="23"/>
      <c r="HH18749"/>
      <c r="IW18749" s="36"/>
      <c r="JI18749"/>
      <c r="JJ18749"/>
      <c r="KX18749" s="23"/>
      <c r="KY18749" s="23"/>
    </row>
    <row r="18750" spans="36:311" x14ac:dyDescent="0.2">
      <c r="AJ18750" s="23"/>
      <c r="HH18750"/>
      <c r="IW18750" s="36"/>
      <c r="JI18750"/>
      <c r="JJ18750"/>
      <c r="KX18750" s="23"/>
      <c r="KY18750" s="23"/>
    </row>
    <row r="18751" spans="36:311" x14ac:dyDescent="0.2">
      <c r="AJ18751" s="23"/>
      <c r="HH18751"/>
      <c r="IW18751" s="36"/>
      <c r="JI18751"/>
      <c r="JJ18751"/>
      <c r="KX18751" s="23"/>
      <c r="KY18751" s="23"/>
    </row>
    <row r="18752" spans="36:311" x14ac:dyDescent="0.2">
      <c r="AJ18752" s="23"/>
      <c r="HH18752"/>
      <c r="IW18752" s="36"/>
      <c r="JI18752"/>
      <c r="JJ18752"/>
      <c r="KX18752" s="23"/>
      <c r="KY18752" s="23"/>
    </row>
    <row r="18753" spans="36:311" x14ac:dyDescent="0.2">
      <c r="AJ18753" s="23"/>
      <c r="HH18753"/>
      <c r="IW18753" s="36"/>
      <c r="JI18753"/>
      <c r="JJ18753"/>
      <c r="KX18753" s="23"/>
      <c r="KY18753" s="23"/>
    </row>
    <row r="18754" spans="36:311" x14ac:dyDescent="0.2">
      <c r="AJ18754" s="23"/>
      <c r="HH18754"/>
      <c r="IW18754" s="36"/>
      <c r="JI18754"/>
      <c r="JJ18754"/>
      <c r="KX18754" s="23"/>
      <c r="KY18754" s="23"/>
    </row>
    <row r="18755" spans="36:311" x14ac:dyDescent="0.2">
      <c r="AJ18755" s="23"/>
      <c r="HH18755"/>
      <c r="IW18755" s="36"/>
      <c r="JI18755"/>
      <c r="JJ18755"/>
      <c r="KX18755" s="23"/>
      <c r="KY18755" s="23"/>
    </row>
    <row r="18756" spans="36:311" x14ac:dyDescent="0.2">
      <c r="AJ18756" s="23"/>
      <c r="HH18756"/>
      <c r="IW18756" s="36"/>
      <c r="JI18756"/>
      <c r="JJ18756"/>
      <c r="KX18756" s="23"/>
      <c r="KY18756" s="23"/>
    </row>
    <row r="18757" spans="36:311" x14ac:dyDescent="0.2">
      <c r="AJ18757" s="23"/>
      <c r="HH18757"/>
      <c r="IW18757" s="36"/>
      <c r="JI18757"/>
      <c r="JJ18757"/>
      <c r="KX18757" s="23"/>
      <c r="KY18757" s="23"/>
    </row>
    <row r="18758" spans="36:311" x14ac:dyDescent="0.2">
      <c r="AJ18758" s="23"/>
      <c r="HH18758"/>
      <c r="IW18758" s="36"/>
      <c r="JI18758"/>
      <c r="JJ18758"/>
      <c r="KX18758" s="23"/>
      <c r="KY18758" s="23"/>
    </row>
    <row r="18759" spans="36:311" x14ac:dyDescent="0.2">
      <c r="AJ18759" s="23"/>
      <c r="HH18759"/>
      <c r="IW18759" s="36"/>
      <c r="JI18759"/>
      <c r="JJ18759"/>
      <c r="KX18759" s="23"/>
      <c r="KY18759" s="23"/>
    </row>
    <row r="18760" spans="36:311" x14ac:dyDescent="0.2">
      <c r="AJ18760" s="23"/>
      <c r="HH18760"/>
      <c r="IW18760" s="36"/>
      <c r="JI18760"/>
      <c r="JJ18760"/>
      <c r="KX18760" s="23"/>
      <c r="KY18760" s="23"/>
    </row>
    <row r="18761" spans="36:311" x14ac:dyDescent="0.2">
      <c r="AJ18761" s="23"/>
      <c r="HH18761"/>
      <c r="IW18761" s="36"/>
      <c r="JI18761"/>
      <c r="JJ18761"/>
      <c r="KX18761" s="23"/>
      <c r="KY18761" s="23"/>
    </row>
    <row r="18762" spans="36:311" x14ac:dyDescent="0.2">
      <c r="AJ18762" s="23"/>
      <c r="HH18762"/>
      <c r="IW18762" s="36"/>
      <c r="JI18762"/>
      <c r="JJ18762"/>
      <c r="KX18762" s="23"/>
      <c r="KY18762" s="23"/>
    </row>
    <row r="18763" spans="36:311" x14ac:dyDescent="0.2">
      <c r="AJ18763" s="23"/>
      <c r="HH18763"/>
      <c r="IW18763" s="36"/>
      <c r="JI18763"/>
      <c r="JJ18763"/>
      <c r="KX18763" s="23"/>
      <c r="KY18763" s="23"/>
    </row>
    <row r="18764" spans="36:311" x14ac:dyDescent="0.2">
      <c r="AJ18764" s="23"/>
      <c r="HH18764"/>
      <c r="IW18764" s="36"/>
      <c r="JI18764"/>
      <c r="JJ18764"/>
      <c r="KX18764" s="23"/>
      <c r="KY18764" s="23"/>
    </row>
    <row r="18765" spans="36:311" x14ac:dyDescent="0.2">
      <c r="AJ18765" s="23"/>
      <c r="HH18765"/>
      <c r="IW18765" s="36"/>
      <c r="JI18765"/>
      <c r="JJ18765"/>
      <c r="KX18765" s="23"/>
      <c r="KY18765" s="23"/>
    </row>
    <row r="18766" spans="36:311" x14ac:dyDescent="0.2">
      <c r="AJ18766" s="23"/>
      <c r="HH18766"/>
      <c r="IW18766" s="36"/>
      <c r="JI18766"/>
      <c r="JJ18766"/>
      <c r="KX18766" s="23"/>
      <c r="KY18766" s="23"/>
    </row>
    <row r="18767" spans="36:311" x14ac:dyDescent="0.2">
      <c r="AJ18767" s="23"/>
      <c r="HH18767"/>
      <c r="IW18767" s="36"/>
      <c r="JI18767"/>
      <c r="JJ18767"/>
      <c r="KX18767" s="23"/>
      <c r="KY18767" s="23"/>
    </row>
    <row r="18768" spans="36:311" x14ac:dyDescent="0.2">
      <c r="AJ18768" s="23"/>
      <c r="HH18768"/>
      <c r="IW18768" s="36"/>
      <c r="JI18768"/>
      <c r="JJ18768"/>
      <c r="KX18768" s="23"/>
      <c r="KY18768" s="23"/>
    </row>
    <row r="18769" spans="36:311" x14ac:dyDescent="0.2">
      <c r="AJ18769" s="23"/>
      <c r="HH18769"/>
      <c r="IW18769" s="36"/>
      <c r="JI18769"/>
      <c r="JJ18769"/>
      <c r="KX18769" s="23"/>
      <c r="KY18769" s="23"/>
    </row>
    <row r="18770" spans="36:311" x14ac:dyDescent="0.2">
      <c r="AJ18770" s="23"/>
      <c r="HH18770"/>
      <c r="IW18770" s="36"/>
      <c r="JI18770"/>
      <c r="JJ18770"/>
      <c r="KX18770" s="23"/>
      <c r="KY18770" s="23"/>
    </row>
    <row r="18771" spans="36:311" x14ac:dyDescent="0.2">
      <c r="AJ18771" s="23"/>
      <c r="HH18771"/>
      <c r="IW18771" s="36"/>
      <c r="JI18771"/>
      <c r="JJ18771"/>
      <c r="KX18771" s="23"/>
      <c r="KY18771" s="23"/>
    </row>
    <row r="18772" spans="36:311" x14ac:dyDescent="0.2">
      <c r="AJ18772" s="23"/>
      <c r="HH18772"/>
      <c r="IW18772" s="36"/>
      <c r="JI18772"/>
      <c r="JJ18772"/>
      <c r="KX18772" s="23"/>
      <c r="KY18772" s="23"/>
    </row>
    <row r="18773" spans="36:311" x14ac:dyDescent="0.2">
      <c r="AJ18773" s="23"/>
      <c r="HH18773"/>
      <c r="IW18773" s="36"/>
      <c r="JI18773"/>
      <c r="JJ18773"/>
      <c r="KX18773" s="23"/>
      <c r="KY18773" s="23"/>
    </row>
    <row r="18774" spans="36:311" x14ac:dyDescent="0.2">
      <c r="AJ18774" s="23"/>
      <c r="HH18774"/>
      <c r="IW18774" s="36"/>
      <c r="JI18774"/>
      <c r="JJ18774"/>
      <c r="KX18774" s="23"/>
      <c r="KY18774" s="23"/>
    </row>
    <row r="18775" spans="36:311" x14ac:dyDescent="0.2">
      <c r="AJ18775" s="23"/>
      <c r="HH18775"/>
      <c r="IW18775" s="36"/>
      <c r="JI18775"/>
      <c r="JJ18775"/>
      <c r="KX18775" s="23"/>
      <c r="KY18775" s="23"/>
    </row>
    <row r="18776" spans="36:311" x14ac:dyDescent="0.2">
      <c r="AJ18776" s="23"/>
      <c r="HH18776"/>
      <c r="IW18776" s="36"/>
      <c r="JI18776"/>
      <c r="JJ18776"/>
      <c r="KX18776" s="23"/>
      <c r="KY18776" s="23"/>
    </row>
    <row r="18777" spans="36:311" x14ac:dyDescent="0.2">
      <c r="AJ18777" s="23"/>
      <c r="HH18777"/>
      <c r="IW18777" s="36"/>
      <c r="JI18777"/>
      <c r="JJ18777"/>
      <c r="KX18777" s="23"/>
      <c r="KY18777" s="23"/>
    </row>
    <row r="18778" spans="36:311" x14ac:dyDescent="0.2">
      <c r="AJ18778" s="23"/>
      <c r="HH18778"/>
      <c r="IW18778" s="36"/>
      <c r="JI18778"/>
      <c r="JJ18778"/>
      <c r="KX18778" s="23"/>
      <c r="KY18778" s="23"/>
    </row>
    <row r="18779" spans="36:311" x14ac:dyDescent="0.2">
      <c r="AJ18779" s="23"/>
      <c r="HH18779"/>
      <c r="IW18779" s="36"/>
      <c r="JI18779"/>
      <c r="JJ18779"/>
      <c r="KX18779" s="23"/>
      <c r="KY18779" s="23"/>
    </row>
    <row r="18780" spans="36:311" x14ac:dyDescent="0.2">
      <c r="AJ18780" s="23"/>
      <c r="HH18780"/>
      <c r="IW18780" s="36"/>
      <c r="JI18780"/>
      <c r="JJ18780"/>
      <c r="KX18780" s="23"/>
      <c r="KY18780" s="23"/>
    </row>
    <row r="18781" spans="36:311" x14ac:dyDescent="0.2">
      <c r="AJ18781" s="23"/>
      <c r="HH18781"/>
      <c r="IW18781" s="36"/>
      <c r="JI18781"/>
      <c r="JJ18781"/>
      <c r="KX18781" s="23"/>
      <c r="KY18781" s="23"/>
    </row>
    <row r="18782" spans="36:311" x14ac:dyDescent="0.2">
      <c r="AJ18782" s="23"/>
      <c r="HH18782"/>
      <c r="IW18782" s="36"/>
      <c r="JI18782"/>
      <c r="JJ18782"/>
      <c r="KX18782" s="23"/>
      <c r="KY18782" s="23"/>
    </row>
    <row r="18783" spans="36:311" x14ac:dyDescent="0.2">
      <c r="AJ18783" s="23"/>
      <c r="HH18783"/>
      <c r="IW18783" s="36"/>
      <c r="JI18783"/>
      <c r="JJ18783"/>
      <c r="KX18783" s="23"/>
      <c r="KY18783" s="23"/>
    </row>
    <row r="18784" spans="36:311" x14ac:dyDescent="0.2">
      <c r="AJ18784" s="23"/>
      <c r="HH18784"/>
      <c r="IW18784" s="36"/>
      <c r="JI18784"/>
      <c r="JJ18784"/>
      <c r="KX18784" s="23"/>
      <c r="KY18784" s="23"/>
    </row>
    <row r="18785" spans="36:311" x14ac:dyDescent="0.2">
      <c r="AJ18785" s="23"/>
      <c r="HH18785"/>
      <c r="IW18785" s="36"/>
      <c r="JI18785"/>
      <c r="JJ18785"/>
      <c r="KX18785" s="23"/>
      <c r="KY18785" s="23"/>
    </row>
    <row r="18786" spans="36:311" x14ac:dyDescent="0.2">
      <c r="AJ18786" s="23"/>
      <c r="HH18786"/>
      <c r="IW18786" s="36"/>
      <c r="JI18786"/>
      <c r="JJ18786"/>
      <c r="KX18786" s="23"/>
      <c r="KY18786" s="23"/>
    </row>
    <row r="18787" spans="36:311" x14ac:dyDescent="0.2">
      <c r="AJ18787" s="23"/>
      <c r="HH18787"/>
      <c r="IW18787" s="36"/>
      <c r="JI18787"/>
      <c r="JJ18787"/>
      <c r="KX18787" s="23"/>
      <c r="KY18787" s="23"/>
    </row>
    <row r="18788" spans="36:311" x14ac:dyDescent="0.2">
      <c r="AJ18788" s="23"/>
      <c r="HH18788"/>
      <c r="IW18788" s="36"/>
      <c r="JI18788"/>
      <c r="JJ18788"/>
      <c r="KX18788" s="23"/>
      <c r="KY18788" s="23"/>
    </row>
    <row r="18789" spans="36:311" x14ac:dyDescent="0.2">
      <c r="AJ18789" s="23"/>
      <c r="HH18789"/>
      <c r="IW18789" s="36"/>
      <c r="JI18789"/>
      <c r="JJ18789"/>
      <c r="KX18789" s="23"/>
      <c r="KY18789" s="23"/>
    </row>
    <row r="18790" spans="36:311" x14ac:dyDescent="0.2">
      <c r="AJ18790" s="23"/>
      <c r="HH18790"/>
      <c r="IW18790" s="36"/>
      <c r="JI18790"/>
      <c r="JJ18790"/>
      <c r="KX18790" s="23"/>
      <c r="KY18790" s="23"/>
    </row>
    <row r="18791" spans="36:311" x14ac:dyDescent="0.2">
      <c r="AJ18791" s="23"/>
      <c r="HH18791"/>
      <c r="IW18791" s="36"/>
      <c r="JI18791"/>
      <c r="JJ18791"/>
      <c r="KX18791" s="23"/>
      <c r="KY18791" s="23"/>
    </row>
    <row r="18792" spans="36:311" x14ac:dyDescent="0.2">
      <c r="AJ18792" s="23"/>
      <c r="HH18792"/>
      <c r="IW18792" s="36"/>
      <c r="JI18792"/>
      <c r="JJ18792"/>
      <c r="KX18792" s="23"/>
      <c r="KY18792" s="23"/>
    </row>
    <row r="18793" spans="36:311" x14ac:dyDescent="0.2">
      <c r="AJ18793" s="23"/>
      <c r="HH18793"/>
      <c r="IW18793" s="36"/>
      <c r="JI18793"/>
      <c r="JJ18793"/>
      <c r="KX18793" s="23"/>
      <c r="KY18793" s="23"/>
    </row>
    <row r="18794" spans="36:311" x14ac:dyDescent="0.2">
      <c r="AJ18794" s="23"/>
      <c r="HH18794"/>
      <c r="IW18794" s="36"/>
      <c r="JI18794"/>
      <c r="JJ18794"/>
      <c r="KX18794" s="23"/>
      <c r="KY18794" s="23"/>
    </row>
    <row r="18795" spans="36:311" x14ac:dyDescent="0.2">
      <c r="AJ18795" s="23"/>
      <c r="HH18795"/>
      <c r="IW18795" s="36"/>
      <c r="JI18795"/>
      <c r="JJ18795"/>
      <c r="KX18795" s="23"/>
      <c r="KY18795" s="23"/>
    </row>
    <row r="18796" spans="36:311" x14ac:dyDescent="0.2">
      <c r="AJ18796" s="23"/>
      <c r="HH18796"/>
      <c r="IW18796" s="36"/>
      <c r="JI18796"/>
      <c r="JJ18796"/>
      <c r="KX18796" s="23"/>
      <c r="KY18796" s="23"/>
    </row>
    <row r="18797" spans="36:311" x14ac:dyDescent="0.2">
      <c r="AJ18797" s="23"/>
      <c r="HH18797"/>
      <c r="IW18797" s="36"/>
      <c r="JI18797"/>
      <c r="JJ18797"/>
      <c r="KX18797" s="23"/>
      <c r="KY18797" s="23"/>
    </row>
    <row r="18798" spans="36:311" x14ac:dyDescent="0.2">
      <c r="AJ18798" s="23"/>
      <c r="HH18798"/>
      <c r="IW18798" s="36"/>
      <c r="JI18798"/>
      <c r="JJ18798"/>
      <c r="KX18798" s="23"/>
      <c r="KY18798" s="23"/>
    </row>
    <row r="18799" spans="36:311" x14ac:dyDescent="0.2">
      <c r="AJ18799" s="23"/>
      <c r="HH18799"/>
      <c r="IW18799" s="36"/>
      <c r="JI18799"/>
      <c r="JJ18799"/>
      <c r="KX18799" s="23"/>
      <c r="KY18799" s="23"/>
    </row>
    <row r="18800" spans="36:311" x14ac:dyDescent="0.2">
      <c r="AJ18800" s="23"/>
      <c r="HH18800"/>
      <c r="IW18800" s="36"/>
      <c r="JI18800"/>
      <c r="JJ18800"/>
      <c r="KX18800" s="23"/>
      <c r="KY18800" s="23"/>
    </row>
    <row r="18801" spans="36:311" x14ac:dyDescent="0.2">
      <c r="AJ18801" s="23"/>
      <c r="HH18801"/>
      <c r="IW18801" s="36"/>
      <c r="JI18801"/>
      <c r="JJ18801"/>
      <c r="KX18801" s="23"/>
      <c r="KY18801" s="23"/>
    </row>
    <row r="18802" spans="36:311" x14ac:dyDescent="0.2">
      <c r="AJ18802" s="23"/>
      <c r="HH18802"/>
      <c r="IW18802" s="36"/>
      <c r="JI18802"/>
      <c r="JJ18802"/>
      <c r="KX18802" s="23"/>
      <c r="KY18802" s="23"/>
    </row>
    <row r="18803" spans="36:311" x14ac:dyDescent="0.2">
      <c r="AJ18803" s="23"/>
      <c r="HH18803"/>
      <c r="IW18803" s="36"/>
      <c r="JI18803"/>
      <c r="JJ18803"/>
      <c r="KX18803" s="23"/>
      <c r="KY18803" s="23"/>
    </row>
    <row r="18804" spans="36:311" x14ac:dyDescent="0.2">
      <c r="AJ18804" s="23"/>
      <c r="HH18804"/>
      <c r="IW18804" s="36"/>
      <c r="JI18804"/>
      <c r="JJ18804"/>
      <c r="KX18804" s="23"/>
      <c r="KY18804" s="23"/>
    </row>
    <row r="18805" spans="36:311" x14ac:dyDescent="0.2">
      <c r="AJ18805" s="23"/>
      <c r="HH18805"/>
      <c r="IW18805" s="36"/>
      <c r="JI18805"/>
      <c r="JJ18805"/>
      <c r="KX18805" s="23"/>
      <c r="KY18805" s="23"/>
    </row>
    <row r="18806" spans="36:311" x14ac:dyDescent="0.2">
      <c r="AJ18806" s="23"/>
      <c r="HH18806"/>
      <c r="IW18806" s="36"/>
      <c r="JI18806"/>
      <c r="JJ18806"/>
      <c r="KX18806" s="23"/>
      <c r="KY18806" s="23"/>
    </row>
    <row r="18807" spans="36:311" x14ac:dyDescent="0.2">
      <c r="AJ18807" s="23"/>
      <c r="HH18807"/>
      <c r="IW18807" s="36"/>
      <c r="JI18807"/>
      <c r="JJ18807"/>
      <c r="KX18807" s="23"/>
      <c r="KY18807" s="23"/>
    </row>
    <row r="18808" spans="36:311" x14ac:dyDescent="0.2">
      <c r="AJ18808" s="23"/>
      <c r="HH18808"/>
      <c r="IW18808" s="36"/>
      <c r="JI18808"/>
      <c r="JJ18808"/>
      <c r="KX18808" s="23"/>
      <c r="KY18808" s="23"/>
    </row>
    <row r="18809" spans="36:311" x14ac:dyDescent="0.2">
      <c r="AJ18809" s="23"/>
      <c r="HH18809"/>
      <c r="IW18809" s="36"/>
      <c r="JI18809"/>
      <c r="JJ18809"/>
      <c r="KX18809" s="23"/>
      <c r="KY18809" s="23"/>
    </row>
    <row r="18810" spans="36:311" x14ac:dyDescent="0.2">
      <c r="AJ18810" s="23"/>
      <c r="HH18810"/>
      <c r="IW18810" s="36"/>
      <c r="JI18810"/>
      <c r="JJ18810"/>
      <c r="KX18810" s="23"/>
      <c r="KY18810" s="23"/>
    </row>
    <row r="18811" spans="36:311" x14ac:dyDescent="0.2">
      <c r="AJ18811" s="23"/>
      <c r="HH18811"/>
      <c r="IW18811" s="36"/>
      <c r="JI18811"/>
      <c r="JJ18811"/>
      <c r="KX18811" s="23"/>
      <c r="KY18811" s="23"/>
    </row>
    <row r="18812" spans="36:311" x14ac:dyDescent="0.2">
      <c r="AJ18812" s="23"/>
      <c r="HH18812"/>
      <c r="IW18812" s="36"/>
      <c r="JI18812"/>
      <c r="JJ18812"/>
      <c r="KX18812" s="23"/>
      <c r="KY18812" s="23"/>
    </row>
    <row r="18813" spans="36:311" x14ac:dyDescent="0.2">
      <c r="AJ18813" s="23"/>
      <c r="HH18813"/>
      <c r="IW18813" s="36"/>
      <c r="JI18813"/>
      <c r="JJ18813"/>
      <c r="KX18813" s="23"/>
      <c r="KY18813" s="23"/>
    </row>
    <row r="18814" spans="36:311" x14ac:dyDescent="0.2">
      <c r="AJ18814" s="23"/>
      <c r="HH18814"/>
      <c r="IW18814" s="36"/>
      <c r="JI18814"/>
      <c r="JJ18814"/>
      <c r="KX18814" s="23"/>
      <c r="KY18814" s="23"/>
    </row>
    <row r="18815" spans="36:311" x14ac:dyDescent="0.2">
      <c r="AJ18815" s="23"/>
      <c r="HH18815"/>
      <c r="IW18815" s="36"/>
      <c r="JI18815"/>
      <c r="JJ18815"/>
      <c r="KX18815" s="23"/>
      <c r="KY18815" s="23"/>
    </row>
    <row r="18816" spans="36:311" x14ac:dyDescent="0.2">
      <c r="AJ18816" s="23"/>
      <c r="HH18816"/>
      <c r="IW18816" s="36"/>
      <c r="JI18816"/>
      <c r="JJ18816"/>
      <c r="KX18816" s="23"/>
      <c r="KY18816" s="23"/>
    </row>
    <row r="18817" spans="36:311" x14ac:dyDescent="0.2">
      <c r="AJ18817" s="23"/>
      <c r="HH18817"/>
      <c r="IW18817" s="36"/>
      <c r="JI18817"/>
      <c r="JJ18817"/>
      <c r="KX18817" s="23"/>
      <c r="KY18817" s="23"/>
    </row>
    <row r="18818" spans="36:311" x14ac:dyDescent="0.2">
      <c r="AJ18818" s="23"/>
      <c r="HH18818"/>
      <c r="IW18818" s="36"/>
      <c r="JI18818"/>
      <c r="JJ18818"/>
      <c r="KX18818" s="23"/>
      <c r="KY18818" s="23"/>
    </row>
    <row r="18819" spans="36:311" x14ac:dyDescent="0.2">
      <c r="AJ18819" s="23"/>
      <c r="HH18819"/>
      <c r="IW18819" s="36"/>
      <c r="JI18819"/>
      <c r="JJ18819"/>
      <c r="KX18819" s="23"/>
      <c r="KY18819" s="23"/>
    </row>
    <row r="18820" spans="36:311" x14ac:dyDescent="0.2">
      <c r="AJ18820" s="23"/>
      <c r="HH18820"/>
      <c r="IW18820" s="36"/>
      <c r="JI18820"/>
      <c r="JJ18820"/>
      <c r="KX18820" s="23"/>
      <c r="KY18820" s="23"/>
    </row>
    <row r="18821" spans="36:311" x14ac:dyDescent="0.2">
      <c r="AJ18821" s="23"/>
      <c r="HH18821"/>
      <c r="IW18821" s="36"/>
      <c r="JI18821"/>
      <c r="JJ18821"/>
      <c r="KX18821" s="23"/>
      <c r="KY18821" s="23"/>
    </row>
    <row r="18822" spans="36:311" x14ac:dyDescent="0.2">
      <c r="AJ18822" s="23"/>
      <c r="HH18822"/>
      <c r="IW18822" s="36"/>
      <c r="JI18822"/>
      <c r="JJ18822"/>
      <c r="KX18822" s="23"/>
      <c r="KY18822" s="23"/>
    </row>
    <row r="18823" spans="36:311" x14ac:dyDescent="0.2">
      <c r="AJ18823" s="23"/>
      <c r="HH18823"/>
      <c r="IW18823" s="36"/>
      <c r="JI18823"/>
      <c r="JJ18823"/>
      <c r="KX18823" s="23"/>
      <c r="KY18823" s="23"/>
    </row>
    <row r="18824" spans="36:311" x14ac:dyDescent="0.2">
      <c r="AJ18824" s="23"/>
      <c r="HH18824"/>
      <c r="IW18824" s="36"/>
      <c r="JI18824"/>
      <c r="JJ18824"/>
      <c r="KX18824" s="23"/>
      <c r="KY18824" s="23"/>
    </row>
    <row r="18825" spans="36:311" x14ac:dyDescent="0.2">
      <c r="AJ18825" s="23"/>
      <c r="HH18825"/>
      <c r="IW18825" s="36"/>
      <c r="JI18825"/>
      <c r="JJ18825"/>
      <c r="KX18825" s="23"/>
      <c r="KY18825" s="23"/>
    </row>
    <row r="18826" spans="36:311" x14ac:dyDescent="0.2">
      <c r="AJ18826" s="23"/>
      <c r="HH18826"/>
      <c r="IW18826" s="36"/>
      <c r="JI18826"/>
      <c r="JJ18826"/>
      <c r="KX18826" s="23"/>
      <c r="KY18826" s="23"/>
    </row>
    <row r="18827" spans="36:311" x14ac:dyDescent="0.2">
      <c r="AJ18827" s="23"/>
      <c r="HH18827"/>
      <c r="IW18827" s="36"/>
      <c r="JI18827"/>
      <c r="JJ18827"/>
      <c r="KX18827" s="23"/>
      <c r="KY18827" s="23"/>
    </row>
    <row r="18828" spans="36:311" x14ac:dyDescent="0.2">
      <c r="AJ18828" s="23"/>
      <c r="HH18828"/>
      <c r="IW18828" s="36"/>
      <c r="JI18828"/>
      <c r="JJ18828"/>
      <c r="KX18828" s="23"/>
      <c r="KY18828" s="23"/>
    </row>
    <row r="18829" spans="36:311" x14ac:dyDescent="0.2">
      <c r="AJ18829" s="23"/>
      <c r="HH18829"/>
      <c r="IW18829" s="36"/>
      <c r="JI18829"/>
      <c r="JJ18829"/>
      <c r="KX18829" s="23"/>
      <c r="KY18829" s="23"/>
    </row>
    <row r="18830" spans="36:311" x14ac:dyDescent="0.2">
      <c r="AJ18830" s="23"/>
      <c r="HH18830"/>
      <c r="IW18830" s="36"/>
      <c r="JI18830"/>
      <c r="JJ18830"/>
      <c r="KX18830" s="23"/>
      <c r="KY18830" s="23"/>
    </row>
    <row r="18831" spans="36:311" x14ac:dyDescent="0.2">
      <c r="AJ18831" s="23"/>
      <c r="HH18831"/>
      <c r="IW18831" s="36"/>
      <c r="JI18831"/>
      <c r="JJ18831"/>
      <c r="KX18831" s="23"/>
      <c r="KY18831" s="23"/>
    </row>
    <row r="18832" spans="36:311" x14ac:dyDescent="0.2">
      <c r="AJ18832" s="23"/>
      <c r="HH18832"/>
      <c r="IW18832" s="36"/>
      <c r="JI18832"/>
      <c r="JJ18832"/>
      <c r="KX18832" s="23"/>
      <c r="KY18832" s="23"/>
    </row>
    <row r="18833" spans="36:311" x14ac:dyDescent="0.2">
      <c r="AJ18833" s="23"/>
      <c r="HH18833"/>
      <c r="IW18833" s="36"/>
      <c r="JI18833"/>
      <c r="JJ18833"/>
      <c r="KX18833" s="23"/>
      <c r="KY18833" s="23"/>
    </row>
    <row r="18834" spans="36:311" x14ac:dyDescent="0.2">
      <c r="AJ18834" s="23"/>
      <c r="HH18834"/>
      <c r="IW18834" s="36"/>
      <c r="JI18834"/>
      <c r="JJ18834"/>
      <c r="KX18834" s="23"/>
      <c r="KY18834" s="23"/>
    </row>
    <row r="18835" spans="36:311" x14ac:dyDescent="0.2">
      <c r="AJ18835" s="23"/>
      <c r="HH18835"/>
      <c r="IW18835" s="36"/>
      <c r="JI18835"/>
      <c r="JJ18835"/>
      <c r="KX18835" s="23"/>
      <c r="KY18835" s="23"/>
    </row>
    <row r="18836" spans="36:311" x14ac:dyDescent="0.2">
      <c r="AJ18836" s="23"/>
      <c r="HH18836"/>
      <c r="IW18836" s="36"/>
      <c r="JI18836"/>
      <c r="JJ18836"/>
      <c r="KX18836" s="23"/>
      <c r="KY18836" s="23"/>
    </row>
    <row r="18837" spans="36:311" x14ac:dyDescent="0.2">
      <c r="AJ18837" s="23"/>
      <c r="HH18837"/>
      <c r="IW18837" s="36"/>
      <c r="JI18837"/>
      <c r="JJ18837"/>
      <c r="KX18837" s="23"/>
      <c r="KY18837" s="23"/>
    </row>
    <row r="18838" spans="36:311" x14ac:dyDescent="0.2">
      <c r="AJ18838" s="23"/>
      <c r="HH18838"/>
      <c r="IW18838" s="36"/>
      <c r="JI18838"/>
      <c r="JJ18838"/>
      <c r="KX18838" s="23"/>
      <c r="KY18838" s="23"/>
    </row>
    <row r="18839" spans="36:311" x14ac:dyDescent="0.2">
      <c r="AJ18839" s="23"/>
      <c r="HH18839"/>
      <c r="IW18839" s="36"/>
      <c r="JI18839"/>
      <c r="JJ18839"/>
      <c r="KX18839" s="23"/>
      <c r="KY18839" s="23"/>
    </row>
    <row r="18840" spans="36:311" x14ac:dyDescent="0.2">
      <c r="AJ18840" s="23"/>
      <c r="HH18840"/>
      <c r="IW18840" s="36"/>
      <c r="JI18840"/>
      <c r="JJ18840"/>
      <c r="KX18840" s="23"/>
      <c r="KY18840" s="23"/>
    </row>
    <row r="18841" spans="36:311" x14ac:dyDescent="0.2">
      <c r="AJ18841" s="23"/>
      <c r="HH18841"/>
      <c r="IW18841" s="36"/>
      <c r="JI18841"/>
      <c r="JJ18841"/>
      <c r="KX18841" s="23"/>
      <c r="KY18841" s="23"/>
    </row>
    <row r="18842" spans="36:311" x14ac:dyDescent="0.2">
      <c r="AJ18842" s="23"/>
      <c r="HH18842"/>
      <c r="IW18842" s="36"/>
      <c r="JI18842"/>
      <c r="JJ18842"/>
      <c r="KX18842" s="23"/>
      <c r="KY18842" s="23"/>
    </row>
    <row r="18843" spans="36:311" x14ac:dyDescent="0.2">
      <c r="AJ18843" s="23"/>
      <c r="HH18843"/>
      <c r="IW18843" s="36"/>
      <c r="JI18843"/>
      <c r="JJ18843"/>
      <c r="KX18843" s="23"/>
      <c r="KY18843" s="23"/>
    </row>
    <row r="18844" spans="36:311" x14ac:dyDescent="0.2">
      <c r="AJ18844" s="23"/>
      <c r="HH18844"/>
      <c r="IW18844" s="36"/>
      <c r="JI18844"/>
      <c r="JJ18844"/>
      <c r="KX18844" s="23"/>
      <c r="KY18844" s="23"/>
    </row>
    <row r="18845" spans="36:311" x14ac:dyDescent="0.2">
      <c r="AJ18845" s="23"/>
      <c r="HH18845"/>
      <c r="IW18845" s="36"/>
      <c r="JI18845"/>
      <c r="JJ18845"/>
      <c r="KX18845" s="23"/>
      <c r="KY18845" s="23"/>
    </row>
    <row r="18846" spans="36:311" x14ac:dyDescent="0.2">
      <c r="AJ18846" s="23"/>
      <c r="HH18846"/>
      <c r="IW18846" s="36"/>
      <c r="JI18846"/>
      <c r="JJ18846"/>
      <c r="KX18846" s="23"/>
      <c r="KY18846" s="23"/>
    </row>
    <row r="18847" spans="36:311" x14ac:dyDescent="0.2">
      <c r="AJ18847" s="23"/>
      <c r="HH18847"/>
      <c r="IW18847" s="36"/>
      <c r="JI18847"/>
      <c r="JJ18847"/>
      <c r="KX18847" s="23"/>
      <c r="KY18847" s="23"/>
    </row>
    <row r="18848" spans="36:311" x14ac:dyDescent="0.2">
      <c r="AJ18848" s="23"/>
      <c r="HH18848"/>
      <c r="IW18848" s="36"/>
      <c r="JI18848"/>
      <c r="JJ18848"/>
      <c r="KX18848" s="23"/>
      <c r="KY18848" s="23"/>
    </row>
    <row r="18849" spans="36:311" x14ac:dyDescent="0.2">
      <c r="AJ18849" s="23"/>
      <c r="HH18849"/>
      <c r="IW18849" s="36"/>
      <c r="JI18849"/>
      <c r="JJ18849"/>
      <c r="KX18849" s="23"/>
      <c r="KY18849" s="23"/>
    </row>
    <row r="18850" spans="36:311" x14ac:dyDescent="0.2">
      <c r="AJ18850" s="23"/>
      <c r="HH18850"/>
      <c r="IW18850" s="36"/>
      <c r="JI18850"/>
      <c r="JJ18850"/>
      <c r="KX18850" s="23"/>
      <c r="KY18850" s="23"/>
    </row>
    <row r="18851" spans="36:311" x14ac:dyDescent="0.2">
      <c r="AJ18851" s="23"/>
      <c r="HH18851"/>
      <c r="IW18851" s="36"/>
      <c r="JI18851"/>
      <c r="JJ18851"/>
      <c r="KX18851" s="23"/>
      <c r="KY18851" s="23"/>
    </row>
    <row r="18852" spans="36:311" x14ac:dyDescent="0.2">
      <c r="AJ18852" s="23"/>
      <c r="HH18852"/>
      <c r="IW18852" s="36"/>
      <c r="JI18852"/>
      <c r="JJ18852"/>
      <c r="KX18852" s="23"/>
      <c r="KY18852" s="23"/>
    </row>
    <row r="18853" spans="36:311" x14ac:dyDescent="0.2">
      <c r="AJ18853" s="23"/>
      <c r="HH18853"/>
      <c r="IW18853" s="36"/>
      <c r="JI18853"/>
      <c r="JJ18853"/>
      <c r="KX18853" s="23"/>
      <c r="KY18853" s="23"/>
    </row>
    <row r="18854" spans="36:311" x14ac:dyDescent="0.2">
      <c r="AJ18854" s="23"/>
      <c r="HH18854"/>
      <c r="IW18854" s="36"/>
      <c r="JI18854"/>
      <c r="JJ18854"/>
      <c r="KX18854" s="23"/>
      <c r="KY18854" s="23"/>
    </row>
    <row r="18855" spans="36:311" x14ac:dyDescent="0.2">
      <c r="AJ18855" s="23"/>
      <c r="HH18855"/>
      <c r="IW18855" s="36"/>
      <c r="JI18855"/>
      <c r="JJ18855"/>
      <c r="KX18855" s="23"/>
      <c r="KY18855" s="23"/>
    </row>
    <row r="18856" spans="36:311" x14ac:dyDescent="0.2">
      <c r="AJ18856" s="23"/>
      <c r="HH18856"/>
      <c r="IW18856" s="36"/>
      <c r="JI18856"/>
      <c r="JJ18856"/>
      <c r="KX18856" s="23"/>
      <c r="KY18856" s="23"/>
    </row>
    <row r="18857" spans="36:311" x14ac:dyDescent="0.2">
      <c r="AJ18857" s="23"/>
      <c r="HH18857"/>
      <c r="IW18857" s="36"/>
      <c r="JI18857"/>
      <c r="JJ18857"/>
      <c r="KX18857" s="23"/>
      <c r="KY18857" s="23"/>
    </row>
    <row r="18858" spans="36:311" x14ac:dyDescent="0.2">
      <c r="AJ18858" s="23"/>
      <c r="HH18858"/>
      <c r="IW18858" s="36"/>
      <c r="JI18858"/>
      <c r="JJ18858"/>
      <c r="KX18858" s="23"/>
      <c r="KY18858" s="23"/>
    </row>
    <row r="18859" spans="36:311" x14ac:dyDescent="0.2">
      <c r="AJ18859" s="23"/>
      <c r="HH18859"/>
      <c r="IW18859" s="36"/>
      <c r="JI18859"/>
      <c r="JJ18859"/>
      <c r="KX18859" s="23"/>
      <c r="KY18859" s="23"/>
    </row>
    <row r="18860" spans="36:311" x14ac:dyDescent="0.2">
      <c r="AJ18860" s="23"/>
      <c r="HH18860"/>
      <c r="IW18860" s="36"/>
      <c r="JI18860"/>
      <c r="JJ18860"/>
      <c r="KX18860" s="23"/>
      <c r="KY18860" s="23"/>
    </row>
    <row r="18861" spans="36:311" x14ac:dyDescent="0.2">
      <c r="AJ18861" s="23"/>
      <c r="HH18861"/>
      <c r="IW18861" s="36"/>
      <c r="JI18861"/>
      <c r="JJ18861"/>
      <c r="KX18861" s="23"/>
      <c r="KY18861" s="23"/>
    </row>
    <row r="18862" spans="36:311" x14ac:dyDescent="0.2">
      <c r="AJ18862" s="23"/>
      <c r="HH18862"/>
      <c r="IW18862" s="36"/>
      <c r="JI18862"/>
      <c r="JJ18862"/>
      <c r="KX18862" s="23"/>
      <c r="KY18862" s="23"/>
    </row>
    <row r="18863" spans="36:311" x14ac:dyDescent="0.2">
      <c r="AJ18863" s="23"/>
      <c r="HH18863"/>
      <c r="IW18863" s="36"/>
      <c r="JI18863"/>
      <c r="JJ18863"/>
      <c r="KX18863" s="23"/>
      <c r="KY18863" s="23"/>
    </row>
    <row r="18864" spans="36:311" x14ac:dyDescent="0.2">
      <c r="AJ18864" s="23"/>
      <c r="HH18864"/>
      <c r="IW18864" s="36"/>
      <c r="JI18864"/>
      <c r="JJ18864"/>
      <c r="KX18864" s="23"/>
      <c r="KY18864" s="23"/>
    </row>
    <row r="18865" spans="36:311" x14ac:dyDescent="0.2">
      <c r="AJ18865" s="23"/>
      <c r="HH18865"/>
      <c r="IW18865" s="36"/>
      <c r="JI18865"/>
      <c r="JJ18865"/>
      <c r="KX18865" s="23"/>
      <c r="KY18865" s="23"/>
    </row>
    <row r="18866" spans="36:311" x14ac:dyDescent="0.2">
      <c r="AJ18866" s="23"/>
      <c r="HH18866"/>
      <c r="IW18866" s="36"/>
      <c r="JI18866"/>
      <c r="JJ18866"/>
      <c r="KX18866" s="23"/>
      <c r="KY18866" s="23"/>
    </row>
    <row r="18867" spans="36:311" x14ac:dyDescent="0.2">
      <c r="AJ18867" s="23"/>
      <c r="HH18867"/>
      <c r="IW18867" s="36"/>
      <c r="JI18867"/>
      <c r="JJ18867"/>
      <c r="KX18867" s="23"/>
      <c r="KY18867" s="23"/>
    </row>
    <row r="18868" spans="36:311" x14ac:dyDescent="0.2">
      <c r="AJ18868" s="23"/>
      <c r="HH18868"/>
      <c r="IW18868" s="36"/>
      <c r="JI18868"/>
      <c r="JJ18868"/>
      <c r="KX18868" s="23"/>
      <c r="KY18868" s="23"/>
    </row>
    <row r="18869" spans="36:311" x14ac:dyDescent="0.2">
      <c r="AJ18869" s="23"/>
      <c r="HH18869"/>
      <c r="IW18869" s="36"/>
      <c r="JI18869"/>
      <c r="JJ18869"/>
      <c r="KX18869" s="23"/>
      <c r="KY18869" s="23"/>
    </row>
    <row r="18870" spans="36:311" x14ac:dyDescent="0.2">
      <c r="AJ18870" s="23"/>
      <c r="HH18870"/>
      <c r="IW18870" s="36"/>
      <c r="JI18870"/>
      <c r="JJ18870"/>
      <c r="KX18870" s="23"/>
      <c r="KY18870" s="23"/>
    </row>
    <row r="18871" spans="36:311" x14ac:dyDescent="0.2">
      <c r="AJ18871" s="23"/>
      <c r="HH18871"/>
      <c r="IW18871" s="36"/>
      <c r="JI18871"/>
      <c r="JJ18871"/>
      <c r="KX18871" s="23"/>
      <c r="KY18871" s="23"/>
    </row>
    <row r="18872" spans="36:311" x14ac:dyDescent="0.2">
      <c r="AJ18872" s="23"/>
      <c r="HH18872"/>
      <c r="IW18872" s="36"/>
      <c r="JI18872"/>
      <c r="JJ18872"/>
      <c r="KX18872" s="23"/>
      <c r="KY18872" s="23"/>
    </row>
    <row r="18873" spans="36:311" x14ac:dyDescent="0.2">
      <c r="AJ18873" s="23"/>
      <c r="HH18873"/>
      <c r="IW18873" s="36"/>
      <c r="JI18873"/>
      <c r="JJ18873"/>
      <c r="KX18873" s="23"/>
      <c r="KY18873" s="23"/>
    </row>
    <row r="18874" spans="36:311" x14ac:dyDescent="0.2">
      <c r="AJ18874" s="23"/>
      <c r="HH18874"/>
      <c r="IW18874" s="36"/>
      <c r="JI18874"/>
      <c r="JJ18874"/>
      <c r="KX18874" s="23"/>
      <c r="KY18874" s="23"/>
    </row>
    <row r="18875" spans="36:311" x14ac:dyDescent="0.2">
      <c r="AJ18875" s="23"/>
      <c r="HH18875"/>
      <c r="IW18875" s="36"/>
      <c r="JI18875"/>
      <c r="JJ18875"/>
      <c r="KX18875" s="23"/>
      <c r="KY18875" s="23"/>
    </row>
    <row r="18876" spans="36:311" x14ac:dyDescent="0.2">
      <c r="AJ18876" s="23"/>
      <c r="HH18876"/>
      <c r="IW18876" s="36"/>
      <c r="JI18876"/>
      <c r="JJ18876"/>
      <c r="KX18876" s="23"/>
      <c r="KY18876" s="23"/>
    </row>
    <row r="18877" spans="36:311" x14ac:dyDescent="0.2">
      <c r="AJ18877" s="23"/>
      <c r="HH18877"/>
      <c r="IW18877" s="36"/>
      <c r="JI18877"/>
      <c r="JJ18877"/>
      <c r="KX18877" s="23"/>
      <c r="KY18877" s="23"/>
    </row>
    <row r="18878" spans="36:311" x14ac:dyDescent="0.2">
      <c r="AJ18878" s="23"/>
      <c r="HH18878"/>
      <c r="IW18878" s="36"/>
      <c r="JI18878"/>
      <c r="JJ18878"/>
      <c r="KX18878" s="23"/>
      <c r="KY18878" s="23"/>
    </row>
    <row r="18879" spans="36:311" x14ac:dyDescent="0.2">
      <c r="AJ18879" s="23"/>
      <c r="HH18879"/>
      <c r="IW18879" s="36"/>
      <c r="JI18879"/>
      <c r="JJ18879"/>
      <c r="KX18879" s="23"/>
      <c r="KY18879" s="23"/>
    </row>
    <row r="18880" spans="36:311" x14ac:dyDescent="0.2">
      <c r="AJ18880" s="23"/>
      <c r="HH18880"/>
      <c r="IW18880" s="36"/>
      <c r="JI18880"/>
      <c r="JJ18880"/>
      <c r="KX18880" s="23"/>
      <c r="KY18880" s="23"/>
    </row>
    <row r="18881" spans="36:311" x14ac:dyDescent="0.2">
      <c r="AJ18881" s="23"/>
      <c r="HH18881"/>
      <c r="IW18881" s="36"/>
      <c r="JI18881"/>
      <c r="JJ18881"/>
      <c r="KX18881" s="23"/>
      <c r="KY18881" s="23"/>
    </row>
    <row r="18882" spans="36:311" x14ac:dyDescent="0.2">
      <c r="AJ18882" s="23"/>
      <c r="HH18882"/>
      <c r="IW18882" s="36"/>
      <c r="JI18882"/>
      <c r="JJ18882"/>
      <c r="KX18882" s="23"/>
      <c r="KY18882" s="23"/>
    </row>
    <row r="18883" spans="36:311" x14ac:dyDescent="0.2">
      <c r="AJ18883" s="23"/>
      <c r="HH18883"/>
      <c r="IW18883" s="36"/>
      <c r="JI18883"/>
      <c r="JJ18883"/>
      <c r="KX18883" s="23"/>
      <c r="KY18883" s="23"/>
    </row>
    <row r="18884" spans="36:311" x14ac:dyDescent="0.2">
      <c r="AJ18884" s="23"/>
      <c r="HH18884"/>
      <c r="IW18884" s="36"/>
      <c r="JI18884"/>
      <c r="JJ18884"/>
      <c r="KX18884" s="23"/>
      <c r="KY18884" s="23"/>
    </row>
    <row r="18885" spans="36:311" x14ac:dyDescent="0.2">
      <c r="AJ18885" s="23"/>
      <c r="HH18885"/>
      <c r="IW18885" s="36"/>
      <c r="JI18885"/>
      <c r="JJ18885"/>
      <c r="KX18885" s="23"/>
      <c r="KY18885" s="23"/>
    </row>
    <row r="18886" spans="36:311" x14ac:dyDescent="0.2">
      <c r="AJ18886" s="23"/>
      <c r="HH18886"/>
      <c r="IW18886" s="36"/>
      <c r="JI18886"/>
      <c r="JJ18886"/>
      <c r="KX18886" s="23"/>
      <c r="KY18886" s="23"/>
    </row>
    <row r="18887" spans="36:311" x14ac:dyDescent="0.2">
      <c r="AJ18887" s="23"/>
      <c r="HH18887"/>
      <c r="IW18887" s="36"/>
      <c r="JI18887"/>
      <c r="JJ18887"/>
      <c r="KX18887" s="23"/>
      <c r="KY18887" s="23"/>
    </row>
    <row r="18888" spans="36:311" x14ac:dyDescent="0.2">
      <c r="AJ18888" s="23"/>
      <c r="HH18888"/>
      <c r="IW18888" s="36"/>
      <c r="JI18888"/>
      <c r="JJ18888"/>
      <c r="KX18888" s="23"/>
      <c r="KY18888" s="23"/>
    </row>
    <row r="18889" spans="36:311" x14ac:dyDescent="0.2">
      <c r="AJ18889" s="23"/>
      <c r="HH18889"/>
      <c r="IW18889" s="36"/>
      <c r="JI18889"/>
      <c r="JJ18889"/>
      <c r="KX18889" s="23"/>
      <c r="KY18889" s="23"/>
    </row>
    <row r="18890" spans="36:311" x14ac:dyDescent="0.2">
      <c r="AJ18890" s="23"/>
      <c r="HH18890"/>
      <c r="IW18890" s="36"/>
      <c r="JI18890"/>
      <c r="JJ18890"/>
      <c r="KX18890" s="23"/>
      <c r="KY18890" s="23"/>
    </row>
    <row r="18891" spans="36:311" x14ac:dyDescent="0.2">
      <c r="AJ18891" s="23"/>
      <c r="HH18891"/>
      <c r="IW18891" s="36"/>
      <c r="JI18891"/>
      <c r="JJ18891"/>
      <c r="KX18891" s="23"/>
      <c r="KY18891" s="23"/>
    </row>
    <row r="18892" spans="36:311" x14ac:dyDescent="0.2">
      <c r="AJ18892" s="23"/>
      <c r="HH18892"/>
      <c r="IW18892" s="36"/>
      <c r="JI18892"/>
      <c r="JJ18892"/>
      <c r="KX18892" s="23"/>
      <c r="KY18892" s="23"/>
    </row>
    <row r="18893" spans="36:311" x14ac:dyDescent="0.2">
      <c r="AJ18893" s="23"/>
      <c r="HH18893"/>
      <c r="IW18893" s="36"/>
      <c r="JI18893"/>
      <c r="JJ18893"/>
      <c r="KX18893" s="23"/>
      <c r="KY18893" s="23"/>
    </row>
    <row r="18894" spans="36:311" x14ac:dyDescent="0.2">
      <c r="AJ18894" s="23"/>
      <c r="HH18894"/>
      <c r="IW18894" s="36"/>
      <c r="JI18894"/>
      <c r="JJ18894"/>
      <c r="KX18894" s="23"/>
      <c r="KY18894" s="23"/>
    </row>
    <row r="18895" spans="36:311" x14ac:dyDescent="0.2">
      <c r="AJ18895" s="23"/>
      <c r="HH18895"/>
      <c r="IW18895" s="36"/>
      <c r="JI18895"/>
      <c r="JJ18895"/>
      <c r="KX18895" s="23"/>
      <c r="KY18895" s="23"/>
    </row>
    <row r="18896" spans="36:311" x14ac:dyDescent="0.2">
      <c r="AJ18896" s="23"/>
      <c r="HH18896"/>
      <c r="IW18896" s="36"/>
      <c r="JI18896"/>
      <c r="JJ18896"/>
      <c r="KX18896" s="23"/>
      <c r="KY18896" s="23"/>
    </row>
    <row r="18897" spans="36:311" x14ac:dyDescent="0.2">
      <c r="AJ18897" s="23"/>
      <c r="HH18897"/>
      <c r="IW18897" s="36"/>
      <c r="JI18897"/>
      <c r="JJ18897"/>
      <c r="KX18897" s="23"/>
      <c r="KY18897" s="23"/>
    </row>
    <row r="18898" spans="36:311" x14ac:dyDescent="0.2">
      <c r="AJ18898" s="23"/>
      <c r="HH18898"/>
      <c r="IW18898" s="36"/>
      <c r="JI18898"/>
      <c r="JJ18898"/>
      <c r="KX18898" s="23"/>
      <c r="KY18898" s="23"/>
    </row>
    <row r="18899" spans="36:311" x14ac:dyDescent="0.2">
      <c r="AJ18899" s="23"/>
      <c r="HH18899"/>
      <c r="IW18899" s="36"/>
      <c r="JI18899"/>
      <c r="JJ18899"/>
      <c r="KX18899" s="23"/>
      <c r="KY18899" s="23"/>
    </row>
    <row r="18900" spans="36:311" x14ac:dyDescent="0.2">
      <c r="AJ18900" s="23"/>
      <c r="HH18900"/>
      <c r="IW18900" s="36"/>
      <c r="JI18900"/>
      <c r="JJ18900"/>
      <c r="KX18900" s="23"/>
      <c r="KY18900" s="23"/>
    </row>
    <row r="18901" spans="36:311" x14ac:dyDescent="0.2">
      <c r="AJ18901" s="23"/>
      <c r="HH18901"/>
      <c r="IW18901" s="36"/>
      <c r="JI18901"/>
      <c r="JJ18901"/>
      <c r="KX18901" s="23"/>
      <c r="KY18901" s="23"/>
    </row>
    <row r="18902" spans="36:311" x14ac:dyDescent="0.2">
      <c r="AJ18902" s="23"/>
      <c r="HH18902"/>
      <c r="IW18902" s="36"/>
      <c r="JI18902"/>
      <c r="JJ18902"/>
      <c r="KX18902" s="23"/>
      <c r="KY18902" s="23"/>
    </row>
    <row r="18903" spans="36:311" x14ac:dyDescent="0.2">
      <c r="AJ18903" s="23"/>
      <c r="HH18903"/>
      <c r="IW18903" s="36"/>
      <c r="JI18903"/>
      <c r="JJ18903"/>
      <c r="KX18903" s="23"/>
      <c r="KY18903" s="23"/>
    </row>
    <row r="18904" spans="36:311" x14ac:dyDescent="0.2">
      <c r="AJ18904" s="23"/>
      <c r="HH18904"/>
      <c r="IW18904" s="36"/>
      <c r="JI18904"/>
      <c r="JJ18904"/>
      <c r="KX18904" s="23"/>
      <c r="KY18904" s="23"/>
    </row>
    <row r="18905" spans="36:311" x14ac:dyDescent="0.2">
      <c r="AJ18905" s="23"/>
      <c r="HH18905"/>
      <c r="IW18905" s="36"/>
      <c r="JI18905"/>
      <c r="JJ18905"/>
      <c r="KX18905" s="23"/>
      <c r="KY18905" s="23"/>
    </row>
    <row r="18906" spans="36:311" x14ac:dyDescent="0.2">
      <c r="AJ18906" s="23"/>
      <c r="HH18906"/>
      <c r="IW18906" s="36"/>
      <c r="JI18906"/>
      <c r="JJ18906"/>
      <c r="KX18906" s="23"/>
      <c r="KY18906" s="23"/>
    </row>
    <row r="18907" spans="36:311" x14ac:dyDescent="0.2">
      <c r="AJ18907" s="23"/>
      <c r="HH18907"/>
      <c r="IW18907" s="36"/>
      <c r="JI18907"/>
      <c r="JJ18907"/>
      <c r="KX18907" s="23"/>
      <c r="KY18907" s="23"/>
    </row>
    <row r="18908" spans="36:311" x14ac:dyDescent="0.2">
      <c r="AJ18908" s="23"/>
      <c r="HH18908"/>
      <c r="IW18908" s="36"/>
      <c r="JI18908"/>
      <c r="JJ18908"/>
      <c r="KX18908" s="23"/>
      <c r="KY18908" s="23"/>
    </row>
    <row r="18909" spans="36:311" x14ac:dyDescent="0.2">
      <c r="AJ18909" s="23"/>
      <c r="HH18909"/>
      <c r="IW18909" s="36"/>
      <c r="JI18909"/>
      <c r="JJ18909"/>
      <c r="KX18909" s="23"/>
      <c r="KY18909" s="23"/>
    </row>
    <row r="18910" spans="36:311" x14ac:dyDescent="0.2">
      <c r="AJ18910" s="23"/>
      <c r="HH18910"/>
      <c r="IW18910" s="36"/>
      <c r="JI18910"/>
      <c r="JJ18910"/>
      <c r="KX18910" s="23"/>
      <c r="KY18910" s="23"/>
    </row>
    <row r="18911" spans="36:311" x14ac:dyDescent="0.2">
      <c r="AJ18911" s="23"/>
      <c r="HH18911"/>
      <c r="IW18911" s="36"/>
      <c r="JI18911"/>
      <c r="JJ18911"/>
      <c r="KX18911" s="23"/>
      <c r="KY18911" s="23"/>
    </row>
    <row r="18912" spans="36:311" x14ac:dyDescent="0.2">
      <c r="AJ18912" s="23"/>
      <c r="HH18912"/>
      <c r="IW18912" s="36"/>
      <c r="JI18912"/>
      <c r="JJ18912"/>
      <c r="KX18912" s="23"/>
      <c r="KY18912" s="23"/>
    </row>
    <row r="18913" spans="36:311" x14ac:dyDescent="0.2">
      <c r="AJ18913" s="23"/>
      <c r="HH18913"/>
      <c r="IW18913" s="36"/>
      <c r="JI18913"/>
      <c r="JJ18913"/>
      <c r="KX18913" s="23"/>
      <c r="KY18913" s="23"/>
    </row>
    <row r="18914" spans="36:311" x14ac:dyDescent="0.2">
      <c r="AJ18914" s="23"/>
      <c r="HH18914"/>
      <c r="IW18914" s="36"/>
      <c r="JI18914"/>
      <c r="JJ18914"/>
      <c r="KX18914" s="23"/>
      <c r="KY18914" s="23"/>
    </row>
    <row r="18915" spans="36:311" x14ac:dyDescent="0.2">
      <c r="AJ18915" s="23"/>
      <c r="HH18915"/>
      <c r="IW18915" s="36"/>
      <c r="JI18915"/>
      <c r="JJ18915"/>
      <c r="KX18915" s="23"/>
      <c r="KY18915" s="23"/>
    </row>
    <row r="18916" spans="36:311" x14ac:dyDescent="0.2">
      <c r="AJ18916" s="23"/>
      <c r="HH18916"/>
      <c r="IW18916" s="36"/>
      <c r="JI18916"/>
      <c r="JJ18916"/>
      <c r="KX18916" s="23"/>
      <c r="KY18916" s="23"/>
    </row>
    <row r="18917" spans="36:311" x14ac:dyDescent="0.2">
      <c r="AJ18917" s="23"/>
      <c r="HH18917"/>
      <c r="IW18917" s="36"/>
      <c r="JI18917"/>
      <c r="JJ18917"/>
      <c r="KX18917" s="23"/>
      <c r="KY18917" s="23"/>
    </row>
    <row r="18918" spans="36:311" x14ac:dyDescent="0.2">
      <c r="AJ18918" s="23"/>
      <c r="HH18918"/>
      <c r="IW18918" s="36"/>
      <c r="JI18918"/>
      <c r="JJ18918"/>
      <c r="KX18918" s="23"/>
      <c r="KY18918" s="23"/>
    </row>
    <row r="18919" spans="36:311" x14ac:dyDescent="0.2">
      <c r="AJ18919" s="23"/>
      <c r="HH18919"/>
      <c r="IW18919" s="36"/>
      <c r="JI18919"/>
      <c r="JJ18919"/>
      <c r="KX18919" s="23"/>
      <c r="KY18919" s="23"/>
    </row>
    <row r="18920" spans="36:311" x14ac:dyDescent="0.2">
      <c r="AJ18920" s="23"/>
      <c r="HH18920"/>
      <c r="IW18920" s="36"/>
      <c r="JI18920"/>
      <c r="JJ18920"/>
      <c r="KX18920" s="23"/>
      <c r="KY18920" s="23"/>
    </row>
    <row r="18921" spans="36:311" x14ac:dyDescent="0.2">
      <c r="AJ18921" s="23"/>
      <c r="HH18921"/>
      <c r="IW18921" s="36"/>
      <c r="JI18921"/>
      <c r="JJ18921"/>
      <c r="KX18921" s="23"/>
      <c r="KY18921" s="23"/>
    </row>
    <row r="18922" spans="36:311" x14ac:dyDescent="0.2">
      <c r="AJ18922" s="23"/>
      <c r="HH18922"/>
      <c r="IW18922" s="36"/>
      <c r="JI18922"/>
      <c r="JJ18922"/>
      <c r="KX18922" s="23"/>
      <c r="KY18922" s="23"/>
    </row>
    <row r="18923" spans="36:311" x14ac:dyDescent="0.2">
      <c r="AJ18923" s="23"/>
      <c r="HH18923"/>
      <c r="IW18923" s="36"/>
      <c r="JI18923"/>
      <c r="JJ18923"/>
      <c r="KX18923" s="23"/>
      <c r="KY18923" s="23"/>
    </row>
    <row r="18924" spans="36:311" x14ac:dyDescent="0.2">
      <c r="AJ18924" s="23"/>
      <c r="HH18924"/>
      <c r="IW18924" s="36"/>
      <c r="JI18924"/>
      <c r="JJ18924"/>
      <c r="KX18924" s="23"/>
      <c r="KY18924" s="23"/>
    </row>
    <row r="18925" spans="36:311" x14ac:dyDescent="0.2">
      <c r="AJ18925" s="23"/>
      <c r="HH18925"/>
      <c r="IW18925" s="36"/>
      <c r="JI18925"/>
      <c r="JJ18925"/>
      <c r="KX18925" s="23"/>
      <c r="KY18925" s="23"/>
    </row>
    <row r="18926" spans="36:311" x14ac:dyDescent="0.2">
      <c r="AJ18926" s="23"/>
      <c r="HH18926"/>
      <c r="IW18926" s="36"/>
      <c r="JI18926"/>
      <c r="JJ18926"/>
      <c r="KX18926" s="23"/>
      <c r="KY18926" s="23"/>
    </row>
    <row r="18927" spans="36:311" x14ac:dyDescent="0.2">
      <c r="AJ18927" s="23"/>
      <c r="HH18927"/>
      <c r="IW18927" s="36"/>
      <c r="JI18927"/>
      <c r="JJ18927"/>
      <c r="KX18927" s="23"/>
      <c r="KY18927" s="23"/>
    </row>
    <row r="18928" spans="36:311" x14ac:dyDescent="0.2">
      <c r="AJ18928" s="23"/>
      <c r="HH18928"/>
      <c r="IW18928" s="36"/>
      <c r="JI18928"/>
      <c r="JJ18928"/>
      <c r="KX18928" s="23"/>
      <c r="KY18928" s="23"/>
    </row>
    <row r="18929" spans="36:311" x14ac:dyDescent="0.2">
      <c r="AJ18929" s="23"/>
      <c r="HH18929"/>
      <c r="IW18929" s="36"/>
      <c r="JI18929"/>
      <c r="JJ18929"/>
      <c r="KX18929" s="23"/>
      <c r="KY18929" s="23"/>
    </row>
    <row r="18930" spans="36:311" x14ac:dyDescent="0.2">
      <c r="AJ18930" s="23"/>
      <c r="HH18930"/>
      <c r="IW18930" s="36"/>
      <c r="JI18930"/>
      <c r="JJ18930"/>
      <c r="KX18930" s="23"/>
      <c r="KY18930" s="23"/>
    </row>
    <row r="18931" spans="36:311" x14ac:dyDescent="0.2">
      <c r="AJ18931" s="23"/>
      <c r="HH18931"/>
      <c r="IW18931" s="36"/>
      <c r="JI18931"/>
      <c r="JJ18931"/>
      <c r="KX18931" s="23"/>
      <c r="KY18931" s="23"/>
    </row>
    <row r="18932" spans="36:311" x14ac:dyDescent="0.2">
      <c r="AJ18932" s="23"/>
      <c r="HH18932"/>
      <c r="IW18932" s="36"/>
      <c r="JI18932"/>
      <c r="JJ18932"/>
      <c r="KX18932" s="23"/>
      <c r="KY18932" s="23"/>
    </row>
    <row r="18933" spans="36:311" x14ac:dyDescent="0.2">
      <c r="AJ18933" s="23"/>
      <c r="HH18933"/>
      <c r="IW18933" s="36"/>
      <c r="JI18933"/>
      <c r="JJ18933"/>
      <c r="KX18933" s="23"/>
      <c r="KY18933" s="23"/>
    </row>
    <row r="18934" spans="36:311" x14ac:dyDescent="0.2">
      <c r="AJ18934" s="23"/>
      <c r="HH18934"/>
      <c r="IW18934" s="36"/>
      <c r="JI18934"/>
      <c r="JJ18934"/>
      <c r="KX18934" s="23"/>
      <c r="KY18934" s="23"/>
    </row>
    <row r="18935" spans="36:311" x14ac:dyDescent="0.2">
      <c r="AJ18935" s="23"/>
      <c r="HH18935"/>
      <c r="IW18935" s="36"/>
      <c r="JI18935"/>
      <c r="JJ18935"/>
      <c r="KX18935" s="23"/>
      <c r="KY18935" s="23"/>
    </row>
    <row r="18936" spans="36:311" x14ac:dyDescent="0.2">
      <c r="AJ18936" s="23"/>
      <c r="HH18936"/>
      <c r="IW18936" s="36"/>
      <c r="JI18936"/>
      <c r="JJ18936"/>
      <c r="KX18936" s="23"/>
      <c r="KY18936" s="23"/>
    </row>
    <row r="18937" spans="36:311" x14ac:dyDescent="0.2">
      <c r="AJ18937" s="23"/>
      <c r="HH18937"/>
      <c r="IW18937" s="36"/>
      <c r="JI18937"/>
      <c r="JJ18937"/>
      <c r="KX18937" s="23"/>
      <c r="KY18937" s="23"/>
    </row>
    <row r="18938" spans="36:311" x14ac:dyDescent="0.2">
      <c r="AJ18938" s="23"/>
      <c r="HH18938"/>
      <c r="IW18938" s="36"/>
      <c r="JI18938"/>
      <c r="JJ18938"/>
      <c r="KX18938" s="23"/>
      <c r="KY18938" s="23"/>
    </row>
    <row r="18939" spans="36:311" x14ac:dyDescent="0.2">
      <c r="AJ18939" s="23"/>
      <c r="HH18939"/>
      <c r="IW18939" s="36"/>
      <c r="JI18939"/>
      <c r="JJ18939"/>
      <c r="KX18939" s="23"/>
      <c r="KY18939" s="23"/>
    </row>
    <row r="18940" spans="36:311" x14ac:dyDescent="0.2">
      <c r="AJ18940" s="23"/>
      <c r="HH18940"/>
      <c r="IW18940" s="36"/>
      <c r="JI18940"/>
      <c r="JJ18940"/>
      <c r="KX18940" s="23"/>
      <c r="KY18940" s="23"/>
    </row>
    <row r="18941" spans="36:311" x14ac:dyDescent="0.2">
      <c r="AJ18941" s="23"/>
      <c r="HH18941"/>
      <c r="IW18941" s="36"/>
      <c r="JI18941"/>
      <c r="JJ18941"/>
      <c r="KX18941" s="23"/>
      <c r="KY18941" s="23"/>
    </row>
    <row r="18942" spans="36:311" x14ac:dyDescent="0.2">
      <c r="AJ18942" s="23"/>
      <c r="HH18942"/>
      <c r="IW18942" s="36"/>
      <c r="JI18942"/>
      <c r="JJ18942"/>
      <c r="KX18942" s="23"/>
      <c r="KY18942" s="23"/>
    </row>
    <row r="18943" spans="36:311" x14ac:dyDescent="0.2">
      <c r="AJ18943" s="23"/>
      <c r="HH18943"/>
      <c r="IW18943" s="36"/>
      <c r="JI18943"/>
      <c r="JJ18943"/>
      <c r="KX18943" s="23"/>
      <c r="KY18943" s="23"/>
    </row>
    <row r="18944" spans="36:311" x14ac:dyDescent="0.2">
      <c r="AJ18944" s="23"/>
      <c r="HH18944"/>
      <c r="IW18944" s="36"/>
      <c r="JI18944"/>
      <c r="JJ18944"/>
      <c r="KX18944" s="23"/>
      <c r="KY18944" s="23"/>
    </row>
    <row r="18945" spans="36:311" x14ac:dyDescent="0.2">
      <c r="AJ18945" s="23"/>
      <c r="HH18945"/>
      <c r="IW18945" s="36"/>
      <c r="JI18945"/>
      <c r="JJ18945"/>
      <c r="KX18945" s="23"/>
      <c r="KY18945" s="23"/>
    </row>
    <row r="18946" spans="36:311" x14ac:dyDescent="0.2">
      <c r="AJ18946" s="23"/>
      <c r="HH18946"/>
      <c r="IW18946" s="36"/>
      <c r="JI18946"/>
      <c r="JJ18946"/>
      <c r="KX18946" s="23"/>
      <c r="KY18946" s="23"/>
    </row>
    <row r="18947" spans="36:311" x14ac:dyDescent="0.2">
      <c r="AJ18947" s="23"/>
      <c r="HH18947"/>
      <c r="IW18947" s="36"/>
      <c r="JI18947"/>
      <c r="JJ18947"/>
      <c r="KX18947" s="23"/>
      <c r="KY18947" s="23"/>
    </row>
    <row r="18948" spans="36:311" x14ac:dyDescent="0.2">
      <c r="AJ18948" s="23"/>
      <c r="HH18948"/>
      <c r="IW18948" s="36"/>
      <c r="JI18948"/>
      <c r="JJ18948"/>
      <c r="KX18948" s="23"/>
      <c r="KY18948" s="23"/>
    </row>
    <row r="18949" spans="36:311" x14ac:dyDescent="0.2">
      <c r="AJ18949" s="23"/>
      <c r="HH18949"/>
      <c r="IW18949" s="36"/>
      <c r="JI18949"/>
      <c r="JJ18949"/>
      <c r="KX18949" s="23"/>
      <c r="KY18949" s="23"/>
    </row>
    <row r="18950" spans="36:311" x14ac:dyDescent="0.2">
      <c r="AJ18950" s="23"/>
      <c r="HH18950"/>
      <c r="IW18950" s="36"/>
      <c r="JI18950"/>
      <c r="JJ18950"/>
      <c r="KX18950" s="23"/>
      <c r="KY18950" s="23"/>
    </row>
    <row r="18951" spans="36:311" x14ac:dyDescent="0.2">
      <c r="AJ18951" s="23"/>
      <c r="HH18951"/>
      <c r="IW18951" s="36"/>
      <c r="JI18951"/>
      <c r="JJ18951"/>
      <c r="KX18951" s="23"/>
      <c r="KY18951" s="23"/>
    </row>
    <row r="18952" spans="36:311" x14ac:dyDescent="0.2">
      <c r="AJ18952" s="23"/>
      <c r="HH18952"/>
      <c r="IW18952" s="36"/>
      <c r="JI18952"/>
      <c r="JJ18952"/>
      <c r="KX18952" s="23"/>
      <c r="KY18952" s="23"/>
    </row>
    <row r="18953" spans="36:311" x14ac:dyDescent="0.2">
      <c r="AJ18953" s="23"/>
      <c r="HH18953"/>
      <c r="IW18953" s="36"/>
      <c r="JI18953"/>
      <c r="JJ18953"/>
      <c r="KX18953" s="23"/>
      <c r="KY18953" s="23"/>
    </row>
    <row r="18954" spans="36:311" x14ac:dyDescent="0.2">
      <c r="AJ18954" s="23"/>
      <c r="HH18954"/>
      <c r="IW18954" s="36"/>
      <c r="JI18954"/>
      <c r="JJ18954"/>
      <c r="KX18954" s="23"/>
      <c r="KY18954" s="23"/>
    </row>
    <row r="18955" spans="36:311" x14ac:dyDescent="0.2">
      <c r="AJ18955" s="23"/>
      <c r="HH18955"/>
      <c r="IW18955" s="36"/>
      <c r="JI18955"/>
      <c r="JJ18955"/>
      <c r="KX18955" s="23"/>
      <c r="KY18955" s="23"/>
    </row>
    <row r="18956" spans="36:311" x14ac:dyDescent="0.2">
      <c r="AJ18956" s="23"/>
      <c r="HH18956"/>
      <c r="IW18956" s="36"/>
      <c r="JI18956"/>
      <c r="JJ18956"/>
      <c r="KX18956" s="23"/>
      <c r="KY18956" s="23"/>
    </row>
    <row r="18957" spans="36:311" x14ac:dyDescent="0.2">
      <c r="AJ18957" s="23"/>
      <c r="HH18957"/>
      <c r="IW18957" s="36"/>
      <c r="JI18957"/>
      <c r="JJ18957"/>
      <c r="KX18957" s="23"/>
      <c r="KY18957" s="23"/>
    </row>
    <row r="18958" spans="36:311" x14ac:dyDescent="0.2">
      <c r="AJ18958" s="23"/>
      <c r="HH18958"/>
      <c r="IW18958" s="36"/>
      <c r="JI18958"/>
      <c r="JJ18958"/>
      <c r="KX18958" s="23"/>
      <c r="KY18958" s="23"/>
    </row>
    <row r="18959" spans="36:311" x14ac:dyDescent="0.2">
      <c r="AJ18959" s="23"/>
      <c r="HH18959"/>
      <c r="IW18959" s="36"/>
      <c r="JI18959"/>
      <c r="JJ18959"/>
      <c r="KX18959" s="23"/>
      <c r="KY18959" s="23"/>
    </row>
    <row r="18960" spans="36:311" x14ac:dyDescent="0.2">
      <c r="AJ18960" s="23"/>
      <c r="HH18960"/>
      <c r="IW18960" s="36"/>
      <c r="JI18960"/>
      <c r="JJ18960"/>
      <c r="KX18960" s="23"/>
      <c r="KY18960" s="23"/>
    </row>
    <row r="18961" spans="36:311" x14ac:dyDescent="0.2">
      <c r="AJ18961" s="23"/>
      <c r="HH18961"/>
      <c r="IW18961" s="36"/>
      <c r="JI18961"/>
      <c r="JJ18961"/>
      <c r="KX18961" s="23"/>
      <c r="KY18961" s="23"/>
    </row>
    <row r="18962" spans="36:311" x14ac:dyDescent="0.2">
      <c r="AJ18962" s="23"/>
      <c r="HH18962"/>
      <c r="IW18962" s="36"/>
      <c r="JI18962"/>
      <c r="JJ18962"/>
      <c r="KX18962" s="23"/>
      <c r="KY18962" s="23"/>
    </row>
    <row r="18963" spans="36:311" x14ac:dyDescent="0.2">
      <c r="AJ18963" s="23"/>
      <c r="HH18963"/>
      <c r="IW18963" s="36"/>
      <c r="JI18963"/>
      <c r="JJ18963"/>
      <c r="KX18963" s="23"/>
      <c r="KY18963" s="23"/>
    </row>
    <row r="18964" spans="36:311" x14ac:dyDescent="0.2">
      <c r="AJ18964" s="23"/>
      <c r="HH18964"/>
      <c r="IW18964" s="36"/>
      <c r="JI18964"/>
      <c r="JJ18964"/>
      <c r="KX18964" s="23"/>
      <c r="KY18964" s="23"/>
    </row>
    <row r="18965" spans="36:311" x14ac:dyDescent="0.2">
      <c r="AJ18965" s="23"/>
      <c r="HH18965"/>
      <c r="IW18965" s="36"/>
      <c r="JI18965"/>
      <c r="JJ18965"/>
      <c r="KX18965" s="23"/>
      <c r="KY18965" s="23"/>
    </row>
    <row r="18966" spans="36:311" x14ac:dyDescent="0.2">
      <c r="AJ18966" s="23"/>
      <c r="HH18966"/>
      <c r="IW18966" s="36"/>
      <c r="JI18966"/>
      <c r="JJ18966"/>
      <c r="KX18966" s="23"/>
      <c r="KY18966" s="23"/>
    </row>
    <row r="18967" spans="36:311" x14ac:dyDescent="0.2">
      <c r="AJ18967" s="23"/>
      <c r="HH18967"/>
      <c r="IW18967" s="36"/>
      <c r="JI18967"/>
      <c r="JJ18967"/>
      <c r="KX18967" s="23"/>
      <c r="KY18967" s="23"/>
    </row>
    <row r="18968" spans="36:311" x14ac:dyDescent="0.2">
      <c r="AJ18968" s="23"/>
      <c r="HH18968"/>
      <c r="IW18968" s="36"/>
      <c r="JI18968"/>
      <c r="JJ18968"/>
      <c r="KX18968" s="23"/>
      <c r="KY18968" s="23"/>
    </row>
    <row r="18969" spans="36:311" x14ac:dyDescent="0.2">
      <c r="AJ18969" s="23"/>
      <c r="HH18969"/>
      <c r="IW18969" s="36"/>
      <c r="JI18969"/>
      <c r="JJ18969"/>
      <c r="KX18969" s="23"/>
      <c r="KY18969" s="23"/>
    </row>
    <row r="18970" spans="36:311" x14ac:dyDescent="0.2">
      <c r="AJ18970" s="23"/>
      <c r="HH18970"/>
      <c r="IW18970" s="36"/>
      <c r="JI18970"/>
      <c r="JJ18970"/>
      <c r="KX18970" s="23"/>
      <c r="KY18970" s="23"/>
    </row>
    <row r="18971" spans="36:311" x14ac:dyDescent="0.2">
      <c r="AJ18971" s="23"/>
      <c r="HH18971"/>
      <c r="IW18971" s="36"/>
      <c r="JI18971"/>
      <c r="JJ18971"/>
      <c r="KX18971" s="23"/>
      <c r="KY18971" s="23"/>
    </row>
    <row r="18972" spans="36:311" x14ac:dyDescent="0.2">
      <c r="AJ18972" s="23"/>
      <c r="HH18972"/>
      <c r="IW18972" s="36"/>
      <c r="JI18972"/>
      <c r="JJ18972"/>
      <c r="KX18972" s="23"/>
      <c r="KY18972" s="23"/>
    </row>
    <row r="18973" spans="36:311" x14ac:dyDescent="0.2">
      <c r="AJ18973" s="23"/>
      <c r="HH18973"/>
      <c r="IW18973" s="36"/>
      <c r="JI18973"/>
      <c r="JJ18973"/>
      <c r="KX18973" s="23"/>
      <c r="KY18973" s="23"/>
    </row>
    <row r="18974" spans="36:311" x14ac:dyDescent="0.2">
      <c r="AJ18974" s="23"/>
      <c r="HH18974"/>
      <c r="IW18974" s="36"/>
      <c r="JI18974"/>
      <c r="JJ18974"/>
      <c r="KX18974" s="23"/>
      <c r="KY18974" s="23"/>
    </row>
    <row r="18975" spans="36:311" x14ac:dyDescent="0.2">
      <c r="AJ18975" s="23"/>
      <c r="HH18975"/>
      <c r="IW18975" s="36"/>
      <c r="JI18975"/>
      <c r="JJ18975"/>
      <c r="KX18975" s="23"/>
      <c r="KY18975" s="23"/>
    </row>
    <row r="18976" spans="36:311" x14ac:dyDescent="0.2">
      <c r="AJ18976" s="23"/>
      <c r="HH18976"/>
      <c r="IW18976" s="36"/>
      <c r="JI18976"/>
      <c r="JJ18976"/>
      <c r="KX18976" s="23"/>
      <c r="KY18976" s="23"/>
    </row>
    <row r="18977" spans="36:311" x14ac:dyDescent="0.2">
      <c r="AJ18977" s="23"/>
      <c r="HH18977"/>
      <c r="IW18977" s="36"/>
      <c r="JI18977"/>
      <c r="JJ18977"/>
      <c r="KX18977" s="23"/>
      <c r="KY18977" s="23"/>
    </row>
    <row r="18978" spans="36:311" x14ac:dyDescent="0.2">
      <c r="AJ18978" s="23"/>
      <c r="HH18978"/>
      <c r="IW18978" s="36"/>
      <c r="JI18978"/>
      <c r="JJ18978"/>
      <c r="KX18978" s="23"/>
      <c r="KY18978" s="23"/>
    </row>
    <row r="18979" spans="36:311" x14ac:dyDescent="0.2">
      <c r="AJ18979" s="23"/>
      <c r="HH18979"/>
      <c r="IW18979" s="36"/>
      <c r="JI18979"/>
      <c r="JJ18979"/>
      <c r="KX18979" s="23"/>
      <c r="KY18979" s="23"/>
    </row>
    <row r="18980" spans="36:311" x14ac:dyDescent="0.2">
      <c r="AJ18980" s="23"/>
      <c r="HH18980"/>
      <c r="IW18980" s="36"/>
      <c r="JI18980"/>
      <c r="JJ18980"/>
      <c r="KX18980" s="23"/>
      <c r="KY18980" s="23"/>
    </row>
    <row r="18981" spans="36:311" x14ac:dyDescent="0.2">
      <c r="AJ18981" s="23"/>
      <c r="HH18981"/>
      <c r="IW18981" s="36"/>
      <c r="JI18981"/>
      <c r="JJ18981"/>
      <c r="KX18981" s="23"/>
      <c r="KY18981" s="23"/>
    </row>
    <row r="18982" spans="36:311" x14ac:dyDescent="0.2">
      <c r="AJ18982" s="23"/>
      <c r="HH18982"/>
      <c r="IW18982" s="36"/>
      <c r="JI18982"/>
      <c r="JJ18982"/>
      <c r="KX18982" s="23"/>
      <c r="KY18982" s="23"/>
    </row>
    <row r="18983" spans="36:311" x14ac:dyDescent="0.2">
      <c r="AJ18983" s="23"/>
      <c r="HH18983"/>
      <c r="IW18983" s="36"/>
      <c r="JI18983"/>
      <c r="JJ18983"/>
      <c r="KX18983" s="23"/>
      <c r="KY18983" s="23"/>
    </row>
    <row r="18984" spans="36:311" x14ac:dyDescent="0.2">
      <c r="AJ18984" s="23"/>
      <c r="HH18984"/>
      <c r="IW18984" s="36"/>
      <c r="JI18984"/>
      <c r="JJ18984"/>
      <c r="KX18984" s="23"/>
      <c r="KY18984" s="23"/>
    </row>
    <row r="18985" spans="36:311" x14ac:dyDescent="0.2">
      <c r="AJ18985" s="23"/>
      <c r="HH18985"/>
      <c r="IW18985" s="36"/>
      <c r="JI18985"/>
      <c r="JJ18985"/>
      <c r="KX18985" s="23"/>
      <c r="KY18985" s="23"/>
    </row>
    <row r="18986" spans="36:311" x14ac:dyDescent="0.2">
      <c r="AJ18986" s="23"/>
      <c r="HH18986"/>
      <c r="IW18986" s="36"/>
      <c r="JI18986"/>
      <c r="JJ18986"/>
      <c r="KX18986" s="23"/>
      <c r="KY18986" s="23"/>
    </row>
    <row r="18987" spans="36:311" x14ac:dyDescent="0.2">
      <c r="AJ18987" s="23"/>
      <c r="HH18987"/>
      <c r="IW18987" s="36"/>
      <c r="JI18987"/>
      <c r="JJ18987"/>
      <c r="KX18987" s="23"/>
      <c r="KY18987" s="23"/>
    </row>
    <row r="18988" spans="36:311" x14ac:dyDescent="0.2">
      <c r="AJ18988" s="23"/>
      <c r="HH18988"/>
      <c r="IW18988" s="36"/>
      <c r="JI18988"/>
      <c r="JJ18988"/>
      <c r="KX18988" s="23"/>
      <c r="KY18988" s="23"/>
    </row>
    <row r="18989" spans="36:311" x14ac:dyDescent="0.2">
      <c r="AJ18989" s="23"/>
      <c r="HH18989"/>
      <c r="IW18989" s="36"/>
      <c r="JI18989"/>
      <c r="JJ18989"/>
      <c r="KX18989" s="23"/>
      <c r="KY18989" s="23"/>
    </row>
    <row r="18990" spans="36:311" x14ac:dyDescent="0.2">
      <c r="AJ18990" s="23"/>
      <c r="HH18990"/>
      <c r="IW18990" s="36"/>
      <c r="JI18990"/>
      <c r="JJ18990"/>
      <c r="KX18990" s="23"/>
      <c r="KY18990" s="23"/>
    </row>
    <row r="18991" spans="36:311" x14ac:dyDescent="0.2">
      <c r="AJ18991" s="23"/>
      <c r="HH18991"/>
      <c r="IW18991" s="36"/>
      <c r="JI18991"/>
      <c r="JJ18991"/>
      <c r="KX18991" s="23"/>
      <c r="KY18991" s="23"/>
    </row>
    <row r="18992" spans="36:311" x14ac:dyDescent="0.2">
      <c r="AJ18992" s="23"/>
      <c r="HH18992"/>
      <c r="IW18992" s="36"/>
      <c r="JI18992"/>
      <c r="JJ18992"/>
      <c r="KX18992" s="23"/>
      <c r="KY18992" s="23"/>
    </row>
    <row r="18993" spans="36:311" x14ac:dyDescent="0.2">
      <c r="AJ18993" s="23"/>
      <c r="HH18993"/>
      <c r="IW18993" s="36"/>
      <c r="JI18993"/>
      <c r="JJ18993"/>
      <c r="KX18993" s="23"/>
      <c r="KY18993" s="23"/>
    </row>
    <row r="18994" spans="36:311" x14ac:dyDescent="0.2">
      <c r="AJ18994" s="23"/>
      <c r="HH18994"/>
      <c r="IW18994" s="36"/>
      <c r="JI18994"/>
      <c r="JJ18994"/>
      <c r="KX18994" s="23"/>
      <c r="KY18994" s="23"/>
    </row>
    <row r="18995" spans="36:311" x14ac:dyDescent="0.2">
      <c r="AJ18995" s="23"/>
      <c r="HH18995"/>
      <c r="IW18995" s="36"/>
      <c r="JI18995"/>
      <c r="JJ18995"/>
      <c r="KX18995" s="23"/>
      <c r="KY18995" s="23"/>
    </row>
    <row r="18996" spans="36:311" x14ac:dyDescent="0.2">
      <c r="AJ18996" s="23"/>
      <c r="HH18996"/>
      <c r="IW18996" s="36"/>
      <c r="JI18996"/>
      <c r="JJ18996"/>
      <c r="KX18996" s="23"/>
      <c r="KY18996" s="23"/>
    </row>
    <row r="18997" spans="36:311" x14ac:dyDescent="0.2">
      <c r="AJ18997" s="23"/>
      <c r="HH18997"/>
      <c r="IW18997" s="36"/>
      <c r="JI18997"/>
      <c r="JJ18997"/>
      <c r="KX18997" s="23"/>
      <c r="KY18997" s="23"/>
    </row>
    <row r="18998" spans="36:311" x14ac:dyDescent="0.2">
      <c r="AJ18998" s="23"/>
      <c r="HH18998"/>
      <c r="IW18998" s="36"/>
      <c r="JI18998"/>
      <c r="JJ18998"/>
      <c r="KX18998" s="23"/>
      <c r="KY18998" s="23"/>
    </row>
    <row r="18999" spans="36:311" x14ac:dyDescent="0.2">
      <c r="AJ18999" s="23"/>
      <c r="HH18999"/>
      <c r="IW18999" s="36"/>
      <c r="JI18999"/>
      <c r="JJ18999"/>
      <c r="KX18999" s="23"/>
      <c r="KY18999" s="23"/>
    </row>
    <row r="19000" spans="36:311" x14ac:dyDescent="0.2">
      <c r="AJ19000" s="23"/>
      <c r="HH19000"/>
      <c r="IW19000" s="36"/>
      <c r="JI19000"/>
      <c r="JJ19000"/>
      <c r="KX19000" s="23"/>
      <c r="KY19000" s="23"/>
    </row>
    <row r="19001" spans="36:311" x14ac:dyDescent="0.2">
      <c r="AJ19001" s="23"/>
      <c r="HH19001"/>
      <c r="IW19001" s="36"/>
      <c r="JI19001"/>
      <c r="JJ19001"/>
      <c r="KX19001" s="23"/>
      <c r="KY19001" s="23"/>
    </row>
    <row r="19002" spans="36:311" x14ac:dyDescent="0.2">
      <c r="AJ19002" s="23"/>
      <c r="HH19002"/>
      <c r="IW19002" s="36"/>
      <c r="JI19002"/>
      <c r="JJ19002"/>
      <c r="KX19002" s="23"/>
      <c r="KY19002" s="23"/>
    </row>
    <row r="19003" spans="36:311" x14ac:dyDescent="0.2">
      <c r="AJ19003" s="23"/>
      <c r="HH19003"/>
      <c r="IW19003" s="36"/>
      <c r="JI19003"/>
      <c r="JJ19003"/>
      <c r="KX19003" s="23"/>
      <c r="KY19003" s="23"/>
    </row>
    <row r="19004" spans="36:311" x14ac:dyDescent="0.2">
      <c r="AJ19004" s="23"/>
      <c r="HH19004"/>
      <c r="IW19004" s="36"/>
      <c r="JI19004"/>
      <c r="JJ19004"/>
      <c r="KX19004" s="23"/>
      <c r="KY19004" s="23"/>
    </row>
    <row r="19005" spans="36:311" x14ac:dyDescent="0.2">
      <c r="AJ19005" s="23"/>
      <c r="HH19005"/>
      <c r="IW19005" s="36"/>
      <c r="JI19005"/>
      <c r="JJ19005"/>
      <c r="KX19005" s="23"/>
      <c r="KY19005" s="23"/>
    </row>
    <row r="19006" spans="36:311" x14ac:dyDescent="0.2">
      <c r="AJ19006" s="23"/>
      <c r="HH19006"/>
      <c r="IW19006" s="36"/>
      <c r="JI19006"/>
      <c r="JJ19006"/>
      <c r="KX19006" s="23"/>
      <c r="KY19006" s="23"/>
    </row>
    <row r="19007" spans="36:311" x14ac:dyDescent="0.2">
      <c r="AJ19007" s="23"/>
      <c r="HH19007"/>
      <c r="IW19007" s="36"/>
      <c r="JI19007"/>
      <c r="JJ19007"/>
      <c r="KX19007" s="23"/>
      <c r="KY19007" s="23"/>
    </row>
    <row r="19008" spans="36:311" x14ac:dyDescent="0.2">
      <c r="AJ19008" s="23"/>
      <c r="HH19008"/>
      <c r="IW19008" s="36"/>
      <c r="JI19008"/>
      <c r="JJ19008"/>
      <c r="KX19008" s="23"/>
      <c r="KY19008" s="23"/>
    </row>
    <row r="19009" spans="36:311" x14ac:dyDescent="0.2">
      <c r="AJ19009" s="23"/>
      <c r="HH19009"/>
      <c r="IW19009" s="36"/>
      <c r="JI19009"/>
      <c r="JJ19009"/>
      <c r="KX19009" s="23"/>
      <c r="KY19009" s="23"/>
    </row>
    <row r="19010" spans="36:311" x14ac:dyDescent="0.2">
      <c r="AJ19010" s="23"/>
      <c r="HH19010"/>
      <c r="IW19010" s="36"/>
      <c r="JI19010"/>
      <c r="JJ19010"/>
      <c r="KX19010" s="23"/>
      <c r="KY19010" s="23"/>
    </row>
    <row r="19011" spans="36:311" x14ac:dyDescent="0.2">
      <c r="AJ19011" s="23"/>
      <c r="HH19011"/>
      <c r="IW19011" s="36"/>
      <c r="JI19011"/>
      <c r="JJ19011"/>
      <c r="KX19011" s="23"/>
      <c r="KY19011" s="23"/>
    </row>
    <row r="19012" spans="36:311" x14ac:dyDescent="0.2">
      <c r="AJ19012" s="23"/>
      <c r="HH19012"/>
      <c r="IW19012" s="36"/>
      <c r="JI19012"/>
      <c r="JJ19012"/>
      <c r="KX19012" s="23"/>
      <c r="KY19012" s="23"/>
    </row>
    <row r="19013" spans="36:311" x14ac:dyDescent="0.2">
      <c r="AJ19013" s="23"/>
      <c r="HH19013"/>
      <c r="IW19013" s="36"/>
      <c r="JI19013"/>
      <c r="JJ19013"/>
      <c r="KX19013" s="23"/>
      <c r="KY19013" s="23"/>
    </row>
    <row r="19014" spans="36:311" x14ac:dyDescent="0.2">
      <c r="AJ19014" s="23"/>
      <c r="HH19014"/>
      <c r="IW19014" s="36"/>
      <c r="JI19014"/>
      <c r="JJ19014"/>
      <c r="KX19014" s="23"/>
      <c r="KY19014" s="23"/>
    </row>
    <row r="19015" spans="36:311" x14ac:dyDescent="0.2">
      <c r="AJ19015" s="23"/>
      <c r="HH19015"/>
      <c r="IW19015" s="36"/>
      <c r="JI19015"/>
      <c r="JJ19015"/>
      <c r="KX19015" s="23"/>
      <c r="KY19015" s="23"/>
    </row>
    <row r="19016" spans="36:311" x14ac:dyDescent="0.2">
      <c r="AJ19016" s="23"/>
      <c r="HH19016"/>
      <c r="IW19016" s="36"/>
      <c r="JI19016"/>
      <c r="JJ19016"/>
      <c r="KX19016" s="23"/>
      <c r="KY19016" s="23"/>
    </row>
    <row r="19017" spans="36:311" x14ac:dyDescent="0.2">
      <c r="AJ19017" s="23"/>
      <c r="HH19017"/>
      <c r="IW19017" s="36"/>
      <c r="JI19017"/>
      <c r="JJ19017"/>
      <c r="KX19017" s="23"/>
      <c r="KY19017" s="23"/>
    </row>
    <row r="19018" spans="36:311" x14ac:dyDescent="0.2">
      <c r="AJ19018" s="23"/>
      <c r="HH19018"/>
      <c r="IW19018" s="36"/>
      <c r="JI19018"/>
      <c r="JJ19018"/>
      <c r="KX19018" s="23"/>
      <c r="KY19018" s="23"/>
    </row>
    <row r="19019" spans="36:311" x14ac:dyDescent="0.2">
      <c r="AJ19019" s="23"/>
      <c r="HH19019"/>
      <c r="IW19019" s="36"/>
      <c r="JI19019"/>
      <c r="JJ19019"/>
      <c r="KX19019" s="23"/>
      <c r="KY19019" s="23"/>
    </row>
    <row r="19020" spans="36:311" x14ac:dyDescent="0.2">
      <c r="AJ19020" s="23"/>
      <c r="HH19020"/>
      <c r="IW19020" s="36"/>
      <c r="JI19020"/>
      <c r="JJ19020"/>
      <c r="KX19020" s="23"/>
      <c r="KY19020" s="23"/>
    </row>
    <row r="19021" spans="36:311" x14ac:dyDescent="0.2">
      <c r="AJ19021" s="23"/>
      <c r="HH19021"/>
      <c r="IW19021" s="36"/>
      <c r="JI19021"/>
      <c r="JJ19021"/>
      <c r="KX19021" s="23"/>
      <c r="KY19021" s="23"/>
    </row>
    <row r="19022" spans="36:311" x14ac:dyDescent="0.2">
      <c r="AJ19022" s="23"/>
      <c r="HH19022"/>
      <c r="IW19022" s="36"/>
      <c r="JI19022"/>
      <c r="JJ19022"/>
      <c r="KX19022" s="23"/>
      <c r="KY19022" s="23"/>
    </row>
    <row r="19023" spans="36:311" x14ac:dyDescent="0.2">
      <c r="AJ19023" s="23"/>
      <c r="HH19023"/>
      <c r="IW19023" s="36"/>
      <c r="JI19023"/>
      <c r="JJ19023"/>
      <c r="KX19023" s="23"/>
      <c r="KY19023" s="23"/>
    </row>
    <row r="19024" spans="36:311" x14ac:dyDescent="0.2">
      <c r="AJ19024" s="23"/>
      <c r="HH19024"/>
      <c r="IW19024" s="36"/>
      <c r="JI19024"/>
      <c r="JJ19024"/>
      <c r="KX19024" s="23"/>
      <c r="KY19024" s="23"/>
    </row>
    <row r="19025" spans="36:311" x14ac:dyDescent="0.2">
      <c r="AJ19025" s="23"/>
      <c r="HH19025"/>
      <c r="IW19025" s="36"/>
      <c r="JI19025"/>
      <c r="JJ19025"/>
      <c r="KX19025" s="23"/>
      <c r="KY19025" s="23"/>
    </row>
    <row r="19026" spans="36:311" x14ac:dyDescent="0.2">
      <c r="AJ19026" s="23"/>
      <c r="HH19026"/>
      <c r="IW19026" s="36"/>
      <c r="JI19026"/>
      <c r="JJ19026"/>
      <c r="KX19026" s="23"/>
      <c r="KY19026" s="23"/>
    </row>
    <row r="19027" spans="36:311" x14ac:dyDescent="0.2">
      <c r="AJ19027" s="23"/>
      <c r="HH19027"/>
      <c r="IW19027" s="36"/>
      <c r="JI19027"/>
      <c r="JJ19027"/>
      <c r="KX19027" s="23"/>
      <c r="KY19027" s="23"/>
    </row>
    <row r="19028" spans="36:311" x14ac:dyDescent="0.2">
      <c r="AJ19028" s="23"/>
      <c r="HH19028"/>
      <c r="IW19028" s="36"/>
      <c r="JI19028"/>
      <c r="JJ19028"/>
      <c r="KX19028" s="23"/>
      <c r="KY19028" s="23"/>
    </row>
    <row r="19029" spans="36:311" x14ac:dyDescent="0.2">
      <c r="AJ19029" s="23"/>
      <c r="HH19029"/>
      <c r="IW19029" s="36"/>
      <c r="JI19029"/>
      <c r="JJ19029"/>
      <c r="KX19029" s="23"/>
      <c r="KY19029" s="23"/>
    </row>
    <row r="19030" spans="36:311" x14ac:dyDescent="0.2">
      <c r="AJ19030" s="23"/>
      <c r="HH19030"/>
      <c r="IW19030" s="36"/>
      <c r="JI19030"/>
      <c r="JJ19030"/>
      <c r="KX19030" s="23"/>
      <c r="KY19030" s="23"/>
    </row>
    <row r="19031" spans="36:311" x14ac:dyDescent="0.2">
      <c r="AJ19031" s="23"/>
      <c r="HH19031"/>
      <c r="IW19031" s="36"/>
      <c r="JI19031"/>
      <c r="JJ19031"/>
      <c r="KX19031" s="23"/>
      <c r="KY19031" s="23"/>
    </row>
    <row r="19032" spans="36:311" x14ac:dyDescent="0.2">
      <c r="AJ19032" s="23"/>
      <c r="HH19032"/>
      <c r="IW19032" s="36"/>
      <c r="JI19032"/>
      <c r="JJ19032"/>
      <c r="KX19032" s="23"/>
      <c r="KY19032" s="23"/>
    </row>
    <row r="19033" spans="36:311" x14ac:dyDescent="0.2">
      <c r="AJ19033" s="23"/>
      <c r="HH19033"/>
      <c r="IW19033" s="36"/>
      <c r="JI19033"/>
      <c r="JJ19033"/>
      <c r="KX19033" s="23"/>
      <c r="KY19033" s="23"/>
    </row>
    <row r="19034" spans="36:311" x14ac:dyDescent="0.2">
      <c r="AJ19034" s="23"/>
      <c r="HH19034"/>
      <c r="IW19034" s="36"/>
      <c r="JI19034"/>
      <c r="JJ19034"/>
      <c r="KX19034" s="23"/>
      <c r="KY19034" s="23"/>
    </row>
    <row r="19035" spans="36:311" x14ac:dyDescent="0.2">
      <c r="AJ19035" s="23"/>
      <c r="HH19035"/>
      <c r="IW19035" s="36"/>
      <c r="JI19035"/>
      <c r="JJ19035"/>
      <c r="KX19035" s="23"/>
      <c r="KY19035" s="23"/>
    </row>
    <row r="19036" spans="36:311" x14ac:dyDescent="0.2">
      <c r="AJ19036" s="23"/>
      <c r="HH19036"/>
      <c r="IW19036" s="36"/>
      <c r="JI19036"/>
      <c r="JJ19036"/>
      <c r="KX19036" s="23"/>
      <c r="KY19036" s="23"/>
    </row>
    <row r="19037" spans="36:311" x14ac:dyDescent="0.2">
      <c r="AJ19037" s="23"/>
      <c r="HH19037"/>
      <c r="IW19037" s="36"/>
      <c r="JI19037"/>
      <c r="JJ19037"/>
      <c r="KX19037" s="23"/>
      <c r="KY19037" s="23"/>
    </row>
    <row r="19038" spans="36:311" x14ac:dyDescent="0.2">
      <c r="AJ19038" s="23"/>
      <c r="HH19038"/>
      <c r="IW19038" s="36"/>
      <c r="JI19038"/>
      <c r="JJ19038"/>
      <c r="KX19038" s="23"/>
      <c r="KY19038" s="23"/>
    </row>
    <row r="19039" spans="36:311" x14ac:dyDescent="0.2">
      <c r="AJ19039" s="23"/>
      <c r="HH19039"/>
      <c r="IW19039" s="36"/>
      <c r="JI19039"/>
      <c r="JJ19039"/>
      <c r="KX19039" s="23"/>
      <c r="KY19039" s="23"/>
    </row>
    <row r="19040" spans="36:311" x14ac:dyDescent="0.2">
      <c r="AJ19040" s="23"/>
      <c r="HH19040"/>
      <c r="IW19040" s="36"/>
      <c r="JI19040"/>
      <c r="JJ19040"/>
      <c r="KX19040" s="23"/>
      <c r="KY19040" s="23"/>
    </row>
    <row r="19041" spans="36:311" x14ac:dyDescent="0.2">
      <c r="AJ19041" s="23"/>
      <c r="HH19041"/>
      <c r="IW19041" s="36"/>
      <c r="JI19041"/>
      <c r="JJ19041"/>
      <c r="KX19041" s="23"/>
      <c r="KY19041" s="23"/>
    </row>
    <row r="19042" spans="36:311" x14ac:dyDescent="0.2">
      <c r="AJ19042" s="23"/>
      <c r="HH19042"/>
      <c r="IW19042" s="36"/>
      <c r="JI19042"/>
      <c r="JJ19042"/>
      <c r="KX19042" s="23"/>
      <c r="KY19042" s="23"/>
    </row>
    <row r="19043" spans="36:311" x14ac:dyDescent="0.2">
      <c r="AJ19043" s="23"/>
      <c r="HH19043"/>
      <c r="IW19043" s="36"/>
      <c r="JI19043"/>
      <c r="JJ19043"/>
      <c r="KX19043" s="23"/>
      <c r="KY19043" s="23"/>
    </row>
    <row r="19044" spans="36:311" x14ac:dyDescent="0.2">
      <c r="AJ19044" s="23"/>
      <c r="HH19044"/>
      <c r="IW19044" s="36"/>
      <c r="JI19044"/>
      <c r="JJ19044"/>
      <c r="KX19044" s="23"/>
      <c r="KY19044" s="23"/>
    </row>
    <row r="19045" spans="36:311" x14ac:dyDescent="0.2">
      <c r="AJ19045" s="23"/>
      <c r="HH19045"/>
      <c r="IW19045" s="36"/>
      <c r="JI19045"/>
      <c r="JJ19045"/>
      <c r="KX19045" s="23"/>
      <c r="KY19045" s="23"/>
    </row>
    <row r="19046" spans="36:311" x14ac:dyDescent="0.2">
      <c r="AJ19046" s="23"/>
      <c r="HH19046"/>
      <c r="IW19046" s="36"/>
      <c r="JI19046"/>
      <c r="JJ19046"/>
      <c r="KX19046" s="23"/>
      <c r="KY19046" s="23"/>
    </row>
    <row r="19047" spans="36:311" x14ac:dyDescent="0.2">
      <c r="AJ19047" s="23"/>
      <c r="HH19047"/>
      <c r="IW19047" s="36"/>
      <c r="JI19047"/>
      <c r="JJ19047"/>
      <c r="KX19047" s="23"/>
      <c r="KY19047" s="23"/>
    </row>
    <row r="19048" spans="36:311" x14ac:dyDescent="0.2">
      <c r="AJ19048" s="23"/>
      <c r="HH19048"/>
      <c r="IW19048" s="36"/>
      <c r="JI19048"/>
      <c r="JJ19048"/>
      <c r="KX19048" s="23"/>
      <c r="KY19048" s="23"/>
    </row>
    <row r="19049" spans="36:311" x14ac:dyDescent="0.2">
      <c r="AJ19049" s="23"/>
      <c r="HH19049"/>
      <c r="IW19049" s="36"/>
      <c r="JI19049"/>
      <c r="JJ19049"/>
      <c r="KX19049" s="23"/>
      <c r="KY19049" s="23"/>
    </row>
    <row r="19050" spans="36:311" x14ac:dyDescent="0.2">
      <c r="AJ19050" s="23"/>
      <c r="HH19050"/>
      <c r="IW19050" s="36"/>
      <c r="JI19050"/>
      <c r="JJ19050"/>
      <c r="KX19050" s="23"/>
      <c r="KY19050" s="23"/>
    </row>
    <row r="19051" spans="36:311" x14ac:dyDescent="0.2">
      <c r="AJ19051" s="23"/>
      <c r="HH19051"/>
      <c r="IW19051" s="36"/>
      <c r="JI19051"/>
      <c r="JJ19051"/>
      <c r="KX19051" s="23"/>
      <c r="KY19051" s="23"/>
    </row>
    <row r="19052" spans="36:311" x14ac:dyDescent="0.2">
      <c r="AJ19052" s="23"/>
      <c r="HH19052"/>
      <c r="IW19052" s="36"/>
      <c r="JI19052"/>
      <c r="JJ19052"/>
      <c r="KX19052" s="23"/>
      <c r="KY19052" s="23"/>
    </row>
    <row r="19053" spans="36:311" x14ac:dyDescent="0.2">
      <c r="AJ19053" s="23"/>
      <c r="HH19053"/>
      <c r="IW19053" s="36"/>
      <c r="JI19053"/>
      <c r="JJ19053"/>
      <c r="KX19053" s="23"/>
      <c r="KY19053" s="23"/>
    </row>
    <row r="19054" spans="36:311" x14ac:dyDescent="0.2">
      <c r="AJ19054" s="23"/>
      <c r="HH19054"/>
      <c r="IW19054" s="36"/>
      <c r="JI19054"/>
      <c r="JJ19054"/>
      <c r="KX19054" s="23"/>
      <c r="KY19054" s="23"/>
    </row>
    <row r="19055" spans="36:311" x14ac:dyDescent="0.2">
      <c r="AJ19055" s="23"/>
      <c r="HH19055"/>
      <c r="IW19055" s="36"/>
      <c r="JI19055"/>
      <c r="JJ19055"/>
      <c r="KX19055" s="23"/>
      <c r="KY19055" s="23"/>
    </row>
    <row r="19056" spans="36:311" x14ac:dyDescent="0.2">
      <c r="AJ19056" s="23"/>
      <c r="HH19056"/>
      <c r="IW19056" s="36"/>
      <c r="JI19056"/>
      <c r="JJ19056"/>
      <c r="KX19056" s="23"/>
      <c r="KY19056" s="23"/>
    </row>
    <row r="19057" spans="36:311" x14ac:dyDescent="0.2">
      <c r="AJ19057" s="23"/>
      <c r="HH19057"/>
      <c r="IW19057" s="36"/>
      <c r="JI19057"/>
      <c r="JJ19057"/>
      <c r="KX19057" s="23"/>
      <c r="KY19057" s="23"/>
    </row>
    <row r="19058" spans="36:311" x14ac:dyDescent="0.2">
      <c r="AJ19058" s="23"/>
      <c r="HH19058"/>
      <c r="IW19058" s="36"/>
      <c r="JI19058"/>
      <c r="JJ19058"/>
      <c r="KX19058" s="23"/>
      <c r="KY19058" s="23"/>
    </row>
    <row r="19059" spans="36:311" x14ac:dyDescent="0.2">
      <c r="AJ19059" s="23"/>
      <c r="HH19059"/>
      <c r="IW19059" s="36"/>
      <c r="JI19059"/>
      <c r="JJ19059"/>
      <c r="KX19059" s="23"/>
      <c r="KY19059" s="23"/>
    </row>
    <row r="19060" spans="36:311" x14ac:dyDescent="0.2">
      <c r="AJ19060" s="23"/>
      <c r="HH19060"/>
      <c r="IW19060" s="36"/>
      <c r="JI19060"/>
      <c r="JJ19060"/>
      <c r="KX19060" s="23"/>
      <c r="KY19060" s="23"/>
    </row>
    <row r="19061" spans="36:311" x14ac:dyDescent="0.2">
      <c r="AJ19061" s="23"/>
      <c r="HH19061"/>
      <c r="IW19061" s="36"/>
      <c r="JI19061"/>
      <c r="JJ19061"/>
      <c r="KX19061" s="23"/>
      <c r="KY19061" s="23"/>
    </row>
    <row r="19062" spans="36:311" x14ac:dyDescent="0.2">
      <c r="AJ19062" s="23"/>
      <c r="HH19062"/>
      <c r="IW19062" s="36"/>
      <c r="JI19062"/>
      <c r="JJ19062"/>
      <c r="KX19062" s="23"/>
      <c r="KY19062" s="23"/>
    </row>
    <row r="19063" spans="36:311" x14ac:dyDescent="0.2">
      <c r="AJ19063" s="23"/>
      <c r="HH19063"/>
      <c r="IW19063" s="36"/>
      <c r="JI19063"/>
      <c r="JJ19063"/>
      <c r="KX19063" s="23"/>
      <c r="KY19063" s="23"/>
    </row>
    <row r="19064" spans="36:311" x14ac:dyDescent="0.2">
      <c r="AJ19064" s="23"/>
      <c r="HH19064"/>
      <c r="IW19064" s="36"/>
      <c r="JI19064"/>
      <c r="JJ19064"/>
      <c r="KX19064" s="23"/>
      <c r="KY19064" s="23"/>
    </row>
    <row r="19065" spans="36:311" x14ac:dyDescent="0.2">
      <c r="AJ19065" s="23"/>
      <c r="HH19065"/>
      <c r="IW19065" s="36"/>
      <c r="JI19065"/>
      <c r="JJ19065"/>
      <c r="KX19065" s="23"/>
      <c r="KY19065" s="23"/>
    </row>
    <row r="19066" spans="36:311" x14ac:dyDescent="0.2">
      <c r="AJ19066" s="23"/>
      <c r="HH19066"/>
      <c r="IW19066" s="36"/>
      <c r="JI19066"/>
      <c r="JJ19066"/>
      <c r="KX19066" s="23"/>
      <c r="KY19066" s="23"/>
    </row>
    <row r="19067" spans="36:311" x14ac:dyDescent="0.2">
      <c r="AJ19067" s="23"/>
      <c r="HH19067"/>
      <c r="IW19067" s="36"/>
      <c r="JI19067"/>
      <c r="JJ19067"/>
      <c r="KX19067" s="23"/>
      <c r="KY19067" s="23"/>
    </row>
    <row r="19068" spans="36:311" x14ac:dyDescent="0.2">
      <c r="AJ19068" s="23"/>
      <c r="HH19068"/>
      <c r="IW19068" s="36"/>
      <c r="JI19068"/>
      <c r="JJ19068"/>
      <c r="KX19068" s="23"/>
      <c r="KY19068" s="23"/>
    </row>
    <row r="19069" spans="36:311" x14ac:dyDescent="0.2">
      <c r="AJ19069" s="23"/>
      <c r="HH19069"/>
      <c r="IW19069" s="36"/>
      <c r="JI19069"/>
      <c r="JJ19069"/>
      <c r="KX19069" s="23"/>
      <c r="KY19069" s="23"/>
    </row>
    <row r="19070" spans="36:311" x14ac:dyDescent="0.2">
      <c r="AJ19070" s="23"/>
      <c r="HH19070"/>
      <c r="IW19070" s="36"/>
      <c r="JI19070"/>
      <c r="JJ19070"/>
      <c r="KX19070" s="23"/>
      <c r="KY19070" s="23"/>
    </row>
    <row r="19071" spans="36:311" x14ac:dyDescent="0.2">
      <c r="AJ19071" s="23"/>
      <c r="HH19071"/>
      <c r="IW19071" s="36"/>
      <c r="JI19071"/>
      <c r="JJ19071"/>
      <c r="KX19071" s="23"/>
      <c r="KY19071" s="23"/>
    </row>
    <row r="19072" spans="36:311" x14ac:dyDescent="0.2">
      <c r="AJ19072" s="23"/>
      <c r="HH19072"/>
      <c r="IW19072" s="36"/>
      <c r="JI19072"/>
      <c r="JJ19072"/>
      <c r="KX19072" s="23"/>
      <c r="KY19072" s="23"/>
    </row>
    <row r="19073" spans="36:311" x14ac:dyDescent="0.2">
      <c r="AJ19073" s="23"/>
      <c r="HH19073"/>
      <c r="IW19073" s="36"/>
      <c r="JI19073"/>
      <c r="JJ19073"/>
      <c r="KX19073" s="23"/>
      <c r="KY19073" s="23"/>
    </row>
    <row r="19074" spans="36:311" x14ac:dyDescent="0.2">
      <c r="AJ19074" s="23"/>
      <c r="HH19074"/>
      <c r="IW19074" s="36"/>
      <c r="JI19074"/>
      <c r="JJ19074"/>
      <c r="KX19074" s="23"/>
      <c r="KY19074" s="23"/>
    </row>
    <row r="19075" spans="36:311" x14ac:dyDescent="0.2">
      <c r="AJ19075" s="23"/>
      <c r="HH19075"/>
      <c r="IW19075" s="36"/>
      <c r="JI19075"/>
      <c r="JJ19075"/>
      <c r="KX19075" s="23"/>
      <c r="KY19075" s="23"/>
    </row>
    <row r="19076" spans="36:311" x14ac:dyDescent="0.2">
      <c r="AJ19076" s="23"/>
      <c r="HH19076"/>
      <c r="IW19076" s="36"/>
      <c r="JI19076"/>
      <c r="JJ19076"/>
      <c r="KX19076" s="23"/>
      <c r="KY19076" s="23"/>
    </row>
    <row r="19077" spans="36:311" x14ac:dyDescent="0.2">
      <c r="AJ19077" s="23"/>
      <c r="HH19077"/>
      <c r="IW19077" s="36"/>
      <c r="JI19077"/>
      <c r="JJ19077"/>
      <c r="KX19077" s="23"/>
      <c r="KY19077" s="23"/>
    </row>
    <row r="19078" spans="36:311" x14ac:dyDescent="0.2">
      <c r="AJ19078" s="23"/>
      <c r="HH19078"/>
      <c r="IW19078" s="36"/>
      <c r="JI19078"/>
      <c r="JJ19078"/>
      <c r="KX19078" s="23"/>
      <c r="KY19078" s="23"/>
    </row>
    <row r="19079" spans="36:311" x14ac:dyDescent="0.2">
      <c r="AJ19079" s="23"/>
      <c r="HH19079"/>
      <c r="IW19079" s="36"/>
      <c r="JI19079"/>
      <c r="JJ19079"/>
      <c r="KX19079" s="23"/>
      <c r="KY19079" s="23"/>
    </row>
    <row r="19080" spans="36:311" x14ac:dyDescent="0.2">
      <c r="AJ19080" s="23"/>
      <c r="HH19080"/>
      <c r="IW19080" s="36"/>
      <c r="JI19080"/>
      <c r="JJ19080"/>
      <c r="KX19080" s="23"/>
      <c r="KY19080" s="23"/>
    </row>
    <row r="19081" spans="36:311" x14ac:dyDescent="0.2">
      <c r="AJ19081" s="23"/>
      <c r="HH19081"/>
      <c r="IW19081" s="36"/>
      <c r="JI19081"/>
      <c r="JJ19081"/>
      <c r="KX19081" s="23"/>
      <c r="KY19081" s="23"/>
    </row>
    <row r="19082" spans="36:311" x14ac:dyDescent="0.2">
      <c r="AJ19082" s="23"/>
      <c r="HH19082"/>
      <c r="IW19082" s="36"/>
      <c r="JI19082"/>
      <c r="JJ19082"/>
      <c r="KX19082" s="23"/>
      <c r="KY19082" s="23"/>
    </row>
    <row r="19083" spans="36:311" x14ac:dyDescent="0.2">
      <c r="AJ19083" s="23"/>
      <c r="HH19083"/>
      <c r="IW19083" s="36"/>
      <c r="JI19083"/>
      <c r="JJ19083"/>
      <c r="KX19083" s="23"/>
      <c r="KY19083" s="23"/>
    </row>
    <row r="19084" spans="36:311" x14ac:dyDescent="0.2">
      <c r="AJ19084" s="23"/>
      <c r="HH19084"/>
      <c r="IW19084" s="36"/>
      <c r="JI19084"/>
      <c r="JJ19084"/>
      <c r="KX19084" s="23"/>
      <c r="KY19084" s="23"/>
    </row>
    <row r="19085" spans="36:311" x14ac:dyDescent="0.2">
      <c r="AJ19085" s="23"/>
      <c r="HH19085"/>
      <c r="IW19085" s="36"/>
      <c r="JI19085"/>
      <c r="JJ19085"/>
      <c r="KX19085" s="23"/>
      <c r="KY19085" s="23"/>
    </row>
    <row r="19086" spans="36:311" x14ac:dyDescent="0.2">
      <c r="AJ19086" s="23"/>
      <c r="HH19086"/>
      <c r="IW19086" s="36"/>
      <c r="JI19086"/>
      <c r="JJ19086"/>
      <c r="KX19086" s="23"/>
      <c r="KY19086" s="23"/>
    </row>
    <row r="19087" spans="36:311" x14ac:dyDescent="0.2">
      <c r="AJ19087" s="23"/>
      <c r="HH19087"/>
      <c r="IW19087" s="36"/>
      <c r="JI19087"/>
      <c r="JJ19087"/>
      <c r="KX19087" s="23"/>
      <c r="KY19087" s="23"/>
    </row>
    <row r="19088" spans="36:311" x14ac:dyDescent="0.2">
      <c r="AJ19088" s="23"/>
      <c r="HH19088"/>
      <c r="IW19088" s="36"/>
      <c r="JI19088"/>
      <c r="JJ19088"/>
      <c r="KX19088" s="23"/>
      <c r="KY19088" s="23"/>
    </row>
    <row r="19089" spans="36:311" x14ac:dyDescent="0.2">
      <c r="AJ19089" s="23"/>
      <c r="HH19089"/>
      <c r="IW19089" s="36"/>
      <c r="JI19089"/>
      <c r="JJ19089"/>
      <c r="KX19089" s="23"/>
      <c r="KY19089" s="23"/>
    </row>
    <row r="19090" spans="36:311" x14ac:dyDescent="0.2">
      <c r="AJ19090" s="23"/>
      <c r="HH19090"/>
      <c r="IW19090" s="36"/>
      <c r="JI19090"/>
      <c r="JJ19090"/>
      <c r="KX19090" s="23"/>
      <c r="KY19090" s="23"/>
    </row>
    <row r="19091" spans="36:311" x14ac:dyDescent="0.2">
      <c r="AJ19091" s="23"/>
      <c r="HH19091"/>
      <c r="IW19091" s="36"/>
      <c r="JI19091"/>
      <c r="JJ19091"/>
      <c r="KX19091" s="23"/>
      <c r="KY19091" s="23"/>
    </row>
    <row r="19092" spans="36:311" x14ac:dyDescent="0.2">
      <c r="AJ19092" s="23"/>
      <c r="HH19092"/>
      <c r="IW19092" s="36"/>
      <c r="JI19092"/>
      <c r="JJ19092"/>
      <c r="KX19092" s="23"/>
      <c r="KY19092" s="23"/>
    </row>
    <row r="19093" spans="36:311" x14ac:dyDescent="0.2">
      <c r="AJ19093" s="23"/>
      <c r="HH19093"/>
      <c r="IW19093" s="36"/>
      <c r="JI19093"/>
      <c r="JJ19093"/>
      <c r="KX19093" s="23"/>
      <c r="KY19093" s="23"/>
    </row>
    <row r="19094" spans="36:311" x14ac:dyDescent="0.2">
      <c r="AJ19094" s="23"/>
      <c r="HH19094"/>
      <c r="IW19094" s="36"/>
      <c r="JI19094"/>
      <c r="JJ19094"/>
      <c r="KX19094" s="23"/>
      <c r="KY19094" s="23"/>
    </row>
    <row r="19095" spans="36:311" x14ac:dyDescent="0.2">
      <c r="AJ19095" s="23"/>
      <c r="HH19095"/>
      <c r="IW19095" s="36"/>
      <c r="JI19095"/>
      <c r="JJ19095"/>
      <c r="KX19095" s="23"/>
      <c r="KY19095" s="23"/>
    </row>
    <row r="19096" spans="36:311" x14ac:dyDescent="0.2">
      <c r="AJ19096" s="23"/>
      <c r="HH19096"/>
      <c r="IW19096" s="36"/>
      <c r="JI19096"/>
      <c r="JJ19096"/>
      <c r="KX19096" s="23"/>
      <c r="KY19096" s="23"/>
    </row>
    <row r="19097" spans="36:311" x14ac:dyDescent="0.2">
      <c r="AJ19097" s="23"/>
      <c r="HH19097"/>
      <c r="IW19097" s="36"/>
      <c r="JI19097"/>
      <c r="JJ19097"/>
      <c r="KX19097" s="23"/>
      <c r="KY19097" s="23"/>
    </row>
    <row r="19098" spans="36:311" x14ac:dyDescent="0.2">
      <c r="AJ19098" s="23"/>
      <c r="HH19098"/>
      <c r="IW19098" s="36"/>
      <c r="JI19098"/>
      <c r="JJ19098"/>
      <c r="KX19098" s="23"/>
      <c r="KY19098" s="23"/>
    </row>
    <row r="19099" spans="36:311" x14ac:dyDescent="0.2">
      <c r="AJ19099" s="23"/>
      <c r="HH19099"/>
      <c r="IW19099" s="36"/>
      <c r="JI19099"/>
      <c r="JJ19099"/>
      <c r="KX19099" s="23"/>
      <c r="KY19099" s="23"/>
    </row>
    <row r="19100" spans="36:311" x14ac:dyDescent="0.2">
      <c r="AJ19100" s="23"/>
      <c r="HH19100"/>
      <c r="IW19100" s="36"/>
      <c r="JI19100"/>
      <c r="JJ19100"/>
      <c r="KX19100" s="23"/>
      <c r="KY19100" s="23"/>
    </row>
    <row r="19101" spans="36:311" x14ac:dyDescent="0.2">
      <c r="AJ19101" s="23"/>
      <c r="HH19101"/>
      <c r="IW19101" s="36"/>
      <c r="JI19101"/>
      <c r="JJ19101"/>
      <c r="KX19101" s="23"/>
      <c r="KY19101" s="23"/>
    </row>
    <row r="19102" spans="36:311" x14ac:dyDescent="0.2">
      <c r="AJ19102" s="23"/>
      <c r="HH19102"/>
      <c r="IW19102" s="36"/>
      <c r="JI19102"/>
      <c r="JJ19102"/>
      <c r="KX19102" s="23"/>
      <c r="KY19102" s="23"/>
    </row>
    <row r="19103" spans="36:311" x14ac:dyDescent="0.2">
      <c r="AJ19103" s="23"/>
      <c r="HH19103"/>
      <c r="IW19103" s="36"/>
      <c r="JI19103"/>
      <c r="JJ19103"/>
      <c r="KX19103" s="23"/>
      <c r="KY19103" s="23"/>
    </row>
    <row r="19104" spans="36:311" x14ac:dyDescent="0.2">
      <c r="AJ19104" s="23"/>
      <c r="HH19104"/>
      <c r="IW19104" s="36"/>
      <c r="JI19104"/>
      <c r="JJ19104"/>
      <c r="KX19104" s="23"/>
      <c r="KY19104" s="23"/>
    </row>
    <row r="19105" spans="36:311" x14ac:dyDescent="0.2">
      <c r="AJ19105" s="23"/>
      <c r="HH19105"/>
      <c r="IW19105" s="36"/>
      <c r="JI19105"/>
      <c r="JJ19105"/>
      <c r="KX19105" s="23"/>
      <c r="KY19105" s="23"/>
    </row>
    <row r="19106" spans="36:311" x14ac:dyDescent="0.2">
      <c r="AJ19106" s="23"/>
      <c r="HH19106"/>
      <c r="IW19106" s="36"/>
      <c r="JI19106"/>
      <c r="JJ19106"/>
      <c r="KX19106" s="23"/>
      <c r="KY19106" s="23"/>
    </row>
    <row r="19107" spans="36:311" x14ac:dyDescent="0.2">
      <c r="AJ19107" s="23"/>
      <c r="HH19107"/>
      <c r="IW19107" s="36"/>
      <c r="JI19107"/>
      <c r="JJ19107"/>
      <c r="KX19107" s="23"/>
      <c r="KY19107" s="23"/>
    </row>
    <row r="19108" spans="36:311" x14ac:dyDescent="0.2">
      <c r="AJ19108" s="23"/>
      <c r="HH19108"/>
      <c r="IW19108" s="36"/>
      <c r="JI19108"/>
      <c r="JJ19108"/>
      <c r="KX19108" s="23"/>
      <c r="KY19108" s="23"/>
    </row>
    <row r="19109" spans="36:311" x14ac:dyDescent="0.2">
      <c r="AJ19109" s="23"/>
      <c r="HH19109"/>
      <c r="IW19109" s="36"/>
      <c r="JI19109"/>
      <c r="JJ19109"/>
      <c r="KX19109" s="23"/>
      <c r="KY19109" s="23"/>
    </row>
    <row r="19110" spans="36:311" x14ac:dyDescent="0.2">
      <c r="AJ19110" s="23"/>
      <c r="HH19110"/>
      <c r="IW19110" s="36"/>
      <c r="JI19110"/>
      <c r="JJ19110"/>
      <c r="KX19110" s="23"/>
      <c r="KY19110" s="23"/>
    </row>
    <row r="19111" spans="36:311" x14ac:dyDescent="0.2">
      <c r="AJ19111" s="23"/>
      <c r="HH19111"/>
      <c r="IW19111" s="36"/>
      <c r="JI19111"/>
      <c r="JJ19111"/>
      <c r="KX19111" s="23"/>
      <c r="KY19111" s="23"/>
    </row>
    <row r="19112" spans="36:311" x14ac:dyDescent="0.2">
      <c r="AJ19112" s="23"/>
      <c r="HH19112"/>
      <c r="IW19112" s="36"/>
      <c r="JI19112"/>
      <c r="JJ19112"/>
      <c r="KX19112" s="23"/>
      <c r="KY19112" s="23"/>
    </row>
    <row r="19113" spans="36:311" x14ac:dyDescent="0.2">
      <c r="AJ19113" s="23"/>
      <c r="HH19113"/>
      <c r="IW19113" s="36"/>
      <c r="JI19113"/>
      <c r="JJ19113"/>
      <c r="KX19113" s="23"/>
      <c r="KY19113" s="23"/>
    </row>
    <row r="19114" spans="36:311" x14ac:dyDescent="0.2">
      <c r="AJ19114" s="23"/>
      <c r="HH19114"/>
      <c r="IW19114" s="36"/>
      <c r="JI19114"/>
      <c r="JJ19114"/>
      <c r="KX19114" s="23"/>
      <c r="KY19114" s="23"/>
    </row>
    <row r="19115" spans="36:311" x14ac:dyDescent="0.2">
      <c r="AJ19115" s="23"/>
      <c r="HH19115"/>
      <c r="IW19115" s="36"/>
      <c r="JI19115"/>
      <c r="JJ19115"/>
      <c r="KX19115" s="23"/>
      <c r="KY19115" s="23"/>
    </row>
    <row r="19116" spans="36:311" x14ac:dyDescent="0.2">
      <c r="AJ19116" s="23"/>
      <c r="HH19116"/>
      <c r="IW19116" s="36"/>
      <c r="JI19116"/>
      <c r="JJ19116"/>
      <c r="KX19116" s="23"/>
      <c r="KY19116" s="23"/>
    </row>
    <row r="19117" spans="36:311" x14ac:dyDescent="0.2">
      <c r="AJ19117" s="23"/>
      <c r="HH19117"/>
      <c r="IW19117" s="36"/>
      <c r="JI19117"/>
      <c r="JJ19117"/>
      <c r="KX19117" s="23"/>
      <c r="KY19117" s="23"/>
    </row>
    <row r="19118" spans="36:311" x14ac:dyDescent="0.2">
      <c r="AJ19118" s="23"/>
      <c r="HH19118"/>
      <c r="IW19118" s="36"/>
      <c r="JI19118"/>
      <c r="JJ19118"/>
      <c r="KX19118" s="23"/>
      <c r="KY19118" s="23"/>
    </row>
    <row r="19119" spans="36:311" x14ac:dyDescent="0.2">
      <c r="AJ19119" s="23"/>
      <c r="HH19119"/>
      <c r="IW19119" s="36"/>
      <c r="JI19119"/>
      <c r="JJ19119"/>
      <c r="KX19119" s="23"/>
      <c r="KY19119" s="23"/>
    </row>
    <row r="19120" spans="36:311" x14ac:dyDescent="0.2">
      <c r="AJ19120" s="23"/>
      <c r="HH19120"/>
      <c r="IW19120" s="36"/>
      <c r="JI19120"/>
      <c r="JJ19120"/>
      <c r="KX19120" s="23"/>
      <c r="KY19120" s="23"/>
    </row>
    <row r="19121" spans="36:311" x14ac:dyDescent="0.2">
      <c r="AJ19121" s="23"/>
      <c r="HH19121"/>
      <c r="IW19121" s="36"/>
      <c r="JI19121"/>
      <c r="JJ19121"/>
      <c r="KX19121" s="23"/>
      <c r="KY19121" s="23"/>
    </row>
    <row r="19122" spans="36:311" x14ac:dyDescent="0.2">
      <c r="AJ19122" s="23"/>
      <c r="HH19122"/>
      <c r="IW19122" s="36"/>
      <c r="JI19122"/>
      <c r="JJ19122"/>
      <c r="KX19122" s="23"/>
      <c r="KY19122" s="23"/>
    </row>
    <row r="19123" spans="36:311" x14ac:dyDescent="0.2">
      <c r="AJ19123" s="23"/>
      <c r="HH19123"/>
      <c r="IW19123" s="36"/>
      <c r="JI19123"/>
      <c r="JJ19123"/>
      <c r="KX19123" s="23"/>
      <c r="KY19123" s="23"/>
    </row>
    <row r="19124" spans="36:311" x14ac:dyDescent="0.2">
      <c r="AJ19124" s="23"/>
      <c r="HH19124"/>
      <c r="IW19124" s="36"/>
      <c r="JI19124"/>
      <c r="JJ19124"/>
      <c r="KX19124" s="23"/>
      <c r="KY19124" s="23"/>
    </row>
    <row r="19125" spans="36:311" x14ac:dyDescent="0.2">
      <c r="AJ19125" s="23"/>
      <c r="HH19125"/>
      <c r="IW19125" s="36"/>
      <c r="JI19125"/>
      <c r="JJ19125"/>
      <c r="KX19125" s="23"/>
      <c r="KY19125" s="23"/>
    </row>
    <row r="19126" spans="36:311" x14ac:dyDescent="0.2">
      <c r="AJ19126" s="23"/>
      <c r="HH19126"/>
      <c r="IW19126" s="36"/>
      <c r="JI19126"/>
      <c r="JJ19126"/>
      <c r="KX19126" s="23"/>
      <c r="KY19126" s="23"/>
    </row>
    <row r="19127" spans="36:311" x14ac:dyDescent="0.2">
      <c r="AJ19127" s="23"/>
      <c r="HH19127"/>
      <c r="IW19127" s="36"/>
      <c r="JI19127"/>
      <c r="JJ19127"/>
      <c r="KX19127" s="23"/>
      <c r="KY19127" s="23"/>
    </row>
    <row r="19128" spans="36:311" x14ac:dyDescent="0.2">
      <c r="AJ19128" s="23"/>
      <c r="HH19128"/>
      <c r="IW19128" s="36"/>
      <c r="JI19128"/>
      <c r="JJ19128"/>
      <c r="KX19128" s="23"/>
      <c r="KY19128" s="23"/>
    </row>
    <row r="19129" spans="36:311" x14ac:dyDescent="0.2">
      <c r="AJ19129" s="23"/>
      <c r="HH19129"/>
      <c r="IW19129" s="36"/>
      <c r="JI19129"/>
      <c r="JJ19129"/>
      <c r="KX19129" s="23"/>
      <c r="KY19129" s="23"/>
    </row>
    <row r="19130" spans="36:311" x14ac:dyDescent="0.2">
      <c r="AJ19130" s="23"/>
      <c r="HH19130"/>
      <c r="IW19130" s="36"/>
      <c r="JI19130"/>
      <c r="JJ19130"/>
      <c r="KX19130" s="23"/>
      <c r="KY19130" s="23"/>
    </row>
    <row r="19131" spans="36:311" x14ac:dyDescent="0.2">
      <c r="AJ19131" s="23"/>
      <c r="HH19131"/>
      <c r="IW19131" s="36"/>
      <c r="JI19131"/>
      <c r="JJ19131"/>
      <c r="KX19131" s="23"/>
      <c r="KY19131" s="23"/>
    </row>
    <row r="19132" spans="36:311" x14ac:dyDescent="0.2">
      <c r="AJ19132" s="23"/>
      <c r="HH19132"/>
      <c r="IW19132" s="36"/>
      <c r="JI19132"/>
      <c r="JJ19132"/>
      <c r="KX19132" s="23"/>
      <c r="KY19132" s="23"/>
    </row>
    <row r="19133" spans="36:311" x14ac:dyDescent="0.2">
      <c r="AJ19133" s="23"/>
      <c r="HH19133"/>
      <c r="IW19133" s="36"/>
      <c r="JI19133"/>
      <c r="JJ19133"/>
      <c r="KX19133" s="23"/>
      <c r="KY19133" s="23"/>
    </row>
    <row r="19134" spans="36:311" x14ac:dyDescent="0.2">
      <c r="AJ19134" s="23"/>
      <c r="HH19134"/>
      <c r="IW19134" s="36"/>
      <c r="JI19134"/>
      <c r="JJ19134"/>
      <c r="KX19134" s="23"/>
      <c r="KY19134" s="23"/>
    </row>
    <row r="19135" spans="36:311" x14ac:dyDescent="0.2">
      <c r="AJ19135" s="23"/>
      <c r="HH19135"/>
      <c r="IW19135" s="36"/>
      <c r="JI19135"/>
      <c r="JJ19135"/>
      <c r="KX19135" s="23"/>
      <c r="KY19135" s="23"/>
    </row>
    <row r="19136" spans="36:311" x14ac:dyDescent="0.2">
      <c r="AJ19136" s="23"/>
      <c r="HH19136"/>
      <c r="IW19136" s="36"/>
      <c r="JI19136"/>
      <c r="JJ19136"/>
      <c r="KX19136" s="23"/>
      <c r="KY19136" s="23"/>
    </row>
    <row r="19137" spans="36:311" x14ac:dyDescent="0.2">
      <c r="AJ19137" s="23"/>
      <c r="HH19137"/>
      <c r="IW19137" s="36"/>
      <c r="JI19137"/>
      <c r="JJ19137"/>
      <c r="KX19137" s="23"/>
      <c r="KY19137" s="23"/>
    </row>
    <row r="19138" spans="36:311" x14ac:dyDescent="0.2">
      <c r="AJ19138" s="23"/>
      <c r="HH19138"/>
      <c r="IW19138" s="36"/>
      <c r="JI19138"/>
      <c r="JJ19138"/>
      <c r="KX19138" s="23"/>
      <c r="KY19138" s="23"/>
    </row>
    <row r="19139" spans="36:311" x14ac:dyDescent="0.2">
      <c r="AJ19139" s="23"/>
      <c r="HH19139"/>
      <c r="IW19139" s="36"/>
      <c r="JI19139"/>
      <c r="JJ19139"/>
      <c r="KX19139" s="23"/>
      <c r="KY19139" s="23"/>
    </row>
    <row r="19140" spans="36:311" x14ac:dyDescent="0.2">
      <c r="AJ19140" s="23"/>
      <c r="HH19140"/>
      <c r="IW19140" s="36"/>
      <c r="JI19140"/>
      <c r="JJ19140"/>
      <c r="KX19140" s="23"/>
      <c r="KY19140" s="23"/>
    </row>
    <row r="19141" spans="36:311" x14ac:dyDescent="0.2">
      <c r="AJ19141" s="23"/>
      <c r="HH19141"/>
      <c r="IW19141" s="36"/>
      <c r="JI19141"/>
      <c r="JJ19141"/>
      <c r="KX19141" s="23"/>
      <c r="KY19141" s="23"/>
    </row>
    <row r="19142" spans="36:311" x14ac:dyDescent="0.2">
      <c r="AJ19142" s="23"/>
      <c r="HH19142"/>
      <c r="IW19142" s="36"/>
      <c r="JI19142"/>
      <c r="JJ19142"/>
      <c r="KX19142" s="23"/>
      <c r="KY19142" s="23"/>
    </row>
    <row r="19143" spans="36:311" x14ac:dyDescent="0.2">
      <c r="AJ19143" s="23"/>
      <c r="HH19143"/>
      <c r="IW19143" s="36"/>
      <c r="JI19143"/>
      <c r="JJ19143"/>
      <c r="KX19143" s="23"/>
      <c r="KY19143" s="23"/>
    </row>
    <row r="19144" spans="36:311" x14ac:dyDescent="0.2">
      <c r="AJ19144" s="23"/>
      <c r="HH19144"/>
      <c r="IW19144" s="36"/>
      <c r="JI19144"/>
      <c r="JJ19144"/>
      <c r="KX19144" s="23"/>
      <c r="KY19144" s="23"/>
    </row>
    <row r="19145" spans="36:311" x14ac:dyDescent="0.2">
      <c r="AJ19145" s="23"/>
      <c r="HH19145"/>
      <c r="IW19145" s="36"/>
      <c r="JI19145"/>
      <c r="JJ19145"/>
      <c r="KX19145" s="23"/>
      <c r="KY19145" s="23"/>
    </row>
    <row r="19146" spans="36:311" x14ac:dyDescent="0.2">
      <c r="AJ19146" s="23"/>
      <c r="HH19146"/>
      <c r="IW19146" s="36"/>
      <c r="JI19146"/>
      <c r="JJ19146"/>
      <c r="KX19146" s="23"/>
      <c r="KY19146" s="23"/>
    </row>
    <row r="19147" spans="36:311" x14ac:dyDescent="0.2">
      <c r="AJ19147" s="23"/>
      <c r="HH19147"/>
      <c r="IW19147" s="36"/>
      <c r="JI19147"/>
      <c r="JJ19147"/>
      <c r="KX19147" s="23"/>
      <c r="KY19147" s="23"/>
    </row>
    <row r="19148" spans="36:311" x14ac:dyDescent="0.2">
      <c r="AJ19148" s="23"/>
      <c r="HH19148"/>
      <c r="IW19148" s="36"/>
      <c r="JI19148"/>
      <c r="JJ19148"/>
      <c r="KX19148" s="23"/>
      <c r="KY19148" s="23"/>
    </row>
    <row r="19149" spans="36:311" x14ac:dyDescent="0.2">
      <c r="AJ19149" s="23"/>
      <c r="HH19149"/>
      <c r="IW19149" s="36"/>
      <c r="JI19149"/>
      <c r="JJ19149"/>
      <c r="KX19149" s="23"/>
      <c r="KY19149" s="23"/>
    </row>
    <row r="19150" spans="36:311" x14ac:dyDescent="0.2">
      <c r="AJ19150" s="23"/>
      <c r="HH19150"/>
      <c r="IW19150" s="36"/>
      <c r="JI19150"/>
      <c r="JJ19150"/>
      <c r="KX19150" s="23"/>
      <c r="KY19150" s="23"/>
    </row>
    <row r="19151" spans="36:311" x14ac:dyDescent="0.2">
      <c r="AJ19151" s="23"/>
      <c r="HH19151"/>
      <c r="IW19151" s="36"/>
      <c r="JI19151"/>
      <c r="JJ19151"/>
      <c r="KX19151" s="23"/>
      <c r="KY19151" s="23"/>
    </row>
    <row r="19152" spans="36:311" x14ac:dyDescent="0.2">
      <c r="AJ19152" s="23"/>
      <c r="HH19152"/>
      <c r="IW19152" s="36"/>
      <c r="JI19152"/>
      <c r="JJ19152"/>
      <c r="KX19152" s="23"/>
      <c r="KY19152" s="23"/>
    </row>
    <row r="19153" spans="36:311" x14ac:dyDescent="0.2">
      <c r="AJ19153" s="23"/>
      <c r="HH19153"/>
      <c r="IW19153" s="36"/>
      <c r="JI19153"/>
      <c r="JJ19153"/>
      <c r="KX19153" s="23"/>
      <c r="KY19153" s="23"/>
    </row>
    <row r="19154" spans="36:311" x14ac:dyDescent="0.2">
      <c r="AJ19154" s="23"/>
      <c r="HH19154"/>
      <c r="IW19154" s="36"/>
      <c r="JI19154"/>
      <c r="JJ19154"/>
      <c r="KX19154" s="23"/>
      <c r="KY19154" s="23"/>
    </row>
    <row r="19155" spans="36:311" x14ac:dyDescent="0.2">
      <c r="AJ19155" s="23"/>
      <c r="HH19155"/>
      <c r="IW19155" s="36"/>
      <c r="JI19155"/>
      <c r="JJ19155"/>
      <c r="KX19155" s="23"/>
      <c r="KY19155" s="23"/>
    </row>
    <row r="19156" spans="36:311" x14ac:dyDescent="0.2">
      <c r="AJ19156" s="23"/>
      <c r="HH19156"/>
      <c r="IW19156" s="36"/>
      <c r="JI19156"/>
      <c r="JJ19156"/>
      <c r="KX19156" s="23"/>
      <c r="KY19156" s="23"/>
    </row>
    <row r="19157" spans="36:311" x14ac:dyDescent="0.2">
      <c r="AJ19157" s="23"/>
      <c r="HH19157"/>
      <c r="IW19157" s="36"/>
      <c r="JI19157"/>
      <c r="JJ19157"/>
      <c r="KX19157" s="23"/>
      <c r="KY19157" s="23"/>
    </row>
    <row r="19158" spans="36:311" x14ac:dyDescent="0.2">
      <c r="AJ19158" s="23"/>
      <c r="HH19158"/>
      <c r="IW19158" s="36"/>
      <c r="JI19158"/>
      <c r="JJ19158"/>
      <c r="KX19158" s="23"/>
      <c r="KY19158" s="23"/>
    </row>
    <row r="19159" spans="36:311" x14ac:dyDescent="0.2">
      <c r="AJ19159" s="23"/>
      <c r="HH19159"/>
      <c r="IW19159" s="36"/>
      <c r="JI19159"/>
      <c r="JJ19159"/>
      <c r="KX19159" s="23"/>
      <c r="KY19159" s="23"/>
    </row>
    <row r="19160" spans="36:311" x14ac:dyDescent="0.2">
      <c r="AJ19160" s="23"/>
      <c r="HH19160"/>
      <c r="IW19160" s="36"/>
      <c r="JI19160"/>
      <c r="JJ19160"/>
      <c r="KX19160" s="23"/>
      <c r="KY19160" s="23"/>
    </row>
    <row r="19161" spans="36:311" x14ac:dyDescent="0.2">
      <c r="AJ19161" s="23"/>
      <c r="HH19161"/>
      <c r="IW19161" s="36"/>
      <c r="JI19161"/>
      <c r="JJ19161"/>
      <c r="KX19161" s="23"/>
      <c r="KY19161" s="23"/>
    </row>
    <row r="19162" spans="36:311" x14ac:dyDescent="0.2">
      <c r="AJ19162" s="23"/>
      <c r="HH19162"/>
      <c r="IW19162" s="36"/>
      <c r="JI19162"/>
      <c r="JJ19162"/>
      <c r="KX19162" s="23"/>
      <c r="KY19162" s="23"/>
    </row>
    <row r="19163" spans="36:311" x14ac:dyDescent="0.2">
      <c r="AJ19163" s="23"/>
      <c r="HH19163"/>
      <c r="IW19163" s="36"/>
      <c r="JI19163"/>
      <c r="JJ19163"/>
      <c r="KX19163" s="23"/>
      <c r="KY19163" s="23"/>
    </row>
    <row r="19164" spans="36:311" x14ac:dyDescent="0.2">
      <c r="AJ19164" s="23"/>
      <c r="HH19164"/>
      <c r="IW19164" s="36"/>
      <c r="JI19164"/>
      <c r="JJ19164"/>
      <c r="KX19164" s="23"/>
      <c r="KY19164" s="23"/>
    </row>
    <row r="19165" spans="36:311" x14ac:dyDescent="0.2">
      <c r="AJ19165" s="23"/>
      <c r="HH19165"/>
      <c r="IW19165" s="36"/>
      <c r="JI19165"/>
      <c r="JJ19165"/>
      <c r="KX19165" s="23"/>
      <c r="KY19165" s="23"/>
    </row>
    <row r="19166" spans="36:311" x14ac:dyDescent="0.2">
      <c r="AJ19166" s="23"/>
      <c r="HH19166"/>
      <c r="IW19166" s="36"/>
      <c r="JI19166"/>
      <c r="JJ19166"/>
      <c r="KX19166" s="23"/>
      <c r="KY19166" s="23"/>
    </row>
    <row r="19167" spans="36:311" x14ac:dyDescent="0.2">
      <c r="AJ19167" s="23"/>
      <c r="HH19167"/>
      <c r="IW19167" s="36"/>
      <c r="JI19167"/>
      <c r="JJ19167"/>
      <c r="KX19167" s="23"/>
      <c r="KY19167" s="23"/>
    </row>
    <row r="19168" spans="36:311" x14ac:dyDescent="0.2">
      <c r="AJ19168" s="23"/>
      <c r="HH19168"/>
      <c r="IW19168" s="36"/>
      <c r="JI19168"/>
      <c r="JJ19168"/>
      <c r="KX19168" s="23"/>
      <c r="KY19168" s="23"/>
    </row>
    <row r="19169" spans="36:311" x14ac:dyDescent="0.2">
      <c r="AJ19169" s="23"/>
      <c r="HH19169"/>
      <c r="IW19169" s="36"/>
      <c r="JI19169"/>
      <c r="JJ19169"/>
      <c r="KX19169" s="23"/>
      <c r="KY19169" s="23"/>
    </row>
    <row r="19170" spans="36:311" x14ac:dyDescent="0.2">
      <c r="AJ19170" s="23"/>
      <c r="HH19170"/>
      <c r="IW19170" s="36"/>
      <c r="JI19170"/>
      <c r="JJ19170"/>
      <c r="KX19170" s="23"/>
      <c r="KY19170" s="23"/>
    </row>
    <row r="19171" spans="36:311" x14ac:dyDescent="0.2">
      <c r="AJ19171" s="23"/>
      <c r="HH19171"/>
      <c r="IW19171" s="36"/>
      <c r="JI19171"/>
      <c r="JJ19171"/>
      <c r="KX19171" s="23"/>
      <c r="KY19171" s="23"/>
    </row>
    <row r="19172" spans="36:311" x14ac:dyDescent="0.2">
      <c r="AJ19172" s="23"/>
      <c r="HH19172"/>
      <c r="IW19172" s="36"/>
      <c r="JI19172"/>
      <c r="JJ19172"/>
      <c r="KX19172" s="23"/>
      <c r="KY19172" s="23"/>
    </row>
    <row r="19173" spans="36:311" x14ac:dyDescent="0.2">
      <c r="AJ19173" s="23"/>
      <c r="HH19173"/>
      <c r="IW19173" s="36"/>
      <c r="JI19173"/>
      <c r="JJ19173"/>
      <c r="KX19173" s="23"/>
      <c r="KY19173" s="23"/>
    </row>
    <row r="19174" spans="36:311" x14ac:dyDescent="0.2">
      <c r="AJ19174" s="23"/>
      <c r="HH19174"/>
      <c r="IW19174" s="36"/>
      <c r="JI19174"/>
      <c r="JJ19174"/>
      <c r="KX19174" s="23"/>
      <c r="KY19174" s="23"/>
    </row>
    <row r="19175" spans="36:311" x14ac:dyDescent="0.2">
      <c r="AJ19175" s="23"/>
      <c r="HH19175"/>
      <c r="IW19175" s="36"/>
      <c r="JI19175"/>
      <c r="JJ19175"/>
      <c r="KX19175" s="23"/>
      <c r="KY19175" s="23"/>
    </row>
    <row r="19176" spans="36:311" x14ac:dyDescent="0.2">
      <c r="AJ19176" s="23"/>
      <c r="HH19176"/>
      <c r="IW19176" s="36"/>
      <c r="JI19176"/>
      <c r="JJ19176"/>
      <c r="KX19176" s="23"/>
      <c r="KY19176" s="23"/>
    </row>
    <row r="19177" spans="36:311" x14ac:dyDescent="0.2">
      <c r="AJ19177" s="23"/>
      <c r="HH19177"/>
      <c r="IW19177" s="36"/>
      <c r="JI19177"/>
      <c r="JJ19177"/>
      <c r="KX19177" s="23"/>
      <c r="KY19177" s="23"/>
    </row>
    <row r="19178" spans="36:311" x14ac:dyDescent="0.2">
      <c r="AJ19178" s="23"/>
      <c r="HH19178"/>
      <c r="IW19178" s="36"/>
      <c r="JI19178"/>
      <c r="JJ19178"/>
      <c r="KX19178" s="23"/>
      <c r="KY19178" s="23"/>
    </row>
    <row r="19179" spans="36:311" x14ac:dyDescent="0.2">
      <c r="AJ19179" s="23"/>
      <c r="HH19179"/>
      <c r="IW19179" s="36"/>
      <c r="JI19179"/>
      <c r="JJ19179"/>
      <c r="KX19179" s="23"/>
      <c r="KY19179" s="23"/>
    </row>
    <row r="19180" spans="36:311" x14ac:dyDescent="0.2">
      <c r="AJ19180" s="23"/>
      <c r="HH19180"/>
      <c r="IW19180" s="36"/>
      <c r="JI19180"/>
      <c r="JJ19180"/>
      <c r="KX19180" s="23"/>
      <c r="KY19180" s="23"/>
    </row>
    <row r="19181" spans="36:311" x14ac:dyDescent="0.2">
      <c r="AJ19181" s="23"/>
      <c r="HH19181"/>
      <c r="IW19181" s="36"/>
      <c r="JI19181"/>
      <c r="JJ19181"/>
      <c r="KX19181" s="23"/>
      <c r="KY19181" s="23"/>
    </row>
    <row r="19182" spans="36:311" x14ac:dyDescent="0.2">
      <c r="AJ19182" s="23"/>
      <c r="HH19182"/>
      <c r="IW19182" s="36"/>
      <c r="JI19182"/>
      <c r="JJ19182"/>
      <c r="KX19182" s="23"/>
      <c r="KY19182" s="23"/>
    </row>
    <row r="19183" spans="36:311" x14ac:dyDescent="0.2">
      <c r="AJ19183" s="23"/>
      <c r="HH19183"/>
      <c r="IW19183" s="36"/>
      <c r="JI19183"/>
      <c r="JJ19183"/>
      <c r="KX19183" s="23"/>
      <c r="KY19183" s="23"/>
    </row>
    <row r="19184" spans="36:311" x14ac:dyDescent="0.2">
      <c r="AJ19184" s="23"/>
      <c r="HH19184"/>
      <c r="IW19184" s="36"/>
      <c r="JI19184"/>
      <c r="JJ19184"/>
      <c r="KX19184" s="23"/>
      <c r="KY19184" s="23"/>
    </row>
    <row r="19185" spans="36:311" x14ac:dyDescent="0.2">
      <c r="AJ19185" s="23"/>
      <c r="HH19185"/>
      <c r="IW19185" s="36"/>
      <c r="JI19185"/>
      <c r="JJ19185"/>
      <c r="KX19185" s="23"/>
      <c r="KY19185" s="23"/>
    </row>
    <row r="19186" spans="36:311" x14ac:dyDescent="0.2">
      <c r="AJ19186" s="23"/>
      <c r="HH19186"/>
      <c r="IW19186" s="36"/>
      <c r="JI19186"/>
      <c r="JJ19186"/>
      <c r="KX19186" s="23"/>
      <c r="KY19186" s="23"/>
    </row>
    <row r="19187" spans="36:311" x14ac:dyDescent="0.2">
      <c r="AJ19187" s="23"/>
      <c r="HH19187"/>
      <c r="IW19187" s="36"/>
      <c r="JI19187"/>
      <c r="JJ19187"/>
      <c r="KX19187" s="23"/>
      <c r="KY19187" s="23"/>
    </row>
    <row r="19188" spans="36:311" x14ac:dyDescent="0.2">
      <c r="AJ19188" s="23"/>
      <c r="HH19188"/>
      <c r="IW19188" s="36"/>
      <c r="JI19188"/>
      <c r="JJ19188"/>
      <c r="KX19188" s="23"/>
      <c r="KY19188" s="23"/>
    </row>
    <row r="19189" spans="36:311" x14ac:dyDescent="0.2">
      <c r="AJ19189" s="23"/>
      <c r="HH19189"/>
      <c r="IW19189" s="36"/>
      <c r="JI19189"/>
      <c r="JJ19189"/>
      <c r="KX19189" s="23"/>
      <c r="KY19189" s="23"/>
    </row>
    <row r="19190" spans="36:311" x14ac:dyDescent="0.2">
      <c r="AJ19190" s="23"/>
      <c r="HH19190"/>
      <c r="IW19190" s="36"/>
      <c r="JI19190"/>
      <c r="JJ19190"/>
      <c r="KX19190" s="23"/>
      <c r="KY19190" s="23"/>
    </row>
    <row r="19191" spans="36:311" x14ac:dyDescent="0.2">
      <c r="AJ19191" s="23"/>
      <c r="HH19191"/>
      <c r="IW19191" s="36"/>
      <c r="JI19191"/>
      <c r="JJ19191"/>
      <c r="KX19191" s="23"/>
      <c r="KY19191" s="23"/>
    </row>
    <row r="19192" spans="36:311" x14ac:dyDescent="0.2">
      <c r="AJ19192" s="23"/>
      <c r="HH19192"/>
      <c r="IW19192" s="36"/>
      <c r="JI19192"/>
      <c r="JJ19192"/>
      <c r="KX19192" s="23"/>
      <c r="KY19192" s="23"/>
    </row>
    <row r="19193" spans="36:311" x14ac:dyDescent="0.2">
      <c r="AJ19193" s="23"/>
      <c r="HH19193"/>
      <c r="IW19193" s="36"/>
      <c r="JI19193"/>
      <c r="JJ19193"/>
      <c r="KX19193" s="23"/>
      <c r="KY19193" s="23"/>
    </row>
    <row r="19194" spans="36:311" x14ac:dyDescent="0.2">
      <c r="AJ19194" s="23"/>
      <c r="HH19194"/>
      <c r="IW19194" s="36"/>
      <c r="JI19194"/>
      <c r="JJ19194"/>
      <c r="KX19194" s="23"/>
      <c r="KY19194" s="23"/>
    </row>
    <row r="19195" spans="36:311" x14ac:dyDescent="0.2">
      <c r="AJ19195" s="23"/>
      <c r="HH19195"/>
      <c r="IW19195" s="36"/>
      <c r="JI19195"/>
      <c r="JJ19195"/>
      <c r="KX19195" s="23"/>
      <c r="KY19195" s="23"/>
    </row>
    <row r="19196" spans="36:311" x14ac:dyDescent="0.2">
      <c r="AJ19196" s="23"/>
      <c r="HH19196"/>
      <c r="IW19196" s="36"/>
      <c r="JI19196"/>
      <c r="JJ19196"/>
      <c r="KX19196" s="23"/>
      <c r="KY19196" s="23"/>
    </row>
    <row r="19197" spans="36:311" x14ac:dyDescent="0.2">
      <c r="AJ19197" s="23"/>
      <c r="HH19197"/>
      <c r="IW19197" s="36"/>
      <c r="JI19197"/>
      <c r="JJ19197"/>
      <c r="KX19197" s="23"/>
      <c r="KY19197" s="23"/>
    </row>
    <row r="19198" spans="36:311" x14ac:dyDescent="0.2">
      <c r="AJ19198" s="23"/>
      <c r="HH19198"/>
      <c r="IW19198" s="36"/>
      <c r="JI19198"/>
      <c r="JJ19198"/>
      <c r="KX19198" s="23"/>
      <c r="KY19198" s="23"/>
    </row>
    <row r="19199" spans="36:311" x14ac:dyDescent="0.2">
      <c r="AJ19199" s="23"/>
      <c r="HH19199"/>
      <c r="IW19199" s="36"/>
      <c r="JI19199"/>
      <c r="JJ19199"/>
      <c r="KX19199" s="23"/>
      <c r="KY19199" s="23"/>
    </row>
    <row r="19200" spans="36:311" x14ac:dyDescent="0.2">
      <c r="AJ19200" s="23"/>
      <c r="HH19200"/>
      <c r="IW19200" s="36"/>
      <c r="JI19200"/>
      <c r="JJ19200"/>
      <c r="KX19200" s="23"/>
      <c r="KY19200" s="23"/>
    </row>
    <row r="19201" spans="36:311" x14ac:dyDescent="0.2">
      <c r="AJ19201" s="23"/>
      <c r="HH19201"/>
      <c r="IW19201" s="36"/>
      <c r="JI19201"/>
      <c r="JJ19201"/>
      <c r="KX19201" s="23"/>
      <c r="KY19201" s="23"/>
    </row>
    <row r="19202" spans="36:311" x14ac:dyDescent="0.2">
      <c r="AJ19202" s="23"/>
      <c r="HH19202"/>
      <c r="IW19202" s="36"/>
      <c r="JI19202"/>
      <c r="JJ19202"/>
      <c r="KX19202" s="23"/>
      <c r="KY19202" s="23"/>
    </row>
    <row r="19203" spans="36:311" x14ac:dyDescent="0.2">
      <c r="AJ19203" s="23"/>
      <c r="HH19203"/>
      <c r="IW19203" s="36"/>
      <c r="JI19203"/>
      <c r="JJ19203"/>
      <c r="KX19203" s="23"/>
      <c r="KY19203" s="23"/>
    </row>
    <row r="19204" spans="36:311" x14ac:dyDescent="0.2">
      <c r="AJ19204" s="23"/>
      <c r="HH19204"/>
      <c r="IW19204" s="36"/>
      <c r="JI19204"/>
      <c r="JJ19204"/>
      <c r="KX19204" s="23"/>
      <c r="KY19204" s="23"/>
    </row>
    <row r="19205" spans="36:311" x14ac:dyDescent="0.2">
      <c r="AJ19205" s="23"/>
      <c r="HH19205"/>
      <c r="IW19205" s="36"/>
      <c r="JI19205"/>
      <c r="JJ19205"/>
      <c r="KX19205" s="23"/>
      <c r="KY19205" s="23"/>
    </row>
    <row r="19206" spans="36:311" x14ac:dyDescent="0.2">
      <c r="AJ19206" s="23"/>
      <c r="HH19206"/>
      <c r="IW19206" s="36"/>
      <c r="JI19206"/>
      <c r="JJ19206"/>
      <c r="KX19206" s="23"/>
      <c r="KY19206" s="23"/>
    </row>
    <row r="19207" spans="36:311" x14ac:dyDescent="0.2">
      <c r="AJ19207" s="23"/>
      <c r="HH19207"/>
      <c r="IW19207" s="36"/>
      <c r="JI19207"/>
      <c r="JJ19207"/>
      <c r="KX19207" s="23"/>
      <c r="KY19207" s="23"/>
    </row>
    <row r="19208" spans="36:311" x14ac:dyDescent="0.2">
      <c r="AJ19208" s="23"/>
      <c r="HH19208"/>
      <c r="IW19208" s="36"/>
      <c r="JI19208"/>
      <c r="JJ19208"/>
      <c r="KX19208" s="23"/>
      <c r="KY19208" s="23"/>
    </row>
    <row r="19209" spans="36:311" x14ac:dyDescent="0.2">
      <c r="AJ19209" s="23"/>
      <c r="HH19209"/>
      <c r="IW19209" s="36"/>
      <c r="JI19209"/>
      <c r="JJ19209"/>
      <c r="KX19209" s="23"/>
      <c r="KY19209" s="23"/>
    </row>
    <row r="19210" spans="36:311" x14ac:dyDescent="0.2">
      <c r="AJ19210" s="23"/>
      <c r="HH19210"/>
      <c r="IW19210" s="36"/>
      <c r="JI19210"/>
      <c r="JJ19210"/>
      <c r="KX19210" s="23"/>
      <c r="KY19210" s="23"/>
    </row>
    <row r="19211" spans="36:311" x14ac:dyDescent="0.2">
      <c r="AJ19211" s="23"/>
      <c r="HH19211"/>
      <c r="IW19211" s="36"/>
      <c r="JI19211"/>
      <c r="JJ19211"/>
      <c r="KX19211" s="23"/>
      <c r="KY19211" s="23"/>
    </row>
    <row r="19212" spans="36:311" x14ac:dyDescent="0.2">
      <c r="AJ19212" s="23"/>
      <c r="HH19212"/>
      <c r="IW19212" s="36"/>
      <c r="JI19212"/>
      <c r="JJ19212"/>
      <c r="KX19212" s="23"/>
      <c r="KY19212" s="23"/>
    </row>
    <row r="19213" spans="36:311" x14ac:dyDescent="0.2">
      <c r="AJ19213" s="23"/>
      <c r="HH19213"/>
      <c r="IW19213" s="36"/>
      <c r="JI19213"/>
      <c r="JJ19213"/>
      <c r="KX19213" s="23"/>
      <c r="KY19213" s="23"/>
    </row>
    <row r="19214" spans="36:311" x14ac:dyDescent="0.2">
      <c r="AJ19214" s="23"/>
      <c r="HH19214"/>
      <c r="IW19214" s="36"/>
      <c r="JI19214"/>
      <c r="JJ19214"/>
      <c r="KX19214" s="23"/>
      <c r="KY19214" s="23"/>
    </row>
    <row r="19215" spans="36:311" x14ac:dyDescent="0.2">
      <c r="AJ19215" s="23"/>
      <c r="HH19215"/>
      <c r="IW19215" s="36"/>
      <c r="JI19215"/>
      <c r="JJ19215"/>
      <c r="KX19215" s="23"/>
      <c r="KY19215" s="23"/>
    </row>
    <row r="19216" spans="36:311" x14ac:dyDescent="0.2">
      <c r="AJ19216" s="23"/>
      <c r="HH19216"/>
      <c r="IW19216" s="36"/>
      <c r="JI19216"/>
      <c r="JJ19216"/>
      <c r="KX19216" s="23"/>
      <c r="KY19216" s="23"/>
    </row>
    <row r="19217" spans="36:311" x14ac:dyDescent="0.2">
      <c r="AJ19217" s="23"/>
      <c r="HH19217"/>
      <c r="IW19217" s="36"/>
      <c r="JI19217"/>
      <c r="JJ19217"/>
      <c r="KX19217" s="23"/>
      <c r="KY19217" s="23"/>
    </row>
    <row r="19218" spans="36:311" x14ac:dyDescent="0.2">
      <c r="AJ19218" s="23"/>
      <c r="HH19218"/>
      <c r="IW19218" s="36"/>
      <c r="JI19218"/>
      <c r="JJ19218"/>
      <c r="KX19218" s="23"/>
      <c r="KY19218" s="23"/>
    </row>
    <row r="19219" spans="36:311" x14ac:dyDescent="0.2">
      <c r="AJ19219" s="23"/>
      <c r="HH19219"/>
      <c r="IW19219" s="36"/>
      <c r="JI19219"/>
      <c r="JJ19219"/>
      <c r="KX19219" s="23"/>
      <c r="KY19219" s="23"/>
    </row>
    <row r="19220" spans="36:311" x14ac:dyDescent="0.2">
      <c r="AJ19220" s="23"/>
      <c r="HH19220"/>
      <c r="IW19220" s="36"/>
      <c r="JI19220"/>
      <c r="JJ19220"/>
      <c r="KX19220" s="23"/>
      <c r="KY19220" s="23"/>
    </row>
    <row r="19221" spans="36:311" x14ac:dyDescent="0.2">
      <c r="AJ19221" s="23"/>
      <c r="HH19221"/>
      <c r="IW19221" s="36"/>
      <c r="JI19221"/>
      <c r="JJ19221"/>
      <c r="KX19221" s="23"/>
      <c r="KY19221" s="23"/>
    </row>
    <row r="19222" spans="36:311" x14ac:dyDescent="0.2">
      <c r="AJ19222" s="23"/>
      <c r="HH19222"/>
      <c r="IW19222" s="36"/>
      <c r="JI19222"/>
      <c r="JJ19222"/>
      <c r="KX19222" s="23"/>
      <c r="KY19222" s="23"/>
    </row>
    <row r="19223" spans="36:311" x14ac:dyDescent="0.2">
      <c r="AJ19223" s="23"/>
      <c r="HH19223"/>
      <c r="IW19223" s="36"/>
      <c r="JI19223"/>
      <c r="JJ19223"/>
      <c r="KX19223" s="23"/>
      <c r="KY19223" s="23"/>
    </row>
    <row r="19224" spans="36:311" x14ac:dyDescent="0.2">
      <c r="AJ19224" s="23"/>
      <c r="HH19224"/>
      <c r="IW19224" s="36"/>
      <c r="JI19224"/>
      <c r="JJ19224"/>
      <c r="KX19224" s="23"/>
      <c r="KY19224" s="23"/>
    </row>
    <row r="19225" spans="36:311" x14ac:dyDescent="0.2">
      <c r="AJ19225" s="23"/>
      <c r="HH19225"/>
      <c r="IW19225" s="36"/>
      <c r="JI19225"/>
      <c r="JJ19225"/>
      <c r="KX19225" s="23"/>
      <c r="KY19225" s="23"/>
    </row>
    <row r="19226" spans="36:311" x14ac:dyDescent="0.2">
      <c r="AJ19226" s="23"/>
      <c r="HH19226"/>
      <c r="IW19226" s="36"/>
      <c r="JI19226"/>
      <c r="JJ19226"/>
      <c r="KX19226" s="23"/>
      <c r="KY19226" s="23"/>
    </row>
    <row r="19227" spans="36:311" x14ac:dyDescent="0.2">
      <c r="AJ19227" s="23"/>
      <c r="HH19227"/>
      <c r="IW19227" s="36"/>
      <c r="JI19227"/>
      <c r="JJ19227"/>
      <c r="KX19227" s="23"/>
      <c r="KY19227" s="23"/>
    </row>
    <row r="19228" spans="36:311" x14ac:dyDescent="0.2">
      <c r="AJ19228" s="23"/>
      <c r="HH19228"/>
      <c r="IW19228" s="36"/>
      <c r="JI19228"/>
      <c r="JJ19228"/>
      <c r="KX19228" s="23"/>
      <c r="KY19228" s="23"/>
    </row>
    <row r="19229" spans="36:311" x14ac:dyDescent="0.2">
      <c r="AJ19229" s="23"/>
      <c r="HH19229"/>
      <c r="IW19229" s="36"/>
      <c r="JI19229"/>
      <c r="JJ19229"/>
      <c r="KX19229" s="23"/>
      <c r="KY19229" s="23"/>
    </row>
    <row r="19230" spans="36:311" x14ac:dyDescent="0.2">
      <c r="AJ19230" s="23"/>
      <c r="HH19230"/>
      <c r="IW19230" s="36"/>
      <c r="JI19230"/>
      <c r="JJ19230"/>
      <c r="KX19230" s="23"/>
      <c r="KY19230" s="23"/>
    </row>
    <row r="19231" spans="36:311" x14ac:dyDescent="0.2">
      <c r="AJ19231" s="23"/>
      <c r="HH19231"/>
      <c r="IW19231" s="36"/>
      <c r="JI19231"/>
      <c r="JJ19231"/>
      <c r="KX19231" s="23"/>
      <c r="KY19231" s="23"/>
    </row>
    <row r="19232" spans="36:311" x14ac:dyDescent="0.2">
      <c r="AJ19232" s="23"/>
      <c r="HH19232"/>
      <c r="IW19232" s="36"/>
      <c r="JI19232"/>
      <c r="JJ19232"/>
      <c r="KX19232" s="23"/>
      <c r="KY19232" s="23"/>
    </row>
    <row r="19233" spans="36:311" x14ac:dyDescent="0.2">
      <c r="AJ19233" s="23"/>
      <c r="HH19233"/>
      <c r="IW19233" s="36"/>
      <c r="JI19233"/>
      <c r="JJ19233"/>
      <c r="KX19233" s="23"/>
      <c r="KY19233" s="23"/>
    </row>
    <row r="19234" spans="36:311" x14ac:dyDescent="0.2">
      <c r="AJ19234" s="23"/>
      <c r="HH19234"/>
      <c r="IW19234" s="36"/>
      <c r="JI19234"/>
      <c r="JJ19234"/>
      <c r="KX19234" s="23"/>
      <c r="KY19234" s="23"/>
    </row>
    <row r="19235" spans="36:311" x14ac:dyDescent="0.2">
      <c r="AJ19235" s="23"/>
      <c r="HH19235"/>
      <c r="IW19235" s="36"/>
      <c r="JI19235"/>
      <c r="JJ19235"/>
      <c r="KX19235" s="23"/>
      <c r="KY19235" s="23"/>
    </row>
    <row r="19236" spans="36:311" x14ac:dyDescent="0.2">
      <c r="AJ19236" s="23"/>
      <c r="HH19236"/>
      <c r="IW19236" s="36"/>
      <c r="JI19236"/>
      <c r="JJ19236"/>
      <c r="KX19236" s="23"/>
      <c r="KY19236" s="23"/>
    </row>
    <row r="19237" spans="36:311" x14ac:dyDescent="0.2">
      <c r="AJ19237" s="23"/>
      <c r="HH19237"/>
      <c r="IW19237" s="36"/>
      <c r="JI19237"/>
      <c r="JJ19237"/>
      <c r="KX19237" s="23"/>
      <c r="KY19237" s="23"/>
    </row>
    <row r="19238" spans="36:311" x14ac:dyDescent="0.2">
      <c r="AJ19238" s="23"/>
      <c r="HH19238"/>
      <c r="IW19238" s="36"/>
      <c r="JI19238"/>
      <c r="JJ19238"/>
      <c r="KX19238" s="23"/>
      <c r="KY19238" s="23"/>
    </row>
    <row r="19239" spans="36:311" x14ac:dyDescent="0.2">
      <c r="AJ19239" s="23"/>
      <c r="HH19239"/>
      <c r="IW19239" s="36"/>
      <c r="JI19239"/>
      <c r="JJ19239"/>
      <c r="KX19239" s="23"/>
      <c r="KY19239" s="23"/>
    </row>
    <row r="19240" spans="36:311" x14ac:dyDescent="0.2">
      <c r="AJ19240" s="23"/>
      <c r="HH19240"/>
      <c r="IW19240" s="36"/>
      <c r="JI19240"/>
      <c r="JJ19240"/>
      <c r="KX19240" s="23"/>
      <c r="KY19240" s="23"/>
    </row>
    <row r="19241" spans="36:311" x14ac:dyDescent="0.2">
      <c r="AJ19241" s="23"/>
      <c r="HH19241"/>
      <c r="IW19241" s="36"/>
      <c r="JI19241"/>
      <c r="JJ19241"/>
      <c r="KX19241" s="23"/>
      <c r="KY19241" s="23"/>
    </row>
    <row r="19242" spans="36:311" x14ac:dyDescent="0.2">
      <c r="AJ19242" s="23"/>
      <c r="HH19242"/>
      <c r="IW19242" s="36"/>
      <c r="JI19242"/>
      <c r="JJ19242"/>
      <c r="KX19242" s="23"/>
      <c r="KY19242" s="23"/>
    </row>
    <row r="19243" spans="36:311" x14ac:dyDescent="0.2">
      <c r="AJ19243" s="23"/>
      <c r="HH19243"/>
      <c r="IW19243" s="36"/>
      <c r="JI19243"/>
      <c r="JJ19243"/>
      <c r="KX19243" s="23"/>
      <c r="KY19243" s="23"/>
    </row>
    <row r="19244" spans="36:311" x14ac:dyDescent="0.2">
      <c r="AJ19244" s="23"/>
      <c r="HH19244"/>
      <c r="IW19244" s="36"/>
      <c r="JI19244"/>
      <c r="JJ19244"/>
      <c r="KX19244" s="23"/>
      <c r="KY19244" s="23"/>
    </row>
    <row r="19245" spans="36:311" x14ac:dyDescent="0.2">
      <c r="AJ19245" s="23"/>
      <c r="HH19245"/>
      <c r="IW19245" s="36"/>
      <c r="JI19245"/>
      <c r="JJ19245"/>
      <c r="KX19245" s="23"/>
      <c r="KY19245" s="23"/>
    </row>
    <row r="19246" spans="36:311" x14ac:dyDescent="0.2">
      <c r="AJ19246" s="23"/>
      <c r="HH19246"/>
      <c r="IW19246" s="36"/>
      <c r="JI19246"/>
      <c r="JJ19246"/>
      <c r="KX19246" s="23"/>
      <c r="KY19246" s="23"/>
    </row>
    <row r="19247" spans="36:311" x14ac:dyDescent="0.2">
      <c r="AJ19247" s="23"/>
      <c r="HH19247"/>
      <c r="IW19247" s="36"/>
      <c r="JI19247"/>
      <c r="JJ19247"/>
      <c r="KX19247" s="23"/>
      <c r="KY19247" s="23"/>
    </row>
    <row r="19248" spans="36:311" x14ac:dyDescent="0.2">
      <c r="AJ19248" s="23"/>
      <c r="HH19248"/>
      <c r="IW19248" s="36"/>
      <c r="JI19248"/>
      <c r="JJ19248"/>
      <c r="KX19248" s="23"/>
      <c r="KY19248" s="23"/>
    </row>
    <row r="19249" spans="36:311" x14ac:dyDescent="0.2">
      <c r="AJ19249" s="23"/>
      <c r="HH19249"/>
      <c r="IW19249" s="36"/>
      <c r="JI19249"/>
      <c r="JJ19249"/>
      <c r="KX19249" s="23"/>
      <c r="KY19249" s="23"/>
    </row>
    <row r="19250" spans="36:311" x14ac:dyDescent="0.2">
      <c r="AJ19250" s="23"/>
      <c r="HH19250"/>
      <c r="IW19250" s="36"/>
      <c r="JI19250"/>
      <c r="JJ19250"/>
      <c r="KX19250" s="23"/>
      <c r="KY19250" s="23"/>
    </row>
    <row r="19251" spans="36:311" x14ac:dyDescent="0.2">
      <c r="AJ19251" s="23"/>
      <c r="HH19251"/>
      <c r="IW19251" s="36"/>
      <c r="JI19251"/>
      <c r="JJ19251"/>
      <c r="KX19251" s="23"/>
      <c r="KY19251" s="23"/>
    </row>
    <row r="19252" spans="36:311" x14ac:dyDescent="0.2">
      <c r="AJ19252" s="23"/>
      <c r="HH19252"/>
      <c r="IW19252" s="36"/>
      <c r="JI19252"/>
      <c r="JJ19252"/>
      <c r="KX19252" s="23"/>
      <c r="KY19252" s="23"/>
    </row>
    <row r="19253" spans="36:311" x14ac:dyDescent="0.2">
      <c r="AJ19253" s="23"/>
      <c r="HH19253"/>
      <c r="IW19253" s="36"/>
      <c r="JI19253"/>
      <c r="JJ19253"/>
      <c r="KX19253" s="23"/>
      <c r="KY19253" s="23"/>
    </row>
    <row r="19254" spans="36:311" x14ac:dyDescent="0.2">
      <c r="AJ19254" s="23"/>
      <c r="HH19254"/>
      <c r="IW19254" s="36"/>
      <c r="JI19254"/>
      <c r="JJ19254"/>
      <c r="KX19254" s="23"/>
      <c r="KY19254" s="23"/>
    </row>
    <row r="19255" spans="36:311" x14ac:dyDescent="0.2">
      <c r="AJ19255" s="23"/>
      <c r="HH19255"/>
      <c r="IW19255" s="36"/>
      <c r="JI19255"/>
      <c r="JJ19255"/>
      <c r="KX19255" s="23"/>
      <c r="KY19255" s="23"/>
    </row>
    <row r="19256" spans="36:311" x14ac:dyDescent="0.2">
      <c r="AJ19256" s="23"/>
      <c r="HH19256"/>
      <c r="IW19256" s="36"/>
      <c r="JI19256"/>
      <c r="JJ19256"/>
      <c r="KX19256" s="23"/>
      <c r="KY19256" s="23"/>
    </row>
    <row r="19257" spans="36:311" x14ac:dyDescent="0.2">
      <c r="AJ19257" s="23"/>
      <c r="HH19257"/>
      <c r="IW19257" s="36"/>
      <c r="JI19257"/>
      <c r="JJ19257"/>
      <c r="KX19257" s="23"/>
      <c r="KY19257" s="23"/>
    </row>
    <row r="19258" spans="36:311" x14ac:dyDescent="0.2">
      <c r="AJ19258" s="23"/>
      <c r="HH19258"/>
      <c r="IW19258" s="36"/>
      <c r="JI19258"/>
      <c r="JJ19258"/>
      <c r="KX19258" s="23"/>
      <c r="KY19258" s="23"/>
    </row>
    <row r="19259" spans="36:311" x14ac:dyDescent="0.2">
      <c r="AJ19259" s="23"/>
      <c r="HH19259"/>
      <c r="IW19259" s="36"/>
      <c r="JI19259"/>
      <c r="JJ19259"/>
      <c r="KX19259" s="23"/>
      <c r="KY19259" s="23"/>
    </row>
    <row r="19260" spans="36:311" x14ac:dyDescent="0.2">
      <c r="AJ19260" s="23"/>
      <c r="HH19260"/>
      <c r="IW19260" s="36"/>
      <c r="JI19260"/>
      <c r="JJ19260"/>
      <c r="KX19260" s="23"/>
      <c r="KY19260" s="23"/>
    </row>
    <row r="19261" spans="36:311" x14ac:dyDescent="0.2">
      <c r="AJ19261" s="23"/>
      <c r="HH19261"/>
      <c r="IW19261" s="36"/>
      <c r="JI19261"/>
      <c r="JJ19261"/>
      <c r="KX19261" s="23"/>
      <c r="KY19261" s="23"/>
    </row>
    <row r="19262" spans="36:311" x14ac:dyDescent="0.2">
      <c r="AJ19262" s="23"/>
      <c r="HH19262"/>
      <c r="IW19262" s="36"/>
      <c r="JI19262"/>
      <c r="JJ19262"/>
      <c r="KX19262" s="23"/>
      <c r="KY19262" s="23"/>
    </row>
    <row r="19263" spans="36:311" x14ac:dyDescent="0.2">
      <c r="AJ19263" s="23"/>
      <c r="HH19263"/>
      <c r="IW19263" s="36"/>
      <c r="JI19263"/>
      <c r="JJ19263"/>
      <c r="KX19263" s="23"/>
      <c r="KY19263" s="23"/>
    </row>
    <row r="19264" spans="36:311" x14ac:dyDescent="0.2">
      <c r="AJ19264" s="23"/>
      <c r="HH19264"/>
      <c r="IW19264" s="36"/>
      <c r="JI19264"/>
      <c r="JJ19264"/>
      <c r="KX19264" s="23"/>
      <c r="KY19264" s="23"/>
    </row>
    <row r="19265" spans="36:311" x14ac:dyDescent="0.2">
      <c r="AJ19265" s="23"/>
      <c r="HH19265"/>
      <c r="IW19265" s="36"/>
      <c r="JI19265"/>
      <c r="JJ19265"/>
      <c r="KX19265" s="23"/>
      <c r="KY19265" s="23"/>
    </row>
    <row r="19266" spans="36:311" x14ac:dyDescent="0.2">
      <c r="AJ19266" s="23"/>
      <c r="HH19266"/>
      <c r="IW19266" s="36"/>
      <c r="JI19266"/>
      <c r="JJ19266"/>
      <c r="KX19266" s="23"/>
      <c r="KY19266" s="23"/>
    </row>
    <row r="19267" spans="36:311" x14ac:dyDescent="0.2">
      <c r="AJ19267" s="23"/>
      <c r="HH19267"/>
      <c r="IW19267" s="36"/>
      <c r="JI19267"/>
      <c r="JJ19267"/>
      <c r="KX19267" s="23"/>
      <c r="KY19267" s="23"/>
    </row>
    <row r="19268" spans="36:311" x14ac:dyDescent="0.2">
      <c r="AJ19268" s="23"/>
      <c r="HH19268"/>
      <c r="IW19268" s="36"/>
      <c r="JI19268"/>
      <c r="JJ19268"/>
      <c r="KX19268" s="23"/>
      <c r="KY19268" s="23"/>
    </row>
    <row r="19269" spans="36:311" x14ac:dyDescent="0.2">
      <c r="AJ19269" s="23"/>
      <c r="HH19269"/>
      <c r="IW19269" s="36"/>
      <c r="JI19269"/>
      <c r="JJ19269"/>
      <c r="KX19269" s="23"/>
      <c r="KY19269" s="23"/>
    </row>
    <row r="19270" spans="36:311" x14ac:dyDescent="0.2">
      <c r="AJ19270" s="23"/>
      <c r="HH19270"/>
      <c r="IW19270" s="36"/>
      <c r="JI19270"/>
      <c r="JJ19270"/>
      <c r="KX19270" s="23"/>
      <c r="KY19270" s="23"/>
    </row>
    <row r="19271" spans="36:311" x14ac:dyDescent="0.2">
      <c r="AJ19271" s="23"/>
      <c r="HH19271"/>
      <c r="IW19271" s="36"/>
      <c r="JI19271"/>
      <c r="JJ19271"/>
      <c r="KX19271" s="23"/>
      <c r="KY19271" s="23"/>
    </row>
    <row r="19272" spans="36:311" x14ac:dyDescent="0.2">
      <c r="AJ19272" s="23"/>
      <c r="HH19272"/>
      <c r="IW19272" s="36"/>
      <c r="JI19272"/>
      <c r="JJ19272"/>
      <c r="KX19272" s="23"/>
      <c r="KY19272" s="23"/>
    </row>
    <row r="19273" spans="36:311" x14ac:dyDescent="0.2">
      <c r="AJ19273" s="23"/>
      <c r="HH19273"/>
      <c r="IW19273" s="36"/>
      <c r="JI19273"/>
      <c r="JJ19273"/>
      <c r="KX19273" s="23"/>
      <c r="KY19273" s="23"/>
    </row>
    <row r="19274" spans="36:311" x14ac:dyDescent="0.2">
      <c r="AJ19274" s="23"/>
      <c r="HH19274"/>
      <c r="IW19274" s="36"/>
      <c r="JI19274"/>
      <c r="JJ19274"/>
      <c r="KX19274" s="23"/>
      <c r="KY19274" s="23"/>
    </row>
    <row r="19275" spans="36:311" x14ac:dyDescent="0.2">
      <c r="AJ19275" s="23"/>
      <c r="HH19275"/>
      <c r="IW19275" s="36"/>
      <c r="JI19275"/>
      <c r="JJ19275"/>
      <c r="KX19275" s="23"/>
      <c r="KY19275" s="23"/>
    </row>
    <row r="19276" spans="36:311" x14ac:dyDescent="0.2">
      <c r="AJ19276" s="23"/>
      <c r="HH19276"/>
      <c r="IW19276" s="36"/>
      <c r="JI19276"/>
      <c r="JJ19276"/>
      <c r="KX19276" s="23"/>
      <c r="KY19276" s="23"/>
    </row>
    <row r="19277" spans="36:311" x14ac:dyDescent="0.2">
      <c r="AJ19277" s="23"/>
      <c r="HH19277"/>
      <c r="IW19277" s="36"/>
      <c r="JI19277"/>
      <c r="JJ19277"/>
      <c r="KX19277" s="23"/>
      <c r="KY19277" s="23"/>
    </row>
    <row r="19278" spans="36:311" x14ac:dyDescent="0.2">
      <c r="AJ19278" s="23"/>
      <c r="HH19278"/>
      <c r="IW19278" s="36"/>
      <c r="JI19278"/>
      <c r="JJ19278"/>
      <c r="KX19278" s="23"/>
      <c r="KY19278" s="23"/>
    </row>
    <row r="19279" spans="36:311" x14ac:dyDescent="0.2">
      <c r="AJ19279" s="23"/>
      <c r="HH19279"/>
      <c r="IW19279" s="36"/>
      <c r="JI19279"/>
      <c r="JJ19279"/>
      <c r="KX19279" s="23"/>
      <c r="KY19279" s="23"/>
    </row>
    <row r="19280" spans="36:311" x14ac:dyDescent="0.2">
      <c r="AJ19280" s="23"/>
      <c r="HH19280"/>
      <c r="IW19280" s="36"/>
      <c r="JI19280"/>
      <c r="JJ19280"/>
      <c r="KX19280" s="23"/>
      <c r="KY19280" s="23"/>
    </row>
    <row r="19281" spans="36:311" x14ac:dyDescent="0.2">
      <c r="AJ19281" s="23"/>
      <c r="HH19281"/>
      <c r="IW19281" s="36"/>
      <c r="JI19281"/>
      <c r="JJ19281"/>
      <c r="KX19281" s="23"/>
      <c r="KY19281" s="23"/>
    </row>
    <row r="19282" spans="36:311" x14ac:dyDescent="0.2">
      <c r="AJ19282" s="23"/>
      <c r="HH19282"/>
      <c r="IW19282" s="36"/>
      <c r="JI19282"/>
      <c r="JJ19282"/>
      <c r="KX19282" s="23"/>
      <c r="KY19282" s="23"/>
    </row>
    <row r="19283" spans="36:311" x14ac:dyDescent="0.2">
      <c r="AJ19283" s="23"/>
      <c r="HH19283"/>
      <c r="IW19283" s="36"/>
      <c r="JI19283"/>
      <c r="JJ19283"/>
      <c r="KX19283" s="23"/>
      <c r="KY19283" s="23"/>
    </row>
    <row r="19284" spans="36:311" x14ac:dyDescent="0.2">
      <c r="AJ19284" s="23"/>
      <c r="HH19284"/>
      <c r="IW19284" s="36"/>
      <c r="JI19284"/>
      <c r="JJ19284"/>
      <c r="KX19284" s="23"/>
      <c r="KY19284" s="23"/>
    </row>
    <row r="19285" spans="36:311" x14ac:dyDescent="0.2">
      <c r="AJ19285" s="23"/>
      <c r="HH19285"/>
      <c r="IW19285" s="36"/>
      <c r="JI19285"/>
      <c r="JJ19285"/>
      <c r="KX19285" s="23"/>
      <c r="KY19285" s="23"/>
    </row>
    <row r="19286" spans="36:311" x14ac:dyDescent="0.2">
      <c r="AJ19286" s="23"/>
      <c r="HH19286"/>
      <c r="IW19286" s="36"/>
      <c r="JI19286"/>
      <c r="JJ19286"/>
      <c r="KX19286" s="23"/>
      <c r="KY19286" s="23"/>
    </row>
    <row r="19287" spans="36:311" x14ac:dyDescent="0.2">
      <c r="AJ19287" s="23"/>
      <c r="HH19287"/>
      <c r="IW19287" s="36"/>
      <c r="JI19287"/>
      <c r="JJ19287"/>
      <c r="KX19287" s="23"/>
      <c r="KY19287" s="23"/>
    </row>
    <row r="19288" spans="36:311" x14ac:dyDescent="0.2">
      <c r="AJ19288" s="23"/>
      <c r="HH19288"/>
      <c r="IW19288" s="36"/>
      <c r="JI19288"/>
      <c r="JJ19288"/>
      <c r="KX19288" s="23"/>
      <c r="KY19288" s="23"/>
    </row>
    <row r="19289" spans="36:311" x14ac:dyDescent="0.2">
      <c r="AJ19289" s="23"/>
      <c r="HH19289"/>
      <c r="IW19289" s="36"/>
      <c r="JI19289"/>
      <c r="JJ19289"/>
      <c r="KX19289" s="23"/>
      <c r="KY19289" s="23"/>
    </row>
    <row r="19290" spans="36:311" x14ac:dyDescent="0.2">
      <c r="AJ19290" s="23"/>
      <c r="HH19290"/>
      <c r="IW19290" s="36"/>
      <c r="JI19290"/>
      <c r="JJ19290"/>
      <c r="KX19290" s="23"/>
      <c r="KY19290" s="23"/>
    </row>
    <row r="19291" spans="36:311" x14ac:dyDescent="0.2">
      <c r="AJ19291" s="23"/>
      <c r="HH19291"/>
      <c r="IW19291" s="36"/>
      <c r="JI19291"/>
      <c r="JJ19291"/>
      <c r="KX19291" s="23"/>
      <c r="KY19291" s="23"/>
    </row>
    <row r="19292" spans="36:311" x14ac:dyDescent="0.2">
      <c r="AJ19292" s="23"/>
      <c r="HH19292"/>
      <c r="IW19292" s="36"/>
      <c r="JI19292"/>
      <c r="JJ19292"/>
      <c r="KX19292" s="23"/>
      <c r="KY19292" s="23"/>
    </row>
    <row r="19293" spans="36:311" x14ac:dyDescent="0.2">
      <c r="AJ19293" s="23"/>
      <c r="HH19293"/>
      <c r="IW19293" s="36"/>
      <c r="JI19293"/>
      <c r="JJ19293"/>
      <c r="KX19293" s="23"/>
      <c r="KY19293" s="23"/>
    </row>
    <row r="19294" spans="36:311" x14ac:dyDescent="0.2">
      <c r="AJ19294" s="23"/>
      <c r="HH19294"/>
      <c r="IW19294" s="36"/>
      <c r="JI19294"/>
      <c r="JJ19294"/>
      <c r="KX19294" s="23"/>
      <c r="KY19294" s="23"/>
    </row>
    <row r="19295" spans="36:311" x14ac:dyDescent="0.2">
      <c r="AJ19295" s="23"/>
      <c r="HH19295"/>
      <c r="IW19295" s="36"/>
      <c r="JI19295"/>
      <c r="JJ19295"/>
      <c r="KX19295" s="23"/>
      <c r="KY19295" s="23"/>
    </row>
    <row r="19296" spans="36:311" x14ac:dyDescent="0.2">
      <c r="AJ19296" s="23"/>
      <c r="HH19296"/>
      <c r="IW19296" s="36"/>
      <c r="JI19296"/>
      <c r="JJ19296"/>
      <c r="KX19296" s="23"/>
      <c r="KY19296" s="23"/>
    </row>
    <row r="19297" spans="36:311" x14ac:dyDescent="0.2">
      <c r="AJ19297" s="23"/>
      <c r="HH19297"/>
      <c r="IW19297" s="36"/>
      <c r="JI19297"/>
      <c r="JJ19297"/>
      <c r="KX19297" s="23"/>
      <c r="KY19297" s="23"/>
    </row>
    <row r="19298" spans="36:311" x14ac:dyDescent="0.2">
      <c r="AJ19298" s="23"/>
      <c r="HH19298"/>
      <c r="IW19298" s="36"/>
      <c r="JI19298"/>
      <c r="JJ19298"/>
      <c r="KX19298" s="23"/>
      <c r="KY19298" s="23"/>
    </row>
    <row r="19299" spans="36:311" x14ac:dyDescent="0.2">
      <c r="AJ19299" s="23"/>
      <c r="HH19299"/>
      <c r="IW19299" s="36"/>
      <c r="JI19299"/>
      <c r="JJ19299"/>
      <c r="KX19299" s="23"/>
      <c r="KY19299" s="23"/>
    </row>
    <row r="19300" spans="36:311" x14ac:dyDescent="0.2">
      <c r="AJ19300" s="23"/>
      <c r="HH19300"/>
      <c r="IW19300" s="36"/>
      <c r="JI19300"/>
      <c r="JJ19300"/>
      <c r="KX19300" s="23"/>
      <c r="KY19300" s="23"/>
    </row>
    <row r="19301" spans="36:311" x14ac:dyDescent="0.2">
      <c r="AJ19301" s="23"/>
      <c r="HH19301"/>
      <c r="IW19301" s="36"/>
      <c r="JI19301"/>
      <c r="JJ19301"/>
      <c r="KX19301" s="23"/>
      <c r="KY19301" s="23"/>
    </row>
    <row r="19302" spans="36:311" x14ac:dyDescent="0.2">
      <c r="AJ19302" s="23"/>
      <c r="HH19302"/>
      <c r="IW19302" s="36"/>
      <c r="JI19302"/>
      <c r="JJ19302"/>
      <c r="KX19302" s="23"/>
      <c r="KY19302" s="23"/>
    </row>
    <row r="19303" spans="36:311" x14ac:dyDescent="0.2">
      <c r="AJ19303" s="23"/>
      <c r="HH19303"/>
      <c r="IW19303" s="36"/>
      <c r="JI19303"/>
      <c r="JJ19303"/>
      <c r="KX19303" s="23"/>
      <c r="KY19303" s="23"/>
    </row>
    <row r="19304" spans="36:311" x14ac:dyDescent="0.2">
      <c r="AJ19304" s="23"/>
      <c r="HH19304"/>
      <c r="IW19304" s="36"/>
      <c r="JI19304"/>
      <c r="JJ19304"/>
      <c r="KX19304" s="23"/>
      <c r="KY19304" s="23"/>
    </row>
    <row r="19305" spans="36:311" x14ac:dyDescent="0.2">
      <c r="AJ19305" s="23"/>
      <c r="HH19305"/>
      <c r="IW19305" s="36"/>
      <c r="JI19305"/>
      <c r="JJ19305"/>
      <c r="KX19305" s="23"/>
      <c r="KY19305" s="23"/>
    </row>
    <row r="19306" spans="36:311" x14ac:dyDescent="0.2">
      <c r="AJ19306" s="23"/>
      <c r="HH19306"/>
      <c r="IW19306" s="36"/>
      <c r="JI19306"/>
      <c r="JJ19306"/>
      <c r="KX19306" s="23"/>
      <c r="KY19306" s="23"/>
    </row>
    <row r="19307" spans="36:311" x14ac:dyDescent="0.2">
      <c r="AJ19307" s="23"/>
      <c r="HH19307"/>
      <c r="IW19307" s="36"/>
      <c r="JI19307"/>
      <c r="JJ19307"/>
      <c r="KX19307" s="23"/>
      <c r="KY19307" s="23"/>
    </row>
    <row r="19308" spans="36:311" x14ac:dyDescent="0.2">
      <c r="AJ19308" s="23"/>
      <c r="HH19308"/>
      <c r="IW19308" s="36"/>
      <c r="JI19308"/>
      <c r="JJ19308"/>
      <c r="KX19308" s="23"/>
      <c r="KY19308" s="23"/>
    </row>
    <row r="19309" spans="36:311" x14ac:dyDescent="0.2">
      <c r="AJ19309" s="23"/>
      <c r="HH19309"/>
      <c r="IW19309" s="36"/>
      <c r="JI19309"/>
      <c r="JJ19309"/>
      <c r="KX19309" s="23"/>
      <c r="KY19309" s="23"/>
    </row>
    <row r="19310" spans="36:311" x14ac:dyDescent="0.2">
      <c r="AJ19310" s="23"/>
      <c r="HH19310"/>
      <c r="IW19310" s="36"/>
      <c r="JI19310"/>
      <c r="JJ19310"/>
      <c r="KX19310" s="23"/>
      <c r="KY19310" s="23"/>
    </row>
    <row r="19311" spans="36:311" x14ac:dyDescent="0.2">
      <c r="AJ19311" s="23"/>
      <c r="HH19311"/>
      <c r="IW19311" s="36"/>
      <c r="JI19311"/>
      <c r="JJ19311"/>
      <c r="KX19311" s="23"/>
      <c r="KY19311" s="23"/>
    </row>
    <row r="19312" spans="36:311" x14ac:dyDescent="0.2">
      <c r="AJ19312" s="23"/>
      <c r="HH19312"/>
      <c r="IW19312" s="36"/>
      <c r="JI19312"/>
      <c r="JJ19312"/>
      <c r="KX19312" s="23"/>
      <c r="KY19312" s="23"/>
    </row>
    <row r="19313" spans="36:311" x14ac:dyDescent="0.2">
      <c r="AJ19313" s="23"/>
      <c r="HH19313"/>
      <c r="IW19313" s="36"/>
      <c r="JI19313"/>
      <c r="JJ19313"/>
      <c r="KX19313" s="23"/>
      <c r="KY19313" s="23"/>
    </row>
    <row r="19314" spans="36:311" x14ac:dyDescent="0.2">
      <c r="AJ19314" s="23"/>
      <c r="HH19314"/>
      <c r="IW19314" s="36"/>
      <c r="JI19314"/>
      <c r="JJ19314"/>
      <c r="KX19314" s="23"/>
      <c r="KY19314" s="23"/>
    </row>
    <row r="19315" spans="36:311" x14ac:dyDescent="0.2">
      <c r="AJ19315" s="23"/>
      <c r="HH19315"/>
      <c r="IW19315" s="36"/>
      <c r="JI19315"/>
      <c r="JJ19315"/>
      <c r="KX19315" s="23"/>
      <c r="KY19315" s="23"/>
    </row>
    <row r="19316" spans="36:311" x14ac:dyDescent="0.2">
      <c r="AJ19316" s="23"/>
      <c r="HH19316"/>
      <c r="IW19316" s="36"/>
      <c r="JI19316"/>
      <c r="JJ19316"/>
      <c r="KX19316" s="23"/>
      <c r="KY19316" s="23"/>
    </row>
    <row r="19317" spans="36:311" x14ac:dyDescent="0.2">
      <c r="AJ19317" s="23"/>
      <c r="HH19317"/>
      <c r="IW19317" s="36"/>
      <c r="JI19317"/>
      <c r="JJ19317"/>
      <c r="KX19317" s="23"/>
      <c r="KY19317" s="23"/>
    </row>
    <row r="19318" spans="36:311" x14ac:dyDescent="0.2">
      <c r="AJ19318" s="23"/>
      <c r="HH19318"/>
      <c r="IW19318" s="36"/>
      <c r="JI19318"/>
      <c r="JJ19318"/>
      <c r="KX19318" s="23"/>
      <c r="KY19318" s="23"/>
    </row>
    <row r="19319" spans="36:311" x14ac:dyDescent="0.2">
      <c r="AJ19319" s="23"/>
      <c r="HH19319"/>
      <c r="IW19319" s="36"/>
      <c r="JI19319"/>
      <c r="JJ19319"/>
      <c r="KX19319" s="23"/>
      <c r="KY19319" s="23"/>
    </row>
    <row r="19320" spans="36:311" x14ac:dyDescent="0.2">
      <c r="AJ19320" s="23"/>
      <c r="HH19320"/>
      <c r="IW19320" s="36"/>
      <c r="JI19320"/>
      <c r="JJ19320"/>
      <c r="KX19320" s="23"/>
      <c r="KY19320" s="23"/>
    </row>
    <row r="19321" spans="36:311" x14ac:dyDescent="0.2">
      <c r="AJ19321" s="23"/>
      <c r="HH19321"/>
      <c r="IW19321" s="36"/>
      <c r="JI19321"/>
      <c r="JJ19321"/>
      <c r="KX19321" s="23"/>
      <c r="KY19321" s="23"/>
    </row>
    <row r="19322" spans="36:311" x14ac:dyDescent="0.2">
      <c r="AJ19322" s="23"/>
      <c r="HH19322"/>
      <c r="IW19322" s="36"/>
      <c r="JI19322"/>
      <c r="JJ19322"/>
      <c r="KX19322" s="23"/>
      <c r="KY19322" s="23"/>
    </row>
    <row r="19323" spans="36:311" x14ac:dyDescent="0.2">
      <c r="AJ19323" s="23"/>
      <c r="HH19323"/>
      <c r="IW19323" s="36"/>
      <c r="JI19323"/>
      <c r="JJ19323"/>
      <c r="KX19323" s="23"/>
      <c r="KY19323" s="23"/>
    </row>
    <row r="19324" spans="36:311" x14ac:dyDescent="0.2">
      <c r="AJ19324" s="23"/>
      <c r="HH19324"/>
      <c r="IW19324" s="36"/>
      <c r="JI19324"/>
      <c r="JJ19324"/>
      <c r="KX19324" s="23"/>
      <c r="KY19324" s="23"/>
    </row>
    <row r="19325" spans="36:311" x14ac:dyDescent="0.2">
      <c r="AJ19325" s="23"/>
      <c r="HH19325"/>
      <c r="IW19325" s="36"/>
      <c r="JI19325"/>
      <c r="JJ19325"/>
      <c r="KX19325" s="23"/>
      <c r="KY19325" s="23"/>
    </row>
    <row r="19326" spans="36:311" x14ac:dyDescent="0.2">
      <c r="AJ19326" s="23"/>
      <c r="HH19326"/>
      <c r="IW19326" s="36"/>
      <c r="JI19326"/>
      <c r="JJ19326"/>
      <c r="KX19326" s="23"/>
      <c r="KY19326" s="23"/>
    </row>
    <row r="19327" spans="36:311" x14ac:dyDescent="0.2">
      <c r="AJ19327" s="23"/>
      <c r="HH19327"/>
      <c r="IW19327" s="36"/>
      <c r="JI19327"/>
      <c r="JJ19327"/>
      <c r="KX19327" s="23"/>
      <c r="KY19327" s="23"/>
    </row>
    <row r="19328" spans="36:311" x14ac:dyDescent="0.2">
      <c r="AJ19328" s="23"/>
      <c r="HH19328"/>
      <c r="IW19328" s="36"/>
      <c r="JI19328"/>
      <c r="JJ19328"/>
      <c r="KX19328" s="23"/>
      <c r="KY19328" s="23"/>
    </row>
    <row r="19329" spans="36:311" x14ac:dyDescent="0.2">
      <c r="AJ19329" s="23"/>
      <c r="HH19329"/>
      <c r="IW19329" s="36"/>
      <c r="JI19329"/>
      <c r="JJ19329"/>
      <c r="KX19329" s="23"/>
      <c r="KY19329" s="23"/>
    </row>
    <row r="19330" spans="36:311" x14ac:dyDescent="0.2">
      <c r="AJ19330" s="23"/>
      <c r="HH19330"/>
      <c r="IW19330" s="36"/>
      <c r="JI19330"/>
      <c r="JJ19330"/>
      <c r="KX19330" s="23"/>
      <c r="KY19330" s="23"/>
    </row>
    <row r="19331" spans="36:311" x14ac:dyDescent="0.2">
      <c r="AJ19331" s="23"/>
      <c r="HH19331"/>
      <c r="IW19331" s="36"/>
      <c r="JI19331"/>
      <c r="JJ19331"/>
      <c r="KX19331" s="23"/>
      <c r="KY19331" s="23"/>
    </row>
    <row r="19332" spans="36:311" x14ac:dyDescent="0.2">
      <c r="AJ19332" s="23"/>
      <c r="HH19332"/>
      <c r="IW19332" s="36"/>
      <c r="JI19332"/>
      <c r="JJ19332"/>
      <c r="KX19332" s="23"/>
      <c r="KY19332" s="23"/>
    </row>
    <row r="19333" spans="36:311" x14ac:dyDescent="0.2">
      <c r="AJ19333" s="23"/>
      <c r="HH19333"/>
      <c r="IW19333" s="36"/>
      <c r="JI19333"/>
      <c r="JJ19333"/>
      <c r="KX19333" s="23"/>
      <c r="KY19333" s="23"/>
    </row>
    <row r="19334" spans="36:311" x14ac:dyDescent="0.2">
      <c r="AJ19334" s="23"/>
      <c r="HH19334"/>
      <c r="IW19334" s="36"/>
      <c r="JI19334"/>
      <c r="JJ19334"/>
      <c r="KX19334" s="23"/>
      <c r="KY19334" s="23"/>
    </row>
    <row r="19335" spans="36:311" x14ac:dyDescent="0.2">
      <c r="AJ19335" s="23"/>
      <c r="HH19335"/>
      <c r="IW19335" s="36"/>
      <c r="JI19335"/>
      <c r="JJ19335"/>
      <c r="KX19335" s="23"/>
      <c r="KY19335" s="23"/>
    </row>
    <row r="19336" spans="36:311" x14ac:dyDescent="0.2">
      <c r="AJ19336" s="23"/>
      <c r="HH19336"/>
      <c r="IW19336" s="36"/>
      <c r="JI19336"/>
      <c r="JJ19336"/>
      <c r="KX19336" s="23"/>
      <c r="KY19336" s="23"/>
    </row>
    <row r="19337" spans="36:311" x14ac:dyDescent="0.2">
      <c r="AJ19337" s="23"/>
      <c r="HH19337"/>
      <c r="IW19337" s="36"/>
      <c r="JI19337"/>
      <c r="JJ19337"/>
      <c r="KX19337" s="23"/>
      <c r="KY19337" s="23"/>
    </row>
    <row r="19338" spans="36:311" x14ac:dyDescent="0.2">
      <c r="AJ19338" s="23"/>
      <c r="HH19338"/>
      <c r="IW19338" s="36"/>
      <c r="JI19338"/>
      <c r="JJ19338"/>
      <c r="KX19338" s="23"/>
      <c r="KY19338" s="23"/>
    </row>
    <row r="19339" spans="36:311" x14ac:dyDescent="0.2">
      <c r="AJ19339" s="23"/>
      <c r="HH19339"/>
      <c r="IW19339" s="36"/>
      <c r="JI19339"/>
      <c r="JJ19339"/>
      <c r="KX19339" s="23"/>
      <c r="KY19339" s="23"/>
    </row>
    <row r="19340" spans="36:311" x14ac:dyDescent="0.2">
      <c r="AJ19340" s="23"/>
      <c r="HH19340"/>
      <c r="IW19340" s="36"/>
      <c r="JI19340"/>
      <c r="JJ19340"/>
      <c r="KX19340" s="23"/>
      <c r="KY19340" s="23"/>
    </row>
    <row r="19341" spans="36:311" x14ac:dyDescent="0.2">
      <c r="AJ19341" s="23"/>
      <c r="HH19341"/>
      <c r="IW19341" s="36"/>
      <c r="JI19341"/>
      <c r="JJ19341"/>
      <c r="KX19341" s="23"/>
      <c r="KY19341" s="23"/>
    </row>
    <row r="19342" spans="36:311" x14ac:dyDescent="0.2">
      <c r="AJ19342" s="23"/>
      <c r="HH19342"/>
      <c r="IW19342" s="36"/>
      <c r="JI19342"/>
      <c r="JJ19342"/>
      <c r="KX19342" s="23"/>
      <c r="KY19342" s="23"/>
    </row>
    <row r="19343" spans="36:311" x14ac:dyDescent="0.2">
      <c r="AJ19343" s="23"/>
      <c r="HH19343"/>
      <c r="IW19343" s="36"/>
      <c r="JI19343"/>
      <c r="JJ19343"/>
      <c r="KX19343" s="23"/>
      <c r="KY19343" s="23"/>
    </row>
    <row r="19344" spans="36:311" x14ac:dyDescent="0.2">
      <c r="AJ19344" s="23"/>
      <c r="HH19344"/>
      <c r="IW19344" s="36"/>
      <c r="JI19344"/>
      <c r="JJ19344"/>
      <c r="KX19344" s="23"/>
      <c r="KY19344" s="23"/>
    </row>
    <row r="19345" spans="36:311" x14ac:dyDescent="0.2">
      <c r="AJ19345" s="23"/>
      <c r="HH19345"/>
      <c r="IW19345" s="36"/>
      <c r="JI19345"/>
      <c r="JJ19345"/>
      <c r="KX19345" s="23"/>
      <c r="KY19345" s="23"/>
    </row>
    <row r="19346" spans="36:311" x14ac:dyDescent="0.2">
      <c r="AJ19346" s="23"/>
      <c r="HH19346"/>
      <c r="IW19346" s="36"/>
      <c r="JI19346"/>
      <c r="JJ19346"/>
      <c r="KX19346" s="23"/>
      <c r="KY19346" s="23"/>
    </row>
    <row r="19347" spans="36:311" x14ac:dyDescent="0.2">
      <c r="AJ19347" s="23"/>
      <c r="HH19347"/>
      <c r="IW19347" s="36"/>
      <c r="JI19347"/>
      <c r="JJ19347"/>
      <c r="KX19347" s="23"/>
      <c r="KY19347" s="23"/>
    </row>
    <row r="19348" spans="36:311" x14ac:dyDescent="0.2">
      <c r="AJ19348" s="23"/>
      <c r="HH19348"/>
      <c r="IW19348" s="36"/>
      <c r="JI19348"/>
      <c r="JJ19348"/>
      <c r="KX19348" s="23"/>
      <c r="KY19348" s="23"/>
    </row>
    <row r="19349" spans="36:311" x14ac:dyDescent="0.2">
      <c r="AJ19349" s="23"/>
      <c r="HH19349"/>
      <c r="IW19349" s="36"/>
      <c r="JI19349"/>
      <c r="JJ19349"/>
      <c r="KX19349" s="23"/>
      <c r="KY19349" s="23"/>
    </row>
    <row r="19350" spans="36:311" x14ac:dyDescent="0.2">
      <c r="AJ19350" s="23"/>
      <c r="HH19350"/>
      <c r="IW19350" s="36"/>
      <c r="JI19350"/>
      <c r="JJ19350"/>
      <c r="KX19350" s="23"/>
      <c r="KY19350" s="23"/>
    </row>
    <row r="19351" spans="36:311" x14ac:dyDescent="0.2">
      <c r="AJ19351" s="23"/>
      <c r="HH19351"/>
      <c r="IW19351" s="36"/>
      <c r="JI19351"/>
      <c r="JJ19351"/>
      <c r="KX19351" s="23"/>
      <c r="KY19351" s="23"/>
    </row>
    <row r="19352" spans="36:311" x14ac:dyDescent="0.2">
      <c r="AJ19352" s="23"/>
      <c r="HH19352"/>
      <c r="IW19352" s="36"/>
      <c r="JI19352"/>
      <c r="JJ19352"/>
      <c r="KX19352" s="23"/>
      <c r="KY19352" s="23"/>
    </row>
    <row r="19353" spans="36:311" x14ac:dyDescent="0.2">
      <c r="AJ19353" s="23"/>
      <c r="HH19353"/>
      <c r="IW19353" s="36"/>
      <c r="JI19353"/>
      <c r="JJ19353"/>
      <c r="KX19353" s="23"/>
      <c r="KY19353" s="23"/>
    </row>
    <row r="19354" spans="36:311" x14ac:dyDescent="0.2">
      <c r="AJ19354" s="23"/>
      <c r="HH19354"/>
      <c r="IW19354" s="36"/>
      <c r="JI19354"/>
      <c r="JJ19354"/>
      <c r="KX19354" s="23"/>
      <c r="KY19354" s="23"/>
    </row>
    <row r="19355" spans="36:311" x14ac:dyDescent="0.2">
      <c r="AJ19355" s="23"/>
      <c r="HH19355"/>
      <c r="IW19355" s="36"/>
      <c r="JI19355"/>
      <c r="JJ19355"/>
      <c r="KX19355" s="23"/>
      <c r="KY19355" s="23"/>
    </row>
    <row r="19356" spans="36:311" x14ac:dyDescent="0.2">
      <c r="AJ19356" s="23"/>
      <c r="HH19356"/>
      <c r="IW19356" s="36"/>
      <c r="JI19356"/>
      <c r="JJ19356"/>
      <c r="KX19356" s="23"/>
      <c r="KY19356" s="23"/>
    </row>
    <row r="19357" spans="36:311" x14ac:dyDescent="0.2">
      <c r="AJ19357" s="23"/>
      <c r="HH19357"/>
      <c r="IW19357" s="36"/>
      <c r="JI19357"/>
      <c r="JJ19357"/>
      <c r="KX19357" s="23"/>
      <c r="KY19357" s="23"/>
    </row>
    <row r="19358" spans="36:311" x14ac:dyDescent="0.2">
      <c r="AJ19358" s="23"/>
      <c r="HH19358"/>
      <c r="IW19358" s="36"/>
      <c r="JI19358"/>
      <c r="JJ19358"/>
      <c r="KX19358" s="23"/>
      <c r="KY19358" s="23"/>
    </row>
    <row r="19359" spans="36:311" x14ac:dyDescent="0.2">
      <c r="AJ19359" s="23"/>
      <c r="HH19359"/>
      <c r="IW19359" s="36"/>
      <c r="JI19359"/>
      <c r="JJ19359"/>
      <c r="KX19359" s="23"/>
      <c r="KY19359" s="23"/>
    </row>
    <row r="19360" spans="36:311" x14ac:dyDescent="0.2">
      <c r="AJ19360" s="23"/>
      <c r="HH19360"/>
      <c r="IW19360" s="36"/>
      <c r="JI19360"/>
      <c r="JJ19360"/>
      <c r="KX19360" s="23"/>
      <c r="KY19360" s="23"/>
    </row>
    <row r="19361" spans="36:311" x14ac:dyDescent="0.2">
      <c r="AJ19361" s="23"/>
      <c r="HH19361"/>
      <c r="IW19361" s="36"/>
      <c r="JI19361"/>
      <c r="JJ19361"/>
      <c r="KX19361" s="23"/>
      <c r="KY19361" s="23"/>
    </row>
    <row r="19362" spans="36:311" x14ac:dyDescent="0.2">
      <c r="AJ19362" s="23"/>
      <c r="HH19362"/>
      <c r="IW19362" s="36"/>
      <c r="JI19362"/>
      <c r="JJ19362"/>
      <c r="KX19362" s="23"/>
      <c r="KY19362" s="23"/>
    </row>
    <row r="19363" spans="36:311" x14ac:dyDescent="0.2">
      <c r="AJ19363" s="23"/>
      <c r="HH19363"/>
      <c r="IW19363" s="36"/>
      <c r="JI19363"/>
      <c r="JJ19363"/>
      <c r="KX19363" s="23"/>
      <c r="KY19363" s="23"/>
    </row>
    <row r="19364" spans="36:311" x14ac:dyDescent="0.2">
      <c r="AJ19364" s="23"/>
      <c r="HH19364"/>
      <c r="IW19364" s="36"/>
      <c r="JI19364"/>
      <c r="JJ19364"/>
      <c r="KX19364" s="23"/>
      <c r="KY19364" s="23"/>
    </row>
    <row r="19365" spans="36:311" x14ac:dyDescent="0.2">
      <c r="AJ19365" s="23"/>
      <c r="HH19365"/>
      <c r="IW19365" s="36"/>
      <c r="JI19365"/>
      <c r="JJ19365"/>
      <c r="KX19365" s="23"/>
      <c r="KY19365" s="23"/>
    </row>
    <row r="19366" spans="36:311" x14ac:dyDescent="0.2">
      <c r="AJ19366" s="23"/>
      <c r="HH19366"/>
      <c r="IW19366" s="36"/>
      <c r="JI19366"/>
      <c r="JJ19366"/>
      <c r="KX19366" s="23"/>
      <c r="KY19366" s="23"/>
    </row>
    <row r="19367" spans="36:311" x14ac:dyDescent="0.2">
      <c r="AJ19367" s="23"/>
      <c r="HH19367"/>
      <c r="IW19367" s="36"/>
      <c r="JI19367"/>
      <c r="JJ19367"/>
      <c r="KX19367" s="23"/>
      <c r="KY19367" s="23"/>
    </row>
    <row r="19368" spans="36:311" x14ac:dyDescent="0.2">
      <c r="AJ19368" s="23"/>
      <c r="HH19368"/>
      <c r="IW19368" s="36"/>
      <c r="JI19368"/>
      <c r="JJ19368"/>
      <c r="KX19368" s="23"/>
      <c r="KY19368" s="23"/>
    </row>
    <row r="19369" spans="36:311" x14ac:dyDescent="0.2">
      <c r="AJ19369" s="23"/>
      <c r="HH19369"/>
      <c r="IW19369" s="36"/>
      <c r="JI19369"/>
      <c r="JJ19369"/>
      <c r="KX19369" s="23"/>
      <c r="KY19369" s="23"/>
    </row>
    <row r="19370" spans="36:311" x14ac:dyDescent="0.2">
      <c r="AJ19370" s="23"/>
      <c r="HH19370"/>
      <c r="IW19370" s="36"/>
      <c r="JI19370"/>
      <c r="JJ19370"/>
      <c r="KX19370" s="23"/>
      <c r="KY19370" s="23"/>
    </row>
    <row r="19371" spans="36:311" x14ac:dyDescent="0.2">
      <c r="AJ19371" s="23"/>
      <c r="HH19371"/>
      <c r="IW19371" s="36"/>
      <c r="JI19371"/>
      <c r="JJ19371"/>
      <c r="KX19371" s="23"/>
      <c r="KY19371" s="23"/>
    </row>
    <row r="19372" spans="36:311" x14ac:dyDescent="0.2">
      <c r="AJ19372" s="23"/>
      <c r="HH19372"/>
      <c r="IW19372" s="36"/>
      <c r="JI19372"/>
      <c r="JJ19372"/>
      <c r="KX19372" s="23"/>
      <c r="KY19372" s="23"/>
    </row>
    <row r="19373" spans="36:311" x14ac:dyDescent="0.2">
      <c r="AJ19373" s="23"/>
      <c r="HH19373"/>
      <c r="IW19373" s="36"/>
      <c r="JI19373"/>
      <c r="JJ19373"/>
      <c r="KX19373" s="23"/>
      <c r="KY19373" s="23"/>
    </row>
    <row r="19374" spans="36:311" x14ac:dyDescent="0.2">
      <c r="AJ19374" s="23"/>
      <c r="HH19374"/>
      <c r="IW19374" s="36"/>
      <c r="JI19374"/>
      <c r="JJ19374"/>
      <c r="KX19374" s="23"/>
      <c r="KY19374" s="23"/>
    </row>
    <row r="19375" spans="36:311" x14ac:dyDescent="0.2">
      <c r="AJ19375" s="23"/>
      <c r="HH19375"/>
      <c r="IW19375" s="36"/>
      <c r="JI19375"/>
      <c r="JJ19375"/>
      <c r="KX19375" s="23"/>
      <c r="KY19375" s="23"/>
    </row>
    <row r="19376" spans="36:311" x14ac:dyDescent="0.2">
      <c r="AJ19376" s="23"/>
      <c r="HH19376"/>
      <c r="IW19376" s="36"/>
      <c r="JI19376"/>
      <c r="JJ19376"/>
      <c r="KX19376" s="23"/>
      <c r="KY19376" s="23"/>
    </row>
    <row r="19377" spans="36:311" x14ac:dyDescent="0.2">
      <c r="AJ19377" s="23"/>
      <c r="HH19377"/>
      <c r="IW19377" s="36"/>
      <c r="JI19377"/>
      <c r="JJ19377"/>
      <c r="KX19377" s="23"/>
      <c r="KY19377" s="23"/>
    </row>
    <row r="19378" spans="36:311" x14ac:dyDescent="0.2">
      <c r="AJ19378" s="23"/>
      <c r="HH19378"/>
      <c r="IW19378" s="36"/>
      <c r="JI19378"/>
      <c r="JJ19378"/>
      <c r="KX19378" s="23"/>
      <c r="KY19378" s="23"/>
    </row>
    <row r="19379" spans="36:311" x14ac:dyDescent="0.2">
      <c r="AJ19379" s="23"/>
      <c r="HH19379"/>
      <c r="IW19379" s="36"/>
      <c r="JI19379"/>
      <c r="JJ19379"/>
      <c r="KX19379" s="23"/>
      <c r="KY19379" s="23"/>
    </row>
    <row r="19380" spans="36:311" x14ac:dyDescent="0.2">
      <c r="AJ19380" s="23"/>
      <c r="HH19380"/>
      <c r="IW19380" s="36"/>
      <c r="JI19380"/>
      <c r="JJ19380"/>
      <c r="KX19380" s="23"/>
      <c r="KY19380" s="23"/>
    </row>
    <row r="19381" spans="36:311" x14ac:dyDescent="0.2">
      <c r="AJ19381" s="23"/>
      <c r="HH19381"/>
      <c r="IW19381" s="36"/>
      <c r="JI19381"/>
      <c r="JJ19381"/>
      <c r="KX19381" s="23"/>
      <c r="KY19381" s="23"/>
    </row>
    <row r="19382" spans="36:311" x14ac:dyDescent="0.2">
      <c r="AJ19382" s="23"/>
      <c r="HH19382"/>
      <c r="IW19382" s="36"/>
      <c r="JI19382"/>
      <c r="JJ19382"/>
      <c r="KX19382" s="23"/>
      <c r="KY19382" s="23"/>
    </row>
    <row r="19383" spans="36:311" x14ac:dyDescent="0.2">
      <c r="AJ19383" s="23"/>
      <c r="HH19383"/>
      <c r="IW19383" s="36"/>
      <c r="JI19383"/>
      <c r="JJ19383"/>
      <c r="KX19383" s="23"/>
      <c r="KY19383" s="23"/>
    </row>
    <row r="19384" spans="36:311" x14ac:dyDescent="0.2">
      <c r="AJ19384" s="23"/>
      <c r="HH19384"/>
      <c r="IW19384" s="36"/>
      <c r="JI19384"/>
      <c r="JJ19384"/>
      <c r="KX19384" s="23"/>
      <c r="KY19384" s="23"/>
    </row>
    <row r="19385" spans="36:311" x14ac:dyDescent="0.2">
      <c r="AJ19385" s="23"/>
      <c r="HH19385"/>
      <c r="IW19385" s="36"/>
      <c r="JI19385"/>
      <c r="JJ19385"/>
      <c r="KX19385" s="23"/>
      <c r="KY19385" s="23"/>
    </row>
    <row r="19386" spans="36:311" x14ac:dyDescent="0.2">
      <c r="AJ19386" s="23"/>
      <c r="HH19386"/>
      <c r="IW19386" s="36"/>
      <c r="JI19386"/>
      <c r="JJ19386"/>
      <c r="KX19386" s="23"/>
      <c r="KY19386" s="23"/>
    </row>
    <row r="19387" spans="36:311" x14ac:dyDescent="0.2">
      <c r="AJ19387" s="23"/>
      <c r="HH19387"/>
      <c r="IW19387" s="36"/>
      <c r="JI19387"/>
      <c r="JJ19387"/>
      <c r="KX19387" s="23"/>
      <c r="KY19387" s="23"/>
    </row>
    <row r="19388" spans="36:311" x14ac:dyDescent="0.2">
      <c r="AJ19388" s="23"/>
      <c r="HH19388"/>
      <c r="IW19388" s="36"/>
      <c r="JI19388"/>
      <c r="JJ19388"/>
      <c r="KX19388" s="23"/>
      <c r="KY19388" s="23"/>
    </row>
    <row r="19389" spans="36:311" x14ac:dyDescent="0.2">
      <c r="AJ19389" s="23"/>
      <c r="HH19389"/>
      <c r="IW19389" s="36"/>
      <c r="JI19389"/>
      <c r="JJ19389"/>
      <c r="KX19389" s="23"/>
      <c r="KY19389" s="23"/>
    </row>
    <row r="19390" spans="36:311" x14ac:dyDescent="0.2">
      <c r="AJ19390" s="23"/>
      <c r="HH19390"/>
      <c r="IW19390" s="36"/>
      <c r="JI19390"/>
      <c r="JJ19390"/>
      <c r="KX19390" s="23"/>
      <c r="KY19390" s="23"/>
    </row>
    <row r="19391" spans="36:311" x14ac:dyDescent="0.2">
      <c r="AJ19391" s="23"/>
      <c r="HH19391"/>
      <c r="IW19391" s="36"/>
      <c r="JI19391"/>
      <c r="JJ19391"/>
      <c r="KX19391" s="23"/>
      <c r="KY19391" s="23"/>
    </row>
    <row r="19392" spans="36:311" x14ac:dyDescent="0.2">
      <c r="AJ19392" s="23"/>
      <c r="HH19392"/>
      <c r="IW19392" s="36"/>
      <c r="JI19392"/>
      <c r="JJ19392"/>
      <c r="KX19392" s="23"/>
      <c r="KY19392" s="23"/>
    </row>
    <row r="19393" spans="36:311" x14ac:dyDescent="0.2">
      <c r="AJ19393" s="23"/>
      <c r="HH19393"/>
      <c r="IW19393" s="36"/>
      <c r="JI19393"/>
      <c r="JJ19393"/>
      <c r="KX19393" s="23"/>
      <c r="KY19393" s="23"/>
    </row>
    <row r="19394" spans="36:311" x14ac:dyDescent="0.2">
      <c r="AJ19394" s="23"/>
      <c r="HH19394"/>
      <c r="IW19394" s="36"/>
      <c r="JI19394"/>
      <c r="JJ19394"/>
      <c r="KX19394" s="23"/>
      <c r="KY19394" s="23"/>
    </row>
    <row r="19395" spans="36:311" x14ac:dyDescent="0.2">
      <c r="AJ19395" s="23"/>
      <c r="HH19395"/>
      <c r="IW19395" s="36"/>
      <c r="JI19395"/>
      <c r="JJ19395"/>
      <c r="KX19395" s="23"/>
      <c r="KY19395" s="23"/>
    </row>
    <row r="19396" spans="36:311" x14ac:dyDescent="0.2">
      <c r="AJ19396" s="23"/>
      <c r="HH19396"/>
      <c r="IW19396" s="36"/>
      <c r="JI19396"/>
      <c r="JJ19396"/>
      <c r="KX19396" s="23"/>
      <c r="KY19396" s="23"/>
    </row>
    <row r="19397" spans="36:311" x14ac:dyDescent="0.2">
      <c r="AJ19397" s="23"/>
      <c r="HH19397"/>
      <c r="IW19397" s="36"/>
      <c r="JI19397"/>
      <c r="JJ19397"/>
      <c r="KX19397" s="23"/>
      <c r="KY19397" s="23"/>
    </row>
    <row r="19398" spans="36:311" x14ac:dyDescent="0.2">
      <c r="AJ19398" s="23"/>
      <c r="HH19398"/>
      <c r="IW19398" s="36"/>
      <c r="JI19398"/>
      <c r="JJ19398"/>
      <c r="KX19398" s="23"/>
      <c r="KY19398" s="23"/>
    </row>
    <row r="19399" spans="36:311" x14ac:dyDescent="0.2">
      <c r="AJ19399" s="23"/>
      <c r="HH19399"/>
      <c r="IW19399" s="36"/>
      <c r="JI19399"/>
      <c r="JJ19399"/>
      <c r="KX19399" s="23"/>
      <c r="KY19399" s="23"/>
    </row>
    <row r="19400" spans="36:311" x14ac:dyDescent="0.2">
      <c r="AJ19400" s="23"/>
      <c r="HH19400"/>
      <c r="IW19400" s="36"/>
      <c r="JI19400"/>
      <c r="JJ19400"/>
      <c r="KX19400" s="23"/>
      <c r="KY19400" s="23"/>
    </row>
    <row r="19401" spans="36:311" x14ac:dyDescent="0.2">
      <c r="AJ19401" s="23"/>
      <c r="HH19401"/>
      <c r="IW19401" s="36"/>
      <c r="JI19401"/>
      <c r="JJ19401"/>
      <c r="KX19401" s="23"/>
      <c r="KY19401" s="23"/>
    </row>
    <row r="19402" spans="36:311" x14ac:dyDescent="0.2">
      <c r="AJ19402" s="23"/>
      <c r="HH19402"/>
      <c r="IW19402" s="36"/>
      <c r="JI19402"/>
      <c r="JJ19402"/>
      <c r="KX19402" s="23"/>
      <c r="KY19402" s="23"/>
    </row>
    <row r="19403" spans="36:311" x14ac:dyDescent="0.2">
      <c r="AJ19403" s="23"/>
      <c r="HH19403"/>
      <c r="IW19403" s="36"/>
      <c r="JI19403"/>
      <c r="JJ19403"/>
      <c r="KX19403" s="23"/>
      <c r="KY19403" s="23"/>
    </row>
    <row r="19404" spans="36:311" x14ac:dyDescent="0.2">
      <c r="AJ19404" s="23"/>
      <c r="HH19404"/>
      <c r="IW19404" s="36"/>
      <c r="JI19404"/>
      <c r="JJ19404"/>
      <c r="KX19404" s="23"/>
      <c r="KY19404" s="23"/>
    </row>
    <row r="19405" spans="36:311" x14ac:dyDescent="0.2">
      <c r="AJ19405" s="23"/>
      <c r="HH19405"/>
      <c r="IW19405" s="36"/>
      <c r="JI19405"/>
      <c r="JJ19405"/>
      <c r="KX19405" s="23"/>
      <c r="KY19405" s="23"/>
    </row>
    <row r="19406" spans="36:311" x14ac:dyDescent="0.2">
      <c r="AJ19406" s="23"/>
      <c r="HH19406"/>
      <c r="IW19406" s="36"/>
      <c r="JI19406"/>
      <c r="JJ19406"/>
      <c r="KX19406" s="23"/>
      <c r="KY19406" s="23"/>
    </row>
    <row r="19407" spans="36:311" x14ac:dyDescent="0.2">
      <c r="AJ19407" s="23"/>
      <c r="HH19407"/>
      <c r="IW19407" s="36"/>
      <c r="JI19407"/>
      <c r="JJ19407"/>
      <c r="KX19407" s="23"/>
      <c r="KY19407" s="23"/>
    </row>
    <row r="19408" spans="36:311" x14ac:dyDescent="0.2">
      <c r="AJ19408" s="23"/>
      <c r="HH19408"/>
      <c r="IW19408" s="36"/>
      <c r="JI19408"/>
      <c r="JJ19408"/>
      <c r="KX19408" s="23"/>
      <c r="KY19408" s="23"/>
    </row>
    <row r="19409" spans="36:311" x14ac:dyDescent="0.2">
      <c r="AJ19409" s="23"/>
      <c r="HH19409"/>
      <c r="IW19409" s="36"/>
      <c r="JI19409"/>
      <c r="JJ19409"/>
      <c r="KX19409" s="23"/>
      <c r="KY19409" s="23"/>
    </row>
    <row r="19410" spans="36:311" x14ac:dyDescent="0.2">
      <c r="AJ19410" s="23"/>
      <c r="HH19410"/>
      <c r="IW19410" s="36"/>
      <c r="JI19410"/>
      <c r="JJ19410"/>
      <c r="KX19410" s="23"/>
      <c r="KY19410" s="23"/>
    </row>
    <row r="19411" spans="36:311" x14ac:dyDescent="0.2">
      <c r="AJ19411" s="23"/>
      <c r="HH19411"/>
      <c r="IW19411" s="36"/>
      <c r="JI19411"/>
      <c r="JJ19411"/>
      <c r="KX19411" s="23"/>
      <c r="KY19411" s="23"/>
    </row>
    <row r="19412" spans="36:311" x14ac:dyDescent="0.2">
      <c r="AJ19412" s="23"/>
      <c r="HH19412"/>
      <c r="IW19412" s="36"/>
      <c r="JI19412"/>
      <c r="JJ19412"/>
      <c r="KX19412" s="23"/>
      <c r="KY19412" s="23"/>
    </row>
    <row r="19413" spans="36:311" x14ac:dyDescent="0.2">
      <c r="AJ19413" s="23"/>
      <c r="HH19413"/>
      <c r="IW19413" s="36"/>
      <c r="JI19413"/>
      <c r="JJ19413"/>
      <c r="KX19413" s="23"/>
      <c r="KY19413" s="23"/>
    </row>
    <row r="19414" spans="36:311" x14ac:dyDescent="0.2">
      <c r="AJ19414" s="23"/>
      <c r="HH19414"/>
      <c r="IW19414" s="36"/>
      <c r="JI19414"/>
      <c r="JJ19414"/>
      <c r="KX19414" s="23"/>
      <c r="KY19414" s="23"/>
    </row>
    <row r="19415" spans="36:311" x14ac:dyDescent="0.2">
      <c r="AJ19415" s="23"/>
      <c r="HH19415"/>
      <c r="IW19415" s="36"/>
      <c r="JI19415"/>
      <c r="JJ19415"/>
      <c r="KX19415" s="23"/>
      <c r="KY19415" s="23"/>
    </row>
    <row r="19416" spans="36:311" x14ac:dyDescent="0.2">
      <c r="AJ19416" s="23"/>
      <c r="HH19416"/>
      <c r="IW19416" s="36"/>
      <c r="JI19416"/>
      <c r="JJ19416"/>
      <c r="KX19416" s="23"/>
      <c r="KY19416" s="23"/>
    </row>
    <row r="19417" spans="36:311" x14ac:dyDescent="0.2">
      <c r="AJ19417" s="23"/>
      <c r="HH19417"/>
      <c r="IW19417" s="36"/>
      <c r="JI19417"/>
      <c r="JJ19417"/>
      <c r="KX19417" s="23"/>
      <c r="KY19417" s="23"/>
    </row>
    <row r="19418" spans="36:311" x14ac:dyDescent="0.2">
      <c r="AJ19418" s="23"/>
      <c r="HH19418"/>
      <c r="IW19418" s="36"/>
      <c r="JI19418"/>
      <c r="JJ19418"/>
      <c r="KX19418" s="23"/>
      <c r="KY19418" s="23"/>
    </row>
    <row r="19419" spans="36:311" x14ac:dyDescent="0.2">
      <c r="AJ19419" s="23"/>
      <c r="HH19419"/>
      <c r="IW19419" s="36"/>
      <c r="JI19419"/>
      <c r="JJ19419"/>
      <c r="KX19419" s="23"/>
      <c r="KY19419" s="23"/>
    </row>
    <row r="19420" spans="36:311" x14ac:dyDescent="0.2">
      <c r="AJ19420" s="23"/>
      <c r="HH19420"/>
      <c r="IW19420" s="36"/>
      <c r="JI19420"/>
      <c r="JJ19420"/>
      <c r="KX19420" s="23"/>
      <c r="KY19420" s="23"/>
    </row>
    <row r="19421" spans="36:311" x14ac:dyDescent="0.2">
      <c r="AJ19421" s="23"/>
      <c r="HH19421"/>
      <c r="IW19421" s="36"/>
      <c r="JI19421"/>
      <c r="JJ19421"/>
      <c r="KX19421" s="23"/>
      <c r="KY19421" s="23"/>
    </row>
    <row r="19422" spans="36:311" x14ac:dyDescent="0.2">
      <c r="AJ19422" s="23"/>
      <c r="HH19422"/>
      <c r="IW19422" s="36"/>
      <c r="JI19422"/>
      <c r="JJ19422"/>
      <c r="KX19422" s="23"/>
      <c r="KY19422" s="23"/>
    </row>
    <row r="19423" spans="36:311" x14ac:dyDescent="0.2">
      <c r="AJ19423" s="23"/>
      <c r="HH19423"/>
      <c r="IW19423" s="36"/>
      <c r="JI19423"/>
      <c r="JJ19423"/>
      <c r="KX19423" s="23"/>
      <c r="KY19423" s="23"/>
    </row>
    <row r="19424" spans="36:311" x14ac:dyDescent="0.2">
      <c r="AJ19424" s="23"/>
      <c r="HH19424"/>
      <c r="IW19424" s="36"/>
      <c r="JI19424"/>
      <c r="JJ19424"/>
      <c r="KX19424" s="23"/>
      <c r="KY19424" s="23"/>
    </row>
    <row r="19425" spans="36:311" x14ac:dyDescent="0.2">
      <c r="AJ19425" s="23"/>
      <c r="HH19425"/>
      <c r="IW19425" s="36"/>
      <c r="JI19425"/>
      <c r="JJ19425"/>
      <c r="KX19425" s="23"/>
      <c r="KY19425" s="23"/>
    </row>
    <row r="19426" spans="36:311" x14ac:dyDescent="0.2">
      <c r="AJ19426" s="23"/>
      <c r="HH19426"/>
      <c r="IW19426" s="36"/>
      <c r="JI19426"/>
      <c r="JJ19426"/>
      <c r="KX19426" s="23"/>
      <c r="KY19426" s="23"/>
    </row>
    <row r="19427" spans="36:311" x14ac:dyDescent="0.2">
      <c r="AJ19427" s="23"/>
      <c r="HH19427"/>
      <c r="IW19427" s="36"/>
      <c r="JI19427"/>
      <c r="JJ19427"/>
      <c r="KX19427" s="23"/>
      <c r="KY19427" s="23"/>
    </row>
    <row r="19428" spans="36:311" x14ac:dyDescent="0.2">
      <c r="AJ19428" s="23"/>
      <c r="HH19428"/>
      <c r="IW19428" s="36"/>
      <c r="JI19428"/>
      <c r="JJ19428"/>
      <c r="KX19428" s="23"/>
      <c r="KY19428" s="23"/>
    </row>
    <row r="19429" spans="36:311" x14ac:dyDescent="0.2">
      <c r="AJ19429" s="23"/>
      <c r="HH19429"/>
      <c r="IW19429" s="36"/>
      <c r="JI19429"/>
      <c r="JJ19429"/>
      <c r="KX19429" s="23"/>
      <c r="KY19429" s="23"/>
    </row>
    <row r="19430" spans="36:311" x14ac:dyDescent="0.2">
      <c r="AJ19430" s="23"/>
      <c r="HH19430"/>
      <c r="IW19430" s="36"/>
      <c r="JI19430"/>
      <c r="JJ19430"/>
      <c r="KX19430" s="23"/>
      <c r="KY19430" s="23"/>
    </row>
    <row r="19431" spans="36:311" x14ac:dyDescent="0.2">
      <c r="AJ19431" s="23"/>
      <c r="HH19431"/>
      <c r="IW19431" s="36"/>
      <c r="JI19431"/>
      <c r="JJ19431"/>
      <c r="KX19431" s="23"/>
      <c r="KY19431" s="23"/>
    </row>
    <row r="19432" spans="36:311" x14ac:dyDescent="0.2">
      <c r="AJ19432" s="23"/>
      <c r="HH19432"/>
      <c r="IW19432" s="36"/>
      <c r="JI19432"/>
      <c r="JJ19432"/>
      <c r="KX19432" s="23"/>
      <c r="KY19432" s="23"/>
    </row>
    <row r="19433" spans="36:311" x14ac:dyDescent="0.2">
      <c r="AJ19433" s="23"/>
      <c r="HH19433"/>
      <c r="IW19433" s="36"/>
      <c r="JI19433"/>
      <c r="JJ19433"/>
      <c r="KX19433" s="23"/>
      <c r="KY19433" s="23"/>
    </row>
    <row r="19434" spans="36:311" x14ac:dyDescent="0.2">
      <c r="AJ19434" s="23"/>
      <c r="HH19434"/>
      <c r="IW19434" s="36"/>
      <c r="JI19434"/>
      <c r="JJ19434"/>
      <c r="KX19434" s="23"/>
      <c r="KY19434" s="23"/>
    </row>
    <row r="19435" spans="36:311" x14ac:dyDescent="0.2">
      <c r="AJ19435" s="23"/>
      <c r="HH19435"/>
      <c r="IW19435" s="36"/>
      <c r="JI19435"/>
      <c r="JJ19435"/>
      <c r="KX19435" s="23"/>
      <c r="KY19435" s="23"/>
    </row>
    <row r="19436" spans="36:311" x14ac:dyDescent="0.2">
      <c r="AJ19436" s="23"/>
      <c r="HH19436"/>
      <c r="IW19436" s="36"/>
      <c r="JI19436"/>
      <c r="JJ19436"/>
      <c r="KX19436" s="23"/>
      <c r="KY19436" s="23"/>
    </row>
    <row r="19437" spans="36:311" x14ac:dyDescent="0.2">
      <c r="AJ19437" s="23"/>
      <c r="HH19437"/>
      <c r="IW19437" s="36"/>
      <c r="JI19437"/>
      <c r="JJ19437"/>
      <c r="KX19437" s="23"/>
      <c r="KY19437" s="23"/>
    </row>
    <row r="19438" spans="36:311" x14ac:dyDescent="0.2">
      <c r="AJ19438" s="23"/>
      <c r="HH19438"/>
      <c r="IW19438" s="36"/>
      <c r="JI19438"/>
      <c r="JJ19438"/>
      <c r="KX19438" s="23"/>
      <c r="KY19438" s="23"/>
    </row>
    <row r="19439" spans="36:311" x14ac:dyDescent="0.2">
      <c r="AJ19439" s="23"/>
      <c r="HH19439"/>
      <c r="IW19439" s="36"/>
      <c r="JI19439"/>
      <c r="JJ19439"/>
      <c r="KX19439" s="23"/>
      <c r="KY19439" s="23"/>
    </row>
    <row r="19440" spans="36:311" x14ac:dyDescent="0.2">
      <c r="AJ19440" s="23"/>
      <c r="HH19440"/>
      <c r="IW19440" s="36"/>
      <c r="JI19440"/>
      <c r="JJ19440"/>
      <c r="KX19440" s="23"/>
      <c r="KY19440" s="23"/>
    </row>
    <row r="19441" spans="36:311" x14ac:dyDescent="0.2">
      <c r="AJ19441" s="23"/>
      <c r="HH19441"/>
      <c r="IW19441" s="36"/>
      <c r="JI19441"/>
      <c r="JJ19441"/>
      <c r="KX19441" s="23"/>
      <c r="KY19441" s="23"/>
    </row>
    <row r="19442" spans="36:311" x14ac:dyDescent="0.2">
      <c r="AJ19442" s="23"/>
      <c r="HH19442"/>
      <c r="IW19442" s="36"/>
      <c r="JI19442"/>
      <c r="JJ19442"/>
      <c r="KX19442" s="23"/>
      <c r="KY19442" s="23"/>
    </row>
    <row r="19443" spans="36:311" x14ac:dyDescent="0.2">
      <c r="AJ19443" s="23"/>
      <c r="HH19443"/>
      <c r="IW19443" s="36"/>
      <c r="JI19443"/>
      <c r="JJ19443"/>
      <c r="KX19443" s="23"/>
      <c r="KY19443" s="23"/>
    </row>
    <row r="19444" spans="36:311" x14ac:dyDescent="0.2">
      <c r="AJ19444" s="23"/>
      <c r="HH19444"/>
      <c r="IW19444" s="36"/>
      <c r="JI19444"/>
      <c r="JJ19444"/>
      <c r="KX19444" s="23"/>
      <c r="KY19444" s="23"/>
    </row>
    <row r="19445" spans="36:311" x14ac:dyDescent="0.2">
      <c r="AJ19445" s="23"/>
      <c r="HH19445"/>
      <c r="IW19445" s="36"/>
      <c r="JI19445"/>
      <c r="JJ19445"/>
      <c r="KX19445" s="23"/>
      <c r="KY19445" s="23"/>
    </row>
    <row r="19446" spans="36:311" x14ac:dyDescent="0.2">
      <c r="AJ19446" s="23"/>
      <c r="HH19446"/>
      <c r="IW19446" s="36"/>
      <c r="JI19446"/>
      <c r="JJ19446"/>
      <c r="KX19446" s="23"/>
      <c r="KY19446" s="23"/>
    </row>
    <row r="19447" spans="36:311" x14ac:dyDescent="0.2">
      <c r="AJ19447" s="23"/>
      <c r="HH19447"/>
      <c r="IW19447" s="36"/>
      <c r="JI19447"/>
      <c r="JJ19447"/>
      <c r="KX19447" s="23"/>
      <c r="KY19447" s="23"/>
    </row>
    <row r="19448" spans="36:311" x14ac:dyDescent="0.2">
      <c r="AJ19448" s="23"/>
      <c r="HH19448"/>
      <c r="IW19448" s="36"/>
      <c r="JI19448"/>
      <c r="JJ19448"/>
      <c r="KX19448" s="23"/>
      <c r="KY19448" s="23"/>
    </row>
    <row r="19449" spans="36:311" x14ac:dyDescent="0.2">
      <c r="AJ19449" s="23"/>
      <c r="HH19449"/>
      <c r="IW19449" s="36"/>
      <c r="JI19449"/>
      <c r="JJ19449"/>
      <c r="KX19449" s="23"/>
      <c r="KY19449" s="23"/>
    </row>
    <row r="19450" spans="36:311" x14ac:dyDescent="0.2">
      <c r="AJ19450" s="23"/>
      <c r="HH19450"/>
      <c r="IW19450" s="36"/>
      <c r="JI19450"/>
      <c r="JJ19450"/>
      <c r="KX19450" s="23"/>
      <c r="KY19450" s="23"/>
    </row>
    <row r="19451" spans="36:311" x14ac:dyDescent="0.2">
      <c r="AJ19451" s="23"/>
      <c r="HH19451"/>
      <c r="IW19451" s="36"/>
      <c r="JI19451"/>
      <c r="JJ19451"/>
      <c r="KX19451" s="23"/>
      <c r="KY19451" s="23"/>
    </row>
    <row r="19452" spans="36:311" x14ac:dyDescent="0.2">
      <c r="AJ19452" s="23"/>
      <c r="HH19452"/>
      <c r="IW19452" s="36"/>
      <c r="JI19452"/>
      <c r="JJ19452"/>
      <c r="KX19452" s="23"/>
      <c r="KY19452" s="23"/>
    </row>
    <row r="19453" spans="36:311" x14ac:dyDescent="0.2">
      <c r="AJ19453" s="23"/>
      <c r="HH19453"/>
      <c r="IW19453" s="36"/>
      <c r="JI19453"/>
      <c r="JJ19453"/>
      <c r="KX19453" s="23"/>
      <c r="KY19453" s="23"/>
    </row>
    <row r="19454" spans="36:311" x14ac:dyDescent="0.2">
      <c r="AJ19454" s="23"/>
      <c r="HH19454"/>
      <c r="IW19454" s="36"/>
      <c r="JI19454"/>
      <c r="JJ19454"/>
      <c r="KX19454" s="23"/>
      <c r="KY19454" s="23"/>
    </row>
    <row r="19455" spans="36:311" x14ac:dyDescent="0.2">
      <c r="AJ19455" s="23"/>
      <c r="HH19455"/>
      <c r="IW19455" s="36"/>
      <c r="JI19455"/>
      <c r="JJ19455"/>
      <c r="KX19455" s="23"/>
      <c r="KY19455" s="23"/>
    </row>
    <row r="19456" spans="36:311" x14ac:dyDescent="0.2">
      <c r="AJ19456" s="23"/>
      <c r="HH19456"/>
      <c r="IW19456" s="36"/>
      <c r="JI19456"/>
      <c r="JJ19456"/>
      <c r="KX19456" s="23"/>
      <c r="KY19456" s="23"/>
    </row>
    <row r="19457" spans="36:311" x14ac:dyDescent="0.2">
      <c r="AJ19457" s="23"/>
      <c r="HH19457"/>
      <c r="IW19457" s="36"/>
      <c r="JI19457"/>
      <c r="JJ19457"/>
      <c r="KX19457" s="23"/>
      <c r="KY19457" s="23"/>
    </row>
    <row r="19458" spans="36:311" x14ac:dyDescent="0.2">
      <c r="AJ19458" s="23"/>
      <c r="HH19458"/>
      <c r="IW19458" s="36"/>
      <c r="JI19458"/>
      <c r="JJ19458"/>
      <c r="KX19458" s="23"/>
      <c r="KY19458" s="23"/>
    </row>
    <row r="19459" spans="36:311" x14ac:dyDescent="0.2">
      <c r="AJ19459" s="23"/>
      <c r="HH19459"/>
      <c r="IW19459" s="36"/>
      <c r="JI19459"/>
      <c r="JJ19459"/>
      <c r="KX19459" s="23"/>
      <c r="KY19459" s="23"/>
    </row>
    <row r="19460" spans="36:311" x14ac:dyDescent="0.2">
      <c r="AJ19460" s="23"/>
      <c r="HH19460"/>
      <c r="IW19460" s="36"/>
      <c r="JI19460"/>
      <c r="JJ19460"/>
      <c r="KX19460" s="23"/>
      <c r="KY19460" s="23"/>
    </row>
    <row r="19461" spans="36:311" x14ac:dyDescent="0.2">
      <c r="AJ19461" s="23"/>
      <c r="HH19461"/>
      <c r="IW19461" s="36"/>
      <c r="JI19461"/>
      <c r="JJ19461"/>
      <c r="KX19461" s="23"/>
      <c r="KY19461" s="23"/>
    </row>
    <row r="19462" spans="36:311" x14ac:dyDescent="0.2">
      <c r="AJ19462" s="23"/>
      <c r="HH19462"/>
      <c r="IW19462" s="36"/>
      <c r="JI19462"/>
      <c r="JJ19462"/>
      <c r="KX19462" s="23"/>
      <c r="KY19462" s="23"/>
    </row>
    <row r="19463" spans="36:311" x14ac:dyDescent="0.2">
      <c r="AJ19463" s="23"/>
      <c r="HH19463"/>
      <c r="IW19463" s="36"/>
      <c r="JI19463"/>
      <c r="JJ19463"/>
      <c r="KX19463" s="23"/>
      <c r="KY19463" s="23"/>
    </row>
    <row r="19464" spans="36:311" x14ac:dyDescent="0.2">
      <c r="AJ19464" s="23"/>
      <c r="HH19464"/>
      <c r="IW19464" s="36"/>
      <c r="JI19464"/>
      <c r="JJ19464"/>
      <c r="KX19464" s="23"/>
      <c r="KY19464" s="23"/>
    </row>
    <row r="19465" spans="36:311" x14ac:dyDescent="0.2">
      <c r="AJ19465" s="23"/>
      <c r="HH19465"/>
      <c r="IW19465" s="36"/>
      <c r="JI19465"/>
      <c r="JJ19465"/>
      <c r="KX19465" s="23"/>
      <c r="KY19465" s="23"/>
    </row>
    <row r="19466" spans="36:311" x14ac:dyDescent="0.2">
      <c r="AJ19466" s="23"/>
      <c r="HH19466"/>
      <c r="IW19466" s="36"/>
      <c r="JI19466"/>
      <c r="JJ19466"/>
      <c r="KX19466" s="23"/>
      <c r="KY19466" s="23"/>
    </row>
    <row r="19467" spans="36:311" x14ac:dyDescent="0.2">
      <c r="AJ19467" s="23"/>
      <c r="HH19467"/>
      <c r="IW19467" s="36"/>
      <c r="JI19467"/>
      <c r="JJ19467"/>
      <c r="KX19467" s="23"/>
      <c r="KY19467" s="23"/>
    </row>
    <row r="19468" spans="36:311" x14ac:dyDescent="0.2">
      <c r="AJ19468" s="23"/>
      <c r="HH19468"/>
      <c r="IW19468" s="36"/>
      <c r="JI19468"/>
      <c r="JJ19468"/>
      <c r="KX19468" s="23"/>
      <c r="KY19468" s="23"/>
    </row>
    <row r="19469" spans="36:311" x14ac:dyDescent="0.2">
      <c r="AJ19469" s="23"/>
      <c r="HH19469"/>
      <c r="IW19469" s="36"/>
      <c r="JI19469"/>
      <c r="JJ19469"/>
      <c r="KX19469" s="23"/>
      <c r="KY19469" s="23"/>
    </row>
    <row r="19470" spans="36:311" x14ac:dyDescent="0.2">
      <c r="AJ19470" s="23"/>
      <c r="HH19470"/>
      <c r="IW19470" s="36"/>
      <c r="JI19470"/>
      <c r="JJ19470"/>
      <c r="KX19470" s="23"/>
      <c r="KY19470" s="23"/>
    </row>
    <row r="19471" spans="36:311" x14ac:dyDescent="0.2">
      <c r="AJ19471" s="23"/>
      <c r="HH19471"/>
      <c r="IW19471" s="36"/>
      <c r="JI19471"/>
      <c r="JJ19471"/>
      <c r="KX19471" s="23"/>
      <c r="KY19471" s="23"/>
    </row>
    <row r="19472" spans="36:311" x14ac:dyDescent="0.2">
      <c r="AJ19472" s="23"/>
      <c r="HH19472"/>
      <c r="IW19472" s="36"/>
      <c r="JI19472"/>
      <c r="JJ19472"/>
      <c r="KX19472" s="23"/>
      <c r="KY19472" s="23"/>
    </row>
    <row r="19473" spans="36:311" x14ac:dyDescent="0.2">
      <c r="AJ19473" s="23"/>
      <c r="HH19473"/>
      <c r="IW19473" s="36"/>
      <c r="JI19473"/>
      <c r="JJ19473"/>
      <c r="KX19473" s="23"/>
      <c r="KY19473" s="23"/>
    </row>
    <row r="19474" spans="36:311" x14ac:dyDescent="0.2">
      <c r="AJ19474" s="23"/>
      <c r="HH19474"/>
      <c r="IW19474" s="36"/>
      <c r="JI19474"/>
      <c r="JJ19474"/>
      <c r="KX19474" s="23"/>
      <c r="KY19474" s="23"/>
    </row>
    <row r="19475" spans="36:311" x14ac:dyDescent="0.2">
      <c r="AJ19475" s="23"/>
      <c r="HH19475"/>
      <c r="IW19475" s="36"/>
      <c r="JI19475"/>
      <c r="JJ19475"/>
      <c r="KX19475" s="23"/>
      <c r="KY19475" s="23"/>
    </row>
    <row r="19476" spans="36:311" x14ac:dyDescent="0.2">
      <c r="AJ19476" s="23"/>
      <c r="HH19476"/>
      <c r="IW19476" s="36"/>
      <c r="JI19476"/>
      <c r="JJ19476"/>
      <c r="KX19476" s="23"/>
      <c r="KY19476" s="23"/>
    </row>
    <row r="19477" spans="36:311" x14ac:dyDescent="0.2">
      <c r="AJ19477" s="23"/>
      <c r="HH19477"/>
      <c r="IW19477" s="36"/>
      <c r="JI19477"/>
      <c r="JJ19477"/>
      <c r="KX19477" s="23"/>
      <c r="KY19477" s="23"/>
    </row>
    <row r="19478" spans="36:311" x14ac:dyDescent="0.2">
      <c r="AJ19478" s="23"/>
      <c r="HH19478"/>
      <c r="IW19478" s="36"/>
      <c r="JI19478"/>
      <c r="JJ19478"/>
      <c r="KX19478" s="23"/>
      <c r="KY19478" s="23"/>
    </row>
    <row r="19479" spans="36:311" x14ac:dyDescent="0.2">
      <c r="AJ19479" s="23"/>
      <c r="HH19479"/>
      <c r="IW19479" s="36"/>
      <c r="JI19479"/>
      <c r="JJ19479"/>
      <c r="KX19479" s="23"/>
      <c r="KY19479" s="23"/>
    </row>
    <row r="19480" spans="36:311" x14ac:dyDescent="0.2">
      <c r="AJ19480" s="23"/>
      <c r="HH19480"/>
      <c r="IW19480" s="36"/>
      <c r="JI19480"/>
      <c r="JJ19480"/>
      <c r="KX19480" s="23"/>
      <c r="KY19480" s="23"/>
    </row>
    <row r="19481" spans="36:311" x14ac:dyDescent="0.2">
      <c r="AJ19481" s="23"/>
      <c r="HH19481"/>
      <c r="IW19481" s="36"/>
      <c r="JI19481"/>
      <c r="JJ19481"/>
      <c r="KX19481" s="23"/>
      <c r="KY19481" s="23"/>
    </row>
    <row r="19482" spans="36:311" x14ac:dyDescent="0.2">
      <c r="AJ19482" s="23"/>
      <c r="HH19482"/>
      <c r="IW19482" s="36"/>
      <c r="JI19482"/>
      <c r="JJ19482"/>
      <c r="KX19482" s="23"/>
      <c r="KY19482" s="23"/>
    </row>
    <row r="19483" spans="36:311" x14ac:dyDescent="0.2">
      <c r="AJ19483" s="23"/>
      <c r="HH19483"/>
      <c r="IW19483" s="36"/>
      <c r="JI19483"/>
      <c r="JJ19483"/>
      <c r="KX19483" s="23"/>
      <c r="KY19483" s="23"/>
    </row>
    <row r="19484" spans="36:311" x14ac:dyDescent="0.2">
      <c r="AJ19484" s="23"/>
      <c r="HH19484"/>
      <c r="IW19484" s="36"/>
      <c r="JI19484"/>
      <c r="JJ19484"/>
      <c r="KX19484" s="23"/>
      <c r="KY19484" s="23"/>
    </row>
    <row r="19485" spans="36:311" x14ac:dyDescent="0.2">
      <c r="AJ19485" s="23"/>
      <c r="HH19485"/>
      <c r="IW19485" s="36"/>
      <c r="JI19485"/>
      <c r="JJ19485"/>
      <c r="KX19485" s="23"/>
      <c r="KY19485" s="23"/>
    </row>
    <row r="19486" spans="36:311" x14ac:dyDescent="0.2">
      <c r="AJ19486" s="23"/>
      <c r="HH19486"/>
      <c r="IW19486" s="36"/>
      <c r="JI19486"/>
      <c r="JJ19486"/>
      <c r="KX19486" s="23"/>
      <c r="KY19486" s="23"/>
    </row>
    <row r="19487" spans="36:311" x14ac:dyDescent="0.2">
      <c r="AJ19487" s="23"/>
      <c r="HH19487"/>
      <c r="IW19487" s="36"/>
      <c r="JI19487"/>
      <c r="JJ19487"/>
      <c r="KX19487" s="23"/>
      <c r="KY19487" s="23"/>
    </row>
    <row r="19488" spans="36:311" x14ac:dyDescent="0.2">
      <c r="AJ19488" s="23"/>
      <c r="HH19488"/>
      <c r="IW19488" s="36"/>
      <c r="JI19488"/>
      <c r="JJ19488"/>
      <c r="KX19488" s="23"/>
      <c r="KY19488" s="23"/>
    </row>
    <row r="19489" spans="36:311" x14ac:dyDescent="0.2">
      <c r="AJ19489" s="23"/>
      <c r="HH19489"/>
      <c r="IW19489" s="36"/>
      <c r="JI19489"/>
      <c r="JJ19489"/>
      <c r="KX19489" s="23"/>
      <c r="KY19489" s="23"/>
    </row>
    <row r="19490" spans="36:311" x14ac:dyDescent="0.2">
      <c r="AJ19490" s="23"/>
      <c r="HH19490"/>
      <c r="IW19490" s="36"/>
      <c r="JI19490"/>
      <c r="JJ19490"/>
      <c r="KX19490" s="23"/>
      <c r="KY19490" s="23"/>
    </row>
    <row r="19491" spans="36:311" x14ac:dyDescent="0.2">
      <c r="AJ19491" s="23"/>
      <c r="HH19491"/>
      <c r="IW19491" s="36"/>
      <c r="JI19491"/>
      <c r="JJ19491"/>
      <c r="KX19491" s="23"/>
      <c r="KY19491" s="23"/>
    </row>
    <row r="19492" spans="36:311" x14ac:dyDescent="0.2">
      <c r="AJ19492" s="23"/>
      <c r="HH19492"/>
      <c r="IW19492" s="36"/>
      <c r="JI19492"/>
      <c r="JJ19492"/>
      <c r="KX19492" s="23"/>
      <c r="KY19492" s="23"/>
    </row>
    <row r="19493" spans="36:311" x14ac:dyDescent="0.2">
      <c r="AJ19493" s="23"/>
      <c r="HH19493"/>
      <c r="IW19493" s="36"/>
      <c r="JI19493"/>
      <c r="JJ19493"/>
      <c r="KX19493" s="23"/>
      <c r="KY19493" s="23"/>
    </row>
    <row r="19494" spans="36:311" x14ac:dyDescent="0.2">
      <c r="AJ19494" s="23"/>
      <c r="HH19494"/>
      <c r="IW19494" s="36"/>
      <c r="JI19494"/>
      <c r="JJ19494"/>
      <c r="KX19494" s="23"/>
      <c r="KY19494" s="23"/>
    </row>
    <row r="19495" spans="36:311" x14ac:dyDescent="0.2">
      <c r="AJ19495" s="23"/>
      <c r="HH19495"/>
      <c r="IW19495" s="36"/>
      <c r="JI19495"/>
      <c r="JJ19495"/>
      <c r="KX19495" s="23"/>
      <c r="KY19495" s="23"/>
    </row>
    <row r="19496" spans="36:311" x14ac:dyDescent="0.2">
      <c r="AJ19496" s="23"/>
      <c r="HH19496"/>
      <c r="IW19496" s="36"/>
      <c r="JI19496"/>
      <c r="JJ19496"/>
      <c r="KX19496" s="23"/>
      <c r="KY19496" s="23"/>
    </row>
    <row r="19497" spans="36:311" x14ac:dyDescent="0.2">
      <c r="AJ19497" s="23"/>
      <c r="HH19497"/>
      <c r="IW19497" s="36"/>
      <c r="JI19497"/>
      <c r="JJ19497"/>
      <c r="KX19497" s="23"/>
      <c r="KY19497" s="23"/>
    </row>
    <row r="19498" spans="36:311" x14ac:dyDescent="0.2">
      <c r="AJ19498" s="23"/>
      <c r="HH19498"/>
      <c r="IW19498" s="36"/>
      <c r="JI19498"/>
      <c r="JJ19498"/>
      <c r="KX19498" s="23"/>
      <c r="KY19498" s="23"/>
    </row>
    <row r="19499" spans="36:311" x14ac:dyDescent="0.2">
      <c r="AJ19499" s="23"/>
      <c r="HH19499"/>
      <c r="IW19499" s="36"/>
      <c r="JI19499"/>
      <c r="JJ19499"/>
      <c r="KX19499" s="23"/>
      <c r="KY19499" s="23"/>
    </row>
    <row r="19500" spans="36:311" x14ac:dyDescent="0.2">
      <c r="AJ19500" s="23"/>
      <c r="HH19500"/>
      <c r="IW19500" s="36"/>
      <c r="JI19500"/>
      <c r="JJ19500"/>
      <c r="KX19500" s="23"/>
      <c r="KY19500" s="23"/>
    </row>
    <row r="19501" spans="36:311" x14ac:dyDescent="0.2">
      <c r="AJ19501" s="23"/>
      <c r="HH19501"/>
      <c r="IW19501" s="36"/>
      <c r="JI19501"/>
      <c r="JJ19501"/>
      <c r="KX19501" s="23"/>
      <c r="KY19501" s="23"/>
    </row>
    <row r="19502" spans="36:311" x14ac:dyDescent="0.2">
      <c r="AJ19502" s="23"/>
      <c r="HH19502"/>
      <c r="IW19502" s="36"/>
      <c r="JI19502"/>
      <c r="JJ19502"/>
      <c r="KX19502" s="23"/>
      <c r="KY19502" s="23"/>
    </row>
    <row r="19503" spans="36:311" x14ac:dyDescent="0.2">
      <c r="AJ19503" s="23"/>
      <c r="HH19503"/>
      <c r="IW19503" s="36"/>
      <c r="JI19503"/>
      <c r="JJ19503"/>
      <c r="KX19503" s="23"/>
      <c r="KY19503" s="23"/>
    </row>
    <row r="19504" spans="36:311" x14ac:dyDescent="0.2">
      <c r="AJ19504" s="23"/>
      <c r="HH19504"/>
      <c r="IW19504" s="36"/>
      <c r="JI19504"/>
      <c r="JJ19504"/>
      <c r="KX19504" s="23"/>
      <c r="KY19504" s="23"/>
    </row>
    <row r="19505" spans="36:311" x14ac:dyDescent="0.2">
      <c r="AJ19505" s="23"/>
      <c r="HH19505"/>
      <c r="IW19505" s="36"/>
      <c r="JI19505"/>
      <c r="JJ19505"/>
      <c r="KX19505" s="23"/>
      <c r="KY19505" s="23"/>
    </row>
    <row r="19506" spans="36:311" x14ac:dyDescent="0.2">
      <c r="AJ19506" s="23"/>
      <c r="HH19506"/>
      <c r="IW19506" s="36"/>
      <c r="JI19506"/>
      <c r="JJ19506"/>
      <c r="KX19506" s="23"/>
      <c r="KY19506" s="23"/>
    </row>
    <row r="19507" spans="36:311" x14ac:dyDescent="0.2">
      <c r="AJ19507" s="23"/>
      <c r="HH19507"/>
      <c r="IW19507" s="36"/>
      <c r="JI19507"/>
      <c r="JJ19507"/>
      <c r="KX19507" s="23"/>
      <c r="KY19507" s="23"/>
    </row>
    <row r="19508" spans="36:311" x14ac:dyDescent="0.2">
      <c r="AJ19508" s="23"/>
      <c r="HH19508"/>
      <c r="IW19508" s="36"/>
      <c r="JI19508"/>
      <c r="JJ19508"/>
      <c r="KX19508" s="23"/>
      <c r="KY19508" s="23"/>
    </row>
    <row r="19509" spans="36:311" x14ac:dyDescent="0.2">
      <c r="AJ19509" s="23"/>
      <c r="HH19509"/>
      <c r="IW19509" s="36"/>
      <c r="JI19509"/>
      <c r="JJ19509"/>
      <c r="KX19509" s="23"/>
      <c r="KY19509" s="23"/>
    </row>
    <row r="19510" spans="36:311" x14ac:dyDescent="0.2">
      <c r="AJ19510" s="23"/>
      <c r="HH19510"/>
      <c r="IW19510" s="36"/>
      <c r="JI19510"/>
      <c r="JJ19510"/>
      <c r="KX19510" s="23"/>
      <c r="KY19510" s="23"/>
    </row>
    <row r="19511" spans="36:311" x14ac:dyDescent="0.2">
      <c r="AJ19511" s="23"/>
      <c r="HH19511"/>
      <c r="IW19511" s="36"/>
      <c r="JI19511"/>
      <c r="JJ19511"/>
      <c r="KX19511" s="23"/>
      <c r="KY19511" s="23"/>
    </row>
    <row r="19512" spans="36:311" x14ac:dyDescent="0.2">
      <c r="AJ19512" s="23"/>
      <c r="HH19512"/>
      <c r="IW19512" s="36"/>
      <c r="JI19512"/>
      <c r="JJ19512"/>
      <c r="KX19512" s="23"/>
      <c r="KY19512" s="23"/>
    </row>
    <row r="19513" spans="36:311" x14ac:dyDescent="0.2">
      <c r="AJ19513" s="23"/>
      <c r="HH19513"/>
      <c r="IW19513" s="36"/>
      <c r="JI19513"/>
      <c r="JJ19513"/>
      <c r="KX19513" s="23"/>
      <c r="KY19513" s="23"/>
    </row>
    <row r="19514" spans="36:311" x14ac:dyDescent="0.2">
      <c r="AJ19514" s="23"/>
      <c r="HH19514"/>
      <c r="IW19514" s="36"/>
      <c r="JI19514"/>
      <c r="JJ19514"/>
      <c r="KX19514" s="23"/>
      <c r="KY19514" s="23"/>
    </row>
    <row r="19515" spans="36:311" x14ac:dyDescent="0.2">
      <c r="AJ19515" s="23"/>
      <c r="HH19515"/>
      <c r="IW19515" s="36"/>
      <c r="JI19515"/>
      <c r="JJ19515"/>
      <c r="KX19515" s="23"/>
      <c r="KY19515" s="23"/>
    </row>
    <row r="19516" spans="36:311" x14ac:dyDescent="0.2">
      <c r="AJ19516" s="23"/>
      <c r="HH19516"/>
      <c r="IW19516" s="36"/>
      <c r="JI19516"/>
      <c r="JJ19516"/>
      <c r="KX19516" s="23"/>
      <c r="KY19516" s="23"/>
    </row>
    <row r="19517" spans="36:311" x14ac:dyDescent="0.2">
      <c r="AJ19517" s="23"/>
      <c r="HH19517"/>
      <c r="IW19517" s="36"/>
      <c r="JI19517"/>
      <c r="JJ19517"/>
      <c r="KX19517" s="23"/>
      <c r="KY19517" s="23"/>
    </row>
    <row r="19518" spans="36:311" x14ac:dyDescent="0.2">
      <c r="AJ19518" s="23"/>
      <c r="HH19518"/>
      <c r="IW19518" s="36"/>
      <c r="JI19518"/>
      <c r="JJ19518"/>
      <c r="KX19518" s="23"/>
      <c r="KY19518" s="23"/>
    </row>
    <row r="19519" spans="36:311" x14ac:dyDescent="0.2">
      <c r="AJ19519" s="23"/>
      <c r="HH19519"/>
      <c r="IW19519" s="36"/>
      <c r="JI19519"/>
      <c r="JJ19519"/>
      <c r="KX19519" s="23"/>
      <c r="KY19519" s="23"/>
    </row>
    <row r="19520" spans="36:311" x14ac:dyDescent="0.2">
      <c r="AJ19520" s="23"/>
      <c r="HH19520"/>
      <c r="IW19520" s="36"/>
      <c r="JI19520"/>
      <c r="JJ19520"/>
      <c r="KX19520" s="23"/>
      <c r="KY19520" s="23"/>
    </row>
    <row r="19521" spans="36:311" x14ac:dyDescent="0.2">
      <c r="AJ19521" s="23"/>
      <c r="HH19521"/>
      <c r="IW19521" s="36"/>
      <c r="JI19521"/>
      <c r="JJ19521"/>
      <c r="KX19521" s="23"/>
      <c r="KY19521" s="23"/>
    </row>
    <row r="19522" spans="36:311" x14ac:dyDescent="0.2">
      <c r="AJ19522" s="23"/>
      <c r="HH19522"/>
      <c r="IW19522" s="36"/>
      <c r="JI19522"/>
      <c r="JJ19522"/>
      <c r="KX19522" s="23"/>
      <c r="KY19522" s="23"/>
    </row>
    <row r="19523" spans="36:311" x14ac:dyDescent="0.2">
      <c r="AJ19523" s="23"/>
      <c r="HH19523"/>
      <c r="IW19523" s="36"/>
      <c r="JI19523"/>
      <c r="JJ19523"/>
      <c r="KX19523" s="23"/>
      <c r="KY19523" s="23"/>
    </row>
    <row r="19524" spans="36:311" x14ac:dyDescent="0.2">
      <c r="AJ19524" s="23"/>
      <c r="HH19524"/>
      <c r="IW19524" s="36"/>
      <c r="JI19524"/>
      <c r="JJ19524"/>
      <c r="KX19524" s="23"/>
      <c r="KY19524" s="23"/>
    </row>
    <row r="19525" spans="36:311" x14ac:dyDescent="0.2">
      <c r="AJ19525" s="23"/>
      <c r="HH19525"/>
      <c r="IW19525" s="36"/>
      <c r="JI19525"/>
      <c r="JJ19525"/>
      <c r="KX19525" s="23"/>
      <c r="KY19525" s="23"/>
    </row>
    <row r="19526" spans="36:311" x14ac:dyDescent="0.2">
      <c r="AJ19526" s="23"/>
      <c r="HH19526"/>
      <c r="IW19526" s="36"/>
      <c r="JI19526"/>
      <c r="JJ19526"/>
      <c r="KX19526" s="23"/>
      <c r="KY19526" s="23"/>
    </row>
    <row r="19527" spans="36:311" x14ac:dyDescent="0.2">
      <c r="AJ19527" s="23"/>
      <c r="HH19527"/>
      <c r="IW19527" s="36"/>
      <c r="JI19527"/>
      <c r="JJ19527"/>
      <c r="KX19527" s="23"/>
      <c r="KY19527" s="23"/>
    </row>
    <row r="19528" spans="36:311" x14ac:dyDescent="0.2">
      <c r="AJ19528" s="23"/>
      <c r="HH19528"/>
      <c r="IW19528" s="36"/>
      <c r="JI19528"/>
      <c r="JJ19528"/>
      <c r="KX19528" s="23"/>
      <c r="KY19528" s="23"/>
    </row>
    <row r="19529" spans="36:311" x14ac:dyDescent="0.2">
      <c r="AJ19529" s="23"/>
      <c r="HH19529"/>
      <c r="IW19529" s="36"/>
      <c r="JI19529"/>
      <c r="JJ19529"/>
      <c r="KX19529" s="23"/>
      <c r="KY19529" s="23"/>
    </row>
    <row r="19530" spans="36:311" x14ac:dyDescent="0.2">
      <c r="AJ19530" s="23"/>
      <c r="HH19530"/>
      <c r="IW19530" s="36"/>
      <c r="JI19530"/>
      <c r="JJ19530"/>
      <c r="KX19530" s="23"/>
      <c r="KY19530" s="23"/>
    </row>
    <row r="19531" spans="36:311" x14ac:dyDescent="0.2">
      <c r="AJ19531" s="23"/>
      <c r="HH19531"/>
      <c r="IW19531" s="36"/>
      <c r="JI19531"/>
      <c r="JJ19531"/>
      <c r="KX19531" s="23"/>
      <c r="KY19531" s="23"/>
    </row>
    <row r="19532" spans="36:311" x14ac:dyDescent="0.2">
      <c r="AJ19532" s="23"/>
      <c r="HH19532"/>
      <c r="IW19532" s="36"/>
      <c r="JI19532"/>
      <c r="JJ19532"/>
      <c r="KX19532" s="23"/>
      <c r="KY19532" s="23"/>
    </row>
    <row r="19533" spans="36:311" x14ac:dyDescent="0.2">
      <c r="AJ19533" s="23"/>
      <c r="HH19533"/>
      <c r="IW19533" s="36"/>
      <c r="JI19533"/>
      <c r="JJ19533"/>
      <c r="KX19533" s="23"/>
      <c r="KY19533" s="23"/>
    </row>
    <row r="19534" spans="36:311" x14ac:dyDescent="0.2">
      <c r="AJ19534" s="23"/>
      <c r="HH19534"/>
      <c r="IW19534" s="36"/>
      <c r="JI19534"/>
      <c r="JJ19534"/>
      <c r="KX19534" s="23"/>
      <c r="KY19534" s="23"/>
    </row>
    <row r="19535" spans="36:311" x14ac:dyDescent="0.2">
      <c r="AJ19535" s="23"/>
      <c r="HH19535"/>
      <c r="IW19535" s="36"/>
      <c r="JI19535"/>
      <c r="JJ19535"/>
      <c r="KX19535" s="23"/>
      <c r="KY19535" s="23"/>
    </row>
    <row r="19536" spans="36:311" x14ac:dyDescent="0.2">
      <c r="AJ19536" s="23"/>
      <c r="HH19536"/>
      <c r="IW19536" s="36"/>
      <c r="JI19536"/>
      <c r="JJ19536"/>
      <c r="KX19536" s="23"/>
      <c r="KY19536" s="23"/>
    </row>
    <row r="19537" spans="36:311" x14ac:dyDescent="0.2">
      <c r="AJ19537" s="23"/>
      <c r="HH19537"/>
      <c r="IW19537" s="36"/>
      <c r="JI19537"/>
      <c r="JJ19537"/>
      <c r="KX19537" s="23"/>
      <c r="KY19537" s="23"/>
    </row>
    <row r="19538" spans="36:311" x14ac:dyDescent="0.2">
      <c r="AJ19538" s="23"/>
      <c r="HH19538"/>
      <c r="IW19538" s="36"/>
      <c r="JI19538"/>
      <c r="JJ19538"/>
      <c r="KX19538" s="23"/>
      <c r="KY19538" s="23"/>
    </row>
    <row r="19539" spans="36:311" x14ac:dyDescent="0.2">
      <c r="AJ19539" s="23"/>
      <c r="HH19539"/>
      <c r="IW19539" s="36"/>
      <c r="JI19539"/>
      <c r="JJ19539"/>
      <c r="KX19539" s="23"/>
      <c r="KY19539" s="23"/>
    </row>
    <row r="19540" spans="36:311" x14ac:dyDescent="0.2">
      <c r="AJ19540" s="23"/>
      <c r="HH19540"/>
      <c r="IW19540" s="36"/>
      <c r="JI19540"/>
      <c r="JJ19540"/>
      <c r="KX19540" s="23"/>
      <c r="KY19540" s="23"/>
    </row>
    <row r="19541" spans="36:311" x14ac:dyDescent="0.2">
      <c r="AJ19541" s="23"/>
      <c r="HH19541"/>
      <c r="IW19541" s="36"/>
      <c r="JI19541"/>
      <c r="JJ19541"/>
      <c r="KX19541" s="23"/>
      <c r="KY19541" s="23"/>
    </row>
    <row r="19542" spans="36:311" x14ac:dyDescent="0.2">
      <c r="AJ19542" s="23"/>
      <c r="HH19542"/>
      <c r="IW19542" s="36"/>
      <c r="JI19542"/>
      <c r="JJ19542"/>
      <c r="KX19542" s="23"/>
      <c r="KY19542" s="23"/>
    </row>
    <row r="19543" spans="36:311" x14ac:dyDescent="0.2">
      <c r="AJ19543" s="23"/>
      <c r="HH19543"/>
      <c r="IW19543" s="36"/>
      <c r="JI19543"/>
      <c r="JJ19543"/>
      <c r="KX19543" s="23"/>
      <c r="KY19543" s="23"/>
    </row>
    <row r="19544" spans="36:311" x14ac:dyDescent="0.2">
      <c r="AJ19544" s="23"/>
      <c r="HH19544"/>
      <c r="IW19544" s="36"/>
      <c r="JI19544"/>
      <c r="JJ19544"/>
      <c r="KX19544" s="23"/>
      <c r="KY19544" s="23"/>
    </row>
    <row r="19545" spans="36:311" x14ac:dyDescent="0.2">
      <c r="AJ19545" s="23"/>
      <c r="HH19545"/>
      <c r="IW19545" s="36"/>
      <c r="JI19545"/>
      <c r="JJ19545"/>
      <c r="KX19545" s="23"/>
      <c r="KY19545" s="23"/>
    </row>
    <row r="19546" spans="36:311" x14ac:dyDescent="0.2">
      <c r="AJ19546" s="23"/>
      <c r="HH19546"/>
      <c r="IW19546" s="36"/>
      <c r="JI19546"/>
      <c r="JJ19546"/>
      <c r="KX19546" s="23"/>
      <c r="KY19546" s="23"/>
    </row>
    <row r="19547" spans="36:311" x14ac:dyDescent="0.2">
      <c r="AJ19547" s="23"/>
      <c r="HH19547"/>
      <c r="IW19547" s="36"/>
      <c r="JI19547"/>
      <c r="JJ19547"/>
      <c r="KX19547" s="23"/>
      <c r="KY19547" s="23"/>
    </row>
    <row r="19548" spans="36:311" x14ac:dyDescent="0.2">
      <c r="AJ19548" s="23"/>
      <c r="HH19548"/>
      <c r="IW19548" s="36"/>
      <c r="JI19548"/>
      <c r="JJ19548"/>
      <c r="KX19548" s="23"/>
      <c r="KY19548" s="23"/>
    </row>
    <row r="19549" spans="36:311" x14ac:dyDescent="0.2">
      <c r="AJ19549" s="23"/>
      <c r="HH19549"/>
      <c r="IW19549" s="36"/>
      <c r="JI19549"/>
      <c r="JJ19549"/>
      <c r="KX19549" s="23"/>
      <c r="KY19549" s="23"/>
    </row>
    <row r="19550" spans="36:311" x14ac:dyDescent="0.2">
      <c r="AJ19550" s="23"/>
      <c r="HH19550"/>
      <c r="IW19550" s="36"/>
      <c r="JI19550"/>
      <c r="JJ19550"/>
      <c r="KX19550" s="23"/>
      <c r="KY19550" s="23"/>
    </row>
    <row r="19551" spans="36:311" x14ac:dyDescent="0.2">
      <c r="AJ19551" s="23"/>
      <c r="HH19551"/>
      <c r="IW19551" s="36"/>
      <c r="JI19551"/>
      <c r="JJ19551"/>
      <c r="KX19551" s="23"/>
      <c r="KY19551" s="23"/>
    </row>
    <row r="19552" spans="36:311" x14ac:dyDescent="0.2">
      <c r="AJ19552" s="23"/>
      <c r="HH19552"/>
      <c r="IW19552" s="36"/>
      <c r="JI19552"/>
      <c r="JJ19552"/>
      <c r="KX19552" s="23"/>
      <c r="KY19552" s="23"/>
    </row>
    <row r="19553" spans="36:311" x14ac:dyDescent="0.2">
      <c r="AJ19553" s="23"/>
      <c r="HH19553"/>
      <c r="IW19553" s="36"/>
      <c r="JI19553"/>
      <c r="JJ19553"/>
      <c r="KX19553" s="23"/>
      <c r="KY19553" s="23"/>
    </row>
    <row r="19554" spans="36:311" x14ac:dyDescent="0.2">
      <c r="AJ19554" s="23"/>
      <c r="HH19554"/>
      <c r="IW19554" s="36"/>
      <c r="JI19554"/>
      <c r="JJ19554"/>
      <c r="KX19554" s="23"/>
      <c r="KY19554" s="23"/>
    </row>
    <row r="19555" spans="36:311" x14ac:dyDescent="0.2">
      <c r="AJ19555" s="23"/>
      <c r="HH19555"/>
      <c r="IW19555" s="36"/>
      <c r="JI19555"/>
      <c r="JJ19555"/>
      <c r="KX19555" s="23"/>
      <c r="KY19555" s="23"/>
    </row>
    <row r="19556" spans="36:311" x14ac:dyDescent="0.2">
      <c r="AJ19556" s="23"/>
      <c r="HH19556"/>
      <c r="IW19556" s="36"/>
      <c r="JI19556"/>
      <c r="JJ19556"/>
      <c r="KX19556" s="23"/>
      <c r="KY19556" s="23"/>
    </row>
    <row r="19557" spans="36:311" x14ac:dyDescent="0.2">
      <c r="AJ19557" s="23"/>
      <c r="HH19557"/>
      <c r="IW19557" s="36"/>
      <c r="JI19557"/>
      <c r="JJ19557"/>
      <c r="KX19557" s="23"/>
      <c r="KY19557" s="23"/>
    </row>
    <row r="19558" spans="36:311" x14ac:dyDescent="0.2">
      <c r="AJ19558" s="23"/>
      <c r="HH19558"/>
      <c r="IW19558" s="36"/>
      <c r="JI19558"/>
      <c r="JJ19558"/>
      <c r="KX19558" s="23"/>
      <c r="KY19558" s="23"/>
    </row>
    <row r="19559" spans="36:311" x14ac:dyDescent="0.2">
      <c r="AJ19559" s="23"/>
      <c r="HH19559"/>
      <c r="IW19559" s="36"/>
      <c r="JI19559"/>
      <c r="JJ19559"/>
      <c r="KX19559" s="23"/>
      <c r="KY19559" s="23"/>
    </row>
    <row r="19560" spans="36:311" x14ac:dyDescent="0.2">
      <c r="AJ19560" s="23"/>
      <c r="HH19560"/>
      <c r="IW19560" s="36"/>
      <c r="JI19560"/>
      <c r="JJ19560"/>
      <c r="KX19560" s="23"/>
      <c r="KY19560" s="23"/>
    </row>
    <row r="19561" spans="36:311" x14ac:dyDescent="0.2">
      <c r="AJ19561" s="23"/>
      <c r="HH19561"/>
      <c r="IW19561" s="36"/>
      <c r="JI19561"/>
      <c r="JJ19561"/>
      <c r="KX19561" s="23"/>
      <c r="KY19561" s="23"/>
    </row>
    <row r="19562" spans="36:311" x14ac:dyDescent="0.2">
      <c r="AJ19562" s="23"/>
      <c r="HH19562"/>
      <c r="IW19562" s="36"/>
      <c r="JI19562"/>
      <c r="JJ19562"/>
      <c r="KX19562" s="23"/>
      <c r="KY19562" s="23"/>
    </row>
    <row r="19563" spans="36:311" x14ac:dyDescent="0.2">
      <c r="AJ19563" s="23"/>
      <c r="HH19563"/>
      <c r="IW19563" s="36"/>
      <c r="JI19563"/>
      <c r="JJ19563"/>
      <c r="KX19563" s="23"/>
      <c r="KY19563" s="23"/>
    </row>
    <row r="19564" spans="36:311" x14ac:dyDescent="0.2">
      <c r="AJ19564" s="23"/>
      <c r="HH19564"/>
      <c r="IW19564" s="36"/>
      <c r="JI19564"/>
      <c r="JJ19564"/>
      <c r="KX19564" s="23"/>
      <c r="KY19564" s="23"/>
    </row>
    <row r="19565" spans="36:311" x14ac:dyDescent="0.2">
      <c r="AJ19565" s="23"/>
      <c r="HH19565"/>
      <c r="IW19565" s="36"/>
      <c r="JI19565"/>
      <c r="JJ19565"/>
      <c r="KX19565" s="23"/>
      <c r="KY19565" s="23"/>
    </row>
    <row r="19566" spans="36:311" x14ac:dyDescent="0.2">
      <c r="AJ19566" s="23"/>
      <c r="HH19566"/>
      <c r="IW19566" s="36"/>
      <c r="JI19566"/>
      <c r="JJ19566"/>
      <c r="KX19566" s="23"/>
      <c r="KY19566" s="23"/>
    </row>
    <row r="19567" spans="36:311" x14ac:dyDescent="0.2">
      <c r="AJ19567" s="23"/>
      <c r="HH19567"/>
      <c r="IW19567" s="36"/>
      <c r="JI19567"/>
      <c r="JJ19567"/>
      <c r="KX19567" s="23"/>
      <c r="KY19567" s="23"/>
    </row>
    <row r="19568" spans="36:311" x14ac:dyDescent="0.2">
      <c r="AJ19568" s="23"/>
      <c r="HH19568"/>
      <c r="IW19568" s="36"/>
      <c r="JI19568"/>
      <c r="JJ19568"/>
      <c r="KX19568" s="23"/>
      <c r="KY19568" s="23"/>
    </row>
    <row r="19569" spans="36:311" x14ac:dyDescent="0.2">
      <c r="AJ19569" s="23"/>
      <c r="HH19569"/>
      <c r="IW19569" s="36"/>
      <c r="JI19569"/>
      <c r="JJ19569"/>
      <c r="KX19569" s="23"/>
      <c r="KY19569" s="23"/>
    </row>
    <row r="19570" spans="36:311" x14ac:dyDescent="0.2">
      <c r="AJ19570" s="23"/>
      <c r="HH19570"/>
      <c r="IW19570" s="36"/>
      <c r="JI19570"/>
      <c r="JJ19570"/>
      <c r="KX19570" s="23"/>
      <c r="KY19570" s="23"/>
    </row>
    <row r="19571" spans="36:311" x14ac:dyDescent="0.2">
      <c r="AJ19571" s="23"/>
      <c r="HH19571"/>
      <c r="IW19571" s="36"/>
      <c r="JI19571"/>
      <c r="JJ19571"/>
      <c r="KX19571" s="23"/>
      <c r="KY19571" s="23"/>
    </row>
    <row r="19572" spans="36:311" x14ac:dyDescent="0.2">
      <c r="AJ19572" s="23"/>
      <c r="HH19572"/>
      <c r="IW19572" s="36"/>
      <c r="JI19572"/>
      <c r="JJ19572"/>
      <c r="KX19572" s="23"/>
      <c r="KY19572" s="23"/>
    </row>
    <row r="19573" spans="36:311" x14ac:dyDescent="0.2">
      <c r="AJ19573" s="23"/>
      <c r="HH19573"/>
      <c r="IW19573" s="36"/>
      <c r="JI19573"/>
      <c r="JJ19573"/>
      <c r="KX19573" s="23"/>
      <c r="KY19573" s="23"/>
    </row>
    <row r="19574" spans="36:311" x14ac:dyDescent="0.2">
      <c r="AJ19574" s="23"/>
      <c r="HH19574"/>
      <c r="IW19574" s="36"/>
      <c r="JI19574"/>
      <c r="JJ19574"/>
      <c r="KX19574" s="23"/>
      <c r="KY19574" s="23"/>
    </row>
    <row r="19575" spans="36:311" x14ac:dyDescent="0.2">
      <c r="AJ19575" s="23"/>
      <c r="HH19575"/>
      <c r="IW19575" s="36"/>
      <c r="JI19575"/>
      <c r="JJ19575"/>
      <c r="KX19575" s="23"/>
      <c r="KY19575" s="23"/>
    </row>
    <row r="19576" spans="36:311" x14ac:dyDescent="0.2">
      <c r="AJ19576" s="23"/>
      <c r="HH19576"/>
      <c r="IW19576" s="36"/>
      <c r="JI19576"/>
      <c r="JJ19576"/>
      <c r="KX19576" s="23"/>
      <c r="KY19576" s="23"/>
    </row>
    <row r="19577" spans="36:311" x14ac:dyDescent="0.2">
      <c r="AJ19577" s="23"/>
      <c r="HH19577"/>
      <c r="IW19577" s="36"/>
      <c r="JI19577"/>
      <c r="JJ19577"/>
      <c r="KX19577" s="23"/>
      <c r="KY19577" s="23"/>
    </row>
    <row r="19578" spans="36:311" x14ac:dyDescent="0.2">
      <c r="AJ19578" s="23"/>
      <c r="HH19578"/>
      <c r="IW19578" s="36"/>
      <c r="JI19578"/>
      <c r="JJ19578"/>
      <c r="KX19578" s="23"/>
      <c r="KY19578" s="23"/>
    </row>
    <row r="19579" spans="36:311" x14ac:dyDescent="0.2">
      <c r="AJ19579" s="23"/>
      <c r="HH19579"/>
      <c r="IW19579" s="36"/>
      <c r="JI19579"/>
      <c r="JJ19579"/>
      <c r="KX19579" s="23"/>
      <c r="KY19579" s="23"/>
    </row>
    <row r="19580" spans="36:311" x14ac:dyDescent="0.2">
      <c r="AJ19580" s="23"/>
      <c r="HH19580"/>
      <c r="IW19580" s="36"/>
      <c r="JI19580"/>
      <c r="JJ19580"/>
      <c r="KX19580" s="23"/>
      <c r="KY19580" s="23"/>
    </row>
    <row r="19581" spans="36:311" x14ac:dyDescent="0.2">
      <c r="AJ19581" s="23"/>
      <c r="HH19581"/>
      <c r="IW19581" s="36"/>
      <c r="JI19581"/>
      <c r="JJ19581"/>
      <c r="KX19581" s="23"/>
      <c r="KY19581" s="23"/>
    </row>
    <row r="19582" spans="36:311" x14ac:dyDescent="0.2">
      <c r="AJ19582" s="23"/>
      <c r="HH19582"/>
      <c r="IW19582" s="36"/>
      <c r="JI19582"/>
      <c r="JJ19582"/>
      <c r="KX19582" s="23"/>
      <c r="KY19582" s="23"/>
    </row>
    <row r="19583" spans="36:311" x14ac:dyDescent="0.2">
      <c r="AJ19583" s="23"/>
      <c r="HH19583"/>
      <c r="IW19583" s="36"/>
      <c r="JI19583"/>
      <c r="JJ19583"/>
      <c r="KX19583" s="23"/>
      <c r="KY19583" s="23"/>
    </row>
    <row r="19584" spans="36:311" x14ac:dyDescent="0.2">
      <c r="AJ19584" s="23"/>
      <c r="HH19584"/>
      <c r="IW19584" s="36"/>
      <c r="JI19584"/>
      <c r="JJ19584"/>
      <c r="KX19584" s="23"/>
      <c r="KY19584" s="23"/>
    </row>
    <row r="19585" spans="36:311" x14ac:dyDescent="0.2">
      <c r="AJ19585" s="23"/>
      <c r="HH19585"/>
      <c r="IW19585" s="36"/>
      <c r="JI19585"/>
      <c r="JJ19585"/>
      <c r="KX19585" s="23"/>
      <c r="KY19585" s="23"/>
    </row>
    <row r="19586" spans="36:311" x14ac:dyDescent="0.2">
      <c r="AJ19586" s="23"/>
      <c r="HH19586"/>
      <c r="IW19586" s="36"/>
      <c r="JI19586"/>
      <c r="JJ19586"/>
      <c r="KX19586" s="23"/>
      <c r="KY19586" s="23"/>
    </row>
    <row r="19587" spans="36:311" x14ac:dyDescent="0.2">
      <c r="AJ19587" s="23"/>
      <c r="HH19587"/>
      <c r="IW19587" s="36"/>
      <c r="JI19587"/>
      <c r="JJ19587"/>
      <c r="KX19587" s="23"/>
      <c r="KY19587" s="23"/>
    </row>
    <row r="19588" spans="36:311" x14ac:dyDescent="0.2">
      <c r="AJ19588" s="23"/>
      <c r="HH19588"/>
      <c r="IW19588" s="36"/>
      <c r="JI19588"/>
      <c r="JJ19588"/>
      <c r="KX19588" s="23"/>
      <c r="KY19588" s="23"/>
    </row>
    <row r="19589" spans="36:311" x14ac:dyDescent="0.2">
      <c r="AJ19589" s="23"/>
      <c r="HH19589"/>
      <c r="IW19589" s="36"/>
      <c r="JI19589"/>
      <c r="JJ19589"/>
      <c r="KX19589" s="23"/>
      <c r="KY19589" s="23"/>
    </row>
    <row r="19590" spans="36:311" x14ac:dyDescent="0.2">
      <c r="AJ19590" s="23"/>
      <c r="HH19590"/>
      <c r="IW19590" s="36"/>
      <c r="JI19590"/>
      <c r="JJ19590"/>
      <c r="KX19590" s="23"/>
      <c r="KY19590" s="23"/>
    </row>
    <row r="19591" spans="36:311" x14ac:dyDescent="0.2">
      <c r="AJ19591" s="23"/>
      <c r="HH19591"/>
      <c r="IW19591" s="36"/>
      <c r="JI19591"/>
      <c r="JJ19591"/>
      <c r="KX19591" s="23"/>
      <c r="KY19591" s="23"/>
    </row>
    <row r="19592" spans="36:311" x14ac:dyDescent="0.2">
      <c r="AJ19592" s="23"/>
      <c r="HH19592"/>
      <c r="IW19592" s="36"/>
      <c r="JI19592"/>
      <c r="JJ19592"/>
      <c r="KX19592" s="23"/>
      <c r="KY19592" s="23"/>
    </row>
    <row r="19593" spans="36:311" x14ac:dyDescent="0.2">
      <c r="AJ19593" s="23"/>
      <c r="HH19593"/>
      <c r="IW19593" s="36"/>
      <c r="JI19593"/>
      <c r="JJ19593"/>
      <c r="KX19593" s="23"/>
      <c r="KY19593" s="23"/>
    </row>
    <row r="19594" spans="36:311" x14ac:dyDescent="0.2">
      <c r="AJ19594" s="23"/>
      <c r="HH19594"/>
      <c r="IW19594" s="36"/>
      <c r="JI19594"/>
      <c r="JJ19594"/>
      <c r="KX19594" s="23"/>
      <c r="KY19594" s="23"/>
    </row>
    <row r="19595" spans="36:311" x14ac:dyDescent="0.2">
      <c r="AJ19595" s="23"/>
      <c r="HH19595"/>
      <c r="IW19595" s="36"/>
      <c r="JI19595"/>
      <c r="JJ19595"/>
      <c r="KX19595" s="23"/>
      <c r="KY19595" s="23"/>
    </row>
    <row r="19596" spans="36:311" x14ac:dyDescent="0.2">
      <c r="AJ19596" s="23"/>
      <c r="HH19596"/>
      <c r="IW19596" s="36"/>
      <c r="JI19596"/>
      <c r="JJ19596"/>
      <c r="KX19596" s="23"/>
      <c r="KY19596" s="23"/>
    </row>
    <row r="19597" spans="36:311" x14ac:dyDescent="0.2">
      <c r="AJ19597" s="23"/>
      <c r="HH19597"/>
      <c r="IW19597" s="36"/>
      <c r="JI19597"/>
      <c r="JJ19597"/>
      <c r="KX19597" s="23"/>
      <c r="KY19597" s="23"/>
    </row>
    <row r="19598" spans="36:311" x14ac:dyDescent="0.2">
      <c r="AJ19598" s="23"/>
      <c r="HH19598"/>
      <c r="IW19598" s="36"/>
      <c r="JI19598"/>
      <c r="JJ19598"/>
      <c r="KX19598" s="23"/>
      <c r="KY19598" s="23"/>
    </row>
    <row r="19599" spans="36:311" x14ac:dyDescent="0.2">
      <c r="AJ19599" s="23"/>
      <c r="HH19599"/>
      <c r="IW19599" s="36"/>
      <c r="JI19599"/>
      <c r="JJ19599"/>
      <c r="KX19599" s="23"/>
      <c r="KY19599" s="23"/>
    </row>
    <row r="19600" spans="36:311" x14ac:dyDescent="0.2">
      <c r="AJ19600" s="23"/>
      <c r="HH19600"/>
      <c r="IW19600" s="36"/>
      <c r="JI19600"/>
      <c r="JJ19600"/>
      <c r="KX19600" s="23"/>
      <c r="KY19600" s="23"/>
    </row>
    <row r="19601" spans="36:311" x14ac:dyDescent="0.2">
      <c r="AJ19601" s="23"/>
      <c r="HH19601"/>
      <c r="IW19601" s="36"/>
      <c r="JI19601"/>
      <c r="JJ19601"/>
      <c r="KX19601" s="23"/>
      <c r="KY19601" s="23"/>
    </row>
    <row r="19602" spans="36:311" x14ac:dyDescent="0.2">
      <c r="AJ19602" s="23"/>
      <c r="HH19602"/>
      <c r="IW19602" s="36"/>
      <c r="JI19602"/>
      <c r="JJ19602"/>
      <c r="KX19602" s="23"/>
      <c r="KY19602" s="23"/>
    </row>
    <row r="19603" spans="36:311" x14ac:dyDescent="0.2">
      <c r="AJ19603" s="23"/>
      <c r="HH19603"/>
      <c r="IW19603" s="36"/>
      <c r="JI19603"/>
      <c r="JJ19603"/>
      <c r="KX19603" s="23"/>
      <c r="KY19603" s="23"/>
    </row>
    <row r="19604" spans="36:311" x14ac:dyDescent="0.2">
      <c r="AJ19604" s="23"/>
      <c r="HH19604"/>
      <c r="IW19604" s="36"/>
      <c r="JI19604"/>
      <c r="JJ19604"/>
      <c r="KX19604" s="23"/>
      <c r="KY19604" s="23"/>
    </row>
    <row r="19605" spans="36:311" x14ac:dyDescent="0.2">
      <c r="AJ19605" s="23"/>
      <c r="HH19605"/>
      <c r="IW19605" s="36"/>
      <c r="JI19605"/>
      <c r="JJ19605"/>
      <c r="KX19605" s="23"/>
      <c r="KY19605" s="23"/>
    </row>
    <row r="19606" spans="36:311" x14ac:dyDescent="0.2">
      <c r="AJ19606" s="23"/>
      <c r="HH19606"/>
      <c r="IW19606" s="36"/>
      <c r="JI19606"/>
      <c r="JJ19606"/>
      <c r="KX19606" s="23"/>
      <c r="KY19606" s="23"/>
    </row>
    <row r="19607" spans="36:311" x14ac:dyDescent="0.2">
      <c r="AJ19607" s="23"/>
      <c r="HH19607"/>
      <c r="IW19607" s="36"/>
      <c r="JI19607"/>
      <c r="JJ19607"/>
      <c r="KX19607" s="23"/>
      <c r="KY19607" s="23"/>
    </row>
    <row r="19608" spans="36:311" x14ac:dyDescent="0.2">
      <c r="AJ19608" s="23"/>
      <c r="HH19608"/>
      <c r="IW19608" s="36"/>
      <c r="JI19608"/>
      <c r="JJ19608"/>
      <c r="KX19608" s="23"/>
      <c r="KY19608" s="23"/>
    </row>
    <row r="19609" spans="36:311" x14ac:dyDescent="0.2">
      <c r="AJ19609" s="23"/>
      <c r="HH19609"/>
      <c r="IW19609" s="36"/>
      <c r="JI19609"/>
      <c r="JJ19609"/>
      <c r="KX19609" s="23"/>
      <c r="KY19609" s="23"/>
    </row>
    <row r="19610" spans="36:311" x14ac:dyDescent="0.2">
      <c r="AJ19610" s="23"/>
      <c r="HH19610"/>
      <c r="IW19610" s="36"/>
      <c r="JI19610"/>
      <c r="JJ19610"/>
      <c r="KX19610" s="23"/>
      <c r="KY19610" s="23"/>
    </row>
    <row r="19611" spans="36:311" x14ac:dyDescent="0.2">
      <c r="AJ19611" s="23"/>
      <c r="HH19611"/>
      <c r="IW19611" s="36"/>
      <c r="JI19611"/>
      <c r="JJ19611"/>
      <c r="KX19611" s="23"/>
      <c r="KY19611" s="23"/>
    </row>
    <row r="19612" spans="36:311" x14ac:dyDescent="0.2">
      <c r="AJ19612" s="23"/>
      <c r="HH19612"/>
      <c r="IW19612" s="36"/>
      <c r="JI19612"/>
      <c r="JJ19612"/>
      <c r="KX19612" s="23"/>
      <c r="KY19612" s="23"/>
    </row>
    <row r="19613" spans="36:311" x14ac:dyDescent="0.2">
      <c r="AJ19613" s="23"/>
      <c r="HH19613"/>
      <c r="IW19613" s="36"/>
      <c r="JI19613"/>
      <c r="JJ19613"/>
      <c r="KX19613" s="23"/>
      <c r="KY19613" s="23"/>
    </row>
    <row r="19614" spans="36:311" x14ac:dyDescent="0.2">
      <c r="AJ19614" s="23"/>
      <c r="HH19614"/>
      <c r="IW19614" s="36"/>
      <c r="JI19614"/>
      <c r="JJ19614"/>
      <c r="KX19614" s="23"/>
      <c r="KY19614" s="23"/>
    </row>
    <row r="19615" spans="36:311" x14ac:dyDescent="0.2">
      <c r="AJ19615" s="23"/>
      <c r="HH19615"/>
      <c r="IW19615" s="36"/>
      <c r="JI19615"/>
      <c r="JJ19615"/>
      <c r="KX19615" s="23"/>
      <c r="KY19615" s="23"/>
    </row>
    <row r="19616" spans="36:311" x14ac:dyDescent="0.2">
      <c r="AJ19616" s="23"/>
      <c r="HH19616"/>
      <c r="IW19616" s="36"/>
      <c r="JI19616"/>
      <c r="JJ19616"/>
      <c r="KX19616" s="23"/>
      <c r="KY19616" s="23"/>
    </row>
    <row r="19617" spans="36:311" x14ac:dyDescent="0.2">
      <c r="AJ19617" s="23"/>
      <c r="HH19617"/>
      <c r="IW19617" s="36"/>
      <c r="JI19617"/>
      <c r="JJ19617"/>
      <c r="KX19617" s="23"/>
      <c r="KY19617" s="23"/>
    </row>
    <row r="19618" spans="36:311" x14ac:dyDescent="0.2">
      <c r="AJ19618" s="23"/>
      <c r="HH19618"/>
      <c r="IW19618" s="36"/>
      <c r="JI19618"/>
      <c r="JJ19618"/>
      <c r="KX19618" s="23"/>
      <c r="KY19618" s="23"/>
    </row>
    <row r="19619" spans="36:311" x14ac:dyDescent="0.2">
      <c r="AJ19619" s="23"/>
      <c r="HH19619"/>
      <c r="IW19619" s="36"/>
      <c r="JI19619"/>
      <c r="JJ19619"/>
      <c r="KX19619" s="23"/>
      <c r="KY19619" s="23"/>
    </row>
    <row r="19620" spans="36:311" x14ac:dyDescent="0.2">
      <c r="AJ19620" s="23"/>
      <c r="HH19620"/>
      <c r="IW19620" s="36"/>
      <c r="JI19620"/>
      <c r="JJ19620"/>
      <c r="KX19620" s="23"/>
      <c r="KY19620" s="23"/>
    </row>
    <row r="19621" spans="36:311" x14ac:dyDescent="0.2">
      <c r="AJ19621" s="23"/>
      <c r="HH19621"/>
      <c r="IW19621" s="36"/>
      <c r="JI19621"/>
      <c r="JJ19621"/>
      <c r="KX19621" s="23"/>
      <c r="KY19621" s="23"/>
    </row>
    <row r="19622" spans="36:311" x14ac:dyDescent="0.2">
      <c r="AJ19622" s="23"/>
      <c r="HH19622"/>
      <c r="IW19622" s="36"/>
      <c r="JI19622"/>
      <c r="JJ19622"/>
      <c r="KX19622" s="23"/>
      <c r="KY19622" s="23"/>
    </row>
    <row r="19623" spans="36:311" x14ac:dyDescent="0.2">
      <c r="AJ19623" s="23"/>
      <c r="HH19623"/>
      <c r="IW19623" s="36"/>
      <c r="JI19623"/>
      <c r="JJ19623"/>
      <c r="KX19623" s="23"/>
      <c r="KY19623" s="23"/>
    </row>
    <row r="19624" spans="36:311" x14ac:dyDescent="0.2">
      <c r="AJ19624" s="23"/>
      <c r="HH19624"/>
      <c r="IW19624" s="36"/>
      <c r="JI19624"/>
      <c r="JJ19624"/>
      <c r="KX19624" s="23"/>
      <c r="KY19624" s="23"/>
    </row>
    <row r="19625" spans="36:311" x14ac:dyDescent="0.2">
      <c r="AJ19625" s="23"/>
      <c r="HH19625"/>
      <c r="IW19625" s="36"/>
      <c r="JI19625"/>
      <c r="JJ19625"/>
      <c r="KX19625" s="23"/>
      <c r="KY19625" s="23"/>
    </row>
    <row r="19626" spans="36:311" x14ac:dyDescent="0.2">
      <c r="AJ19626" s="23"/>
      <c r="HH19626"/>
      <c r="IW19626" s="36"/>
      <c r="JI19626"/>
      <c r="JJ19626"/>
      <c r="KX19626" s="23"/>
      <c r="KY19626" s="23"/>
    </row>
    <row r="19627" spans="36:311" x14ac:dyDescent="0.2">
      <c r="AJ19627" s="23"/>
      <c r="HH19627"/>
      <c r="IW19627" s="36"/>
      <c r="JI19627"/>
      <c r="JJ19627"/>
      <c r="KX19627" s="23"/>
      <c r="KY19627" s="23"/>
    </row>
    <row r="19628" spans="36:311" x14ac:dyDescent="0.2">
      <c r="AJ19628" s="23"/>
      <c r="HH19628"/>
      <c r="IW19628" s="36"/>
      <c r="JI19628"/>
      <c r="JJ19628"/>
      <c r="KX19628" s="23"/>
      <c r="KY19628" s="23"/>
    </row>
    <row r="19629" spans="36:311" x14ac:dyDescent="0.2">
      <c r="AJ19629" s="23"/>
      <c r="HH19629"/>
      <c r="IW19629" s="36"/>
      <c r="JI19629"/>
      <c r="JJ19629"/>
      <c r="KX19629" s="23"/>
      <c r="KY19629" s="23"/>
    </row>
    <row r="19630" spans="36:311" x14ac:dyDescent="0.2">
      <c r="AJ19630" s="23"/>
      <c r="HH19630"/>
      <c r="IW19630" s="36"/>
      <c r="JI19630"/>
      <c r="JJ19630"/>
      <c r="KX19630" s="23"/>
      <c r="KY19630" s="23"/>
    </row>
    <row r="19631" spans="36:311" x14ac:dyDescent="0.2">
      <c r="AJ19631" s="23"/>
      <c r="HH19631"/>
      <c r="IW19631" s="36"/>
      <c r="JI19631"/>
      <c r="JJ19631"/>
      <c r="KX19631" s="23"/>
      <c r="KY19631" s="23"/>
    </row>
    <row r="19632" spans="36:311" x14ac:dyDescent="0.2">
      <c r="AJ19632" s="23"/>
      <c r="HH19632"/>
      <c r="IW19632" s="36"/>
      <c r="JI19632"/>
      <c r="JJ19632"/>
      <c r="KX19632" s="23"/>
      <c r="KY19632" s="23"/>
    </row>
    <row r="19633" spans="36:311" x14ac:dyDescent="0.2">
      <c r="AJ19633" s="23"/>
      <c r="HH19633"/>
      <c r="IW19633" s="36"/>
      <c r="JI19633"/>
      <c r="JJ19633"/>
      <c r="KX19633" s="23"/>
      <c r="KY19633" s="23"/>
    </row>
    <row r="19634" spans="36:311" x14ac:dyDescent="0.2">
      <c r="AJ19634" s="23"/>
      <c r="HH19634"/>
      <c r="IW19634" s="36"/>
      <c r="JI19634"/>
      <c r="JJ19634"/>
      <c r="KX19634" s="23"/>
      <c r="KY19634" s="23"/>
    </row>
    <row r="19635" spans="36:311" x14ac:dyDescent="0.2">
      <c r="AJ19635" s="23"/>
      <c r="HH19635"/>
      <c r="IW19635" s="36"/>
      <c r="JI19635"/>
      <c r="JJ19635"/>
      <c r="KX19635" s="23"/>
      <c r="KY19635" s="23"/>
    </row>
    <row r="19636" spans="36:311" x14ac:dyDescent="0.2">
      <c r="AJ19636" s="23"/>
      <c r="HH19636"/>
      <c r="IW19636" s="36"/>
      <c r="JI19636"/>
      <c r="JJ19636"/>
      <c r="KX19636" s="23"/>
      <c r="KY19636" s="23"/>
    </row>
    <row r="19637" spans="36:311" x14ac:dyDescent="0.2">
      <c r="AJ19637" s="23"/>
      <c r="HH19637"/>
      <c r="IW19637" s="36"/>
      <c r="JI19637"/>
      <c r="JJ19637"/>
      <c r="KX19637" s="23"/>
      <c r="KY19637" s="23"/>
    </row>
    <row r="19638" spans="36:311" x14ac:dyDescent="0.2">
      <c r="AJ19638" s="23"/>
      <c r="HH19638"/>
      <c r="IW19638" s="36"/>
      <c r="JI19638"/>
      <c r="JJ19638"/>
      <c r="KX19638" s="23"/>
      <c r="KY19638" s="23"/>
    </row>
    <row r="19639" spans="36:311" x14ac:dyDescent="0.2">
      <c r="AJ19639" s="23"/>
      <c r="HH19639"/>
      <c r="IW19639" s="36"/>
      <c r="JI19639"/>
      <c r="JJ19639"/>
      <c r="KX19639" s="23"/>
      <c r="KY19639" s="23"/>
    </row>
    <row r="19640" spans="36:311" x14ac:dyDescent="0.2">
      <c r="AJ19640" s="23"/>
      <c r="HH19640"/>
      <c r="IW19640" s="36"/>
      <c r="JI19640"/>
      <c r="JJ19640"/>
      <c r="KX19640" s="23"/>
      <c r="KY19640" s="23"/>
    </row>
    <row r="19641" spans="36:311" x14ac:dyDescent="0.2">
      <c r="AJ19641" s="23"/>
      <c r="HH19641"/>
      <c r="IW19641" s="36"/>
      <c r="JI19641"/>
      <c r="JJ19641"/>
      <c r="KX19641" s="23"/>
      <c r="KY19641" s="23"/>
    </row>
    <row r="19642" spans="36:311" x14ac:dyDescent="0.2">
      <c r="AJ19642" s="23"/>
      <c r="HH19642"/>
      <c r="IW19642" s="36"/>
      <c r="JI19642"/>
      <c r="JJ19642"/>
      <c r="KX19642" s="23"/>
      <c r="KY19642" s="23"/>
    </row>
    <row r="19643" spans="36:311" x14ac:dyDescent="0.2">
      <c r="AJ19643" s="23"/>
      <c r="HH19643"/>
      <c r="IW19643" s="36"/>
      <c r="JI19643"/>
      <c r="JJ19643"/>
      <c r="KX19643" s="23"/>
      <c r="KY19643" s="23"/>
    </row>
    <row r="19644" spans="36:311" x14ac:dyDescent="0.2">
      <c r="AJ19644" s="23"/>
      <c r="HH19644"/>
      <c r="IW19644" s="36"/>
      <c r="JI19644"/>
      <c r="JJ19644"/>
      <c r="KX19644" s="23"/>
      <c r="KY19644" s="23"/>
    </row>
    <row r="19645" spans="36:311" x14ac:dyDescent="0.2">
      <c r="AJ19645" s="23"/>
      <c r="HH19645"/>
      <c r="IW19645" s="36"/>
      <c r="JI19645"/>
      <c r="JJ19645"/>
      <c r="KX19645" s="23"/>
      <c r="KY19645" s="23"/>
    </row>
    <row r="19646" spans="36:311" x14ac:dyDescent="0.2">
      <c r="AJ19646" s="23"/>
      <c r="HH19646"/>
      <c r="IW19646" s="36"/>
      <c r="JI19646"/>
      <c r="JJ19646"/>
      <c r="KX19646" s="23"/>
      <c r="KY19646" s="23"/>
    </row>
    <row r="19647" spans="36:311" x14ac:dyDescent="0.2">
      <c r="AJ19647" s="23"/>
      <c r="HH19647"/>
      <c r="IW19647" s="36"/>
      <c r="JI19647"/>
      <c r="JJ19647"/>
      <c r="KX19647" s="23"/>
      <c r="KY19647" s="23"/>
    </row>
    <row r="19648" spans="36:311" x14ac:dyDescent="0.2">
      <c r="AJ19648" s="23"/>
      <c r="HH19648"/>
      <c r="IW19648" s="36"/>
      <c r="JI19648"/>
      <c r="JJ19648"/>
      <c r="KX19648" s="23"/>
      <c r="KY19648" s="23"/>
    </row>
    <row r="19649" spans="36:311" x14ac:dyDescent="0.2">
      <c r="AJ19649" s="23"/>
      <c r="HH19649"/>
      <c r="IW19649" s="36"/>
      <c r="JI19649"/>
      <c r="JJ19649"/>
      <c r="KX19649" s="23"/>
      <c r="KY19649" s="23"/>
    </row>
    <row r="19650" spans="36:311" x14ac:dyDescent="0.2">
      <c r="AJ19650" s="23"/>
      <c r="HH19650"/>
      <c r="IW19650" s="36"/>
      <c r="JI19650"/>
      <c r="JJ19650"/>
      <c r="KX19650" s="23"/>
      <c r="KY19650" s="23"/>
    </row>
    <row r="19651" spans="36:311" x14ac:dyDescent="0.2">
      <c r="AJ19651" s="23"/>
      <c r="HH19651"/>
      <c r="IW19651" s="36"/>
      <c r="JI19651"/>
      <c r="JJ19651"/>
      <c r="KX19651" s="23"/>
      <c r="KY19651" s="23"/>
    </row>
    <row r="19652" spans="36:311" x14ac:dyDescent="0.2">
      <c r="AJ19652" s="23"/>
      <c r="HH19652"/>
      <c r="IW19652" s="36"/>
      <c r="JI19652"/>
      <c r="JJ19652"/>
      <c r="KX19652" s="23"/>
      <c r="KY19652" s="23"/>
    </row>
    <row r="19653" spans="36:311" x14ac:dyDescent="0.2">
      <c r="AJ19653" s="23"/>
      <c r="HH19653"/>
      <c r="IW19653" s="36"/>
      <c r="JI19653"/>
      <c r="JJ19653"/>
      <c r="KX19653" s="23"/>
      <c r="KY19653" s="23"/>
    </row>
    <row r="19654" spans="36:311" x14ac:dyDescent="0.2">
      <c r="AJ19654" s="23"/>
      <c r="HH19654"/>
      <c r="IW19654" s="36"/>
      <c r="JI19654"/>
      <c r="JJ19654"/>
      <c r="KX19654" s="23"/>
      <c r="KY19654" s="23"/>
    </row>
    <row r="19655" spans="36:311" x14ac:dyDescent="0.2">
      <c r="AJ19655" s="23"/>
      <c r="HH19655"/>
      <c r="IW19655" s="36"/>
      <c r="JI19655"/>
      <c r="JJ19655"/>
      <c r="KX19655" s="23"/>
      <c r="KY19655" s="23"/>
    </row>
    <row r="19656" spans="36:311" x14ac:dyDescent="0.2">
      <c r="AJ19656" s="23"/>
      <c r="HH19656"/>
      <c r="IW19656" s="36"/>
      <c r="JI19656"/>
      <c r="JJ19656"/>
      <c r="KX19656" s="23"/>
      <c r="KY19656" s="23"/>
    </row>
    <row r="19657" spans="36:311" x14ac:dyDescent="0.2">
      <c r="AJ19657" s="23"/>
      <c r="HH19657"/>
      <c r="IW19657" s="36"/>
      <c r="JI19657"/>
      <c r="JJ19657"/>
      <c r="KX19657" s="23"/>
      <c r="KY19657" s="23"/>
    </row>
    <row r="19658" spans="36:311" x14ac:dyDescent="0.2">
      <c r="AJ19658" s="23"/>
      <c r="HH19658"/>
      <c r="IW19658" s="36"/>
      <c r="JI19658"/>
      <c r="JJ19658"/>
      <c r="KX19658" s="23"/>
      <c r="KY19658" s="23"/>
    </row>
    <row r="19659" spans="36:311" x14ac:dyDescent="0.2">
      <c r="AJ19659" s="23"/>
      <c r="HH19659"/>
      <c r="IW19659" s="36"/>
      <c r="JI19659"/>
      <c r="JJ19659"/>
      <c r="KX19659" s="23"/>
      <c r="KY19659" s="23"/>
    </row>
    <row r="19660" spans="36:311" x14ac:dyDescent="0.2">
      <c r="AJ19660" s="23"/>
      <c r="HH19660"/>
      <c r="IW19660" s="36"/>
      <c r="JI19660"/>
      <c r="JJ19660"/>
      <c r="KX19660" s="23"/>
      <c r="KY19660" s="23"/>
    </row>
    <row r="19661" spans="36:311" x14ac:dyDescent="0.2">
      <c r="AJ19661" s="23"/>
      <c r="HH19661"/>
      <c r="IW19661" s="36"/>
      <c r="JI19661"/>
      <c r="JJ19661"/>
      <c r="KX19661" s="23"/>
      <c r="KY19661" s="23"/>
    </row>
    <row r="19662" spans="36:311" x14ac:dyDescent="0.2">
      <c r="AJ19662" s="23"/>
      <c r="HH19662"/>
      <c r="IW19662" s="36"/>
      <c r="JI19662"/>
      <c r="JJ19662"/>
      <c r="KX19662" s="23"/>
      <c r="KY19662" s="23"/>
    </row>
    <row r="19663" spans="36:311" x14ac:dyDescent="0.2">
      <c r="AJ19663" s="23"/>
      <c r="HH19663"/>
      <c r="IW19663" s="36"/>
      <c r="JI19663"/>
      <c r="JJ19663"/>
      <c r="KX19663" s="23"/>
      <c r="KY19663" s="23"/>
    </row>
    <row r="19664" spans="36:311" x14ac:dyDescent="0.2">
      <c r="AJ19664" s="23"/>
      <c r="HH19664"/>
      <c r="IW19664" s="36"/>
      <c r="JI19664"/>
      <c r="JJ19664"/>
      <c r="KX19664" s="23"/>
      <c r="KY19664" s="23"/>
    </row>
    <row r="19665" spans="36:311" x14ac:dyDescent="0.2">
      <c r="AJ19665" s="23"/>
      <c r="HH19665"/>
      <c r="IW19665" s="36"/>
      <c r="JI19665"/>
      <c r="JJ19665"/>
      <c r="KX19665" s="23"/>
      <c r="KY19665" s="23"/>
    </row>
    <row r="19666" spans="36:311" x14ac:dyDescent="0.2">
      <c r="AJ19666" s="23"/>
      <c r="HH19666"/>
      <c r="IW19666" s="36"/>
      <c r="JI19666"/>
      <c r="JJ19666"/>
      <c r="KX19666" s="23"/>
      <c r="KY19666" s="23"/>
    </row>
    <row r="19667" spans="36:311" x14ac:dyDescent="0.2">
      <c r="AJ19667" s="23"/>
      <c r="HH19667"/>
      <c r="IW19667" s="36"/>
      <c r="JI19667"/>
      <c r="JJ19667"/>
      <c r="KX19667" s="23"/>
      <c r="KY19667" s="23"/>
    </row>
    <row r="19668" spans="36:311" x14ac:dyDescent="0.2">
      <c r="AJ19668" s="23"/>
      <c r="HH19668"/>
      <c r="IW19668" s="36"/>
      <c r="JI19668"/>
      <c r="JJ19668"/>
      <c r="KX19668" s="23"/>
      <c r="KY19668" s="23"/>
    </row>
    <row r="19669" spans="36:311" x14ac:dyDescent="0.2">
      <c r="AJ19669" s="23"/>
      <c r="HH19669"/>
      <c r="IW19669" s="36"/>
      <c r="JI19669"/>
      <c r="JJ19669"/>
      <c r="KX19669" s="23"/>
      <c r="KY19669" s="23"/>
    </row>
    <row r="19670" spans="36:311" x14ac:dyDescent="0.2">
      <c r="AJ19670" s="23"/>
      <c r="HH19670"/>
      <c r="IW19670" s="36"/>
      <c r="JI19670"/>
      <c r="JJ19670"/>
      <c r="KX19670" s="23"/>
      <c r="KY19670" s="23"/>
    </row>
    <row r="19671" spans="36:311" x14ac:dyDescent="0.2">
      <c r="AJ19671" s="23"/>
      <c r="HH19671"/>
      <c r="IW19671" s="36"/>
      <c r="JI19671"/>
      <c r="JJ19671"/>
      <c r="KX19671" s="23"/>
      <c r="KY19671" s="23"/>
    </row>
    <row r="19672" spans="36:311" x14ac:dyDescent="0.2">
      <c r="AJ19672" s="23"/>
      <c r="HH19672"/>
      <c r="IW19672" s="36"/>
      <c r="JI19672"/>
      <c r="JJ19672"/>
      <c r="KX19672" s="23"/>
      <c r="KY19672" s="23"/>
    </row>
    <row r="19673" spans="36:311" x14ac:dyDescent="0.2">
      <c r="AJ19673" s="23"/>
      <c r="HH19673"/>
      <c r="IW19673" s="36"/>
      <c r="JI19673"/>
      <c r="JJ19673"/>
      <c r="KX19673" s="23"/>
      <c r="KY19673" s="23"/>
    </row>
    <row r="19674" spans="36:311" x14ac:dyDescent="0.2">
      <c r="AJ19674" s="23"/>
      <c r="HH19674"/>
      <c r="IW19674" s="36"/>
      <c r="JI19674"/>
      <c r="JJ19674"/>
      <c r="KX19674" s="23"/>
      <c r="KY19674" s="23"/>
    </row>
    <row r="19675" spans="36:311" x14ac:dyDescent="0.2">
      <c r="AJ19675" s="23"/>
      <c r="HH19675"/>
      <c r="IW19675" s="36"/>
      <c r="JI19675"/>
      <c r="JJ19675"/>
      <c r="KX19675" s="23"/>
      <c r="KY19675" s="23"/>
    </row>
    <row r="19676" spans="36:311" x14ac:dyDescent="0.2">
      <c r="AJ19676" s="23"/>
      <c r="HH19676"/>
      <c r="IW19676" s="36"/>
      <c r="JI19676"/>
      <c r="JJ19676"/>
      <c r="KX19676" s="23"/>
      <c r="KY19676" s="23"/>
    </row>
    <row r="19677" spans="36:311" x14ac:dyDescent="0.2">
      <c r="AJ19677" s="23"/>
      <c r="HH19677"/>
      <c r="IW19677" s="36"/>
      <c r="JI19677"/>
      <c r="JJ19677"/>
      <c r="KX19677" s="23"/>
      <c r="KY19677" s="23"/>
    </row>
    <row r="19678" spans="36:311" x14ac:dyDescent="0.2">
      <c r="AJ19678" s="23"/>
      <c r="HH19678"/>
      <c r="IW19678" s="36"/>
      <c r="JI19678"/>
      <c r="JJ19678"/>
      <c r="KX19678" s="23"/>
      <c r="KY19678" s="23"/>
    </row>
    <row r="19679" spans="36:311" x14ac:dyDescent="0.2">
      <c r="AJ19679" s="23"/>
      <c r="HH19679"/>
      <c r="IW19679" s="36"/>
      <c r="JI19679"/>
      <c r="JJ19679"/>
      <c r="KX19679" s="23"/>
      <c r="KY19679" s="23"/>
    </row>
    <row r="19680" spans="36:311" x14ac:dyDescent="0.2">
      <c r="AJ19680" s="23"/>
      <c r="HH19680"/>
      <c r="IW19680" s="36"/>
      <c r="JI19680"/>
      <c r="JJ19680"/>
      <c r="KX19680" s="23"/>
      <c r="KY19680" s="23"/>
    </row>
    <row r="19681" spans="36:311" x14ac:dyDescent="0.2">
      <c r="AJ19681" s="23"/>
      <c r="HH19681"/>
      <c r="IW19681" s="36"/>
      <c r="JI19681"/>
      <c r="JJ19681"/>
      <c r="KX19681" s="23"/>
      <c r="KY19681" s="23"/>
    </row>
    <row r="19682" spans="36:311" x14ac:dyDescent="0.2">
      <c r="AJ19682" s="23"/>
      <c r="HH19682"/>
      <c r="IW19682" s="36"/>
      <c r="JI19682"/>
      <c r="JJ19682"/>
      <c r="KX19682" s="23"/>
      <c r="KY19682" s="23"/>
    </row>
    <row r="19683" spans="36:311" x14ac:dyDescent="0.2">
      <c r="AJ19683" s="23"/>
      <c r="HH19683"/>
      <c r="IW19683" s="36"/>
      <c r="JI19683"/>
      <c r="JJ19683"/>
      <c r="KX19683" s="23"/>
      <c r="KY19683" s="23"/>
    </row>
    <row r="19684" spans="36:311" x14ac:dyDescent="0.2">
      <c r="AJ19684" s="23"/>
      <c r="HH19684"/>
      <c r="IW19684" s="36"/>
      <c r="JI19684"/>
      <c r="JJ19684"/>
      <c r="KX19684" s="23"/>
      <c r="KY19684" s="23"/>
    </row>
    <row r="19685" spans="36:311" x14ac:dyDescent="0.2">
      <c r="AJ19685" s="23"/>
      <c r="HH19685"/>
      <c r="IW19685" s="36"/>
      <c r="JI19685"/>
      <c r="JJ19685"/>
      <c r="KX19685" s="23"/>
      <c r="KY19685" s="23"/>
    </row>
    <row r="19686" spans="36:311" x14ac:dyDescent="0.2">
      <c r="AJ19686" s="23"/>
      <c r="HH19686"/>
      <c r="IW19686" s="36"/>
      <c r="JI19686"/>
      <c r="JJ19686"/>
      <c r="KX19686" s="23"/>
      <c r="KY19686" s="23"/>
    </row>
    <row r="19687" spans="36:311" x14ac:dyDescent="0.2">
      <c r="AJ19687" s="23"/>
      <c r="HH19687"/>
      <c r="IW19687" s="36"/>
      <c r="JI19687"/>
      <c r="JJ19687"/>
      <c r="KX19687" s="23"/>
      <c r="KY19687" s="23"/>
    </row>
    <row r="19688" spans="36:311" x14ac:dyDescent="0.2">
      <c r="AJ19688" s="23"/>
      <c r="HH19688"/>
      <c r="IW19688" s="36"/>
      <c r="JI19688"/>
      <c r="JJ19688"/>
      <c r="KX19688" s="23"/>
      <c r="KY19688" s="23"/>
    </row>
    <row r="19689" spans="36:311" x14ac:dyDescent="0.2">
      <c r="AJ19689" s="23"/>
      <c r="HH19689"/>
      <c r="IW19689" s="36"/>
      <c r="JI19689"/>
      <c r="JJ19689"/>
      <c r="KX19689" s="23"/>
      <c r="KY19689" s="23"/>
    </row>
    <row r="19690" spans="36:311" x14ac:dyDescent="0.2">
      <c r="AJ19690" s="23"/>
      <c r="HH19690"/>
      <c r="IW19690" s="36"/>
      <c r="JI19690"/>
      <c r="JJ19690"/>
      <c r="KX19690" s="23"/>
      <c r="KY19690" s="23"/>
    </row>
    <row r="19691" spans="36:311" x14ac:dyDescent="0.2">
      <c r="AJ19691" s="23"/>
      <c r="HH19691"/>
      <c r="IW19691" s="36"/>
      <c r="JI19691"/>
      <c r="JJ19691"/>
      <c r="KX19691" s="23"/>
      <c r="KY19691" s="23"/>
    </row>
    <row r="19692" spans="36:311" x14ac:dyDescent="0.2">
      <c r="AJ19692" s="23"/>
      <c r="HH19692"/>
      <c r="IW19692" s="36"/>
      <c r="JI19692"/>
      <c r="JJ19692"/>
      <c r="KX19692" s="23"/>
      <c r="KY19692" s="23"/>
    </row>
    <row r="19693" spans="36:311" x14ac:dyDescent="0.2">
      <c r="AJ19693" s="23"/>
      <c r="HH19693"/>
      <c r="IW19693" s="36"/>
      <c r="JI19693"/>
      <c r="JJ19693"/>
      <c r="KX19693" s="23"/>
      <c r="KY19693" s="23"/>
    </row>
    <row r="19694" spans="36:311" x14ac:dyDescent="0.2">
      <c r="AJ19694" s="23"/>
      <c r="HH19694"/>
      <c r="IW19694" s="36"/>
      <c r="JI19694"/>
      <c r="JJ19694"/>
      <c r="KX19694" s="23"/>
      <c r="KY19694" s="23"/>
    </row>
    <row r="19695" spans="36:311" x14ac:dyDescent="0.2">
      <c r="AJ19695" s="23"/>
      <c r="HH19695"/>
      <c r="IW19695" s="36"/>
      <c r="JI19695"/>
      <c r="JJ19695"/>
      <c r="KX19695" s="23"/>
      <c r="KY19695" s="23"/>
    </row>
    <row r="19696" spans="36:311" x14ac:dyDescent="0.2">
      <c r="AJ19696" s="23"/>
      <c r="HH19696"/>
      <c r="IW19696" s="36"/>
      <c r="JI19696"/>
      <c r="JJ19696"/>
      <c r="KX19696" s="23"/>
      <c r="KY19696" s="23"/>
    </row>
    <row r="19697" spans="36:311" x14ac:dyDescent="0.2">
      <c r="AJ19697" s="23"/>
      <c r="HH19697"/>
      <c r="IW19697" s="36"/>
      <c r="JI19697"/>
      <c r="JJ19697"/>
      <c r="KX19697" s="23"/>
      <c r="KY19697" s="23"/>
    </row>
    <row r="19698" spans="36:311" x14ac:dyDescent="0.2">
      <c r="AJ19698" s="23"/>
      <c r="HH19698"/>
      <c r="IW19698" s="36"/>
      <c r="JI19698"/>
      <c r="JJ19698"/>
      <c r="KX19698" s="23"/>
      <c r="KY19698" s="23"/>
    </row>
    <row r="19699" spans="36:311" x14ac:dyDescent="0.2">
      <c r="AJ19699" s="23"/>
      <c r="HH19699"/>
      <c r="IW19699" s="36"/>
      <c r="JI19699"/>
      <c r="JJ19699"/>
      <c r="KX19699" s="23"/>
      <c r="KY19699" s="23"/>
    </row>
    <row r="19700" spans="36:311" x14ac:dyDescent="0.2">
      <c r="AJ19700" s="23"/>
      <c r="HH19700"/>
      <c r="IW19700" s="36"/>
      <c r="JI19700"/>
      <c r="JJ19700"/>
      <c r="KX19700" s="23"/>
      <c r="KY19700" s="23"/>
    </row>
    <row r="19701" spans="36:311" x14ac:dyDescent="0.2">
      <c r="AJ19701" s="23"/>
      <c r="HH19701"/>
      <c r="IW19701" s="36"/>
      <c r="JI19701"/>
      <c r="JJ19701"/>
      <c r="KX19701" s="23"/>
      <c r="KY19701" s="23"/>
    </row>
    <row r="19702" spans="36:311" x14ac:dyDescent="0.2">
      <c r="AJ19702" s="23"/>
      <c r="HH19702"/>
      <c r="IW19702" s="36"/>
      <c r="JI19702"/>
      <c r="JJ19702"/>
      <c r="KX19702" s="23"/>
      <c r="KY19702" s="23"/>
    </row>
    <row r="19703" spans="36:311" x14ac:dyDescent="0.2">
      <c r="AJ19703" s="23"/>
      <c r="HH19703"/>
      <c r="IW19703" s="36"/>
      <c r="JI19703"/>
      <c r="JJ19703"/>
      <c r="KX19703" s="23"/>
      <c r="KY19703" s="23"/>
    </row>
    <row r="19704" spans="36:311" x14ac:dyDescent="0.2">
      <c r="AJ19704" s="23"/>
      <c r="HH19704"/>
      <c r="IW19704" s="36"/>
      <c r="JI19704"/>
      <c r="JJ19704"/>
      <c r="KX19704" s="23"/>
      <c r="KY19704" s="23"/>
    </row>
    <row r="19705" spans="36:311" x14ac:dyDescent="0.2">
      <c r="AJ19705" s="23"/>
      <c r="HH19705"/>
      <c r="IW19705" s="36"/>
      <c r="JI19705"/>
      <c r="JJ19705"/>
      <c r="KX19705" s="23"/>
      <c r="KY19705" s="23"/>
    </row>
    <row r="19706" spans="36:311" x14ac:dyDescent="0.2">
      <c r="AJ19706" s="23"/>
      <c r="HH19706"/>
      <c r="IW19706" s="36"/>
      <c r="JI19706"/>
      <c r="JJ19706"/>
      <c r="KX19706" s="23"/>
      <c r="KY19706" s="23"/>
    </row>
    <row r="19707" spans="36:311" x14ac:dyDescent="0.2">
      <c r="AJ19707" s="23"/>
      <c r="HH19707"/>
      <c r="IW19707" s="36"/>
      <c r="JI19707"/>
      <c r="JJ19707"/>
      <c r="KX19707" s="23"/>
      <c r="KY19707" s="23"/>
    </row>
    <row r="19708" spans="36:311" x14ac:dyDescent="0.2">
      <c r="AJ19708" s="23"/>
      <c r="HH19708"/>
      <c r="IW19708" s="36"/>
      <c r="JI19708"/>
      <c r="JJ19708"/>
      <c r="KX19708" s="23"/>
      <c r="KY19708" s="23"/>
    </row>
    <row r="19709" spans="36:311" x14ac:dyDescent="0.2">
      <c r="AJ19709" s="23"/>
      <c r="HH19709"/>
      <c r="IW19709" s="36"/>
      <c r="JI19709"/>
      <c r="JJ19709"/>
      <c r="KX19709" s="23"/>
      <c r="KY19709" s="23"/>
    </row>
    <row r="19710" spans="36:311" x14ac:dyDescent="0.2">
      <c r="AJ19710" s="23"/>
      <c r="HH19710"/>
      <c r="IW19710" s="36"/>
      <c r="JI19710"/>
      <c r="JJ19710"/>
      <c r="KX19710" s="23"/>
      <c r="KY19710" s="23"/>
    </row>
    <row r="19711" spans="36:311" x14ac:dyDescent="0.2">
      <c r="AJ19711" s="23"/>
      <c r="HH19711"/>
      <c r="IW19711" s="36"/>
      <c r="JI19711"/>
      <c r="JJ19711"/>
      <c r="KX19711" s="23"/>
      <c r="KY19711" s="23"/>
    </row>
    <row r="19712" spans="36:311" x14ac:dyDescent="0.2">
      <c r="AJ19712" s="23"/>
      <c r="HH19712"/>
      <c r="IW19712" s="36"/>
      <c r="JI19712"/>
      <c r="JJ19712"/>
      <c r="KX19712" s="23"/>
      <c r="KY19712" s="23"/>
    </row>
    <row r="19713" spans="36:311" x14ac:dyDescent="0.2">
      <c r="AJ19713" s="23"/>
      <c r="HH19713"/>
      <c r="IW19713" s="36"/>
      <c r="JI19713"/>
      <c r="JJ19713"/>
      <c r="KX19713" s="23"/>
      <c r="KY19713" s="23"/>
    </row>
    <row r="19714" spans="36:311" x14ac:dyDescent="0.2">
      <c r="AJ19714" s="23"/>
      <c r="HH19714"/>
      <c r="IW19714" s="36"/>
      <c r="JI19714"/>
      <c r="JJ19714"/>
      <c r="KX19714" s="23"/>
      <c r="KY19714" s="23"/>
    </row>
    <row r="19715" spans="36:311" x14ac:dyDescent="0.2">
      <c r="AJ19715" s="23"/>
      <c r="HH19715"/>
      <c r="IW19715" s="36"/>
      <c r="JI19715"/>
      <c r="JJ19715"/>
      <c r="KX19715" s="23"/>
      <c r="KY19715" s="23"/>
    </row>
    <row r="19716" spans="36:311" x14ac:dyDescent="0.2">
      <c r="AJ19716" s="23"/>
      <c r="HH19716"/>
      <c r="IW19716" s="36"/>
      <c r="JI19716"/>
      <c r="JJ19716"/>
      <c r="KX19716" s="23"/>
      <c r="KY19716" s="23"/>
    </row>
    <row r="19717" spans="36:311" x14ac:dyDescent="0.2">
      <c r="AJ19717" s="23"/>
      <c r="HH19717"/>
      <c r="IW19717" s="36"/>
      <c r="JI19717"/>
      <c r="JJ19717"/>
      <c r="KX19717" s="23"/>
      <c r="KY19717" s="23"/>
    </row>
    <row r="19718" spans="36:311" x14ac:dyDescent="0.2">
      <c r="AJ19718" s="23"/>
      <c r="HH19718"/>
      <c r="IW19718" s="36"/>
      <c r="JI19718"/>
      <c r="JJ19718"/>
      <c r="KX19718" s="23"/>
      <c r="KY19718" s="23"/>
    </row>
    <row r="19719" spans="36:311" x14ac:dyDescent="0.2">
      <c r="AJ19719" s="23"/>
      <c r="HH19719"/>
      <c r="IW19719" s="36"/>
      <c r="JI19719"/>
      <c r="JJ19719"/>
      <c r="KX19719" s="23"/>
      <c r="KY19719" s="23"/>
    </row>
    <row r="19720" spans="36:311" x14ac:dyDescent="0.2">
      <c r="AJ19720" s="23"/>
      <c r="HH19720"/>
      <c r="IW19720" s="36"/>
      <c r="JI19720"/>
      <c r="JJ19720"/>
      <c r="KX19720" s="23"/>
      <c r="KY19720" s="23"/>
    </row>
    <row r="19721" spans="36:311" x14ac:dyDescent="0.2">
      <c r="AJ19721" s="23"/>
      <c r="HH19721"/>
      <c r="IW19721" s="36"/>
      <c r="JI19721"/>
      <c r="JJ19721"/>
      <c r="KX19721" s="23"/>
      <c r="KY19721" s="23"/>
    </row>
    <row r="19722" spans="36:311" x14ac:dyDescent="0.2">
      <c r="AJ19722" s="23"/>
      <c r="HH19722"/>
      <c r="IW19722" s="36"/>
      <c r="JI19722"/>
      <c r="JJ19722"/>
      <c r="KX19722" s="23"/>
      <c r="KY19722" s="23"/>
    </row>
    <row r="19723" spans="36:311" x14ac:dyDescent="0.2">
      <c r="AJ19723" s="23"/>
      <c r="HH19723"/>
      <c r="IW19723" s="36"/>
      <c r="JI19723"/>
      <c r="JJ19723"/>
      <c r="KX19723" s="23"/>
      <c r="KY19723" s="23"/>
    </row>
    <row r="19724" spans="36:311" x14ac:dyDescent="0.2">
      <c r="AJ19724" s="23"/>
      <c r="HH19724"/>
      <c r="IW19724" s="36"/>
      <c r="JI19724"/>
      <c r="JJ19724"/>
      <c r="KX19724" s="23"/>
      <c r="KY19724" s="23"/>
    </row>
    <row r="19725" spans="36:311" x14ac:dyDescent="0.2">
      <c r="AJ19725" s="23"/>
      <c r="HH19725"/>
      <c r="IW19725" s="36"/>
      <c r="JI19725"/>
      <c r="JJ19725"/>
      <c r="KX19725" s="23"/>
      <c r="KY19725" s="23"/>
    </row>
    <row r="19726" spans="36:311" x14ac:dyDescent="0.2">
      <c r="AJ19726" s="23"/>
      <c r="HH19726"/>
      <c r="IW19726" s="36"/>
      <c r="JI19726"/>
      <c r="JJ19726"/>
      <c r="KX19726" s="23"/>
      <c r="KY19726" s="23"/>
    </row>
    <row r="19727" spans="36:311" x14ac:dyDescent="0.2">
      <c r="AJ19727" s="23"/>
      <c r="HH19727"/>
      <c r="IW19727" s="36"/>
      <c r="JI19727"/>
      <c r="JJ19727"/>
      <c r="KX19727" s="23"/>
      <c r="KY19727" s="23"/>
    </row>
    <row r="19728" spans="36:311" x14ac:dyDescent="0.2">
      <c r="AJ19728" s="23"/>
      <c r="HH19728"/>
      <c r="IW19728" s="36"/>
      <c r="JI19728"/>
      <c r="JJ19728"/>
      <c r="KX19728" s="23"/>
      <c r="KY19728" s="23"/>
    </row>
    <row r="19729" spans="36:311" x14ac:dyDescent="0.2">
      <c r="AJ19729" s="23"/>
      <c r="HH19729"/>
      <c r="IW19729" s="36"/>
      <c r="JI19729"/>
      <c r="JJ19729"/>
      <c r="KX19729" s="23"/>
      <c r="KY19729" s="23"/>
    </row>
    <row r="19730" spans="36:311" x14ac:dyDescent="0.2">
      <c r="AJ19730" s="23"/>
      <c r="HH19730"/>
      <c r="IW19730" s="36"/>
      <c r="JI19730"/>
      <c r="JJ19730"/>
      <c r="KX19730" s="23"/>
      <c r="KY19730" s="23"/>
    </row>
    <row r="19731" spans="36:311" x14ac:dyDescent="0.2">
      <c r="AJ19731" s="23"/>
      <c r="HH19731"/>
      <c r="IW19731" s="36"/>
      <c r="JI19731"/>
      <c r="JJ19731"/>
      <c r="KX19731" s="23"/>
      <c r="KY19731" s="23"/>
    </row>
    <row r="19732" spans="36:311" x14ac:dyDescent="0.2">
      <c r="AJ19732" s="23"/>
      <c r="HH19732"/>
      <c r="IW19732" s="36"/>
      <c r="JI19732"/>
      <c r="JJ19732"/>
      <c r="KX19732" s="23"/>
      <c r="KY19732" s="23"/>
    </row>
    <row r="19733" spans="36:311" x14ac:dyDescent="0.2">
      <c r="AJ19733" s="23"/>
      <c r="HH19733"/>
      <c r="IW19733" s="36"/>
      <c r="JI19733"/>
      <c r="JJ19733"/>
      <c r="KX19733" s="23"/>
      <c r="KY19733" s="23"/>
    </row>
    <row r="19734" spans="36:311" x14ac:dyDescent="0.2">
      <c r="AJ19734" s="23"/>
      <c r="HH19734"/>
      <c r="IW19734" s="36"/>
      <c r="JI19734"/>
      <c r="JJ19734"/>
      <c r="KX19734" s="23"/>
      <c r="KY19734" s="23"/>
    </row>
    <row r="19735" spans="36:311" x14ac:dyDescent="0.2">
      <c r="AJ19735" s="23"/>
      <c r="HH19735"/>
      <c r="IW19735" s="36"/>
      <c r="JI19735"/>
      <c r="JJ19735"/>
      <c r="KX19735" s="23"/>
      <c r="KY19735" s="23"/>
    </row>
    <row r="19736" spans="36:311" x14ac:dyDescent="0.2">
      <c r="AJ19736" s="23"/>
      <c r="HH19736"/>
      <c r="IW19736" s="36"/>
      <c r="JI19736"/>
      <c r="JJ19736"/>
      <c r="KX19736" s="23"/>
      <c r="KY19736" s="23"/>
    </row>
    <row r="19737" spans="36:311" x14ac:dyDescent="0.2">
      <c r="AJ19737" s="23"/>
      <c r="HH19737"/>
      <c r="IW19737" s="36"/>
      <c r="JI19737"/>
      <c r="JJ19737"/>
      <c r="KX19737" s="23"/>
      <c r="KY19737" s="23"/>
    </row>
    <row r="19738" spans="36:311" x14ac:dyDescent="0.2">
      <c r="AJ19738" s="23"/>
      <c r="HH19738"/>
      <c r="IW19738" s="36"/>
      <c r="JI19738"/>
      <c r="JJ19738"/>
      <c r="KX19738" s="23"/>
      <c r="KY19738" s="23"/>
    </row>
    <row r="19739" spans="36:311" x14ac:dyDescent="0.2">
      <c r="AJ19739" s="23"/>
      <c r="HH19739"/>
      <c r="IW19739" s="36"/>
      <c r="JI19739"/>
      <c r="JJ19739"/>
      <c r="KX19739" s="23"/>
      <c r="KY19739" s="23"/>
    </row>
    <row r="19740" spans="36:311" x14ac:dyDescent="0.2">
      <c r="AJ19740" s="23"/>
      <c r="HH19740"/>
      <c r="IW19740" s="36"/>
      <c r="JI19740"/>
      <c r="JJ19740"/>
      <c r="KX19740" s="23"/>
      <c r="KY19740" s="23"/>
    </row>
    <row r="19741" spans="36:311" x14ac:dyDescent="0.2">
      <c r="AJ19741" s="23"/>
      <c r="HH19741"/>
      <c r="IW19741" s="36"/>
      <c r="JI19741"/>
      <c r="JJ19741"/>
      <c r="KX19741" s="23"/>
      <c r="KY19741" s="23"/>
    </row>
    <row r="19742" spans="36:311" x14ac:dyDescent="0.2">
      <c r="AJ19742" s="23"/>
      <c r="HH19742"/>
      <c r="IW19742" s="36"/>
      <c r="JI19742"/>
      <c r="JJ19742"/>
      <c r="KX19742" s="23"/>
      <c r="KY19742" s="23"/>
    </row>
    <row r="19743" spans="36:311" x14ac:dyDescent="0.2">
      <c r="AJ19743" s="23"/>
      <c r="HH19743"/>
      <c r="IW19743" s="36"/>
      <c r="JI19743"/>
      <c r="JJ19743"/>
      <c r="KX19743" s="23"/>
      <c r="KY19743" s="23"/>
    </row>
    <row r="19744" spans="36:311" x14ac:dyDescent="0.2">
      <c r="AJ19744" s="23"/>
      <c r="HH19744"/>
      <c r="IW19744" s="36"/>
      <c r="JI19744"/>
      <c r="JJ19744"/>
      <c r="KX19744" s="23"/>
      <c r="KY19744" s="23"/>
    </row>
    <row r="19745" spans="36:311" x14ac:dyDescent="0.2">
      <c r="AJ19745" s="23"/>
      <c r="HH19745"/>
      <c r="IW19745" s="36"/>
      <c r="JI19745"/>
      <c r="JJ19745"/>
      <c r="KX19745" s="23"/>
      <c r="KY19745" s="23"/>
    </row>
    <row r="19746" spans="36:311" x14ac:dyDescent="0.2">
      <c r="AJ19746" s="23"/>
      <c r="HH19746"/>
      <c r="IW19746" s="36"/>
      <c r="JI19746"/>
      <c r="JJ19746"/>
      <c r="KX19746" s="23"/>
      <c r="KY19746" s="23"/>
    </row>
    <row r="19747" spans="36:311" x14ac:dyDescent="0.2">
      <c r="AJ19747" s="23"/>
      <c r="HH19747"/>
      <c r="IW19747" s="36"/>
      <c r="JI19747"/>
      <c r="JJ19747"/>
      <c r="KX19747" s="23"/>
      <c r="KY19747" s="23"/>
    </row>
    <row r="19748" spans="36:311" x14ac:dyDescent="0.2">
      <c r="AJ19748" s="23"/>
      <c r="HH19748"/>
      <c r="IW19748" s="36"/>
      <c r="JI19748"/>
      <c r="JJ19748"/>
      <c r="KX19748" s="23"/>
      <c r="KY19748" s="23"/>
    </row>
    <row r="19749" spans="36:311" x14ac:dyDescent="0.2">
      <c r="AJ19749" s="23"/>
      <c r="HH19749"/>
      <c r="IW19749" s="36"/>
      <c r="JI19749"/>
      <c r="JJ19749"/>
      <c r="KX19749" s="23"/>
      <c r="KY19749" s="23"/>
    </row>
    <row r="19750" spans="36:311" x14ac:dyDescent="0.2">
      <c r="AJ19750" s="23"/>
      <c r="HH19750"/>
      <c r="IW19750" s="36"/>
      <c r="JI19750"/>
      <c r="JJ19750"/>
      <c r="KX19750" s="23"/>
      <c r="KY19750" s="23"/>
    </row>
    <row r="19751" spans="36:311" x14ac:dyDescent="0.2">
      <c r="AJ19751" s="23"/>
      <c r="HH19751"/>
      <c r="IW19751" s="36"/>
      <c r="JI19751"/>
      <c r="JJ19751"/>
      <c r="KX19751" s="23"/>
      <c r="KY19751" s="23"/>
    </row>
    <row r="19752" spans="36:311" x14ac:dyDescent="0.2">
      <c r="AJ19752" s="23"/>
      <c r="HH19752"/>
      <c r="IW19752" s="36"/>
      <c r="JI19752"/>
      <c r="JJ19752"/>
      <c r="KX19752" s="23"/>
      <c r="KY19752" s="23"/>
    </row>
    <row r="19753" spans="36:311" x14ac:dyDescent="0.2">
      <c r="AJ19753" s="23"/>
      <c r="HH19753"/>
      <c r="IW19753" s="36"/>
      <c r="JI19753"/>
      <c r="JJ19753"/>
      <c r="KX19753" s="23"/>
      <c r="KY19753" s="23"/>
    </row>
    <row r="19754" spans="36:311" x14ac:dyDescent="0.2">
      <c r="AJ19754" s="23"/>
      <c r="HH19754"/>
      <c r="IW19754" s="36"/>
      <c r="JI19754"/>
      <c r="JJ19754"/>
      <c r="KX19754" s="23"/>
      <c r="KY19754" s="23"/>
    </row>
    <row r="19755" spans="36:311" x14ac:dyDescent="0.2">
      <c r="AJ19755" s="23"/>
      <c r="HH19755"/>
      <c r="IW19755" s="36"/>
      <c r="JI19755"/>
      <c r="JJ19755"/>
      <c r="KX19755" s="23"/>
      <c r="KY19755" s="23"/>
    </row>
    <row r="19756" spans="36:311" x14ac:dyDescent="0.2">
      <c r="AJ19756" s="23"/>
      <c r="HH19756"/>
      <c r="IW19756" s="36"/>
      <c r="JI19756"/>
      <c r="JJ19756"/>
      <c r="KX19756" s="23"/>
      <c r="KY19756" s="23"/>
    </row>
    <row r="19757" spans="36:311" x14ac:dyDescent="0.2">
      <c r="AJ19757" s="23"/>
      <c r="HH19757"/>
      <c r="IW19757" s="36"/>
      <c r="JI19757"/>
      <c r="JJ19757"/>
      <c r="KX19757" s="23"/>
      <c r="KY19757" s="23"/>
    </row>
    <row r="19758" spans="36:311" x14ac:dyDescent="0.2">
      <c r="AJ19758" s="23"/>
      <c r="HH19758"/>
      <c r="IW19758" s="36"/>
      <c r="JI19758"/>
      <c r="JJ19758"/>
      <c r="KX19758" s="23"/>
      <c r="KY19758" s="23"/>
    </row>
    <row r="19759" spans="36:311" x14ac:dyDescent="0.2">
      <c r="AJ19759" s="23"/>
      <c r="HH19759"/>
      <c r="IW19759" s="36"/>
      <c r="JI19759"/>
      <c r="JJ19759"/>
      <c r="KX19759" s="23"/>
      <c r="KY19759" s="23"/>
    </row>
    <row r="19760" spans="36:311" x14ac:dyDescent="0.2">
      <c r="AJ19760" s="23"/>
      <c r="HH19760"/>
      <c r="IW19760" s="36"/>
      <c r="JI19760"/>
      <c r="JJ19760"/>
      <c r="KX19760" s="23"/>
      <c r="KY19760" s="23"/>
    </row>
    <row r="19761" spans="36:311" x14ac:dyDescent="0.2">
      <c r="AJ19761" s="23"/>
      <c r="HH19761"/>
      <c r="IW19761" s="36"/>
      <c r="JI19761"/>
      <c r="JJ19761"/>
      <c r="KX19761" s="23"/>
      <c r="KY19761" s="23"/>
    </row>
    <row r="19762" spans="36:311" x14ac:dyDescent="0.2">
      <c r="AJ19762" s="23"/>
      <c r="HH19762"/>
      <c r="IW19762" s="36"/>
      <c r="JI19762"/>
      <c r="JJ19762"/>
      <c r="KX19762" s="23"/>
      <c r="KY19762" s="23"/>
    </row>
    <row r="19763" spans="36:311" x14ac:dyDescent="0.2">
      <c r="AJ19763" s="23"/>
      <c r="HH19763"/>
      <c r="IW19763" s="36"/>
      <c r="JI19763"/>
      <c r="JJ19763"/>
      <c r="KX19763" s="23"/>
      <c r="KY19763" s="23"/>
    </row>
    <row r="19764" spans="36:311" x14ac:dyDescent="0.2">
      <c r="AJ19764" s="23"/>
      <c r="HH19764"/>
      <c r="IW19764" s="36"/>
      <c r="JI19764"/>
      <c r="JJ19764"/>
      <c r="KX19764" s="23"/>
      <c r="KY19764" s="23"/>
    </row>
    <row r="19765" spans="36:311" x14ac:dyDescent="0.2">
      <c r="AJ19765" s="23"/>
      <c r="HH19765"/>
      <c r="IW19765" s="36"/>
      <c r="JI19765"/>
      <c r="JJ19765"/>
      <c r="KX19765" s="23"/>
      <c r="KY19765" s="23"/>
    </row>
    <row r="19766" spans="36:311" x14ac:dyDescent="0.2">
      <c r="AJ19766" s="23"/>
      <c r="HH19766"/>
      <c r="IW19766" s="36"/>
      <c r="JI19766"/>
      <c r="JJ19766"/>
      <c r="KX19766" s="23"/>
      <c r="KY19766" s="23"/>
    </row>
    <row r="19767" spans="36:311" x14ac:dyDescent="0.2">
      <c r="AJ19767" s="23"/>
      <c r="HH19767"/>
      <c r="IW19767" s="36"/>
      <c r="JI19767"/>
      <c r="JJ19767"/>
      <c r="KX19767" s="23"/>
      <c r="KY19767" s="23"/>
    </row>
    <row r="19768" spans="36:311" x14ac:dyDescent="0.2">
      <c r="AJ19768" s="23"/>
      <c r="HH19768"/>
      <c r="IW19768" s="36"/>
      <c r="JI19768"/>
      <c r="JJ19768"/>
      <c r="KX19768" s="23"/>
      <c r="KY19768" s="23"/>
    </row>
    <row r="19769" spans="36:311" x14ac:dyDescent="0.2">
      <c r="AJ19769" s="23"/>
      <c r="HH19769"/>
      <c r="IW19769" s="36"/>
      <c r="JI19769"/>
      <c r="JJ19769"/>
      <c r="KX19769" s="23"/>
      <c r="KY19769" s="23"/>
    </row>
    <row r="19770" spans="36:311" x14ac:dyDescent="0.2">
      <c r="AJ19770" s="23"/>
      <c r="HH19770"/>
      <c r="IW19770" s="36"/>
      <c r="JI19770"/>
      <c r="JJ19770"/>
      <c r="KX19770" s="23"/>
      <c r="KY19770" s="23"/>
    </row>
    <row r="19771" spans="36:311" x14ac:dyDescent="0.2">
      <c r="AJ19771" s="23"/>
      <c r="HH19771"/>
      <c r="IW19771" s="36"/>
      <c r="JI19771"/>
      <c r="JJ19771"/>
      <c r="KX19771" s="23"/>
      <c r="KY19771" s="23"/>
    </row>
    <row r="19772" spans="36:311" x14ac:dyDescent="0.2">
      <c r="AJ19772" s="23"/>
      <c r="HH19772"/>
      <c r="IW19772" s="36"/>
      <c r="JI19772"/>
      <c r="JJ19772"/>
      <c r="KX19772" s="23"/>
      <c r="KY19772" s="23"/>
    </row>
    <row r="19773" spans="36:311" x14ac:dyDescent="0.2">
      <c r="AJ19773" s="23"/>
      <c r="HH19773"/>
      <c r="IW19773" s="36"/>
      <c r="JI19773"/>
      <c r="JJ19773"/>
      <c r="KX19773" s="23"/>
      <c r="KY19773" s="23"/>
    </row>
    <row r="19774" spans="36:311" x14ac:dyDescent="0.2">
      <c r="AJ19774" s="23"/>
      <c r="HH19774"/>
      <c r="IW19774" s="36"/>
      <c r="JI19774"/>
      <c r="JJ19774"/>
      <c r="KX19774" s="23"/>
      <c r="KY19774" s="23"/>
    </row>
    <row r="19775" spans="36:311" x14ac:dyDescent="0.2">
      <c r="AJ19775" s="23"/>
      <c r="HH19775"/>
      <c r="IW19775" s="36"/>
      <c r="JI19775"/>
      <c r="JJ19775"/>
      <c r="KX19775" s="23"/>
      <c r="KY19775" s="23"/>
    </row>
    <row r="19776" spans="36:311" x14ac:dyDescent="0.2">
      <c r="AJ19776" s="23"/>
      <c r="HH19776"/>
      <c r="IW19776" s="36"/>
      <c r="JI19776"/>
      <c r="JJ19776"/>
      <c r="KX19776" s="23"/>
      <c r="KY19776" s="23"/>
    </row>
    <row r="19777" spans="36:311" x14ac:dyDescent="0.2">
      <c r="AJ19777" s="23"/>
      <c r="HH19777"/>
      <c r="IW19777" s="36"/>
      <c r="JI19777"/>
      <c r="JJ19777"/>
      <c r="KX19777" s="23"/>
      <c r="KY19777" s="23"/>
    </row>
    <row r="19778" spans="36:311" x14ac:dyDescent="0.2">
      <c r="AJ19778" s="23"/>
      <c r="HH19778"/>
      <c r="IW19778" s="36"/>
      <c r="JI19778"/>
      <c r="JJ19778"/>
      <c r="KX19778" s="23"/>
      <c r="KY19778" s="23"/>
    </row>
    <row r="19779" spans="36:311" x14ac:dyDescent="0.2">
      <c r="AJ19779" s="23"/>
      <c r="HH19779"/>
      <c r="IW19779" s="36"/>
      <c r="JI19779"/>
      <c r="JJ19779"/>
      <c r="KX19779" s="23"/>
      <c r="KY19779" s="23"/>
    </row>
    <row r="19780" spans="36:311" x14ac:dyDescent="0.2">
      <c r="AJ19780" s="23"/>
      <c r="HH19780"/>
      <c r="IW19780" s="36"/>
      <c r="JI19780"/>
      <c r="JJ19780"/>
      <c r="KX19780" s="23"/>
      <c r="KY19780" s="23"/>
    </row>
    <row r="19781" spans="36:311" x14ac:dyDescent="0.2">
      <c r="AJ19781" s="23"/>
      <c r="HH19781"/>
      <c r="IW19781" s="36"/>
      <c r="JI19781"/>
      <c r="JJ19781"/>
      <c r="KX19781" s="23"/>
      <c r="KY19781" s="23"/>
    </row>
    <row r="19782" spans="36:311" x14ac:dyDescent="0.2">
      <c r="AJ19782" s="23"/>
      <c r="HH19782"/>
      <c r="IW19782" s="36"/>
      <c r="JI19782"/>
      <c r="JJ19782"/>
      <c r="KX19782" s="23"/>
      <c r="KY19782" s="23"/>
    </row>
    <row r="19783" spans="36:311" x14ac:dyDescent="0.2">
      <c r="AJ19783" s="23"/>
      <c r="HH19783"/>
      <c r="IW19783" s="36"/>
      <c r="JI19783"/>
      <c r="JJ19783"/>
      <c r="KX19783" s="23"/>
      <c r="KY19783" s="23"/>
    </row>
    <row r="19784" spans="36:311" x14ac:dyDescent="0.2">
      <c r="AJ19784" s="23"/>
      <c r="HH19784"/>
      <c r="IW19784" s="36"/>
      <c r="JI19784"/>
      <c r="JJ19784"/>
      <c r="KX19784" s="23"/>
      <c r="KY19784" s="23"/>
    </row>
    <row r="19785" spans="36:311" x14ac:dyDescent="0.2">
      <c r="AJ19785" s="23"/>
      <c r="HH19785"/>
      <c r="IW19785" s="36"/>
      <c r="JI19785"/>
      <c r="JJ19785"/>
      <c r="KX19785" s="23"/>
      <c r="KY19785" s="23"/>
    </row>
    <row r="19786" spans="36:311" x14ac:dyDescent="0.2">
      <c r="AJ19786" s="23"/>
      <c r="HH19786"/>
      <c r="IW19786" s="36"/>
      <c r="JI19786"/>
      <c r="JJ19786"/>
      <c r="KX19786" s="23"/>
      <c r="KY19786" s="23"/>
    </row>
    <row r="19787" spans="36:311" x14ac:dyDescent="0.2">
      <c r="AJ19787" s="23"/>
      <c r="HH19787"/>
      <c r="IW19787" s="36"/>
      <c r="JI19787"/>
      <c r="JJ19787"/>
      <c r="KX19787" s="23"/>
      <c r="KY19787" s="23"/>
    </row>
    <row r="19788" spans="36:311" x14ac:dyDescent="0.2">
      <c r="AJ19788" s="23"/>
      <c r="HH19788"/>
      <c r="IW19788" s="36"/>
      <c r="JI19788"/>
      <c r="JJ19788"/>
      <c r="KX19788" s="23"/>
      <c r="KY19788" s="23"/>
    </row>
    <row r="19789" spans="36:311" x14ac:dyDescent="0.2">
      <c r="AJ19789" s="23"/>
      <c r="HH19789"/>
      <c r="IW19789" s="36"/>
      <c r="JI19789"/>
      <c r="JJ19789"/>
      <c r="KX19789" s="23"/>
      <c r="KY19789" s="23"/>
    </row>
    <row r="19790" spans="36:311" x14ac:dyDescent="0.2">
      <c r="AJ19790" s="23"/>
      <c r="HH19790"/>
      <c r="IW19790" s="36"/>
      <c r="JI19790"/>
      <c r="JJ19790"/>
      <c r="KX19790" s="23"/>
      <c r="KY19790" s="23"/>
    </row>
    <row r="19791" spans="36:311" x14ac:dyDescent="0.2">
      <c r="AJ19791" s="23"/>
      <c r="HH19791"/>
      <c r="IW19791" s="36"/>
      <c r="JI19791"/>
      <c r="JJ19791"/>
      <c r="KX19791" s="23"/>
      <c r="KY19791" s="23"/>
    </row>
    <row r="19792" spans="36:311" x14ac:dyDescent="0.2">
      <c r="AJ19792" s="23"/>
      <c r="HH19792"/>
      <c r="IW19792" s="36"/>
      <c r="JI19792"/>
      <c r="JJ19792"/>
      <c r="KX19792" s="23"/>
      <c r="KY19792" s="23"/>
    </row>
    <row r="19793" spans="36:311" x14ac:dyDescent="0.2">
      <c r="AJ19793" s="23"/>
      <c r="HH19793"/>
      <c r="IW19793" s="36"/>
      <c r="JI19793"/>
      <c r="JJ19793"/>
      <c r="KX19793" s="23"/>
      <c r="KY19793" s="23"/>
    </row>
    <row r="19794" spans="36:311" x14ac:dyDescent="0.2">
      <c r="AJ19794" s="23"/>
      <c r="HH19794"/>
      <c r="IW19794" s="36"/>
      <c r="JI19794"/>
      <c r="JJ19794"/>
      <c r="KX19794" s="23"/>
      <c r="KY19794" s="23"/>
    </row>
    <row r="19795" spans="36:311" x14ac:dyDescent="0.2">
      <c r="AJ19795" s="23"/>
      <c r="HH19795"/>
      <c r="IW19795" s="36"/>
      <c r="JI19795"/>
      <c r="JJ19795"/>
      <c r="KX19795" s="23"/>
      <c r="KY19795" s="23"/>
    </row>
    <row r="19796" spans="36:311" x14ac:dyDescent="0.2">
      <c r="AJ19796" s="23"/>
      <c r="HH19796"/>
      <c r="IW19796" s="36"/>
      <c r="JI19796"/>
      <c r="JJ19796"/>
      <c r="KX19796" s="23"/>
      <c r="KY19796" s="23"/>
    </row>
    <row r="19797" spans="36:311" x14ac:dyDescent="0.2">
      <c r="AJ19797" s="23"/>
      <c r="HH19797"/>
      <c r="IW19797" s="36"/>
      <c r="JI19797"/>
      <c r="JJ19797"/>
      <c r="KX19797" s="23"/>
      <c r="KY19797" s="23"/>
    </row>
    <row r="19798" spans="36:311" x14ac:dyDescent="0.2">
      <c r="AJ19798" s="23"/>
      <c r="HH19798"/>
      <c r="IW19798" s="36"/>
      <c r="JI19798"/>
      <c r="JJ19798"/>
      <c r="KX19798" s="23"/>
      <c r="KY19798" s="23"/>
    </row>
    <row r="19799" spans="36:311" x14ac:dyDescent="0.2">
      <c r="AJ19799" s="23"/>
      <c r="HH19799"/>
      <c r="IW19799" s="36"/>
      <c r="JI19799"/>
      <c r="JJ19799"/>
      <c r="KX19799" s="23"/>
      <c r="KY19799" s="23"/>
    </row>
    <row r="19800" spans="36:311" x14ac:dyDescent="0.2">
      <c r="AJ19800" s="23"/>
      <c r="HH19800"/>
      <c r="IW19800" s="36"/>
      <c r="JI19800"/>
      <c r="JJ19800"/>
      <c r="KX19800" s="23"/>
      <c r="KY19800" s="23"/>
    </row>
    <row r="19801" spans="36:311" x14ac:dyDescent="0.2">
      <c r="AJ19801" s="23"/>
      <c r="HH19801"/>
      <c r="IW19801" s="36"/>
      <c r="JI19801"/>
      <c r="JJ19801"/>
      <c r="KX19801" s="23"/>
      <c r="KY19801" s="23"/>
    </row>
    <row r="19802" spans="36:311" x14ac:dyDescent="0.2">
      <c r="AJ19802" s="23"/>
      <c r="HH19802"/>
      <c r="IW19802" s="36"/>
      <c r="JI19802"/>
      <c r="JJ19802"/>
      <c r="KX19802" s="23"/>
      <c r="KY19802" s="23"/>
    </row>
    <row r="19803" spans="36:311" x14ac:dyDescent="0.2">
      <c r="AJ19803" s="23"/>
      <c r="HH19803"/>
      <c r="IW19803" s="36"/>
      <c r="JI19803"/>
      <c r="JJ19803"/>
      <c r="KX19803" s="23"/>
      <c r="KY19803" s="23"/>
    </row>
    <row r="19804" spans="36:311" x14ac:dyDescent="0.2">
      <c r="AJ19804" s="23"/>
      <c r="HH19804"/>
      <c r="IW19804" s="36"/>
      <c r="JI19804"/>
      <c r="JJ19804"/>
      <c r="KX19804" s="23"/>
      <c r="KY19804" s="23"/>
    </row>
    <row r="19805" spans="36:311" x14ac:dyDescent="0.2">
      <c r="AJ19805" s="23"/>
      <c r="HH19805"/>
      <c r="IW19805" s="36"/>
      <c r="JI19805"/>
      <c r="JJ19805"/>
      <c r="KX19805" s="23"/>
      <c r="KY19805" s="23"/>
    </row>
    <row r="19806" spans="36:311" x14ac:dyDescent="0.2">
      <c r="AJ19806" s="23"/>
      <c r="HH19806"/>
      <c r="IW19806" s="36"/>
      <c r="JI19806"/>
      <c r="JJ19806"/>
      <c r="KX19806" s="23"/>
      <c r="KY19806" s="23"/>
    </row>
    <row r="19807" spans="36:311" x14ac:dyDescent="0.2">
      <c r="AJ19807" s="23"/>
      <c r="HH19807"/>
      <c r="IW19807" s="36"/>
      <c r="JI19807"/>
      <c r="JJ19807"/>
      <c r="KX19807" s="23"/>
      <c r="KY19807" s="23"/>
    </row>
    <row r="19808" spans="36:311" x14ac:dyDescent="0.2">
      <c r="AJ19808" s="23"/>
      <c r="HH19808"/>
      <c r="IW19808" s="36"/>
      <c r="JI19808"/>
      <c r="JJ19808"/>
      <c r="KX19808" s="23"/>
      <c r="KY19808" s="23"/>
    </row>
    <row r="19809" spans="36:311" x14ac:dyDescent="0.2">
      <c r="AJ19809" s="23"/>
      <c r="HH19809"/>
      <c r="IW19809" s="36"/>
      <c r="JI19809"/>
      <c r="JJ19809"/>
      <c r="KX19809" s="23"/>
      <c r="KY19809" s="23"/>
    </row>
    <row r="19810" spans="36:311" x14ac:dyDescent="0.2">
      <c r="AJ19810" s="23"/>
      <c r="HH19810"/>
      <c r="IW19810" s="36"/>
      <c r="JI19810"/>
      <c r="JJ19810"/>
      <c r="KX19810" s="23"/>
      <c r="KY19810" s="23"/>
    </row>
    <row r="19811" spans="36:311" x14ac:dyDescent="0.2">
      <c r="AJ19811" s="23"/>
      <c r="HH19811"/>
      <c r="IW19811" s="36"/>
      <c r="JI19811"/>
      <c r="JJ19811"/>
      <c r="KX19811" s="23"/>
      <c r="KY19811" s="23"/>
    </row>
    <row r="19812" spans="36:311" x14ac:dyDescent="0.2">
      <c r="AJ19812" s="23"/>
      <c r="HH19812"/>
      <c r="IW19812" s="36"/>
      <c r="JI19812"/>
      <c r="JJ19812"/>
      <c r="KX19812" s="23"/>
      <c r="KY19812" s="23"/>
    </row>
    <row r="19813" spans="36:311" x14ac:dyDescent="0.2">
      <c r="AJ19813" s="23"/>
      <c r="HH19813"/>
      <c r="IW19813" s="36"/>
      <c r="JI19813"/>
      <c r="JJ19813"/>
      <c r="KX19813" s="23"/>
      <c r="KY19813" s="23"/>
    </row>
    <row r="19814" spans="36:311" x14ac:dyDescent="0.2">
      <c r="AJ19814" s="23"/>
      <c r="HH19814"/>
      <c r="IW19814" s="36"/>
      <c r="JI19814"/>
      <c r="JJ19814"/>
      <c r="KX19814" s="23"/>
      <c r="KY19814" s="23"/>
    </row>
    <row r="19815" spans="36:311" x14ac:dyDescent="0.2">
      <c r="AJ19815" s="23"/>
      <c r="HH19815"/>
      <c r="IW19815" s="36"/>
      <c r="JI19815"/>
      <c r="JJ19815"/>
      <c r="KX19815" s="23"/>
      <c r="KY19815" s="23"/>
    </row>
    <row r="19816" spans="36:311" x14ac:dyDescent="0.2">
      <c r="AJ19816" s="23"/>
      <c r="HH19816"/>
      <c r="IW19816" s="36"/>
      <c r="JI19816"/>
      <c r="JJ19816"/>
      <c r="KX19816" s="23"/>
      <c r="KY19816" s="23"/>
    </row>
    <row r="19817" spans="36:311" x14ac:dyDescent="0.2">
      <c r="AJ19817" s="23"/>
      <c r="HH19817"/>
      <c r="IW19817" s="36"/>
      <c r="JI19817"/>
      <c r="JJ19817"/>
      <c r="KX19817" s="23"/>
      <c r="KY19817" s="23"/>
    </row>
    <row r="19818" spans="36:311" x14ac:dyDescent="0.2">
      <c r="AJ19818" s="23"/>
      <c r="HH19818"/>
      <c r="IW19818" s="36"/>
      <c r="JI19818"/>
      <c r="JJ19818"/>
      <c r="KX19818" s="23"/>
      <c r="KY19818" s="23"/>
    </row>
    <row r="19819" spans="36:311" x14ac:dyDescent="0.2">
      <c r="AJ19819" s="23"/>
      <c r="HH19819"/>
      <c r="IW19819" s="36"/>
      <c r="JI19819"/>
      <c r="JJ19819"/>
      <c r="KX19819" s="23"/>
      <c r="KY19819" s="23"/>
    </row>
    <row r="19820" spans="36:311" x14ac:dyDescent="0.2">
      <c r="AJ19820" s="23"/>
      <c r="HH19820"/>
      <c r="IW19820" s="36"/>
      <c r="JI19820"/>
      <c r="JJ19820"/>
      <c r="KX19820" s="23"/>
      <c r="KY19820" s="23"/>
    </row>
    <row r="19821" spans="36:311" x14ac:dyDescent="0.2">
      <c r="AJ19821" s="23"/>
      <c r="HH19821"/>
      <c r="IW19821" s="36"/>
      <c r="JI19821"/>
      <c r="JJ19821"/>
      <c r="KX19821" s="23"/>
      <c r="KY19821" s="23"/>
    </row>
    <row r="19822" spans="36:311" x14ac:dyDescent="0.2">
      <c r="AJ19822" s="23"/>
      <c r="HH19822"/>
      <c r="IW19822" s="36"/>
      <c r="JI19822"/>
      <c r="JJ19822"/>
      <c r="KX19822" s="23"/>
      <c r="KY19822" s="23"/>
    </row>
    <row r="19823" spans="36:311" x14ac:dyDescent="0.2">
      <c r="AJ19823" s="23"/>
      <c r="HH19823"/>
      <c r="IW19823" s="36"/>
      <c r="JI19823"/>
      <c r="JJ19823"/>
      <c r="KX19823" s="23"/>
      <c r="KY19823" s="23"/>
    </row>
    <row r="19824" spans="36:311" x14ac:dyDescent="0.2">
      <c r="AJ19824" s="23"/>
      <c r="HH19824"/>
      <c r="IW19824" s="36"/>
      <c r="JI19824"/>
      <c r="JJ19824"/>
      <c r="KX19824" s="23"/>
      <c r="KY19824" s="23"/>
    </row>
    <row r="19825" spans="36:311" x14ac:dyDescent="0.2">
      <c r="AJ19825" s="23"/>
      <c r="HH19825"/>
      <c r="IW19825" s="36"/>
      <c r="JI19825"/>
      <c r="JJ19825"/>
      <c r="KX19825" s="23"/>
      <c r="KY19825" s="23"/>
    </row>
    <row r="19826" spans="36:311" x14ac:dyDescent="0.2">
      <c r="AJ19826" s="23"/>
      <c r="HH19826"/>
      <c r="IW19826" s="36"/>
      <c r="JI19826"/>
      <c r="JJ19826"/>
      <c r="KX19826" s="23"/>
      <c r="KY19826" s="23"/>
    </row>
    <row r="19827" spans="36:311" x14ac:dyDescent="0.2">
      <c r="AJ19827" s="23"/>
      <c r="HH19827"/>
      <c r="IW19827" s="36"/>
      <c r="JI19827"/>
      <c r="JJ19827"/>
      <c r="KX19827" s="23"/>
      <c r="KY19827" s="23"/>
    </row>
    <row r="19828" spans="36:311" x14ac:dyDescent="0.2">
      <c r="AJ19828" s="23"/>
      <c r="HH19828"/>
      <c r="IW19828" s="36"/>
      <c r="JI19828"/>
      <c r="JJ19828"/>
      <c r="KX19828" s="23"/>
      <c r="KY19828" s="23"/>
    </row>
    <row r="19829" spans="36:311" x14ac:dyDescent="0.2">
      <c r="AJ19829" s="23"/>
      <c r="HH19829"/>
      <c r="IW19829" s="36"/>
      <c r="JI19829"/>
      <c r="JJ19829"/>
      <c r="KX19829" s="23"/>
      <c r="KY19829" s="23"/>
    </row>
    <row r="19830" spans="36:311" x14ac:dyDescent="0.2">
      <c r="AJ19830" s="23"/>
      <c r="HH19830"/>
      <c r="IW19830" s="36"/>
      <c r="JI19830"/>
      <c r="JJ19830"/>
      <c r="KX19830" s="23"/>
      <c r="KY19830" s="23"/>
    </row>
    <row r="19831" spans="36:311" x14ac:dyDescent="0.2">
      <c r="AJ19831" s="23"/>
      <c r="HH19831"/>
      <c r="IW19831" s="36"/>
      <c r="JI19831"/>
      <c r="JJ19831"/>
      <c r="KX19831" s="23"/>
      <c r="KY19831" s="23"/>
    </row>
    <row r="19832" spans="36:311" x14ac:dyDescent="0.2">
      <c r="AJ19832" s="23"/>
      <c r="HH19832"/>
      <c r="IW19832" s="36"/>
      <c r="JI19832"/>
      <c r="JJ19832"/>
      <c r="KX19832" s="23"/>
      <c r="KY19832" s="23"/>
    </row>
    <row r="19833" spans="36:311" x14ac:dyDescent="0.2">
      <c r="AJ19833" s="23"/>
      <c r="HH19833"/>
      <c r="IW19833" s="36"/>
      <c r="JI19833"/>
      <c r="JJ19833"/>
      <c r="KX19833" s="23"/>
      <c r="KY19833" s="23"/>
    </row>
    <row r="19834" spans="36:311" x14ac:dyDescent="0.2">
      <c r="AJ19834" s="23"/>
      <c r="HH19834"/>
      <c r="IW19834" s="36"/>
      <c r="JI19834"/>
      <c r="JJ19834"/>
      <c r="KX19834" s="23"/>
      <c r="KY19834" s="23"/>
    </row>
    <row r="19835" spans="36:311" x14ac:dyDescent="0.2">
      <c r="AJ19835" s="23"/>
      <c r="HH19835"/>
      <c r="IW19835" s="36"/>
      <c r="JI19835"/>
      <c r="JJ19835"/>
      <c r="KX19835" s="23"/>
      <c r="KY19835" s="23"/>
    </row>
    <row r="19836" spans="36:311" x14ac:dyDescent="0.2">
      <c r="AJ19836" s="23"/>
      <c r="HH19836"/>
      <c r="IW19836" s="36"/>
      <c r="JI19836"/>
      <c r="JJ19836"/>
      <c r="KX19836" s="23"/>
      <c r="KY19836" s="23"/>
    </row>
    <row r="19837" spans="36:311" x14ac:dyDescent="0.2">
      <c r="AJ19837" s="23"/>
      <c r="HH19837"/>
      <c r="IW19837" s="36"/>
      <c r="JI19837"/>
      <c r="JJ19837"/>
      <c r="KX19837" s="23"/>
      <c r="KY19837" s="23"/>
    </row>
    <row r="19838" spans="36:311" x14ac:dyDescent="0.2">
      <c r="AJ19838" s="23"/>
      <c r="HH19838"/>
      <c r="IW19838" s="36"/>
      <c r="JI19838"/>
      <c r="JJ19838"/>
      <c r="KX19838" s="23"/>
      <c r="KY19838" s="23"/>
    </row>
    <row r="19839" spans="36:311" x14ac:dyDescent="0.2">
      <c r="AJ19839" s="23"/>
      <c r="HH19839"/>
      <c r="IW19839" s="36"/>
      <c r="JI19839"/>
      <c r="JJ19839"/>
      <c r="KX19839" s="23"/>
      <c r="KY19839" s="23"/>
    </row>
    <row r="19840" spans="36:311" x14ac:dyDescent="0.2">
      <c r="AJ19840" s="23"/>
      <c r="HH19840"/>
      <c r="IW19840" s="36"/>
      <c r="JI19840"/>
      <c r="JJ19840"/>
      <c r="KX19840" s="23"/>
      <c r="KY19840" s="23"/>
    </row>
    <row r="19841" spans="36:311" x14ac:dyDescent="0.2">
      <c r="AJ19841" s="23"/>
      <c r="HH19841"/>
      <c r="IW19841" s="36"/>
      <c r="JI19841"/>
      <c r="JJ19841"/>
      <c r="KX19841" s="23"/>
      <c r="KY19841" s="23"/>
    </row>
    <row r="19842" spans="36:311" x14ac:dyDescent="0.2">
      <c r="AJ19842" s="23"/>
      <c r="HH19842"/>
      <c r="IW19842" s="36"/>
      <c r="JI19842"/>
      <c r="JJ19842"/>
      <c r="KX19842" s="23"/>
      <c r="KY19842" s="23"/>
    </row>
    <row r="19843" spans="36:311" x14ac:dyDescent="0.2">
      <c r="AJ19843" s="23"/>
      <c r="HH19843"/>
      <c r="IW19843" s="36"/>
      <c r="JI19843"/>
      <c r="JJ19843"/>
      <c r="KX19843" s="23"/>
      <c r="KY19843" s="23"/>
    </row>
    <row r="19844" spans="36:311" x14ac:dyDescent="0.2">
      <c r="AJ19844" s="23"/>
      <c r="HH19844"/>
      <c r="IW19844" s="36"/>
      <c r="JI19844"/>
      <c r="JJ19844"/>
      <c r="KX19844" s="23"/>
      <c r="KY19844" s="23"/>
    </row>
    <row r="19845" spans="36:311" x14ac:dyDescent="0.2">
      <c r="AJ19845" s="23"/>
      <c r="HH19845"/>
      <c r="IW19845" s="36"/>
      <c r="JI19845"/>
      <c r="JJ19845"/>
      <c r="KX19845" s="23"/>
      <c r="KY19845" s="23"/>
    </row>
    <row r="19846" spans="36:311" x14ac:dyDescent="0.2">
      <c r="AJ19846" s="23"/>
      <c r="HH19846"/>
      <c r="IW19846" s="36"/>
      <c r="JI19846"/>
      <c r="JJ19846"/>
      <c r="KX19846" s="23"/>
      <c r="KY19846" s="23"/>
    </row>
    <row r="19847" spans="36:311" x14ac:dyDescent="0.2">
      <c r="AJ19847" s="23"/>
      <c r="HH19847"/>
      <c r="IW19847" s="36"/>
      <c r="JI19847"/>
      <c r="JJ19847"/>
      <c r="KX19847" s="23"/>
      <c r="KY19847" s="23"/>
    </row>
    <row r="19848" spans="36:311" x14ac:dyDescent="0.2">
      <c r="AJ19848" s="23"/>
      <c r="HH19848"/>
      <c r="IW19848" s="36"/>
      <c r="JI19848"/>
      <c r="JJ19848"/>
      <c r="KX19848" s="23"/>
      <c r="KY19848" s="23"/>
    </row>
    <row r="19849" spans="36:311" x14ac:dyDescent="0.2">
      <c r="AJ19849" s="23"/>
      <c r="HH19849"/>
      <c r="IW19849" s="36"/>
      <c r="JI19849"/>
      <c r="JJ19849"/>
      <c r="KX19849" s="23"/>
      <c r="KY19849" s="23"/>
    </row>
    <row r="19850" spans="36:311" x14ac:dyDescent="0.2">
      <c r="AJ19850" s="23"/>
      <c r="HH19850"/>
      <c r="IW19850" s="36"/>
      <c r="JI19850"/>
      <c r="JJ19850"/>
      <c r="KX19850" s="23"/>
      <c r="KY19850" s="23"/>
    </row>
    <row r="19851" spans="36:311" x14ac:dyDescent="0.2">
      <c r="AJ19851" s="23"/>
      <c r="HH19851"/>
      <c r="IW19851" s="36"/>
      <c r="JI19851"/>
      <c r="JJ19851"/>
      <c r="KX19851" s="23"/>
      <c r="KY19851" s="23"/>
    </row>
    <row r="19852" spans="36:311" x14ac:dyDescent="0.2">
      <c r="AJ19852" s="23"/>
      <c r="HH19852"/>
      <c r="IW19852" s="36"/>
      <c r="JI19852"/>
      <c r="JJ19852"/>
      <c r="KX19852" s="23"/>
      <c r="KY19852" s="23"/>
    </row>
    <row r="19853" spans="36:311" x14ac:dyDescent="0.2">
      <c r="AJ19853" s="23"/>
      <c r="HH19853"/>
      <c r="IW19853" s="36"/>
      <c r="JI19853"/>
      <c r="JJ19853"/>
      <c r="KX19853" s="23"/>
      <c r="KY19853" s="23"/>
    </row>
    <row r="19854" spans="36:311" x14ac:dyDescent="0.2">
      <c r="AJ19854" s="23"/>
      <c r="HH19854"/>
      <c r="IW19854" s="36"/>
      <c r="JI19854"/>
      <c r="JJ19854"/>
      <c r="KX19854" s="23"/>
      <c r="KY19854" s="23"/>
    </row>
    <row r="19855" spans="36:311" x14ac:dyDescent="0.2">
      <c r="AJ19855" s="23"/>
      <c r="HH19855"/>
      <c r="IW19855" s="36"/>
      <c r="JI19855"/>
      <c r="JJ19855"/>
      <c r="KX19855" s="23"/>
      <c r="KY19855" s="23"/>
    </row>
    <row r="19856" spans="36:311" x14ac:dyDescent="0.2">
      <c r="AJ19856" s="23"/>
      <c r="HH19856"/>
      <c r="IW19856" s="36"/>
      <c r="JI19856"/>
      <c r="JJ19856"/>
      <c r="KX19856" s="23"/>
      <c r="KY19856" s="23"/>
    </row>
    <row r="19857" spans="36:311" x14ac:dyDescent="0.2">
      <c r="AJ19857" s="23"/>
      <c r="HH19857"/>
      <c r="IW19857" s="36"/>
      <c r="JI19857"/>
      <c r="JJ19857"/>
      <c r="KX19857" s="23"/>
      <c r="KY19857" s="23"/>
    </row>
    <row r="19858" spans="36:311" x14ac:dyDescent="0.2">
      <c r="AJ19858" s="23"/>
      <c r="HH19858"/>
      <c r="IW19858" s="36"/>
      <c r="JI19858"/>
      <c r="JJ19858"/>
      <c r="KX19858" s="23"/>
      <c r="KY19858" s="23"/>
    </row>
    <row r="19859" spans="36:311" x14ac:dyDescent="0.2">
      <c r="AJ19859" s="23"/>
      <c r="HH19859"/>
      <c r="IW19859" s="36"/>
      <c r="JI19859"/>
      <c r="JJ19859"/>
      <c r="KX19859" s="23"/>
      <c r="KY19859" s="23"/>
    </row>
    <row r="19860" spans="36:311" x14ac:dyDescent="0.2">
      <c r="AJ19860" s="23"/>
      <c r="HH19860"/>
      <c r="IW19860" s="36"/>
      <c r="JI19860"/>
      <c r="JJ19860"/>
      <c r="KX19860" s="23"/>
      <c r="KY19860" s="23"/>
    </row>
    <row r="19861" spans="36:311" x14ac:dyDescent="0.2">
      <c r="AJ19861" s="23"/>
      <c r="HH19861"/>
      <c r="IW19861" s="36"/>
      <c r="JI19861"/>
      <c r="JJ19861"/>
      <c r="KX19861" s="23"/>
      <c r="KY19861" s="23"/>
    </row>
    <row r="19862" spans="36:311" x14ac:dyDescent="0.2">
      <c r="AJ19862" s="23"/>
      <c r="HH19862"/>
      <c r="IW19862" s="36"/>
      <c r="JI19862"/>
      <c r="JJ19862"/>
      <c r="KX19862" s="23"/>
      <c r="KY19862" s="23"/>
    </row>
    <row r="19863" spans="36:311" x14ac:dyDescent="0.2">
      <c r="AJ19863" s="23"/>
      <c r="HH19863"/>
      <c r="IW19863" s="36"/>
      <c r="JI19863"/>
      <c r="JJ19863"/>
      <c r="KX19863" s="23"/>
      <c r="KY19863" s="23"/>
    </row>
    <row r="19864" spans="36:311" x14ac:dyDescent="0.2">
      <c r="AJ19864" s="23"/>
      <c r="HH19864"/>
      <c r="IW19864" s="36"/>
      <c r="JI19864"/>
      <c r="JJ19864"/>
      <c r="KX19864" s="23"/>
      <c r="KY19864" s="23"/>
    </row>
    <row r="19865" spans="36:311" x14ac:dyDescent="0.2">
      <c r="AJ19865" s="23"/>
      <c r="HH19865"/>
      <c r="IW19865" s="36"/>
      <c r="JI19865"/>
      <c r="JJ19865"/>
      <c r="KX19865" s="23"/>
      <c r="KY19865" s="23"/>
    </row>
    <row r="19866" spans="36:311" x14ac:dyDescent="0.2">
      <c r="AJ19866" s="23"/>
      <c r="HH19866"/>
      <c r="IW19866" s="36"/>
      <c r="JI19866"/>
      <c r="JJ19866"/>
      <c r="KX19866" s="23"/>
      <c r="KY19866" s="23"/>
    </row>
    <row r="19867" spans="36:311" x14ac:dyDescent="0.2">
      <c r="AJ19867" s="23"/>
      <c r="HH19867"/>
      <c r="IW19867" s="36"/>
      <c r="JI19867"/>
      <c r="JJ19867"/>
      <c r="KX19867" s="23"/>
      <c r="KY19867" s="23"/>
    </row>
    <row r="19868" spans="36:311" x14ac:dyDescent="0.2">
      <c r="AJ19868" s="23"/>
      <c r="HH19868"/>
      <c r="IW19868" s="36"/>
      <c r="JI19868"/>
      <c r="JJ19868"/>
      <c r="KX19868" s="23"/>
      <c r="KY19868" s="23"/>
    </row>
    <row r="19869" spans="36:311" x14ac:dyDescent="0.2">
      <c r="AJ19869" s="23"/>
      <c r="HH19869"/>
      <c r="IW19869" s="36"/>
      <c r="JI19869"/>
      <c r="JJ19869"/>
      <c r="KX19869" s="23"/>
      <c r="KY19869" s="23"/>
    </row>
    <row r="19870" spans="36:311" x14ac:dyDescent="0.2">
      <c r="AJ19870" s="23"/>
      <c r="HH19870"/>
      <c r="IW19870" s="36"/>
      <c r="JI19870"/>
      <c r="JJ19870"/>
      <c r="KX19870" s="23"/>
      <c r="KY19870" s="23"/>
    </row>
    <row r="19871" spans="36:311" x14ac:dyDescent="0.2">
      <c r="AJ19871" s="23"/>
      <c r="HH19871"/>
      <c r="IW19871" s="36"/>
      <c r="JI19871"/>
      <c r="JJ19871"/>
      <c r="KX19871" s="23"/>
      <c r="KY19871" s="23"/>
    </row>
    <row r="19872" spans="36:311" x14ac:dyDescent="0.2">
      <c r="AJ19872" s="23"/>
      <c r="HH19872"/>
      <c r="IW19872" s="36"/>
      <c r="JI19872"/>
      <c r="JJ19872"/>
      <c r="KX19872" s="23"/>
      <c r="KY19872" s="23"/>
    </row>
    <row r="19873" spans="36:311" x14ac:dyDescent="0.2">
      <c r="AJ19873" s="23"/>
      <c r="HH19873"/>
      <c r="IW19873" s="36"/>
      <c r="JI19873"/>
      <c r="JJ19873"/>
      <c r="KX19873" s="23"/>
      <c r="KY19873" s="23"/>
    </row>
    <row r="19874" spans="36:311" x14ac:dyDescent="0.2">
      <c r="AJ19874" s="23"/>
      <c r="HH19874"/>
      <c r="IW19874" s="36"/>
      <c r="JI19874"/>
      <c r="JJ19874"/>
      <c r="KX19874" s="23"/>
      <c r="KY19874" s="23"/>
    </row>
    <row r="19875" spans="36:311" x14ac:dyDescent="0.2">
      <c r="AJ19875" s="23"/>
      <c r="HH19875"/>
      <c r="IW19875" s="36"/>
      <c r="JI19875"/>
      <c r="JJ19875"/>
      <c r="KX19875" s="23"/>
      <c r="KY19875" s="23"/>
    </row>
    <row r="19876" spans="36:311" x14ac:dyDescent="0.2">
      <c r="AJ19876" s="23"/>
      <c r="HH19876"/>
      <c r="IW19876" s="36"/>
      <c r="JI19876"/>
      <c r="JJ19876"/>
      <c r="KX19876" s="23"/>
      <c r="KY19876" s="23"/>
    </row>
    <row r="19877" spans="36:311" x14ac:dyDescent="0.2">
      <c r="AJ19877" s="23"/>
      <c r="HH19877"/>
      <c r="IW19877" s="36"/>
      <c r="JI19877"/>
      <c r="JJ19877"/>
      <c r="KX19877" s="23"/>
      <c r="KY19877" s="23"/>
    </row>
    <row r="19878" spans="36:311" x14ac:dyDescent="0.2">
      <c r="AJ19878" s="23"/>
      <c r="HH19878"/>
      <c r="IW19878" s="36"/>
      <c r="JI19878"/>
      <c r="JJ19878"/>
      <c r="KX19878" s="23"/>
      <c r="KY19878" s="23"/>
    </row>
    <row r="19879" spans="36:311" x14ac:dyDescent="0.2">
      <c r="AJ19879" s="23"/>
      <c r="HH19879"/>
      <c r="IW19879" s="36"/>
      <c r="JI19879"/>
      <c r="JJ19879"/>
      <c r="KX19879" s="23"/>
      <c r="KY19879" s="23"/>
    </row>
    <row r="19880" spans="36:311" x14ac:dyDescent="0.2">
      <c r="AJ19880" s="23"/>
      <c r="HH19880"/>
      <c r="IW19880" s="36"/>
      <c r="JI19880"/>
      <c r="JJ19880"/>
      <c r="KX19880" s="23"/>
      <c r="KY19880" s="23"/>
    </row>
    <row r="19881" spans="36:311" x14ac:dyDescent="0.2">
      <c r="AJ19881" s="23"/>
      <c r="HH19881"/>
      <c r="IW19881" s="36"/>
      <c r="JI19881"/>
      <c r="JJ19881"/>
      <c r="KX19881" s="23"/>
      <c r="KY19881" s="23"/>
    </row>
    <row r="19882" spans="36:311" x14ac:dyDescent="0.2">
      <c r="AJ19882" s="23"/>
      <c r="HH19882"/>
      <c r="IW19882" s="36"/>
      <c r="JI19882"/>
      <c r="JJ19882"/>
      <c r="KX19882" s="23"/>
      <c r="KY19882" s="23"/>
    </row>
    <row r="19883" spans="36:311" x14ac:dyDescent="0.2">
      <c r="AJ19883" s="23"/>
      <c r="HH19883"/>
      <c r="IW19883" s="36"/>
      <c r="JI19883"/>
      <c r="JJ19883"/>
      <c r="KX19883" s="23"/>
      <c r="KY19883" s="23"/>
    </row>
    <row r="19884" spans="36:311" x14ac:dyDescent="0.2">
      <c r="AJ19884" s="23"/>
      <c r="HH19884"/>
      <c r="IW19884" s="36"/>
      <c r="JI19884"/>
      <c r="JJ19884"/>
      <c r="KX19884" s="23"/>
      <c r="KY19884" s="23"/>
    </row>
    <row r="19885" spans="36:311" x14ac:dyDescent="0.2">
      <c r="AJ19885" s="23"/>
      <c r="HH19885"/>
      <c r="IW19885" s="36"/>
      <c r="JI19885"/>
      <c r="JJ19885"/>
      <c r="KX19885" s="23"/>
      <c r="KY19885" s="23"/>
    </row>
    <row r="19886" spans="36:311" x14ac:dyDescent="0.2">
      <c r="AJ19886" s="23"/>
      <c r="HH19886"/>
      <c r="IW19886" s="36"/>
      <c r="JI19886"/>
      <c r="JJ19886"/>
      <c r="KX19886" s="23"/>
      <c r="KY19886" s="23"/>
    </row>
    <row r="19887" spans="36:311" x14ac:dyDescent="0.2">
      <c r="AJ19887" s="23"/>
      <c r="HH19887"/>
      <c r="IW19887" s="36"/>
      <c r="JI19887"/>
      <c r="JJ19887"/>
      <c r="KX19887" s="23"/>
      <c r="KY19887" s="23"/>
    </row>
    <row r="19888" spans="36:311" x14ac:dyDescent="0.2">
      <c r="AJ19888" s="23"/>
      <c r="HH19888"/>
      <c r="IW19888" s="36"/>
      <c r="JI19888"/>
      <c r="JJ19888"/>
      <c r="KX19888" s="23"/>
      <c r="KY19888" s="23"/>
    </row>
    <row r="19889" spans="36:311" x14ac:dyDescent="0.2">
      <c r="AJ19889" s="23"/>
      <c r="HH19889"/>
      <c r="IW19889" s="36"/>
      <c r="JI19889"/>
      <c r="JJ19889"/>
      <c r="KX19889" s="23"/>
      <c r="KY19889" s="23"/>
    </row>
    <row r="19890" spans="36:311" x14ac:dyDescent="0.2">
      <c r="AJ19890" s="23"/>
      <c r="HH19890"/>
      <c r="IW19890" s="36"/>
      <c r="JI19890"/>
      <c r="JJ19890"/>
      <c r="KX19890" s="23"/>
      <c r="KY19890" s="23"/>
    </row>
    <row r="19891" spans="36:311" x14ac:dyDescent="0.2">
      <c r="AJ19891" s="23"/>
      <c r="HH19891"/>
      <c r="IW19891" s="36"/>
      <c r="JI19891"/>
      <c r="JJ19891"/>
      <c r="KX19891" s="23"/>
      <c r="KY19891" s="23"/>
    </row>
    <row r="19892" spans="36:311" x14ac:dyDescent="0.2">
      <c r="AJ19892" s="23"/>
      <c r="HH19892"/>
      <c r="IW19892" s="36"/>
      <c r="JI19892"/>
      <c r="JJ19892"/>
      <c r="KX19892" s="23"/>
      <c r="KY19892" s="23"/>
    </row>
    <row r="19893" spans="36:311" x14ac:dyDescent="0.2">
      <c r="AJ19893" s="23"/>
      <c r="HH19893"/>
      <c r="IW19893" s="36"/>
      <c r="JI19893"/>
      <c r="JJ19893"/>
      <c r="KX19893" s="23"/>
      <c r="KY19893" s="23"/>
    </row>
    <row r="19894" spans="36:311" x14ac:dyDescent="0.2">
      <c r="AJ19894" s="23"/>
      <c r="HH19894"/>
      <c r="IW19894" s="36"/>
      <c r="JI19894"/>
      <c r="JJ19894"/>
      <c r="KX19894" s="23"/>
      <c r="KY19894" s="23"/>
    </row>
    <row r="19895" spans="36:311" x14ac:dyDescent="0.2">
      <c r="AJ19895" s="23"/>
      <c r="HH19895"/>
      <c r="IW19895" s="36"/>
      <c r="JI19895"/>
      <c r="JJ19895"/>
      <c r="KX19895" s="23"/>
      <c r="KY19895" s="23"/>
    </row>
    <row r="19896" spans="36:311" x14ac:dyDescent="0.2">
      <c r="AJ19896" s="23"/>
      <c r="HH19896"/>
      <c r="IW19896" s="36"/>
      <c r="JI19896"/>
      <c r="JJ19896"/>
      <c r="KX19896" s="23"/>
      <c r="KY19896" s="23"/>
    </row>
    <row r="19897" spans="36:311" x14ac:dyDescent="0.2">
      <c r="AJ19897" s="23"/>
      <c r="HH19897"/>
      <c r="IW19897" s="36"/>
      <c r="JI19897"/>
      <c r="JJ19897"/>
      <c r="KX19897" s="23"/>
      <c r="KY19897" s="23"/>
    </row>
    <row r="19898" spans="36:311" x14ac:dyDescent="0.2">
      <c r="AJ19898" s="23"/>
      <c r="HH19898"/>
      <c r="IW19898" s="36"/>
      <c r="JI19898"/>
      <c r="JJ19898"/>
      <c r="KX19898" s="23"/>
      <c r="KY19898" s="23"/>
    </row>
    <row r="19899" spans="36:311" x14ac:dyDescent="0.2">
      <c r="AJ19899" s="23"/>
      <c r="HH19899"/>
      <c r="IW19899" s="36"/>
      <c r="JI19899"/>
      <c r="JJ19899"/>
      <c r="KX19899" s="23"/>
      <c r="KY19899" s="23"/>
    </row>
    <row r="19900" spans="36:311" x14ac:dyDescent="0.2">
      <c r="AJ19900" s="23"/>
      <c r="HH19900"/>
      <c r="IW19900" s="36"/>
      <c r="JI19900"/>
      <c r="JJ19900"/>
      <c r="KX19900" s="23"/>
      <c r="KY19900" s="23"/>
    </row>
    <row r="19901" spans="36:311" x14ac:dyDescent="0.2">
      <c r="AJ19901" s="23"/>
      <c r="HH19901"/>
      <c r="IW19901" s="36"/>
      <c r="JI19901"/>
      <c r="JJ19901"/>
      <c r="KX19901" s="23"/>
      <c r="KY19901" s="23"/>
    </row>
    <row r="19902" spans="36:311" x14ac:dyDescent="0.2">
      <c r="AJ19902" s="23"/>
      <c r="HH19902"/>
      <c r="IW19902" s="36"/>
      <c r="JI19902"/>
      <c r="JJ19902"/>
      <c r="KX19902" s="23"/>
      <c r="KY19902" s="23"/>
    </row>
    <row r="19903" spans="36:311" x14ac:dyDescent="0.2">
      <c r="AJ19903" s="23"/>
      <c r="HH19903"/>
      <c r="IW19903" s="36"/>
      <c r="JI19903"/>
      <c r="JJ19903"/>
      <c r="KX19903" s="23"/>
      <c r="KY19903" s="23"/>
    </row>
    <row r="19904" spans="36:311" x14ac:dyDescent="0.2">
      <c r="AJ19904" s="23"/>
      <c r="HH19904"/>
      <c r="IW19904" s="36"/>
      <c r="JI19904"/>
      <c r="JJ19904"/>
      <c r="KX19904" s="23"/>
      <c r="KY19904" s="23"/>
    </row>
    <row r="19905" spans="36:311" x14ac:dyDescent="0.2">
      <c r="AJ19905" s="23"/>
      <c r="HH19905"/>
      <c r="IW19905" s="36"/>
      <c r="JI19905"/>
      <c r="JJ19905"/>
      <c r="KX19905" s="23"/>
      <c r="KY19905" s="23"/>
    </row>
    <row r="19906" spans="36:311" x14ac:dyDescent="0.2">
      <c r="AJ19906" s="23"/>
      <c r="HH19906"/>
      <c r="IW19906" s="36"/>
      <c r="JI19906"/>
      <c r="JJ19906"/>
      <c r="KX19906" s="23"/>
      <c r="KY19906" s="23"/>
    </row>
    <row r="19907" spans="36:311" x14ac:dyDescent="0.2">
      <c r="AJ19907" s="23"/>
      <c r="HH19907"/>
      <c r="IW19907" s="36"/>
      <c r="JI19907"/>
      <c r="JJ19907"/>
      <c r="KX19907" s="23"/>
      <c r="KY19907" s="23"/>
    </row>
    <row r="19908" spans="36:311" x14ac:dyDescent="0.2">
      <c r="AJ19908" s="23"/>
      <c r="HH19908"/>
      <c r="IW19908" s="36"/>
      <c r="JI19908"/>
      <c r="JJ19908"/>
      <c r="KX19908" s="23"/>
      <c r="KY19908" s="23"/>
    </row>
    <row r="19909" spans="36:311" x14ac:dyDescent="0.2">
      <c r="AJ19909" s="23"/>
      <c r="HH19909"/>
      <c r="IW19909" s="36"/>
      <c r="JI19909"/>
      <c r="JJ19909"/>
      <c r="KX19909" s="23"/>
      <c r="KY19909" s="23"/>
    </row>
    <row r="19910" spans="36:311" x14ac:dyDescent="0.2">
      <c r="AJ19910" s="23"/>
      <c r="HH19910"/>
      <c r="IW19910" s="36"/>
      <c r="JI19910"/>
      <c r="JJ19910"/>
      <c r="KX19910" s="23"/>
      <c r="KY19910" s="23"/>
    </row>
    <row r="19911" spans="36:311" x14ac:dyDescent="0.2">
      <c r="AJ19911" s="23"/>
      <c r="HH19911"/>
      <c r="IW19911" s="36"/>
      <c r="JI19911"/>
      <c r="JJ19911"/>
      <c r="KX19911" s="23"/>
      <c r="KY19911" s="23"/>
    </row>
    <row r="19912" spans="36:311" x14ac:dyDescent="0.2">
      <c r="AJ19912" s="23"/>
      <c r="HH19912"/>
      <c r="IW19912" s="36"/>
      <c r="JI19912"/>
      <c r="JJ19912"/>
      <c r="KX19912" s="23"/>
      <c r="KY19912" s="23"/>
    </row>
    <row r="19913" spans="36:311" x14ac:dyDescent="0.2">
      <c r="AJ19913" s="23"/>
      <c r="HH19913"/>
      <c r="IW19913" s="36"/>
      <c r="JI19913"/>
      <c r="JJ19913"/>
      <c r="KX19913" s="23"/>
      <c r="KY19913" s="23"/>
    </row>
    <row r="19914" spans="36:311" x14ac:dyDescent="0.2">
      <c r="AJ19914" s="23"/>
      <c r="HH19914"/>
      <c r="IW19914" s="36"/>
      <c r="JI19914"/>
      <c r="JJ19914"/>
      <c r="KX19914" s="23"/>
      <c r="KY19914" s="23"/>
    </row>
    <row r="19915" spans="36:311" x14ac:dyDescent="0.2">
      <c r="AJ19915" s="23"/>
      <c r="HH19915"/>
      <c r="IW19915" s="36"/>
      <c r="JI19915"/>
      <c r="JJ19915"/>
      <c r="KX19915" s="23"/>
      <c r="KY19915" s="23"/>
    </row>
    <row r="19916" spans="36:311" x14ac:dyDescent="0.2">
      <c r="AJ19916" s="23"/>
      <c r="HH19916"/>
      <c r="IW19916" s="36"/>
      <c r="JI19916"/>
      <c r="JJ19916"/>
      <c r="KX19916" s="23"/>
      <c r="KY19916" s="23"/>
    </row>
    <row r="19917" spans="36:311" x14ac:dyDescent="0.2">
      <c r="AJ19917" s="23"/>
      <c r="HH19917"/>
      <c r="IW19917" s="36"/>
      <c r="JI19917"/>
      <c r="JJ19917"/>
      <c r="KX19917" s="23"/>
      <c r="KY19917" s="23"/>
    </row>
    <row r="19918" spans="36:311" x14ac:dyDescent="0.2">
      <c r="AJ19918" s="23"/>
      <c r="HH19918"/>
      <c r="IW19918" s="36"/>
      <c r="JI19918"/>
      <c r="JJ19918"/>
      <c r="KX19918" s="23"/>
      <c r="KY19918" s="23"/>
    </row>
    <row r="19919" spans="36:311" x14ac:dyDescent="0.2">
      <c r="AJ19919" s="23"/>
      <c r="HH19919"/>
      <c r="IW19919" s="36"/>
      <c r="JI19919"/>
      <c r="JJ19919"/>
      <c r="KX19919" s="23"/>
      <c r="KY19919" s="23"/>
    </row>
    <row r="19920" spans="36:311" x14ac:dyDescent="0.2">
      <c r="AJ19920" s="23"/>
      <c r="HH19920"/>
      <c r="IW19920" s="36"/>
      <c r="JI19920"/>
      <c r="JJ19920"/>
      <c r="KX19920" s="23"/>
      <c r="KY19920" s="23"/>
    </row>
    <row r="19921" spans="36:311" x14ac:dyDescent="0.2">
      <c r="AJ19921" s="23"/>
      <c r="HH19921"/>
      <c r="IW19921" s="36"/>
      <c r="JI19921"/>
      <c r="JJ19921"/>
      <c r="KX19921" s="23"/>
      <c r="KY19921" s="23"/>
    </row>
    <row r="19922" spans="36:311" x14ac:dyDescent="0.2">
      <c r="AJ19922" s="23"/>
      <c r="HH19922"/>
      <c r="IW19922" s="36"/>
      <c r="JI19922"/>
      <c r="JJ19922"/>
      <c r="KX19922" s="23"/>
      <c r="KY19922" s="23"/>
    </row>
    <row r="19923" spans="36:311" x14ac:dyDescent="0.2">
      <c r="AJ19923" s="23"/>
      <c r="HH19923"/>
      <c r="IW19923" s="36"/>
      <c r="JI19923"/>
      <c r="JJ19923"/>
      <c r="KX19923" s="23"/>
      <c r="KY19923" s="23"/>
    </row>
    <row r="19924" spans="36:311" x14ac:dyDescent="0.2">
      <c r="AJ19924" s="23"/>
      <c r="HH19924"/>
      <c r="IW19924" s="36"/>
      <c r="JI19924"/>
      <c r="JJ19924"/>
      <c r="KX19924" s="23"/>
      <c r="KY19924" s="23"/>
    </row>
    <row r="19925" spans="36:311" x14ac:dyDescent="0.2">
      <c r="AJ19925" s="23"/>
      <c r="HH19925"/>
      <c r="IW19925" s="36"/>
      <c r="JI19925"/>
      <c r="JJ19925"/>
      <c r="KX19925" s="23"/>
      <c r="KY19925" s="23"/>
    </row>
    <row r="19926" spans="36:311" x14ac:dyDescent="0.2">
      <c r="AJ19926" s="23"/>
      <c r="HH19926"/>
      <c r="IW19926" s="36"/>
      <c r="JI19926"/>
      <c r="JJ19926"/>
      <c r="KX19926" s="23"/>
      <c r="KY19926" s="23"/>
    </row>
    <row r="19927" spans="36:311" x14ac:dyDescent="0.2">
      <c r="AJ19927" s="23"/>
      <c r="HH19927"/>
      <c r="IW19927" s="36"/>
      <c r="JI19927"/>
      <c r="JJ19927"/>
      <c r="KX19927" s="23"/>
      <c r="KY19927" s="23"/>
    </row>
    <row r="19928" spans="36:311" x14ac:dyDescent="0.2">
      <c r="AJ19928" s="23"/>
      <c r="HH19928"/>
      <c r="IW19928" s="36"/>
      <c r="JI19928"/>
      <c r="JJ19928"/>
      <c r="KX19928" s="23"/>
      <c r="KY19928" s="23"/>
    </row>
    <row r="19929" spans="36:311" x14ac:dyDescent="0.2">
      <c r="AJ19929" s="23"/>
      <c r="HH19929"/>
      <c r="IW19929" s="36"/>
      <c r="JI19929"/>
      <c r="JJ19929"/>
      <c r="KX19929" s="23"/>
      <c r="KY19929" s="23"/>
    </row>
    <row r="19930" spans="36:311" x14ac:dyDescent="0.2">
      <c r="AJ19930" s="23"/>
      <c r="HH19930"/>
      <c r="IW19930" s="36"/>
      <c r="JI19930"/>
      <c r="JJ19930"/>
      <c r="KX19930" s="23"/>
      <c r="KY19930" s="23"/>
    </row>
    <row r="19931" spans="36:311" x14ac:dyDescent="0.2">
      <c r="AJ19931" s="23"/>
      <c r="HH19931"/>
      <c r="IW19931" s="36"/>
      <c r="JI19931"/>
      <c r="JJ19931"/>
      <c r="KX19931" s="23"/>
      <c r="KY19931" s="23"/>
    </row>
    <row r="19932" spans="36:311" x14ac:dyDescent="0.2">
      <c r="AJ19932" s="23"/>
      <c r="HH19932"/>
      <c r="IW19932" s="36"/>
      <c r="JI19932"/>
      <c r="JJ19932"/>
      <c r="KX19932" s="23"/>
      <c r="KY19932" s="23"/>
    </row>
    <row r="19933" spans="36:311" x14ac:dyDescent="0.2">
      <c r="AJ19933" s="23"/>
      <c r="HH19933"/>
      <c r="IW19933" s="36"/>
      <c r="JI19933"/>
      <c r="JJ19933"/>
      <c r="KX19933" s="23"/>
      <c r="KY19933" s="23"/>
    </row>
    <row r="19934" spans="36:311" x14ac:dyDescent="0.2">
      <c r="AJ19934" s="23"/>
      <c r="HH19934"/>
      <c r="IW19934" s="36"/>
      <c r="JI19934"/>
      <c r="JJ19934"/>
      <c r="KX19934" s="23"/>
      <c r="KY19934" s="23"/>
    </row>
    <row r="19935" spans="36:311" x14ac:dyDescent="0.2">
      <c r="AJ19935" s="23"/>
      <c r="HH19935"/>
      <c r="IW19935" s="36"/>
      <c r="JI19935"/>
      <c r="JJ19935"/>
      <c r="KX19935" s="23"/>
      <c r="KY19935" s="23"/>
    </row>
    <row r="19936" spans="36:311" x14ac:dyDescent="0.2">
      <c r="AJ19936" s="23"/>
      <c r="HH19936"/>
      <c r="IW19936" s="36"/>
      <c r="JI19936"/>
      <c r="JJ19936"/>
      <c r="KX19936" s="23"/>
      <c r="KY19936" s="23"/>
    </row>
    <row r="19937" spans="36:311" x14ac:dyDescent="0.2">
      <c r="AJ19937" s="23"/>
      <c r="HH19937"/>
      <c r="IW19937" s="36"/>
      <c r="JI19937"/>
      <c r="JJ19937"/>
      <c r="KX19937" s="23"/>
      <c r="KY19937" s="23"/>
    </row>
    <row r="19938" spans="36:311" x14ac:dyDescent="0.2">
      <c r="AJ19938" s="23"/>
      <c r="HH19938"/>
      <c r="IW19938" s="36"/>
      <c r="JI19938"/>
      <c r="JJ19938"/>
      <c r="KX19938" s="23"/>
      <c r="KY19938" s="23"/>
    </row>
    <row r="19939" spans="36:311" x14ac:dyDescent="0.2">
      <c r="AJ19939" s="23"/>
      <c r="HH19939"/>
      <c r="IW19939" s="36"/>
      <c r="JI19939"/>
      <c r="JJ19939"/>
      <c r="KX19939" s="23"/>
      <c r="KY19939" s="23"/>
    </row>
    <row r="19940" spans="36:311" x14ac:dyDescent="0.2">
      <c r="AJ19940" s="23"/>
      <c r="HH19940"/>
      <c r="IW19940" s="36"/>
      <c r="JI19940"/>
      <c r="JJ19940"/>
      <c r="KX19940" s="23"/>
      <c r="KY19940" s="23"/>
    </row>
    <row r="19941" spans="36:311" x14ac:dyDescent="0.2">
      <c r="AJ19941" s="23"/>
      <c r="HH19941"/>
      <c r="IW19941" s="36"/>
      <c r="JI19941"/>
      <c r="JJ19941"/>
      <c r="KX19941" s="23"/>
      <c r="KY19941" s="23"/>
    </row>
    <row r="19942" spans="36:311" x14ac:dyDescent="0.2">
      <c r="AJ19942" s="23"/>
      <c r="HH19942"/>
      <c r="IW19942" s="36"/>
      <c r="JI19942"/>
      <c r="JJ19942"/>
      <c r="KX19942" s="23"/>
      <c r="KY19942" s="23"/>
    </row>
    <row r="19943" spans="36:311" x14ac:dyDescent="0.2">
      <c r="AJ19943" s="23"/>
      <c r="HH19943"/>
      <c r="IW19943" s="36"/>
      <c r="JI19943"/>
      <c r="JJ19943"/>
      <c r="KX19943" s="23"/>
      <c r="KY19943" s="23"/>
    </row>
    <row r="19944" spans="36:311" x14ac:dyDescent="0.2">
      <c r="AJ19944" s="23"/>
      <c r="HH19944"/>
      <c r="IW19944" s="36"/>
      <c r="JI19944"/>
      <c r="JJ19944"/>
      <c r="KX19944" s="23"/>
      <c r="KY19944" s="23"/>
    </row>
    <row r="19945" spans="36:311" x14ac:dyDescent="0.2">
      <c r="AJ19945" s="23"/>
      <c r="HH19945"/>
      <c r="IW19945" s="36"/>
      <c r="JI19945"/>
      <c r="JJ19945"/>
      <c r="KX19945" s="23"/>
      <c r="KY19945" s="23"/>
    </row>
    <row r="19946" spans="36:311" x14ac:dyDescent="0.2">
      <c r="AJ19946" s="23"/>
      <c r="HH19946"/>
      <c r="IW19946" s="36"/>
      <c r="JI19946"/>
      <c r="JJ19946"/>
      <c r="KX19946" s="23"/>
      <c r="KY19946" s="23"/>
    </row>
    <row r="19947" spans="36:311" x14ac:dyDescent="0.2">
      <c r="AJ19947" s="23"/>
      <c r="HH19947"/>
      <c r="IW19947" s="36"/>
      <c r="JI19947"/>
      <c r="JJ19947"/>
      <c r="KX19947" s="23"/>
      <c r="KY19947" s="23"/>
    </row>
    <row r="19948" spans="36:311" x14ac:dyDescent="0.2">
      <c r="AJ19948" s="23"/>
      <c r="HH19948"/>
      <c r="IW19948" s="36"/>
      <c r="JI19948"/>
      <c r="JJ19948"/>
      <c r="KX19948" s="23"/>
      <c r="KY19948" s="23"/>
    </row>
    <row r="19949" spans="36:311" x14ac:dyDescent="0.2">
      <c r="AJ19949" s="23"/>
      <c r="HH19949"/>
      <c r="IW19949" s="36"/>
      <c r="JI19949"/>
      <c r="JJ19949"/>
      <c r="KX19949" s="23"/>
      <c r="KY19949" s="23"/>
    </row>
    <row r="19950" spans="36:311" x14ac:dyDescent="0.2">
      <c r="AJ19950" s="23"/>
      <c r="HH19950"/>
      <c r="IW19950" s="36"/>
      <c r="JI19950"/>
      <c r="JJ19950"/>
      <c r="KX19950" s="23"/>
      <c r="KY19950" s="23"/>
    </row>
    <row r="19951" spans="36:311" x14ac:dyDescent="0.2">
      <c r="AJ19951" s="23"/>
      <c r="HH19951"/>
      <c r="IW19951" s="36"/>
      <c r="JI19951"/>
      <c r="JJ19951"/>
      <c r="KX19951" s="23"/>
      <c r="KY19951" s="23"/>
    </row>
    <row r="19952" spans="36:311" x14ac:dyDescent="0.2">
      <c r="AJ19952" s="23"/>
      <c r="HH19952"/>
      <c r="IW19952" s="36"/>
      <c r="JI19952"/>
      <c r="JJ19952"/>
      <c r="KX19952" s="23"/>
      <c r="KY19952" s="23"/>
    </row>
    <row r="19953" spans="36:311" x14ac:dyDescent="0.2">
      <c r="AJ19953" s="23"/>
      <c r="HH19953"/>
      <c r="IW19953" s="36"/>
      <c r="JI19953"/>
      <c r="JJ19953"/>
      <c r="KX19953" s="23"/>
      <c r="KY19953" s="23"/>
    </row>
    <row r="19954" spans="36:311" x14ac:dyDescent="0.2">
      <c r="AJ19954" s="23"/>
      <c r="HH19954"/>
      <c r="IW19954" s="36"/>
      <c r="JI19954"/>
      <c r="JJ19954"/>
      <c r="KX19954" s="23"/>
      <c r="KY19954" s="23"/>
    </row>
    <row r="19955" spans="36:311" x14ac:dyDescent="0.2">
      <c r="AJ19955" s="23"/>
      <c r="HH19955"/>
      <c r="IW19955" s="36"/>
      <c r="JI19955"/>
      <c r="JJ19955"/>
      <c r="KX19955" s="23"/>
      <c r="KY19955" s="23"/>
    </row>
    <row r="19956" spans="36:311" x14ac:dyDescent="0.2">
      <c r="AJ19956" s="23"/>
      <c r="HH19956"/>
      <c r="IW19956" s="36"/>
      <c r="JI19956"/>
      <c r="JJ19956"/>
      <c r="KX19956" s="23"/>
      <c r="KY19956" s="23"/>
    </row>
    <row r="19957" spans="36:311" x14ac:dyDescent="0.2">
      <c r="AJ19957" s="23"/>
      <c r="HH19957"/>
      <c r="IW19957" s="36"/>
      <c r="JI19957"/>
      <c r="JJ19957"/>
      <c r="KX19957" s="23"/>
      <c r="KY19957" s="23"/>
    </row>
    <row r="19958" spans="36:311" x14ac:dyDescent="0.2">
      <c r="AJ19958" s="23"/>
      <c r="HH19958"/>
      <c r="IW19958" s="36"/>
      <c r="JI19958"/>
      <c r="JJ19958"/>
      <c r="KX19958" s="23"/>
      <c r="KY19958" s="23"/>
    </row>
    <row r="19959" spans="36:311" x14ac:dyDescent="0.2">
      <c r="AJ19959" s="23"/>
      <c r="HH19959"/>
      <c r="IW19959" s="36"/>
      <c r="JI19959"/>
      <c r="JJ19959"/>
      <c r="KX19959" s="23"/>
      <c r="KY19959" s="23"/>
    </row>
    <row r="19960" spans="36:311" x14ac:dyDescent="0.2">
      <c r="AJ19960" s="23"/>
      <c r="HH19960"/>
      <c r="IW19960" s="36"/>
      <c r="JI19960"/>
      <c r="JJ19960"/>
      <c r="KX19960" s="23"/>
      <c r="KY19960" s="23"/>
    </row>
    <row r="19961" spans="36:311" x14ac:dyDescent="0.2">
      <c r="AJ19961" s="23"/>
      <c r="HH19961"/>
      <c r="IW19961" s="36"/>
      <c r="JI19961"/>
      <c r="JJ19961"/>
      <c r="KX19961" s="23"/>
      <c r="KY19961" s="23"/>
    </row>
    <row r="19962" spans="36:311" x14ac:dyDescent="0.2">
      <c r="AJ19962" s="23"/>
      <c r="HH19962"/>
      <c r="IW19962" s="36"/>
      <c r="JI19962"/>
      <c r="JJ19962"/>
      <c r="KX19962" s="23"/>
      <c r="KY19962" s="23"/>
    </row>
    <row r="19963" spans="36:311" x14ac:dyDescent="0.2">
      <c r="AJ19963" s="23"/>
      <c r="HH19963"/>
      <c r="IW19963" s="36"/>
      <c r="JI19963"/>
      <c r="JJ19963"/>
      <c r="KX19963" s="23"/>
      <c r="KY19963" s="23"/>
    </row>
    <row r="19964" spans="36:311" x14ac:dyDescent="0.2">
      <c r="AJ19964" s="23"/>
      <c r="HH19964"/>
      <c r="IW19964" s="36"/>
      <c r="JI19964"/>
      <c r="JJ19964"/>
      <c r="KX19964" s="23"/>
      <c r="KY19964" s="23"/>
    </row>
    <row r="19965" spans="36:311" x14ac:dyDescent="0.2">
      <c r="AJ19965" s="23"/>
      <c r="HH19965"/>
      <c r="IW19965" s="36"/>
      <c r="JI19965"/>
      <c r="JJ19965"/>
      <c r="KX19965" s="23"/>
      <c r="KY19965" s="23"/>
    </row>
    <row r="19966" spans="36:311" x14ac:dyDescent="0.2">
      <c r="AJ19966" s="23"/>
      <c r="HH19966"/>
      <c r="IW19966" s="36"/>
      <c r="JI19966"/>
      <c r="JJ19966"/>
      <c r="KX19966" s="23"/>
      <c r="KY19966" s="23"/>
    </row>
    <row r="19967" spans="36:311" x14ac:dyDescent="0.2">
      <c r="AJ19967" s="23"/>
      <c r="HH19967"/>
      <c r="IW19967" s="36"/>
      <c r="JI19967"/>
      <c r="JJ19967"/>
      <c r="KX19967" s="23"/>
      <c r="KY19967" s="23"/>
    </row>
    <row r="19968" spans="36:311" x14ac:dyDescent="0.2">
      <c r="AJ19968" s="23"/>
      <c r="HH19968"/>
      <c r="IW19968" s="36"/>
      <c r="JI19968"/>
      <c r="JJ19968"/>
      <c r="KX19968" s="23"/>
      <c r="KY19968" s="23"/>
    </row>
    <row r="19969" spans="36:311" x14ac:dyDescent="0.2">
      <c r="AJ19969" s="23"/>
      <c r="HH19969"/>
      <c r="IW19969" s="36"/>
      <c r="JI19969"/>
      <c r="JJ19969"/>
      <c r="KX19969" s="23"/>
      <c r="KY19969" s="23"/>
    </row>
    <row r="19970" spans="36:311" x14ac:dyDescent="0.2">
      <c r="AJ19970" s="23"/>
      <c r="HH19970"/>
      <c r="IW19970" s="36"/>
      <c r="JI19970"/>
      <c r="JJ19970"/>
      <c r="KX19970" s="23"/>
      <c r="KY19970" s="23"/>
    </row>
    <row r="19971" spans="36:311" x14ac:dyDescent="0.2">
      <c r="AJ19971" s="23"/>
      <c r="HH19971"/>
      <c r="IW19971" s="36"/>
      <c r="JI19971"/>
      <c r="JJ19971"/>
      <c r="KX19971" s="23"/>
      <c r="KY19971" s="23"/>
    </row>
    <row r="19972" spans="36:311" x14ac:dyDescent="0.2">
      <c r="AJ19972" s="23"/>
      <c r="HH19972"/>
      <c r="IW19972" s="36"/>
      <c r="JI19972"/>
      <c r="JJ19972"/>
      <c r="KX19972" s="23"/>
      <c r="KY19972" s="23"/>
    </row>
    <row r="19973" spans="36:311" x14ac:dyDescent="0.2">
      <c r="AJ19973" s="23"/>
      <c r="HH19973"/>
      <c r="IW19973" s="36"/>
      <c r="JI19973"/>
      <c r="JJ19973"/>
      <c r="KX19973" s="23"/>
      <c r="KY19973" s="23"/>
    </row>
    <row r="19974" spans="36:311" x14ac:dyDescent="0.2">
      <c r="AJ19974" s="23"/>
      <c r="HH19974"/>
      <c r="IW19974" s="36"/>
      <c r="JI19974"/>
      <c r="JJ19974"/>
      <c r="KX19974" s="23"/>
      <c r="KY19974" s="23"/>
    </row>
    <row r="19975" spans="36:311" x14ac:dyDescent="0.2">
      <c r="AJ19975" s="23"/>
      <c r="HH19975"/>
      <c r="IW19975" s="36"/>
      <c r="JI19975"/>
      <c r="JJ19975"/>
      <c r="KX19975" s="23"/>
      <c r="KY19975" s="23"/>
    </row>
    <row r="19976" spans="36:311" x14ac:dyDescent="0.2">
      <c r="AJ19976" s="23"/>
      <c r="HH19976"/>
      <c r="IW19976" s="36"/>
      <c r="JI19976"/>
      <c r="JJ19976"/>
      <c r="KX19976" s="23"/>
      <c r="KY19976" s="23"/>
    </row>
    <row r="19977" spans="36:311" x14ac:dyDescent="0.2">
      <c r="AJ19977" s="23"/>
      <c r="HH19977"/>
      <c r="IW19977" s="36"/>
      <c r="JI19977"/>
      <c r="JJ19977"/>
      <c r="KX19977" s="23"/>
      <c r="KY19977" s="23"/>
    </row>
    <row r="19978" spans="36:311" x14ac:dyDescent="0.2">
      <c r="AJ19978" s="23"/>
      <c r="HH19978"/>
      <c r="IW19978" s="36"/>
      <c r="JI19978"/>
      <c r="JJ19978"/>
      <c r="KX19978" s="23"/>
      <c r="KY19978" s="23"/>
    </row>
    <row r="19979" spans="36:311" x14ac:dyDescent="0.2">
      <c r="AJ19979" s="23"/>
      <c r="HH19979"/>
      <c r="IW19979" s="36"/>
      <c r="JI19979"/>
      <c r="JJ19979"/>
      <c r="KX19979" s="23"/>
      <c r="KY19979" s="23"/>
    </row>
    <row r="19980" spans="36:311" x14ac:dyDescent="0.2">
      <c r="AJ19980" s="23"/>
      <c r="HH19980"/>
      <c r="IW19980" s="36"/>
      <c r="JI19980"/>
      <c r="JJ19980"/>
      <c r="KX19980" s="23"/>
      <c r="KY19980" s="23"/>
    </row>
    <row r="19981" spans="36:311" x14ac:dyDescent="0.2">
      <c r="AJ19981" s="23"/>
      <c r="HH19981"/>
      <c r="IW19981" s="36"/>
      <c r="JI19981"/>
      <c r="JJ19981"/>
      <c r="KX19981" s="23"/>
      <c r="KY19981" s="23"/>
    </row>
    <row r="19982" spans="36:311" x14ac:dyDescent="0.2">
      <c r="AJ19982" s="23"/>
      <c r="HH19982"/>
      <c r="IW19982" s="36"/>
      <c r="JI19982"/>
      <c r="JJ19982"/>
      <c r="KX19982" s="23"/>
      <c r="KY19982" s="23"/>
    </row>
    <row r="19983" spans="36:311" x14ac:dyDescent="0.2">
      <c r="AJ19983" s="23"/>
      <c r="HH19983"/>
      <c r="IW19983" s="36"/>
      <c r="JI19983"/>
      <c r="JJ19983"/>
      <c r="KX19983" s="23"/>
      <c r="KY19983" s="23"/>
    </row>
    <row r="19984" spans="36:311" x14ac:dyDescent="0.2">
      <c r="AJ19984" s="23"/>
      <c r="HH19984"/>
      <c r="IW19984" s="36"/>
      <c r="JI19984"/>
      <c r="JJ19984"/>
      <c r="KX19984" s="23"/>
      <c r="KY19984" s="23"/>
    </row>
    <row r="19985" spans="36:311" x14ac:dyDescent="0.2">
      <c r="AJ19985" s="23"/>
      <c r="HH19985"/>
      <c r="IW19985" s="36"/>
      <c r="JI19985"/>
      <c r="JJ19985"/>
      <c r="KX19985" s="23"/>
      <c r="KY19985" s="23"/>
    </row>
    <row r="19986" spans="36:311" x14ac:dyDescent="0.2">
      <c r="AJ19986" s="23"/>
      <c r="HH19986"/>
      <c r="IW19986" s="36"/>
      <c r="JI19986"/>
      <c r="JJ19986"/>
      <c r="KX19986" s="23"/>
      <c r="KY19986" s="23"/>
    </row>
    <row r="19987" spans="36:311" x14ac:dyDescent="0.2">
      <c r="AJ19987" s="23"/>
      <c r="HH19987"/>
      <c r="IW19987" s="36"/>
      <c r="JI19987"/>
      <c r="JJ19987"/>
      <c r="KX19987" s="23"/>
      <c r="KY19987" s="23"/>
    </row>
    <row r="19988" spans="36:311" x14ac:dyDescent="0.2">
      <c r="AJ19988" s="23"/>
      <c r="HH19988"/>
      <c r="IW19988" s="36"/>
      <c r="JI19988"/>
      <c r="JJ19988"/>
      <c r="KX19988" s="23"/>
      <c r="KY19988" s="23"/>
    </row>
    <row r="19989" spans="36:311" x14ac:dyDescent="0.2">
      <c r="AJ19989" s="23"/>
      <c r="HH19989"/>
      <c r="IW19989" s="36"/>
      <c r="JI19989"/>
      <c r="JJ19989"/>
      <c r="KX19989" s="23"/>
      <c r="KY19989" s="23"/>
    </row>
    <row r="19990" spans="36:311" x14ac:dyDescent="0.2">
      <c r="AJ19990" s="23"/>
      <c r="HH19990"/>
      <c r="IW19990" s="36"/>
      <c r="JI19990"/>
      <c r="JJ19990"/>
      <c r="KX19990" s="23"/>
      <c r="KY19990" s="23"/>
    </row>
    <row r="19991" spans="36:311" x14ac:dyDescent="0.2">
      <c r="AJ19991" s="23"/>
      <c r="HH19991"/>
      <c r="IW19991" s="36"/>
      <c r="JI19991"/>
      <c r="JJ19991"/>
      <c r="KX19991" s="23"/>
      <c r="KY19991" s="23"/>
    </row>
    <row r="19992" spans="36:311" x14ac:dyDescent="0.2">
      <c r="AJ19992" s="23"/>
      <c r="HH19992"/>
      <c r="IW19992" s="36"/>
      <c r="JI19992"/>
      <c r="JJ19992"/>
      <c r="KX19992" s="23"/>
      <c r="KY19992" s="23"/>
    </row>
    <row r="19993" spans="36:311" x14ac:dyDescent="0.2">
      <c r="AJ19993" s="23"/>
      <c r="HH19993"/>
      <c r="IW19993" s="36"/>
      <c r="JI19993"/>
      <c r="JJ19993"/>
      <c r="KX19993" s="23"/>
      <c r="KY19993" s="23"/>
    </row>
    <row r="19994" spans="36:311" x14ac:dyDescent="0.2">
      <c r="AJ19994" s="23"/>
      <c r="HH19994"/>
      <c r="IW19994" s="36"/>
      <c r="JI19994"/>
      <c r="JJ19994"/>
      <c r="KX19994" s="23"/>
      <c r="KY19994" s="23"/>
    </row>
    <row r="19995" spans="36:311" x14ac:dyDescent="0.2">
      <c r="AJ19995" s="23"/>
      <c r="HH19995"/>
      <c r="IW19995" s="36"/>
      <c r="JI19995"/>
      <c r="JJ19995"/>
      <c r="KX19995" s="23"/>
      <c r="KY19995" s="23"/>
    </row>
    <row r="19996" spans="36:311" x14ac:dyDescent="0.2">
      <c r="AJ19996" s="23"/>
      <c r="HH19996"/>
      <c r="IW19996" s="36"/>
      <c r="JI19996"/>
      <c r="JJ19996"/>
      <c r="KX19996" s="23"/>
      <c r="KY19996" s="23"/>
    </row>
    <row r="19997" spans="36:311" x14ac:dyDescent="0.2">
      <c r="AJ19997" s="23"/>
      <c r="HH19997"/>
      <c r="IW19997" s="36"/>
      <c r="JI19997"/>
      <c r="JJ19997"/>
      <c r="KX19997" s="23"/>
      <c r="KY19997" s="23"/>
    </row>
    <row r="19998" spans="36:311" x14ac:dyDescent="0.2">
      <c r="AJ19998" s="23"/>
      <c r="HH19998"/>
      <c r="IW19998" s="36"/>
      <c r="JI19998"/>
      <c r="JJ19998"/>
      <c r="KX19998" s="23"/>
      <c r="KY19998" s="23"/>
    </row>
    <row r="19999" spans="36:311" x14ac:dyDescent="0.2">
      <c r="AJ19999" s="23"/>
      <c r="HH19999"/>
      <c r="IW19999" s="36"/>
      <c r="JI19999"/>
      <c r="JJ19999"/>
      <c r="KX19999" s="23"/>
      <c r="KY19999" s="23"/>
    </row>
    <row r="20000" spans="36:311" x14ac:dyDescent="0.2">
      <c r="AJ20000" s="23"/>
      <c r="HH20000"/>
      <c r="IW20000" s="36"/>
      <c r="JI20000"/>
      <c r="JJ20000"/>
      <c r="KX20000" s="23"/>
      <c r="KY20000" s="23"/>
    </row>
    <row r="20001" spans="36:311" x14ac:dyDescent="0.2">
      <c r="AJ20001" s="23"/>
      <c r="HH20001"/>
      <c r="IW20001" s="36"/>
      <c r="JI20001"/>
      <c r="JJ20001"/>
      <c r="KX20001" s="23"/>
      <c r="KY20001" s="23"/>
    </row>
    <row r="20002" spans="36:311" x14ac:dyDescent="0.2">
      <c r="AJ20002" s="23"/>
      <c r="HH20002"/>
      <c r="IW20002" s="36"/>
      <c r="JI20002"/>
      <c r="JJ20002"/>
      <c r="KX20002" s="23"/>
      <c r="KY20002" s="23"/>
    </row>
    <row r="20003" spans="36:311" x14ac:dyDescent="0.2">
      <c r="AJ20003" s="23"/>
      <c r="HH20003"/>
      <c r="IW20003" s="36"/>
      <c r="JI20003"/>
      <c r="JJ20003"/>
      <c r="KX20003" s="23"/>
      <c r="KY20003" s="23"/>
    </row>
    <row r="20004" spans="36:311" x14ac:dyDescent="0.2">
      <c r="AJ20004" s="23"/>
      <c r="HH20004"/>
      <c r="IW20004" s="36"/>
      <c r="JI20004"/>
      <c r="JJ20004"/>
      <c r="KX20004" s="23"/>
      <c r="KY20004" s="23"/>
    </row>
    <row r="20005" spans="36:311" x14ac:dyDescent="0.2">
      <c r="AJ20005" s="23"/>
      <c r="HH20005"/>
      <c r="IW20005" s="36"/>
      <c r="JI20005"/>
      <c r="JJ20005"/>
      <c r="KX20005" s="23"/>
      <c r="KY20005" s="23"/>
    </row>
    <row r="20006" spans="36:311" x14ac:dyDescent="0.2">
      <c r="AJ20006" s="23"/>
      <c r="HH20006"/>
      <c r="IW20006" s="36"/>
      <c r="JI20006"/>
      <c r="JJ20006"/>
      <c r="KX20006" s="23"/>
      <c r="KY20006" s="23"/>
    </row>
    <row r="20007" spans="36:311" x14ac:dyDescent="0.2">
      <c r="AJ20007" s="23"/>
      <c r="HH20007"/>
      <c r="IW20007" s="36"/>
      <c r="JI20007"/>
      <c r="JJ20007"/>
      <c r="KX20007" s="23"/>
      <c r="KY20007" s="23"/>
    </row>
    <row r="20008" spans="36:311" x14ac:dyDescent="0.2">
      <c r="AJ20008" s="23"/>
      <c r="HH20008"/>
      <c r="IW20008" s="36"/>
      <c r="JI20008"/>
      <c r="JJ20008"/>
      <c r="KX20008" s="23"/>
      <c r="KY20008" s="23"/>
    </row>
    <row r="20009" spans="36:311" x14ac:dyDescent="0.2">
      <c r="AJ20009" s="23"/>
      <c r="HH20009"/>
      <c r="IW20009" s="36"/>
      <c r="JI20009"/>
      <c r="JJ20009"/>
      <c r="KX20009" s="23"/>
      <c r="KY20009" s="23"/>
    </row>
    <row r="20010" spans="36:311" x14ac:dyDescent="0.2">
      <c r="AJ20010" s="23"/>
      <c r="HH20010"/>
      <c r="IW20010" s="36"/>
      <c r="JI20010"/>
      <c r="JJ20010"/>
      <c r="KX20010" s="23"/>
      <c r="KY20010" s="23"/>
    </row>
    <row r="20011" spans="36:311" x14ac:dyDescent="0.2">
      <c r="AJ20011" s="23"/>
      <c r="HH20011"/>
      <c r="IW20011" s="36"/>
      <c r="JI20011"/>
      <c r="JJ20011"/>
      <c r="KX20011" s="23"/>
      <c r="KY20011" s="23"/>
    </row>
    <row r="20012" spans="36:311" x14ac:dyDescent="0.2">
      <c r="AJ20012" s="23"/>
      <c r="HH20012"/>
      <c r="IW20012" s="36"/>
      <c r="JI20012"/>
      <c r="JJ20012"/>
      <c r="KX20012" s="23"/>
      <c r="KY20012" s="23"/>
    </row>
    <row r="20013" spans="36:311" x14ac:dyDescent="0.2">
      <c r="AJ20013" s="23"/>
      <c r="HH20013"/>
      <c r="IW20013" s="36"/>
      <c r="JI20013"/>
      <c r="JJ20013"/>
      <c r="KX20013" s="23"/>
      <c r="KY20013" s="23"/>
    </row>
    <row r="20014" spans="36:311" x14ac:dyDescent="0.2">
      <c r="AJ20014" s="23"/>
      <c r="HH20014"/>
      <c r="IW20014" s="36"/>
      <c r="JI20014"/>
      <c r="JJ20014"/>
      <c r="KX20014" s="23"/>
      <c r="KY20014" s="23"/>
    </row>
    <row r="20015" spans="36:311" x14ac:dyDescent="0.2">
      <c r="AJ20015" s="23"/>
      <c r="HH20015"/>
      <c r="IW20015" s="36"/>
      <c r="JI20015"/>
      <c r="JJ20015"/>
      <c r="KX20015" s="23"/>
      <c r="KY20015" s="23"/>
    </row>
    <row r="20016" spans="36:311" x14ac:dyDescent="0.2">
      <c r="AJ20016" s="23"/>
      <c r="HH20016"/>
      <c r="IW20016" s="36"/>
      <c r="JI20016"/>
      <c r="JJ20016"/>
      <c r="KX20016" s="23"/>
      <c r="KY20016" s="23"/>
    </row>
    <row r="20017" spans="36:311" x14ac:dyDescent="0.2">
      <c r="AJ20017" s="23"/>
      <c r="HH20017"/>
      <c r="IW20017" s="36"/>
      <c r="JI20017"/>
      <c r="JJ20017"/>
      <c r="KX20017" s="23"/>
      <c r="KY20017" s="23"/>
    </row>
    <row r="20018" spans="36:311" x14ac:dyDescent="0.2">
      <c r="AJ20018" s="23"/>
      <c r="HH20018"/>
      <c r="IW20018" s="36"/>
      <c r="JI20018"/>
      <c r="JJ20018"/>
      <c r="KX20018" s="23"/>
      <c r="KY20018" s="23"/>
    </row>
    <row r="20019" spans="36:311" x14ac:dyDescent="0.2">
      <c r="AJ20019" s="23"/>
      <c r="HH20019"/>
      <c r="IW20019" s="36"/>
      <c r="JI20019"/>
      <c r="JJ20019"/>
      <c r="KX20019" s="23"/>
      <c r="KY20019" s="23"/>
    </row>
    <row r="20020" spans="36:311" x14ac:dyDescent="0.2">
      <c r="AJ20020" s="23"/>
      <c r="HH20020"/>
      <c r="IW20020" s="36"/>
      <c r="JI20020"/>
      <c r="JJ20020"/>
      <c r="KX20020" s="23"/>
      <c r="KY20020" s="23"/>
    </row>
    <row r="20021" spans="36:311" x14ac:dyDescent="0.2">
      <c r="AJ20021" s="23"/>
      <c r="HH20021"/>
      <c r="IW20021" s="36"/>
      <c r="JI20021"/>
      <c r="JJ20021"/>
      <c r="KX20021" s="23"/>
      <c r="KY20021" s="23"/>
    </row>
    <row r="20022" spans="36:311" x14ac:dyDescent="0.2">
      <c r="AJ20022" s="23"/>
      <c r="HH20022"/>
      <c r="IW20022" s="36"/>
      <c r="JI20022"/>
      <c r="JJ20022"/>
      <c r="KX20022" s="23"/>
      <c r="KY20022" s="23"/>
    </row>
    <row r="20023" spans="36:311" x14ac:dyDescent="0.2">
      <c r="AJ20023" s="23"/>
      <c r="HH20023"/>
      <c r="IW20023" s="36"/>
      <c r="JI20023"/>
      <c r="JJ20023"/>
      <c r="KX20023" s="23"/>
      <c r="KY20023" s="23"/>
    </row>
    <row r="20024" spans="36:311" x14ac:dyDescent="0.2">
      <c r="AJ20024" s="23"/>
      <c r="HH20024"/>
      <c r="IW20024" s="36"/>
      <c r="JI20024"/>
      <c r="JJ20024"/>
      <c r="KX20024" s="23"/>
      <c r="KY20024" s="23"/>
    </row>
    <row r="20025" spans="36:311" x14ac:dyDescent="0.2">
      <c r="AJ20025" s="23"/>
      <c r="HH20025"/>
      <c r="IW20025" s="36"/>
      <c r="JI20025"/>
      <c r="JJ20025"/>
      <c r="KX20025" s="23"/>
      <c r="KY20025" s="23"/>
    </row>
    <row r="20026" spans="36:311" x14ac:dyDescent="0.2">
      <c r="AJ20026" s="23"/>
      <c r="HH20026"/>
      <c r="IW20026" s="36"/>
      <c r="JI20026"/>
      <c r="JJ20026"/>
      <c r="KX20026" s="23"/>
      <c r="KY20026" s="23"/>
    </row>
    <row r="20027" spans="36:311" x14ac:dyDescent="0.2">
      <c r="AJ20027" s="23"/>
      <c r="HH20027"/>
      <c r="IW20027" s="36"/>
      <c r="JI20027"/>
      <c r="JJ20027"/>
      <c r="KX20027" s="23"/>
      <c r="KY20027" s="23"/>
    </row>
    <row r="20028" spans="36:311" x14ac:dyDescent="0.2">
      <c r="AJ20028" s="23"/>
      <c r="HH20028"/>
      <c r="IW20028" s="36"/>
      <c r="JI20028"/>
      <c r="JJ20028"/>
      <c r="KX20028" s="23"/>
      <c r="KY20028" s="23"/>
    </row>
    <row r="20029" spans="36:311" x14ac:dyDescent="0.2">
      <c r="AJ20029" s="23"/>
      <c r="HH20029"/>
      <c r="IW20029" s="36"/>
      <c r="JI20029"/>
      <c r="JJ20029"/>
      <c r="KX20029" s="23"/>
      <c r="KY20029" s="23"/>
    </row>
    <row r="20030" spans="36:311" x14ac:dyDescent="0.2">
      <c r="AJ20030" s="23"/>
      <c r="HH20030"/>
      <c r="IW20030" s="36"/>
      <c r="JI20030"/>
      <c r="JJ20030"/>
      <c r="KX20030" s="23"/>
      <c r="KY20030" s="23"/>
    </row>
    <row r="20031" spans="36:311" x14ac:dyDescent="0.2">
      <c r="AJ20031" s="23"/>
      <c r="HH20031"/>
      <c r="IW20031" s="36"/>
      <c r="JI20031"/>
      <c r="JJ20031"/>
      <c r="KX20031" s="23"/>
      <c r="KY20031" s="23"/>
    </row>
    <row r="20032" spans="36:311" x14ac:dyDescent="0.2">
      <c r="AJ20032" s="23"/>
      <c r="HH20032"/>
      <c r="IW20032" s="36"/>
      <c r="JI20032"/>
      <c r="JJ20032"/>
      <c r="KX20032" s="23"/>
      <c r="KY20032" s="23"/>
    </row>
    <row r="20033" spans="36:311" x14ac:dyDescent="0.2">
      <c r="AJ20033" s="23"/>
      <c r="HH20033"/>
      <c r="IW20033" s="36"/>
      <c r="JI20033"/>
      <c r="JJ20033"/>
      <c r="KX20033" s="23"/>
      <c r="KY20033" s="23"/>
    </row>
    <row r="20034" spans="36:311" x14ac:dyDescent="0.2">
      <c r="AJ20034" s="23"/>
      <c r="HH20034"/>
      <c r="IW20034" s="36"/>
      <c r="JI20034"/>
      <c r="JJ20034"/>
      <c r="KX20034" s="23"/>
      <c r="KY20034" s="23"/>
    </row>
    <row r="20035" spans="36:311" x14ac:dyDescent="0.2">
      <c r="AJ20035" s="23"/>
      <c r="HH20035"/>
      <c r="IW20035" s="36"/>
      <c r="JI20035"/>
      <c r="JJ20035"/>
      <c r="KX20035" s="23"/>
      <c r="KY20035" s="23"/>
    </row>
    <row r="20036" spans="36:311" x14ac:dyDescent="0.2">
      <c r="AJ20036" s="23"/>
      <c r="HH20036"/>
      <c r="IW20036" s="36"/>
      <c r="JI20036"/>
      <c r="JJ20036"/>
      <c r="KX20036" s="23"/>
      <c r="KY20036" s="23"/>
    </row>
    <row r="20037" spans="36:311" x14ac:dyDescent="0.2">
      <c r="AJ20037" s="23"/>
      <c r="HH20037"/>
      <c r="IW20037" s="36"/>
      <c r="JI20037"/>
      <c r="JJ20037"/>
      <c r="KX20037" s="23"/>
      <c r="KY20037" s="23"/>
    </row>
    <row r="20038" spans="36:311" x14ac:dyDescent="0.2">
      <c r="AJ20038" s="23"/>
      <c r="HH20038"/>
      <c r="IW20038" s="36"/>
      <c r="JI20038"/>
      <c r="JJ20038"/>
      <c r="KX20038" s="23"/>
      <c r="KY20038" s="23"/>
    </row>
    <row r="20039" spans="36:311" x14ac:dyDescent="0.2">
      <c r="AJ20039" s="23"/>
      <c r="HH20039"/>
      <c r="IW20039" s="36"/>
      <c r="JI20039"/>
      <c r="JJ20039"/>
      <c r="KX20039" s="23"/>
      <c r="KY20039" s="23"/>
    </row>
    <row r="20040" spans="36:311" x14ac:dyDescent="0.2">
      <c r="AJ20040" s="23"/>
      <c r="HH20040"/>
      <c r="IW20040" s="36"/>
      <c r="JI20040"/>
      <c r="JJ20040"/>
      <c r="KX20040" s="23"/>
      <c r="KY20040" s="23"/>
    </row>
    <row r="20041" spans="36:311" x14ac:dyDescent="0.2">
      <c r="AJ20041" s="23"/>
      <c r="HH20041"/>
      <c r="IW20041" s="36"/>
      <c r="JI20041"/>
      <c r="JJ20041"/>
      <c r="KX20041" s="23"/>
      <c r="KY20041" s="23"/>
    </row>
    <row r="20042" spans="36:311" x14ac:dyDescent="0.2">
      <c r="AJ20042" s="23"/>
      <c r="HH20042"/>
      <c r="IW20042" s="36"/>
      <c r="JI20042"/>
      <c r="JJ20042"/>
      <c r="KX20042" s="23"/>
      <c r="KY20042" s="23"/>
    </row>
    <row r="20043" spans="36:311" x14ac:dyDescent="0.2">
      <c r="AJ20043" s="23"/>
      <c r="HH20043"/>
      <c r="IW20043" s="36"/>
      <c r="JI20043"/>
      <c r="JJ20043"/>
      <c r="KX20043" s="23"/>
      <c r="KY20043" s="23"/>
    </row>
    <row r="20044" spans="36:311" x14ac:dyDescent="0.2">
      <c r="AJ20044" s="23"/>
      <c r="HH20044"/>
      <c r="IW20044" s="36"/>
      <c r="JI20044"/>
      <c r="JJ20044"/>
      <c r="KX20044" s="23"/>
      <c r="KY20044" s="23"/>
    </row>
    <row r="20045" spans="36:311" x14ac:dyDescent="0.2">
      <c r="AJ20045" s="23"/>
      <c r="HH20045"/>
      <c r="IW20045" s="36"/>
      <c r="JI20045"/>
      <c r="JJ20045"/>
      <c r="KX20045" s="23"/>
      <c r="KY20045" s="23"/>
    </row>
    <row r="20046" spans="36:311" x14ac:dyDescent="0.2">
      <c r="AJ20046" s="23"/>
      <c r="HH20046"/>
      <c r="IW20046" s="36"/>
      <c r="JI20046"/>
      <c r="JJ20046"/>
      <c r="KX20046" s="23"/>
      <c r="KY20046" s="23"/>
    </row>
    <row r="20047" spans="36:311" x14ac:dyDescent="0.2">
      <c r="AJ20047" s="23"/>
      <c r="HH20047"/>
      <c r="IW20047" s="36"/>
      <c r="JI20047"/>
      <c r="JJ20047"/>
      <c r="KX20047" s="23"/>
      <c r="KY20047" s="23"/>
    </row>
    <row r="20048" spans="36:311" x14ac:dyDescent="0.2">
      <c r="AJ20048" s="23"/>
      <c r="HH20048"/>
      <c r="IW20048" s="36"/>
      <c r="JI20048"/>
      <c r="JJ20048"/>
      <c r="KX20048" s="23"/>
      <c r="KY20048" s="23"/>
    </row>
    <row r="20049" spans="36:311" x14ac:dyDescent="0.2">
      <c r="AJ20049" s="23"/>
      <c r="HH20049"/>
      <c r="IW20049" s="36"/>
      <c r="JI20049"/>
      <c r="JJ20049"/>
      <c r="KX20049" s="23"/>
      <c r="KY20049" s="23"/>
    </row>
    <row r="20050" spans="36:311" x14ac:dyDescent="0.2">
      <c r="AJ20050" s="23"/>
      <c r="HH20050"/>
      <c r="IW20050" s="36"/>
      <c r="JI20050"/>
      <c r="JJ20050"/>
      <c r="KX20050" s="23"/>
      <c r="KY20050" s="23"/>
    </row>
    <row r="20051" spans="36:311" x14ac:dyDescent="0.2">
      <c r="AJ20051" s="23"/>
      <c r="HH20051"/>
      <c r="IW20051" s="36"/>
      <c r="JI20051"/>
      <c r="JJ20051"/>
      <c r="KX20051" s="23"/>
      <c r="KY20051" s="23"/>
    </row>
    <row r="20052" spans="36:311" x14ac:dyDescent="0.2">
      <c r="AJ20052" s="23"/>
      <c r="HH20052"/>
      <c r="IW20052" s="36"/>
      <c r="JI20052"/>
      <c r="JJ20052"/>
      <c r="KX20052" s="23"/>
      <c r="KY20052" s="23"/>
    </row>
    <row r="20053" spans="36:311" x14ac:dyDescent="0.2">
      <c r="AJ20053" s="23"/>
      <c r="HH20053"/>
      <c r="IW20053" s="36"/>
      <c r="JI20053"/>
      <c r="JJ20053"/>
      <c r="KX20053" s="23"/>
      <c r="KY20053" s="23"/>
    </row>
    <row r="20054" spans="36:311" x14ac:dyDescent="0.2">
      <c r="AJ20054" s="23"/>
      <c r="HH20054"/>
      <c r="IW20054" s="36"/>
      <c r="JI20054"/>
      <c r="JJ20054"/>
      <c r="KX20054" s="23"/>
      <c r="KY20054" s="23"/>
    </row>
    <row r="20055" spans="36:311" x14ac:dyDescent="0.2">
      <c r="AJ20055" s="23"/>
      <c r="HH20055"/>
      <c r="IW20055" s="36"/>
      <c r="JI20055"/>
      <c r="JJ20055"/>
      <c r="KX20055" s="23"/>
      <c r="KY20055" s="23"/>
    </row>
    <row r="20056" spans="36:311" x14ac:dyDescent="0.2">
      <c r="AJ20056" s="23"/>
      <c r="HH20056"/>
      <c r="IW20056" s="36"/>
      <c r="JI20056"/>
      <c r="JJ20056"/>
      <c r="KX20056" s="23"/>
      <c r="KY20056" s="23"/>
    </row>
    <row r="20057" spans="36:311" x14ac:dyDescent="0.2">
      <c r="AJ20057" s="23"/>
      <c r="HH20057"/>
      <c r="IW20057" s="36"/>
      <c r="JI20057"/>
      <c r="JJ20057"/>
      <c r="KX20057" s="23"/>
      <c r="KY20057" s="23"/>
    </row>
    <row r="20058" spans="36:311" x14ac:dyDescent="0.2">
      <c r="AJ20058" s="23"/>
      <c r="HH20058"/>
      <c r="IW20058" s="36"/>
      <c r="JI20058"/>
      <c r="JJ20058"/>
      <c r="KX20058" s="23"/>
      <c r="KY20058" s="23"/>
    </row>
    <row r="20059" spans="36:311" x14ac:dyDescent="0.2">
      <c r="AJ20059" s="23"/>
      <c r="HH20059"/>
      <c r="IW20059" s="36"/>
      <c r="JI20059"/>
      <c r="JJ20059"/>
      <c r="KX20059" s="23"/>
      <c r="KY20059" s="23"/>
    </row>
    <row r="20060" spans="36:311" x14ac:dyDescent="0.2">
      <c r="AJ20060" s="23"/>
      <c r="HH20060"/>
      <c r="IW20060" s="36"/>
      <c r="JI20060"/>
      <c r="JJ20060"/>
      <c r="KX20060" s="23"/>
      <c r="KY20060" s="23"/>
    </row>
    <row r="20061" spans="36:311" x14ac:dyDescent="0.2">
      <c r="AJ20061" s="23"/>
      <c r="HH20061"/>
      <c r="IW20061" s="36"/>
      <c r="JI20061"/>
      <c r="JJ20061"/>
      <c r="KX20061" s="23"/>
      <c r="KY20061" s="23"/>
    </row>
    <row r="20062" spans="36:311" x14ac:dyDescent="0.2">
      <c r="AJ20062" s="23"/>
      <c r="HH20062"/>
      <c r="IW20062" s="36"/>
      <c r="JI20062"/>
      <c r="JJ20062"/>
      <c r="KX20062" s="23"/>
      <c r="KY20062" s="23"/>
    </row>
    <row r="20063" spans="36:311" x14ac:dyDescent="0.2">
      <c r="AJ20063" s="23"/>
      <c r="HH20063"/>
      <c r="IW20063" s="36"/>
      <c r="JI20063"/>
      <c r="JJ20063"/>
      <c r="KX20063" s="23"/>
      <c r="KY20063" s="23"/>
    </row>
    <row r="20064" spans="36:311" x14ac:dyDescent="0.2">
      <c r="AJ20064" s="23"/>
      <c r="HH20064"/>
      <c r="IW20064" s="36"/>
      <c r="JI20064"/>
      <c r="JJ20064"/>
      <c r="KX20064" s="23"/>
      <c r="KY20064" s="23"/>
    </row>
    <row r="20065" spans="36:311" x14ac:dyDescent="0.2">
      <c r="AJ20065" s="23"/>
      <c r="HH20065"/>
      <c r="IW20065" s="36"/>
      <c r="JI20065"/>
      <c r="JJ20065"/>
      <c r="KX20065" s="23"/>
      <c r="KY20065" s="23"/>
    </row>
    <row r="20066" spans="36:311" x14ac:dyDescent="0.2">
      <c r="AJ20066" s="23"/>
      <c r="HH20066"/>
      <c r="IW20066" s="36"/>
      <c r="JI20066"/>
      <c r="JJ20066"/>
      <c r="KX20066" s="23"/>
      <c r="KY20066" s="23"/>
    </row>
    <row r="20067" spans="36:311" x14ac:dyDescent="0.2">
      <c r="AJ20067" s="23"/>
      <c r="HH20067"/>
      <c r="IW20067" s="36"/>
      <c r="JI20067"/>
      <c r="JJ20067"/>
      <c r="KX20067" s="23"/>
      <c r="KY20067" s="23"/>
    </row>
    <row r="20068" spans="36:311" x14ac:dyDescent="0.2">
      <c r="AJ20068" s="23"/>
      <c r="HH20068"/>
      <c r="IW20068" s="36"/>
      <c r="JI20068"/>
      <c r="JJ20068"/>
      <c r="KX20068" s="23"/>
      <c r="KY20068" s="23"/>
    </row>
    <row r="20069" spans="36:311" x14ac:dyDescent="0.2">
      <c r="AJ20069" s="23"/>
      <c r="HH20069"/>
      <c r="IW20069" s="36"/>
      <c r="JI20069"/>
      <c r="JJ20069"/>
      <c r="KX20069" s="23"/>
      <c r="KY20069" s="23"/>
    </row>
    <row r="20070" spans="36:311" x14ac:dyDescent="0.2">
      <c r="AJ20070" s="23"/>
      <c r="HH20070"/>
      <c r="IW20070" s="36"/>
      <c r="JI20070"/>
      <c r="JJ20070"/>
      <c r="KX20070" s="23"/>
      <c r="KY20070" s="23"/>
    </row>
    <row r="20071" spans="36:311" x14ac:dyDescent="0.2">
      <c r="AJ20071" s="23"/>
      <c r="HH20071"/>
      <c r="IW20071" s="36"/>
      <c r="JI20071"/>
      <c r="JJ20071"/>
      <c r="KX20071" s="23"/>
      <c r="KY20071" s="23"/>
    </row>
    <row r="20072" spans="36:311" x14ac:dyDescent="0.2">
      <c r="AJ20072" s="23"/>
      <c r="HH20072"/>
      <c r="IW20072" s="36"/>
      <c r="JI20072"/>
      <c r="JJ20072"/>
      <c r="KX20072" s="23"/>
      <c r="KY20072" s="23"/>
    </row>
    <row r="20073" spans="36:311" x14ac:dyDescent="0.2">
      <c r="AJ20073" s="23"/>
      <c r="HH20073"/>
      <c r="IW20073" s="36"/>
      <c r="JI20073"/>
      <c r="JJ20073"/>
      <c r="KX20073" s="23"/>
      <c r="KY20073" s="23"/>
    </row>
    <row r="20074" spans="36:311" x14ac:dyDescent="0.2">
      <c r="AJ20074" s="23"/>
      <c r="HH20074"/>
      <c r="IW20074" s="36"/>
      <c r="JI20074"/>
      <c r="JJ20074"/>
      <c r="KX20074" s="23"/>
      <c r="KY20074" s="23"/>
    </row>
    <row r="20075" spans="36:311" x14ac:dyDescent="0.2">
      <c r="AJ20075" s="23"/>
      <c r="HH20075"/>
      <c r="IW20075" s="36"/>
      <c r="JI20075"/>
      <c r="JJ20075"/>
      <c r="KX20075" s="23"/>
      <c r="KY20075" s="23"/>
    </row>
    <row r="20076" spans="36:311" x14ac:dyDescent="0.2">
      <c r="AJ20076" s="23"/>
      <c r="HH20076"/>
      <c r="IW20076" s="36"/>
      <c r="JI20076"/>
      <c r="JJ20076"/>
      <c r="KX20076" s="23"/>
      <c r="KY20076" s="23"/>
    </row>
    <row r="20077" spans="36:311" x14ac:dyDescent="0.2">
      <c r="AJ20077" s="23"/>
      <c r="HH20077"/>
      <c r="IW20077" s="36"/>
      <c r="JI20077"/>
      <c r="JJ20077"/>
      <c r="KX20077" s="23"/>
      <c r="KY20077" s="23"/>
    </row>
    <row r="20078" spans="36:311" x14ac:dyDescent="0.2">
      <c r="AJ20078" s="23"/>
      <c r="HH20078"/>
      <c r="IW20078" s="36"/>
      <c r="JI20078"/>
      <c r="JJ20078"/>
      <c r="KX20078" s="23"/>
      <c r="KY20078" s="23"/>
    </row>
    <row r="20079" spans="36:311" x14ac:dyDescent="0.2">
      <c r="AJ20079" s="23"/>
      <c r="HH20079"/>
      <c r="IW20079" s="36"/>
      <c r="JI20079"/>
      <c r="JJ20079"/>
      <c r="KX20079" s="23"/>
      <c r="KY20079" s="23"/>
    </row>
    <row r="20080" spans="36:311" x14ac:dyDescent="0.2">
      <c r="AJ20080" s="23"/>
      <c r="HH20080"/>
      <c r="IW20080" s="36"/>
      <c r="JI20080"/>
      <c r="JJ20080"/>
      <c r="KX20080" s="23"/>
      <c r="KY20080" s="23"/>
    </row>
    <row r="20081" spans="36:311" x14ac:dyDescent="0.2">
      <c r="AJ20081" s="23"/>
      <c r="HH20081"/>
      <c r="IW20081" s="36"/>
      <c r="JI20081"/>
      <c r="JJ20081"/>
      <c r="KX20081" s="23"/>
      <c r="KY20081" s="23"/>
    </row>
    <row r="20082" spans="36:311" x14ac:dyDescent="0.2">
      <c r="AJ20082" s="23"/>
      <c r="HH20082"/>
      <c r="IW20082" s="36"/>
      <c r="JI20082"/>
      <c r="JJ20082"/>
      <c r="KX20082" s="23"/>
      <c r="KY20082" s="23"/>
    </row>
    <row r="20083" spans="36:311" x14ac:dyDescent="0.2">
      <c r="AJ20083" s="23"/>
      <c r="HH20083"/>
      <c r="IW20083" s="36"/>
      <c r="JI20083"/>
      <c r="JJ20083"/>
      <c r="KX20083" s="23"/>
      <c r="KY20083" s="23"/>
    </row>
    <row r="20084" spans="36:311" x14ac:dyDescent="0.2">
      <c r="AJ20084" s="23"/>
      <c r="HH20084"/>
      <c r="IW20084" s="36"/>
      <c r="JI20084"/>
      <c r="JJ20084"/>
      <c r="KX20084" s="23"/>
      <c r="KY20084" s="23"/>
    </row>
    <row r="20085" spans="36:311" x14ac:dyDescent="0.2">
      <c r="AJ20085" s="23"/>
      <c r="HH20085"/>
      <c r="IW20085" s="36"/>
      <c r="JI20085"/>
      <c r="JJ20085"/>
      <c r="KX20085" s="23"/>
      <c r="KY20085" s="23"/>
    </row>
    <row r="20086" spans="36:311" x14ac:dyDescent="0.2">
      <c r="AJ20086" s="23"/>
      <c r="HH20086"/>
      <c r="IW20086" s="36"/>
      <c r="JI20086"/>
      <c r="JJ20086"/>
      <c r="KX20086" s="23"/>
      <c r="KY20086" s="23"/>
    </row>
    <row r="20087" spans="36:311" x14ac:dyDescent="0.2">
      <c r="AJ20087" s="23"/>
      <c r="HH20087"/>
      <c r="IW20087" s="36"/>
      <c r="JI20087"/>
      <c r="JJ20087"/>
      <c r="KX20087" s="23"/>
      <c r="KY20087" s="23"/>
    </row>
    <row r="20088" spans="36:311" x14ac:dyDescent="0.2">
      <c r="AJ20088" s="23"/>
      <c r="HH20088"/>
      <c r="IW20088" s="36"/>
      <c r="JI20088"/>
      <c r="JJ20088"/>
      <c r="KX20088" s="23"/>
      <c r="KY20088" s="23"/>
    </row>
    <row r="20089" spans="36:311" x14ac:dyDescent="0.2">
      <c r="AJ20089" s="23"/>
      <c r="HH20089"/>
      <c r="IW20089" s="36"/>
      <c r="JI20089"/>
      <c r="JJ20089"/>
      <c r="KX20089" s="23"/>
      <c r="KY20089" s="23"/>
    </row>
    <row r="20090" spans="36:311" x14ac:dyDescent="0.2">
      <c r="AJ20090" s="23"/>
      <c r="HH20090"/>
      <c r="IW20090" s="36"/>
      <c r="JI20090"/>
      <c r="JJ20090"/>
      <c r="KX20090" s="23"/>
      <c r="KY20090" s="23"/>
    </row>
    <row r="20091" spans="36:311" x14ac:dyDescent="0.2">
      <c r="AJ20091" s="23"/>
      <c r="HH20091"/>
      <c r="IW20091" s="36"/>
      <c r="JI20091"/>
      <c r="JJ20091"/>
      <c r="KX20091" s="23"/>
      <c r="KY20091" s="23"/>
    </row>
    <row r="20092" spans="36:311" x14ac:dyDescent="0.2">
      <c r="AJ20092" s="23"/>
      <c r="HH20092"/>
      <c r="IW20092" s="36"/>
      <c r="JI20092"/>
      <c r="JJ20092"/>
      <c r="KX20092" s="23"/>
      <c r="KY20092" s="23"/>
    </row>
    <row r="20093" spans="36:311" x14ac:dyDescent="0.2">
      <c r="AJ20093" s="23"/>
      <c r="HH20093"/>
      <c r="IW20093" s="36"/>
      <c r="JI20093"/>
      <c r="JJ20093"/>
      <c r="KX20093" s="23"/>
      <c r="KY20093" s="23"/>
    </row>
    <row r="20094" spans="36:311" x14ac:dyDescent="0.2">
      <c r="AJ20094" s="23"/>
      <c r="HH20094"/>
      <c r="IW20094" s="36"/>
      <c r="JI20094"/>
      <c r="JJ20094"/>
      <c r="KX20094" s="23"/>
      <c r="KY20094" s="23"/>
    </row>
    <row r="20095" spans="36:311" x14ac:dyDescent="0.2">
      <c r="AJ20095" s="23"/>
      <c r="HH20095"/>
      <c r="IW20095" s="36"/>
      <c r="JI20095"/>
      <c r="JJ20095"/>
      <c r="KX20095" s="23"/>
      <c r="KY20095" s="23"/>
    </row>
    <row r="20096" spans="36:311" x14ac:dyDescent="0.2">
      <c r="AJ20096" s="23"/>
      <c r="HH20096"/>
      <c r="IW20096" s="36"/>
      <c r="JI20096"/>
      <c r="JJ20096"/>
      <c r="KX20096" s="23"/>
      <c r="KY20096" s="23"/>
    </row>
    <row r="20097" spans="36:311" x14ac:dyDescent="0.2">
      <c r="AJ20097" s="23"/>
      <c r="HH20097"/>
      <c r="IW20097" s="36"/>
      <c r="JI20097"/>
      <c r="JJ20097"/>
      <c r="KX20097" s="23"/>
      <c r="KY20097" s="23"/>
    </row>
    <row r="20098" spans="36:311" x14ac:dyDescent="0.2">
      <c r="AJ20098" s="23"/>
      <c r="HH20098"/>
      <c r="IW20098" s="36"/>
      <c r="JI20098"/>
      <c r="JJ20098"/>
      <c r="KX20098" s="23"/>
      <c r="KY20098" s="23"/>
    </row>
    <row r="20099" spans="36:311" x14ac:dyDescent="0.2">
      <c r="AJ20099" s="23"/>
      <c r="HH20099"/>
      <c r="IW20099" s="36"/>
      <c r="JI20099"/>
      <c r="JJ20099"/>
      <c r="KX20099" s="23"/>
      <c r="KY20099" s="23"/>
    </row>
    <row r="20100" spans="36:311" x14ac:dyDescent="0.2">
      <c r="AJ20100" s="23"/>
      <c r="HH20100"/>
      <c r="IW20100" s="36"/>
      <c r="JI20100"/>
      <c r="JJ20100"/>
      <c r="KX20100" s="23"/>
      <c r="KY20100" s="23"/>
    </row>
    <row r="20101" spans="36:311" x14ac:dyDescent="0.2">
      <c r="AJ20101" s="23"/>
      <c r="HH20101"/>
      <c r="IW20101" s="36"/>
      <c r="JI20101"/>
      <c r="JJ20101"/>
      <c r="KX20101" s="23"/>
      <c r="KY20101" s="23"/>
    </row>
    <row r="20102" spans="36:311" x14ac:dyDescent="0.2">
      <c r="AJ20102" s="23"/>
      <c r="HH20102"/>
      <c r="IW20102" s="36"/>
      <c r="JI20102"/>
      <c r="JJ20102"/>
      <c r="KX20102" s="23"/>
      <c r="KY20102" s="23"/>
    </row>
    <row r="20103" spans="36:311" x14ac:dyDescent="0.2">
      <c r="AJ20103" s="23"/>
      <c r="HH20103"/>
      <c r="IW20103" s="36"/>
      <c r="JI20103"/>
      <c r="JJ20103"/>
      <c r="KX20103" s="23"/>
      <c r="KY20103" s="23"/>
    </row>
    <row r="20104" spans="36:311" x14ac:dyDescent="0.2">
      <c r="AJ20104" s="23"/>
      <c r="HH20104"/>
      <c r="IW20104" s="36"/>
      <c r="JI20104"/>
      <c r="JJ20104"/>
      <c r="KX20104" s="23"/>
      <c r="KY20104" s="23"/>
    </row>
    <row r="20105" spans="36:311" x14ac:dyDescent="0.2">
      <c r="AJ20105" s="23"/>
      <c r="HH20105"/>
      <c r="IW20105" s="36"/>
      <c r="JI20105"/>
      <c r="JJ20105"/>
      <c r="KX20105" s="23"/>
      <c r="KY20105" s="23"/>
    </row>
    <row r="20106" spans="36:311" x14ac:dyDescent="0.2">
      <c r="AJ20106" s="23"/>
      <c r="HH20106"/>
      <c r="IW20106" s="36"/>
      <c r="JI20106"/>
      <c r="JJ20106"/>
      <c r="KX20106" s="23"/>
      <c r="KY20106" s="23"/>
    </row>
    <row r="20107" spans="36:311" x14ac:dyDescent="0.2">
      <c r="AJ20107" s="23"/>
      <c r="HH20107"/>
      <c r="IW20107" s="36"/>
      <c r="JI20107"/>
      <c r="JJ20107"/>
      <c r="KX20107" s="23"/>
      <c r="KY20107" s="23"/>
    </row>
    <row r="20108" spans="36:311" x14ac:dyDescent="0.2">
      <c r="AJ20108" s="23"/>
      <c r="HH20108"/>
      <c r="IW20108" s="36"/>
      <c r="JI20108"/>
      <c r="JJ20108"/>
      <c r="KX20108" s="23"/>
      <c r="KY20108" s="23"/>
    </row>
    <row r="20109" spans="36:311" x14ac:dyDescent="0.2">
      <c r="AJ20109" s="23"/>
      <c r="HH20109"/>
      <c r="IW20109" s="36"/>
      <c r="JI20109"/>
      <c r="JJ20109"/>
      <c r="KX20109" s="23"/>
      <c r="KY20109" s="23"/>
    </row>
    <row r="20110" spans="36:311" x14ac:dyDescent="0.2">
      <c r="AJ20110" s="23"/>
      <c r="HH20110"/>
      <c r="IW20110" s="36"/>
      <c r="JI20110"/>
      <c r="JJ20110"/>
      <c r="KX20110" s="23"/>
      <c r="KY20110" s="23"/>
    </row>
    <row r="20111" spans="36:311" x14ac:dyDescent="0.2">
      <c r="AJ20111" s="23"/>
      <c r="HH20111"/>
      <c r="IW20111" s="36"/>
      <c r="JI20111"/>
      <c r="JJ20111"/>
      <c r="KX20111" s="23"/>
      <c r="KY20111" s="23"/>
    </row>
    <row r="20112" spans="36:311" x14ac:dyDescent="0.2">
      <c r="AJ20112" s="23"/>
      <c r="HH20112"/>
      <c r="IW20112" s="36"/>
      <c r="JI20112"/>
      <c r="JJ20112"/>
      <c r="KX20112" s="23"/>
      <c r="KY20112" s="23"/>
    </row>
    <row r="20113" spans="36:311" x14ac:dyDescent="0.2">
      <c r="AJ20113" s="23"/>
      <c r="HH20113"/>
      <c r="IW20113" s="36"/>
      <c r="JI20113"/>
      <c r="JJ20113"/>
      <c r="KX20113" s="23"/>
      <c r="KY20113" s="23"/>
    </row>
    <row r="20114" spans="36:311" x14ac:dyDescent="0.2">
      <c r="AJ20114" s="23"/>
      <c r="HH20114"/>
      <c r="IW20114" s="36"/>
      <c r="JI20114"/>
      <c r="JJ20114"/>
      <c r="KX20114" s="23"/>
      <c r="KY20114" s="23"/>
    </row>
    <row r="20115" spans="36:311" x14ac:dyDescent="0.2">
      <c r="AJ20115" s="23"/>
      <c r="HH20115"/>
      <c r="IW20115" s="36"/>
      <c r="JI20115"/>
      <c r="JJ20115"/>
      <c r="KX20115" s="23"/>
      <c r="KY20115" s="23"/>
    </row>
    <row r="20116" spans="36:311" x14ac:dyDescent="0.2">
      <c r="AJ20116" s="23"/>
      <c r="HH20116"/>
      <c r="IW20116" s="36"/>
      <c r="JI20116"/>
      <c r="JJ20116"/>
      <c r="KX20116" s="23"/>
      <c r="KY20116" s="23"/>
    </row>
    <row r="20117" spans="36:311" x14ac:dyDescent="0.2">
      <c r="AJ20117" s="23"/>
      <c r="HH20117"/>
      <c r="IW20117" s="36"/>
      <c r="JI20117"/>
      <c r="JJ20117"/>
      <c r="KX20117" s="23"/>
      <c r="KY20117" s="23"/>
    </row>
    <row r="20118" spans="36:311" x14ac:dyDescent="0.2">
      <c r="AJ20118" s="23"/>
      <c r="HH20118"/>
      <c r="IW20118" s="36"/>
      <c r="JI20118"/>
      <c r="JJ20118"/>
      <c r="KX20118" s="23"/>
      <c r="KY20118" s="23"/>
    </row>
    <row r="20119" spans="36:311" x14ac:dyDescent="0.2">
      <c r="AJ20119" s="23"/>
      <c r="HH20119"/>
      <c r="IW20119" s="36"/>
      <c r="JI20119"/>
      <c r="JJ20119"/>
      <c r="KX20119" s="23"/>
      <c r="KY20119" s="23"/>
    </row>
    <row r="20120" spans="36:311" x14ac:dyDescent="0.2">
      <c r="AJ20120" s="23"/>
      <c r="HH20120"/>
      <c r="IW20120" s="36"/>
      <c r="JI20120"/>
      <c r="JJ20120"/>
      <c r="KX20120" s="23"/>
      <c r="KY20120" s="23"/>
    </row>
    <row r="20121" spans="36:311" x14ac:dyDescent="0.2">
      <c r="AJ20121" s="23"/>
      <c r="HH20121"/>
      <c r="IW20121" s="36"/>
      <c r="JI20121"/>
      <c r="JJ20121"/>
      <c r="KX20121" s="23"/>
      <c r="KY20121" s="23"/>
    </row>
    <row r="20122" spans="36:311" x14ac:dyDescent="0.2">
      <c r="AJ20122" s="23"/>
      <c r="HH20122"/>
      <c r="IW20122" s="36"/>
      <c r="JI20122"/>
      <c r="JJ20122"/>
      <c r="KX20122" s="23"/>
      <c r="KY20122" s="23"/>
    </row>
    <row r="20123" spans="36:311" x14ac:dyDescent="0.2">
      <c r="AJ20123" s="23"/>
      <c r="HH20123"/>
      <c r="IW20123" s="36"/>
      <c r="JI20123"/>
      <c r="JJ20123"/>
      <c r="KX20123" s="23"/>
      <c r="KY20123" s="23"/>
    </row>
    <row r="20124" spans="36:311" x14ac:dyDescent="0.2">
      <c r="AJ20124" s="23"/>
      <c r="HH20124"/>
      <c r="IW20124" s="36"/>
      <c r="JI20124"/>
      <c r="JJ20124"/>
      <c r="KX20124" s="23"/>
      <c r="KY20124" s="23"/>
    </row>
    <row r="20125" spans="36:311" x14ac:dyDescent="0.2">
      <c r="AJ20125" s="23"/>
      <c r="HH20125"/>
      <c r="IW20125" s="36"/>
      <c r="JI20125"/>
      <c r="JJ20125"/>
      <c r="KX20125" s="23"/>
      <c r="KY20125" s="23"/>
    </row>
    <row r="20126" spans="36:311" x14ac:dyDescent="0.2">
      <c r="AJ20126" s="23"/>
      <c r="HH20126"/>
      <c r="IW20126" s="36"/>
      <c r="JI20126"/>
      <c r="JJ20126"/>
      <c r="KX20126" s="23"/>
      <c r="KY20126" s="23"/>
    </row>
    <row r="20127" spans="36:311" x14ac:dyDescent="0.2">
      <c r="AJ20127" s="23"/>
      <c r="HH20127"/>
      <c r="IW20127" s="36"/>
      <c r="JI20127"/>
      <c r="JJ20127"/>
      <c r="KX20127" s="23"/>
      <c r="KY20127" s="23"/>
    </row>
    <row r="20128" spans="36:311" x14ac:dyDescent="0.2">
      <c r="AJ20128" s="23"/>
      <c r="HH20128"/>
      <c r="IW20128" s="36"/>
      <c r="JI20128"/>
      <c r="JJ20128"/>
      <c r="KX20128" s="23"/>
      <c r="KY20128" s="23"/>
    </row>
    <row r="20129" spans="36:311" x14ac:dyDescent="0.2">
      <c r="AJ20129" s="23"/>
      <c r="HH20129"/>
      <c r="IW20129" s="36"/>
      <c r="JI20129"/>
      <c r="JJ20129"/>
      <c r="KX20129" s="23"/>
      <c r="KY20129" s="23"/>
    </row>
    <row r="20130" spans="36:311" x14ac:dyDescent="0.2">
      <c r="AJ20130" s="23"/>
      <c r="HH20130"/>
      <c r="IW20130" s="36"/>
      <c r="JI20130"/>
      <c r="JJ20130"/>
      <c r="KX20130" s="23"/>
      <c r="KY20130" s="23"/>
    </row>
    <row r="20131" spans="36:311" x14ac:dyDescent="0.2">
      <c r="AJ20131" s="23"/>
      <c r="HH20131"/>
      <c r="IW20131" s="36"/>
      <c r="JI20131"/>
      <c r="JJ20131"/>
      <c r="KX20131" s="23"/>
      <c r="KY20131" s="23"/>
    </row>
    <row r="20132" spans="36:311" x14ac:dyDescent="0.2">
      <c r="AJ20132" s="23"/>
      <c r="HH20132"/>
      <c r="IW20132" s="36"/>
      <c r="JI20132"/>
      <c r="JJ20132"/>
      <c r="KX20132" s="23"/>
      <c r="KY20132" s="23"/>
    </row>
    <row r="20133" spans="36:311" x14ac:dyDescent="0.2">
      <c r="AJ20133" s="23"/>
      <c r="HH20133"/>
      <c r="IW20133" s="36"/>
      <c r="JI20133"/>
      <c r="JJ20133"/>
      <c r="KX20133" s="23"/>
      <c r="KY20133" s="23"/>
    </row>
    <row r="20134" spans="36:311" x14ac:dyDescent="0.2">
      <c r="AJ20134" s="23"/>
      <c r="HH20134"/>
      <c r="IW20134" s="36"/>
      <c r="JI20134"/>
      <c r="JJ20134"/>
      <c r="KX20134" s="23"/>
      <c r="KY20134" s="23"/>
    </row>
    <row r="20135" spans="36:311" x14ac:dyDescent="0.2">
      <c r="AJ20135" s="23"/>
      <c r="HH20135"/>
      <c r="IW20135" s="36"/>
      <c r="JI20135"/>
      <c r="JJ20135"/>
      <c r="KX20135" s="23"/>
      <c r="KY20135" s="23"/>
    </row>
    <row r="20136" spans="36:311" x14ac:dyDescent="0.2">
      <c r="AJ20136" s="23"/>
      <c r="HH20136"/>
      <c r="IW20136" s="36"/>
      <c r="JI20136"/>
      <c r="JJ20136"/>
      <c r="KX20136" s="23"/>
      <c r="KY20136" s="23"/>
    </row>
    <row r="20137" spans="36:311" x14ac:dyDescent="0.2">
      <c r="AJ20137" s="23"/>
      <c r="HH20137"/>
      <c r="IW20137" s="36"/>
      <c r="JI20137"/>
      <c r="JJ20137"/>
      <c r="KX20137" s="23"/>
      <c r="KY20137" s="23"/>
    </row>
    <row r="20138" spans="36:311" x14ac:dyDescent="0.2">
      <c r="AJ20138" s="23"/>
      <c r="HH20138"/>
      <c r="IW20138" s="36"/>
      <c r="JI20138"/>
      <c r="JJ20138"/>
      <c r="KX20138" s="23"/>
      <c r="KY20138" s="23"/>
    </row>
    <row r="20139" spans="36:311" x14ac:dyDescent="0.2">
      <c r="AJ20139" s="23"/>
      <c r="HH20139"/>
      <c r="IW20139" s="36"/>
      <c r="JI20139"/>
      <c r="JJ20139"/>
      <c r="KX20139" s="23"/>
      <c r="KY20139" s="23"/>
    </row>
    <row r="20140" spans="36:311" x14ac:dyDescent="0.2">
      <c r="AJ20140" s="23"/>
      <c r="HH20140"/>
      <c r="IW20140" s="36"/>
      <c r="JI20140"/>
      <c r="JJ20140"/>
      <c r="KX20140" s="23"/>
      <c r="KY20140" s="23"/>
    </row>
    <row r="20141" spans="36:311" x14ac:dyDescent="0.2">
      <c r="AJ20141" s="23"/>
      <c r="HH20141"/>
      <c r="IW20141" s="36"/>
      <c r="JI20141"/>
      <c r="JJ20141"/>
      <c r="KX20141" s="23"/>
      <c r="KY20141" s="23"/>
    </row>
    <row r="20142" spans="36:311" x14ac:dyDescent="0.2">
      <c r="AJ20142" s="23"/>
      <c r="HH20142"/>
      <c r="IW20142" s="36"/>
      <c r="JI20142"/>
      <c r="JJ20142"/>
      <c r="KX20142" s="23"/>
      <c r="KY20142" s="23"/>
    </row>
    <row r="20143" spans="36:311" x14ac:dyDescent="0.2">
      <c r="AJ20143" s="23"/>
      <c r="HH20143"/>
      <c r="IW20143" s="36"/>
      <c r="JI20143"/>
      <c r="JJ20143"/>
      <c r="KX20143" s="23"/>
      <c r="KY20143" s="23"/>
    </row>
    <row r="20144" spans="36:311" x14ac:dyDescent="0.2">
      <c r="AJ20144" s="23"/>
      <c r="HH20144"/>
      <c r="IW20144" s="36"/>
      <c r="JI20144"/>
      <c r="JJ20144"/>
      <c r="KX20144" s="23"/>
      <c r="KY20144" s="23"/>
    </row>
    <row r="20145" spans="36:311" x14ac:dyDescent="0.2">
      <c r="AJ20145" s="23"/>
      <c r="HH20145"/>
      <c r="IW20145" s="36"/>
      <c r="JI20145"/>
      <c r="JJ20145"/>
      <c r="KX20145" s="23"/>
      <c r="KY20145" s="23"/>
    </row>
    <row r="20146" spans="36:311" x14ac:dyDescent="0.2">
      <c r="AJ20146" s="23"/>
      <c r="HH20146"/>
      <c r="IW20146" s="36"/>
      <c r="JI20146"/>
      <c r="JJ20146"/>
      <c r="KX20146" s="23"/>
      <c r="KY20146" s="23"/>
    </row>
    <row r="20147" spans="36:311" x14ac:dyDescent="0.2">
      <c r="AJ20147" s="23"/>
      <c r="HH20147"/>
      <c r="IW20147" s="36"/>
      <c r="JI20147"/>
      <c r="JJ20147"/>
      <c r="KX20147" s="23"/>
      <c r="KY20147" s="23"/>
    </row>
    <row r="20148" spans="36:311" x14ac:dyDescent="0.2">
      <c r="AJ20148" s="23"/>
      <c r="HH20148"/>
      <c r="IW20148" s="36"/>
      <c r="JI20148"/>
      <c r="JJ20148"/>
      <c r="KX20148" s="23"/>
      <c r="KY20148" s="23"/>
    </row>
    <row r="20149" spans="36:311" x14ac:dyDescent="0.2">
      <c r="AJ20149" s="23"/>
      <c r="HH20149"/>
      <c r="IW20149" s="36"/>
      <c r="JI20149"/>
      <c r="JJ20149"/>
      <c r="KX20149" s="23"/>
      <c r="KY20149" s="23"/>
    </row>
    <row r="20150" spans="36:311" x14ac:dyDescent="0.2">
      <c r="AJ20150" s="23"/>
      <c r="HH20150"/>
      <c r="IW20150" s="36"/>
      <c r="JI20150"/>
      <c r="JJ20150"/>
      <c r="KX20150" s="23"/>
      <c r="KY20150" s="23"/>
    </row>
    <row r="20151" spans="36:311" x14ac:dyDescent="0.2">
      <c r="AJ20151" s="23"/>
      <c r="HH20151"/>
      <c r="IW20151" s="36"/>
      <c r="JI20151"/>
      <c r="JJ20151"/>
      <c r="KX20151" s="23"/>
      <c r="KY20151" s="23"/>
    </row>
    <row r="20152" spans="36:311" x14ac:dyDescent="0.2">
      <c r="AJ20152" s="23"/>
      <c r="HH20152"/>
      <c r="IW20152" s="36"/>
      <c r="JI20152"/>
      <c r="JJ20152"/>
      <c r="KX20152" s="23"/>
      <c r="KY20152" s="23"/>
    </row>
    <row r="20153" spans="36:311" x14ac:dyDescent="0.2">
      <c r="AJ20153" s="23"/>
      <c r="HH20153"/>
      <c r="IW20153" s="36"/>
      <c r="JI20153"/>
      <c r="JJ20153"/>
      <c r="KX20153" s="23"/>
      <c r="KY20153" s="23"/>
    </row>
    <row r="20154" spans="36:311" x14ac:dyDescent="0.2">
      <c r="AJ20154" s="23"/>
      <c r="HH20154"/>
      <c r="IW20154" s="36"/>
      <c r="JI20154"/>
      <c r="JJ20154"/>
      <c r="KX20154" s="23"/>
      <c r="KY20154" s="23"/>
    </row>
    <row r="20155" spans="36:311" x14ac:dyDescent="0.2">
      <c r="AJ20155" s="23"/>
      <c r="HH20155"/>
      <c r="IW20155" s="36"/>
      <c r="JI20155"/>
      <c r="JJ20155"/>
      <c r="KX20155" s="23"/>
      <c r="KY20155" s="23"/>
    </row>
    <row r="20156" spans="36:311" x14ac:dyDescent="0.2">
      <c r="AJ20156" s="23"/>
      <c r="HH20156"/>
      <c r="IW20156" s="36"/>
      <c r="JI20156"/>
      <c r="JJ20156"/>
      <c r="KX20156" s="23"/>
      <c r="KY20156" s="23"/>
    </row>
    <row r="20157" spans="36:311" x14ac:dyDescent="0.2">
      <c r="AJ20157" s="23"/>
      <c r="HH20157"/>
      <c r="IW20157" s="36"/>
      <c r="JI20157"/>
      <c r="JJ20157"/>
      <c r="KX20157" s="23"/>
      <c r="KY20157" s="23"/>
    </row>
    <row r="20158" spans="36:311" x14ac:dyDescent="0.2">
      <c r="AJ20158" s="23"/>
      <c r="HH20158"/>
      <c r="IW20158" s="36"/>
      <c r="JI20158"/>
      <c r="JJ20158"/>
      <c r="KX20158" s="23"/>
      <c r="KY20158" s="23"/>
    </row>
    <row r="20159" spans="36:311" x14ac:dyDescent="0.2">
      <c r="AJ20159" s="23"/>
      <c r="HH20159"/>
      <c r="IW20159" s="36"/>
      <c r="JI20159"/>
      <c r="JJ20159"/>
      <c r="KX20159" s="23"/>
      <c r="KY20159" s="23"/>
    </row>
    <row r="20160" spans="36:311" x14ac:dyDescent="0.2">
      <c r="AJ20160" s="23"/>
      <c r="HH20160"/>
      <c r="IW20160" s="36"/>
      <c r="JI20160"/>
      <c r="JJ20160"/>
      <c r="KX20160" s="23"/>
      <c r="KY20160" s="23"/>
    </row>
    <row r="20161" spans="36:311" x14ac:dyDescent="0.2">
      <c r="AJ20161" s="23"/>
      <c r="HH20161"/>
      <c r="IW20161" s="36"/>
      <c r="JI20161"/>
      <c r="JJ20161"/>
      <c r="KX20161" s="23"/>
      <c r="KY20161" s="23"/>
    </row>
    <row r="20162" spans="36:311" x14ac:dyDescent="0.2">
      <c r="AJ20162" s="23"/>
      <c r="HH20162"/>
      <c r="IW20162" s="36"/>
      <c r="JI20162"/>
      <c r="JJ20162"/>
      <c r="KX20162" s="23"/>
      <c r="KY20162" s="23"/>
    </row>
    <row r="20163" spans="36:311" x14ac:dyDescent="0.2">
      <c r="AJ20163" s="23"/>
      <c r="HH20163"/>
      <c r="IW20163" s="36"/>
      <c r="JI20163"/>
      <c r="JJ20163"/>
      <c r="KX20163" s="23"/>
      <c r="KY20163" s="23"/>
    </row>
    <row r="20164" spans="36:311" x14ac:dyDescent="0.2">
      <c r="AJ20164" s="23"/>
      <c r="HH20164"/>
      <c r="IW20164" s="36"/>
      <c r="JI20164"/>
      <c r="JJ20164"/>
      <c r="KX20164" s="23"/>
      <c r="KY20164" s="23"/>
    </row>
    <row r="20165" spans="36:311" x14ac:dyDescent="0.2">
      <c r="AJ20165" s="23"/>
      <c r="HH20165"/>
      <c r="IW20165" s="36"/>
      <c r="JI20165"/>
      <c r="JJ20165"/>
      <c r="KX20165" s="23"/>
      <c r="KY20165" s="23"/>
    </row>
    <row r="20166" spans="36:311" x14ac:dyDescent="0.2">
      <c r="AJ20166" s="23"/>
      <c r="HH20166"/>
      <c r="IW20166" s="36"/>
      <c r="JI20166"/>
      <c r="JJ20166"/>
      <c r="KX20166" s="23"/>
      <c r="KY20166" s="23"/>
    </row>
    <row r="20167" spans="36:311" x14ac:dyDescent="0.2">
      <c r="AJ20167" s="23"/>
      <c r="HH20167"/>
      <c r="IW20167" s="36"/>
      <c r="JI20167"/>
      <c r="JJ20167"/>
      <c r="KX20167" s="23"/>
      <c r="KY20167" s="23"/>
    </row>
    <row r="20168" spans="36:311" x14ac:dyDescent="0.2">
      <c r="AJ20168" s="23"/>
      <c r="HH20168"/>
      <c r="IW20168" s="36"/>
      <c r="JI20168"/>
      <c r="JJ20168"/>
      <c r="KX20168" s="23"/>
      <c r="KY20168" s="23"/>
    </row>
    <row r="20169" spans="36:311" x14ac:dyDescent="0.2">
      <c r="AJ20169" s="23"/>
      <c r="HH20169"/>
      <c r="IW20169" s="36"/>
      <c r="JI20169"/>
      <c r="JJ20169"/>
      <c r="KX20169" s="23"/>
      <c r="KY20169" s="23"/>
    </row>
    <row r="20170" spans="36:311" x14ac:dyDescent="0.2">
      <c r="AJ20170" s="23"/>
      <c r="HH20170"/>
      <c r="IW20170" s="36"/>
      <c r="JI20170"/>
      <c r="JJ20170"/>
      <c r="KX20170" s="23"/>
      <c r="KY20170" s="23"/>
    </row>
    <row r="20171" spans="36:311" x14ac:dyDescent="0.2">
      <c r="AJ20171" s="23"/>
      <c r="HH20171"/>
      <c r="IW20171" s="36"/>
      <c r="JI20171"/>
      <c r="JJ20171"/>
      <c r="KX20171" s="23"/>
      <c r="KY20171" s="23"/>
    </row>
    <row r="20172" spans="36:311" x14ac:dyDescent="0.2">
      <c r="AJ20172" s="23"/>
      <c r="HH20172"/>
      <c r="IW20172" s="36"/>
      <c r="JI20172"/>
      <c r="JJ20172"/>
      <c r="KX20172" s="23"/>
      <c r="KY20172" s="23"/>
    </row>
    <row r="20173" spans="36:311" x14ac:dyDescent="0.2">
      <c r="AJ20173" s="23"/>
      <c r="HH20173"/>
      <c r="IW20173" s="36"/>
      <c r="JI20173"/>
      <c r="JJ20173"/>
      <c r="KX20173" s="23"/>
      <c r="KY20173" s="23"/>
    </row>
    <row r="20174" spans="36:311" x14ac:dyDescent="0.2">
      <c r="AJ20174" s="23"/>
      <c r="HH20174"/>
      <c r="IW20174" s="36"/>
      <c r="JI20174"/>
      <c r="JJ20174"/>
      <c r="KX20174" s="23"/>
      <c r="KY20174" s="23"/>
    </row>
    <row r="20175" spans="36:311" x14ac:dyDescent="0.2">
      <c r="AJ20175" s="23"/>
      <c r="HH20175"/>
      <c r="IW20175" s="36"/>
      <c r="JI20175"/>
      <c r="JJ20175"/>
      <c r="KX20175" s="23"/>
      <c r="KY20175" s="23"/>
    </row>
    <row r="20176" spans="36:311" x14ac:dyDescent="0.2">
      <c r="AJ20176" s="23"/>
      <c r="HH20176"/>
      <c r="IW20176" s="36"/>
      <c r="JI20176"/>
      <c r="JJ20176"/>
      <c r="KX20176" s="23"/>
      <c r="KY20176" s="23"/>
    </row>
    <row r="20177" spans="36:311" x14ac:dyDescent="0.2">
      <c r="AJ20177" s="23"/>
      <c r="HH20177"/>
      <c r="IW20177" s="36"/>
      <c r="JI20177"/>
      <c r="JJ20177"/>
      <c r="KX20177" s="23"/>
      <c r="KY20177" s="23"/>
    </row>
    <row r="20178" spans="36:311" x14ac:dyDescent="0.2">
      <c r="AJ20178" s="23"/>
      <c r="HH20178"/>
      <c r="IW20178" s="36"/>
      <c r="JI20178"/>
      <c r="JJ20178"/>
      <c r="KX20178" s="23"/>
      <c r="KY20178" s="23"/>
    </row>
    <row r="20179" spans="36:311" x14ac:dyDescent="0.2">
      <c r="AJ20179" s="23"/>
      <c r="HH20179"/>
      <c r="IW20179" s="36"/>
      <c r="JI20179"/>
      <c r="JJ20179"/>
      <c r="KX20179" s="23"/>
      <c r="KY20179" s="23"/>
    </row>
    <row r="20180" spans="36:311" x14ac:dyDescent="0.2">
      <c r="AJ20180" s="23"/>
      <c r="HH20180"/>
      <c r="IW20180" s="36"/>
      <c r="JI20180"/>
      <c r="JJ20180"/>
      <c r="KX20180" s="23"/>
      <c r="KY20180" s="23"/>
    </row>
    <row r="20181" spans="36:311" x14ac:dyDescent="0.2">
      <c r="AJ20181" s="23"/>
      <c r="HH20181"/>
      <c r="IW20181" s="36"/>
      <c r="JI20181"/>
      <c r="JJ20181"/>
      <c r="KX20181" s="23"/>
      <c r="KY20181" s="23"/>
    </row>
    <row r="20182" spans="36:311" x14ac:dyDescent="0.2">
      <c r="AJ20182" s="23"/>
      <c r="HH20182"/>
      <c r="IW20182" s="36"/>
      <c r="JI20182"/>
      <c r="JJ20182"/>
      <c r="KX20182" s="23"/>
      <c r="KY20182" s="23"/>
    </row>
    <row r="20183" spans="36:311" x14ac:dyDescent="0.2">
      <c r="AJ20183" s="23"/>
      <c r="HH20183"/>
      <c r="IW20183" s="36"/>
      <c r="JI20183"/>
      <c r="JJ20183"/>
      <c r="KX20183" s="23"/>
      <c r="KY20183" s="23"/>
    </row>
    <row r="20184" spans="36:311" x14ac:dyDescent="0.2">
      <c r="AJ20184" s="23"/>
      <c r="HH20184"/>
      <c r="IW20184" s="36"/>
      <c r="JI20184"/>
      <c r="JJ20184"/>
      <c r="KX20184" s="23"/>
      <c r="KY20184" s="23"/>
    </row>
    <row r="20185" spans="36:311" x14ac:dyDescent="0.2">
      <c r="AJ20185" s="23"/>
      <c r="HH20185"/>
      <c r="IW20185" s="36"/>
      <c r="JI20185"/>
      <c r="JJ20185"/>
      <c r="KX20185" s="23"/>
      <c r="KY20185" s="23"/>
    </row>
    <row r="20186" spans="36:311" x14ac:dyDescent="0.2">
      <c r="AJ20186" s="23"/>
      <c r="HH20186"/>
      <c r="IW20186" s="36"/>
      <c r="JI20186"/>
      <c r="JJ20186"/>
      <c r="KX20186" s="23"/>
      <c r="KY20186" s="23"/>
    </row>
    <row r="20187" spans="36:311" x14ac:dyDescent="0.2">
      <c r="AJ20187" s="23"/>
      <c r="HH20187"/>
      <c r="IW20187" s="36"/>
      <c r="JI20187"/>
      <c r="JJ20187"/>
      <c r="KX20187" s="23"/>
      <c r="KY20187" s="23"/>
    </row>
    <row r="20188" spans="36:311" x14ac:dyDescent="0.2">
      <c r="AJ20188" s="23"/>
      <c r="HH20188"/>
      <c r="IW20188" s="36"/>
      <c r="JI20188"/>
      <c r="JJ20188"/>
      <c r="KX20188" s="23"/>
      <c r="KY20188" s="23"/>
    </row>
    <row r="20189" spans="36:311" x14ac:dyDescent="0.2">
      <c r="AJ20189" s="23"/>
      <c r="HH20189"/>
      <c r="IW20189" s="36"/>
      <c r="JI20189"/>
      <c r="JJ20189"/>
      <c r="KX20189" s="23"/>
      <c r="KY20189" s="23"/>
    </row>
    <row r="20190" spans="36:311" x14ac:dyDescent="0.2">
      <c r="AJ20190" s="23"/>
      <c r="HH20190"/>
      <c r="IW20190" s="36"/>
      <c r="JI20190"/>
      <c r="JJ20190"/>
      <c r="KX20190" s="23"/>
      <c r="KY20190" s="23"/>
    </row>
    <row r="20191" spans="36:311" x14ac:dyDescent="0.2">
      <c r="AJ20191" s="23"/>
      <c r="HH20191"/>
      <c r="IW20191" s="36"/>
      <c r="JI20191"/>
      <c r="JJ20191"/>
      <c r="KX20191" s="23"/>
      <c r="KY20191" s="23"/>
    </row>
    <row r="20192" spans="36:311" x14ac:dyDescent="0.2">
      <c r="AJ20192" s="23"/>
      <c r="HH20192"/>
      <c r="IW20192" s="36"/>
      <c r="JI20192"/>
      <c r="JJ20192"/>
      <c r="KX20192" s="23"/>
      <c r="KY20192" s="23"/>
    </row>
    <row r="20193" spans="36:311" x14ac:dyDescent="0.2">
      <c r="AJ20193" s="23"/>
      <c r="HH20193"/>
      <c r="IW20193" s="36"/>
      <c r="JI20193"/>
      <c r="JJ20193"/>
      <c r="KX20193" s="23"/>
      <c r="KY20193" s="23"/>
    </row>
    <row r="20194" spans="36:311" x14ac:dyDescent="0.2">
      <c r="AJ20194" s="23"/>
      <c r="HH20194"/>
      <c r="IW20194" s="36"/>
      <c r="JI20194"/>
      <c r="JJ20194"/>
      <c r="KX20194" s="23"/>
      <c r="KY20194" s="23"/>
    </row>
    <row r="20195" spans="36:311" x14ac:dyDescent="0.2">
      <c r="AJ20195" s="23"/>
      <c r="HH20195"/>
      <c r="IW20195" s="36"/>
      <c r="JI20195"/>
      <c r="JJ20195"/>
      <c r="KX20195" s="23"/>
      <c r="KY20195" s="23"/>
    </row>
    <row r="20196" spans="36:311" x14ac:dyDescent="0.2">
      <c r="AJ20196" s="23"/>
      <c r="HH20196"/>
      <c r="IW20196" s="36"/>
      <c r="JI20196"/>
      <c r="JJ20196"/>
      <c r="KX20196" s="23"/>
      <c r="KY20196" s="23"/>
    </row>
    <row r="20197" spans="36:311" x14ac:dyDescent="0.2">
      <c r="AJ20197" s="23"/>
      <c r="HH20197"/>
      <c r="IW20197" s="36"/>
      <c r="JI20197"/>
      <c r="JJ20197"/>
      <c r="KX20197" s="23"/>
      <c r="KY20197" s="23"/>
    </row>
    <row r="20198" spans="36:311" x14ac:dyDescent="0.2">
      <c r="AJ20198" s="23"/>
      <c r="HH20198"/>
      <c r="IW20198" s="36"/>
      <c r="JI20198"/>
      <c r="JJ20198"/>
      <c r="KX20198" s="23"/>
      <c r="KY20198" s="23"/>
    </row>
    <row r="20199" spans="36:311" x14ac:dyDescent="0.2">
      <c r="AJ20199" s="23"/>
      <c r="HH20199"/>
      <c r="IW20199" s="36"/>
      <c r="JI20199"/>
      <c r="JJ20199"/>
      <c r="KX20199" s="23"/>
      <c r="KY20199" s="23"/>
    </row>
    <row r="20200" spans="36:311" x14ac:dyDescent="0.2">
      <c r="AJ20200" s="23"/>
      <c r="HH20200"/>
      <c r="IW20200" s="36"/>
      <c r="JI20200"/>
      <c r="JJ20200"/>
      <c r="KX20200" s="23"/>
      <c r="KY20200" s="23"/>
    </row>
    <row r="20201" spans="36:311" x14ac:dyDescent="0.2">
      <c r="AJ20201" s="23"/>
      <c r="HH20201"/>
      <c r="IW20201" s="36"/>
      <c r="JI20201"/>
      <c r="JJ20201"/>
      <c r="KX20201" s="23"/>
      <c r="KY20201" s="23"/>
    </row>
    <row r="20202" spans="36:311" x14ac:dyDescent="0.2">
      <c r="AJ20202" s="23"/>
      <c r="HH20202"/>
      <c r="IW20202" s="36"/>
      <c r="JI20202"/>
      <c r="JJ20202"/>
      <c r="KX20202" s="23"/>
      <c r="KY20202" s="23"/>
    </row>
    <row r="20203" spans="36:311" x14ac:dyDescent="0.2">
      <c r="AJ20203" s="23"/>
      <c r="HH20203"/>
      <c r="IW20203" s="36"/>
      <c r="JI20203"/>
      <c r="JJ20203"/>
      <c r="KX20203" s="23"/>
      <c r="KY20203" s="23"/>
    </row>
    <row r="20204" spans="36:311" x14ac:dyDescent="0.2">
      <c r="AJ20204" s="23"/>
      <c r="HH20204"/>
      <c r="IW20204" s="36"/>
      <c r="JI20204"/>
      <c r="JJ20204"/>
      <c r="KX20204" s="23"/>
      <c r="KY20204" s="23"/>
    </row>
    <row r="20205" spans="36:311" x14ac:dyDescent="0.2">
      <c r="AJ20205" s="23"/>
      <c r="HH20205"/>
      <c r="IW20205" s="36"/>
      <c r="JI20205"/>
      <c r="JJ20205"/>
      <c r="KX20205" s="23"/>
      <c r="KY20205" s="23"/>
    </row>
    <row r="20206" spans="36:311" x14ac:dyDescent="0.2">
      <c r="AJ20206" s="23"/>
      <c r="HH20206"/>
      <c r="IW20206" s="36"/>
      <c r="JI20206"/>
      <c r="JJ20206"/>
      <c r="KX20206" s="23"/>
      <c r="KY20206" s="23"/>
    </row>
    <row r="20207" spans="36:311" x14ac:dyDescent="0.2">
      <c r="AJ20207" s="23"/>
      <c r="HH20207"/>
      <c r="IW20207" s="36"/>
      <c r="JI20207"/>
      <c r="JJ20207"/>
      <c r="KX20207" s="23"/>
      <c r="KY20207" s="23"/>
    </row>
    <row r="20208" spans="36:311" x14ac:dyDescent="0.2">
      <c r="AJ20208" s="23"/>
      <c r="HH20208"/>
      <c r="IW20208" s="36"/>
      <c r="JI20208"/>
      <c r="JJ20208"/>
      <c r="KX20208" s="23"/>
      <c r="KY20208" s="23"/>
    </row>
    <row r="20209" spans="36:311" x14ac:dyDescent="0.2">
      <c r="AJ20209" s="23"/>
      <c r="HH20209"/>
      <c r="IW20209" s="36"/>
      <c r="JI20209"/>
      <c r="JJ20209"/>
      <c r="KX20209" s="23"/>
      <c r="KY20209" s="23"/>
    </row>
    <row r="20210" spans="36:311" x14ac:dyDescent="0.2">
      <c r="AJ20210" s="23"/>
      <c r="HH20210"/>
      <c r="IW20210" s="36"/>
      <c r="JI20210"/>
      <c r="JJ20210"/>
      <c r="KX20210" s="23"/>
      <c r="KY20210" s="23"/>
    </row>
    <row r="20211" spans="36:311" x14ac:dyDescent="0.2">
      <c r="AJ20211" s="23"/>
      <c r="HH20211"/>
      <c r="IW20211" s="36"/>
      <c r="JI20211"/>
      <c r="JJ20211"/>
      <c r="KX20211" s="23"/>
      <c r="KY20211" s="23"/>
    </row>
    <row r="20212" spans="36:311" x14ac:dyDescent="0.2">
      <c r="AJ20212" s="23"/>
      <c r="HH20212"/>
      <c r="IW20212" s="36"/>
      <c r="JI20212"/>
      <c r="JJ20212"/>
      <c r="KX20212" s="23"/>
      <c r="KY20212" s="23"/>
    </row>
    <row r="20213" spans="36:311" x14ac:dyDescent="0.2">
      <c r="AJ20213" s="23"/>
      <c r="HH20213"/>
      <c r="IW20213" s="36"/>
      <c r="JI20213"/>
      <c r="JJ20213"/>
      <c r="KX20213" s="23"/>
      <c r="KY20213" s="23"/>
    </row>
    <row r="20214" spans="36:311" x14ac:dyDescent="0.2">
      <c r="AJ20214" s="23"/>
      <c r="HH20214"/>
      <c r="IW20214" s="36"/>
      <c r="JI20214"/>
      <c r="JJ20214"/>
      <c r="KX20214" s="23"/>
      <c r="KY20214" s="23"/>
    </row>
    <row r="20215" spans="36:311" x14ac:dyDescent="0.2">
      <c r="AJ20215" s="23"/>
      <c r="HH20215"/>
      <c r="IW20215" s="36"/>
      <c r="JI20215"/>
      <c r="JJ20215"/>
      <c r="KX20215" s="23"/>
      <c r="KY20215" s="23"/>
    </row>
    <row r="20216" spans="36:311" x14ac:dyDescent="0.2">
      <c r="AJ20216" s="23"/>
      <c r="HH20216"/>
      <c r="IW20216" s="36"/>
      <c r="JI20216"/>
      <c r="JJ20216"/>
      <c r="KX20216" s="23"/>
      <c r="KY20216" s="23"/>
    </row>
    <row r="20217" spans="36:311" x14ac:dyDescent="0.2">
      <c r="AJ20217" s="23"/>
      <c r="HH20217"/>
      <c r="IW20217" s="36"/>
      <c r="JI20217"/>
      <c r="JJ20217"/>
      <c r="KX20217" s="23"/>
      <c r="KY20217" s="23"/>
    </row>
    <row r="20218" spans="36:311" x14ac:dyDescent="0.2">
      <c r="AJ20218" s="23"/>
      <c r="HH20218"/>
      <c r="IW20218" s="36"/>
      <c r="JI20218"/>
      <c r="JJ20218"/>
      <c r="KX20218" s="23"/>
      <c r="KY20218" s="23"/>
    </row>
    <row r="20219" spans="36:311" x14ac:dyDescent="0.2">
      <c r="AJ20219" s="23"/>
      <c r="HH20219"/>
      <c r="IW20219" s="36"/>
      <c r="JI20219"/>
      <c r="JJ20219"/>
      <c r="KX20219" s="23"/>
      <c r="KY20219" s="23"/>
    </row>
    <row r="20220" spans="36:311" x14ac:dyDescent="0.2">
      <c r="AJ20220" s="23"/>
      <c r="HH20220"/>
      <c r="IW20220" s="36"/>
      <c r="JI20220"/>
      <c r="JJ20220"/>
      <c r="KX20220" s="23"/>
      <c r="KY20220" s="23"/>
    </row>
    <row r="20221" spans="36:311" x14ac:dyDescent="0.2">
      <c r="AJ20221" s="23"/>
      <c r="HH20221"/>
      <c r="IW20221" s="36"/>
      <c r="JI20221"/>
      <c r="JJ20221"/>
      <c r="KX20221" s="23"/>
      <c r="KY20221" s="23"/>
    </row>
    <row r="20222" spans="36:311" x14ac:dyDescent="0.2">
      <c r="AJ20222" s="23"/>
      <c r="HH20222"/>
      <c r="IW20222" s="36"/>
      <c r="JI20222"/>
      <c r="JJ20222"/>
      <c r="KX20222" s="23"/>
      <c r="KY20222" s="23"/>
    </row>
    <row r="20223" spans="36:311" x14ac:dyDescent="0.2">
      <c r="AJ20223" s="23"/>
      <c r="HH20223"/>
      <c r="IW20223" s="36"/>
      <c r="JI20223"/>
      <c r="JJ20223"/>
      <c r="KX20223" s="23"/>
      <c r="KY20223" s="23"/>
    </row>
    <row r="20224" spans="36:311" x14ac:dyDescent="0.2">
      <c r="AJ20224" s="23"/>
      <c r="HH20224"/>
      <c r="IW20224" s="36"/>
      <c r="JI20224"/>
      <c r="JJ20224"/>
      <c r="KX20224" s="23"/>
      <c r="KY20224" s="23"/>
    </row>
    <row r="20225" spans="36:311" x14ac:dyDescent="0.2">
      <c r="AJ20225" s="23"/>
      <c r="HH20225"/>
      <c r="IW20225" s="36"/>
      <c r="JI20225"/>
      <c r="JJ20225"/>
      <c r="KX20225" s="23"/>
      <c r="KY20225" s="23"/>
    </row>
    <row r="20226" spans="36:311" x14ac:dyDescent="0.2">
      <c r="AJ20226" s="23"/>
      <c r="HH20226"/>
      <c r="IW20226" s="36"/>
      <c r="JI20226"/>
      <c r="JJ20226"/>
      <c r="KX20226" s="23"/>
      <c r="KY20226" s="23"/>
    </row>
    <row r="20227" spans="36:311" x14ac:dyDescent="0.2">
      <c r="AJ20227" s="23"/>
      <c r="HH20227"/>
      <c r="IW20227" s="36"/>
      <c r="JI20227"/>
      <c r="JJ20227"/>
      <c r="KX20227" s="23"/>
      <c r="KY20227" s="23"/>
    </row>
    <row r="20228" spans="36:311" x14ac:dyDescent="0.2">
      <c r="AJ20228" s="23"/>
      <c r="HH20228"/>
      <c r="IW20228" s="36"/>
      <c r="JI20228"/>
      <c r="JJ20228"/>
      <c r="KX20228" s="23"/>
      <c r="KY20228" s="23"/>
    </row>
    <row r="20229" spans="36:311" x14ac:dyDescent="0.2">
      <c r="AJ20229" s="23"/>
      <c r="HH20229"/>
      <c r="IW20229" s="36"/>
      <c r="JI20229"/>
      <c r="JJ20229"/>
      <c r="KX20229" s="23"/>
      <c r="KY20229" s="23"/>
    </row>
    <row r="20230" spans="36:311" x14ac:dyDescent="0.2">
      <c r="AJ20230" s="23"/>
      <c r="HH20230"/>
      <c r="IW20230" s="36"/>
      <c r="JI20230"/>
      <c r="JJ20230"/>
      <c r="KX20230" s="23"/>
      <c r="KY20230" s="23"/>
    </row>
    <row r="20231" spans="36:311" x14ac:dyDescent="0.2">
      <c r="AJ20231" s="23"/>
      <c r="HH20231"/>
      <c r="IW20231" s="36"/>
      <c r="JI20231"/>
      <c r="JJ20231"/>
      <c r="KX20231" s="23"/>
      <c r="KY20231" s="23"/>
    </row>
    <row r="20232" spans="36:311" x14ac:dyDescent="0.2">
      <c r="AJ20232" s="23"/>
      <c r="HH20232"/>
      <c r="IW20232" s="36"/>
      <c r="JI20232"/>
      <c r="JJ20232"/>
      <c r="KX20232" s="23"/>
      <c r="KY20232" s="23"/>
    </row>
    <row r="20233" spans="36:311" x14ac:dyDescent="0.2">
      <c r="AJ20233" s="23"/>
      <c r="HH20233"/>
      <c r="IW20233" s="36"/>
      <c r="JI20233"/>
      <c r="JJ20233"/>
      <c r="KX20233" s="23"/>
      <c r="KY20233" s="23"/>
    </row>
    <row r="20234" spans="36:311" x14ac:dyDescent="0.2">
      <c r="AJ20234" s="23"/>
      <c r="HH20234"/>
      <c r="IW20234" s="36"/>
      <c r="JI20234"/>
      <c r="JJ20234"/>
      <c r="KX20234" s="23"/>
      <c r="KY20234" s="23"/>
    </row>
    <row r="20235" spans="36:311" x14ac:dyDescent="0.2">
      <c r="AJ20235" s="23"/>
      <c r="HH20235"/>
      <c r="IW20235" s="36"/>
      <c r="JI20235"/>
      <c r="JJ20235"/>
      <c r="KX20235" s="23"/>
      <c r="KY20235" s="23"/>
    </row>
    <row r="20236" spans="36:311" x14ac:dyDescent="0.2">
      <c r="AJ20236" s="23"/>
      <c r="HH20236"/>
      <c r="IW20236" s="36"/>
      <c r="JI20236"/>
      <c r="JJ20236"/>
      <c r="KX20236" s="23"/>
      <c r="KY20236" s="23"/>
    </row>
    <row r="20237" spans="36:311" x14ac:dyDescent="0.2">
      <c r="AJ20237" s="23"/>
      <c r="HH20237"/>
      <c r="IW20237" s="36"/>
      <c r="JI20237"/>
      <c r="JJ20237"/>
      <c r="KX20237" s="23"/>
      <c r="KY20237" s="23"/>
    </row>
    <row r="20238" spans="36:311" x14ac:dyDescent="0.2">
      <c r="AJ20238" s="23"/>
      <c r="HH20238"/>
      <c r="IW20238" s="36"/>
      <c r="JI20238"/>
      <c r="JJ20238"/>
      <c r="KX20238" s="23"/>
      <c r="KY20238" s="23"/>
    </row>
    <row r="20239" spans="36:311" x14ac:dyDescent="0.2">
      <c r="AJ20239" s="23"/>
      <c r="HH20239"/>
      <c r="IW20239" s="36"/>
      <c r="JI20239"/>
      <c r="JJ20239"/>
      <c r="KX20239" s="23"/>
      <c r="KY20239" s="23"/>
    </row>
    <row r="20240" spans="36:311" x14ac:dyDescent="0.2">
      <c r="AJ20240" s="23"/>
      <c r="HH20240"/>
      <c r="IW20240" s="36"/>
      <c r="JI20240"/>
      <c r="JJ20240"/>
      <c r="KX20240" s="23"/>
      <c r="KY20240" s="23"/>
    </row>
    <row r="20241" spans="36:311" x14ac:dyDescent="0.2">
      <c r="AJ20241" s="23"/>
      <c r="HH20241"/>
      <c r="IW20241" s="36"/>
      <c r="JI20241"/>
      <c r="JJ20241"/>
      <c r="KX20241" s="23"/>
      <c r="KY20241" s="23"/>
    </row>
    <row r="20242" spans="36:311" x14ac:dyDescent="0.2">
      <c r="AJ20242" s="23"/>
      <c r="HH20242"/>
      <c r="IW20242" s="36"/>
      <c r="JI20242"/>
      <c r="JJ20242"/>
      <c r="KX20242" s="23"/>
      <c r="KY20242" s="23"/>
    </row>
    <row r="20243" spans="36:311" x14ac:dyDescent="0.2">
      <c r="AJ20243" s="23"/>
      <c r="HH20243"/>
      <c r="IW20243" s="36"/>
      <c r="JI20243"/>
      <c r="JJ20243"/>
      <c r="KX20243" s="23"/>
      <c r="KY20243" s="23"/>
    </row>
    <row r="20244" spans="36:311" x14ac:dyDescent="0.2">
      <c r="AJ20244" s="23"/>
      <c r="HH20244"/>
      <c r="IW20244" s="36"/>
      <c r="JI20244"/>
      <c r="JJ20244"/>
      <c r="KX20244" s="23"/>
      <c r="KY20244" s="23"/>
    </row>
    <row r="20245" spans="36:311" x14ac:dyDescent="0.2">
      <c r="AJ20245" s="23"/>
      <c r="HH20245"/>
      <c r="IW20245" s="36"/>
      <c r="JI20245"/>
      <c r="JJ20245"/>
      <c r="KX20245" s="23"/>
      <c r="KY20245" s="23"/>
    </row>
    <row r="20246" spans="36:311" x14ac:dyDescent="0.2">
      <c r="AJ20246" s="23"/>
      <c r="HH20246"/>
      <c r="IW20246" s="36"/>
      <c r="JI20246"/>
      <c r="JJ20246"/>
      <c r="KX20246" s="23"/>
      <c r="KY20246" s="23"/>
    </row>
    <row r="20247" spans="36:311" x14ac:dyDescent="0.2">
      <c r="AJ20247" s="23"/>
      <c r="HH20247"/>
      <c r="IW20247" s="36"/>
      <c r="JI20247"/>
      <c r="JJ20247"/>
      <c r="KX20247" s="23"/>
      <c r="KY20247" s="23"/>
    </row>
    <row r="20248" spans="36:311" x14ac:dyDescent="0.2">
      <c r="AJ20248" s="23"/>
      <c r="HH20248"/>
      <c r="IW20248" s="36"/>
      <c r="JI20248"/>
      <c r="JJ20248"/>
      <c r="KX20248" s="23"/>
      <c r="KY20248" s="23"/>
    </row>
    <row r="20249" spans="36:311" x14ac:dyDescent="0.2">
      <c r="AJ20249" s="23"/>
      <c r="HH20249"/>
      <c r="IW20249" s="36"/>
      <c r="JI20249"/>
      <c r="JJ20249"/>
      <c r="KX20249" s="23"/>
      <c r="KY20249" s="23"/>
    </row>
    <row r="20250" spans="36:311" x14ac:dyDescent="0.2">
      <c r="AJ20250" s="23"/>
      <c r="HH20250"/>
      <c r="IW20250" s="36"/>
      <c r="JI20250"/>
      <c r="JJ20250"/>
      <c r="KX20250" s="23"/>
      <c r="KY20250" s="23"/>
    </row>
    <row r="20251" spans="36:311" x14ac:dyDescent="0.2">
      <c r="AJ20251" s="23"/>
      <c r="HH20251"/>
      <c r="IW20251" s="36"/>
      <c r="JI20251"/>
      <c r="JJ20251"/>
      <c r="KX20251" s="23"/>
      <c r="KY20251" s="23"/>
    </row>
    <row r="20252" spans="36:311" x14ac:dyDescent="0.2">
      <c r="AJ20252" s="23"/>
      <c r="HH20252"/>
      <c r="IW20252" s="36"/>
      <c r="JI20252"/>
      <c r="JJ20252"/>
      <c r="KX20252" s="23"/>
      <c r="KY20252" s="23"/>
    </row>
    <row r="20253" spans="36:311" x14ac:dyDescent="0.2">
      <c r="AJ20253" s="23"/>
      <c r="HH20253"/>
      <c r="IW20253" s="36"/>
      <c r="JI20253"/>
      <c r="JJ20253"/>
      <c r="KX20253" s="23"/>
      <c r="KY20253" s="23"/>
    </row>
    <row r="20254" spans="36:311" x14ac:dyDescent="0.2">
      <c r="AJ20254" s="23"/>
      <c r="HH20254"/>
      <c r="IW20254" s="36"/>
      <c r="JI20254"/>
      <c r="JJ20254"/>
      <c r="KX20254" s="23"/>
      <c r="KY20254" s="23"/>
    </row>
    <row r="20255" spans="36:311" x14ac:dyDescent="0.2">
      <c r="AJ20255" s="23"/>
      <c r="HH20255"/>
      <c r="IW20255" s="36"/>
      <c r="JI20255"/>
      <c r="JJ20255"/>
      <c r="KX20255" s="23"/>
      <c r="KY20255" s="23"/>
    </row>
    <row r="20256" spans="36:311" x14ac:dyDescent="0.2">
      <c r="AJ20256" s="23"/>
      <c r="HH20256"/>
      <c r="IW20256" s="36"/>
      <c r="JI20256"/>
      <c r="JJ20256"/>
      <c r="KX20256" s="23"/>
      <c r="KY20256" s="23"/>
    </row>
    <row r="20257" spans="36:311" x14ac:dyDescent="0.2">
      <c r="AJ20257" s="23"/>
      <c r="HH20257"/>
      <c r="IW20257" s="36"/>
      <c r="JI20257"/>
      <c r="JJ20257"/>
      <c r="KX20257" s="23"/>
      <c r="KY20257" s="23"/>
    </row>
    <row r="20258" spans="36:311" x14ac:dyDescent="0.2">
      <c r="AJ20258" s="23"/>
      <c r="HH20258"/>
      <c r="IW20258" s="36"/>
      <c r="JI20258"/>
      <c r="JJ20258"/>
      <c r="KX20258" s="23"/>
      <c r="KY20258" s="23"/>
    </row>
    <row r="20259" spans="36:311" x14ac:dyDescent="0.2">
      <c r="AJ20259" s="23"/>
      <c r="HH20259"/>
      <c r="IW20259" s="36"/>
      <c r="JI20259"/>
      <c r="JJ20259"/>
      <c r="KX20259" s="23"/>
      <c r="KY20259" s="23"/>
    </row>
    <row r="20260" spans="36:311" x14ac:dyDescent="0.2">
      <c r="AJ20260" s="23"/>
      <c r="HH20260"/>
      <c r="IW20260" s="36"/>
      <c r="JI20260"/>
      <c r="JJ20260"/>
      <c r="KX20260" s="23"/>
      <c r="KY20260" s="23"/>
    </row>
    <row r="20261" spans="36:311" x14ac:dyDescent="0.2">
      <c r="AJ20261" s="23"/>
      <c r="HH20261"/>
      <c r="IW20261" s="36"/>
      <c r="JI20261"/>
      <c r="JJ20261"/>
      <c r="KX20261" s="23"/>
      <c r="KY20261" s="23"/>
    </row>
    <row r="20262" spans="36:311" x14ac:dyDescent="0.2">
      <c r="AJ20262" s="23"/>
      <c r="HH20262"/>
      <c r="IW20262" s="36"/>
      <c r="JI20262"/>
      <c r="JJ20262"/>
      <c r="KX20262" s="23"/>
      <c r="KY20262" s="23"/>
    </row>
    <row r="20263" spans="36:311" x14ac:dyDescent="0.2">
      <c r="AJ20263" s="23"/>
      <c r="HH20263"/>
      <c r="IW20263" s="36"/>
      <c r="JI20263"/>
      <c r="JJ20263"/>
      <c r="KX20263" s="23"/>
      <c r="KY20263" s="23"/>
    </row>
    <row r="20264" spans="36:311" x14ac:dyDescent="0.2">
      <c r="AJ20264" s="23"/>
      <c r="HH20264"/>
      <c r="IW20264" s="36"/>
      <c r="JI20264"/>
      <c r="JJ20264"/>
      <c r="KX20264" s="23"/>
      <c r="KY20264" s="23"/>
    </row>
    <row r="20265" spans="36:311" x14ac:dyDescent="0.2">
      <c r="AJ20265" s="23"/>
      <c r="HH20265"/>
      <c r="IW20265" s="36"/>
      <c r="JI20265"/>
      <c r="JJ20265"/>
      <c r="KX20265" s="23"/>
      <c r="KY20265" s="23"/>
    </row>
    <row r="20266" spans="36:311" x14ac:dyDescent="0.2">
      <c r="AJ20266" s="23"/>
      <c r="HH20266"/>
      <c r="IW20266" s="36"/>
      <c r="JI20266"/>
      <c r="JJ20266"/>
      <c r="KX20266" s="23"/>
      <c r="KY20266" s="23"/>
    </row>
    <row r="20267" spans="36:311" x14ac:dyDescent="0.2">
      <c r="AJ20267" s="23"/>
      <c r="HH20267"/>
      <c r="IW20267" s="36"/>
      <c r="JI20267"/>
      <c r="JJ20267"/>
      <c r="KX20267" s="23"/>
      <c r="KY20267" s="23"/>
    </row>
    <row r="20268" spans="36:311" x14ac:dyDescent="0.2">
      <c r="AJ20268" s="23"/>
      <c r="HH20268"/>
      <c r="IW20268" s="36"/>
      <c r="JI20268"/>
      <c r="JJ20268"/>
      <c r="KX20268" s="23"/>
      <c r="KY20268" s="23"/>
    </row>
    <row r="20269" spans="36:311" x14ac:dyDescent="0.2">
      <c r="AJ20269" s="23"/>
      <c r="HH20269"/>
      <c r="IW20269" s="36"/>
      <c r="JI20269"/>
      <c r="JJ20269"/>
      <c r="KX20269" s="23"/>
      <c r="KY20269" s="23"/>
    </row>
    <row r="20270" spans="36:311" x14ac:dyDescent="0.2">
      <c r="AJ20270" s="23"/>
      <c r="HH20270"/>
      <c r="IW20270" s="36"/>
      <c r="JI20270"/>
      <c r="JJ20270"/>
      <c r="KX20270" s="23"/>
      <c r="KY20270" s="23"/>
    </row>
    <row r="20271" spans="36:311" x14ac:dyDescent="0.2">
      <c r="AJ20271" s="23"/>
      <c r="HH20271"/>
      <c r="IW20271" s="36"/>
      <c r="JI20271"/>
      <c r="JJ20271"/>
      <c r="KX20271" s="23"/>
      <c r="KY20271" s="23"/>
    </row>
    <row r="20272" spans="36:311" x14ac:dyDescent="0.2">
      <c r="AJ20272" s="23"/>
      <c r="HH20272"/>
      <c r="IW20272" s="36"/>
      <c r="JI20272"/>
      <c r="JJ20272"/>
      <c r="KX20272" s="23"/>
      <c r="KY20272" s="23"/>
    </row>
    <row r="20273" spans="36:311" x14ac:dyDescent="0.2">
      <c r="AJ20273" s="23"/>
      <c r="HH20273"/>
      <c r="IW20273" s="36"/>
      <c r="JI20273"/>
      <c r="JJ20273"/>
      <c r="KX20273" s="23"/>
      <c r="KY20273" s="23"/>
    </row>
    <row r="20274" spans="36:311" x14ac:dyDescent="0.2">
      <c r="AJ20274" s="23"/>
      <c r="HH20274"/>
      <c r="IW20274" s="36"/>
      <c r="JI20274"/>
      <c r="JJ20274"/>
      <c r="KX20274" s="23"/>
      <c r="KY20274" s="23"/>
    </row>
    <row r="20275" spans="36:311" x14ac:dyDescent="0.2">
      <c r="AJ20275" s="23"/>
      <c r="HH20275"/>
      <c r="IW20275" s="36"/>
      <c r="JI20275"/>
      <c r="JJ20275"/>
      <c r="KX20275" s="23"/>
      <c r="KY20275" s="23"/>
    </row>
    <row r="20276" spans="36:311" x14ac:dyDescent="0.2">
      <c r="AJ20276" s="23"/>
      <c r="HH20276"/>
      <c r="IW20276" s="36"/>
      <c r="JI20276"/>
      <c r="JJ20276"/>
      <c r="KX20276" s="23"/>
      <c r="KY20276" s="23"/>
    </row>
    <row r="20277" spans="36:311" x14ac:dyDescent="0.2">
      <c r="AJ20277" s="23"/>
      <c r="HH20277"/>
      <c r="IW20277" s="36"/>
      <c r="JI20277"/>
      <c r="JJ20277"/>
      <c r="KX20277" s="23"/>
      <c r="KY20277" s="23"/>
    </row>
    <row r="20278" spans="36:311" x14ac:dyDescent="0.2">
      <c r="AJ20278" s="23"/>
      <c r="HH20278"/>
      <c r="IW20278" s="36"/>
      <c r="JI20278"/>
      <c r="JJ20278"/>
      <c r="KX20278" s="23"/>
      <c r="KY20278" s="23"/>
    </row>
    <row r="20279" spans="36:311" x14ac:dyDescent="0.2">
      <c r="AJ20279" s="23"/>
      <c r="HH20279"/>
      <c r="IW20279" s="36"/>
      <c r="JI20279"/>
      <c r="JJ20279"/>
      <c r="KX20279" s="23"/>
      <c r="KY20279" s="23"/>
    </row>
    <row r="20280" spans="36:311" x14ac:dyDescent="0.2">
      <c r="AJ20280" s="23"/>
      <c r="HH20280"/>
      <c r="IW20280" s="36"/>
      <c r="JI20280"/>
      <c r="JJ20280"/>
      <c r="KX20280" s="23"/>
      <c r="KY20280" s="23"/>
    </row>
    <row r="20281" spans="36:311" x14ac:dyDescent="0.2">
      <c r="AJ20281" s="23"/>
      <c r="HH20281"/>
      <c r="IW20281" s="36"/>
      <c r="JI20281"/>
      <c r="JJ20281"/>
      <c r="KX20281" s="23"/>
      <c r="KY20281" s="23"/>
    </row>
    <row r="20282" spans="36:311" x14ac:dyDescent="0.2">
      <c r="AJ20282" s="23"/>
      <c r="HH20282"/>
      <c r="IW20282" s="36"/>
      <c r="JI20282"/>
      <c r="JJ20282"/>
      <c r="KX20282" s="23"/>
      <c r="KY20282" s="23"/>
    </row>
    <row r="20283" spans="36:311" x14ac:dyDescent="0.2">
      <c r="AJ20283" s="23"/>
      <c r="HH20283"/>
      <c r="IW20283" s="36"/>
      <c r="JI20283"/>
      <c r="JJ20283"/>
      <c r="KX20283" s="23"/>
      <c r="KY20283" s="23"/>
    </row>
    <row r="20284" spans="36:311" x14ac:dyDescent="0.2">
      <c r="AJ20284" s="23"/>
      <c r="HH20284"/>
      <c r="IW20284" s="36"/>
      <c r="JI20284"/>
      <c r="JJ20284"/>
      <c r="KX20284" s="23"/>
      <c r="KY20284" s="23"/>
    </row>
    <row r="20285" spans="36:311" x14ac:dyDescent="0.2">
      <c r="AJ20285" s="23"/>
      <c r="HH20285"/>
      <c r="IW20285" s="36"/>
      <c r="JI20285"/>
      <c r="JJ20285"/>
      <c r="KX20285" s="23"/>
      <c r="KY20285" s="23"/>
    </row>
    <row r="20286" spans="36:311" x14ac:dyDescent="0.2">
      <c r="AJ20286" s="23"/>
      <c r="HH20286"/>
      <c r="IW20286" s="36"/>
      <c r="JI20286"/>
      <c r="JJ20286"/>
      <c r="KX20286" s="23"/>
      <c r="KY20286" s="23"/>
    </row>
    <row r="20287" spans="36:311" x14ac:dyDescent="0.2">
      <c r="AJ20287" s="23"/>
      <c r="HH20287"/>
      <c r="IW20287" s="36"/>
      <c r="JI20287"/>
      <c r="JJ20287"/>
      <c r="KX20287" s="23"/>
      <c r="KY20287" s="23"/>
    </row>
    <row r="20288" spans="36:311" x14ac:dyDescent="0.2">
      <c r="AJ20288" s="23"/>
      <c r="HH20288"/>
      <c r="IW20288" s="36"/>
      <c r="JI20288"/>
      <c r="JJ20288"/>
      <c r="KX20288" s="23"/>
      <c r="KY20288" s="23"/>
    </row>
    <row r="20289" spans="36:311" x14ac:dyDescent="0.2">
      <c r="AJ20289" s="23"/>
      <c r="HH20289"/>
      <c r="IW20289" s="36"/>
      <c r="JI20289"/>
      <c r="JJ20289"/>
      <c r="KX20289" s="23"/>
      <c r="KY20289" s="23"/>
    </row>
    <row r="20290" spans="36:311" x14ac:dyDescent="0.2">
      <c r="AJ20290" s="23"/>
      <c r="HH20290"/>
      <c r="IW20290" s="36"/>
      <c r="JI20290"/>
      <c r="JJ20290"/>
      <c r="KX20290" s="23"/>
      <c r="KY20290" s="23"/>
    </row>
    <row r="20291" spans="36:311" x14ac:dyDescent="0.2">
      <c r="AJ20291" s="23"/>
      <c r="HH20291"/>
      <c r="IW20291" s="36"/>
      <c r="JI20291"/>
      <c r="JJ20291"/>
      <c r="KX20291" s="23"/>
      <c r="KY20291" s="23"/>
    </row>
    <row r="20292" spans="36:311" x14ac:dyDescent="0.2">
      <c r="AJ20292" s="23"/>
      <c r="HH20292"/>
      <c r="IW20292" s="36"/>
      <c r="JI20292"/>
      <c r="JJ20292"/>
      <c r="KX20292" s="23"/>
      <c r="KY20292" s="23"/>
    </row>
    <row r="20293" spans="36:311" x14ac:dyDescent="0.2">
      <c r="AJ20293" s="23"/>
      <c r="HH20293"/>
      <c r="IW20293" s="36"/>
      <c r="JI20293"/>
      <c r="JJ20293"/>
      <c r="KX20293" s="23"/>
      <c r="KY20293" s="23"/>
    </row>
    <row r="20294" spans="36:311" x14ac:dyDescent="0.2">
      <c r="AJ20294" s="23"/>
      <c r="HH20294"/>
      <c r="IW20294" s="36"/>
      <c r="JI20294"/>
      <c r="JJ20294"/>
      <c r="KX20294" s="23"/>
      <c r="KY20294" s="23"/>
    </row>
    <row r="20295" spans="36:311" x14ac:dyDescent="0.2">
      <c r="AJ20295" s="23"/>
      <c r="HH20295"/>
      <c r="IW20295" s="36"/>
      <c r="JI20295"/>
      <c r="JJ20295"/>
      <c r="KX20295" s="23"/>
      <c r="KY20295" s="23"/>
    </row>
    <row r="20296" spans="36:311" x14ac:dyDescent="0.2">
      <c r="AJ20296" s="23"/>
      <c r="HH20296"/>
      <c r="IW20296" s="36"/>
      <c r="JI20296"/>
      <c r="JJ20296"/>
      <c r="KX20296" s="23"/>
      <c r="KY20296" s="23"/>
    </row>
    <row r="20297" spans="36:311" x14ac:dyDescent="0.2">
      <c r="AJ20297" s="23"/>
      <c r="HH20297"/>
      <c r="IW20297" s="36"/>
      <c r="JI20297"/>
      <c r="JJ20297"/>
      <c r="KX20297" s="23"/>
      <c r="KY20297" s="23"/>
    </row>
    <row r="20298" spans="36:311" x14ac:dyDescent="0.2">
      <c r="AJ20298" s="23"/>
      <c r="HH20298"/>
      <c r="IW20298" s="36"/>
      <c r="JI20298"/>
      <c r="JJ20298"/>
      <c r="KX20298" s="23"/>
      <c r="KY20298" s="23"/>
    </row>
    <row r="20299" spans="36:311" x14ac:dyDescent="0.2">
      <c r="AJ20299" s="23"/>
      <c r="HH20299"/>
      <c r="IW20299" s="36"/>
      <c r="JI20299"/>
      <c r="JJ20299"/>
      <c r="KX20299" s="23"/>
      <c r="KY20299" s="23"/>
    </row>
    <row r="20300" spans="36:311" x14ac:dyDescent="0.2">
      <c r="AJ20300" s="23"/>
      <c r="HH20300"/>
      <c r="IW20300" s="36"/>
      <c r="JI20300"/>
      <c r="JJ20300"/>
      <c r="KX20300" s="23"/>
      <c r="KY20300" s="23"/>
    </row>
    <row r="20301" spans="36:311" x14ac:dyDescent="0.2">
      <c r="AJ20301" s="23"/>
      <c r="HH20301"/>
      <c r="IW20301" s="36"/>
      <c r="JI20301"/>
      <c r="JJ20301"/>
      <c r="KX20301" s="23"/>
      <c r="KY20301" s="23"/>
    </row>
    <row r="20302" spans="36:311" x14ac:dyDescent="0.2">
      <c r="AJ20302" s="23"/>
      <c r="HH20302"/>
      <c r="IW20302" s="36"/>
      <c r="JI20302"/>
      <c r="JJ20302"/>
      <c r="KX20302" s="23"/>
      <c r="KY20302" s="23"/>
    </row>
    <row r="20303" spans="36:311" x14ac:dyDescent="0.2">
      <c r="AJ20303" s="23"/>
      <c r="HH20303"/>
      <c r="IW20303" s="36"/>
      <c r="JI20303"/>
      <c r="JJ20303"/>
      <c r="KX20303" s="23"/>
      <c r="KY20303" s="23"/>
    </row>
    <row r="20304" spans="36:311" x14ac:dyDescent="0.2">
      <c r="AJ20304" s="23"/>
      <c r="HH20304"/>
      <c r="IW20304" s="36"/>
      <c r="JI20304"/>
      <c r="JJ20304"/>
      <c r="KX20304" s="23"/>
      <c r="KY20304" s="23"/>
    </row>
    <row r="20305" spans="36:311" x14ac:dyDescent="0.2">
      <c r="AJ20305" s="23"/>
      <c r="HH20305"/>
      <c r="IW20305" s="36"/>
      <c r="JI20305"/>
      <c r="JJ20305"/>
      <c r="KX20305" s="23"/>
      <c r="KY20305" s="23"/>
    </row>
    <row r="20306" spans="36:311" x14ac:dyDescent="0.2">
      <c r="AJ20306" s="23"/>
      <c r="HH20306"/>
      <c r="IW20306" s="36"/>
      <c r="JI20306"/>
      <c r="JJ20306"/>
      <c r="KX20306" s="23"/>
      <c r="KY20306" s="23"/>
    </row>
    <row r="20307" spans="36:311" x14ac:dyDescent="0.2">
      <c r="AJ20307" s="23"/>
      <c r="HH20307"/>
      <c r="IW20307" s="36"/>
      <c r="JI20307"/>
      <c r="JJ20307"/>
      <c r="KX20307" s="23"/>
      <c r="KY20307" s="23"/>
    </row>
    <row r="20308" spans="36:311" x14ac:dyDescent="0.2">
      <c r="AJ20308" s="23"/>
      <c r="HH20308"/>
      <c r="IW20308" s="36"/>
      <c r="JI20308"/>
      <c r="JJ20308"/>
      <c r="KX20308" s="23"/>
      <c r="KY20308" s="23"/>
    </row>
    <row r="20309" spans="36:311" x14ac:dyDescent="0.2">
      <c r="AJ20309" s="23"/>
      <c r="HH20309"/>
      <c r="IW20309" s="36"/>
      <c r="JI20309"/>
      <c r="JJ20309"/>
      <c r="KX20309" s="23"/>
      <c r="KY20309" s="23"/>
    </row>
    <row r="20310" spans="36:311" x14ac:dyDescent="0.2">
      <c r="AJ20310" s="23"/>
      <c r="HH20310"/>
      <c r="IW20310" s="36"/>
      <c r="JI20310"/>
      <c r="JJ20310"/>
      <c r="KX20310" s="23"/>
      <c r="KY20310" s="23"/>
    </row>
    <row r="20311" spans="36:311" x14ac:dyDescent="0.2">
      <c r="AJ20311" s="23"/>
      <c r="HH20311"/>
      <c r="IW20311" s="36"/>
      <c r="JI20311"/>
      <c r="JJ20311"/>
      <c r="KX20311" s="23"/>
      <c r="KY20311" s="23"/>
    </row>
    <row r="20312" spans="36:311" x14ac:dyDescent="0.2">
      <c r="AJ20312" s="23"/>
      <c r="HH20312"/>
      <c r="IW20312" s="36"/>
      <c r="JI20312"/>
      <c r="JJ20312"/>
      <c r="KX20312" s="23"/>
      <c r="KY20312" s="23"/>
    </row>
    <row r="20313" spans="36:311" x14ac:dyDescent="0.2">
      <c r="AJ20313" s="23"/>
      <c r="HH20313"/>
      <c r="IW20313" s="36"/>
      <c r="JI20313"/>
      <c r="JJ20313"/>
      <c r="KX20313" s="23"/>
      <c r="KY20313" s="23"/>
    </row>
    <row r="20314" spans="36:311" x14ac:dyDescent="0.2">
      <c r="AJ20314" s="23"/>
      <c r="HH20314"/>
      <c r="IW20314" s="36"/>
      <c r="JI20314"/>
      <c r="JJ20314"/>
      <c r="KX20314" s="23"/>
      <c r="KY20314" s="23"/>
    </row>
    <row r="20315" spans="36:311" x14ac:dyDescent="0.2">
      <c r="AJ20315" s="23"/>
      <c r="HH20315"/>
      <c r="IW20315" s="36"/>
      <c r="JI20315"/>
      <c r="JJ20315"/>
      <c r="KX20315" s="23"/>
      <c r="KY20315" s="23"/>
    </row>
    <row r="20316" spans="36:311" x14ac:dyDescent="0.2">
      <c r="AJ20316" s="23"/>
      <c r="HH20316"/>
      <c r="IW20316" s="36"/>
      <c r="JI20316"/>
      <c r="JJ20316"/>
      <c r="KX20316" s="23"/>
      <c r="KY20316" s="23"/>
    </row>
    <row r="20317" spans="36:311" x14ac:dyDescent="0.2">
      <c r="AJ20317" s="23"/>
      <c r="HH20317"/>
      <c r="IW20317" s="36"/>
      <c r="JI20317"/>
      <c r="JJ20317"/>
      <c r="KX20317" s="23"/>
      <c r="KY20317" s="23"/>
    </row>
    <row r="20318" spans="36:311" x14ac:dyDescent="0.2">
      <c r="AJ20318" s="23"/>
      <c r="HH20318"/>
      <c r="IW20318" s="36"/>
      <c r="JI20318"/>
      <c r="JJ20318"/>
      <c r="KX20318" s="23"/>
      <c r="KY20318" s="23"/>
    </row>
    <row r="20319" spans="36:311" x14ac:dyDescent="0.2">
      <c r="AJ20319" s="23"/>
      <c r="HH20319"/>
      <c r="IW20319" s="36"/>
      <c r="JI20319"/>
      <c r="JJ20319"/>
      <c r="KX20319" s="23"/>
      <c r="KY20319" s="23"/>
    </row>
    <row r="20320" spans="36:311" x14ac:dyDescent="0.2">
      <c r="AJ20320" s="23"/>
      <c r="HH20320"/>
      <c r="IW20320" s="36"/>
      <c r="JI20320"/>
      <c r="JJ20320"/>
      <c r="KX20320" s="23"/>
      <c r="KY20320" s="23"/>
    </row>
    <row r="20321" spans="36:311" x14ac:dyDescent="0.2">
      <c r="AJ20321" s="23"/>
      <c r="HH20321"/>
      <c r="IW20321" s="36"/>
      <c r="JI20321"/>
      <c r="JJ20321"/>
      <c r="KX20321" s="23"/>
      <c r="KY20321" s="23"/>
    </row>
    <row r="20322" spans="36:311" x14ac:dyDescent="0.2">
      <c r="AJ20322" s="23"/>
      <c r="HH20322"/>
      <c r="IW20322" s="36"/>
      <c r="JI20322"/>
      <c r="JJ20322"/>
      <c r="KX20322" s="23"/>
      <c r="KY20322" s="23"/>
    </row>
    <row r="20323" spans="36:311" x14ac:dyDescent="0.2">
      <c r="AJ20323" s="23"/>
      <c r="HH20323"/>
      <c r="IW20323" s="36"/>
      <c r="JI20323"/>
      <c r="JJ20323"/>
      <c r="KX20323" s="23"/>
      <c r="KY20323" s="23"/>
    </row>
    <row r="20324" spans="36:311" x14ac:dyDescent="0.2">
      <c r="AJ20324" s="23"/>
      <c r="HH20324"/>
      <c r="IW20324" s="36"/>
      <c r="JI20324"/>
      <c r="JJ20324"/>
      <c r="KX20324" s="23"/>
      <c r="KY20324" s="23"/>
    </row>
    <row r="20325" spans="36:311" x14ac:dyDescent="0.2">
      <c r="AJ20325" s="23"/>
      <c r="HH20325"/>
      <c r="IW20325" s="36"/>
      <c r="JI20325"/>
      <c r="JJ20325"/>
      <c r="KX20325" s="23"/>
      <c r="KY20325" s="23"/>
    </row>
    <row r="20326" spans="36:311" x14ac:dyDescent="0.2">
      <c r="AJ20326" s="23"/>
      <c r="HH20326"/>
      <c r="IW20326" s="36"/>
      <c r="JI20326"/>
      <c r="JJ20326"/>
      <c r="KX20326" s="23"/>
      <c r="KY20326" s="23"/>
    </row>
    <row r="20327" spans="36:311" x14ac:dyDescent="0.2">
      <c r="AJ20327" s="23"/>
      <c r="HH20327"/>
      <c r="IW20327" s="36"/>
      <c r="JI20327"/>
      <c r="JJ20327"/>
      <c r="KX20327" s="23"/>
      <c r="KY20327" s="23"/>
    </row>
    <row r="20328" spans="36:311" x14ac:dyDescent="0.2">
      <c r="AJ20328" s="23"/>
      <c r="HH20328"/>
      <c r="IW20328" s="36"/>
      <c r="JI20328"/>
      <c r="JJ20328"/>
      <c r="KX20328" s="23"/>
      <c r="KY20328" s="23"/>
    </row>
    <row r="20329" spans="36:311" x14ac:dyDescent="0.2">
      <c r="AJ20329" s="23"/>
      <c r="HH20329"/>
      <c r="IW20329" s="36"/>
      <c r="JI20329"/>
      <c r="JJ20329"/>
      <c r="KX20329" s="23"/>
      <c r="KY20329" s="23"/>
    </row>
    <row r="20330" spans="36:311" x14ac:dyDescent="0.2">
      <c r="AJ20330" s="23"/>
      <c r="HH20330"/>
      <c r="IW20330" s="36"/>
      <c r="JI20330"/>
      <c r="JJ20330"/>
      <c r="KX20330" s="23"/>
      <c r="KY20330" s="23"/>
    </row>
    <row r="20331" spans="36:311" x14ac:dyDescent="0.2">
      <c r="AJ20331" s="23"/>
      <c r="HH20331"/>
      <c r="IW20331" s="36"/>
      <c r="JI20331"/>
      <c r="JJ20331"/>
      <c r="KX20331" s="23"/>
      <c r="KY20331" s="23"/>
    </row>
    <row r="20332" spans="36:311" x14ac:dyDescent="0.2">
      <c r="AJ20332" s="23"/>
      <c r="HH20332"/>
      <c r="IW20332" s="36"/>
      <c r="JI20332"/>
      <c r="JJ20332"/>
      <c r="KX20332" s="23"/>
      <c r="KY20332" s="23"/>
    </row>
    <row r="20333" spans="36:311" x14ac:dyDescent="0.2">
      <c r="AJ20333" s="23"/>
      <c r="HH20333"/>
      <c r="IW20333" s="36"/>
      <c r="JI20333"/>
      <c r="JJ20333"/>
      <c r="KX20333" s="23"/>
      <c r="KY20333" s="23"/>
    </row>
    <row r="20334" spans="36:311" x14ac:dyDescent="0.2">
      <c r="AJ20334" s="23"/>
      <c r="HH20334"/>
      <c r="IW20334" s="36"/>
      <c r="JI20334"/>
      <c r="JJ20334"/>
      <c r="KX20334" s="23"/>
      <c r="KY20334" s="23"/>
    </row>
    <row r="20335" spans="36:311" x14ac:dyDescent="0.2">
      <c r="AJ20335" s="23"/>
      <c r="HH20335"/>
      <c r="IW20335" s="36"/>
      <c r="JI20335"/>
      <c r="JJ20335"/>
      <c r="KX20335" s="23"/>
      <c r="KY20335" s="23"/>
    </row>
    <row r="20336" spans="36:311" x14ac:dyDescent="0.2">
      <c r="AJ20336" s="23"/>
      <c r="HH20336"/>
      <c r="IW20336" s="36"/>
      <c r="JI20336"/>
      <c r="JJ20336"/>
      <c r="KX20336" s="23"/>
      <c r="KY20336" s="23"/>
    </row>
    <row r="20337" spans="36:311" x14ac:dyDescent="0.2">
      <c r="AJ20337" s="23"/>
      <c r="HH20337"/>
      <c r="IW20337" s="36"/>
      <c r="JI20337"/>
      <c r="JJ20337"/>
      <c r="KX20337" s="23"/>
      <c r="KY20337" s="23"/>
    </row>
    <row r="20338" spans="36:311" x14ac:dyDescent="0.2">
      <c r="AJ20338" s="23"/>
      <c r="HH20338"/>
      <c r="IW20338" s="36"/>
      <c r="JI20338"/>
      <c r="JJ20338"/>
      <c r="KX20338" s="23"/>
      <c r="KY20338" s="23"/>
    </row>
    <row r="20339" spans="36:311" x14ac:dyDescent="0.2">
      <c r="AJ20339" s="23"/>
      <c r="HH20339"/>
      <c r="IW20339" s="36"/>
      <c r="JI20339"/>
      <c r="JJ20339"/>
      <c r="KX20339" s="23"/>
      <c r="KY20339" s="23"/>
    </row>
    <row r="20340" spans="36:311" x14ac:dyDescent="0.2">
      <c r="AJ20340" s="23"/>
      <c r="HH20340"/>
      <c r="IW20340" s="36"/>
      <c r="JI20340"/>
      <c r="JJ20340"/>
      <c r="KX20340" s="23"/>
      <c r="KY20340" s="23"/>
    </row>
    <row r="20341" spans="36:311" x14ac:dyDescent="0.2">
      <c r="AJ20341" s="23"/>
      <c r="HH20341"/>
      <c r="IW20341" s="36"/>
      <c r="JI20341"/>
      <c r="JJ20341"/>
      <c r="KX20341" s="23"/>
      <c r="KY20341" s="23"/>
    </row>
    <row r="20342" spans="36:311" x14ac:dyDescent="0.2">
      <c r="AJ20342" s="23"/>
      <c r="HH20342"/>
      <c r="IW20342" s="36"/>
      <c r="JI20342"/>
      <c r="JJ20342"/>
      <c r="KX20342" s="23"/>
      <c r="KY20342" s="23"/>
    </row>
    <row r="20343" spans="36:311" x14ac:dyDescent="0.2">
      <c r="AJ20343" s="23"/>
      <c r="HH20343"/>
      <c r="IW20343" s="36"/>
      <c r="JI20343"/>
      <c r="JJ20343"/>
      <c r="KX20343" s="23"/>
      <c r="KY20343" s="23"/>
    </row>
    <row r="20344" spans="36:311" x14ac:dyDescent="0.2">
      <c r="AJ20344" s="23"/>
      <c r="HH20344"/>
      <c r="IW20344" s="36"/>
      <c r="JI20344"/>
      <c r="JJ20344"/>
      <c r="KX20344" s="23"/>
      <c r="KY20344" s="23"/>
    </row>
    <row r="20345" spans="36:311" x14ac:dyDescent="0.2">
      <c r="AJ20345" s="23"/>
      <c r="HH20345"/>
      <c r="IW20345" s="36"/>
      <c r="JI20345"/>
      <c r="JJ20345"/>
      <c r="KX20345" s="23"/>
      <c r="KY20345" s="23"/>
    </row>
    <row r="20346" spans="36:311" x14ac:dyDescent="0.2">
      <c r="AJ20346" s="23"/>
      <c r="HH20346"/>
      <c r="IW20346" s="36"/>
      <c r="JI20346"/>
      <c r="JJ20346"/>
      <c r="KX20346" s="23"/>
      <c r="KY20346" s="23"/>
    </row>
    <row r="20347" spans="36:311" x14ac:dyDescent="0.2">
      <c r="AJ20347" s="23"/>
      <c r="HH20347"/>
      <c r="IW20347" s="36"/>
      <c r="JI20347"/>
      <c r="JJ20347"/>
      <c r="KX20347" s="23"/>
      <c r="KY20347" s="23"/>
    </row>
    <row r="20348" spans="36:311" x14ac:dyDescent="0.2">
      <c r="AJ20348" s="23"/>
      <c r="HH20348"/>
      <c r="IW20348" s="36"/>
      <c r="JI20348"/>
      <c r="JJ20348"/>
      <c r="KX20348" s="23"/>
      <c r="KY20348" s="23"/>
    </row>
    <row r="20349" spans="36:311" x14ac:dyDescent="0.2">
      <c r="AJ20349" s="23"/>
      <c r="HH20349"/>
      <c r="IW20349" s="36"/>
      <c r="JI20349"/>
      <c r="JJ20349"/>
      <c r="KX20349" s="23"/>
      <c r="KY20349" s="23"/>
    </row>
    <row r="20350" spans="36:311" x14ac:dyDescent="0.2">
      <c r="AJ20350" s="23"/>
      <c r="HH20350"/>
      <c r="IW20350" s="36"/>
      <c r="JI20350"/>
      <c r="JJ20350"/>
      <c r="KX20350" s="23"/>
      <c r="KY20350" s="23"/>
    </row>
    <row r="20351" spans="36:311" x14ac:dyDescent="0.2">
      <c r="AJ20351" s="23"/>
      <c r="HH20351"/>
      <c r="IW20351" s="36"/>
      <c r="JI20351"/>
      <c r="JJ20351"/>
      <c r="KX20351" s="23"/>
      <c r="KY20351" s="23"/>
    </row>
    <row r="20352" spans="36:311" x14ac:dyDescent="0.2">
      <c r="AJ20352" s="23"/>
      <c r="HH20352"/>
      <c r="IW20352" s="36"/>
      <c r="JI20352"/>
      <c r="JJ20352"/>
      <c r="KX20352" s="23"/>
      <c r="KY20352" s="23"/>
    </row>
    <row r="20353" spans="36:311" x14ac:dyDescent="0.2">
      <c r="AJ20353" s="23"/>
      <c r="HH20353"/>
      <c r="IW20353" s="36"/>
      <c r="JI20353"/>
      <c r="JJ20353"/>
      <c r="KX20353" s="23"/>
      <c r="KY20353" s="23"/>
    </row>
    <row r="20354" spans="36:311" x14ac:dyDescent="0.2">
      <c r="AJ20354" s="23"/>
      <c r="HH20354"/>
      <c r="IW20354" s="36"/>
      <c r="JI20354"/>
      <c r="JJ20354"/>
      <c r="KX20354" s="23"/>
      <c r="KY20354" s="23"/>
    </row>
    <row r="20355" spans="36:311" x14ac:dyDescent="0.2">
      <c r="AJ20355" s="23"/>
      <c r="HH20355"/>
      <c r="IW20355" s="36"/>
      <c r="JI20355"/>
      <c r="JJ20355"/>
      <c r="KX20355" s="23"/>
      <c r="KY20355" s="23"/>
    </row>
    <row r="20356" spans="36:311" x14ac:dyDescent="0.2">
      <c r="AJ20356" s="23"/>
      <c r="HH20356"/>
      <c r="IW20356" s="36"/>
      <c r="JI20356"/>
      <c r="JJ20356"/>
      <c r="KX20356" s="23"/>
      <c r="KY20356" s="23"/>
    </row>
    <row r="20357" spans="36:311" x14ac:dyDescent="0.2">
      <c r="AJ20357" s="23"/>
      <c r="HH20357"/>
      <c r="IW20357" s="36"/>
      <c r="JI20357"/>
      <c r="JJ20357"/>
      <c r="KX20357" s="23"/>
      <c r="KY20357" s="23"/>
    </row>
    <row r="20358" spans="36:311" x14ac:dyDescent="0.2">
      <c r="AJ20358" s="23"/>
      <c r="HH20358"/>
      <c r="IW20358" s="36"/>
      <c r="JI20358"/>
      <c r="JJ20358"/>
      <c r="KX20358" s="23"/>
      <c r="KY20358" s="23"/>
    </row>
    <row r="20359" spans="36:311" x14ac:dyDescent="0.2">
      <c r="AJ20359" s="23"/>
      <c r="HH20359"/>
      <c r="IW20359" s="36"/>
      <c r="JI20359"/>
      <c r="JJ20359"/>
      <c r="KX20359" s="23"/>
      <c r="KY20359" s="23"/>
    </row>
    <row r="20360" spans="36:311" x14ac:dyDescent="0.2">
      <c r="AJ20360" s="23"/>
      <c r="HH20360"/>
      <c r="IW20360" s="36"/>
      <c r="JI20360"/>
      <c r="JJ20360"/>
      <c r="KX20360" s="23"/>
      <c r="KY20360" s="23"/>
    </row>
    <row r="20361" spans="36:311" x14ac:dyDescent="0.2">
      <c r="AJ20361" s="23"/>
      <c r="HH20361"/>
      <c r="IW20361" s="36"/>
      <c r="JI20361"/>
      <c r="JJ20361"/>
      <c r="KX20361" s="23"/>
      <c r="KY20361" s="23"/>
    </row>
    <row r="20362" spans="36:311" x14ac:dyDescent="0.2">
      <c r="AJ20362" s="23"/>
      <c r="HH20362"/>
      <c r="IW20362" s="36"/>
      <c r="JI20362"/>
      <c r="JJ20362"/>
      <c r="KX20362" s="23"/>
      <c r="KY20362" s="23"/>
    </row>
    <row r="20363" spans="36:311" x14ac:dyDescent="0.2">
      <c r="AJ20363" s="23"/>
      <c r="HH20363"/>
      <c r="IW20363" s="36"/>
      <c r="JI20363"/>
      <c r="JJ20363"/>
      <c r="KX20363" s="23"/>
      <c r="KY20363" s="23"/>
    </row>
    <row r="20364" spans="36:311" x14ac:dyDescent="0.2">
      <c r="AJ20364" s="23"/>
      <c r="HH20364"/>
      <c r="IW20364" s="36"/>
      <c r="JI20364"/>
      <c r="JJ20364"/>
      <c r="KX20364" s="23"/>
      <c r="KY20364" s="23"/>
    </row>
    <row r="20365" spans="36:311" x14ac:dyDescent="0.2">
      <c r="AJ20365" s="23"/>
      <c r="HH20365"/>
      <c r="IW20365" s="36"/>
      <c r="JI20365"/>
      <c r="JJ20365"/>
      <c r="KX20365" s="23"/>
      <c r="KY20365" s="23"/>
    </row>
    <row r="20366" spans="36:311" x14ac:dyDescent="0.2">
      <c r="AJ20366" s="23"/>
      <c r="HH20366"/>
      <c r="IW20366" s="36"/>
      <c r="JI20366"/>
      <c r="JJ20366"/>
      <c r="KX20366" s="23"/>
      <c r="KY20366" s="23"/>
    </row>
    <row r="20367" spans="36:311" x14ac:dyDescent="0.2">
      <c r="AJ20367" s="23"/>
      <c r="HH20367"/>
      <c r="IW20367" s="36"/>
      <c r="JI20367"/>
      <c r="JJ20367"/>
      <c r="KX20367" s="23"/>
      <c r="KY20367" s="23"/>
    </row>
    <row r="20368" spans="36:311" x14ac:dyDescent="0.2">
      <c r="AJ20368" s="23"/>
      <c r="HH20368"/>
      <c r="IW20368" s="36"/>
      <c r="JI20368"/>
      <c r="JJ20368"/>
      <c r="KX20368" s="23"/>
      <c r="KY20368" s="23"/>
    </row>
    <row r="20369" spans="36:311" x14ac:dyDescent="0.2">
      <c r="AJ20369" s="23"/>
      <c r="HH20369"/>
      <c r="IW20369" s="36"/>
      <c r="JI20369"/>
      <c r="JJ20369"/>
      <c r="KX20369" s="23"/>
      <c r="KY20369" s="23"/>
    </row>
    <row r="20370" spans="36:311" x14ac:dyDescent="0.2">
      <c r="AJ20370" s="23"/>
      <c r="HH20370"/>
      <c r="IW20370" s="36"/>
      <c r="JI20370"/>
      <c r="JJ20370"/>
      <c r="KX20370" s="23"/>
      <c r="KY20370" s="23"/>
    </row>
    <row r="20371" spans="36:311" x14ac:dyDescent="0.2">
      <c r="AJ20371" s="23"/>
      <c r="HH20371"/>
      <c r="IW20371" s="36"/>
      <c r="JI20371"/>
      <c r="JJ20371"/>
      <c r="KX20371" s="23"/>
      <c r="KY20371" s="23"/>
    </row>
    <row r="20372" spans="36:311" x14ac:dyDescent="0.2">
      <c r="AJ20372" s="23"/>
      <c r="HH20372"/>
      <c r="IW20372" s="36"/>
      <c r="JI20372"/>
      <c r="JJ20372"/>
      <c r="KX20372" s="23"/>
      <c r="KY20372" s="23"/>
    </row>
    <row r="20373" spans="36:311" x14ac:dyDescent="0.2">
      <c r="AJ20373" s="23"/>
      <c r="HH20373"/>
      <c r="IW20373" s="36"/>
      <c r="JI20373"/>
      <c r="JJ20373"/>
      <c r="KX20373" s="23"/>
      <c r="KY20373" s="23"/>
    </row>
    <row r="20374" spans="36:311" x14ac:dyDescent="0.2">
      <c r="AJ20374" s="23"/>
      <c r="HH20374"/>
      <c r="IW20374" s="36"/>
      <c r="JI20374"/>
      <c r="JJ20374"/>
      <c r="KX20374" s="23"/>
      <c r="KY20374" s="23"/>
    </row>
    <row r="20375" spans="36:311" x14ac:dyDescent="0.2">
      <c r="AJ20375" s="23"/>
      <c r="HH20375"/>
      <c r="IW20375" s="36"/>
      <c r="JI20375"/>
      <c r="JJ20375"/>
      <c r="KX20375" s="23"/>
      <c r="KY20375" s="23"/>
    </row>
    <row r="20376" spans="36:311" x14ac:dyDescent="0.2">
      <c r="AJ20376" s="23"/>
      <c r="HH20376"/>
      <c r="IW20376" s="36"/>
      <c r="JI20376"/>
      <c r="JJ20376"/>
      <c r="KX20376" s="23"/>
      <c r="KY20376" s="23"/>
    </row>
    <row r="20377" spans="36:311" x14ac:dyDescent="0.2">
      <c r="AJ20377" s="23"/>
      <c r="HH20377"/>
      <c r="IW20377" s="36"/>
      <c r="JI20377"/>
      <c r="JJ20377"/>
      <c r="KX20377" s="23"/>
      <c r="KY20377" s="23"/>
    </row>
    <row r="20378" spans="36:311" x14ac:dyDescent="0.2">
      <c r="AJ20378" s="23"/>
      <c r="HH20378"/>
      <c r="IW20378" s="36"/>
      <c r="JI20378"/>
      <c r="JJ20378"/>
      <c r="KX20378" s="23"/>
      <c r="KY20378" s="23"/>
    </row>
    <row r="20379" spans="36:311" x14ac:dyDescent="0.2">
      <c r="AJ20379" s="23"/>
      <c r="HH20379"/>
      <c r="IW20379" s="36"/>
      <c r="JI20379"/>
      <c r="JJ20379"/>
      <c r="KX20379" s="23"/>
      <c r="KY20379" s="23"/>
    </row>
    <row r="20380" spans="36:311" x14ac:dyDescent="0.2">
      <c r="AJ20380" s="23"/>
      <c r="HH20380"/>
      <c r="IW20380" s="36"/>
      <c r="JI20380"/>
      <c r="JJ20380"/>
      <c r="KX20380" s="23"/>
      <c r="KY20380" s="23"/>
    </row>
    <row r="20381" spans="36:311" x14ac:dyDescent="0.2">
      <c r="AJ20381" s="23"/>
      <c r="HH20381"/>
      <c r="IW20381" s="36"/>
      <c r="JI20381"/>
      <c r="JJ20381"/>
      <c r="KX20381" s="23"/>
      <c r="KY20381" s="23"/>
    </row>
    <row r="20382" spans="36:311" x14ac:dyDescent="0.2">
      <c r="AJ20382" s="23"/>
      <c r="HH20382"/>
      <c r="IW20382" s="36"/>
      <c r="JI20382"/>
      <c r="JJ20382"/>
      <c r="KX20382" s="23"/>
      <c r="KY20382" s="23"/>
    </row>
    <row r="20383" spans="36:311" x14ac:dyDescent="0.2">
      <c r="AJ20383" s="23"/>
      <c r="HH20383"/>
      <c r="IW20383" s="36"/>
      <c r="JI20383"/>
      <c r="JJ20383"/>
      <c r="KX20383" s="23"/>
      <c r="KY20383" s="23"/>
    </row>
    <row r="20384" spans="36:311" x14ac:dyDescent="0.2">
      <c r="AJ20384" s="23"/>
      <c r="HH20384"/>
      <c r="IW20384" s="36"/>
      <c r="JI20384"/>
      <c r="JJ20384"/>
      <c r="KX20384" s="23"/>
      <c r="KY20384" s="23"/>
    </row>
    <row r="20385" spans="36:311" x14ac:dyDescent="0.2">
      <c r="AJ20385" s="23"/>
      <c r="HH20385"/>
      <c r="IW20385" s="36"/>
      <c r="JI20385"/>
      <c r="JJ20385"/>
      <c r="KX20385" s="23"/>
      <c r="KY20385" s="23"/>
    </row>
    <row r="20386" spans="36:311" x14ac:dyDescent="0.2">
      <c r="AJ20386" s="23"/>
      <c r="HH20386"/>
      <c r="IW20386" s="36"/>
      <c r="JI20386"/>
      <c r="JJ20386"/>
      <c r="KX20386" s="23"/>
      <c r="KY20386" s="23"/>
    </row>
    <row r="20387" spans="36:311" x14ac:dyDescent="0.2">
      <c r="AJ20387" s="23"/>
      <c r="HH20387"/>
      <c r="IW20387" s="36"/>
      <c r="JI20387"/>
      <c r="JJ20387"/>
      <c r="KX20387" s="23"/>
      <c r="KY20387" s="23"/>
    </row>
    <row r="20388" spans="36:311" x14ac:dyDescent="0.2">
      <c r="AJ20388" s="23"/>
      <c r="HH20388"/>
      <c r="IW20388" s="36"/>
      <c r="JI20388"/>
      <c r="JJ20388"/>
      <c r="KX20388" s="23"/>
      <c r="KY20388" s="23"/>
    </row>
    <row r="20389" spans="36:311" x14ac:dyDescent="0.2">
      <c r="AJ20389" s="23"/>
      <c r="HH20389"/>
      <c r="IW20389" s="36"/>
      <c r="JI20389"/>
      <c r="JJ20389"/>
      <c r="KX20389" s="23"/>
      <c r="KY20389" s="23"/>
    </row>
    <row r="20390" spans="36:311" x14ac:dyDescent="0.2">
      <c r="AJ20390" s="23"/>
      <c r="HH20390"/>
      <c r="IW20390" s="36"/>
      <c r="JI20390"/>
      <c r="JJ20390"/>
      <c r="KX20390" s="23"/>
      <c r="KY20390" s="23"/>
    </row>
    <row r="20391" spans="36:311" x14ac:dyDescent="0.2">
      <c r="AJ20391" s="23"/>
      <c r="HH20391"/>
      <c r="IW20391" s="36"/>
      <c r="JI20391"/>
      <c r="JJ20391"/>
      <c r="KX20391" s="23"/>
      <c r="KY20391" s="23"/>
    </row>
    <row r="20392" spans="36:311" x14ac:dyDescent="0.2">
      <c r="AJ20392" s="23"/>
      <c r="HH20392"/>
      <c r="IW20392" s="36"/>
      <c r="JI20392"/>
      <c r="JJ20392"/>
      <c r="KX20392" s="23"/>
      <c r="KY20392" s="23"/>
    </row>
    <row r="20393" spans="36:311" x14ac:dyDescent="0.2">
      <c r="AJ20393" s="23"/>
      <c r="HH20393"/>
      <c r="IW20393" s="36"/>
      <c r="JI20393"/>
      <c r="JJ20393"/>
      <c r="KX20393" s="23"/>
      <c r="KY20393" s="23"/>
    </row>
    <row r="20394" spans="36:311" x14ac:dyDescent="0.2">
      <c r="AJ20394" s="23"/>
      <c r="HH20394"/>
      <c r="IW20394" s="36"/>
      <c r="JI20394"/>
      <c r="JJ20394"/>
      <c r="KX20394" s="23"/>
      <c r="KY20394" s="23"/>
    </row>
    <row r="20395" spans="36:311" x14ac:dyDescent="0.2">
      <c r="AJ20395" s="23"/>
      <c r="HH20395"/>
      <c r="IW20395" s="36"/>
      <c r="JI20395"/>
      <c r="JJ20395"/>
      <c r="KX20395" s="23"/>
      <c r="KY20395" s="23"/>
    </row>
    <row r="20396" spans="36:311" x14ac:dyDescent="0.2">
      <c r="AJ20396" s="23"/>
      <c r="HH20396"/>
      <c r="IW20396" s="36"/>
      <c r="JI20396"/>
      <c r="JJ20396"/>
      <c r="KX20396" s="23"/>
      <c r="KY20396" s="23"/>
    </row>
    <row r="20397" spans="36:311" x14ac:dyDescent="0.2">
      <c r="AJ20397" s="23"/>
      <c r="HH20397"/>
      <c r="IW20397" s="36"/>
      <c r="JI20397"/>
      <c r="JJ20397"/>
      <c r="KX20397" s="23"/>
      <c r="KY20397" s="23"/>
    </row>
    <row r="20398" spans="36:311" x14ac:dyDescent="0.2">
      <c r="AJ20398" s="23"/>
      <c r="HH20398"/>
      <c r="IW20398" s="36"/>
      <c r="JI20398"/>
      <c r="JJ20398"/>
      <c r="KX20398" s="23"/>
      <c r="KY20398" s="23"/>
    </row>
    <row r="20399" spans="36:311" x14ac:dyDescent="0.2">
      <c r="AJ20399" s="23"/>
      <c r="HH20399"/>
      <c r="IW20399" s="36"/>
      <c r="JI20399"/>
      <c r="JJ20399"/>
      <c r="KX20399" s="23"/>
      <c r="KY20399" s="23"/>
    </row>
    <row r="20400" spans="36:311" x14ac:dyDescent="0.2">
      <c r="AJ20400" s="23"/>
      <c r="HH20400"/>
      <c r="IW20400" s="36"/>
      <c r="JI20400"/>
      <c r="JJ20400"/>
      <c r="KX20400" s="23"/>
      <c r="KY20400" s="23"/>
    </row>
    <row r="20401" spans="36:311" x14ac:dyDescent="0.2">
      <c r="AJ20401" s="23"/>
      <c r="HH20401"/>
      <c r="IW20401" s="36"/>
      <c r="JI20401"/>
      <c r="JJ20401"/>
      <c r="KX20401" s="23"/>
      <c r="KY20401" s="23"/>
    </row>
    <row r="20402" spans="36:311" x14ac:dyDescent="0.2">
      <c r="AJ20402" s="23"/>
      <c r="HH20402"/>
      <c r="IW20402" s="36"/>
      <c r="JI20402"/>
      <c r="JJ20402"/>
      <c r="KX20402" s="23"/>
      <c r="KY20402" s="23"/>
    </row>
    <row r="20403" spans="36:311" x14ac:dyDescent="0.2">
      <c r="AJ20403" s="23"/>
      <c r="HH20403"/>
      <c r="IW20403" s="36"/>
      <c r="JI20403"/>
      <c r="JJ20403"/>
      <c r="KX20403" s="23"/>
      <c r="KY20403" s="23"/>
    </row>
    <row r="20404" spans="36:311" x14ac:dyDescent="0.2">
      <c r="AJ20404" s="23"/>
      <c r="HH20404"/>
      <c r="IW20404" s="36"/>
      <c r="JI20404"/>
      <c r="JJ20404"/>
      <c r="KX20404" s="23"/>
      <c r="KY20404" s="23"/>
    </row>
    <row r="20405" spans="36:311" x14ac:dyDescent="0.2">
      <c r="AJ20405" s="23"/>
      <c r="HH20405"/>
      <c r="IW20405" s="36"/>
      <c r="JI20405"/>
      <c r="JJ20405"/>
      <c r="KX20405" s="23"/>
      <c r="KY20405" s="23"/>
    </row>
    <row r="20406" spans="36:311" x14ac:dyDescent="0.2">
      <c r="AJ20406" s="23"/>
      <c r="HH20406"/>
      <c r="IW20406" s="36"/>
      <c r="JI20406"/>
      <c r="JJ20406"/>
      <c r="KX20406" s="23"/>
      <c r="KY20406" s="23"/>
    </row>
    <row r="20407" spans="36:311" x14ac:dyDescent="0.2">
      <c r="AJ20407" s="23"/>
      <c r="HH20407"/>
      <c r="IW20407" s="36"/>
      <c r="JI20407"/>
      <c r="JJ20407"/>
      <c r="KX20407" s="23"/>
      <c r="KY20407" s="23"/>
    </row>
    <row r="20408" spans="36:311" x14ac:dyDescent="0.2">
      <c r="AJ20408" s="23"/>
      <c r="HH20408"/>
      <c r="IW20408" s="36"/>
      <c r="JI20408"/>
      <c r="JJ20408"/>
      <c r="KX20408" s="23"/>
      <c r="KY20408" s="23"/>
    </row>
    <row r="20409" spans="36:311" x14ac:dyDescent="0.2">
      <c r="AJ20409" s="23"/>
      <c r="HH20409"/>
      <c r="IW20409" s="36"/>
      <c r="JI20409"/>
      <c r="JJ20409"/>
      <c r="KX20409" s="23"/>
      <c r="KY20409" s="23"/>
    </row>
    <row r="20410" spans="36:311" x14ac:dyDescent="0.2">
      <c r="AJ20410" s="23"/>
      <c r="HH20410"/>
      <c r="IW20410" s="36"/>
      <c r="JI20410"/>
      <c r="JJ20410"/>
      <c r="KX20410" s="23"/>
      <c r="KY20410" s="23"/>
    </row>
    <row r="20411" spans="36:311" x14ac:dyDescent="0.2">
      <c r="AJ20411" s="23"/>
      <c r="HH20411"/>
      <c r="IW20411" s="36"/>
      <c r="JI20411"/>
      <c r="JJ20411"/>
      <c r="KX20411" s="23"/>
      <c r="KY20411" s="23"/>
    </row>
    <row r="20412" spans="36:311" x14ac:dyDescent="0.2">
      <c r="AJ20412" s="23"/>
      <c r="HH20412"/>
      <c r="IW20412" s="36"/>
      <c r="JI20412"/>
      <c r="JJ20412"/>
      <c r="KX20412" s="23"/>
      <c r="KY20412" s="23"/>
    </row>
    <row r="20413" spans="36:311" x14ac:dyDescent="0.2">
      <c r="AJ20413" s="23"/>
      <c r="HH20413"/>
      <c r="IW20413" s="36"/>
      <c r="JI20413"/>
      <c r="JJ20413"/>
      <c r="KX20413" s="23"/>
      <c r="KY20413" s="23"/>
    </row>
    <row r="20414" spans="36:311" x14ac:dyDescent="0.2">
      <c r="AJ20414" s="23"/>
      <c r="HH20414"/>
      <c r="IW20414" s="36"/>
      <c r="JI20414"/>
      <c r="JJ20414"/>
      <c r="KX20414" s="23"/>
      <c r="KY20414" s="23"/>
    </row>
    <row r="20415" spans="36:311" x14ac:dyDescent="0.2">
      <c r="AJ20415" s="23"/>
      <c r="HH20415"/>
      <c r="IW20415" s="36"/>
      <c r="JI20415"/>
      <c r="JJ20415"/>
      <c r="KX20415" s="23"/>
      <c r="KY20415" s="23"/>
    </row>
    <row r="20416" spans="36:311" x14ac:dyDescent="0.2">
      <c r="AJ20416" s="23"/>
      <c r="HH20416"/>
      <c r="IW20416" s="36"/>
      <c r="JI20416"/>
      <c r="JJ20416"/>
      <c r="KX20416" s="23"/>
      <c r="KY20416" s="23"/>
    </row>
    <row r="20417" spans="36:311" x14ac:dyDescent="0.2">
      <c r="AJ20417" s="23"/>
      <c r="HH20417"/>
      <c r="IW20417" s="36"/>
      <c r="JI20417"/>
      <c r="JJ20417"/>
      <c r="KX20417" s="23"/>
      <c r="KY20417" s="23"/>
    </row>
    <row r="20418" spans="36:311" x14ac:dyDescent="0.2">
      <c r="AJ20418" s="23"/>
      <c r="HH20418"/>
      <c r="IW20418" s="36"/>
      <c r="JI20418"/>
      <c r="JJ20418"/>
      <c r="KX20418" s="23"/>
      <c r="KY20418" s="23"/>
    </row>
    <row r="20419" spans="36:311" x14ac:dyDescent="0.2">
      <c r="AJ20419" s="23"/>
      <c r="HH20419"/>
      <c r="IW20419" s="36"/>
      <c r="JI20419"/>
      <c r="JJ20419"/>
      <c r="KX20419" s="23"/>
      <c r="KY20419" s="23"/>
    </row>
    <row r="20420" spans="36:311" x14ac:dyDescent="0.2">
      <c r="AJ20420" s="23"/>
      <c r="HH20420"/>
      <c r="IW20420" s="36"/>
      <c r="JI20420"/>
      <c r="JJ20420"/>
      <c r="KX20420" s="23"/>
      <c r="KY20420" s="23"/>
    </row>
    <row r="20421" spans="36:311" x14ac:dyDescent="0.2">
      <c r="AJ20421" s="23"/>
      <c r="HH20421"/>
      <c r="IW20421" s="36"/>
      <c r="JI20421"/>
      <c r="JJ20421"/>
      <c r="KX20421" s="23"/>
      <c r="KY20421" s="23"/>
    </row>
    <row r="20422" spans="36:311" x14ac:dyDescent="0.2">
      <c r="AJ20422" s="23"/>
      <c r="HH20422"/>
      <c r="IW20422" s="36"/>
      <c r="JI20422"/>
      <c r="JJ20422"/>
      <c r="KX20422" s="23"/>
      <c r="KY20422" s="23"/>
    </row>
    <row r="20423" spans="36:311" x14ac:dyDescent="0.2">
      <c r="AJ20423" s="23"/>
      <c r="HH20423"/>
      <c r="IW20423" s="36"/>
      <c r="JI20423"/>
      <c r="JJ20423"/>
      <c r="KX20423" s="23"/>
      <c r="KY20423" s="23"/>
    </row>
    <row r="20424" spans="36:311" x14ac:dyDescent="0.2">
      <c r="AJ20424" s="23"/>
      <c r="HH20424"/>
      <c r="IW20424" s="36"/>
      <c r="JI20424"/>
      <c r="JJ20424"/>
      <c r="KX20424" s="23"/>
      <c r="KY20424" s="23"/>
    </row>
    <row r="20425" spans="36:311" x14ac:dyDescent="0.2">
      <c r="AJ20425" s="23"/>
      <c r="HH20425"/>
      <c r="IW20425" s="36"/>
      <c r="JI20425"/>
      <c r="JJ20425"/>
      <c r="KX20425" s="23"/>
      <c r="KY20425" s="23"/>
    </row>
    <row r="20426" spans="36:311" x14ac:dyDescent="0.2">
      <c r="AJ20426" s="23"/>
      <c r="HH20426"/>
      <c r="IW20426" s="36"/>
      <c r="JI20426"/>
      <c r="JJ20426"/>
      <c r="KX20426" s="23"/>
      <c r="KY20426" s="23"/>
    </row>
    <row r="20427" spans="36:311" x14ac:dyDescent="0.2">
      <c r="AJ20427" s="23"/>
      <c r="HH20427"/>
      <c r="IW20427" s="36"/>
      <c r="JI20427"/>
      <c r="JJ20427"/>
      <c r="KX20427" s="23"/>
      <c r="KY20427" s="23"/>
    </row>
    <row r="20428" spans="36:311" x14ac:dyDescent="0.2">
      <c r="AJ20428" s="23"/>
      <c r="HH20428"/>
      <c r="IW20428" s="36"/>
      <c r="JI20428"/>
      <c r="JJ20428"/>
      <c r="KX20428" s="23"/>
      <c r="KY20428" s="23"/>
    </row>
    <row r="20429" spans="36:311" x14ac:dyDescent="0.2">
      <c r="AJ20429" s="23"/>
      <c r="HH20429"/>
      <c r="IW20429" s="36"/>
      <c r="JI20429"/>
      <c r="JJ20429"/>
      <c r="KX20429" s="23"/>
      <c r="KY20429" s="23"/>
    </row>
    <row r="20430" spans="36:311" x14ac:dyDescent="0.2">
      <c r="AJ20430" s="23"/>
      <c r="HH20430"/>
      <c r="IW20430" s="36"/>
      <c r="JI20430"/>
      <c r="JJ20430"/>
      <c r="KX20430" s="23"/>
      <c r="KY20430" s="23"/>
    </row>
    <row r="20431" spans="36:311" x14ac:dyDescent="0.2">
      <c r="AJ20431" s="23"/>
      <c r="HH20431"/>
      <c r="IW20431" s="36"/>
      <c r="JI20431"/>
      <c r="JJ20431"/>
      <c r="KX20431" s="23"/>
      <c r="KY20431" s="23"/>
    </row>
    <row r="20432" spans="36:311" x14ac:dyDescent="0.2">
      <c r="AJ20432" s="23"/>
      <c r="HH20432"/>
      <c r="IW20432" s="36"/>
      <c r="JI20432"/>
      <c r="JJ20432"/>
      <c r="KX20432" s="23"/>
      <c r="KY20432" s="23"/>
    </row>
    <row r="20433" spans="36:311" x14ac:dyDescent="0.2">
      <c r="AJ20433" s="23"/>
      <c r="HH20433"/>
      <c r="IW20433" s="36"/>
      <c r="JI20433"/>
      <c r="JJ20433"/>
      <c r="KX20433" s="23"/>
      <c r="KY20433" s="23"/>
    </row>
    <row r="20434" spans="36:311" x14ac:dyDescent="0.2">
      <c r="AJ20434" s="23"/>
      <c r="HH20434"/>
      <c r="IW20434" s="36"/>
      <c r="JI20434"/>
      <c r="JJ20434"/>
      <c r="KX20434" s="23"/>
      <c r="KY20434" s="23"/>
    </row>
    <row r="20435" spans="36:311" x14ac:dyDescent="0.2">
      <c r="AJ20435" s="23"/>
      <c r="HH20435"/>
      <c r="IW20435" s="36"/>
      <c r="JI20435"/>
      <c r="JJ20435"/>
      <c r="KX20435" s="23"/>
      <c r="KY20435" s="23"/>
    </row>
    <row r="20436" spans="36:311" x14ac:dyDescent="0.2">
      <c r="AJ20436" s="23"/>
      <c r="HH20436"/>
      <c r="IW20436" s="36"/>
      <c r="JI20436"/>
      <c r="JJ20436"/>
      <c r="KX20436" s="23"/>
      <c r="KY20436" s="23"/>
    </row>
    <row r="20437" spans="36:311" x14ac:dyDescent="0.2">
      <c r="AJ20437" s="23"/>
      <c r="HH20437"/>
      <c r="IW20437" s="36"/>
      <c r="JI20437"/>
      <c r="JJ20437"/>
      <c r="KX20437" s="23"/>
      <c r="KY20437" s="23"/>
    </row>
    <row r="20438" spans="36:311" x14ac:dyDescent="0.2">
      <c r="AJ20438" s="23"/>
      <c r="HH20438"/>
      <c r="IW20438" s="36"/>
      <c r="JI20438"/>
      <c r="JJ20438"/>
      <c r="KX20438" s="23"/>
      <c r="KY20438" s="23"/>
    </row>
    <row r="20439" spans="36:311" x14ac:dyDescent="0.2">
      <c r="AJ20439" s="23"/>
      <c r="HH20439"/>
      <c r="IW20439" s="36"/>
      <c r="JI20439"/>
      <c r="JJ20439"/>
      <c r="KX20439" s="23"/>
      <c r="KY20439" s="23"/>
    </row>
    <row r="20440" spans="36:311" x14ac:dyDescent="0.2">
      <c r="AJ20440" s="23"/>
      <c r="HH20440"/>
      <c r="IW20440" s="36"/>
      <c r="JI20440"/>
      <c r="JJ20440"/>
      <c r="KX20440" s="23"/>
      <c r="KY20440" s="23"/>
    </row>
    <row r="20441" spans="36:311" x14ac:dyDescent="0.2">
      <c r="AJ20441" s="23"/>
      <c r="HH20441"/>
      <c r="IW20441" s="36"/>
      <c r="JI20441"/>
      <c r="JJ20441"/>
      <c r="KX20441" s="23"/>
      <c r="KY20441" s="23"/>
    </row>
    <row r="20442" spans="36:311" x14ac:dyDescent="0.2">
      <c r="AJ20442" s="23"/>
      <c r="HH20442"/>
      <c r="IW20442" s="36"/>
      <c r="JI20442"/>
      <c r="JJ20442"/>
      <c r="KX20442" s="23"/>
      <c r="KY20442" s="23"/>
    </row>
    <row r="20443" spans="36:311" x14ac:dyDescent="0.2">
      <c r="AJ20443" s="23"/>
      <c r="HH20443"/>
      <c r="IW20443" s="36"/>
      <c r="JI20443"/>
      <c r="JJ20443"/>
      <c r="KX20443" s="23"/>
      <c r="KY20443" s="23"/>
    </row>
    <row r="20444" spans="36:311" x14ac:dyDescent="0.2">
      <c r="AJ20444" s="23"/>
      <c r="HH20444"/>
      <c r="IW20444" s="36"/>
      <c r="JI20444"/>
      <c r="JJ20444"/>
      <c r="KX20444" s="23"/>
      <c r="KY20444" s="23"/>
    </row>
    <row r="20445" spans="36:311" x14ac:dyDescent="0.2">
      <c r="AJ20445" s="23"/>
      <c r="HH20445"/>
      <c r="IW20445" s="36"/>
      <c r="JI20445"/>
      <c r="JJ20445"/>
      <c r="KX20445" s="23"/>
      <c r="KY20445" s="23"/>
    </row>
    <row r="20446" spans="36:311" x14ac:dyDescent="0.2">
      <c r="AJ20446" s="23"/>
      <c r="HH20446"/>
      <c r="IW20446" s="36"/>
      <c r="JI20446"/>
      <c r="JJ20446"/>
      <c r="KX20446" s="23"/>
      <c r="KY20446" s="23"/>
    </row>
    <row r="20447" spans="36:311" x14ac:dyDescent="0.2">
      <c r="AJ20447" s="23"/>
      <c r="HH20447"/>
      <c r="IW20447" s="36"/>
      <c r="JI20447"/>
      <c r="JJ20447"/>
      <c r="KX20447" s="23"/>
      <c r="KY20447" s="23"/>
    </row>
    <row r="20448" spans="36:311" x14ac:dyDescent="0.2">
      <c r="AJ20448" s="23"/>
      <c r="HH20448"/>
      <c r="IW20448" s="36"/>
      <c r="JI20448"/>
      <c r="JJ20448"/>
      <c r="KX20448" s="23"/>
      <c r="KY20448" s="23"/>
    </row>
    <row r="20449" spans="36:311" x14ac:dyDescent="0.2">
      <c r="AJ20449" s="23"/>
      <c r="HH20449"/>
      <c r="IW20449" s="36"/>
      <c r="JI20449"/>
      <c r="JJ20449"/>
      <c r="KX20449" s="23"/>
      <c r="KY20449" s="23"/>
    </row>
    <row r="20450" spans="36:311" x14ac:dyDescent="0.2">
      <c r="AJ20450" s="23"/>
      <c r="HH20450"/>
      <c r="IW20450" s="36"/>
      <c r="JI20450"/>
      <c r="JJ20450"/>
      <c r="KX20450" s="23"/>
      <c r="KY20450" s="23"/>
    </row>
    <row r="20451" spans="36:311" x14ac:dyDescent="0.2">
      <c r="AJ20451" s="23"/>
      <c r="HH20451"/>
      <c r="IW20451" s="36"/>
      <c r="JI20451"/>
      <c r="JJ20451"/>
      <c r="KX20451" s="23"/>
      <c r="KY20451" s="23"/>
    </row>
    <row r="20452" spans="36:311" x14ac:dyDescent="0.2">
      <c r="AJ20452" s="23"/>
      <c r="HH20452"/>
      <c r="IW20452" s="36"/>
      <c r="JI20452"/>
      <c r="JJ20452"/>
      <c r="KX20452" s="23"/>
      <c r="KY20452" s="23"/>
    </row>
    <row r="20453" spans="36:311" x14ac:dyDescent="0.2">
      <c r="AJ20453" s="23"/>
      <c r="HH20453"/>
      <c r="IW20453" s="36"/>
      <c r="JI20453"/>
      <c r="JJ20453"/>
      <c r="KX20453" s="23"/>
      <c r="KY20453" s="23"/>
    </row>
    <row r="20454" spans="36:311" x14ac:dyDescent="0.2">
      <c r="AJ20454" s="23"/>
      <c r="HH20454"/>
      <c r="IW20454" s="36"/>
      <c r="JI20454"/>
      <c r="JJ20454"/>
      <c r="KX20454" s="23"/>
      <c r="KY20454" s="23"/>
    </row>
    <row r="20455" spans="36:311" x14ac:dyDescent="0.2">
      <c r="AJ20455" s="23"/>
      <c r="HH20455"/>
      <c r="IW20455" s="36"/>
      <c r="JI20455"/>
      <c r="JJ20455"/>
      <c r="KX20455" s="23"/>
      <c r="KY20455" s="23"/>
    </row>
    <row r="20456" spans="36:311" x14ac:dyDescent="0.2">
      <c r="AJ20456" s="23"/>
      <c r="HH20456"/>
      <c r="IW20456" s="36"/>
      <c r="JI20456"/>
      <c r="JJ20456"/>
      <c r="KX20456" s="23"/>
      <c r="KY20456" s="23"/>
    </row>
    <row r="20457" spans="36:311" x14ac:dyDescent="0.2">
      <c r="AJ20457" s="23"/>
      <c r="HH20457"/>
      <c r="IW20457" s="36"/>
      <c r="JI20457"/>
      <c r="JJ20457"/>
      <c r="KX20457" s="23"/>
      <c r="KY20457" s="23"/>
    </row>
    <row r="20458" spans="36:311" x14ac:dyDescent="0.2">
      <c r="AJ20458" s="23"/>
      <c r="HH20458"/>
      <c r="IW20458" s="36"/>
      <c r="JI20458"/>
      <c r="JJ20458"/>
      <c r="KX20458" s="23"/>
      <c r="KY20458" s="23"/>
    </row>
    <row r="20459" spans="36:311" x14ac:dyDescent="0.2">
      <c r="AJ20459" s="23"/>
      <c r="HH20459"/>
      <c r="IW20459" s="36"/>
      <c r="JI20459"/>
      <c r="JJ20459"/>
      <c r="KX20459" s="23"/>
      <c r="KY20459" s="23"/>
    </row>
    <row r="20460" spans="36:311" x14ac:dyDescent="0.2">
      <c r="AJ20460" s="23"/>
      <c r="HH20460"/>
      <c r="IW20460" s="36"/>
      <c r="JI20460"/>
      <c r="JJ20460"/>
      <c r="KX20460" s="23"/>
      <c r="KY20460" s="23"/>
    </row>
    <row r="20461" spans="36:311" x14ac:dyDescent="0.2">
      <c r="AJ20461" s="23"/>
      <c r="HH20461"/>
      <c r="IW20461" s="36"/>
      <c r="JI20461"/>
      <c r="JJ20461"/>
      <c r="KX20461" s="23"/>
      <c r="KY20461" s="23"/>
    </row>
    <row r="20462" spans="36:311" x14ac:dyDescent="0.2">
      <c r="AJ20462" s="23"/>
      <c r="HH20462"/>
      <c r="IW20462" s="36"/>
      <c r="JI20462"/>
      <c r="JJ20462"/>
      <c r="KX20462" s="23"/>
      <c r="KY20462" s="23"/>
    </row>
    <row r="20463" spans="36:311" x14ac:dyDescent="0.2">
      <c r="AJ20463" s="23"/>
      <c r="HH20463"/>
      <c r="IW20463" s="36"/>
      <c r="JI20463"/>
      <c r="JJ20463"/>
      <c r="KX20463" s="23"/>
      <c r="KY20463" s="23"/>
    </row>
    <row r="20464" spans="36:311" x14ac:dyDescent="0.2">
      <c r="AJ20464" s="23"/>
      <c r="HH20464"/>
      <c r="IW20464" s="36"/>
      <c r="JI20464"/>
      <c r="JJ20464"/>
      <c r="KX20464" s="23"/>
      <c r="KY20464" s="23"/>
    </row>
    <row r="20465" spans="36:311" x14ac:dyDescent="0.2">
      <c r="AJ20465" s="23"/>
      <c r="HH20465"/>
      <c r="IW20465" s="36"/>
      <c r="JI20465"/>
      <c r="JJ20465"/>
      <c r="KX20465" s="23"/>
      <c r="KY20465" s="23"/>
    </row>
    <row r="20466" spans="36:311" x14ac:dyDescent="0.2">
      <c r="AJ20466" s="23"/>
      <c r="HH20466"/>
      <c r="IW20466" s="36"/>
      <c r="JI20466"/>
      <c r="JJ20466"/>
      <c r="KX20466" s="23"/>
      <c r="KY20466" s="23"/>
    </row>
    <row r="20467" spans="36:311" x14ac:dyDescent="0.2">
      <c r="AJ20467" s="23"/>
      <c r="HH20467"/>
      <c r="IW20467" s="36"/>
      <c r="JI20467"/>
      <c r="JJ20467"/>
      <c r="KX20467" s="23"/>
      <c r="KY20467" s="23"/>
    </row>
    <row r="20468" spans="36:311" x14ac:dyDescent="0.2">
      <c r="AJ20468" s="23"/>
      <c r="HH20468"/>
      <c r="IW20468" s="36"/>
      <c r="JI20468"/>
      <c r="JJ20468"/>
      <c r="KX20468" s="23"/>
      <c r="KY20468" s="23"/>
    </row>
    <row r="20469" spans="36:311" x14ac:dyDescent="0.2">
      <c r="AJ20469" s="23"/>
      <c r="HH20469"/>
      <c r="IW20469" s="36"/>
      <c r="JI20469"/>
      <c r="JJ20469"/>
      <c r="KX20469" s="23"/>
      <c r="KY20469" s="23"/>
    </row>
    <row r="20470" spans="36:311" x14ac:dyDescent="0.2">
      <c r="AJ20470" s="23"/>
      <c r="HH20470"/>
      <c r="IW20470" s="36"/>
      <c r="JI20470"/>
      <c r="JJ20470"/>
      <c r="KX20470" s="23"/>
      <c r="KY20470" s="23"/>
    </row>
    <row r="20471" spans="36:311" x14ac:dyDescent="0.2">
      <c r="AJ20471" s="23"/>
      <c r="HH20471"/>
      <c r="IW20471" s="36"/>
      <c r="JI20471"/>
      <c r="JJ20471"/>
      <c r="KX20471" s="23"/>
      <c r="KY20471" s="23"/>
    </row>
    <row r="20472" spans="36:311" x14ac:dyDescent="0.2">
      <c r="AJ20472" s="23"/>
      <c r="HH20472"/>
      <c r="IW20472" s="36"/>
      <c r="JI20472"/>
      <c r="JJ20472"/>
      <c r="KX20472" s="23"/>
      <c r="KY20472" s="23"/>
    </row>
    <row r="20473" spans="36:311" x14ac:dyDescent="0.2">
      <c r="AJ20473" s="23"/>
      <c r="HH20473"/>
      <c r="IW20473" s="36"/>
      <c r="JI20473"/>
      <c r="JJ20473"/>
      <c r="KX20473" s="23"/>
      <c r="KY20473" s="23"/>
    </row>
    <row r="20474" spans="36:311" x14ac:dyDescent="0.2">
      <c r="AJ20474" s="23"/>
      <c r="HH20474"/>
      <c r="IW20474" s="36"/>
      <c r="JI20474"/>
      <c r="JJ20474"/>
      <c r="KX20474" s="23"/>
      <c r="KY20474" s="23"/>
    </row>
    <row r="20475" spans="36:311" x14ac:dyDescent="0.2">
      <c r="AJ20475" s="23"/>
      <c r="HH20475"/>
      <c r="IW20475" s="36"/>
      <c r="JI20475"/>
      <c r="JJ20475"/>
      <c r="KX20475" s="23"/>
      <c r="KY20475" s="23"/>
    </row>
    <row r="20476" spans="36:311" x14ac:dyDescent="0.2">
      <c r="AJ20476" s="23"/>
      <c r="HH20476"/>
      <c r="IW20476" s="36"/>
      <c r="JI20476"/>
      <c r="JJ20476"/>
      <c r="KX20476" s="23"/>
      <c r="KY20476" s="23"/>
    </row>
    <row r="20477" spans="36:311" x14ac:dyDescent="0.2">
      <c r="AJ20477" s="23"/>
      <c r="HH20477"/>
      <c r="IW20477" s="36"/>
      <c r="JI20477"/>
      <c r="JJ20477"/>
      <c r="KX20477" s="23"/>
      <c r="KY20477" s="23"/>
    </row>
    <row r="20478" spans="36:311" x14ac:dyDescent="0.2">
      <c r="AJ20478" s="23"/>
      <c r="HH20478"/>
      <c r="IW20478" s="36"/>
      <c r="JI20478"/>
      <c r="JJ20478"/>
      <c r="KX20478" s="23"/>
      <c r="KY20478" s="23"/>
    </row>
    <row r="20479" spans="36:311" x14ac:dyDescent="0.2">
      <c r="AJ20479" s="23"/>
      <c r="HH20479"/>
      <c r="IW20479" s="36"/>
      <c r="JI20479"/>
      <c r="JJ20479"/>
      <c r="KX20479" s="23"/>
      <c r="KY20479" s="23"/>
    </row>
    <row r="20480" spans="36:311" x14ac:dyDescent="0.2">
      <c r="AJ20480" s="23"/>
      <c r="HH20480"/>
      <c r="IW20480" s="36"/>
      <c r="JI20480"/>
      <c r="JJ20480"/>
      <c r="KX20480" s="23"/>
      <c r="KY20480" s="23"/>
    </row>
    <row r="20481" spans="36:311" x14ac:dyDescent="0.2">
      <c r="AJ20481" s="23"/>
      <c r="HH20481"/>
      <c r="IW20481" s="36"/>
      <c r="JI20481"/>
      <c r="JJ20481"/>
      <c r="KX20481" s="23"/>
      <c r="KY20481" s="23"/>
    </row>
    <row r="20482" spans="36:311" x14ac:dyDescent="0.2">
      <c r="AJ20482" s="23"/>
      <c r="HH20482"/>
      <c r="IW20482" s="36"/>
      <c r="JI20482"/>
      <c r="JJ20482"/>
      <c r="KX20482" s="23"/>
      <c r="KY20482" s="23"/>
    </row>
    <row r="20483" spans="36:311" x14ac:dyDescent="0.2">
      <c r="AJ20483" s="23"/>
      <c r="HH20483"/>
      <c r="IW20483" s="36"/>
      <c r="JI20483"/>
      <c r="JJ20483"/>
      <c r="KX20483" s="23"/>
      <c r="KY20483" s="23"/>
    </row>
    <row r="20484" spans="36:311" x14ac:dyDescent="0.2">
      <c r="AJ20484" s="23"/>
      <c r="HH20484"/>
      <c r="IW20484" s="36"/>
      <c r="JI20484"/>
      <c r="JJ20484"/>
      <c r="KX20484" s="23"/>
      <c r="KY20484" s="23"/>
    </row>
    <row r="20485" spans="36:311" x14ac:dyDescent="0.2">
      <c r="AJ20485" s="23"/>
      <c r="HH20485"/>
      <c r="IW20485" s="36"/>
      <c r="JI20485"/>
      <c r="JJ20485"/>
      <c r="KX20485" s="23"/>
      <c r="KY20485" s="23"/>
    </row>
    <row r="20486" spans="36:311" x14ac:dyDescent="0.2">
      <c r="AJ20486" s="23"/>
      <c r="HH20486"/>
      <c r="IW20486" s="36"/>
      <c r="JI20486"/>
      <c r="JJ20486"/>
      <c r="KX20486" s="23"/>
      <c r="KY20486" s="23"/>
    </row>
    <row r="20487" spans="36:311" x14ac:dyDescent="0.2">
      <c r="AJ20487" s="23"/>
      <c r="HH20487"/>
      <c r="IW20487" s="36"/>
      <c r="JI20487"/>
      <c r="JJ20487"/>
      <c r="KX20487" s="23"/>
      <c r="KY20487" s="23"/>
    </row>
    <row r="20488" spans="36:311" x14ac:dyDescent="0.2">
      <c r="AJ20488" s="23"/>
      <c r="HH20488"/>
      <c r="IW20488" s="36"/>
      <c r="JI20488"/>
      <c r="JJ20488"/>
      <c r="KX20488" s="23"/>
      <c r="KY20488" s="23"/>
    </row>
    <row r="20489" spans="36:311" x14ac:dyDescent="0.2">
      <c r="AJ20489" s="23"/>
      <c r="HH20489"/>
      <c r="IW20489" s="36"/>
      <c r="JI20489"/>
      <c r="JJ20489"/>
      <c r="KX20489" s="23"/>
      <c r="KY20489" s="23"/>
    </row>
    <row r="20490" spans="36:311" x14ac:dyDescent="0.2">
      <c r="AJ20490" s="23"/>
      <c r="HH20490"/>
      <c r="IW20490" s="36"/>
      <c r="JI20490"/>
      <c r="JJ20490"/>
      <c r="KX20490" s="23"/>
      <c r="KY20490" s="23"/>
    </row>
    <row r="20491" spans="36:311" x14ac:dyDescent="0.2">
      <c r="AJ20491" s="23"/>
      <c r="HH20491"/>
      <c r="IW20491" s="36"/>
      <c r="JI20491"/>
      <c r="JJ20491"/>
      <c r="KX20491" s="23"/>
      <c r="KY20491" s="23"/>
    </row>
    <row r="20492" spans="36:311" x14ac:dyDescent="0.2">
      <c r="AJ20492" s="23"/>
      <c r="HH20492"/>
      <c r="IW20492" s="36"/>
      <c r="JI20492"/>
      <c r="JJ20492"/>
      <c r="KX20492" s="23"/>
      <c r="KY20492" s="23"/>
    </row>
    <row r="20493" spans="36:311" x14ac:dyDescent="0.2">
      <c r="AJ20493" s="23"/>
      <c r="HH20493"/>
      <c r="IW20493" s="36"/>
      <c r="JI20493"/>
      <c r="JJ20493"/>
      <c r="KX20493" s="23"/>
      <c r="KY20493" s="23"/>
    </row>
    <row r="20494" spans="36:311" x14ac:dyDescent="0.2">
      <c r="AJ20494" s="23"/>
      <c r="HH20494"/>
      <c r="IW20494" s="36"/>
      <c r="JI20494"/>
      <c r="JJ20494"/>
      <c r="KX20494" s="23"/>
      <c r="KY20494" s="23"/>
    </row>
    <row r="20495" spans="36:311" x14ac:dyDescent="0.2">
      <c r="AJ20495" s="23"/>
      <c r="HH20495"/>
      <c r="IW20495" s="36"/>
      <c r="JI20495"/>
      <c r="JJ20495"/>
      <c r="KX20495" s="23"/>
      <c r="KY20495" s="23"/>
    </row>
    <row r="20496" spans="36:311" x14ac:dyDescent="0.2">
      <c r="AJ20496" s="23"/>
      <c r="HH20496"/>
      <c r="IW20496" s="36"/>
      <c r="JI20496"/>
      <c r="JJ20496"/>
      <c r="KX20496" s="23"/>
      <c r="KY20496" s="23"/>
    </row>
    <row r="20497" spans="36:311" x14ac:dyDescent="0.2">
      <c r="AJ20497" s="23"/>
      <c r="HH20497"/>
      <c r="IW20497" s="36"/>
      <c r="JI20497"/>
      <c r="JJ20497"/>
      <c r="KX20497" s="23"/>
      <c r="KY20497" s="23"/>
    </row>
    <row r="20498" spans="36:311" x14ac:dyDescent="0.2">
      <c r="AJ20498" s="23"/>
      <c r="HH20498"/>
      <c r="IW20498" s="36"/>
      <c r="JI20498"/>
      <c r="JJ20498"/>
      <c r="KX20498" s="23"/>
      <c r="KY20498" s="23"/>
    </row>
    <row r="20499" spans="36:311" x14ac:dyDescent="0.2">
      <c r="AJ20499" s="23"/>
      <c r="HH20499"/>
      <c r="IW20499" s="36"/>
      <c r="JI20499"/>
      <c r="JJ20499"/>
      <c r="KX20499" s="23"/>
      <c r="KY20499" s="23"/>
    </row>
    <row r="20500" spans="36:311" x14ac:dyDescent="0.2">
      <c r="AJ20500" s="23"/>
      <c r="HH20500"/>
      <c r="IW20500" s="36"/>
      <c r="JI20500"/>
      <c r="JJ20500"/>
      <c r="KX20500" s="23"/>
      <c r="KY20500" s="23"/>
    </row>
    <row r="20501" spans="36:311" x14ac:dyDescent="0.2">
      <c r="AJ20501" s="23"/>
      <c r="HH20501"/>
      <c r="IW20501" s="36"/>
      <c r="JI20501"/>
      <c r="JJ20501"/>
      <c r="KX20501" s="23"/>
      <c r="KY20501" s="23"/>
    </row>
    <row r="20502" spans="36:311" x14ac:dyDescent="0.2">
      <c r="AJ20502" s="23"/>
      <c r="HH20502"/>
      <c r="IW20502" s="36"/>
      <c r="JI20502"/>
      <c r="JJ20502"/>
      <c r="KX20502" s="23"/>
      <c r="KY20502" s="23"/>
    </row>
    <row r="20503" spans="36:311" x14ac:dyDescent="0.2">
      <c r="AJ20503" s="23"/>
      <c r="HH20503"/>
      <c r="IW20503" s="36"/>
      <c r="JI20503"/>
      <c r="JJ20503"/>
      <c r="KX20503" s="23"/>
      <c r="KY20503" s="23"/>
    </row>
    <row r="20504" spans="36:311" x14ac:dyDescent="0.2">
      <c r="AJ20504" s="23"/>
      <c r="HH20504"/>
      <c r="IW20504" s="36"/>
      <c r="JI20504"/>
      <c r="JJ20504"/>
      <c r="KX20504" s="23"/>
      <c r="KY20504" s="23"/>
    </row>
    <row r="20505" spans="36:311" x14ac:dyDescent="0.2">
      <c r="AJ20505" s="23"/>
      <c r="HH20505"/>
      <c r="IW20505" s="36"/>
      <c r="JI20505"/>
      <c r="JJ20505"/>
      <c r="KX20505" s="23"/>
      <c r="KY20505" s="23"/>
    </row>
    <row r="20506" spans="36:311" x14ac:dyDescent="0.2">
      <c r="AJ20506" s="23"/>
      <c r="HH20506"/>
      <c r="IW20506" s="36"/>
      <c r="JI20506"/>
      <c r="JJ20506"/>
      <c r="KX20506" s="23"/>
      <c r="KY20506" s="23"/>
    </row>
    <row r="20507" spans="36:311" x14ac:dyDescent="0.2">
      <c r="AJ20507" s="23"/>
      <c r="HH20507"/>
      <c r="IW20507" s="36"/>
      <c r="JI20507"/>
      <c r="JJ20507"/>
      <c r="KX20507" s="23"/>
      <c r="KY20507" s="23"/>
    </row>
    <row r="20508" spans="36:311" x14ac:dyDescent="0.2">
      <c r="AJ20508" s="23"/>
      <c r="HH20508"/>
      <c r="IW20508" s="36"/>
      <c r="JI20508"/>
      <c r="JJ20508"/>
      <c r="KX20508" s="23"/>
      <c r="KY20508" s="23"/>
    </row>
    <row r="20509" spans="36:311" x14ac:dyDescent="0.2">
      <c r="AJ20509" s="23"/>
      <c r="HH20509"/>
      <c r="IW20509" s="36"/>
      <c r="JI20509"/>
      <c r="JJ20509"/>
      <c r="KX20509" s="23"/>
      <c r="KY20509" s="23"/>
    </row>
    <row r="20510" spans="36:311" x14ac:dyDescent="0.2">
      <c r="AJ20510" s="23"/>
      <c r="HH20510"/>
      <c r="IW20510" s="36"/>
      <c r="JI20510"/>
      <c r="JJ20510"/>
      <c r="KX20510" s="23"/>
      <c r="KY20510" s="23"/>
    </row>
    <row r="20511" spans="36:311" x14ac:dyDescent="0.2">
      <c r="AJ20511" s="23"/>
      <c r="HH20511"/>
      <c r="IW20511" s="36"/>
      <c r="JI20511"/>
      <c r="JJ20511"/>
      <c r="KX20511" s="23"/>
      <c r="KY20511" s="23"/>
    </row>
    <row r="20512" spans="36:311" x14ac:dyDescent="0.2">
      <c r="AJ20512" s="23"/>
      <c r="HH20512"/>
      <c r="IW20512" s="36"/>
      <c r="JI20512"/>
      <c r="JJ20512"/>
      <c r="KX20512" s="23"/>
      <c r="KY20512" s="23"/>
    </row>
    <row r="20513" spans="36:311" x14ac:dyDescent="0.2">
      <c r="AJ20513" s="23"/>
      <c r="HH20513"/>
      <c r="IW20513" s="36"/>
      <c r="JI20513"/>
      <c r="JJ20513"/>
      <c r="KX20513" s="23"/>
      <c r="KY20513" s="23"/>
    </row>
    <row r="20514" spans="36:311" x14ac:dyDescent="0.2">
      <c r="AJ20514" s="23"/>
      <c r="HH20514"/>
      <c r="IW20514" s="36"/>
      <c r="JI20514"/>
      <c r="JJ20514"/>
      <c r="KX20514" s="23"/>
      <c r="KY20514" s="23"/>
    </row>
    <row r="20515" spans="36:311" x14ac:dyDescent="0.2">
      <c r="AJ20515" s="23"/>
      <c r="HH20515"/>
      <c r="IW20515" s="36"/>
      <c r="JI20515"/>
      <c r="JJ20515"/>
      <c r="KX20515" s="23"/>
      <c r="KY20515" s="23"/>
    </row>
    <row r="20516" spans="36:311" x14ac:dyDescent="0.2">
      <c r="AJ20516" s="23"/>
      <c r="HH20516"/>
      <c r="IW20516" s="36"/>
      <c r="JI20516"/>
      <c r="JJ20516"/>
      <c r="KX20516" s="23"/>
      <c r="KY20516" s="23"/>
    </row>
    <row r="20517" spans="36:311" x14ac:dyDescent="0.2">
      <c r="AJ20517" s="23"/>
      <c r="HH20517"/>
      <c r="IW20517" s="36"/>
      <c r="JI20517"/>
      <c r="JJ20517"/>
      <c r="KX20517" s="23"/>
      <c r="KY20517" s="23"/>
    </row>
    <row r="20518" spans="36:311" x14ac:dyDescent="0.2">
      <c r="AJ20518" s="23"/>
      <c r="HH20518"/>
      <c r="IW20518" s="36"/>
      <c r="JI20518"/>
      <c r="JJ20518"/>
      <c r="KX20518" s="23"/>
      <c r="KY20518" s="23"/>
    </row>
    <row r="20519" spans="36:311" x14ac:dyDescent="0.2">
      <c r="AJ20519" s="23"/>
      <c r="HH20519"/>
      <c r="IW20519" s="36"/>
      <c r="JI20519"/>
      <c r="JJ20519"/>
      <c r="KX20519" s="23"/>
      <c r="KY20519" s="23"/>
    </row>
    <row r="20520" spans="36:311" x14ac:dyDescent="0.2">
      <c r="AJ20520" s="23"/>
      <c r="HH20520"/>
      <c r="IW20520" s="36"/>
      <c r="JI20520"/>
      <c r="JJ20520"/>
      <c r="KX20520" s="23"/>
      <c r="KY20520" s="23"/>
    </row>
    <row r="20521" spans="36:311" x14ac:dyDescent="0.2">
      <c r="AJ20521" s="23"/>
      <c r="HH20521"/>
      <c r="IW20521" s="36"/>
      <c r="JI20521"/>
      <c r="JJ20521"/>
      <c r="KX20521" s="23"/>
      <c r="KY20521" s="23"/>
    </row>
    <row r="20522" spans="36:311" x14ac:dyDescent="0.2">
      <c r="AJ20522" s="23"/>
      <c r="HH20522"/>
      <c r="IW20522" s="36"/>
      <c r="JI20522"/>
      <c r="JJ20522"/>
      <c r="KX20522" s="23"/>
      <c r="KY20522" s="23"/>
    </row>
    <row r="20523" spans="36:311" x14ac:dyDescent="0.2">
      <c r="AJ20523" s="23"/>
      <c r="HH20523"/>
      <c r="IW20523" s="36"/>
      <c r="JI20523"/>
      <c r="JJ20523"/>
      <c r="KX20523" s="23"/>
      <c r="KY20523" s="23"/>
    </row>
    <row r="20524" spans="36:311" x14ac:dyDescent="0.2">
      <c r="AJ20524" s="23"/>
      <c r="HH20524"/>
      <c r="IW20524" s="36"/>
      <c r="JI20524"/>
      <c r="JJ20524"/>
      <c r="KX20524" s="23"/>
      <c r="KY20524" s="23"/>
    </row>
    <row r="20525" spans="36:311" x14ac:dyDescent="0.2">
      <c r="AJ20525" s="23"/>
      <c r="HH20525"/>
      <c r="IW20525" s="36"/>
      <c r="JI20525"/>
      <c r="JJ20525"/>
      <c r="KX20525" s="23"/>
      <c r="KY20525" s="23"/>
    </row>
    <row r="20526" spans="36:311" x14ac:dyDescent="0.2">
      <c r="AJ20526" s="23"/>
      <c r="HH20526"/>
      <c r="IW20526" s="36"/>
      <c r="JI20526"/>
      <c r="JJ20526"/>
      <c r="KX20526" s="23"/>
      <c r="KY20526" s="23"/>
    </row>
    <row r="20527" spans="36:311" x14ac:dyDescent="0.2">
      <c r="AJ20527" s="23"/>
      <c r="HH20527"/>
      <c r="IW20527" s="36"/>
      <c r="JI20527"/>
      <c r="JJ20527"/>
      <c r="KX20527" s="23"/>
      <c r="KY20527" s="23"/>
    </row>
    <row r="20528" spans="36:311" x14ac:dyDescent="0.2">
      <c r="AJ20528" s="23"/>
      <c r="HH20528"/>
      <c r="IW20528" s="36"/>
      <c r="JI20528"/>
      <c r="JJ20528"/>
      <c r="KX20528" s="23"/>
      <c r="KY20528" s="23"/>
    </row>
    <row r="20529" spans="36:311" x14ac:dyDescent="0.2">
      <c r="AJ20529" s="23"/>
      <c r="HH20529"/>
      <c r="IW20529" s="36"/>
      <c r="JI20529"/>
      <c r="JJ20529"/>
      <c r="KX20529" s="23"/>
      <c r="KY20529" s="23"/>
    </row>
    <row r="20530" spans="36:311" x14ac:dyDescent="0.2">
      <c r="AJ20530" s="23"/>
      <c r="HH20530"/>
      <c r="IW20530" s="36"/>
      <c r="JI20530"/>
      <c r="JJ20530"/>
      <c r="KX20530" s="23"/>
      <c r="KY20530" s="23"/>
    </row>
    <row r="20531" spans="36:311" x14ac:dyDescent="0.2">
      <c r="AJ20531" s="23"/>
      <c r="HH20531"/>
      <c r="IW20531" s="36"/>
      <c r="JI20531"/>
      <c r="JJ20531"/>
      <c r="KX20531" s="23"/>
      <c r="KY20531" s="23"/>
    </row>
    <row r="20532" spans="36:311" x14ac:dyDescent="0.2">
      <c r="AJ20532" s="23"/>
      <c r="HH20532"/>
      <c r="IW20532" s="36"/>
      <c r="JI20532"/>
      <c r="JJ20532"/>
      <c r="KX20532" s="23"/>
      <c r="KY20532" s="23"/>
    </row>
    <row r="20533" spans="36:311" x14ac:dyDescent="0.2">
      <c r="AJ20533" s="23"/>
      <c r="HH20533"/>
      <c r="IW20533" s="36"/>
      <c r="JI20533"/>
      <c r="JJ20533"/>
      <c r="KX20533" s="23"/>
      <c r="KY20533" s="23"/>
    </row>
    <row r="20534" spans="36:311" x14ac:dyDescent="0.2">
      <c r="AJ20534" s="23"/>
      <c r="HH20534"/>
      <c r="IW20534" s="36"/>
      <c r="JI20534"/>
      <c r="JJ20534"/>
      <c r="KX20534" s="23"/>
      <c r="KY20534" s="23"/>
    </row>
    <row r="20535" spans="36:311" x14ac:dyDescent="0.2">
      <c r="AJ20535" s="23"/>
      <c r="HH20535"/>
      <c r="IW20535" s="36"/>
      <c r="JI20535"/>
      <c r="JJ20535"/>
      <c r="KX20535" s="23"/>
      <c r="KY20535" s="23"/>
    </row>
    <row r="20536" spans="36:311" x14ac:dyDescent="0.2">
      <c r="AJ20536" s="23"/>
      <c r="HH20536"/>
      <c r="IW20536" s="36"/>
      <c r="JI20536"/>
      <c r="JJ20536"/>
      <c r="KX20536" s="23"/>
      <c r="KY20536" s="23"/>
    </row>
    <row r="20537" spans="36:311" x14ac:dyDescent="0.2">
      <c r="AJ20537" s="23"/>
      <c r="HH20537"/>
      <c r="IW20537" s="36"/>
      <c r="JI20537"/>
      <c r="JJ20537"/>
      <c r="KX20537" s="23"/>
      <c r="KY20537" s="23"/>
    </row>
    <row r="20538" spans="36:311" x14ac:dyDescent="0.2">
      <c r="AJ20538" s="23"/>
      <c r="HH20538"/>
      <c r="IW20538" s="36"/>
      <c r="JI20538"/>
      <c r="JJ20538"/>
      <c r="KX20538" s="23"/>
      <c r="KY20538" s="23"/>
    </row>
    <row r="20539" spans="36:311" x14ac:dyDescent="0.2">
      <c r="AJ20539" s="23"/>
      <c r="HH20539"/>
      <c r="IW20539" s="36"/>
      <c r="JI20539"/>
      <c r="JJ20539"/>
      <c r="KX20539" s="23"/>
      <c r="KY20539" s="23"/>
    </row>
    <row r="20540" spans="36:311" x14ac:dyDescent="0.2">
      <c r="AJ20540" s="23"/>
      <c r="HH20540"/>
      <c r="IW20540" s="36"/>
      <c r="JI20540"/>
      <c r="JJ20540"/>
      <c r="KX20540" s="23"/>
      <c r="KY20540" s="23"/>
    </row>
    <row r="20541" spans="36:311" x14ac:dyDescent="0.2">
      <c r="AJ20541" s="23"/>
      <c r="HH20541"/>
      <c r="IW20541" s="36"/>
      <c r="JI20541"/>
      <c r="JJ20541"/>
      <c r="KX20541" s="23"/>
      <c r="KY20541" s="23"/>
    </row>
    <row r="20542" spans="36:311" x14ac:dyDescent="0.2">
      <c r="AJ20542" s="23"/>
      <c r="HH20542"/>
      <c r="IW20542" s="36"/>
      <c r="JI20542"/>
      <c r="JJ20542"/>
      <c r="KX20542" s="23"/>
      <c r="KY20542" s="23"/>
    </row>
    <row r="20543" spans="36:311" x14ac:dyDescent="0.2">
      <c r="AJ20543" s="23"/>
      <c r="HH20543"/>
      <c r="IW20543" s="36"/>
      <c r="JI20543"/>
      <c r="JJ20543"/>
      <c r="KX20543" s="23"/>
      <c r="KY20543" s="23"/>
    </row>
    <row r="20544" spans="36:311" x14ac:dyDescent="0.2">
      <c r="AJ20544" s="23"/>
      <c r="HH20544"/>
      <c r="IW20544" s="36"/>
      <c r="JI20544"/>
      <c r="JJ20544"/>
      <c r="KX20544" s="23"/>
      <c r="KY20544" s="23"/>
    </row>
    <row r="20545" spans="36:311" x14ac:dyDescent="0.2">
      <c r="AJ20545" s="23"/>
      <c r="HH20545"/>
      <c r="IW20545" s="36"/>
      <c r="JI20545"/>
      <c r="JJ20545"/>
      <c r="KX20545" s="23"/>
      <c r="KY20545" s="23"/>
    </row>
    <row r="20546" spans="36:311" x14ac:dyDescent="0.2">
      <c r="AJ20546" s="23"/>
      <c r="HH20546"/>
      <c r="IW20546" s="36"/>
      <c r="JI20546"/>
      <c r="JJ20546"/>
      <c r="KX20546" s="23"/>
      <c r="KY20546" s="23"/>
    </row>
    <row r="20547" spans="36:311" x14ac:dyDescent="0.2">
      <c r="AJ20547" s="23"/>
      <c r="HH20547"/>
      <c r="IW20547" s="36"/>
      <c r="JI20547"/>
      <c r="JJ20547"/>
      <c r="KX20547" s="23"/>
      <c r="KY20547" s="23"/>
    </row>
    <row r="20548" spans="36:311" x14ac:dyDescent="0.2">
      <c r="AJ20548" s="23"/>
      <c r="HH20548"/>
      <c r="IW20548" s="36"/>
      <c r="JI20548"/>
      <c r="JJ20548"/>
      <c r="KX20548" s="23"/>
      <c r="KY20548" s="23"/>
    </row>
    <row r="20549" spans="36:311" x14ac:dyDescent="0.2">
      <c r="AJ20549" s="23"/>
      <c r="HH20549"/>
      <c r="IW20549" s="36"/>
      <c r="JI20549"/>
      <c r="JJ20549"/>
      <c r="KX20549" s="23"/>
      <c r="KY20549" s="23"/>
    </row>
    <row r="20550" spans="36:311" x14ac:dyDescent="0.2">
      <c r="AJ20550" s="23"/>
      <c r="HH20550"/>
      <c r="IW20550" s="36"/>
      <c r="JI20550"/>
      <c r="JJ20550"/>
      <c r="KX20550" s="23"/>
      <c r="KY20550" s="23"/>
    </row>
    <row r="20551" spans="36:311" x14ac:dyDescent="0.2">
      <c r="AJ20551" s="23"/>
      <c r="HH20551"/>
      <c r="IW20551" s="36"/>
      <c r="JI20551"/>
      <c r="JJ20551"/>
      <c r="KX20551" s="23"/>
      <c r="KY20551" s="23"/>
    </row>
    <row r="20552" spans="36:311" x14ac:dyDescent="0.2">
      <c r="AJ20552" s="23"/>
      <c r="HH20552"/>
      <c r="IW20552" s="36"/>
      <c r="JI20552"/>
      <c r="JJ20552"/>
      <c r="KX20552" s="23"/>
      <c r="KY20552" s="23"/>
    </row>
    <row r="20553" spans="36:311" x14ac:dyDescent="0.2">
      <c r="AJ20553" s="23"/>
      <c r="HH20553"/>
      <c r="IW20553" s="36"/>
      <c r="JI20553"/>
      <c r="JJ20553"/>
      <c r="KX20553" s="23"/>
      <c r="KY20553" s="23"/>
    </row>
    <row r="20554" spans="36:311" x14ac:dyDescent="0.2">
      <c r="AJ20554" s="23"/>
      <c r="HH20554"/>
      <c r="IW20554" s="36"/>
      <c r="JI20554"/>
      <c r="JJ20554"/>
      <c r="KX20554" s="23"/>
      <c r="KY20554" s="23"/>
    </row>
    <row r="20555" spans="36:311" x14ac:dyDescent="0.2">
      <c r="AJ20555" s="23"/>
      <c r="HH20555"/>
      <c r="IW20555" s="36"/>
      <c r="JI20555"/>
      <c r="JJ20555"/>
      <c r="KX20555" s="23"/>
      <c r="KY20555" s="23"/>
    </row>
    <row r="20556" spans="36:311" x14ac:dyDescent="0.2">
      <c r="AJ20556" s="23"/>
      <c r="HH20556"/>
      <c r="IW20556" s="36"/>
      <c r="JI20556"/>
      <c r="JJ20556"/>
      <c r="KX20556" s="23"/>
      <c r="KY20556" s="23"/>
    </row>
    <row r="20557" spans="36:311" x14ac:dyDescent="0.2">
      <c r="AJ20557" s="23"/>
      <c r="HH20557"/>
      <c r="IW20557" s="36"/>
      <c r="JI20557"/>
      <c r="JJ20557"/>
      <c r="KX20557" s="23"/>
      <c r="KY20557" s="23"/>
    </row>
    <row r="20558" spans="36:311" x14ac:dyDescent="0.2">
      <c r="AJ20558" s="23"/>
      <c r="HH20558"/>
      <c r="IW20558" s="36"/>
      <c r="JI20558"/>
      <c r="JJ20558"/>
      <c r="KX20558" s="23"/>
      <c r="KY20558" s="23"/>
    </row>
    <row r="20559" spans="36:311" x14ac:dyDescent="0.2">
      <c r="AJ20559" s="23"/>
      <c r="HH20559"/>
      <c r="IW20559" s="36"/>
      <c r="JI20559"/>
      <c r="JJ20559"/>
      <c r="KX20559" s="23"/>
      <c r="KY20559" s="23"/>
    </row>
    <row r="20560" spans="36:311" x14ac:dyDescent="0.2">
      <c r="AJ20560" s="23"/>
      <c r="HH20560"/>
      <c r="IW20560" s="36"/>
      <c r="JI20560"/>
      <c r="JJ20560"/>
      <c r="KX20560" s="23"/>
      <c r="KY20560" s="23"/>
    </row>
    <row r="20561" spans="36:311" x14ac:dyDescent="0.2">
      <c r="AJ20561" s="23"/>
      <c r="HH20561"/>
      <c r="IW20561" s="36"/>
      <c r="JI20561"/>
      <c r="JJ20561"/>
      <c r="KX20561" s="23"/>
      <c r="KY20561" s="23"/>
    </row>
    <row r="20562" spans="36:311" x14ac:dyDescent="0.2">
      <c r="AJ20562" s="23"/>
      <c r="HH20562"/>
      <c r="IW20562" s="36"/>
      <c r="JI20562"/>
      <c r="JJ20562"/>
      <c r="KX20562" s="23"/>
      <c r="KY20562" s="23"/>
    </row>
    <row r="20563" spans="36:311" x14ac:dyDescent="0.2">
      <c r="AJ20563" s="23"/>
      <c r="HH20563"/>
      <c r="IW20563" s="36"/>
      <c r="JI20563"/>
      <c r="JJ20563"/>
      <c r="KX20563" s="23"/>
      <c r="KY20563" s="23"/>
    </row>
    <row r="20564" spans="36:311" x14ac:dyDescent="0.2">
      <c r="AJ20564" s="23"/>
      <c r="HH20564"/>
      <c r="IW20564" s="36"/>
      <c r="JI20564"/>
      <c r="JJ20564"/>
      <c r="KX20564" s="23"/>
      <c r="KY20564" s="23"/>
    </row>
    <row r="20565" spans="36:311" x14ac:dyDescent="0.2">
      <c r="AJ20565" s="23"/>
      <c r="HH20565"/>
      <c r="IW20565" s="36"/>
      <c r="JI20565"/>
      <c r="JJ20565"/>
      <c r="KX20565" s="23"/>
      <c r="KY20565" s="23"/>
    </row>
    <row r="20566" spans="36:311" x14ac:dyDescent="0.2">
      <c r="AJ20566" s="23"/>
      <c r="HH20566"/>
      <c r="IW20566" s="36"/>
      <c r="JI20566"/>
      <c r="JJ20566"/>
      <c r="KX20566" s="23"/>
      <c r="KY20566" s="23"/>
    </row>
    <row r="20567" spans="36:311" x14ac:dyDescent="0.2">
      <c r="AJ20567" s="23"/>
      <c r="HH20567"/>
      <c r="IW20567" s="36"/>
      <c r="JI20567"/>
      <c r="JJ20567"/>
      <c r="KX20567" s="23"/>
      <c r="KY20567" s="23"/>
    </row>
    <row r="20568" spans="36:311" x14ac:dyDescent="0.2">
      <c r="AJ20568" s="23"/>
      <c r="HH20568"/>
      <c r="IW20568" s="36"/>
      <c r="JI20568"/>
      <c r="JJ20568"/>
      <c r="KX20568" s="23"/>
      <c r="KY20568" s="23"/>
    </row>
    <row r="20569" spans="36:311" x14ac:dyDescent="0.2">
      <c r="AJ20569" s="23"/>
      <c r="HH20569"/>
      <c r="IW20569" s="36"/>
      <c r="JI20569"/>
      <c r="JJ20569"/>
      <c r="KX20569" s="23"/>
      <c r="KY20569" s="23"/>
    </row>
    <row r="20570" spans="36:311" x14ac:dyDescent="0.2">
      <c r="AJ20570" s="23"/>
      <c r="HH20570"/>
      <c r="IW20570" s="36"/>
      <c r="JI20570"/>
      <c r="JJ20570"/>
      <c r="KX20570" s="23"/>
      <c r="KY20570" s="23"/>
    </row>
    <row r="20571" spans="36:311" x14ac:dyDescent="0.2">
      <c r="AJ20571" s="23"/>
      <c r="HH20571"/>
      <c r="IW20571" s="36"/>
      <c r="JI20571"/>
      <c r="JJ20571"/>
      <c r="KX20571" s="23"/>
      <c r="KY20571" s="23"/>
    </row>
    <row r="20572" spans="36:311" x14ac:dyDescent="0.2">
      <c r="AJ20572" s="23"/>
      <c r="HH20572"/>
      <c r="IW20572" s="36"/>
      <c r="JI20572"/>
      <c r="JJ20572"/>
      <c r="KX20572" s="23"/>
      <c r="KY20572" s="23"/>
    </row>
    <row r="20573" spans="36:311" x14ac:dyDescent="0.2">
      <c r="AJ20573" s="23"/>
      <c r="HH20573"/>
      <c r="IW20573" s="36"/>
      <c r="JI20573"/>
      <c r="JJ20573"/>
      <c r="KX20573" s="23"/>
      <c r="KY20573" s="23"/>
    </row>
    <row r="20574" spans="36:311" x14ac:dyDescent="0.2">
      <c r="AJ20574" s="23"/>
      <c r="HH20574"/>
      <c r="IW20574" s="36"/>
      <c r="JI20574"/>
      <c r="JJ20574"/>
      <c r="KX20574" s="23"/>
      <c r="KY20574" s="23"/>
    </row>
    <row r="20575" spans="36:311" x14ac:dyDescent="0.2">
      <c r="AJ20575" s="23"/>
      <c r="HH20575"/>
      <c r="IW20575" s="36"/>
      <c r="JI20575"/>
      <c r="JJ20575"/>
      <c r="KX20575" s="23"/>
      <c r="KY20575" s="23"/>
    </row>
    <row r="20576" spans="36:311" x14ac:dyDescent="0.2">
      <c r="AJ20576" s="23"/>
      <c r="HH20576"/>
      <c r="IW20576" s="36"/>
      <c r="JI20576"/>
      <c r="JJ20576"/>
      <c r="KX20576" s="23"/>
      <c r="KY20576" s="23"/>
    </row>
    <row r="20577" spans="36:311" x14ac:dyDescent="0.2">
      <c r="AJ20577" s="23"/>
      <c r="HH20577"/>
      <c r="IW20577" s="36"/>
      <c r="JI20577"/>
      <c r="JJ20577"/>
      <c r="KX20577" s="23"/>
      <c r="KY20577" s="23"/>
    </row>
    <row r="20578" spans="36:311" x14ac:dyDescent="0.2">
      <c r="AJ20578" s="23"/>
      <c r="HH20578"/>
      <c r="IW20578" s="36"/>
      <c r="JI20578"/>
      <c r="JJ20578"/>
      <c r="KX20578" s="23"/>
      <c r="KY20578" s="23"/>
    </row>
    <row r="20579" spans="36:311" x14ac:dyDescent="0.2">
      <c r="AJ20579" s="23"/>
      <c r="HH20579"/>
      <c r="IW20579" s="36"/>
      <c r="JI20579"/>
      <c r="JJ20579"/>
      <c r="KX20579" s="23"/>
      <c r="KY20579" s="23"/>
    </row>
    <row r="20580" spans="36:311" x14ac:dyDescent="0.2">
      <c r="AJ20580" s="23"/>
      <c r="HH20580"/>
      <c r="IW20580" s="36"/>
      <c r="JI20580"/>
      <c r="JJ20580"/>
      <c r="KX20580" s="23"/>
      <c r="KY20580" s="23"/>
    </row>
    <row r="20581" spans="36:311" x14ac:dyDescent="0.2">
      <c r="AJ20581" s="23"/>
      <c r="HH20581"/>
      <c r="IW20581" s="36"/>
      <c r="JI20581"/>
      <c r="JJ20581"/>
      <c r="KX20581" s="23"/>
      <c r="KY20581" s="23"/>
    </row>
    <row r="20582" spans="36:311" x14ac:dyDescent="0.2">
      <c r="AJ20582" s="23"/>
      <c r="HH20582"/>
      <c r="IW20582" s="36"/>
      <c r="JI20582"/>
      <c r="JJ20582"/>
      <c r="KX20582" s="23"/>
      <c r="KY20582" s="23"/>
    </row>
    <row r="20583" spans="36:311" x14ac:dyDescent="0.2">
      <c r="AJ20583" s="23"/>
      <c r="HH20583"/>
      <c r="IW20583" s="36"/>
      <c r="JI20583"/>
      <c r="JJ20583"/>
      <c r="KX20583" s="23"/>
      <c r="KY20583" s="23"/>
    </row>
    <row r="20584" spans="36:311" x14ac:dyDescent="0.2">
      <c r="AJ20584" s="23"/>
      <c r="HH20584"/>
      <c r="IW20584" s="36"/>
      <c r="JI20584"/>
      <c r="JJ20584"/>
      <c r="KX20584" s="23"/>
      <c r="KY20584" s="23"/>
    </row>
    <row r="20585" spans="36:311" x14ac:dyDescent="0.2">
      <c r="AJ20585" s="23"/>
      <c r="HH20585"/>
      <c r="IW20585" s="36"/>
      <c r="JI20585"/>
      <c r="JJ20585"/>
      <c r="KX20585" s="23"/>
      <c r="KY20585" s="23"/>
    </row>
    <row r="20586" spans="36:311" x14ac:dyDescent="0.2">
      <c r="AJ20586" s="23"/>
      <c r="HH20586"/>
      <c r="IW20586" s="36"/>
      <c r="JI20586"/>
      <c r="JJ20586"/>
      <c r="KX20586" s="23"/>
      <c r="KY20586" s="23"/>
    </row>
    <row r="20587" spans="36:311" x14ac:dyDescent="0.2">
      <c r="AJ20587" s="23"/>
      <c r="HH20587"/>
      <c r="IW20587" s="36"/>
      <c r="JI20587"/>
      <c r="JJ20587"/>
      <c r="KX20587" s="23"/>
      <c r="KY20587" s="23"/>
    </row>
    <row r="20588" spans="36:311" x14ac:dyDescent="0.2">
      <c r="AJ20588" s="23"/>
      <c r="HH20588"/>
      <c r="IW20588" s="36"/>
      <c r="JI20588"/>
      <c r="JJ20588"/>
      <c r="KX20588" s="23"/>
      <c r="KY20588" s="23"/>
    </row>
    <row r="20589" spans="36:311" x14ac:dyDescent="0.2">
      <c r="AJ20589" s="23"/>
      <c r="HH20589"/>
      <c r="IW20589" s="36"/>
      <c r="JI20589"/>
      <c r="JJ20589"/>
      <c r="KX20589" s="23"/>
      <c r="KY20589" s="23"/>
    </row>
    <row r="20590" spans="36:311" x14ac:dyDescent="0.2">
      <c r="AJ20590" s="23"/>
      <c r="HH20590"/>
      <c r="IW20590" s="36"/>
      <c r="JI20590"/>
      <c r="JJ20590"/>
      <c r="KX20590" s="23"/>
      <c r="KY20590" s="23"/>
    </row>
    <row r="20591" spans="36:311" x14ac:dyDescent="0.2">
      <c r="AJ20591" s="23"/>
      <c r="HH20591"/>
      <c r="IW20591" s="36"/>
      <c r="JI20591"/>
      <c r="JJ20591"/>
      <c r="KX20591" s="23"/>
      <c r="KY20591" s="23"/>
    </row>
    <row r="20592" spans="36:311" x14ac:dyDescent="0.2">
      <c r="AJ20592" s="23"/>
      <c r="HH20592"/>
      <c r="IW20592" s="36"/>
      <c r="JI20592"/>
      <c r="JJ20592"/>
      <c r="KX20592" s="23"/>
      <c r="KY20592" s="23"/>
    </row>
    <row r="20593" spans="36:311" x14ac:dyDescent="0.2">
      <c r="AJ20593" s="23"/>
      <c r="HH20593"/>
      <c r="IW20593" s="36"/>
      <c r="JI20593"/>
      <c r="JJ20593"/>
      <c r="KX20593" s="23"/>
      <c r="KY20593" s="23"/>
    </row>
    <row r="20594" spans="36:311" x14ac:dyDescent="0.2">
      <c r="AJ20594" s="23"/>
      <c r="HH20594"/>
      <c r="IW20594" s="36"/>
      <c r="JI20594"/>
      <c r="JJ20594"/>
      <c r="KX20594" s="23"/>
      <c r="KY20594" s="23"/>
    </row>
    <row r="20595" spans="36:311" x14ac:dyDescent="0.2">
      <c r="AJ20595" s="23"/>
      <c r="HH20595"/>
      <c r="IW20595" s="36"/>
      <c r="JI20595"/>
      <c r="JJ20595"/>
      <c r="KX20595" s="23"/>
      <c r="KY20595" s="23"/>
    </row>
    <row r="20596" spans="36:311" x14ac:dyDescent="0.2">
      <c r="AJ20596" s="23"/>
      <c r="HH20596"/>
      <c r="IW20596" s="36"/>
      <c r="JI20596"/>
      <c r="JJ20596"/>
      <c r="KX20596" s="23"/>
      <c r="KY20596" s="23"/>
    </row>
    <row r="20597" spans="36:311" x14ac:dyDescent="0.2">
      <c r="AJ20597" s="23"/>
      <c r="HH20597"/>
      <c r="IW20597" s="36"/>
      <c r="JI20597"/>
      <c r="JJ20597"/>
      <c r="KX20597" s="23"/>
      <c r="KY20597" s="23"/>
    </row>
    <row r="20598" spans="36:311" x14ac:dyDescent="0.2">
      <c r="AJ20598" s="23"/>
      <c r="HH20598"/>
      <c r="IW20598" s="36"/>
      <c r="JI20598"/>
      <c r="JJ20598"/>
      <c r="KX20598" s="23"/>
      <c r="KY20598" s="23"/>
    </row>
    <row r="20599" spans="36:311" x14ac:dyDescent="0.2">
      <c r="AJ20599" s="23"/>
      <c r="HH20599"/>
      <c r="IW20599" s="36"/>
      <c r="JI20599"/>
      <c r="JJ20599"/>
      <c r="KX20599" s="23"/>
      <c r="KY20599" s="23"/>
    </row>
    <row r="20600" spans="36:311" x14ac:dyDescent="0.2">
      <c r="AJ20600" s="23"/>
      <c r="HH20600"/>
      <c r="IW20600" s="36"/>
      <c r="JI20600"/>
      <c r="JJ20600"/>
      <c r="KX20600" s="23"/>
      <c r="KY20600" s="23"/>
    </row>
    <row r="20601" spans="36:311" x14ac:dyDescent="0.2">
      <c r="AJ20601" s="23"/>
      <c r="HH20601"/>
      <c r="IW20601" s="36"/>
      <c r="JI20601"/>
      <c r="JJ20601"/>
      <c r="KX20601" s="23"/>
      <c r="KY20601" s="23"/>
    </row>
    <row r="20602" spans="36:311" x14ac:dyDescent="0.2">
      <c r="AJ20602" s="23"/>
      <c r="HH20602"/>
      <c r="IW20602" s="36"/>
      <c r="JI20602"/>
      <c r="JJ20602"/>
      <c r="KX20602" s="23"/>
      <c r="KY20602" s="23"/>
    </row>
    <row r="20603" spans="36:311" x14ac:dyDescent="0.2">
      <c r="AJ20603" s="23"/>
      <c r="HH20603"/>
      <c r="IW20603" s="36"/>
      <c r="JI20603"/>
      <c r="JJ20603"/>
      <c r="KX20603" s="23"/>
      <c r="KY20603" s="23"/>
    </row>
    <row r="20604" spans="36:311" x14ac:dyDescent="0.2">
      <c r="AJ20604" s="23"/>
      <c r="HH20604"/>
      <c r="IW20604" s="36"/>
      <c r="JI20604"/>
      <c r="JJ20604"/>
      <c r="KX20604" s="23"/>
      <c r="KY20604" s="23"/>
    </row>
    <row r="20605" spans="36:311" x14ac:dyDescent="0.2">
      <c r="AJ20605" s="23"/>
      <c r="HH20605"/>
      <c r="IW20605" s="36"/>
      <c r="JI20605"/>
      <c r="JJ20605"/>
      <c r="KX20605" s="23"/>
      <c r="KY20605" s="23"/>
    </row>
    <row r="20606" spans="36:311" x14ac:dyDescent="0.2">
      <c r="AJ20606" s="23"/>
      <c r="HH20606"/>
      <c r="IW20606" s="36"/>
      <c r="JI20606"/>
      <c r="JJ20606"/>
      <c r="KX20606" s="23"/>
      <c r="KY20606" s="23"/>
    </row>
    <row r="20607" spans="36:311" x14ac:dyDescent="0.2">
      <c r="AJ20607" s="23"/>
      <c r="HH20607"/>
      <c r="IW20607" s="36"/>
      <c r="JI20607"/>
      <c r="JJ20607"/>
      <c r="KX20607" s="23"/>
      <c r="KY20607" s="23"/>
    </row>
    <row r="20608" spans="36:311" x14ac:dyDescent="0.2">
      <c r="AJ20608" s="23"/>
      <c r="HH20608"/>
      <c r="IW20608" s="36"/>
      <c r="JI20608"/>
      <c r="JJ20608"/>
      <c r="KX20608" s="23"/>
      <c r="KY20608" s="23"/>
    </row>
    <row r="20609" spans="36:311" x14ac:dyDescent="0.2">
      <c r="AJ20609" s="23"/>
      <c r="HH20609"/>
      <c r="IW20609" s="36"/>
      <c r="JI20609"/>
      <c r="JJ20609"/>
      <c r="KX20609" s="23"/>
      <c r="KY20609" s="23"/>
    </row>
    <row r="20610" spans="36:311" x14ac:dyDescent="0.2">
      <c r="AJ20610" s="23"/>
      <c r="HH20610"/>
      <c r="IW20610" s="36"/>
      <c r="JI20610"/>
      <c r="JJ20610"/>
      <c r="KX20610" s="23"/>
      <c r="KY20610" s="23"/>
    </row>
    <row r="20611" spans="36:311" x14ac:dyDescent="0.2">
      <c r="AJ20611" s="23"/>
      <c r="HH20611"/>
      <c r="IW20611" s="36"/>
      <c r="JI20611"/>
      <c r="JJ20611"/>
      <c r="KX20611" s="23"/>
      <c r="KY20611" s="23"/>
    </row>
    <row r="20612" spans="36:311" x14ac:dyDescent="0.2">
      <c r="AJ20612" s="23"/>
      <c r="HH20612"/>
      <c r="IW20612" s="36"/>
      <c r="JI20612"/>
      <c r="JJ20612"/>
      <c r="KX20612" s="23"/>
      <c r="KY20612" s="23"/>
    </row>
    <row r="20613" spans="36:311" x14ac:dyDescent="0.2">
      <c r="AJ20613" s="23"/>
      <c r="HH20613"/>
      <c r="IW20613" s="36"/>
      <c r="JI20613"/>
      <c r="JJ20613"/>
      <c r="KX20613" s="23"/>
      <c r="KY20613" s="23"/>
    </row>
    <row r="20614" spans="36:311" x14ac:dyDescent="0.2">
      <c r="AJ20614" s="23"/>
      <c r="HH20614"/>
      <c r="IW20614" s="36"/>
      <c r="JI20614"/>
      <c r="JJ20614"/>
      <c r="KX20614" s="23"/>
      <c r="KY20614" s="23"/>
    </row>
    <row r="20615" spans="36:311" x14ac:dyDescent="0.2">
      <c r="AJ20615" s="23"/>
      <c r="HH20615"/>
      <c r="IW20615" s="36"/>
      <c r="JI20615"/>
      <c r="JJ20615"/>
      <c r="KX20615" s="23"/>
      <c r="KY20615" s="23"/>
    </row>
    <row r="20616" spans="36:311" x14ac:dyDescent="0.2">
      <c r="AJ20616" s="23"/>
      <c r="HH20616"/>
      <c r="IW20616" s="36"/>
      <c r="JI20616"/>
      <c r="JJ20616"/>
      <c r="KX20616" s="23"/>
      <c r="KY20616" s="23"/>
    </row>
    <row r="20617" spans="36:311" x14ac:dyDescent="0.2">
      <c r="AJ20617" s="23"/>
      <c r="HH20617"/>
      <c r="IW20617" s="36"/>
      <c r="JI20617"/>
      <c r="JJ20617"/>
      <c r="KX20617" s="23"/>
      <c r="KY20617" s="23"/>
    </row>
    <row r="20618" spans="36:311" x14ac:dyDescent="0.2">
      <c r="AJ20618" s="23"/>
      <c r="HH20618"/>
      <c r="IW20618" s="36"/>
      <c r="JI20618"/>
      <c r="JJ20618"/>
      <c r="KX20618" s="23"/>
      <c r="KY20618" s="23"/>
    </row>
    <row r="20619" spans="36:311" x14ac:dyDescent="0.2">
      <c r="AJ20619" s="23"/>
      <c r="HH20619"/>
      <c r="IW20619" s="36"/>
      <c r="JI20619"/>
      <c r="JJ20619"/>
      <c r="KX20619" s="23"/>
      <c r="KY20619" s="23"/>
    </row>
    <row r="20620" spans="36:311" x14ac:dyDescent="0.2">
      <c r="AJ20620" s="23"/>
      <c r="HH20620"/>
      <c r="IW20620" s="36"/>
      <c r="JI20620"/>
      <c r="JJ20620"/>
      <c r="KX20620" s="23"/>
      <c r="KY20620" s="23"/>
    </row>
    <row r="20621" spans="36:311" x14ac:dyDescent="0.2">
      <c r="AJ20621" s="23"/>
      <c r="HH20621"/>
      <c r="IW20621" s="36"/>
      <c r="JI20621"/>
      <c r="JJ20621"/>
      <c r="KX20621" s="23"/>
      <c r="KY20621" s="23"/>
    </row>
    <row r="20622" spans="36:311" x14ac:dyDescent="0.2">
      <c r="AJ20622" s="23"/>
      <c r="HH20622"/>
      <c r="IW20622" s="36"/>
      <c r="JI20622"/>
      <c r="JJ20622"/>
      <c r="KX20622" s="23"/>
      <c r="KY20622" s="23"/>
    </row>
    <row r="20623" spans="36:311" x14ac:dyDescent="0.2">
      <c r="AJ20623" s="23"/>
      <c r="HH20623"/>
      <c r="IW20623" s="36"/>
      <c r="JI20623"/>
      <c r="JJ20623"/>
      <c r="KX20623" s="23"/>
      <c r="KY20623" s="23"/>
    </row>
    <row r="20624" spans="36:311" x14ac:dyDescent="0.2">
      <c r="AJ20624" s="23"/>
      <c r="HH20624"/>
      <c r="IW20624" s="36"/>
      <c r="JI20624"/>
      <c r="JJ20624"/>
      <c r="KX20624" s="23"/>
      <c r="KY20624" s="23"/>
    </row>
    <row r="20625" spans="36:311" x14ac:dyDescent="0.2">
      <c r="AJ20625" s="23"/>
      <c r="HH20625"/>
      <c r="IW20625" s="36"/>
      <c r="JI20625"/>
      <c r="JJ20625"/>
      <c r="KX20625" s="23"/>
      <c r="KY20625" s="23"/>
    </row>
    <row r="20626" spans="36:311" x14ac:dyDescent="0.2">
      <c r="AJ20626" s="23"/>
      <c r="HH20626"/>
      <c r="IW20626" s="36"/>
      <c r="JI20626"/>
      <c r="JJ20626"/>
      <c r="KX20626" s="23"/>
      <c r="KY20626" s="23"/>
    </row>
    <row r="20627" spans="36:311" x14ac:dyDescent="0.2">
      <c r="AJ20627" s="23"/>
      <c r="HH20627"/>
      <c r="IW20627" s="36"/>
      <c r="JI20627"/>
      <c r="JJ20627"/>
      <c r="KX20627" s="23"/>
      <c r="KY20627" s="23"/>
    </row>
    <row r="20628" spans="36:311" x14ac:dyDescent="0.2">
      <c r="AJ20628" s="23"/>
      <c r="HH20628"/>
      <c r="IW20628" s="36"/>
      <c r="JI20628"/>
      <c r="JJ20628"/>
      <c r="KX20628" s="23"/>
      <c r="KY20628" s="23"/>
    </row>
    <row r="20629" spans="36:311" x14ac:dyDescent="0.2">
      <c r="AJ20629" s="23"/>
      <c r="HH20629"/>
      <c r="IW20629" s="36"/>
      <c r="JI20629"/>
      <c r="JJ20629"/>
      <c r="KX20629" s="23"/>
      <c r="KY20629" s="23"/>
    </row>
    <row r="20630" spans="36:311" x14ac:dyDescent="0.2">
      <c r="AJ20630" s="23"/>
      <c r="HH20630"/>
      <c r="IW20630" s="36"/>
      <c r="JI20630"/>
      <c r="JJ20630"/>
      <c r="KX20630" s="23"/>
      <c r="KY20630" s="23"/>
    </row>
    <row r="20631" spans="36:311" x14ac:dyDescent="0.2">
      <c r="AJ20631" s="23"/>
      <c r="HH20631"/>
      <c r="IW20631" s="36"/>
      <c r="JI20631"/>
      <c r="JJ20631"/>
      <c r="KX20631" s="23"/>
      <c r="KY20631" s="23"/>
    </row>
    <row r="20632" spans="36:311" x14ac:dyDescent="0.2">
      <c r="AJ20632" s="23"/>
      <c r="HH20632"/>
      <c r="IW20632" s="36"/>
      <c r="JI20632"/>
      <c r="JJ20632"/>
      <c r="KX20632" s="23"/>
      <c r="KY20632" s="23"/>
    </row>
    <row r="20633" spans="36:311" x14ac:dyDescent="0.2">
      <c r="AJ20633" s="23"/>
      <c r="HH20633"/>
      <c r="IW20633" s="36"/>
      <c r="JI20633"/>
      <c r="JJ20633"/>
      <c r="KX20633" s="23"/>
      <c r="KY20633" s="23"/>
    </row>
    <row r="20634" spans="36:311" x14ac:dyDescent="0.2">
      <c r="AJ20634" s="23"/>
      <c r="HH20634"/>
      <c r="IW20634" s="36"/>
      <c r="JI20634"/>
      <c r="JJ20634"/>
      <c r="KX20634" s="23"/>
      <c r="KY20634" s="23"/>
    </row>
    <row r="20635" spans="36:311" x14ac:dyDescent="0.2">
      <c r="AJ20635" s="23"/>
      <c r="HH20635"/>
      <c r="IW20635" s="36"/>
      <c r="JI20635"/>
      <c r="JJ20635"/>
      <c r="KX20635" s="23"/>
      <c r="KY20635" s="23"/>
    </row>
    <row r="20636" spans="36:311" x14ac:dyDescent="0.2">
      <c r="AJ20636" s="23"/>
      <c r="HH20636"/>
      <c r="IW20636" s="36"/>
      <c r="JI20636"/>
      <c r="JJ20636"/>
      <c r="KX20636" s="23"/>
      <c r="KY20636" s="23"/>
    </row>
    <row r="20637" spans="36:311" x14ac:dyDescent="0.2">
      <c r="AJ20637" s="23"/>
      <c r="HH20637"/>
      <c r="IW20637" s="36"/>
      <c r="JI20637"/>
      <c r="JJ20637"/>
      <c r="KX20637" s="23"/>
      <c r="KY20637" s="23"/>
    </row>
    <row r="20638" spans="36:311" x14ac:dyDescent="0.2">
      <c r="AJ20638" s="23"/>
      <c r="HH20638"/>
      <c r="IW20638" s="36"/>
      <c r="JI20638"/>
      <c r="JJ20638"/>
      <c r="KX20638" s="23"/>
      <c r="KY20638" s="23"/>
    </row>
    <row r="20639" spans="36:311" x14ac:dyDescent="0.2">
      <c r="AJ20639" s="23"/>
      <c r="HH20639"/>
      <c r="IW20639" s="36"/>
      <c r="JI20639"/>
      <c r="JJ20639"/>
      <c r="KX20639" s="23"/>
      <c r="KY20639" s="23"/>
    </row>
    <row r="20640" spans="36:311" x14ac:dyDescent="0.2">
      <c r="AJ20640" s="23"/>
      <c r="HH20640"/>
      <c r="IW20640" s="36"/>
      <c r="JI20640"/>
      <c r="JJ20640"/>
      <c r="KX20640" s="23"/>
      <c r="KY20640" s="23"/>
    </row>
    <row r="20641" spans="36:311" x14ac:dyDescent="0.2">
      <c r="AJ20641" s="23"/>
      <c r="HH20641"/>
      <c r="IW20641" s="36"/>
      <c r="JI20641"/>
      <c r="JJ20641"/>
      <c r="KX20641" s="23"/>
      <c r="KY20641" s="23"/>
    </row>
    <row r="20642" spans="36:311" x14ac:dyDescent="0.2">
      <c r="AJ20642" s="23"/>
      <c r="HH20642"/>
      <c r="IW20642" s="36"/>
      <c r="JI20642"/>
      <c r="JJ20642"/>
      <c r="KX20642" s="23"/>
      <c r="KY20642" s="23"/>
    </row>
    <row r="20643" spans="36:311" x14ac:dyDescent="0.2">
      <c r="AJ20643" s="23"/>
      <c r="HH20643"/>
      <c r="IW20643" s="36"/>
      <c r="JI20643"/>
      <c r="JJ20643"/>
      <c r="KX20643" s="23"/>
      <c r="KY20643" s="23"/>
    </row>
    <row r="20644" spans="36:311" x14ac:dyDescent="0.2">
      <c r="AJ20644" s="23"/>
      <c r="HH20644"/>
      <c r="IW20644" s="36"/>
      <c r="JI20644"/>
      <c r="JJ20644"/>
      <c r="KX20644" s="23"/>
      <c r="KY20644" s="23"/>
    </row>
    <row r="20645" spans="36:311" x14ac:dyDescent="0.2">
      <c r="AJ20645" s="23"/>
      <c r="HH20645"/>
      <c r="IW20645" s="36"/>
      <c r="JI20645"/>
      <c r="JJ20645"/>
      <c r="KX20645" s="23"/>
      <c r="KY20645" s="23"/>
    </row>
    <row r="20646" spans="36:311" x14ac:dyDescent="0.2">
      <c r="AJ20646" s="23"/>
      <c r="HH20646"/>
      <c r="IW20646" s="36"/>
      <c r="JI20646"/>
      <c r="JJ20646"/>
      <c r="KX20646" s="23"/>
      <c r="KY20646" s="23"/>
    </row>
    <row r="20647" spans="36:311" x14ac:dyDescent="0.2">
      <c r="AJ20647" s="23"/>
      <c r="HH20647"/>
      <c r="IW20647" s="36"/>
      <c r="JI20647"/>
      <c r="JJ20647"/>
      <c r="KX20647" s="23"/>
      <c r="KY20647" s="23"/>
    </row>
    <row r="20648" spans="36:311" x14ac:dyDescent="0.2">
      <c r="AJ20648" s="23"/>
      <c r="HH20648"/>
      <c r="IW20648" s="36"/>
      <c r="JI20648"/>
      <c r="JJ20648"/>
      <c r="KX20648" s="23"/>
      <c r="KY20648" s="23"/>
    </row>
    <row r="20649" spans="36:311" x14ac:dyDescent="0.2">
      <c r="AJ20649" s="23"/>
      <c r="HH20649"/>
      <c r="IW20649" s="36"/>
      <c r="JI20649"/>
      <c r="JJ20649"/>
      <c r="KX20649" s="23"/>
      <c r="KY20649" s="23"/>
    </row>
    <row r="20650" spans="36:311" x14ac:dyDescent="0.2">
      <c r="AJ20650" s="23"/>
      <c r="HH20650"/>
      <c r="IW20650" s="36"/>
      <c r="JI20650"/>
      <c r="JJ20650"/>
      <c r="KX20650" s="23"/>
      <c r="KY20650" s="23"/>
    </row>
    <row r="20651" spans="36:311" x14ac:dyDescent="0.2">
      <c r="AJ20651" s="23"/>
      <c r="HH20651"/>
      <c r="IW20651" s="36"/>
      <c r="JI20651"/>
      <c r="JJ20651"/>
      <c r="KX20651" s="23"/>
      <c r="KY20651" s="23"/>
    </row>
    <row r="20652" spans="36:311" x14ac:dyDescent="0.2">
      <c r="AJ20652" s="23"/>
      <c r="HH20652"/>
      <c r="IW20652" s="36"/>
      <c r="JI20652"/>
      <c r="JJ20652"/>
      <c r="KX20652" s="23"/>
      <c r="KY20652" s="23"/>
    </row>
    <row r="20653" spans="36:311" x14ac:dyDescent="0.2">
      <c r="AJ20653" s="23"/>
      <c r="HH20653"/>
      <c r="IW20653" s="36"/>
      <c r="JI20653"/>
      <c r="JJ20653"/>
      <c r="KX20653" s="23"/>
      <c r="KY20653" s="23"/>
    </row>
    <row r="20654" spans="36:311" x14ac:dyDescent="0.2">
      <c r="AJ20654" s="23"/>
      <c r="HH20654"/>
      <c r="IW20654" s="36"/>
      <c r="JI20654"/>
      <c r="JJ20654"/>
      <c r="KX20654" s="23"/>
      <c r="KY20654" s="23"/>
    </row>
    <row r="20655" spans="36:311" x14ac:dyDescent="0.2">
      <c r="AJ20655" s="23"/>
      <c r="HH20655"/>
      <c r="IW20655" s="36"/>
      <c r="JI20655"/>
      <c r="JJ20655"/>
      <c r="KX20655" s="23"/>
      <c r="KY20655" s="23"/>
    </row>
    <row r="20656" spans="36:311" x14ac:dyDescent="0.2">
      <c r="AJ20656" s="23"/>
      <c r="HH20656"/>
      <c r="IW20656" s="36"/>
      <c r="JI20656"/>
      <c r="JJ20656"/>
      <c r="KX20656" s="23"/>
      <c r="KY20656" s="23"/>
    </row>
    <row r="20657" spans="36:311" x14ac:dyDescent="0.2">
      <c r="AJ20657" s="23"/>
      <c r="HH20657"/>
      <c r="IW20657" s="36"/>
      <c r="JI20657"/>
      <c r="JJ20657"/>
      <c r="KX20657" s="23"/>
      <c r="KY20657" s="23"/>
    </row>
    <row r="20658" spans="36:311" x14ac:dyDescent="0.2">
      <c r="AJ20658" s="23"/>
      <c r="HH20658"/>
      <c r="IW20658" s="36"/>
      <c r="JI20658"/>
      <c r="JJ20658"/>
      <c r="KX20658" s="23"/>
      <c r="KY20658" s="23"/>
    </row>
    <row r="20659" spans="36:311" x14ac:dyDescent="0.2">
      <c r="AJ20659" s="23"/>
      <c r="HH20659"/>
      <c r="IW20659" s="36"/>
      <c r="JI20659"/>
      <c r="JJ20659"/>
      <c r="KX20659" s="23"/>
      <c r="KY20659" s="23"/>
    </row>
    <row r="20660" spans="36:311" x14ac:dyDescent="0.2">
      <c r="AJ20660" s="23"/>
      <c r="HH20660"/>
      <c r="IW20660" s="36"/>
      <c r="JI20660"/>
      <c r="JJ20660"/>
      <c r="KX20660" s="23"/>
      <c r="KY20660" s="23"/>
    </row>
    <row r="20661" spans="36:311" x14ac:dyDescent="0.2">
      <c r="AJ20661" s="23"/>
      <c r="HH20661"/>
      <c r="IW20661" s="36"/>
      <c r="JI20661"/>
      <c r="JJ20661"/>
      <c r="KX20661" s="23"/>
      <c r="KY20661" s="23"/>
    </row>
    <row r="20662" spans="36:311" x14ac:dyDescent="0.2">
      <c r="AJ20662" s="23"/>
      <c r="HH20662"/>
      <c r="IW20662" s="36"/>
      <c r="JI20662"/>
      <c r="JJ20662"/>
      <c r="KX20662" s="23"/>
      <c r="KY20662" s="23"/>
    </row>
    <row r="20663" spans="36:311" x14ac:dyDescent="0.2">
      <c r="AJ20663" s="23"/>
      <c r="HH20663"/>
      <c r="IW20663" s="36"/>
      <c r="JI20663"/>
      <c r="JJ20663"/>
      <c r="KX20663" s="23"/>
      <c r="KY20663" s="23"/>
    </row>
    <row r="20664" spans="36:311" x14ac:dyDescent="0.2">
      <c r="AJ20664" s="23"/>
      <c r="HH20664"/>
      <c r="IW20664" s="36"/>
      <c r="JI20664"/>
      <c r="JJ20664"/>
      <c r="KX20664" s="23"/>
      <c r="KY20664" s="23"/>
    </row>
    <row r="20665" spans="36:311" x14ac:dyDescent="0.2">
      <c r="AJ20665" s="23"/>
      <c r="HH20665"/>
      <c r="IW20665" s="36"/>
      <c r="JI20665"/>
      <c r="JJ20665"/>
      <c r="KX20665" s="23"/>
      <c r="KY20665" s="23"/>
    </row>
    <row r="20666" spans="36:311" x14ac:dyDescent="0.2">
      <c r="AJ20666" s="23"/>
      <c r="HH20666"/>
      <c r="IW20666" s="36"/>
      <c r="JI20666"/>
      <c r="JJ20666"/>
      <c r="KX20666" s="23"/>
      <c r="KY20666" s="23"/>
    </row>
    <row r="20667" spans="36:311" x14ac:dyDescent="0.2">
      <c r="AJ20667" s="23"/>
      <c r="HH20667"/>
      <c r="IW20667" s="36"/>
      <c r="JI20667"/>
      <c r="JJ20667"/>
      <c r="KX20667" s="23"/>
      <c r="KY20667" s="23"/>
    </row>
    <row r="20668" spans="36:311" x14ac:dyDescent="0.2">
      <c r="AJ20668" s="23"/>
      <c r="HH20668"/>
      <c r="IW20668" s="36"/>
      <c r="JI20668"/>
      <c r="JJ20668"/>
      <c r="KX20668" s="23"/>
      <c r="KY20668" s="23"/>
    </row>
    <row r="20669" spans="36:311" x14ac:dyDescent="0.2">
      <c r="AJ20669" s="23"/>
      <c r="HH20669"/>
      <c r="IW20669" s="36"/>
      <c r="JI20669"/>
      <c r="JJ20669"/>
      <c r="KX20669" s="23"/>
      <c r="KY20669" s="23"/>
    </row>
    <row r="20670" spans="36:311" x14ac:dyDescent="0.2">
      <c r="AJ20670" s="23"/>
      <c r="HH20670"/>
      <c r="IW20670" s="36"/>
      <c r="JI20670"/>
      <c r="JJ20670"/>
      <c r="KX20670" s="23"/>
      <c r="KY20670" s="23"/>
    </row>
    <row r="20671" spans="36:311" x14ac:dyDescent="0.2">
      <c r="AJ20671" s="23"/>
      <c r="HH20671"/>
      <c r="IW20671" s="36"/>
      <c r="JI20671"/>
      <c r="JJ20671"/>
      <c r="KX20671" s="23"/>
      <c r="KY20671" s="23"/>
    </row>
    <row r="20672" spans="36:311" x14ac:dyDescent="0.2">
      <c r="AJ20672" s="23"/>
      <c r="HH20672"/>
      <c r="IW20672" s="36"/>
      <c r="JI20672"/>
      <c r="JJ20672"/>
      <c r="KX20672" s="23"/>
      <c r="KY20672" s="23"/>
    </row>
    <row r="20673" spans="36:311" x14ac:dyDescent="0.2">
      <c r="AJ20673" s="23"/>
      <c r="HH20673"/>
      <c r="IW20673" s="36"/>
      <c r="JI20673"/>
      <c r="JJ20673"/>
      <c r="KX20673" s="23"/>
      <c r="KY20673" s="23"/>
    </row>
    <row r="20674" spans="36:311" x14ac:dyDescent="0.2">
      <c r="AJ20674" s="23"/>
      <c r="HH20674"/>
      <c r="IW20674" s="36"/>
      <c r="JI20674"/>
      <c r="JJ20674"/>
      <c r="KX20674" s="23"/>
      <c r="KY20674" s="23"/>
    </row>
    <row r="20675" spans="36:311" x14ac:dyDescent="0.2">
      <c r="AJ20675" s="23"/>
      <c r="HH20675"/>
      <c r="IW20675" s="36"/>
      <c r="JI20675"/>
      <c r="JJ20675"/>
      <c r="KX20675" s="23"/>
      <c r="KY20675" s="23"/>
    </row>
    <row r="20676" spans="36:311" x14ac:dyDescent="0.2">
      <c r="AJ20676" s="23"/>
      <c r="HH20676"/>
      <c r="IW20676" s="36"/>
      <c r="JI20676"/>
      <c r="JJ20676"/>
      <c r="KX20676" s="23"/>
      <c r="KY20676" s="23"/>
    </row>
    <row r="20677" spans="36:311" x14ac:dyDescent="0.2">
      <c r="AJ20677" s="23"/>
      <c r="HH20677"/>
      <c r="IW20677" s="36"/>
      <c r="JI20677"/>
      <c r="JJ20677"/>
      <c r="KX20677" s="23"/>
      <c r="KY20677" s="23"/>
    </row>
    <row r="20678" spans="36:311" x14ac:dyDescent="0.2">
      <c r="AJ20678" s="23"/>
      <c r="HH20678"/>
      <c r="IW20678" s="36"/>
      <c r="JI20678"/>
      <c r="JJ20678"/>
      <c r="KX20678" s="23"/>
      <c r="KY20678" s="23"/>
    </row>
    <row r="20679" spans="36:311" x14ac:dyDescent="0.2">
      <c r="AJ20679" s="23"/>
      <c r="HH20679"/>
      <c r="IW20679" s="36"/>
      <c r="JI20679"/>
      <c r="JJ20679"/>
      <c r="KX20679" s="23"/>
      <c r="KY20679" s="23"/>
    </row>
    <row r="20680" spans="36:311" x14ac:dyDescent="0.2">
      <c r="AJ20680" s="23"/>
      <c r="HH20680"/>
      <c r="IW20680" s="36"/>
      <c r="JI20680"/>
      <c r="JJ20680"/>
      <c r="KX20680" s="23"/>
      <c r="KY20680" s="23"/>
    </row>
    <row r="20681" spans="36:311" x14ac:dyDescent="0.2">
      <c r="AJ20681" s="23"/>
      <c r="HH20681"/>
      <c r="IW20681" s="36"/>
      <c r="JI20681"/>
      <c r="JJ20681"/>
      <c r="KX20681" s="23"/>
      <c r="KY20681" s="23"/>
    </row>
    <row r="20682" spans="36:311" x14ac:dyDescent="0.2">
      <c r="AJ20682" s="23"/>
      <c r="HH20682"/>
      <c r="IW20682" s="36"/>
      <c r="JI20682"/>
      <c r="JJ20682"/>
      <c r="KX20682" s="23"/>
      <c r="KY20682" s="23"/>
    </row>
    <row r="20683" spans="36:311" x14ac:dyDescent="0.2">
      <c r="AJ20683" s="23"/>
      <c r="HH20683"/>
      <c r="IW20683" s="36"/>
      <c r="JI20683"/>
      <c r="JJ20683"/>
      <c r="KX20683" s="23"/>
      <c r="KY20683" s="23"/>
    </row>
    <row r="20684" spans="36:311" x14ac:dyDescent="0.2">
      <c r="AJ20684" s="23"/>
      <c r="HH20684"/>
      <c r="IW20684" s="36"/>
      <c r="JI20684"/>
      <c r="JJ20684"/>
      <c r="KX20684" s="23"/>
      <c r="KY20684" s="23"/>
    </row>
    <row r="20685" spans="36:311" x14ac:dyDescent="0.2">
      <c r="AJ20685" s="23"/>
      <c r="HH20685"/>
      <c r="IW20685" s="36"/>
      <c r="JI20685"/>
      <c r="JJ20685"/>
      <c r="KX20685" s="23"/>
      <c r="KY20685" s="23"/>
    </row>
    <row r="20686" spans="36:311" x14ac:dyDescent="0.2">
      <c r="AJ20686" s="23"/>
      <c r="HH20686"/>
      <c r="IW20686" s="36"/>
      <c r="JI20686"/>
      <c r="JJ20686"/>
      <c r="KX20686" s="23"/>
      <c r="KY20686" s="23"/>
    </row>
    <row r="20687" spans="36:311" x14ac:dyDescent="0.2">
      <c r="AJ20687" s="23"/>
      <c r="HH20687"/>
      <c r="IW20687" s="36"/>
      <c r="JI20687"/>
      <c r="JJ20687"/>
      <c r="KX20687" s="23"/>
      <c r="KY20687" s="23"/>
    </row>
    <row r="20688" spans="36:311" x14ac:dyDescent="0.2">
      <c r="AJ20688" s="23"/>
      <c r="HH20688"/>
      <c r="IW20688" s="36"/>
      <c r="JI20688"/>
      <c r="JJ20688"/>
      <c r="KX20688" s="23"/>
      <c r="KY20688" s="23"/>
    </row>
    <row r="20689" spans="36:311" x14ac:dyDescent="0.2">
      <c r="AJ20689" s="23"/>
      <c r="HH20689"/>
      <c r="IW20689" s="36"/>
      <c r="JI20689"/>
      <c r="JJ20689"/>
      <c r="KX20689" s="23"/>
      <c r="KY20689" s="23"/>
    </row>
    <row r="20690" spans="36:311" x14ac:dyDescent="0.2">
      <c r="AJ20690" s="23"/>
      <c r="HH20690"/>
      <c r="IW20690" s="36"/>
      <c r="JI20690"/>
      <c r="JJ20690"/>
      <c r="KX20690" s="23"/>
      <c r="KY20690" s="23"/>
    </row>
    <row r="20691" spans="36:311" x14ac:dyDescent="0.2">
      <c r="AJ20691" s="23"/>
      <c r="HH20691"/>
      <c r="IW20691" s="36"/>
      <c r="JI20691"/>
      <c r="JJ20691"/>
      <c r="KX20691" s="23"/>
      <c r="KY20691" s="23"/>
    </row>
    <row r="20692" spans="36:311" x14ac:dyDescent="0.2">
      <c r="AJ20692" s="23"/>
      <c r="HH20692"/>
      <c r="IW20692" s="36"/>
      <c r="JI20692"/>
      <c r="JJ20692"/>
      <c r="KX20692" s="23"/>
      <c r="KY20692" s="23"/>
    </row>
    <row r="20693" spans="36:311" x14ac:dyDescent="0.2">
      <c r="AJ20693" s="23"/>
      <c r="HH20693"/>
      <c r="IW20693" s="36"/>
      <c r="JI20693"/>
      <c r="JJ20693"/>
      <c r="KX20693" s="23"/>
      <c r="KY20693" s="23"/>
    </row>
    <row r="20694" spans="36:311" x14ac:dyDescent="0.2">
      <c r="AJ20694" s="23"/>
      <c r="HH20694"/>
      <c r="IW20694" s="36"/>
      <c r="JI20694"/>
      <c r="JJ20694"/>
      <c r="KX20694" s="23"/>
      <c r="KY20694" s="23"/>
    </row>
    <row r="20695" spans="36:311" x14ac:dyDescent="0.2">
      <c r="AJ20695" s="23"/>
      <c r="HH20695"/>
      <c r="IW20695" s="36"/>
      <c r="JI20695"/>
      <c r="JJ20695"/>
      <c r="KX20695" s="23"/>
      <c r="KY20695" s="23"/>
    </row>
    <row r="20696" spans="36:311" x14ac:dyDescent="0.2">
      <c r="AJ20696" s="23"/>
      <c r="HH20696"/>
      <c r="IW20696" s="36"/>
      <c r="JI20696"/>
      <c r="JJ20696"/>
      <c r="KX20696" s="23"/>
      <c r="KY20696" s="23"/>
    </row>
    <row r="20697" spans="36:311" x14ac:dyDescent="0.2">
      <c r="AJ20697" s="23"/>
      <c r="HH20697"/>
      <c r="IW20697" s="36"/>
      <c r="JI20697"/>
      <c r="JJ20697"/>
      <c r="KX20697" s="23"/>
      <c r="KY20697" s="23"/>
    </row>
    <row r="20698" spans="36:311" x14ac:dyDescent="0.2">
      <c r="AJ20698" s="23"/>
      <c r="HH20698"/>
      <c r="IW20698" s="36"/>
      <c r="JI20698"/>
      <c r="JJ20698"/>
      <c r="KX20698" s="23"/>
      <c r="KY20698" s="23"/>
    </row>
    <row r="20699" spans="36:311" x14ac:dyDescent="0.2">
      <c r="AJ20699" s="23"/>
      <c r="HH20699"/>
      <c r="IW20699" s="36"/>
      <c r="JI20699"/>
      <c r="JJ20699"/>
      <c r="KX20699" s="23"/>
      <c r="KY20699" s="23"/>
    </row>
    <row r="20700" spans="36:311" x14ac:dyDescent="0.2">
      <c r="AJ20700" s="23"/>
      <c r="HH20700"/>
      <c r="IW20700" s="36"/>
      <c r="JI20700"/>
      <c r="JJ20700"/>
      <c r="KX20700" s="23"/>
      <c r="KY20700" s="23"/>
    </row>
    <row r="20701" spans="36:311" x14ac:dyDescent="0.2">
      <c r="AJ20701" s="23"/>
      <c r="HH20701"/>
      <c r="IW20701" s="36"/>
      <c r="JI20701"/>
      <c r="JJ20701"/>
      <c r="KX20701" s="23"/>
      <c r="KY20701" s="23"/>
    </row>
    <row r="20702" spans="36:311" x14ac:dyDescent="0.2">
      <c r="AJ20702" s="23"/>
      <c r="HH20702"/>
      <c r="IW20702" s="36"/>
      <c r="JI20702"/>
      <c r="JJ20702"/>
      <c r="KX20702" s="23"/>
      <c r="KY20702" s="23"/>
    </row>
    <row r="20703" spans="36:311" x14ac:dyDescent="0.2">
      <c r="AJ20703" s="23"/>
      <c r="HH20703"/>
      <c r="IW20703" s="36"/>
      <c r="JI20703"/>
      <c r="JJ20703"/>
      <c r="KX20703" s="23"/>
      <c r="KY20703" s="23"/>
    </row>
    <row r="20704" spans="36:311" x14ac:dyDescent="0.2">
      <c r="AJ20704" s="23"/>
      <c r="HH20704"/>
      <c r="IW20704" s="36"/>
      <c r="JI20704"/>
      <c r="JJ20704"/>
      <c r="KX20704" s="23"/>
      <c r="KY20704" s="23"/>
    </row>
    <row r="20705" spans="36:311" x14ac:dyDescent="0.2">
      <c r="AJ20705" s="23"/>
      <c r="HH20705"/>
      <c r="IW20705" s="36"/>
      <c r="JI20705"/>
      <c r="JJ20705"/>
      <c r="KX20705" s="23"/>
      <c r="KY20705" s="23"/>
    </row>
    <row r="20706" spans="36:311" x14ac:dyDescent="0.2">
      <c r="AJ20706" s="23"/>
      <c r="HH20706"/>
      <c r="IW20706" s="36"/>
      <c r="JI20706"/>
      <c r="JJ20706"/>
      <c r="KX20706" s="23"/>
      <c r="KY20706" s="23"/>
    </row>
    <row r="20707" spans="36:311" x14ac:dyDescent="0.2">
      <c r="AJ20707" s="23"/>
      <c r="HH20707"/>
      <c r="IW20707" s="36"/>
      <c r="JI20707"/>
      <c r="JJ20707"/>
      <c r="KX20707" s="23"/>
      <c r="KY20707" s="23"/>
    </row>
    <row r="20708" spans="36:311" x14ac:dyDescent="0.2">
      <c r="AJ20708" s="23"/>
      <c r="HH20708"/>
      <c r="IW20708" s="36"/>
      <c r="JI20708"/>
      <c r="JJ20708"/>
      <c r="KX20708" s="23"/>
      <c r="KY20708" s="23"/>
    </row>
    <row r="20709" spans="36:311" x14ac:dyDescent="0.2">
      <c r="AJ20709" s="23"/>
      <c r="HH20709"/>
      <c r="IW20709" s="36"/>
      <c r="JI20709"/>
      <c r="JJ20709"/>
      <c r="KX20709" s="23"/>
      <c r="KY20709" s="23"/>
    </row>
    <row r="20710" spans="36:311" x14ac:dyDescent="0.2">
      <c r="AJ20710" s="23"/>
      <c r="HH20710"/>
      <c r="IW20710" s="36"/>
      <c r="JI20710"/>
      <c r="JJ20710"/>
      <c r="KX20710" s="23"/>
      <c r="KY20710" s="23"/>
    </row>
    <row r="20711" spans="36:311" x14ac:dyDescent="0.2">
      <c r="AJ20711" s="23"/>
      <c r="HH20711"/>
      <c r="IW20711" s="36"/>
      <c r="JI20711"/>
      <c r="JJ20711"/>
      <c r="KX20711" s="23"/>
      <c r="KY20711" s="23"/>
    </row>
    <row r="20712" spans="36:311" x14ac:dyDescent="0.2">
      <c r="AJ20712" s="23"/>
      <c r="HH20712"/>
      <c r="IW20712" s="36"/>
      <c r="JI20712"/>
      <c r="JJ20712"/>
      <c r="KX20712" s="23"/>
      <c r="KY20712" s="23"/>
    </row>
    <row r="20713" spans="36:311" x14ac:dyDescent="0.2">
      <c r="AJ20713" s="23"/>
      <c r="HH20713"/>
      <c r="IW20713" s="36"/>
      <c r="JI20713"/>
      <c r="JJ20713"/>
      <c r="KX20713" s="23"/>
      <c r="KY20713" s="23"/>
    </row>
    <row r="20714" spans="36:311" x14ac:dyDescent="0.2">
      <c r="AJ20714" s="23"/>
      <c r="HH20714"/>
      <c r="IW20714" s="36"/>
      <c r="JI20714"/>
      <c r="JJ20714"/>
      <c r="KX20714" s="23"/>
      <c r="KY20714" s="23"/>
    </row>
    <row r="20715" spans="36:311" x14ac:dyDescent="0.2">
      <c r="AJ20715" s="23"/>
      <c r="HH20715"/>
      <c r="IW20715" s="36"/>
      <c r="JI20715"/>
      <c r="JJ20715"/>
      <c r="KX20715" s="23"/>
      <c r="KY20715" s="23"/>
    </row>
    <row r="20716" spans="36:311" x14ac:dyDescent="0.2">
      <c r="AJ20716" s="23"/>
      <c r="HH20716"/>
      <c r="IW20716" s="36"/>
      <c r="JI20716"/>
      <c r="JJ20716"/>
      <c r="KX20716" s="23"/>
      <c r="KY20716" s="23"/>
    </row>
    <row r="20717" spans="36:311" x14ac:dyDescent="0.2">
      <c r="AJ20717" s="23"/>
      <c r="HH20717"/>
      <c r="IW20717" s="36"/>
      <c r="JI20717"/>
      <c r="JJ20717"/>
      <c r="KX20717" s="23"/>
      <c r="KY20717" s="23"/>
    </row>
    <row r="20718" spans="36:311" x14ac:dyDescent="0.2">
      <c r="AJ20718" s="23"/>
      <c r="HH20718"/>
      <c r="IW20718" s="36"/>
      <c r="JI20718"/>
      <c r="JJ20718"/>
      <c r="KX20718" s="23"/>
      <c r="KY20718" s="23"/>
    </row>
    <row r="20719" spans="36:311" x14ac:dyDescent="0.2">
      <c r="AJ20719" s="23"/>
      <c r="HH20719"/>
      <c r="IW20719" s="36"/>
      <c r="JI20719"/>
      <c r="JJ20719"/>
      <c r="KX20719" s="23"/>
      <c r="KY20719" s="23"/>
    </row>
    <row r="20720" spans="36:311" x14ac:dyDescent="0.2">
      <c r="AJ20720" s="23"/>
      <c r="HH20720"/>
      <c r="IW20720" s="36"/>
      <c r="JI20720"/>
      <c r="JJ20720"/>
      <c r="KX20720" s="23"/>
      <c r="KY20720" s="23"/>
    </row>
    <row r="20721" spans="36:311" x14ac:dyDescent="0.2">
      <c r="AJ20721" s="23"/>
      <c r="HH20721"/>
      <c r="IW20721" s="36"/>
      <c r="JI20721"/>
      <c r="JJ20721"/>
      <c r="KX20721" s="23"/>
      <c r="KY20721" s="23"/>
    </row>
    <row r="20722" spans="36:311" x14ac:dyDescent="0.2">
      <c r="AJ20722" s="23"/>
      <c r="HH20722"/>
      <c r="IW20722" s="36"/>
      <c r="JI20722"/>
      <c r="JJ20722"/>
      <c r="KX20722" s="23"/>
      <c r="KY20722" s="23"/>
    </row>
    <row r="20723" spans="36:311" x14ac:dyDescent="0.2">
      <c r="AJ20723" s="23"/>
      <c r="HH20723"/>
      <c r="IW20723" s="36"/>
      <c r="JI20723"/>
      <c r="JJ20723"/>
      <c r="KX20723" s="23"/>
      <c r="KY20723" s="23"/>
    </row>
    <row r="20724" spans="36:311" x14ac:dyDescent="0.2">
      <c r="AJ20724" s="23"/>
      <c r="HH20724"/>
      <c r="IW20724" s="36"/>
      <c r="JI20724"/>
      <c r="JJ20724"/>
      <c r="KX20724" s="23"/>
      <c r="KY20724" s="23"/>
    </row>
    <row r="20725" spans="36:311" x14ac:dyDescent="0.2">
      <c r="AJ20725" s="23"/>
      <c r="HH20725"/>
      <c r="IW20725" s="36"/>
      <c r="JI20725"/>
      <c r="JJ20725"/>
      <c r="KX20725" s="23"/>
      <c r="KY20725" s="23"/>
    </row>
    <row r="20726" spans="36:311" x14ac:dyDescent="0.2">
      <c r="AJ20726" s="23"/>
      <c r="HH20726"/>
      <c r="IW20726" s="36"/>
      <c r="JI20726"/>
      <c r="JJ20726"/>
      <c r="KX20726" s="23"/>
      <c r="KY20726" s="23"/>
    </row>
    <row r="20727" spans="36:311" x14ac:dyDescent="0.2">
      <c r="AJ20727" s="23"/>
      <c r="HH20727"/>
      <c r="IW20727" s="36"/>
      <c r="JI20727"/>
      <c r="JJ20727"/>
      <c r="KX20727" s="23"/>
      <c r="KY20727" s="23"/>
    </row>
    <row r="20728" spans="36:311" x14ac:dyDescent="0.2">
      <c r="AJ20728" s="23"/>
      <c r="HH20728"/>
      <c r="IW20728" s="36"/>
      <c r="JI20728"/>
      <c r="JJ20728"/>
      <c r="KX20728" s="23"/>
      <c r="KY20728" s="23"/>
    </row>
    <row r="20729" spans="36:311" x14ac:dyDescent="0.2">
      <c r="AJ20729" s="23"/>
      <c r="HH20729"/>
      <c r="IW20729" s="36"/>
      <c r="JI20729"/>
      <c r="JJ20729"/>
      <c r="KX20729" s="23"/>
      <c r="KY20729" s="23"/>
    </row>
    <row r="20730" spans="36:311" x14ac:dyDescent="0.2">
      <c r="AJ20730" s="23"/>
      <c r="HH20730"/>
      <c r="IW20730" s="36"/>
      <c r="JI20730"/>
      <c r="JJ20730"/>
      <c r="KX20730" s="23"/>
      <c r="KY20730" s="23"/>
    </row>
    <row r="20731" spans="36:311" x14ac:dyDescent="0.2">
      <c r="AJ20731" s="23"/>
      <c r="HH20731"/>
      <c r="IW20731" s="36"/>
      <c r="JI20731"/>
      <c r="JJ20731"/>
      <c r="KX20731" s="23"/>
      <c r="KY20731" s="23"/>
    </row>
    <row r="20732" spans="36:311" x14ac:dyDescent="0.2">
      <c r="AJ20732" s="23"/>
      <c r="HH20732"/>
      <c r="IW20732" s="36"/>
      <c r="JI20732"/>
      <c r="JJ20732"/>
      <c r="KX20732" s="23"/>
      <c r="KY20732" s="23"/>
    </row>
    <row r="20733" spans="36:311" x14ac:dyDescent="0.2">
      <c r="AJ20733" s="23"/>
      <c r="HH20733"/>
      <c r="IW20733" s="36"/>
      <c r="JI20733"/>
      <c r="JJ20733"/>
      <c r="KX20733" s="23"/>
      <c r="KY20733" s="23"/>
    </row>
    <row r="20734" spans="36:311" x14ac:dyDescent="0.2">
      <c r="AJ20734" s="23"/>
      <c r="HH20734"/>
      <c r="IW20734" s="36"/>
      <c r="JI20734"/>
      <c r="JJ20734"/>
      <c r="KX20734" s="23"/>
      <c r="KY20734" s="23"/>
    </row>
    <row r="20735" spans="36:311" x14ac:dyDescent="0.2">
      <c r="AJ20735" s="23"/>
      <c r="HH20735"/>
      <c r="IW20735" s="36"/>
      <c r="JI20735"/>
      <c r="JJ20735"/>
      <c r="KX20735" s="23"/>
      <c r="KY20735" s="23"/>
    </row>
    <row r="20736" spans="36:311" x14ac:dyDescent="0.2">
      <c r="AJ20736" s="23"/>
      <c r="HH20736"/>
      <c r="IW20736" s="36"/>
      <c r="JI20736"/>
      <c r="JJ20736"/>
      <c r="KX20736" s="23"/>
      <c r="KY20736" s="23"/>
    </row>
    <row r="20737" spans="36:311" x14ac:dyDescent="0.2">
      <c r="AJ20737" s="23"/>
      <c r="HH20737"/>
      <c r="IW20737" s="36"/>
      <c r="JI20737"/>
      <c r="JJ20737"/>
      <c r="KX20737" s="23"/>
      <c r="KY20737" s="23"/>
    </row>
    <row r="20738" spans="36:311" x14ac:dyDescent="0.2">
      <c r="AJ20738" s="23"/>
      <c r="HH20738"/>
      <c r="IW20738" s="36"/>
      <c r="JI20738"/>
      <c r="JJ20738"/>
      <c r="KX20738" s="23"/>
      <c r="KY20738" s="23"/>
    </row>
    <row r="20739" spans="36:311" x14ac:dyDescent="0.2">
      <c r="AJ20739" s="23"/>
      <c r="HH20739"/>
      <c r="IW20739" s="36"/>
      <c r="JI20739"/>
      <c r="JJ20739"/>
      <c r="KX20739" s="23"/>
      <c r="KY20739" s="23"/>
    </row>
    <row r="20740" spans="36:311" x14ac:dyDescent="0.2">
      <c r="AJ20740" s="23"/>
      <c r="HH20740"/>
      <c r="IW20740" s="36"/>
      <c r="JI20740"/>
      <c r="JJ20740"/>
      <c r="KX20740" s="23"/>
      <c r="KY20740" s="23"/>
    </row>
    <row r="20741" spans="36:311" x14ac:dyDescent="0.2">
      <c r="AJ20741" s="23"/>
      <c r="HH20741"/>
      <c r="IW20741" s="36"/>
      <c r="JI20741"/>
      <c r="JJ20741"/>
      <c r="KX20741" s="23"/>
      <c r="KY20741" s="23"/>
    </row>
    <row r="20742" spans="36:311" x14ac:dyDescent="0.2">
      <c r="AJ20742" s="23"/>
      <c r="HH20742"/>
      <c r="IW20742" s="36"/>
      <c r="JI20742"/>
      <c r="JJ20742"/>
      <c r="KX20742" s="23"/>
      <c r="KY20742" s="23"/>
    </row>
    <row r="20743" spans="36:311" x14ac:dyDescent="0.2">
      <c r="AJ20743" s="23"/>
      <c r="HH20743"/>
      <c r="IW20743" s="36"/>
      <c r="JI20743"/>
      <c r="JJ20743"/>
      <c r="KX20743" s="23"/>
      <c r="KY20743" s="23"/>
    </row>
    <row r="20744" spans="36:311" x14ac:dyDescent="0.2">
      <c r="AJ20744" s="23"/>
      <c r="HH20744"/>
      <c r="IW20744" s="36"/>
      <c r="JI20744"/>
      <c r="JJ20744"/>
      <c r="KX20744" s="23"/>
      <c r="KY20744" s="23"/>
    </row>
    <row r="20745" spans="36:311" x14ac:dyDescent="0.2">
      <c r="AJ20745" s="23"/>
      <c r="HH20745"/>
      <c r="IW20745" s="36"/>
      <c r="JI20745"/>
      <c r="JJ20745"/>
      <c r="KX20745" s="23"/>
      <c r="KY20745" s="23"/>
    </row>
    <row r="20746" spans="36:311" x14ac:dyDescent="0.2">
      <c r="AJ20746" s="23"/>
      <c r="HH20746"/>
      <c r="IW20746" s="36"/>
      <c r="JI20746"/>
      <c r="JJ20746"/>
      <c r="KX20746" s="23"/>
      <c r="KY20746" s="23"/>
    </row>
    <row r="20747" spans="36:311" x14ac:dyDescent="0.2">
      <c r="AJ20747" s="23"/>
      <c r="HH20747"/>
      <c r="IW20747" s="36"/>
      <c r="JI20747"/>
      <c r="JJ20747"/>
      <c r="KX20747" s="23"/>
      <c r="KY20747" s="23"/>
    </row>
    <row r="20748" spans="36:311" x14ac:dyDescent="0.2">
      <c r="AJ20748" s="23"/>
      <c r="HH20748"/>
      <c r="IW20748" s="36"/>
      <c r="JI20748"/>
      <c r="JJ20748"/>
      <c r="KX20748" s="23"/>
      <c r="KY20748" s="23"/>
    </row>
    <row r="20749" spans="36:311" x14ac:dyDescent="0.2">
      <c r="AJ20749" s="23"/>
      <c r="HH20749"/>
      <c r="IW20749" s="36"/>
      <c r="JI20749"/>
      <c r="JJ20749"/>
      <c r="KX20749" s="23"/>
      <c r="KY20749" s="23"/>
    </row>
    <row r="20750" spans="36:311" x14ac:dyDescent="0.2">
      <c r="AJ20750" s="23"/>
      <c r="HH20750"/>
      <c r="IW20750" s="36"/>
      <c r="JI20750"/>
      <c r="JJ20750"/>
      <c r="KX20750" s="23"/>
      <c r="KY20750" s="23"/>
    </row>
    <row r="20751" spans="36:311" x14ac:dyDescent="0.2">
      <c r="AJ20751" s="23"/>
      <c r="HH20751"/>
      <c r="IW20751" s="36"/>
      <c r="JI20751"/>
      <c r="JJ20751"/>
      <c r="KX20751" s="23"/>
      <c r="KY20751" s="23"/>
    </row>
    <row r="20752" spans="36:311" x14ac:dyDescent="0.2">
      <c r="AJ20752" s="23"/>
      <c r="HH20752"/>
      <c r="IW20752" s="36"/>
      <c r="JI20752"/>
      <c r="JJ20752"/>
      <c r="KX20752" s="23"/>
      <c r="KY20752" s="23"/>
    </row>
    <row r="20753" spans="36:311" x14ac:dyDescent="0.2">
      <c r="AJ20753" s="23"/>
      <c r="HH20753"/>
      <c r="IW20753" s="36"/>
      <c r="JI20753"/>
      <c r="JJ20753"/>
      <c r="KX20753" s="23"/>
      <c r="KY20753" s="23"/>
    </row>
    <row r="20754" spans="36:311" x14ac:dyDescent="0.2">
      <c r="AJ20754" s="23"/>
      <c r="HH20754"/>
      <c r="IW20754" s="36"/>
      <c r="JI20754"/>
      <c r="JJ20754"/>
      <c r="KX20754" s="23"/>
      <c r="KY20754" s="23"/>
    </row>
    <row r="20755" spans="36:311" x14ac:dyDescent="0.2">
      <c r="AJ20755" s="23"/>
      <c r="HH20755"/>
      <c r="IW20755" s="36"/>
      <c r="JI20755"/>
      <c r="JJ20755"/>
      <c r="KX20755" s="23"/>
      <c r="KY20755" s="23"/>
    </row>
    <row r="20756" spans="36:311" x14ac:dyDescent="0.2">
      <c r="AJ20756" s="23"/>
      <c r="HH20756"/>
      <c r="IW20756" s="36"/>
      <c r="JI20756"/>
      <c r="JJ20756"/>
      <c r="KX20756" s="23"/>
      <c r="KY20756" s="23"/>
    </row>
    <row r="20757" spans="36:311" x14ac:dyDescent="0.2">
      <c r="AJ20757" s="23"/>
      <c r="HH20757"/>
      <c r="IW20757" s="36"/>
      <c r="JI20757"/>
      <c r="JJ20757"/>
      <c r="KX20757" s="23"/>
      <c r="KY20757" s="23"/>
    </row>
    <row r="20758" spans="36:311" x14ac:dyDescent="0.2">
      <c r="AJ20758" s="23"/>
      <c r="HH20758"/>
      <c r="IW20758" s="36"/>
      <c r="JI20758"/>
      <c r="JJ20758"/>
      <c r="KX20758" s="23"/>
      <c r="KY20758" s="23"/>
    </row>
    <row r="20759" spans="36:311" x14ac:dyDescent="0.2">
      <c r="AJ20759" s="23"/>
      <c r="HH20759"/>
      <c r="IW20759" s="36"/>
      <c r="JI20759"/>
      <c r="JJ20759"/>
      <c r="KX20759" s="23"/>
      <c r="KY20759" s="23"/>
    </row>
    <row r="20760" spans="36:311" x14ac:dyDescent="0.2">
      <c r="AJ20760" s="23"/>
      <c r="HH20760"/>
      <c r="IW20760" s="36"/>
      <c r="JI20760"/>
      <c r="JJ20760"/>
      <c r="KX20760" s="23"/>
      <c r="KY20760" s="23"/>
    </row>
    <row r="20761" spans="36:311" x14ac:dyDescent="0.2">
      <c r="AJ20761" s="23"/>
      <c r="HH20761"/>
      <c r="IW20761" s="36"/>
      <c r="JI20761"/>
      <c r="JJ20761"/>
      <c r="KX20761" s="23"/>
      <c r="KY20761" s="23"/>
    </row>
    <row r="20762" spans="36:311" x14ac:dyDescent="0.2">
      <c r="AJ20762" s="23"/>
      <c r="HH20762"/>
      <c r="IW20762" s="36"/>
      <c r="JI20762"/>
      <c r="JJ20762"/>
      <c r="KX20762" s="23"/>
      <c r="KY20762" s="23"/>
    </row>
    <row r="20763" spans="36:311" x14ac:dyDescent="0.2">
      <c r="AJ20763" s="23"/>
      <c r="HH20763"/>
      <c r="IW20763" s="36"/>
      <c r="JI20763"/>
      <c r="JJ20763"/>
      <c r="KX20763" s="23"/>
      <c r="KY20763" s="23"/>
    </row>
    <row r="20764" spans="36:311" x14ac:dyDescent="0.2">
      <c r="AJ20764" s="23"/>
      <c r="HH20764"/>
      <c r="IW20764" s="36"/>
      <c r="JI20764"/>
      <c r="JJ20764"/>
      <c r="KX20764" s="23"/>
      <c r="KY20764" s="23"/>
    </row>
    <row r="20765" spans="36:311" x14ac:dyDescent="0.2">
      <c r="AJ20765" s="23"/>
      <c r="HH20765"/>
      <c r="IW20765" s="36"/>
      <c r="JI20765"/>
      <c r="JJ20765"/>
      <c r="KX20765" s="23"/>
      <c r="KY20765" s="23"/>
    </row>
    <row r="20766" spans="36:311" x14ac:dyDescent="0.2">
      <c r="AJ20766" s="23"/>
      <c r="HH20766"/>
      <c r="IW20766" s="36"/>
      <c r="JI20766"/>
      <c r="JJ20766"/>
      <c r="KX20766" s="23"/>
      <c r="KY20766" s="23"/>
    </row>
    <row r="20767" spans="36:311" x14ac:dyDescent="0.2">
      <c r="AJ20767" s="23"/>
      <c r="HH20767"/>
      <c r="IW20767" s="36"/>
      <c r="JI20767"/>
      <c r="JJ20767"/>
      <c r="KX20767" s="23"/>
      <c r="KY20767" s="23"/>
    </row>
    <row r="20768" spans="36:311" x14ac:dyDescent="0.2">
      <c r="AJ20768" s="23"/>
      <c r="HH20768"/>
      <c r="IW20768" s="36"/>
      <c r="JI20768"/>
      <c r="JJ20768"/>
      <c r="KX20768" s="23"/>
      <c r="KY20768" s="23"/>
    </row>
    <row r="20769" spans="36:311" x14ac:dyDescent="0.2">
      <c r="AJ20769" s="23"/>
      <c r="HH20769"/>
      <c r="IW20769" s="36"/>
      <c r="JI20769"/>
      <c r="JJ20769"/>
      <c r="KX20769" s="23"/>
      <c r="KY20769" s="23"/>
    </row>
    <row r="20770" spans="36:311" x14ac:dyDescent="0.2">
      <c r="AJ20770" s="23"/>
      <c r="HH20770"/>
      <c r="IW20770" s="36"/>
      <c r="JI20770"/>
      <c r="JJ20770"/>
      <c r="KX20770" s="23"/>
      <c r="KY20770" s="23"/>
    </row>
    <row r="20771" spans="36:311" x14ac:dyDescent="0.2">
      <c r="AJ20771" s="23"/>
      <c r="HH20771"/>
      <c r="IW20771" s="36"/>
      <c r="JI20771"/>
      <c r="JJ20771"/>
      <c r="KX20771" s="23"/>
      <c r="KY20771" s="23"/>
    </row>
    <row r="20772" spans="36:311" x14ac:dyDescent="0.2">
      <c r="AJ20772" s="23"/>
      <c r="HH20772"/>
      <c r="IW20772" s="36"/>
      <c r="JI20772"/>
      <c r="JJ20772"/>
      <c r="KX20772" s="23"/>
      <c r="KY20772" s="23"/>
    </row>
    <row r="20773" spans="36:311" x14ac:dyDescent="0.2">
      <c r="AJ20773" s="23"/>
      <c r="HH20773"/>
      <c r="IW20773" s="36"/>
      <c r="JI20773"/>
      <c r="JJ20773"/>
      <c r="KX20773" s="23"/>
      <c r="KY20773" s="23"/>
    </row>
    <row r="20774" spans="36:311" x14ac:dyDescent="0.2">
      <c r="AJ20774" s="23"/>
      <c r="HH20774"/>
      <c r="IW20774" s="36"/>
      <c r="JI20774"/>
      <c r="JJ20774"/>
      <c r="KX20774" s="23"/>
      <c r="KY20774" s="23"/>
    </row>
    <row r="20775" spans="36:311" x14ac:dyDescent="0.2">
      <c r="AJ20775" s="23"/>
      <c r="HH20775"/>
      <c r="IW20775" s="36"/>
      <c r="JI20775"/>
      <c r="JJ20775"/>
      <c r="KX20775" s="23"/>
      <c r="KY20775" s="23"/>
    </row>
    <row r="20776" spans="36:311" x14ac:dyDescent="0.2">
      <c r="AJ20776" s="23"/>
      <c r="HH20776"/>
      <c r="IW20776" s="36"/>
      <c r="JI20776"/>
      <c r="JJ20776"/>
      <c r="KX20776" s="23"/>
      <c r="KY20776" s="23"/>
    </row>
    <row r="20777" spans="36:311" x14ac:dyDescent="0.2">
      <c r="AJ20777" s="23"/>
      <c r="HH20777"/>
      <c r="IW20777" s="36"/>
      <c r="JI20777"/>
      <c r="JJ20777"/>
      <c r="KX20777" s="23"/>
      <c r="KY20777" s="23"/>
    </row>
    <row r="20778" spans="36:311" x14ac:dyDescent="0.2">
      <c r="AJ20778" s="23"/>
      <c r="HH20778"/>
      <c r="IW20778" s="36"/>
      <c r="JI20778"/>
      <c r="JJ20778"/>
      <c r="KX20778" s="23"/>
      <c r="KY20778" s="23"/>
    </row>
    <row r="20779" spans="36:311" x14ac:dyDescent="0.2">
      <c r="AJ20779" s="23"/>
      <c r="HH20779"/>
      <c r="IW20779" s="36"/>
      <c r="JI20779"/>
      <c r="JJ20779"/>
      <c r="KX20779" s="23"/>
      <c r="KY20779" s="23"/>
    </row>
    <row r="20780" spans="36:311" x14ac:dyDescent="0.2">
      <c r="AJ20780" s="23"/>
      <c r="HH20780"/>
      <c r="IW20780" s="36"/>
      <c r="JI20780"/>
      <c r="JJ20780"/>
      <c r="KX20780" s="23"/>
      <c r="KY20780" s="23"/>
    </row>
    <row r="20781" spans="36:311" x14ac:dyDescent="0.2">
      <c r="AJ20781" s="23"/>
      <c r="HH20781"/>
      <c r="IW20781" s="36"/>
      <c r="JI20781"/>
      <c r="JJ20781"/>
      <c r="KX20781" s="23"/>
      <c r="KY20781" s="23"/>
    </row>
    <row r="20782" spans="36:311" x14ac:dyDescent="0.2">
      <c r="AJ20782" s="23"/>
      <c r="HH20782"/>
      <c r="IW20782" s="36"/>
      <c r="JI20782"/>
      <c r="JJ20782"/>
      <c r="KX20782" s="23"/>
      <c r="KY20782" s="23"/>
    </row>
    <row r="20783" spans="36:311" x14ac:dyDescent="0.2">
      <c r="AJ20783" s="23"/>
      <c r="HH20783"/>
      <c r="IW20783" s="36"/>
      <c r="JI20783"/>
      <c r="JJ20783"/>
      <c r="KX20783" s="23"/>
      <c r="KY20783" s="23"/>
    </row>
    <row r="20784" spans="36:311" x14ac:dyDescent="0.2">
      <c r="AJ20784" s="23"/>
      <c r="HH20784"/>
      <c r="IW20784" s="36"/>
      <c r="JI20784"/>
      <c r="JJ20784"/>
      <c r="KX20784" s="23"/>
      <c r="KY20784" s="23"/>
    </row>
    <row r="20785" spans="36:311" x14ac:dyDescent="0.2">
      <c r="AJ20785" s="23"/>
      <c r="HH20785"/>
      <c r="IW20785" s="36"/>
      <c r="JI20785"/>
      <c r="JJ20785"/>
      <c r="KX20785" s="23"/>
      <c r="KY20785" s="23"/>
    </row>
    <row r="20786" spans="36:311" x14ac:dyDescent="0.2">
      <c r="AJ20786" s="23"/>
      <c r="HH20786"/>
      <c r="IW20786" s="36"/>
      <c r="JI20786"/>
      <c r="JJ20786"/>
      <c r="KX20786" s="23"/>
      <c r="KY20786" s="23"/>
    </row>
    <row r="20787" spans="36:311" x14ac:dyDescent="0.2">
      <c r="AJ20787" s="23"/>
      <c r="HH20787"/>
      <c r="IW20787" s="36"/>
      <c r="JI20787"/>
      <c r="JJ20787"/>
      <c r="KX20787" s="23"/>
      <c r="KY20787" s="23"/>
    </row>
    <row r="20788" spans="36:311" x14ac:dyDescent="0.2">
      <c r="AJ20788" s="23"/>
      <c r="HH20788"/>
      <c r="IW20788" s="36"/>
      <c r="JI20788"/>
      <c r="JJ20788"/>
      <c r="KX20788" s="23"/>
      <c r="KY20788" s="23"/>
    </row>
    <row r="20789" spans="36:311" x14ac:dyDescent="0.2">
      <c r="AJ20789" s="23"/>
      <c r="HH20789"/>
      <c r="IW20789" s="36"/>
      <c r="JI20789"/>
      <c r="JJ20789"/>
      <c r="KX20789" s="23"/>
      <c r="KY20789" s="23"/>
    </row>
    <row r="20790" spans="36:311" x14ac:dyDescent="0.2">
      <c r="AJ20790" s="23"/>
      <c r="HH20790"/>
      <c r="IW20790" s="36"/>
      <c r="JI20790"/>
      <c r="JJ20790"/>
      <c r="KX20790" s="23"/>
      <c r="KY20790" s="23"/>
    </row>
    <row r="20791" spans="36:311" x14ac:dyDescent="0.2">
      <c r="AJ20791" s="23"/>
      <c r="HH20791"/>
      <c r="IW20791" s="36"/>
      <c r="JI20791"/>
      <c r="JJ20791"/>
      <c r="KX20791" s="23"/>
      <c r="KY20791" s="23"/>
    </row>
    <row r="20792" spans="36:311" x14ac:dyDescent="0.2">
      <c r="AJ20792" s="23"/>
      <c r="HH20792"/>
      <c r="IW20792" s="36"/>
      <c r="JI20792"/>
      <c r="JJ20792"/>
      <c r="KX20792" s="23"/>
      <c r="KY20792" s="23"/>
    </row>
    <row r="20793" spans="36:311" x14ac:dyDescent="0.2">
      <c r="AJ20793" s="23"/>
      <c r="HH20793"/>
      <c r="IW20793" s="36"/>
      <c r="JI20793"/>
      <c r="JJ20793"/>
      <c r="KX20793" s="23"/>
      <c r="KY20793" s="23"/>
    </row>
    <row r="20794" spans="36:311" x14ac:dyDescent="0.2">
      <c r="AJ20794" s="23"/>
      <c r="HH20794"/>
      <c r="IW20794" s="36"/>
      <c r="JI20794"/>
      <c r="JJ20794"/>
      <c r="KX20794" s="23"/>
      <c r="KY20794" s="23"/>
    </row>
    <row r="20795" spans="36:311" x14ac:dyDescent="0.2">
      <c r="AJ20795" s="23"/>
      <c r="HH20795"/>
      <c r="IW20795" s="36"/>
      <c r="JI20795"/>
      <c r="JJ20795"/>
      <c r="KX20795" s="23"/>
      <c r="KY20795" s="23"/>
    </row>
    <row r="20796" spans="36:311" x14ac:dyDescent="0.2">
      <c r="AJ20796" s="23"/>
      <c r="HH20796"/>
      <c r="IW20796" s="36"/>
      <c r="JI20796"/>
      <c r="JJ20796"/>
      <c r="KX20796" s="23"/>
      <c r="KY20796" s="23"/>
    </row>
    <row r="20797" spans="36:311" x14ac:dyDescent="0.2">
      <c r="AJ20797" s="23"/>
      <c r="HH20797"/>
      <c r="IW20797" s="36"/>
      <c r="JI20797"/>
      <c r="JJ20797"/>
      <c r="KX20797" s="23"/>
      <c r="KY20797" s="23"/>
    </row>
    <row r="20798" spans="36:311" x14ac:dyDescent="0.2">
      <c r="AJ20798" s="23"/>
      <c r="HH20798"/>
      <c r="IW20798" s="36"/>
      <c r="JI20798"/>
      <c r="JJ20798"/>
      <c r="KX20798" s="23"/>
      <c r="KY20798" s="23"/>
    </row>
    <row r="20799" spans="36:311" x14ac:dyDescent="0.2">
      <c r="AJ20799" s="23"/>
      <c r="HH20799"/>
      <c r="IW20799" s="36"/>
      <c r="JI20799"/>
      <c r="JJ20799"/>
      <c r="KX20799" s="23"/>
      <c r="KY20799" s="23"/>
    </row>
    <row r="20800" spans="36:311" x14ac:dyDescent="0.2">
      <c r="AJ20800" s="23"/>
      <c r="HH20800"/>
      <c r="IW20800" s="36"/>
      <c r="JI20800"/>
      <c r="JJ20800"/>
      <c r="KX20800" s="23"/>
      <c r="KY20800" s="23"/>
    </row>
    <row r="20801" spans="36:311" x14ac:dyDescent="0.2">
      <c r="AJ20801" s="23"/>
      <c r="HH20801"/>
      <c r="IW20801" s="36"/>
      <c r="JI20801"/>
      <c r="JJ20801"/>
      <c r="KX20801" s="23"/>
      <c r="KY20801" s="23"/>
    </row>
    <row r="20802" spans="36:311" x14ac:dyDescent="0.2">
      <c r="AJ20802" s="23"/>
      <c r="HH20802"/>
      <c r="IW20802" s="36"/>
      <c r="JI20802"/>
      <c r="JJ20802"/>
      <c r="KX20802" s="23"/>
      <c r="KY20802" s="23"/>
    </row>
    <row r="20803" spans="36:311" x14ac:dyDescent="0.2">
      <c r="AJ20803" s="23"/>
      <c r="HH20803"/>
      <c r="IW20803" s="36"/>
      <c r="JI20803"/>
      <c r="JJ20803"/>
      <c r="KX20803" s="23"/>
      <c r="KY20803" s="23"/>
    </row>
    <row r="20804" spans="36:311" x14ac:dyDescent="0.2">
      <c r="AJ20804" s="23"/>
      <c r="HH20804"/>
      <c r="IW20804" s="36"/>
      <c r="JI20804"/>
      <c r="JJ20804"/>
      <c r="KX20804" s="23"/>
      <c r="KY20804" s="23"/>
    </row>
    <row r="20805" spans="36:311" x14ac:dyDescent="0.2">
      <c r="AJ20805" s="23"/>
      <c r="HH20805"/>
      <c r="IW20805" s="36"/>
      <c r="JI20805"/>
      <c r="JJ20805"/>
      <c r="KX20805" s="23"/>
      <c r="KY20805" s="23"/>
    </row>
    <row r="20806" spans="36:311" x14ac:dyDescent="0.2">
      <c r="AJ20806" s="23"/>
      <c r="HH20806"/>
      <c r="IW20806" s="36"/>
      <c r="JI20806"/>
      <c r="JJ20806"/>
      <c r="KX20806" s="23"/>
      <c r="KY20806" s="23"/>
    </row>
    <row r="20807" spans="36:311" x14ac:dyDescent="0.2">
      <c r="AJ20807" s="23"/>
      <c r="HH20807"/>
      <c r="IW20807" s="36"/>
      <c r="JI20807"/>
      <c r="JJ20807"/>
      <c r="KX20807" s="23"/>
      <c r="KY20807" s="23"/>
    </row>
    <row r="20808" spans="36:311" x14ac:dyDescent="0.2">
      <c r="AJ20808" s="23"/>
      <c r="HH20808"/>
      <c r="IW20808" s="36"/>
      <c r="JI20808"/>
      <c r="JJ20808"/>
      <c r="KX20808" s="23"/>
      <c r="KY20808" s="23"/>
    </row>
    <row r="20809" spans="36:311" x14ac:dyDescent="0.2">
      <c r="AJ20809" s="23"/>
      <c r="HH20809"/>
      <c r="IW20809" s="36"/>
      <c r="JI20809"/>
      <c r="JJ20809"/>
      <c r="KX20809" s="23"/>
      <c r="KY20809" s="23"/>
    </row>
    <row r="20810" spans="36:311" x14ac:dyDescent="0.2">
      <c r="AJ20810" s="23"/>
      <c r="HH20810"/>
      <c r="IW20810" s="36"/>
      <c r="JI20810"/>
      <c r="JJ20810"/>
      <c r="KX20810" s="23"/>
      <c r="KY20810" s="23"/>
    </row>
    <row r="20811" spans="36:311" x14ac:dyDescent="0.2">
      <c r="AJ20811" s="23"/>
      <c r="HH20811"/>
      <c r="IW20811" s="36"/>
      <c r="JI20811"/>
      <c r="JJ20811"/>
      <c r="KX20811" s="23"/>
      <c r="KY20811" s="23"/>
    </row>
    <row r="20812" spans="36:311" x14ac:dyDescent="0.2">
      <c r="AJ20812" s="23"/>
      <c r="HH20812"/>
      <c r="IW20812" s="36"/>
      <c r="JI20812"/>
      <c r="JJ20812"/>
      <c r="KX20812" s="23"/>
      <c r="KY20812" s="23"/>
    </row>
    <row r="20813" spans="36:311" x14ac:dyDescent="0.2">
      <c r="AJ20813" s="23"/>
      <c r="HH20813"/>
      <c r="IW20813" s="36"/>
      <c r="JI20813"/>
      <c r="JJ20813"/>
      <c r="KX20813" s="23"/>
      <c r="KY20813" s="23"/>
    </row>
    <row r="20814" spans="36:311" x14ac:dyDescent="0.2">
      <c r="AJ20814" s="23"/>
      <c r="HH20814"/>
      <c r="IW20814" s="36"/>
      <c r="JI20814"/>
      <c r="JJ20814"/>
      <c r="KX20814" s="23"/>
      <c r="KY20814" s="23"/>
    </row>
    <row r="20815" spans="36:311" x14ac:dyDescent="0.2">
      <c r="AJ20815" s="23"/>
      <c r="HH20815"/>
      <c r="IW20815" s="36"/>
      <c r="JI20815"/>
      <c r="JJ20815"/>
      <c r="KX20815" s="23"/>
      <c r="KY20815" s="23"/>
    </row>
    <row r="20816" spans="36:311" x14ac:dyDescent="0.2">
      <c r="AJ20816" s="23"/>
      <c r="HH20816"/>
      <c r="IW20816" s="36"/>
      <c r="JI20816"/>
      <c r="JJ20816"/>
      <c r="KX20816" s="23"/>
      <c r="KY20816" s="23"/>
    </row>
    <row r="20817" spans="36:311" x14ac:dyDescent="0.2">
      <c r="AJ20817" s="23"/>
      <c r="HH20817"/>
      <c r="IW20817" s="36"/>
      <c r="JI20817"/>
      <c r="JJ20817"/>
      <c r="KX20817" s="23"/>
      <c r="KY20817" s="23"/>
    </row>
    <row r="20818" spans="36:311" x14ac:dyDescent="0.2">
      <c r="AJ20818" s="23"/>
      <c r="HH20818"/>
      <c r="IW20818" s="36"/>
      <c r="JI20818"/>
      <c r="JJ20818"/>
      <c r="KX20818" s="23"/>
      <c r="KY20818" s="23"/>
    </row>
    <row r="20819" spans="36:311" x14ac:dyDescent="0.2">
      <c r="AJ20819" s="23"/>
      <c r="HH20819"/>
      <c r="IW20819" s="36"/>
      <c r="JI20819"/>
      <c r="JJ20819"/>
      <c r="KX20819" s="23"/>
      <c r="KY20819" s="23"/>
    </row>
    <row r="20820" spans="36:311" x14ac:dyDescent="0.2">
      <c r="AJ20820" s="23"/>
      <c r="HH20820"/>
      <c r="IW20820" s="36"/>
      <c r="JI20820"/>
      <c r="JJ20820"/>
      <c r="KX20820" s="23"/>
      <c r="KY20820" s="23"/>
    </row>
    <row r="20821" spans="36:311" x14ac:dyDescent="0.2">
      <c r="AJ20821" s="23"/>
      <c r="HH20821"/>
      <c r="IW20821" s="36"/>
      <c r="JI20821"/>
      <c r="JJ20821"/>
      <c r="KX20821" s="23"/>
      <c r="KY20821" s="23"/>
    </row>
    <row r="20822" spans="36:311" x14ac:dyDescent="0.2">
      <c r="AJ20822" s="23"/>
      <c r="HH20822"/>
      <c r="IW20822" s="36"/>
      <c r="JI20822"/>
      <c r="JJ20822"/>
      <c r="KX20822" s="23"/>
      <c r="KY20822" s="23"/>
    </row>
    <row r="20823" spans="36:311" x14ac:dyDescent="0.2">
      <c r="AJ20823" s="23"/>
      <c r="HH20823"/>
      <c r="IW20823" s="36"/>
      <c r="JI20823"/>
      <c r="JJ20823"/>
      <c r="KX20823" s="23"/>
      <c r="KY20823" s="23"/>
    </row>
    <row r="20824" spans="36:311" x14ac:dyDescent="0.2">
      <c r="AJ20824" s="23"/>
      <c r="HH20824"/>
      <c r="IW20824" s="36"/>
      <c r="JI20824"/>
      <c r="JJ20824"/>
      <c r="KX20824" s="23"/>
      <c r="KY20824" s="23"/>
    </row>
    <row r="20825" spans="36:311" x14ac:dyDescent="0.2">
      <c r="AJ20825" s="23"/>
      <c r="HH20825"/>
      <c r="IW20825" s="36"/>
      <c r="JI20825"/>
      <c r="JJ20825"/>
      <c r="KX20825" s="23"/>
      <c r="KY20825" s="23"/>
    </row>
    <row r="20826" spans="36:311" x14ac:dyDescent="0.2">
      <c r="AJ20826" s="23"/>
      <c r="HH20826"/>
      <c r="IW20826" s="36"/>
      <c r="JI20826"/>
      <c r="JJ20826"/>
      <c r="KX20826" s="23"/>
      <c r="KY20826" s="23"/>
    </row>
    <row r="20827" spans="36:311" x14ac:dyDescent="0.2">
      <c r="AJ20827" s="23"/>
      <c r="HH20827"/>
      <c r="IW20827" s="36"/>
      <c r="JI20827"/>
      <c r="JJ20827"/>
      <c r="KX20827" s="23"/>
      <c r="KY20827" s="23"/>
    </row>
    <row r="20828" spans="36:311" x14ac:dyDescent="0.2">
      <c r="AJ20828" s="23"/>
      <c r="HH20828"/>
      <c r="IW20828" s="36"/>
      <c r="JI20828"/>
      <c r="JJ20828"/>
      <c r="KX20828" s="23"/>
      <c r="KY20828" s="23"/>
    </row>
    <row r="20829" spans="36:311" x14ac:dyDescent="0.2">
      <c r="AJ20829" s="23"/>
      <c r="HH20829"/>
      <c r="IW20829" s="36"/>
      <c r="JI20829"/>
      <c r="JJ20829"/>
      <c r="KX20829" s="23"/>
      <c r="KY20829" s="23"/>
    </row>
    <row r="20830" spans="36:311" x14ac:dyDescent="0.2">
      <c r="AJ20830" s="23"/>
      <c r="HH20830"/>
      <c r="IW20830" s="36"/>
      <c r="JI20830"/>
      <c r="JJ20830"/>
      <c r="KX20830" s="23"/>
      <c r="KY20830" s="23"/>
    </row>
    <row r="20831" spans="36:311" x14ac:dyDescent="0.2">
      <c r="AJ20831" s="23"/>
      <c r="HH20831"/>
      <c r="IW20831" s="36"/>
      <c r="JI20831"/>
      <c r="JJ20831"/>
      <c r="KX20831" s="23"/>
      <c r="KY20831" s="23"/>
    </row>
    <row r="20832" spans="36:311" x14ac:dyDescent="0.2">
      <c r="AJ20832" s="23"/>
      <c r="HH20832"/>
      <c r="IW20832" s="36"/>
      <c r="JI20832"/>
      <c r="JJ20832"/>
      <c r="KX20832" s="23"/>
      <c r="KY20832" s="23"/>
    </row>
    <row r="20833" spans="36:311" x14ac:dyDescent="0.2">
      <c r="AJ20833" s="23"/>
      <c r="HH20833"/>
      <c r="IW20833" s="36"/>
      <c r="JI20833"/>
      <c r="JJ20833"/>
      <c r="KX20833" s="23"/>
      <c r="KY20833" s="23"/>
    </row>
    <row r="20834" spans="36:311" x14ac:dyDescent="0.2">
      <c r="AJ20834" s="23"/>
      <c r="HH20834"/>
      <c r="IW20834" s="36"/>
      <c r="JI20834"/>
      <c r="JJ20834"/>
      <c r="KX20834" s="23"/>
      <c r="KY20834" s="23"/>
    </row>
    <row r="20835" spans="36:311" x14ac:dyDescent="0.2">
      <c r="AJ20835" s="23"/>
      <c r="HH20835"/>
      <c r="IW20835" s="36"/>
      <c r="JI20835"/>
      <c r="JJ20835"/>
      <c r="KX20835" s="23"/>
      <c r="KY20835" s="23"/>
    </row>
    <row r="20836" spans="36:311" x14ac:dyDescent="0.2">
      <c r="AJ20836" s="23"/>
      <c r="HH20836"/>
      <c r="IW20836" s="36"/>
      <c r="JI20836"/>
      <c r="JJ20836"/>
      <c r="KX20836" s="23"/>
      <c r="KY20836" s="23"/>
    </row>
    <row r="20837" spans="36:311" x14ac:dyDescent="0.2">
      <c r="AJ20837" s="23"/>
      <c r="HH20837"/>
      <c r="IW20837" s="36"/>
      <c r="JI20837"/>
      <c r="JJ20837"/>
      <c r="KX20837" s="23"/>
      <c r="KY20837" s="23"/>
    </row>
    <row r="20838" spans="36:311" x14ac:dyDescent="0.2">
      <c r="AJ20838" s="23"/>
      <c r="HH20838"/>
      <c r="IW20838" s="36"/>
      <c r="JI20838"/>
      <c r="JJ20838"/>
      <c r="KX20838" s="23"/>
      <c r="KY20838" s="23"/>
    </row>
    <row r="20839" spans="36:311" x14ac:dyDescent="0.2">
      <c r="AJ20839" s="23"/>
      <c r="HH20839"/>
      <c r="IW20839" s="36"/>
      <c r="JI20839"/>
      <c r="JJ20839"/>
      <c r="KX20839" s="23"/>
      <c r="KY20839" s="23"/>
    </row>
    <row r="20840" spans="36:311" x14ac:dyDescent="0.2">
      <c r="AJ20840" s="23"/>
      <c r="HH20840"/>
      <c r="IW20840" s="36"/>
      <c r="JI20840"/>
      <c r="JJ20840"/>
      <c r="KX20840" s="23"/>
      <c r="KY20840" s="23"/>
    </row>
    <row r="20841" spans="36:311" x14ac:dyDescent="0.2">
      <c r="AJ20841" s="23"/>
      <c r="HH20841"/>
      <c r="IW20841" s="36"/>
      <c r="JI20841"/>
      <c r="JJ20841"/>
      <c r="KX20841" s="23"/>
      <c r="KY20841" s="23"/>
    </row>
    <row r="20842" spans="36:311" x14ac:dyDescent="0.2">
      <c r="AJ20842" s="23"/>
      <c r="HH20842"/>
      <c r="IW20842" s="36"/>
      <c r="JI20842"/>
      <c r="JJ20842"/>
      <c r="KX20842" s="23"/>
      <c r="KY20842" s="23"/>
    </row>
    <row r="20843" spans="36:311" x14ac:dyDescent="0.2">
      <c r="AJ20843" s="23"/>
      <c r="HH20843"/>
      <c r="IW20843" s="36"/>
      <c r="JI20843"/>
      <c r="JJ20843"/>
      <c r="KX20843" s="23"/>
      <c r="KY20843" s="23"/>
    </row>
    <row r="20844" spans="36:311" x14ac:dyDescent="0.2">
      <c r="AJ20844" s="23"/>
      <c r="HH20844"/>
      <c r="IW20844" s="36"/>
      <c r="JI20844"/>
      <c r="JJ20844"/>
      <c r="KX20844" s="23"/>
      <c r="KY20844" s="23"/>
    </row>
    <row r="20845" spans="36:311" x14ac:dyDescent="0.2">
      <c r="AJ20845" s="23"/>
      <c r="HH20845"/>
      <c r="IW20845" s="36"/>
      <c r="JI20845"/>
      <c r="JJ20845"/>
      <c r="KX20845" s="23"/>
      <c r="KY20845" s="23"/>
    </row>
    <row r="20846" spans="36:311" x14ac:dyDescent="0.2">
      <c r="AJ20846" s="23"/>
      <c r="HH20846"/>
      <c r="IW20846" s="36"/>
      <c r="JI20846"/>
      <c r="JJ20846"/>
      <c r="KX20846" s="23"/>
      <c r="KY20846" s="23"/>
    </row>
    <row r="20847" spans="36:311" x14ac:dyDescent="0.2">
      <c r="AJ20847" s="23"/>
      <c r="HH20847"/>
      <c r="IW20847" s="36"/>
      <c r="JI20847"/>
      <c r="JJ20847"/>
      <c r="KX20847" s="23"/>
      <c r="KY20847" s="23"/>
    </row>
    <row r="20848" spans="36:311" x14ac:dyDescent="0.2">
      <c r="AJ20848" s="23"/>
      <c r="HH20848"/>
      <c r="IW20848" s="36"/>
      <c r="JI20848"/>
      <c r="JJ20848"/>
      <c r="KX20848" s="23"/>
      <c r="KY20848" s="23"/>
    </row>
    <row r="20849" spans="36:311" x14ac:dyDescent="0.2">
      <c r="AJ20849" s="23"/>
      <c r="HH20849"/>
      <c r="IW20849" s="36"/>
      <c r="JI20849"/>
      <c r="JJ20849"/>
      <c r="KX20849" s="23"/>
      <c r="KY20849" s="23"/>
    </row>
    <row r="20850" spans="36:311" x14ac:dyDescent="0.2">
      <c r="AJ20850" s="23"/>
      <c r="HH20850"/>
      <c r="IW20850" s="36"/>
      <c r="JI20850"/>
      <c r="JJ20850"/>
      <c r="KX20850" s="23"/>
      <c r="KY20850" s="23"/>
    </row>
    <row r="20851" spans="36:311" x14ac:dyDescent="0.2">
      <c r="AJ20851" s="23"/>
      <c r="HH20851"/>
      <c r="IW20851" s="36"/>
      <c r="JI20851"/>
      <c r="JJ20851"/>
      <c r="KX20851" s="23"/>
      <c r="KY20851" s="23"/>
    </row>
    <row r="20852" spans="36:311" x14ac:dyDescent="0.2">
      <c r="AJ20852" s="23"/>
      <c r="HH20852"/>
      <c r="IW20852" s="36"/>
      <c r="JI20852"/>
      <c r="JJ20852"/>
      <c r="KX20852" s="23"/>
      <c r="KY20852" s="23"/>
    </row>
    <row r="20853" spans="36:311" x14ac:dyDescent="0.2">
      <c r="AJ20853" s="23"/>
      <c r="HH20853"/>
      <c r="IW20853" s="36"/>
      <c r="JI20853"/>
      <c r="JJ20853"/>
      <c r="KX20853" s="23"/>
      <c r="KY20853" s="23"/>
    </row>
    <row r="20854" spans="36:311" x14ac:dyDescent="0.2">
      <c r="AJ20854" s="23"/>
      <c r="HH20854"/>
      <c r="IW20854" s="36"/>
      <c r="JI20854"/>
      <c r="JJ20854"/>
      <c r="KX20854" s="23"/>
      <c r="KY20854" s="23"/>
    </row>
    <row r="20855" spans="36:311" x14ac:dyDescent="0.2">
      <c r="AJ20855" s="23"/>
      <c r="HH20855"/>
      <c r="IW20855" s="36"/>
      <c r="JI20855"/>
      <c r="JJ20855"/>
      <c r="KX20855" s="23"/>
      <c r="KY20855" s="23"/>
    </row>
    <row r="20856" spans="36:311" x14ac:dyDescent="0.2">
      <c r="AJ20856" s="23"/>
      <c r="HH20856"/>
      <c r="IW20856" s="36"/>
      <c r="JI20856"/>
      <c r="JJ20856"/>
      <c r="KX20856" s="23"/>
      <c r="KY20856" s="23"/>
    </row>
    <row r="20857" spans="36:311" x14ac:dyDescent="0.2">
      <c r="AJ20857" s="23"/>
      <c r="HH20857"/>
      <c r="IW20857" s="36"/>
      <c r="JI20857"/>
      <c r="JJ20857"/>
      <c r="KX20857" s="23"/>
      <c r="KY20857" s="23"/>
    </row>
    <row r="20858" spans="36:311" x14ac:dyDescent="0.2">
      <c r="AJ20858" s="23"/>
      <c r="HH20858"/>
      <c r="IW20858" s="36"/>
      <c r="JI20858"/>
      <c r="JJ20858"/>
      <c r="KX20858" s="23"/>
      <c r="KY20858" s="23"/>
    </row>
    <row r="20859" spans="36:311" x14ac:dyDescent="0.2">
      <c r="AJ20859" s="23"/>
      <c r="HH20859"/>
      <c r="IW20859" s="36"/>
      <c r="JI20859"/>
      <c r="JJ20859"/>
      <c r="KX20859" s="23"/>
      <c r="KY20859" s="23"/>
    </row>
    <row r="20860" spans="36:311" x14ac:dyDescent="0.2">
      <c r="AJ20860" s="23"/>
      <c r="HH20860"/>
      <c r="IW20860" s="36"/>
      <c r="JI20860"/>
      <c r="JJ20860"/>
      <c r="KX20860" s="23"/>
      <c r="KY20860" s="23"/>
    </row>
    <row r="20861" spans="36:311" x14ac:dyDescent="0.2">
      <c r="AJ20861" s="23"/>
      <c r="HH20861"/>
      <c r="IW20861" s="36"/>
      <c r="JI20861"/>
      <c r="JJ20861"/>
      <c r="KX20861" s="23"/>
      <c r="KY20861" s="23"/>
    </row>
    <row r="20862" spans="36:311" x14ac:dyDescent="0.2">
      <c r="AJ20862" s="23"/>
      <c r="HH20862"/>
      <c r="IW20862" s="36"/>
      <c r="JI20862"/>
      <c r="JJ20862"/>
      <c r="KX20862" s="23"/>
      <c r="KY20862" s="23"/>
    </row>
    <row r="20863" spans="36:311" x14ac:dyDescent="0.2">
      <c r="AJ20863" s="23"/>
      <c r="HH20863"/>
      <c r="IW20863" s="36"/>
      <c r="JI20863"/>
      <c r="JJ20863"/>
      <c r="KX20863" s="23"/>
      <c r="KY20863" s="23"/>
    </row>
    <row r="20864" spans="36:311" x14ac:dyDescent="0.2">
      <c r="AJ20864" s="23"/>
      <c r="HH20864"/>
      <c r="IW20864" s="36"/>
      <c r="JI20864"/>
      <c r="JJ20864"/>
      <c r="KX20864" s="23"/>
      <c r="KY20864" s="23"/>
    </row>
    <row r="20865" spans="36:311" x14ac:dyDescent="0.2">
      <c r="AJ20865" s="23"/>
      <c r="HH20865"/>
      <c r="IW20865" s="36"/>
      <c r="JI20865"/>
      <c r="JJ20865"/>
      <c r="KX20865" s="23"/>
      <c r="KY20865" s="23"/>
    </row>
    <row r="20866" spans="36:311" x14ac:dyDescent="0.2">
      <c r="AJ20866" s="23"/>
      <c r="HH20866"/>
      <c r="IW20866" s="36"/>
      <c r="JI20866"/>
      <c r="JJ20866"/>
      <c r="KX20866" s="23"/>
      <c r="KY20866" s="23"/>
    </row>
    <row r="20867" spans="36:311" x14ac:dyDescent="0.2">
      <c r="AJ20867" s="23"/>
      <c r="HH20867"/>
      <c r="IW20867" s="36"/>
      <c r="JI20867"/>
      <c r="JJ20867"/>
      <c r="KX20867" s="23"/>
      <c r="KY20867" s="23"/>
    </row>
    <row r="20868" spans="36:311" x14ac:dyDescent="0.2">
      <c r="AJ20868" s="23"/>
      <c r="HH20868"/>
      <c r="IW20868" s="36"/>
      <c r="JI20868"/>
      <c r="JJ20868"/>
      <c r="KX20868" s="23"/>
      <c r="KY20868" s="23"/>
    </row>
    <row r="20869" spans="36:311" x14ac:dyDescent="0.2">
      <c r="AJ20869" s="23"/>
      <c r="HH20869"/>
      <c r="IW20869" s="36"/>
      <c r="JI20869"/>
      <c r="JJ20869"/>
      <c r="KX20869" s="23"/>
      <c r="KY20869" s="23"/>
    </row>
    <row r="20870" spans="36:311" x14ac:dyDescent="0.2">
      <c r="AJ20870" s="23"/>
      <c r="HH20870"/>
      <c r="IW20870" s="36"/>
      <c r="JI20870"/>
      <c r="JJ20870"/>
      <c r="KX20870" s="23"/>
      <c r="KY20870" s="23"/>
    </row>
    <row r="20871" spans="36:311" x14ac:dyDescent="0.2">
      <c r="AJ20871" s="23"/>
      <c r="HH20871"/>
      <c r="IW20871" s="36"/>
      <c r="JI20871"/>
      <c r="JJ20871"/>
      <c r="KX20871" s="23"/>
      <c r="KY20871" s="23"/>
    </row>
    <row r="20872" spans="36:311" x14ac:dyDescent="0.2">
      <c r="AJ20872" s="23"/>
      <c r="HH20872"/>
      <c r="IW20872" s="36"/>
      <c r="JI20872"/>
      <c r="JJ20872"/>
      <c r="KX20872" s="23"/>
      <c r="KY20872" s="23"/>
    </row>
    <row r="20873" spans="36:311" x14ac:dyDescent="0.2">
      <c r="AJ20873" s="23"/>
      <c r="HH20873"/>
      <c r="IW20873" s="36"/>
      <c r="JI20873"/>
      <c r="JJ20873"/>
      <c r="KX20873" s="23"/>
      <c r="KY20873" s="23"/>
    </row>
    <row r="20874" spans="36:311" x14ac:dyDescent="0.2">
      <c r="AJ20874" s="23"/>
      <c r="HH20874"/>
      <c r="IW20874" s="36"/>
      <c r="JI20874"/>
      <c r="JJ20874"/>
      <c r="KX20874" s="23"/>
      <c r="KY20874" s="23"/>
    </row>
    <row r="20875" spans="36:311" x14ac:dyDescent="0.2">
      <c r="AJ20875" s="23"/>
      <c r="HH20875"/>
      <c r="IW20875" s="36"/>
      <c r="JI20875"/>
      <c r="JJ20875"/>
      <c r="KX20875" s="23"/>
      <c r="KY20875" s="23"/>
    </row>
    <row r="20876" spans="36:311" x14ac:dyDescent="0.2">
      <c r="AJ20876" s="23"/>
      <c r="HH20876"/>
      <c r="IW20876" s="36"/>
      <c r="JI20876"/>
      <c r="JJ20876"/>
      <c r="KX20876" s="23"/>
      <c r="KY20876" s="23"/>
    </row>
    <row r="20877" spans="36:311" x14ac:dyDescent="0.2">
      <c r="AJ20877" s="23"/>
      <c r="HH20877"/>
      <c r="IW20877" s="36"/>
      <c r="JI20877"/>
      <c r="JJ20877"/>
      <c r="KX20877" s="23"/>
      <c r="KY20877" s="23"/>
    </row>
    <row r="20878" spans="36:311" x14ac:dyDescent="0.2">
      <c r="AJ20878" s="23"/>
      <c r="HH20878"/>
      <c r="IW20878" s="36"/>
      <c r="JI20878"/>
      <c r="JJ20878"/>
      <c r="KX20878" s="23"/>
      <c r="KY20878" s="23"/>
    </row>
    <row r="20879" spans="36:311" x14ac:dyDescent="0.2">
      <c r="AJ20879" s="23"/>
      <c r="HH20879"/>
      <c r="IW20879" s="36"/>
      <c r="JI20879"/>
      <c r="JJ20879"/>
      <c r="KX20879" s="23"/>
      <c r="KY20879" s="23"/>
    </row>
    <row r="20880" spans="36:311" x14ac:dyDescent="0.2">
      <c r="AJ20880" s="23"/>
      <c r="HH20880"/>
      <c r="IW20880" s="36"/>
      <c r="JI20880"/>
      <c r="JJ20880"/>
      <c r="KX20880" s="23"/>
      <c r="KY20880" s="23"/>
    </row>
    <row r="20881" spans="36:311" x14ac:dyDescent="0.2">
      <c r="AJ20881" s="23"/>
      <c r="HH20881"/>
      <c r="IW20881" s="36"/>
      <c r="JI20881"/>
      <c r="JJ20881"/>
      <c r="KX20881" s="23"/>
      <c r="KY20881" s="23"/>
    </row>
    <row r="20882" spans="36:311" x14ac:dyDescent="0.2">
      <c r="AJ20882" s="23"/>
      <c r="HH20882"/>
      <c r="IW20882" s="36"/>
      <c r="JI20882"/>
      <c r="JJ20882"/>
      <c r="KX20882" s="23"/>
      <c r="KY20882" s="23"/>
    </row>
    <row r="20883" spans="36:311" x14ac:dyDescent="0.2">
      <c r="AJ20883" s="23"/>
      <c r="HH20883"/>
      <c r="IW20883" s="36"/>
      <c r="JI20883"/>
      <c r="JJ20883"/>
      <c r="KX20883" s="23"/>
      <c r="KY20883" s="23"/>
    </row>
    <row r="20884" spans="36:311" x14ac:dyDescent="0.2">
      <c r="AJ20884" s="23"/>
      <c r="HH20884"/>
      <c r="IW20884" s="36"/>
      <c r="JI20884"/>
      <c r="JJ20884"/>
      <c r="KX20884" s="23"/>
      <c r="KY20884" s="23"/>
    </row>
    <row r="20885" spans="36:311" x14ac:dyDescent="0.2">
      <c r="AJ20885" s="23"/>
      <c r="HH20885"/>
      <c r="IW20885" s="36"/>
      <c r="JI20885"/>
      <c r="JJ20885"/>
      <c r="KX20885" s="23"/>
      <c r="KY20885" s="23"/>
    </row>
    <row r="20886" spans="36:311" x14ac:dyDescent="0.2">
      <c r="AJ20886" s="23"/>
      <c r="HH20886"/>
      <c r="IW20886" s="36"/>
      <c r="JI20886"/>
      <c r="JJ20886"/>
      <c r="KX20886" s="23"/>
      <c r="KY20886" s="23"/>
    </row>
    <row r="20887" spans="36:311" x14ac:dyDescent="0.2">
      <c r="AJ20887" s="23"/>
      <c r="HH20887"/>
      <c r="IW20887" s="36"/>
      <c r="JI20887"/>
      <c r="JJ20887"/>
      <c r="KX20887" s="23"/>
      <c r="KY20887" s="23"/>
    </row>
    <row r="20888" spans="36:311" x14ac:dyDescent="0.2">
      <c r="AJ20888" s="23"/>
      <c r="HH20888"/>
      <c r="IW20888" s="36"/>
      <c r="JI20888"/>
      <c r="JJ20888"/>
      <c r="KX20888" s="23"/>
      <c r="KY20888" s="23"/>
    </row>
    <row r="20889" spans="36:311" x14ac:dyDescent="0.2">
      <c r="AJ20889" s="23"/>
      <c r="HH20889"/>
      <c r="IW20889" s="36"/>
      <c r="JI20889"/>
      <c r="JJ20889"/>
      <c r="KX20889" s="23"/>
      <c r="KY20889" s="23"/>
    </row>
    <row r="20890" spans="36:311" x14ac:dyDescent="0.2">
      <c r="AJ20890" s="23"/>
      <c r="HH20890"/>
      <c r="IW20890" s="36"/>
      <c r="JI20890"/>
      <c r="JJ20890"/>
      <c r="KX20890" s="23"/>
      <c r="KY20890" s="23"/>
    </row>
    <row r="20891" spans="36:311" x14ac:dyDescent="0.2">
      <c r="AJ20891" s="23"/>
      <c r="HH20891"/>
      <c r="IW20891" s="36"/>
      <c r="JI20891"/>
      <c r="JJ20891"/>
      <c r="KX20891" s="23"/>
      <c r="KY20891" s="23"/>
    </row>
    <row r="20892" spans="36:311" x14ac:dyDescent="0.2">
      <c r="AJ20892" s="23"/>
      <c r="HH20892"/>
      <c r="IW20892" s="36"/>
      <c r="JI20892"/>
      <c r="JJ20892"/>
      <c r="KX20892" s="23"/>
      <c r="KY20892" s="23"/>
    </row>
    <row r="20893" spans="36:311" x14ac:dyDescent="0.2">
      <c r="AJ20893" s="23"/>
      <c r="HH20893"/>
      <c r="IW20893" s="36"/>
      <c r="JI20893"/>
      <c r="JJ20893"/>
      <c r="KX20893" s="23"/>
      <c r="KY20893" s="23"/>
    </row>
    <row r="20894" spans="36:311" x14ac:dyDescent="0.2">
      <c r="AJ20894" s="23"/>
      <c r="HH20894"/>
      <c r="IW20894" s="36"/>
      <c r="JI20894"/>
      <c r="JJ20894"/>
      <c r="KX20894" s="23"/>
      <c r="KY20894" s="23"/>
    </row>
    <row r="20895" spans="36:311" x14ac:dyDescent="0.2">
      <c r="AJ20895" s="23"/>
      <c r="HH20895"/>
      <c r="IW20895" s="36"/>
      <c r="JI20895"/>
      <c r="JJ20895"/>
      <c r="KX20895" s="23"/>
      <c r="KY20895" s="23"/>
    </row>
    <row r="20896" spans="36:311" x14ac:dyDescent="0.2">
      <c r="AJ20896" s="23"/>
      <c r="HH20896"/>
      <c r="IW20896" s="36"/>
      <c r="JI20896"/>
      <c r="JJ20896"/>
      <c r="KX20896" s="23"/>
      <c r="KY20896" s="23"/>
    </row>
    <row r="20897" spans="36:311" x14ac:dyDescent="0.2">
      <c r="AJ20897" s="23"/>
      <c r="HH20897"/>
      <c r="IW20897" s="36"/>
      <c r="JI20897"/>
      <c r="JJ20897"/>
      <c r="KX20897" s="23"/>
      <c r="KY20897" s="23"/>
    </row>
    <row r="20898" spans="36:311" x14ac:dyDescent="0.2">
      <c r="AJ20898" s="23"/>
      <c r="HH20898"/>
      <c r="IW20898" s="36"/>
      <c r="JI20898"/>
      <c r="JJ20898"/>
      <c r="KX20898" s="23"/>
      <c r="KY20898" s="23"/>
    </row>
    <row r="20899" spans="36:311" x14ac:dyDescent="0.2">
      <c r="AJ20899" s="23"/>
      <c r="HH20899"/>
      <c r="IW20899" s="36"/>
      <c r="JI20899"/>
      <c r="JJ20899"/>
      <c r="KX20899" s="23"/>
      <c r="KY20899" s="23"/>
    </row>
    <row r="20900" spans="36:311" x14ac:dyDescent="0.2">
      <c r="AJ20900" s="23"/>
      <c r="HH20900"/>
      <c r="IW20900" s="36"/>
      <c r="JI20900"/>
      <c r="JJ20900"/>
      <c r="KX20900" s="23"/>
      <c r="KY20900" s="23"/>
    </row>
    <row r="20901" spans="36:311" x14ac:dyDescent="0.2">
      <c r="AJ20901" s="23"/>
      <c r="HH20901"/>
      <c r="IW20901" s="36"/>
      <c r="JI20901"/>
      <c r="JJ20901"/>
      <c r="KX20901" s="23"/>
      <c r="KY20901" s="23"/>
    </row>
    <row r="20902" spans="36:311" x14ac:dyDescent="0.2">
      <c r="AJ20902" s="23"/>
      <c r="HH20902"/>
      <c r="IW20902" s="36"/>
      <c r="JI20902"/>
      <c r="JJ20902"/>
      <c r="KX20902" s="23"/>
      <c r="KY20902" s="23"/>
    </row>
    <row r="20903" spans="36:311" x14ac:dyDescent="0.2">
      <c r="AJ20903" s="23"/>
      <c r="HH20903"/>
      <c r="IW20903" s="36"/>
      <c r="JI20903"/>
      <c r="JJ20903"/>
      <c r="KX20903" s="23"/>
      <c r="KY20903" s="23"/>
    </row>
    <row r="20904" spans="36:311" x14ac:dyDescent="0.2">
      <c r="AJ20904" s="23"/>
      <c r="HH20904"/>
      <c r="IW20904" s="36"/>
      <c r="JI20904"/>
      <c r="JJ20904"/>
      <c r="KX20904" s="23"/>
      <c r="KY20904" s="23"/>
    </row>
    <row r="20905" spans="36:311" x14ac:dyDescent="0.2">
      <c r="AJ20905" s="23"/>
      <c r="HH20905"/>
      <c r="IW20905" s="36"/>
      <c r="JI20905"/>
      <c r="JJ20905"/>
      <c r="KX20905" s="23"/>
      <c r="KY20905" s="23"/>
    </row>
    <row r="20906" spans="36:311" x14ac:dyDescent="0.2">
      <c r="AJ20906" s="23"/>
      <c r="HH20906"/>
      <c r="IW20906" s="36"/>
      <c r="JI20906"/>
      <c r="JJ20906"/>
      <c r="KX20906" s="23"/>
      <c r="KY20906" s="23"/>
    </row>
    <row r="20907" spans="36:311" x14ac:dyDescent="0.2">
      <c r="AJ20907" s="23"/>
      <c r="HH20907"/>
      <c r="IW20907" s="36"/>
      <c r="JI20907"/>
      <c r="JJ20907"/>
      <c r="KX20907" s="23"/>
      <c r="KY20907" s="23"/>
    </row>
    <row r="20908" spans="36:311" x14ac:dyDescent="0.2">
      <c r="AJ20908" s="23"/>
      <c r="HH20908"/>
      <c r="IW20908" s="36"/>
      <c r="JI20908"/>
      <c r="JJ20908"/>
      <c r="KX20908" s="23"/>
      <c r="KY20908" s="23"/>
    </row>
    <row r="20909" spans="36:311" x14ac:dyDescent="0.2">
      <c r="AJ20909" s="23"/>
      <c r="HH20909"/>
      <c r="IW20909" s="36"/>
      <c r="JI20909"/>
      <c r="JJ20909"/>
      <c r="KX20909" s="23"/>
      <c r="KY20909" s="23"/>
    </row>
    <row r="20910" spans="36:311" x14ac:dyDescent="0.2">
      <c r="AJ20910" s="23"/>
      <c r="HH20910"/>
      <c r="IW20910" s="36"/>
      <c r="JI20910"/>
      <c r="JJ20910"/>
      <c r="KX20910" s="23"/>
      <c r="KY20910" s="23"/>
    </row>
    <row r="20911" spans="36:311" x14ac:dyDescent="0.2">
      <c r="AJ20911" s="23"/>
      <c r="HH20911"/>
      <c r="IW20911" s="36"/>
      <c r="JI20911"/>
      <c r="JJ20911"/>
      <c r="KX20911" s="23"/>
      <c r="KY20911" s="23"/>
    </row>
    <row r="20912" spans="36:311" x14ac:dyDescent="0.2">
      <c r="AJ20912" s="23"/>
      <c r="HH20912"/>
      <c r="IW20912" s="36"/>
      <c r="JI20912"/>
      <c r="JJ20912"/>
      <c r="KX20912" s="23"/>
      <c r="KY20912" s="23"/>
    </row>
    <row r="20913" spans="36:311" x14ac:dyDescent="0.2">
      <c r="AJ20913" s="23"/>
      <c r="HH20913"/>
      <c r="IW20913" s="36"/>
      <c r="JI20913"/>
      <c r="JJ20913"/>
      <c r="KX20913" s="23"/>
      <c r="KY20913" s="23"/>
    </row>
    <row r="20914" spans="36:311" x14ac:dyDescent="0.2">
      <c r="AJ20914" s="23"/>
      <c r="HH20914"/>
      <c r="IW20914" s="36"/>
      <c r="JI20914"/>
      <c r="JJ20914"/>
      <c r="KX20914" s="23"/>
      <c r="KY20914" s="23"/>
    </row>
    <row r="20915" spans="36:311" x14ac:dyDescent="0.2">
      <c r="AJ20915" s="23"/>
      <c r="HH20915"/>
      <c r="IW20915" s="36"/>
      <c r="JI20915"/>
      <c r="JJ20915"/>
      <c r="KX20915" s="23"/>
      <c r="KY20915" s="23"/>
    </row>
    <row r="20916" spans="36:311" x14ac:dyDescent="0.2">
      <c r="AJ20916" s="23"/>
      <c r="HH20916"/>
      <c r="IW20916" s="36"/>
      <c r="JI20916"/>
      <c r="JJ20916"/>
      <c r="KX20916" s="23"/>
      <c r="KY20916" s="23"/>
    </row>
    <row r="20917" spans="36:311" x14ac:dyDescent="0.2">
      <c r="AJ20917" s="23"/>
      <c r="HH20917"/>
      <c r="IW20917" s="36"/>
      <c r="JI20917"/>
      <c r="JJ20917"/>
      <c r="KX20917" s="23"/>
      <c r="KY20917" s="23"/>
    </row>
    <row r="20918" spans="36:311" x14ac:dyDescent="0.2">
      <c r="AJ20918" s="23"/>
      <c r="HH20918"/>
      <c r="IW20918" s="36"/>
      <c r="JI20918"/>
      <c r="JJ20918"/>
      <c r="KX20918" s="23"/>
      <c r="KY20918" s="23"/>
    </row>
    <row r="20919" spans="36:311" x14ac:dyDescent="0.2">
      <c r="AJ20919" s="23"/>
      <c r="HH20919"/>
      <c r="IW20919" s="36"/>
      <c r="JI20919"/>
      <c r="JJ20919"/>
      <c r="KX20919" s="23"/>
      <c r="KY20919" s="23"/>
    </row>
    <row r="20920" spans="36:311" x14ac:dyDescent="0.2">
      <c r="AJ20920" s="23"/>
      <c r="HH20920"/>
      <c r="IW20920" s="36"/>
      <c r="JI20920"/>
      <c r="JJ20920"/>
      <c r="KX20920" s="23"/>
      <c r="KY20920" s="23"/>
    </row>
    <row r="20921" spans="36:311" x14ac:dyDescent="0.2">
      <c r="AJ20921" s="23"/>
      <c r="HH20921"/>
      <c r="IW20921" s="36"/>
      <c r="JI20921"/>
      <c r="JJ20921"/>
      <c r="KX20921" s="23"/>
      <c r="KY20921" s="23"/>
    </row>
    <row r="20922" spans="36:311" x14ac:dyDescent="0.2">
      <c r="AJ20922" s="23"/>
      <c r="HH20922"/>
      <c r="IW20922" s="36"/>
      <c r="JI20922"/>
      <c r="JJ20922"/>
      <c r="KX20922" s="23"/>
      <c r="KY20922" s="23"/>
    </row>
    <row r="20923" spans="36:311" x14ac:dyDescent="0.2">
      <c r="AJ20923" s="23"/>
      <c r="HH20923"/>
      <c r="IW20923" s="36"/>
      <c r="JI20923"/>
      <c r="JJ20923"/>
      <c r="KX20923" s="23"/>
      <c r="KY20923" s="23"/>
    </row>
    <row r="20924" spans="36:311" x14ac:dyDescent="0.2">
      <c r="AJ20924" s="23"/>
      <c r="HH20924"/>
      <c r="IW20924" s="36"/>
      <c r="JI20924"/>
      <c r="JJ20924"/>
      <c r="KX20924" s="23"/>
      <c r="KY20924" s="23"/>
    </row>
    <row r="20925" spans="36:311" x14ac:dyDescent="0.2">
      <c r="AJ20925" s="23"/>
      <c r="HH20925"/>
      <c r="IW20925" s="36"/>
      <c r="JI20925"/>
      <c r="JJ20925"/>
      <c r="KX20925" s="23"/>
      <c r="KY20925" s="23"/>
    </row>
    <row r="20926" spans="36:311" x14ac:dyDescent="0.2">
      <c r="AJ20926" s="23"/>
      <c r="HH20926"/>
      <c r="IW20926" s="36"/>
      <c r="JI20926"/>
      <c r="JJ20926"/>
      <c r="KX20926" s="23"/>
      <c r="KY20926" s="23"/>
    </row>
    <row r="20927" spans="36:311" x14ac:dyDescent="0.2">
      <c r="AJ20927" s="23"/>
      <c r="HH20927"/>
      <c r="IW20927" s="36"/>
      <c r="JI20927"/>
      <c r="JJ20927"/>
      <c r="KX20927" s="23"/>
      <c r="KY20927" s="23"/>
    </row>
    <row r="20928" spans="36:311" x14ac:dyDescent="0.2">
      <c r="AJ20928" s="23"/>
      <c r="HH20928"/>
      <c r="IW20928" s="36"/>
      <c r="JI20928"/>
      <c r="JJ20928"/>
      <c r="KX20928" s="23"/>
      <c r="KY20928" s="23"/>
    </row>
    <row r="20929" spans="36:311" x14ac:dyDescent="0.2">
      <c r="AJ20929" s="23"/>
      <c r="HH20929"/>
      <c r="IW20929" s="36"/>
      <c r="JI20929"/>
      <c r="JJ20929"/>
      <c r="KX20929" s="23"/>
      <c r="KY20929" s="23"/>
    </row>
    <row r="20930" spans="36:311" x14ac:dyDescent="0.2">
      <c r="AJ20930" s="23"/>
      <c r="HH20930"/>
      <c r="IW20930" s="36"/>
      <c r="JI20930"/>
      <c r="JJ20930"/>
      <c r="KX20930" s="23"/>
      <c r="KY20930" s="23"/>
    </row>
    <row r="20931" spans="36:311" x14ac:dyDescent="0.2">
      <c r="AJ20931" s="23"/>
      <c r="HH20931"/>
      <c r="IW20931" s="36"/>
      <c r="JI20931"/>
      <c r="JJ20931"/>
      <c r="KX20931" s="23"/>
      <c r="KY20931" s="23"/>
    </row>
    <row r="20932" spans="36:311" x14ac:dyDescent="0.2">
      <c r="AJ20932" s="23"/>
      <c r="HH20932"/>
      <c r="IW20932" s="36"/>
      <c r="JI20932"/>
      <c r="JJ20932"/>
      <c r="KX20932" s="23"/>
      <c r="KY20932" s="23"/>
    </row>
    <row r="20933" spans="36:311" x14ac:dyDescent="0.2">
      <c r="AJ20933" s="23"/>
      <c r="HH20933"/>
      <c r="IW20933" s="36"/>
      <c r="JI20933"/>
      <c r="JJ20933"/>
      <c r="KX20933" s="23"/>
      <c r="KY20933" s="23"/>
    </row>
    <row r="20934" spans="36:311" x14ac:dyDescent="0.2">
      <c r="AJ20934" s="23"/>
      <c r="HH20934"/>
      <c r="IW20934" s="36"/>
      <c r="JI20934"/>
      <c r="JJ20934"/>
      <c r="KX20934" s="23"/>
      <c r="KY20934" s="23"/>
    </row>
    <row r="20935" spans="36:311" x14ac:dyDescent="0.2">
      <c r="AJ20935" s="23"/>
      <c r="HH20935"/>
      <c r="IW20935" s="36"/>
      <c r="JI20935"/>
      <c r="JJ20935"/>
      <c r="KX20935" s="23"/>
      <c r="KY20935" s="23"/>
    </row>
    <row r="20936" spans="36:311" x14ac:dyDescent="0.2">
      <c r="AJ20936" s="23"/>
      <c r="HH20936"/>
      <c r="IW20936" s="36"/>
      <c r="JI20936"/>
      <c r="JJ20936"/>
      <c r="KX20936" s="23"/>
      <c r="KY20936" s="23"/>
    </row>
    <row r="20937" spans="36:311" x14ac:dyDescent="0.2">
      <c r="AJ20937" s="23"/>
      <c r="HH20937"/>
      <c r="IW20937" s="36"/>
      <c r="JI20937"/>
      <c r="JJ20937"/>
      <c r="KX20937" s="23"/>
      <c r="KY20937" s="23"/>
    </row>
    <row r="20938" spans="36:311" x14ac:dyDescent="0.2">
      <c r="AJ20938" s="23"/>
      <c r="HH20938"/>
      <c r="IW20938" s="36"/>
      <c r="JI20938"/>
      <c r="JJ20938"/>
      <c r="KX20938" s="23"/>
      <c r="KY20938" s="23"/>
    </row>
    <row r="20939" spans="36:311" x14ac:dyDescent="0.2">
      <c r="AJ20939" s="23"/>
      <c r="HH20939"/>
      <c r="IW20939" s="36"/>
      <c r="JI20939"/>
      <c r="JJ20939"/>
      <c r="KX20939" s="23"/>
      <c r="KY20939" s="23"/>
    </row>
    <row r="20940" spans="36:311" x14ac:dyDescent="0.2">
      <c r="AJ20940" s="23"/>
      <c r="HH20940"/>
      <c r="IW20940" s="36"/>
      <c r="JI20940"/>
      <c r="JJ20940"/>
      <c r="KX20940" s="23"/>
      <c r="KY20940" s="23"/>
    </row>
    <row r="20941" spans="36:311" x14ac:dyDescent="0.2">
      <c r="AJ20941" s="23"/>
      <c r="HH20941"/>
      <c r="IW20941" s="36"/>
      <c r="JI20941"/>
      <c r="JJ20941"/>
      <c r="KX20941" s="23"/>
      <c r="KY20941" s="23"/>
    </row>
    <row r="20942" spans="36:311" x14ac:dyDescent="0.2">
      <c r="AJ20942" s="23"/>
      <c r="HH20942"/>
      <c r="IW20942" s="36"/>
      <c r="JI20942"/>
      <c r="JJ20942"/>
      <c r="KX20942" s="23"/>
      <c r="KY20942" s="23"/>
    </row>
    <row r="20943" spans="36:311" x14ac:dyDescent="0.2">
      <c r="AJ20943" s="23"/>
      <c r="HH20943"/>
      <c r="IW20943" s="36"/>
      <c r="JI20943"/>
      <c r="JJ20943"/>
      <c r="KX20943" s="23"/>
      <c r="KY20943" s="23"/>
    </row>
    <row r="20944" spans="36:311" x14ac:dyDescent="0.2">
      <c r="AJ20944" s="23"/>
      <c r="HH20944"/>
      <c r="IW20944" s="36"/>
      <c r="JI20944"/>
      <c r="JJ20944"/>
      <c r="KX20944" s="23"/>
      <c r="KY20944" s="23"/>
    </row>
    <row r="20945" spans="36:311" x14ac:dyDescent="0.2">
      <c r="AJ20945" s="23"/>
      <c r="HH20945"/>
      <c r="IW20945" s="36"/>
      <c r="JI20945"/>
      <c r="JJ20945"/>
      <c r="KX20945" s="23"/>
      <c r="KY20945" s="23"/>
    </row>
    <row r="20946" spans="36:311" x14ac:dyDescent="0.2">
      <c r="AJ20946" s="23"/>
      <c r="HH20946"/>
      <c r="IW20946" s="36"/>
      <c r="JI20946"/>
      <c r="JJ20946"/>
      <c r="KX20946" s="23"/>
      <c r="KY20946" s="23"/>
    </row>
    <row r="20947" spans="36:311" x14ac:dyDescent="0.2">
      <c r="AJ20947" s="23"/>
      <c r="HH20947"/>
      <c r="IW20947" s="36"/>
      <c r="JI20947"/>
      <c r="JJ20947"/>
      <c r="KX20947" s="23"/>
      <c r="KY20947" s="23"/>
    </row>
    <row r="20948" spans="36:311" x14ac:dyDescent="0.2">
      <c r="AJ20948" s="23"/>
      <c r="HH20948"/>
      <c r="IW20948" s="36"/>
      <c r="JI20948"/>
      <c r="JJ20948"/>
      <c r="KX20948" s="23"/>
      <c r="KY20948" s="23"/>
    </row>
    <row r="20949" spans="36:311" x14ac:dyDescent="0.2">
      <c r="AJ20949" s="23"/>
      <c r="HH20949"/>
      <c r="IW20949" s="36"/>
      <c r="JI20949"/>
      <c r="JJ20949"/>
      <c r="KX20949" s="23"/>
      <c r="KY20949" s="23"/>
    </row>
    <row r="20950" spans="36:311" x14ac:dyDescent="0.2">
      <c r="AJ20950" s="23"/>
      <c r="HH20950"/>
      <c r="IW20950" s="36"/>
      <c r="JI20950"/>
      <c r="JJ20950"/>
      <c r="KX20950" s="23"/>
      <c r="KY20950" s="23"/>
    </row>
    <row r="20951" spans="36:311" x14ac:dyDescent="0.2">
      <c r="AJ20951" s="23"/>
      <c r="HH20951"/>
      <c r="IW20951" s="36"/>
      <c r="JI20951"/>
      <c r="JJ20951"/>
      <c r="KX20951" s="23"/>
      <c r="KY20951" s="23"/>
    </row>
    <row r="20952" spans="36:311" x14ac:dyDescent="0.2">
      <c r="AJ20952" s="23"/>
      <c r="HH20952"/>
      <c r="IW20952" s="36"/>
      <c r="JI20952"/>
      <c r="JJ20952"/>
      <c r="KX20952" s="23"/>
      <c r="KY20952" s="23"/>
    </row>
    <row r="20953" spans="36:311" x14ac:dyDescent="0.2">
      <c r="AJ20953" s="23"/>
      <c r="HH20953"/>
      <c r="IW20953" s="36"/>
      <c r="JI20953"/>
      <c r="JJ20953"/>
      <c r="KX20953" s="23"/>
      <c r="KY20953" s="23"/>
    </row>
    <row r="20954" spans="36:311" x14ac:dyDescent="0.2">
      <c r="AJ20954" s="23"/>
      <c r="HH20954"/>
      <c r="IW20954" s="36"/>
      <c r="JI20954"/>
      <c r="JJ20954"/>
      <c r="KX20954" s="23"/>
      <c r="KY20954" s="23"/>
    </row>
    <row r="20955" spans="36:311" x14ac:dyDescent="0.2">
      <c r="AJ20955" s="23"/>
      <c r="HH20955"/>
      <c r="IW20955" s="36"/>
      <c r="JI20955"/>
      <c r="JJ20955"/>
      <c r="KX20955" s="23"/>
      <c r="KY20955" s="23"/>
    </row>
    <row r="20956" spans="36:311" x14ac:dyDescent="0.2">
      <c r="AJ20956" s="23"/>
      <c r="HH20956"/>
      <c r="IW20956" s="36"/>
      <c r="JI20956"/>
      <c r="JJ20956"/>
      <c r="KX20956" s="23"/>
      <c r="KY20956" s="23"/>
    </row>
    <row r="20957" spans="36:311" x14ac:dyDescent="0.2">
      <c r="AJ20957" s="23"/>
      <c r="HH20957"/>
      <c r="IW20957" s="36"/>
      <c r="JI20957"/>
      <c r="JJ20957"/>
      <c r="KX20957" s="23"/>
      <c r="KY20957" s="23"/>
    </row>
    <row r="20958" spans="36:311" x14ac:dyDescent="0.2">
      <c r="AJ20958" s="23"/>
      <c r="HH20958"/>
      <c r="IW20958" s="36"/>
      <c r="JI20958"/>
      <c r="JJ20958"/>
      <c r="KX20958" s="23"/>
      <c r="KY20958" s="23"/>
    </row>
    <row r="20959" spans="36:311" x14ac:dyDescent="0.2">
      <c r="AJ20959" s="23"/>
      <c r="HH20959"/>
      <c r="IW20959" s="36"/>
      <c r="JI20959"/>
      <c r="JJ20959"/>
      <c r="KX20959" s="23"/>
      <c r="KY20959" s="23"/>
    </row>
    <row r="20960" spans="36:311" x14ac:dyDescent="0.2">
      <c r="AJ20960" s="23"/>
      <c r="HH20960"/>
      <c r="IW20960" s="36"/>
      <c r="JI20960"/>
      <c r="JJ20960"/>
      <c r="KX20960" s="23"/>
      <c r="KY20960" s="23"/>
    </row>
    <row r="20961" spans="36:311" x14ac:dyDescent="0.2">
      <c r="AJ20961" s="23"/>
      <c r="HH20961"/>
      <c r="IW20961" s="36"/>
      <c r="JI20961"/>
      <c r="JJ20961"/>
      <c r="KX20961" s="23"/>
      <c r="KY20961" s="23"/>
    </row>
    <row r="20962" spans="36:311" x14ac:dyDescent="0.2">
      <c r="AJ20962" s="23"/>
      <c r="HH20962"/>
      <c r="IW20962" s="36"/>
      <c r="JI20962"/>
      <c r="JJ20962"/>
      <c r="KX20962" s="23"/>
      <c r="KY20962" s="23"/>
    </row>
    <row r="20963" spans="36:311" x14ac:dyDescent="0.2">
      <c r="AJ20963" s="23"/>
      <c r="HH20963"/>
      <c r="IW20963" s="36"/>
      <c r="JI20963"/>
      <c r="JJ20963"/>
      <c r="KX20963" s="23"/>
      <c r="KY20963" s="23"/>
    </row>
    <row r="20964" spans="36:311" x14ac:dyDescent="0.2">
      <c r="AJ20964" s="23"/>
      <c r="HH20964"/>
      <c r="IW20964" s="36"/>
      <c r="JI20964"/>
      <c r="JJ20964"/>
      <c r="KX20964" s="23"/>
      <c r="KY20964" s="23"/>
    </row>
    <row r="20965" spans="36:311" x14ac:dyDescent="0.2">
      <c r="AJ20965" s="23"/>
      <c r="HH20965"/>
      <c r="IW20965" s="36"/>
      <c r="JI20965"/>
      <c r="JJ20965"/>
      <c r="KX20965" s="23"/>
      <c r="KY20965" s="23"/>
    </row>
    <row r="20966" spans="36:311" x14ac:dyDescent="0.2">
      <c r="AJ20966" s="23"/>
      <c r="HH20966"/>
      <c r="IW20966" s="36"/>
      <c r="JI20966"/>
      <c r="JJ20966"/>
      <c r="KX20966" s="23"/>
      <c r="KY20966" s="23"/>
    </row>
    <row r="20967" spans="36:311" x14ac:dyDescent="0.2">
      <c r="AJ20967" s="23"/>
      <c r="HH20967"/>
      <c r="IW20967" s="36"/>
      <c r="JI20967"/>
      <c r="JJ20967"/>
      <c r="KX20967" s="23"/>
      <c r="KY20967" s="23"/>
    </row>
    <row r="20968" spans="36:311" x14ac:dyDescent="0.2">
      <c r="AJ20968" s="23"/>
      <c r="HH20968"/>
      <c r="IW20968" s="36"/>
      <c r="JI20968"/>
      <c r="JJ20968"/>
      <c r="KX20968" s="23"/>
      <c r="KY20968" s="23"/>
    </row>
    <row r="20969" spans="36:311" x14ac:dyDescent="0.2">
      <c r="AJ20969" s="23"/>
      <c r="HH20969"/>
      <c r="IW20969" s="36"/>
      <c r="JI20969"/>
      <c r="JJ20969"/>
      <c r="KX20969" s="23"/>
      <c r="KY20969" s="23"/>
    </row>
    <row r="20970" spans="36:311" x14ac:dyDescent="0.2">
      <c r="AJ20970" s="23"/>
      <c r="HH20970"/>
      <c r="IW20970" s="36"/>
      <c r="JI20970"/>
      <c r="JJ20970"/>
      <c r="KX20970" s="23"/>
      <c r="KY20970" s="23"/>
    </row>
    <row r="20971" spans="36:311" x14ac:dyDescent="0.2">
      <c r="AJ20971" s="23"/>
      <c r="HH20971"/>
      <c r="IW20971" s="36"/>
      <c r="JI20971"/>
      <c r="JJ20971"/>
      <c r="KX20971" s="23"/>
      <c r="KY20971" s="23"/>
    </row>
    <row r="20972" spans="36:311" x14ac:dyDescent="0.2">
      <c r="AJ20972" s="23"/>
      <c r="HH20972"/>
      <c r="IW20972" s="36"/>
      <c r="JI20972"/>
      <c r="JJ20972"/>
      <c r="KX20972" s="23"/>
      <c r="KY20972" s="23"/>
    </row>
    <row r="20973" spans="36:311" x14ac:dyDescent="0.2">
      <c r="AJ20973" s="23"/>
      <c r="HH20973"/>
      <c r="IW20973" s="36"/>
      <c r="JI20973"/>
      <c r="JJ20973"/>
      <c r="KX20973" s="23"/>
      <c r="KY20973" s="23"/>
    </row>
    <row r="20974" spans="36:311" x14ac:dyDescent="0.2">
      <c r="AJ20974" s="23"/>
      <c r="HH20974"/>
      <c r="IW20974" s="36"/>
      <c r="JI20974"/>
      <c r="JJ20974"/>
      <c r="KX20974" s="23"/>
      <c r="KY20974" s="23"/>
    </row>
    <row r="20975" spans="36:311" x14ac:dyDescent="0.2">
      <c r="AJ20975" s="23"/>
      <c r="HH20975"/>
      <c r="IW20975" s="36"/>
      <c r="JI20975"/>
      <c r="JJ20975"/>
      <c r="KX20975" s="23"/>
      <c r="KY20975" s="23"/>
    </row>
    <row r="20976" spans="36:311" x14ac:dyDescent="0.2">
      <c r="AJ20976" s="23"/>
      <c r="HH20976"/>
      <c r="IW20976" s="36"/>
      <c r="JI20976"/>
      <c r="JJ20976"/>
      <c r="KX20976" s="23"/>
      <c r="KY20976" s="23"/>
    </row>
    <row r="20977" spans="36:311" x14ac:dyDescent="0.2">
      <c r="AJ20977" s="23"/>
      <c r="HH20977"/>
      <c r="IW20977" s="36"/>
      <c r="JI20977"/>
      <c r="JJ20977"/>
      <c r="KX20977" s="23"/>
      <c r="KY20977" s="23"/>
    </row>
    <row r="20978" spans="36:311" x14ac:dyDescent="0.2">
      <c r="AJ20978" s="23"/>
      <c r="HH20978"/>
      <c r="IW20978" s="36"/>
      <c r="JI20978"/>
      <c r="JJ20978"/>
      <c r="KX20978" s="23"/>
      <c r="KY20978" s="23"/>
    </row>
    <row r="20979" spans="36:311" x14ac:dyDescent="0.2">
      <c r="AJ20979" s="23"/>
      <c r="HH20979"/>
      <c r="IW20979" s="36"/>
      <c r="JI20979"/>
      <c r="JJ20979"/>
      <c r="KX20979" s="23"/>
      <c r="KY20979" s="23"/>
    </row>
    <row r="20980" spans="36:311" x14ac:dyDescent="0.2">
      <c r="AJ20980" s="23"/>
      <c r="HH20980"/>
      <c r="IW20980" s="36"/>
      <c r="JI20980"/>
      <c r="JJ20980"/>
      <c r="KX20980" s="23"/>
      <c r="KY20980" s="23"/>
    </row>
    <row r="20981" spans="36:311" x14ac:dyDescent="0.2">
      <c r="AJ20981" s="23"/>
      <c r="HH20981"/>
      <c r="IW20981" s="36"/>
      <c r="JI20981"/>
      <c r="JJ20981"/>
      <c r="KX20981" s="23"/>
      <c r="KY20981" s="23"/>
    </row>
    <row r="20982" spans="36:311" x14ac:dyDescent="0.2">
      <c r="AJ20982" s="23"/>
      <c r="HH20982"/>
      <c r="IW20982" s="36"/>
      <c r="JI20982"/>
      <c r="JJ20982"/>
      <c r="KX20982" s="23"/>
      <c r="KY20982" s="23"/>
    </row>
    <row r="20983" spans="36:311" x14ac:dyDescent="0.2">
      <c r="AJ20983" s="23"/>
      <c r="HH20983"/>
      <c r="IW20983" s="36"/>
      <c r="JI20983"/>
      <c r="JJ20983"/>
      <c r="KX20983" s="23"/>
      <c r="KY20983" s="23"/>
    </row>
    <row r="20984" spans="36:311" x14ac:dyDescent="0.2">
      <c r="AJ20984" s="23"/>
      <c r="HH20984"/>
      <c r="IW20984" s="36"/>
      <c r="JI20984"/>
      <c r="JJ20984"/>
      <c r="KX20984" s="23"/>
      <c r="KY20984" s="23"/>
    </row>
    <row r="20985" spans="36:311" x14ac:dyDescent="0.2">
      <c r="AJ20985" s="23"/>
      <c r="HH20985"/>
      <c r="IW20985" s="36"/>
      <c r="JI20985"/>
      <c r="JJ20985"/>
      <c r="KX20985" s="23"/>
      <c r="KY20985" s="23"/>
    </row>
    <row r="20986" spans="36:311" x14ac:dyDescent="0.2">
      <c r="AJ20986" s="23"/>
      <c r="HH20986"/>
      <c r="IW20986" s="36"/>
      <c r="JI20986"/>
      <c r="JJ20986"/>
      <c r="KX20986" s="23"/>
      <c r="KY20986" s="23"/>
    </row>
    <row r="20987" spans="36:311" x14ac:dyDescent="0.2">
      <c r="AJ20987" s="23"/>
      <c r="HH20987"/>
      <c r="IW20987" s="36"/>
      <c r="JI20987"/>
      <c r="JJ20987"/>
      <c r="KX20987" s="23"/>
      <c r="KY20987" s="23"/>
    </row>
    <row r="20988" spans="36:311" x14ac:dyDescent="0.2">
      <c r="AJ20988" s="23"/>
      <c r="HH20988"/>
      <c r="IW20988" s="36"/>
      <c r="JI20988"/>
      <c r="JJ20988"/>
      <c r="KX20988" s="23"/>
      <c r="KY20988" s="23"/>
    </row>
    <row r="20989" spans="36:311" x14ac:dyDescent="0.2">
      <c r="AJ20989" s="23"/>
      <c r="HH20989"/>
      <c r="IW20989" s="36"/>
      <c r="JI20989"/>
      <c r="JJ20989"/>
      <c r="KX20989" s="23"/>
      <c r="KY20989" s="23"/>
    </row>
    <row r="20990" spans="36:311" x14ac:dyDescent="0.2">
      <c r="AJ20990" s="23"/>
      <c r="HH20990"/>
      <c r="IW20990" s="36"/>
      <c r="JI20990"/>
      <c r="JJ20990"/>
      <c r="KX20990" s="23"/>
      <c r="KY20990" s="23"/>
    </row>
    <row r="20991" spans="36:311" x14ac:dyDescent="0.2">
      <c r="AJ20991" s="23"/>
      <c r="HH20991"/>
      <c r="IW20991" s="36"/>
      <c r="JI20991"/>
      <c r="JJ20991"/>
      <c r="KX20991" s="23"/>
      <c r="KY20991" s="23"/>
    </row>
    <row r="20992" spans="36:311" x14ac:dyDescent="0.2">
      <c r="AJ20992" s="23"/>
      <c r="HH20992"/>
      <c r="IW20992" s="36"/>
      <c r="JI20992"/>
      <c r="JJ20992"/>
      <c r="KX20992" s="23"/>
      <c r="KY20992" s="23"/>
    </row>
    <row r="20993" spans="36:311" x14ac:dyDescent="0.2">
      <c r="AJ20993" s="23"/>
      <c r="HH20993"/>
      <c r="IW20993" s="36"/>
      <c r="JI20993"/>
      <c r="JJ20993"/>
      <c r="KX20993" s="23"/>
      <c r="KY20993" s="23"/>
    </row>
    <row r="20994" spans="36:311" x14ac:dyDescent="0.2">
      <c r="AJ20994" s="23"/>
      <c r="HH20994"/>
      <c r="IW20994" s="36"/>
      <c r="JI20994"/>
      <c r="JJ20994"/>
      <c r="KX20994" s="23"/>
      <c r="KY20994" s="23"/>
    </row>
    <row r="20995" spans="36:311" x14ac:dyDescent="0.2">
      <c r="AJ20995" s="23"/>
      <c r="HH20995"/>
      <c r="IW20995" s="36"/>
      <c r="JI20995"/>
      <c r="JJ20995"/>
      <c r="KX20995" s="23"/>
      <c r="KY20995" s="23"/>
    </row>
    <row r="20996" spans="36:311" x14ac:dyDescent="0.2">
      <c r="AJ20996" s="23"/>
      <c r="HH20996"/>
      <c r="IW20996" s="36"/>
      <c r="JI20996"/>
      <c r="JJ20996"/>
      <c r="KX20996" s="23"/>
      <c r="KY20996" s="23"/>
    </row>
    <row r="20997" spans="36:311" x14ac:dyDescent="0.2">
      <c r="AJ20997" s="23"/>
      <c r="HH20997"/>
      <c r="IW20997" s="36"/>
      <c r="JI20997"/>
      <c r="JJ20997"/>
      <c r="KX20997" s="23"/>
      <c r="KY20997" s="23"/>
    </row>
    <row r="20998" spans="36:311" x14ac:dyDescent="0.2">
      <c r="AJ20998" s="23"/>
      <c r="HH20998"/>
      <c r="IW20998" s="36"/>
      <c r="JI20998"/>
      <c r="JJ20998"/>
      <c r="KX20998" s="23"/>
      <c r="KY20998" s="23"/>
    </row>
    <row r="20999" spans="36:311" x14ac:dyDescent="0.2">
      <c r="AJ20999" s="23"/>
      <c r="HH20999"/>
      <c r="IW20999" s="36"/>
      <c r="JI20999"/>
      <c r="JJ20999"/>
      <c r="KX20999" s="23"/>
      <c r="KY20999" s="23"/>
    </row>
    <row r="21000" spans="36:311" x14ac:dyDescent="0.2">
      <c r="AJ21000" s="23"/>
      <c r="HH21000"/>
      <c r="IW21000" s="36"/>
      <c r="JI21000"/>
      <c r="JJ21000"/>
      <c r="KX21000" s="23"/>
      <c r="KY21000" s="23"/>
    </row>
    <row r="21001" spans="36:311" x14ac:dyDescent="0.2">
      <c r="AJ21001" s="23"/>
      <c r="HH21001"/>
      <c r="IW21001" s="36"/>
      <c r="JI21001"/>
      <c r="JJ21001"/>
      <c r="KX21001" s="23"/>
      <c r="KY21001" s="23"/>
    </row>
    <row r="21002" spans="36:311" x14ac:dyDescent="0.2">
      <c r="AJ21002" s="23"/>
      <c r="HH21002"/>
      <c r="IW21002" s="36"/>
      <c r="JI21002"/>
      <c r="JJ21002"/>
      <c r="KX21002" s="23"/>
      <c r="KY21002" s="23"/>
    </row>
    <row r="21003" spans="36:311" x14ac:dyDescent="0.2">
      <c r="AJ21003" s="23"/>
      <c r="HH21003"/>
      <c r="IW21003" s="36"/>
      <c r="JI21003"/>
      <c r="JJ21003"/>
      <c r="KX21003" s="23"/>
      <c r="KY21003" s="23"/>
    </row>
    <row r="21004" spans="36:311" x14ac:dyDescent="0.2">
      <c r="AJ21004" s="23"/>
      <c r="HH21004"/>
      <c r="IW21004" s="36"/>
      <c r="JI21004"/>
      <c r="JJ21004"/>
      <c r="KX21004" s="23"/>
      <c r="KY21004" s="23"/>
    </row>
    <row r="21005" spans="36:311" x14ac:dyDescent="0.2">
      <c r="AJ21005" s="23"/>
      <c r="HH21005"/>
      <c r="IW21005" s="36"/>
      <c r="JI21005"/>
      <c r="JJ21005"/>
      <c r="KX21005" s="23"/>
      <c r="KY21005" s="23"/>
    </row>
    <row r="21006" spans="36:311" x14ac:dyDescent="0.2">
      <c r="AJ21006" s="23"/>
      <c r="HH21006"/>
      <c r="IW21006" s="36"/>
      <c r="JI21006"/>
      <c r="JJ21006"/>
      <c r="KX21006" s="23"/>
      <c r="KY21006" s="23"/>
    </row>
    <row r="21007" spans="36:311" x14ac:dyDescent="0.2">
      <c r="AJ21007" s="23"/>
      <c r="HH21007"/>
      <c r="IW21007" s="36"/>
      <c r="JI21007"/>
      <c r="JJ21007"/>
      <c r="KX21007" s="23"/>
      <c r="KY21007" s="23"/>
    </row>
    <row r="21008" spans="36:311" x14ac:dyDescent="0.2">
      <c r="AJ21008" s="23"/>
      <c r="HH21008"/>
      <c r="IW21008" s="36"/>
      <c r="JI21008"/>
      <c r="JJ21008"/>
      <c r="KX21008" s="23"/>
      <c r="KY21008" s="23"/>
    </row>
    <row r="21009" spans="36:311" x14ac:dyDescent="0.2">
      <c r="AJ21009" s="23"/>
      <c r="HH21009"/>
      <c r="IW21009" s="36"/>
      <c r="JI21009"/>
      <c r="JJ21009"/>
      <c r="KX21009" s="23"/>
      <c r="KY21009" s="23"/>
    </row>
    <row r="21010" spans="36:311" x14ac:dyDescent="0.2">
      <c r="AJ21010" s="23"/>
      <c r="HH21010"/>
      <c r="IW21010" s="36"/>
      <c r="JI21010"/>
      <c r="JJ21010"/>
      <c r="KX21010" s="23"/>
      <c r="KY21010" s="23"/>
    </row>
    <row r="21011" spans="36:311" x14ac:dyDescent="0.2">
      <c r="AJ21011" s="23"/>
      <c r="HH21011"/>
      <c r="IW21011" s="36"/>
      <c r="JI21011"/>
      <c r="JJ21011"/>
      <c r="KX21011" s="23"/>
      <c r="KY21011" s="23"/>
    </row>
    <row r="21012" spans="36:311" x14ac:dyDescent="0.2">
      <c r="AJ21012" s="23"/>
      <c r="HH21012"/>
      <c r="IW21012" s="36"/>
      <c r="JI21012"/>
      <c r="JJ21012"/>
      <c r="KX21012" s="23"/>
      <c r="KY21012" s="23"/>
    </row>
    <row r="21013" spans="36:311" x14ac:dyDescent="0.2">
      <c r="AJ21013" s="23"/>
      <c r="HH21013"/>
      <c r="IW21013" s="36"/>
      <c r="JI21013"/>
      <c r="JJ21013"/>
      <c r="KX21013" s="23"/>
      <c r="KY21013" s="23"/>
    </row>
    <row r="21014" spans="36:311" x14ac:dyDescent="0.2">
      <c r="AJ21014" s="23"/>
      <c r="HH21014"/>
      <c r="IW21014" s="36"/>
      <c r="JI21014"/>
      <c r="JJ21014"/>
      <c r="KX21014" s="23"/>
      <c r="KY21014" s="23"/>
    </row>
    <row r="21015" spans="36:311" x14ac:dyDescent="0.2">
      <c r="AJ21015" s="23"/>
      <c r="HH21015"/>
      <c r="IW21015" s="36"/>
      <c r="JI21015"/>
      <c r="JJ21015"/>
      <c r="KX21015" s="23"/>
      <c r="KY21015" s="23"/>
    </row>
    <row r="21016" spans="36:311" x14ac:dyDescent="0.2">
      <c r="AJ21016" s="23"/>
      <c r="HH21016"/>
      <c r="IW21016" s="36"/>
      <c r="JI21016"/>
      <c r="JJ21016"/>
      <c r="KX21016" s="23"/>
      <c r="KY21016" s="23"/>
    </row>
    <row r="21017" spans="36:311" x14ac:dyDescent="0.2">
      <c r="AJ21017" s="23"/>
      <c r="HH21017"/>
      <c r="IW21017" s="36"/>
      <c r="JI21017"/>
      <c r="JJ21017"/>
      <c r="KX21017" s="23"/>
      <c r="KY21017" s="23"/>
    </row>
    <row r="21018" spans="36:311" x14ac:dyDescent="0.2">
      <c r="AJ21018" s="23"/>
      <c r="HH21018"/>
      <c r="IW21018" s="36"/>
      <c r="JI21018"/>
      <c r="JJ21018"/>
      <c r="KX21018" s="23"/>
      <c r="KY21018" s="23"/>
    </row>
    <row r="21019" spans="36:311" x14ac:dyDescent="0.2">
      <c r="AJ21019" s="23"/>
      <c r="HH21019"/>
      <c r="IW21019" s="36"/>
      <c r="JI21019"/>
      <c r="JJ21019"/>
      <c r="KX21019" s="23"/>
      <c r="KY21019" s="23"/>
    </row>
    <row r="21020" spans="36:311" x14ac:dyDescent="0.2">
      <c r="AJ21020" s="23"/>
      <c r="HH21020"/>
      <c r="IW21020" s="36"/>
      <c r="JI21020"/>
      <c r="JJ21020"/>
      <c r="KX21020" s="23"/>
      <c r="KY21020" s="23"/>
    </row>
    <row r="21021" spans="36:311" x14ac:dyDescent="0.2">
      <c r="AJ21021" s="23"/>
      <c r="HH21021"/>
      <c r="IW21021" s="36"/>
      <c r="JI21021"/>
      <c r="JJ21021"/>
      <c r="KX21021" s="23"/>
      <c r="KY21021" s="23"/>
    </row>
    <row r="21022" spans="36:311" x14ac:dyDescent="0.2">
      <c r="AJ21022" s="23"/>
      <c r="HH21022"/>
      <c r="IW21022" s="36"/>
      <c r="JI21022"/>
      <c r="JJ21022"/>
      <c r="KX21022" s="23"/>
      <c r="KY21022" s="23"/>
    </row>
    <row r="21023" spans="36:311" x14ac:dyDescent="0.2">
      <c r="AJ21023" s="23"/>
      <c r="HH21023"/>
      <c r="IW21023" s="36"/>
      <c r="JI21023"/>
      <c r="JJ21023"/>
      <c r="KX21023" s="23"/>
      <c r="KY21023" s="23"/>
    </row>
    <row r="21024" spans="36:311" x14ac:dyDescent="0.2">
      <c r="AJ21024" s="23"/>
      <c r="HH21024"/>
      <c r="IW21024" s="36"/>
      <c r="JI21024"/>
      <c r="JJ21024"/>
      <c r="KX21024" s="23"/>
      <c r="KY21024" s="23"/>
    </row>
    <row r="21025" spans="36:311" x14ac:dyDescent="0.2">
      <c r="AJ21025" s="23"/>
      <c r="HH21025"/>
      <c r="IW21025" s="36"/>
      <c r="JI21025"/>
      <c r="JJ21025"/>
      <c r="KX21025" s="23"/>
      <c r="KY21025" s="23"/>
    </row>
    <row r="21026" spans="36:311" x14ac:dyDescent="0.2">
      <c r="AJ21026" s="23"/>
      <c r="HH21026"/>
      <c r="IW21026" s="36"/>
      <c r="JI21026"/>
      <c r="JJ21026"/>
      <c r="KX21026" s="23"/>
      <c r="KY21026" s="23"/>
    </row>
    <row r="21027" spans="36:311" x14ac:dyDescent="0.2">
      <c r="AJ21027" s="23"/>
      <c r="HH21027"/>
      <c r="IW21027" s="36"/>
      <c r="JI21027"/>
      <c r="JJ21027"/>
      <c r="KX21027" s="23"/>
      <c r="KY21027" s="23"/>
    </row>
    <row r="21028" spans="36:311" x14ac:dyDescent="0.2">
      <c r="AJ21028" s="23"/>
      <c r="HH21028"/>
      <c r="IW21028" s="36"/>
      <c r="JI21028"/>
      <c r="JJ21028"/>
      <c r="KX21028" s="23"/>
      <c r="KY21028" s="23"/>
    </row>
    <row r="21029" spans="36:311" x14ac:dyDescent="0.2">
      <c r="AJ21029" s="23"/>
      <c r="HH21029"/>
      <c r="IW21029" s="36"/>
      <c r="JI21029"/>
      <c r="JJ21029"/>
      <c r="KX21029" s="23"/>
      <c r="KY21029" s="23"/>
    </row>
    <row r="21030" spans="36:311" x14ac:dyDescent="0.2">
      <c r="AJ21030" s="23"/>
      <c r="HH21030"/>
      <c r="IW21030" s="36"/>
      <c r="JI21030"/>
      <c r="JJ21030"/>
      <c r="KX21030" s="23"/>
      <c r="KY21030" s="23"/>
    </row>
    <row r="21031" spans="36:311" x14ac:dyDescent="0.2">
      <c r="AJ21031" s="23"/>
      <c r="HH21031"/>
      <c r="IW21031" s="36"/>
      <c r="JI21031"/>
      <c r="JJ21031"/>
      <c r="KX21031" s="23"/>
      <c r="KY21031" s="23"/>
    </row>
    <row r="21032" spans="36:311" x14ac:dyDescent="0.2">
      <c r="AJ21032" s="23"/>
      <c r="HH21032"/>
      <c r="IW21032" s="36"/>
      <c r="JI21032"/>
      <c r="JJ21032"/>
      <c r="KX21032" s="23"/>
      <c r="KY21032" s="23"/>
    </row>
    <row r="21033" spans="36:311" x14ac:dyDescent="0.2">
      <c r="AJ21033" s="23"/>
      <c r="HH21033"/>
      <c r="IW21033" s="36"/>
      <c r="JI21033"/>
      <c r="JJ21033"/>
      <c r="KX21033" s="23"/>
      <c r="KY21033" s="23"/>
    </row>
    <row r="21034" spans="36:311" x14ac:dyDescent="0.2">
      <c r="AJ21034" s="23"/>
      <c r="HH21034"/>
      <c r="IW21034" s="36"/>
      <c r="JI21034"/>
      <c r="JJ21034"/>
      <c r="KX21034" s="23"/>
      <c r="KY21034" s="23"/>
    </row>
    <row r="21035" spans="36:311" x14ac:dyDescent="0.2">
      <c r="AJ21035" s="23"/>
      <c r="HH21035"/>
      <c r="IW21035" s="36"/>
      <c r="JI21035"/>
      <c r="JJ21035"/>
      <c r="KX21035" s="23"/>
      <c r="KY21035" s="23"/>
    </row>
    <row r="21036" spans="36:311" x14ac:dyDescent="0.2">
      <c r="AJ21036" s="23"/>
      <c r="HH21036"/>
      <c r="IW21036" s="36"/>
      <c r="JI21036"/>
      <c r="JJ21036"/>
      <c r="KX21036" s="23"/>
      <c r="KY21036" s="23"/>
    </row>
    <row r="21037" spans="36:311" x14ac:dyDescent="0.2">
      <c r="AJ21037" s="23"/>
      <c r="HH21037"/>
      <c r="IW21037" s="36"/>
      <c r="JI21037"/>
      <c r="JJ21037"/>
      <c r="KX21037" s="23"/>
      <c r="KY21037" s="23"/>
    </row>
    <row r="21038" spans="36:311" x14ac:dyDescent="0.2">
      <c r="AJ21038" s="23"/>
      <c r="HH21038"/>
      <c r="IW21038" s="36"/>
      <c r="JI21038"/>
      <c r="JJ21038"/>
      <c r="KX21038" s="23"/>
      <c r="KY21038" s="23"/>
    </row>
    <row r="21039" spans="36:311" x14ac:dyDescent="0.2">
      <c r="AJ21039" s="23"/>
      <c r="HH21039"/>
      <c r="IW21039" s="36"/>
      <c r="JI21039"/>
      <c r="JJ21039"/>
      <c r="KX21039" s="23"/>
      <c r="KY21039" s="23"/>
    </row>
    <row r="21040" spans="36:311" x14ac:dyDescent="0.2">
      <c r="AJ21040" s="23"/>
      <c r="HH21040"/>
      <c r="IW21040" s="36"/>
      <c r="JI21040"/>
      <c r="JJ21040"/>
      <c r="KX21040" s="23"/>
      <c r="KY21040" s="23"/>
    </row>
    <row r="21041" spans="36:311" x14ac:dyDescent="0.2">
      <c r="AJ21041" s="23"/>
      <c r="HH21041"/>
      <c r="IW21041" s="36"/>
      <c r="JI21041"/>
      <c r="JJ21041"/>
      <c r="KX21041" s="23"/>
      <c r="KY21041" s="23"/>
    </row>
    <row r="21042" spans="36:311" x14ac:dyDescent="0.2">
      <c r="AJ21042" s="23"/>
      <c r="HH21042"/>
      <c r="IW21042" s="36"/>
      <c r="JI21042"/>
      <c r="JJ21042"/>
      <c r="KX21042" s="23"/>
      <c r="KY21042" s="23"/>
    </row>
    <row r="21043" spans="36:311" x14ac:dyDescent="0.2">
      <c r="AJ21043" s="23"/>
      <c r="HH21043"/>
      <c r="IW21043" s="36"/>
      <c r="JI21043"/>
      <c r="JJ21043"/>
      <c r="KX21043" s="23"/>
      <c r="KY21043" s="23"/>
    </row>
    <row r="21044" spans="36:311" x14ac:dyDescent="0.2">
      <c r="AJ21044" s="23"/>
      <c r="HH21044"/>
      <c r="IW21044" s="36"/>
      <c r="JI21044"/>
      <c r="JJ21044"/>
      <c r="KX21044" s="23"/>
      <c r="KY21044" s="23"/>
    </row>
    <row r="21045" spans="36:311" x14ac:dyDescent="0.2">
      <c r="AJ21045" s="23"/>
      <c r="HH21045"/>
      <c r="IW21045" s="36"/>
      <c r="JI21045"/>
      <c r="JJ21045"/>
      <c r="KX21045" s="23"/>
      <c r="KY21045" s="23"/>
    </row>
    <row r="21046" spans="36:311" x14ac:dyDescent="0.2">
      <c r="AJ21046" s="23"/>
      <c r="HH21046"/>
      <c r="IW21046" s="36"/>
      <c r="JI21046"/>
      <c r="JJ21046"/>
      <c r="KX21046" s="23"/>
      <c r="KY21046" s="23"/>
    </row>
    <row r="21047" spans="36:311" x14ac:dyDescent="0.2">
      <c r="AJ21047" s="23"/>
      <c r="HH21047"/>
      <c r="IW21047" s="36"/>
      <c r="JI21047"/>
      <c r="JJ21047"/>
      <c r="KX21047" s="23"/>
      <c r="KY21047" s="23"/>
    </row>
    <row r="21048" spans="36:311" x14ac:dyDescent="0.2">
      <c r="AJ21048" s="23"/>
      <c r="HH21048"/>
      <c r="IW21048" s="36"/>
      <c r="JI21048"/>
      <c r="JJ21048"/>
      <c r="KX21048" s="23"/>
      <c r="KY21048" s="23"/>
    </row>
    <row r="21049" spans="36:311" x14ac:dyDescent="0.2">
      <c r="AJ21049" s="23"/>
      <c r="HH21049"/>
      <c r="IW21049" s="36"/>
      <c r="JI21049"/>
      <c r="JJ21049"/>
      <c r="KX21049" s="23"/>
      <c r="KY21049" s="23"/>
    </row>
    <row r="21050" spans="36:311" x14ac:dyDescent="0.2">
      <c r="AJ21050" s="23"/>
      <c r="HH21050"/>
      <c r="IW21050" s="36"/>
      <c r="JI21050"/>
      <c r="JJ21050"/>
      <c r="KX21050" s="23"/>
      <c r="KY21050" s="23"/>
    </row>
    <row r="21051" spans="36:311" x14ac:dyDescent="0.2">
      <c r="AJ21051" s="23"/>
      <c r="HH21051"/>
      <c r="IW21051" s="36"/>
      <c r="JI21051"/>
      <c r="JJ21051"/>
      <c r="KX21051" s="23"/>
      <c r="KY21051" s="23"/>
    </row>
    <row r="21052" spans="36:311" x14ac:dyDescent="0.2">
      <c r="AJ21052" s="23"/>
      <c r="HH21052"/>
      <c r="IW21052" s="36"/>
      <c r="JI21052"/>
      <c r="JJ21052"/>
      <c r="KX21052" s="23"/>
      <c r="KY21052" s="23"/>
    </row>
    <row r="21053" spans="36:311" x14ac:dyDescent="0.2">
      <c r="AJ21053" s="23"/>
      <c r="HH21053"/>
      <c r="IW21053" s="36"/>
      <c r="JI21053"/>
      <c r="JJ21053"/>
      <c r="KX21053" s="23"/>
      <c r="KY21053" s="23"/>
    </row>
    <row r="21054" spans="36:311" x14ac:dyDescent="0.2">
      <c r="AJ21054" s="23"/>
      <c r="HH21054"/>
      <c r="IW21054" s="36"/>
      <c r="JI21054"/>
      <c r="JJ21054"/>
      <c r="KX21054" s="23"/>
      <c r="KY21054" s="23"/>
    </row>
    <row r="21055" spans="36:311" x14ac:dyDescent="0.2">
      <c r="AJ21055" s="23"/>
      <c r="HH21055"/>
      <c r="IW21055" s="36"/>
      <c r="JI21055"/>
      <c r="JJ21055"/>
      <c r="KX21055" s="23"/>
      <c r="KY21055" s="23"/>
    </row>
    <row r="21056" spans="36:311" x14ac:dyDescent="0.2">
      <c r="AJ21056" s="23"/>
      <c r="HH21056"/>
      <c r="IW21056" s="36"/>
      <c r="JI21056"/>
      <c r="JJ21056"/>
      <c r="KX21056" s="23"/>
      <c r="KY21056" s="23"/>
    </row>
    <row r="21057" spans="36:311" x14ac:dyDescent="0.2">
      <c r="AJ21057" s="23"/>
      <c r="HH21057"/>
      <c r="IW21057" s="36"/>
      <c r="JI21057"/>
      <c r="JJ21057"/>
      <c r="KX21057" s="23"/>
      <c r="KY21057" s="23"/>
    </row>
    <row r="21058" spans="36:311" x14ac:dyDescent="0.2">
      <c r="AJ21058" s="23"/>
      <c r="HH21058"/>
      <c r="IW21058" s="36"/>
      <c r="JI21058"/>
      <c r="JJ21058"/>
      <c r="KX21058" s="23"/>
      <c r="KY21058" s="23"/>
    </row>
    <row r="21059" spans="36:311" x14ac:dyDescent="0.2">
      <c r="AJ21059" s="23"/>
      <c r="HH21059"/>
      <c r="IW21059" s="36"/>
      <c r="JI21059"/>
      <c r="JJ21059"/>
      <c r="KX21059" s="23"/>
      <c r="KY21059" s="23"/>
    </row>
    <row r="21060" spans="36:311" x14ac:dyDescent="0.2">
      <c r="AJ21060" s="23"/>
      <c r="HH21060"/>
      <c r="IW21060" s="36"/>
      <c r="JI21060"/>
      <c r="JJ21060"/>
      <c r="KX21060" s="23"/>
      <c r="KY21060" s="23"/>
    </row>
    <row r="21061" spans="36:311" x14ac:dyDescent="0.2">
      <c r="AJ21061" s="23"/>
      <c r="HH21061"/>
      <c r="IW21061" s="36"/>
      <c r="JI21061"/>
      <c r="JJ21061"/>
      <c r="KX21061" s="23"/>
      <c r="KY21061" s="23"/>
    </row>
    <row r="21062" spans="36:311" x14ac:dyDescent="0.2">
      <c r="AJ21062" s="23"/>
      <c r="HH21062"/>
      <c r="IW21062" s="36"/>
      <c r="JI21062"/>
      <c r="JJ21062"/>
      <c r="KX21062" s="23"/>
      <c r="KY21062" s="23"/>
    </row>
    <row r="21063" spans="36:311" x14ac:dyDescent="0.2">
      <c r="AJ21063" s="23"/>
      <c r="HH21063"/>
      <c r="IW21063" s="36"/>
      <c r="JI21063"/>
      <c r="JJ21063"/>
      <c r="KX21063" s="23"/>
      <c r="KY21063" s="23"/>
    </row>
    <row r="21064" spans="36:311" x14ac:dyDescent="0.2">
      <c r="AJ21064" s="23"/>
      <c r="HH21064"/>
      <c r="IW21064" s="36"/>
      <c r="JI21064"/>
      <c r="JJ21064"/>
      <c r="KX21064" s="23"/>
      <c r="KY21064" s="23"/>
    </row>
    <row r="21065" spans="36:311" x14ac:dyDescent="0.2">
      <c r="AJ21065" s="23"/>
      <c r="HH21065"/>
      <c r="IW21065" s="36"/>
      <c r="JI21065"/>
      <c r="JJ21065"/>
      <c r="KX21065" s="23"/>
      <c r="KY21065" s="23"/>
    </row>
    <row r="21066" spans="36:311" x14ac:dyDescent="0.2">
      <c r="AJ21066" s="23"/>
      <c r="HH21066"/>
      <c r="IW21066" s="36"/>
      <c r="JI21066"/>
      <c r="JJ21066"/>
      <c r="KX21066" s="23"/>
      <c r="KY21066" s="23"/>
    </row>
    <row r="21067" spans="36:311" x14ac:dyDescent="0.2">
      <c r="AJ21067" s="23"/>
      <c r="HH21067"/>
      <c r="IW21067" s="36"/>
      <c r="JI21067"/>
      <c r="JJ21067"/>
      <c r="KX21067" s="23"/>
      <c r="KY21067" s="23"/>
    </row>
    <row r="21068" spans="36:311" x14ac:dyDescent="0.2">
      <c r="AJ21068" s="23"/>
      <c r="HH21068"/>
      <c r="IW21068" s="36"/>
      <c r="JI21068"/>
      <c r="JJ21068"/>
      <c r="KX21068" s="23"/>
      <c r="KY21068" s="23"/>
    </row>
    <row r="21069" spans="36:311" x14ac:dyDescent="0.2">
      <c r="AJ21069" s="23"/>
      <c r="HH21069"/>
      <c r="IW21069" s="36"/>
      <c r="JI21069"/>
      <c r="JJ21069"/>
      <c r="KX21069" s="23"/>
      <c r="KY21069" s="23"/>
    </row>
    <row r="21070" spans="36:311" x14ac:dyDescent="0.2">
      <c r="AJ21070" s="23"/>
      <c r="HH21070"/>
      <c r="IW21070" s="36"/>
      <c r="JI21070"/>
      <c r="JJ21070"/>
      <c r="KX21070" s="23"/>
      <c r="KY21070" s="23"/>
    </row>
    <row r="21071" spans="36:311" x14ac:dyDescent="0.2">
      <c r="AJ21071" s="23"/>
      <c r="HH21071"/>
      <c r="IW21071" s="36"/>
      <c r="JI21071"/>
      <c r="JJ21071"/>
      <c r="KX21071" s="23"/>
      <c r="KY21071" s="23"/>
    </row>
    <row r="21072" spans="36:311" x14ac:dyDescent="0.2">
      <c r="AJ21072" s="23"/>
      <c r="HH21072"/>
      <c r="IW21072" s="36"/>
      <c r="JI21072"/>
      <c r="JJ21072"/>
      <c r="KX21072" s="23"/>
      <c r="KY21072" s="23"/>
    </row>
    <row r="21073" spans="36:311" x14ac:dyDescent="0.2">
      <c r="AJ21073" s="23"/>
      <c r="HH21073"/>
      <c r="IW21073" s="36"/>
      <c r="JI21073"/>
      <c r="JJ21073"/>
      <c r="KX21073" s="23"/>
      <c r="KY21073" s="23"/>
    </row>
    <row r="21074" spans="36:311" x14ac:dyDescent="0.2">
      <c r="AJ21074" s="23"/>
      <c r="HH21074"/>
      <c r="IW21074" s="36"/>
      <c r="JI21074"/>
      <c r="JJ21074"/>
      <c r="KX21074" s="23"/>
      <c r="KY21074" s="23"/>
    </row>
    <row r="21075" spans="36:311" x14ac:dyDescent="0.2">
      <c r="AJ21075" s="23"/>
      <c r="HH21075"/>
      <c r="IW21075" s="36"/>
      <c r="JI21075"/>
      <c r="JJ21075"/>
      <c r="KX21075" s="23"/>
      <c r="KY21075" s="23"/>
    </row>
    <row r="21076" spans="36:311" x14ac:dyDescent="0.2">
      <c r="AJ21076" s="23"/>
      <c r="HH21076"/>
      <c r="IW21076" s="36"/>
      <c r="JI21076"/>
      <c r="JJ21076"/>
      <c r="KX21076" s="23"/>
      <c r="KY21076" s="23"/>
    </row>
    <row r="21077" spans="36:311" x14ac:dyDescent="0.2">
      <c r="AJ21077" s="23"/>
      <c r="HH21077"/>
      <c r="IW21077" s="36"/>
      <c r="JI21077"/>
      <c r="JJ21077"/>
      <c r="KX21077" s="23"/>
      <c r="KY21077" s="23"/>
    </row>
    <row r="21078" spans="36:311" x14ac:dyDescent="0.2">
      <c r="AJ21078" s="23"/>
      <c r="HH21078"/>
      <c r="IW21078" s="36"/>
      <c r="JI21078"/>
      <c r="JJ21078"/>
      <c r="KX21078" s="23"/>
      <c r="KY21078" s="23"/>
    </row>
    <row r="21079" spans="36:311" x14ac:dyDescent="0.2">
      <c r="AJ21079" s="23"/>
      <c r="HH21079"/>
      <c r="IW21079" s="36"/>
      <c r="JI21079"/>
      <c r="JJ21079"/>
      <c r="KX21079" s="23"/>
      <c r="KY21079" s="23"/>
    </row>
    <row r="21080" spans="36:311" x14ac:dyDescent="0.2">
      <c r="AJ21080" s="23"/>
      <c r="HH21080"/>
      <c r="IW21080" s="36"/>
      <c r="JI21080"/>
      <c r="JJ21080"/>
      <c r="KX21080" s="23"/>
      <c r="KY21080" s="23"/>
    </row>
    <row r="21081" spans="36:311" x14ac:dyDescent="0.2">
      <c r="AJ21081" s="23"/>
      <c r="HH21081"/>
      <c r="IW21081" s="36"/>
      <c r="JI21081"/>
      <c r="JJ21081"/>
      <c r="KX21081" s="23"/>
      <c r="KY21081" s="23"/>
    </row>
    <row r="21082" spans="36:311" x14ac:dyDescent="0.2">
      <c r="AJ21082" s="23"/>
      <c r="HH21082"/>
      <c r="IW21082" s="36"/>
      <c r="JI21082"/>
      <c r="JJ21082"/>
      <c r="KX21082" s="23"/>
      <c r="KY21082" s="23"/>
    </row>
    <row r="21083" spans="36:311" x14ac:dyDescent="0.2">
      <c r="AJ21083" s="23"/>
      <c r="HH21083"/>
      <c r="IW21083" s="36"/>
      <c r="JI21083"/>
      <c r="JJ21083"/>
      <c r="KX21083" s="23"/>
      <c r="KY21083" s="23"/>
    </row>
    <row r="21084" spans="36:311" x14ac:dyDescent="0.2">
      <c r="AJ21084" s="23"/>
      <c r="HH21084"/>
      <c r="IW21084" s="36"/>
      <c r="JI21084"/>
      <c r="JJ21084"/>
      <c r="KX21084" s="23"/>
      <c r="KY21084" s="23"/>
    </row>
    <row r="21085" spans="36:311" x14ac:dyDescent="0.2">
      <c r="AJ21085" s="23"/>
      <c r="HH21085"/>
      <c r="IW21085" s="36"/>
      <c r="JI21085"/>
      <c r="JJ21085"/>
      <c r="KX21085" s="23"/>
      <c r="KY21085" s="23"/>
    </row>
    <row r="21086" spans="36:311" x14ac:dyDescent="0.2">
      <c r="AJ21086" s="23"/>
      <c r="HH21086"/>
      <c r="IW21086" s="36"/>
      <c r="JI21086"/>
      <c r="JJ21086"/>
      <c r="KX21086" s="23"/>
      <c r="KY21086" s="23"/>
    </row>
    <row r="21087" spans="36:311" x14ac:dyDescent="0.2">
      <c r="AJ21087" s="23"/>
      <c r="HH21087"/>
      <c r="IW21087" s="36"/>
      <c r="JI21087"/>
      <c r="JJ21087"/>
      <c r="KX21087" s="23"/>
      <c r="KY21087" s="23"/>
    </row>
    <row r="21088" spans="36:311" x14ac:dyDescent="0.2">
      <c r="AJ21088" s="23"/>
      <c r="HH21088"/>
      <c r="IW21088" s="36"/>
      <c r="JI21088"/>
      <c r="JJ21088"/>
      <c r="KX21088" s="23"/>
      <c r="KY21088" s="23"/>
    </row>
    <row r="21089" spans="36:311" x14ac:dyDescent="0.2">
      <c r="AJ21089" s="23"/>
      <c r="HH21089"/>
      <c r="IW21089" s="36"/>
      <c r="JI21089"/>
      <c r="JJ21089"/>
      <c r="KX21089" s="23"/>
      <c r="KY21089" s="23"/>
    </row>
    <row r="21090" spans="36:311" x14ac:dyDescent="0.2">
      <c r="AJ21090" s="23"/>
      <c r="HH21090"/>
      <c r="IW21090" s="36"/>
      <c r="JI21090"/>
      <c r="JJ21090"/>
      <c r="KX21090" s="23"/>
      <c r="KY21090" s="23"/>
    </row>
    <row r="21091" spans="36:311" x14ac:dyDescent="0.2">
      <c r="AJ21091" s="23"/>
      <c r="HH21091"/>
      <c r="IW21091" s="36"/>
      <c r="JI21091"/>
      <c r="JJ21091"/>
      <c r="KX21091" s="23"/>
      <c r="KY21091" s="23"/>
    </row>
    <row r="21092" spans="36:311" x14ac:dyDescent="0.2">
      <c r="AJ21092" s="23"/>
      <c r="HH21092"/>
      <c r="IW21092" s="36"/>
      <c r="JI21092"/>
      <c r="JJ21092"/>
      <c r="KX21092" s="23"/>
      <c r="KY21092" s="23"/>
    </row>
    <row r="21093" spans="36:311" x14ac:dyDescent="0.2">
      <c r="AJ21093" s="23"/>
      <c r="HH21093"/>
      <c r="IW21093" s="36"/>
      <c r="JI21093"/>
      <c r="JJ21093"/>
      <c r="KX21093" s="23"/>
      <c r="KY21093" s="23"/>
    </row>
    <row r="21094" spans="36:311" x14ac:dyDescent="0.2">
      <c r="AJ21094" s="23"/>
      <c r="HH21094"/>
      <c r="IW21094" s="36"/>
      <c r="JI21094"/>
      <c r="JJ21094"/>
      <c r="KX21094" s="23"/>
      <c r="KY21094" s="23"/>
    </row>
    <row r="21095" spans="36:311" x14ac:dyDescent="0.2">
      <c r="AJ21095" s="23"/>
      <c r="HH21095"/>
      <c r="IW21095" s="36"/>
      <c r="JI21095"/>
      <c r="JJ21095"/>
      <c r="KX21095" s="23"/>
      <c r="KY21095" s="23"/>
    </row>
    <row r="21096" spans="36:311" x14ac:dyDescent="0.2">
      <c r="AJ21096" s="23"/>
      <c r="HH21096"/>
      <c r="IW21096" s="36"/>
      <c r="JI21096"/>
      <c r="JJ21096"/>
      <c r="KX21096" s="23"/>
      <c r="KY21096" s="23"/>
    </row>
    <row r="21097" spans="36:311" x14ac:dyDescent="0.2">
      <c r="AJ21097" s="23"/>
      <c r="HH21097"/>
      <c r="IW21097" s="36"/>
      <c r="JI21097"/>
      <c r="JJ21097"/>
      <c r="KX21097" s="23"/>
      <c r="KY21097" s="23"/>
    </row>
    <row r="21098" spans="36:311" x14ac:dyDescent="0.2">
      <c r="AJ21098" s="23"/>
      <c r="HH21098"/>
      <c r="IW21098" s="36"/>
      <c r="JI21098"/>
      <c r="JJ21098"/>
      <c r="KX21098" s="23"/>
      <c r="KY21098" s="23"/>
    </row>
    <row r="21099" spans="36:311" x14ac:dyDescent="0.2">
      <c r="AJ21099" s="23"/>
      <c r="HH21099"/>
      <c r="IW21099" s="36"/>
      <c r="JI21099"/>
      <c r="JJ21099"/>
      <c r="KX21099" s="23"/>
      <c r="KY21099" s="23"/>
    </row>
    <row r="21100" spans="36:311" x14ac:dyDescent="0.2">
      <c r="AJ21100" s="23"/>
      <c r="HH21100"/>
      <c r="IW21100" s="36"/>
      <c r="JI21100"/>
      <c r="JJ21100"/>
      <c r="KX21100" s="23"/>
      <c r="KY21100" s="23"/>
    </row>
    <row r="21101" spans="36:311" x14ac:dyDescent="0.2">
      <c r="AJ21101" s="23"/>
      <c r="HH21101"/>
      <c r="IW21101" s="36"/>
      <c r="JI21101"/>
      <c r="JJ21101"/>
      <c r="KX21101" s="23"/>
      <c r="KY21101" s="23"/>
    </row>
    <row r="21102" spans="36:311" x14ac:dyDescent="0.2">
      <c r="AJ21102" s="23"/>
      <c r="HH21102"/>
      <c r="IW21102" s="36"/>
      <c r="JI21102"/>
      <c r="JJ21102"/>
      <c r="KX21102" s="23"/>
      <c r="KY21102" s="23"/>
    </row>
    <row r="21103" spans="36:311" x14ac:dyDescent="0.2">
      <c r="AJ21103" s="23"/>
      <c r="HH21103"/>
      <c r="IW21103" s="36"/>
      <c r="JI21103"/>
      <c r="JJ21103"/>
      <c r="KX21103" s="23"/>
      <c r="KY21103" s="23"/>
    </row>
    <row r="21104" spans="36:311" x14ac:dyDescent="0.2">
      <c r="AJ21104" s="23"/>
      <c r="HH21104"/>
      <c r="IW21104" s="36"/>
      <c r="JI21104"/>
      <c r="JJ21104"/>
      <c r="KX21104" s="23"/>
      <c r="KY21104" s="23"/>
    </row>
    <row r="21105" spans="36:311" x14ac:dyDescent="0.2">
      <c r="AJ21105" s="23"/>
      <c r="HH21105"/>
      <c r="IW21105" s="36"/>
      <c r="JI21105"/>
      <c r="JJ21105"/>
      <c r="KX21105" s="23"/>
      <c r="KY21105" s="23"/>
    </row>
    <row r="21106" spans="36:311" x14ac:dyDescent="0.2">
      <c r="AJ21106" s="23"/>
      <c r="HH21106"/>
      <c r="IW21106" s="36"/>
      <c r="JI21106"/>
      <c r="JJ21106"/>
      <c r="KX21106" s="23"/>
      <c r="KY21106" s="23"/>
    </row>
    <row r="21107" spans="36:311" x14ac:dyDescent="0.2">
      <c r="AJ21107" s="23"/>
      <c r="HH21107"/>
      <c r="IW21107" s="36"/>
      <c r="JI21107"/>
      <c r="JJ21107"/>
      <c r="KX21107" s="23"/>
      <c r="KY21107" s="23"/>
    </row>
    <row r="21108" spans="36:311" x14ac:dyDescent="0.2">
      <c r="AJ21108" s="23"/>
      <c r="HH21108"/>
      <c r="IW21108" s="36"/>
      <c r="JI21108"/>
      <c r="JJ21108"/>
      <c r="KX21108" s="23"/>
      <c r="KY21108" s="23"/>
    </row>
    <row r="21109" spans="36:311" x14ac:dyDescent="0.2">
      <c r="AJ21109" s="23"/>
      <c r="HH21109"/>
      <c r="IW21109" s="36"/>
      <c r="JI21109"/>
      <c r="JJ21109"/>
      <c r="KX21109" s="23"/>
      <c r="KY21109" s="23"/>
    </row>
    <row r="21110" spans="36:311" x14ac:dyDescent="0.2">
      <c r="AJ21110" s="23"/>
      <c r="HH21110"/>
      <c r="IW21110" s="36"/>
      <c r="JI21110"/>
      <c r="JJ21110"/>
      <c r="KX21110" s="23"/>
      <c r="KY21110" s="23"/>
    </row>
    <row r="21111" spans="36:311" x14ac:dyDescent="0.2">
      <c r="AJ21111" s="23"/>
      <c r="HH21111"/>
      <c r="IW21111" s="36"/>
      <c r="JI21111"/>
      <c r="JJ21111"/>
      <c r="KX21111" s="23"/>
      <c r="KY21111" s="23"/>
    </row>
    <row r="21112" spans="36:311" x14ac:dyDescent="0.2">
      <c r="AJ21112" s="23"/>
      <c r="HH21112"/>
      <c r="IW21112" s="36"/>
      <c r="JI21112"/>
      <c r="JJ21112"/>
      <c r="KX21112" s="23"/>
      <c r="KY21112" s="23"/>
    </row>
    <row r="21113" spans="36:311" x14ac:dyDescent="0.2">
      <c r="AJ21113" s="23"/>
      <c r="HH21113"/>
      <c r="IW21113" s="36"/>
      <c r="JI21113"/>
      <c r="JJ21113"/>
      <c r="KX21113" s="23"/>
      <c r="KY21113" s="23"/>
    </row>
    <row r="21114" spans="36:311" x14ac:dyDescent="0.2">
      <c r="AJ21114" s="23"/>
      <c r="HH21114"/>
      <c r="IW21114" s="36"/>
      <c r="JI21114"/>
      <c r="JJ21114"/>
      <c r="KX21114" s="23"/>
      <c r="KY21114" s="23"/>
    </row>
    <row r="21115" spans="36:311" x14ac:dyDescent="0.2">
      <c r="AJ21115" s="23"/>
      <c r="HH21115"/>
      <c r="IW21115" s="36"/>
      <c r="JI21115"/>
      <c r="JJ21115"/>
      <c r="KX21115" s="23"/>
      <c r="KY21115" s="23"/>
    </row>
    <row r="21116" spans="36:311" x14ac:dyDescent="0.2">
      <c r="AJ21116" s="23"/>
      <c r="HH21116"/>
      <c r="IW21116" s="36"/>
      <c r="JI21116"/>
      <c r="JJ21116"/>
      <c r="KX21116" s="23"/>
      <c r="KY21116" s="23"/>
    </row>
    <row r="21117" spans="36:311" x14ac:dyDescent="0.2">
      <c r="AJ21117" s="23"/>
      <c r="HH21117"/>
      <c r="IW21117" s="36"/>
      <c r="JI21117"/>
      <c r="JJ21117"/>
      <c r="KX21117" s="23"/>
      <c r="KY21117" s="23"/>
    </row>
    <row r="21118" spans="36:311" x14ac:dyDescent="0.2">
      <c r="AJ21118" s="23"/>
      <c r="HH21118"/>
      <c r="IW21118" s="36"/>
      <c r="JI21118"/>
      <c r="JJ21118"/>
      <c r="KX21118" s="23"/>
      <c r="KY21118" s="23"/>
    </row>
    <row r="21119" spans="36:311" x14ac:dyDescent="0.2">
      <c r="AJ21119" s="23"/>
      <c r="HH21119"/>
      <c r="IW21119" s="36"/>
      <c r="JI21119"/>
      <c r="JJ21119"/>
      <c r="KX21119" s="23"/>
      <c r="KY21119" s="23"/>
    </row>
    <row r="21120" spans="36:311" x14ac:dyDescent="0.2">
      <c r="AJ21120" s="23"/>
      <c r="HH21120"/>
      <c r="IW21120" s="36"/>
      <c r="JI21120"/>
      <c r="JJ21120"/>
      <c r="KX21120" s="23"/>
      <c r="KY21120" s="23"/>
    </row>
    <row r="21121" spans="36:311" x14ac:dyDescent="0.2">
      <c r="AJ21121" s="23"/>
      <c r="HH21121"/>
      <c r="IW21121" s="36"/>
      <c r="JI21121"/>
      <c r="JJ21121"/>
      <c r="KX21121" s="23"/>
      <c r="KY21121" s="23"/>
    </row>
    <row r="21122" spans="36:311" x14ac:dyDescent="0.2">
      <c r="AJ21122" s="23"/>
      <c r="HH21122"/>
      <c r="IW21122" s="36"/>
      <c r="JI21122"/>
      <c r="JJ21122"/>
      <c r="KX21122" s="23"/>
      <c r="KY21122" s="23"/>
    </row>
    <row r="21123" spans="36:311" x14ac:dyDescent="0.2">
      <c r="AJ21123" s="23"/>
      <c r="HH21123"/>
      <c r="IW21123" s="36"/>
      <c r="JI21123"/>
      <c r="JJ21123"/>
      <c r="KX21123" s="23"/>
      <c r="KY21123" s="23"/>
    </row>
    <row r="21124" spans="36:311" x14ac:dyDescent="0.2">
      <c r="AJ21124" s="23"/>
      <c r="HH21124"/>
      <c r="IW21124" s="36"/>
      <c r="JI21124"/>
      <c r="JJ21124"/>
      <c r="KX21124" s="23"/>
      <c r="KY21124" s="23"/>
    </row>
    <row r="21125" spans="36:311" x14ac:dyDescent="0.2">
      <c r="AJ21125" s="23"/>
      <c r="HH21125"/>
      <c r="IW21125" s="36"/>
      <c r="JI21125"/>
      <c r="JJ21125"/>
      <c r="KX21125" s="23"/>
      <c r="KY21125" s="23"/>
    </row>
    <row r="21126" spans="36:311" x14ac:dyDescent="0.2">
      <c r="AJ21126" s="23"/>
      <c r="HH21126"/>
      <c r="IW21126" s="36"/>
      <c r="JI21126"/>
      <c r="JJ21126"/>
      <c r="KX21126" s="23"/>
      <c r="KY21126" s="23"/>
    </row>
    <row r="21127" spans="36:311" x14ac:dyDescent="0.2">
      <c r="AJ21127" s="23"/>
      <c r="HH21127"/>
      <c r="IW21127" s="36"/>
      <c r="JI21127"/>
      <c r="JJ21127"/>
      <c r="KX21127" s="23"/>
      <c r="KY21127" s="23"/>
    </row>
    <row r="21128" spans="36:311" x14ac:dyDescent="0.2">
      <c r="AJ21128" s="23"/>
      <c r="HH21128"/>
      <c r="IW21128" s="36"/>
      <c r="JI21128"/>
      <c r="JJ21128"/>
      <c r="KX21128" s="23"/>
      <c r="KY21128" s="23"/>
    </row>
    <row r="21129" spans="36:311" x14ac:dyDescent="0.2">
      <c r="AJ21129" s="23"/>
      <c r="HH21129"/>
      <c r="IW21129" s="36"/>
      <c r="JI21129"/>
      <c r="JJ21129"/>
      <c r="KX21129" s="23"/>
      <c r="KY21129" s="23"/>
    </row>
    <row r="21130" spans="36:311" x14ac:dyDescent="0.2">
      <c r="AJ21130" s="23"/>
      <c r="HH21130"/>
      <c r="IW21130" s="36"/>
      <c r="JI21130"/>
      <c r="JJ21130"/>
      <c r="KX21130" s="23"/>
      <c r="KY21130" s="23"/>
    </row>
    <row r="21131" spans="36:311" x14ac:dyDescent="0.2">
      <c r="AJ21131" s="23"/>
      <c r="HH21131"/>
      <c r="IW21131" s="36"/>
      <c r="JI21131"/>
      <c r="JJ21131"/>
      <c r="KX21131" s="23"/>
      <c r="KY21131" s="23"/>
    </row>
    <row r="21132" spans="36:311" x14ac:dyDescent="0.2">
      <c r="AJ21132" s="23"/>
      <c r="HH21132"/>
      <c r="IW21132" s="36"/>
      <c r="JI21132"/>
      <c r="JJ21132"/>
      <c r="KX21132" s="23"/>
      <c r="KY21132" s="23"/>
    </row>
    <row r="21133" spans="36:311" x14ac:dyDescent="0.2">
      <c r="AJ21133" s="23"/>
      <c r="HH21133"/>
      <c r="IW21133" s="36"/>
      <c r="JI21133"/>
      <c r="JJ21133"/>
      <c r="KX21133" s="23"/>
      <c r="KY21133" s="23"/>
    </row>
    <row r="21134" spans="36:311" x14ac:dyDescent="0.2">
      <c r="AJ21134" s="23"/>
      <c r="HH21134"/>
      <c r="IW21134" s="36"/>
      <c r="JI21134"/>
      <c r="JJ21134"/>
      <c r="KX21134" s="23"/>
      <c r="KY21134" s="23"/>
    </row>
    <row r="21135" spans="36:311" x14ac:dyDescent="0.2">
      <c r="AJ21135" s="23"/>
      <c r="HH21135"/>
      <c r="IW21135" s="36"/>
      <c r="JI21135"/>
      <c r="JJ21135"/>
      <c r="KX21135" s="23"/>
      <c r="KY21135" s="23"/>
    </row>
    <row r="21136" spans="36:311" x14ac:dyDescent="0.2">
      <c r="AJ21136" s="23"/>
      <c r="HH21136"/>
      <c r="IW21136" s="36"/>
      <c r="JI21136"/>
      <c r="JJ21136"/>
      <c r="KX21136" s="23"/>
      <c r="KY21136" s="23"/>
    </row>
    <row r="21137" spans="36:311" x14ac:dyDescent="0.2">
      <c r="AJ21137" s="23"/>
      <c r="HH21137"/>
      <c r="IW21137" s="36"/>
      <c r="JI21137"/>
      <c r="JJ21137"/>
      <c r="KX21137" s="23"/>
      <c r="KY21137" s="23"/>
    </row>
    <row r="21138" spans="36:311" x14ac:dyDescent="0.2">
      <c r="AJ21138" s="23"/>
      <c r="HH21138"/>
      <c r="IW21138" s="36"/>
      <c r="JI21138"/>
      <c r="JJ21138"/>
      <c r="KX21138" s="23"/>
      <c r="KY21138" s="23"/>
    </row>
    <row r="21139" spans="36:311" x14ac:dyDescent="0.2">
      <c r="AJ21139" s="23"/>
      <c r="HH21139"/>
      <c r="IW21139" s="36"/>
      <c r="JI21139"/>
      <c r="JJ21139"/>
      <c r="KX21139" s="23"/>
      <c r="KY21139" s="23"/>
    </row>
    <row r="21140" spans="36:311" x14ac:dyDescent="0.2">
      <c r="AJ21140" s="23"/>
      <c r="HH21140"/>
      <c r="IW21140" s="36"/>
      <c r="JI21140"/>
      <c r="JJ21140"/>
      <c r="KX21140" s="23"/>
      <c r="KY21140" s="23"/>
    </row>
    <row r="21141" spans="36:311" x14ac:dyDescent="0.2">
      <c r="AJ21141" s="23"/>
      <c r="HH21141"/>
      <c r="IW21141" s="36"/>
      <c r="JI21141"/>
      <c r="JJ21141"/>
      <c r="KX21141" s="23"/>
      <c r="KY21141" s="23"/>
    </row>
    <row r="21142" spans="36:311" x14ac:dyDescent="0.2">
      <c r="AJ21142" s="23"/>
      <c r="HH21142"/>
      <c r="IW21142" s="36"/>
      <c r="JI21142"/>
      <c r="JJ21142"/>
      <c r="KX21142" s="23"/>
      <c r="KY21142" s="23"/>
    </row>
    <row r="21143" spans="36:311" x14ac:dyDescent="0.2">
      <c r="AJ21143" s="23"/>
      <c r="HH21143"/>
      <c r="IW21143" s="36"/>
      <c r="JI21143"/>
      <c r="JJ21143"/>
      <c r="KX21143" s="23"/>
      <c r="KY21143" s="23"/>
    </row>
    <row r="21144" spans="36:311" x14ac:dyDescent="0.2">
      <c r="AJ21144" s="23"/>
      <c r="HH21144"/>
      <c r="IW21144" s="36"/>
      <c r="JI21144"/>
      <c r="JJ21144"/>
      <c r="KX21144" s="23"/>
      <c r="KY21144" s="23"/>
    </row>
    <row r="21145" spans="36:311" x14ac:dyDescent="0.2">
      <c r="AJ21145" s="23"/>
      <c r="HH21145"/>
      <c r="IW21145" s="36"/>
      <c r="JI21145"/>
      <c r="JJ21145"/>
      <c r="KX21145" s="23"/>
      <c r="KY21145" s="23"/>
    </row>
    <row r="21146" spans="36:311" x14ac:dyDescent="0.2">
      <c r="AJ21146" s="23"/>
      <c r="HH21146"/>
      <c r="IW21146" s="36"/>
      <c r="JI21146"/>
      <c r="JJ21146"/>
      <c r="KX21146" s="23"/>
      <c r="KY21146" s="23"/>
    </row>
    <row r="21147" spans="36:311" x14ac:dyDescent="0.2">
      <c r="AJ21147" s="23"/>
      <c r="HH21147"/>
      <c r="IW21147" s="36"/>
      <c r="JI21147"/>
      <c r="JJ21147"/>
      <c r="KX21147" s="23"/>
      <c r="KY21147" s="23"/>
    </row>
    <row r="21148" spans="36:311" x14ac:dyDescent="0.2">
      <c r="AJ21148" s="23"/>
      <c r="HH21148"/>
      <c r="IW21148" s="36"/>
      <c r="JI21148"/>
      <c r="JJ21148"/>
      <c r="KX21148" s="23"/>
      <c r="KY21148" s="23"/>
    </row>
    <row r="21149" spans="36:311" x14ac:dyDescent="0.2">
      <c r="AJ21149" s="23"/>
      <c r="HH21149"/>
      <c r="IW21149" s="36"/>
      <c r="JI21149"/>
      <c r="JJ21149"/>
      <c r="KX21149" s="23"/>
      <c r="KY21149" s="23"/>
    </row>
    <row r="21150" spans="36:311" x14ac:dyDescent="0.2">
      <c r="AJ21150" s="23"/>
      <c r="HH21150"/>
      <c r="IW21150" s="36"/>
      <c r="JI21150"/>
      <c r="JJ21150"/>
      <c r="KX21150" s="23"/>
      <c r="KY21150" s="23"/>
    </row>
    <row r="21151" spans="36:311" x14ac:dyDescent="0.2">
      <c r="AJ21151" s="23"/>
      <c r="HH21151"/>
      <c r="IW21151" s="36"/>
      <c r="JI21151"/>
      <c r="JJ21151"/>
      <c r="KX21151" s="23"/>
      <c r="KY21151" s="23"/>
    </row>
    <row r="21152" spans="36:311" x14ac:dyDescent="0.2">
      <c r="AJ21152" s="23"/>
      <c r="HH21152"/>
      <c r="IW21152" s="36"/>
      <c r="JI21152"/>
      <c r="JJ21152"/>
      <c r="KX21152" s="23"/>
      <c r="KY21152" s="23"/>
    </row>
    <row r="21153" spans="36:311" x14ac:dyDescent="0.2">
      <c r="AJ21153" s="23"/>
      <c r="HH21153"/>
      <c r="IW21153" s="36"/>
      <c r="JI21153"/>
      <c r="JJ21153"/>
      <c r="KX21153" s="23"/>
      <c r="KY21153" s="23"/>
    </row>
    <row r="21154" spans="36:311" x14ac:dyDescent="0.2">
      <c r="AJ21154" s="23"/>
      <c r="HH21154"/>
      <c r="IW21154" s="36"/>
      <c r="JI21154"/>
      <c r="JJ21154"/>
      <c r="KX21154" s="23"/>
      <c r="KY21154" s="23"/>
    </row>
    <row r="21155" spans="36:311" x14ac:dyDescent="0.2">
      <c r="AJ21155" s="23"/>
      <c r="HH21155"/>
      <c r="IW21155" s="36"/>
      <c r="JI21155"/>
      <c r="JJ21155"/>
      <c r="KX21155" s="23"/>
      <c r="KY21155" s="23"/>
    </row>
    <row r="21156" spans="36:311" x14ac:dyDescent="0.2">
      <c r="AJ21156" s="23"/>
      <c r="HH21156"/>
      <c r="IW21156" s="36"/>
      <c r="JI21156"/>
      <c r="JJ21156"/>
      <c r="KX21156" s="23"/>
      <c r="KY21156" s="23"/>
    </row>
    <row r="21157" spans="36:311" x14ac:dyDescent="0.2">
      <c r="AJ21157" s="23"/>
      <c r="HH21157"/>
      <c r="IW21157" s="36"/>
      <c r="JI21157"/>
      <c r="JJ21157"/>
      <c r="KX21157" s="23"/>
      <c r="KY21157" s="23"/>
    </row>
    <row r="21158" spans="36:311" x14ac:dyDescent="0.2">
      <c r="AJ21158" s="23"/>
      <c r="HH21158"/>
      <c r="IW21158" s="36"/>
      <c r="JI21158"/>
      <c r="JJ21158"/>
      <c r="KX21158" s="23"/>
      <c r="KY21158" s="23"/>
    </row>
    <row r="21159" spans="36:311" x14ac:dyDescent="0.2">
      <c r="AJ21159" s="23"/>
      <c r="HH21159"/>
      <c r="IW21159" s="36"/>
      <c r="JI21159"/>
      <c r="JJ21159"/>
      <c r="KX21159" s="23"/>
      <c r="KY21159" s="23"/>
    </row>
    <row r="21160" spans="36:311" x14ac:dyDescent="0.2">
      <c r="AJ21160" s="23"/>
      <c r="HH21160"/>
      <c r="IW21160" s="36"/>
      <c r="JI21160"/>
      <c r="JJ21160"/>
      <c r="KX21160" s="23"/>
      <c r="KY21160" s="23"/>
    </row>
    <row r="21161" spans="36:311" x14ac:dyDescent="0.2">
      <c r="AJ21161" s="23"/>
      <c r="HH21161"/>
      <c r="IW21161" s="36"/>
      <c r="JI21161"/>
      <c r="JJ21161"/>
      <c r="KX21161" s="23"/>
      <c r="KY21161" s="23"/>
    </row>
    <row r="21162" spans="36:311" x14ac:dyDescent="0.2">
      <c r="AJ21162" s="23"/>
      <c r="HH21162"/>
      <c r="IW21162" s="36"/>
      <c r="JI21162"/>
      <c r="JJ21162"/>
      <c r="KX21162" s="23"/>
      <c r="KY21162" s="23"/>
    </row>
    <row r="21163" spans="36:311" x14ac:dyDescent="0.2">
      <c r="AJ21163" s="23"/>
      <c r="HH21163"/>
      <c r="IW21163" s="36"/>
      <c r="JI21163"/>
      <c r="JJ21163"/>
      <c r="KX21163" s="23"/>
      <c r="KY21163" s="23"/>
    </row>
    <row r="21164" spans="36:311" x14ac:dyDescent="0.2">
      <c r="AJ21164" s="23"/>
      <c r="HH21164"/>
      <c r="IW21164" s="36"/>
      <c r="JI21164"/>
      <c r="JJ21164"/>
      <c r="KX21164" s="23"/>
      <c r="KY21164" s="23"/>
    </row>
    <row r="21165" spans="36:311" x14ac:dyDescent="0.2">
      <c r="AJ21165" s="23"/>
      <c r="HH21165"/>
      <c r="IW21165" s="36"/>
      <c r="JI21165"/>
      <c r="JJ21165"/>
      <c r="KX21165" s="23"/>
      <c r="KY21165" s="23"/>
    </row>
    <row r="21166" spans="36:311" x14ac:dyDescent="0.2">
      <c r="AJ21166" s="23"/>
      <c r="HH21166"/>
      <c r="IW21166" s="36"/>
      <c r="JI21166"/>
      <c r="JJ21166"/>
      <c r="KX21166" s="23"/>
      <c r="KY21166" s="23"/>
    </row>
    <row r="21167" spans="36:311" x14ac:dyDescent="0.2">
      <c r="AJ21167" s="23"/>
      <c r="HH21167"/>
      <c r="IW21167" s="36"/>
      <c r="JI21167"/>
      <c r="JJ21167"/>
      <c r="KX21167" s="23"/>
      <c r="KY21167" s="23"/>
    </row>
    <row r="21168" spans="36:311" x14ac:dyDescent="0.2">
      <c r="AJ21168" s="23"/>
      <c r="HH21168"/>
      <c r="IW21168" s="36"/>
      <c r="JI21168"/>
      <c r="JJ21168"/>
      <c r="KX21168" s="23"/>
      <c r="KY21168" s="23"/>
    </row>
    <row r="21169" spans="36:311" x14ac:dyDescent="0.2">
      <c r="AJ21169" s="23"/>
      <c r="HH21169"/>
      <c r="IW21169" s="36"/>
      <c r="JI21169"/>
      <c r="JJ21169"/>
      <c r="KX21169" s="23"/>
      <c r="KY21169" s="23"/>
    </row>
    <row r="21170" spans="36:311" x14ac:dyDescent="0.2">
      <c r="AJ21170" s="23"/>
      <c r="HH21170"/>
      <c r="IW21170" s="36"/>
      <c r="JI21170"/>
      <c r="JJ21170"/>
      <c r="KX21170" s="23"/>
      <c r="KY21170" s="23"/>
    </row>
    <row r="21171" spans="36:311" x14ac:dyDescent="0.2">
      <c r="AJ21171" s="23"/>
      <c r="HH21171"/>
      <c r="IW21171" s="36"/>
      <c r="JI21171"/>
      <c r="JJ21171"/>
      <c r="KX21171" s="23"/>
      <c r="KY21171" s="23"/>
    </row>
    <row r="21172" spans="36:311" x14ac:dyDescent="0.2">
      <c r="AJ21172" s="23"/>
      <c r="HH21172"/>
      <c r="IW21172" s="36"/>
      <c r="JI21172"/>
      <c r="JJ21172"/>
      <c r="KX21172" s="23"/>
      <c r="KY21172" s="23"/>
    </row>
    <row r="21173" spans="36:311" x14ac:dyDescent="0.2">
      <c r="AJ21173" s="23"/>
      <c r="HH21173"/>
      <c r="IW21173" s="36"/>
      <c r="JI21173"/>
      <c r="JJ21173"/>
      <c r="KX21173" s="23"/>
      <c r="KY21173" s="23"/>
    </row>
    <row r="21174" spans="36:311" x14ac:dyDescent="0.2">
      <c r="AJ21174" s="23"/>
      <c r="HH21174"/>
      <c r="IW21174" s="36"/>
      <c r="JI21174"/>
      <c r="JJ21174"/>
      <c r="KX21174" s="23"/>
      <c r="KY21174" s="23"/>
    </row>
    <row r="21175" spans="36:311" x14ac:dyDescent="0.2">
      <c r="AJ21175" s="23"/>
      <c r="HH21175"/>
      <c r="IW21175" s="36"/>
      <c r="JI21175"/>
      <c r="JJ21175"/>
      <c r="KX21175" s="23"/>
      <c r="KY21175" s="23"/>
    </row>
    <row r="21176" spans="36:311" x14ac:dyDescent="0.2">
      <c r="AJ21176" s="23"/>
      <c r="HH21176"/>
      <c r="IW21176" s="36"/>
      <c r="JI21176"/>
      <c r="JJ21176"/>
      <c r="KX21176" s="23"/>
      <c r="KY21176" s="23"/>
    </row>
    <row r="21177" spans="36:311" x14ac:dyDescent="0.2">
      <c r="AJ21177" s="23"/>
      <c r="HH21177"/>
      <c r="IW21177" s="36"/>
      <c r="JI21177"/>
      <c r="JJ21177"/>
      <c r="KX21177" s="23"/>
      <c r="KY21177" s="23"/>
    </row>
    <row r="21178" spans="36:311" x14ac:dyDescent="0.2">
      <c r="AJ21178" s="23"/>
      <c r="HH21178"/>
      <c r="IW21178" s="36"/>
      <c r="JI21178"/>
      <c r="JJ21178"/>
      <c r="KX21178" s="23"/>
      <c r="KY21178" s="23"/>
    </row>
    <row r="21179" spans="36:311" x14ac:dyDescent="0.2">
      <c r="AJ21179" s="23"/>
      <c r="HH21179"/>
      <c r="IW21179" s="36"/>
      <c r="JI21179"/>
      <c r="JJ21179"/>
      <c r="KX21179" s="23"/>
      <c r="KY21179" s="23"/>
    </row>
    <row r="21180" spans="36:311" x14ac:dyDescent="0.2">
      <c r="AJ21180" s="23"/>
      <c r="HH21180"/>
      <c r="IW21180" s="36"/>
      <c r="JI21180"/>
      <c r="JJ21180"/>
      <c r="KX21180" s="23"/>
      <c r="KY21180" s="23"/>
    </row>
    <row r="21181" spans="36:311" x14ac:dyDescent="0.2">
      <c r="AJ21181" s="23"/>
      <c r="HH21181"/>
      <c r="IW21181" s="36"/>
      <c r="JI21181"/>
      <c r="JJ21181"/>
      <c r="KX21181" s="23"/>
      <c r="KY21181" s="23"/>
    </row>
    <row r="21182" spans="36:311" x14ac:dyDescent="0.2">
      <c r="AJ21182" s="23"/>
      <c r="HH21182"/>
      <c r="IW21182" s="36"/>
      <c r="JI21182"/>
      <c r="JJ21182"/>
      <c r="KX21182" s="23"/>
      <c r="KY21182" s="23"/>
    </row>
    <row r="21183" spans="36:311" x14ac:dyDescent="0.2">
      <c r="AJ21183" s="23"/>
      <c r="HH21183"/>
      <c r="IW21183" s="36"/>
      <c r="JI21183"/>
      <c r="JJ21183"/>
      <c r="KX21183" s="23"/>
      <c r="KY21183" s="23"/>
    </row>
    <row r="21184" spans="36:311" x14ac:dyDescent="0.2">
      <c r="AJ21184" s="23"/>
      <c r="HH21184"/>
      <c r="IW21184" s="36"/>
      <c r="JI21184"/>
      <c r="JJ21184"/>
      <c r="KX21184" s="23"/>
      <c r="KY21184" s="23"/>
    </row>
    <row r="21185" spans="36:311" x14ac:dyDescent="0.2">
      <c r="AJ21185" s="23"/>
      <c r="HH21185"/>
      <c r="IW21185" s="36"/>
      <c r="JI21185"/>
      <c r="JJ21185"/>
      <c r="KX21185" s="23"/>
      <c r="KY21185" s="23"/>
    </row>
    <row r="21186" spans="36:311" x14ac:dyDescent="0.2">
      <c r="AJ21186" s="23"/>
      <c r="HH21186"/>
      <c r="IW21186" s="36"/>
      <c r="JI21186"/>
      <c r="JJ21186"/>
      <c r="KX21186" s="23"/>
      <c r="KY21186" s="23"/>
    </row>
    <row r="21187" spans="36:311" x14ac:dyDescent="0.2">
      <c r="AJ21187" s="23"/>
      <c r="HH21187"/>
      <c r="IW21187" s="36"/>
      <c r="JI21187"/>
      <c r="JJ21187"/>
      <c r="KX21187" s="23"/>
      <c r="KY21187" s="23"/>
    </row>
    <row r="21188" spans="36:311" x14ac:dyDescent="0.2">
      <c r="AJ21188" s="23"/>
      <c r="HH21188"/>
      <c r="IW21188" s="36"/>
      <c r="JI21188"/>
      <c r="JJ21188"/>
      <c r="KX21188" s="23"/>
      <c r="KY21188" s="23"/>
    </row>
    <row r="21189" spans="36:311" x14ac:dyDescent="0.2">
      <c r="AJ21189" s="23"/>
      <c r="HH21189"/>
      <c r="IW21189" s="36"/>
      <c r="JI21189"/>
      <c r="JJ21189"/>
      <c r="KX21189" s="23"/>
      <c r="KY21189" s="23"/>
    </row>
    <row r="21190" spans="36:311" x14ac:dyDescent="0.2">
      <c r="AJ21190" s="23"/>
      <c r="HH21190"/>
      <c r="IW21190" s="36"/>
      <c r="JI21190"/>
      <c r="JJ21190"/>
      <c r="KX21190" s="23"/>
      <c r="KY21190" s="23"/>
    </row>
    <row r="21191" spans="36:311" x14ac:dyDescent="0.2">
      <c r="AJ21191" s="23"/>
      <c r="HH21191"/>
      <c r="IW21191" s="36"/>
      <c r="JI21191"/>
      <c r="JJ21191"/>
      <c r="KX21191" s="23"/>
      <c r="KY21191" s="23"/>
    </row>
    <row r="21192" spans="36:311" x14ac:dyDescent="0.2">
      <c r="AJ21192" s="23"/>
      <c r="HH21192"/>
      <c r="IW21192" s="36"/>
      <c r="JI21192"/>
      <c r="JJ21192"/>
      <c r="KX21192" s="23"/>
      <c r="KY21192" s="23"/>
    </row>
    <row r="21193" spans="36:311" x14ac:dyDescent="0.2">
      <c r="AJ21193" s="23"/>
      <c r="HH21193"/>
      <c r="IW21193" s="36"/>
      <c r="JI21193"/>
      <c r="JJ21193"/>
      <c r="KX21193" s="23"/>
      <c r="KY21193" s="23"/>
    </row>
    <row r="21194" spans="36:311" x14ac:dyDescent="0.2">
      <c r="AJ21194" s="23"/>
      <c r="HH21194"/>
      <c r="IW21194" s="36"/>
      <c r="JI21194"/>
      <c r="JJ21194"/>
      <c r="KX21194" s="23"/>
      <c r="KY21194" s="23"/>
    </row>
    <row r="21195" spans="36:311" x14ac:dyDescent="0.2">
      <c r="AJ21195" s="23"/>
      <c r="HH21195"/>
      <c r="IW21195" s="36"/>
      <c r="JI21195"/>
      <c r="JJ21195"/>
      <c r="KX21195" s="23"/>
      <c r="KY21195" s="23"/>
    </row>
    <row r="21196" spans="36:311" x14ac:dyDescent="0.2">
      <c r="AJ21196" s="23"/>
      <c r="HH21196"/>
      <c r="IW21196" s="36"/>
      <c r="JI21196"/>
      <c r="JJ21196"/>
      <c r="KX21196" s="23"/>
      <c r="KY21196" s="23"/>
    </row>
    <row r="21197" spans="36:311" x14ac:dyDescent="0.2">
      <c r="AJ21197" s="23"/>
      <c r="HH21197"/>
      <c r="IW21197" s="36"/>
      <c r="JI21197"/>
      <c r="JJ21197"/>
      <c r="KX21197" s="23"/>
      <c r="KY21197" s="23"/>
    </row>
    <row r="21198" spans="36:311" x14ac:dyDescent="0.2">
      <c r="AJ21198" s="23"/>
      <c r="HH21198"/>
      <c r="IW21198" s="36"/>
      <c r="JI21198"/>
      <c r="JJ21198"/>
      <c r="KX21198" s="23"/>
      <c r="KY21198" s="23"/>
    </row>
    <row r="21199" spans="36:311" x14ac:dyDescent="0.2">
      <c r="AJ21199" s="23"/>
      <c r="HH21199"/>
      <c r="IW21199" s="36"/>
      <c r="JI21199"/>
      <c r="JJ21199"/>
      <c r="KX21199" s="23"/>
      <c r="KY21199" s="23"/>
    </row>
    <row r="21200" spans="36:311" x14ac:dyDescent="0.2">
      <c r="AJ21200" s="23"/>
      <c r="HH21200"/>
      <c r="IW21200" s="36"/>
      <c r="JI21200"/>
      <c r="JJ21200"/>
      <c r="KX21200" s="23"/>
      <c r="KY21200" s="23"/>
    </row>
    <row r="21201" spans="36:311" x14ac:dyDescent="0.2">
      <c r="AJ21201" s="23"/>
      <c r="HH21201"/>
      <c r="IW21201" s="36"/>
      <c r="JI21201"/>
      <c r="JJ21201"/>
      <c r="KX21201" s="23"/>
      <c r="KY21201" s="23"/>
    </row>
    <row r="21202" spans="36:311" x14ac:dyDescent="0.2">
      <c r="AJ21202" s="23"/>
      <c r="HH21202"/>
      <c r="IW21202" s="36"/>
      <c r="JI21202"/>
      <c r="JJ21202"/>
      <c r="KX21202" s="23"/>
      <c r="KY21202" s="23"/>
    </row>
    <row r="21203" spans="36:311" x14ac:dyDescent="0.2">
      <c r="AJ21203" s="23"/>
      <c r="HH21203"/>
      <c r="IW21203" s="36"/>
      <c r="JI21203"/>
      <c r="JJ21203"/>
      <c r="KX21203" s="23"/>
      <c r="KY21203" s="23"/>
    </row>
    <row r="21204" spans="36:311" x14ac:dyDescent="0.2">
      <c r="AJ21204" s="23"/>
      <c r="HH21204"/>
      <c r="IW21204" s="36"/>
      <c r="JI21204"/>
      <c r="JJ21204"/>
      <c r="KX21204" s="23"/>
      <c r="KY21204" s="23"/>
    </row>
    <row r="21205" spans="36:311" x14ac:dyDescent="0.2">
      <c r="AJ21205" s="23"/>
      <c r="HH21205"/>
      <c r="IW21205" s="36"/>
      <c r="JI21205"/>
      <c r="JJ21205"/>
      <c r="KX21205" s="23"/>
      <c r="KY21205" s="23"/>
    </row>
    <row r="21206" spans="36:311" x14ac:dyDescent="0.2">
      <c r="AJ21206" s="23"/>
      <c r="HH21206"/>
      <c r="IW21206" s="36"/>
      <c r="JI21206"/>
      <c r="JJ21206"/>
      <c r="KX21206" s="23"/>
      <c r="KY21206" s="23"/>
    </row>
    <row r="21207" spans="36:311" x14ac:dyDescent="0.2">
      <c r="AJ21207" s="23"/>
      <c r="HH21207"/>
      <c r="IW21207" s="36"/>
      <c r="JI21207"/>
      <c r="JJ21207"/>
      <c r="KX21207" s="23"/>
      <c r="KY21207" s="23"/>
    </row>
    <row r="21208" spans="36:311" x14ac:dyDescent="0.2">
      <c r="AJ21208" s="23"/>
      <c r="HH21208"/>
      <c r="IW21208" s="36"/>
      <c r="JI21208"/>
      <c r="JJ21208"/>
      <c r="KX21208" s="23"/>
      <c r="KY21208" s="23"/>
    </row>
    <row r="21209" spans="36:311" x14ac:dyDescent="0.2">
      <c r="AJ21209" s="23"/>
      <c r="HH21209"/>
      <c r="IW21209" s="36"/>
      <c r="JI21209"/>
      <c r="JJ21209"/>
      <c r="KX21209" s="23"/>
      <c r="KY21209" s="23"/>
    </row>
    <row r="21210" spans="36:311" x14ac:dyDescent="0.2">
      <c r="AJ21210" s="23"/>
      <c r="HH21210"/>
      <c r="IW21210" s="36"/>
      <c r="JI21210"/>
      <c r="JJ21210"/>
      <c r="KX21210" s="23"/>
      <c r="KY21210" s="23"/>
    </row>
    <row r="21211" spans="36:311" x14ac:dyDescent="0.2">
      <c r="AJ21211" s="23"/>
      <c r="HH21211"/>
      <c r="IW21211" s="36"/>
      <c r="JI21211"/>
      <c r="JJ21211"/>
      <c r="KX21211" s="23"/>
      <c r="KY21211" s="23"/>
    </row>
    <row r="21212" spans="36:311" x14ac:dyDescent="0.2">
      <c r="AJ21212" s="23"/>
      <c r="HH21212"/>
      <c r="IW21212" s="36"/>
      <c r="JI21212"/>
      <c r="JJ21212"/>
      <c r="KX21212" s="23"/>
      <c r="KY21212" s="23"/>
    </row>
    <row r="21213" spans="36:311" x14ac:dyDescent="0.2">
      <c r="AJ21213" s="23"/>
      <c r="HH21213"/>
      <c r="IW21213" s="36"/>
      <c r="JI21213"/>
      <c r="JJ21213"/>
      <c r="KX21213" s="23"/>
      <c r="KY21213" s="23"/>
    </row>
    <row r="21214" spans="36:311" x14ac:dyDescent="0.2">
      <c r="AJ21214" s="23"/>
      <c r="HH21214"/>
      <c r="IW21214" s="36"/>
      <c r="JI21214"/>
      <c r="JJ21214"/>
      <c r="KX21214" s="23"/>
      <c r="KY21214" s="23"/>
    </row>
    <row r="21215" spans="36:311" x14ac:dyDescent="0.2">
      <c r="AJ21215" s="23"/>
      <c r="HH21215"/>
      <c r="IW21215" s="36"/>
      <c r="JI21215"/>
      <c r="JJ21215"/>
      <c r="KX21215" s="23"/>
      <c r="KY21215" s="23"/>
    </row>
    <row r="21216" spans="36:311" x14ac:dyDescent="0.2">
      <c r="AJ21216" s="23"/>
      <c r="HH21216"/>
      <c r="IW21216" s="36"/>
      <c r="JI21216"/>
      <c r="JJ21216"/>
      <c r="KX21216" s="23"/>
      <c r="KY21216" s="23"/>
    </row>
    <row r="21217" spans="36:311" x14ac:dyDescent="0.2">
      <c r="AJ21217" s="23"/>
      <c r="HH21217"/>
      <c r="IW21217" s="36"/>
      <c r="JI21217"/>
      <c r="JJ21217"/>
      <c r="KX21217" s="23"/>
      <c r="KY21217" s="23"/>
    </row>
    <row r="21218" spans="36:311" x14ac:dyDescent="0.2">
      <c r="AJ21218" s="23"/>
      <c r="HH21218"/>
      <c r="IW21218" s="36"/>
      <c r="JI21218"/>
      <c r="JJ21218"/>
      <c r="KX21218" s="23"/>
      <c r="KY21218" s="23"/>
    </row>
    <row r="21219" spans="36:311" x14ac:dyDescent="0.2">
      <c r="AJ21219" s="23"/>
      <c r="HH21219"/>
      <c r="IW21219" s="36"/>
      <c r="JI21219"/>
      <c r="JJ21219"/>
      <c r="KX21219" s="23"/>
      <c r="KY21219" s="23"/>
    </row>
    <row r="21220" spans="36:311" x14ac:dyDescent="0.2">
      <c r="AJ21220" s="23"/>
      <c r="HH21220"/>
      <c r="IW21220" s="36"/>
      <c r="JI21220"/>
      <c r="JJ21220"/>
      <c r="KX21220" s="23"/>
      <c r="KY21220" s="23"/>
    </row>
    <row r="21221" spans="36:311" x14ac:dyDescent="0.2">
      <c r="AJ21221" s="23"/>
      <c r="HH21221"/>
      <c r="IW21221" s="36"/>
      <c r="JI21221"/>
      <c r="JJ21221"/>
      <c r="KX21221" s="23"/>
      <c r="KY21221" s="23"/>
    </row>
    <row r="21222" spans="36:311" x14ac:dyDescent="0.2">
      <c r="AJ21222" s="23"/>
      <c r="HH21222"/>
      <c r="IW21222" s="36"/>
      <c r="JI21222"/>
      <c r="JJ21222"/>
      <c r="KX21222" s="23"/>
      <c r="KY21222" s="23"/>
    </row>
    <row r="21223" spans="36:311" x14ac:dyDescent="0.2">
      <c r="AJ21223" s="23"/>
      <c r="HH21223"/>
      <c r="IW21223" s="36"/>
      <c r="JI21223"/>
      <c r="JJ21223"/>
      <c r="KX21223" s="23"/>
      <c r="KY21223" s="23"/>
    </row>
    <row r="21224" spans="36:311" x14ac:dyDescent="0.2">
      <c r="AJ21224" s="23"/>
      <c r="HH21224"/>
      <c r="IW21224" s="36"/>
      <c r="JI21224"/>
      <c r="JJ21224"/>
      <c r="KX21224" s="23"/>
      <c r="KY21224" s="23"/>
    </row>
    <row r="21225" spans="36:311" x14ac:dyDescent="0.2">
      <c r="AJ21225" s="23"/>
      <c r="HH21225"/>
      <c r="IW21225" s="36"/>
      <c r="JI21225"/>
      <c r="JJ21225"/>
      <c r="KX21225" s="23"/>
      <c r="KY21225" s="23"/>
    </row>
    <row r="21226" spans="36:311" x14ac:dyDescent="0.2">
      <c r="AJ21226" s="23"/>
      <c r="HH21226"/>
      <c r="IW21226" s="36"/>
      <c r="JI21226"/>
      <c r="JJ21226"/>
      <c r="KX21226" s="23"/>
      <c r="KY21226" s="23"/>
    </row>
    <row r="21227" spans="36:311" x14ac:dyDescent="0.2">
      <c r="AJ21227" s="23"/>
      <c r="HH21227"/>
      <c r="IW21227" s="36"/>
      <c r="JI21227"/>
      <c r="JJ21227"/>
      <c r="KX21227" s="23"/>
      <c r="KY21227" s="23"/>
    </row>
    <row r="21228" spans="36:311" x14ac:dyDescent="0.2">
      <c r="AJ21228" s="23"/>
      <c r="HH21228"/>
      <c r="IW21228" s="36"/>
      <c r="JI21228"/>
      <c r="JJ21228"/>
      <c r="KX21228" s="23"/>
      <c r="KY21228" s="23"/>
    </row>
    <row r="21229" spans="36:311" x14ac:dyDescent="0.2">
      <c r="AJ21229" s="23"/>
      <c r="HH21229"/>
      <c r="IW21229" s="36"/>
      <c r="JI21229"/>
      <c r="JJ21229"/>
      <c r="KX21229" s="23"/>
      <c r="KY21229" s="23"/>
    </row>
    <row r="21230" spans="36:311" x14ac:dyDescent="0.2">
      <c r="AJ21230" s="23"/>
      <c r="HH21230"/>
      <c r="IW21230" s="36"/>
      <c r="JI21230"/>
      <c r="JJ21230"/>
      <c r="KX21230" s="23"/>
      <c r="KY21230" s="23"/>
    </row>
    <row r="21231" spans="36:311" x14ac:dyDescent="0.2">
      <c r="AJ21231" s="23"/>
      <c r="HH21231"/>
      <c r="IW21231" s="36"/>
      <c r="JI21231"/>
      <c r="JJ21231"/>
      <c r="KX21231" s="23"/>
      <c r="KY21231" s="23"/>
    </row>
    <row r="21232" spans="36:311" x14ac:dyDescent="0.2">
      <c r="AJ21232" s="23"/>
      <c r="HH21232"/>
      <c r="IW21232" s="36"/>
      <c r="JI21232"/>
      <c r="JJ21232"/>
      <c r="KX21232" s="23"/>
      <c r="KY21232" s="23"/>
    </row>
    <row r="21233" spans="36:311" x14ac:dyDescent="0.2">
      <c r="AJ21233" s="23"/>
      <c r="HH21233"/>
      <c r="IW21233" s="36"/>
      <c r="JI21233"/>
      <c r="JJ21233"/>
      <c r="KX21233" s="23"/>
      <c r="KY21233" s="23"/>
    </row>
    <row r="21234" spans="36:311" x14ac:dyDescent="0.2">
      <c r="AJ21234" s="23"/>
      <c r="HH21234"/>
      <c r="IW21234" s="36"/>
      <c r="JI21234"/>
      <c r="JJ21234"/>
      <c r="KX21234" s="23"/>
      <c r="KY21234" s="23"/>
    </row>
    <row r="21235" spans="36:311" x14ac:dyDescent="0.2">
      <c r="AJ21235" s="23"/>
      <c r="HH21235"/>
      <c r="IW21235" s="36"/>
      <c r="JI21235"/>
      <c r="JJ21235"/>
      <c r="KX21235" s="23"/>
      <c r="KY21235" s="23"/>
    </row>
    <row r="21236" spans="36:311" x14ac:dyDescent="0.2">
      <c r="AJ21236" s="23"/>
      <c r="HH21236"/>
      <c r="IW21236" s="36"/>
      <c r="JI21236"/>
      <c r="JJ21236"/>
      <c r="KX21236" s="23"/>
      <c r="KY21236" s="23"/>
    </row>
    <row r="21237" spans="36:311" x14ac:dyDescent="0.2">
      <c r="AJ21237" s="23"/>
      <c r="HH21237"/>
      <c r="IW21237" s="36"/>
      <c r="JI21237"/>
      <c r="JJ21237"/>
      <c r="KX21237" s="23"/>
      <c r="KY21237" s="23"/>
    </row>
    <row r="21238" spans="36:311" x14ac:dyDescent="0.2">
      <c r="AJ21238" s="23"/>
      <c r="HH21238"/>
      <c r="IW21238" s="36"/>
      <c r="JI21238"/>
      <c r="JJ21238"/>
      <c r="KX21238" s="23"/>
      <c r="KY21238" s="23"/>
    </row>
    <row r="21239" spans="36:311" x14ac:dyDescent="0.2">
      <c r="AJ21239" s="23"/>
      <c r="HH21239"/>
      <c r="IW21239" s="36"/>
      <c r="JI21239"/>
      <c r="JJ21239"/>
      <c r="KX21239" s="23"/>
      <c r="KY21239" s="23"/>
    </row>
    <row r="21240" spans="36:311" x14ac:dyDescent="0.2">
      <c r="AJ21240" s="23"/>
      <c r="HH21240"/>
      <c r="IW21240" s="36"/>
      <c r="JI21240"/>
      <c r="JJ21240"/>
      <c r="KX21240" s="23"/>
      <c r="KY21240" s="23"/>
    </row>
    <row r="21241" spans="36:311" x14ac:dyDescent="0.2">
      <c r="AJ21241" s="23"/>
      <c r="HH21241"/>
      <c r="IW21241" s="36"/>
      <c r="JI21241"/>
      <c r="JJ21241"/>
      <c r="KX21241" s="23"/>
      <c r="KY21241" s="23"/>
    </row>
    <row r="21242" spans="36:311" x14ac:dyDescent="0.2">
      <c r="AJ21242" s="23"/>
      <c r="HH21242"/>
      <c r="IW21242" s="36"/>
      <c r="JI21242"/>
      <c r="JJ21242"/>
      <c r="KX21242" s="23"/>
      <c r="KY21242" s="23"/>
    </row>
    <row r="21243" spans="36:311" x14ac:dyDescent="0.2">
      <c r="AJ21243" s="23"/>
      <c r="HH21243"/>
      <c r="IW21243" s="36"/>
      <c r="JI21243"/>
      <c r="JJ21243"/>
      <c r="KX21243" s="23"/>
      <c r="KY21243" s="23"/>
    </row>
    <row r="21244" spans="36:311" x14ac:dyDescent="0.2">
      <c r="AJ21244" s="23"/>
      <c r="HH21244"/>
      <c r="IW21244" s="36"/>
      <c r="JI21244"/>
      <c r="JJ21244"/>
      <c r="KX21244" s="23"/>
      <c r="KY21244" s="23"/>
    </row>
    <row r="21245" spans="36:311" x14ac:dyDescent="0.2">
      <c r="AJ21245" s="23"/>
      <c r="HH21245"/>
      <c r="IW21245" s="36"/>
      <c r="JI21245"/>
      <c r="JJ21245"/>
      <c r="KX21245" s="23"/>
      <c r="KY21245" s="23"/>
    </row>
    <row r="21246" spans="36:311" x14ac:dyDescent="0.2">
      <c r="AJ21246" s="23"/>
      <c r="HH21246"/>
      <c r="IW21246" s="36"/>
      <c r="JI21246"/>
      <c r="JJ21246"/>
      <c r="KX21246" s="23"/>
      <c r="KY21246" s="23"/>
    </row>
    <row r="21247" spans="36:311" x14ac:dyDescent="0.2">
      <c r="AJ21247" s="23"/>
      <c r="HH21247"/>
      <c r="IW21247" s="36"/>
      <c r="JI21247"/>
      <c r="JJ21247"/>
      <c r="KX21247" s="23"/>
      <c r="KY21247" s="23"/>
    </row>
    <row r="21248" spans="36:311" x14ac:dyDescent="0.2">
      <c r="AJ21248" s="23"/>
      <c r="HH21248"/>
      <c r="IW21248" s="36"/>
      <c r="JI21248"/>
      <c r="JJ21248"/>
      <c r="KX21248" s="23"/>
      <c r="KY21248" s="23"/>
    </row>
    <row r="21249" spans="36:311" x14ac:dyDescent="0.2">
      <c r="AJ21249" s="23"/>
      <c r="HH21249"/>
      <c r="IW21249" s="36"/>
      <c r="JI21249"/>
      <c r="JJ21249"/>
      <c r="KX21249" s="23"/>
      <c r="KY21249" s="23"/>
    </row>
    <row r="21250" spans="36:311" x14ac:dyDescent="0.2">
      <c r="AJ21250" s="23"/>
      <c r="HH21250"/>
      <c r="IW21250" s="36"/>
      <c r="JI21250"/>
      <c r="JJ21250"/>
      <c r="KX21250" s="23"/>
      <c r="KY21250" s="23"/>
    </row>
    <row r="21251" spans="36:311" x14ac:dyDescent="0.2">
      <c r="AJ21251" s="23"/>
      <c r="HH21251"/>
      <c r="IW21251" s="36"/>
      <c r="JI21251"/>
      <c r="JJ21251"/>
      <c r="KX21251" s="23"/>
      <c r="KY21251" s="23"/>
    </row>
    <row r="21252" spans="36:311" x14ac:dyDescent="0.2">
      <c r="AJ21252" s="23"/>
      <c r="HH21252"/>
      <c r="IW21252" s="36"/>
      <c r="JI21252"/>
      <c r="JJ21252"/>
      <c r="KX21252" s="23"/>
      <c r="KY21252" s="23"/>
    </row>
    <row r="21253" spans="36:311" x14ac:dyDescent="0.2">
      <c r="AJ21253" s="23"/>
      <c r="HH21253"/>
      <c r="IW21253" s="36"/>
      <c r="JI21253"/>
      <c r="JJ21253"/>
      <c r="KX21253" s="23"/>
      <c r="KY21253" s="23"/>
    </row>
    <row r="21254" spans="36:311" x14ac:dyDescent="0.2">
      <c r="AJ21254" s="23"/>
      <c r="HH21254"/>
      <c r="IW21254" s="36"/>
      <c r="JI21254"/>
      <c r="JJ21254"/>
      <c r="KX21254" s="23"/>
      <c r="KY21254" s="23"/>
    </row>
    <row r="21255" spans="36:311" x14ac:dyDescent="0.2">
      <c r="AJ21255" s="23"/>
      <c r="HH21255"/>
      <c r="IW21255" s="36"/>
      <c r="JI21255"/>
      <c r="JJ21255"/>
      <c r="KX21255" s="23"/>
      <c r="KY21255" s="23"/>
    </row>
    <row r="21256" spans="36:311" x14ac:dyDescent="0.2">
      <c r="AJ21256" s="23"/>
      <c r="HH21256"/>
      <c r="IW21256" s="36"/>
      <c r="JI21256"/>
      <c r="JJ21256"/>
      <c r="KX21256" s="23"/>
      <c r="KY21256" s="23"/>
    </row>
    <row r="21257" spans="36:311" x14ac:dyDescent="0.2">
      <c r="AJ21257" s="23"/>
      <c r="HH21257"/>
      <c r="IW21257" s="36"/>
      <c r="JI21257"/>
      <c r="JJ21257"/>
      <c r="KX21257" s="23"/>
      <c r="KY21257" s="23"/>
    </row>
    <row r="21258" spans="36:311" x14ac:dyDescent="0.2">
      <c r="AJ21258" s="23"/>
      <c r="HH21258"/>
      <c r="IW21258" s="36"/>
      <c r="JI21258"/>
      <c r="JJ21258"/>
      <c r="KX21258" s="23"/>
      <c r="KY21258" s="23"/>
    </row>
    <row r="21259" spans="36:311" x14ac:dyDescent="0.2">
      <c r="AJ21259" s="23"/>
      <c r="HH21259"/>
      <c r="IW21259" s="36"/>
      <c r="JI21259"/>
      <c r="JJ21259"/>
      <c r="KX21259" s="23"/>
      <c r="KY21259" s="23"/>
    </row>
    <row r="21260" spans="36:311" x14ac:dyDescent="0.2">
      <c r="AJ21260" s="23"/>
      <c r="HH21260"/>
      <c r="IW21260" s="36"/>
      <c r="JI21260"/>
      <c r="JJ21260"/>
      <c r="KX21260" s="23"/>
      <c r="KY21260" s="23"/>
    </row>
    <row r="21261" spans="36:311" x14ac:dyDescent="0.2">
      <c r="AJ21261" s="23"/>
      <c r="HH21261"/>
      <c r="IW21261" s="36"/>
      <c r="JI21261"/>
      <c r="JJ21261"/>
      <c r="KX21261" s="23"/>
      <c r="KY21261" s="23"/>
    </row>
    <row r="21262" spans="36:311" x14ac:dyDescent="0.2">
      <c r="AJ21262" s="23"/>
      <c r="HH21262"/>
      <c r="IW21262" s="36"/>
      <c r="JI21262"/>
      <c r="JJ21262"/>
      <c r="KX21262" s="23"/>
      <c r="KY21262" s="23"/>
    </row>
    <row r="21263" spans="36:311" x14ac:dyDescent="0.2">
      <c r="AJ21263" s="23"/>
      <c r="HH21263"/>
      <c r="IW21263" s="36"/>
      <c r="JI21263"/>
      <c r="JJ21263"/>
      <c r="KX21263" s="23"/>
      <c r="KY21263" s="23"/>
    </row>
    <row r="21264" spans="36:311" x14ac:dyDescent="0.2">
      <c r="AJ21264" s="23"/>
      <c r="HH21264"/>
      <c r="IW21264" s="36"/>
      <c r="JI21264"/>
      <c r="JJ21264"/>
      <c r="KX21264" s="23"/>
      <c r="KY21264" s="23"/>
    </row>
    <row r="21265" spans="36:311" x14ac:dyDescent="0.2">
      <c r="AJ21265" s="23"/>
      <c r="HH21265"/>
      <c r="IW21265" s="36"/>
      <c r="JI21265"/>
      <c r="JJ21265"/>
      <c r="KX21265" s="23"/>
      <c r="KY21265" s="23"/>
    </row>
    <row r="21266" spans="36:311" x14ac:dyDescent="0.2">
      <c r="AJ21266" s="23"/>
      <c r="HH21266"/>
      <c r="IW21266" s="36"/>
      <c r="JI21266"/>
      <c r="JJ21266"/>
      <c r="KX21266" s="23"/>
      <c r="KY21266" s="23"/>
    </row>
    <row r="21267" spans="36:311" x14ac:dyDescent="0.2">
      <c r="AJ21267" s="23"/>
      <c r="HH21267"/>
      <c r="IW21267" s="36"/>
      <c r="JI21267"/>
      <c r="JJ21267"/>
      <c r="KX21267" s="23"/>
      <c r="KY21267" s="23"/>
    </row>
    <row r="21268" spans="36:311" x14ac:dyDescent="0.2">
      <c r="AJ21268" s="23"/>
      <c r="HH21268"/>
      <c r="IW21268" s="36"/>
      <c r="JI21268"/>
      <c r="JJ21268"/>
      <c r="KX21268" s="23"/>
      <c r="KY21268" s="23"/>
    </row>
    <row r="21269" spans="36:311" x14ac:dyDescent="0.2">
      <c r="AJ21269" s="23"/>
      <c r="HH21269"/>
      <c r="IW21269" s="36"/>
      <c r="JI21269"/>
      <c r="JJ21269"/>
      <c r="KX21269" s="23"/>
      <c r="KY21269" s="23"/>
    </row>
    <row r="21270" spans="36:311" x14ac:dyDescent="0.2">
      <c r="AJ21270" s="23"/>
      <c r="HH21270"/>
      <c r="IW21270" s="36"/>
      <c r="JI21270"/>
      <c r="JJ21270"/>
      <c r="KX21270" s="23"/>
      <c r="KY21270" s="23"/>
    </row>
    <row r="21271" spans="36:311" x14ac:dyDescent="0.2">
      <c r="AJ21271" s="23"/>
      <c r="HH21271"/>
      <c r="IW21271" s="36"/>
      <c r="JI21271"/>
      <c r="JJ21271"/>
      <c r="KX21271" s="23"/>
      <c r="KY21271" s="23"/>
    </row>
    <row r="21272" spans="36:311" x14ac:dyDescent="0.2">
      <c r="AJ21272" s="23"/>
      <c r="HH21272"/>
      <c r="IW21272" s="36"/>
      <c r="JI21272"/>
      <c r="JJ21272"/>
      <c r="KX21272" s="23"/>
      <c r="KY21272" s="23"/>
    </row>
    <row r="21273" spans="36:311" x14ac:dyDescent="0.2">
      <c r="AJ21273" s="23"/>
      <c r="HH21273"/>
      <c r="IW21273" s="36"/>
      <c r="JI21273"/>
      <c r="JJ21273"/>
      <c r="KX21273" s="23"/>
      <c r="KY21273" s="23"/>
    </row>
    <row r="21274" spans="36:311" x14ac:dyDescent="0.2">
      <c r="AJ21274" s="23"/>
      <c r="HH21274"/>
      <c r="IW21274" s="36"/>
      <c r="JI21274"/>
      <c r="JJ21274"/>
      <c r="KX21274" s="23"/>
      <c r="KY21274" s="23"/>
    </row>
    <row r="21275" spans="36:311" x14ac:dyDescent="0.2">
      <c r="AJ21275" s="23"/>
      <c r="HH21275"/>
      <c r="IW21275" s="36"/>
      <c r="JI21275"/>
      <c r="JJ21275"/>
      <c r="KX21275" s="23"/>
      <c r="KY21275" s="23"/>
    </row>
    <row r="21276" spans="36:311" x14ac:dyDescent="0.2">
      <c r="AJ21276" s="23"/>
      <c r="HH21276"/>
      <c r="IW21276" s="36"/>
      <c r="JI21276"/>
      <c r="JJ21276"/>
      <c r="KX21276" s="23"/>
      <c r="KY21276" s="23"/>
    </row>
    <row r="21277" spans="36:311" x14ac:dyDescent="0.2">
      <c r="AJ21277" s="23"/>
      <c r="HH21277"/>
      <c r="IW21277" s="36"/>
      <c r="JI21277"/>
      <c r="JJ21277"/>
      <c r="KX21277" s="23"/>
      <c r="KY21277" s="23"/>
    </row>
    <row r="21278" spans="36:311" x14ac:dyDescent="0.2">
      <c r="AJ21278" s="23"/>
      <c r="HH21278"/>
      <c r="IW21278" s="36"/>
      <c r="JI21278"/>
      <c r="JJ21278"/>
      <c r="KX21278" s="23"/>
      <c r="KY21278" s="23"/>
    </row>
    <row r="21279" spans="36:311" x14ac:dyDescent="0.2">
      <c r="AJ21279" s="23"/>
      <c r="HH21279"/>
      <c r="IW21279" s="36"/>
      <c r="JI21279"/>
      <c r="JJ21279"/>
      <c r="KX21279" s="23"/>
      <c r="KY21279" s="23"/>
    </row>
    <row r="21280" spans="36:311" x14ac:dyDescent="0.2">
      <c r="AJ21280" s="23"/>
      <c r="HH21280"/>
      <c r="IW21280" s="36"/>
      <c r="JI21280"/>
      <c r="JJ21280"/>
      <c r="KX21280" s="23"/>
      <c r="KY21280" s="23"/>
    </row>
    <row r="21281" spans="36:311" x14ac:dyDescent="0.2">
      <c r="AJ21281" s="23"/>
      <c r="HH21281"/>
      <c r="IW21281" s="36"/>
      <c r="JI21281"/>
      <c r="JJ21281"/>
      <c r="KX21281" s="23"/>
      <c r="KY21281" s="23"/>
    </row>
    <row r="21282" spans="36:311" x14ac:dyDescent="0.2">
      <c r="AJ21282" s="23"/>
      <c r="HH21282"/>
      <c r="IW21282" s="36"/>
      <c r="JI21282"/>
      <c r="JJ21282"/>
      <c r="KX21282" s="23"/>
      <c r="KY21282" s="23"/>
    </row>
    <row r="21283" spans="36:311" x14ac:dyDescent="0.2">
      <c r="AJ21283" s="23"/>
      <c r="HH21283"/>
      <c r="IW21283" s="36"/>
      <c r="JI21283"/>
      <c r="JJ21283"/>
      <c r="KX21283" s="23"/>
      <c r="KY21283" s="23"/>
    </row>
    <row r="21284" spans="36:311" x14ac:dyDescent="0.2">
      <c r="AJ21284" s="23"/>
      <c r="HH21284"/>
      <c r="IW21284" s="36"/>
      <c r="JI21284"/>
      <c r="JJ21284"/>
      <c r="KX21284" s="23"/>
      <c r="KY21284" s="23"/>
    </row>
    <row r="21285" spans="36:311" x14ac:dyDescent="0.2">
      <c r="AJ21285" s="23"/>
      <c r="HH21285"/>
      <c r="IW21285" s="36"/>
      <c r="JI21285"/>
      <c r="JJ21285"/>
      <c r="KX21285" s="23"/>
      <c r="KY21285" s="23"/>
    </row>
    <row r="21286" spans="36:311" x14ac:dyDescent="0.2">
      <c r="AJ21286" s="23"/>
      <c r="HH21286"/>
      <c r="IW21286" s="36"/>
      <c r="JI21286"/>
      <c r="JJ21286"/>
      <c r="KX21286" s="23"/>
      <c r="KY21286" s="23"/>
    </row>
    <row r="21287" spans="36:311" x14ac:dyDescent="0.2">
      <c r="AJ21287" s="23"/>
      <c r="HH21287"/>
      <c r="IW21287" s="36"/>
      <c r="JI21287"/>
      <c r="JJ21287"/>
      <c r="KX21287" s="23"/>
      <c r="KY21287" s="23"/>
    </row>
    <row r="21288" spans="36:311" x14ac:dyDescent="0.2">
      <c r="AJ21288" s="23"/>
      <c r="HH21288"/>
      <c r="IW21288" s="36"/>
      <c r="JI21288"/>
      <c r="JJ21288"/>
      <c r="KX21288" s="23"/>
      <c r="KY21288" s="23"/>
    </row>
    <row r="21289" spans="36:311" x14ac:dyDescent="0.2">
      <c r="AJ21289" s="23"/>
      <c r="HH21289"/>
      <c r="IW21289" s="36"/>
      <c r="JI21289"/>
      <c r="JJ21289"/>
      <c r="KX21289" s="23"/>
      <c r="KY21289" s="23"/>
    </row>
    <row r="21290" spans="36:311" x14ac:dyDescent="0.2">
      <c r="AJ21290" s="23"/>
      <c r="HH21290"/>
      <c r="IW21290" s="36"/>
      <c r="JI21290"/>
      <c r="JJ21290"/>
      <c r="KX21290" s="23"/>
      <c r="KY21290" s="23"/>
    </row>
    <row r="21291" spans="36:311" x14ac:dyDescent="0.2">
      <c r="AJ21291" s="23"/>
      <c r="HH21291"/>
      <c r="IW21291" s="36"/>
      <c r="JI21291"/>
      <c r="JJ21291"/>
      <c r="KX21291" s="23"/>
      <c r="KY21291" s="23"/>
    </row>
    <row r="21292" spans="36:311" x14ac:dyDescent="0.2">
      <c r="AJ21292" s="23"/>
      <c r="HH21292"/>
      <c r="IW21292" s="36"/>
      <c r="JI21292"/>
      <c r="JJ21292"/>
      <c r="KX21292" s="23"/>
      <c r="KY21292" s="23"/>
    </row>
    <row r="21293" spans="36:311" x14ac:dyDescent="0.2">
      <c r="AJ21293" s="23"/>
      <c r="HH21293"/>
      <c r="IW21293" s="36"/>
      <c r="JI21293"/>
      <c r="JJ21293"/>
      <c r="KX21293" s="23"/>
      <c r="KY21293" s="23"/>
    </row>
    <row r="21294" spans="36:311" x14ac:dyDescent="0.2">
      <c r="AJ21294" s="23"/>
      <c r="HH21294"/>
      <c r="IW21294" s="36"/>
      <c r="JI21294"/>
      <c r="JJ21294"/>
      <c r="KX21294" s="23"/>
      <c r="KY21294" s="23"/>
    </row>
    <row r="21295" spans="36:311" x14ac:dyDescent="0.2">
      <c r="AJ21295" s="23"/>
      <c r="HH21295"/>
      <c r="IW21295" s="36"/>
      <c r="JI21295"/>
      <c r="JJ21295"/>
      <c r="KX21295" s="23"/>
      <c r="KY21295" s="23"/>
    </row>
    <row r="21296" spans="36:311" x14ac:dyDescent="0.2">
      <c r="AJ21296" s="23"/>
      <c r="HH21296"/>
      <c r="IW21296" s="36"/>
      <c r="JI21296"/>
      <c r="JJ21296"/>
      <c r="KX21296" s="23"/>
      <c r="KY21296" s="23"/>
    </row>
    <row r="21297" spans="36:311" x14ac:dyDescent="0.2">
      <c r="AJ21297" s="23"/>
      <c r="HH21297"/>
      <c r="IW21297" s="36"/>
      <c r="JI21297"/>
      <c r="JJ21297"/>
      <c r="KX21297" s="23"/>
      <c r="KY21297" s="23"/>
    </row>
    <row r="21298" spans="36:311" x14ac:dyDescent="0.2">
      <c r="AJ21298" s="23"/>
      <c r="HH21298"/>
      <c r="IW21298" s="36"/>
      <c r="JI21298"/>
      <c r="JJ21298"/>
      <c r="KX21298" s="23"/>
      <c r="KY21298" s="23"/>
    </row>
    <row r="21299" spans="36:311" x14ac:dyDescent="0.2">
      <c r="AJ21299" s="23"/>
      <c r="HH21299"/>
      <c r="IW21299" s="36"/>
      <c r="JI21299"/>
      <c r="JJ21299"/>
      <c r="KX21299" s="23"/>
      <c r="KY21299" s="23"/>
    </row>
    <row r="21300" spans="36:311" x14ac:dyDescent="0.2">
      <c r="AJ21300" s="23"/>
      <c r="HH21300"/>
      <c r="IW21300" s="36"/>
      <c r="JI21300"/>
      <c r="JJ21300"/>
      <c r="KX21300" s="23"/>
      <c r="KY21300" s="23"/>
    </row>
    <row r="21301" spans="36:311" x14ac:dyDescent="0.2">
      <c r="AJ21301" s="23"/>
      <c r="HH21301"/>
      <c r="IW21301" s="36"/>
      <c r="JI21301"/>
      <c r="JJ21301"/>
      <c r="KX21301" s="23"/>
      <c r="KY21301" s="23"/>
    </row>
    <row r="21302" spans="36:311" x14ac:dyDescent="0.2">
      <c r="AJ21302" s="23"/>
      <c r="HH21302"/>
      <c r="IW21302" s="36"/>
      <c r="JI21302"/>
      <c r="JJ21302"/>
      <c r="KX21302" s="23"/>
      <c r="KY21302" s="23"/>
    </row>
    <row r="21303" spans="36:311" x14ac:dyDescent="0.2">
      <c r="AJ21303" s="23"/>
      <c r="HH21303"/>
      <c r="IW21303" s="36"/>
      <c r="JI21303"/>
      <c r="JJ21303"/>
      <c r="KX21303" s="23"/>
      <c r="KY21303" s="23"/>
    </row>
    <row r="21304" spans="36:311" x14ac:dyDescent="0.2">
      <c r="AJ21304" s="23"/>
      <c r="HH21304"/>
      <c r="IW21304" s="36"/>
      <c r="JI21304"/>
      <c r="JJ21304"/>
      <c r="KX21304" s="23"/>
      <c r="KY21304" s="23"/>
    </row>
    <row r="21305" spans="36:311" x14ac:dyDescent="0.2">
      <c r="AJ21305" s="23"/>
      <c r="HH21305"/>
      <c r="IW21305" s="36"/>
      <c r="JI21305"/>
      <c r="JJ21305"/>
      <c r="KX21305" s="23"/>
      <c r="KY21305" s="23"/>
    </row>
    <row r="21306" spans="36:311" x14ac:dyDescent="0.2">
      <c r="AJ21306" s="23"/>
      <c r="HH21306"/>
      <c r="IW21306" s="36"/>
      <c r="JI21306"/>
      <c r="JJ21306"/>
      <c r="KX21306" s="23"/>
      <c r="KY21306" s="23"/>
    </row>
    <row r="21307" spans="36:311" x14ac:dyDescent="0.2">
      <c r="AJ21307" s="23"/>
      <c r="HH21307"/>
      <c r="IW21307" s="36"/>
      <c r="JI21307"/>
      <c r="JJ21307"/>
      <c r="KX21307" s="23"/>
      <c r="KY21307" s="23"/>
    </row>
    <row r="21308" spans="36:311" x14ac:dyDescent="0.2">
      <c r="AJ21308" s="23"/>
      <c r="HH21308"/>
      <c r="IW21308" s="36"/>
      <c r="JI21308"/>
      <c r="JJ21308"/>
      <c r="KX21308" s="23"/>
      <c r="KY21308" s="23"/>
    </row>
    <row r="21309" spans="36:311" x14ac:dyDescent="0.2">
      <c r="AJ21309" s="23"/>
      <c r="HH21309"/>
      <c r="IW21309" s="36"/>
      <c r="JI21309"/>
      <c r="JJ21309"/>
      <c r="KX21309" s="23"/>
      <c r="KY21309" s="23"/>
    </row>
    <row r="21310" spans="36:311" x14ac:dyDescent="0.2">
      <c r="AJ21310" s="23"/>
      <c r="HH21310"/>
      <c r="IW21310" s="36"/>
      <c r="JI21310"/>
      <c r="JJ21310"/>
      <c r="KX21310" s="23"/>
      <c r="KY21310" s="23"/>
    </row>
    <row r="21311" spans="36:311" x14ac:dyDescent="0.2">
      <c r="AJ21311" s="23"/>
      <c r="HH21311"/>
      <c r="IW21311" s="36"/>
      <c r="JI21311"/>
      <c r="JJ21311"/>
      <c r="KX21311" s="23"/>
      <c r="KY21311" s="23"/>
    </row>
    <row r="21312" spans="36:311" x14ac:dyDescent="0.2">
      <c r="AJ21312" s="23"/>
      <c r="HH21312"/>
      <c r="IW21312" s="36"/>
      <c r="JI21312"/>
      <c r="JJ21312"/>
      <c r="KX21312" s="23"/>
      <c r="KY21312" s="23"/>
    </row>
    <row r="21313" spans="36:311" x14ac:dyDescent="0.2">
      <c r="AJ21313" s="23"/>
      <c r="HH21313"/>
      <c r="IW21313" s="36"/>
      <c r="JI21313"/>
      <c r="JJ21313"/>
      <c r="KX21313" s="23"/>
      <c r="KY21313" s="23"/>
    </row>
    <row r="21314" spans="36:311" x14ac:dyDescent="0.2">
      <c r="AJ21314" s="23"/>
      <c r="HH21314"/>
      <c r="IW21314" s="36"/>
      <c r="JI21314"/>
      <c r="JJ21314"/>
      <c r="KX21314" s="23"/>
      <c r="KY21314" s="23"/>
    </row>
    <row r="21315" spans="36:311" x14ac:dyDescent="0.2">
      <c r="AJ21315" s="23"/>
      <c r="HH21315"/>
      <c r="IW21315" s="36"/>
      <c r="JI21315"/>
      <c r="JJ21315"/>
      <c r="KX21315" s="23"/>
      <c r="KY21315" s="23"/>
    </row>
    <row r="21316" spans="36:311" x14ac:dyDescent="0.2">
      <c r="AJ21316" s="23"/>
      <c r="HH21316"/>
      <c r="IW21316" s="36"/>
      <c r="JI21316"/>
      <c r="JJ21316"/>
      <c r="KX21316" s="23"/>
      <c r="KY21316" s="23"/>
    </row>
    <row r="21317" spans="36:311" x14ac:dyDescent="0.2">
      <c r="AJ21317" s="23"/>
      <c r="HH21317"/>
      <c r="IW21317" s="36"/>
      <c r="JI21317"/>
      <c r="JJ21317"/>
      <c r="KX21317" s="23"/>
      <c r="KY21317" s="23"/>
    </row>
    <row r="21318" spans="36:311" x14ac:dyDescent="0.2">
      <c r="AJ21318" s="23"/>
      <c r="HH21318"/>
      <c r="IW21318" s="36"/>
      <c r="JI21318"/>
      <c r="JJ21318"/>
      <c r="KX21318" s="23"/>
      <c r="KY21318" s="23"/>
    </row>
    <row r="21319" spans="36:311" x14ac:dyDescent="0.2">
      <c r="AJ21319" s="23"/>
      <c r="HH21319"/>
      <c r="IW21319" s="36"/>
      <c r="JI21319"/>
      <c r="JJ21319"/>
      <c r="KX21319" s="23"/>
      <c r="KY21319" s="23"/>
    </row>
    <row r="21320" spans="36:311" x14ac:dyDescent="0.2">
      <c r="AJ21320" s="23"/>
      <c r="HH21320"/>
      <c r="IW21320" s="36"/>
      <c r="JI21320"/>
      <c r="JJ21320"/>
      <c r="KX21320" s="23"/>
      <c r="KY21320" s="23"/>
    </row>
    <row r="21321" spans="36:311" x14ac:dyDescent="0.2">
      <c r="AJ21321" s="23"/>
      <c r="HH21321"/>
      <c r="IW21321" s="36"/>
      <c r="JI21321"/>
      <c r="JJ21321"/>
      <c r="KX21321" s="23"/>
      <c r="KY21321" s="23"/>
    </row>
    <row r="21322" spans="36:311" x14ac:dyDescent="0.2">
      <c r="AJ21322" s="23"/>
      <c r="HH21322"/>
      <c r="IW21322" s="36"/>
      <c r="JI21322"/>
      <c r="JJ21322"/>
      <c r="KX21322" s="23"/>
      <c r="KY21322" s="23"/>
    </row>
    <row r="21323" spans="36:311" x14ac:dyDescent="0.2">
      <c r="AJ21323" s="23"/>
      <c r="HH21323"/>
      <c r="IW21323" s="36"/>
      <c r="JI21323"/>
      <c r="JJ21323"/>
      <c r="KX21323" s="23"/>
      <c r="KY21323" s="23"/>
    </row>
    <row r="21324" spans="36:311" x14ac:dyDescent="0.2">
      <c r="AJ21324" s="23"/>
      <c r="HH21324"/>
      <c r="IW21324" s="36"/>
      <c r="JI21324"/>
      <c r="JJ21324"/>
      <c r="KX21324" s="23"/>
      <c r="KY21324" s="23"/>
    </row>
    <row r="21325" spans="36:311" x14ac:dyDescent="0.2">
      <c r="AJ21325" s="23"/>
      <c r="HH21325"/>
      <c r="IW21325" s="36"/>
      <c r="JI21325"/>
      <c r="JJ21325"/>
      <c r="KX21325" s="23"/>
      <c r="KY21325" s="23"/>
    </row>
    <row r="21326" spans="36:311" x14ac:dyDescent="0.2">
      <c r="AJ21326" s="23"/>
      <c r="HH21326"/>
      <c r="IW21326" s="36"/>
      <c r="JI21326"/>
      <c r="JJ21326"/>
      <c r="KX21326" s="23"/>
      <c r="KY21326" s="23"/>
    </row>
    <row r="21327" spans="36:311" x14ac:dyDescent="0.2">
      <c r="AJ21327" s="23"/>
      <c r="HH21327"/>
      <c r="IW21327" s="36"/>
      <c r="JI21327"/>
      <c r="JJ21327"/>
      <c r="KX21327" s="23"/>
      <c r="KY21327" s="23"/>
    </row>
    <row r="21328" spans="36:311" x14ac:dyDescent="0.2">
      <c r="AJ21328" s="23"/>
      <c r="HH21328"/>
      <c r="IW21328" s="36"/>
      <c r="JI21328"/>
      <c r="JJ21328"/>
      <c r="KX21328" s="23"/>
      <c r="KY21328" s="23"/>
    </row>
    <row r="21329" spans="36:311" x14ac:dyDescent="0.2">
      <c r="AJ21329" s="23"/>
      <c r="HH21329"/>
      <c r="IW21329" s="36"/>
      <c r="JI21329"/>
      <c r="JJ21329"/>
      <c r="KX21329" s="23"/>
      <c r="KY21329" s="23"/>
    </row>
    <row r="21330" spans="36:311" x14ac:dyDescent="0.2">
      <c r="AJ21330" s="23"/>
      <c r="HH21330"/>
      <c r="IW21330" s="36"/>
      <c r="JI21330"/>
      <c r="JJ21330"/>
      <c r="KX21330" s="23"/>
      <c r="KY21330" s="23"/>
    </row>
    <row r="21331" spans="36:311" x14ac:dyDescent="0.2">
      <c r="AJ21331" s="23"/>
      <c r="HH21331"/>
      <c r="IW21331" s="36"/>
      <c r="JI21331"/>
      <c r="JJ21331"/>
      <c r="KX21331" s="23"/>
      <c r="KY21331" s="23"/>
    </row>
    <row r="21332" spans="36:311" x14ac:dyDescent="0.2">
      <c r="AJ21332" s="23"/>
      <c r="HH21332"/>
      <c r="IW21332" s="36"/>
      <c r="JI21332"/>
      <c r="JJ21332"/>
      <c r="KX21332" s="23"/>
      <c r="KY21332" s="23"/>
    </row>
    <row r="21333" spans="36:311" x14ac:dyDescent="0.2">
      <c r="AJ21333" s="23"/>
      <c r="HH21333"/>
      <c r="IW21333" s="36"/>
      <c r="JI21333"/>
      <c r="JJ21333"/>
      <c r="KX21333" s="23"/>
      <c r="KY21333" s="23"/>
    </row>
    <row r="21334" spans="36:311" x14ac:dyDescent="0.2">
      <c r="AJ21334" s="23"/>
      <c r="HH21334"/>
      <c r="IW21334" s="36"/>
      <c r="JI21334"/>
      <c r="JJ21334"/>
      <c r="KX21334" s="23"/>
      <c r="KY21334" s="23"/>
    </row>
    <row r="21335" spans="36:311" x14ac:dyDescent="0.2">
      <c r="AJ21335" s="23"/>
      <c r="HH21335"/>
      <c r="IW21335" s="36"/>
      <c r="JI21335"/>
      <c r="JJ21335"/>
      <c r="KX21335" s="23"/>
      <c r="KY21335" s="23"/>
    </row>
    <row r="21336" spans="36:311" x14ac:dyDescent="0.2">
      <c r="AJ21336" s="23"/>
      <c r="HH21336"/>
      <c r="IW21336" s="36"/>
      <c r="JI21336"/>
      <c r="JJ21336"/>
      <c r="KX21336" s="23"/>
      <c r="KY21336" s="23"/>
    </row>
    <row r="21337" spans="36:311" x14ac:dyDescent="0.2">
      <c r="AJ21337" s="23"/>
      <c r="HH21337"/>
      <c r="IW21337" s="36"/>
      <c r="JI21337"/>
      <c r="JJ21337"/>
      <c r="KX21337" s="23"/>
      <c r="KY21337" s="23"/>
    </row>
    <row r="21338" spans="36:311" x14ac:dyDescent="0.2">
      <c r="AJ21338" s="23"/>
      <c r="HH21338"/>
      <c r="IW21338" s="36"/>
      <c r="JI21338"/>
      <c r="JJ21338"/>
      <c r="KX21338" s="23"/>
      <c r="KY21338" s="23"/>
    </row>
    <row r="21339" spans="36:311" x14ac:dyDescent="0.2">
      <c r="AJ21339" s="23"/>
      <c r="HH21339"/>
      <c r="IW21339" s="36"/>
      <c r="JI21339"/>
      <c r="JJ21339"/>
      <c r="KX21339" s="23"/>
      <c r="KY21339" s="23"/>
    </row>
    <row r="21340" spans="36:311" x14ac:dyDescent="0.2">
      <c r="AJ21340" s="23"/>
      <c r="HH21340"/>
      <c r="IW21340" s="36"/>
      <c r="JI21340"/>
      <c r="JJ21340"/>
      <c r="KX21340" s="23"/>
      <c r="KY21340" s="23"/>
    </row>
    <row r="21341" spans="36:311" x14ac:dyDescent="0.2">
      <c r="AJ21341" s="23"/>
      <c r="HH21341"/>
      <c r="IW21341" s="36"/>
      <c r="JI21341"/>
      <c r="JJ21341"/>
      <c r="KX21341" s="23"/>
      <c r="KY21341" s="23"/>
    </row>
    <row r="21342" spans="36:311" x14ac:dyDescent="0.2">
      <c r="AJ21342" s="23"/>
      <c r="HH21342"/>
      <c r="IW21342" s="36"/>
      <c r="JI21342"/>
      <c r="JJ21342"/>
      <c r="KX21342" s="23"/>
      <c r="KY21342" s="23"/>
    </row>
    <row r="21343" spans="36:311" x14ac:dyDescent="0.2">
      <c r="AJ21343" s="23"/>
      <c r="HH21343"/>
      <c r="IW21343" s="36"/>
      <c r="JI21343"/>
      <c r="JJ21343"/>
      <c r="KX21343" s="23"/>
      <c r="KY21343" s="23"/>
    </row>
    <row r="21344" spans="36:311" x14ac:dyDescent="0.2">
      <c r="AJ21344" s="23"/>
      <c r="HH21344"/>
      <c r="IW21344" s="36"/>
      <c r="JI21344"/>
      <c r="JJ21344"/>
      <c r="KX21344" s="23"/>
      <c r="KY21344" s="23"/>
    </row>
    <row r="21345" spans="36:311" x14ac:dyDescent="0.2">
      <c r="AJ21345" s="23"/>
      <c r="HH21345"/>
      <c r="IW21345" s="36"/>
      <c r="JI21345"/>
      <c r="JJ21345"/>
      <c r="KX21345" s="23"/>
      <c r="KY21345" s="23"/>
    </row>
    <row r="21346" spans="36:311" x14ac:dyDescent="0.2">
      <c r="AJ21346" s="23"/>
      <c r="HH21346"/>
      <c r="IW21346" s="36"/>
      <c r="JI21346"/>
      <c r="JJ21346"/>
      <c r="KX21346" s="23"/>
      <c r="KY21346" s="23"/>
    </row>
    <row r="21347" spans="36:311" x14ac:dyDescent="0.2">
      <c r="AJ21347" s="23"/>
      <c r="HH21347"/>
      <c r="IW21347" s="36"/>
      <c r="JI21347"/>
      <c r="JJ21347"/>
      <c r="KX21347" s="23"/>
      <c r="KY21347" s="23"/>
    </row>
    <row r="21348" spans="36:311" x14ac:dyDescent="0.2">
      <c r="AJ21348" s="23"/>
      <c r="HH21348"/>
      <c r="IW21348" s="36"/>
      <c r="JI21348"/>
      <c r="JJ21348"/>
      <c r="KX21348" s="23"/>
      <c r="KY21348" s="23"/>
    </row>
    <row r="21349" spans="36:311" x14ac:dyDescent="0.2">
      <c r="AJ21349" s="23"/>
      <c r="HH21349"/>
      <c r="IW21349" s="36"/>
      <c r="JI21349"/>
      <c r="JJ21349"/>
      <c r="KX21349" s="23"/>
      <c r="KY21349" s="23"/>
    </row>
    <row r="21350" spans="36:311" x14ac:dyDescent="0.2">
      <c r="AJ21350" s="23"/>
      <c r="HH21350"/>
      <c r="IW21350" s="36"/>
      <c r="JI21350"/>
      <c r="JJ21350"/>
      <c r="KX21350" s="23"/>
      <c r="KY21350" s="23"/>
    </row>
    <row r="21351" spans="36:311" x14ac:dyDescent="0.2">
      <c r="AJ21351" s="23"/>
      <c r="HH21351"/>
      <c r="IW21351" s="36"/>
      <c r="JI21351"/>
      <c r="JJ21351"/>
      <c r="KX21351" s="23"/>
      <c r="KY21351" s="23"/>
    </row>
    <row r="21352" spans="36:311" x14ac:dyDescent="0.2">
      <c r="AJ21352" s="23"/>
      <c r="HH21352"/>
      <c r="IW21352" s="36"/>
      <c r="JI21352"/>
      <c r="JJ21352"/>
      <c r="KX21352" s="23"/>
      <c r="KY21352" s="23"/>
    </row>
    <row r="21353" spans="36:311" x14ac:dyDescent="0.2">
      <c r="AJ21353" s="23"/>
      <c r="HH21353"/>
      <c r="IW21353" s="36"/>
      <c r="JI21353"/>
      <c r="JJ21353"/>
      <c r="KX21353" s="23"/>
      <c r="KY21353" s="23"/>
    </row>
    <row r="21354" spans="36:311" x14ac:dyDescent="0.2">
      <c r="AJ21354" s="23"/>
      <c r="HH21354"/>
      <c r="IW21354" s="36"/>
      <c r="JI21354"/>
      <c r="JJ21354"/>
      <c r="KX21354" s="23"/>
      <c r="KY21354" s="23"/>
    </row>
    <row r="21355" spans="36:311" x14ac:dyDescent="0.2">
      <c r="AJ21355" s="23"/>
      <c r="HH21355"/>
      <c r="IW21355" s="36"/>
      <c r="JI21355"/>
      <c r="JJ21355"/>
      <c r="KX21355" s="23"/>
      <c r="KY21355" s="23"/>
    </row>
    <row r="21356" spans="36:311" x14ac:dyDescent="0.2">
      <c r="AJ21356" s="23"/>
      <c r="HH21356"/>
      <c r="IW21356" s="36"/>
      <c r="JI21356"/>
      <c r="JJ21356"/>
      <c r="KX21356" s="23"/>
      <c r="KY21356" s="23"/>
    </row>
    <row r="21357" spans="36:311" x14ac:dyDescent="0.2">
      <c r="AJ21357" s="23"/>
      <c r="HH21357"/>
      <c r="IW21357" s="36"/>
      <c r="JI21357"/>
      <c r="JJ21357"/>
      <c r="KX21357" s="23"/>
      <c r="KY21357" s="23"/>
    </row>
    <row r="21358" spans="36:311" x14ac:dyDescent="0.2">
      <c r="AJ21358" s="23"/>
      <c r="HH21358"/>
      <c r="IW21358" s="36"/>
      <c r="JI21358"/>
      <c r="JJ21358"/>
      <c r="KX21358" s="23"/>
      <c r="KY21358" s="23"/>
    </row>
    <row r="21359" spans="36:311" x14ac:dyDescent="0.2">
      <c r="AJ21359" s="23"/>
      <c r="HH21359"/>
      <c r="IW21359" s="36"/>
      <c r="JI21359"/>
      <c r="JJ21359"/>
      <c r="KX21359" s="23"/>
      <c r="KY21359" s="23"/>
    </row>
    <row r="21360" spans="36:311" x14ac:dyDescent="0.2">
      <c r="AJ21360" s="23"/>
      <c r="HH21360"/>
      <c r="IW21360" s="36"/>
      <c r="JI21360"/>
      <c r="JJ21360"/>
      <c r="KX21360" s="23"/>
      <c r="KY21360" s="23"/>
    </row>
    <row r="21361" spans="36:311" x14ac:dyDescent="0.2">
      <c r="AJ21361" s="23"/>
      <c r="HH21361"/>
      <c r="IW21361" s="36"/>
      <c r="JI21361"/>
      <c r="JJ21361"/>
      <c r="KX21361" s="23"/>
      <c r="KY21361" s="23"/>
    </row>
    <row r="21362" spans="36:311" x14ac:dyDescent="0.2">
      <c r="AJ21362" s="23"/>
      <c r="HH21362"/>
      <c r="IW21362" s="36"/>
      <c r="JI21362"/>
      <c r="JJ21362"/>
      <c r="KX21362" s="23"/>
      <c r="KY21362" s="23"/>
    </row>
    <row r="21363" spans="36:311" x14ac:dyDescent="0.2">
      <c r="AJ21363" s="23"/>
      <c r="HH21363"/>
      <c r="IW21363" s="36"/>
      <c r="JI21363"/>
      <c r="JJ21363"/>
      <c r="KX21363" s="23"/>
      <c r="KY21363" s="23"/>
    </row>
    <row r="21364" spans="36:311" x14ac:dyDescent="0.2">
      <c r="AJ21364" s="23"/>
      <c r="HH21364"/>
      <c r="IW21364" s="36"/>
      <c r="JI21364"/>
      <c r="JJ21364"/>
      <c r="KX21364" s="23"/>
      <c r="KY21364" s="23"/>
    </row>
    <row r="21365" spans="36:311" x14ac:dyDescent="0.2">
      <c r="AJ21365" s="23"/>
      <c r="HH21365"/>
      <c r="IW21365" s="36"/>
      <c r="JI21365"/>
      <c r="JJ21365"/>
      <c r="KX21365" s="23"/>
      <c r="KY21365" s="23"/>
    </row>
    <row r="21366" spans="36:311" x14ac:dyDescent="0.2">
      <c r="AJ21366" s="23"/>
      <c r="HH21366"/>
      <c r="IW21366" s="36"/>
      <c r="JI21366"/>
      <c r="JJ21366"/>
      <c r="KX21366" s="23"/>
      <c r="KY21366" s="23"/>
    </row>
    <row r="21367" spans="36:311" x14ac:dyDescent="0.2">
      <c r="AJ21367" s="23"/>
      <c r="HH21367"/>
      <c r="IW21367" s="36"/>
      <c r="JI21367"/>
      <c r="JJ21367"/>
      <c r="KX21367" s="23"/>
      <c r="KY21367" s="23"/>
    </row>
    <row r="21368" spans="36:311" x14ac:dyDescent="0.2">
      <c r="AJ21368" s="23"/>
      <c r="HH21368"/>
      <c r="IW21368" s="36"/>
      <c r="JI21368"/>
      <c r="JJ21368"/>
      <c r="KX21368" s="23"/>
      <c r="KY21368" s="23"/>
    </row>
    <row r="21369" spans="36:311" x14ac:dyDescent="0.2">
      <c r="AJ21369" s="23"/>
      <c r="HH21369"/>
      <c r="IW21369" s="36"/>
      <c r="JI21369"/>
      <c r="JJ21369"/>
      <c r="KX21369" s="23"/>
      <c r="KY21369" s="23"/>
    </row>
    <row r="21370" spans="36:311" x14ac:dyDescent="0.2">
      <c r="AJ21370" s="23"/>
      <c r="HH21370"/>
      <c r="IW21370" s="36"/>
      <c r="JI21370"/>
      <c r="JJ21370"/>
      <c r="KX21370" s="23"/>
      <c r="KY21370" s="23"/>
    </row>
    <row r="21371" spans="36:311" x14ac:dyDescent="0.2">
      <c r="AJ21371" s="23"/>
      <c r="HH21371"/>
      <c r="IW21371" s="36"/>
      <c r="JI21371"/>
      <c r="JJ21371"/>
      <c r="KX21371" s="23"/>
      <c r="KY21371" s="23"/>
    </row>
    <row r="21372" spans="36:311" x14ac:dyDescent="0.2">
      <c r="AJ21372" s="23"/>
      <c r="HH21372"/>
      <c r="IW21372" s="36"/>
      <c r="JI21372"/>
      <c r="JJ21372"/>
      <c r="KX21372" s="23"/>
      <c r="KY21372" s="23"/>
    </row>
    <row r="21373" spans="36:311" x14ac:dyDescent="0.2">
      <c r="AJ21373" s="23"/>
      <c r="HH21373"/>
      <c r="IW21373" s="36"/>
      <c r="JI21373"/>
      <c r="JJ21373"/>
      <c r="KX21373" s="23"/>
      <c r="KY21373" s="23"/>
    </row>
    <row r="21374" spans="36:311" x14ac:dyDescent="0.2">
      <c r="AJ21374" s="23"/>
      <c r="HH21374"/>
      <c r="IW21374" s="36"/>
      <c r="JI21374"/>
      <c r="JJ21374"/>
      <c r="KX21374" s="23"/>
      <c r="KY21374" s="23"/>
    </row>
    <row r="21375" spans="36:311" x14ac:dyDescent="0.2">
      <c r="AJ21375" s="23"/>
      <c r="HH21375"/>
      <c r="IW21375" s="36"/>
      <c r="JI21375"/>
      <c r="JJ21375"/>
      <c r="KX21375" s="23"/>
      <c r="KY21375" s="23"/>
    </row>
    <row r="21376" spans="36:311" x14ac:dyDescent="0.2">
      <c r="AJ21376" s="23"/>
      <c r="HH21376"/>
      <c r="IW21376" s="36"/>
      <c r="JI21376"/>
      <c r="JJ21376"/>
      <c r="KX21376" s="23"/>
      <c r="KY21376" s="23"/>
    </row>
    <row r="21377" spans="36:311" x14ac:dyDescent="0.2">
      <c r="AJ21377" s="23"/>
      <c r="HH21377"/>
      <c r="IW21377" s="36"/>
      <c r="JI21377"/>
      <c r="JJ21377"/>
      <c r="KX21377" s="23"/>
      <c r="KY21377" s="23"/>
    </row>
    <row r="21378" spans="36:311" x14ac:dyDescent="0.2">
      <c r="AJ21378" s="23"/>
      <c r="HH21378"/>
      <c r="IW21378" s="36"/>
      <c r="JI21378"/>
      <c r="JJ21378"/>
      <c r="KX21378" s="23"/>
      <c r="KY21378" s="23"/>
    </row>
    <row r="21379" spans="36:311" x14ac:dyDescent="0.2">
      <c r="AJ21379" s="23"/>
      <c r="HH21379"/>
      <c r="IW21379" s="36"/>
      <c r="JI21379"/>
      <c r="JJ21379"/>
      <c r="KX21379" s="23"/>
      <c r="KY21379" s="23"/>
    </row>
    <row r="21380" spans="36:311" x14ac:dyDescent="0.2">
      <c r="AJ21380" s="23"/>
      <c r="HH21380"/>
      <c r="IW21380" s="36"/>
      <c r="JI21380"/>
      <c r="JJ21380"/>
      <c r="KX21380" s="23"/>
      <c r="KY21380" s="23"/>
    </row>
    <row r="21381" spans="36:311" x14ac:dyDescent="0.2">
      <c r="AJ21381" s="23"/>
      <c r="HH21381"/>
      <c r="IW21381" s="36"/>
      <c r="JI21381"/>
      <c r="JJ21381"/>
      <c r="KX21381" s="23"/>
      <c r="KY21381" s="23"/>
    </row>
    <row r="21382" spans="36:311" x14ac:dyDescent="0.2">
      <c r="AJ21382" s="23"/>
      <c r="HH21382"/>
      <c r="IW21382" s="36"/>
      <c r="JI21382"/>
      <c r="JJ21382"/>
      <c r="KX21382" s="23"/>
      <c r="KY21382" s="23"/>
    </row>
    <row r="21383" spans="36:311" x14ac:dyDescent="0.2">
      <c r="AJ21383" s="23"/>
      <c r="HH21383"/>
      <c r="IW21383" s="36"/>
      <c r="JI21383"/>
      <c r="JJ21383"/>
      <c r="KX21383" s="23"/>
      <c r="KY21383" s="23"/>
    </row>
    <row r="21384" spans="36:311" x14ac:dyDescent="0.2">
      <c r="AJ21384" s="23"/>
      <c r="HH21384"/>
      <c r="IW21384" s="36"/>
      <c r="JI21384"/>
      <c r="JJ21384"/>
      <c r="KX21384" s="23"/>
      <c r="KY21384" s="23"/>
    </row>
    <row r="21385" spans="36:311" x14ac:dyDescent="0.2">
      <c r="AJ21385" s="23"/>
      <c r="HH21385"/>
      <c r="IW21385" s="36"/>
      <c r="JI21385"/>
      <c r="JJ21385"/>
      <c r="KX21385" s="23"/>
      <c r="KY21385" s="23"/>
    </row>
    <row r="21386" spans="36:311" x14ac:dyDescent="0.2">
      <c r="AJ21386" s="23"/>
      <c r="HH21386"/>
      <c r="IW21386" s="36"/>
      <c r="JI21386"/>
      <c r="JJ21386"/>
      <c r="KX21386" s="23"/>
      <c r="KY21386" s="23"/>
    </row>
    <row r="21387" spans="36:311" x14ac:dyDescent="0.2">
      <c r="AJ21387" s="23"/>
      <c r="HH21387"/>
      <c r="IW21387" s="36"/>
      <c r="JI21387"/>
      <c r="JJ21387"/>
      <c r="KX21387" s="23"/>
      <c r="KY21387" s="23"/>
    </row>
    <row r="21388" spans="36:311" x14ac:dyDescent="0.2">
      <c r="AJ21388" s="23"/>
      <c r="HH21388"/>
      <c r="IW21388" s="36"/>
      <c r="JI21388"/>
      <c r="JJ21388"/>
      <c r="KX21388" s="23"/>
      <c r="KY21388" s="23"/>
    </row>
    <row r="21389" spans="36:311" x14ac:dyDescent="0.2">
      <c r="AJ21389" s="23"/>
      <c r="HH21389"/>
      <c r="IW21389" s="36"/>
      <c r="JI21389"/>
      <c r="JJ21389"/>
      <c r="KX21389" s="23"/>
      <c r="KY21389" s="23"/>
    </row>
    <row r="21390" spans="36:311" x14ac:dyDescent="0.2">
      <c r="AJ21390" s="23"/>
      <c r="HH21390"/>
      <c r="IW21390" s="36"/>
      <c r="JI21390"/>
      <c r="JJ21390"/>
      <c r="KX21390" s="23"/>
      <c r="KY21390" s="23"/>
    </row>
    <row r="21391" spans="36:311" x14ac:dyDescent="0.2">
      <c r="AJ21391" s="23"/>
      <c r="HH21391"/>
      <c r="IW21391" s="36"/>
      <c r="JI21391"/>
      <c r="JJ21391"/>
      <c r="KX21391" s="23"/>
      <c r="KY21391" s="23"/>
    </row>
    <row r="21392" spans="36:311" x14ac:dyDescent="0.2">
      <c r="AJ21392" s="23"/>
      <c r="HH21392"/>
      <c r="IW21392" s="36"/>
      <c r="JI21392"/>
      <c r="JJ21392"/>
      <c r="KX21392" s="23"/>
      <c r="KY21392" s="23"/>
    </row>
    <row r="21393" spans="36:311" x14ac:dyDescent="0.2">
      <c r="AJ21393" s="23"/>
      <c r="HH21393"/>
      <c r="IW21393" s="36"/>
      <c r="JI21393"/>
      <c r="JJ21393"/>
      <c r="KX21393" s="23"/>
      <c r="KY21393" s="23"/>
    </row>
    <row r="21394" spans="36:311" x14ac:dyDescent="0.2">
      <c r="AJ21394" s="23"/>
      <c r="HH21394"/>
      <c r="IW21394" s="36"/>
      <c r="JI21394"/>
      <c r="JJ21394"/>
      <c r="KX21394" s="23"/>
      <c r="KY21394" s="23"/>
    </row>
    <row r="21395" spans="36:311" x14ac:dyDescent="0.2">
      <c r="AJ21395" s="23"/>
      <c r="HH21395"/>
      <c r="IW21395" s="36"/>
      <c r="JI21395"/>
      <c r="JJ21395"/>
      <c r="KX21395" s="23"/>
      <c r="KY21395" s="23"/>
    </row>
    <row r="21396" spans="36:311" x14ac:dyDescent="0.2">
      <c r="AJ21396" s="23"/>
      <c r="HH21396"/>
      <c r="IW21396" s="36"/>
      <c r="JI21396"/>
      <c r="JJ21396"/>
      <c r="KX21396" s="23"/>
      <c r="KY21396" s="23"/>
    </row>
    <row r="21397" spans="36:311" x14ac:dyDescent="0.2">
      <c r="AJ21397" s="23"/>
      <c r="HH21397"/>
      <c r="IW21397" s="36"/>
      <c r="JI21397"/>
      <c r="JJ21397"/>
      <c r="KX21397" s="23"/>
      <c r="KY21397" s="23"/>
    </row>
    <row r="21398" spans="36:311" x14ac:dyDescent="0.2">
      <c r="AJ21398" s="23"/>
      <c r="HH21398"/>
      <c r="IW21398" s="36"/>
      <c r="JI21398"/>
      <c r="JJ21398"/>
      <c r="KX21398" s="23"/>
      <c r="KY21398" s="23"/>
    </row>
    <row r="21399" spans="36:311" x14ac:dyDescent="0.2">
      <c r="AJ21399" s="23"/>
      <c r="HH21399"/>
      <c r="IW21399" s="36"/>
      <c r="JI21399"/>
      <c r="JJ21399"/>
      <c r="KX21399" s="23"/>
      <c r="KY21399" s="23"/>
    </row>
    <row r="21400" spans="36:311" x14ac:dyDescent="0.2">
      <c r="AJ21400" s="23"/>
      <c r="HH21400"/>
      <c r="IW21400" s="36"/>
      <c r="JI21400"/>
      <c r="JJ21400"/>
      <c r="KX21400" s="23"/>
      <c r="KY21400" s="23"/>
    </row>
    <row r="21401" spans="36:311" x14ac:dyDescent="0.2">
      <c r="AJ21401" s="23"/>
      <c r="HH21401"/>
      <c r="IW21401" s="36"/>
      <c r="JI21401"/>
      <c r="JJ21401"/>
      <c r="KX21401" s="23"/>
      <c r="KY21401" s="23"/>
    </row>
    <row r="21402" spans="36:311" x14ac:dyDescent="0.2">
      <c r="AJ21402" s="23"/>
      <c r="HH21402"/>
      <c r="IW21402" s="36"/>
      <c r="JI21402"/>
      <c r="JJ21402"/>
      <c r="KX21402" s="23"/>
      <c r="KY21402" s="23"/>
    </row>
    <row r="21403" spans="36:311" x14ac:dyDescent="0.2">
      <c r="AJ21403" s="23"/>
      <c r="HH21403"/>
      <c r="IW21403" s="36"/>
      <c r="JI21403"/>
      <c r="JJ21403"/>
      <c r="KX21403" s="23"/>
      <c r="KY21403" s="23"/>
    </row>
    <row r="21404" spans="36:311" x14ac:dyDescent="0.2">
      <c r="AJ21404" s="23"/>
      <c r="HH21404"/>
      <c r="IW21404" s="36"/>
      <c r="JI21404"/>
      <c r="JJ21404"/>
      <c r="KX21404" s="23"/>
      <c r="KY21404" s="23"/>
    </row>
    <row r="21405" spans="36:311" x14ac:dyDescent="0.2">
      <c r="AJ21405" s="23"/>
      <c r="HH21405"/>
      <c r="IW21405" s="36"/>
      <c r="JI21405"/>
      <c r="JJ21405"/>
      <c r="KX21405" s="23"/>
      <c r="KY21405" s="23"/>
    </row>
    <row r="21406" spans="36:311" x14ac:dyDescent="0.2">
      <c r="AJ21406" s="23"/>
      <c r="HH21406"/>
      <c r="IW21406" s="36"/>
      <c r="JI21406"/>
      <c r="JJ21406"/>
      <c r="KX21406" s="23"/>
      <c r="KY21406" s="23"/>
    </row>
    <row r="21407" spans="36:311" x14ac:dyDescent="0.2">
      <c r="AJ21407" s="23"/>
      <c r="HH21407"/>
      <c r="IW21407" s="36"/>
      <c r="JI21407"/>
      <c r="JJ21407"/>
      <c r="KX21407" s="23"/>
      <c r="KY21407" s="23"/>
    </row>
    <row r="21408" spans="36:311" x14ac:dyDescent="0.2">
      <c r="AJ21408" s="23"/>
      <c r="HH21408"/>
      <c r="IW21408" s="36"/>
      <c r="JI21408"/>
      <c r="JJ21408"/>
      <c r="KX21408" s="23"/>
      <c r="KY21408" s="23"/>
    </row>
    <row r="21409" spans="36:311" x14ac:dyDescent="0.2">
      <c r="AJ21409" s="23"/>
      <c r="HH21409"/>
      <c r="IW21409" s="36"/>
      <c r="JI21409"/>
      <c r="JJ21409"/>
      <c r="KX21409" s="23"/>
      <c r="KY21409" s="23"/>
    </row>
    <row r="21410" spans="36:311" x14ac:dyDescent="0.2">
      <c r="AJ21410" s="23"/>
      <c r="HH21410"/>
      <c r="IW21410" s="36"/>
      <c r="JI21410"/>
      <c r="JJ21410"/>
      <c r="KX21410" s="23"/>
      <c r="KY21410" s="23"/>
    </row>
    <row r="21411" spans="36:311" x14ac:dyDescent="0.2">
      <c r="AJ21411" s="23"/>
      <c r="HH21411"/>
      <c r="IW21411" s="36"/>
      <c r="JI21411"/>
      <c r="JJ21411"/>
      <c r="KX21411" s="23"/>
      <c r="KY21411" s="23"/>
    </row>
    <row r="21412" spans="36:311" x14ac:dyDescent="0.2">
      <c r="AJ21412" s="23"/>
      <c r="HH21412"/>
      <c r="IW21412" s="36"/>
      <c r="JI21412"/>
      <c r="JJ21412"/>
      <c r="KX21412" s="23"/>
      <c r="KY21412" s="23"/>
    </row>
    <row r="21413" spans="36:311" x14ac:dyDescent="0.2">
      <c r="AJ21413" s="23"/>
      <c r="HH21413"/>
      <c r="IW21413" s="36"/>
      <c r="JI21413"/>
      <c r="JJ21413"/>
      <c r="KX21413" s="23"/>
      <c r="KY21413" s="23"/>
    </row>
    <row r="21414" spans="36:311" x14ac:dyDescent="0.2">
      <c r="AJ21414" s="23"/>
      <c r="HH21414"/>
      <c r="IW21414" s="36"/>
      <c r="JI21414"/>
      <c r="JJ21414"/>
      <c r="KX21414" s="23"/>
      <c r="KY21414" s="23"/>
    </row>
    <row r="21415" spans="36:311" x14ac:dyDescent="0.2">
      <c r="AJ21415" s="23"/>
      <c r="HH21415"/>
      <c r="IW21415" s="36"/>
      <c r="JI21415"/>
      <c r="JJ21415"/>
      <c r="KX21415" s="23"/>
      <c r="KY21415" s="23"/>
    </row>
    <row r="21416" spans="36:311" x14ac:dyDescent="0.2">
      <c r="AJ21416" s="23"/>
      <c r="HH21416"/>
      <c r="IW21416" s="36"/>
      <c r="JI21416"/>
      <c r="JJ21416"/>
      <c r="KX21416" s="23"/>
      <c r="KY21416" s="23"/>
    </row>
    <row r="21417" spans="36:311" x14ac:dyDescent="0.2">
      <c r="AJ21417" s="23"/>
      <c r="HH21417"/>
      <c r="IW21417" s="36"/>
      <c r="JI21417"/>
      <c r="JJ21417"/>
      <c r="KX21417" s="23"/>
      <c r="KY21417" s="23"/>
    </row>
    <row r="21418" spans="36:311" x14ac:dyDescent="0.2">
      <c r="AJ21418" s="23"/>
      <c r="HH21418"/>
      <c r="IW21418" s="36"/>
      <c r="JI21418"/>
      <c r="JJ21418"/>
      <c r="KX21418" s="23"/>
      <c r="KY21418" s="23"/>
    </row>
    <row r="21419" spans="36:311" x14ac:dyDescent="0.2">
      <c r="AJ21419" s="23"/>
      <c r="HH21419"/>
      <c r="IW21419" s="36"/>
      <c r="JI21419"/>
      <c r="JJ21419"/>
      <c r="KX21419" s="23"/>
      <c r="KY21419" s="23"/>
    </row>
    <row r="21420" spans="36:311" x14ac:dyDescent="0.2">
      <c r="AJ21420" s="23"/>
      <c r="HH21420"/>
      <c r="IW21420" s="36"/>
      <c r="JI21420"/>
      <c r="JJ21420"/>
      <c r="KX21420" s="23"/>
      <c r="KY21420" s="23"/>
    </row>
    <row r="21421" spans="36:311" x14ac:dyDescent="0.2">
      <c r="AJ21421" s="23"/>
      <c r="HH21421"/>
      <c r="IW21421" s="36"/>
      <c r="JI21421"/>
      <c r="JJ21421"/>
      <c r="KX21421" s="23"/>
      <c r="KY21421" s="23"/>
    </row>
    <row r="21422" spans="36:311" x14ac:dyDescent="0.2">
      <c r="AJ21422" s="23"/>
      <c r="HH21422"/>
      <c r="IW21422" s="36"/>
      <c r="JI21422"/>
      <c r="JJ21422"/>
      <c r="KX21422" s="23"/>
      <c r="KY21422" s="23"/>
    </row>
    <row r="21423" spans="36:311" x14ac:dyDescent="0.2">
      <c r="AJ21423" s="23"/>
      <c r="HH21423"/>
      <c r="IW21423" s="36"/>
      <c r="JI21423"/>
      <c r="JJ21423"/>
      <c r="KX21423" s="23"/>
      <c r="KY21423" s="23"/>
    </row>
    <row r="21424" spans="36:311" x14ac:dyDescent="0.2">
      <c r="AJ21424" s="23"/>
      <c r="HH21424"/>
      <c r="IW21424" s="36"/>
      <c r="JI21424"/>
      <c r="JJ21424"/>
      <c r="KX21424" s="23"/>
      <c r="KY21424" s="23"/>
    </row>
    <row r="21425" spans="36:311" x14ac:dyDescent="0.2">
      <c r="AJ21425" s="23"/>
      <c r="HH21425"/>
      <c r="IW21425" s="36"/>
      <c r="JI21425"/>
      <c r="JJ21425"/>
      <c r="KX21425" s="23"/>
      <c r="KY21425" s="23"/>
    </row>
    <row r="21426" spans="36:311" x14ac:dyDescent="0.2">
      <c r="AJ21426" s="23"/>
      <c r="HH21426"/>
      <c r="IW21426" s="36"/>
      <c r="JI21426"/>
      <c r="JJ21426"/>
      <c r="KX21426" s="23"/>
      <c r="KY21426" s="23"/>
    </row>
    <row r="21427" spans="36:311" x14ac:dyDescent="0.2">
      <c r="AJ21427" s="23"/>
      <c r="HH21427"/>
      <c r="IW21427" s="36"/>
      <c r="JI21427"/>
      <c r="JJ21427"/>
      <c r="KX21427" s="23"/>
      <c r="KY21427" s="23"/>
    </row>
    <row r="21428" spans="36:311" x14ac:dyDescent="0.2">
      <c r="AJ21428" s="23"/>
      <c r="HH21428"/>
      <c r="IW21428" s="36"/>
      <c r="JI21428"/>
      <c r="JJ21428"/>
      <c r="KX21428" s="23"/>
      <c r="KY21428" s="23"/>
    </row>
    <row r="21429" spans="36:311" x14ac:dyDescent="0.2">
      <c r="AJ21429" s="23"/>
      <c r="HH21429"/>
      <c r="IW21429" s="36"/>
      <c r="JI21429"/>
      <c r="JJ21429"/>
      <c r="KX21429" s="23"/>
      <c r="KY21429" s="23"/>
    </row>
    <row r="21430" spans="36:311" x14ac:dyDescent="0.2">
      <c r="AJ21430" s="23"/>
      <c r="HH21430"/>
      <c r="IW21430" s="36"/>
      <c r="JI21430"/>
      <c r="JJ21430"/>
      <c r="KX21430" s="23"/>
      <c r="KY21430" s="23"/>
    </row>
    <row r="21431" spans="36:311" x14ac:dyDescent="0.2">
      <c r="AJ21431" s="23"/>
      <c r="HH21431"/>
      <c r="IW21431" s="36"/>
      <c r="JI21431"/>
      <c r="JJ21431"/>
      <c r="KX21431" s="23"/>
      <c r="KY21431" s="23"/>
    </row>
    <row r="21432" spans="36:311" x14ac:dyDescent="0.2">
      <c r="AJ21432" s="23"/>
      <c r="HH21432"/>
      <c r="IW21432" s="36"/>
      <c r="JI21432"/>
      <c r="JJ21432"/>
      <c r="KX21432" s="23"/>
      <c r="KY21432" s="23"/>
    </row>
    <row r="21433" spans="36:311" x14ac:dyDescent="0.2">
      <c r="AJ21433" s="23"/>
      <c r="HH21433"/>
      <c r="IW21433" s="36"/>
      <c r="JI21433"/>
      <c r="JJ21433"/>
      <c r="KX21433" s="23"/>
      <c r="KY21433" s="23"/>
    </row>
    <row r="21434" spans="36:311" x14ac:dyDescent="0.2">
      <c r="AJ21434" s="23"/>
      <c r="HH21434"/>
      <c r="IW21434" s="36"/>
      <c r="JI21434"/>
      <c r="JJ21434"/>
      <c r="KX21434" s="23"/>
      <c r="KY21434" s="23"/>
    </row>
    <row r="21435" spans="36:311" x14ac:dyDescent="0.2">
      <c r="AJ21435" s="23"/>
      <c r="HH21435"/>
      <c r="IW21435" s="36"/>
      <c r="JI21435"/>
      <c r="JJ21435"/>
      <c r="KX21435" s="23"/>
      <c r="KY21435" s="23"/>
    </row>
    <row r="21436" spans="36:311" x14ac:dyDescent="0.2">
      <c r="AJ21436" s="23"/>
      <c r="HH21436"/>
      <c r="IW21436" s="36"/>
      <c r="JI21436"/>
      <c r="JJ21436"/>
      <c r="KX21436" s="23"/>
      <c r="KY21436" s="23"/>
    </row>
    <row r="21437" spans="36:311" x14ac:dyDescent="0.2">
      <c r="AJ21437" s="23"/>
      <c r="HH21437"/>
      <c r="IW21437" s="36"/>
      <c r="JI21437"/>
      <c r="JJ21437"/>
      <c r="KX21437" s="23"/>
      <c r="KY21437" s="23"/>
    </row>
    <row r="21438" spans="36:311" x14ac:dyDescent="0.2">
      <c r="AJ21438" s="23"/>
      <c r="HH21438"/>
      <c r="IW21438" s="36"/>
      <c r="JI21438"/>
      <c r="JJ21438"/>
      <c r="KX21438" s="23"/>
      <c r="KY21438" s="23"/>
    </row>
    <row r="21439" spans="36:311" x14ac:dyDescent="0.2">
      <c r="AJ21439" s="23"/>
      <c r="HH21439"/>
      <c r="IW21439" s="36"/>
      <c r="JI21439"/>
      <c r="JJ21439"/>
      <c r="KX21439" s="23"/>
      <c r="KY21439" s="23"/>
    </row>
    <row r="21440" spans="36:311" x14ac:dyDescent="0.2">
      <c r="AJ21440" s="23"/>
      <c r="HH21440"/>
      <c r="IW21440" s="36"/>
      <c r="JI21440"/>
      <c r="JJ21440"/>
      <c r="KX21440" s="23"/>
      <c r="KY21440" s="23"/>
    </row>
    <row r="21441" spans="36:311" x14ac:dyDescent="0.2">
      <c r="AJ21441" s="23"/>
      <c r="HH21441"/>
      <c r="IW21441" s="36"/>
      <c r="JI21441"/>
      <c r="JJ21441"/>
      <c r="KX21441" s="23"/>
      <c r="KY21441" s="23"/>
    </row>
    <row r="21442" spans="36:311" x14ac:dyDescent="0.2">
      <c r="AJ21442" s="23"/>
      <c r="HH21442"/>
      <c r="IW21442" s="36"/>
      <c r="JI21442"/>
      <c r="JJ21442"/>
      <c r="KX21442" s="23"/>
      <c r="KY21442" s="23"/>
    </row>
    <row r="21443" spans="36:311" x14ac:dyDescent="0.2">
      <c r="AJ21443" s="23"/>
      <c r="HH21443"/>
      <c r="IW21443" s="36"/>
      <c r="JI21443"/>
      <c r="JJ21443"/>
      <c r="KX21443" s="23"/>
      <c r="KY21443" s="23"/>
    </row>
    <row r="21444" spans="36:311" x14ac:dyDescent="0.2">
      <c r="AJ21444" s="23"/>
      <c r="HH21444"/>
      <c r="IW21444" s="36"/>
      <c r="JI21444"/>
      <c r="JJ21444"/>
      <c r="KX21444" s="23"/>
      <c r="KY21444" s="23"/>
    </row>
    <row r="21445" spans="36:311" x14ac:dyDescent="0.2">
      <c r="AJ21445" s="23"/>
      <c r="HH21445"/>
      <c r="IW21445" s="36"/>
      <c r="JI21445"/>
      <c r="JJ21445"/>
      <c r="KX21445" s="23"/>
      <c r="KY21445" s="23"/>
    </row>
    <row r="21446" spans="36:311" x14ac:dyDescent="0.2">
      <c r="AJ21446" s="23"/>
      <c r="HH21446"/>
      <c r="IW21446" s="36"/>
      <c r="JI21446"/>
      <c r="JJ21446"/>
      <c r="KX21446" s="23"/>
      <c r="KY21446" s="23"/>
    </row>
    <row r="21447" spans="36:311" x14ac:dyDescent="0.2">
      <c r="AJ21447" s="23"/>
      <c r="HH21447"/>
      <c r="IW21447" s="36"/>
      <c r="JI21447"/>
      <c r="JJ21447"/>
      <c r="KX21447" s="23"/>
      <c r="KY21447" s="23"/>
    </row>
    <row r="21448" spans="36:311" x14ac:dyDescent="0.2">
      <c r="AJ21448" s="23"/>
      <c r="HH21448"/>
      <c r="IW21448" s="36"/>
      <c r="JI21448"/>
      <c r="JJ21448"/>
      <c r="KX21448" s="23"/>
      <c r="KY21448" s="23"/>
    </row>
    <row r="21449" spans="36:311" x14ac:dyDescent="0.2">
      <c r="AJ21449" s="23"/>
      <c r="HH21449"/>
      <c r="IW21449" s="36"/>
      <c r="JI21449"/>
      <c r="JJ21449"/>
      <c r="KX21449" s="23"/>
      <c r="KY21449" s="23"/>
    </row>
    <row r="21450" spans="36:311" x14ac:dyDescent="0.2">
      <c r="AJ21450" s="23"/>
      <c r="HH21450"/>
      <c r="IW21450" s="36"/>
      <c r="JI21450"/>
      <c r="JJ21450"/>
      <c r="KX21450" s="23"/>
      <c r="KY21450" s="23"/>
    </row>
    <row r="21451" spans="36:311" x14ac:dyDescent="0.2">
      <c r="AJ21451" s="23"/>
      <c r="HH21451"/>
      <c r="IW21451" s="36"/>
      <c r="JI21451"/>
      <c r="JJ21451"/>
      <c r="KX21451" s="23"/>
      <c r="KY21451" s="23"/>
    </row>
    <row r="21452" spans="36:311" x14ac:dyDescent="0.2">
      <c r="AJ21452" s="23"/>
      <c r="HH21452"/>
      <c r="IW21452" s="36"/>
      <c r="JI21452"/>
      <c r="JJ21452"/>
      <c r="KX21452" s="23"/>
      <c r="KY21452" s="23"/>
    </row>
    <row r="21453" spans="36:311" x14ac:dyDescent="0.2">
      <c r="AJ21453" s="23"/>
      <c r="HH21453"/>
      <c r="IW21453" s="36"/>
      <c r="JI21453"/>
      <c r="JJ21453"/>
      <c r="KX21453" s="23"/>
      <c r="KY21453" s="23"/>
    </row>
    <row r="21454" spans="36:311" x14ac:dyDescent="0.2">
      <c r="AJ21454" s="23"/>
      <c r="HH21454"/>
      <c r="IW21454" s="36"/>
      <c r="JI21454"/>
      <c r="JJ21454"/>
      <c r="KX21454" s="23"/>
      <c r="KY21454" s="23"/>
    </row>
    <row r="21455" spans="36:311" x14ac:dyDescent="0.2">
      <c r="AJ21455" s="23"/>
      <c r="HH21455"/>
      <c r="IW21455" s="36"/>
      <c r="JI21455"/>
      <c r="JJ21455"/>
      <c r="KX21455" s="23"/>
      <c r="KY21455" s="23"/>
    </row>
    <row r="21456" spans="36:311" x14ac:dyDescent="0.2">
      <c r="AJ21456" s="23"/>
      <c r="HH21456"/>
      <c r="IW21456" s="36"/>
      <c r="JI21456"/>
      <c r="JJ21456"/>
      <c r="KX21456" s="23"/>
      <c r="KY21456" s="23"/>
    </row>
    <row r="21457" spans="36:311" x14ac:dyDescent="0.2">
      <c r="AJ21457" s="23"/>
      <c r="HH21457"/>
      <c r="IW21457" s="36"/>
      <c r="JI21457"/>
      <c r="JJ21457"/>
      <c r="KX21457" s="23"/>
      <c r="KY21457" s="23"/>
    </row>
    <row r="21458" spans="36:311" x14ac:dyDescent="0.2">
      <c r="AJ21458" s="23"/>
      <c r="HH21458"/>
      <c r="IW21458" s="36"/>
      <c r="JI21458"/>
      <c r="JJ21458"/>
      <c r="KX21458" s="23"/>
      <c r="KY21458" s="23"/>
    </row>
    <row r="21459" spans="36:311" x14ac:dyDescent="0.2">
      <c r="AJ21459" s="23"/>
      <c r="HH21459"/>
      <c r="IW21459" s="36"/>
      <c r="JI21459"/>
      <c r="JJ21459"/>
      <c r="KX21459" s="23"/>
      <c r="KY21459" s="23"/>
    </row>
    <row r="21460" spans="36:311" x14ac:dyDescent="0.2">
      <c r="AJ21460" s="23"/>
      <c r="HH21460"/>
      <c r="IW21460" s="36"/>
      <c r="JI21460"/>
      <c r="JJ21460"/>
      <c r="KX21460" s="23"/>
      <c r="KY21460" s="23"/>
    </row>
    <row r="21461" spans="36:311" x14ac:dyDescent="0.2">
      <c r="AJ21461" s="23"/>
      <c r="HH21461"/>
      <c r="IW21461" s="36"/>
      <c r="JI21461"/>
      <c r="JJ21461"/>
      <c r="KX21461" s="23"/>
      <c r="KY21461" s="23"/>
    </row>
    <row r="21462" spans="36:311" x14ac:dyDescent="0.2">
      <c r="AJ21462" s="23"/>
      <c r="HH21462"/>
      <c r="IW21462" s="36"/>
      <c r="JI21462"/>
      <c r="JJ21462"/>
      <c r="KX21462" s="23"/>
      <c r="KY21462" s="23"/>
    </row>
    <row r="21463" spans="36:311" x14ac:dyDescent="0.2">
      <c r="AJ21463" s="23"/>
      <c r="HH21463"/>
      <c r="IW21463" s="36"/>
      <c r="JI21463"/>
      <c r="JJ21463"/>
      <c r="KX21463" s="23"/>
      <c r="KY21463" s="23"/>
    </row>
    <row r="21464" spans="36:311" x14ac:dyDescent="0.2">
      <c r="AJ21464" s="23"/>
      <c r="HH21464"/>
      <c r="IW21464" s="36"/>
      <c r="JI21464"/>
      <c r="JJ21464"/>
      <c r="KX21464" s="23"/>
      <c r="KY21464" s="23"/>
    </row>
    <row r="21465" spans="36:311" x14ac:dyDescent="0.2">
      <c r="AJ21465" s="23"/>
      <c r="HH21465"/>
      <c r="IW21465" s="36"/>
      <c r="JI21465"/>
      <c r="JJ21465"/>
      <c r="KX21465" s="23"/>
      <c r="KY21465" s="23"/>
    </row>
    <row r="21466" spans="36:311" x14ac:dyDescent="0.2">
      <c r="AJ21466" s="23"/>
      <c r="HH21466"/>
      <c r="IW21466" s="36"/>
      <c r="JI21466"/>
      <c r="JJ21466"/>
      <c r="KX21466" s="23"/>
      <c r="KY21466" s="23"/>
    </row>
    <row r="21467" spans="36:311" x14ac:dyDescent="0.2">
      <c r="AJ21467" s="23"/>
      <c r="HH21467"/>
      <c r="IW21467" s="36"/>
      <c r="JI21467"/>
      <c r="JJ21467"/>
      <c r="KX21467" s="23"/>
      <c r="KY21467" s="23"/>
    </row>
    <row r="21468" spans="36:311" x14ac:dyDescent="0.2">
      <c r="AJ21468" s="23"/>
      <c r="HH21468"/>
      <c r="IW21468" s="36"/>
      <c r="JI21468"/>
      <c r="JJ21468"/>
      <c r="KX21468" s="23"/>
      <c r="KY21468" s="23"/>
    </row>
    <row r="21469" spans="36:311" x14ac:dyDescent="0.2">
      <c r="AJ21469" s="23"/>
      <c r="HH21469"/>
      <c r="IW21469" s="36"/>
      <c r="JI21469"/>
      <c r="JJ21469"/>
      <c r="KX21469" s="23"/>
      <c r="KY21469" s="23"/>
    </row>
    <row r="21470" spans="36:311" x14ac:dyDescent="0.2">
      <c r="AJ21470" s="23"/>
      <c r="HH21470"/>
      <c r="IW21470" s="36"/>
      <c r="JI21470"/>
      <c r="JJ21470"/>
      <c r="KX21470" s="23"/>
      <c r="KY21470" s="23"/>
    </row>
    <row r="21471" spans="36:311" x14ac:dyDescent="0.2">
      <c r="AJ21471" s="23"/>
      <c r="HH21471"/>
      <c r="IW21471" s="36"/>
      <c r="JI21471"/>
      <c r="JJ21471"/>
      <c r="KX21471" s="23"/>
      <c r="KY21471" s="23"/>
    </row>
    <row r="21472" spans="36:311" x14ac:dyDescent="0.2">
      <c r="AJ21472" s="23"/>
      <c r="HH21472"/>
      <c r="IW21472" s="36"/>
      <c r="JI21472"/>
      <c r="JJ21472"/>
      <c r="KX21472" s="23"/>
      <c r="KY21472" s="23"/>
    </row>
    <row r="21473" spans="36:311" x14ac:dyDescent="0.2">
      <c r="AJ21473" s="23"/>
      <c r="HH21473"/>
      <c r="IW21473" s="36"/>
      <c r="JI21473"/>
      <c r="JJ21473"/>
      <c r="KX21473" s="23"/>
      <c r="KY21473" s="23"/>
    </row>
    <row r="21474" spans="36:311" x14ac:dyDescent="0.2">
      <c r="AJ21474" s="23"/>
      <c r="HH21474"/>
      <c r="IW21474" s="36"/>
      <c r="JI21474"/>
      <c r="JJ21474"/>
      <c r="KX21474" s="23"/>
      <c r="KY21474" s="23"/>
    </row>
    <row r="21475" spans="36:311" x14ac:dyDescent="0.2">
      <c r="AJ21475" s="23"/>
      <c r="HH21475"/>
      <c r="IW21475" s="36"/>
      <c r="JI21475"/>
      <c r="JJ21475"/>
      <c r="KX21475" s="23"/>
      <c r="KY21475" s="23"/>
    </row>
    <row r="21476" spans="36:311" x14ac:dyDescent="0.2">
      <c r="AJ21476" s="23"/>
      <c r="HH21476"/>
      <c r="IW21476" s="36"/>
      <c r="JI21476"/>
      <c r="JJ21476"/>
      <c r="KX21476" s="23"/>
      <c r="KY21476" s="23"/>
    </row>
    <row r="21477" spans="36:311" x14ac:dyDescent="0.2">
      <c r="AJ21477" s="23"/>
      <c r="HH21477"/>
      <c r="IW21477" s="36"/>
      <c r="JI21477"/>
      <c r="JJ21477"/>
      <c r="KX21477" s="23"/>
      <c r="KY21477" s="23"/>
    </row>
    <row r="21478" spans="36:311" x14ac:dyDescent="0.2">
      <c r="AJ21478" s="23"/>
      <c r="HH21478"/>
      <c r="IW21478" s="36"/>
      <c r="JI21478"/>
      <c r="JJ21478"/>
      <c r="KX21478" s="23"/>
      <c r="KY21478" s="23"/>
    </row>
    <row r="21479" spans="36:311" x14ac:dyDescent="0.2">
      <c r="AJ21479" s="23"/>
      <c r="HH21479"/>
      <c r="IW21479" s="36"/>
      <c r="JI21479"/>
      <c r="JJ21479"/>
      <c r="KX21479" s="23"/>
      <c r="KY21479" s="23"/>
    </row>
    <row r="21480" spans="36:311" x14ac:dyDescent="0.2">
      <c r="AJ21480" s="23"/>
      <c r="HH21480"/>
      <c r="IW21480" s="36"/>
      <c r="JI21480"/>
      <c r="JJ21480"/>
      <c r="KX21480" s="23"/>
      <c r="KY21480" s="23"/>
    </row>
    <row r="21481" spans="36:311" x14ac:dyDescent="0.2">
      <c r="AJ21481" s="23"/>
      <c r="HH21481"/>
      <c r="IW21481" s="36"/>
      <c r="JI21481"/>
      <c r="JJ21481"/>
      <c r="KX21481" s="23"/>
      <c r="KY21481" s="23"/>
    </row>
    <row r="21482" spans="36:311" x14ac:dyDescent="0.2">
      <c r="AJ21482" s="23"/>
      <c r="HH21482"/>
      <c r="IW21482" s="36"/>
      <c r="JI21482"/>
      <c r="JJ21482"/>
      <c r="KX21482" s="23"/>
      <c r="KY21482" s="23"/>
    </row>
    <row r="21483" spans="36:311" x14ac:dyDescent="0.2">
      <c r="AJ21483" s="23"/>
      <c r="HH21483"/>
      <c r="IW21483" s="36"/>
      <c r="JI21483"/>
      <c r="JJ21483"/>
      <c r="KX21483" s="23"/>
      <c r="KY21483" s="23"/>
    </row>
    <row r="21484" spans="36:311" x14ac:dyDescent="0.2">
      <c r="AJ21484" s="23"/>
      <c r="HH21484"/>
      <c r="IW21484" s="36"/>
      <c r="JI21484"/>
      <c r="JJ21484"/>
      <c r="KX21484" s="23"/>
      <c r="KY21484" s="23"/>
    </row>
    <row r="21485" spans="36:311" x14ac:dyDescent="0.2">
      <c r="AJ21485" s="23"/>
      <c r="HH21485"/>
      <c r="IW21485" s="36"/>
      <c r="JI21485"/>
      <c r="JJ21485"/>
      <c r="KX21485" s="23"/>
      <c r="KY21485" s="23"/>
    </row>
    <row r="21486" spans="36:311" x14ac:dyDescent="0.2">
      <c r="AJ21486" s="23"/>
      <c r="HH21486"/>
      <c r="IW21486" s="36"/>
      <c r="JI21486"/>
      <c r="JJ21486"/>
      <c r="KX21486" s="23"/>
      <c r="KY21486" s="23"/>
    </row>
    <row r="21487" spans="36:311" x14ac:dyDescent="0.2">
      <c r="AJ21487" s="23"/>
      <c r="HH21487"/>
      <c r="IW21487" s="36"/>
      <c r="JI21487"/>
      <c r="JJ21487"/>
      <c r="KX21487" s="23"/>
      <c r="KY21487" s="23"/>
    </row>
    <row r="21488" spans="36:311" x14ac:dyDescent="0.2">
      <c r="AJ21488" s="23"/>
      <c r="HH21488"/>
      <c r="IW21488" s="36"/>
      <c r="JI21488"/>
      <c r="JJ21488"/>
      <c r="KX21488" s="23"/>
      <c r="KY21488" s="23"/>
    </row>
    <row r="21489" spans="36:311" x14ac:dyDescent="0.2">
      <c r="AJ21489" s="23"/>
      <c r="HH21489"/>
      <c r="IW21489" s="36"/>
      <c r="JI21489"/>
      <c r="JJ21489"/>
      <c r="KX21489" s="23"/>
      <c r="KY21489" s="23"/>
    </row>
    <row r="21490" spans="36:311" x14ac:dyDescent="0.2">
      <c r="AJ21490" s="23"/>
      <c r="HH21490"/>
      <c r="IW21490" s="36"/>
      <c r="JI21490"/>
      <c r="JJ21490"/>
      <c r="KX21490" s="23"/>
      <c r="KY21490" s="23"/>
    </row>
    <row r="21491" spans="36:311" x14ac:dyDescent="0.2">
      <c r="AJ21491" s="23"/>
      <c r="HH21491"/>
      <c r="IW21491" s="36"/>
      <c r="JI21491"/>
      <c r="JJ21491"/>
      <c r="KX21491" s="23"/>
      <c r="KY21491" s="23"/>
    </row>
    <row r="21492" spans="36:311" x14ac:dyDescent="0.2">
      <c r="AJ21492" s="23"/>
      <c r="HH21492"/>
      <c r="IW21492" s="36"/>
      <c r="JI21492"/>
      <c r="JJ21492"/>
      <c r="KX21492" s="23"/>
      <c r="KY21492" s="23"/>
    </row>
    <row r="21493" spans="36:311" x14ac:dyDescent="0.2">
      <c r="AJ21493" s="23"/>
      <c r="HH21493"/>
      <c r="IW21493" s="36"/>
      <c r="JI21493"/>
      <c r="JJ21493"/>
      <c r="KX21493" s="23"/>
      <c r="KY21493" s="23"/>
    </row>
    <row r="21494" spans="36:311" x14ac:dyDescent="0.2">
      <c r="AJ21494" s="23"/>
      <c r="HH21494"/>
      <c r="IW21494" s="36"/>
      <c r="JI21494"/>
      <c r="JJ21494"/>
      <c r="KX21494" s="23"/>
      <c r="KY21494" s="23"/>
    </row>
    <row r="21495" spans="36:311" x14ac:dyDescent="0.2">
      <c r="AJ21495" s="23"/>
      <c r="HH21495"/>
      <c r="IW21495" s="36"/>
      <c r="JI21495"/>
      <c r="JJ21495"/>
      <c r="KX21495" s="23"/>
      <c r="KY21495" s="23"/>
    </row>
    <row r="21496" spans="36:311" x14ac:dyDescent="0.2">
      <c r="AJ21496" s="23"/>
      <c r="HH21496"/>
      <c r="IW21496" s="36"/>
      <c r="JI21496"/>
      <c r="JJ21496"/>
      <c r="KX21496" s="23"/>
      <c r="KY21496" s="23"/>
    </row>
    <row r="21497" spans="36:311" x14ac:dyDescent="0.2">
      <c r="AJ21497" s="23"/>
      <c r="HH21497"/>
      <c r="IW21497" s="36"/>
      <c r="JI21497"/>
      <c r="JJ21497"/>
      <c r="KX21497" s="23"/>
      <c r="KY21497" s="23"/>
    </row>
    <row r="21498" spans="36:311" x14ac:dyDescent="0.2">
      <c r="AJ21498" s="23"/>
      <c r="HH21498"/>
      <c r="IW21498" s="36"/>
      <c r="JI21498"/>
      <c r="JJ21498"/>
      <c r="KX21498" s="23"/>
      <c r="KY21498" s="23"/>
    </row>
    <row r="21499" spans="36:311" x14ac:dyDescent="0.2">
      <c r="AJ21499" s="23"/>
      <c r="HH21499"/>
      <c r="IW21499" s="36"/>
      <c r="JI21499"/>
      <c r="JJ21499"/>
      <c r="KX21499" s="23"/>
      <c r="KY21499" s="23"/>
    </row>
    <row r="21500" spans="36:311" x14ac:dyDescent="0.2">
      <c r="AJ21500" s="23"/>
      <c r="HH21500"/>
      <c r="IW21500" s="36"/>
      <c r="JI21500"/>
      <c r="JJ21500"/>
      <c r="KX21500" s="23"/>
      <c r="KY21500" s="23"/>
    </row>
    <row r="21501" spans="36:311" x14ac:dyDescent="0.2">
      <c r="AJ21501" s="23"/>
      <c r="HH21501"/>
      <c r="IW21501" s="36"/>
      <c r="JI21501"/>
      <c r="JJ21501"/>
      <c r="KX21501" s="23"/>
      <c r="KY21501" s="23"/>
    </row>
    <row r="21502" spans="36:311" x14ac:dyDescent="0.2">
      <c r="AJ21502" s="23"/>
      <c r="HH21502"/>
      <c r="IW21502" s="36"/>
      <c r="JI21502"/>
      <c r="JJ21502"/>
      <c r="KX21502" s="23"/>
      <c r="KY21502" s="23"/>
    </row>
    <row r="21503" spans="36:311" x14ac:dyDescent="0.2">
      <c r="AJ21503" s="23"/>
      <c r="HH21503"/>
      <c r="IW21503" s="36"/>
      <c r="JI21503"/>
      <c r="JJ21503"/>
      <c r="KX21503" s="23"/>
      <c r="KY21503" s="23"/>
    </row>
    <row r="21504" spans="36:311" x14ac:dyDescent="0.2">
      <c r="AJ21504" s="23"/>
      <c r="HH21504"/>
      <c r="IW21504" s="36"/>
      <c r="JI21504"/>
      <c r="JJ21504"/>
      <c r="KX21504" s="23"/>
      <c r="KY21504" s="23"/>
    </row>
    <row r="21505" spans="36:311" x14ac:dyDescent="0.2">
      <c r="AJ21505" s="23"/>
      <c r="HH21505"/>
      <c r="IW21505" s="36"/>
      <c r="JI21505"/>
      <c r="JJ21505"/>
      <c r="KX21505" s="23"/>
      <c r="KY21505" s="23"/>
    </row>
    <row r="21506" spans="36:311" x14ac:dyDescent="0.2">
      <c r="AJ21506" s="23"/>
      <c r="HH21506"/>
      <c r="IW21506" s="36"/>
      <c r="JI21506"/>
      <c r="JJ21506"/>
      <c r="KX21506" s="23"/>
      <c r="KY21506" s="23"/>
    </row>
    <row r="21507" spans="36:311" x14ac:dyDescent="0.2">
      <c r="AJ21507" s="23"/>
      <c r="HH21507"/>
      <c r="IW21507" s="36"/>
      <c r="JI21507"/>
      <c r="JJ21507"/>
      <c r="KX21507" s="23"/>
      <c r="KY21507" s="23"/>
    </row>
    <row r="21508" spans="36:311" x14ac:dyDescent="0.2">
      <c r="AJ21508" s="23"/>
      <c r="HH21508"/>
      <c r="IW21508" s="36"/>
      <c r="JI21508"/>
      <c r="JJ21508"/>
      <c r="KX21508" s="23"/>
      <c r="KY21508" s="23"/>
    </row>
    <row r="21509" spans="36:311" x14ac:dyDescent="0.2">
      <c r="AJ21509" s="23"/>
      <c r="HH21509"/>
      <c r="IW21509" s="36"/>
      <c r="JI21509"/>
      <c r="JJ21509"/>
      <c r="KX21509" s="23"/>
      <c r="KY21509" s="23"/>
    </row>
    <row r="21510" spans="36:311" x14ac:dyDescent="0.2">
      <c r="AJ21510" s="23"/>
      <c r="HH21510"/>
      <c r="IW21510" s="36"/>
      <c r="JI21510"/>
      <c r="JJ21510"/>
      <c r="KX21510" s="23"/>
      <c r="KY21510" s="23"/>
    </row>
    <row r="21511" spans="36:311" x14ac:dyDescent="0.2">
      <c r="AJ21511" s="23"/>
      <c r="HH21511"/>
      <c r="IW21511" s="36"/>
      <c r="JI21511"/>
      <c r="JJ21511"/>
      <c r="KX21511" s="23"/>
      <c r="KY21511" s="23"/>
    </row>
    <row r="21512" spans="36:311" x14ac:dyDescent="0.2">
      <c r="AJ21512" s="23"/>
      <c r="HH21512"/>
      <c r="IW21512" s="36"/>
      <c r="JI21512"/>
      <c r="JJ21512"/>
      <c r="KX21512" s="23"/>
      <c r="KY21512" s="23"/>
    </row>
    <row r="21513" spans="36:311" x14ac:dyDescent="0.2">
      <c r="AJ21513" s="23"/>
      <c r="HH21513"/>
      <c r="IW21513" s="36"/>
      <c r="JI21513"/>
      <c r="JJ21513"/>
      <c r="KX21513" s="23"/>
      <c r="KY21513" s="23"/>
    </row>
    <row r="21514" spans="36:311" x14ac:dyDescent="0.2">
      <c r="AJ21514" s="23"/>
      <c r="HH21514"/>
      <c r="IW21514" s="36"/>
      <c r="JI21514"/>
      <c r="JJ21514"/>
      <c r="KX21514" s="23"/>
      <c r="KY21514" s="23"/>
    </row>
    <row r="21515" spans="36:311" x14ac:dyDescent="0.2">
      <c r="AJ21515" s="23"/>
      <c r="HH21515"/>
      <c r="IW21515" s="36"/>
      <c r="JI21515"/>
      <c r="JJ21515"/>
      <c r="KX21515" s="23"/>
      <c r="KY21515" s="23"/>
    </row>
    <row r="21516" spans="36:311" x14ac:dyDescent="0.2">
      <c r="AJ21516" s="23"/>
      <c r="HH21516"/>
      <c r="IW21516" s="36"/>
      <c r="JI21516"/>
      <c r="JJ21516"/>
      <c r="KX21516" s="23"/>
      <c r="KY21516" s="23"/>
    </row>
    <row r="21517" spans="36:311" x14ac:dyDescent="0.2">
      <c r="AJ21517" s="23"/>
      <c r="HH21517"/>
      <c r="IW21517" s="36"/>
      <c r="JI21517"/>
      <c r="JJ21517"/>
      <c r="KX21517" s="23"/>
      <c r="KY21517" s="23"/>
    </row>
    <row r="21518" spans="36:311" x14ac:dyDescent="0.2">
      <c r="AJ21518" s="23"/>
      <c r="HH21518"/>
      <c r="IW21518" s="36"/>
      <c r="JI21518"/>
      <c r="JJ21518"/>
      <c r="KX21518" s="23"/>
      <c r="KY21518" s="23"/>
    </row>
    <row r="21519" spans="36:311" x14ac:dyDescent="0.2">
      <c r="AJ21519" s="23"/>
      <c r="HH21519"/>
      <c r="IW21519" s="36"/>
      <c r="JI21519"/>
      <c r="JJ21519"/>
      <c r="KX21519" s="23"/>
      <c r="KY21519" s="23"/>
    </row>
    <row r="21520" spans="36:311" x14ac:dyDescent="0.2">
      <c r="AJ21520" s="23"/>
      <c r="HH21520"/>
      <c r="IW21520" s="36"/>
      <c r="JI21520"/>
      <c r="JJ21520"/>
      <c r="KX21520" s="23"/>
      <c r="KY21520" s="23"/>
    </row>
    <row r="21521" spans="36:311" x14ac:dyDescent="0.2">
      <c r="AJ21521" s="23"/>
      <c r="HH21521"/>
      <c r="IW21521" s="36"/>
      <c r="JI21521"/>
      <c r="JJ21521"/>
      <c r="KX21521" s="23"/>
      <c r="KY21521" s="23"/>
    </row>
    <row r="21522" spans="36:311" x14ac:dyDescent="0.2">
      <c r="AJ21522" s="23"/>
      <c r="HH21522"/>
      <c r="IW21522" s="36"/>
      <c r="JI21522"/>
      <c r="JJ21522"/>
      <c r="KX21522" s="23"/>
      <c r="KY21522" s="23"/>
    </row>
    <row r="21523" spans="36:311" x14ac:dyDescent="0.2">
      <c r="AJ21523" s="23"/>
      <c r="HH21523"/>
      <c r="IW21523" s="36"/>
      <c r="JI21523"/>
      <c r="JJ21523"/>
      <c r="KX21523" s="23"/>
      <c r="KY21523" s="23"/>
    </row>
    <row r="21524" spans="36:311" x14ac:dyDescent="0.2">
      <c r="AJ21524" s="23"/>
      <c r="HH21524"/>
      <c r="IW21524" s="36"/>
      <c r="JI21524"/>
      <c r="JJ21524"/>
      <c r="KX21524" s="23"/>
      <c r="KY21524" s="23"/>
    </row>
    <row r="21525" spans="36:311" x14ac:dyDescent="0.2">
      <c r="AJ21525" s="23"/>
      <c r="HH21525"/>
      <c r="IW21525" s="36"/>
      <c r="JI21525"/>
      <c r="JJ21525"/>
      <c r="KX21525" s="23"/>
      <c r="KY21525" s="23"/>
    </row>
    <row r="21526" spans="36:311" x14ac:dyDescent="0.2">
      <c r="AJ21526" s="23"/>
      <c r="HH21526"/>
      <c r="IW21526" s="36"/>
      <c r="JI21526"/>
      <c r="JJ21526"/>
      <c r="KX21526" s="23"/>
      <c r="KY21526" s="23"/>
    </row>
    <row r="21527" spans="36:311" x14ac:dyDescent="0.2">
      <c r="AJ21527" s="23"/>
      <c r="HH21527"/>
      <c r="IW21527" s="36"/>
      <c r="JI21527"/>
      <c r="JJ21527"/>
      <c r="KX21527" s="23"/>
      <c r="KY21527" s="23"/>
    </row>
    <row r="21528" spans="36:311" x14ac:dyDescent="0.2">
      <c r="AJ21528" s="23"/>
      <c r="HH21528"/>
      <c r="IW21528" s="36"/>
      <c r="JI21528"/>
      <c r="JJ21528"/>
      <c r="KX21528" s="23"/>
      <c r="KY21528" s="23"/>
    </row>
    <row r="21529" spans="36:311" x14ac:dyDescent="0.2">
      <c r="AJ21529" s="23"/>
      <c r="HH21529"/>
      <c r="IW21529" s="36"/>
      <c r="JI21529"/>
      <c r="JJ21529"/>
      <c r="KX21529" s="23"/>
      <c r="KY21529" s="23"/>
    </row>
    <row r="21530" spans="36:311" x14ac:dyDescent="0.2">
      <c r="AJ21530" s="23"/>
      <c r="HH21530"/>
      <c r="IW21530" s="36"/>
      <c r="JI21530"/>
      <c r="JJ21530"/>
      <c r="KX21530" s="23"/>
      <c r="KY21530" s="23"/>
    </row>
    <row r="21531" spans="36:311" x14ac:dyDescent="0.2">
      <c r="AJ21531" s="23"/>
      <c r="HH21531"/>
      <c r="IW21531" s="36"/>
      <c r="JI21531"/>
      <c r="JJ21531"/>
      <c r="KX21531" s="23"/>
      <c r="KY21531" s="23"/>
    </row>
    <row r="21532" spans="36:311" x14ac:dyDescent="0.2">
      <c r="AJ21532" s="23"/>
      <c r="HH21532"/>
      <c r="IW21532" s="36"/>
      <c r="JI21532"/>
      <c r="JJ21532"/>
      <c r="KX21532" s="23"/>
      <c r="KY21532" s="23"/>
    </row>
    <row r="21533" spans="36:311" x14ac:dyDescent="0.2">
      <c r="AJ21533" s="23"/>
      <c r="HH21533"/>
      <c r="IW21533" s="36"/>
      <c r="JI21533"/>
      <c r="JJ21533"/>
      <c r="KX21533" s="23"/>
      <c r="KY21533" s="23"/>
    </row>
    <row r="21534" spans="36:311" x14ac:dyDescent="0.2">
      <c r="AJ21534" s="23"/>
      <c r="HH21534"/>
      <c r="IW21534" s="36"/>
      <c r="JI21534"/>
      <c r="JJ21534"/>
      <c r="KX21534" s="23"/>
      <c r="KY21534" s="23"/>
    </row>
    <row r="21535" spans="36:311" x14ac:dyDescent="0.2">
      <c r="AJ21535" s="23"/>
      <c r="HH21535"/>
      <c r="IW21535" s="36"/>
      <c r="JI21535"/>
      <c r="JJ21535"/>
      <c r="KX21535" s="23"/>
      <c r="KY21535" s="23"/>
    </row>
    <row r="21536" spans="36:311" x14ac:dyDescent="0.2">
      <c r="AJ21536" s="23"/>
      <c r="HH21536"/>
      <c r="IW21536" s="36"/>
      <c r="JI21536"/>
      <c r="JJ21536"/>
      <c r="KX21536" s="23"/>
      <c r="KY21536" s="23"/>
    </row>
    <row r="21537" spans="36:311" x14ac:dyDescent="0.2">
      <c r="AJ21537" s="23"/>
      <c r="HH21537"/>
      <c r="IW21537" s="36"/>
      <c r="JI21537"/>
      <c r="JJ21537"/>
      <c r="KX21537" s="23"/>
      <c r="KY21537" s="23"/>
    </row>
    <row r="21538" spans="36:311" x14ac:dyDescent="0.2">
      <c r="AJ21538" s="23"/>
      <c r="HH21538"/>
      <c r="IW21538" s="36"/>
      <c r="JI21538"/>
      <c r="JJ21538"/>
      <c r="KX21538" s="23"/>
      <c r="KY21538" s="23"/>
    </row>
    <row r="21539" spans="36:311" x14ac:dyDescent="0.2">
      <c r="AJ21539" s="23"/>
      <c r="HH21539"/>
      <c r="IW21539" s="36"/>
      <c r="JI21539"/>
      <c r="JJ21539"/>
      <c r="KX21539" s="23"/>
      <c r="KY21539" s="23"/>
    </row>
    <row r="21540" spans="36:311" x14ac:dyDescent="0.2">
      <c r="AJ21540" s="23"/>
      <c r="HH21540"/>
      <c r="IW21540" s="36"/>
      <c r="JI21540"/>
      <c r="JJ21540"/>
      <c r="KX21540" s="23"/>
      <c r="KY21540" s="23"/>
    </row>
    <row r="21541" spans="36:311" x14ac:dyDescent="0.2">
      <c r="AJ21541" s="23"/>
      <c r="HH21541"/>
      <c r="IW21541" s="36"/>
      <c r="JI21541"/>
      <c r="JJ21541"/>
      <c r="KX21541" s="23"/>
      <c r="KY21541" s="23"/>
    </row>
    <row r="21542" spans="36:311" x14ac:dyDescent="0.2">
      <c r="AJ21542" s="23"/>
      <c r="HH21542"/>
      <c r="IW21542" s="36"/>
      <c r="JI21542"/>
      <c r="JJ21542"/>
      <c r="KX21542" s="23"/>
      <c r="KY21542" s="23"/>
    </row>
    <row r="21543" spans="36:311" x14ac:dyDescent="0.2">
      <c r="AJ21543" s="23"/>
      <c r="HH21543"/>
      <c r="IW21543" s="36"/>
      <c r="JI21543"/>
      <c r="JJ21543"/>
      <c r="KX21543" s="23"/>
      <c r="KY21543" s="23"/>
    </row>
    <row r="21544" spans="36:311" x14ac:dyDescent="0.2">
      <c r="AJ21544" s="23"/>
      <c r="HH21544"/>
      <c r="IW21544" s="36"/>
      <c r="JI21544"/>
      <c r="JJ21544"/>
      <c r="KX21544" s="23"/>
      <c r="KY21544" s="23"/>
    </row>
    <row r="21545" spans="36:311" x14ac:dyDescent="0.2">
      <c r="AJ21545" s="23"/>
      <c r="HH21545"/>
      <c r="IW21545" s="36"/>
      <c r="JI21545"/>
      <c r="JJ21545"/>
      <c r="KX21545" s="23"/>
      <c r="KY21545" s="23"/>
    </row>
    <row r="21546" spans="36:311" x14ac:dyDescent="0.2">
      <c r="AJ21546" s="23"/>
      <c r="HH21546"/>
      <c r="IW21546" s="36"/>
      <c r="JI21546"/>
      <c r="JJ21546"/>
      <c r="KX21546" s="23"/>
      <c r="KY21546" s="23"/>
    </row>
    <row r="21547" spans="36:311" x14ac:dyDescent="0.2">
      <c r="AJ21547" s="23"/>
      <c r="HH21547"/>
      <c r="IW21547" s="36"/>
      <c r="JI21547"/>
      <c r="JJ21547"/>
      <c r="KX21547" s="23"/>
      <c r="KY21547" s="23"/>
    </row>
    <row r="21548" spans="36:311" x14ac:dyDescent="0.2">
      <c r="AJ21548" s="23"/>
      <c r="HH21548"/>
      <c r="IW21548" s="36"/>
      <c r="JI21548"/>
      <c r="JJ21548"/>
      <c r="KX21548" s="23"/>
      <c r="KY21548" s="23"/>
    </row>
    <row r="21549" spans="36:311" x14ac:dyDescent="0.2">
      <c r="AJ21549" s="23"/>
      <c r="HH21549"/>
      <c r="IW21549" s="36"/>
      <c r="JI21549"/>
      <c r="JJ21549"/>
      <c r="KX21549" s="23"/>
      <c r="KY21549" s="23"/>
    </row>
    <row r="21550" spans="36:311" x14ac:dyDescent="0.2">
      <c r="AJ21550" s="23"/>
      <c r="HH21550"/>
      <c r="IW21550" s="36"/>
      <c r="JI21550"/>
      <c r="JJ21550"/>
      <c r="KX21550" s="23"/>
      <c r="KY21550" s="23"/>
    </row>
    <row r="21551" spans="36:311" x14ac:dyDescent="0.2">
      <c r="AJ21551" s="23"/>
      <c r="HH21551"/>
      <c r="IW21551" s="36"/>
      <c r="JI21551"/>
      <c r="JJ21551"/>
      <c r="KX21551" s="23"/>
      <c r="KY21551" s="23"/>
    </row>
    <row r="21552" spans="36:311" x14ac:dyDescent="0.2">
      <c r="AJ21552" s="23"/>
      <c r="HH21552"/>
      <c r="IW21552" s="36"/>
      <c r="JI21552"/>
      <c r="JJ21552"/>
      <c r="KX21552" s="23"/>
      <c r="KY21552" s="23"/>
    </row>
    <row r="21553" spans="36:311" x14ac:dyDescent="0.2">
      <c r="AJ21553" s="23"/>
      <c r="HH21553"/>
      <c r="IW21553" s="36"/>
      <c r="JI21553"/>
      <c r="JJ21553"/>
      <c r="KX21553" s="23"/>
      <c r="KY21553" s="23"/>
    </row>
    <row r="21554" spans="36:311" x14ac:dyDescent="0.2">
      <c r="AJ21554" s="23"/>
      <c r="HH21554"/>
      <c r="IW21554" s="36"/>
      <c r="JI21554"/>
      <c r="JJ21554"/>
      <c r="KX21554" s="23"/>
      <c r="KY21554" s="23"/>
    </row>
    <row r="21555" spans="36:311" x14ac:dyDescent="0.2">
      <c r="AJ21555" s="23"/>
      <c r="HH21555"/>
      <c r="IW21555" s="36"/>
      <c r="JI21555"/>
      <c r="JJ21555"/>
      <c r="KX21555" s="23"/>
      <c r="KY21555" s="23"/>
    </row>
    <row r="21556" spans="36:311" x14ac:dyDescent="0.2">
      <c r="AJ21556" s="23"/>
      <c r="HH21556"/>
      <c r="IW21556" s="36"/>
      <c r="JI21556"/>
      <c r="JJ21556"/>
      <c r="KX21556" s="23"/>
      <c r="KY21556" s="23"/>
    </row>
    <row r="21557" spans="36:311" x14ac:dyDescent="0.2">
      <c r="AJ21557" s="23"/>
      <c r="HH21557"/>
      <c r="IW21557" s="36"/>
      <c r="JI21557"/>
      <c r="JJ21557"/>
      <c r="KX21557" s="23"/>
      <c r="KY21557" s="23"/>
    </row>
    <row r="21558" spans="36:311" x14ac:dyDescent="0.2">
      <c r="AJ21558" s="23"/>
      <c r="HH21558"/>
      <c r="IW21558" s="36"/>
      <c r="JI21558"/>
      <c r="JJ21558"/>
      <c r="KX21558" s="23"/>
      <c r="KY21558" s="23"/>
    </row>
    <row r="21559" spans="36:311" x14ac:dyDescent="0.2">
      <c r="AJ21559" s="23"/>
      <c r="HH21559"/>
      <c r="IW21559" s="36"/>
      <c r="JI21559"/>
      <c r="JJ21559"/>
      <c r="KX21559" s="23"/>
      <c r="KY21559" s="23"/>
    </row>
    <row r="21560" spans="36:311" x14ac:dyDescent="0.2">
      <c r="AJ21560" s="23"/>
      <c r="HH21560"/>
      <c r="IW21560" s="36"/>
      <c r="JI21560"/>
      <c r="JJ21560"/>
      <c r="KX21560" s="23"/>
      <c r="KY21560" s="23"/>
    </row>
    <row r="21561" spans="36:311" x14ac:dyDescent="0.2">
      <c r="AJ21561" s="23"/>
      <c r="HH21561"/>
      <c r="IW21561" s="36"/>
      <c r="JI21561"/>
      <c r="JJ21561"/>
      <c r="KX21561" s="23"/>
      <c r="KY21561" s="23"/>
    </row>
    <row r="21562" spans="36:311" x14ac:dyDescent="0.2">
      <c r="AJ21562" s="23"/>
      <c r="HH21562"/>
      <c r="IW21562" s="36"/>
      <c r="JI21562"/>
      <c r="JJ21562"/>
      <c r="KX21562" s="23"/>
      <c r="KY21562" s="23"/>
    </row>
    <row r="21563" spans="36:311" x14ac:dyDescent="0.2">
      <c r="AJ21563" s="23"/>
      <c r="HH21563"/>
      <c r="IW21563" s="36"/>
      <c r="JI21563"/>
      <c r="JJ21563"/>
      <c r="KX21563" s="23"/>
      <c r="KY21563" s="23"/>
    </row>
    <row r="21564" spans="36:311" x14ac:dyDescent="0.2">
      <c r="AJ21564" s="23"/>
      <c r="HH21564"/>
      <c r="IW21564" s="36"/>
      <c r="JI21564"/>
      <c r="JJ21564"/>
      <c r="KX21564" s="23"/>
      <c r="KY21564" s="23"/>
    </row>
    <row r="21565" spans="36:311" x14ac:dyDescent="0.2">
      <c r="AJ21565" s="23"/>
      <c r="HH21565"/>
      <c r="IW21565" s="36"/>
      <c r="JI21565"/>
      <c r="JJ21565"/>
      <c r="KX21565" s="23"/>
      <c r="KY21565" s="23"/>
    </row>
    <row r="21566" spans="36:311" x14ac:dyDescent="0.2">
      <c r="AJ21566" s="23"/>
      <c r="HH21566"/>
      <c r="IW21566" s="36"/>
      <c r="JI21566"/>
      <c r="JJ21566"/>
      <c r="KX21566" s="23"/>
      <c r="KY21566" s="23"/>
    </row>
    <row r="21567" spans="36:311" x14ac:dyDescent="0.2">
      <c r="AJ21567" s="23"/>
      <c r="HH21567"/>
      <c r="IW21567" s="36"/>
      <c r="JI21567"/>
      <c r="JJ21567"/>
      <c r="KX21567" s="23"/>
      <c r="KY21567" s="23"/>
    </row>
    <row r="21568" spans="36:311" x14ac:dyDescent="0.2">
      <c r="AJ21568" s="23"/>
      <c r="HH21568"/>
      <c r="IW21568" s="36"/>
      <c r="JI21568"/>
      <c r="JJ21568"/>
      <c r="KX21568" s="23"/>
      <c r="KY21568" s="23"/>
    </row>
    <row r="21569" spans="36:311" x14ac:dyDescent="0.2">
      <c r="AJ21569" s="23"/>
      <c r="HH21569"/>
      <c r="IW21569" s="36"/>
      <c r="JI21569"/>
      <c r="JJ21569"/>
      <c r="KX21569" s="23"/>
      <c r="KY21569" s="23"/>
    </row>
    <row r="21570" spans="36:311" x14ac:dyDescent="0.2">
      <c r="AJ21570" s="23"/>
      <c r="HH21570"/>
      <c r="IW21570" s="36"/>
      <c r="JI21570"/>
      <c r="JJ21570"/>
      <c r="KX21570" s="23"/>
      <c r="KY21570" s="23"/>
    </row>
    <row r="21571" spans="36:311" x14ac:dyDescent="0.2">
      <c r="AJ21571" s="23"/>
      <c r="HH21571"/>
      <c r="IW21571" s="36"/>
      <c r="JI21571"/>
      <c r="JJ21571"/>
      <c r="KX21571" s="23"/>
      <c r="KY21571" s="23"/>
    </row>
    <row r="21572" spans="36:311" x14ac:dyDescent="0.2">
      <c r="AJ21572" s="23"/>
      <c r="HH21572"/>
      <c r="IW21572" s="36"/>
      <c r="JI21572"/>
      <c r="JJ21572"/>
      <c r="KX21572" s="23"/>
      <c r="KY21572" s="23"/>
    </row>
    <row r="21573" spans="36:311" x14ac:dyDescent="0.2">
      <c r="AJ21573" s="23"/>
      <c r="HH21573"/>
      <c r="IW21573" s="36"/>
      <c r="JI21573"/>
      <c r="JJ21573"/>
      <c r="KX21573" s="23"/>
      <c r="KY21573" s="23"/>
    </row>
    <row r="21574" spans="36:311" x14ac:dyDescent="0.2">
      <c r="AJ21574" s="23"/>
      <c r="HH21574"/>
      <c r="IW21574" s="36"/>
      <c r="JI21574"/>
      <c r="JJ21574"/>
      <c r="KX21574" s="23"/>
      <c r="KY21574" s="23"/>
    </row>
    <row r="21575" spans="36:311" x14ac:dyDescent="0.2">
      <c r="AJ21575" s="23"/>
      <c r="HH21575"/>
      <c r="IW21575" s="36"/>
      <c r="JI21575"/>
      <c r="JJ21575"/>
      <c r="KX21575" s="23"/>
      <c r="KY21575" s="23"/>
    </row>
    <row r="21576" spans="36:311" x14ac:dyDescent="0.2">
      <c r="AJ21576" s="23"/>
      <c r="HH21576"/>
      <c r="IW21576" s="36"/>
      <c r="JI21576"/>
      <c r="JJ21576"/>
      <c r="KX21576" s="23"/>
      <c r="KY21576" s="23"/>
    </row>
    <row r="21577" spans="36:311" x14ac:dyDescent="0.2">
      <c r="AJ21577" s="23"/>
      <c r="HH21577"/>
      <c r="IW21577" s="36"/>
      <c r="JI21577"/>
      <c r="JJ21577"/>
      <c r="KX21577" s="23"/>
      <c r="KY21577" s="23"/>
    </row>
    <row r="21578" spans="36:311" x14ac:dyDescent="0.2">
      <c r="AJ21578" s="23"/>
      <c r="HH21578"/>
      <c r="IW21578" s="36"/>
      <c r="JI21578"/>
      <c r="JJ21578"/>
      <c r="KX21578" s="23"/>
      <c r="KY21578" s="23"/>
    </row>
    <row r="21579" spans="36:311" x14ac:dyDescent="0.2">
      <c r="AJ21579" s="23"/>
      <c r="HH21579"/>
      <c r="IW21579" s="36"/>
      <c r="JI21579"/>
      <c r="JJ21579"/>
      <c r="KX21579" s="23"/>
      <c r="KY21579" s="23"/>
    </row>
    <row r="21580" spans="36:311" x14ac:dyDescent="0.2">
      <c r="AJ21580" s="23"/>
      <c r="HH21580"/>
      <c r="IW21580" s="36"/>
      <c r="JI21580"/>
      <c r="JJ21580"/>
      <c r="KX21580" s="23"/>
      <c r="KY21580" s="23"/>
    </row>
    <row r="21581" spans="36:311" x14ac:dyDescent="0.2">
      <c r="AJ21581" s="23"/>
      <c r="HH21581"/>
      <c r="IW21581" s="36"/>
      <c r="JI21581"/>
      <c r="JJ21581"/>
      <c r="KX21581" s="23"/>
      <c r="KY21581" s="23"/>
    </row>
    <row r="21582" spans="36:311" x14ac:dyDescent="0.2">
      <c r="AJ21582" s="23"/>
      <c r="HH21582"/>
      <c r="IW21582" s="36"/>
      <c r="JI21582"/>
      <c r="JJ21582"/>
      <c r="KX21582" s="23"/>
      <c r="KY21582" s="23"/>
    </row>
    <row r="21583" spans="36:311" x14ac:dyDescent="0.2">
      <c r="AJ21583" s="23"/>
      <c r="HH21583"/>
      <c r="IW21583" s="36"/>
      <c r="JI21583"/>
      <c r="JJ21583"/>
      <c r="KX21583" s="23"/>
      <c r="KY21583" s="23"/>
    </row>
    <row r="21584" spans="36:311" x14ac:dyDescent="0.2">
      <c r="AJ21584" s="23"/>
      <c r="HH21584"/>
      <c r="IW21584" s="36"/>
      <c r="JI21584"/>
      <c r="JJ21584"/>
      <c r="KX21584" s="23"/>
      <c r="KY21584" s="23"/>
    </row>
    <row r="21585" spans="36:311" x14ac:dyDescent="0.2">
      <c r="AJ21585" s="23"/>
      <c r="HH21585"/>
      <c r="IW21585" s="36"/>
      <c r="JI21585"/>
      <c r="JJ21585"/>
      <c r="KX21585" s="23"/>
      <c r="KY21585" s="23"/>
    </row>
    <row r="21586" spans="36:311" x14ac:dyDescent="0.2">
      <c r="AJ21586" s="23"/>
      <c r="HH21586"/>
      <c r="IW21586" s="36"/>
      <c r="JI21586"/>
      <c r="JJ21586"/>
      <c r="KX21586" s="23"/>
      <c r="KY21586" s="23"/>
    </row>
    <row r="21587" spans="36:311" x14ac:dyDescent="0.2">
      <c r="AJ21587" s="23"/>
      <c r="HH21587"/>
      <c r="IW21587" s="36"/>
      <c r="JI21587"/>
      <c r="JJ21587"/>
      <c r="KX21587" s="23"/>
      <c r="KY21587" s="23"/>
    </row>
    <row r="21588" spans="36:311" x14ac:dyDescent="0.2">
      <c r="AJ21588" s="23"/>
      <c r="HH21588"/>
      <c r="IW21588" s="36"/>
      <c r="JI21588"/>
      <c r="JJ21588"/>
      <c r="KX21588" s="23"/>
      <c r="KY21588" s="23"/>
    </row>
    <row r="21589" spans="36:311" x14ac:dyDescent="0.2">
      <c r="AJ21589" s="23"/>
      <c r="HH21589"/>
      <c r="IW21589" s="36"/>
      <c r="JI21589"/>
      <c r="JJ21589"/>
      <c r="KX21589" s="23"/>
      <c r="KY21589" s="23"/>
    </row>
    <row r="21590" spans="36:311" x14ac:dyDescent="0.2">
      <c r="AJ21590" s="23"/>
      <c r="HH21590"/>
      <c r="IW21590" s="36"/>
      <c r="JI21590"/>
      <c r="JJ21590"/>
      <c r="KX21590" s="23"/>
      <c r="KY21590" s="23"/>
    </row>
    <row r="21591" spans="36:311" x14ac:dyDescent="0.2">
      <c r="AJ21591" s="23"/>
      <c r="HH21591"/>
      <c r="IW21591" s="36"/>
      <c r="JI21591"/>
      <c r="JJ21591"/>
      <c r="KX21591" s="23"/>
      <c r="KY21591" s="23"/>
    </row>
    <row r="21592" spans="36:311" x14ac:dyDescent="0.2">
      <c r="AJ21592" s="23"/>
      <c r="HH21592"/>
      <c r="IW21592" s="36"/>
      <c r="JI21592"/>
      <c r="JJ21592"/>
      <c r="KX21592" s="23"/>
      <c r="KY21592" s="23"/>
    </row>
    <row r="21593" spans="36:311" x14ac:dyDescent="0.2">
      <c r="AJ21593" s="23"/>
      <c r="HH21593"/>
      <c r="IW21593" s="36"/>
      <c r="JI21593"/>
      <c r="JJ21593"/>
      <c r="KX21593" s="23"/>
      <c r="KY21593" s="23"/>
    </row>
    <row r="21594" spans="36:311" x14ac:dyDescent="0.2">
      <c r="AJ21594" s="23"/>
      <c r="HH21594"/>
      <c r="IW21594" s="36"/>
      <c r="JI21594"/>
      <c r="JJ21594"/>
      <c r="KX21594" s="23"/>
      <c r="KY21594" s="23"/>
    </row>
    <row r="21595" spans="36:311" x14ac:dyDescent="0.2">
      <c r="AJ21595" s="23"/>
      <c r="HH21595"/>
      <c r="IW21595" s="36"/>
      <c r="JI21595"/>
      <c r="JJ21595"/>
      <c r="KX21595" s="23"/>
      <c r="KY21595" s="23"/>
    </row>
    <row r="21596" spans="36:311" x14ac:dyDescent="0.2">
      <c r="AJ21596" s="23"/>
      <c r="HH21596"/>
      <c r="IW21596" s="36"/>
      <c r="JI21596"/>
      <c r="JJ21596"/>
      <c r="KX21596" s="23"/>
      <c r="KY21596" s="23"/>
    </row>
    <row r="21597" spans="36:311" x14ac:dyDescent="0.2">
      <c r="AJ21597" s="23"/>
      <c r="HH21597"/>
      <c r="IW21597" s="36"/>
      <c r="JI21597"/>
      <c r="JJ21597"/>
      <c r="KX21597" s="23"/>
      <c r="KY21597" s="23"/>
    </row>
    <row r="21598" spans="36:311" x14ac:dyDescent="0.2">
      <c r="AJ21598" s="23"/>
      <c r="HH21598"/>
      <c r="IW21598" s="36"/>
      <c r="JI21598"/>
      <c r="JJ21598"/>
      <c r="KX21598" s="23"/>
      <c r="KY21598" s="23"/>
    </row>
    <row r="21599" spans="36:311" x14ac:dyDescent="0.2">
      <c r="AJ21599" s="23"/>
      <c r="HH21599"/>
      <c r="IW21599" s="36"/>
      <c r="JI21599"/>
      <c r="JJ21599"/>
      <c r="KX21599" s="23"/>
      <c r="KY21599" s="23"/>
    </row>
    <row r="21600" spans="36:311" x14ac:dyDescent="0.2">
      <c r="AJ21600" s="23"/>
      <c r="HH21600"/>
      <c r="IW21600" s="36"/>
      <c r="JI21600"/>
      <c r="JJ21600"/>
      <c r="KX21600" s="23"/>
      <c r="KY21600" s="23"/>
    </row>
    <row r="21601" spans="36:311" x14ac:dyDescent="0.2">
      <c r="AJ21601" s="23"/>
      <c r="HH21601"/>
      <c r="IW21601" s="36"/>
      <c r="JI21601"/>
      <c r="JJ21601"/>
      <c r="KX21601" s="23"/>
      <c r="KY21601" s="23"/>
    </row>
    <row r="21602" spans="36:311" x14ac:dyDescent="0.2">
      <c r="AJ21602" s="23"/>
      <c r="HH21602"/>
      <c r="IW21602" s="36"/>
      <c r="JI21602"/>
      <c r="JJ21602"/>
      <c r="KX21602" s="23"/>
      <c r="KY21602" s="23"/>
    </row>
    <row r="21603" spans="36:311" x14ac:dyDescent="0.2">
      <c r="AJ21603" s="23"/>
      <c r="HH21603"/>
      <c r="IW21603" s="36"/>
      <c r="JI21603"/>
      <c r="JJ21603"/>
      <c r="KX21603" s="23"/>
      <c r="KY21603" s="23"/>
    </row>
    <row r="21604" spans="36:311" x14ac:dyDescent="0.2">
      <c r="AJ21604" s="23"/>
      <c r="HH21604"/>
      <c r="IW21604" s="36"/>
      <c r="JI21604"/>
      <c r="JJ21604"/>
      <c r="KX21604" s="23"/>
      <c r="KY21604" s="23"/>
    </row>
    <row r="21605" spans="36:311" x14ac:dyDescent="0.2">
      <c r="AJ21605" s="23"/>
      <c r="HH21605"/>
      <c r="IW21605" s="36"/>
      <c r="JI21605"/>
      <c r="JJ21605"/>
      <c r="KX21605" s="23"/>
      <c r="KY21605" s="23"/>
    </row>
    <row r="21606" spans="36:311" x14ac:dyDescent="0.2">
      <c r="AJ21606" s="23"/>
      <c r="HH21606"/>
      <c r="IW21606" s="36"/>
      <c r="JI21606"/>
      <c r="JJ21606"/>
      <c r="KX21606" s="23"/>
      <c r="KY21606" s="23"/>
    </row>
    <row r="21607" spans="36:311" x14ac:dyDescent="0.2">
      <c r="AJ21607" s="23"/>
      <c r="HH21607"/>
      <c r="IW21607" s="36"/>
      <c r="JI21607"/>
      <c r="JJ21607"/>
      <c r="KX21607" s="23"/>
      <c r="KY21607" s="23"/>
    </row>
    <row r="21608" spans="36:311" x14ac:dyDescent="0.2">
      <c r="AJ21608" s="23"/>
      <c r="HH21608"/>
      <c r="IW21608" s="36"/>
      <c r="JI21608"/>
      <c r="JJ21608"/>
      <c r="KX21608" s="23"/>
      <c r="KY21608" s="23"/>
    </row>
    <row r="21609" spans="36:311" x14ac:dyDescent="0.2">
      <c r="AJ21609" s="23"/>
      <c r="HH21609"/>
      <c r="IW21609" s="36"/>
      <c r="JI21609"/>
      <c r="JJ21609"/>
      <c r="KX21609" s="23"/>
      <c r="KY21609" s="23"/>
    </row>
    <row r="21610" spans="36:311" x14ac:dyDescent="0.2">
      <c r="AJ21610" s="23"/>
      <c r="HH21610"/>
      <c r="IW21610" s="36"/>
      <c r="JI21610"/>
      <c r="JJ21610"/>
      <c r="KX21610" s="23"/>
      <c r="KY21610" s="23"/>
    </row>
    <row r="21611" spans="36:311" x14ac:dyDescent="0.2">
      <c r="AJ21611" s="23"/>
      <c r="HH21611"/>
      <c r="IW21611" s="36"/>
      <c r="JI21611"/>
      <c r="JJ21611"/>
      <c r="KX21611" s="23"/>
      <c r="KY21611" s="23"/>
    </row>
    <row r="21612" spans="36:311" x14ac:dyDescent="0.2">
      <c r="AJ21612" s="23"/>
      <c r="HH21612"/>
      <c r="IW21612" s="36"/>
      <c r="JI21612"/>
      <c r="JJ21612"/>
      <c r="KX21612" s="23"/>
      <c r="KY21612" s="23"/>
    </row>
    <row r="21613" spans="36:311" x14ac:dyDescent="0.2">
      <c r="AJ21613" s="23"/>
      <c r="HH21613"/>
      <c r="IW21613" s="36"/>
      <c r="JI21613"/>
      <c r="JJ21613"/>
      <c r="KX21613" s="23"/>
      <c r="KY21613" s="23"/>
    </row>
    <row r="21614" spans="36:311" x14ac:dyDescent="0.2">
      <c r="AJ21614" s="23"/>
      <c r="HH21614"/>
      <c r="IW21614" s="36"/>
      <c r="JI21614"/>
      <c r="JJ21614"/>
      <c r="KX21614" s="23"/>
      <c r="KY21614" s="23"/>
    </row>
    <row r="21615" spans="36:311" x14ac:dyDescent="0.2">
      <c r="AJ21615" s="23"/>
      <c r="HH21615"/>
      <c r="IW21615" s="36"/>
      <c r="JI21615"/>
      <c r="JJ21615"/>
      <c r="KX21615" s="23"/>
      <c r="KY21615" s="23"/>
    </row>
    <row r="21616" spans="36:311" x14ac:dyDescent="0.2">
      <c r="AJ21616" s="23"/>
      <c r="HH21616"/>
      <c r="IW21616" s="36"/>
      <c r="JI21616"/>
      <c r="JJ21616"/>
      <c r="KX21616" s="23"/>
      <c r="KY21616" s="23"/>
    </row>
    <row r="21617" spans="36:311" x14ac:dyDescent="0.2">
      <c r="AJ21617" s="23"/>
      <c r="HH21617"/>
      <c r="IW21617" s="36"/>
      <c r="JI21617"/>
      <c r="JJ21617"/>
      <c r="KX21617" s="23"/>
      <c r="KY21617" s="23"/>
    </row>
    <row r="21618" spans="36:311" x14ac:dyDescent="0.2">
      <c r="AJ21618" s="23"/>
      <c r="HH21618"/>
      <c r="IW21618" s="36"/>
      <c r="JI21618"/>
      <c r="JJ21618"/>
      <c r="KX21618" s="23"/>
      <c r="KY21618" s="23"/>
    </row>
    <row r="21619" spans="36:311" x14ac:dyDescent="0.2">
      <c r="AJ21619" s="23"/>
      <c r="HH21619"/>
      <c r="IW21619" s="36"/>
      <c r="JI21619"/>
      <c r="JJ21619"/>
      <c r="KX21619" s="23"/>
      <c r="KY21619" s="23"/>
    </row>
    <row r="21620" spans="36:311" x14ac:dyDescent="0.2">
      <c r="AJ21620" s="23"/>
      <c r="HH21620"/>
      <c r="IW21620" s="36"/>
      <c r="JI21620"/>
      <c r="JJ21620"/>
      <c r="KX21620" s="23"/>
      <c r="KY21620" s="23"/>
    </row>
    <row r="21621" spans="36:311" x14ac:dyDescent="0.2">
      <c r="AJ21621" s="23"/>
      <c r="HH21621"/>
      <c r="IW21621" s="36"/>
      <c r="JI21621"/>
      <c r="JJ21621"/>
      <c r="KX21621" s="23"/>
      <c r="KY21621" s="23"/>
    </row>
    <row r="21622" spans="36:311" x14ac:dyDescent="0.2">
      <c r="AJ21622" s="23"/>
      <c r="HH21622"/>
      <c r="IW21622" s="36"/>
      <c r="JI21622"/>
      <c r="JJ21622"/>
      <c r="KX21622" s="23"/>
      <c r="KY21622" s="23"/>
    </row>
    <row r="21623" spans="36:311" x14ac:dyDescent="0.2">
      <c r="AJ21623" s="23"/>
      <c r="HH21623"/>
      <c r="IW21623" s="36"/>
      <c r="JI21623"/>
      <c r="JJ21623"/>
      <c r="KX21623" s="23"/>
      <c r="KY21623" s="23"/>
    </row>
    <row r="21624" spans="36:311" x14ac:dyDescent="0.2">
      <c r="AJ21624" s="23"/>
      <c r="HH21624"/>
      <c r="IW21624" s="36"/>
      <c r="JI21624"/>
      <c r="JJ21624"/>
      <c r="KX21624" s="23"/>
      <c r="KY21624" s="23"/>
    </row>
    <row r="21625" spans="36:311" x14ac:dyDescent="0.2">
      <c r="AJ21625" s="23"/>
      <c r="HH21625"/>
      <c r="IW21625" s="36"/>
      <c r="JI21625"/>
      <c r="JJ21625"/>
      <c r="KX21625" s="23"/>
      <c r="KY21625" s="23"/>
    </row>
    <row r="21626" spans="36:311" x14ac:dyDescent="0.2">
      <c r="AJ21626" s="23"/>
      <c r="HH21626"/>
      <c r="IW21626" s="36"/>
      <c r="JI21626"/>
      <c r="JJ21626"/>
      <c r="KX21626" s="23"/>
      <c r="KY21626" s="23"/>
    </row>
    <row r="21627" spans="36:311" x14ac:dyDescent="0.2">
      <c r="AJ21627" s="23"/>
      <c r="HH21627"/>
      <c r="IW21627" s="36"/>
      <c r="JI21627"/>
      <c r="JJ21627"/>
      <c r="KX21627" s="23"/>
      <c r="KY21627" s="23"/>
    </row>
    <row r="21628" spans="36:311" x14ac:dyDescent="0.2">
      <c r="AJ21628" s="23"/>
      <c r="HH21628"/>
      <c r="IW21628" s="36"/>
      <c r="JI21628"/>
      <c r="JJ21628"/>
      <c r="KX21628" s="23"/>
      <c r="KY21628" s="23"/>
    </row>
    <row r="21629" spans="36:311" x14ac:dyDescent="0.2">
      <c r="AJ21629" s="23"/>
      <c r="HH21629"/>
      <c r="IW21629" s="36"/>
      <c r="JI21629"/>
      <c r="JJ21629"/>
      <c r="KX21629" s="23"/>
      <c r="KY21629" s="23"/>
    </row>
    <row r="21630" spans="36:311" x14ac:dyDescent="0.2">
      <c r="AJ21630" s="23"/>
      <c r="HH21630"/>
      <c r="IW21630" s="36"/>
      <c r="JI21630"/>
      <c r="JJ21630"/>
      <c r="KX21630" s="23"/>
      <c r="KY21630" s="23"/>
    </row>
    <row r="21631" spans="36:311" x14ac:dyDescent="0.2">
      <c r="AJ21631" s="23"/>
      <c r="HH21631"/>
      <c r="IW21631" s="36"/>
      <c r="JI21631"/>
      <c r="JJ21631"/>
      <c r="KX21631" s="23"/>
      <c r="KY21631" s="23"/>
    </row>
    <row r="21632" spans="36:311" x14ac:dyDescent="0.2">
      <c r="AJ21632" s="23"/>
      <c r="HH21632"/>
      <c r="IW21632" s="36"/>
      <c r="JI21632"/>
      <c r="JJ21632"/>
      <c r="KX21632" s="23"/>
      <c r="KY21632" s="23"/>
    </row>
    <row r="21633" spans="36:311" x14ac:dyDescent="0.2">
      <c r="AJ21633" s="23"/>
      <c r="HH21633"/>
      <c r="IW21633" s="36"/>
      <c r="JI21633"/>
      <c r="JJ21633"/>
      <c r="KX21633" s="23"/>
      <c r="KY21633" s="23"/>
    </row>
    <row r="21634" spans="36:311" x14ac:dyDescent="0.2">
      <c r="AJ21634" s="23"/>
      <c r="HH21634"/>
      <c r="IW21634" s="36"/>
      <c r="JI21634"/>
      <c r="JJ21634"/>
      <c r="KX21634" s="23"/>
      <c r="KY21634" s="23"/>
    </row>
    <row r="21635" spans="36:311" x14ac:dyDescent="0.2">
      <c r="AJ21635" s="23"/>
      <c r="HH21635"/>
      <c r="IW21635" s="36"/>
      <c r="JI21635"/>
      <c r="JJ21635"/>
      <c r="KX21635" s="23"/>
      <c r="KY21635" s="23"/>
    </row>
    <row r="21636" spans="36:311" x14ac:dyDescent="0.2">
      <c r="AJ21636" s="23"/>
      <c r="HH21636"/>
      <c r="IW21636" s="36"/>
      <c r="JI21636"/>
      <c r="JJ21636"/>
      <c r="KX21636" s="23"/>
      <c r="KY21636" s="23"/>
    </row>
    <row r="21637" spans="36:311" x14ac:dyDescent="0.2">
      <c r="AJ21637" s="23"/>
      <c r="HH21637"/>
      <c r="IW21637" s="36"/>
      <c r="JI21637"/>
      <c r="JJ21637"/>
      <c r="KX21637" s="23"/>
      <c r="KY21637" s="23"/>
    </row>
    <row r="21638" spans="36:311" x14ac:dyDescent="0.2">
      <c r="AJ21638" s="23"/>
      <c r="HH21638"/>
      <c r="IW21638" s="36"/>
      <c r="JI21638"/>
      <c r="JJ21638"/>
      <c r="KX21638" s="23"/>
      <c r="KY21638" s="23"/>
    </row>
    <row r="21639" spans="36:311" x14ac:dyDescent="0.2">
      <c r="AJ21639" s="23"/>
      <c r="HH21639"/>
      <c r="IW21639" s="36"/>
      <c r="JI21639"/>
      <c r="JJ21639"/>
      <c r="KX21639" s="23"/>
      <c r="KY21639" s="23"/>
    </row>
    <row r="21640" spans="36:311" x14ac:dyDescent="0.2">
      <c r="AJ21640" s="23"/>
      <c r="HH21640"/>
      <c r="IW21640" s="36"/>
      <c r="JI21640"/>
      <c r="JJ21640"/>
      <c r="KX21640" s="23"/>
      <c r="KY21640" s="23"/>
    </row>
    <row r="21641" spans="36:311" x14ac:dyDescent="0.2">
      <c r="AJ21641" s="23"/>
      <c r="HH21641"/>
      <c r="IW21641" s="36"/>
      <c r="JI21641"/>
      <c r="JJ21641"/>
      <c r="KX21641" s="23"/>
      <c r="KY21641" s="23"/>
    </row>
    <row r="21642" spans="36:311" x14ac:dyDescent="0.2">
      <c r="AJ21642" s="23"/>
      <c r="HH21642"/>
      <c r="IW21642" s="36"/>
      <c r="JI21642"/>
      <c r="JJ21642"/>
      <c r="KX21642" s="23"/>
      <c r="KY21642" s="23"/>
    </row>
    <row r="21643" spans="36:311" x14ac:dyDescent="0.2">
      <c r="AJ21643" s="23"/>
      <c r="HH21643"/>
      <c r="IW21643" s="36"/>
      <c r="JI21643"/>
      <c r="JJ21643"/>
      <c r="KX21643" s="23"/>
      <c r="KY21643" s="23"/>
    </row>
    <row r="21644" spans="36:311" x14ac:dyDescent="0.2">
      <c r="AJ21644" s="23"/>
      <c r="HH21644"/>
      <c r="IW21644" s="36"/>
      <c r="JI21644"/>
      <c r="JJ21644"/>
      <c r="KX21644" s="23"/>
      <c r="KY21644" s="23"/>
    </row>
    <row r="21645" spans="36:311" x14ac:dyDescent="0.2">
      <c r="AJ21645" s="23"/>
      <c r="HH21645"/>
      <c r="IW21645" s="36"/>
      <c r="JI21645"/>
      <c r="JJ21645"/>
      <c r="KX21645" s="23"/>
      <c r="KY21645" s="23"/>
    </row>
    <row r="21646" spans="36:311" x14ac:dyDescent="0.2">
      <c r="AJ21646" s="23"/>
      <c r="HH21646"/>
      <c r="IW21646" s="36"/>
      <c r="JI21646"/>
      <c r="JJ21646"/>
      <c r="KX21646" s="23"/>
      <c r="KY21646" s="23"/>
    </row>
    <row r="21647" spans="36:311" x14ac:dyDescent="0.2">
      <c r="AJ21647" s="23"/>
      <c r="HH21647"/>
      <c r="IW21647" s="36"/>
      <c r="JI21647"/>
      <c r="JJ21647"/>
      <c r="KX21647" s="23"/>
      <c r="KY21647" s="23"/>
    </row>
    <row r="21648" spans="36:311" x14ac:dyDescent="0.2">
      <c r="AJ21648" s="23"/>
      <c r="HH21648"/>
      <c r="IW21648" s="36"/>
      <c r="JI21648"/>
      <c r="JJ21648"/>
      <c r="KX21648" s="23"/>
      <c r="KY21648" s="23"/>
    </row>
    <row r="21649" spans="36:311" x14ac:dyDescent="0.2">
      <c r="AJ21649" s="23"/>
      <c r="HH21649"/>
      <c r="IW21649" s="36"/>
      <c r="JI21649"/>
      <c r="JJ21649"/>
      <c r="KX21649" s="23"/>
      <c r="KY21649" s="23"/>
    </row>
    <row r="21650" spans="36:311" x14ac:dyDescent="0.2">
      <c r="AJ21650" s="23"/>
      <c r="HH21650"/>
      <c r="IW21650" s="36"/>
      <c r="JI21650"/>
      <c r="JJ21650"/>
      <c r="KX21650" s="23"/>
      <c r="KY21650" s="23"/>
    </row>
    <row r="21651" spans="36:311" x14ac:dyDescent="0.2">
      <c r="AJ21651" s="23"/>
      <c r="HH21651"/>
      <c r="IW21651" s="36"/>
      <c r="JI21651"/>
      <c r="JJ21651"/>
      <c r="KX21651" s="23"/>
      <c r="KY21651" s="23"/>
    </row>
    <row r="21652" spans="36:311" x14ac:dyDescent="0.2">
      <c r="AJ21652" s="23"/>
      <c r="HH21652"/>
      <c r="IW21652" s="36"/>
      <c r="JI21652"/>
      <c r="JJ21652"/>
      <c r="KX21652" s="23"/>
      <c r="KY21652" s="23"/>
    </row>
    <row r="21653" spans="36:311" x14ac:dyDescent="0.2">
      <c r="AJ21653" s="23"/>
      <c r="HH21653"/>
      <c r="IW21653" s="36"/>
      <c r="JI21653"/>
      <c r="JJ21653"/>
      <c r="KX21653" s="23"/>
      <c r="KY21653" s="23"/>
    </row>
    <row r="21654" spans="36:311" x14ac:dyDescent="0.2">
      <c r="AJ21654" s="23"/>
      <c r="HH21654"/>
      <c r="IW21654" s="36"/>
      <c r="JI21654"/>
      <c r="JJ21654"/>
      <c r="KX21654" s="23"/>
      <c r="KY21654" s="23"/>
    </row>
    <row r="21655" spans="36:311" x14ac:dyDescent="0.2">
      <c r="AJ21655" s="23"/>
      <c r="HH21655"/>
      <c r="IW21655" s="36"/>
      <c r="JI21655"/>
      <c r="JJ21655"/>
      <c r="KX21655" s="23"/>
      <c r="KY21655" s="23"/>
    </row>
    <row r="21656" spans="36:311" x14ac:dyDescent="0.2">
      <c r="AJ21656" s="23"/>
      <c r="HH21656"/>
      <c r="IW21656" s="36"/>
      <c r="JI21656"/>
      <c r="JJ21656"/>
      <c r="KX21656" s="23"/>
      <c r="KY21656" s="23"/>
    </row>
    <row r="21657" spans="36:311" x14ac:dyDescent="0.2">
      <c r="AJ21657" s="23"/>
      <c r="HH21657"/>
      <c r="IW21657" s="36"/>
      <c r="JI21657"/>
      <c r="JJ21657"/>
      <c r="KX21657" s="23"/>
      <c r="KY21657" s="23"/>
    </row>
    <row r="21658" spans="36:311" x14ac:dyDescent="0.2">
      <c r="AJ21658" s="23"/>
      <c r="HH21658"/>
      <c r="IW21658" s="36"/>
      <c r="JI21658"/>
      <c r="JJ21658"/>
      <c r="KX21658" s="23"/>
      <c r="KY21658" s="23"/>
    </row>
    <row r="21659" spans="36:311" x14ac:dyDescent="0.2">
      <c r="AJ21659" s="23"/>
      <c r="HH21659"/>
      <c r="IW21659" s="36"/>
      <c r="JI21659"/>
      <c r="JJ21659"/>
      <c r="KX21659" s="23"/>
      <c r="KY21659" s="23"/>
    </row>
    <row r="21660" spans="36:311" x14ac:dyDescent="0.2">
      <c r="AJ21660" s="23"/>
      <c r="HH21660"/>
      <c r="IW21660" s="36"/>
      <c r="JI21660"/>
      <c r="JJ21660"/>
      <c r="KX21660" s="23"/>
      <c r="KY21660" s="23"/>
    </row>
    <row r="21661" spans="36:311" x14ac:dyDescent="0.2">
      <c r="AJ21661" s="23"/>
      <c r="HH21661"/>
      <c r="IW21661" s="36"/>
      <c r="JI21661"/>
      <c r="JJ21661"/>
      <c r="KX21661" s="23"/>
      <c r="KY21661" s="23"/>
    </row>
    <row r="21662" spans="36:311" x14ac:dyDescent="0.2">
      <c r="AJ21662" s="23"/>
      <c r="HH21662"/>
      <c r="IW21662" s="36"/>
      <c r="JI21662"/>
      <c r="JJ21662"/>
      <c r="KX21662" s="23"/>
      <c r="KY21662" s="23"/>
    </row>
    <row r="21663" spans="36:311" x14ac:dyDescent="0.2">
      <c r="AJ21663" s="23"/>
      <c r="HH21663"/>
      <c r="IW21663" s="36"/>
      <c r="JI21663"/>
      <c r="JJ21663"/>
      <c r="KX21663" s="23"/>
      <c r="KY21663" s="23"/>
    </row>
    <row r="21664" spans="36:311" x14ac:dyDescent="0.2">
      <c r="AJ21664" s="23"/>
      <c r="HH21664"/>
      <c r="IW21664" s="36"/>
      <c r="JI21664"/>
      <c r="JJ21664"/>
      <c r="KX21664" s="23"/>
      <c r="KY21664" s="23"/>
    </row>
    <row r="21665" spans="36:311" x14ac:dyDescent="0.2">
      <c r="AJ21665" s="23"/>
      <c r="HH21665"/>
      <c r="IW21665" s="36"/>
      <c r="JI21665"/>
      <c r="JJ21665"/>
      <c r="KX21665" s="23"/>
      <c r="KY21665" s="23"/>
    </row>
    <row r="21666" spans="36:311" x14ac:dyDescent="0.2">
      <c r="AJ21666" s="23"/>
      <c r="HH21666"/>
      <c r="IW21666" s="36"/>
      <c r="JI21666"/>
      <c r="JJ21666"/>
      <c r="KX21666" s="23"/>
      <c r="KY21666" s="23"/>
    </row>
    <row r="21667" spans="36:311" x14ac:dyDescent="0.2">
      <c r="AJ21667" s="23"/>
      <c r="HH21667"/>
      <c r="IW21667" s="36"/>
      <c r="JI21667"/>
      <c r="JJ21667"/>
      <c r="KX21667" s="23"/>
      <c r="KY21667" s="23"/>
    </row>
    <row r="21668" spans="36:311" x14ac:dyDescent="0.2">
      <c r="AJ21668" s="23"/>
      <c r="HH21668"/>
      <c r="IW21668" s="36"/>
      <c r="JI21668"/>
      <c r="JJ21668"/>
      <c r="KX21668" s="23"/>
      <c r="KY21668" s="23"/>
    </row>
    <row r="21669" spans="36:311" x14ac:dyDescent="0.2">
      <c r="AJ21669" s="23"/>
      <c r="HH21669"/>
      <c r="IW21669" s="36"/>
      <c r="JI21669"/>
      <c r="JJ21669"/>
      <c r="KX21669" s="23"/>
      <c r="KY21669" s="23"/>
    </row>
    <row r="21670" spans="36:311" x14ac:dyDescent="0.2">
      <c r="AJ21670" s="23"/>
      <c r="HH21670"/>
      <c r="IW21670" s="36"/>
      <c r="JI21670"/>
      <c r="JJ21670"/>
      <c r="KX21670" s="23"/>
      <c r="KY21670" s="23"/>
    </row>
    <row r="21671" spans="36:311" x14ac:dyDescent="0.2">
      <c r="AJ21671" s="23"/>
      <c r="HH21671"/>
      <c r="IW21671" s="36"/>
      <c r="JI21671"/>
      <c r="JJ21671"/>
      <c r="KX21671" s="23"/>
      <c r="KY21671" s="23"/>
    </row>
    <row r="21672" spans="36:311" x14ac:dyDescent="0.2">
      <c r="AJ21672" s="23"/>
      <c r="HH21672"/>
      <c r="IW21672" s="36"/>
      <c r="JI21672"/>
      <c r="JJ21672"/>
      <c r="KX21672" s="23"/>
      <c r="KY21672" s="23"/>
    </row>
    <row r="21673" spans="36:311" x14ac:dyDescent="0.2">
      <c r="AJ21673" s="23"/>
      <c r="HH21673"/>
      <c r="IW21673" s="36"/>
      <c r="JI21673"/>
      <c r="JJ21673"/>
      <c r="KX21673" s="23"/>
      <c r="KY21673" s="23"/>
    </row>
    <row r="21674" spans="36:311" x14ac:dyDescent="0.2">
      <c r="AJ21674" s="23"/>
      <c r="HH21674"/>
      <c r="IW21674" s="36"/>
      <c r="JI21674"/>
      <c r="JJ21674"/>
      <c r="KX21674" s="23"/>
      <c r="KY21674" s="23"/>
    </row>
    <row r="21675" spans="36:311" x14ac:dyDescent="0.2">
      <c r="AJ21675" s="23"/>
      <c r="HH21675"/>
      <c r="IW21675" s="36"/>
      <c r="JI21675"/>
      <c r="JJ21675"/>
      <c r="KX21675" s="23"/>
      <c r="KY21675" s="23"/>
    </row>
    <row r="21676" spans="36:311" x14ac:dyDescent="0.2">
      <c r="AJ21676" s="23"/>
      <c r="HH21676"/>
      <c r="IW21676" s="36"/>
      <c r="JI21676"/>
      <c r="JJ21676"/>
      <c r="KX21676" s="23"/>
      <c r="KY21676" s="23"/>
    </row>
    <row r="21677" spans="36:311" x14ac:dyDescent="0.2">
      <c r="AJ21677" s="23"/>
      <c r="HH21677"/>
      <c r="IW21677" s="36"/>
      <c r="JI21677"/>
      <c r="JJ21677"/>
      <c r="KX21677" s="23"/>
      <c r="KY21677" s="23"/>
    </row>
    <row r="21678" spans="36:311" x14ac:dyDescent="0.2">
      <c r="AJ21678" s="23"/>
      <c r="HH21678"/>
      <c r="IW21678" s="36"/>
      <c r="JI21678"/>
      <c r="JJ21678"/>
      <c r="KX21678" s="23"/>
      <c r="KY21678" s="23"/>
    </row>
    <row r="21679" spans="36:311" x14ac:dyDescent="0.2">
      <c r="AJ21679" s="23"/>
      <c r="HH21679"/>
      <c r="IW21679" s="36"/>
      <c r="JI21679"/>
      <c r="JJ21679"/>
      <c r="KX21679" s="23"/>
      <c r="KY21679" s="23"/>
    </row>
    <row r="21680" spans="36:311" x14ac:dyDescent="0.2">
      <c r="AJ21680" s="23"/>
      <c r="HH21680"/>
      <c r="IW21680" s="36"/>
      <c r="JI21680"/>
      <c r="JJ21680"/>
      <c r="KX21680" s="23"/>
      <c r="KY21680" s="23"/>
    </row>
    <row r="21681" spans="36:311" x14ac:dyDescent="0.2">
      <c r="AJ21681" s="23"/>
      <c r="HH21681"/>
      <c r="IW21681" s="36"/>
      <c r="JI21681"/>
      <c r="JJ21681"/>
      <c r="KX21681" s="23"/>
      <c r="KY21681" s="23"/>
    </row>
    <row r="21682" spans="36:311" x14ac:dyDescent="0.2">
      <c r="AJ21682" s="23"/>
      <c r="HH21682"/>
      <c r="IW21682" s="36"/>
      <c r="JI21682"/>
      <c r="JJ21682"/>
      <c r="KX21682" s="23"/>
      <c r="KY21682" s="23"/>
    </row>
    <row r="21683" spans="36:311" x14ac:dyDescent="0.2">
      <c r="AJ21683" s="23"/>
      <c r="HH21683"/>
      <c r="IW21683" s="36"/>
      <c r="JI21683"/>
      <c r="JJ21683"/>
      <c r="KX21683" s="23"/>
      <c r="KY21683" s="23"/>
    </row>
    <row r="21684" spans="36:311" x14ac:dyDescent="0.2">
      <c r="AJ21684" s="23"/>
      <c r="HH21684"/>
      <c r="IW21684" s="36"/>
      <c r="JI21684"/>
      <c r="JJ21684"/>
      <c r="KX21684" s="23"/>
      <c r="KY21684" s="23"/>
    </row>
    <row r="21685" spans="36:311" x14ac:dyDescent="0.2">
      <c r="AJ21685" s="23"/>
      <c r="HH21685"/>
      <c r="IW21685" s="36"/>
      <c r="JI21685"/>
      <c r="JJ21685"/>
      <c r="KX21685" s="23"/>
      <c r="KY21685" s="23"/>
    </row>
    <row r="21686" spans="36:311" x14ac:dyDescent="0.2">
      <c r="AJ21686" s="23"/>
      <c r="HH21686"/>
      <c r="IW21686" s="36"/>
      <c r="JI21686"/>
      <c r="JJ21686"/>
      <c r="KX21686" s="23"/>
      <c r="KY21686" s="23"/>
    </row>
    <row r="21687" spans="36:311" x14ac:dyDescent="0.2">
      <c r="AJ21687" s="23"/>
      <c r="HH21687"/>
      <c r="IW21687" s="36"/>
      <c r="JI21687"/>
      <c r="JJ21687"/>
      <c r="KX21687" s="23"/>
      <c r="KY21687" s="23"/>
    </row>
    <row r="21688" spans="36:311" x14ac:dyDescent="0.2">
      <c r="AJ21688" s="23"/>
      <c r="HH21688"/>
      <c r="IW21688" s="36"/>
      <c r="JI21688"/>
      <c r="JJ21688"/>
      <c r="KX21688" s="23"/>
      <c r="KY21688" s="23"/>
    </row>
    <row r="21689" spans="36:311" x14ac:dyDescent="0.2">
      <c r="AJ21689" s="23"/>
      <c r="HH21689"/>
      <c r="IW21689" s="36"/>
      <c r="JI21689"/>
      <c r="JJ21689"/>
      <c r="KX21689" s="23"/>
      <c r="KY21689" s="23"/>
    </row>
    <row r="21690" spans="36:311" x14ac:dyDescent="0.2">
      <c r="AJ21690" s="23"/>
      <c r="HH21690"/>
      <c r="IW21690" s="36"/>
      <c r="JI21690"/>
      <c r="JJ21690"/>
      <c r="KX21690" s="23"/>
      <c r="KY21690" s="23"/>
    </row>
    <row r="21691" spans="36:311" x14ac:dyDescent="0.2">
      <c r="AJ21691" s="23"/>
      <c r="HH21691"/>
      <c r="IW21691" s="36"/>
      <c r="JI21691"/>
      <c r="JJ21691"/>
      <c r="KX21691" s="23"/>
      <c r="KY21691" s="23"/>
    </row>
    <row r="21692" spans="36:311" x14ac:dyDescent="0.2">
      <c r="AJ21692" s="23"/>
      <c r="HH21692"/>
      <c r="IW21692" s="36"/>
      <c r="JI21692"/>
      <c r="JJ21692"/>
      <c r="KX21692" s="23"/>
      <c r="KY21692" s="23"/>
    </row>
    <row r="21693" spans="36:311" x14ac:dyDescent="0.2">
      <c r="AJ21693" s="23"/>
      <c r="HH21693"/>
      <c r="IW21693" s="36"/>
      <c r="JI21693"/>
      <c r="JJ21693"/>
      <c r="KX21693" s="23"/>
      <c r="KY21693" s="23"/>
    </row>
    <row r="21694" spans="36:311" x14ac:dyDescent="0.2">
      <c r="AJ21694" s="23"/>
      <c r="HH21694"/>
      <c r="IW21694" s="36"/>
      <c r="JI21694"/>
      <c r="JJ21694"/>
      <c r="KX21694" s="23"/>
      <c r="KY21694" s="23"/>
    </row>
    <row r="21695" spans="36:311" x14ac:dyDescent="0.2">
      <c r="AJ21695" s="23"/>
      <c r="HH21695"/>
      <c r="IW21695" s="36"/>
      <c r="JI21695"/>
      <c r="JJ21695"/>
      <c r="KX21695" s="23"/>
      <c r="KY21695" s="23"/>
    </row>
    <row r="21696" spans="36:311" x14ac:dyDescent="0.2">
      <c r="AJ21696" s="23"/>
      <c r="HH21696"/>
      <c r="IW21696" s="36"/>
      <c r="JI21696"/>
      <c r="JJ21696"/>
      <c r="KX21696" s="23"/>
      <c r="KY21696" s="23"/>
    </row>
    <row r="21697" spans="36:311" x14ac:dyDescent="0.2">
      <c r="AJ21697" s="23"/>
      <c r="HH21697"/>
      <c r="IW21697" s="36"/>
      <c r="JI21697"/>
      <c r="JJ21697"/>
      <c r="KX21697" s="23"/>
      <c r="KY21697" s="23"/>
    </row>
    <row r="21698" spans="36:311" x14ac:dyDescent="0.2">
      <c r="AJ21698" s="23"/>
      <c r="HH21698"/>
      <c r="IW21698" s="36"/>
      <c r="JI21698"/>
      <c r="JJ21698"/>
      <c r="KX21698" s="23"/>
      <c r="KY21698" s="23"/>
    </row>
    <row r="21699" spans="36:311" x14ac:dyDescent="0.2">
      <c r="AJ21699" s="23"/>
      <c r="HH21699"/>
      <c r="IW21699" s="36"/>
      <c r="JI21699"/>
      <c r="JJ21699"/>
      <c r="KX21699" s="23"/>
      <c r="KY21699" s="23"/>
    </row>
    <row r="21700" spans="36:311" x14ac:dyDescent="0.2">
      <c r="AJ21700" s="23"/>
      <c r="HH21700"/>
      <c r="IW21700" s="36"/>
      <c r="JI21700"/>
      <c r="JJ21700"/>
      <c r="KX21700" s="23"/>
      <c r="KY21700" s="23"/>
    </row>
    <row r="21701" spans="36:311" x14ac:dyDescent="0.2">
      <c r="AJ21701" s="23"/>
      <c r="HH21701"/>
      <c r="IW21701" s="36"/>
      <c r="JI21701"/>
      <c r="JJ21701"/>
      <c r="KX21701" s="23"/>
      <c r="KY21701" s="23"/>
    </row>
    <row r="21702" spans="36:311" x14ac:dyDescent="0.2">
      <c r="AJ21702" s="23"/>
      <c r="HH21702"/>
      <c r="IW21702" s="36"/>
      <c r="JI21702"/>
      <c r="JJ21702"/>
      <c r="KX21702" s="23"/>
      <c r="KY21702" s="23"/>
    </row>
    <row r="21703" spans="36:311" x14ac:dyDescent="0.2">
      <c r="AJ21703" s="23"/>
      <c r="HH21703"/>
      <c r="IW21703" s="36"/>
      <c r="JI21703"/>
      <c r="JJ21703"/>
      <c r="KX21703" s="23"/>
      <c r="KY21703" s="23"/>
    </row>
    <row r="21704" spans="36:311" x14ac:dyDescent="0.2">
      <c r="AJ21704" s="23"/>
      <c r="HH21704"/>
      <c r="IW21704" s="36"/>
      <c r="JI21704"/>
      <c r="JJ21704"/>
      <c r="KX21704" s="23"/>
      <c r="KY21704" s="23"/>
    </row>
    <row r="21705" spans="36:311" x14ac:dyDescent="0.2">
      <c r="AJ21705" s="23"/>
      <c r="HH21705"/>
      <c r="IW21705" s="36"/>
      <c r="JI21705"/>
      <c r="JJ21705"/>
      <c r="KX21705" s="23"/>
      <c r="KY21705" s="23"/>
    </row>
    <row r="21706" spans="36:311" x14ac:dyDescent="0.2">
      <c r="AJ21706" s="23"/>
      <c r="HH21706"/>
      <c r="IW21706" s="36"/>
      <c r="JI21706"/>
      <c r="JJ21706"/>
      <c r="KX21706" s="23"/>
      <c r="KY21706" s="23"/>
    </row>
    <row r="21707" spans="36:311" x14ac:dyDescent="0.2">
      <c r="AJ21707" s="23"/>
      <c r="HH21707"/>
      <c r="IW21707" s="36"/>
      <c r="JI21707"/>
      <c r="JJ21707"/>
      <c r="KX21707" s="23"/>
      <c r="KY21707" s="23"/>
    </row>
    <row r="21708" spans="36:311" x14ac:dyDescent="0.2">
      <c r="AJ21708" s="23"/>
      <c r="HH21708"/>
      <c r="IW21708" s="36"/>
      <c r="JI21708"/>
      <c r="JJ21708"/>
      <c r="KX21708" s="23"/>
      <c r="KY21708" s="23"/>
    </row>
    <row r="21709" spans="36:311" x14ac:dyDescent="0.2">
      <c r="AJ21709" s="23"/>
      <c r="HH21709"/>
      <c r="IW21709" s="36"/>
      <c r="JI21709"/>
      <c r="JJ21709"/>
      <c r="KX21709" s="23"/>
      <c r="KY21709" s="23"/>
    </row>
    <row r="21710" spans="36:311" x14ac:dyDescent="0.2">
      <c r="AJ21710" s="23"/>
      <c r="HH21710"/>
      <c r="IW21710" s="36"/>
      <c r="JI21710"/>
      <c r="JJ21710"/>
      <c r="KX21710" s="23"/>
      <c r="KY21710" s="23"/>
    </row>
    <row r="21711" spans="36:311" x14ac:dyDescent="0.2">
      <c r="AJ21711" s="23"/>
      <c r="HH21711"/>
      <c r="IW21711" s="36"/>
      <c r="JI21711"/>
      <c r="JJ21711"/>
      <c r="KX21711" s="23"/>
      <c r="KY21711" s="23"/>
    </row>
    <row r="21712" spans="36:311" x14ac:dyDescent="0.2">
      <c r="AJ21712" s="23"/>
      <c r="HH21712"/>
      <c r="IW21712" s="36"/>
      <c r="JI21712"/>
      <c r="JJ21712"/>
      <c r="KX21712" s="23"/>
      <c r="KY21712" s="23"/>
    </row>
    <row r="21713" spans="36:311" x14ac:dyDescent="0.2">
      <c r="AJ21713" s="23"/>
      <c r="HH21713"/>
      <c r="IW21713" s="36"/>
      <c r="JI21713"/>
      <c r="JJ21713"/>
      <c r="KX21713" s="23"/>
      <c r="KY21713" s="23"/>
    </row>
    <row r="21714" spans="36:311" x14ac:dyDescent="0.2">
      <c r="AJ21714" s="23"/>
      <c r="HH21714"/>
      <c r="IW21714" s="36"/>
      <c r="JI21714"/>
      <c r="JJ21714"/>
      <c r="KX21714" s="23"/>
      <c r="KY21714" s="23"/>
    </row>
    <row r="21715" spans="36:311" x14ac:dyDescent="0.2">
      <c r="AJ21715" s="23"/>
      <c r="HH21715"/>
      <c r="IW21715" s="36"/>
      <c r="JI21715"/>
      <c r="JJ21715"/>
      <c r="KX21715" s="23"/>
      <c r="KY21715" s="23"/>
    </row>
    <row r="21716" spans="36:311" x14ac:dyDescent="0.2">
      <c r="AJ21716" s="23"/>
      <c r="HH21716"/>
      <c r="IW21716" s="36"/>
      <c r="JI21716"/>
      <c r="JJ21716"/>
      <c r="KX21716" s="23"/>
      <c r="KY21716" s="23"/>
    </row>
    <row r="21717" spans="36:311" x14ac:dyDescent="0.2">
      <c r="AJ21717" s="23"/>
      <c r="HH21717"/>
      <c r="IW21717" s="36"/>
      <c r="JI21717"/>
      <c r="JJ21717"/>
      <c r="KX21717" s="23"/>
      <c r="KY21717" s="23"/>
    </row>
    <row r="21718" spans="36:311" x14ac:dyDescent="0.2">
      <c r="AJ21718" s="23"/>
      <c r="HH21718"/>
      <c r="IW21718" s="36"/>
      <c r="JI21718"/>
      <c r="JJ21718"/>
      <c r="KX21718" s="23"/>
      <c r="KY21718" s="23"/>
    </row>
    <row r="21719" spans="36:311" x14ac:dyDescent="0.2">
      <c r="AJ21719" s="23"/>
      <c r="HH21719"/>
      <c r="IW21719" s="36"/>
      <c r="JI21719"/>
      <c r="JJ21719"/>
      <c r="KX21719" s="23"/>
      <c r="KY21719" s="23"/>
    </row>
    <row r="21720" spans="36:311" x14ac:dyDescent="0.2">
      <c r="AJ21720" s="23"/>
      <c r="HH21720"/>
      <c r="IW21720" s="36"/>
      <c r="JI21720"/>
      <c r="JJ21720"/>
      <c r="KX21720" s="23"/>
      <c r="KY21720" s="23"/>
    </row>
    <row r="21721" spans="36:311" x14ac:dyDescent="0.2">
      <c r="AJ21721" s="23"/>
      <c r="HH21721"/>
      <c r="IW21721" s="36"/>
      <c r="JI21721"/>
      <c r="JJ21721"/>
      <c r="KX21721" s="23"/>
      <c r="KY21721" s="23"/>
    </row>
    <row r="21722" spans="36:311" x14ac:dyDescent="0.2">
      <c r="AJ21722" s="23"/>
      <c r="HH21722"/>
      <c r="IW21722" s="36"/>
      <c r="JI21722"/>
      <c r="JJ21722"/>
      <c r="KX21722" s="23"/>
      <c r="KY21722" s="23"/>
    </row>
    <row r="21723" spans="36:311" x14ac:dyDescent="0.2">
      <c r="AJ21723" s="23"/>
      <c r="HH21723"/>
      <c r="IW21723" s="36"/>
      <c r="JI21723"/>
      <c r="JJ21723"/>
      <c r="KX21723" s="23"/>
      <c r="KY21723" s="23"/>
    </row>
    <row r="21724" spans="36:311" x14ac:dyDescent="0.2">
      <c r="AJ21724" s="23"/>
      <c r="HH21724"/>
      <c r="IW21724" s="36"/>
      <c r="JI21724"/>
      <c r="JJ21724"/>
      <c r="KX21724" s="23"/>
      <c r="KY21724" s="23"/>
    </row>
    <row r="21725" spans="36:311" x14ac:dyDescent="0.2">
      <c r="AJ21725" s="23"/>
      <c r="HH21725"/>
      <c r="IW21725" s="36"/>
      <c r="JI21725"/>
      <c r="JJ21725"/>
      <c r="KX21725" s="23"/>
      <c r="KY21725" s="23"/>
    </row>
    <row r="21726" spans="36:311" x14ac:dyDescent="0.2">
      <c r="AJ21726" s="23"/>
      <c r="HH21726"/>
      <c r="IW21726" s="36"/>
      <c r="JI21726"/>
      <c r="JJ21726"/>
      <c r="KX21726" s="23"/>
      <c r="KY21726" s="23"/>
    </row>
    <row r="21727" spans="36:311" x14ac:dyDescent="0.2">
      <c r="AJ21727" s="23"/>
      <c r="HH21727"/>
      <c r="IW21727" s="36"/>
      <c r="JI21727"/>
      <c r="JJ21727"/>
      <c r="KX21727" s="23"/>
      <c r="KY21727" s="23"/>
    </row>
    <row r="21728" spans="36:311" x14ac:dyDescent="0.2">
      <c r="AJ21728" s="23"/>
      <c r="HH21728"/>
      <c r="IW21728" s="36"/>
      <c r="JI21728"/>
      <c r="JJ21728"/>
      <c r="KX21728" s="23"/>
      <c r="KY21728" s="23"/>
    </row>
    <row r="21729" spans="36:311" x14ac:dyDescent="0.2">
      <c r="AJ21729" s="23"/>
      <c r="HH21729"/>
      <c r="IW21729" s="36"/>
      <c r="JI21729"/>
      <c r="JJ21729"/>
      <c r="KX21729" s="23"/>
      <c r="KY21729" s="23"/>
    </row>
    <row r="21730" spans="36:311" x14ac:dyDescent="0.2">
      <c r="AJ21730" s="23"/>
      <c r="HH21730"/>
      <c r="IW21730" s="36"/>
      <c r="JI21730"/>
      <c r="JJ21730"/>
      <c r="KX21730" s="23"/>
      <c r="KY21730" s="23"/>
    </row>
    <row r="21731" spans="36:311" x14ac:dyDescent="0.2">
      <c r="AJ21731" s="23"/>
      <c r="HH21731"/>
      <c r="IW21731" s="36"/>
      <c r="JI21731"/>
      <c r="JJ21731"/>
      <c r="KX21731" s="23"/>
      <c r="KY21731" s="23"/>
    </row>
    <row r="21732" spans="36:311" x14ac:dyDescent="0.2">
      <c r="AJ21732" s="23"/>
      <c r="HH21732"/>
      <c r="IW21732" s="36"/>
      <c r="JI21732"/>
      <c r="JJ21732"/>
      <c r="KX21732" s="23"/>
      <c r="KY21732" s="23"/>
    </row>
    <row r="21733" spans="36:311" x14ac:dyDescent="0.2">
      <c r="AJ21733" s="23"/>
      <c r="HH21733"/>
      <c r="IW21733" s="36"/>
      <c r="JI21733"/>
      <c r="JJ21733"/>
      <c r="KX21733" s="23"/>
      <c r="KY21733" s="23"/>
    </row>
    <row r="21734" spans="36:311" x14ac:dyDescent="0.2">
      <c r="AJ21734" s="23"/>
      <c r="HH21734"/>
      <c r="IW21734" s="36"/>
      <c r="JI21734"/>
      <c r="JJ21734"/>
      <c r="KX21734" s="23"/>
      <c r="KY21734" s="23"/>
    </row>
    <row r="21735" spans="36:311" x14ac:dyDescent="0.2">
      <c r="AJ21735" s="23"/>
      <c r="HH21735"/>
      <c r="IW21735" s="36"/>
      <c r="JI21735"/>
      <c r="JJ21735"/>
      <c r="KX21735" s="23"/>
      <c r="KY21735" s="23"/>
    </row>
    <row r="21736" spans="36:311" x14ac:dyDescent="0.2">
      <c r="AJ21736" s="23"/>
      <c r="HH21736"/>
      <c r="IW21736" s="36"/>
      <c r="JI21736"/>
      <c r="JJ21736"/>
      <c r="KX21736" s="23"/>
      <c r="KY21736" s="23"/>
    </row>
    <row r="21737" spans="36:311" x14ac:dyDescent="0.2">
      <c r="AJ21737" s="23"/>
      <c r="HH21737"/>
      <c r="IW21737" s="36"/>
      <c r="JI21737"/>
      <c r="JJ21737"/>
      <c r="KX21737" s="23"/>
      <c r="KY21737" s="23"/>
    </row>
    <row r="21738" spans="36:311" x14ac:dyDescent="0.2">
      <c r="AJ21738" s="23"/>
      <c r="HH21738"/>
      <c r="IW21738" s="36"/>
      <c r="JI21738"/>
      <c r="JJ21738"/>
      <c r="KX21738" s="23"/>
      <c r="KY21738" s="23"/>
    </row>
    <row r="21739" spans="36:311" x14ac:dyDescent="0.2">
      <c r="AJ21739" s="23"/>
      <c r="HH21739"/>
      <c r="IW21739" s="36"/>
      <c r="JI21739"/>
      <c r="JJ21739"/>
      <c r="KX21739" s="23"/>
      <c r="KY21739" s="23"/>
    </row>
    <row r="21740" spans="36:311" x14ac:dyDescent="0.2">
      <c r="AJ21740" s="23"/>
      <c r="HH21740"/>
      <c r="IW21740" s="36"/>
      <c r="JI21740"/>
      <c r="JJ21740"/>
      <c r="KX21740" s="23"/>
      <c r="KY21740" s="23"/>
    </row>
    <row r="21741" spans="36:311" x14ac:dyDescent="0.2">
      <c r="AJ21741" s="23"/>
      <c r="HH21741"/>
      <c r="IW21741" s="36"/>
      <c r="JI21741"/>
      <c r="JJ21741"/>
      <c r="KX21741" s="23"/>
      <c r="KY21741" s="23"/>
    </row>
    <row r="21742" spans="36:311" x14ac:dyDescent="0.2">
      <c r="AJ21742" s="23"/>
      <c r="HH21742"/>
      <c r="IW21742" s="36"/>
      <c r="JI21742"/>
      <c r="JJ21742"/>
      <c r="KX21742" s="23"/>
      <c r="KY21742" s="23"/>
    </row>
    <row r="21743" spans="36:311" x14ac:dyDescent="0.2">
      <c r="AJ21743" s="23"/>
      <c r="HH21743"/>
      <c r="IW21743" s="36"/>
      <c r="JI21743"/>
      <c r="JJ21743"/>
      <c r="KX21743" s="23"/>
      <c r="KY21743" s="23"/>
    </row>
    <row r="21744" spans="36:311" x14ac:dyDescent="0.2">
      <c r="AJ21744" s="23"/>
      <c r="HH21744"/>
      <c r="IW21744" s="36"/>
      <c r="JI21744"/>
      <c r="JJ21744"/>
      <c r="KX21744" s="23"/>
      <c r="KY21744" s="23"/>
    </row>
    <row r="21745" spans="36:311" x14ac:dyDescent="0.2">
      <c r="AJ21745" s="23"/>
      <c r="HH21745"/>
      <c r="IW21745" s="36"/>
      <c r="JI21745"/>
      <c r="JJ21745"/>
      <c r="KX21745" s="23"/>
      <c r="KY21745" s="23"/>
    </row>
    <row r="21746" spans="36:311" x14ac:dyDescent="0.2">
      <c r="AJ21746" s="23"/>
      <c r="HH21746"/>
      <c r="IW21746" s="36"/>
      <c r="JI21746"/>
      <c r="JJ21746"/>
      <c r="KX21746" s="23"/>
      <c r="KY21746" s="23"/>
    </row>
    <row r="21747" spans="36:311" x14ac:dyDescent="0.2">
      <c r="AJ21747" s="23"/>
      <c r="HH21747"/>
      <c r="IW21747" s="36"/>
      <c r="JI21747"/>
      <c r="JJ21747"/>
      <c r="KX21747" s="23"/>
      <c r="KY21747" s="23"/>
    </row>
    <row r="21748" spans="36:311" x14ac:dyDescent="0.2">
      <c r="AJ21748" s="23"/>
      <c r="HH21748"/>
      <c r="IW21748" s="36"/>
      <c r="JI21748"/>
      <c r="JJ21748"/>
      <c r="KX21748" s="23"/>
      <c r="KY21748" s="23"/>
    </row>
    <row r="21749" spans="36:311" x14ac:dyDescent="0.2">
      <c r="AJ21749" s="23"/>
      <c r="HH21749"/>
      <c r="IW21749" s="36"/>
      <c r="JI21749"/>
      <c r="JJ21749"/>
      <c r="KX21749" s="23"/>
      <c r="KY21749" s="23"/>
    </row>
    <row r="21750" spans="36:311" x14ac:dyDescent="0.2">
      <c r="AJ21750" s="23"/>
      <c r="HH21750"/>
      <c r="IW21750" s="36"/>
      <c r="JI21750"/>
      <c r="JJ21750"/>
      <c r="KX21750" s="23"/>
      <c r="KY21750" s="23"/>
    </row>
    <row r="21751" spans="36:311" x14ac:dyDescent="0.2">
      <c r="AJ21751" s="23"/>
      <c r="HH21751"/>
      <c r="IW21751" s="36"/>
      <c r="JI21751"/>
      <c r="JJ21751"/>
      <c r="KX21751" s="23"/>
      <c r="KY21751" s="23"/>
    </row>
    <row r="21752" spans="36:311" x14ac:dyDescent="0.2">
      <c r="AJ21752" s="23"/>
      <c r="HH21752"/>
      <c r="IW21752" s="36"/>
      <c r="JI21752"/>
      <c r="JJ21752"/>
      <c r="KX21752" s="23"/>
      <c r="KY21752" s="23"/>
    </row>
    <row r="21753" spans="36:311" x14ac:dyDescent="0.2">
      <c r="AJ21753" s="23"/>
      <c r="HH21753"/>
      <c r="IW21753" s="36"/>
      <c r="JI21753"/>
      <c r="JJ21753"/>
      <c r="KX21753" s="23"/>
      <c r="KY21753" s="23"/>
    </row>
    <row r="21754" spans="36:311" x14ac:dyDescent="0.2">
      <c r="AJ21754" s="23"/>
      <c r="HH21754"/>
      <c r="IW21754" s="36"/>
      <c r="JI21754"/>
      <c r="JJ21754"/>
      <c r="KX21754" s="23"/>
      <c r="KY21754" s="23"/>
    </row>
    <row r="21755" spans="36:311" x14ac:dyDescent="0.2">
      <c r="AJ21755" s="23"/>
      <c r="HH21755"/>
      <c r="IW21755" s="36"/>
      <c r="JI21755"/>
      <c r="JJ21755"/>
      <c r="KX21755" s="23"/>
      <c r="KY21755" s="23"/>
    </row>
    <row r="21756" spans="36:311" x14ac:dyDescent="0.2">
      <c r="AJ21756" s="23"/>
      <c r="HH21756"/>
      <c r="IW21756" s="36"/>
      <c r="JI21756"/>
      <c r="JJ21756"/>
      <c r="KX21756" s="23"/>
      <c r="KY21756" s="23"/>
    </row>
    <row r="21757" spans="36:311" x14ac:dyDescent="0.2">
      <c r="AJ21757" s="23"/>
      <c r="HH21757"/>
      <c r="IW21757" s="36"/>
      <c r="JI21757"/>
      <c r="JJ21757"/>
      <c r="KX21757" s="23"/>
      <c r="KY21757" s="23"/>
    </row>
    <row r="21758" spans="36:311" x14ac:dyDescent="0.2">
      <c r="AJ21758" s="23"/>
      <c r="HH21758"/>
      <c r="IW21758" s="36"/>
      <c r="JI21758"/>
      <c r="JJ21758"/>
      <c r="KX21758" s="23"/>
      <c r="KY21758" s="23"/>
    </row>
    <row r="21759" spans="36:311" x14ac:dyDescent="0.2">
      <c r="AJ21759" s="23"/>
      <c r="HH21759"/>
      <c r="IW21759" s="36"/>
      <c r="JI21759"/>
      <c r="JJ21759"/>
      <c r="KX21759" s="23"/>
      <c r="KY21759" s="23"/>
    </row>
    <row r="21760" spans="36:311" x14ac:dyDescent="0.2">
      <c r="AJ21760" s="23"/>
      <c r="HH21760"/>
      <c r="IW21760" s="36"/>
      <c r="JI21760"/>
      <c r="JJ21760"/>
      <c r="KX21760" s="23"/>
      <c r="KY21760" s="23"/>
    </row>
    <row r="21761" spans="36:311" x14ac:dyDescent="0.2">
      <c r="AJ21761" s="23"/>
      <c r="HH21761"/>
      <c r="IW21761" s="36"/>
      <c r="JI21761"/>
      <c r="JJ21761"/>
      <c r="KX21761" s="23"/>
      <c r="KY21761" s="23"/>
    </row>
    <row r="21762" spans="36:311" x14ac:dyDescent="0.2">
      <c r="AJ21762" s="23"/>
      <c r="HH21762"/>
      <c r="IW21762" s="36"/>
      <c r="JI21762"/>
      <c r="JJ21762"/>
      <c r="KX21762" s="23"/>
      <c r="KY21762" s="23"/>
    </row>
    <row r="21763" spans="36:311" x14ac:dyDescent="0.2">
      <c r="AJ21763" s="23"/>
      <c r="HH21763"/>
      <c r="IW21763" s="36"/>
      <c r="JI21763"/>
      <c r="JJ21763"/>
      <c r="KX21763" s="23"/>
      <c r="KY21763" s="23"/>
    </row>
    <row r="21764" spans="36:311" x14ac:dyDescent="0.2">
      <c r="AJ21764" s="23"/>
      <c r="HH21764"/>
      <c r="IW21764" s="36"/>
      <c r="JI21764"/>
      <c r="JJ21764"/>
      <c r="KX21764" s="23"/>
      <c r="KY21764" s="23"/>
    </row>
    <row r="21765" spans="36:311" x14ac:dyDescent="0.2">
      <c r="AJ21765" s="23"/>
      <c r="HH21765"/>
      <c r="IW21765" s="36"/>
      <c r="JI21765"/>
      <c r="JJ21765"/>
      <c r="KX21765" s="23"/>
      <c r="KY21765" s="23"/>
    </row>
    <row r="21766" spans="36:311" x14ac:dyDescent="0.2">
      <c r="AJ21766" s="23"/>
      <c r="HH21766"/>
      <c r="IW21766" s="36"/>
      <c r="JI21766"/>
      <c r="JJ21766"/>
      <c r="KX21766" s="23"/>
      <c r="KY21766" s="23"/>
    </row>
    <row r="21767" spans="36:311" x14ac:dyDescent="0.2">
      <c r="AJ21767" s="23"/>
      <c r="HH21767"/>
      <c r="IW21767" s="36"/>
      <c r="JI21767"/>
      <c r="JJ21767"/>
      <c r="KX21767" s="23"/>
      <c r="KY21767" s="23"/>
    </row>
    <row r="21768" spans="36:311" x14ac:dyDescent="0.2">
      <c r="AJ21768" s="23"/>
      <c r="HH21768"/>
      <c r="IW21768" s="36"/>
      <c r="JI21768"/>
      <c r="JJ21768"/>
      <c r="KX21768" s="23"/>
      <c r="KY21768" s="23"/>
    </row>
    <row r="21769" spans="36:311" x14ac:dyDescent="0.2">
      <c r="AJ21769" s="23"/>
      <c r="HH21769"/>
      <c r="IW21769" s="36"/>
      <c r="JI21769"/>
      <c r="JJ21769"/>
      <c r="KX21769" s="23"/>
      <c r="KY21769" s="23"/>
    </row>
    <row r="21770" spans="36:311" x14ac:dyDescent="0.2">
      <c r="AJ21770" s="23"/>
      <c r="HH21770"/>
      <c r="IW21770" s="36"/>
      <c r="JI21770"/>
      <c r="JJ21770"/>
      <c r="KX21770" s="23"/>
      <c r="KY21770" s="23"/>
    </row>
    <row r="21771" spans="36:311" x14ac:dyDescent="0.2">
      <c r="AJ21771" s="23"/>
      <c r="HH21771"/>
      <c r="IW21771" s="36"/>
      <c r="JI21771"/>
      <c r="JJ21771"/>
      <c r="KX21771" s="23"/>
      <c r="KY21771" s="23"/>
    </row>
    <row r="21772" spans="36:311" x14ac:dyDescent="0.2">
      <c r="AJ21772" s="23"/>
      <c r="HH21772"/>
      <c r="IW21772" s="36"/>
      <c r="JI21772"/>
      <c r="JJ21772"/>
      <c r="KX21772" s="23"/>
      <c r="KY21772" s="23"/>
    </row>
    <row r="21773" spans="36:311" x14ac:dyDescent="0.2">
      <c r="AJ21773" s="23"/>
      <c r="HH21773"/>
      <c r="IW21773" s="36"/>
      <c r="JI21773"/>
      <c r="JJ21773"/>
      <c r="KX21773" s="23"/>
      <c r="KY21773" s="23"/>
    </row>
    <row r="21774" spans="36:311" x14ac:dyDescent="0.2">
      <c r="AJ21774" s="23"/>
      <c r="HH21774"/>
      <c r="IW21774" s="36"/>
      <c r="JI21774"/>
      <c r="JJ21774"/>
      <c r="KX21774" s="23"/>
      <c r="KY21774" s="23"/>
    </row>
    <row r="21775" spans="36:311" x14ac:dyDescent="0.2">
      <c r="AJ21775" s="23"/>
      <c r="HH21775"/>
      <c r="IW21775" s="36"/>
      <c r="JI21775"/>
      <c r="JJ21775"/>
      <c r="KX21775" s="23"/>
      <c r="KY21775" s="23"/>
    </row>
    <row r="21776" spans="36:311" x14ac:dyDescent="0.2">
      <c r="AJ21776" s="23"/>
      <c r="HH21776"/>
      <c r="IW21776" s="36"/>
      <c r="JI21776"/>
      <c r="JJ21776"/>
      <c r="KX21776" s="23"/>
      <c r="KY21776" s="23"/>
    </row>
    <row r="21777" spans="36:311" x14ac:dyDescent="0.2">
      <c r="AJ21777" s="23"/>
      <c r="HH21777"/>
      <c r="IW21777" s="36"/>
      <c r="JI21777"/>
      <c r="JJ21777"/>
      <c r="KX21777" s="23"/>
      <c r="KY21777" s="23"/>
    </row>
    <row r="21778" spans="36:311" x14ac:dyDescent="0.2">
      <c r="AJ21778" s="23"/>
      <c r="HH21778"/>
      <c r="IW21778" s="36"/>
      <c r="JI21778"/>
      <c r="JJ21778"/>
      <c r="KX21778" s="23"/>
      <c r="KY21778" s="23"/>
    </row>
    <row r="21779" spans="36:311" x14ac:dyDescent="0.2">
      <c r="AJ21779" s="23"/>
      <c r="HH21779"/>
      <c r="IW21779" s="36"/>
      <c r="JI21779"/>
      <c r="JJ21779"/>
      <c r="KX21779" s="23"/>
      <c r="KY21779" s="23"/>
    </row>
    <row r="21780" spans="36:311" x14ac:dyDescent="0.2">
      <c r="AJ21780" s="23"/>
      <c r="HH21780"/>
      <c r="IW21780" s="36"/>
      <c r="JI21780"/>
      <c r="JJ21780"/>
      <c r="KX21780" s="23"/>
      <c r="KY21780" s="23"/>
    </row>
    <row r="21781" spans="36:311" x14ac:dyDescent="0.2">
      <c r="AJ21781" s="23"/>
      <c r="HH21781"/>
      <c r="IW21781" s="36"/>
      <c r="JI21781"/>
      <c r="JJ21781"/>
      <c r="KX21781" s="23"/>
      <c r="KY21781" s="23"/>
    </row>
    <row r="21782" spans="36:311" x14ac:dyDescent="0.2">
      <c r="AJ21782" s="23"/>
      <c r="HH21782"/>
      <c r="IW21782" s="36"/>
      <c r="JI21782"/>
      <c r="JJ21782"/>
      <c r="KX21782" s="23"/>
      <c r="KY21782" s="23"/>
    </row>
    <row r="21783" spans="36:311" x14ac:dyDescent="0.2">
      <c r="AJ21783" s="23"/>
      <c r="HH21783"/>
      <c r="IW21783" s="36"/>
      <c r="JI21783"/>
      <c r="JJ21783"/>
      <c r="KX21783" s="23"/>
      <c r="KY21783" s="23"/>
    </row>
    <row r="21784" spans="36:311" x14ac:dyDescent="0.2">
      <c r="AJ21784" s="23"/>
      <c r="HH21784"/>
      <c r="IW21784" s="36"/>
      <c r="JI21784"/>
      <c r="JJ21784"/>
      <c r="KX21784" s="23"/>
      <c r="KY21784" s="23"/>
    </row>
    <row r="21785" spans="36:311" x14ac:dyDescent="0.2">
      <c r="AJ21785" s="23"/>
      <c r="HH21785"/>
      <c r="IW21785" s="36"/>
      <c r="JI21785"/>
      <c r="JJ21785"/>
      <c r="KX21785" s="23"/>
      <c r="KY21785" s="23"/>
    </row>
    <row r="21786" spans="36:311" x14ac:dyDescent="0.2">
      <c r="AJ21786" s="23"/>
      <c r="HH21786"/>
      <c r="IW21786" s="36"/>
      <c r="JI21786"/>
      <c r="JJ21786"/>
      <c r="KX21786" s="23"/>
      <c r="KY21786" s="23"/>
    </row>
    <row r="21787" spans="36:311" x14ac:dyDescent="0.2">
      <c r="AJ21787" s="23"/>
      <c r="HH21787"/>
      <c r="IW21787" s="36"/>
      <c r="JI21787"/>
      <c r="JJ21787"/>
      <c r="KX21787" s="23"/>
      <c r="KY21787" s="23"/>
    </row>
    <row r="21788" spans="36:311" x14ac:dyDescent="0.2">
      <c r="AJ21788" s="23"/>
      <c r="HH21788"/>
      <c r="IW21788" s="36"/>
      <c r="JI21788"/>
      <c r="JJ21788"/>
      <c r="KX21788" s="23"/>
      <c r="KY21788" s="23"/>
    </row>
    <row r="21789" spans="36:311" x14ac:dyDescent="0.2">
      <c r="AJ21789" s="23"/>
      <c r="HH21789"/>
      <c r="IW21789" s="36"/>
      <c r="JI21789"/>
      <c r="JJ21789"/>
      <c r="KX21789" s="23"/>
      <c r="KY21789" s="23"/>
    </row>
    <row r="21790" spans="36:311" x14ac:dyDescent="0.2">
      <c r="AJ21790" s="23"/>
      <c r="HH21790"/>
      <c r="IW21790" s="36"/>
      <c r="JI21790"/>
      <c r="JJ21790"/>
      <c r="KX21790" s="23"/>
      <c r="KY21790" s="23"/>
    </row>
    <row r="21791" spans="36:311" x14ac:dyDescent="0.2">
      <c r="AJ21791" s="23"/>
      <c r="HH21791"/>
      <c r="IW21791" s="36"/>
      <c r="JI21791"/>
      <c r="JJ21791"/>
      <c r="KX21791" s="23"/>
      <c r="KY21791" s="23"/>
    </row>
    <row r="21792" spans="36:311" x14ac:dyDescent="0.2">
      <c r="AJ21792" s="23"/>
      <c r="HH21792"/>
      <c r="IW21792" s="36"/>
      <c r="JI21792"/>
      <c r="JJ21792"/>
      <c r="KX21792" s="23"/>
      <c r="KY21792" s="23"/>
    </row>
    <row r="21793" spans="36:311" x14ac:dyDescent="0.2">
      <c r="AJ21793" s="23"/>
      <c r="HH21793"/>
      <c r="IW21793" s="36"/>
      <c r="JI21793"/>
      <c r="JJ21793"/>
      <c r="KX21793" s="23"/>
      <c r="KY21793" s="23"/>
    </row>
    <row r="21794" spans="36:311" x14ac:dyDescent="0.2">
      <c r="AJ21794" s="23"/>
      <c r="HH21794"/>
      <c r="IW21794" s="36"/>
      <c r="JI21794"/>
      <c r="JJ21794"/>
      <c r="KX21794" s="23"/>
      <c r="KY21794" s="23"/>
    </row>
    <row r="21795" spans="36:311" x14ac:dyDescent="0.2">
      <c r="AJ21795" s="23"/>
      <c r="HH21795"/>
      <c r="IW21795" s="36"/>
      <c r="JI21795"/>
      <c r="JJ21795"/>
      <c r="KX21795" s="23"/>
      <c r="KY21795" s="23"/>
    </row>
    <row r="21796" spans="36:311" x14ac:dyDescent="0.2">
      <c r="AJ21796" s="23"/>
      <c r="HH21796"/>
      <c r="IW21796" s="36"/>
      <c r="JI21796"/>
      <c r="JJ21796"/>
      <c r="KX21796" s="23"/>
      <c r="KY21796" s="23"/>
    </row>
    <row r="21797" spans="36:311" x14ac:dyDescent="0.2">
      <c r="AJ21797" s="23"/>
      <c r="HH21797"/>
      <c r="IW21797" s="36"/>
      <c r="JI21797"/>
      <c r="JJ21797"/>
      <c r="KX21797" s="23"/>
      <c r="KY21797" s="23"/>
    </row>
    <row r="21798" spans="36:311" x14ac:dyDescent="0.2">
      <c r="AJ21798" s="23"/>
      <c r="HH21798"/>
      <c r="IW21798" s="36"/>
      <c r="JI21798"/>
      <c r="JJ21798"/>
      <c r="KX21798" s="23"/>
      <c r="KY21798" s="23"/>
    </row>
    <row r="21799" spans="36:311" x14ac:dyDescent="0.2">
      <c r="AJ21799" s="23"/>
      <c r="HH21799"/>
      <c r="IW21799" s="36"/>
      <c r="JI21799"/>
      <c r="JJ21799"/>
      <c r="KX21799" s="23"/>
      <c r="KY21799" s="23"/>
    </row>
    <row r="21800" spans="36:311" x14ac:dyDescent="0.2">
      <c r="AJ21800" s="23"/>
      <c r="HH21800"/>
      <c r="IW21800" s="36"/>
      <c r="JI21800"/>
      <c r="JJ21800"/>
      <c r="KX21800" s="23"/>
      <c r="KY21800" s="23"/>
    </row>
    <row r="21801" spans="36:311" x14ac:dyDescent="0.2">
      <c r="AJ21801" s="23"/>
      <c r="HH21801"/>
      <c r="IW21801" s="36"/>
      <c r="JI21801"/>
      <c r="JJ21801"/>
      <c r="KX21801" s="23"/>
      <c r="KY21801" s="23"/>
    </row>
    <row r="21802" spans="36:311" x14ac:dyDescent="0.2">
      <c r="AJ21802" s="23"/>
      <c r="HH21802"/>
      <c r="IW21802" s="36"/>
      <c r="JI21802"/>
      <c r="JJ21802"/>
      <c r="KX21802" s="23"/>
      <c r="KY21802" s="23"/>
    </row>
    <row r="21803" spans="36:311" x14ac:dyDescent="0.2">
      <c r="AJ21803" s="23"/>
      <c r="HH21803"/>
      <c r="IW21803" s="36"/>
      <c r="JI21803"/>
      <c r="JJ21803"/>
      <c r="KX21803" s="23"/>
      <c r="KY21803" s="23"/>
    </row>
    <row r="21804" spans="36:311" x14ac:dyDescent="0.2">
      <c r="AJ21804" s="23"/>
      <c r="HH21804"/>
      <c r="IW21804" s="36"/>
      <c r="JI21804"/>
      <c r="JJ21804"/>
      <c r="KX21804" s="23"/>
      <c r="KY21804" s="23"/>
    </row>
    <row r="21805" spans="36:311" x14ac:dyDescent="0.2">
      <c r="AJ21805" s="23"/>
      <c r="HH21805"/>
      <c r="IW21805" s="36"/>
      <c r="JI21805"/>
      <c r="JJ21805"/>
      <c r="KX21805" s="23"/>
      <c r="KY21805" s="23"/>
    </row>
    <row r="21806" spans="36:311" x14ac:dyDescent="0.2">
      <c r="AJ21806" s="23"/>
      <c r="HH21806"/>
      <c r="IW21806" s="36"/>
      <c r="JI21806"/>
      <c r="JJ21806"/>
      <c r="KX21806" s="23"/>
      <c r="KY21806" s="23"/>
    </row>
    <row r="21807" spans="36:311" x14ac:dyDescent="0.2">
      <c r="AJ21807" s="23"/>
      <c r="HH21807"/>
      <c r="IW21807" s="36"/>
      <c r="JI21807"/>
      <c r="JJ21807"/>
      <c r="KX21807" s="23"/>
      <c r="KY21807" s="23"/>
    </row>
    <row r="21808" spans="36:311" x14ac:dyDescent="0.2">
      <c r="AJ21808" s="23"/>
      <c r="HH21808"/>
      <c r="IW21808" s="36"/>
      <c r="JI21808"/>
      <c r="JJ21808"/>
      <c r="KX21808" s="23"/>
      <c r="KY21808" s="23"/>
    </row>
    <row r="21809" spans="36:311" x14ac:dyDescent="0.2">
      <c r="AJ21809" s="23"/>
      <c r="HH21809"/>
      <c r="IW21809" s="36"/>
      <c r="JI21809"/>
      <c r="JJ21809"/>
      <c r="KX21809" s="23"/>
      <c r="KY21809" s="23"/>
    </row>
    <row r="21810" spans="36:311" x14ac:dyDescent="0.2">
      <c r="AJ21810" s="23"/>
      <c r="HH21810"/>
      <c r="IW21810" s="36"/>
      <c r="JI21810"/>
      <c r="JJ21810"/>
      <c r="KX21810" s="23"/>
      <c r="KY21810" s="23"/>
    </row>
    <row r="21811" spans="36:311" x14ac:dyDescent="0.2">
      <c r="AJ21811" s="23"/>
      <c r="HH21811"/>
      <c r="IW21811" s="36"/>
      <c r="JI21811"/>
      <c r="JJ21811"/>
      <c r="KX21811" s="23"/>
      <c r="KY21811" s="23"/>
    </row>
    <row r="21812" spans="36:311" x14ac:dyDescent="0.2">
      <c r="AJ21812" s="23"/>
      <c r="HH21812"/>
      <c r="IW21812" s="36"/>
      <c r="JI21812"/>
      <c r="JJ21812"/>
      <c r="KX21812" s="23"/>
      <c r="KY21812" s="23"/>
    </row>
    <row r="21813" spans="36:311" x14ac:dyDescent="0.2">
      <c r="AJ21813" s="23"/>
      <c r="HH21813"/>
      <c r="IW21813" s="36"/>
      <c r="JI21813"/>
      <c r="JJ21813"/>
      <c r="KX21813" s="23"/>
      <c r="KY21813" s="23"/>
    </row>
    <row r="21814" spans="36:311" x14ac:dyDescent="0.2">
      <c r="AJ21814" s="23"/>
      <c r="HH21814"/>
      <c r="IW21814" s="36"/>
      <c r="JI21814"/>
      <c r="JJ21814"/>
      <c r="KX21814" s="23"/>
      <c r="KY21814" s="23"/>
    </row>
    <row r="21815" spans="36:311" x14ac:dyDescent="0.2">
      <c r="AJ21815" s="23"/>
      <c r="HH21815"/>
      <c r="IW21815" s="36"/>
      <c r="JI21815"/>
      <c r="JJ21815"/>
      <c r="KX21815" s="23"/>
      <c r="KY21815" s="23"/>
    </row>
    <row r="21816" spans="36:311" x14ac:dyDescent="0.2">
      <c r="AJ21816" s="23"/>
      <c r="HH21816"/>
      <c r="IW21816" s="36"/>
      <c r="JI21816"/>
      <c r="JJ21816"/>
      <c r="KX21816" s="23"/>
      <c r="KY21816" s="23"/>
    </row>
    <row r="21817" spans="36:311" x14ac:dyDescent="0.2">
      <c r="AJ21817" s="23"/>
      <c r="HH21817"/>
      <c r="IW21817" s="36"/>
      <c r="JI21817"/>
      <c r="JJ21817"/>
      <c r="KX21817" s="23"/>
      <c r="KY21817" s="23"/>
    </row>
    <row r="21818" spans="36:311" x14ac:dyDescent="0.2">
      <c r="AJ21818" s="23"/>
      <c r="HH21818"/>
      <c r="IW21818" s="36"/>
      <c r="JI21818"/>
      <c r="JJ21818"/>
      <c r="KX21818" s="23"/>
      <c r="KY21818" s="23"/>
    </row>
    <row r="21819" spans="36:311" x14ac:dyDescent="0.2">
      <c r="AJ21819" s="23"/>
      <c r="HH21819"/>
      <c r="IW21819" s="36"/>
      <c r="JI21819"/>
      <c r="JJ21819"/>
      <c r="KX21819" s="23"/>
      <c r="KY21819" s="23"/>
    </row>
    <row r="21820" spans="36:311" x14ac:dyDescent="0.2">
      <c r="AJ21820" s="23"/>
      <c r="HH21820"/>
      <c r="IW21820" s="36"/>
      <c r="JI21820"/>
      <c r="JJ21820"/>
      <c r="KX21820" s="23"/>
      <c r="KY21820" s="23"/>
    </row>
    <row r="21821" spans="36:311" x14ac:dyDescent="0.2">
      <c r="AJ21821" s="23"/>
      <c r="HH21821"/>
      <c r="IW21821" s="36"/>
      <c r="JI21821"/>
      <c r="JJ21821"/>
      <c r="KX21821" s="23"/>
      <c r="KY21821" s="23"/>
    </row>
    <row r="21822" spans="36:311" x14ac:dyDescent="0.2">
      <c r="AJ21822" s="23"/>
      <c r="HH21822"/>
      <c r="IW21822" s="36"/>
      <c r="JI21822"/>
      <c r="JJ21822"/>
      <c r="KX21822" s="23"/>
      <c r="KY21822" s="23"/>
    </row>
    <row r="21823" spans="36:311" x14ac:dyDescent="0.2">
      <c r="AJ21823" s="23"/>
      <c r="HH21823"/>
      <c r="IW21823" s="36"/>
      <c r="JI21823"/>
      <c r="JJ21823"/>
      <c r="KX21823" s="23"/>
      <c r="KY21823" s="23"/>
    </row>
    <row r="21824" spans="36:311" x14ac:dyDescent="0.2">
      <c r="AJ21824" s="23"/>
      <c r="HH21824"/>
      <c r="IW21824" s="36"/>
      <c r="JI21824"/>
      <c r="JJ21824"/>
      <c r="KX21824" s="23"/>
      <c r="KY21824" s="23"/>
    </row>
    <row r="21825" spans="36:311" x14ac:dyDescent="0.2">
      <c r="AJ21825" s="23"/>
      <c r="HH21825"/>
      <c r="IW21825" s="36"/>
      <c r="JI21825"/>
      <c r="JJ21825"/>
      <c r="KX21825" s="23"/>
      <c r="KY21825" s="23"/>
    </row>
    <row r="21826" spans="36:311" x14ac:dyDescent="0.2">
      <c r="AJ21826" s="23"/>
      <c r="HH21826"/>
      <c r="IW21826" s="36"/>
      <c r="JI21826"/>
      <c r="JJ21826"/>
      <c r="KX21826" s="23"/>
      <c r="KY21826" s="23"/>
    </row>
    <row r="21827" spans="36:311" x14ac:dyDescent="0.2">
      <c r="AJ21827" s="23"/>
      <c r="HH21827"/>
      <c r="IW21827" s="36"/>
      <c r="JI21827"/>
      <c r="JJ21827"/>
      <c r="KX21827" s="23"/>
      <c r="KY21827" s="23"/>
    </row>
    <row r="21828" spans="36:311" x14ac:dyDescent="0.2">
      <c r="AJ21828" s="23"/>
      <c r="HH21828"/>
      <c r="IW21828" s="36"/>
      <c r="JI21828"/>
      <c r="JJ21828"/>
      <c r="KX21828" s="23"/>
      <c r="KY21828" s="23"/>
    </row>
    <row r="21829" spans="36:311" x14ac:dyDescent="0.2">
      <c r="AJ21829" s="23"/>
      <c r="HH21829"/>
      <c r="IW21829" s="36"/>
      <c r="JI21829"/>
      <c r="JJ21829"/>
      <c r="KX21829" s="23"/>
      <c r="KY21829" s="23"/>
    </row>
    <row r="21830" spans="36:311" x14ac:dyDescent="0.2">
      <c r="AJ21830" s="23"/>
      <c r="HH21830"/>
      <c r="IW21830" s="36"/>
      <c r="JI21830"/>
      <c r="JJ21830"/>
      <c r="KX21830" s="23"/>
      <c r="KY21830" s="23"/>
    </row>
    <row r="21831" spans="36:311" x14ac:dyDescent="0.2">
      <c r="AJ21831" s="23"/>
      <c r="HH21831"/>
      <c r="IW21831" s="36"/>
      <c r="JI21831"/>
      <c r="JJ21831"/>
      <c r="KX21831" s="23"/>
      <c r="KY21831" s="23"/>
    </row>
    <row r="21832" spans="36:311" x14ac:dyDescent="0.2">
      <c r="AJ21832" s="23"/>
      <c r="HH21832"/>
      <c r="IW21832" s="36"/>
      <c r="JI21832"/>
      <c r="JJ21832"/>
      <c r="KX21832" s="23"/>
      <c r="KY21832" s="23"/>
    </row>
    <row r="21833" spans="36:311" x14ac:dyDescent="0.2">
      <c r="AJ21833" s="23"/>
      <c r="HH21833"/>
      <c r="IW21833" s="36"/>
      <c r="JI21833"/>
      <c r="JJ21833"/>
      <c r="KX21833" s="23"/>
      <c r="KY21833" s="23"/>
    </row>
    <row r="21834" spans="36:311" x14ac:dyDescent="0.2">
      <c r="AJ21834" s="23"/>
      <c r="HH21834"/>
      <c r="IW21834" s="36"/>
      <c r="JI21834"/>
      <c r="JJ21834"/>
      <c r="KX21834" s="23"/>
      <c r="KY21834" s="23"/>
    </row>
    <row r="21835" spans="36:311" x14ac:dyDescent="0.2">
      <c r="AJ21835" s="23"/>
      <c r="HH21835"/>
      <c r="IW21835" s="36"/>
      <c r="JI21835"/>
      <c r="JJ21835"/>
      <c r="KX21835" s="23"/>
      <c r="KY21835" s="23"/>
    </row>
    <row r="21836" spans="36:311" x14ac:dyDescent="0.2">
      <c r="AJ21836" s="23"/>
      <c r="HH21836"/>
      <c r="IW21836" s="36"/>
      <c r="JI21836"/>
      <c r="JJ21836"/>
      <c r="KX21836" s="23"/>
      <c r="KY21836" s="23"/>
    </row>
    <row r="21837" spans="36:311" x14ac:dyDescent="0.2">
      <c r="AJ21837" s="23"/>
      <c r="HH21837"/>
      <c r="IW21837" s="36"/>
      <c r="JI21837"/>
      <c r="JJ21837"/>
      <c r="KX21837" s="23"/>
      <c r="KY21837" s="23"/>
    </row>
    <row r="21838" spans="36:311" x14ac:dyDescent="0.2">
      <c r="AJ21838" s="23"/>
      <c r="HH21838"/>
      <c r="IW21838" s="36"/>
      <c r="JI21838"/>
      <c r="JJ21838"/>
      <c r="KX21838" s="23"/>
      <c r="KY21838" s="23"/>
    </row>
    <row r="21839" spans="36:311" x14ac:dyDescent="0.2">
      <c r="AJ21839" s="23"/>
      <c r="HH21839"/>
      <c r="IW21839" s="36"/>
      <c r="JI21839"/>
      <c r="JJ21839"/>
      <c r="KX21839" s="23"/>
      <c r="KY21839" s="23"/>
    </row>
    <row r="21840" spans="36:311" x14ac:dyDescent="0.2">
      <c r="AJ21840" s="23"/>
      <c r="HH21840"/>
      <c r="IW21840" s="36"/>
      <c r="JI21840"/>
      <c r="JJ21840"/>
      <c r="KX21840" s="23"/>
      <c r="KY21840" s="23"/>
    </row>
    <row r="21841" spans="36:311" x14ac:dyDescent="0.2">
      <c r="AJ21841" s="23"/>
      <c r="HH21841"/>
      <c r="IW21841" s="36"/>
      <c r="JI21841"/>
      <c r="JJ21841"/>
      <c r="KX21841" s="23"/>
      <c r="KY21841" s="23"/>
    </row>
    <row r="21842" spans="36:311" x14ac:dyDescent="0.2">
      <c r="AJ21842" s="23"/>
      <c r="HH21842"/>
      <c r="IW21842" s="36"/>
      <c r="JI21842"/>
      <c r="JJ21842"/>
      <c r="KX21842" s="23"/>
      <c r="KY21842" s="23"/>
    </row>
    <row r="21843" spans="36:311" x14ac:dyDescent="0.2">
      <c r="AJ21843" s="23"/>
      <c r="HH21843"/>
      <c r="IW21843" s="36"/>
      <c r="JI21843"/>
      <c r="JJ21843"/>
      <c r="KX21843" s="23"/>
      <c r="KY21843" s="23"/>
    </row>
    <row r="21844" spans="36:311" x14ac:dyDescent="0.2">
      <c r="AJ21844" s="23"/>
      <c r="HH21844"/>
      <c r="IW21844" s="36"/>
      <c r="JI21844"/>
      <c r="JJ21844"/>
      <c r="KX21844" s="23"/>
      <c r="KY21844" s="23"/>
    </row>
    <row r="21845" spans="36:311" x14ac:dyDescent="0.2">
      <c r="AJ21845" s="23"/>
      <c r="HH21845"/>
      <c r="IW21845" s="36"/>
      <c r="JI21845"/>
      <c r="JJ21845"/>
      <c r="KX21845" s="23"/>
      <c r="KY21845" s="23"/>
    </row>
    <row r="21846" spans="36:311" x14ac:dyDescent="0.2">
      <c r="AJ21846" s="23"/>
      <c r="HH21846"/>
      <c r="IW21846" s="36"/>
      <c r="JI21846"/>
      <c r="JJ21846"/>
      <c r="KX21846" s="23"/>
      <c r="KY21846" s="23"/>
    </row>
    <row r="21847" spans="36:311" x14ac:dyDescent="0.2">
      <c r="AJ21847" s="23"/>
      <c r="HH21847"/>
      <c r="IW21847" s="36"/>
      <c r="JI21847"/>
      <c r="JJ21847"/>
      <c r="KX21847" s="23"/>
      <c r="KY21847" s="23"/>
    </row>
    <row r="21848" spans="36:311" x14ac:dyDescent="0.2">
      <c r="AJ21848" s="23"/>
      <c r="HH21848"/>
      <c r="IW21848" s="36"/>
      <c r="JI21848"/>
      <c r="JJ21848"/>
      <c r="KX21848" s="23"/>
      <c r="KY21848" s="23"/>
    </row>
    <row r="21849" spans="36:311" x14ac:dyDescent="0.2">
      <c r="AJ21849" s="23"/>
      <c r="HH21849"/>
      <c r="IW21849" s="36"/>
      <c r="JI21849"/>
      <c r="JJ21849"/>
      <c r="KX21849" s="23"/>
      <c r="KY21849" s="23"/>
    </row>
    <row r="21850" spans="36:311" x14ac:dyDescent="0.2">
      <c r="AJ21850" s="23"/>
      <c r="HH21850"/>
      <c r="IW21850" s="36"/>
      <c r="JI21850"/>
      <c r="JJ21850"/>
      <c r="KX21850" s="23"/>
      <c r="KY21850" s="23"/>
    </row>
    <row r="21851" spans="36:311" x14ac:dyDescent="0.2">
      <c r="AJ21851" s="23"/>
      <c r="HH21851"/>
      <c r="IW21851" s="36"/>
      <c r="JI21851"/>
      <c r="JJ21851"/>
      <c r="KX21851" s="23"/>
      <c r="KY21851" s="23"/>
    </row>
    <row r="21852" spans="36:311" x14ac:dyDescent="0.2">
      <c r="AJ21852" s="23"/>
      <c r="HH21852"/>
      <c r="IW21852" s="36"/>
      <c r="JI21852"/>
      <c r="JJ21852"/>
      <c r="KX21852" s="23"/>
      <c r="KY21852" s="23"/>
    </row>
    <row r="21853" spans="36:311" x14ac:dyDescent="0.2">
      <c r="AJ21853" s="23"/>
      <c r="HH21853"/>
      <c r="IW21853" s="36"/>
      <c r="JI21853"/>
      <c r="JJ21853"/>
      <c r="KX21853" s="23"/>
      <c r="KY21853" s="23"/>
    </row>
    <row r="21854" spans="36:311" x14ac:dyDescent="0.2">
      <c r="AJ21854" s="23"/>
      <c r="HH21854"/>
      <c r="IW21854" s="36"/>
      <c r="JI21854"/>
      <c r="JJ21854"/>
      <c r="KX21854" s="23"/>
      <c r="KY21854" s="23"/>
    </row>
    <row r="21855" spans="36:311" x14ac:dyDescent="0.2">
      <c r="AJ21855" s="23"/>
      <c r="HH21855"/>
      <c r="IW21855" s="36"/>
      <c r="JI21855"/>
      <c r="JJ21855"/>
      <c r="KX21855" s="23"/>
      <c r="KY21855" s="23"/>
    </row>
    <row r="21856" spans="36:311" x14ac:dyDescent="0.2">
      <c r="AJ21856" s="23"/>
      <c r="HH21856"/>
      <c r="IW21856" s="36"/>
      <c r="JI21856"/>
      <c r="JJ21856"/>
      <c r="KX21856" s="23"/>
      <c r="KY21856" s="23"/>
    </row>
    <row r="21857" spans="36:311" x14ac:dyDescent="0.2">
      <c r="AJ21857" s="23"/>
      <c r="HH21857"/>
      <c r="IW21857" s="36"/>
      <c r="JI21857"/>
      <c r="JJ21857"/>
      <c r="KX21857" s="23"/>
      <c r="KY21857" s="23"/>
    </row>
    <row r="21858" spans="36:311" x14ac:dyDescent="0.2">
      <c r="AJ21858" s="23"/>
      <c r="HH21858"/>
      <c r="IW21858" s="36"/>
      <c r="JI21858"/>
      <c r="JJ21858"/>
      <c r="KX21858" s="23"/>
      <c r="KY21858" s="23"/>
    </row>
    <row r="21859" spans="36:311" x14ac:dyDescent="0.2">
      <c r="AJ21859" s="23"/>
      <c r="HH21859"/>
      <c r="IW21859" s="36"/>
      <c r="JI21859"/>
      <c r="JJ21859"/>
      <c r="KX21859" s="23"/>
      <c r="KY21859" s="23"/>
    </row>
    <row r="21860" spans="36:311" x14ac:dyDescent="0.2">
      <c r="AJ21860" s="23"/>
      <c r="HH21860"/>
      <c r="IW21860" s="36"/>
      <c r="JI21860"/>
      <c r="JJ21860"/>
      <c r="KX21860" s="23"/>
      <c r="KY21860" s="23"/>
    </row>
    <row r="21861" spans="36:311" x14ac:dyDescent="0.2">
      <c r="AJ21861" s="23"/>
      <c r="HH21861"/>
      <c r="IW21861" s="36"/>
      <c r="JI21861"/>
      <c r="JJ21861"/>
      <c r="KX21861" s="23"/>
      <c r="KY21861" s="23"/>
    </row>
    <row r="21862" spans="36:311" x14ac:dyDescent="0.2">
      <c r="AJ21862" s="23"/>
      <c r="HH21862"/>
      <c r="IW21862" s="36"/>
      <c r="JI21862"/>
      <c r="JJ21862"/>
      <c r="KX21862" s="23"/>
      <c r="KY21862" s="23"/>
    </row>
    <row r="21863" spans="36:311" x14ac:dyDescent="0.2">
      <c r="AJ21863" s="23"/>
      <c r="HH21863"/>
      <c r="IW21863" s="36"/>
      <c r="JI21863"/>
      <c r="JJ21863"/>
      <c r="KX21863" s="23"/>
      <c r="KY21863" s="23"/>
    </row>
    <row r="21864" spans="36:311" x14ac:dyDescent="0.2">
      <c r="AJ21864" s="23"/>
      <c r="HH21864"/>
      <c r="IW21864" s="36"/>
      <c r="JI21864"/>
      <c r="JJ21864"/>
      <c r="KX21864" s="23"/>
      <c r="KY21864" s="23"/>
    </row>
    <row r="21865" spans="36:311" x14ac:dyDescent="0.2">
      <c r="AJ21865" s="23"/>
      <c r="HH21865"/>
      <c r="IW21865" s="36"/>
      <c r="JI21865"/>
      <c r="JJ21865"/>
      <c r="KX21865" s="23"/>
      <c r="KY21865" s="23"/>
    </row>
    <row r="21866" spans="36:311" x14ac:dyDescent="0.2">
      <c r="AJ21866" s="23"/>
      <c r="HH21866"/>
      <c r="IW21866" s="36"/>
      <c r="JI21866"/>
      <c r="JJ21866"/>
      <c r="KX21866" s="23"/>
      <c r="KY21866" s="23"/>
    </row>
    <row r="21867" spans="36:311" x14ac:dyDescent="0.2">
      <c r="AJ21867" s="23"/>
      <c r="HH21867"/>
      <c r="IW21867" s="36"/>
      <c r="JI21867"/>
      <c r="JJ21867"/>
      <c r="KX21867" s="23"/>
      <c r="KY21867" s="23"/>
    </row>
    <row r="21868" spans="36:311" x14ac:dyDescent="0.2">
      <c r="AJ21868" s="23"/>
      <c r="HH21868"/>
      <c r="IW21868" s="36"/>
      <c r="JI21868"/>
      <c r="JJ21868"/>
      <c r="KX21868" s="23"/>
      <c r="KY21868" s="23"/>
    </row>
    <row r="21869" spans="36:311" x14ac:dyDescent="0.2">
      <c r="AJ21869" s="23"/>
      <c r="HH21869"/>
      <c r="IW21869" s="36"/>
      <c r="JI21869"/>
      <c r="JJ21869"/>
      <c r="KX21869" s="23"/>
      <c r="KY21869" s="23"/>
    </row>
    <row r="21870" spans="36:311" x14ac:dyDescent="0.2">
      <c r="AJ21870" s="23"/>
      <c r="HH21870"/>
      <c r="IW21870" s="36"/>
      <c r="JI21870"/>
      <c r="JJ21870"/>
      <c r="KX21870" s="23"/>
      <c r="KY21870" s="23"/>
    </row>
    <row r="21871" spans="36:311" x14ac:dyDescent="0.2">
      <c r="AJ21871" s="23"/>
      <c r="HH21871"/>
      <c r="IW21871" s="36"/>
      <c r="JI21871"/>
      <c r="JJ21871"/>
      <c r="KX21871" s="23"/>
      <c r="KY21871" s="23"/>
    </row>
    <row r="21872" spans="36:311" x14ac:dyDescent="0.2">
      <c r="AJ21872" s="23"/>
      <c r="HH21872"/>
      <c r="IW21872" s="36"/>
      <c r="JI21872"/>
      <c r="JJ21872"/>
      <c r="KX21872" s="23"/>
      <c r="KY21872" s="23"/>
    </row>
    <row r="21873" spans="36:311" x14ac:dyDescent="0.2">
      <c r="AJ21873" s="23"/>
      <c r="HH21873"/>
      <c r="IW21873" s="36"/>
      <c r="JI21873"/>
      <c r="JJ21873"/>
      <c r="KX21873" s="23"/>
      <c r="KY21873" s="23"/>
    </row>
    <row r="21874" spans="36:311" x14ac:dyDescent="0.2">
      <c r="AJ21874" s="23"/>
      <c r="HH21874"/>
      <c r="IW21874" s="36"/>
      <c r="JI21874"/>
      <c r="JJ21874"/>
      <c r="KX21874" s="23"/>
      <c r="KY21874" s="23"/>
    </row>
    <row r="21875" spans="36:311" x14ac:dyDescent="0.2">
      <c r="AJ21875" s="23"/>
      <c r="HH21875"/>
      <c r="IW21875" s="36"/>
      <c r="JI21875"/>
      <c r="JJ21875"/>
      <c r="KX21875" s="23"/>
      <c r="KY21875" s="23"/>
    </row>
    <row r="21876" spans="36:311" x14ac:dyDescent="0.2">
      <c r="AJ21876" s="23"/>
      <c r="HH21876"/>
      <c r="IW21876" s="36"/>
      <c r="JI21876"/>
      <c r="JJ21876"/>
      <c r="KX21876" s="23"/>
      <c r="KY21876" s="23"/>
    </row>
    <row r="21877" spans="36:311" x14ac:dyDescent="0.2">
      <c r="AJ21877" s="23"/>
      <c r="HH21877"/>
      <c r="IW21877" s="36"/>
      <c r="JI21877"/>
      <c r="JJ21877"/>
      <c r="KX21877" s="23"/>
      <c r="KY21877" s="23"/>
    </row>
    <row r="21878" spans="36:311" x14ac:dyDescent="0.2">
      <c r="AJ21878" s="23"/>
      <c r="HH21878"/>
      <c r="IW21878" s="36"/>
      <c r="JI21878"/>
      <c r="JJ21878"/>
      <c r="KX21878" s="23"/>
      <c r="KY21878" s="23"/>
    </row>
    <row r="21879" spans="36:311" x14ac:dyDescent="0.2">
      <c r="AJ21879" s="23"/>
      <c r="HH21879"/>
      <c r="IW21879" s="36"/>
      <c r="JI21879"/>
      <c r="JJ21879"/>
      <c r="KX21879" s="23"/>
      <c r="KY21879" s="23"/>
    </row>
    <row r="21880" spans="36:311" x14ac:dyDescent="0.2">
      <c r="AJ21880" s="23"/>
      <c r="HH21880"/>
      <c r="IW21880" s="36"/>
      <c r="JI21880"/>
      <c r="JJ21880"/>
      <c r="KX21880" s="23"/>
      <c r="KY21880" s="23"/>
    </row>
    <row r="21881" spans="36:311" x14ac:dyDescent="0.2">
      <c r="AJ21881" s="23"/>
      <c r="HH21881"/>
      <c r="IW21881" s="36"/>
      <c r="JI21881"/>
      <c r="JJ21881"/>
      <c r="KX21881" s="23"/>
      <c r="KY21881" s="23"/>
    </row>
    <row r="21882" spans="36:311" x14ac:dyDescent="0.2">
      <c r="AJ21882" s="23"/>
      <c r="HH21882"/>
      <c r="IW21882" s="36"/>
      <c r="JI21882"/>
      <c r="JJ21882"/>
      <c r="KX21882" s="23"/>
      <c r="KY21882" s="23"/>
    </row>
    <row r="21883" spans="36:311" x14ac:dyDescent="0.2">
      <c r="AJ21883" s="23"/>
      <c r="HH21883"/>
      <c r="IW21883" s="36"/>
      <c r="JI21883"/>
      <c r="JJ21883"/>
      <c r="KX21883" s="23"/>
      <c r="KY21883" s="23"/>
    </row>
    <row r="21884" spans="36:311" x14ac:dyDescent="0.2">
      <c r="AJ21884" s="23"/>
      <c r="HH21884"/>
      <c r="IW21884" s="36"/>
      <c r="JI21884"/>
      <c r="JJ21884"/>
      <c r="KX21884" s="23"/>
      <c r="KY21884" s="23"/>
    </row>
    <row r="21885" spans="36:311" x14ac:dyDescent="0.2">
      <c r="AJ21885" s="23"/>
      <c r="HH21885"/>
      <c r="IW21885" s="36"/>
      <c r="JI21885"/>
      <c r="JJ21885"/>
      <c r="KX21885" s="23"/>
      <c r="KY21885" s="23"/>
    </row>
    <row r="21886" spans="36:311" x14ac:dyDescent="0.2">
      <c r="AJ21886" s="23"/>
      <c r="HH21886"/>
      <c r="IW21886" s="36"/>
      <c r="JI21886"/>
      <c r="JJ21886"/>
      <c r="KX21886" s="23"/>
      <c r="KY21886" s="23"/>
    </row>
    <row r="21887" spans="36:311" x14ac:dyDescent="0.2">
      <c r="AJ21887" s="23"/>
      <c r="HH21887"/>
      <c r="IW21887" s="36"/>
      <c r="JI21887"/>
      <c r="JJ21887"/>
      <c r="KX21887" s="23"/>
      <c r="KY21887" s="23"/>
    </row>
    <row r="21888" spans="36:311" x14ac:dyDescent="0.2">
      <c r="AJ21888" s="23"/>
      <c r="HH21888"/>
      <c r="IW21888" s="36"/>
      <c r="JI21888"/>
      <c r="JJ21888"/>
      <c r="KX21888" s="23"/>
      <c r="KY21888" s="23"/>
    </row>
    <row r="21889" spans="36:311" x14ac:dyDescent="0.2">
      <c r="AJ21889" s="23"/>
      <c r="HH21889"/>
      <c r="IW21889" s="36"/>
      <c r="JI21889"/>
      <c r="JJ21889"/>
      <c r="KX21889" s="23"/>
      <c r="KY21889" s="23"/>
    </row>
    <row r="21890" spans="36:311" x14ac:dyDescent="0.2">
      <c r="AJ21890" s="23"/>
      <c r="HH21890"/>
      <c r="IW21890" s="36"/>
      <c r="JI21890"/>
      <c r="JJ21890"/>
      <c r="KX21890" s="23"/>
      <c r="KY21890" s="23"/>
    </row>
    <row r="21891" spans="36:311" x14ac:dyDescent="0.2">
      <c r="AJ21891" s="23"/>
      <c r="HH21891"/>
      <c r="IW21891" s="36"/>
      <c r="JI21891"/>
      <c r="JJ21891"/>
      <c r="KX21891" s="23"/>
      <c r="KY21891" s="23"/>
    </row>
    <row r="21892" spans="36:311" x14ac:dyDescent="0.2">
      <c r="AJ21892" s="23"/>
      <c r="HH21892"/>
      <c r="IW21892" s="36"/>
      <c r="JI21892"/>
      <c r="JJ21892"/>
      <c r="KX21892" s="23"/>
      <c r="KY21892" s="23"/>
    </row>
    <row r="21893" spans="36:311" x14ac:dyDescent="0.2">
      <c r="AJ21893" s="23"/>
      <c r="HH21893"/>
      <c r="IW21893" s="36"/>
      <c r="JI21893"/>
      <c r="JJ21893"/>
      <c r="KX21893" s="23"/>
      <c r="KY21893" s="23"/>
    </row>
    <row r="21894" spans="36:311" x14ac:dyDescent="0.2">
      <c r="AJ21894" s="23"/>
      <c r="HH21894"/>
      <c r="IW21894" s="36"/>
      <c r="JI21894"/>
      <c r="JJ21894"/>
      <c r="KX21894" s="23"/>
      <c r="KY21894" s="23"/>
    </row>
    <row r="21895" spans="36:311" x14ac:dyDescent="0.2">
      <c r="AJ21895" s="23"/>
      <c r="HH21895"/>
      <c r="IW21895" s="36"/>
      <c r="JI21895"/>
      <c r="JJ21895"/>
      <c r="KX21895" s="23"/>
      <c r="KY21895" s="23"/>
    </row>
    <row r="21896" spans="36:311" x14ac:dyDescent="0.2">
      <c r="AJ21896" s="23"/>
      <c r="HH21896"/>
      <c r="IW21896" s="36"/>
      <c r="JI21896"/>
      <c r="JJ21896"/>
      <c r="KX21896" s="23"/>
      <c r="KY21896" s="23"/>
    </row>
    <row r="21897" spans="36:311" x14ac:dyDescent="0.2">
      <c r="AJ21897" s="23"/>
      <c r="HH21897"/>
      <c r="IW21897" s="36"/>
      <c r="JI21897"/>
      <c r="JJ21897"/>
      <c r="KX21897" s="23"/>
      <c r="KY21897" s="23"/>
    </row>
    <row r="21898" spans="36:311" x14ac:dyDescent="0.2">
      <c r="AJ21898" s="23"/>
      <c r="HH21898"/>
      <c r="IW21898" s="36"/>
      <c r="JI21898"/>
      <c r="JJ21898"/>
      <c r="KX21898" s="23"/>
      <c r="KY21898" s="23"/>
    </row>
    <row r="21899" spans="36:311" x14ac:dyDescent="0.2">
      <c r="AJ21899" s="23"/>
      <c r="HH21899"/>
      <c r="IW21899" s="36"/>
      <c r="JI21899"/>
      <c r="JJ21899"/>
      <c r="KX21899" s="23"/>
      <c r="KY21899" s="23"/>
    </row>
    <row r="21900" spans="36:311" x14ac:dyDescent="0.2">
      <c r="AJ21900" s="23"/>
      <c r="HH21900"/>
      <c r="IW21900" s="36"/>
      <c r="JI21900"/>
      <c r="JJ21900"/>
      <c r="KX21900" s="23"/>
      <c r="KY21900" s="23"/>
    </row>
    <row r="21901" spans="36:311" x14ac:dyDescent="0.2">
      <c r="AJ21901" s="23"/>
      <c r="HH21901"/>
      <c r="IW21901" s="36"/>
      <c r="JI21901"/>
      <c r="JJ21901"/>
      <c r="KX21901" s="23"/>
      <c r="KY21901" s="23"/>
    </row>
    <row r="21902" spans="36:311" x14ac:dyDescent="0.2">
      <c r="AJ21902" s="23"/>
      <c r="HH21902"/>
      <c r="IW21902" s="36"/>
      <c r="JI21902"/>
      <c r="JJ21902"/>
      <c r="KX21902" s="23"/>
      <c r="KY21902" s="23"/>
    </row>
    <row r="21903" spans="36:311" x14ac:dyDescent="0.2">
      <c r="AJ21903" s="23"/>
      <c r="HH21903"/>
      <c r="IW21903" s="36"/>
      <c r="JI21903"/>
      <c r="JJ21903"/>
      <c r="KX21903" s="23"/>
      <c r="KY21903" s="23"/>
    </row>
    <row r="21904" spans="36:311" x14ac:dyDescent="0.2">
      <c r="AJ21904" s="23"/>
      <c r="HH21904"/>
      <c r="IW21904" s="36"/>
      <c r="JI21904"/>
      <c r="JJ21904"/>
      <c r="KX21904" s="23"/>
      <c r="KY21904" s="23"/>
    </row>
    <row r="21905" spans="36:311" x14ac:dyDescent="0.2">
      <c r="AJ21905" s="23"/>
      <c r="HH21905"/>
      <c r="IW21905" s="36"/>
      <c r="JI21905"/>
      <c r="JJ21905"/>
      <c r="KX21905" s="23"/>
      <c r="KY21905" s="23"/>
    </row>
    <row r="21906" spans="36:311" x14ac:dyDescent="0.2">
      <c r="AJ21906" s="23"/>
      <c r="HH21906"/>
      <c r="IW21906" s="36"/>
      <c r="JI21906"/>
      <c r="JJ21906"/>
      <c r="KX21906" s="23"/>
      <c r="KY21906" s="23"/>
    </row>
    <row r="21907" spans="36:311" x14ac:dyDescent="0.2">
      <c r="AJ21907" s="23"/>
      <c r="HH21907"/>
      <c r="IW21907" s="36"/>
      <c r="JI21907"/>
      <c r="JJ21907"/>
      <c r="KX21907" s="23"/>
      <c r="KY21907" s="23"/>
    </row>
    <row r="21908" spans="36:311" x14ac:dyDescent="0.2">
      <c r="AJ21908" s="23"/>
      <c r="HH21908"/>
      <c r="IW21908" s="36"/>
      <c r="JI21908"/>
      <c r="JJ21908"/>
      <c r="KX21908" s="23"/>
      <c r="KY21908" s="23"/>
    </row>
    <row r="21909" spans="36:311" x14ac:dyDescent="0.2">
      <c r="AJ21909" s="23"/>
      <c r="HH21909"/>
      <c r="IW21909" s="36"/>
      <c r="JI21909"/>
      <c r="JJ21909"/>
      <c r="KX21909" s="23"/>
      <c r="KY21909" s="23"/>
    </row>
    <row r="21910" spans="36:311" x14ac:dyDescent="0.2">
      <c r="AJ21910" s="23"/>
      <c r="HH21910"/>
      <c r="IW21910" s="36"/>
      <c r="JI21910"/>
      <c r="JJ21910"/>
      <c r="KX21910" s="23"/>
      <c r="KY21910" s="23"/>
    </row>
    <row r="21911" spans="36:311" x14ac:dyDescent="0.2">
      <c r="AJ21911" s="23"/>
      <c r="HH21911"/>
      <c r="IW21911" s="36"/>
      <c r="JI21911"/>
      <c r="JJ21911"/>
      <c r="KX21911" s="23"/>
      <c r="KY21911" s="23"/>
    </row>
    <row r="21912" spans="36:311" x14ac:dyDescent="0.2">
      <c r="AJ21912" s="23"/>
      <c r="HH21912"/>
      <c r="IW21912" s="36"/>
      <c r="JI21912"/>
      <c r="JJ21912"/>
      <c r="KX21912" s="23"/>
      <c r="KY21912" s="23"/>
    </row>
    <row r="21913" spans="36:311" x14ac:dyDescent="0.2">
      <c r="AJ21913" s="23"/>
      <c r="HH21913"/>
      <c r="IW21913" s="36"/>
      <c r="JI21913"/>
      <c r="JJ21913"/>
      <c r="KX21913" s="23"/>
      <c r="KY21913" s="23"/>
    </row>
    <row r="21914" spans="36:311" x14ac:dyDescent="0.2">
      <c r="AJ21914" s="23"/>
      <c r="HH21914"/>
      <c r="IW21914" s="36"/>
      <c r="JI21914"/>
      <c r="JJ21914"/>
      <c r="KX21914" s="23"/>
      <c r="KY21914" s="23"/>
    </row>
    <row r="21915" spans="36:311" x14ac:dyDescent="0.2">
      <c r="AJ21915" s="23"/>
      <c r="HH21915"/>
      <c r="IW21915" s="36"/>
      <c r="JI21915"/>
      <c r="JJ21915"/>
      <c r="KX21915" s="23"/>
      <c r="KY21915" s="23"/>
    </row>
    <row r="21916" spans="36:311" x14ac:dyDescent="0.2">
      <c r="AJ21916" s="23"/>
      <c r="HH21916"/>
      <c r="IW21916" s="36"/>
      <c r="JI21916"/>
      <c r="JJ21916"/>
      <c r="KX21916" s="23"/>
      <c r="KY21916" s="23"/>
    </row>
    <row r="21917" spans="36:311" x14ac:dyDescent="0.2">
      <c r="AJ21917" s="23"/>
      <c r="HH21917"/>
      <c r="IW21917" s="36"/>
      <c r="JI21917"/>
      <c r="JJ21917"/>
      <c r="KX21917" s="23"/>
      <c r="KY21917" s="23"/>
    </row>
    <row r="21918" spans="36:311" x14ac:dyDescent="0.2">
      <c r="AJ21918" s="23"/>
      <c r="HH21918"/>
      <c r="IW21918" s="36"/>
      <c r="JI21918"/>
      <c r="JJ21918"/>
      <c r="KX21918" s="23"/>
      <c r="KY21918" s="23"/>
    </row>
    <row r="21919" spans="36:311" x14ac:dyDescent="0.2">
      <c r="AJ21919" s="23"/>
      <c r="HH21919"/>
      <c r="IW21919" s="36"/>
      <c r="JI21919"/>
      <c r="JJ21919"/>
      <c r="KX21919" s="23"/>
      <c r="KY21919" s="23"/>
    </row>
    <row r="21920" spans="36:311" x14ac:dyDescent="0.2">
      <c r="AJ21920" s="23"/>
      <c r="HH21920"/>
      <c r="IW21920" s="36"/>
      <c r="JI21920"/>
      <c r="JJ21920"/>
      <c r="KX21920" s="23"/>
      <c r="KY21920" s="23"/>
    </row>
    <row r="21921" spans="36:311" x14ac:dyDescent="0.2">
      <c r="AJ21921" s="23"/>
      <c r="HH21921"/>
      <c r="IW21921" s="36"/>
      <c r="JI21921"/>
      <c r="JJ21921"/>
      <c r="KX21921" s="23"/>
      <c r="KY21921" s="23"/>
    </row>
    <row r="21922" spans="36:311" x14ac:dyDescent="0.2">
      <c r="AJ21922" s="23"/>
      <c r="HH21922"/>
      <c r="IW21922" s="36"/>
      <c r="JI21922"/>
      <c r="JJ21922"/>
      <c r="KX21922" s="23"/>
      <c r="KY21922" s="23"/>
    </row>
    <row r="21923" spans="36:311" x14ac:dyDescent="0.2">
      <c r="AJ21923" s="23"/>
      <c r="HH21923"/>
      <c r="IW21923" s="36"/>
      <c r="JI21923"/>
      <c r="JJ21923"/>
      <c r="KX21923" s="23"/>
      <c r="KY21923" s="23"/>
    </row>
    <row r="21924" spans="36:311" x14ac:dyDescent="0.2">
      <c r="AJ21924" s="23"/>
      <c r="HH21924"/>
      <c r="IW21924" s="36"/>
      <c r="JI21924"/>
      <c r="JJ21924"/>
      <c r="KX21924" s="23"/>
      <c r="KY21924" s="23"/>
    </row>
    <row r="21925" spans="36:311" x14ac:dyDescent="0.2">
      <c r="AJ21925" s="23"/>
      <c r="HH21925"/>
      <c r="IW21925" s="36"/>
      <c r="JI21925"/>
      <c r="JJ21925"/>
      <c r="KX21925" s="23"/>
      <c r="KY21925" s="23"/>
    </row>
    <row r="21926" spans="36:311" x14ac:dyDescent="0.2">
      <c r="AJ21926" s="23"/>
      <c r="HH21926"/>
      <c r="IW21926" s="36"/>
      <c r="JI21926"/>
      <c r="JJ21926"/>
      <c r="KX21926" s="23"/>
      <c r="KY21926" s="23"/>
    </row>
    <row r="21927" spans="36:311" x14ac:dyDescent="0.2">
      <c r="AJ21927" s="23"/>
      <c r="HH21927"/>
      <c r="IW21927" s="36"/>
      <c r="JI21927"/>
      <c r="JJ21927"/>
      <c r="KX21927" s="23"/>
      <c r="KY21927" s="23"/>
    </row>
    <row r="21928" spans="36:311" x14ac:dyDescent="0.2">
      <c r="AJ21928" s="23"/>
      <c r="HH21928"/>
      <c r="IW21928" s="36"/>
      <c r="JI21928"/>
      <c r="JJ21928"/>
      <c r="KX21928" s="23"/>
      <c r="KY21928" s="23"/>
    </row>
    <row r="21929" spans="36:311" x14ac:dyDescent="0.2">
      <c r="AJ21929" s="23"/>
      <c r="HH21929"/>
      <c r="IW21929" s="36"/>
      <c r="JI21929"/>
      <c r="JJ21929"/>
      <c r="KX21929" s="23"/>
      <c r="KY21929" s="23"/>
    </row>
    <row r="21930" spans="36:311" x14ac:dyDescent="0.2">
      <c r="AJ21930" s="23"/>
      <c r="HH21930"/>
      <c r="IW21930" s="36"/>
      <c r="JI21930"/>
      <c r="JJ21930"/>
      <c r="KX21930" s="23"/>
      <c r="KY21930" s="23"/>
    </row>
    <row r="21931" spans="36:311" x14ac:dyDescent="0.2">
      <c r="AJ21931" s="23"/>
      <c r="HH21931"/>
      <c r="IW21931" s="36"/>
      <c r="JI21931"/>
      <c r="JJ21931"/>
      <c r="KX21931" s="23"/>
      <c r="KY21931" s="23"/>
    </row>
    <row r="21932" spans="36:311" x14ac:dyDescent="0.2">
      <c r="AJ21932" s="23"/>
      <c r="HH21932"/>
      <c r="IW21932" s="36"/>
      <c r="JI21932"/>
      <c r="JJ21932"/>
      <c r="KX21932" s="23"/>
      <c r="KY21932" s="23"/>
    </row>
    <row r="21933" spans="36:311" x14ac:dyDescent="0.2">
      <c r="AJ21933" s="23"/>
      <c r="HH21933"/>
      <c r="IW21933" s="36"/>
      <c r="JI21933"/>
      <c r="JJ21933"/>
      <c r="KX21933" s="23"/>
      <c r="KY21933" s="23"/>
    </row>
    <row r="21934" spans="36:311" x14ac:dyDescent="0.2">
      <c r="AJ21934" s="23"/>
      <c r="HH21934"/>
      <c r="IW21934" s="36"/>
      <c r="JI21934"/>
      <c r="JJ21934"/>
      <c r="KX21934" s="23"/>
      <c r="KY21934" s="23"/>
    </row>
    <row r="21935" spans="36:311" x14ac:dyDescent="0.2">
      <c r="AJ21935" s="23"/>
      <c r="HH21935"/>
      <c r="IW21935" s="36"/>
      <c r="JI21935"/>
      <c r="JJ21935"/>
      <c r="KX21935" s="23"/>
      <c r="KY21935" s="23"/>
    </row>
    <row r="21936" spans="36:311" x14ac:dyDescent="0.2">
      <c r="AJ21936" s="23"/>
      <c r="HH21936"/>
      <c r="IW21936" s="36"/>
      <c r="JI21936"/>
      <c r="JJ21936"/>
      <c r="KX21936" s="23"/>
      <c r="KY21936" s="23"/>
    </row>
    <row r="21937" spans="36:311" x14ac:dyDescent="0.2">
      <c r="AJ21937" s="23"/>
      <c r="HH21937"/>
      <c r="IW21937" s="36"/>
      <c r="JI21937"/>
      <c r="JJ21937"/>
      <c r="KX21937" s="23"/>
      <c r="KY21937" s="23"/>
    </row>
    <row r="21938" spans="36:311" x14ac:dyDescent="0.2">
      <c r="AJ21938" s="23"/>
      <c r="HH21938"/>
      <c r="IW21938" s="36"/>
      <c r="JI21938"/>
      <c r="JJ21938"/>
      <c r="KX21938" s="23"/>
      <c r="KY21938" s="23"/>
    </row>
    <row r="21939" spans="36:311" x14ac:dyDescent="0.2">
      <c r="AJ21939" s="23"/>
      <c r="HH21939"/>
      <c r="IW21939" s="36"/>
      <c r="JI21939"/>
      <c r="JJ21939"/>
      <c r="KX21939" s="23"/>
      <c r="KY21939" s="23"/>
    </row>
    <row r="21940" spans="36:311" x14ac:dyDescent="0.2">
      <c r="AJ21940" s="23"/>
      <c r="HH21940"/>
      <c r="IW21940" s="36"/>
      <c r="JI21940"/>
      <c r="JJ21940"/>
      <c r="KX21940" s="23"/>
      <c r="KY21940" s="23"/>
    </row>
    <row r="21941" spans="36:311" x14ac:dyDescent="0.2">
      <c r="AJ21941" s="23"/>
      <c r="HH21941"/>
      <c r="IW21941" s="36"/>
      <c r="JI21941"/>
      <c r="JJ21941"/>
      <c r="KX21941" s="23"/>
      <c r="KY21941" s="23"/>
    </row>
    <row r="21942" spans="36:311" x14ac:dyDescent="0.2">
      <c r="AJ21942" s="23"/>
      <c r="HH21942"/>
      <c r="IW21942" s="36"/>
      <c r="JI21942"/>
      <c r="JJ21942"/>
      <c r="KX21942" s="23"/>
      <c r="KY21942" s="23"/>
    </row>
    <row r="21943" spans="36:311" x14ac:dyDescent="0.2">
      <c r="AJ21943" s="23"/>
      <c r="HH21943"/>
      <c r="IW21943" s="36"/>
      <c r="JI21943"/>
      <c r="JJ21943"/>
      <c r="KX21943" s="23"/>
      <c r="KY21943" s="23"/>
    </row>
    <row r="21944" spans="36:311" x14ac:dyDescent="0.2">
      <c r="AJ21944" s="23"/>
      <c r="HH21944"/>
      <c r="IW21944" s="36"/>
      <c r="JI21944"/>
      <c r="JJ21944"/>
      <c r="KX21944" s="23"/>
      <c r="KY21944" s="23"/>
    </row>
    <row r="21945" spans="36:311" x14ac:dyDescent="0.2">
      <c r="AJ21945" s="23"/>
      <c r="HH21945"/>
      <c r="IW21945" s="36"/>
      <c r="JI21945"/>
      <c r="JJ21945"/>
      <c r="KX21945" s="23"/>
      <c r="KY21945" s="23"/>
    </row>
    <row r="21946" spans="36:311" x14ac:dyDescent="0.2">
      <c r="AJ21946" s="23"/>
      <c r="HH21946"/>
      <c r="IW21946" s="36"/>
      <c r="JI21946"/>
      <c r="JJ21946"/>
      <c r="KX21946" s="23"/>
      <c r="KY21946" s="23"/>
    </row>
    <row r="21947" spans="36:311" x14ac:dyDescent="0.2">
      <c r="AJ21947" s="23"/>
      <c r="HH21947"/>
      <c r="IW21947" s="36"/>
      <c r="JI21947"/>
      <c r="JJ21947"/>
      <c r="KX21947" s="23"/>
      <c r="KY21947" s="23"/>
    </row>
    <row r="21948" spans="36:311" x14ac:dyDescent="0.2">
      <c r="AJ21948" s="23"/>
      <c r="HH21948"/>
      <c r="IW21948" s="36"/>
      <c r="JI21948"/>
      <c r="JJ21948"/>
      <c r="KX21948" s="23"/>
      <c r="KY21948" s="23"/>
    </row>
    <row r="21949" spans="36:311" x14ac:dyDescent="0.2">
      <c r="AJ21949" s="23"/>
      <c r="HH21949"/>
      <c r="IW21949" s="36"/>
      <c r="JI21949"/>
      <c r="JJ21949"/>
      <c r="KX21949" s="23"/>
      <c r="KY21949" s="23"/>
    </row>
    <row r="21950" spans="36:311" x14ac:dyDescent="0.2">
      <c r="AJ21950" s="23"/>
      <c r="HH21950"/>
      <c r="IW21950" s="36"/>
      <c r="JI21950"/>
      <c r="JJ21950"/>
      <c r="KX21950" s="23"/>
      <c r="KY21950" s="23"/>
    </row>
    <row r="21951" spans="36:311" x14ac:dyDescent="0.2">
      <c r="AJ21951" s="23"/>
      <c r="HH21951"/>
      <c r="IW21951" s="36"/>
      <c r="JI21951"/>
      <c r="JJ21951"/>
      <c r="KX21951" s="23"/>
      <c r="KY21951" s="23"/>
    </row>
    <row r="21952" spans="36:311" x14ac:dyDescent="0.2">
      <c r="AJ21952" s="23"/>
      <c r="HH21952"/>
      <c r="IW21952" s="36"/>
      <c r="JI21952"/>
      <c r="JJ21952"/>
      <c r="KX21952" s="23"/>
      <c r="KY21952" s="23"/>
    </row>
    <row r="21953" spans="36:311" x14ac:dyDescent="0.2">
      <c r="AJ21953" s="23"/>
      <c r="HH21953"/>
      <c r="IW21953" s="36"/>
      <c r="JI21953"/>
      <c r="JJ21953"/>
      <c r="KX21953" s="23"/>
      <c r="KY21953" s="23"/>
    </row>
    <row r="21954" spans="36:311" x14ac:dyDescent="0.2">
      <c r="AJ21954" s="23"/>
      <c r="HH21954"/>
      <c r="IW21954" s="36"/>
      <c r="JI21954"/>
      <c r="JJ21954"/>
      <c r="KX21954" s="23"/>
      <c r="KY21954" s="23"/>
    </row>
    <row r="21955" spans="36:311" x14ac:dyDescent="0.2">
      <c r="AJ21955" s="23"/>
      <c r="HH21955"/>
      <c r="IW21955" s="36"/>
      <c r="JI21955"/>
      <c r="JJ21955"/>
      <c r="KX21955" s="23"/>
      <c r="KY21955" s="23"/>
    </row>
    <row r="21956" spans="36:311" x14ac:dyDescent="0.2">
      <c r="AJ21956" s="23"/>
      <c r="HH21956"/>
      <c r="IW21956" s="36"/>
      <c r="JI21956"/>
      <c r="JJ21956"/>
      <c r="KX21956" s="23"/>
      <c r="KY21956" s="23"/>
    </row>
    <row r="21957" spans="36:311" x14ac:dyDescent="0.2">
      <c r="AJ21957" s="23"/>
      <c r="HH21957"/>
      <c r="IW21957" s="36"/>
      <c r="JI21957"/>
      <c r="JJ21957"/>
      <c r="KX21957" s="23"/>
      <c r="KY21957" s="23"/>
    </row>
    <row r="21958" spans="36:311" x14ac:dyDescent="0.2">
      <c r="AJ21958" s="23"/>
      <c r="HH21958"/>
      <c r="IW21958" s="36"/>
      <c r="JI21958"/>
      <c r="JJ21958"/>
      <c r="KX21958" s="23"/>
      <c r="KY21958" s="23"/>
    </row>
    <row r="21959" spans="36:311" x14ac:dyDescent="0.2">
      <c r="AJ21959" s="23"/>
      <c r="HH21959"/>
      <c r="IW21959" s="36"/>
      <c r="JI21959"/>
      <c r="JJ21959"/>
      <c r="KX21959" s="23"/>
      <c r="KY21959" s="23"/>
    </row>
    <row r="21960" spans="36:311" x14ac:dyDescent="0.2">
      <c r="AJ21960" s="23"/>
      <c r="HH21960"/>
      <c r="IW21960" s="36"/>
      <c r="JI21960"/>
      <c r="JJ21960"/>
      <c r="KX21960" s="23"/>
      <c r="KY21960" s="23"/>
    </row>
    <row r="21961" spans="36:311" x14ac:dyDescent="0.2">
      <c r="AJ21961" s="23"/>
      <c r="HH21961"/>
      <c r="IW21961" s="36"/>
      <c r="JI21961"/>
      <c r="JJ21961"/>
      <c r="KX21961" s="23"/>
      <c r="KY21961" s="23"/>
    </row>
    <row r="21962" spans="36:311" x14ac:dyDescent="0.2">
      <c r="AJ21962" s="23"/>
      <c r="HH21962"/>
      <c r="IW21962" s="36"/>
      <c r="JI21962"/>
      <c r="JJ21962"/>
      <c r="KX21962" s="23"/>
      <c r="KY21962" s="23"/>
    </row>
    <row r="21963" spans="36:311" x14ac:dyDescent="0.2">
      <c r="AJ21963" s="23"/>
      <c r="HH21963"/>
      <c r="IW21963" s="36"/>
      <c r="JI21963"/>
      <c r="JJ21963"/>
      <c r="KX21963" s="23"/>
      <c r="KY21963" s="23"/>
    </row>
    <row r="21964" spans="36:311" x14ac:dyDescent="0.2">
      <c r="AJ21964" s="23"/>
      <c r="HH21964"/>
      <c r="IW21964" s="36"/>
      <c r="JI21964"/>
      <c r="JJ21964"/>
      <c r="KX21964" s="23"/>
      <c r="KY21964" s="23"/>
    </row>
    <row r="21965" spans="36:311" x14ac:dyDescent="0.2">
      <c r="AJ21965" s="23"/>
      <c r="HH21965"/>
      <c r="IW21965" s="36"/>
      <c r="JI21965"/>
      <c r="JJ21965"/>
      <c r="KX21965" s="23"/>
      <c r="KY21965" s="23"/>
    </row>
    <row r="21966" spans="36:311" x14ac:dyDescent="0.2">
      <c r="AJ21966" s="23"/>
      <c r="HH21966"/>
      <c r="IW21966" s="36"/>
      <c r="JI21966"/>
      <c r="JJ21966"/>
      <c r="KX21966" s="23"/>
      <c r="KY21966" s="23"/>
    </row>
    <row r="21967" spans="36:311" x14ac:dyDescent="0.2">
      <c r="AJ21967" s="23"/>
      <c r="HH21967"/>
      <c r="IW21967" s="36"/>
      <c r="JI21967"/>
      <c r="JJ21967"/>
      <c r="KX21967" s="23"/>
      <c r="KY21967" s="23"/>
    </row>
    <row r="21968" spans="36:311" x14ac:dyDescent="0.2">
      <c r="AJ21968" s="23"/>
      <c r="HH21968"/>
      <c r="IW21968" s="36"/>
      <c r="JI21968"/>
      <c r="JJ21968"/>
      <c r="KX21968" s="23"/>
      <c r="KY21968" s="23"/>
    </row>
    <row r="21969" spans="36:311" x14ac:dyDescent="0.2">
      <c r="AJ21969" s="23"/>
      <c r="HH21969"/>
      <c r="IW21969" s="36"/>
      <c r="JI21969"/>
      <c r="JJ21969"/>
      <c r="KX21969" s="23"/>
      <c r="KY21969" s="23"/>
    </row>
    <row r="21970" spans="36:311" x14ac:dyDescent="0.2">
      <c r="AJ21970" s="23"/>
      <c r="HH21970"/>
      <c r="IW21970" s="36"/>
      <c r="JI21970"/>
      <c r="JJ21970"/>
      <c r="KX21970" s="23"/>
      <c r="KY21970" s="23"/>
    </row>
    <row r="21971" spans="36:311" x14ac:dyDescent="0.2">
      <c r="AJ21971" s="23"/>
      <c r="HH21971"/>
      <c r="IW21971" s="36"/>
      <c r="JI21971"/>
      <c r="JJ21971"/>
      <c r="KX21971" s="23"/>
      <c r="KY21971" s="23"/>
    </row>
    <row r="21972" spans="36:311" x14ac:dyDescent="0.2">
      <c r="AJ21972" s="23"/>
      <c r="HH21972"/>
      <c r="IW21972" s="36"/>
      <c r="JI21972"/>
      <c r="JJ21972"/>
      <c r="KX21972" s="23"/>
      <c r="KY21972" s="23"/>
    </row>
    <row r="21973" spans="36:311" x14ac:dyDescent="0.2">
      <c r="AJ21973" s="23"/>
      <c r="HH21973"/>
      <c r="IW21973" s="36"/>
      <c r="JI21973"/>
      <c r="JJ21973"/>
      <c r="KX21973" s="23"/>
      <c r="KY21973" s="23"/>
    </row>
    <row r="21974" spans="36:311" x14ac:dyDescent="0.2">
      <c r="AJ21974" s="23"/>
      <c r="HH21974"/>
      <c r="IW21974" s="36"/>
      <c r="JI21974"/>
      <c r="JJ21974"/>
      <c r="KX21974" s="23"/>
      <c r="KY21974" s="23"/>
    </row>
    <row r="21975" spans="36:311" x14ac:dyDescent="0.2">
      <c r="AJ21975" s="23"/>
      <c r="HH21975"/>
      <c r="IW21975" s="36"/>
      <c r="JI21975"/>
      <c r="JJ21975"/>
      <c r="KX21975" s="23"/>
      <c r="KY21975" s="23"/>
    </row>
    <row r="21976" spans="36:311" x14ac:dyDescent="0.2">
      <c r="AJ21976" s="23"/>
      <c r="HH21976"/>
      <c r="IW21976" s="36"/>
      <c r="JI21976"/>
      <c r="JJ21976"/>
      <c r="KX21976" s="23"/>
      <c r="KY21976" s="23"/>
    </row>
    <row r="21977" spans="36:311" x14ac:dyDescent="0.2">
      <c r="AJ21977" s="23"/>
      <c r="HH21977"/>
      <c r="IW21977" s="36"/>
      <c r="JI21977"/>
      <c r="JJ21977"/>
      <c r="KX21977" s="23"/>
      <c r="KY21977" s="23"/>
    </row>
    <row r="21978" spans="36:311" x14ac:dyDescent="0.2">
      <c r="AJ21978" s="23"/>
      <c r="HH21978"/>
      <c r="IW21978" s="36"/>
      <c r="JI21978"/>
      <c r="JJ21978"/>
      <c r="KX21978" s="23"/>
      <c r="KY21978" s="23"/>
    </row>
    <row r="21979" spans="36:311" x14ac:dyDescent="0.2">
      <c r="AJ21979" s="23"/>
      <c r="HH21979"/>
      <c r="IW21979" s="36"/>
      <c r="JI21979"/>
      <c r="JJ21979"/>
      <c r="KX21979" s="23"/>
      <c r="KY21979" s="23"/>
    </row>
    <row r="21980" spans="36:311" x14ac:dyDescent="0.2">
      <c r="AJ21980" s="23"/>
      <c r="HH21980"/>
      <c r="IW21980" s="36"/>
      <c r="JI21980"/>
      <c r="JJ21980"/>
      <c r="KX21980" s="23"/>
      <c r="KY21980" s="23"/>
    </row>
    <row r="21981" spans="36:311" x14ac:dyDescent="0.2">
      <c r="AJ21981" s="23"/>
      <c r="HH21981"/>
      <c r="IW21981" s="36"/>
      <c r="JI21981"/>
      <c r="JJ21981"/>
      <c r="KX21981" s="23"/>
      <c r="KY21981" s="23"/>
    </row>
    <row r="21982" spans="36:311" x14ac:dyDescent="0.2">
      <c r="AJ21982" s="23"/>
      <c r="HH21982"/>
      <c r="IW21982" s="36"/>
      <c r="JI21982"/>
      <c r="JJ21982"/>
      <c r="KX21982" s="23"/>
      <c r="KY21982" s="23"/>
    </row>
    <row r="21983" spans="36:311" x14ac:dyDescent="0.2">
      <c r="AJ21983" s="23"/>
      <c r="HH21983"/>
      <c r="IW21983" s="36"/>
      <c r="JI21983"/>
      <c r="JJ21983"/>
      <c r="KX21983" s="23"/>
      <c r="KY21983" s="23"/>
    </row>
    <row r="21984" spans="36:311" x14ac:dyDescent="0.2">
      <c r="AJ21984" s="23"/>
      <c r="HH21984"/>
      <c r="IW21984" s="36"/>
      <c r="JI21984"/>
      <c r="JJ21984"/>
      <c r="KX21984" s="23"/>
      <c r="KY21984" s="23"/>
    </row>
    <row r="21985" spans="36:311" x14ac:dyDescent="0.2">
      <c r="AJ21985" s="23"/>
      <c r="HH21985"/>
      <c r="IW21985" s="36"/>
      <c r="JI21985"/>
      <c r="JJ21985"/>
      <c r="KX21985" s="23"/>
      <c r="KY21985" s="23"/>
    </row>
    <row r="21986" spans="36:311" x14ac:dyDescent="0.2">
      <c r="AJ21986" s="23"/>
      <c r="HH21986"/>
      <c r="IW21986" s="36"/>
      <c r="JI21986"/>
      <c r="JJ21986"/>
      <c r="KX21986" s="23"/>
      <c r="KY21986" s="23"/>
    </row>
    <row r="21987" spans="36:311" x14ac:dyDescent="0.2">
      <c r="AJ21987" s="23"/>
      <c r="HH21987"/>
      <c r="IW21987" s="36"/>
      <c r="JI21987"/>
      <c r="JJ21987"/>
      <c r="KX21987" s="23"/>
      <c r="KY21987" s="23"/>
    </row>
    <row r="21988" spans="36:311" x14ac:dyDescent="0.2">
      <c r="AJ21988" s="23"/>
      <c r="HH21988"/>
      <c r="IW21988" s="36"/>
      <c r="JI21988"/>
      <c r="JJ21988"/>
      <c r="KX21988" s="23"/>
      <c r="KY21988" s="23"/>
    </row>
    <row r="21989" spans="36:311" x14ac:dyDescent="0.2">
      <c r="AJ21989" s="23"/>
      <c r="HH21989"/>
      <c r="IW21989" s="36"/>
      <c r="JI21989"/>
      <c r="JJ21989"/>
      <c r="KX21989" s="23"/>
      <c r="KY21989" s="23"/>
    </row>
    <row r="21990" spans="36:311" x14ac:dyDescent="0.2">
      <c r="AJ21990" s="23"/>
      <c r="HH21990"/>
      <c r="IW21990" s="36"/>
      <c r="JI21990"/>
      <c r="JJ21990"/>
      <c r="KX21990" s="23"/>
      <c r="KY21990" s="23"/>
    </row>
    <row r="21991" spans="36:311" x14ac:dyDescent="0.2">
      <c r="AJ21991" s="23"/>
      <c r="HH21991"/>
      <c r="IW21991" s="36"/>
      <c r="JI21991"/>
      <c r="JJ21991"/>
      <c r="KX21991" s="23"/>
      <c r="KY21991" s="23"/>
    </row>
    <row r="21992" spans="36:311" x14ac:dyDescent="0.2">
      <c r="AJ21992" s="23"/>
      <c r="HH21992"/>
      <c r="IW21992" s="36"/>
      <c r="JI21992"/>
      <c r="JJ21992"/>
      <c r="KX21992" s="23"/>
      <c r="KY21992" s="23"/>
    </row>
    <row r="21993" spans="36:311" x14ac:dyDescent="0.2">
      <c r="AJ21993" s="23"/>
      <c r="HH21993"/>
      <c r="IW21993" s="36"/>
      <c r="JI21993"/>
      <c r="JJ21993"/>
      <c r="KX21993" s="23"/>
      <c r="KY21993" s="23"/>
    </row>
    <row r="21994" spans="36:311" x14ac:dyDescent="0.2">
      <c r="AJ21994" s="23"/>
      <c r="HH21994"/>
      <c r="IW21994" s="36"/>
      <c r="JI21994"/>
      <c r="JJ21994"/>
      <c r="KX21994" s="23"/>
      <c r="KY21994" s="23"/>
    </row>
    <row r="21995" spans="36:311" x14ac:dyDescent="0.2">
      <c r="AJ21995" s="23"/>
      <c r="HH21995"/>
      <c r="IW21995" s="36"/>
      <c r="JI21995"/>
      <c r="JJ21995"/>
      <c r="KX21995" s="23"/>
      <c r="KY21995" s="23"/>
    </row>
    <row r="21996" spans="36:311" x14ac:dyDescent="0.2">
      <c r="AJ21996" s="23"/>
      <c r="HH21996"/>
      <c r="IW21996" s="36"/>
      <c r="JI21996"/>
      <c r="JJ21996"/>
      <c r="KX21996" s="23"/>
      <c r="KY21996" s="23"/>
    </row>
    <row r="21997" spans="36:311" x14ac:dyDescent="0.2">
      <c r="AJ21997" s="23"/>
      <c r="HH21997"/>
      <c r="IW21997" s="36"/>
      <c r="JI21997"/>
      <c r="JJ21997"/>
      <c r="KX21997" s="23"/>
      <c r="KY21997" s="23"/>
    </row>
    <row r="21998" spans="36:311" x14ac:dyDescent="0.2">
      <c r="AJ21998" s="23"/>
      <c r="HH21998"/>
      <c r="IW21998" s="36"/>
      <c r="JI21998"/>
      <c r="JJ21998"/>
      <c r="KX21998" s="23"/>
      <c r="KY21998" s="23"/>
    </row>
    <row r="21999" spans="36:311" x14ac:dyDescent="0.2">
      <c r="AJ21999" s="23"/>
      <c r="HH21999"/>
      <c r="IW21999" s="36"/>
      <c r="JI21999"/>
      <c r="JJ21999"/>
      <c r="KX21999" s="23"/>
      <c r="KY21999" s="23"/>
    </row>
    <row r="22000" spans="36:311" x14ac:dyDescent="0.2">
      <c r="AJ22000" s="23"/>
      <c r="HH22000"/>
      <c r="IW22000" s="36"/>
      <c r="JI22000"/>
      <c r="JJ22000"/>
      <c r="KX22000" s="23"/>
      <c r="KY22000" s="23"/>
    </row>
    <row r="22001" spans="36:311" x14ac:dyDescent="0.2">
      <c r="AJ22001" s="23"/>
      <c r="HH22001"/>
      <c r="IW22001" s="36"/>
      <c r="JI22001"/>
      <c r="JJ22001"/>
      <c r="KX22001" s="23"/>
      <c r="KY22001" s="23"/>
    </row>
    <row r="22002" spans="36:311" x14ac:dyDescent="0.2">
      <c r="AJ22002" s="23"/>
      <c r="HH22002"/>
      <c r="IW22002" s="36"/>
      <c r="JI22002"/>
      <c r="JJ22002"/>
      <c r="KX22002" s="23"/>
      <c r="KY22002" s="23"/>
    </row>
    <row r="22003" spans="36:311" x14ac:dyDescent="0.2">
      <c r="AJ22003" s="23"/>
      <c r="HH22003"/>
      <c r="IW22003" s="36"/>
      <c r="JI22003"/>
      <c r="JJ22003"/>
      <c r="KX22003" s="23"/>
      <c r="KY22003" s="23"/>
    </row>
    <row r="22004" spans="36:311" x14ac:dyDescent="0.2">
      <c r="AJ22004" s="23"/>
      <c r="HH22004"/>
      <c r="IW22004" s="36"/>
      <c r="JI22004"/>
      <c r="JJ22004"/>
      <c r="KX22004" s="23"/>
      <c r="KY22004" s="23"/>
    </row>
    <row r="22005" spans="36:311" x14ac:dyDescent="0.2">
      <c r="AJ22005" s="23"/>
      <c r="HH22005"/>
      <c r="IW22005" s="36"/>
      <c r="JI22005"/>
      <c r="JJ22005"/>
      <c r="KX22005" s="23"/>
      <c r="KY22005" s="23"/>
    </row>
    <row r="22006" spans="36:311" x14ac:dyDescent="0.2">
      <c r="AJ22006" s="23"/>
      <c r="HH22006"/>
      <c r="IW22006" s="36"/>
      <c r="JI22006"/>
      <c r="JJ22006"/>
      <c r="KX22006" s="23"/>
      <c r="KY22006" s="23"/>
    </row>
    <row r="22007" spans="36:311" x14ac:dyDescent="0.2">
      <c r="AJ22007" s="23"/>
      <c r="HH22007"/>
      <c r="IW22007" s="36"/>
      <c r="JI22007"/>
      <c r="JJ22007"/>
      <c r="KX22007" s="23"/>
      <c r="KY22007" s="23"/>
    </row>
    <row r="22008" spans="36:311" x14ac:dyDescent="0.2">
      <c r="AJ22008" s="23"/>
      <c r="HH22008"/>
      <c r="IW22008" s="36"/>
      <c r="JI22008"/>
      <c r="JJ22008"/>
      <c r="KX22008" s="23"/>
      <c r="KY22008" s="23"/>
    </row>
    <row r="22009" spans="36:311" x14ac:dyDescent="0.2">
      <c r="AJ22009" s="23"/>
      <c r="HH22009"/>
      <c r="IW22009" s="36"/>
      <c r="JI22009"/>
      <c r="JJ22009"/>
      <c r="KX22009" s="23"/>
      <c r="KY22009" s="23"/>
    </row>
    <row r="22010" spans="36:311" x14ac:dyDescent="0.2">
      <c r="AJ22010" s="23"/>
      <c r="HH22010"/>
      <c r="IW22010" s="36"/>
      <c r="JI22010"/>
      <c r="JJ22010"/>
      <c r="KX22010" s="23"/>
      <c r="KY22010" s="23"/>
    </row>
    <row r="22011" spans="36:311" x14ac:dyDescent="0.2">
      <c r="AJ22011" s="23"/>
      <c r="HH22011"/>
      <c r="IW22011" s="36"/>
      <c r="JI22011"/>
      <c r="JJ22011"/>
      <c r="KX22011" s="23"/>
      <c r="KY22011" s="23"/>
    </row>
    <row r="22012" spans="36:311" x14ac:dyDescent="0.2">
      <c r="AJ22012" s="23"/>
      <c r="HH22012"/>
      <c r="IW22012" s="36"/>
      <c r="JI22012"/>
      <c r="JJ22012"/>
      <c r="KX22012" s="23"/>
      <c r="KY22012" s="23"/>
    </row>
    <row r="22013" spans="36:311" x14ac:dyDescent="0.2">
      <c r="AJ22013" s="23"/>
      <c r="HH22013"/>
      <c r="IW22013" s="36"/>
      <c r="JI22013"/>
      <c r="JJ22013"/>
      <c r="KX22013" s="23"/>
      <c r="KY22013" s="23"/>
    </row>
    <row r="22014" spans="36:311" x14ac:dyDescent="0.2">
      <c r="AJ22014" s="23"/>
      <c r="HH22014"/>
      <c r="IW22014" s="36"/>
      <c r="JI22014"/>
      <c r="JJ22014"/>
      <c r="KX22014" s="23"/>
      <c r="KY22014" s="23"/>
    </row>
    <row r="22015" spans="36:311" x14ac:dyDescent="0.2">
      <c r="AJ22015" s="23"/>
      <c r="HH22015"/>
      <c r="IW22015" s="36"/>
      <c r="JI22015"/>
      <c r="JJ22015"/>
      <c r="KX22015" s="23"/>
      <c r="KY22015" s="23"/>
    </row>
    <row r="22016" spans="36:311" x14ac:dyDescent="0.2">
      <c r="AJ22016" s="23"/>
      <c r="HH22016"/>
      <c r="IW22016" s="36"/>
      <c r="JI22016"/>
      <c r="JJ22016"/>
      <c r="KX22016" s="23"/>
      <c r="KY22016" s="23"/>
    </row>
    <row r="22017" spans="36:311" x14ac:dyDescent="0.2">
      <c r="AJ22017" s="23"/>
      <c r="HH22017"/>
      <c r="IW22017" s="36"/>
      <c r="JI22017"/>
      <c r="JJ22017"/>
      <c r="KX22017" s="23"/>
      <c r="KY22017" s="23"/>
    </row>
    <row r="22018" spans="36:311" x14ac:dyDescent="0.2">
      <c r="AJ22018" s="23"/>
      <c r="HH22018"/>
      <c r="IW22018" s="36"/>
      <c r="JI22018"/>
      <c r="JJ22018"/>
      <c r="KX22018" s="23"/>
      <c r="KY22018" s="23"/>
    </row>
    <row r="22019" spans="36:311" x14ac:dyDescent="0.2">
      <c r="AJ22019" s="23"/>
      <c r="HH22019"/>
      <c r="IW22019" s="36"/>
      <c r="JI22019"/>
      <c r="JJ22019"/>
      <c r="KX22019" s="23"/>
      <c r="KY22019" s="23"/>
    </row>
    <row r="22020" spans="36:311" x14ac:dyDescent="0.2">
      <c r="AJ22020" s="23"/>
      <c r="HH22020"/>
      <c r="IW22020" s="36"/>
      <c r="JI22020"/>
      <c r="JJ22020"/>
      <c r="KX22020" s="23"/>
      <c r="KY22020" s="23"/>
    </row>
    <row r="22021" spans="36:311" x14ac:dyDescent="0.2">
      <c r="AJ22021" s="23"/>
      <c r="HH22021"/>
      <c r="IW22021" s="36"/>
      <c r="JI22021"/>
      <c r="JJ22021"/>
      <c r="KX22021" s="23"/>
      <c r="KY22021" s="23"/>
    </row>
    <row r="22022" spans="36:311" x14ac:dyDescent="0.2">
      <c r="AJ22022" s="23"/>
      <c r="HH22022"/>
      <c r="IW22022" s="36"/>
      <c r="JI22022"/>
      <c r="JJ22022"/>
      <c r="KX22022" s="23"/>
      <c r="KY22022" s="23"/>
    </row>
    <row r="22023" spans="36:311" x14ac:dyDescent="0.2">
      <c r="AJ22023" s="23"/>
      <c r="HH22023"/>
      <c r="IW22023" s="36"/>
      <c r="JI22023"/>
      <c r="JJ22023"/>
      <c r="KX22023" s="23"/>
      <c r="KY22023" s="23"/>
    </row>
    <row r="22024" spans="36:311" x14ac:dyDescent="0.2">
      <c r="AJ22024" s="23"/>
      <c r="HH22024"/>
      <c r="IW22024" s="36"/>
      <c r="JI22024"/>
      <c r="JJ22024"/>
      <c r="KX22024" s="23"/>
      <c r="KY22024" s="23"/>
    </row>
    <row r="22025" spans="36:311" x14ac:dyDescent="0.2">
      <c r="AJ22025" s="23"/>
      <c r="HH22025"/>
      <c r="IW22025" s="36"/>
      <c r="JI22025"/>
      <c r="JJ22025"/>
      <c r="KX22025" s="23"/>
      <c r="KY22025" s="23"/>
    </row>
    <row r="22026" spans="36:311" x14ac:dyDescent="0.2">
      <c r="AJ22026" s="23"/>
      <c r="HH22026"/>
      <c r="IW22026" s="36"/>
      <c r="JI22026"/>
      <c r="JJ22026"/>
      <c r="KX22026" s="23"/>
      <c r="KY22026" s="23"/>
    </row>
    <row r="22027" spans="36:311" x14ac:dyDescent="0.2">
      <c r="AJ22027" s="23"/>
      <c r="HH22027"/>
      <c r="IW22027" s="36"/>
      <c r="JI22027"/>
      <c r="JJ22027"/>
      <c r="KX22027" s="23"/>
      <c r="KY22027" s="23"/>
    </row>
    <row r="22028" spans="36:311" x14ac:dyDescent="0.2">
      <c r="AJ22028" s="23"/>
      <c r="HH22028"/>
      <c r="IW22028" s="36"/>
      <c r="JI22028"/>
      <c r="JJ22028"/>
      <c r="KX22028" s="23"/>
      <c r="KY22028" s="23"/>
    </row>
    <row r="22029" spans="36:311" x14ac:dyDescent="0.2">
      <c r="AJ22029" s="23"/>
      <c r="HH22029"/>
      <c r="IW22029" s="36"/>
      <c r="JI22029"/>
      <c r="JJ22029"/>
      <c r="KX22029" s="23"/>
      <c r="KY22029" s="23"/>
    </row>
    <row r="22030" spans="36:311" x14ac:dyDescent="0.2">
      <c r="AJ22030" s="23"/>
      <c r="HH22030"/>
      <c r="IW22030" s="36"/>
      <c r="JI22030"/>
      <c r="JJ22030"/>
      <c r="KX22030" s="23"/>
      <c r="KY22030" s="23"/>
    </row>
    <row r="22031" spans="36:311" x14ac:dyDescent="0.2">
      <c r="AJ22031" s="23"/>
      <c r="HH22031"/>
      <c r="IW22031" s="36"/>
      <c r="JI22031"/>
      <c r="JJ22031"/>
      <c r="KX22031" s="23"/>
      <c r="KY22031" s="23"/>
    </row>
    <row r="22032" spans="36:311" x14ac:dyDescent="0.2">
      <c r="AJ22032" s="23"/>
      <c r="HH22032"/>
      <c r="IW22032" s="36"/>
      <c r="JI22032"/>
      <c r="JJ22032"/>
      <c r="KX22032" s="23"/>
      <c r="KY22032" s="23"/>
    </row>
    <row r="22033" spans="36:311" x14ac:dyDescent="0.2">
      <c r="AJ22033" s="23"/>
      <c r="HH22033"/>
      <c r="IW22033" s="36"/>
      <c r="JI22033"/>
      <c r="JJ22033"/>
      <c r="KX22033" s="23"/>
      <c r="KY22033" s="23"/>
    </row>
    <row r="22034" spans="36:311" x14ac:dyDescent="0.2">
      <c r="AJ22034" s="23"/>
      <c r="HH22034"/>
      <c r="IW22034" s="36"/>
      <c r="JI22034"/>
      <c r="JJ22034"/>
      <c r="KX22034" s="23"/>
      <c r="KY22034" s="23"/>
    </row>
    <row r="22035" spans="36:311" x14ac:dyDescent="0.2">
      <c r="AJ22035" s="23"/>
      <c r="HH22035"/>
      <c r="IW22035" s="36"/>
      <c r="JI22035"/>
      <c r="JJ22035"/>
      <c r="KX22035" s="23"/>
      <c r="KY22035" s="23"/>
    </row>
    <row r="22036" spans="36:311" x14ac:dyDescent="0.2">
      <c r="AJ22036" s="23"/>
      <c r="HH22036"/>
      <c r="IW22036" s="36"/>
      <c r="JI22036"/>
      <c r="JJ22036"/>
      <c r="KX22036" s="23"/>
      <c r="KY22036" s="23"/>
    </row>
    <row r="22037" spans="36:311" x14ac:dyDescent="0.2">
      <c r="AJ22037" s="23"/>
      <c r="HH22037"/>
      <c r="IW22037" s="36"/>
      <c r="JI22037"/>
      <c r="JJ22037"/>
      <c r="KX22037" s="23"/>
      <c r="KY22037" s="23"/>
    </row>
    <row r="22038" spans="36:311" x14ac:dyDescent="0.2">
      <c r="AJ22038" s="23"/>
      <c r="HH22038"/>
      <c r="IW22038" s="36"/>
      <c r="JI22038"/>
      <c r="JJ22038"/>
      <c r="KX22038" s="23"/>
      <c r="KY22038" s="23"/>
    </row>
    <row r="22039" spans="36:311" x14ac:dyDescent="0.2">
      <c r="AJ22039" s="23"/>
      <c r="HH22039"/>
      <c r="IW22039" s="36"/>
      <c r="JI22039"/>
      <c r="JJ22039"/>
      <c r="KX22039" s="23"/>
      <c r="KY22039" s="23"/>
    </row>
    <row r="22040" spans="36:311" x14ac:dyDescent="0.2">
      <c r="AJ22040" s="23"/>
      <c r="HH22040"/>
      <c r="IW22040" s="36"/>
      <c r="JI22040"/>
      <c r="JJ22040"/>
      <c r="KX22040" s="23"/>
      <c r="KY22040" s="23"/>
    </row>
    <row r="22041" spans="36:311" x14ac:dyDescent="0.2">
      <c r="AJ22041" s="23"/>
      <c r="HH22041"/>
      <c r="IW22041" s="36"/>
      <c r="JI22041"/>
      <c r="JJ22041"/>
      <c r="KX22041" s="23"/>
      <c r="KY22041" s="23"/>
    </row>
    <row r="22042" spans="36:311" x14ac:dyDescent="0.2">
      <c r="AJ22042" s="23"/>
      <c r="HH22042"/>
      <c r="IW22042" s="36"/>
      <c r="JI22042"/>
      <c r="JJ22042"/>
      <c r="KX22042" s="23"/>
      <c r="KY22042" s="23"/>
    </row>
    <row r="22043" spans="36:311" x14ac:dyDescent="0.2">
      <c r="AJ22043" s="23"/>
      <c r="HH22043"/>
      <c r="IW22043" s="36"/>
      <c r="JI22043"/>
      <c r="JJ22043"/>
      <c r="KX22043" s="23"/>
      <c r="KY22043" s="23"/>
    </row>
    <row r="22044" spans="36:311" x14ac:dyDescent="0.2">
      <c r="AJ22044" s="23"/>
      <c r="HH22044"/>
      <c r="IW22044" s="36"/>
      <c r="JI22044"/>
      <c r="JJ22044"/>
      <c r="KX22044" s="23"/>
      <c r="KY22044" s="23"/>
    </row>
    <row r="22045" spans="36:311" x14ac:dyDescent="0.2">
      <c r="AJ22045" s="23"/>
      <c r="HH22045"/>
      <c r="IW22045" s="36"/>
      <c r="JI22045"/>
      <c r="JJ22045"/>
      <c r="KX22045" s="23"/>
      <c r="KY22045" s="23"/>
    </row>
    <row r="22046" spans="36:311" x14ac:dyDescent="0.2">
      <c r="AJ22046" s="23"/>
      <c r="HH22046"/>
      <c r="IW22046" s="36"/>
      <c r="JI22046"/>
      <c r="JJ22046"/>
      <c r="KX22046" s="23"/>
      <c r="KY22046" s="23"/>
    </row>
    <row r="22047" spans="36:311" x14ac:dyDescent="0.2">
      <c r="AJ22047" s="23"/>
      <c r="HH22047"/>
      <c r="IW22047" s="36"/>
      <c r="JI22047"/>
      <c r="JJ22047"/>
      <c r="KX22047" s="23"/>
      <c r="KY22047" s="23"/>
    </row>
    <row r="22048" spans="36:311" x14ac:dyDescent="0.2">
      <c r="AJ22048" s="23"/>
      <c r="HH22048"/>
      <c r="IW22048" s="36"/>
      <c r="JI22048"/>
      <c r="JJ22048"/>
      <c r="KX22048" s="23"/>
      <c r="KY22048" s="23"/>
    </row>
    <row r="22049" spans="36:311" x14ac:dyDescent="0.2">
      <c r="AJ22049" s="23"/>
      <c r="HH22049"/>
      <c r="IW22049" s="36"/>
      <c r="JI22049"/>
      <c r="JJ22049"/>
      <c r="KX22049" s="23"/>
      <c r="KY22049" s="23"/>
    </row>
    <row r="22050" spans="36:311" x14ac:dyDescent="0.2">
      <c r="AJ22050" s="23"/>
      <c r="HH22050"/>
      <c r="IW22050" s="36"/>
      <c r="JI22050"/>
      <c r="JJ22050"/>
      <c r="KX22050" s="23"/>
      <c r="KY22050" s="23"/>
    </row>
    <row r="22051" spans="36:311" x14ac:dyDescent="0.2">
      <c r="AJ22051" s="23"/>
      <c r="HH22051"/>
      <c r="IW22051" s="36"/>
      <c r="JI22051"/>
      <c r="JJ22051"/>
      <c r="KX22051" s="23"/>
      <c r="KY22051" s="23"/>
    </row>
    <row r="22052" spans="36:311" x14ac:dyDescent="0.2">
      <c r="AJ22052" s="23"/>
      <c r="HH22052"/>
      <c r="IW22052" s="36"/>
      <c r="JI22052"/>
      <c r="JJ22052"/>
      <c r="KX22052" s="23"/>
      <c r="KY22052" s="23"/>
    </row>
    <row r="22053" spans="36:311" x14ac:dyDescent="0.2">
      <c r="AJ22053" s="23"/>
      <c r="HH22053"/>
      <c r="IW22053" s="36"/>
      <c r="JI22053"/>
      <c r="JJ22053"/>
      <c r="KX22053" s="23"/>
      <c r="KY22053" s="23"/>
    </row>
    <row r="22054" spans="36:311" x14ac:dyDescent="0.2">
      <c r="AJ22054" s="23"/>
      <c r="HH22054"/>
      <c r="IW22054" s="36"/>
      <c r="JI22054"/>
      <c r="JJ22054"/>
      <c r="KX22054" s="23"/>
      <c r="KY22054" s="23"/>
    </row>
    <row r="22055" spans="36:311" x14ac:dyDescent="0.2">
      <c r="AJ22055" s="23"/>
      <c r="HH22055"/>
      <c r="IW22055" s="36"/>
      <c r="JI22055"/>
      <c r="JJ22055"/>
      <c r="KX22055" s="23"/>
      <c r="KY22055" s="23"/>
    </row>
    <row r="22056" spans="36:311" x14ac:dyDescent="0.2">
      <c r="AJ22056" s="23"/>
      <c r="HH22056"/>
      <c r="IW22056" s="36"/>
      <c r="JI22056"/>
      <c r="JJ22056"/>
      <c r="KX22056" s="23"/>
      <c r="KY22056" s="23"/>
    </row>
    <row r="22057" spans="36:311" x14ac:dyDescent="0.2">
      <c r="AJ22057" s="23"/>
      <c r="HH22057"/>
      <c r="IW22057" s="36"/>
      <c r="JI22057"/>
      <c r="JJ22057"/>
      <c r="KX22057" s="23"/>
      <c r="KY22057" s="23"/>
    </row>
    <row r="22058" spans="36:311" x14ac:dyDescent="0.2">
      <c r="AJ22058" s="23"/>
      <c r="HH22058"/>
      <c r="IW22058" s="36"/>
      <c r="JI22058"/>
      <c r="JJ22058"/>
      <c r="KX22058" s="23"/>
      <c r="KY22058" s="23"/>
    </row>
    <row r="22059" spans="36:311" x14ac:dyDescent="0.2">
      <c r="AJ22059" s="23"/>
      <c r="HH22059"/>
      <c r="IW22059" s="36"/>
      <c r="JI22059"/>
      <c r="JJ22059"/>
      <c r="KX22059" s="23"/>
      <c r="KY22059" s="23"/>
    </row>
    <row r="22060" spans="36:311" x14ac:dyDescent="0.2">
      <c r="AJ22060" s="23"/>
      <c r="HH22060"/>
      <c r="IW22060" s="36"/>
      <c r="JI22060"/>
      <c r="JJ22060"/>
      <c r="KX22060" s="23"/>
      <c r="KY22060" s="23"/>
    </row>
    <row r="22061" spans="36:311" x14ac:dyDescent="0.2">
      <c r="AJ22061" s="23"/>
      <c r="HH22061"/>
      <c r="IW22061" s="36"/>
      <c r="JI22061"/>
      <c r="JJ22061"/>
      <c r="KX22061" s="23"/>
      <c r="KY22061" s="23"/>
    </row>
    <row r="22062" spans="36:311" x14ac:dyDescent="0.2">
      <c r="AJ22062" s="23"/>
      <c r="HH22062"/>
      <c r="IW22062" s="36"/>
      <c r="JI22062"/>
      <c r="JJ22062"/>
      <c r="KX22062" s="23"/>
      <c r="KY22062" s="23"/>
    </row>
    <row r="22063" spans="36:311" x14ac:dyDescent="0.2">
      <c r="AJ22063" s="23"/>
      <c r="HH22063"/>
      <c r="IW22063" s="36"/>
      <c r="JI22063"/>
      <c r="JJ22063"/>
      <c r="KX22063" s="23"/>
      <c r="KY22063" s="23"/>
    </row>
    <row r="22064" spans="36:311" x14ac:dyDescent="0.2">
      <c r="AJ22064" s="23"/>
      <c r="HH22064"/>
      <c r="IW22064" s="36"/>
      <c r="JI22064"/>
      <c r="JJ22064"/>
      <c r="KX22064" s="23"/>
      <c r="KY22064" s="23"/>
    </row>
    <row r="22065" spans="36:311" x14ac:dyDescent="0.2">
      <c r="AJ22065" s="23"/>
      <c r="HH22065"/>
      <c r="IW22065" s="36"/>
      <c r="JI22065"/>
      <c r="JJ22065"/>
      <c r="KX22065" s="23"/>
      <c r="KY22065" s="23"/>
    </row>
    <row r="22066" spans="36:311" x14ac:dyDescent="0.2">
      <c r="AJ22066" s="23"/>
      <c r="HH22066"/>
      <c r="IW22066" s="36"/>
      <c r="JI22066"/>
      <c r="JJ22066"/>
      <c r="KX22066" s="23"/>
      <c r="KY22066" s="23"/>
    </row>
    <row r="22067" spans="36:311" x14ac:dyDescent="0.2">
      <c r="AJ22067" s="23"/>
      <c r="HH22067"/>
      <c r="IW22067" s="36"/>
      <c r="JI22067"/>
      <c r="JJ22067"/>
      <c r="KX22067" s="23"/>
      <c r="KY22067" s="23"/>
    </row>
    <row r="22068" spans="36:311" x14ac:dyDescent="0.2">
      <c r="AJ22068" s="23"/>
      <c r="HH22068"/>
      <c r="IW22068" s="36"/>
      <c r="JI22068"/>
      <c r="JJ22068"/>
      <c r="KX22068" s="23"/>
      <c r="KY22068" s="23"/>
    </row>
    <row r="22069" spans="36:311" x14ac:dyDescent="0.2">
      <c r="AJ22069" s="23"/>
      <c r="HH22069"/>
      <c r="IW22069" s="36"/>
      <c r="JI22069"/>
      <c r="JJ22069"/>
      <c r="KX22069" s="23"/>
      <c r="KY22069" s="23"/>
    </row>
    <row r="22070" spans="36:311" x14ac:dyDescent="0.2">
      <c r="AJ22070" s="23"/>
      <c r="HH22070"/>
      <c r="IW22070" s="36"/>
      <c r="JI22070"/>
      <c r="JJ22070"/>
      <c r="KX22070" s="23"/>
      <c r="KY22070" s="23"/>
    </row>
    <row r="22071" spans="36:311" x14ac:dyDescent="0.2">
      <c r="AJ22071" s="23"/>
      <c r="HH22071"/>
      <c r="IW22071" s="36"/>
      <c r="JI22071"/>
      <c r="JJ22071"/>
      <c r="KX22071" s="23"/>
      <c r="KY22071" s="23"/>
    </row>
    <row r="22072" spans="36:311" x14ac:dyDescent="0.2">
      <c r="AJ22072" s="23"/>
      <c r="HH22072"/>
      <c r="IW22072" s="36"/>
      <c r="JI22072"/>
      <c r="JJ22072"/>
      <c r="KX22072" s="23"/>
      <c r="KY22072" s="23"/>
    </row>
    <row r="22073" spans="36:311" x14ac:dyDescent="0.2">
      <c r="AJ22073" s="23"/>
      <c r="HH22073"/>
      <c r="IW22073" s="36"/>
      <c r="JI22073"/>
      <c r="JJ22073"/>
      <c r="KX22073" s="23"/>
      <c r="KY22073" s="23"/>
    </row>
    <row r="22074" spans="36:311" x14ac:dyDescent="0.2">
      <c r="AJ22074" s="23"/>
      <c r="HH22074"/>
      <c r="IW22074" s="36"/>
      <c r="JI22074"/>
      <c r="JJ22074"/>
      <c r="KX22074" s="23"/>
      <c r="KY22074" s="23"/>
    </row>
    <row r="22075" spans="36:311" x14ac:dyDescent="0.2">
      <c r="AJ22075" s="23"/>
      <c r="HH22075"/>
      <c r="IW22075" s="36"/>
      <c r="JI22075"/>
      <c r="JJ22075"/>
      <c r="KX22075" s="23"/>
      <c r="KY22075" s="23"/>
    </row>
    <row r="22076" spans="36:311" x14ac:dyDescent="0.2">
      <c r="AJ22076" s="23"/>
      <c r="HH22076"/>
      <c r="IW22076" s="36"/>
      <c r="JI22076"/>
      <c r="JJ22076"/>
      <c r="KX22076" s="23"/>
      <c r="KY22076" s="23"/>
    </row>
    <row r="22077" spans="36:311" x14ac:dyDescent="0.2">
      <c r="AJ22077" s="23"/>
      <c r="HH22077"/>
      <c r="IW22077" s="36"/>
      <c r="JI22077"/>
      <c r="JJ22077"/>
      <c r="KX22077" s="23"/>
      <c r="KY22077" s="23"/>
    </row>
    <row r="22078" spans="36:311" x14ac:dyDescent="0.2">
      <c r="AJ22078" s="23"/>
      <c r="HH22078"/>
      <c r="IW22078" s="36"/>
      <c r="JI22078"/>
      <c r="JJ22078"/>
      <c r="KX22078" s="23"/>
      <c r="KY22078" s="23"/>
    </row>
    <row r="22079" spans="36:311" x14ac:dyDescent="0.2">
      <c r="AJ22079" s="23"/>
      <c r="HH22079"/>
      <c r="IW22079" s="36"/>
      <c r="JI22079"/>
      <c r="JJ22079"/>
      <c r="KX22079" s="23"/>
      <c r="KY22079" s="23"/>
    </row>
    <row r="22080" spans="36:311" x14ac:dyDescent="0.2">
      <c r="AJ22080" s="23"/>
      <c r="HH22080"/>
      <c r="IW22080" s="36"/>
      <c r="JI22080"/>
      <c r="JJ22080"/>
      <c r="KX22080" s="23"/>
      <c r="KY22080" s="23"/>
    </row>
    <row r="22081" spans="36:311" x14ac:dyDescent="0.2">
      <c r="AJ22081" s="23"/>
      <c r="HH22081"/>
      <c r="IW22081" s="36"/>
      <c r="JI22081"/>
      <c r="JJ22081"/>
      <c r="KX22081" s="23"/>
      <c r="KY22081" s="23"/>
    </row>
    <row r="22082" spans="36:311" x14ac:dyDescent="0.2">
      <c r="AJ22082" s="23"/>
      <c r="HH22082"/>
      <c r="IW22082" s="36"/>
      <c r="JI22082"/>
      <c r="JJ22082"/>
      <c r="KX22082" s="23"/>
      <c r="KY22082" s="23"/>
    </row>
    <row r="22083" spans="36:311" x14ac:dyDescent="0.2">
      <c r="AJ22083" s="23"/>
      <c r="HH22083"/>
      <c r="IW22083" s="36"/>
      <c r="JI22083"/>
      <c r="JJ22083"/>
      <c r="KX22083" s="23"/>
      <c r="KY22083" s="23"/>
    </row>
    <row r="22084" spans="36:311" x14ac:dyDescent="0.2">
      <c r="AJ22084" s="23"/>
      <c r="HH22084"/>
      <c r="IW22084" s="36"/>
      <c r="JI22084"/>
      <c r="JJ22084"/>
      <c r="KX22084" s="23"/>
      <c r="KY22084" s="23"/>
    </row>
    <row r="22085" spans="36:311" x14ac:dyDescent="0.2">
      <c r="AJ22085" s="23"/>
      <c r="HH22085"/>
      <c r="IW22085" s="36"/>
      <c r="JI22085"/>
      <c r="JJ22085"/>
      <c r="KX22085" s="23"/>
      <c r="KY22085" s="23"/>
    </row>
    <row r="22086" spans="36:311" x14ac:dyDescent="0.2">
      <c r="AJ22086" s="23"/>
      <c r="HH22086"/>
      <c r="IW22086" s="36"/>
      <c r="JI22086"/>
      <c r="JJ22086"/>
      <c r="KX22086" s="23"/>
      <c r="KY22086" s="23"/>
    </row>
    <row r="22087" spans="36:311" x14ac:dyDescent="0.2">
      <c r="AJ22087" s="23"/>
      <c r="HH22087"/>
      <c r="IW22087" s="36"/>
      <c r="JI22087"/>
      <c r="JJ22087"/>
      <c r="KX22087" s="23"/>
      <c r="KY22087" s="23"/>
    </row>
    <row r="22088" spans="36:311" x14ac:dyDescent="0.2">
      <c r="AJ22088" s="23"/>
      <c r="HH22088"/>
      <c r="IW22088" s="36"/>
      <c r="JI22088"/>
      <c r="JJ22088"/>
      <c r="KX22088" s="23"/>
      <c r="KY22088" s="23"/>
    </row>
    <row r="22089" spans="36:311" x14ac:dyDescent="0.2">
      <c r="AJ22089" s="23"/>
      <c r="HH22089"/>
      <c r="IW22089" s="36"/>
      <c r="JI22089"/>
      <c r="JJ22089"/>
      <c r="KX22089" s="23"/>
      <c r="KY22089" s="23"/>
    </row>
    <row r="22090" spans="36:311" x14ac:dyDescent="0.2">
      <c r="AJ22090" s="23"/>
      <c r="HH22090"/>
      <c r="IW22090" s="36"/>
      <c r="JI22090"/>
      <c r="JJ22090"/>
      <c r="KX22090" s="23"/>
      <c r="KY22090" s="23"/>
    </row>
    <row r="22091" spans="36:311" x14ac:dyDescent="0.2">
      <c r="AJ22091" s="23"/>
      <c r="HH22091"/>
      <c r="IW22091" s="36"/>
      <c r="JI22091"/>
      <c r="JJ22091"/>
      <c r="KX22091" s="23"/>
      <c r="KY22091" s="23"/>
    </row>
    <row r="22092" spans="36:311" x14ac:dyDescent="0.2">
      <c r="AJ22092" s="23"/>
      <c r="HH22092"/>
      <c r="IW22092" s="36"/>
      <c r="JI22092"/>
      <c r="JJ22092"/>
      <c r="KX22092" s="23"/>
      <c r="KY22092" s="23"/>
    </row>
    <row r="22093" spans="36:311" x14ac:dyDescent="0.2">
      <c r="AJ22093" s="23"/>
      <c r="HH22093"/>
      <c r="IW22093" s="36"/>
      <c r="JI22093"/>
      <c r="JJ22093"/>
      <c r="KX22093" s="23"/>
      <c r="KY22093" s="23"/>
    </row>
    <row r="22094" spans="36:311" x14ac:dyDescent="0.2">
      <c r="AJ22094" s="23"/>
      <c r="HH22094"/>
      <c r="IW22094" s="36"/>
      <c r="JI22094"/>
      <c r="JJ22094"/>
      <c r="KX22094" s="23"/>
      <c r="KY22094" s="23"/>
    </row>
    <row r="22095" spans="36:311" x14ac:dyDescent="0.2">
      <c r="AJ22095" s="23"/>
      <c r="HH22095"/>
      <c r="IW22095" s="36"/>
      <c r="JI22095"/>
      <c r="JJ22095"/>
      <c r="KX22095" s="23"/>
      <c r="KY22095" s="23"/>
    </row>
    <row r="22096" spans="36:311" x14ac:dyDescent="0.2">
      <c r="AJ22096" s="23"/>
      <c r="HH22096"/>
      <c r="IW22096" s="36"/>
      <c r="JI22096"/>
      <c r="JJ22096"/>
      <c r="KX22096" s="23"/>
      <c r="KY22096" s="23"/>
    </row>
    <row r="22097" spans="36:311" x14ac:dyDescent="0.2">
      <c r="AJ22097" s="23"/>
      <c r="HH22097"/>
      <c r="IW22097" s="36"/>
      <c r="JI22097"/>
      <c r="JJ22097"/>
      <c r="KX22097" s="23"/>
      <c r="KY22097" s="23"/>
    </row>
    <row r="22098" spans="36:311" x14ac:dyDescent="0.2">
      <c r="AJ22098" s="23"/>
      <c r="HH22098"/>
      <c r="IW22098" s="36"/>
      <c r="JI22098"/>
      <c r="JJ22098"/>
      <c r="KX22098" s="23"/>
      <c r="KY22098" s="23"/>
    </row>
    <row r="22099" spans="36:311" x14ac:dyDescent="0.2">
      <c r="AJ22099" s="23"/>
      <c r="HH22099"/>
      <c r="IW22099" s="36"/>
      <c r="JI22099"/>
      <c r="JJ22099"/>
      <c r="KX22099" s="23"/>
      <c r="KY22099" s="23"/>
    </row>
    <row r="22100" spans="36:311" x14ac:dyDescent="0.2">
      <c r="AJ22100" s="23"/>
      <c r="HH22100"/>
      <c r="IW22100" s="36"/>
      <c r="JI22100"/>
      <c r="JJ22100"/>
      <c r="KX22100" s="23"/>
      <c r="KY22100" s="23"/>
    </row>
    <row r="22101" spans="36:311" x14ac:dyDescent="0.2">
      <c r="AJ22101" s="23"/>
      <c r="HH22101"/>
      <c r="IW22101" s="36"/>
      <c r="JI22101"/>
      <c r="JJ22101"/>
      <c r="KX22101" s="23"/>
      <c r="KY22101" s="23"/>
    </row>
    <row r="22102" spans="36:311" x14ac:dyDescent="0.2">
      <c r="AJ22102" s="23"/>
      <c r="HH22102"/>
      <c r="IW22102" s="36"/>
      <c r="JI22102"/>
      <c r="JJ22102"/>
      <c r="KX22102" s="23"/>
      <c r="KY22102" s="23"/>
    </row>
    <row r="22103" spans="36:311" x14ac:dyDescent="0.2">
      <c r="AJ22103" s="23"/>
      <c r="HH22103"/>
      <c r="IW22103" s="36"/>
      <c r="JI22103"/>
      <c r="JJ22103"/>
      <c r="KX22103" s="23"/>
      <c r="KY22103" s="23"/>
    </row>
    <row r="22104" spans="36:311" x14ac:dyDescent="0.2">
      <c r="AJ22104" s="23"/>
      <c r="HH22104"/>
      <c r="IW22104" s="36"/>
      <c r="JI22104"/>
      <c r="JJ22104"/>
      <c r="KX22104" s="23"/>
      <c r="KY22104" s="23"/>
    </row>
    <row r="22105" spans="36:311" x14ac:dyDescent="0.2">
      <c r="AJ22105" s="23"/>
      <c r="HH22105"/>
      <c r="IW22105" s="36"/>
      <c r="JI22105"/>
      <c r="JJ22105"/>
      <c r="KX22105" s="23"/>
      <c r="KY22105" s="23"/>
    </row>
    <row r="22106" spans="36:311" x14ac:dyDescent="0.2">
      <c r="AJ22106" s="23"/>
      <c r="HH22106"/>
      <c r="IW22106" s="36"/>
      <c r="JI22106"/>
      <c r="JJ22106"/>
      <c r="KX22106" s="23"/>
      <c r="KY22106" s="23"/>
    </row>
    <row r="22107" spans="36:311" x14ac:dyDescent="0.2">
      <c r="AJ22107" s="23"/>
      <c r="HH22107"/>
      <c r="IW22107" s="36"/>
      <c r="JI22107"/>
      <c r="JJ22107"/>
      <c r="KX22107" s="23"/>
      <c r="KY22107" s="23"/>
    </row>
    <row r="22108" spans="36:311" x14ac:dyDescent="0.2">
      <c r="AJ22108" s="23"/>
      <c r="HH22108"/>
      <c r="IW22108" s="36"/>
      <c r="JI22108"/>
      <c r="JJ22108"/>
      <c r="KX22108" s="23"/>
      <c r="KY22108" s="23"/>
    </row>
    <row r="22109" spans="36:311" x14ac:dyDescent="0.2">
      <c r="AJ22109" s="23"/>
      <c r="HH22109"/>
      <c r="IW22109" s="36"/>
      <c r="JI22109"/>
      <c r="JJ22109"/>
      <c r="KX22109" s="23"/>
      <c r="KY22109" s="23"/>
    </row>
    <row r="22110" spans="36:311" x14ac:dyDescent="0.2">
      <c r="AJ22110" s="23"/>
      <c r="HH22110"/>
      <c r="IW22110" s="36"/>
      <c r="JI22110"/>
      <c r="JJ22110"/>
      <c r="KX22110" s="23"/>
      <c r="KY22110" s="23"/>
    </row>
    <row r="22111" spans="36:311" x14ac:dyDescent="0.2">
      <c r="AJ22111" s="23"/>
      <c r="HH22111"/>
      <c r="IW22111" s="36"/>
      <c r="JI22111"/>
      <c r="JJ22111"/>
      <c r="KX22111" s="23"/>
      <c r="KY22111" s="23"/>
    </row>
    <row r="22112" spans="36:311" x14ac:dyDescent="0.2">
      <c r="AJ22112" s="23"/>
      <c r="HH22112"/>
      <c r="IW22112" s="36"/>
      <c r="JI22112"/>
      <c r="JJ22112"/>
      <c r="KX22112" s="23"/>
      <c r="KY22112" s="23"/>
    </row>
    <row r="22113" spans="36:311" x14ac:dyDescent="0.2">
      <c r="AJ22113" s="23"/>
      <c r="HH22113"/>
      <c r="IW22113" s="36"/>
      <c r="JI22113"/>
      <c r="JJ22113"/>
      <c r="KX22113" s="23"/>
      <c r="KY22113" s="23"/>
    </row>
    <row r="22114" spans="36:311" x14ac:dyDescent="0.2">
      <c r="AJ22114" s="23"/>
      <c r="HH22114"/>
      <c r="IW22114" s="36"/>
      <c r="JI22114"/>
      <c r="JJ22114"/>
      <c r="KX22114" s="23"/>
      <c r="KY22114" s="23"/>
    </row>
    <row r="22115" spans="36:311" x14ac:dyDescent="0.2">
      <c r="AJ22115" s="23"/>
      <c r="HH22115"/>
      <c r="IW22115" s="36"/>
      <c r="JI22115"/>
      <c r="JJ22115"/>
      <c r="KX22115" s="23"/>
      <c r="KY22115" s="23"/>
    </row>
    <row r="22116" spans="36:311" x14ac:dyDescent="0.2">
      <c r="AJ22116" s="23"/>
      <c r="HH22116"/>
      <c r="IW22116" s="36"/>
      <c r="JI22116"/>
      <c r="JJ22116"/>
      <c r="KX22116" s="23"/>
      <c r="KY22116" s="23"/>
    </row>
    <row r="22117" spans="36:311" x14ac:dyDescent="0.2">
      <c r="AJ22117" s="23"/>
      <c r="HH22117"/>
      <c r="IW22117" s="36"/>
      <c r="JI22117"/>
      <c r="JJ22117"/>
      <c r="KX22117" s="23"/>
      <c r="KY22117" s="23"/>
    </row>
    <row r="22118" spans="36:311" x14ac:dyDescent="0.2">
      <c r="AJ22118" s="23"/>
      <c r="HH22118"/>
      <c r="IW22118" s="36"/>
      <c r="JI22118"/>
      <c r="JJ22118"/>
      <c r="KX22118" s="23"/>
      <c r="KY22118" s="23"/>
    </row>
    <row r="22119" spans="36:311" x14ac:dyDescent="0.2">
      <c r="AJ22119" s="23"/>
      <c r="HH22119"/>
      <c r="IW22119" s="36"/>
      <c r="JI22119"/>
      <c r="JJ22119"/>
      <c r="KX22119" s="23"/>
      <c r="KY22119" s="23"/>
    </row>
    <row r="22120" spans="36:311" x14ac:dyDescent="0.2">
      <c r="AJ22120" s="23"/>
      <c r="HH22120"/>
      <c r="IW22120" s="36"/>
      <c r="JI22120"/>
      <c r="JJ22120"/>
      <c r="KX22120" s="23"/>
      <c r="KY22120" s="23"/>
    </row>
    <row r="22121" spans="36:311" x14ac:dyDescent="0.2">
      <c r="AJ22121" s="23"/>
      <c r="HH22121"/>
      <c r="IW22121" s="36"/>
      <c r="JI22121"/>
      <c r="JJ22121"/>
      <c r="KX22121" s="23"/>
      <c r="KY22121" s="23"/>
    </row>
    <row r="22122" spans="36:311" x14ac:dyDescent="0.2">
      <c r="AJ22122" s="23"/>
      <c r="HH22122"/>
      <c r="IW22122" s="36"/>
      <c r="JI22122"/>
      <c r="JJ22122"/>
      <c r="KX22122" s="23"/>
      <c r="KY22122" s="23"/>
    </row>
    <row r="22123" spans="36:311" x14ac:dyDescent="0.2">
      <c r="AJ22123" s="23"/>
      <c r="HH22123"/>
      <c r="IW22123" s="36"/>
      <c r="JI22123"/>
      <c r="JJ22123"/>
      <c r="KX22123" s="23"/>
      <c r="KY22123" s="23"/>
    </row>
    <row r="22124" spans="36:311" x14ac:dyDescent="0.2">
      <c r="AJ22124" s="23"/>
      <c r="HH22124"/>
      <c r="IW22124" s="36"/>
      <c r="JI22124"/>
      <c r="JJ22124"/>
      <c r="KX22124" s="23"/>
      <c r="KY22124" s="23"/>
    </row>
    <row r="22125" spans="36:311" x14ac:dyDescent="0.2">
      <c r="AJ22125" s="23"/>
      <c r="HH22125"/>
      <c r="IW22125" s="36"/>
      <c r="JI22125"/>
      <c r="JJ22125"/>
      <c r="KX22125" s="23"/>
      <c r="KY22125" s="23"/>
    </row>
    <row r="22126" spans="36:311" x14ac:dyDescent="0.2">
      <c r="AJ22126" s="23"/>
      <c r="HH22126"/>
      <c r="IW22126" s="36"/>
      <c r="JI22126"/>
      <c r="JJ22126"/>
      <c r="KX22126" s="23"/>
      <c r="KY22126" s="23"/>
    </row>
    <row r="22127" spans="36:311" x14ac:dyDescent="0.2">
      <c r="AJ22127" s="23"/>
      <c r="HH22127"/>
      <c r="IW22127" s="36"/>
      <c r="JI22127"/>
      <c r="JJ22127"/>
      <c r="KX22127" s="23"/>
      <c r="KY22127" s="23"/>
    </row>
    <row r="22128" spans="36:311" x14ac:dyDescent="0.2">
      <c r="AJ22128" s="23"/>
      <c r="HH22128"/>
      <c r="IW22128" s="36"/>
      <c r="JI22128"/>
      <c r="JJ22128"/>
      <c r="KX22128" s="23"/>
      <c r="KY22128" s="23"/>
    </row>
    <row r="22129" spans="36:311" x14ac:dyDescent="0.2">
      <c r="AJ22129" s="23"/>
      <c r="HH22129"/>
      <c r="IW22129" s="36"/>
      <c r="JI22129"/>
      <c r="JJ22129"/>
      <c r="KX22129" s="23"/>
      <c r="KY22129" s="23"/>
    </row>
    <row r="22130" spans="36:311" x14ac:dyDescent="0.2">
      <c r="AJ22130" s="23"/>
      <c r="HH22130"/>
      <c r="IW22130" s="36"/>
      <c r="JI22130"/>
      <c r="JJ22130"/>
      <c r="KX22130" s="23"/>
      <c r="KY22130" s="23"/>
    </row>
    <row r="22131" spans="36:311" x14ac:dyDescent="0.2">
      <c r="AJ22131" s="23"/>
      <c r="HH22131"/>
      <c r="IW22131" s="36"/>
      <c r="JI22131"/>
      <c r="JJ22131"/>
      <c r="KX22131" s="23"/>
      <c r="KY22131" s="23"/>
    </row>
    <row r="22132" spans="36:311" x14ac:dyDescent="0.2">
      <c r="AJ22132" s="23"/>
      <c r="HH22132"/>
      <c r="IW22132" s="36"/>
      <c r="JI22132"/>
      <c r="JJ22132"/>
      <c r="KX22132" s="23"/>
      <c r="KY22132" s="23"/>
    </row>
    <row r="22133" spans="36:311" x14ac:dyDescent="0.2">
      <c r="AJ22133" s="23"/>
      <c r="HH22133"/>
      <c r="IW22133" s="36"/>
      <c r="JI22133"/>
      <c r="JJ22133"/>
      <c r="KX22133" s="23"/>
      <c r="KY22133" s="23"/>
    </row>
    <row r="22134" spans="36:311" x14ac:dyDescent="0.2">
      <c r="AJ22134" s="23"/>
      <c r="HH22134"/>
      <c r="IW22134" s="36"/>
      <c r="JI22134"/>
      <c r="JJ22134"/>
      <c r="KX22134" s="23"/>
      <c r="KY22134" s="23"/>
    </row>
    <row r="22135" spans="36:311" x14ac:dyDescent="0.2">
      <c r="AJ22135" s="23"/>
      <c r="HH22135"/>
      <c r="IW22135" s="36"/>
      <c r="JI22135"/>
      <c r="JJ22135"/>
      <c r="KX22135" s="23"/>
      <c r="KY22135" s="23"/>
    </row>
    <row r="22136" spans="36:311" x14ac:dyDescent="0.2">
      <c r="AJ22136" s="23"/>
      <c r="HH22136"/>
      <c r="IW22136" s="36"/>
      <c r="JI22136"/>
      <c r="JJ22136"/>
      <c r="KX22136" s="23"/>
      <c r="KY22136" s="23"/>
    </row>
    <row r="22137" spans="36:311" x14ac:dyDescent="0.2">
      <c r="AJ22137" s="23"/>
      <c r="HH22137"/>
      <c r="IW22137" s="36"/>
      <c r="JI22137"/>
      <c r="JJ22137"/>
      <c r="KX22137" s="23"/>
      <c r="KY22137" s="23"/>
    </row>
    <row r="22138" spans="36:311" x14ac:dyDescent="0.2">
      <c r="AJ22138" s="23"/>
      <c r="HH22138"/>
      <c r="IW22138" s="36"/>
      <c r="JI22138"/>
      <c r="JJ22138"/>
      <c r="KX22138" s="23"/>
      <c r="KY22138" s="23"/>
    </row>
    <row r="22139" spans="36:311" x14ac:dyDescent="0.2">
      <c r="AJ22139" s="23"/>
      <c r="HH22139"/>
      <c r="IW22139" s="36"/>
      <c r="JI22139"/>
      <c r="JJ22139"/>
      <c r="KX22139" s="23"/>
      <c r="KY22139" s="23"/>
    </row>
    <row r="22140" spans="36:311" x14ac:dyDescent="0.2">
      <c r="AJ22140" s="23"/>
      <c r="HH22140"/>
      <c r="IW22140" s="36"/>
      <c r="JI22140"/>
      <c r="JJ22140"/>
      <c r="KX22140" s="23"/>
      <c r="KY22140" s="23"/>
    </row>
    <row r="22141" spans="36:311" x14ac:dyDescent="0.2">
      <c r="AJ22141" s="23"/>
      <c r="HH22141"/>
      <c r="IW22141" s="36"/>
      <c r="JI22141"/>
      <c r="JJ22141"/>
      <c r="KX22141" s="23"/>
      <c r="KY22141" s="23"/>
    </row>
    <row r="22142" spans="36:311" x14ac:dyDescent="0.2">
      <c r="AJ22142" s="23"/>
      <c r="HH22142"/>
      <c r="IW22142" s="36"/>
      <c r="JI22142"/>
      <c r="JJ22142"/>
      <c r="KX22142" s="23"/>
      <c r="KY22142" s="23"/>
    </row>
    <row r="22143" spans="36:311" x14ac:dyDescent="0.2">
      <c r="AJ22143" s="23"/>
      <c r="HH22143"/>
      <c r="IW22143" s="36"/>
      <c r="JI22143"/>
      <c r="JJ22143"/>
      <c r="KX22143" s="23"/>
      <c r="KY22143" s="23"/>
    </row>
    <row r="22144" spans="36:311" x14ac:dyDescent="0.2">
      <c r="AJ22144" s="23"/>
      <c r="HH22144"/>
      <c r="IW22144" s="36"/>
      <c r="JI22144"/>
      <c r="JJ22144"/>
      <c r="KX22144" s="23"/>
      <c r="KY22144" s="23"/>
    </row>
    <row r="22145" spans="36:311" x14ac:dyDescent="0.2">
      <c r="AJ22145" s="23"/>
      <c r="HH22145"/>
      <c r="IW22145" s="36"/>
      <c r="JI22145"/>
      <c r="JJ22145"/>
      <c r="KX22145" s="23"/>
      <c r="KY22145" s="23"/>
    </row>
    <row r="22146" spans="36:311" x14ac:dyDescent="0.2">
      <c r="AJ22146" s="23"/>
      <c r="HH22146"/>
      <c r="IW22146" s="36"/>
      <c r="JI22146"/>
      <c r="JJ22146"/>
      <c r="KX22146" s="23"/>
      <c r="KY22146" s="23"/>
    </row>
    <row r="22147" spans="36:311" x14ac:dyDescent="0.2">
      <c r="AJ22147" s="23"/>
      <c r="HH22147"/>
      <c r="IW22147" s="36"/>
      <c r="JI22147"/>
      <c r="JJ22147"/>
      <c r="KX22147" s="23"/>
      <c r="KY22147" s="23"/>
    </row>
    <row r="22148" spans="36:311" x14ac:dyDescent="0.2">
      <c r="AJ22148" s="23"/>
      <c r="HH22148"/>
      <c r="IW22148" s="36"/>
      <c r="JI22148"/>
      <c r="JJ22148"/>
      <c r="KX22148" s="23"/>
      <c r="KY22148" s="23"/>
    </row>
    <row r="22149" spans="36:311" x14ac:dyDescent="0.2">
      <c r="AJ22149" s="23"/>
      <c r="HH22149"/>
      <c r="IW22149" s="36"/>
      <c r="JI22149"/>
      <c r="JJ22149"/>
      <c r="KX22149" s="23"/>
      <c r="KY22149" s="23"/>
    </row>
    <row r="22150" spans="36:311" x14ac:dyDescent="0.2">
      <c r="AJ22150" s="23"/>
      <c r="HH22150"/>
      <c r="IW22150" s="36"/>
      <c r="JI22150"/>
      <c r="JJ22150"/>
      <c r="KX22150" s="23"/>
      <c r="KY22150" s="23"/>
    </row>
    <row r="22151" spans="36:311" x14ac:dyDescent="0.2">
      <c r="AJ22151" s="23"/>
      <c r="HH22151"/>
      <c r="IW22151" s="36"/>
      <c r="JI22151"/>
      <c r="JJ22151"/>
      <c r="KX22151" s="23"/>
      <c r="KY22151" s="23"/>
    </row>
    <row r="22152" spans="36:311" x14ac:dyDescent="0.2">
      <c r="AJ22152" s="23"/>
      <c r="HH22152"/>
      <c r="IW22152" s="36"/>
      <c r="JI22152"/>
      <c r="JJ22152"/>
      <c r="KX22152" s="23"/>
      <c r="KY22152" s="23"/>
    </row>
    <row r="22153" spans="36:311" x14ac:dyDescent="0.2">
      <c r="AJ22153" s="23"/>
      <c r="HH22153"/>
      <c r="IW22153" s="36"/>
      <c r="JI22153"/>
      <c r="JJ22153"/>
      <c r="KX22153" s="23"/>
      <c r="KY22153" s="23"/>
    </row>
    <row r="22154" spans="36:311" x14ac:dyDescent="0.2">
      <c r="AJ22154" s="23"/>
      <c r="HH22154"/>
      <c r="IW22154" s="36"/>
      <c r="JI22154"/>
      <c r="JJ22154"/>
      <c r="KX22154" s="23"/>
      <c r="KY22154" s="23"/>
    </row>
    <row r="22155" spans="36:311" x14ac:dyDescent="0.2">
      <c r="AJ22155" s="23"/>
      <c r="HH22155"/>
      <c r="IW22155" s="36"/>
      <c r="JI22155"/>
      <c r="JJ22155"/>
      <c r="KX22155" s="23"/>
      <c r="KY22155" s="23"/>
    </row>
    <row r="22156" spans="36:311" x14ac:dyDescent="0.2">
      <c r="AJ22156" s="23"/>
      <c r="HH22156"/>
      <c r="IW22156" s="36"/>
      <c r="JI22156"/>
      <c r="JJ22156"/>
      <c r="KX22156" s="23"/>
      <c r="KY22156" s="23"/>
    </row>
    <row r="22157" spans="36:311" x14ac:dyDescent="0.2">
      <c r="AJ22157" s="23"/>
      <c r="HH22157"/>
      <c r="IW22157" s="36"/>
      <c r="JI22157"/>
      <c r="JJ22157"/>
      <c r="KX22157" s="23"/>
      <c r="KY22157" s="23"/>
    </row>
    <row r="22158" spans="36:311" x14ac:dyDescent="0.2">
      <c r="AJ22158" s="23"/>
      <c r="HH22158"/>
      <c r="IW22158" s="36"/>
      <c r="JI22158"/>
      <c r="JJ22158"/>
      <c r="KX22158" s="23"/>
      <c r="KY22158" s="23"/>
    </row>
    <row r="22159" spans="36:311" x14ac:dyDescent="0.2">
      <c r="AJ22159" s="23"/>
      <c r="HH22159"/>
      <c r="IW22159" s="36"/>
      <c r="JI22159"/>
      <c r="JJ22159"/>
      <c r="KX22159" s="23"/>
      <c r="KY22159" s="23"/>
    </row>
    <row r="22160" spans="36:311" x14ac:dyDescent="0.2">
      <c r="AJ22160" s="23"/>
      <c r="HH22160"/>
      <c r="IW22160" s="36"/>
      <c r="JI22160"/>
      <c r="JJ22160"/>
      <c r="KX22160" s="23"/>
      <c r="KY22160" s="23"/>
    </row>
    <row r="22161" spans="36:311" x14ac:dyDescent="0.2">
      <c r="AJ22161" s="23"/>
      <c r="HH22161"/>
      <c r="IW22161" s="36"/>
      <c r="JI22161"/>
      <c r="JJ22161"/>
      <c r="KX22161" s="23"/>
      <c r="KY22161" s="23"/>
    </row>
    <row r="22162" spans="36:311" x14ac:dyDescent="0.2">
      <c r="AJ22162" s="23"/>
      <c r="HH22162"/>
      <c r="IW22162" s="36"/>
      <c r="JI22162"/>
      <c r="JJ22162"/>
      <c r="KX22162" s="23"/>
      <c r="KY22162" s="23"/>
    </row>
    <row r="22163" spans="36:311" x14ac:dyDescent="0.2">
      <c r="AJ22163" s="23"/>
      <c r="HH22163"/>
      <c r="IW22163" s="36"/>
      <c r="JI22163"/>
      <c r="JJ22163"/>
      <c r="KX22163" s="23"/>
      <c r="KY22163" s="23"/>
    </row>
    <row r="22164" spans="36:311" x14ac:dyDescent="0.2">
      <c r="AJ22164" s="23"/>
      <c r="HH22164"/>
      <c r="IW22164" s="36"/>
      <c r="JI22164"/>
      <c r="JJ22164"/>
      <c r="KX22164" s="23"/>
      <c r="KY22164" s="23"/>
    </row>
    <row r="22165" spans="36:311" x14ac:dyDescent="0.2">
      <c r="AJ22165" s="23"/>
      <c r="HH22165"/>
      <c r="IW22165" s="36"/>
      <c r="JI22165"/>
      <c r="JJ22165"/>
      <c r="KX22165" s="23"/>
      <c r="KY22165" s="23"/>
    </row>
    <row r="22166" spans="36:311" x14ac:dyDescent="0.2">
      <c r="AJ22166" s="23"/>
      <c r="HH22166"/>
      <c r="IW22166" s="36"/>
      <c r="JI22166"/>
      <c r="JJ22166"/>
      <c r="KX22166" s="23"/>
      <c r="KY22166" s="23"/>
    </row>
    <row r="22167" spans="36:311" x14ac:dyDescent="0.2">
      <c r="AJ22167" s="23"/>
      <c r="HH22167"/>
      <c r="IW22167" s="36"/>
      <c r="JI22167"/>
      <c r="JJ22167"/>
      <c r="KX22167" s="23"/>
      <c r="KY22167" s="23"/>
    </row>
    <row r="22168" spans="36:311" x14ac:dyDescent="0.2">
      <c r="AJ22168" s="23"/>
      <c r="HH22168"/>
      <c r="IW22168" s="36"/>
      <c r="JI22168"/>
      <c r="JJ22168"/>
      <c r="KX22168" s="23"/>
      <c r="KY22168" s="23"/>
    </row>
    <row r="22169" spans="36:311" x14ac:dyDescent="0.2">
      <c r="AJ22169" s="23"/>
      <c r="HH22169"/>
      <c r="IW22169" s="36"/>
      <c r="JI22169"/>
      <c r="JJ22169"/>
      <c r="KX22169" s="23"/>
      <c r="KY22169" s="23"/>
    </row>
    <row r="22170" spans="36:311" x14ac:dyDescent="0.2">
      <c r="AJ22170" s="23"/>
      <c r="HH22170"/>
      <c r="IW22170" s="36"/>
      <c r="JI22170"/>
      <c r="JJ22170"/>
      <c r="KX22170" s="23"/>
      <c r="KY22170" s="23"/>
    </row>
    <row r="22171" spans="36:311" x14ac:dyDescent="0.2">
      <c r="AJ22171" s="23"/>
      <c r="HH22171"/>
      <c r="IW22171" s="36"/>
      <c r="JI22171"/>
      <c r="JJ22171"/>
      <c r="KX22171" s="23"/>
      <c r="KY22171" s="23"/>
    </row>
    <row r="22172" spans="36:311" x14ac:dyDescent="0.2">
      <c r="AJ22172" s="23"/>
      <c r="HH22172"/>
      <c r="IW22172" s="36"/>
      <c r="JI22172"/>
      <c r="JJ22172"/>
      <c r="KX22172" s="23"/>
      <c r="KY22172" s="23"/>
    </row>
    <row r="22173" spans="36:311" x14ac:dyDescent="0.2">
      <c r="AJ22173" s="23"/>
      <c r="HH22173"/>
      <c r="IW22173" s="36"/>
      <c r="JI22173"/>
      <c r="JJ22173"/>
      <c r="KX22173" s="23"/>
      <c r="KY22173" s="23"/>
    </row>
    <row r="22174" spans="36:311" x14ac:dyDescent="0.2">
      <c r="AJ22174" s="23"/>
      <c r="HH22174"/>
      <c r="IW22174" s="36"/>
      <c r="JI22174"/>
      <c r="JJ22174"/>
      <c r="KX22174" s="23"/>
      <c r="KY22174" s="23"/>
    </row>
    <row r="22175" spans="36:311" x14ac:dyDescent="0.2">
      <c r="AJ22175" s="23"/>
      <c r="HH22175"/>
      <c r="IW22175" s="36"/>
      <c r="JI22175"/>
      <c r="JJ22175"/>
      <c r="KX22175" s="23"/>
      <c r="KY22175" s="23"/>
    </row>
    <row r="22176" spans="36:311" x14ac:dyDescent="0.2">
      <c r="AJ22176" s="23"/>
      <c r="HH22176"/>
      <c r="IW22176" s="36"/>
      <c r="JI22176"/>
      <c r="JJ22176"/>
      <c r="KX22176" s="23"/>
      <c r="KY22176" s="23"/>
    </row>
    <row r="22177" spans="36:311" x14ac:dyDescent="0.2">
      <c r="AJ22177" s="23"/>
      <c r="HH22177"/>
      <c r="IW22177" s="36"/>
      <c r="JI22177"/>
      <c r="JJ22177"/>
      <c r="KX22177" s="23"/>
      <c r="KY22177" s="23"/>
    </row>
    <row r="22178" spans="36:311" x14ac:dyDescent="0.2">
      <c r="AJ22178" s="23"/>
      <c r="HH22178"/>
      <c r="IW22178" s="36"/>
      <c r="JI22178"/>
      <c r="JJ22178"/>
      <c r="KX22178" s="23"/>
      <c r="KY22178" s="23"/>
    </row>
    <row r="22179" spans="36:311" x14ac:dyDescent="0.2">
      <c r="AJ22179" s="23"/>
      <c r="HH22179"/>
      <c r="IW22179" s="36"/>
      <c r="JI22179"/>
      <c r="JJ22179"/>
      <c r="KX22179" s="23"/>
      <c r="KY22179" s="23"/>
    </row>
    <row r="22180" spans="36:311" x14ac:dyDescent="0.2">
      <c r="AJ22180" s="23"/>
      <c r="HH22180"/>
      <c r="IW22180" s="36"/>
      <c r="JI22180"/>
      <c r="JJ22180"/>
      <c r="KX22180" s="23"/>
      <c r="KY22180" s="23"/>
    </row>
    <row r="22181" spans="36:311" x14ac:dyDescent="0.2">
      <c r="AJ22181" s="23"/>
      <c r="HH22181"/>
      <c r="IW22181" s="36"/>
      <c r="JI22181"/>
      <c r="JJ22181"/>
      <c r="KX22181" s="23"/>
      <c r="KY22181" s="23"/>
    </row>
    <row r="22182" spans="36:311" x14ac:dyDescent="0.2">
      <c r="AJ22182" s="23"/>
      <c r="HH22182"/>
      <c r="IW22182" s="36"/>
      <c r="JI22182"/>
      <c r="JJ22182"/>
      <c r="KX22182" s="23"/>
      <c r="KY22182" s="23"/>
    </row>
    <row r="22183" spans="36:311" x14ac:dyDescent="0.2">
      <c r="AJ22183" s="23"/>
      <c r="HH22183"/>
      <c r="IW22183" s="36"/>
      <c r="JI22183"/>
      <c r="JJ22183"/>
      <c r="KX22183" s="23"/>
      <c r="KY22183" s="23"/>
    </row>
    <row r="22184" spans="36:311" x14ac:dyDescent="0.2">
      <c r="AJ22184" s="23"/>
      <c r="HH22184"/>
      <c r="IW22184" s="36"/>
      <c r="JI22184"/>
      <c r="JJ22184"/>
      <c r="KX22184" s="23"/>
      <c r="KY22184" s="23"/>
    </row>
    <row r="22185" spans="36:311" x14ac:dyDescent="0.2">
      <c r="AJ22185" s="23"/>
      <c r="HH22185"/>
      <c r="IW22185" s="36"/>
      <c r="JI22185"/>
      <c r="JJ22185"/>
      <c r="KX22185" s="23"/>
      <c r="KY22185" s="23"/>
    </row>
    <row r="22186" spans="36:311" x14ac:dyDescent="0.2">
      <c r="AJ22186" s="23"/>
      <c r="HH22186"/>
      <c r="IW22186" s="36"/>
      <c r="JI22186"/>
      <c r="JJ22186"/>
      <c r="KX22186" s="23"/>
      <c r="KY22186" s="23"/>
    </row>
    <row r="22187" spans="36:311" x14ac:dyDescent="0.2">
      <c r="AJ22187" s="23"/>
      <c r="HH22187"/>
      <c r="IW22187" s="36"/>
      <c r="JI22187"/>
      <c r="JJ22187"/>
      <c r="KX22187" s="23"/>
      <c r="KY22187" s="23"/>
    </row>
    <row r="22188" spans="36:311" x14ac:dyDescent="0.2">
      <c r="AJ22188" s="23"/>
      <c r="HH22188"/>
      <c r="IW22188" s="36"/>
      <c r="JI22188"/>
      <c r="JJ22188"/>
      <c r="KX22188" s="23"/>
      <c r="KY22188" s="23"/>
    </row>
    <row r="22189" spans="36:311" x14ac:dyDescent="0.2">
      <c r="AJ22189" s="23"/>
      <c r="HH22189"/>
      <c r="IW22189" s="36"/>
      <c r="JI22189"/>
      <c r="JJ22189"/>
      <c r="KX22189" s="23"/>
      <c r="KY22189" s="23"/>
    </row>
    <row r="22190" spans="36:311" x14ac:dyDescent="0.2">
      <c r="AJ22190" s="23"/>
      <c r="HH22190"/>
      <c r="IW22190" s="36"/>
      <c r="JI22190"/>
      <c r="JJ22190"/>
      <c r="KX22190" s="23"/>
      <c r="KY22190" s="23"/>
    </row>
    <row r="22191" spans="36:311" x14ac:dyDescent="0.2">
      <c r="AJ22191" s="23"/>
      <c r="HH22191"/>
      <c r="IW22191" s="36"/>
      <c r="JI22191"/>
      <c r="JJ22191"/>
      <c r="KX22191" s="23"/>
      <c r="KY22191" s="23"/>
    </row>
    <row r="22192" spans="36:311" x14ac:dyDescent="0.2">
      <c r="AJ22192" s="23"/>
      <c r="HH22192"/>
      <c r="IW22192" s="36"/>
      <c r="JI22192"/>
      <c r="JJ22192"/>
      <c r="KX22192" s="23"/>
      <c r="KY22192" s="23"/>
    </row>
    <row r="22193" spans="36:311" x14ac:dyDescent="0.2">
      <c r="AJ22193" s="23"/>
      <c r="HH22193"/>
      <c r="IW22193" s="36"/>
      <c r="JI22193"/>
      <c r="JJ22193"/>
      <c r="KX22193" s="23"/>
      <c r="KY22193" s="23"/>
    </row>
    <row r="22194" spans="36:311" x14ac:dyDescent="0.2">
      <c r="AJ22194" s="23"/>
      <c r="HH22194"/>
      <c r="IW22194" s="36"/>
      <c r="JI22194"/>
      <c r="JJ22194"/>
      <c r="KX22194" s="23"/>
      <c r="KY22194" s="23"/>
    </row>
    <row r="22195" spans="36:311" x14ac:dyDescent="0.2">
      <c r="AJ22195" s="23"/>
      <c r="HH22195"/>
      <c r="IW22195" s="36"/>
      <c r="JI22195"/>
      <c r="JJ22195"/>
      <c r="KX22195" s="23"/>
      <c r="KY22195" s="23"/>
    </row>
    <row r="22196" spans="36:311" x14ac:dyDescent="0.2">
      <c r="AJ22196" s="23"/>
      <c r="HH22196"/>
      <c r="IW22196" s="36"/>
      <c r="JI22196"/>
      <c r="JJ22196"/>
      <c r="KX22196" s="23"/>
      <c r="KY22196" s="23"/>
    </row>
    <row r="22197" spans="36:311" x14ac:dyDescent="0.2">
      <c r="AJ22197" s="23"/>
      <c r="HH22197"/>
      <c r="IW22197" s="36"/>
      <c r="JI22197"/>
      <c r="JJ22197"/>
      <c r="KX22197" s="23"/>
      <c r="KY22197" s="23"/>
    </row>
    <row r="22198" spans="36:311" x14ac:dyDescent="0.2">
      <c r="AJ22198" s="23"/>
      <c r="HH22198"/>
      <c r="IW22198" s="36"/>
      <c r="JI22198"/>
      <c r="JJ22198"/>
      <c r="KX22198" s="23"/>
      <c r="KY22198" s="23"/>
    </row>
    <row r="22199" spans="36:311" x14ac:dyDescent="0.2">
      <c r="AJ22199" s="23"/>
      <c r="HH22199"/>
      <c r="IW22199" s="36"/>
      <c r="JI22199"/>
      <c r="JJ22199"/>
      <c r="KX22199" s="23"/>
      <c r="KY22199" s="23"/>
    </row>
    <row r="22200" spans="36:311" x14ac:dyDescent="0.2">
      <c r="AJ22200" s="23"/>
      <c r="HH22200"/>
      <c r="IW22200" s="36"/>
      <c r="JI22200"/>
      <c r="JJ22200"/>
      <c r="KX22200" s="23"/>
      <c r="KY22200" s="23"/>
    </row>
    <row r="22201" spans="36:311" x14ac:dyDescent="0.2">
      <c r="AJ22201" s="23"/>
      <c r="HH22201"/>
      <c r="IW22201" s="36"/>
      <c r="JI22201"/>
      <c r="JJ22201"/>
      <c r="KX22201" s="23"/>
      <c r="KY22201" s="23"/>
    </row>
    <row r="22202" spans="36:311" x14ac:dyDescent="0.2">
      <c r="AJ22202" s="23"/>
      <c r="HH22202"/>
      <c r="IW22202" s="36"/>
      <c r="JI22202"/>
      <c r="JJ22202"/>
      <c r="KX22202" s="23"/>
      <c r="KY22202" s="23"/>
    </row>
    <row r="22203" spans="36:311" x14ac:dyDescent="0.2">
      <c r="AJ22203" s="23"/>
      <c r="HH22203"/>
      <c r="IW22203" s="36"/>
      <c r="JI22203"/>
      <c r="JJ22203"/>
      <c r="KX22203" s="23"/>
      <c r="KY22203" s="23"/>
    </row>
    <row r="22204" spans="36:311" x14ac:dyDescent="0.2">
      <c r="AJ22204" s="23"/>
      <c r="HH22204"/>
      <c r="IW22204" s="36"/>
      <c r="JI22204"/>
      <c r="JJ22204"/>
      <c r="KX22204" s="23"/>
      <c r="KY22204" s="23"/>
    </row>
    <row r="22205" spans="36:311" x14ac:dyDescent="0.2">
      <c r="AJ22205" s="23"/>
      <c r="HH22205"/>
      <c r="IW22205" s="36"/>
      <c r="JI22205"/>
      <c r="JJ22205"/>
      <c r="KX22205" s="23"/>
      <c r="KY22205" s="23"/>
    </row>
    <row r="22206" spans="36:311" x14ac:dyDescent="0.2">
      <c r="AJ22206" s="23"/>
      <c r="HH22206"/>
      <c r="IW22206" s="36"/>
      <c r="JI22206"/>
      <c r="JJ22206"/>
      <c r="KX22206" s="23"/>
      <c r="KY22206" s="23"/>
    </row>
    <row r="22207" spans="36:311" x14ac:dyDescent="0.2">
      <c r="AJ22207" s="23"/>
      <c r="HH22207"/>
      <c r="IW22207" s="36"/>
      <c r="JI22207"/>
      <c r="JJ22207"/>
      <c r="KX22207" s="23"/>
      <c r="KY22207" s="23"/>
    </row>
    <row r="22208" spans="36:311" x14ac:dyDescent="0.2">
      <c r="AJ22208" s="23"/>
      <c r="HH22208"/>
      <c r="IW22208" s="36"/>
      <c r="JI22208"/>
      <c r="JJ22208"/>
      <c r="KX22208" s="23"/>
      <c r="KY22208" s="23"/>
    </row>
    <row r="22209" spans="36:311" x14ac:dyDescent="0.2">
      <c r="AJ22209" s="23"/>
      <c r="HH22209"/>
      <c r="IW22209" s="36"/>
      <c r="JI22209"/>
      <c r="JJ22209"/>
      <c r="KX22209" s="23"/>
      <c r="KY22209" s="23"/>
    </row>
    <row r="22210" spans="36:311" x14ac:dyDescent="0.2">
      <c r="AJ22210" s="23"/>
      <c r="HH22210"/>
      <c r="IW22210" s="36"/>
      <c r="JI22210"/>
      <c r="JJ22210"/>
      <c r="KX22210" s="23"/>
      <c r="KY22210" s="23"/>
    </row>
    <row r="22211" spans="36:311" x14ac:dyDescent="0.2">
      <c r="AJ22211" s="23"/>
      <c r="HH22211"/>
      <c r="IW22211" s="36"/>
      <c r="JI22211"/>
      <c r="JJ22211"/>
      <c r="KX22211" s="23"/>
      <c r="KY22211" s="23"/>
    </row>
    <row r="22212" spans="36:311" x14ac:dyDescent="0.2">
      <c r="AJ22212" s="23"/>
      <c r="HH22212"/>
      <c r="IW22212" s="36"/>
      <c r="JI22212"/>
      <c r="JJ22212"/>
      <c r="KX22212" s="23"/>
      <c r="KY22212" s="23"/>
    </row>
    <row r="22213" spans="36:311" x14ac:dyDescent="0.2">
      <c r="AJ22213" s="23"/>
      <c r="HH22213"/>
      <c r="IW22213" s="36"/>
      <c r="JI22213"/>
      <c r="JJ22213"/>
      <c r="KX22213" s="23"/>
      <c r="KY22213" s="23"/>
    </row>
    <row r="22214" spans="36:311" x14ac:dyDescent="0.2">
      <c r="AJ22214" s="23"/>
      <c r="HH22214"/>
      <c r="IW22214" s="36"/>
      <c r="JI22214"/>
      <c r="JJ22214"/>
      <c r="KX22214" s="23"/>
      <c r="KY22214" s="23"/>
    </row>
    <row r="22215" spans="36:311" x14ac:dyDescent="0.2">
      <c r="AJ22215" s="23"/>
      <c r="HH22215"/>
      <c r="IW22215" s="36"/>
      <c r="JI22215"/>
      <c r="JJ22215"/>
      <c r="KX22215" s="23"/>
      <c r="KY22215" s="23"/>
    </row>
    <row r="22216" spans="36:311" x14ac:dyDescent="0.2">
      <c r="AJ22216" s="23"/>
      <c r="HH22216"/>
      <c r="IW22216" s="36"/>
      <c r="JI22216"/>
      <c r="JJ22216"/>
      <c r="KX22216" s="23"/>
      <c r="KY22216" s="23"/>
    </row>
    <row r="22217" spans="36:311" x14ac:dyDescent="0.2">
      <c r="AJ22217" s="23"/>
      <c r="HH22217"/>
      <c r="IW22217" s="36"/>
      <c r="JI22217"/>
      <c r="JJ22217"/>
      <c r="KX22217" s="23"/>
      <c r="KY22217" s="23"/>
    </row>
    <row r="22218" spans="36:311" x14ac:dyDescent="0.2">
      <c r="AJ22218" s="23"/>
      <c r="HH22218"/>
      <c r="IW22218" s="36"/>
      <c r="JI22218"/>
      <c r="JJ22218"/>
      <c r="KX22218" s="23"/>
      <c r="KY22218" s="23"/>
    </row>
    <row r="22219" spans="36:311" x14ac:dyDescent="0.2">
      <c r="AJ22219" s="23"/>
      <c r="HH22219"/>
      <c r="IW22219" s="36"/>
      <c r="JI22219"/>
      <c r="JJ22219"/>
      <c r="KX22219" s="23"/>
      <c r="KY22219" s="23"/>
    </row>
    <row r="22220" spans="36:311" x14ac:dyDescent="0.2">
      <c r="AJ22220" s="23"/>
      <c r="HH22220"/>
      <c r="IW22220" s="36"/>
      <c r="JI22220"/>
      <c r="JJ22220"/>
      <c r="KX22220" s="23"/>
      <c r="KY22220" s="23"/>
    </row>
    <row r="22221" spans="36:311" x14ac:dyDescent="0.2">
      <c r="AJ22221" s="23"/>
      <c r="HH22221"/>
      <c r="IW22221" s="36"/>
      <c r="JI22221"/>
      <c r="JJ22221"/>
      <c r="KX22221" s="23"/>
      <c r="KY22221" s="23"/>
    </row>
    <row r="22222" spans="36:311" x14ac:dyDescent="0.2">
      <c r="AJ22222" s="23"/>
      <c r="HH22222"/>
      <c r="IW22222" s="36"/>
      <c r="JI22222"/>
      <c r="JJ22222"/>
      <c r="KX22222" s="23"/>
      <c r="KY22222" s="23"/>
    </row>
    <row r="22223" spans="36:311" x14ac:dyDescent="0.2">
      <c r="AJ22223" s="23"/>
      <c r="HH22223"/>
      <c r="IW22223" s="36"/>
      <c r="JI22223"/>
      <c r="JJ22223"/>
      <c r="KX22223" s="23"/>
      <c r="KY22223" s="23"/>
    </row>
    <row r="22224" spans="36:311" x14ac:dyDescent="0.2">
      <c r="AJ22224" s="23"/>
      <c r="HH22224"/>
      <c r="IW22224" s="36"/>
      <c r="JI22224"/>
      <c r="JJ22224"/>
      <c r="KX22224" s="23"/>
      <c r="KY22224" s="23"/>
    </row>
    <row r="22225" spans="36:311" x14ac:dyDescent="0.2">
      <c r="AJ22225" s="23"/>
      <c r="HH22225"/>
      <c r="IW22225" s="36"/>
      <c r="JI22225"/>
      <c r="JJ22225"/>
      <c r="KX22225" s="23"/>
      <c r="KY22225" s="23"/>
    </row>
    <row r="22226" spans="36:311" x14ac:dyDescent="0.2">
      <c r="AJ22226" s="23"/>
      <c r="HH22226"/>
      <c r="IW22226" s="36"/>
      <c r="JI22226"/>
      <c r="JJ22226"/>
      <c r="KX22226" s="23"/>
      <c r="KY22226" s="23"/>
    </row>
    <row r="22227" spans="36:311" x14ac:dyDescent="0.2">
      <c r="AJ22227" s="23"/>
      <c r="HH22227"/>
      <c r="IW22227" s="36"/>
      <c r="JI22227"/>
      <c r="JJ22227"/>
      <c r="KX22227" s="23"/>
      <c r="KY22227" s="23"/>
    </row>
    <row r="22228" spans="36:311" x14ac:dyDescent="0.2">
      <c r="AJ22228" s="23"/>
      <c r="HH22228"/>
      <c r="IW22228" s="36"/>
      <c r="JI22228"/>
      <c r="JJ22228"/>
      <c r="KX22228" s="23"/>
      <c r="KY22228" s="23"/>
    </row>
    <row r="22229" spans="36:311" x14ac:dyDescent="0.2">
      <c r="AJ22229" s="23"/>
      <c r="HH22229"/>
      <c r="IW22229" s="36"/>
      <c r="JI22229"/>
      <c r="JJ22229"/>
      <c r="KX22229" s="23"/>
      <c r="KY22229" s="23"/>
    </row>
    <row r="22230" spans="36:311" x14ac:dyDescent="0.2">
      <c r="AJ22230" s="23"/>
      <c r="HH22230"/>
      <c r="IW22230" s="36"/>
      <c r="JI22230"/>
      <c r="JJ22230"/>
      <c r="KX22230" s="23"/>
      <c r="KY22230" s="23"/>
    </row>
    <row r="22231" spans="36:311" x14ac:dyDescent="0.2">
      <c r="AJ22231" s="23"/>
      <c r="HH22231"/>
      <c r="IW22231" s="36"/>
      <c r="JI22231"/>
      <c r="JJ22231"/>
      <c r="KX22231" s="23"/>
      <c r="KY22231" s="23"/>
    </row>
    <row r="22232" spans="36:311" x14ac:dyDescent="0.2">
      <c r="AJ22232" s="23"/>
      <c r="HH22232"/>
      <c r="IW22232" s="36"/>
      <c r="JI22232"/>
      <c r="JJ22232"/>
      <c r="KX22232" s="23"/>
      <c r="KY22232" s="23"/>
    </row>
    <row r="22233" spans="36:311" x14ac:dyDescent="0.2">
      <c r="AJ22233" s="23"/>
      <c r="HH22233"/>
      <c r="IW22233" s="36"/>
      <c r="JI22233"/>
      <c r="JJ22233"/>
      <c r="KX22233" s="23"/>
      <c r="KY22233" s="23"/>
    </row>
    <row r="22234" spans="36:311" x14ac:dyDescent="0.2">
      <c r="AJ22234" s="23"/>
      <c r="HH22234"/>
      <c r="IW22234" s="36"/>
      <c r="JI22234"/>
      <c r="JJ22234"/>
      <c r="KX22234" s="23"/>
      <c r="KY22234" s="23"/>
    </row>
    <row r="22235" spans="36:311" x14ac:dyDescent="0.2">
      <c r="AJ22235" s="23"/>
      <c r="HH22235"/>
      <c r="IW22235" s="36"/>
      <c r="JI22235"/>
      <c r="JJ22235"/>
      <c r="KX22235" s="23"/>
      <c r="KY22235" s="23"/>
    </row>
    <row r="22236" spans="36:311" x14ac:dyDescent="0.2">
      <c r="AJ22236" s="23"/>
      <c r="HH22236"/>
      <c r="IW22236" s="36"/>
      <c r="JI22236"/>
      <c r="JJ22236"/>
      <c r="KX22236" s="23"/>
      <c r="KY22236" s="23"/>
    </row>
    <row r="22237" spans="36:311" x14ac:dyDescent="0.2">
      <c r="AJ22237" s="23"/>
      <c r="HH22237"/>
      <c r="IW22237" s="36"/>
      <c r="JI22237"/>
      <c r="JJ22237"/>
      <c r="KX22237" s="23"/>
      <c r="KY22237" s="23"/>
    </row>
    <row r="22238" spans="36:311" x14ac:dyDescent="0.2">
      <c r="AJ22238" s="23"/>
      <c r="HH22238"/>
      <c r="IW22238" s="36"/>
      <c r="JI22238"/>
      <c r="JJ22238"/>
      <c r="KX22238" s="23"/>
      <c r="KY22238" s="23"/>
    </row>
    <row r="22239" spans="36:311" x14ac:dyDescent="0.2">
      <c r="AJ22239" s="23"/>
      <c r="HH22239"/>
      <c r="IW22239" s="36"/>
      <c r="JI22239"/>
      <c r="JJ22239"/>
      <c r="KX22239" s="23"/>
      <c r="KY22239" s="23"/>
    </row>
    <row r="22240" spans="36:311" x14ac:dyDescent="0.2">
      <c r="AJ22240" s="23"/>
      <c r="HH22240"/>
      <c r="IW22240" s="36"/>
      <c r="JI22240"/>
      <c r="JJ22240"/>
      <c r="KX22240" s="23"/>
      <c r="KY22240" s="23"/>
    </row>
    <row r="22241" spans="36:311" x14ac:dyDescent="0.2">
      <c r="AJ22241" s="23"/>
      <c r="HH22241"/>
      <c r="IW22241" s="36"/>
      <c r="JI22241"/>
      <c r="JJ22241"/>
      <c r="KX22241" s="23"/>
      <c r="KY22241" s="23"/>
    </row>
    <row r="22242" spans="36:311" x14ac:dyDescent="0.2">
      <c r="AJ22242" s="23"/>
      <c r="HH22242"/>
      <c r="IW22242" s="36"/>
      <c r="JI22242"/>
      <c r="JJ22242"/>
      <c r="KX22242" s="23"/>
      <c r="KY22242" s="23"/>
    </row>
    <row r="22243" spans="36:311" x14ac:dyDescent="0.2">
      <c r="AJ22243" s="23"/>
      <c r="HH22243"/>
      <c r="IW22243" s="36"/>
      <c r="JI22243"/>
      <c r="JJ22243"/>
      <c r="KX22243" s="23"/>
      <c r="KY22243" s="23"/>
    </row>
    <row r="22244" spans="36:311" x14ac:dyDescent="0.2">
      <c r="AJ22244" s="23"/>
      <c r="HH22244"/>
      <c r="IW22244" s="36"/>
      <c r="JI22244"/>
      <c r="JJ22244"/>
      <c r="KX22244" s="23"/>
      <c r="KY22244" s="23"/>
    </row>
    <row r="22245" spans="36:311" x14ac:dyDescent="0.2">
      <c r="AJ22245" s="23"/>
      <c r="HH22245"/>
      <c r="IW22245" s="36"/>
      <c r="JI22245"/>
      <c r="JJ22245"/>
      <c r="KX22245" s="23"/>
      <c r="KY22245" s="23"/>
    </row>
    <row r="22246" spans="36:311" x14ac:dyDescent="0.2">
      <c r="AJ22246" s="23"/>
      <c r="HH22246"/>
      <c r="IW22246" s="36"/>
      <c r="JI22246"/>
      <c r="JJ22246"/>
      <c r="KX22246" s="23"/>
      <c r="KY22246" s="23"/>
    </row>
    <row r="22247" spans="36:311" x14ac:dyDescent="0.2">
      <c r="AJ22247" s="23"/>
      <c r="HH22247"/>
      <c r="IW22247" s="36"/>
      <c r="JI22247"/>
      <c r="JJ22247"/>
      <c r="KX22247" s="23"/>
      <c r="KY22247" s="23"/>
    </row>
    <row r="22248" spans="36:311" x14ac:dyDescent="0.2">
      <c r="AJ22248" s="23"/>
      <c r="HH22248"/>
      <c r="IW22248" s="36"/>
      <c r="JI22248"/>
      <c r="JJ22248"/>
      <c r="KX22248" s="23"/>
      <c r="KY22248" s="23"/>
    </row>
    <row r="22249" spans="36:311" x14ac:dyDescent="0.2">
      <c r="AJ22249" s="23"/>
      <c r="HH22249"/>
      <c r="IW22249" s="36"/>
      <c r="JI22249"/>
      <c r="JJ22249"/>
      <c r="KX22249" s="23"/>
      <c r="KY22249" s="23"/>
    </row>
    <row r="22250" spans="36:311" x14ac:dyDescent="0.2">
      <c r="AJ22250" s="23"/>
      <c r="HH22250"/>
      <c r="IW22250" s="36"/>
      <c r="JI22250"/>
      <c r="JJ22250"/>
      <c r="KX22250" s="23"/>
      <c r="KY22250" s="23"/>
    </row>
    <row r="22251" spans="36:311" x14ac:dyDescent="0.2">
      <c r="AJ22251" s="23"/>
      <c r="HH22251"/>
      <c r="IW22251" s="36"/>
      <c r="JI22251"/>
      <c r="JJ22251"/>
      <c r="KX22251" s="23"/>
      <c r="KY22251" s="23"/>
    </row>
    <row r="22252" spans="36:311" x14ac:dyDescent="0.2">
      <c r="AJ22252" s="23"/>
      <c r="HH22252"/>
      <c r="IW22252" s="36"/>
      <c r="JI22252"/>
      <c r="JJ22252"/>
      <c r="KX22252" s="23"/>
      <c r="KY22252" s="23"/>
    </row>
    <row r="22253" spans="36:311" x14ac:dyDescent="0.2">
      <c r="AJ22253" s="23"/>
      <c r="HH22253"/>
      <c r="IW22253" s="36"/>
      <c r="JI22253"/>
      <c r="JJ22253"/>
      <c r="KX22253" s="23"/>
      <c r="KY22253" s="23"/>
    </row>
    <row r="22254" spans="36:311" x14ac:dyDescent="0.2">
      <c r="AJ22254" s="23"/>
      <c r="HH22254"/>
      <c r="IW22254" s="36"/>
      <c r="JI22254"/>
      <c r="JJ22254"/>
      <c r="KX22254" s="23"/>
      <c r="KY22254" s="23"/>
    </row>
    <row r="22255" spans="36:311" x14ac:dyDescent="0.2">
      <c r="AJ22255" s="23"/>
      <c r="HH22255"/>
      <c r="IW22255" s="36"/>
      <c r="JI22255"/>
      <c r="JJ22255"/>
      <c r="KX22255" s="23"/>
      <c r="KY22255" s="23"/>
    </row>
    <row r="22256" spans="36:311" x14ac:dyDescent="0.2">
      <c r="AJ22256" s="23"/>
      <c r="HH22256"/>
      <c r="IW22256" s="36"/>
      <c r="JI22256"/>
      <c r="JJ22256"/>
      <c r="KX22256" s="23"/>
      <c r="KY22256" s="23"/>
    </row>
    <row r="22257" spans="36:311" x14ac:dyDescent="0.2">
      <c r="AJ22257" s="23"/>
      <c r="HH22257"/>
      <c r="IW22257" s="36"/>
      <c r="JI22257"/>
      <c r="JJ22257"/>
      <c r="KX22257" s="23"/>
      <c r="KY22257" s="23"/>
    </row>
    <row r="22258" spans="36:311" x14ac:dyDescent="0.2">
      <c r="AJ22258" s="23"/>
      <c r="HH22258"/>
      <c r="IW22258" s="36"/>
      <c r="JI22258"/>
      <c r="JJ22258"/>
      <c r="KX22258" s="23"/>
      <c r="KY22258" s="23"/>
    </row>
    <row r="22259" spans="36:311" x14ac:dyDescent="0.2">
      <c r="AJ22259" s="23"/>
      <c r="HH22259"/>
      <c r="IW22259" s="36"/>
      <c r="JI22259"/>
      <c r="JJ22259"/>
      <c r="KX22259" s="23"/>
      <c r="KY22259" s="23"/>
    </row>
    <row r="22260" spans="36:311" x14ac:dyDescent="0.2">
      <c r="AJ22260" s="23"/>
      <c r="HH22260"/>
      <c r="IW22260" s="36"/>
      <c r="JI22260"/>
      <c r="JJ22260"/>
      <c r="KX22260" s="23"/>
      <c r="KY22260" s="23"/>
    </row>
    <row r="22261" spans="36:311" x14ac:dyDescent="0.2">
      <c r="AJ22261" s="23"/>
      <c r="HH22261"/>
      <c r="IW22261" s="36"/>
      <c r="JI22261"/>
      <c r="JJ22261"/>
      <c r="KX22261" s="23"/>
      <c r="KY22261" s="23"/>
    </row>
    <row r="22262" spans="36:311" x14ac:dyDescent="0.2">
      <c r="AJ22262" s="23"/>
      <c r="HH22262"/>
      <c r="IW22262" s="36"/>
      <c r="JI22262"/>
      <c r="JJ22262"/>
      <c r="KX22262" s="23"/>
      <c r="KY22262" s="23"/>
    </row>
    <row r="22263" spans="36:311" x14ac:dyDescent="0.2">
      <c r="AJ22263" s="23"/>
      <c r="HH22263"/>
      <c r="IW22263" s="36"/>
      <c r="JI22263"/>
      <c r="JJ22263"/>
      <c r="KX22263" s="23"/>
      <c r="KY22263" s="23"/>
    </row>
    <row r="22264" spans="36:311" x14ac:dyDescent="0.2">
      <c r="AJ22264" s="23"/>
      <c r="HH22264"/>
      <c r="IW22264" s="36"/>
      <c r="JI22264"/>
      <c r="JJ22264"/>
      <c r="KX22264" s="23"/>
      <c r="KY22264" s="23"/>
    </row>
    <row r="22265" spans="36:311" x14ac:dyDescent="0.2">
      <c r="AJ22265" s="23"/>
      <c r="HH22265"/>
      <c r="IW22265" s="36"/>
      <c r="JI22265"/>
      <c r="JJ22265"/>
      <c r="KX22265" s="23"/>
      <c r="KY22265" s="23"/>
    </row>
    <row r="22266" spans="36:311" x14ac:dyDescent="0.2">
      <c r="AJ22266" s="23"/>
      <c r="HH22266"/>
      <c r="IW22266" s="36"/>
      <c r="JI22266"/>
      <c r="JJ22266"/>
      <c r="KX22266" s="23"/>
      <c r="KY22266" s="23"/>
    </row>
    <row r="22267" spans="36:311" x14ac:dyDescent="0.2">
      <c r="AJ22267" s="23"/>
      <c r="HH22267"/>
      <c r="IW22267" s="36"/>
      <c r="JI22267"/>
      <c r="JJ22267"/>
      <c r="KX22267" s="23"/>
      <c r="KY22267" s="23"/>
    </row>
    <row r="22268" spans="36:311" x14ac:dyDescent="0.2">
      <c r="AJ22268" s="23"/>
      <c r="HH22268"/>
      <c r="IW22268" s="36"/>
      <c r="JI22268"/>
      <c r="JJ22268"/>
      <c r="KX22268" s="23"/>
      <c r="KY22268" s="23"/>
    </row>
    <row r="22269" spans="36:311" x14ac:dyDescent="0.2">
      <c r="AJ22269" s="23"/>
      <c r="HH22269"/>
      <c r="IW22269" s="36"/>
      <c r="JI22269"/>
      <c r="JJ22269"/>
      <c r="KX22269" s="23"/>
      <c r="KY22269" s="23"/>
    </row>
    <row r="22270" spans="36:311" x14ac:dyDescent="0.2">
      <c r="AJ22270" s="23"/>
      <c r="HH22270"/>
      <c r="IW22270" s="36"/>
      <c r="JI22270"/>
      <c r="JJ22270"/>
      <c r="KX22270" s="23"/>
      <c r="KY22270" s="23"/>
    </row>
    <row r="22271" spans="36:311" x14ac:dyDescent="0.2">
      <c r="AJ22271" s="23"/>
      <c r="HH22271"/>
      <c r="IW22271" s="36"/>
      <c r="JI22271"/>
      <c r="JJ22271"/>
      <c r="KX22271" s="23"/>
      <c r="KY22271" s="23"/>
    </row>
    <row r="22272" spans="36:311" x14ac:dyDescent="0.2">
      <c r="AJ22272" s="23"/>
      <c r="HH22272"/>
      <c r="IW22272" s="36"/>
      <c r="JI22272"/>
      <c r="JJ22272"/>
      <c r="KX22272" s="23"/>
      <c r="KY22272" s="23"/>
    </row>
    <row r="22273" spans="36:311" x14ac:dyDescent="0.2">
      <c r="AJ22273" s="23"/>
      <c r="HH22273"/>
      <c r="IW22273" s="36"/>
      <c r="JI22273"/>
      <c r="JJ22273"/>
      <c r="KX22273" s="23"/>
      <c r="KY22273" s="23"/>
    </row>
    <row r="22274" spans="36:311" x14ac:dyDescent="0.2">
      <c r="AJ22274" s="23"/>
      <c r="HH22274"/>
      <c r="IW22274" s="36"/>
      <c r="JI22274"/>
      <c r="JJ22274"/>
      <c r="KX22274" s="23"/>
      <c r="KY22274" s="23"/>
    </row>
    <row r="22275" spans="36:311" x14ac:dyDescent="0.2">
      <c r="AJ22275" s="23"/>
      <c r="HH22275"/>
      <c r="IW22275" s="36"/>
      <c r="JI22275"/>
      <c r="JJ22275"/>
      <c r="KX22275" s="23"/>
      <c r="KY22275" s="23"/>
    </row>
    <row r="22276" spans="36:311" x14ac:dyDescent="0.2">
      <c r="AJ22276" s="23"/>
      <c r="HH22276"/>
      <c r="IW22276" s="36"/>
      <c r="JI22276"/>
      <c r="JJ22276"/>
      <c r="KX22276" s="23"/>
      <c r="KY22276" s="23"/>
    </row>
    <row r="22277" spans="36:311" x14ac:dyDescent="0.2">
      <c r="AJ22277" s="23"/>
      <c r="HH22277"/>
      <c r="IW22277" s="36"/>
      <c r="JI22277"/>
      <c r="JJ22277"/>
      <c r="KX22277" s="23"/>
      <c r="KY22277" s="23"/>
    </row>
    <row r="22278" spans="36:311" x14ac:dyDescent="0.2">
      <c r="AJ22278" s="23"/>
      <c r="HH22278"/>
      <c r="IW22278" s="36"/>
      <c r="JI22278"/>
      <c r="JJ22278"/>
      <c r="KX22278" s="23"/>
      <c r="KY22278" s="23"/>
    </row>
    <row r="22279" spans="36:311" x14ac:dyDescent="0.2">
      <c r="AJ22279" s="23"/>
      <c r="HH22279"/>
      <c r="IW22279" s="36"/>
      <c r="JI22279"/>
      <c r="JJ22279"/>
      <c r="KX22279" s="23"/>
      <c r="KY22279" s="23"/>
    </row>
    <row r="22280" spans="36:311" x14ac:dyDescent="0.2">
      <c r="AJ22280" s="23"/>
      <c r="HH22280"/>
      <c r="IW22280" s="36"/>
      <c r="JI22280"/>
      <c r="JJ22280"/>
      <c r="KX22280" s="23"/>
      <c r="KY22280" s="23"/>
    </row>
    <row r="22281" spans="36:311" x14ac:dyDescent="0.2">
      <c r="AJ22281" s="23"/>
      <c r="HH22281"/>
      <c r="IW22281" s="36"/>
      <c r="JI22281"/>
      <c r="JJ22281"/>
      <c r="KX22281" s="23"/>
      <c r="KY22281" s="23"/>
    </row>
    <row r="22282" spans="36:311" x14ac:dyDescent="0.2">
      <c r="AJ22282" s="23"/>
      <c r="HH22282"/>
      <c r="IW22282" s="36"/>
      <c r="JI22282"/>
      <c r="JJ22282"/>
      <c r="KX22282" s="23"/>
      <c r="KY22282" s="23"/>
    </row>
    <row r="22283" spans="36:311" x14ac:dyDescent="0.2">
      <c r="AJ22283" s="23"/>
      <c r="HH22283"/>
      <c r="IW22283" s="36"/>
      <c r="JI22283"/>
      <c r="JJ22283"/>
      <c r="KX22283" s="23"/>
      <c r="KY22283" s="23"/>
    </row>
    <row r="22284" spans="36:311" x14ac:dyDescent="0.2">
      <c r="AJ22284" s="23"/>
      <c r="HH22284"/>
      <c r="IW22284" s="36"/>
      <c r="JI22284"/>
      <c r="JJ22284"/>
      <c r="KX22284" s="23"/>
      <c r="KY22284" s="23"/>
    </row>
    <row r="22285" spans="36:311" x14ac:dyDescent="0.2">
      <c r="AJ22285" s="23"/>
      <c r="HH22285"/>
      <c r="IW22285" s="36"/>
      <c r="JI22285"/>
      <c r="JJ22285"/>
      <c r="KX22285" s="23"/>
      <c r="KY22285" s="23"/>
    </row>
    <row r="22286" spans="36:311" x14ac:dyDescent="0.2">
      <c r="AJ22286" s="23"/>
      <c r="HH22286"/>
      <c r="IW22286" s="36"/>
      <c r="JI22286"/>
      <c r="JJ22286"/>
      <c r="KX22286" s="23"/>
      <c r="KY22286" s="23"/>
    </row>
    <row r="22287" spans="36:311" x14ac:dyDescent="0.2">
      <c r="AJ22287" s="23"/>
      <c r="HH22287"/>
      <c r="IW22287" s="36"/>
      <c r="JI22287"/>
      <c r="JJ22287"/>
      <c r="KX22287" s="23"/>
      <c r="KY22287" s="23"/>
    </row>
    <row r="22288" spans="36:311" x14ac:dyDescent="0.2">
      <c r="AJ22288" s="23"/>
      <c r="HH22288"/>
      <c r="IW22288" s="36"/>
      <c r="JI22288"/>
      <c r="JJ22288"/>
      <c r="KX22288" s="23"/>
      <c r="KY22288" s="23"/>
    </row>
    <row r="22289" spans="36:311" x14ac:dyDescent="0.2">
      <c r="AJ22289" s="23"/>
      <c r="HH22289"/>
      <c r="IW22289" s="36"/>
      <c r="JI22289"/>
      <c r="JJ22289"/>
      <c r="KX22289" s="23"/>
      <c r="KY22289" s="23"/>
    </row>
    <row r="22290" spans="36:311" x14ac:dyDescent="0.2">
      <c r="AJ22290" s="23"/>
      <c r="HH22290"/>
      <c r="IW22290" s="36"/>
      <c r="JI22290"/>
      <c r="JJ22290"/>
      <c r="KX22290" s="23"/>
      <c r="KY22290" s="23"/>
    </row>
    <row r="22291" spans="36:311" x14ac:dyDescent="0.2">
      <c r="AJ22291" s="23"/>
      <c r="HH22291"/>
      <c r="IW22291" s="36"/>
      <c r="JI22291"/>
      <c r="JJ22291"/>
      <c r="KX22291" s="23"/>
      <c r="KY22291" s="23"/>
    </row>
    <row r="22292" spans="36:311" x14ac:dyDescent="0.2">
      <c r="AJ22292" s="23"/>
      <c r="HH22292"/>
      <c r="IW22292" s="36"/>
      <c r="JI22292"/>
      <c r="JJ22292"/>
      <c r="KX22292" s="23"/>
      <c r="KY22292" s="23"/>
    </row>
    <row r="22293" spans="36:311" x14ac:dyDescent="0.2">
      <c r="AJ22293" s="23"/>
      <c r="HH22293"/>
      <c r="IW22293" s="36"/>
      <c r="JI22293"/>
      <c r="JJ22293"/>
      <c r="KX22293" s="23"/>
      <c r="KY22293" s="23"/>
    </row>
    <row r="22294" spans="36:311" x14ac:dyDescent="0.2">
      <c r="AJ22294" s="23"/>
      <c r="HH22294"/>
      <c r="IW22294" s="36"/>
      <c r="JI22294"/>
      <c r="JJ22294"/>
      <c r="KX22294" s="23"/>
      <c r="KY22294" s="23"/>
    </row>
    <row r="22295" spans="36:311" x14ac:dyDescent="0.2">
      <c r="AJ22295" s="23"/>
      <c r="HH22295"/>
      <c r="IW22295" s="36"/>
      <c r="JI22295"/>
      <c r="JJ22295"/>
      <c r="KX22295" s="23"/>
      <c r="KY22295" s="23"/>
    </row>
    <row r="22296" spans="36:311" x14ac:dyDescent="0.2">
      <c r="AJ22296" s="23"/>
      <c r="HH22296"/>
      <c r="IW22296" s="36"/>
      <c r="JI22296"/>
      <c r="JJ22296"/>
      <c r="KX22296" s="23"/>
      <c r="KY22296" s="23"/>
    </row>
    <row r="22297" spans="36:311" x14ac:dyDescent="0.2">
      <c r="AJ22297" s="23"/>
      <c r="HH22297"/>
      <c r="IW22297" s="36"/>
      <c r="JI22297"/>
      <c r="JJ22297"/>
      <c r="KX22297" s="23"/>
      <c r="KY22297" s="23"/>
    </row>
    <row r="22298" spans="36:311" x14ac:dyDescent="0.2">
      <c r="AJ22298" s="23"/>
      <c r="HH22298"/>
      <c r="IW22298" s="36"/>
      <c r="JI22298"/>
      <c r="JJ22298"/>
      <c r="KX22298" s="23"/>
      <c r="KY22298" s="23"/>
    </row>
    <row r="22299" spans="36:311" x14ac:dyDescent="0.2">
      <c r="AJ22299" s="23"/>
      <c r="HH22299"/>
      <c r="IW22299" s="36"/>
      <c r="JI22299"/>
      <c r="JJ22299"/>
      <c r="KX22299" s="23"/>
      <c r="KY22299" s="23"/>
    </row>
    <row r="22300" spans="36:311" x14ac:dyDescent="0.2">
      <c r="AJ22300" s="23"/>
      <c r="HH22300"/>
      <c r="IW22300" s="36"/>
      <c r="JI22300"/>
      <c r="JJ22300"/>
      <c r="KX22300" s="23"/>
      <c r="KY22300" s="23"/>
    </row>
    <row r="22301" spans="36:311" x14ac:dyDescent="0.2">
      <c r="AJ22301" s="23"/>
      <c r="HH22301"/>
      <c r="IW22301" s="36"/>
      <c r="JI22301"/>
      <c r="JJ22301"/>
      <c r="KX22301" s="23"/>
      <c r="KY22301" s="23"/>
    </row>
    <row r="22302" spans="36:311" x14ac:dyDescent="0.2">
      <c r="AJ22302" s="23"/>
      <c r="HH22302"/>
      <c r="IW22302" s="36"/>
      <c r="JI22302"/>
      <c r="JJ22302"/>
      <c r="KX22302" s="23"/>
      <c r="KY22302" s="23"/>
    </row>
    <row r="22303" spans="36:311" x14ac:dyDescent="0.2">
      <c r="AJ22303" s="23"/>
      <c r="HH22303"/>
      <c r="IW22303" s="36"/>
      <c r="JI22303"/>
      <c r="JJ22303"/>
      <c r="KX22303" s="23"/>
      <c r="KY22303" s="23"/>
    </row>
    <row r="22304" spans="36:311" x14ac:dyDescent="0.2">
      <c r="AJ22304" s="23"/>
      <c r="HH22304"/>
      <c r="IW22304" s="36"/>
      <c r="JI22304"/>
      <c r="JJ22304"/>
      <c r="KX22304" s="23"/>
      <c r="KY22304" s="23"/>
    </row>
    <row r="22305" spans="36:311" x14ac:dyDescent="0.2">
      <c r="AJ22305" s="23"/>
      <c r="HH22305"/>
      <c r="IW22305" s="36"/>
      <c r="JI22305"/>
      <c r="JJ22305"/>
      <c r="KX22305" s="23"/>
      <c r="KY22305" s="23"/>
    </row>
    <row r="22306" spans="36:311" x14ac:dyDescent="0.2">
      <c r="AJ22306" s="23"/>
      <c r="HH22306"/>
      <c r="IW22306" s="36"/>
      <c r="JI22306"/>
      <c r="JJ22306"/>
      <c r="KX22306" s="23"/>
      <c r="KY22306" s="23"/>
    </row>
    <row r="22307" spans="36:311" x14ac:dyDescent="0.2">
      <c r="AJ22307" s="23"/>
      <c r="HH22307"/>
      <c r="IW22307" s="36"/>
      <c r="JI22307"/>
      <c r="JJ22307"/>
      <c r="KX22307" s="23"/>
      <c r="KY22307" s="23"/>
    </row>
    <row r="22308" spans="36:311" x14ac:dyDescent="0.2">
      <c r="AJ22308" s="23"/>
      <c r="HH22308"/>
      <c r="IW22308" s="36"/>
      <c r="JI22308"/>
      <c r="JJ22308"/>
      <c r="KX22308" s="23"/>
      <c r="KY22308" s="23"/>
    </row>
    <row r="22309" spans="36:311" x14ac:dyDescent="0.2">
      <c r="AJ22309" s="23"/>
      <c r="HH22309"/>
      <c r="IW22309" s="36"/>
      <c r="JI22309"/>
      <c r="JJ22309"/>
      <c r="KX22309" s="23"/>
      <c r="KY22309" s="23"/>
    </row>
    <row r="22310" spans="36:311" x14ac:dyDescent="0.2">
      <c r="AJ22310" s="23"/>
      <c r="HH22310"/>
      <c r="IW22310" s="36"/>
      <c r="JI22310"/>
      <c r="JJ22310"/>
      <c r="KX22310" s="23"/>
      <c r="KY22310" s="23"/>
    </row>
    <row r="22311" spans="36:311" x14ac:dyDescent="0.2">
      <c r="AJ22311" s="23"/>
      <c r="HH22311"/>
      <c r="IW22311" s="36"/>
      <c r="JI22311"/>
      <c r="JJ22311"/>
      <c r="KX22311" s="23"/>
      <c r="KY22311" s="23"/>
    </row>
    <row r="22312" spans="36:311" x14ac:dyDescent="0.2">
      <c r="AJ22312" s="23"/>
      <c r="HH22312"/>
      <c r="IW22312" s="36"/>
      <c r="JI22312"/>
      <c r="JJ22312"/>
      <c r="KX22312" s="23"/>
      <c r="KY22312" s="23"/>
    </row>
    <row r="22313" spans="36:311" x14ac:dyDescent="0.2">
      <c r="AJ22313" s="23"/>
      <c r="HH22313"/>
      <c r="IW22313" s="36"/>
      <c r="JI22313"/>
      <c r="JJ22313"/>
      <c r="KX22313" s="23"/>
      <c r="KY22313" s="23"/>
    </row>
    <row r="22314" spans="36:311" x14ac:dyDescent="0.2">
      <c r="AJ22314" s="23"/>
      <c r="HH22314"/>
      <c r="IW22314" s="36"/>
      <c r="JI22314"/>
      <c r="JJ22314"/>
      <c r="KX22314" s="23"/>
      <c r="KY22314" s="23"/>
    </row>
    <row r="22315" spans="36:311" x14ac:dyDescent="0.2">
      <c r="AJ22315" s="23"/>
      <c r="HH22315"/>
      <c r="IW22315" s="36"/>
      <c r="JI22315"/>
      <c r="JJ22315"/>
      <c r="KX22315" s="23"/>
      <c r="KY22315" s="23"/>
    </row>
    <row r="22316" spans="36:311" x14ac:dyDescent="0.2">
      <c r="AJ22316" s="23"/>
      <c r="HH22316"/>
      <c r="IW22316" s="36"/>
      <c r="JI22316"/>
      <c r="JJ22316"/>
      <c r="KX22316" s="23"/>
      <c r="KY22316" s="23"/>
    </row>
    <row r="22317" spans="36:311" x14ac:dyDescent="0.2">
      <c r="AJ22317" s="23"/>
      <c r="HH22317"/>
      <c r="IW22317" s="36"/>
      <c r="JI22317"/>
      <c r="JJ22317"/>
      <c r="KX22317" s="23"/>
      <c r="KY22317" s="23"/>
    </row>
    <row r="22318" spans="36:311" x14ac:dyDescent="0.2">
      <c r="AJ22318" s="23"/>
      <c r="HH22318"/>
      <c r="IW22318" s="36"/>
      <c r="JI22318"/>
      <c r="JJ22318"/>
      <c r="KX22318" s="23"/>
      <c r="KY22318" s="23"/>
    </row>
    <row r="22319" spans="36:311" x14ac:dyDescent="0.2">
      <c r="AJ22319" s="23"/>
      <c r="HH22319"/>
      <c r="IW22319" s="36"/>
      <c r="JI22319"/>
      <c r="JJ22319"/>
      <c r="KX22319" s="23"/>
      <c r="KY22319" s="23"/>
    </row>
    <row r="22320" spans="36:311" x14ac:dyDescent="0.2">
      <c r="AJ22320" s="23"/>
      <c r="HH22320"/>
      <c r="IW22320" s="36"/>
      <c r="JI22320"/>
      <c r="JJ22320"/>
      <c r="KX22320" s="23"/>
      <c r="KY22320" s="23"/>
    </row>
    <row r="22321" spans="36:311" x14ac:dyDescent="0.2">
      <c r="AJ22321" s="23"/>
      <c r="HH22321"/>
      <c r="IW22321" s="36"/>
      <c r="JI22321"/>
      <c r="JJ22321"/>
      <c r="KX22321" s="23"/>
      <c r="KY22321" s="23"/>
    </row>
    <row r="22322" spans="36:311" x14ac:dyDescent="0.2">
      <c r="AJ22322" s="23"/>
      <c r="HH22322"/>
      <c r="IW22322" s="36"/>
      <c r="JI22322"/>
      <c r="JJ22322"/>
      <c r="KX22322" s="23"/>
      <c r="KY22322" s="23"/>
    </row>
    <row r="22323" spans="36:311" x14ac:dyDescent="0.2">
      <c r="AJ22323" s="23"/>
      <c r="HH22323"/>
      <c r="IW22323" s="36"/>
      <c r="JI22323"/>
      <c r="JJ22323"/>
      <c r="KX22323" s="23"/>
      <c r="KY22323" s="23"/>
    </row>
    <row r="22324" spans="36:311" x14ac:dyDescent="0.2">
      <c r="AJ22324" s="23"/>
      <c r="HH22324"/>
      <c r="IW22324" s="36"/>
      <c r="JI22324"/>
      <c r="JJ22324"/>
      <c r="KX22324" s="23"/>
      <c r="KY22324" s="23"/>
    </row>
    <row r="22325" spans="36:311" x14ac:dyDescent="0.2">
      <c r="AJ22325" s="23"/>
      <c r="HH22325"/>
      <c r="IW22325" s="36"/>
      <c r="JI22325"/>
      <c r="JJ22325"/>
      <c r="KX22325" s="23"/>
      <c r="KY22325" s="23"/>
    </row>
    <row r="22326" spans="36:311" x14ac:dyDescent="0.2">
      <c r="AJ22326" s="23"/>
      <c r="HH22326"/>
      <c r="IW22326" s="36"/>
      <c r="JI22326"/>
      <c r="JJ22326"/>
      <c r="KX22326" s="23"/>
      <c r="KY22326" s="23"/>
    </row>
    <row r="22327" spans="36:311" x14ac:dyDescent="0.2">
      <c r="AJ22327" s="23"/>
      <c r="HH22327"/>
      <c r="IW22327" s="36"/>
      <c r="JI22327"/>
      <c r="JJ22327"/>
      <c r="KX22327" s="23"/>
      <c r="KY22327" s="23"/>
    </row>
    <row r="22328" spans="36:311" x14ac:dyDescent="0.2">
      <c r="AJ22328" s="23"/>
      <c r="HH22328"/>
      <c r="IW22328" s="36"/>
      <c r="JI22328"/>
      <c r="JJ22328"/>
      <c r="KX22328" s="23"/>
      <c r="KY22328" s="23"/>
    </row>
    <row r="22329" spans="36:311" x14ac:dyDescent="0.2">
      <c r="AJ22329" s="23"/>
      <c r="HH22329"/>
      <c r="IW22329" s="36"/>
      <c r="JI22329"/>
      <c r="JJ22329"/>
      <c r="KX22329" s="23"/>
      <c r="KY22329" s="23"/>
    </row>
    <row r="22330" spans="36:311" x14ac:dyDescent="0.2">
      <c r="AJ22330" s="23"/>
      <c r="HH22330"/>
      <c r="IW22330" s="36"/>
      <c r="JI22330"/>
      <c r="JJ22330"/>
      <c r="KX22330" s="23"/>
      <c r="KY22330" s="23"/>
    </row>
    <row r="22331" spans="36:311" x14ac:dyDescent="0.2">
      <c r="AJ22331" s="23"/>
      <c r="HH22331"/>
      <c r="IW22331" s="36"/>
      <c r="JI22331"/>
      <c r="JJ22331"/>
      <c r="KX22331" s="23"/>
      <c r="KY22331" s="23"/>
    </row>
    <row r="22332" spans="36:311" x14ac:dyDescent="0.2">
      <c r="AJ22332" s="23"/>
      <c r="HH22332"/>
      <c r="IW22332" s="36"/>
      <c r="JI22332"/>
      <c r="JJ22332"/>
      <c r="KX22332" s="23"/>
      <c r="KY22332" s="23"/>
    </row>
    <row r="22333" spans="36:311" x14ac:dyDescent="0.2">
      <c r="AJ22333" s="23"/>
      <c r="HH22333"/>
      <c r="IW22333" s="36"/>
      <c r="JI22333"/>
      <c r="JJ22333"/>
      <c r="KX22333" s="23"/>
      <c r="KY22333" s="23"/>
    </row>
    <row r="22334" spans="36:311" x14ac:dyDescent="0.2">
      <c r="AJ22334" s="23"/>
      <c r="HH22334"/>
      <c r="IW22334" s="36"/>
      <c r="JI22334"/>
      <c r="JJ22334"/>
      <c r="KX22334" s="23"/>
      <c r="KY22334" s="23"/>
    </row>
    <row r="22335" spans="36:311" x14ac:dyDescent="0.2">
      <c r="AJ22335" s="23"/>
      <c r="HH22335"/>
      <c r="IW22335" s="36"/>
      <c r="JI22335"/>
      <c r="JJ22335"/>
      <c r="KX22335" s="23"/>
      <c r="KY22335" s="23"/>
    </row>
    <row r="22336" spans="36:311" x14ac:dyDescent="0.2">
      <c r="AJ22336" s="23"/>
      <c r="HH22336"/>
      <c r="IW22336" s="36"/>
      <c r="JI22336"/>
      <c r="JJ22336"/>
      <c r="KX22336" s="23"/>
      <c r="KY22336" s="23"/>
    </row>
    <row r="22337" spans="36:311" x14ac:dyDescent="0.2">
      <c r="AJ22337" s="23"/>
      <c r="HH22337"/>
      <c r="IW22337" s="36"/>
      <c r="JI22337"/>
      <c r="JJ22337"/>
      <c r="KX22337" s="23"/>
      <c r="KY22337" s="23"/>
    </row>
    <row r="22338" spans="36:311" x14ac:dyDescent="0.2">
      <c r="AJ22338" s="23"/>
      <c r="HH22338"/>
      <c r="IW22338" s="36"/>
      <c r="JI22338"/>
      <c r="JJ22338"/>
      <c r="KX22338" s="23"/>
      <c r="KY22338" s="23"/>
    </row>
    <row r="22339" spans="36:311" x14ac:dyDescent="0.2">
      <c r="AJ22339" s="23"/>
      <c r="HH22339"/>
      <c r="IW22339" s="36"/>
      <c r="JI22339"/>
      <c r="JJ22339"/>
      <c r="KX22339" s="23"/>
      <c r="KY22339" s="23"/>
    </row>
    <row r="22340" spans="36:311" x14ac:dyDescent="0.2">
      <c r="AJ22340" s="23"/>
      <c r="HH22340"/>
      <c r="IW22340" s="36"/>
      <c r="JI22340"/>
      <c r="JJ22340"/>
      <c r="KX22340" s="23"/>
      <c r="KY22340" s="23"/>
    </row>
    <row r="22341" spans="36:311" x14ac:dyDescent="0.2">
      <c r="AJ22341" s="23"/>
      <c r="HH22341"/>
      <c r="IW22341" s="36"/>
      <c r="JI22341"/>
      <c r="JJ22341"/>
      <c r="KX22341" s="23"/>
      <c r="KY22341" s="23"/>
    </row>
    <row r="22342" spans="36:311" x14ac:dyDescent="0.2">
      <c r="AJ22342" s="23"/>
      <c r="HH22342"/>
      <c r="IW22342" s="36"/>
      <c r="JI22342"/>
      <c r="JJ22342"/>
      <c r="KX22342" s="23"/>
      <c r="KY22342" s="23"/>
    </row>
    <row r="22343" spans="36:311" x14ac:dyDescent="0.2">
      <c r="AJ22343" s="23"/>
      <c r="HH22343"/>
      <c r="IW22343" s="36"/>
      <c r="JI22343"/>
      <c r="JJ22343"/>
      <c r="KX22343" s="23"/>
      <c r="KY22343" s="23"/>
    </row>
    <row r="22344" spans="36:311" x14ac:dyDescent="0.2">
      <c r="AJ22344" s="23"/>
      <c r="HH22344"/>
      <c r="IW22344" s="36"/>
      <c r="JI22344"/>
      <c r="JJ22344"/>
      <c r="KX22344" s="23"/>
      <c r="KY22344" s="23"/>
    </row>
    <row r="22345" spans="36:311" x14ac:dyDescent="0.2">
      <c r="AJ22345" s="23"/>
      <c r="HH22345"/>
      <c r="IW22345" s="36"/>
      <c r="JI22345"/>
      <c r="JJ22345"/>
      <c r="KX22345" s="23"/>
      <c r="KY22345" s="23"/>
    </row>
    <row r="22346" spans="36:311" x14ac:dyDescent="0.2">
      <c r="AJ22346" s="23"/>
      <c r="HH22346"/>
      <c r="IW22346" s="36"/>
      <c r="JI22346"/>
      <c r="JJ22346"/>
      <c r="KX22346" s="23"/>
      <c r="KY22346" s="23"/>
    </row>
    <row r="22347" spans="36:311" x14ac:dyDescent="0.2">
      <c r="AJ22347" s="23"/>
      <c r="HH22347"/>
      <c r="IW22347" s="36"/>
      <c r="JI22347"/>
      <c r="JJ22347"/>
      <c r="KX22347" s="23"/>
      <c r="KY22347" s="23"/>
    </row>
    <row r="22348" spans="36:311" x14ac:dyDescent="0.2">
      <c r="AJ22348" s="23"/>
      <c r="HH22348"/>
      <c r="IW22348" s="36"/>
      <c r="JI22348"/>
      <c r="JJ22348"/>
      <c r="KX22348" s="23"/>
      <c r="KY22348" s="23"/>
    </row>
    <row r="22349" spans="36:311" x14ac:dyDescent="0.2">
      <c r="AJ22349" s="23"/>
      <c r="HH22349"/>
      <c r="IW22349" s="36"/>
      <c r="JI22349"/>
      <c r="JJ22349"/>
      <c r="KX22349" s="23"/>
      <c r="KY22349" s="23"/>
    </row>
    <row r="22350" spans="36:311" x14ac:dyDescent="0.2">
      <c r="AJ22350" s="23"/>
      <c r="HH22350"/>
      <c r="IW22350" s="36"/>
      <c r="JI22350"/>
      <c r="JJ22350"/>
      <c r="KX22350" s="23"/>
      <c r="KY22350" s="23"/>
    </row>
    <row r="22351" spans="36:311" x14ac:dyDescent="0.2">
      <c r="AJ22351" s="23"/>
      <c r="HH22351"/>
      <c r="IW22351" s="36"/>
      <c r="JI22351"/>
      <c r="JJ22351"/>
      <c r="KX22351" s="23"/>
      <c r="KY22351" s="23"/>
    </row>
    <row r="22352" spans="36:311" x14ac:dyDescent="0.2">
      <c r="AJ22352" s="23"/>
      <c r="HH22352"/>
      <c r="IW22352" s="36"/>
      <c r="JI22352"/>
      <c r="JJ22352"/>
      <c r="KX22352" s="23"/>
      <c r="KY22352" s="23"/>
    </row>
    <row r="22353" spans="36:311" x14ac:dyDescent="0.2">
      <c r="AJ22353" s="23"/>
      <c r="HH22353"/>
      <c r="IW22353" s="36"/>
      <c r="JI22353"/>
      <c r="JJ22353"/>
      <c r="KX22353" s="23"/>
      <c r="KY22353" s="23"/>
    </row>
    <row r="22354" spans="36:311" x14ac:dyDescent="0.2">
      <c r="AJ22354" s="23"/>
      <c r="HH22354"/>
      <c r="IW22354" s="36"/>
      <c r="JI22354"/>
      <c r="JJ22354"/>
      <c r="KX22354" s="23"/>
      <c r="KY22354" s="23"/>
    </row>
    <row r="22355" spans="36:311" x14ac:dyDescent="0.2">
      <c r="AJ22355" s="23"/>
      <c r="HH22355"/>
      <c r="IW22355" s="36"/>
      <c r="JI22355"/>
      <c r="JJ22355"/>
      <c r="KX22355" s="23"/>
      <c r="KY22355" s="23"/>
    </row>
    <row r="22356" spans="36:311" x14ac:dyDescent="0.2">
      <c r="AJ22356" s="23"/>
      <c r="HH22356"/>
      <c r="IW22356" s="36"/>
      <c r="JI22356"/>
      <c r="JJ22356"/>
      <c r="KX22356" s="23"/>
      <c r="KY22356" s="23"/>
    </row>
    <row r="22357" spans="36:311" x14ac:dyDescent="0.2">
      <c r="AJ22357" s="23"/>
      <c r="HH22357"/>
      <c r="IW22357" s="36"/>
      <c r="JI22357"/>
      <c r="JJ22357"/>
      <c r="KX22357" s="23"/>
      <c r="KY22357" s="23"/>
    </row>
    <row r="22358" spans="36:311" x14ac:dyDescent="0.2">
      <c r="AJ22358" s="23"/>
      <c r="HH22358"/>
      <c r="IW22358" s="36"/>
      <c r="JI22358"/>
      <c r="JJ22358"/>
      <c r="KX22358" s="23"/>
      <c r="KY22358" s="23"/>
    </row>
    <row r="22359" spans="36:311" x14ac:dyDescent="0.2">
      <c r="AJ22359" s="23"/>
      <c r="HH22359"/>
      <c r="IW22359" s="36"/>
      <c r="JI22359"/>
      <c r="JJ22359"/>
      <c r="KX22359" s="23"/>
      <c r="KY22359" s="23"/>
    </row>
    <row r="22360" spans="36:311" x14ac:dyDescent="0.2">
      <c r="AJ22360" s="23"/>
      <c r="HH22360"/>
      <c r="IW22360" s="36"/>
      <c r="JI22360"/>
      <c r="JJ22360"/>
      <c r="KX22360" s="23"/>
      <c r="KY22360" s="23"/>
    </row>
    <row r="22361" spans="36:311" x14ac:dyDescent="0.2">
      <c r="AJ22361" s="23"/>
      <c r="HH22361"/>
      <c r="IW22361" s="36"/>
      <c r="JI22361"/>
      <c r="JJ22361"/>
      <c r="KX22361" s="23"/>
      <c r="KY22361" s="23"/>
    </row>
    <row r="22362" spans="36:311" x14ac:dyDescent="0.2">
      <c r="AJ22362" s="23"/>
      <c r="HH22362"/>
      <c r="IW22362" s="36"/>
      <c r="JI22362"/>
      <c r="JJ22362"/>
      <c r="KX22362" s="23"/>
      <c r="KY22362" s="23"/>
    </row>
    <row r="22363" spans="36:311" x14ac:dyDescent="0.2">
      <c r="AJ22363" s="23"/>
      <c r="HH22363"/>
      <c r="IW22363" s="36"/>
      <c r="JI22363"/>
      <c r="JJ22363"/>
      <c r="KX22363" s="23"/>
      <c r="KY22363" s="23"/>
    </row>
    <row r="22364" spans="36:311" x14ac:dyDescent="0.2">
      <c r="AJ22364" s="23"/>
      <c r="HH22364"/>
      <c r="IW22364" s="36"/>
      <c r="JI22364"/>
      <c r="JJ22364"/>
      <c r="KX22364" s="23"/>
      <c r="KY22364" s="23"/>
    </row>
    <row r="22365" spans="36:311" x14ac:dyDescent="0.2">
      <c r="AJ22365" s="23"/>
      <c r="HH22365"/>
      <c r="IW22365" s="36"/>
      <c r="JI22365"/>
      <c r="JJ22365"/>
      <c r="KX22365" s="23"/>
      <c r="KY22365" s="23"/>
    </row>
    <row r="22366" spans="36:311" x14ac:dyDescent="0.2">
      <c r="AJ22366" s="23"/>
      <c r="HH22366"/>
      <c r="IW22366" s="36"/>
      <c r="JI22366"/>
      <c r="JJ22366"/>
      <c r="KX22366" s="23"/>
      <c r="KY22366" s="23"/>
    </row>
    <row r="22367" spans="36:311" x14ac:dyDescent="0.2">
      <c r="AJ22367" s="23"/>
      <c r="HH22367"/>
      <c r="IW22367" s="36"/>
      <c r="JI22367"/>
      <c r="JJ22367"/>
      <c r="KX22367" s="23"/>
      <c r="KY22367" s="23"/>
    </row>
    <row r="22368" spans="36:311" x14ac:dyDescent="0.2">
      <c r="AJ22368" s="23"/>
      <c r="HH22368"/>
      <c r="IW22368" s="36"/>
      <c r="JI22368"/>
      <c r="JJ22368"/>
      <c r="KX22368" s="23"/>
      <c r="KY22368" s="23"/>
    </row>
    <row r="22369" spans="36:311" x14ac:dyDescent="0.2">
      <c r="AJ22369" s="23"/>
      <c r="HH22369"/>
      <c r="IW22369" s="36"/>
      <c r="JI22369"/>
      <c r="JJ22369"/>
      <c r="KX22369" s="23"/>
      <c r="KY22369" s="23"/>
    </row>
    <row r="22370" spans="36:311" x14ac:dyDescent="0.2">
      <c r="AJ22370" s="23"/>
      <c r="HH22370"/>
      <c r="IW22370" s="36"/>
      <c r="JI22370"/>
      <c r="JJ22370"/>
      <c r="KX22370" s="23"/>
      <c r="KY22370" s="23"/>
    </row>
    <row r="22371" spans="36:311" x14ac:dyDescent="0.2">
      <c r="AJ22371" s="23"/>
      <c r="HH22371"/>
      <c r="IW22371" s="36"/>
      <c r="JI22371"/>
      <c r="JJ22371"/>
      <c r="KX22371" s="23"/>
      <c r="KY22371" s="23"/>
    </row>
    <row r="22372" spans="36:311" x14ac:dyDescent="0.2">
      <c r="AJ22372" s="23"/>
      <c r="HH22372"/>
      <c r="IW22372" s="36"/>
      <c r="JI22372"/>
      <c r="JJ22372"/>
      <c r="KX22372" s="23"/>
      <c r="KY22372" s="23"/>
    </row>
    <row r="22373" spans="36:311" x14ac:dyDescent="0.2">
      <c r="AJ22373" s="23"/>
      <c r="HH22373"/>
      <c r="IW22373" s="36"/>
      <c r="JI22373"/>
      <c r="JJ22373"/>
      <c r="KX22373" s="23"/>
      <c r="KY22373" s="23"/>
    </row>
    <row r="22374" spans="36:311" x14ac:dyDescent="0.2">
      <c r="AJ22374" s="23"/>
      <c r="HH22374"/>
      <c r="IW22374" s="36"/>
      <c r="JI22374"/>
      <c r="JJ22374"/>
      <c r="KX22374" s="23"/>
      <c r="KY22374" s="23"/>
    </row>
    <row r="22375" spans="36:311" x14ac:dyDescent="0.2">
      <c r="AJ22375" s="23"/>
      <c r="HH22375"/>
      <c r="IW22375" s="36"/>
      <c r="JI22375"/>
      <c r="JJ22375"/>
      <c r="KX22375" s="23"/>
      <c r="KY22375" s="23"/>
    </row>
    <row r="22376" spans="36:311" x14ac:dyDescent="0.2">
      <c r="AJ22376" s="23"/>
      <c r="HH22376"/>
      <c r="IW22376" s="36"/>
      <c r="JI22376"/>
      <c r="JJ22376"/>
      <c r="KX22376" s="23"/>
      <c r="KY22376" s="23"/>
    </row>
    <row r="22377" spans="36:311" x14ac:dyDescent="0.2">
      <c r="AJ22377" s="23"/>
      <c r="HH22377"/>
      <c r="IW22377" s="36"/>
      <c r="JI22377"/>
      <c r="JJ22377"/>
      <c r="KX22377" s="23"/>
      <c r="KY22377" s="23"/>
    </row>
    <row r="22378" spans="36:311" x14ac:dyDescent="0.2">
      <c r="AJ22378" s="23"/>
      <c r="HH22378"/>
      <c r="IW22378" s="36"/>
      <c r="JI22378"/>
      <c r="JJ22378"/>
      <c r="KX22378" s="23"/>
      <c r="KY22378" s="23"/>
    </row>
    <row r="22379" spans="36:311" x14ac:dyDescent="0.2">
      <c r="AJ22379" s="23"/>
      <c r="HH22379"/>
      <c r="IW22379" s="36"/>
      <c r="JI22379"/>
      <c r="JJ22379"/>
      <c r="KX22379" s="23"/>
      <c r="KY22379" s="23"/>
    </row>
    <row r="22380" spans="36:311" x14ac:dyDescent="0.2">
      <c r="AJ22380" s="23"/>
      <c r="HH22380"/>
      <c r="IW22380" s="36"/>
      <c r="JI22380"/>
      <c r="JJ22380"/>
      <c r="KX22380" s="23"/>
      <c r="KY22380" s="23"/>
    </row>
    <row r="22381" spans="36:311" x14ac:dyDescent="0.2">
      <c r="AJ22381" s="23"/>
      <c r="HH22381"/>
      <c r="IW22381" s="36"/>
      <c r="JI22381"/>
      <c r="JJ22381"/>
      <c r="KX22381" s="23"/>
      <c r="KY22381" s="23"/>
    </row>
    <row r="22382" spans="36:311" x14ac:dyDescent="0.2">
      <c r="AJ22382" s="23"/>
      <c r="HH22382"/>
      <c r="IW22382" s="36"/>
      <c r="JI22382"/>
      <c r="JJ22382"/>
      <c r="KX22382" s="23"/>
      <c r="KY22382" s="23"/>
    </row>
    <row r="22383" spans="36:311" x14ac:dyDescent="0.2">
      <c r="AJ22383" s="23"/>
      <c r="HH22383"/>
      <c r="IW22383" s="36"/>
      <c r="JI22383"/>
      <c r="JJ22383"/>
      <c r="KX22383" s="23"/>
      <c r="KY22383" s="23"/>
    </row>
    <row r="22384" spans="36:311" x14ac:dyDescent="0.2">
      <c r="AJ22384" s="23"/>
      <c r="HH22384"/>
      <c r="IW22384" s="36"/>
      <c r="JI22384"/>
      <c r="JJ22384"/>
      <c r="KX22384" s="23"/>
      <c r="KY22384" s="23"/>
    </row>
    <row r="22385" spans="36:311" x14ac:dyDescent="0.2">
      <c r="AJ22385" s="23"/>
      <c r="HH22385"/>
      <c r="IW22385" s="36"/>
      <c r="JI22385"/>
      <c r="JJ22385"/>
      <c r="KX22385" s="23"/>
      <c r="KY22385" s="23"/>
    </row>
    <row r="22386" spans="36:311" x14ac:dyDescent="0.2">
      <c r="AJ22386" s="23"/>
      <c r="HH22386"/>
      <c r="IW22386" s="36"/>
      <c r="JI22386"/>
      <c r="JJ22386"/>
      <c r="KX22386" s="23"/>
      <c r="KY22386" s="23"/>
    </row>
    <row r="22387" spans="36:311" x14ac:dyDescent="0.2">
      <c r="AJ22387" s="23"/>
      <c r="HH22387"/>
      <c r="IW22387" s="36"/>
      <c r="JI22387"/>
      <c r="JJ22387"/>
      <c r="KX22387" s="23"/>
      <c r="KY22387" s="23"/>
    </row>
    <row r="22388" spans="36:311" x14ac:dyDescent="0.2">
      <c r="AJ22388" s="23"/>
      <c r="HH22388"/>
      <c r="IW22388" s="36"/>
      <c r="JI22388"/>
      <c r="JJ22388"/>
      <c r="KX22388" s="23"/>
      <c r="KY22388" s="23"/>
    </row>
    <row r="22389" spans="36:311" x14ac:dyDescent="0.2">
      <c r="AJ22389" s="23"/>
      <c r="HH22389"/>
      <c r="IW22389" s="36"/>
      <c r="JI22389"/>
      <c r="JJ22389"/>
      <c r="KX22389" s="23"/>
      <c r="KY22389" s="23"/>
    </row>
    <row r="22390" spans="36:311" x14ac:dyDescent="0.2">
      <c r="AJ22390" s="23"/>
      <c r="HH22390"/>
      <c r="IW22390" s="36"/>
      <c r="JI22390"/>
      <c r="JJ22390"/>
      <c r="KX22390" s="23"/>
      <c r="KY22390" s="23"/>
    </row>
    <row r="22391" spans="36:311" x14ac:dyDescent="0.2">
      <c r="AJ22391" s="23"/>
      <c r="HH22391"/>
      <c r="IW22391" s="36"/>
      <c r="JI22391"/>
      <c r="JJ22391"/>
      <c r="KX22391" s="23"/>
      <c r="KY22391" s="23"/>
    </row>
    <row r="22392" spans="36:311" x14ac:dyDescent="0.2">
      <c r="AJ22392" s="23"/>
      <c r="HH22392"/>
      <c r="IW22392" s="36"/>
      <c r="JI22392"/>
      <c r="JJ22392"/>
      <c r="KX22392" s="23"/>
      <c r="KY22392" s="23"/>
    </row>
    <row r="22393" spans="36:311" x14ac:dyDescent="0.2">
      <c r="AJ22393" s="23"/>
      <c r="HH22393"/>
      <c r="IW22393" s="36"/>
      <c r="JI22393"/>
      <c r="JJ22393"/>
      <c r="KX22393" s="23"/>
      <c r="KY22393" s="23"/>
    </row>
    <row r="22394" spans="36:311" x14ac:dyDescent="0.2">
      <c r="AJ22394" s="23"/>
      <c r="HH22394"/>
      <c r="IW22394" s="36"/>
      <c r="JI22394"/>
      <c r="JJ22394"/>
      <c r="KX22394" s="23"/>
      <c r="KY22394" s="23"/>
    </row>
    <row r="22395" spans="36:311" x14ac:dyDescent="0.2">
      <c r="AJ22395" s="23"/>
      <c r="HH22395"/>
      <c r="IW22395" s="36"/>
      <c r="JI22395"/>
      <c r="JJ22395"/>
      <c r="KX22395" s="23"/>
      <c r="KY22395" s="23"/>
    </row>
    <row r="22396" spans="36:311" x14ac:dyDescent="0.2">
      <c r="AJ22396" s="23"/>
      <c r="HH22396"/>
      <c r="IW22396" s="36"/>
      <c r="JI22396"/>
      <c r="JJ22396"/>
      <c r="KX22396" s="23"/>
      <c r="KY22396" s="23"/>
    </row>
    <row r="22397" spans="36:311" x14ac:dyDescent="0.2">
      <c r="AJ22397" s="23"/>
      <c r="HH22397"/>
      <c r="IW22397" s="36"/>
      <c r="JI22397"/>
      <c r="JJ22397"/>
      <c r="KX22397" s="23"/>
      <c r="KY22397" s="23"/>
    </row>
    <row r="22398" spans="36:311" x14ac:dyDescent="0.2">
      <c r="AJ22398" s="23"/>
      <c r="HH22398"/>
      <c r="IW22398" s="36"/>
      <c r="JI22398"/>
      <c r="JJ22398"/>
      <c r="KX22398" s="23"/>
      <c r="KY22398" s="23"/>
    </row>
    <row r="22399" spans="36:311" x14ac:dyDescent="0.2">
      <c r="AJ22399" s="23"/>
      <c r="HH22399"/>
      <c r="IW22399" s="36"/>
      <c r="JI22399"/>
      <c r="JJ22399"/>
      <c r="KX22399" s="23"/>
      <c r="KY22399" s="23"/>
    </row>
    <row r="22400" spans="36:311" x14ac:dyDescent="0.2">
      <c r="AJ22400" s="23"/>
      <c r="HH22400"/>
      <c r="IW22400" s="36"/>
      <c r="JI22400"/>
      <c r="JJ22400"/>
      <c r="KX22400" s="23"/>
      <c r="KY22400" s="23"/>
    </row>
    <row r="22401" spans="36:311" x14ac:dyDescent="0.2">
      <c r="AJ22401" s="23"/>
      <c r="HH22401"/>
      <c r="IW22401" s="36"/>
      <c r="JI22401"/>
      <c r="JJ22401"/>
      <c r="KX22401" s="23"/>
      <c r="KY22401" s="23"/>
    </row>
    <row r="22402" spans="36:311" x14ac:dyDescent="0.2">
      <c r="AJ22402" s="23"/>
      <c r="HH22402"/>
      <c r="IW22402" s="36"/>
      <c r="JI22402"/>
      <c r="JJ22402"/>
      <c r="KX22402" s="23"/>
      <c r="KY22402" s="23"/>
    </row>
    <row r="22403" spans="36:311" x14ac:dyDescent="0.2">
      <c r="AJ22403" s="23"/>
      <c r="HH22403"/>
      <c r="IW22403" s="36"/>
      <c r="JI22403"/>
      <c r="JJ22403"/>
      <c r="KX22403" s="23"/>
      <c r="KY22403" s="23"/>
    </row>
    <row r="22404" spans="36:311" x14ac:dyDescent="0.2">
      <c r="AJ22404" s="23"/>
      <c r="HH22404"/>
      <c r="IW22404" s="36"/>
      <c r="JI22404"/>
      <c r="JJ22404"/>
      <c r="KX22404" s="23"/>
      <c r="KY22404" s="23"/>
    </row>
    <row r="22405" spans="36:311" x14ac:dyDescent="0.2">
      <c r="AJ22405" s="23"/>
      <c r="HH22405"/>
      <c r="IW22405" s="36"/>
      <c r="JI22405"/>
      <c r="JJ22405"/>
      <c r="KX22405" s="23"/>
      <c r="KY22405" s="23"/>
    </row>
    <row r="22406" spans="36:311" x14ac:dyDescent="0.2">
      <c r="AJ22406" s="23"/>
      <c r="HH22406"/>
      <c r="IW22406" s="36"/>
      <c r="JI22406"/>
      <c r="JJ22406"/>
      <c r="KX22406" s="23"/>
      <c r="KY22406" s="23"/>
    </row>
    <row r="22407" spans="36:311" x14ac:dyDescent="0.2">
      <c r="AJ22407" s="23"/>
      <c r="HH22407"/>
      <c r="IW22407" s="36"/>
      <c r="JI22407"/>
      <c r="JJ22407"/>
      <c r="KX22407" s="23"/>
      <c r="KY22407" s="23"/>
    </row>
    <row r="22408" spans="36:311" x14ac:dyDescent="0.2">
      <c r="AJ22408" s="23"/>
      <c r="HH22408"/>
      <c r="IW22408" s="36"/>
      <c r="JI22408"/>
      <c r="JJ22408"/>
      <c r="KX22408" s="23"/>
      <c r="KY22408" s="23"/>
    </row>
    <row r="22409" spans="36:311" x14ac:dyDescent="0.2">
      <c r="AJ22409" s="23"/>
      <c r="HH22409"/>
      <c r="IW22409" s="36"/>
      <c r="JI22409"/>
      <c r="JJ22409"/>
      <c r="KX22409" s="23"/>
      <c r="KY22409" s="23"/>
    </row>
    <row r="22410" spans="36:311" x14ac:dyDescent="0.2">
      <c r="AJ22410" s="23"/>
      <c r="HH22410"/>
      <c r="IW22410" s="36"/>
      <c r="JI22410"/>
      <c r="JJ22410"/>
      <c r="KX22410" s="23"/>
      <c r="KY22410" s="23"/>
    </row>
    <row r="22411" spans="36:311" x14ac:dyDescent="0.2">
      <c r="AJ22411" s="23"/>
      <c r="HH22411"/>
      <c r="IW22411" s="36"/>
      <c r="JI22411"/>
      <c r="JJ22411"/>
      <c r="KX22411" s="23"/>
      <c r="KY22411" s="23"/>
    </row>
    <row r="22412" spans="36:311" x14ac:dyDescent="0.2">
      <c r="AJ22412" s="23"/>
      <c r="HH22412"/>
      <c r="IW22412" s="36"/>
      <c r="JI22412"/>
      <c r="JJ22412"/>
      <c r="KX22412" s="23"/>
      <c r="KY22412" s="23"/>
    </row>
    <row r="22413" spans="36:311" x14ac:dyDescent="0.2">
      <c r="AJ22413" s="23"/>
      <c r="HH22413"/>
      <c r="IW22413" s="36"/>
      <c r="JI22413"/>
      <c r="JJ22413"/>
      <c r="KX22413" s="23"/>
      <c r="KY22413" s="23"/>
    </row>
    <row r="22414" spans="36:311" x14ac:dyDescent="0.2">
      <c r="AJ22414" s="23"/>
      <c r="HH22414"/>
      <c r="IW22414" s="36"/>
      <c r="JI22414"/>
      <c r="JJ22414"/>
      <c r="KX22414" s="23"/>
      <c r="KY22414" s="23"/>
    </row>
    <row r="22415" spans="36:311" x14ac:dyDescent="0.2">
      <c r="AJ22415" s="23"/>
      <c r="HH22415"/>
      <c r="IW22415" s="36"/>
      <c r="JI22415"/>
      <c r="JJ22415"/>
      <c r="KX22415" s="23"/>
      <c r="KY22415" s="23"/>
    </row>
    <row r="22416" spans="36:311" x14ac:dyDescent="0.2">
      <c r="AJ22416" s="23"/>
      <c r="HH22416"/>
      <c r="IW22416" s="36"/>
      <c r="JI22416"/>
      <c r="JJ22416"/>
      <c r="KX22416" s="23"/>
      <c r="KY22416" s="23"/>
    </row>
    <row r="22417" spans="36:311" x14ac:dyDescent="0.2">
      <c r="AJ22417" s="23"/>
      <c r="HH22417"/>
      <c r="IW22417" s="36"/>
      <c r="JI22417"/>
      <c r="JJ22417"/>
      <c r="KX22417" s="23"/>
      <c r="KY22417" s="23"/>
    </row>
    <row r="22418" spans="36:311" x14ac:dyDescent="0.2">
      <c r="AJ22418" s="23"/>
      <c r="HH22418"/>
      <c r="IW22418" s="36"/>
      <c r="JI22418"/>
      <c r="JJ22418"/>
      <c r="KX22418" s="23"/>
      <c r="KY22418" s="23"/>
    </row>
    <row r="22419" spans="36:311" x14ac:dyDescent="0.2">
      <c r="AJ22419" s="23"/>
      <c r="HH22419"/>
      <c r="IW22419" s="36"/>
      <c r="JI22419"/>
      <c r="JJ22419"/>
      <c r="KX22419" s="23"/>
      <c r="KY22419" s="23"/>
    </row>
    <row r="22420" spans="36:311" x14ac:dyDescent="0.2">
      <c r="AJ22420" s="23"/>
      <c r="HH22420"/>
      <c r="IW22420" s="36"/>
      <c r="JI22420"/>
      <c r="JJ22420"/>
      <c r="KX22420" s="23"/>
      <c r="KY22420" s="23"/>
    </row>
    <row r="22421" spans="36:311" x14ac:dyDescent="0.2">
      <c r="AJ22421" s="23"/>
      <c r="HH22421"/>
      <c r="IW22421" s="36"/>
      <c r="JI22421"/>
      <c r="JJ22421"/>
      <c r="KX22421" s="23"/>
      <c r="KY22421" s="23"/>
    </row>
    <row r="22422" spans="36:311" x14ac:dyDescent="0.2">
      <c r="AJ22422" s="23"/>
      <c r="HH22422"/>
      <c r="IW22422" s="36"/>
      <c r="JI22422"/>
      <c r="JJ22422"/>
      <c r="KX22422" s="23"/>
      <c r="KY22422" s="23"/>
    </row>
    <row r="22423" spans="36:311" x14ac:dyDescent="0.2">
      <c r="AJ22423" s="23"/>
      <c r="HH22423"/>
      <c r="IW22423" s="36"/>
      <c r="JI22423"/>
      <c r="JJ22423"/>
      <c r="KX22423" s="23"/>
      <c r="KY22423" s="23"/>
    </row>
    <row r="22424" spans="36:311" x14ac:dyDescent="0.2">
      <c r="AJ22424" s="23"/>
      <c r="HH22424"/>
      <c r="IW22424" s="36"/>
      <c r="JI22424"/>
      <c r="JJ22424"/>
      <c r="KX22424" s="23"/>
      <c r="KY22424" s="23"/>
    </row>
    <row r="22425" spans="36:311" x14ac:dyDescent="0.2">
      <c r="AJ22425" s="23"/>
      <c r="HH22425"/>
      <c r="IW22425" s="36"/>
      <c r="JI22425"/>
      <c r="JJ22425"/>
      <c r="KX22425" s="23"/>
      <c r="KY22425" s="23"/>
    </row>
    <row r="22426" spans="36:311" x14ac:dyDescent="0.2">
      <c r="AJ22426" s="23"/>
      <c r="HH22426"/>
      <c r="IW22426" s="36"/>
      <c r="JI22426"/>
      <c r="JJ22426"/>
      <c r="KX22426" s="23"/>
      <c r="KY22426" s="23"/>
    </row>
    <row r="22427" spans="36:311" x14ac:dyDescent="0.2">
      <c r="AJ22427" s="23"/>
      <c r="HH22427"/>
      <c r="IW22427" s="36"/>
      <c r="JI22427"/>
      <c r="JJ22427"/>
      <c r="KX22427" s="23"/>
      <c r="KY22427" s="23"/>
    </row>
    <row r="22428" spans="36:311" x14ac:dyDescent="0.2">
      <c r="AJ22428" s="23"/>
      <c r="HH22428"/>
      <c r="IW22428" s="36"/>
      <c r="JI22428"/>
      <c r="JJ22428"/>
      <c r="KX22428" s="23"/>
      <c r="KY22428" s="23"/>
    </row>
    <row r="22429" spans="36:311" x14ac:dyDescent="0.2">
      <c r="AJ22429" s="23"/>
      <c r="HH22429"/>
      <c r="IW22429" s="36"/>
      <c r="JI22429"/>
      <c r="JJ22429"/>
      <c r="KX22429" s="23"/>
      <c r="KY22429" s="23"/>
    </row>
    <row r="22430" spans="36:311" x14ac:dyDescent="0.2">
      <c r="AJ22430" s="23"/>
      <c r="HH22430"/>
      <c r="IW22430" s="36"/>
      <c r="JI22430"/>
      <c r="JJ22430"/>
      <c r="KX22430" s="23"/>
      <c r="KY22430" s="23"/>
    </row>
    <row r="22431" spans="36:311" x14ac:dyDescent="0.2">
      <c r="AJ22431" s="23"/>
      <c r="HH22431"/>
      <c r="IW22431" s="36"/>
      <c r="JI22431"/>
      <c r="JJ22431"/>
      <c r="KX22431" s="23"/>
      <c r="KY22431" s="23"/>
    </row>
    <row r="22432" spans="36:311" x14ac:dyDescent="0.2">
      <c r="AJ22432" s="23"/>
      <c r="HH22432"/>
      <c r="IW22432" s="36"/>
      <c r="JI22432"/>
      <c r="JJ22432"/>
      <c r="KX22432" s="23"/>
      <c r="KY22432" s="23"/>
    </row>
    <row r="22433" spans="36:311" x14ac:dyDescent="0.2">
      <c r="AJ22433" s="23"/>
      <c r="HH22433"/>
      <c r="IW22433" s="36"/>
      <c r="JI22433"/>
      <c r="JJ22433"/>
      <c r="KX22433" s="23"/>
      <c r="KY22433" s="23"/>
    </row>
    <row r="22434" spans="36:311" x14ac:dyDescent="0.2">
      <c r="AJ22434" s="23"/>
      <c r="HH22434"/>
      <c r="IW22434" s="36"/>
      <c r="JI22434"/>
      <c r="JJ22434"/>
      <c r="KX22434" s="23"/>
      <c r="KY22434" s="23"/>
    </row>
    <row r="22435" spans="36:311" x14ac:dyDescent="0.2">
      <c r="AJ22435" s="23"/>
      <c r="HH22435"/>
      <c r="IW22435" s="36"/>
      <c r="JI22435"/>
      <c r="JJ22435"/>
      <c r="KX22435" s="23"/>
      <c r="KY22435" s="23"/>
    </row>
    <row r="22436" spans="36:311" x14ac:dyDescent="0.2">
      <c r="AJ22436" s="23"/>
      <c r="HH22436"/>
      <c r="IW22436" s="36"/>
      <c r="JI22436"/>
      <c r="JJ22436"/>
      <c r="KX22436" s="23"/>
      <c r="KY22436" s="23"/>
    </row>
    <row r="22437" spans="36:311" x14ac:dyDescent="0.2">
      <c r="AJ22437" s="23"/>
      <c r="HH22437"/>
      <c r="IW22437" s="36"/>
      <c r="JI22437"/>
      <c r="JJ22437"/>
      <c r="KX22437" s="23"/>
      <c r="KY22437" s="23"/>
    </row>
    <row r="22438" spans="36:311" x14ac:dyDescent="0.2">
      <c r="AJ22438" s="23"/>
      <c r="HH22438"/>
      <c r="IW22438" s="36"/>
      <c r="JI22438"/>
      <c r="JJ22438"/>
      <c r="KX22438" s="23"/>
      <c r="KY22438" s="23"/>
    </row>
    <row r="22439" spans="36:311" x14ac:dyDescent="0.2">
      <c r="AJ22439" s="23"/>
      <c r="HH22439"/>
      <c r="IW22439" s="36"/>
      <c r="JI22439"/>
      <c r="JJ22439"/>
      <c r="KX22439" s="23"/>
      <c r="KY22439" s="23"/>
    </row>
    <row r="22440" spans="36:311" x14ac:dyDescent="0.2">
      <c r="AJ22440" s="23"/>
      <c r="HH22440"/>
      <c r="IW22440" s="36"/>
      <c r="JI22440"/>
      <c r="JJ22440"/>
      <c r="KX22440" s="23"/>
      <c r="KY22440" s="23"/>
    </row>
    <row r="22441" spans="36:311" x14ac:dyDescent="0.2">
      <c r="AJ22441" s="23"/>
      <c r="HH22441"/>
      <c r="IW22441" s="36"/>
      <c r="JI22441"/>
      <c r="JJ22441"/>
      <c r="KX22441" s="23"/>
      <c r="KY22441" s="23"/>
    </row>
    <row r="22442" spans="36:311" x14ac:dyDescent="0.2">
      <c r="AJ22442" s="23"/>
      <c r="HH22442"/>
      <c r="IW22442" s="36"/>
      <c r="JI22442"/>
      <c r="JJ22442"/>
      <c r="KX22442" s="23"/>
      <c r="KY22442" s="23"/>
    </row>
    <row r="22443" spans="36:311" x14ac:dyDescent="0.2">
      <c r="AJ22443" s="23"/>
      <c r="HH22443"/>
      <c r="IW22443" s="36"/>
      <c r="JI22443"/>
      <c r="JJ22443"/>
      <c r="KX22443" s="23"/>
      <c r="KY22443" s="23"/>
    </row>
    <row r="22444" spans="36:311" x14ac:dyDescent="0.2">
      <c r="AJ22444" s="23"/>
      <c r="HH22444"/>
      <c r="IW22444" s="36"/>
      <c r="JI22444"/>
      <c r="JJ22444"/>
      <c r="KX22444" s="23"/>
      <c r="KY22444" s="23"/>
    </row>
    <row r="22445" spans="36:311" x14ac:dyDescent="0.2">
      <c r="AJ22445" s="23"/>
      <c r="HH22445"/>
      <c r="IW22445" s="36"/>
      <c r="JI22445"/>
      <c r="JJ22445"/>
      <c r="KX22445" s="23"/>
      <c r="KY22445" s="23"/>
    </row>
    <row r="22446" spans="36:311" x14ac:dyDescent="0.2">
      <c r="AJ22446" s="23"/>
      <c r="HH22446"/>
      <c r="IW22446" s="36"/>
      <c r="JI22446"/>
      <c r="JJ22446"/>
      <c r="KX22446" s="23"/>
      <c r="KY22446" s="23"/>
    </row>
    <row r="22447" spans="36:311" x14ac:dyDescent="0.2">
      <c r="AJ22447" s="23"/>
      <c r="HH22447"/>
      <c r="IW22447" s="36"/>
      <c r="JI22447"/>
      <c r="JJ22447"/>
      <c r="KX22447" s="23"/>
      <c r="KY22447" s="23"/>
    </row>
    <row r="22448" spans="36:311" x14ac:dyDescent="0.2">
      <c r="AJ22448" s="23"/>
      <c r="HH22448"/>
      <c r="IW22448" s="36"/>
      <c r="JI22448"/>
      <c r="JJ22448"/>
      <c r="KX22448" s="23"/>
      <c r="KY22448" s="23"/>
    </row>
    <row r="22449" spans="36:311" x14ac:dyDescent="0.2">
      <c r="AJ22449" s="23"/>
      <c r="HH22449"/>
      <c r="IW22449" s="36"/>
      <c r="JI22449"/>
      <c r="JJ22449"/>
      <c r="KX22449" s="23"/>
      <c r="KY22449" s="23"/>
    </row>
    <row r="22450" spans="36:311" x14ac:dyDescent="0.2">
      <c r="AJ22450" s="23"/>
      <c r="HH22450"/>
      <c r="IW22450" s="36"/>
      <c r="JI22450"/>
      <c r="JJ22450"/>
      <c r="KX22450" s="23"/>
      <c r="KY22450" s="23"/>
    </row>
    <row r="22451" spans="36:311" x14ac:dyDescent="0.2">
      <c r="AJ22451" s="23"/>
      <c r="HH22451"/>
      <c r="IW22451" s="36"/>
      <c r="JI22451"/>
      <c r="JJ22451"/>
      <c r="KX22451" s="23"/>
      <c r="KY22451" s="23"/>
    </row>
    <row r="22452" spans="36:311" x14ac:dyDescent="0.2">
      <c r="AJ22452" s="23"/>
      <c r="HH22452"/>
      <c r="IW22452" s="36"/>
      <c r="JI22452"/>
      <c r="JJ22452"/>
      <c r="KX22452" s="23"/>
      <c r="KY22452" s="23"/>
    </row>
    <row r="22453" spans="36:311" x14ac:dyDescent="0.2">
      <c r="AJ22453" s="23"/>
      <c r="HH22453"/>
      <c r="IW22453" s="36"/>
      <c r="JI22453"/>
      <c r="JJ22453"/>
      <c r="KX22453" s="23"/>
      <c r="KY22453" s="23"/>
    </row>
    <row r="22454" spans="36:311" x14ac:dyDescent="0.2">
      <c r="AJ22454" s="23"/>
      <c r="HH22454"/>
      <c r="IW22454" s="36"/>
      <c r="JI22454"/>
      <c r="JJ22454"/>
      <c r="KX22454" s="23"/>
      <c r="KY22454" s="23"/>
    </row>
    <row r="22455" spans="36:311" x14ac:dyDescent="0.2">
      <c r="AJ22455" s="23"/>
      <c r="HH22455"/>
      <c r="IW22455" s="36"/>
      <c r="JI22455"/>
      <c r="JJ22455"/>
      <c r="KX22455" s="23"/>
      <c r="KY22455" s="23"/>
    </row>
    <row r="22456" spans="36:311" x14ac:dyDescent="0.2">
      <c r="AJ22456" s="23"/>
      <c r="HH22456"/>
      <c r="IW22456" s="36"/>
      <c r="JI22456"/>
      <c r="JJ22456"/>
      <c r="KX22456" s="23"/>
      <c r="KY22456" s="23"/>
    </row>
    <row r="22457" spans="36:311" x14ac:dyDescent="0.2">
      <c r="AJ22457" s="23"/>
      <c r="HH22457"/>
      <c r="IW22457" s="36"/>
      <c r="JI22457"/>
      <c r="JJ22457"/>
      <c r="KX22457" s="23"/>
      <c r="KY22457" s="23"/>
    </row>
    <row r="22458" spans="36:311" x14ac:dyDescent="0.2">
      <c r="AJ22458" s="23"/>
      <c r="HH22458"/>
      <c r="IW22458" s="36"/>
      <c r="JI22458"/>
      <c r="JJ22458"/>
      <c r="KX22458" s="23"/>
      <c r="KY22458" s="23"/>
    </row>
    <row r="22459" spans="36:311" x14ac:dyDescent="0.2">
      <c r="AJ22459" s="23"/>
      <c r="HH22459"/>
      <c r="IW22459" s="36"/>
      <c r="JI22459"/>
      <c r="JJ22459"/>
      <c r="KX22459" s="23"/>
      <c r="KY22459" s="23"/>
    </row>
    <row r="22460" spans="36:311" x14ac:dyDescent="0.2">
      <c r="AJ22460" s="23"/>
      <c r="HH22460"/>
      <c r="IW22460" s="36"/>
      <c r="JI22460"/>
      <c r="JJ22460"/>
      <c r="KX22460" s="23"/>
      <c r="KY22460" s="23"/>
    </row>
    <row r="22461" spans="36:311" x14ac:dyDescent="0.2">
      <c r="AJ22461" s="23"/>
      <c r="HH22461"/>
      <c r="IW22461" s="36"/>
      <c r="JI22461"/>
      <c r="JJ22461"/>
      <c r="KX22461" s="23"/>
      <c r="KY22461" s="23"/>
    </row>
    <row r="22462" spans="36:311" x14ac:dyDescent="0.2">
      <c r="AJ22462" s="23"/>
      <c r="HH22462"/>
      <c r="IW22462" s="36"/>
      <c r="JI22462"/>
      <c r="JJ22462"/>
      <c r="KX22462" s="23"/>
      <c r="KY22462" s="23"/>
    </row>
    <row r="22463" spans="36:311" x14ac:dyDescent="0.2">
      <c r="AJ22463" s="23"/>
      <c r="HH22463"/>
      <c r="IW22463" s="36"/>
      <c r="JI22463"/>
      <c r="JJ22463"/>
      <c r="KX22463" s="23"/>
      <c r="KY22463" s="23"/>
    </row>
    <row r="22464" spans="36:311" x14ac:dyDescent="0.2">
      <c r="AJ22464" s="23"/>
      <c r="HH22464"/>
      <c r="IW22464" s="36"/>
      <c r="JI22464"/>
      <c r="JJ22464"/>
      <c r="KX22464" s="23"/>
      <c r="KY22464" s="23"/>
    </row>
    <row r="22465" spans="36:311" x14ac:dyDescent="0.2">
      <c r="AJ22465" s="23"/>
      <c r="HH22465"/>
      <c r="IW22465" s="36"/>
      <c r="JI22465"/>
      <c r="JJ22465"/>
      <c r="KX22465" s="23"/>
      <c r="KY22465" s="23"/>
    </row>
    <row r="22466" spans="36:311" x14ac:dyDescent="0.2">
      <c r="AJ22466" s="23"/>
      <c r="HH22466"/>
      <c r="IW22466" s="36"/>
      <c r="JI22466"/>
      <c r="JJ22466"/>
      <c r="KX22466" s="23"/>
      <c r="KY22466" s="23"/>
    </row>
    <row r="22467" spans="36:311" x14ac:dyDescent="0.2">
      <c r="AJ22467" s="23"/>
      <c r="HH22467"/>
      <c r="IW22467" s="36"/>
      <c r="JI22467"/>
      <c r="JJ22467"/>
      <c r="KX22467" s="23"/>
      <c r="KY22467" s="23"/>
    </row>
    <row r="22468" spans="36:311" x14ac:dyDescent="0.2">
      <c r="AJ22468" s="23"/>
      <c r="HH22468"/>
      <c r="IW22468" s="36"/>
      <c r="JI22468"/>
      <c r="JJ22468"/>
      <c r="KX22468" s="23"/>
      <c r="KY22468" s="23"/>
    </row>
    <row r="22469" spans="36:311" x14ac:dyDescent="0.2">
      <c r="AJ22469" s="23"/>
      <c r="HH22469"/>
      <c r="IW22469" s="36"/>
      <c r="JI22469"/>
      <c r="JJ22469"/>
      <c r="KX22469" s="23"/>
      <c r="KY22469" s="23"/>
    </row>
    <row r="22470" spans="36:311" x14ac:dyDescent="0.2">
      <c r="AJ22470" s="23"/>
      <c r="HH22470"/>
      <c r="IW22470" s="36"/>
      <c r="JI22470"/>
      <c r="JJ22470"/>
      <c r="KX22470" s="23"/>
      <c r="KY22470" s="23"/>
    </row>
    <row r="22471" spans="36:311" x14ac:dyDescent="0.2">
      <c r="AJ22471" s="23"/>
      <c r="HH22471"/>
      <c r="IW22471" s="36"/>
      <c r="JI22471"/>
      <c r="JJ22471"/>
      <c r="KX22471" s="23"/>
      <c r="KY22471" s="23"/>
    </row>
    <row r="22472" spans="36:311" x14ac:dyDescent="0.2">
      <c r="AJ22472" s="23"/>
      <c r="HH22472"/>
      <c r="IW22472" s="36"/>
      <c r="JI22472"/>
      <c r="JJ22472"/>
      <c r="KX22472" s="23"/>
      <c r="KY22472" s="23"/>
    </row>
    <row r="22473" spans="36:311" x14ac:dyDescent="0.2">
      <c r="AJ22473" s="23"/>
      <c r="HH22473"/>
      <c r="IW22473" s="36"/>
      <c r="JI22473"/>
      <c r="JJ22473"/>
      <c r="KX22473" s="23"/>
      <c r="KY22473" s="23"/>
    </row>
    <row r="22474" spans="36:311" x14ac:dyDescent="0.2">
      <c r="AJ22474" s="23"/>
      <c r="HH22474"/>
      <c r="IW22474" s="36"/>
      <c r="JI22474"/>
      <c r="JJ22474"/>
      <c r="KX22474" s="23"/>
      <c r="KY22474" s="23"/>
    </row>
    <row r="22475" spans="36:311" x14ac:dyDescent="0.2">
      <c r="AJ22475" s="23"/>
      <c r="HH22475"/>
      <c r="IW22475" s="36"/>
      <c r="JI22475"/>
      <c r="JJ22475"/>
      <c r="KX22475" s="23"/>
      <c r="KY22475" s="23"/>
    </row>
    <row r="22476" spans="36:311" x14ac:dyDescent="0.2">
      <c r="AJ22476" s="23"/>
      <c r="HH22476"/>
      <c r="IW22476" s="36"/>
      <c r="JI22476"/>
      <c r="JJ22476"/>
      <c r="KX22476" s="23"/>
      <c r="KY22476" s="23"/>
    </row>
    <row r="22477" spans="36:311" x14ac:dyDescent="0.2">
      <c r="AJ22477" s="23"/>
      <c r="HH22477"/>
      <c r="IW22477" s="36"/>
      <c r="JI22477"/>
      <c r="JJ22477"/>
      <c r="KX22477" s="23"/>
      <c r="KY22477" s="23"/>
    </row>
    <row r="22478" spans="36:311" x14ac:dyDescent="0.2">
      <c r="AJ22478" s="23"/>
      <c r="HH22478"/>
      <c r="IW22478" s="36"/>
      <c r="JI22478"/>
      <c r="JJ22478"/>
      <c r="KX22478" s="23"/>
      <c r="KY22478" s="23"/>
    </row>
    <row r="22479" spans="36:311" x14ac:dyDescent="0.2">
      <c r="AJ22479" s="23"/>
      <c r="HH22479"/>
      <c r="IW22479" s="36"/>
      <c r="JI22479"/>
      <c r="JJ22479"/>
      <c r="KX22479" s="23"/>
      <c r="KY22479" s="23"/>
    </row>
    <row r="22480" spans="36:311" x14ac:dyDescent="0.2">
      <c r="AJ22480" s="23"/>
      <c r="HH22480"/>
      <c r="IW22480" s="36"/>
      <c r="JI22480"/>
      <c r="JJ22480"/>
      <c r="KX22480" s="23"/>
      <c r="KY22480" s="23"/>
    </row>
    <row r="22481" spans="36:311" x14ac:dyDescent="0.2">
      <c r="AJ22481" s="23"/>
      <c r="HH22481"/>
      <c r="IW22481" s="36"/>
      <c r="JI22481"/>
      <c r="JJ22481"/>
      <c r="KX22481" s="23"/>
      <c r="KY22481" s="23"/>
    </row>
    <row r="22482" spans="36:311" x14ac:dyDescent="0.2">
      <c r="AJ22482" s="23"/>
      <c r="HH22482"/>
      <c r="IW22482" s="36"/>
      <c r="JI22482"/>
      <c r="JJ22482"/>
      <c r="KX22482" s="23"/>
      <c r="KY22482" s="23"/>
    </row>
    <row r="22483" spans="36:311" x14ac:dyDescent="0.2">
      <c r="AJ22483" s="23"/>
      <c r="HH22483"/>
      <c r="IW22483" s="36"/>
      <c r="JI22483"/>
      <c r="JJ22483"/>
      <c r="KX22483" s="23"/>
      <c r="KY22483" s="23"/>
    </row>
    <row r="22484" spans="36:311" x14ac:dyDescent="0.2">
      <c r="AJ22484" s="23"/>
      <c r="HH22484"/>
      <c r="IW22484" s="36"/>
      <c r="JI22484"/>
      <c r="JJ22484"/>
      <c r="KX22484" s="23"/>
      <c r="KY22484" s="23"/>
    </row>
    <row r="22485" spans="36:311" x14ac:dyDescent="0.2">
      <c r="AJ22485" s="23"/>
      <c r="HH22485"/>
      <c r="IW22485" s="36"/>
      <c r="JI22485"/>
      <c r="JJ22485"/>
      <c r="KX22485" s="23"/>
      <c r="KY22485" s="23"/>
    </row>
    <row r="22486" spans="36:311" x14ac:dyDescent="0.2">
      <c r="AJ22486" s="23"/>
      <c r="HH22486"/>
      <c r="IW22486" s="36"/>
      <c r="JI22486"/>
      <c r="JJ22486"/>
      <c r="KX22486" s="23"/>
      <c r="KY22486" s="23"/>
    </row>
    <row r="22487" spans="36:311" x14ac:dyDescent="0.2">
      <c r="AJ22487" s="23"/>
      <c r="HH22487"/>
      <c r="IW22487" s="36"/>
      <c r="JI22487"/>
      <c r="JJ22487"/>
      <c r="KX22487" s="23"/>
      <c r="KY22487" s="23"/>
    </row>
    <row r="22488" spans="36:311" x14ac:dyDescent="0.2">
      <c r="AJ22488" s="23"/>
      <c r="HH22488"/>
      <c r="IW22488" s="36"/>
      <c r="JI22488"/>
      <c r="JJ22488"/>
      <c r="KX22488" s="23"/>
      <c r="KY22488" s="23"/>
    </row>
    <row r="22489" spans="36:311" x14ac:dyDescent="0.2">
      <c r="AJ22489" s="23"/>
      <c r="HH22489"/>
      <c r="IW22489" s="36"/>
      <c r="JI22489"/>
      <c r="JJ22489"/>
      <c r="KX22489" s="23"/>
      <c r="KY22489" s="23"/>
    </row>
    <row r="22490" spans="36:311" x14ac:dyDescent="0.2">
      <c r="AJ22490" s="23"/>
      <c r="HH22490"/>
      <c r="IW22490" s="36"/>
      <c r="JI22490"/>
      <c r="JJ22490"/>
      <c r="KX22490" s="23"/>
      <c r="KY22490" s="23"/>
    </row>
    <row r="22491" spans="36:311" x14ac:dyDescent="0.2">
      <c r="AJ22491" s="23"/>
      <c r="HH22491"/>
      <c r="IW22491" s="36"/>
      <c r="JI22491"/>
      <c r="JJ22491"/>
      <c r="KX22491" s="23"/>
      <c r="KY22491" s="23"/>
    </row>
    <row r="22492" spans="36:311" x14ac:dyDescent="0.2">
      <c r="AJ22492" s="23"/>
      <c r="HH22492"/>
      <c r="IW22492" s="36"/>
      <c r="JI22492"/>
      <c r="JJ22492"/>
      <c r="KX22492" s="23"/>
      <c r="KY22492" s="23"/>
    </row>
    <row r="22493" spans="36:311" x14ac:dyDescent="0.2">
      <c r="AJ22493" s="23"/>
      <c r="HH22493"/>
      <c r="IW22493" s="36"/>
      <c r="JI22493"/>
      <c r="JJ22493"/>
      <c r="KX22493" s="23"/>
      <c r="KY22493" s="23"/>
    </row>
    <row r="22494" spans="36:311" x14ac:dyDescent="0.2">
      <c r="AJ22494" s="23"/>
      <c r="HH22494"/>
      <c r="IW22494" s="36"/>
      <c r="JI22494"/>
      <c r="JJ22494"/>
      <c r="KX22494" s="23"/>
      <c r="KY22494" s="23"/>
    </row>
    <row r="22495" spans="36:311" x14ac:dyDescent="0.2">
      <c r="AJ22495" s="23"/>
      <c r="HH22495"/>
      <c r="IW22495" s="36"/>
      <c r="JI22495"/>
      <c r="JJ22495"/>
      <c r="KX22495" s="23"/>
      <c r="KY22495" s="23"/>
    </row>
    <row r="22496" spans="36:311" x14ac:dyDescent="0.2">
      <c r="AJ22496" s="23"/>
      <c r="HH22496"/>
      <c r="IW22496" s="36"/>
      <c r="JI22496"/>
      <c r="JJ22496"/>
      <c r="KX22496" s="23"/>
      <c r="KY22496" s="23"/>
    </row>
    <row r="22497" spans="36:311" x14ac:dyDescent="0.2">
      <c r="AJ22497" s="23"/>
      <c r="HH22497"/>
      <c r="IW22497" s="36"/>
      <c r="JI22497"/>
      <c r="JJ22497"/>
      <c r="KX22497" s="23"/>
      <c r="KY22497" s="23"/>
    </row>
    <row r="22498" spans="36:311" x14ac:dyDescent="0.2">
      <c r="AJ22498" s="23"/>
      <c r="HH22498"/>
      <c r="IW22498" s="36"/>
      <c r="JI22498"/>
      <c r="JJ22498"/>
      <c r="KX22498" s="23"/>
      <c r="KY22498" s="23"/>
    </row>
    <row r="22499" spans="36:311" x14ac:dyDescent="0.2">
      <c r="AJ22499" s="23"/>
      <c r="HH22499"/>
      <c r="IW22499" s="36"/>
      <c r="JI22499"/>
      <c r="JJ22499"/>
      <c r="KX22499" s="23"/>
      <c r="KY22499" s="23"/>
    </row>
    <row r="22500" spans="36:311" x14ac:dyDescent="0.2">
      <c r="AJ22500" s="23"/>
      <c r="HH22500"/>
      <c r="IW22500" s="36"/>
      <c r="JI22500"/>
      <c r="JJ22500"/>
      <c r="KX22500" s="23"/>
      <c r="KY22500" s="23"/>
    </row>
    <row r="22501" spans="36:311" x14ac:dyDescent="0.2">
      <c r="AJ22501" s="23"/>
      <c r="HH22501"/>
      <c r="IW22501" s="36"/>
      <c r="JI22501"/>
      <c r="JJ22501"/>
      <c r="KX22501" s="23"/>
      <c r="KY22501" s="23"/>
    </row>
    <row r="22502" spans="36:311" x14ac:dyDescent="0.2">
      <c r="AJ22502" s="23"/>
      <c r="HH22502"/>
      <c r="IW22502" s="36"/>
      <c r="JI22502"/>
      <c r="JJ22502"/>
      <c r="KX22502" s="23"/>
      <c r="KY22502" s="23"/>
    </row>
    <row r="22503" spans="36:311" x14ac:dyDescent="0.2">
      <c r="AJ22503" s="23"/>
      <c r="HH22503"/>
      <c r="IW22503" s="36"/>
      <c r="JI22503"/>
      <c r="JJ22503"/>
      <c r="KX22503" s="23"/>
      <c r="KY22503" s="23"/>
    </row>
    <row r="22504" spans="36:311" x14ac:dyDescent="0.2">
      <c r="AJ22504" s="23"/>
      <c r="HH22504"/>
      <c r="IW22504" s="36"/>
      <c r="JI22504"/>
      <c r="JJ22504"/>
      <c r="KX22504" s="23"/>
      <c r="KY22504" s="23"/>
    </row>
    <row r="22505" spans="36:311" x14ac:dyDescent="0.2">
      <c r="AJ22505" s="23"/>
      <c r="HH22505"/>
      <c r="IW22505" s="36"/>
      <c r="JI22505"/>
      <c r="JJ22505"/>
      <c r="KX22505" s="23"/>
      <c r="KY22505" s="23"/>
    </row>
    <row r="22506" spans="36:311" x14ac:dyDescent="0.2">
      <c r="AJ22506" s="23"/>
      <c r="HH22506"/>
      <c r="IW22506" s="36"/>
      <c r="JI22506"/>
      <c r="JJ22506"/>
      <c r="KX22506" s="23"/>
      <c r="KY22506" s="23"/>
    </row>
    <row r="22507" spans="36:311" x14ac:dyDescent="0.2">
      <c r="AJ22507" s="23"/>
      <c r="HH22507"/>
      <c r="IW22507" s="36"/>
      <c r="JI22507"/>
      <c r="JJ22507"/>
      <c r="KX22507" s="23"/>
      <c r="KY22507" s="23"/>
    </row>
    <row r="22508" spans="36:311" x14ac:dyDescent="0.2">
      <c r="AJ22508" s="23"/>
      <c r="HH22508"/>
      <c r="IW22508" s="36"/>
      <c r="JI22508"/>
      <c r="JJ22508"/>
      <c r="KX22508" s="23"/>
      <c r="KY22508" s="23"/>
    </row>
    <row r="22509" spans="36:311" x14ac:dyDescent="0.2">
      <c r="AJ22509" s="23"/>
      <c r="HH22509"/>
      <c r="IW22509" s="36"/>
      <c r="JI22509"/>
      <c r="JJ22509"/>
      <c r="KX22509" s="23"/>
      <c r="KY22509" s="23"/>
    </row>
    <row r="22510" spans="36:311" x14ac:dyDescent="0.2">
      <c r="AJ22510" s="23"/>
      <c r="HH22510"/>
      <c r="IW22510" s="36"/>
      <c r="JI22510"/>
      <c r="JJ22510"/>
      <c r="KX22510" s="23"/>
      <c r="KY22510" s="23"/>
    </row>
    <row r="22511" spans="36:311" x14ac:dyDescent="0.2">
      <c r="AJ22511" s="23"/>
      <c r="HH22511"/>
      <c r="IW22511" s="36"/>
      <c r="JI22511"/>
      <c r="JJ22511"/>
      <c r="KX22511" s="23"/>
      <c r="KY22511" s="23"/>
    </row>
    <row r="22512" spans="36:311" x14ac:dyDescent="0.2">
      <c r="AJ22512" s="23"/>
      <c r="HH22512"/>
      <c r="IW22512" s="36"/>
      <c r="JI22512"/>
      <c r="JJ22512"/>
      <c r="KX22512" s="23"/>
      <c r="KY22512" s="23"/>
    </row>
    <row r="22513" spans="36:311" x14ac:dyDescent="0.2">
      <c r="AJ22513" s="23"/>
      <c r="HH22513"/>
      <c r="IW22513" s="36"/>
      <c r="JI22513"/>
      <c r="JJ22513"/>
      <c r="KX22513" s="23"/>
      <c r="KY22513" s="23"/>
    </row>
    <row r="22514" spans="36:311" x14ac:dyDescent="0.2">
      <c r="AJ22514" s="23"/>
      <c r="HH22514"/>
      <c r="IW22514" s="36"/>
      <c r="JI22514"/>
      <c r="JJ22514"/>
      <c r="KX22514" s="23"/>
      <c r="KY22514" s="23"/>
    </row>
    <row r="22515" spans="36:311" x14ac:dyDescent="0.2">
      <c r="AJ22515" s="23"/>
      <c r="HH22515"/>
      <c r="IW22515" s="36"/>
      <c r="JI22515"/>
      <c r="JJ22515"/>
      <c r="KX22515" s="23"/>
      <c r="KY22515" s="23"/>
    </row>
    <row r="22516" spans="36:311" x14ac:dyDescent="0.2">
      <c r="AJ22516" s="23"/>
      <c r="HH22516"/>
      <c r="IW22516" s="36"/>
      <c r="JI22516"/>
      <c r="JJ22516"/>
      <c r="KX22516" s="23"/>
      <c r="KY22516" s="23"/>
    </row>
    <row r="22517" spans="36:311" x14ac:dyDescent="0.2">
      <c r="AJ22517" s="23"/>
      <c r="HH22517"/>
      <c r="IW22517" s="36"/>
      <c r="JI22517"/>
      <c r="JJ22517"/>
      <c r="KX22517" s="23"/>
      <c r="KY22517" s="23"/>
    </row>
    <row r="22518" spans="36:311" x14ac:dyDescent="0.2">
      <c r="AJ22518" s="23"/>
      <c r="HH22518"/>
      <c r="IW22518" s="36"/>
      <c r="JI22518"/>
      <c r="JJ22518"/>
      <c r="KX22518" s="23"/>
      <c r="KY22518" s="23"/>
    </row>
    <row r="22519" spans="36:311" x14ac:dyDescent="0.2">
      <c r="AJ22519" s="23"/>
      <c r="HH22519"/>
      <c r="IW22519" s="36"/>
      <c r="JI22519"/>
      <c r="JJ22519"/>
      <c r="KX22519" s="23"/>
      <c r="KY22519" s="23"/>
    </row>
    <row r="22520" spans="36:311" x14ac:dyDescent="0.2">
      <c r="AJ22520" s="23"/>
      <c r="HH22520"/>
      <c r="IW22520" s="36"/>
      <c r="JI22520"/>
      <c r="JJ22520"/>
      <c r="KX22520" s="23"/>
      <c r="KY22520" s="23"/>
    </row>
    <row r="22521" spans="36:311" x14ac:dyDescent="0.2">
      <c r="AJ22521" s="23"/>
      <c r="HH22521"/>
      <c r="IW22521" s="36"/>
      <c r="JI22521"/>
      <c r="JJ22521"/>
      <c r="KX22521" s="23"/>
      <c r="KY22521" s="23"/>
    </row>
    <row r="22522" spans="36:311" x14ac:dyDescent="0.2">
      <c r="AJ22522" s="23"/>
      <c r="HH22522"/>
      <c r="IW22522" s="36"/>
      <c r="JI22522"/>
      <c r="JJ22522"/>
      <c r="KX22522" s="23"/>
      <c r="KY22522" s="23"/>
    </row>
    <row r="22523" spans="36:311" x14ac:dyDescent="0.2">
      <c r="AJ22523" s="23"/>
      <c r="HH22523"/>
      <c r="IW22523" s="36"/>
      <c r="JI22523"/>
      <c r="JJ22523"/>
      <c r="KX22523" s="23"/>
      <c r="KY22523" s="23"/>
    </row>
    <row r="22524" spans="36:311" x14ac:dyDescent="0.2">
      <c r="AJ22524" s="23"/>
      <c r="HH22524"/>
      <c r="IW22524" s="36"/>
      <c r="JI22524"/>
      <c r="JJ22524"/>
      <c r="KX22524" s="23"/>
      <c r="KY22524" s="23"/>
    </row>
    <row r="22525" spans="36:311" x14ac:dyDescent="0.2">
      <c r="AJ22525" s="23"/>
      <c r="HH22525"/>
      <c r="IW22525" s="36"/>
      <c r="JI22525"/>
      <c r="JJ22525"/>
      <c r="KX22525" s="23"/>
      <c r="KY22525" s="23"/>
    </row>
    <row r="22526" spans="36:311" x14ac:dyDescent="0.2">
      <c r="AJ22526" s="23"/>
      <c r="HH22526"/>
      <c r="IW22526" s="36"/>
      <c r="JI22526"/>
      <c r="JJ22526"/>
      <c r="KX22526" s="23"/>
      <c r="KY22526" s="23"/>
    </row>
    <row r="22527" spans="36:311" x14ac:dyDescent="0.2">
      <c r="AJ22527" s="23"/>
      <c r="HH22527"/>
      <c r="IW22527" s="36"/>
      <c r="JI22527"/>
      <c r="JJ22527"/>
      <c r="KX22527" s="23"/>
      <c r="KY22527" s="23"/>
    </row>
    <row r="22528" spans="36:311" x14ac:dyDescent="0.2">
      <c r="AJ22528" s="23"/>
      <c r="HH22528"/>
      <c r="IW22528" s="36"/>
      <c r="JI22528"/>
      <c r="JJ22528"/>
      <c r="KX22528" s="23"/>
      <c r="KY22528" s="23"/>
    </row>
    <row r="22529" spans="36:311" x14ac:dyDescent="0.2">
      <c r="AJ22529" s="23"/>
      <c r="HH22529"/>
      <c r="IW22529" s="36"/>
      <c r="JI22529"/>
      <c r="JJ22529"/>
      <c r="KX22529" s="23"/>
      <c r="KY22529" s="23"/>
    </row>
    <row r="22530" spans="36:311" x14ac:dyDescent="0.2">
      <c r="AJ22530" s="23"/>
      <c r="HH22530"/>
      <c r="IW22530" s="36"/>
      <c r="JI22530"/>
      <c r="JJ22530"/>
      <c r="KX22530" s="23"/>
      <c r="KY22530" s="23"/>
    </row>
    <row r="22531" spans="36:311" x14ac:dyDescent="0.2">
      <c r="AJ22531" s="23"/>
      <c r="HH22531"/>
      <c r="IW22531" s="36"/>
      <c r="JI22531"/>
      <c r="JJ22531"/>
      <c r="KX22531" s="23"/>
      <c r="KY22531" s="23"/>
    </row>
    <row r="22532" spans="36:311" x14ac:dyDescent="0.2">
      <c r="AJ22532" s="23"/>
      <c r="HH22532"/>
      <c r="IW22532" s="36"/>
      <c r="JI22532"/>
      <c r="JJ22532"/>
      <c r="KX22532" s="23"/>
      <c r="KY22532" s="23"/>
    </row>
    <row r="22533" spans="36:311" x14ac:dyDescent="0.2">
      <c r="AJ22533" s="23"/>
      <c r="HH22533"/>
      <c r="IW22533" s="36"/>
      <c r="JI22533"/>
      <c r="JJ22533"/>
      <c r="KX22533" s="23"/>
      <c r="KY22533" s="23"/>
    </row>
    <row r="22534" spans="36:311" x14ac:dyDescent="0.2">
      <c r="AJ22534" s="23"/>
      <c r="HH22534"/>
      <c r="IW22534" s="36"/>
      <c r="JI22534"/>
      <c r="JJ22534"/>
      <c r="KX22534" s="23"/>
      <c r="KY22534" s="23"/>
    </row>
    <row r="22535" spans="36:311" x14ac:dyDescent="0.2">
      <c r="AJ22535" s="23"/>
      <c r="HH22535"/>
      <c r="IW22535" s="36"/>
      <c r="JI22535"/>
      <c r="JJ22535"/>
      <c r="KX22535" s="23"/>
      <c r="KY22535" s="23"/>
    </row>
    <row r="22536" spans="36:311" x14ac:dyDescent="0.2">
      <c r="AJ22536" s="23"/>
      <c r="HH22536"/>
      <c r="IW22536" s="36"/>
      <c r="JI22536"/>
      <c r="JJ22536"/>
      <c r="KX22536" s="23"/>
      <c r="KY22536" s="23"/>
    </row>
    <row r="22537" spans="36:311" x14ac:dyDescent="0.2">
      <c r="AJ22537" s="23"/>
      <c r="HH22537"/>
      <c r="IW22537" s="36"/>
      <c r="JI22537"/>
      <c r="JJ22537"/>
      <c r="KX22537" s="23"/>
      <c r="KY22537" s="23"/>
    </row>
    <row r="22538" spans="36:311" x14ac:dyDescent="0.2">
      <c r="AJ22538" s="23"/>
      <c r="HH22538"/>
      <c r="IW22538" s="36"/>
      <c r="JI22538"/>
      <c r="JJ22538"/>
      <c r="KX22538" s="23"/>
      <c r="KY22538" s="23"/>
    </row>
    <row r="22539" spans="36:311" x14ac:dyDescent="0.2">
      <c r="AJ22539" s="23"/>
      <c r="HH22539"/>
      <c r="IW22539" s="36"/>
      <c r="JI22539"/>
      <c r="JJ22539"/>
      <c r="KX22539" s="23"/>
      <c r="KY22539" s="23"/>
    </row>
    <row r="22540" spans="36:311" x14ac:dyDescent="0.2">
      <c r="AJ22540" s="23"/>
      <c r="HH22540"/>
      <c r="IW22540" s="36"/>
      <c r="JI22540"/>
      <c r="JJ22540"/>
      <c r="KX22540" s="23"/>
      <c r="KY22540" s="23"/>
    </row>
    <row r="22541" spans="36:311" x14ac:dyDescent="0.2">
      <c r="AJ22541" s="23"/>
      <c r="HH22541"/>
      <c r="IW22541" s="36"/>
      <c r="JI22541"/>
      <c r="JJ22541"/>
      <c r="KX22541" s="23"/>
      <c r="KY22541" s="23"/>
    </row>
    <row r="22542" spans="36:311" x14ac:dyDescent="0.2">
      <c r="AJ22542" s="23"/>
      <c r="HH22542"/>
      <c r="IW22542" s="36"/>
      <c r="JI22542"/>
      <c r="JJ22542"/>
      <c r="KX22542" s="23"/>
      <c r="KY22542" s="23"/>
    </row>
    <row r="22543" spans="36:311" x14ac:dyDescent="0.2">
      <c r="AJ22543" s="23"/>
      <c r="HH22543"/>
      <c r="IW22543" s="36"/>
      <c r="JI22543"/>
      <c r="JJ22543"/>
      <c r="KX22543" s="23"/>
      <c r="KY22543" s="23"/>
    </row>
    <row r="22544" spans="36:311" x14ac:dyDescent="0.2">
      <c r="AJ22544" s="23"/>
      <c r="HH22544"/>
      <c r="IW22544" s="36"/>
      <c r="JI22544"/>
      <c r="JJ22544"/>
      <c r="KX22544" s="23"/>
      <c r="KY22544" s="23"/>
    </row>
    <row r="22545" spans="36:311" x14ac:dyDescent="0.2">
      <c r="AJ22545" s="23"/>
      <c r="HH22545"/>
      <c r="IW22545" s="36"/>
      <c r="JI22545"/>
      <c r="JJ22545"/>
      <c r="KX22545" s="23"/>
      <c r="KY22545" s="23"/>
    </row>
    <row r="22546" spans="36:311" x14ac:dyDescent="0.2">
      <c r="AJ22546" s="23"/>
      <c r="HH22546"/>
      <c r="IW22546" s="36"/>
      <c r="JI22546"/>
      <c r="JJ22546"/>
      <c r="KX22546" s="23"/>
      <c r="KY22546" s="23"/>
    </row>
    <row r="22547" spans="36:311" x14ac:dyDescent="0.2">
      <c r="AJ22547" s="23"/>
      <c r="HH22547"/>
      <c r="IW22547" s="36"/>
      <c r="JI22547"/>
      <c r="JJ22547"/>
      <c r="KX22547" s="23"/>
      <c r="KY22547" s="23"/>
    </row>
    <row r="22548" spans="36:311" x14ac:dyDescent="0.2">
      <c r="AJ22548" s="23"/>
      <c r="HH22548"/>
      <c r="IW22548" s="36"/>
      <c r="JI22548"/>
      <c r="JJ22548"/>
      <c r="KX22548" s="23"/>
      <c r="KY22548" s="23"/>
    </row>
    <row r="22549" spans="36:311" x14ac:dyDescent="0.2">
      <c r="AJ22549" s="23"/>
      <c r="HH22549"/>
      <c r="IW22549" s="36"/>
      <c r="JI22549"/>
      <c r="JJ22549"/>
      <c r="KX22549" s="23"/>
      <c r="KY22549" s="23"/>
    </row>
    <row r="22550" spans="36:311" x14ac:dyDescent="0.2">
      <c r="AJ22550" s="23"/>
      <c r="HH22550"/>
      <c r="IW22550" s="36"/>
      <c r="JI22550"/>
      <c r="JJ22550"/>
      <c r="KX22550" s="23"/>
      <c r="KY22550" s="23"/>
    </row>
    <row r="22551" spans="36:311" x14ac:dyDescent="0.2">
      <c r="AJ22551" s="23"/>
      <c r="HH22551"/>
      <c r="IW22551" s="36"/>
      <c r="JI22551"/>
      <c r="JJ22551"/>
      <c r="KX22551" s="23"/>
      <c r="KY22551" s="23"/>
    </row>
    <row r="22552" spans="36:311" x14ac:dyDescent="0.2">
      <c r="AJ22552" s="23"/>
      <c r="HH22552"/>
      <c r="IW22552" s="36"/>
      <c r="JI22552"/>
      <c r="JJ22552"/>
      <c r="KX22552" s="23"/>
      <c r="KY22552" s="23"/>
    </row>
    <row r="22553" spans="36:311" x14ac:dyDescent="0.2">
      <c r="AJ22553" s="23"/>
      <c r="HH22553"/>
      <c r="IW22553" s="36"/>
      <c r="JI22553"/>
      <c r="JJ22553"/>
      <c r="KX22553" s="23"/>
      <c r="KY22553" s="23"/>
    </row>
    <row r="22554" spans="36:311" x14ac:dyDescent="0.2">
      <c r="AJ22554" s="23"/>
      <c r="HH22554"/>
      <c r="IW22554" s="36"/>
      <c r="JI22554"/>
      <c r="JJ22554"/>
      <c r="KX22554" s="23"/>
      <c r="KY22554" s="23"/>
    </row>
    <row r="22555" spans="36:311" x14ac:dyDescent="0.2">
      <c r="AJ22555" s="23"/>
      <c r="HH22555"/>
      <c r="IW22555" s="36"/>
      <c r="JI22555"/>
      <c r="JJ22555"/>
      <c r="KX22555" s="23"/>
      <c r="KY22555" s="23"/>
    </row>
    <row r="22556" spans="36:311" x14ac:dyDescent="0.2">
      <c r="AJ22556" s="23"/>
      <c r="HH22556"/>
      <c r="IW22556" s="36"/>
      <c r="JI22556"/>
      <c r="JJ22556"/>
      <c r="KX22556" s="23"/>
      <c r="KY22556" s="23"/>
    </row>
    <row r="22557" spans="36:311" x14ac:dyDescent="0.2">
      <c r="AJ22557" s="23"/>
      <c r="HH22557"/>
      <c r="IW22557" s="36"/>
      <c r="JI22557"/>
      <c r="JJ22557"/>
      <c r="KX22557" s="23"/>
      <c r="KY22557" s="23"/>
    </row>
    <row r="22558" spans="36:311" x14ac:dyDescent="0.2">
      <c r="AJ22558" s="23"/>
      <c r="HH22558"/>
      <c r="IW22558" s="36"/>
      <c r="JI22558"/>
      <c r="JJ22558"/>
      <c r="KX22558" s="23"/>
      <c r="KY22558" s="23"/>
    </row>
    <row r="22559" spans="36:311" x14ac:dyDescent="0.2">
      <c r="AJ22559" s="23"/>
      <c r="HH22559"/>
      <c r="IW22559" s="36"/>
      <c r="JI22559"/>
      <c r="JJ22559"/>
      <c r="KX22559" s="23"/>
      <c r="KY22559" s="23"/>
    </row>
    <row r="22560" spans="36:311" x14ac:dyDescent="0.2">
      <c r="AJ22560" s="23"/>
      <c r="HH22560"/>
      <c r="IW22560" s="36"/>
      <c r="JI22560"/>
      <c r="JJ22560"/>
      <c r="KX22560" s="23"/>
      <c r="KY22560" s="23"/>
    </row>
    <row r="22561" spans="36:311" x14ac:dyDescent="0.2">
      <c r="AJ22561" s="23"/>
      <c r="HH22561"/>
      <c r="IW22561" s="36"/>
      <c r="JI22561"/>
      <c r="JJ22561"/>
      <c r="KX22561" s="23"/>
      <c r="KY22561" s="23"/>
    </row>
    <row r="22562" spans="36:311" x14ac:dyDescent="0.2">
      <c r="AJ22562" s="23"/>
      <c r="HH22562"/>
      <c r="IW22562" s="36"/>
      <c r="JI22562"/>
      <c r="JJ22562"/>
      <c r="KX22562" s="23"/>
      <c r="KY22562" s="23"/>
    </row>
    <row r="22563" spans="36:311" x14ac:dyDescent="0.2">
      <c r="AJ22563" s="23"/>
      <c r="HH22563"/>
      <c r="IW22563" s="36"/>
      <c r="JI22563"/>
      <c r="JJ22563"/>
      <c r="KX22563" s="23"/>
      <c r="KY22563" s="23"/>
    </row>
    <row r="22564" spans="36:311" x14ac:dyDescent="0.2">
      <c r="AJ22564" s="23"/>
      <c r="HH22564"/>
      <c r="IW22564" s="36"/>
      <c r="JI22564"/>
      <c r="JJ22564"/>
      <c r="KX22564" s="23"/>
      <c r="KY22564" s="23"/>
    </row>
    <row r="22565" spans="36:311" x14ac:dyDescent="0.2">
      <c r="AJ22565" s="23"/>
      <c r="HH22565"/>
      <c r="IW22565" s="36"/>
      <c r="JI22565"/>
      <c r="JJ22565"/>
      <c r="KX22565" s="23"/>
      <c r="KY22565" s="23"/>
    </row>
    <row r="22566" spans="36:311" x14ac:dyDescent="0.2">
      <c r="AJ22566" s="23"/>
      <c r="HH22566"/>
      <c r="IW22566" s="36"/>
      <c r="JI22566"/>
      <c r="JJ22566"/>
      <c r="KX22566" s="23"/>
      <c r="KY22566" s="23"/>
    </row>
    <row r="22567" spans="36:311" x14ac:dyDescent="0.2">
      <c r="AJ22567" s="23"/>
      <c r="HH22567"/>
      <c r="IW22567" s="36"/>
      <c r="JI22567"/>
      <c r="JJ22567"/>
      <c r="KX22567" s="23"/>
      <c r="KY22567" s="23"/>
    </row>
    <row r="22568" spans="36:311" x14ac:dyDescent="0.2">
      <c r="AJ22568" s="23"/>
      <c r="HH22568"/>
      <c r="IW22568" s="36"/>
      <c r="JI22568"/>
      <c r="JJ22568"/>
      <c r="KX22568" s="23"/>
      <c r="KY22568" s="23"/>
    </row>
    <row r="22569" spans="36:311" x14ac:dyDescent="0.2">
      <c r="AJ22569" s="23"/>
      <c r="HH22569"/>
      <c r="IW22569" s="36"/>
      <c r="JI22569"/>
      <c r="JJ22569"/>
      <c r="KX22569" s="23"/>
      <c r="KY22569" s="23"/>
    </row>
    <row r="22570" spans="36:311" x14ac:dyDescent="0.2">
      <c r="AJ22570" s="23"/>
      <c r="HH22570"/>
      <c r="IW22570" s="36"/>
      <c r="JI22570"/>
      <c r="JJ22570"/>
      <c r="KX22570" s="23"/>
      <c r="KY22570" s="23"/>
    </row>
    <row r="22571" spans="36:311" x14ac:dyDescent="0.2">
      <c r="AJ22571" s="23"/>
      <c r="HH22571"/>
      <c r="IW22571" s="36"/>
      <c r="JI22571"/>
      <c r="JJ22571"/>
      <c r="KX22571" s="23"/>
      <c r="KY22571" s="23"/>
    </row>
    <row r="22572" spans="36:311" x14ac:dyDescent="0.2">
      <c r="AJ22572" s="23"/>
      <c r="HH22572"/>
      <c r="IW22572" s="36"/>
      <c r="JI22572"/>
      <c r="JJ22572"/>
      <c r="KX22572" s="23"/>
      <c r="KY22572" s="23"/>
    </row>
    <row r="22573" spans="36:311" x14ac:dyDescent="0.2">
      <c r="AJ22573" s="23"/>
      <c r="HH22573"/>
      <c r="IW22573" s="36"/>
      <c r="JI22573"/>
      <c r="JJ22573"/>
      <c r="KX22573" s="23"/>
      <c r="KY22573" s="23"/>
    </row>
    <row r="22574" spans="36:311" x14ac:dyDescent="0.2">
      <c r="AJ22574" s="23"/>
      <c r="HH22574"/>
      <c r="IW22574" s="36"/>
      <c r="JI22574"/>
      <c r="JJ22574"/>
      <c r="KX22574" s="23"/>
      <c r="KY22574" s="23"/>
    </row>
    <row r="22575" spans="36:311" x14ac:dyDescent="0.2">
      <c r="AJ22575" s="23"/>
      <c r="HH22575"/>
      <c r="IW22575" s="36"/>
      <c r="JI22575"/>
      <c r="JJ22575"/>
      <c r="KX22575" s="23"/>
      <c r="KY22575" s="23"/>
    </row>
    <row r="22576" spans="36:311" x14ac:dyDescent="0.2">
      <c r="AJ22576" s="23"/>
      <c r="HH22576"/>
      <c r="IW22576" s="36"/>
      <c r="JI22576"/>
      <c r="JJ22576"/>
      <c r="KX22576" s="23"/>
      <c r="KY22576" s="23"/>
    </row>
    <row r="22577" spans="36:311" x14ac:dyDescent="0.2">
      <c r="AJ22577" s="23"/>
      <c r="HH22577"/>
      <c r="IW22577" s="36"/>
      <c r="JI22577"/>
      <c r="JJ22577"/>
      <c r="KX22577" s="23"/>
      <c r="KY22577" s="23"/>
    </row>
    <row r="22578" spans="36:311" x14ac:dyDescent="0.2">
      <c r="AJ22578" s="23"/>
      <c r="HH22578"/>
      <c r="IW22578" s="36"/>
      <c r="JI22578"/>
      <c r="JJ22578"/>
      <c r="KX22578" s="23"/>
      <c r="KY22578" s="23"/>
    </row>
    <row r="22579" spans="36:311" x14ac:dyDescent="0.2">
      <c r="AJ22579" s="23"/>
      <c r="HH22579"/>
      <c r="IW22579" s="36"/>
      <c r="JI22579"/>
      <c r="JJ22579"/>
      <c r="KX22579" s="23"/>
      <c r="KY22579" s="23"/>
    </row>
    <row r="22580" spans="36:311" x14ac:dyDescent="0.2">
      <c r="AJ22580" s="23"/>
      <c r="HH22580"/>
      <c r="IW22580" s="36"/>
      <c r="JI22580"/>
      <c r="JJ22580"/>
      <c r="KX22580" s="23"/>
      <c r="KY22580" s="23"/>
    </row>
    <row r="22581" spans="36:311" x14ac:dyDescent="0.2">
      <c r="AJ22581" s="23"/>
      <c r="HH22581"/>
      <c r="IW22581" s="36"/>
      <c r="JI22581"/>
      <c r="JJ22581"/>
      <c r="KX22581" s="23"/>
      <c r="KY22581" s="23"/>
    </row>
    <row r="22582" spans="36:311" x14ac:dyDescent="0.2">
      <c r="AJ22582" s="23"/>
      <c r="HH22582"/>
      <c r="IW22582" s="36"/>
      <c r="JI22582"/>
      <c r="JJ22582"/>
      <c r="KX22582" s="23"/>
      <c r="KY22582" s="23"/>
    </row>
    <row r="22583" spans="36:311" x14ac:dyDescent="0.2">
      <c r="AJ22583" s="23"/>
      <c r="HH22583"/>
      <c r="IW22583" s="36"/>
      <c r="JI22583"/>
      <c r="JJ22583"/>
      <c r="KX22583" s="23"/>
      <c r="KY22583" s="23"/>
    </row>
    <row r="22584" spans="36:311" x14ac:dyDescent="0.2">
      <c r="AJ22584" s="23"/>
      <c r="HH22584"/>
      <c r="IW22584" s="36"/>
      <c r="JI22584"/>
      <c r="JJ22584"/>
      <c r="KX22584" s="23"/>
      <c r="KY22584" s="23"/>
    </row>
    <row r="22585" spans="36:311" x14ac:dyDescent="0.2">
      <c r="AJ22585" s="23"/>
      <c r="HH22585"/>
      <c r="IW22585" s="36"/>
      <c r="JI22585"/>
      <c r="JJ22585"/>
      <c r="KX22585" s="23"/>
      <c r="KY22585" s="23"/>
    </row>
    <row r="22586" spans="36:311" x14ac:dyDescent="0.2">
      <c r="AJ22586" s="23"/>
      <c r="HH22586"/>
      <c r="IW22586" s="36"/>
      <c r="JI22586"/>
      <c r="JJ22586"/>
      <c r="KX22586" s="23"/>
      <c r="KY22586" s="23"/>
    </row>
    <row r="22587" spans="36:311" x14ac:dyDescent="0.2">
      <c r="AJ22587" s="23"/>
      <c r="HH22587"/>
      <c r="IW22587" s="36"/>
      <c r="JI22587"/>
      <c r="JJ22587"/>
      <c r="KX22587" s="23"/>
      <c r="KY22587" s="23"/>
    </row>
    <row r="22588" spans="36:311" x14ac:dyDescent="0.2">
      <c r="AJ22588" s="23"/>
      <c r="HH22588"/>
      <c r="IW22588" s="36"/>
      <c r="JI22588"/>
      <c r="JJ22588"/>
      <c r="KX22588" s="23"/>
      <c r="KY22588" s="23"/>
    </row>
    <row r="22589" spans="36:311" x14ac:dyDescent="0.2">
      <c r="AJ22589" s="23"/>
      <c r="HH22589"/>
      <c r="IW22589" s="36"/>
      <c r="JI22589"/>
      <c r="JJ22589"/>
      <c r="KX22589" s="23"/>
      <c r="KY22589" s="23"/>
    </row>
    <row r="22590" spans="36:311" x14ac:dyDescent="0.2">
      <c r="AJ22590" s="23"/>
      <c r="HH22590"/>
      <c r="IW22590" s="36"/>
      <c r="JI22590"/>
      <c r="JJ22590"/>
      <c r="KX22590" s="23"/>
      <c r="KY22590" s="23"/>
    </row>
    <row r="22591" spans="36:311" x14ac:dyDescent="0.2">
      <c r="AJ22591" s="23"/>
      <c r="HH22591"/>
      <c r="IW22591" s="36"/>
      <c r="JI22591"/>
      <c r="JJ22591"/>
      <c r="KX22591" s="23"/>
      <c r="KY22591" s="23"/>
    </row>
    <row r="22592" spans="36:311" x14ac:dyDescent="0.2">
      <c r="AJ22592" s="23"/>
      <c r="HH22592"/>
      <c r="IW22592" s="36"/>
      <c r="JI22592"/>
      <c r="JJ22592"/>
      <c r="KX22592" s="23"/>
      <c r="KY22592" s="23"/>
    </row>
    <row r="22593" spans="36:311" x14ac:dyDescent="0.2">
      <c r="AJ22593" s="23"/>
      <c r="HH22593"/>
      <c r="IW22593" s="36"/>
      <c r="JI22593"/>
      <c r="JJ22593"/>
      <c r="KX22593" s="23"/>
      <c r="KY22593" s="23"/>
    </row>
    <row r="22594" spans="36:311" x14ac:dyDescent="0.2">
      <c r="AJ22594" s="23"/>
      <c r="HH22594"/>
      <c r="IW22594" s="36"/>
      <c r="JI22594"/>
      <c r="JJ22594"/>
      <c r="KX22594" s="23"/>
      <c r="KY22594" s="23"/>
    </row>
    <row r="22595" spans="36:311" x14ac:dyDescent="0.2">
      <c r="AJ22595" s="23"/>
      <c r="HH22595"/>
      <c r="IW22595" s="36"/>
      <c r="JI22595"/>
      <c r="JJ22595"/>
      <c r="KX22595" s="23"/>
      <c r="KY22595" s="23"/>
    </row>
    <row r="22596" spans="36:311" x14ac:dyDescent="0.2">
      <c r="AJ22596" s="23"/>
      <c r="HH22596"/>
      <c r="IW22596" s="36"/>
      <c r="JI22596"/>
      <c r="JJ22596"/>
      <c r="KX22596" s="23"/>
      <c r="KY22596" s="23"/>
    </row>
    <row r="22597" spans="36:311" x14ac:dyDescent="0.2">
      <c r="AJ22597" s="23"/>
      <c r="HH22597"/>
      <c r="IW22597" s="36"/>
      <c r="JI22597"/>
      <c r="JJ22597"/>
      <c r="KX22597" s="23"/>
      <c r="KY22597" s="23"/>
    </row>
    <row r="22598" spans="36:311" x14ac:dyDescent="0.2">
      <c r="AJ22598" s="23"/>
      <c r="HH22598"/>
      <c r="IW22598" s="36"/>
      <c r="JI22598"/>
      <c r="JJ22598"/>
      <c r="KX22598" s="23"/>
      <c r="KY22598" s="23"/>
    </row>
    <row r="22599" spans="36:311" x14ac:dyDescent="0.2">
      <c r="AJ22599" s="23"/>
      <c r="HH22599"/>
      <c r="IW22599" s="36"/>
      <c r="JI22599"/>
      <c r="JJ22599"/>
      <c r="KX22599" s="23"/>
      <c r="KY22599" s="23"/>
    </row>
    <row r="22600" spans="36:311" x14ac:dyDescent="0.2">
      <c r="AJ22600" s="23"/>
      <c r="HH22600"/>
      <c r="IW22600" s="36"/>
      <c r="JI22600"/>
      <c r="JJ22600"/>
      <c r="KX22600" s="23"/>
      <c r="KY22600" s="23"/>
    </row>
    <row r="22601" spans="36:311" x14ac:dyDescent="0.2">
      <c r="AJ22601" s="23"/>
      <c r="HH22601"/>
      <c r="IW22601" s="36"/>
      <c r="JI22601"/>
      <c r="JJ22601"/>
      <c r="KX22601" s="23"/>
      <c r="KY22601" s="23"/>
    </row>
    <row r="22602" spans="36:311" x14ac:dyDescent="0.2">
      <c r="AJ22602" s="23"/>
      <c r="HH22602"/>
      <c r="IW22602" s="36"/>
      <c r="JI22602"/>
      <c r="JJ22602"/>
      <c r="KX22602" s="23"/>
      <c r="KY22602" s="23"/>
    </row>
    <row r="22603" spans="36:311" x14ac:dyDescent="0.2">
      <c r="AJ22603" s="23"/>
      <c r="HH22603"/>
      <c r="IW22603" s="36"/>
      <c r="JI22603"/>
      <c r="JJ22603"/>
      <c r="KX22603" s="23"/>
      <c r="KY22603" s="23"/>
    </row>
    <row r="22604" spans="36:311" x14ac:dyDescent="0.2">
      <c r="AJ22604" s="23"/>
      <c r="HH22604"/>
      <c r="IW22604" s="36"/>
      <c r="JI22604"/>
      <c r="JJ22604"/>
      <c r="KX22604" s="23"/>
      <c r="KY22604" s="23"/>
    </row>
    <row r="22605" spans="36:311" x14ac:dyDescent="0.2">
      <c r="AJ22605" s="23"/>
      <c r="HH22605"/>
      <c r="IW22605" s="36"/>
      <c r="JI22605"/>
      <c r="JJ22605"/>
      <c r="KX22605" s="23"/>
      <c r="KY22605" s="23"/>
    </row>
    <row r="22606" spans="36:311" x14ac:dyDescent="0.2">
      <c r="AJ22606" s="23"/>
      <c r="HH22606"/>
      <c r="IW22606" s="36"/>
      <c r="JI22606"/>
      <c r="JJ22606"/>
      <c r="KX22606" s="23"/>
      <c r="KY22606" s="23"/>
    </row>
    <row r="22607" spans="36:311" x14ac:dyDescent="0.2">
      <c r="AJ22607" s="23"/>
      <c r="HH22607"/>
      <c r="IW22607" s="36"/>
      <c r="JI22607"/>
      <c r="JJ22607"/>
      <c r="KX22607" s="23"/>
      <c r="KY22607" s="23"/>
    </row>
    <row r="22608" spans="36:311" x14ac:dyDescent="0.2">
      <c r="AJ22608" s="23"/>
      <c r="HH22608"/>
      <c r="IW22608" s="36"/>
      <c r="JI22608"/>
      <c r="JJ22608"/>
      <c r="KX22608" s="23"/>
      <c r="KY22608" s="23"/>
    </row>
    <row r="22609" spans="36:311" x14ac:dyDescent="0.2">
      <c r="AJ22609" s="23"/>
      <c r="HH22609"/>
      <c r="IW22609" s="36"/>
      <c r="JI22609"/>
      <c r="JJ22609"/>
      <c r="KX22609" s="23"/>
      <c r="KY22609" s="23"/>
    </row>
    <row r="22610" spans="36:311" x14ac:dyDescent="0.2">
      <c r="AJ22610" s="23"/>
      <c r="HH22610"/>
      <c r="IW22610" s="36"/>
      <c r="JI22610"/>
      <c r="JJ22610"/>
      <c r="KX22610" s="23"/>
      <c r="KY22610" s="23"/>
    </row>
    <row r="22611" spans="36:311" x14ac:dyDescent="0.2">
      <c r="AJ22611" s="23"/>
      <c r="HH22611"/>
      <c r="IW22611" s="36"/>
      <c r="JI22611"/>
      <c r="JJ22611"/>
      <c r="KX22611" s="23"/>
      <c r="KY22611" s="23"/>
    </row>
    <row r="22612" spans="36:311" x14ac:dyDescent="0.2">
      <c r="AJ22612" s="23"/>
      <c r="HH22612"/>
      <c r="IW22612" s="36"/>
      <c r="JI22612"/>
      <c r="JJ22612"/>
      <c r="KX22612" s="23"/>
      <c r="KY22612" s="23"/>
    </row>
    <row r="22613" spans="36:311" x14ac:dyDescent="0.2">
      <c r="AJ22613" s="23"/>
      <c r="HH22613"/>
      <c r="IW22613" s="36"/>
      <c r="JI22613"/>
      <c r="JJ22613"/>
      <c r="KX22613" s="23"/>
      <c r="KY22613" s="23"/>
    </row>
    <row r="22614" spans="36:311" x14ac:dyDescent="0.2">
      <c r="AJ22614" s="23"/>
      <c r="HH22614"/>
      <c r="IW22614" s="36"/>
      <c r="JI22614"/>
      <c r="JJ22614"/>
      <c r="KX22614" s="23"/>
      <c r="KY22614" s="23"/>
    </row>
    <row r="22615" spans="36:311" x14ac:dyDescent="0.2">
      <c r="AJ22615" s="23"/>
      <c r="HH22615"/>
      <c r="IW22615" s="36"/>
      <c r="JI22615"/>
      <c r="JJ22615"/>
      <c r="KX22615" s="23"/>
      <c r="KY22615" s="23"/>
    </row>
    <row r="22616" spans="36:311" x14ac:dyDescent="0.2">
      <c r="AJ22616" s="23"/>
      <c r="HH22616"/>
      <c r="IW22616" s="36"/>
      <c r="JI22616"/>
      <c r="JJ22616"/>
      <c r="KX22616" s="23"/>
      <c r="KY22616" s="23"/>
    </row>
    <row r="22617" spans="36:311" x14ac:dyDescent="0.2">
      <c r="AJ22617" s="23"/>
      <c r="HH22617"/>
      <c r="IW22617" s="36"/>
      <c r="JI22617"/>
      <c r="JJ22617"/>
      <c r="KX22617" s="23"/>
      <c r="KY22617" s="23"/>
    </row>
    <row r="22618" spans="36:311" x14ac:dyDescent="0.2">
      <c r="AJ22618" s="23"/>
      <c r="HH22618"/>
      <c r="IW22618" s="36"/>
      <c r="JI22618"/>
      <c r="JJ22618"/>
      <c r="KX22618" s="23"/>
      <c r="KY22618" s="23"/>
    </row>
    <row r="22619" spans="36:311" x14ac:dyDescent="0.2">
      <c r="AJ22619" s="23"/>
      <c r="HH22619"/>
      <c r="IW22619" s="36"/>
      <c r="JI22619"/>
      <c r="JJ22619"/>
      <c r="KX22619" s="23"/>
      <c r="KY22619" s="23"/>
    </row>
    <row r="22620" spans="36:311" x14ac:dyDescent="0.2">
      <c r="AJ22620" s="23"/>
      <c r="HH22620"/>
      <c r="IW22620" s="36"/>
      <c r="JI22620"/>
      <c r="JJ22620"/>
      <c r="KX22620" s="23"/>
      <c r="KY22620" s="23"/>
    </row>
    <row r="22621" spans="36:311" x14ac:dyDescent="0.2">
      <c r="AJ22621" s="23"/>
      <c r="HH22621"/>
      <c r="IW22621" s="36"/>
      <c r="JI22621"/>
      <c r="JJ22621"/>
      <c r="KX22621" s="23"/>
      <c r="KY22621" s="23"/>
    </row>
    <row r="22622" spans="36:311" x14ac:dyDescent="0.2">
      <c r="AJ22622" s="23"/>
      <c r="HH22622"/>
      <c r="IW22622" s="36"/>
      <c r="JI22622"/>
      <c r="JJ22622"/>
      <c r="KX22622" s="23"/>
      <c r="KY22622" s="23"/>
    </row>
    <row r="22623" spans="36:311" x14ac:dyDescent="0.2">
      <c r="AJ22623" s="23"/>
      <c r="HH22623"/>
      <c r="IW22623" s="36"/>
      <c r="JI22623"/>
      <c r="JJ22623"/>
      <c r="KX22623" s="23"/>
      <c r="KY22623" s="23"/>
    </row>
    <row r="22624" spans="36:311" x14ac:dyDescent="0.2">
      <c r="AJ22624" s="23"/>
      <c r="HH22624"/>
      <c r="IW22624" s="36"/>
      <c r="JI22624"/>
      <c r="JJ22624"/>
      <c r="KX22624" s="23"/>
      <c r="KY22624" s="23"/>
    </row>
    <row r="22625" spans="36:311" x14ac:dyDescent="0.2">
      <c r="AJ22625" s="23"/>
      <c r="HH22625"/>
      <c r="IW22625" s="36"/>
      <c r="JI22625"/>
      <c r="JJ22625"/>
      <c r="KX22625" s="23"/>
      <c r="KY22625" s="23"/>
    </row>
    <row r="22626" spans="36:311" x14ac:dyDescent="0.2">
      <c r="AJ22626" s="23"/>
      <c r="HH22626"/>
      <c r="IW22626" s="36"/>
      <c r="JI22626"/>
      <c r="JJ22626"/>
      <c r="KX22626" s="23"/>
      <c r="KY22626" s="23"/>
    </row>
    <row r="22627" spans="36:311" x14ac:dyDescent="0.2">
      <c r="AJ22627" s="23"/>
      <c r="HH22627"/>
      <c r="IW22627" s="36"/>
      <c r="JI22627"/>
      <c r="JJ22627"/>
      <c r="KX22627" s="23"/>
      <c r="KY22627" s="23"/>
    </row>
    <row r="22628" spans="36:311" x14ac:dyDescent="0.2">
      <c r="AJ22628" s="23"/>
      <c r="HH22628"/>
      <c r="IW22628" s="36"/>
      <c r="JI22628"/>
      <c r="JJ22628"/>
      <c r="KX22628" s="23"/>
      <c r="KY22628" s="23"/>
    </row>
    <row r="22629" spans="36:311" x14ac:dyDescent="0.2">
      <c r="AJ22629" s="23"/>
      <c r="HH22629"/>
      <c r="IW22629" s="36"/>
      <c r="JI22629"/>
      <c r="JJ22629"/>
      <c r="KX22629" s="23"/>
      <c r="KY22629" s="23"/>
    </row>
    <row r="22630" spans="36:311" x14ac:dyDescent="0.2">
      <c r="AJ22630" s="23"/>
      <c r="HH22630"/>
      <c r="IW22630" s="36"/>
      <c r="JI22630"/>
      <c r="JJ22630"/>
      <c r="KX22630" s="23"/>
      <c r="KY22630" s="23"/>
    </row>
    <row r="22631" spans="36:311" x14ac:dyDescent="0.2">
      <c r="AJ22631" s="23"/>
      <c r="HH22631"/>
      <c r="IW22631" s="36"/>
      <c r="JI22631"/>
      <c r="JJ22631"/>
      <c r="KX22631" s="23"/>
      <c r="KY22631" s="23"/>
    </row>
    <row r="22632" spans="36:311" x14ac:dyDescent="0.2">
      <c r="AJ22632" s="23"/>
      <c r="HH22632"/>
      <c r="IW22632" s="36"/>
      <c r="JI22632"/>
      <c r="JJ22632"/>
      <c r="KX22632" s="23"/>
      <c r="KY22632" s="23"/>
    </row>
    <row r="22633" spans="36:311" x14ac:dyDescent="0.2">
      <c r="AJ22633" s="23"/>
      <c r="HH22633"/>
      <c r="IW22633" s="36"/>
      <c r="JI22633"/>
      <c r="JJ22633"/>
      <c r="KX22633" s="23"/>
      <c r="KY22633" s="23"/>
    </row>
    <row r="22634" spans="36:311" x14ac:dyDescent="0.2">
      <c r="AJ22634" s="23"/>
      <c r="HH22634"/>
      <c r="IW22634" s="36"/>
      <c r="JI22634"/>
      <c r="JJ22634"/>
      <c r="KX22634" s="23"/>
      <c r="KY22634" s="23"/>
    </row>
    <row r="22635" spans="36:311" x14ac:dyDescent="0.2">
      <c r="AJ22635" s="23"/>
      <c r="HH22635"/>
      <c r="IW22635" s="36"/>
      <c r="JI22635"/>
      <c r="JJ22635"/>
      <c r="KX22635" s="23"/>
      <c r="KY22635" s="23"/>
    </row>
    <row r="22636" spans="36:311" x14ac:dyDescent="0.2">
      <c r="AJ22636" s="23"/>
      <c r="HH22636"/>
      <c r="IW22636" s="36"/>
      <c r="JI22636"/>
      <c r="JJ22636"/>
      <c r="KX22636" s="23"/>
      <c r="KY22636" s="23"/>
    </row>
    <row r="22637" spans="36:311" x14ac:dyDescent="0.2">
      <c r="AJ22637" s="23"/>
      <c r="HH22637"/>
      <c r="IW22637" s="36"/>
      <c r="JI22637"/>
      <c r="JJ22637"/>
      <c r="KX22637" s="23"/>
      <c r="KY22637" s="23"/>
    </row>
    <row r="22638" spans="36:311" x14ac:dyDescent="0.2">
      <c r="AJ22638" s="23"/>
      <c r="HH22638"/>
      <c r="IW22638" s="36"/>
      <c r="JI22638"/>
      <c r="JJ22638"/>
      <c r="KX22638" s="23"/>
      <c r="KY22638" s="23"/>
    </row>
    <row r="22639" spans="36:311" x14ac:dyDescent="0.2">
      <c r="AJ22639" s="23"/>
      <c r="HH22639"/>
      <c r="IW22639" s="36"/>
      <c r="JI22639"/>
      <c r="JJ22639"/>
      <c r="KX22639" s="23"/>
      <c r="KY22639" s="23"/>
    </row>
    <row r="22640" spans="36:311" x14ac:dyDescent="0.2">
      <c r="AJ22640" s="23"/>
      <c r="HH22640"/>
      <c r="IW22640" s="36"/>
      <c r="JI22640"/>
      <c r="JJ22640"/>
      <c r="KX22640" s="23"/>
      <c r="KY22640" s="23"/>
    </row>
    <row r="22641" spans="36:311" x14ac:dyDescent="0.2">
      <c r="AJ22641" s="23"/>
      <c r="HH22641"/>
      <c r="IW22641" s="36"/>
      <c r="JI22641"/>
      <c r="JJ22641"/>
      <c r="KX22641" s="23"/>
      <c r="KY22641" s="23"/>
    </row>
    <row r="22642" spans="36:311" x14ac:dyDescent="0.2">
      <c r="AJ22642" s="23"/>
      <c r="HH22642"/>
      <c r="IW22642" s="36"/>
      <c r="JI22642"/>
      <c r="JJ22642"/>
      <c r="KX22642" s="23"/>
      <c r="KY22642" s="23"/>
    </row>
    <row r="22643" spans="36:311" x14ac:dyDescent="0.2">
      <c r="AJ22643" s="23"/>
      <c r="HH22643"/>
      <c r="IW22643" s="36"/>
      <c r="JI22643"/>
      <c r="JJ22643"/>
      <c r="KX22643" s="23"/>
      <c r="KY22643" s="23"/>
    </row>
    <row r="22644" spans="36:311" x14ac:dyDescent="0.2">
      <c r="AJ22644" s="23"/>
      <c r="HH22644"/>
      <c r="IW22644" s="36"/>
      <c r="JI22644"/>
      <c r="JJ22644"/>
      <c r="KX22644" s="23"/>
      <c r="KY22644" s="23"/>
    </row>
    <row r="22645" spans="36:311" x14ac:dyDescent="0.2">
      <c r="AJ22645" s="23"/>
      <c r="HH22645"/>
      <c r="IW22645" s="36"/>
      <c r="JI22645"/>
      <c r="JJ22645"/>
      <c r="KX22645" s="23"/>
      <c r="KY22645" s="23"/>
    </row>
    <row r="22646" spans="36:311" x14ac:dyDescent="0.2">
      <c r="AJ22646" s="23"/>
      <c r="HH22646"/>
      <c r="IW22646" s="36"/>
      <c r="JI22646"/>
      <c r="JJ22646"/>
      <c r="KX22646" s="23"/>
      <c r="KY22646" s="23"/>
    </row>
    <row r="22647" spans="36:311" x14ac:dyDescent="0.2">
      <c r="AJ22647" s="23"/>
      <c r="HH22647"/>
      <c r="IW22647" s="36"/>
      <c r="JI22647"/>
      <c r="JJ22647"/>
      <c r="KX22647" s="23"/>
      <c r="KY22647" s="23"/>
    </row>
    <row r="22648" spans="36:311" x14ac:dyDescent="0.2">
      <c r="AJ22648" s="23"/>
      <c r="HH22648"/>
      <c r="IW22648" s="36"/>
      <c r="JI22648"/>
      <c r="JJ22648"/>
      <c r="KX22648" s="23"/>
      <c r="KY22648" s="23"/>
    </row>
    <row r="22649" spans="36:311" x14ac:dyDescent="0.2">
      <c r="AJ22649" s="23"/>
      <c r="HH22649"/>
      <c r="IW22649" s="36"/>
      <c r="JI22649"/>
      <c r="JJ22649"/>
      <c r="KX22649" s="23"/>
      <c r="KY22649" s="23"/>
    </row>
    <row r="22650" spans="36:311" x14ac:dyDescent="0.2">
      <c r="AJ22650" s="23"/>
      <c r="HH22650"/>
      <c r="IW22650" s="36"/>
      <c r="JI22650"/>
      <c r="JJ22650"/>
      <c r="KX22650" s="23"/>
      <c r="KY22650" s="23"/>
    </row>
    <row r="22651" spans="36:311" x14ac:dyDescent="0.2">
      <c r="AJ22651" s="23"/>
      <c r="HH22651"/>
      <c r="IW22651" s="36"/>
      <c r="JI22651"/>
      <c r="JJ22651"/>
      <c r="KX22651" s="23"/>
      <c r="KY22651" s="23"/>
    </row>
    <row r="22652" spans="36:311" x14ac:dyDescent="0.2">
      <c r="AJ22652" s="23"/>
      <c r="HH22652"/>
      <c r="IW22652" s="36"/>
      <c r="JI22652"/>
      <c r="JJ22652"/>
      <c r="KX22652" s="23"/>
      <c r="KY22652" s="23"/>
    </row>
    <row r="22653" spans="36:311" x14ac:dyDescent="0.2">
      <c r="AJ22653" s="23"/>
      <c r="HH22653"/>
      <c r="IW22653" s="36"/>
      <c r="JI22653"/>
      <c r="JJ22653"/>
      <c r="KX22653" s="23"/>
      <c r="KY22653" s="23"/>
    </row>
    <row r="22654" spans="36:311" x14ac:dyDescent="0.2">
      <c r="AJ22654" s="23"/>
      <c r="HH22654"/>
      <c r="IW22654" s="36"/>
      <c r="JI22654"/>
      <c r="JJ22654"/>
      <c r="KX22654" s="23"/>
      <c r="KY22654" s="23"/>
    </row>
    <row r="22655" spans="36:311" x14ac:dyDescent="0.2">
      <c r="AJ22655" s="23"/>
      <c r="HH22655"/>
      <c r="IW22655" s="36"/>
      <c r="JI22655"/>
      <c r="JJ22655"/>
      <c r="KX22655" s="23"/>
      <c r="KY22655" s="23"/>
    </row>
    <row r="22656" spans="36:311" x14ac:dyDescent="0.2">
      <c r="AJ22656" s="23"/>
      <c r="HH22656"/>
      <c r="IW22656" s="36"/>
      <c r="JI22656"/>
      <c r="JJ22656"/>
      <c r="KX22656" s="23"/>
      <c r="KY22656" s="23"/>
    </row>
    <row r="22657" spans="36:311" x14ac:dyDescent="0.2">
      <c r="AJ22657" s="23"/>
      <c r="HH22657"/>
      <c r="IW22657" s="36"/>
      <c r="JI22657"/>
      <c r="JJ22657"/>
      <c r="KX22657" s="23"/>
      <c r="KY22657" s="23"/>
    </row>
    <row r="22658" spans="36:311" x14ac:dyDescent="0.2">
      <c r="AJ22658" s="23"/>
      <c r="HH22658"/>
      <c r="IW22658" s="36"/>
      <c r="JI22658"/>
      <c r="JJ22658"/>
      <c r="KX22658" s="23"/>
      <c r="KY22658" s="23"/>
    </row>
    <row r="22659" spans="36:311" x14ac:dyDescent="0.2">
      <c r="AJ22659" s="23"/>
      <c r="HH22659"/>
      <c r="IW22659" s="36"/>
      <c r="JI22659"/>
      <c r="JJ22659"/>
      <c r="KX22659" s="23"/>
      <c r="KY22659" s="23"/>
    </row>
    <row r="22660" spans="36:311" x14ac:dyDescent="0.2">
      <c r="AJ22660" s="23"/>
      <c r="HH22660"/>
      <c r="IW22660" s="36"/>
      <c r="JI22660"/>
      <c r="JJ22660"/>
      <c r="KX22660" s="23"/>
      <c r="KY22660" s="23"/>
    </row>
    <row r="22661" spans="36:311" x14ac:dyDescent="0.2">
      <c r="AJ22661" s="23"/>
      <c r="HH22661"/>
      <c r="IW22661" s="36"/>
      <c r="JI22661"/>
      <c r="JJ22661"/>
      <c r="KX22661" s="23"/>
      <c r="KY22661" s="23"/>
    </row>
    <row r="22662" spans="36:311" x14ac:dyDescent="0.2">
      <c r="AJ22662" s="23"/>
      <c r="HH22662"/>
      <c r="IW22662" s="36"/>
      <c r="JI22662"/>
      <c r="JJ22662"/>
      <c r="KX22662" s="23"/>
      <c r="KY22662" s="23"/>
    </row>
    <row r="22663" spans="36:311" x14ac:dyDescent="0.2">
      <c r="AJ22663" s="23"/>
      <c r="HH22663"/>
      <c r="IW22663" s="36"/>
      <c r="JI22663"/>
      <c r="JJ22663"/>
      <c r="KX22663" s="23"/>
      <c r="KY22663" s="23"/>
    </row>
    <row r="22664" spans="36:311" x14ac:dyDescent="0.2">
      <c r="AJ22664" s="23"/>
      <c r="HH22664"/>
      <c r="IW22664" s="36"/>
      <c r="JI22664"/>
      <c r="JJ22664"/>
      <c r="KX22664" s="23"/>
      <c r="KY22664" s="23"/>
    </row>
    <row r="22665" spans="36:311" x14ac:dyDescent="0.2">
      <c r="AJ22665" s="23"/>
      <c r="HH22665"/>
      <c r="IW22665" s="36"/>
      <c r="JI22665"/>
      <c r="JJ22665"/>
      <c r="KX22665" s="23"/>
      <c r="KY22665" s="23"/>
    </row>
    <row r="22666" spans="36:311" x14ac:dyDescent="0.2">
      <c r="AJ22666" s="23"/>
      <c r="HH22666"/>
      <c r="IW22666" s="36"/>
      <c r="JI22666"/>
      <c r="JJ22666"/>
      <c r="KX22666" s="23"/>
      <c r="KY22666" s="23"/>
    </row>
    <row r="22667" spans="36:311" x14ac:dyDescent="0.2">
      <c r="AJ22667" s="23"/>
      <c r="HH22667"/>
      <c r="IW22667" s="36"/>
      <c r="JI22667"/>
      <c r="JJ22667"/>
      <c r="KX22667" s="23"/>
      <c r="KY22667" s="23"/>
    </row>
    <row r="22668" spans="36:311" x14ac:dyDescent="0.2">
      <c r="AJ22668" s="23"/>
      <c r="HH22668"/>
      <c r="IW22668" s="36"/>
      <c r="JI22668"/>
      <c r="JJ22668"/>
      <c r="KX22668" s="23"/>
      <c r="KY22668" s="23"/>
    </row>
    <row r="22669" spans="36:311" x14ac:dyDescent="0.2">
      <c r="AJ22669" s="23"/>
      <c r="HH22669"/>
      <c r="IW22669" s="36"/>
      <c r="JI22669"/>
      <c r="JJ22669"/>
      <c r="KX22669" s="23"/>
      <c r="KY22669" s="23"/>
    </row>
    <row r="22670" spans="36:311" x14ac:dyDescent="0.2">
      <c r="AJ22670" s="23"/>
      <c r="HH22670"/>
      <c r="IW22670" s="36"/>
      <c r="JI22670"/>
      <c r="JJ22670"/>
      <c r="KX22670" s="23"/>
      <c r="KY22670" s="23"/>
    </row>
    <row r="22671" spans="36:311" x14ac:dyDescent="0.2">
      <c r="AJ22671" s="23"/>
      <c r="HH22671"/>
      <c r="IW22671" s="36"/>
      <c r="JI22671"/>
      <c r="JJ22671"/>
      <c r="KX22671" s="23"/>
      <c r="KY22671" s="23"/>
    </row>
    <row r="22672" spans="36:311" x14ac:dyDescent="0.2">
      <c r="AJ22672" s="23"/>
      <c r="HH22672"/>
      <c r="IW22672" s="36"/>
      <c r="JI22672"/>
      <c r="JJ22672"/>
      <c r="KX22672" s="23"/>
      <c r="KY22672" s="23"/>
    </row>
    <row r="22673" spans="36:311" x14ac:dyDescent="0.2">
      <c r="AJ22673" s="23"/>
      <c r="HH22673"/>
      <c r="IW22673" s="36"/>
      <c r="JI22673"/>
      <c r="JJ22673"/>
      <c r="KX22673" s="23"/>
      <c r="KY22673" s="23"/>
    </row>
    <row r="22674" spans="36:311" x14ac:dyDescent="0.2">
      <c r="AJ22674" s="23"/>
      <c r="HH22674"/>
      <c r="IW22674" s="36"/>
      <c r="JI22674"/>
      <c r="JJ22674"/>
      <c r="KX22674" s="23"/>
      <c r="KY22674" s="23"/>
    </row>
    <row r="22675" spans="36:311" x14ac:dyDescent="0.2">
      <c r="AJ22675" s="23"/>
      <c r="HH22675"/>
      <c r="IW22675" s="36"/>
      <c r="JI22675"/>
      <c r="JJ22675"/>
      <c r="KX22675" s="23"/>
      <c r="KY22675" s="23"/>
    </row>
    <row r="22676" spans="36:311" x14ac:dyDescent="0.2">
      <c r="AJ22676" s="23"/>
      <c r="HH22676"/>
      <c r="IW22676" s="36"/>
      <c r="JI22676"/>
      <c r="JJ22676"/>
      <c r="KX22676" s="23"/>
      <c r="KY22676" s="23"/>
    </row>
    <row r="22677" spans="36:311" x14ac:dyDescent="0.2">
      <c r="AJ22677" s="23"/>
      <c r="HH22677"/>
      <c r="IW22677" s="36"/>
      <c r="JI22677"/>
      <c r="JJ22677"/>
      <c r="KX22677" s="23"/>
      <c r="KY22677" s="23"/>
    </row>
    <row r="22678" spans="36:311" x14ac:dyDescent="0.2">
      <c r="AJ22678" s="23"/>
      <c r="HH22678"/>
      <c r="IW22678" s="36"/>
      <c r="JI22678"/>
      <c r="JJ22678"/>
      <c r="KX22678" s="23"/>
      <c r="KY22678" s="23"/>
    </row>
    <row r="22679" spans="36:311" x14ac:dyDescent="0.2">
      <c r="AJ22679" s="23"/>
      <c r="HH22679"/>
      <c r="IW22679" s="36"/>
      <c r="JI22679"/>
      <c r="JJ22679"/>
      <c r="KX22679" s="23"/>
      <c r="KY22679" s="23"/>
    </row>
    <row r="22680" spans="36:311" x14ac:dyDescent="0.2">
      <c r="AJ22680" s="23"/>
      <c r="HH22680"/>
      <c r="IW22680" s="36"/>
      <c r="JI22680"/>
      <c r="JJ22680"/>
      <c r="KX22680" s="23"/>
      <c r="KY22680" s="23"/>
    </row>
    <row r="22681" spans="36:311" x14ac:dyDescent="0.2">
      <c r="AJ22681" s="23"/>
      <c r="HH22681"/>
      <c r="IW22681" s="36"/>
      <c r="JI22681"/>
      <c r="JJ22681"/>
      <c r="KX22681" s="23"/>
      <c r="KY22681" s="23"/>
    </row>
    <row r="22682" spans="36:311" x14ac:dyDescent="0.2">
      <c r="AJ22682" s="23"/>
      <c r="HH22682"/>
      <c r="IW22682" s="36"/>
      <c r="JI22682"/>
      <c r="JJ22682"/>
      <c r="KX22682" s="23"/>
      <c r="KY22682" s="23"/>
    </row>
    <row r="22683" spans="36:311" x14ac:dyDescent="0.2">
      <c r="AJ22683" s="23"/>
      <c r="HH22683"/>
      <c r="IW22683" s="36"/>
      <c r="JI22683"/>
      <c r="JJ22683"/>
      <c r="KX22683" s="23"/>
      <c r="KY22683" s="23"/>
    </row>
    <row r="22684" spans="36:311" x14ac:dyDescent="0.2">
      <c r="AJ22684" s="23"/>
      <c r="HH22684"/>
      <c r="IW22684" s="36"/>
      <c r="JI22684"/>
      <c r="JJ22684"/>
      <c r="KX22684" s="23"/>
      <c r="KY22684" s="23"/>
    </row>
    <row r="22685" spans="36:311" x14ac:dyDescent="0.2">
      <c r="AJ22685" s="23"/>
      <c r="HH22685"/>
      <c r="IW22685" s="36"/>
      <c r="JI22685"/>
      <c r="JJ22685"/>
      <c r="KX22685" s="23"/>
      <c r="KY22685" s="23"/>
    </row>
    <row r="22686" spans="36:311" x14ac:dyDescent="0.2">
      <c r="AJ22686" s="23"/>
      <c r="HH22686"/>
      <c r="IW22686" s="36"/>
      <c r="JI22686"/>
      <c r="JJ22686"/>
      <c r="KX22686" s="23"/>
      <c r="KY22686" s="23"/>
    </row>
    <row r="22687" spans="36:311" x14ac:dyDescent="0.2">
      <c r="AJ22687" s="23"/>
      <c r="HH22687"/>
      <c r="IW22687" s="36"/>
      <c r="JI22687"/>
      <c r="JJ22687"/>
      <c r="KX22687" s="23"/>
      <c r="KY22687" s="23"/>
    </row>
    <row r="22688" spans="36:311" x14ac:dyDescent="0.2">
      <c r="AJ22688" s="23"/>
      <c r="HH22688"/>
      <c r="IW22688" s="36"/>
      <c r="JI22688"/>
      <c r="JJ22688"/>
      <c r="KX22688" s="23"/>
      <c r="KY22688" s="23"/>
    </row>
    <row r="22689" spans="36:311" x14ac:dyDescent="0.2">
      <c r="AJ22689" s="23"/>
      <c r="HH22689"/>
      <c r="IW22689" s="36"/>
      <c r="JI22689"/>
      <c r="JJ22689"/>
      <c r="KX22689" s="23"/>
      <c r="KY22689" s="23"/>
    </row>
    <row r="22690" spans="36:311" x14ac:dyDescent="0.2">
      <c r="AJ22690" s="23"/>
      <c r="HH22690"/>
      <c r="IW22690" s="36"/>
      <c r="JI22690"/>
      <c r="JJ22690"/>
      <c r="KX22690" s="23"/>
      <c r="KY22690" s="23"/>
    </row>
    <row r="22691" spans="36:311" x14ac:dyDescent="0.2">
      <c r="AJ22691" s="23"/>
      <c r="HH22691"/>
      <c r="IW22691" s="36"/>
      <c r="JI22691"/>
      <c r="JJ22691"/>
      <c r="KX22691" s="23"/>
      <c r="KY22691" s="23"/>
    </row>
    <row r="22692" spans="36:311" x14ac:dyDescent="0.2">
      <c r="AJ22692" s="23"/>
      <c r="HH22692"/>
      <c r="IW22692" s="36"/>
      <c r="JI22692"/>
      <c r="JJ22692"/>
      <c r="KX22692" s="23"/>
      <c r="KY22692" s="23"/>
    </row>
    <row r="22693" spans="36:311" x14ac:dyDescent="0.2">
      <c r="AJ22693" s="23"/>
      <c r="HH22693"/>
      <c r="IW22693" s="36"/>
      <c r="JI22693"/>
      <c r="JJ22693"/>
      <c r="KX22693" s="23"/>
      <c r="KY22693" s="23"/>
    </row>
    <row r="22694" spans="36:311" x14ac:dyDescent="0.2">
      <c r="AJ22694" s="23"/>
      <c r="HH22694"/>
      <c r="IW22694" s="36"/>
      <c r="JI22694"/>
      <c r="JJ22694"/>
      <c r="KX22694" s="23"/>
      <c r="KY22694" s="23"/>
    </row>
    <row r="22695" spans="36:311" x14ac:dyDescent="0.2">
      <c r="AJ22695" s="23"/>
      <c r="HH22695"/>
      <c r="IW22695" s="36"/>
      <c r="JI22695"/>
      <c r="JJ22695"/>
      <c r="KX22695" s="23"/>
      <c r="KY22695" s="23"/>
    </row>
    <row r="22696" spans="36:311" x14ac:dyDescent="0.2">
      <c r="AJ22696" s="23"/>
      <c r="HH22696"/>
      <c r="IW22696" s="36"/>
      <c r="JI22696"/>
      <c r="JJ22696"/>
      <c r="KX22696" s="23"/>
      <c r="KY22696" s="23"/>
    </row>
    <row r="22697" spans="36:311" x14ac:dyDescent="0.2">
      <c r="AJ22697" s="23"/>
      <c r="HH22697"/>
      <c r="IW22697" s="36"/>
      <c r="JI22697"/>
      <c r="JJ22697"/>
      <c r="KX22697" s="23"/>
      <c r="KY22697" s="23"/>
    </row>
    <row r="22698" spans="36:311" x14ac:dyDescent="0.2">
      <c r="AJ22698" s="23"/>
      <c r="HH22698"/>
      <c r="IW22698" s="36"/>
      <c r="JI22698"/>
      <c r="JJ22698"/>
      <c r="KX22698" s="23"/>
      <c r="KY22698" s="23"/>
    </row>
    <row r="22699" spans="36:311" x14ac:dyDescent="0.2">
      <c r="AJ22699" s="23"/>
      <c r="HH22699"/>
      <c r="IW22699" s="36"/>
      <c r="JI22699"/>
      <c r="JJ22699"/>
      <c r="KX22699" s="23"/>
      <c r="KY22699" s="23"/>
    </row>
    <row r="22700" spans="36:311" x14ac:dyDescent="0.2">
      <c r="AJ22700" s="23"/>
      <c r="HH22700"/>
      <c r="IW22700" s="36"/>
      <c r="JI22700"/>
      <c r="JJ22700"/>
      <c r="KX22700" s="23"/>
      <c r="KY22700" s="23"/>
    </row>
    <row r="22701" spans="36:311" x14ac:dyDescent="0.2">
      <c r="AJ22701" s="23"/>
      <c r="HH22701"/>
      <c r="IW22701" s="36"/>
      <c r="JI22701"/>
      <c r="JJ22701"/>
      <c r="KX22701" s="23"/>
      <c r="KY22701" s="23"/>
    </row>
    <row r="22702" spans="36:311" x14ac:dyDescent="0.2">
      <c r="AJ22702" s="23"/>
      <c r="HH22702"/>
      <c r="IW22702" s="36"/>
      <c r="JI22702"/>
      <c r="JJ22702"/>
      <c r="KX22702" s="23"/>
      <c r="KY22702" s="23"/>
    </row>
    <row r="22703" spans="36:311" x14ac:dyDescent="0.2">
      <c r="AJ22703" s="23"/>
      <c r="HH22703"/>
      <c r="IW22703" s="36"/>
      <c r="JI22703"/>
      <c r="JJ22703"/>
      <c r="KX22703" s="23"/>
      <c r="KY22703" s="23"/>
    </row>
    <row r="22704" spans="36:311" x14ac:dyDescent="0.2">
      <c r="AJ22704" s="23"/>
      <c r="HH22704"/>
      <c r="IW22704" s="36"/>
      <c r="JI22704"/>
      <c r="JJ22704"/>
      <c r="KX22704" s="23"/>
      <c r="KY22704" s="23"/>
    </row>
    <row r="22705" spans="36:311" x14ac:dyDescent="0.2">
      <c r="AJ22705" s="23"/>
      <c r="HH22705"/>
      <c r="IW22705" s="36"/>
      <c r="JI22705"/>
      <c r="JJ22705"/>
      <c r="KX22705" s="23"/>
      <c r="KY22705" s="23"/>
    </row>
    <row r="22706" spans="36:311" x14ac:dyDescent="0.2">
      <c r="AJ22706" s="23"/>
      <c r="HH22706"/>
      <c r="IW22706" s="36"/>
      <c r="JI22706"/>
      <c r="JJ22706"/>
      <c r="KX22706" s="23"/>
      <c r="KY22706" s="23"/>
    </row>
    <row r="22707" spans="36:311" x14ac:dyDescent="0.2">
      <c r="AJ22707" s="23"/>
      <c r="HH22707"/>
      <c r="IW22707" s="36"/>
      <c r="JI22707"/>
      <c r="JJ22707"/>
      <c r="KX22707" s="23"/>
      <c r="KY22707" s="23"/>
    </row>
    <row r="22708" spans="36:311" x14ac:dyDescent="0.2">
      <c r="AJ22708" s="23"/>
      <c r="HH22708"/>
      <c r="IW22708" s="36"/>
      <c r="JI22708"/>
      <c r="JJ22708"/>
      <c r="KX22708" s="23"/>
      <c r="KY22708" s="23"/>
    </row>
    <row r="22709" spans="36:311" x14ac:dyDescent="0.2">
      <c r="AJ22709" s="23"/>
      <c r="HH22709"/>
      <c r="IW22709" s="36"/>
      <c r="JI22709"/>
      <c r="JJ22709"/>
      <c r="KX22709" s="23"/>
      <c r="KY22709" s="23"/>
    </row>
    <row r="22710" spans="36:311" x14ac:dyDescent="0.2">
      <c r="AJ22710" s="23"/>
      <c r="HH22710"/>
      <c r="IW22710" s="36"/>
      <c r="JI22710"/>
      <c r="JJ22710"/>
      <c r="KX22710" s="23"/>
      <c r="KY22710" s="23"/>
    </row>
    <row r="22711" spans="36:311" x14ac:dyDescent="0.2">
      <c r="AJ22711" s="23"/>
      <c r="HH22711"/>
      <c r="IW22711" s="36"/>
      <c r="JI22711"/>
      <c r="JJ22711"/>
      <c r="KX22711" s="23"/>
      <c r="KY22711" s="23"/>
    </row>
    <row r="22712" spans="36:311" x14ac:dyDescent="0.2">
      <c r="AJ22712" s="23"/>
      <c r="HH22712"/>
      <c r="IW22712" s="36"/>
      <c r="JI22712"/>
      <c r="JJ22712"/>
      <c r="KX22712" s="23"/>
      <c r="KY22712" s="23"/>
    </row>
    <row r="22713" spans="36:311" x14ac:dyDescent="0.2">
      <c r="AJ22713" s="23"/>
      <c r="HH22713"/>
      <c r="IW22713" s="36"/>
      <c r="JI22713"/>
      <c r="JJ22713"/>
      <c r="KX22713" s="23"/>
      <c r="KY22713" s="23"/>
    </row>
    <row r="22714" spans="36:311" x14ac:dyDescent="0.2">
      <c r="AJ22714" s="23"/>
      <c r="HH22714"/>
      <c r="IW22714" s="36"/>
      <c r="JI22714"/>
      <c r="JJ22714"/>
      <c r="KX22714" s="23"/>
      <c r="KY22714" s="23"/>
    </row>
    <row r="22715" spans="36:311" x14ac:dyDescent="0.2">
      <c r="AJ22715" s="23"/>
      <c r="HH22715"/>
      <c r="IW22715" s="36"/>
      <c r="JI22715"/>
      <c r="JJ22715"/>
      <c r="KX22715" s="23"/>
      <c r="KY22715" s="23"/>
    </row>
    <row r="22716" spans="36:311" x14ac:dyDescent="0.2">
      <c r="AJ22716" s="23"/>
      <c r="HH22716"/>
      <c r="IW22716" s="36"/>
      <c r="JI22716"/>
      <c r="JJ22716"/>
      <c r="KX22716" s="23"/>
      <c r="KY22716" s="23"/>
    </row>
    <row r="22717" spans="36:311" x14ac:dyDescent="0.2">
      <c r="AJ22717" s="23"/>
      <c r="HH22717"/>
      <c r="IW22717" s="36"/>
      <c r="JI22717"/>
      <c r="JJ22717"/>
      <c r="KX22717" s="23"/>
      <c r="KY22717" s="23"/>
    </row>
    <row r="22718" spans="36:311" x14ac:dyDescent="0.2">
      <c r="AJ22718" s="23"/>
      <c r="HH22718"/>
      <c r="IW22718" s="36"/>
      <c r="JI22718"/>
      <c r="JJ22718"/>
      <c r="KX22718" s="23"/>
      <c r="KY22718" s="23"/>
    </row>
    <row r="22719" spans="36:311" x14ac:dyDescent="0.2">
      <c r="AJ22719" s="23"/>
      <c r="HH22719"/>
      <c r="IW22719" s="36"/>
      <c r="JI22719"/>
      <c r="JJ22719"/>
      <c r="KX22719" s="23"/>
      <c r="KY22719" s="23"/>
    </row>
    <row r="22720" spans="36:311" x14ac:dyDescent="0.2">
      <c r="AJ22720" s="23"/>
      <c r="HH22720"/>
      <c r="IW22720" s="36"/>
      <c r="JI22720"/>
      <c r="JJ22720"/>
      <c r="KX22720" s="23"/>
      <c r="KY22720" s="23"/>
    </row>
    <row r="22721" spans="36:311" x14ac:dyDescent="0.2">
      <c r="AJ22721" s="23"/>
      <c r="HH22721"/>
      <c r="IW22721" s="36"/>
      <c r="JI22721"/>
      <c r="JJ22721"/>
      <c r="KX22721" s="23"/>
      <c r="KY22721" s="23"/>
    </row>
    <row r="22722" spans="36:311" x14ac:dyDescent="0.2">
      <c r="AJ22722" s="23"/>
      <c r="HH22722"/>
      <c r="IW22722" s="36"/>
      <c r="JI22722"/>
      <c r="JJ22722"/>
      <c r="KX22722" s="23"/>
      <c r="KY22722" s="23"/>
    </row>
    <row r="22723" spans="36:311" x14ac:dyDescent="0.2">
      <c r="AJ22723" s="23"/>
      <c r="HH22723"/>
      <c r="IW22723" s="36"/>
      <c r="JI22723"/>
      <c r="JJ22723"/>
      <c r="KX22723" s="23"/>
      <c r="KY22723" s="23"/>
    </row>
    <row r="22724" spans="36:311" x14ac:dyDescent="0.2">
      <c r="AJ22724" s="23"/>
      <c r="HH22724"/>
      <c r="IW22724" s="36"/>
      <c r="JI22724"/>
      <c r="JJ22724"/>
      <c r="KX22724" s="23"/>
      <c r="KY22724" s="23"/>
    </row>
    <row r="22725" spans="36:311" x14ac:dyDescent="0.2">
      <c r="AJ22725" s="23"/>
      <c r="HH22725"/>
      <c r="IW22725" s="36"/>
      <c r="JI22725"/>
      <c r="JJ22725"/>
      <c r="KX22725" s="23"/>
      <c r="KY22725" s="23"/>
    </row>
    <row r="22726" spans="36:311" x14ac:dyDescent="0.2">
      <c r="AJ22726" s="23"/>
      <c r="HH22726"/>
      <c r="IW22726" s="36"/>
      <c r="JI22726"/>
      <c r="JJ22726"/>
      <c r="KX22726" s="23"/>
      <c r="KY22726" s="23"/>
    </row>
    <row r="22727" spans="36:311" x14ac:dyDescent="0.2">
      <c r="AJ22727" s="23"/>
      <c r="HH22727"/>
      <c r="IW22727" s="36"/>
      <c r="JI22727"/>
      <c r="JJ22727"/>
      <c r="KX22727" s="23"/>
      <c r="KY22727" s="23"/>
    </row>
    <row r="22728" spans="36:311" x14ac:dyDescent="0.2">
      <c r="AJ22728" s="23"/>
      <c r="HH22728"/>
      <c r="IW22728" s="36"/>
      <c r="JI22728"/>
      <c r="JJ22728"/>
      <c r="KX22728" s="23"/>
      <c r="KY22728" s="23"/>
    </row>
    <row r="22729" spans="36:311" x14ac:dyDescent="0.2">
      <c r="AJ22729" s="23"/>
      <c r="HH22729"/>
      <c r="IW22729" s="36"/>
      <c r="JI22729"/>
      <c r="JJ22729"/>
      <c r="KX22729" s="23"/>
      <c r="KY22729" s="23"/>
    </row>
    <row r="22730" spans="36:311" x14ac:dyDescent="0.2">
      <c r="AJ22730" s="23"/>
      <c r="HH22730"/>
      <c r="IW22730" s="36"/>
      <c r="JI22730"/>
      <c r="JJ22730"/>
      <c r="KX22730" s="23"/>
      <c r="KY22730" s="23"/>
    </row>
    <row r="22731" spans="36:311" x14ac:dyDescent="0.2">
      <c r="AJ22731" s="23"/>
      <c r="HH22731"/>
      <c r="IW22731" s="36"/>
      <c r="JI22731"/>
      <c r="JJ22731"/>
      <c r="KX22731" s="23"/>
      <c r="KY22731" s="23"/>
    </row>
    <row r="22732" spans="36:311" x14ac:dyDescent="0.2">
      <c r="AJ22732" s="23"/>
      <c r="HH22732"/>
      <c r="IW22732" s="36"/>
      <c r="JI22732"/>
      <c r="JJ22732"/>
      <c r="KX22732" s="23"/>
      <c r="KY22732" s="23"/>
    </row>
    <row r="22733" spans="36:311" x14ac:dyDescent="0.2">
      <c r="AJ22733" s="23"/>
      <c r="HH22733"/>
      <c r="IW22733" s="36"/>
      <c r="JI22733"/>
      <c r="JJ22733"/>
      <c r="KX22733" s="23"/>
      <c r="KY22733" s="23"/>
    </row>
    <row r="22734" spans="36:311" x14ac:dyDescent="0.2">
      <c r="AJ22734" s="23"/>
      <c r="HH22734"/>
      <c r="IW22734" s="36"/>
      <c r="JI22734"/>
      <c r="JJ22734"/>
      <c r="KX22734" s="23"/>
      <c r="KY22734" s="23"/>
    </row>
    <row r="22735" spans="36:311" x14ac:dyDescent="0.2">
      <c r="AJ22735" s="23"/>
      <c r="HH22735"/>
      <c r="IW22735" s="36"/>
      <c r="JI22735"/>
      <c r="JJ22735"/>
      <c r="KX22735" s="23"/>
      <c r="KY22735" s="23"/>
    </row>
    <row r="22736" spans="36:311" x14ac:dyDescent="0.2">
      <c r="AJ22736" s="23"/>
      <c r="HH22736"/>
      <c r="IW22736" s="36"/>
      <c r="JI22736"/>
      <c r="JJ22736"/>
      <c r="KX22736" s="23"/>
      <c r="KY22736" s="23"/>
    </row>
    <row r="22737" spans="36:311" x14ac:dyDescent="0.2">
      <c r="AJ22737" s="23"/>
      <c r="HH22737"/>
      <c r="IW22737" s="36"/>
      <c r="JI22737"/>
      <c r="JJ22737"/>
      <c r="KX22737" s="23"/>
      <c r="KY22737" s="23"/>
    </row>
    <row r="22738" spans="36:311" x14ac:dyDescent="0.2">
      <c r="AJ22738" s="23"/>
      <c r="HH22738"/>
      <c r="IW22738" s="36"/>
      <c r="JI22738"/>
      <c r="JJ22738"/>
      <c r="KX22738" s="23"/>
      <c r="KY22738" s="23"/>
    </row>
    <row r="22739" spans="36:311" x14ac:dyDescent="0.2">
      <c r="AJ22739" s="23"/>
      <c r="HH22739"/>
      <c r="IW22739" s="36"/>
      <c r="JI22739"/>
      <c r="JJ22739"/>
      <c r="KX22739" s="23"/>
      <c r="KY22739" s="23"/>
    </row>
    <row r="22740" spans="36:311" x14ac:dyDescent="0.2">
      <c r="AJ22740" s="23"/>
      <c r="HH22740"/>
      <c r="IW22740" s="36"/>
      <c r="JI22740"/>
      <c r="JJ22740"/>
      <c r="KX22740" s="23"/>
      <c r="KY22740" s="23"/>
    </row>
    <row r="22741" spans="36:311" x14ac:dyDescent="0.2">
      <c r="AJ22741" s="23"/>
      <c r="HH22741"/>
      <c r="IW22741" s="36"/>
      <c r="JI22741"/>
      <c r="JJ22741"/>
      <c r="KX22741" s="23"/>
      <c r="KY22741" s="23"/>
    </row>
    <row r="22742" spans="36:311" x14ac:dyDescent="0.2">
      <c r="AJ22742" s="23"/>
      <c r="HH22742"/>
      <c r="IW22742" s="36"/>
      <c r="JI22742"/>
      <c r="JJ22742"/>
      <c r="KX22742" s="23"/>
      <c r="KY22742" s="23"/>
    </row>
    <row r="22743" spans="36:311" x14ac:dyDescent="0.2">
      <c r="AJ22743" s="23"/>
      <c r="HH22743"/>
      <c r="IW22743" s="36"/>
      <c r="JI22743"/>
      <c r="JJ22743"/>
      <c r="KX22743" s="23"/>
      <c r="KY22743" s="23"/>
    </row>
    <row r="22744" spans="36:311" x14ac:dyDescent="0.2">
      <c r="AJ22744" s="23"/>
      <c r="HH22744"/>
      <c r="IW22744" s="36"/>
      <c r="JI22744"/>
      <c r="JJ22744"/>
      <c r="KX22744" s="23"/>
      <c r="KY22744" s="23"/>
    </row>
    <row r="22745" spans="36:311" x14ac:dyDescent="0.2">
      <c r="AJ22745" s="23"/>
      <c r="HH22745"/>
      <c r="IW22745" s="36"/>
      <c r="JI22745"/>
      <c r="JJ22745"/>
      <c r="KX22745" s="23"/>
      <c r="KY22745" s="23"/>
    </row>
    <row r="22746" spans="36:311" x14ac:dyDescent="0.2">
      <c r="AJ22746" s="23"/>
      <c r="HH22746"/>
      <c r="IW22746" s="36"/>
      <c r="JI22746"/>
      <c r="JJ22746"/>
      <c r="KX22746" s="23"/>
      <c r="KY22746" s="23"/>
    </row>
    <row r="22747" spans="36:311" x14ac:dyDescent="0.2">
      <c r="AJ22747" s="23"/>
      <c r="HH22747"/>
      <c r="IW22747" s="36"/>
      <c r="JI22747"/>
      <c r="JJ22747"/>
      <c r="KX22747" s="23"/>
      <c r="KY22747" s="23"/>
    </row>
    <row r="22748" spans="36:311" x14ac:dyDescent="0.2">
      <c r="AJ22748" s="23"/>
      <c r="HH22748"/>
      <c r="IW22748" s="36"/>
      <c r="JI22748"/>
      <c r="JJ22748"/>
      <c r="KX22748" s="23"/>
      <c r="KY22748" s="23"/>
    </row>
    <row r="22749" spans="36:311" x14ac:dyDescent="0.2">
      <c r="AJ22749" s="23"/>
      <c r="HH22749"/>
      <c r="IW22749" s="36"/>
      <c r="JI22749"/>
      <c r="JJ22749"/>
      <c r="KX22749" s="23"/>
      <c r="KY22749" s="23"/>
    </row>
    <row r="22750" spans="36:311" x14ac:dyDescent="0.2">
      <c r="AJ22750" s="23"/>
      <c r="HH22750"/>
      <c r="IW22750" s="36"/>
      <c r="JI22750"/>
      <c r="JJ22750"/>
      <c r="KX22750" s="23"/>
      <c r="KY22750" s="23"/>
    </row>
    <row r="22751" spans="36:311" x14ac:dyDescent="0.2">
      <c r="AJ22751" s="23"/>
      <c r="HH22751"/>
      <c r="IW22751" s="36"/>
      <c r="JI22751"/>
      <c r="JJ22751"/>
      <c r="KX22751" s="23"/>
      <c r="KY22751" s="23"/>
    </row>
    <row r="22752" spans="36:311" x14ac:dyDescent="0.2">
      <c r="AJ22752" s="23"/>
      <c r="HH22752"/>
      <c r="IW22752" s="36"/>
      <c r="JI22752"/>
      <c r="JJ22752"/>
      <c r="KX22752" s="23"/>
      <c r="KY22752" s="23"/>
    </row>
    <row r="22753" spans="36:311" x14ac:dyDescent="0.2">
      <c r="AJ22753" s="23"/>
      <c r="HH22753"/>
      <c r="IW22753" s="36"/>
      <c r="JI22753"/>
      <c r="JJ22753"/>
      <c r="KX22753" s="23"/>
      <c r="KY22753" s="23"/>
    </row>
    <row r="22754" spans="36:311" x14ac:dyDescent="0.2">
      <c r="AJ22754" s="23"/>
      <c r="HH22754"/>
      <c r="IW22754" s="36"/>
      <c r="JI22754"/>
      <c r="JJ22754"/>
      <c r="KX22754" s="23"/>
      <c r="KY22754" s="23"/>
    </row>
    <row r="22755" spans="36:311" x14ac:dyDescent="0.2">
      <c r="AJ22755" s="23"/>
      <c r="HH22755"/>
      <c r="IW22755" s="36"/>
      <c r="JI22755"/>
      <c r="JJ22755"/>
      <c r="KX22755" s="23"/>
      <c r="KY22755" s="23"/>
    </row>
    <row r="22756" spans="36:311" x14ac:dyDescent="0.2">
      <c r="AJ22756" s="23"/>
      <c r="HH22756"/>
      <c r="IW22756" s="36"/>
      <c r="JI22756"/>
      <c r="JJ22756"/>
      <c r="KX22756" s="23"/>
      <c r="KY22756" s="23"/>
    </row>
    <row r="22757" spans="36:311" x14ac:dyDescent="0.2">
      <c r="AJ22757" s="23"/>
      <c r="HH22757"/>
      <c r="IW22757" s="36"/>
      <c r="JI22757"/>
      <c r="JJ22757"/>
      <c r="KX22757" s="23"/>
      <c r="KY22757" s="23"/>
    </row>
    <row r="22758" spans="36:311" x14ac:dyDescent="0.2">
      <c r="AJ22758" s="23"/>
      <c r="HH22758"/>
      <c r="IW22758" s="36"/>
      <c r="JI22758"/>
      <c r="JJ22758"/>
      <c r="KX22758" s="23"/>
      <c r="KY22758" s="23"/>
    </row>
    <row r="22759" spans="36:311" x14ac:dyDescent="0.2">
      <c r="AJ22759" s="23"/>
      <c r="HH22759"/>
      <c r="IW22759" s="36"/>
      <c r="JI22759"/>
      <c r="JJ22759"/>
      <c r="KX22759" s="23"/>
      <c r="KY22759" s="23"/>
    </row>
    <row r="22760" spans="36:311" x14ac:dyDescent="0.2">
      <c r="AJ22760" s="23"/>
      <c r="HH22760"/>
      <c r="IW22760" s="36"/>
      <c r="JI22760"/>
      <c r="JJ22760"/>
      <c r="KX22760" s="23"/>
      <c r="KY22760" s="23"/>
    </row>
    <row r="22761" spans="36:311" x14ac:dyDescent="0.2">
      <c r="AJ22761" s="23"/>
      <c r="HH22761"/>
      <c r="IW22761" s="36"/>
      <c r="JI22761"/>
      <c r="JJ22761"/>
      <c r="KX22761" s="23"/>
      <c r="KY22761" s="23"/>
    </row>
    <row r="22762" spans="36:311" x14ac:dyDescent="0.2">
      <c r="AJ22762" s="23"/>
      <c r="HH22762"/>
      <c r="IW22762" s="36"/>
      <c r="JI22762"/>
      <c r="JJ22762"/>
      <c r="KX22762" s="23"/>
      <c r="KY22762" s="23"/>
    </row>
    <row r="22763" spans="36:311" x14ac:dyDescent="0.2">
      <c r="AJ22763" s="23"/>
      <c r="HH22763"/>
      <c r="IW22763" s="36"/>
      <c r="JI22763"/>
      <c r="JJ22763"/>
      <c r="KX22763" s="23"/>
      <c r="KY22763" s="23"/>
    </row>
    <row r="22764" spans="36:311" x14ac:dyDescent="0.2">
      <c r="AJ22764" s="23"/>
      <c r="HH22764"/>
      <c r="IW22764" s="36"/>
      <c r="JI22764"/>
      <c r="JJ22764"/>
      <c r="KX22764" s="23"/>
      <c r="KY22764" s="23"/>
    </row>
    <row r="22765" spans="36:311" x14ac:dyDescent="0.2">
      <c r="AJ22765" s="23"/>
      <c r="HH22765"/>
      <c r="IW22765" s="36"/>
      <c r="JI22765"/>
      <c r="JJ22765"/>
      <c r="KX22765" s="23"/>
      <c r="KY22765" s="23"/>
    </row>
    <row r="22766" spans="36:311" x14ac:dyDescent="0.2">
      <c r="AJ22766" s="23"/>
      <c r="HH22766"/>
      <c r="IW22766" s="36"/>
      <c r="JI22766"/>
      <c r="JJ22766"/>
      <c r="KX22766" s="23"/>
      <c r="KY22766" s="23"/>
    </row>
    <row r="22767" spans="36:311" x14ac:dyDescent="0.2">
      <c r="AJ22767" s="23"/>
      <c r="HH22767"/>
      <c r="IW22767" s="36"/>
      <c r="JI22767"/>
      <c r="JJ22767"/>
      <c r="KX22767" s="23"/>
      <c r="KY22767" s="23"/>
    </row>
    <row r="22768" spans="36:311" x14ac:dyDescent="0.2">
      <c r="AJ22768" s="23"/>
      <c r="HH22768"/>
      <c r="IW22768" s="36"/>
      <c r="JI22768"/>
      <c r="JJ22768"/>
      <c r="KX22768" s="23"/>
      <c r="KY22768" s="23"/>
    </row>
    <row r="22769" spans="36:311" x14ac:dyDescent="0.2">
      <c r="AJ22769" s="23"/>
      <c r="HH22769"/>
      <c r="IW22769" s="36"/>
      <c r="JI22769"/>
      <c r="JJ22769"/>
      <c r="KX22769" s="23"/>
      <c r="KY22769" s="23"/>
    </row>
    <row r="22770" spans="36:311" x14ac:dyDescent="0.2">
      <c r="AJ22770" s="23"/>
      <c r="HH22770"/>
      <c r="IW22770" s="36"/>
      <c r="JI22770"/>
      <c r="JJ22770"/>
      <c r="KX22770" s="23"/>
      <c r="KY22770" s="23"/>
    </row>
    <row r="22771" spans="36:311" x14ac:dyDescent="0.2">
      <c r="AJ22771" s="23"/>
      <c r="HH22771"/>
      <c r="IW22771" s="36"/>
      <c r="JI22771"/>
      <c r="JJ22771"/>
      <c r="KX22771" s="23"/>
      <c r="KY22771" s="23"/>
    </row>
    <row r="22772" spans="36:311" x14ac:dyDescent="0.2">
      <c r="AJ22772" s="23"/>
      <c r="HH22772"/>
      <c r="IW22772" s="36"/>
      <c r="JI22772"/>
      <c r="JJ22772"/>
      <c r="KX22772" s="23"/>
      <c r="KY22772" s="23"/>
    </row>
    <row r="22773" spans="36:311" x14ac:dyDescent="0.2">
      <c r="AJ22773" s="23"/>
      <c r="HH22773"/>
      <c r="IW22773" s="36"/>
      <c r="JI22773"/>
      <c r="JJ22773"/>
      <c r="KX22773" s="23"/>
      <c r="KY22773" s="23"/>
    </row>
    <row r="22774" spans="36:311" x14ac:dyDescent="0.2">
      <c r="AJ22774" s="23"/>
      <c r="HH22774"/>
      <c r="IW22774" s="36"/>
      <c r="JI22774"/>
      <c r="JJ22774"/>
      <c r="KX22774" s="23"/>
      <c r="KY22774" s="23"/>
    </row>
    <row r="22775" spans="36:311" x14ac:dyDescent="0.2">
      <c r="AJ22775" s="23"/>
      <c r="HH22775"/>
      <c r="IW22775" s="36"/>
      <c r="JI22775"/>
      <c r="JJ22775"/>
      <c r="KX22775" s="23"/>
      <c r="KY22775" s="23"/>
    </row>
    <row r="22776" spans="36:311" x14ac:dyDescent="0.2">
      <c r="AJ22776" s="23"/>
      <c r="HH22776"/>
      <c r="IW22776" s="36"/>
      <c r="JI22776"/>
      <c r="JJ22776"/>
      <c r="KX22776" s="23"/>
      <c r="KY22776" s="23"/>
    </row>
    <row r="22777" spans="36:311" x14ac:dyDescent="0.2">
      <c r="AJ22777" s="23"/>
      <c r="HH22777"/>
      <c r="IW22777" s="36"/>
      <c r="JI22777"/>
      <c r="JJ22777"/>
      <c r="KX22777" s="23"/>
      <c r="KY22777" s="23"/>
    </row>
    <row r="22778" spans="36:311" x14ac:dyDescent="0.2">
      <c r="AJ22778" s="23"/>
      <c r="HH22778"/>
      <c r="IW22778" s="36"/>
      <c r="JI22778"/>
      <c r="JJ22778"/>
      <c r="KX22778" s="23"/>
      <c r="KY22778" s="23"/>
    </row>
    <row r="22779" spans="36:311" x14ac:dyDescent="0.2">
      <c r="AJ22779" s="23"/>
      <c r="HH22779"/>
      <c r="IW22779" s="36"/>
      <c r="JI22779"/>
      <c r="JJ22779"/>
      <c r="KX22779" s="23"/>
      <c r="KY22779" s="23"/>
    </row>
    <row r="22780" spans="36:311" x14ac:dyDescent="0.2">
      <c r="AJ22780" s="23"/>
      <c r="HH22780"/>
      <c r="IW22780" s="36"/>
      <c r="JI22780"/>
      <c r="JJ22780"/>
      <c r="KX22780" s="23"/>
      <c r="KY22780" s="23"/>
    </row>
    <row r="22781" spans="36:311" x14ac:dyDescent="0.2">
      <c r="AJ22781" s="23"/>
      <c r="HH22781"/>
      <c r="IW22781" s="36"/>
      <c r="JI22781"/>
      <c r="JJ22781"/>
      <c r="KX22781" s="23"/>
      <c r="KY22781" s="23"/>
    </row>
    <row r="22782" spans="36:311" x14ac:dyDescent="0.2">
      <c r="AJ22782" s="23"/>
      <c r="HH22782"/>
      <c r="IW22782" s="36"/>
      <c r="JI22782"/>
      <c r="JJ22782"/>
      <c r="KX22782" s="23"/>
      <c r="KY22782" s="23"/>
    </row>
    <row r="22783" spans="36:311" x14ac:dyDescent="0.2">
      <c r="AJ22783" s="23"/>
      <c r="HH22783"/>
      <c r="IW22783" s="36"/>
      <c r="JI22783"/>
      <c r="JJ22783"/>
      <c r="KX22783" s="23"/>
      <c r="KY22783" s="23"/>
    </row>
    <row r="22784" spans="36:311" x14ac:dyDescent="0.2">
      <c r="AJ22784" s="23"/>
      <c r="HH22784"/>
      <c r="IW22784" s="36"/>
      <c r="JI22784"/>
      <c r="JJ22784"/>
      <c r="KX22784" s="23"/>
      <c r="KY22784" s="23"/>
    </row>
    <row r="22785" spans="36:311" x14ac:dyDescent="0.2">
      <c r="AJ22785" s="23"/>
      <c r="HH22785"/>
      <c r="IW22785" s="36"/>
      <c r="JI22785"/>
      <c r="JJ22785"/>
      <c r="KX22785" s="23"/>
      <c r="KY22785" s="23"/>
    </row>
    <row r="22786" spans="36:311" x14ac:dyDescent="0.2">
      <c r="AJ22786" s="23"/>
      <c r="HH22786"/>
      <c r="IW22786" s="36"/>
      <c r="JI22786"/>
      <c r="JJ22786"/>
      <c r="KX22786" s="23"/>
      <c r="KY22786" s="23"/>
    </row>
    <row r="22787" spans="36:311" x14ac:dyDescent="0.2">
      <c r="AJ22787" s="23"/>
      <c r="HH22787"/>
      <c r="IW22787" s="36"/>
      <c r="JI22787"/>
      <c r="JJ22787"/>
      <c r="KX22787" s="23"/>
      <c r="KY22787" s="23"/>
    </row>
    <row r="22788" spans="36:311" x14ac:dyDescent="0.2">
      <c r="AJ22788" s="23"/>
      <c r="HH22788"/>
      <c r="IW22788" s="36"/>
      <c r="JI22788"/>
      <c r="JJ22788"/>
      <c r="KX22788" s="23"/>
      <c r="KY22788" s="23"/>
    </row>
    <row r="22789" spans="36:311" x14ac:dyDescent="0.2">
      <c r="AJ22789" s="23"/>
      <c r="HH22789"/>
      <c r="IW22789" s="36"/>
      <c r="JI22789"/>
      <c r="JJ22789"/>
      <c r="KX22789" s="23"/>
      <c r="KY22789" s="23"/>
    </row>
    <row r="22790" spans="36:311" x14ac:dyDescent="0.2">
      <c r="AJ22790" s="23"/>
      <c r="HH22790"/>
      <c r="IW22790" s="36"/>
      <c r="JI22790"/>
      <c r="JJ22790"/>
      <c r="KX22790" s="23"/>
      <c r="KY22790" s="23"/>
    </row>
    <row r="22791" spans="36:311" x14ac:dyDescent="0.2">
      <c r="AJ22791" s="23"/>
      <c r="HH22791"/>
      <c r="IW22791" s="36"/>
      <c r="JI22791"/>
      <c r="JJ22791"/>
      <c r="KX22791" s="23"/>
      <c r="KY22791" s="23"/>
    </row>
    <row r="22792" spans="36:311" x14ac:dyDescent="0.2">
      <c r="AJ22792" s="23"/>
      <c r="HH22792"/>
      <c r="IW22792" s="36"/>
      <c r="JI22792"/>
      <c r="JJ22792"/>
      <c r="KX22792" s="23"/>
      <c r="KY22792" s="23"/>
    </row>
    <row r="22793" spans="36:311" x14ac:dyDescent="0.2">
      <c r="AJ22793" s="23"/>
      <c r="HH22793"/>
      <c r="IW22793" s="36"/>
      <c r="JI22793"/>
      <c r="JJ22793"/>
      <c r="KX22793" s="23"/>
      <c r="KY22793" s="23"/>
    </row>
    <row r="22794" spans="36:311" x14ac:dyDescent="0.2">
      <c r="AJ22794" s="23"/>
      <c r="HH22794"/>
      <c r="IW22794" s="36"/>
      <c r="JI22794"/>
      <c r="JJ22794"/>
      <c r="KX22794" s="23"/>
      <c r="KY22794" s="23"/>
    </row>
    <row r="22795" spans="36:311" x14ac:dyDescent="0.2">
      <c r="AJ22795" s="23"/>
      <c r="HH22795"/>
      <c r="IW22795" s="36"/>
      <c r="JI22795"/>
      <c r="JJ22795"/>
      <c r="KX22795" s="23"/>
      <c r="KY22795" s="23"/>
    </row>
    <row r="22796" spans="36:311" x14ac:dyDescent="0.2">
      <c r="AJ22796" s="23"/>
      <c r="HH22796"/>
      <c r="IW22796" s="36"/>
      <c r="JI22796"/>
      <c r="JJ22796"/>
      <c r="KX22796" s="23"/>
      <c r="KY22796" s="23"/>
    </row>
    <row r="22797" spans="36:311" x14ac:dyDescent="0.2">
      <c r="AJ22797" s="23"/>
      <c r="HH22797"/>
      <c r="IW22797" s="36"/>
      <c r="JI22797"/>
      <c r="JJ22797"/>
      <c r="KX22797" s="23"/>
      <c r="KY22797" s="23"/>
    </row>
    <row r="22798" spans="36:311" x14ac:dyDescent="0.2">
      <c r="AJ22798" s="23"/>
      <c r="HH22798"/>
      <c r="IW22798" s="36"/>
      <c r="JI22798"/>
      <c r="JJ22798"/>
      <c r="KX22798" s="23"/>
      <c r="KY22798" s="23"/>
    </row>
    <row r="22799" spans="36:311" x14ac:dyDescent="0.2">
      <c r="AJ22799" s="23"/>
      <c r="HH22799"/>
      <c r="IW22799" s="36"/>
      <c r="JI22799"/>
      <c r="JJ22799"/>
      <c r="KX22799" s="23"/>
      <c r="KY22799" s="23"/>
    </row>
    <row r="22800" spans="36:311" x14ac:dyDescent="0.2">
      <c r="AJ22800" s="23"/>
      <c r="HH22800"/>
      <c r="IW22800" s="36"/>
      <c r="JI22800"/>
      <c r="JJ22800"/>
      <c r="KX22800" s="23"/>
      <c r="KY22800" s="23"/>
    </row>
    <row r="22801" spans="36:311" x14ac:dyDescent="0.2">
      <c r="AJ22801" s="23"/>
      <c r="HH22801"/>
      <c r="IW22801" s="36"/>
      <c r="JI22801"/>
      <c r="JJ22801"/>
      <c r="KX22801" s="23"/>
      <c r="KY22801" s="23"/>
    </row>
    <row r="22802" spans="36:311" x14ac:dyDescent="0.2">
      <c r="AJ22802" s="23"/>
      <c r="HH22802"/>
      <c r="IW22802" s="36"/>
      <c r="JI22802"/>
      <c r="JJ22802"/>
      <c r="KX22802" s="23"/>
      <c r="KY22802" s="23"/>
    </row>
    <row r="22803" spans="36:311" x14ac:dyDescent="0.2">
      <c r="AJ22803" s="23"/>
      <c r="HH22803"/>
      <c r="IW22803" s="36"/>
      <c r="JI22803"/>
      <c r="JJ22803"/>
      <c r="KX22803" s="23"/>
      <c r="KY22803" s="23"/>
    </row>
    <row r="22804" spans="36:311" x14ac:dyDescent="0.2">
      <c r="AJ22804" s="23"/>
      <c r="HH22804"/>
      <c r="IW22804" s="36"/>
      <c r="JI22804"/>
      <c r="JJ22804"/>
      <c r="KX22804" s="23"/>
      <c r="KY22804" s="23"/>
    </row>
    <row r="22805" spans="36:311" x14ac:dyDescent="0.2">
      <c r="AJ22805" s="23"/>
      <c r="HH22805"/>
      <c r="IW22805" s="36"/>
      <c r="JI22805"/>
      <c r="JJ22805"/>
      <c r="KX22805" s="23"/>
      <c r="KY22805" s="23"/>
    </row>
    <row r="22806" spans="36:311" x14ac:dyDescent="0.2">
      <c r="AJ22806" s="23"/>
      <c r="HH22806"/>
      <c r="IW22806" s="36"/>
      <c r="JI22806"/>
      <c r="JJ22806"/>
      <c r="KX22806" s="23"/>
      <c r="KY22806" s="23"/>
    </row>
    <row r="22807" spans="36:311" x14ac:dyDescent="0.2">
      <c r="AJ22807" s="23"/>
      <c r="HH22807"/>
      <c r="IW22807" s="36"/>
      <c r="JI22807"/>
      <c r="JJ22807"/>
      <c r="KX22807" s="23"/>
      <c r="KY22807" s="23"/>
    </row>
    <row r="22808" spans="36:311" x14ac:dyDescent="0.2">
      <c r="AJ22808" s="23"/>
      <c r="HH22808"/>
      <c r="IW22808" s="36"/>
      <c r="JI22808"/>
      <c r="JJ22808"/>
      <c r="KX22808" s="23"/>
      <c r="KY22808" s="23"/>
    </row>
    <row r="22809" spans="36:311" x14ac:dyDescent="0.2">
      <c r="AJ22809" s="23"/>
      <c r="HH22809"/>
      <c r="IW22809" s="36"/>
      <c r="JI22809"/>
      <c r="JJ22809"/>
      <c r="KX22809" s="23"/>
      <c r="KY22809" s="23"/>
    </row>
    <row r="22810" spans="36:311" x14ac:dyDescent="0.2">
      <c r="AJ22810" s="23"/>
      <c r="HH22810"/>
      <c r="IW22810" s="36"/>
      <c r="JI22810"/>
      <c r="JJ22810"/>
      <c r="KX22810" s="23"/>
      <c r="KY22810" s="23"/>
    </row>
    <row r="22811" spans="36:311" x14ac:dyDescent="0.2">
      <c r="AJ22811" s="23"/>
      <c r="HH22811"/>
      <c r="IW22811" s="36"/>
      <c r="JI22811"/>
      <c r="JJ22811"/>
      <c r="KX22811" s="23"/>
      <c r="KY22811" s="23"/>
    </row>
    <row r="22812" spans="36:311" x14ac:dyDescent="0.2">
      <c r="AJ22812" s="23"/>
      <c r="HH22812"/>
      <c r="IW22812" s="36"/>
      <c r="JI22812"/>
      <c r="JJ22812"/>
      <c r="KX22812" s="23"/>
      <c r="KY22812" s="23"/>
    </row>
    <row r="22813" spans="36:311" x14ac:dyDescent="0.2">
      <c r="AJ22813" s="23"/>
      <c r="HH22813"/>
      <c r="IW22813" s="36"/>
      <c r="JI22813"/>
      <c r="JJ22813"/>
      <c r="KX22813" s="23"/>
      <c r="KY22813" s="23"/>
    </row>
    <row r="22814" spans="36:311" x14ac:dyDescent="0.2">
      <c r="AJ22814" s="23"/>
      <c r="HH22814"/>
      <c r="IW22814" s="36"/>
      <c r="JI22814"/>
      <c r="JJ22814"/>
      <c r="KX22814" s="23"/>
      <c r="KY22814" s="23"/>
    </row>
    <row r="22815" spans="36:311" x14ac:dyDescent="0.2">
      <c r="AJ22815" s="23"/>
      <c r="HH22815"/>
      <c r="IW22815" s="36"/>
      <c r="JI22815"/>
      <c r="JJ22815"/>
      <c r="KX22815" s="23"/>
      <c r="KY22815" s="23"/>
    </row>
    <row r="22816" spans="36:311" x14ac:dyDescent="0.2">
      <c r="AJ22816" s="23"/>
      <c r="HH22816"/>
      <c r="IW22816" s="36"/>
      <c r="JI22816"/>
      <c r="JJ22816"/>
      <c r="KX22816" s="23"/>
      <c r="KY22816" s="23"/>
    </row>
    <row r="22817" spans="36:311" x14ac:dyDescent="0.2">
      <c r="AJ22817" s="23"/>
      <c r="HH22817"/>
      <c r="IW22817" s="36"/>
      <c r="JI22817"/>
      <c r="JJ22817"/>
      <c r="KX22817" s="23"/>
      <c r="KY22817" s="23"/>
    </row>
    <row r="22818" spans="36:311" x14ac:dyDescent="0.2">
      <c r="AJ22818" s="23"/>
      <c r="HH22818"/>
      <c r="IW22818" s="36"/>
      <c r="JI22818"/>
      <c r="JJ22818"/>
      <c r="KX22818" s="23"/>
      <c r="KY22818" s="23"/>
    </row>
    <row r="22819" spans="36:311" x14ac:dyDescent="0.2">
      <c r="AJ22819" s="23"/>
      <c r="HH22819"/>
      <c r="IW22819" s="36"/>
      <c r="JI22819"/>
      <c r="JJ22819"/>
      <c r="KX22819" s="23"/>
      <c r="KY22819" s="23"/>
    </row>
    <row r="22820" spans="36:311" x14ac:dyDescent="0.2">
      <c r="AJ22820" s="23"/>
      <c r="HH22820"/>
      <c r="IW22820" s="36"/>
      <c r="JI22820"/>
      <c r="JJ22820"/>
      <c r="KX22820" s="23"/>
      <c r="KY22820" s="23"/>
    </row>
    <row r="22821" spans="36:311" x14ac:dyDescent="0.2">
      <c r="AJ22821" s="23"/>
      <c r="HH22821"/>
      <c r="IW22821" s="36"/>
      <c r="JI22821"/>
      <c r="JJ22821"/>
      <c r="KX22821" s="23"/>
      <c r="KY22821" s="23"/>
    </row>
    <row r="22822" spans="36:311" x14ac:dyDescent="0.2">
      <c r="AJ22822" s="23"/>
      <c r="HH22822"/>
      <c r="IW22822" s="36"/>
      <c r="JI22822"/>
      <c r="JJ22822"/>
      <c r="KX22822" s="23"/>
      <c r="KY22822" s="23"/>
    </row>
    <row r="22823" spans="36:311" x14ac:dyDescent="0.2">
      <c r="AJ22823" s="23"/>
      <c r="HH22823"/>
      <c r="IW22823" s="36"/>
      <c r="JI22823"/>
      <c r="JJ22823"/>
      <c r="KX22823" s="23"/>
      <c r="KY22823" s="23"/>
    </row>
    <row r="22824" spans="36:311" x14ac:dyDescent="0.2">
      <c r="AJ22824" s="23"/>
      <c r="HH22824"/>
      <c r="IW22824" s="36"/>
      <c r="JI22824"/>
      <c r="JJ22824"/>
      <c r="KX22824" s="23"/>
      <c r="KY22824" s="23"/>
    </row>
    <row r="22825" spans="36:311" x14ac:dyDescent="0.2">
      <c r="AJ22825" s="23"/>
      <c r="HH22825"/>
      <c r="IW22825" s="36"/>
      <c r="JI22825"/>
      <c r="JJ22825"/>
      <c r="KX22825" s="23"/>
      <c r="KY22825" s="23"/>
    </row>
    <row r="22826" spans="36:311" x14ac:dyDescent="0.2">
      <c r="AJ22826" s="23"/>
      <c r="HH22826"/>
      <c r="IW22826" s="36"/>
      <c r="JI22826"/>
      <c r="JJ22826"/>
      <c r="KX22826" s="23"/>
      <c r="KY22826" s="23"/>
    </row>
    <row r="22827" spans="36:311" x14ac:dyDescent="0.2">
      <c r="AJ22827" s="23"/>
      <c r="HH22827"/>
      <c r="IW22827" s="36"/>
      <c r="JI22827"/>
      <c r="JJ22827"/>
      <c r="KX22827" s="23"/>
      <c r="KY22827" s="23"/>
    </row>
    <row r="22828" spans="36:311" x14ac:dyDescent="0.2">
      <c r="AJ22828" s="23"/>
      <c r="HH22828"/>
      <c r="IW22828" s="36"/>
      <c r="JI22828"/>
      <c r="JJ22828"/>
      <c r="KX22828" s="23"/>
      <c r="KY22828" s="23"/>
    </row>
    <row r="22829" spans="36:311" x14ac:dyDescent="0.2">
      <c r="AJ22829" s="23"/>
      <c r="HH22829"/>
      <c r="IW22829" s="36"/>
      <c r="JI22829"/>
      <c r="JJ22829"/>
      <c r="KX22829" s="23"/>
      <c r="KY22829" s="23"/>
    </row>
    <row r="22830" spans="36:311" x14ac:dyDescent="0.2">
      <c r="AJ22830" s="23"/>
      <c r="HH22830"/>
      <c r="IW22830" s="36"/>
      <c r="JI22830"/>
      <c r="JJ22830"/>
      <c r="KX22830" s="23"/>
      <c r="KY22830" s="23"/>
    </row>
    <row r="22831" spans="36:311" x14ac:dyDescent="0.2">
      <c r="AJ22831" s="23"/>
      <c r="HH22831"/>
      <c r="IW22831" s="36"/>
      <c r="JI22831"/>
      <c r="JJ22831"/>
      <c r="KX22831" s="23"/>
      <c r="KY22831" s="23"/>
    </row>
    <row r="22832" spans="36:311" x14ac:dyDescent="0.2">
      <c r="AJ22832" s="23"/>
      <c r="HH22832"/>
      <c r="IW22832" s="36"/>
      <c r="JI22832"/>
      <c r="JJ22832"/>
      <c r="KX22832" s="23"/>
      <c r="KY22832" s="23"/>
    </row>
    <row r="22833" spans="36:311" x14ac:dyDescent="0.2">
      <c r="AJ22833" s="23"/>
      <c r="HH22833"/>
      <c r="IW22833" s="36"/>
      <c r="JI22833"/>
      <c r="JJ22833"/>
      <c r="KX22833" s="23"/>
      <c r="KY22833" s="23"/>
    </row>
    <row r="22834" spans="36:311" x14ac:dyDescent="0.2">
      <c r="AJ22834" s="23"/>
      <c r="HH22834"/>
      <c r="IW22834" s="36"/>
      <c r="JI22834"/>
      <c r="JJ22834"/>
      <c r="KX22834" s="23"/>
      <c r="KY22834" s="23"/>
    </row>
    <row r="22835" spans="36:311" x14ac:dyDescent="0.2">
      <c r="AJ22835" s="23"/>
      <c r="HH22835"/>
      <c r="IW22835" s="36"/>
      <c r="JI22835"/>
      <c r="JJ22835"/>
      <c r="KX22835" s="23"/>
      <c r="KY22835" s="23"/>
    </row>
    <row r="22836" spans="36:311" x14ac:dyDescent="0.2">
      <c r="AJ22836" s="23"/>
      <c r="HH22836"/>
      <c r="IW22836" s="36"/>
      <c r="JI22836"/>
      <c r="JJ22836"/>
      <c r="KX22836" s="23"/>
      <c r="KY22836" s="23"/>
    </row>
    <row r="22837" spans="36:311" x14ac:dyDescent="0.2">
      <c r="AJ22837" s="23"/>
      <c r="HH22837"/>
      <c r="IW22837" s="36"/>
      <c r="JI22837"/>
      <c r="JJ22837"/>
      <c r="KX22837" s="23"/>
      <c r="KY22837" s="23"/>
    </row>
    <row r="22838" spans="36:311" x14ac:dyDescent="0.2">
      <c r="AJ22838" s="23"/>
      <c r="HH22838"/>
      <c r="IW22838" s="36"/>
      <c r="JI22838"/>
      <c r="JJ22838"/>
      <c r="KX22838" s="23"/>
      <c r="KY22838" s="23"/>
    </row>
    <row r="22839" spans="36:311" x14ac:dyDescent="0.2">
      <c r="AJ22839" s="23"/>
      <c r="HH22839"/>
      <c r="IW22839" s="36"/>
      <c r="JI22839"/>
      <c r="JJ22839"/>
      <c r="KX22839" s="23"/>
      <c r="KY22839" s="23"/>
    </row>
    <row r="22840" spans="36:311" x14ac:dyDescent="0.2">
      <c r="AJ22840" s="23"/>
      <c r="HH22840"/>
      <c r="IW22840" s="36"/>
      <c r="JI22840"/>
      <c r="JJ22840"/>
      <c r="KX22840" s="23"/>
      <c r="KY22840" s="23"/>
    </row>
    <row r="22841" spans="36:311" x14ac:dyDescent="0.2">
      <c r="AJ22841" s="23"/>
      <c r="HH22841"/>
      <c r="IW22841" s="36"/>
      <c r="JI22841"/>
      <c r="JJ22841"/>
      <c r="KX22841" s="23"/>
      <c r="KY22841" s="23"/>
    </row>
    <row r="22842" spans="36:311" x14ac:dyDescent="0.2">
      <c r="AJ22842" s="23"/>
      <c r="HH22842"/>
      <c r="IW22842" s="36"/>
      <c r="JI22842"/>
      <c r="JJ22842"/>
      <c r="KX22842" s="23"/>
      <c r="KY22842" s="23"/>
    </row>
    <row r="22843" spans="36:311" x14ac:dyDescent="0.2">
      <c r="AJ22843" s="23"/>
      <c r="HH22843"/>
      <c r="IW22843" s="36"/>
      <c r="JI22843"/>
      <c r="JJ22843"/>
      <c r="KX22843" s="23"/>
      <c r="KY22843" s="23"/>
    </row>
    <row r="22844" spans="36:311" x14ac:dyDescent="0.2">
      <c r="AJ22844" s="23"/>
      <c r="HH22844"/>
      <c r="IW22844" s="36"/>
      <c r="JI22844"/>
      <c r="JJ22844"/>
      <c r="KX22844" s="23"/>
      <c r="KY22844" s="23"/>
    </row>
    <row r="22845" spans="36:311" x14ac:dyDescent="0.2">
      <c r="AJ22845" s="23"/>
      <c r="HH22845"/>
      <c r="IW22845" s="36"/>
      <c r="JI22845"/>
      <c r="JJ22845"/>
      <c r="KX22845" s="23"/>
      <c r="KY22845" s="23"/>
    </row>
    <row r="22846" spans="36:311" x14ac:dyDescent="0.2">
      <c r="AJ22846" s="23"/>
      <c r="HH22846"/>
      <c r="IW22846" s="36"/>
      <c r="JI22846"/>
      <c r="JJ22846"/>
      <c r="KX22846" s="23"/>
      <c r="KY22846" s="23"/>
    </row>
    <row r="22847" spans="36:311" x14ac:dyDescent="0.2">
      <c r="AJ22847" s="23"/>
      <c r="HH22847"/>
      <c r="IW22847" s="36"/>
      <c r="JI22847"/>
      <c r="JJ22847"/>
      <c r="KX22847" s="23"/>
      <c r="KY22847" s="23"/>
    </row>
    <row r="22848" spans="36:311" x14ac:dyDescent="0.2">
      <c r="AJ22848" s="23"/>
      <c r="HH22848"/>
      <c r="IW22848" s="36"/>
      <c r="JI22848"/>
      <c r="JJ22848"/>
      <c r="KX22848" s="23"/>
      <c r="KY22848" s="23"/>
    </row>
    <row r="22849" spans="36:311" x14ac:dyDescent="0.2">
      <c r="AJ22849" s="23"/>
      <c r="HH22849"/>
      <c r="IW22849" s="36"/>
      <c r="JI22849"/>
      <c r="JJ22849"/>
      <c r="KX22849" s="23"/>
      <c r="KY22849" s="23"/>
    </row>
    <row r="22850" spans="36:311" x14ac:dyDescent="0.2">
      <c r="AJ22850" s="23"/>
      <c r="HH22850"/>
      <c r="IW22850" s="36"/>
      <c r="JI22850"/>
      <c r="JJ22850"/>
      <c r="KX22850" s="23"/>
      <c r="KY22850" s="23"/>
    </row>
    <row r="22851" spans="36:311" x14ac:dyDescent="0.2">
      <c r="AJ22851" s="23"/>
      <c r="HH22851"/>
      <c r="IW22851" s="36"/>
      <c r="JI22851"/>
      <c r="JJ22851"/>
      <c r="KX22851" s="23"/>
      <c r="KY22851" s="23"/>
    </row>
    <row r="22852" spans="36:311" x14ac:dyDescent="0.2">
      <c r="AJ22852" s="23"/>
      <c r="HH22852"/>
      <c r="IW22852" s="36"/>
      <c r="JI22852"/>
      <c r="JJ22852"/>
      <c r="KX22852" s="23"/>
      <c r="KY22852" s="23"/>
    </row>
    <row r="22853" spans="36:311" x14ac:dyDescent="0.2">
      <c r="AJ22853" s="23"/>
      <c r="HH22853"/>
      <c r="IW22853" s="36"/>
      <c r="JI22853"/>
      <c r="JJ22853"/>
      <c r="KX22853" s="23"/>
      <c r="KY22853" s="23"/>
    </row>
    <row r="22854" spans="36:311" x14ac:dyDescent="0.2">
      <c r="AJ22854" s="23"/>
      <c r="HH22854"/>
      <c r="IW22854" s="36"/>
      <c r="JI22854"/>
      <c r="JJ22854"/>
      <c r="KX22854" s="23"/>
      <c r="KY22854" s="23"/>
    </row>
    <row r="22855" spans="36:311" x14ac:dyDescent="0.2">
      <c r="AJ22855" s="23"/>
      <c r="HH22855"/>
      <c r="IW22855" s="36"/>
      <c r="JI22855"/>
      <c r="JJ22855"/>
      <c r="KX22855" s="23"/>
      <c r="KY22855" s="23"/>
    </row>
    <row r="22856" spans="36:311" x14ac:dyDescent="0.2">
      <c r="AJ22856" s="23"/>
      <c r="HH22856"/>
      <c r="IW22856" s="36"/>
      <c r="JI22856"/>
      <c r="JJ22856"/>
      <c r="KX22856" s="23"/>
      <c r="KY22856" s="23"/>
    </row>
    <row r="22857" spans="36:311" x14ac:dyDescent="0.2">
      <c r="AJ22857" s="23"/>
      <c r="HH22857"/>
      <c r="IW22857" s="36"/>
      <c r="JI22857"/>
      <c r="JJ22857"/>
      <c r="KX22857" s="23"/>
      <c r="KY22857" s="23"/>
    </row>
    <row r="22858" spans="36:311" x14ac:dyDescent="0.2">
      <c r="AJ22858" s="23"/>
      <c r="HH22858"/>
      <c r="IW22858" s="36"/>
      <c r="JI22858"/>
      <c r="JJ22858"/>
      <c r="KX22858" s="23"/>
      <c r="KY22858" s="23"/>
    </row>
    <row r="22859" spans="36:311" x14ac:dyDescent="0.2">
      <c r="AJ22859" s="23"/>
      <c r="HH22859"/>
      <c r="IW22859" s="36"/>
      <c r="JI22859"/>
      <c r="JJ22859"/>
      <c r="KX22859" s="23"/>
      <c r="KY22859" s="23"/>
    </row>
    <row r="22860" spans="36:311" x14ac:dyDescent="0.2">
      <c r="AJ22860" s="23"/>
      <c r="HH22860"/>
      <c r="IW22860" s="36"/>
      <c r="JI22860"/>
      <c r="JJ22860"/>
      <c r="KX22860" s="23"/>
      <c r="KY22860" s="23"/>
    </row>
    <row r="22861" spans="36:311" x14ac:dyDescent="0.2">
      <c r="AJ22861" s="23"/>
      <c r="HH22861"/>
      <c r="IW22861" s="36"/>
      <c r="JI22861"/>
      <c r="JJ22861"/>
      <c r="KX22861" s="23"/>
      <c r="KY22861" s="23"/>
    </row>
    <row r="22862" spans="36:311" x14ac:dyDescent="0.2">
      <c r="AJ22862" s="23"/>
      <c r="HH22862"/>
      <c r="IW22862" s="36"/>
      <c r="JI22862"/>
      <c r="JJ22862"/>
      <c r="KX22862" s="23"/>
      <c r="KY22862" s="23"/>
    </row>
    <row r="22863" spans="36:311" x14ac:dyDescent="0.2">
      <c r="AJ22863" s="23"/>
      <c r="HH22863"/>
      <c r="IW22863" s="36"/>
      <c r="JI22863"/>
      <c r="JJ22863"/>
      <c r="KX22863" s="23"/>
      <c r="KY22863" s="23"/>
    </row>
    <row r="22864" spans="36:311" x14ac:dyDescent="0.2">
      <c r="AJ22864" s="23"/>
      <c r="HH22864"/>
      <c r="IW22864" s="36"/>
      <c r="JI22864"/>
      <c r="JJ22864"/>
      <c r="KX22864" s="23"/>
      <c r="KY22864" s="23"/>
    </row>
    <row r="22865" spans="36:311" x14ac:dyDescent="0.2">
      <c r="AJ22865" s="23"/>
      <c r="HH22865"/>
      <c r="IW22865" s="36"/>
      <c r="JI22865"/>
      <c r="JJ22865"/>
      <c r="KX22865" s="23"/>
      <c r="KY22865" s="23"/>
    </row>
    <row r="22866" spans="36:311" x14ac:dyDescent="0.2">
      <c r="AJ22866" s="23"/>
      <c r="HH22866"/>
      <c r="IW22866" s="36"/>
      <c r="JI22866"/>
      <c r="JJ22866"/>
      <c r="KX22866" s="23"/>
      <c r="KY22866" s="23"/>
    </row>
    <row r="22867" spans="36:311" x14ac:dyDescent="0.2">
      <c r="AJ22867" s="23"/>
      <c r="HH22867"/>
      <c r="IW22867" s="36"/>
      <c r="JI22867"/>
      <c r="JJ22867"/>
      <c r="KX22867" s="23"/>
      <c r="KY22867" s="23"/>
    </row>
    <row r="22868" spans="36:311" x14ac:dyDescent="0.2">
      <c r="AJ22868" s="23"/>
      <c r="HH22868"/>
      <c r="IW22868" s="36"/>
      <c r="JI22868"/>
      <c r="JJ22868"/>
      <c r="KX22868" s="23"/>
      <c r="KY22868" s="23"/>
    </row>
    <row r="22869" spans="36:311" x14ac:dyDescent="0.2">
      <c r="AJ22869" s="23"/>
      <c r="HH22869"/>
      <c r="IW22869" s="36"/>
      <c r="JI22869"/>
      <c r="JJ22869"/>
      <c r="KX22869" s="23"/>
      <c r="KY22869" s="23"/>
    </row>
    <row r="22870" spans="36:311" x14ac:dyDescent="0.2">
      <c r="AJ22870" s="23"/>
      <c r="HH22870"/>
      <c r="IW22870" s="36"/>
      <c r="JI22870"/>
      <c r="JJ22870"/>
      <c r="KX22870" s="23"/>
      <c r="KY22870" s="23"/>
    </row>
    <row r="22871" spans="36:311" x14ac:dyDescent="0.2">
      <c r="AJ22871" s="23"/>
      <c r="HH22871"/>
      <c r="IW22871" s="36"/>
      <c r="JI22871"/>
      <c r="JJ22871"/>
      <c r="KX22871" s="23"/>
      <c r="KY22871" s="23"/>
    </row>
    <row r="22872" spans="36:311" x14ac:dyDescent="0.2">
      <c r="AJ22872" s="23"/>
      <c r="HH22872"/>
      <c r="IW22872" s="36"/>
      <c r="JI22872"/>
      <c r="JJ22872"/>
      <c r="KX22872" s="23"/>
      <c r="KY22872" s="23"/>
    </row>
    <row r="22873" spans="36:311" x14ac:dyDescent="0.2">
      <c r="AJ22873" s="23"/>
      <c r="HH22873"/>
      <c r="IW22873" s="36"/>
      <c r="JI22873"/>
      <c r="JJ22873"/>
      <c r="KX22873" s="23"/>
      <c r="KY22873" s="23"/>
    </row>
    <row r="22874" spans="36:311" x14ac:dyDescent="0.2">
      <c r="AJ22874" s="23"/>
      <c r="HH22874"/>
      <c r="IW22874" s="36"/>
      <c r="JI22874"/>
      <c r="JJ22874"/>
      <c r="KX22874" s="23"/>
      <c r="KY22874" s="23"/>
    </row>
    <row r="22875" spans="36:311" x14ac:dyDescent="0.2">
      <c r="AJ22875" s="23"/>
      <c r="HH22875"/>
      <c r="IW22875" s="36"/>
      <c r="JI22875"/>
      <c r="JJ22875"/>
      <c r="KX22875" s="23"/>
      <c r="KY22875" s="23"/>
    </row>
    <row r="22876" spans="36:311" x14ac:dyDescent="0.2">
      <c r="AJ22876" s="23"/>
      <c r="HH22876"/>
      <c r="IW22876" s="36"/>
      <c r="JI22876"/>
      <c r="JJ22876"/>
      <c r="KX22876" s="23"/>
      <c r="KY22876" s="23"/>
    </row>
    <row r="22877" spans="36:311" x14ac:dyDescent="0.2">
      <c r="AJ22877" s="23"/>
      <c r="HH22877"/>
      <c r="IW22877" s="36"/>
      <c r="JI22877"/>
      <c r="JJ22877"/>
      <c r="KX22877" s="23"/>
      <c r="KY22877" s="23"/>
    </row>
    <row r="22878" spans="36:311" x14ac:dyDescent="0.2">
      <c r="AJ22878" s="23"/>
      <c r="HH22878"/>
      <c r="IW22878" s="36"/>
      <c r="JI22878"/>
      <c r="JJ22878"/>
      <c r="KX22878" s="23"/>
      <c r="KY22878" s="23"/>
    </row>
    <row r="22879" spans="36:311" x14ac:dyDescent="0.2">
      <c r="AJ22879" s="23"/>
      <c r="HH22879"/>
      <c r="IW22879" s="36"/>
      <c r="JI22879"/>
      <c r="JJ22879"/>
      <c r="KX22879" s="23"/>
      <c r="KY22879" s="23"/>
    </row>
    <row r="22880" spans="36:311" x14ac:dyDescent="0.2">
      <c r="AJ22880" s="23"/>
      <c r="HH22880"/>
      <c r="IW22880" s="36"/>
      <c r="JI22880"/>
      <c r="JJ22880"/>
      <c r="KX22880" s="23"/>
      <c r="KY22880" s="23"/>
    </row>
    <row r="22881" spans="36:311" x14ac:dyDescent="0.2">
      <c r="AJ22881" s="23"/>
      <c r="HH22881"/>
      <c r="IW22881" s="36"/>
      <c r="JI22881"/>
      <c r="JJ22881"/>
      <c r="KX22881" s="23"/>
      <c r="KY22881" s="23"/>
    </row>
    <row r="22882" spans="36:311" x14ac:dyDescent="0.2">
      <c r="AJ22882" s="23"/>
      <c r="HH22882"/>
      <c r="IW22882" s="36"/>
      <c r="JI22882"/>
      <c r="JJ22882"/>
      <c r="KX22882" s="23"/>
      <c r="KY22882" s="23"/>
    </row>
    <row r="22883" spans="36:311" x14ac:dyDescent="0.2">
      <c r="AJ22883" s="23"/>
      <c r="HH22883"/>
      <c r="IW22883" s="36"/>
      <c r="JI22883"/>
      <c r="JJ22883"/>
      <c r="KX22883" s="23"/>
      <c r="KY22883" s="23"/>
    </row>
    <row r="22884" spans="36:311" x14ac:dyDescent="0.2">
      <c r="AJ22884" s="23"/>
      <c r="HH22884"/>
      <c r="IW22884" s="36"/>
      <c r="JI22884"/>
      <c r="JJ22884"/>
      <c r="KX22884" s="23"/>
      <c r="KY22884" s="23"/>
    </row>
    <row r="22885" spans="36:311" x14ac:dyDescent="0.2">
      <c r="AJ22885" s="23"/>
      <c r="HH22885"/>
      <c r="IW22885" s="36"/>
      <c r="JI22885"/>
      <c r="JJ22885"/>
      <c r="KX22885" s="23"/>
      <c r="KY22885" s="23"/>
    </row>
    <row r="22886" spans="36:311" x14ac:dyDescent="0.2">
      <c r="AJ22886" s="23"/>
      <c r="HH22886"/>
      <c r="IW22886" s="36"/>
      <c r="JI22886"/>
      <c r="JJ22886"/>
      <c r="KX22886" s="23"/>
      <c r="KY22886" s="23"/>
    </row>
    <row r="22887" spans="36:311" x14ac:dyDescent="0.2">
      <c r="AJ22887" s="23"/>
      <c r="HH22887"/>
      <c r="IW22887" s="36"/>
      <c r="JI22887"/>
      <c r="JJ22887"/>
      <c r="KX22887" s="23"/>
      <c r="KY22887" s="23"/>
    </row>
    <row r="22888" spans="36:311" x14ac:dyDescent="0.2">
      <c r="AJ22888" s="23"/>
      <c r="HH22888"/>
      <c r="IW22888" s="36"/>
      <c r="JI22888"/>
      <c r="JJ22888"/>
      <c r="KX22888" s="23"/>
      <c r="KY22888" s="23"/>
    </row>
    <row r="22889" spans="36:311" x14ac:dyDescent="0.2">
      <c r="AJ22889" s="23"/>
      <c r="HH22889"/>
      <c r="IW22889" s="36"/>
      <c r="JI22889"/>
      <c r="JJ22889"/>
      <c r="KX22889" s="23"/>
      <c r="KY22889" s="23"/>
    </row>
    <row r="22890" spans="36:311" x14ac:dyDescent="0.2">
      <c r="AJ22890" s="23"/>
      <c r="HH22890"/>
      <c r="IW22890" s="36"/>
      <c r="JI22890"/>
      <c r="JJ22890"/>
      <c r="KX22890" s="23"/>
      <c r="KY22890" s="23"/>
    </row>
    <row r="22891" spans="36:311" x14ac:dyDescent="0.2">
      <c r="AJ22891" s="23"/>
      <c r="HH22891"/>
      <c r="IW22891" s="36"/>
      <c r="JI22891"/>
      <c r="JJ22891"/>
      <c r="KX22891" s="23"/>
      <c r="KY22891" s="23"/>
    </row>
    <row r="22892" spans="36:311" x14ac:dyDescent="0.2">
      <c r="AJ22892" s="23"/>
      <c r="HH22892"/>
      <c r="IW22892" s="36"/>
      <c r="JI22892"/>
      <c r="JJ22892"/>
      <c r="KX22892" s="23"/>
      <c r="KY22892" s="23"/>
    </row>
    <row r="22893" spans="36:311" x14ac:dyDescent="0.2">
      <c r="AJ22893" s="23"/>
      <c r="HH22893"/>
      <c r="IW22893" s="36"/>
      <c r="JI22893"/>
      <c r="JJ22893"/>
      <c r="KX22893" s="23"/>
      <c r="KY22893" s="23"/>
    </row>
    <row r="22894" spans="36:311" x14ac:dyDescent="0.2">
      <c r="AJ22894" s="23"/>
      <c r="HH22894"/>
      <c r="IW22894" s="36"/>
      <c r="JI22894"/>
      <c r="JJ22894"/>
      <c r="KX22894" s="23"/>
      <c r="KY22894" s="23"/>
    </row>
    <row r="22895" spans="36:311" x14ac:dyDescent="0.2">
      <c r="AJ22895" s="23"/>
      <c r="HH22895"/>
      <c r="IW22895" s="36"/>
      <c r="JI22895"/>
      <c r="JJ22895"/>
      <c r="KX22895" s="23"/>
      <c r="KY22895" s="23"/>
    </row>
    <row r="22896" spans="36:311" x14ac:dyDescent="0.2">
      <c r="AJ22896" s="23"/>
      <c r="HH22896"/>
      <c r="IW22896" s="36"/>
      <c r="JI22896"/>
      <c r="JJ22896"/>
      <c r="KX22896" s="23"/>
      <c r="KY22896" s="23"/>
    </row>
    <row r="22897" spans="36:311" x14ac:dyDescent="0.2">
      <c r="AJ22897" s="23"/>
      <c r="HH22897"/>
      <c r="IW22897" s="36"/>
      <c r="JI22897"/>
      <c r="JJ22897"/>
      <c r="KX22897" s="23"/>
      <c r="KY22897" s="23"/>
    </row>
    <row r="22898" spans="36:311" x14ac:dyDescent="0.2">
      <c r="AJ22898" s="23"/>
      <c r="HH22898"/>
      <c r="IW22898" s="36"/>
      <c r="JI22898"/>
      <c r="JJ22898"/>
      <c r="KX22898" s="23"/>
      <c r="KY22898" s="23"/>
    </row>
    <row r="22899" spans="36:311" x14ac:dyDescent="0.2">
      <c r="AJ22899" s="23"/>
      <c r="HH22899"/>
      <c r="IW22899" s="36"/>
      <c r="JI22899"/>
      <c r="JJ22899"/>
      <c r="KX22899" s="23"/>
      <c r="KY22899" s="23"/>
    </row>
    <row r="22900" spans="36:311" x14ac:dyDescent="0.2">
      <c r="AJ22900" s="23"/>
      <c r="HH22900"/>
      <c r="IW22900" s="36"/>
      <c r="JI22900"/>
      <c r="JJ22900"/>
      <c r="KX22900" s="23"/>
      <c r="KY22900" s="23"/>
    </row>
    <row r="22901" spans="36:311" x14ac:dyDescent="0.2">
      <c r="AJ22901" s="23"/>
      <c r="HH22901"/>
      <c r="IW22901" s="36"/>
      <c r="JI22901"/>
      <c r="JJ22901"/>
      <c r="KX22901" s="23"/>
      <c r="KY22901" s="23"/>
    </row>
    <row r="22902" spans="36:311" x14ac:dyDescent="0.2">
      <c r="AJ22902" s="23"/>
      <c r="HH22902"/>
      <c r="IW22902" s="36"/>
      <c r="JI22902"/>
      <c r="JJ22902"/>
      <c r="KX22902" s="23"/>
      <c r="KY22902" s="23"/>
    </row>
    <row r="22903" spans="36:311" x14ac:dyDescent="0.2">
      <c r="AJ22903" s="23"/>
      <c r="HH22903"/>
      <c r="IW22903" s="36"/>
      <c r="JI22903"/>
      <c r="JJ22903"/>
      <c r="KX22903" s="23"/>
      <c r="KY22903" s="23"/>
    </row>
    <row r="22904" spans="36:311" x14ac:dyDescent="0.2">
      <c r="AJ22904" s="23"/>
      <c r="HH22904"/>
      <c r="IW22904" s="36"/>
      <c r="JI22904"/>
      <c r="JJ22904"/>
      <c r="KX22904" s="23"/>
      <c r="KY22904" s="23"/>
    </row>
    <row r="22905" spans="36:311" x14ac:dyDescent="0.2">
      <c r="AJ22905" s="23"/>
      <c r="HH22905"/>
      <c r="IW22905" s="36"/>
      <c r="JI22905"/>
      <c r="JJ22905"/>
      <c r="KX22905" s="23"/>
      <c r="KY22905" s="23"/>
    </row>
    <row r="22906" spans="36:311" x14ac:dyDescent="0.2">
      <c r="AJ22906" s="23"/>
      <c r="HH22906"/>
      <c r="IW22906" s="36"/>
      <c r="JI22906"/>
      <c r="JJ22906"/>
      <c r="KX22906" s="23"/>
      <c r="KY22906" s="23"/>
    </row>
    <row r="22907" spans="36:311" x14ac:dyDescent="0.2">
      <c r="AJ22907" s="23"/>
      <c r="HH22907"/>
      <c r="IW22907" s="36"/>
      <c r="JI22907"/>
      <c r="JJ22907"/>
      <c r="KX22907" s="23"/>
      <c r="KY22907" s="23"/>
    </row>
    <row r="22908" spans="36:311" x14ac:dyDescent="0.2">
      <c r="AJ22908" s="23"/>
      <c r="HH22908"/>
      <c r="IW22908" s="36"/>
      <c r="JI22908"/>
      <c r="JJ22908"/>
      <c r="KX22908" s="23"/>
      <c r="KY22908" s="23"/>
    </row>
    <row r="22909" spans="36:311" x14ac:dyDescent="0.2">
      <c r="AJ22909" s="23"/>
      <c r="HH22909"/>
      <c r="IW22909" s="36"/>
      <c r="JI22909"/>
      <c r="JJ22909"/>
      <c r="KX22909" s="23"/>
      <c r="KY22909" s="23"/>
    </row>
    <row r="22910" spans="36:311" x14ac:dyDescent="0.2">
      <c r="AJ22910" s="23"/>
      <c r="HH22910"/>
      <c r="IW22910" s="36"/>
      <c r="JI22910"/>
      <c r="JJ22910"/>
      <c r="KX22910" s="23"/>
      <c r="KY22910" s="23"/>
    </row>
    <row r="22911" spans="36:311" x14ac:dyDescent="0.2">
      <c r="AJ22911" s="23"/>
      <c r="HH22911"/>
      <c r="IW22911" s="36"/>
      <c r="JI22911"/>
      <c r="JJ22911"/>
      <c r="KX22911" s="23"/>
      <c r="KY22911" s="23"/>
    </row>
    <row r="22912" spans="36:311" x14ac:dyDescent="0.2">
      <c r="AJ22912" s="23"/>
      <c r="HH22912"/>
      <c r="IW22912" s="36"/>
      <c r="JI22912"/>
      <c r="JJ22912"/>
      <c r="KX22912" s="23"/>
      <c r="KY22912" s="23"/>
    </row>
    <row r="22913" spans="36:311" x14ac:dyDescent="0.2">
      <c r="AJ22913" s="23"/>
      <c r="HH22913"/>
      <c r="IW22913" s="36"/>
      <c r="JI22913"/>
      <c r="JJ22913"/>
      <c r="KX22913" s="23"/>
      <c r="KY22913" s="23"/>
    </row>
    <row r="22914" spans="36:311" x14ac:dyDescent="0.2">
      <c r="AJ22914" s="23"/>
      <c r="HH22914"/>
      <c r="IW22914" s="36"/>
      <c r="JI22914"/>
      <c r="JJ22914"/>
      <c r="KX22914" s="23"/>
      <c r="KY22914" s="23"/>
    </row>
    <row r="22915" spans="36:311" x14ac:dyDescent="0.2">
      <c r="AJ22915" s="23"/>
      <c r="HH22915"/>
      <c r="IW22915" s="36"/>
      <c r="JI22915"/>
      <c r="JJ22915"/>
      <c r="KX22915" s="23"/>
      <c r="KY22915" s="23"/>
    </row>
    <row r="22916" spans="36:311" x14ac:dyDescent="0.2">
      <c r="AJ22916" s="23"/>
      <c r="HH22916"/>
      <c r="IW22916" s="36"/>
      <c r="JI22916"/>
      <c r="JJ22916"/>
      <c r="KX22916" s="23"/>
      <c r="KY22916" s="23"/>
    </row>
    <row r="22917" spans="36:311" x14ac:dyDescent="0.2">
      <c r="AJ22917" s="23"/>
      <c r="HH22917"/>
      <c r="IW22917" s="36"/>
      <c r="JI22917"/>
      <c r="JJ22917"/>
      <c r="KX22917" s="23"/>
      <c r="KY22917" s="23"/>
    </row>
    <row r="22918" spans="36:311" x14ac:dyDescent="0.2">
      <c r="AJ22918" s="23"/>
      <c r="HH22918"/>
      <c r="IW22918" s="36"/>
      <c r="JI22918"/>
      <c r="JJ22918"/>
      <c r="KX22918" s="23"/>
      <c r="KY22918" s="23"/>
    </row>
    <row r="22919" spans="36:311" x14ac:dyDescent="0.2">
      <c r="AJ22919" s="23"/>
      <c r="HH22919"/>
      <c r="IW22919" s="36"/>
      <c r="JI22919"/>
      <c r="JJ22919"/>
      <c r="KX22919" s="23"/>
      <c r="KY22919" s="23"/>
    </row>
    <row r="22920" spans="36:311" x14ac:dyDescent="0.2">
      <c r="AJ22920" s="23"/>
      <c r="HH22920"/>
      <c r="IW22920" s="36"/>
      <c r="JI22920"/>
      <c r="JJ22920"/>
      <c r="KX22920" s="23"/>
      <c r="KY22920" s="23"/>
    </row>
    <row r="22921" spans="36:311" x14ac:dyDescent="0.2">
      <c r="AJ22921" s="23"/>
      <c r="HH22921"/>
      <c r="IW22921" s="36"/>
      <c r="JI22921"/>
      <c r="JJ22921"/>
      <c r="KX22921" s="23"/>
      <c r="KY22921" s="23"/>
    </row>
    <row r="22922" spans="36:311" x14ac:dyDescent="0.2">
      <c r="AJ22922" s="23"/>
      <c r="HH22922"/>
      <c r="IW22922" s="36"/>
      <c r="JI22922"/>
      <c r="JJ22922"/>
      <c r="KX22922" s="23"/>
      <c r="KY22922" s="23"/>
    </row>
    <row r="22923" spans="36:311" x14ac:dyDescent="0.2">
      <c r="AJ22923" s="23"/>
      <c r="HH22923"/>
      <c r="IW22923" s="36"/>
      <c r="JI22923"/>
      <c r="JJ22923"/>
      <c r="KX22923" s="23"/>
      <c r="KY22923" s="23"/>
    </row>
    <row r="22924" spans="36:311" x14ac:dyDescent="0.2">
      <c r="AJ22924" s="23"/>
      <c r="HH22924"/>
      <c r="IW22924" s="36"/>
      <c r="JI22924"/>
      <c r="JJ22924"/>
      <c r="KX22924" s="23"/>
      <c r="KY22924" s="23"/>
    </row>
    <row r="22925" spans="36:311" x14ac:dyDescent="0.2">
      <c r="AJ22925" s="23"/>
      <c r="HH22925"/>
      <c r="IW22925" s="36"/>
      <c r="JI22925"/>
      <c r="JJ22925"/>
      <c r="KX22925" s="23"/>
      <c r="KY22925" s="23"/>
    </row>
    <row r="22926" spans="36:311" x14ac:dyDescent="0.2">
      <c r="AJ22926" s="23"/>
      <c r="HH22926"/>
      <c r="IW22926" s="36"/>
      <c r="JI22926"/>
      <c r="JJ22926"/>
      <c r="KX22926" s="23"/>
      <c r="KY22926" s="23"/>
    </row>
    <row r="22927" spans="36:311" x14ac:dyDescent="0.2">
      <c r="AJ22927" s="23"/>
      <c r="HH22927"/>
      <c r="IW22927" s="36"/>
      <c r="JI22927"/>
      <c r="JJ22927"/>
      <c r="KX22927" s="23"/>
      <c r="KY22927" s="23"/>
    </row>
    <row r="22928" spans="36:311" x14ac:dyDescent="0.2">
      <c r="AJ22928" s="23"/>
      <c r="HH22928"/>
      <c r="IW22928" s="36"/>
      <c r="JI22928"/>
      <c r="JJ22928"/>
      <c r="KX22928" s="23"/>
      <c r="KY22928" s="23"/>
    </row>
    <row r="22929" spans="36:311" x14ac:dyDescent="0.2">
      <c r="AJ22929" s="23"/>
      <c r="HH22929"/>
      <c r="IW22929" s="36"/>
      <c r="JI22929"/>
      <c r="JJ22929"/>
      <c r="KX22929" s="23"/>
      <c r="KY22929" s="23"/>
    </row>
    <row r="22930" spans="36:311" x14ac:dyDescent="0.2">
      <c r="AJ22930" s="23"/>
      <c r="HH22930"/>
      <c r="IW22930" s="36"/>
      <c r="JI22930"/>
      <c r="JJ22930"/>
      <c r="KX22930" s="23"/>
      <c r="KY22930" s="23"/>
    </row>
    <row r="22931" spans="36:311" x14ac:dyDescent="0.2">
      <c r="AJ22931" s="23"/>
      <c r="HH22931"/>
      <c r="IW22931" s="36"/>
      <c r="JI22931"/>
      <c r="JJ22931"/>
      <c r="KX22931" s="23"/>
      <c r="KY22931" s="23"/>
    </row>
    <row r="22932" spans="36:311" x14ac:dyDescent="0.2">
      <c r="AJ22932" s="23"/>
      <c r="HH22932"/>
      <c r="IW22932" s="36"/>
      <c r="JI22932"/>
      <c r="JJ22932"/>
      <c r="KX22932" s="23"/>
      <c r="KY22932" s="23"/>
    </row>
    <row r="22933" spans="36:311" x14ac:dyDescent="0.2">
      <c r="AJ22933" s="23"/>
      <c r="HH22933"/>
      <c r="IW22933" s="36"/>
      <c r="JI22933"/>
      <c r="JJ22933"/>
      <c r="KX22933" s="23"/>
      <c r="KY22933" s="23"/>
    </row>
    <row r="22934" spans="36:311" x14ac:dyDescent="0.2">
      <c r="AJ22934" s="23"/>
      <c r="HH22934"/>
      <c r="IW22934" s="36"/>
      <c r="JI22934"/>
      <c r="JJ22934"/>
      <c r="KX22934" s="23"/>
      <c r="KY22934" s="23"/>
    </row>
    <row r="22935" spans="36:311" x14ac:dyDescent="0.2">
      <c r="AJ22935" s="23"/>
      <c r="HH22935"/>
      <c r="IW22935" s="36"/>
      <c r="JI22935"/>
      <c r="JJ22935"/>
      <c r="KX22935" s="23"/>
      <c r="KY22935" s="23"/>
    </row>
    <row r="22936" spans="36:311" x14ac:dyDescent="0.2">
      <c r="AJ22936" s="23"/>
      <c r="HH22936"/>
      <c r="IW22936" s="36"/>
      <c r="JI22936"/>
      <c r="JJ22936"/>
      <c r="KX22936" s="23"/>
      <c r="KY22936" s="23"/>
    </row>
    <row r="22937" spans="36:311" x14ac:dyDescent="0.2">
      <c r="AJ22937" s="23"/>
      <c r="HH22937"/>
      <c r="IW22937" s="36"/>
      <c r="JI22937"/>
      <c r="JJ22937"/>
      <c r="KX22937" s="23"/>
      <c r="KY22937" s="23"/>
    </row>
    <row r="22938" spans="36:311" x14ac:dyDescent="0.2">
      <c r="AJ22938" s="23"/>
      <c r="HH22938"/>
      <c r="IW22938" s="36"/>
      <c r="JI22938"/>
      <c r="JJ22938"/>
      <c r="KX22938" s="23"/>
      <c r="KY22938" s="23"/>
    </row>
    <row r="22939" spans="36:311" x14ac:dyDescent="0.2">
      <c r="AJ22939" s="23"/>
      <c r="HH22939"/>
      <c r="IW22939" s="36"/>
      <c r="JI22939"/>
      <c r="JJ22939"/>
      <c r="KX22939" s="23"/>
      <c r="KY22939" s="23"/>
    </row>
    <row r="22940" spans="36:311" x14ac:dyDescent="0.2">
      <c r="AJ22940" s="23"/>
      <c r="HH22940"/>
      <c r="IW22940" s="36"/>
      <c r="JI22940"/>
      <c r="JJ22940"/>
      <c r="KX22940" s="23"/>
      <c r="KY22940" s="23"/>
    </row>
    <row r="22941" spans="36:311" x14ac:dyDescent="0.2">
      <c r="AJ22941" s="23"/>
      <c r="HH22941"/>
      <c r="IW22941" s="36"/>
      <c r="JI22941"/>
      <c r="JJ22941"/>
      <c r="KX22941" s="23"/>
      <c r="KY22941" s="23"/>
    </row>
    <row r="22942" spans="36:311" x14ac:dyDescent="0.2">
      <c r="AJ22942" s="23"/>
      <c r="HH22942"/>
      <c r="IW22942" s="36"/>
      <c r="JI22942"/>
      <c r="JJ22942"/>
      <c r="KX22942" s="23"/>
      <c r="KY22942" s="23"/>
    </row>
    <row r="22943" spans="36:311" x14ac:dyDescent="0.2">
      <c r="AJ22943" s="23"/>
      <c r="HH22943"/>
      <c r="IW22943" s="36"/>
      <c r="JI22943"/>
      <c r="JJ22943"/>
      <c r="KX22943" s="23"/>
      <c r="KY22943" s="23"/>
    </row>
    <row r="22944" spans="36:311" x14ac:dyDescent="0.2">
      <c r="AJ22944" s="23"/>
      <c r="HH22944"/>
      <c r="IW22944" s="36"/>
      <c r="JI22944"/>
      <c r="JJ22944"/>
      <c r="KX22944" s="23"/>
      <c r="KY22944" s="23"/>
    </row>
    <row r="22945" spans="36:311" x14ac:dyDescent="0.2">
      <c r="AJ22945" s="23"/>
      <c r="HH22945"/>
      <c r="IW22945" s="36"/>
      <c r="JI22945"/>
      <c r="JJ22945"/>
      <c r="KX22945" s="23"/>
      <c r="KY22945" s="23"/>
    </row>
    <row r="22946" spans="36:311" x14ac:dyDescent="0.2">
      <c r="AJ22946" s="23"/>
      <c r="HH22946"/>
      <c r="IW22946" s="36"/>
      <c r="JI22946"/>
      <c r="JJ22946"/>
      <c r="KX22946" s="23"/>
      <c r="KY22946" s="23"/>
    </row>
    <row r="22947" spans="36:311" x14ac:dyDescent="0.2">
      <c r="AJ22947" s="23"/>
      <c r="HH22947"/>
      <c r="IW22947" s="36"/>
      <c r="JI22947"/>
      <c r="JJ22947"/>
      <c r="KX22947" s="23"/>
      <c r="KY22947" s="23"/>
    </row>
    <row r="22948" spans="36:311" x14ac:dyDescent="0.2">
      <c r="AJ22948" s="23"/>
      <c r="HH22948"/>
      <c r="IW22948" s="36"/>
      <c r="JI22948"/>
      <c r="JJ22948"/>
      <c r="KX22948" s="23"/>
      <c r="KY22948" s="23"/>
    </row>
    <row r="22949" spans="36:311" x14ac:dyDescent="0.2">
      <c r="AJ22949" s="23"/>
      <c r="HH22949"/>
      <c r="IW22949" s="36"/>
      <c r="JI22949"/>
      <c r="JJ22949"/>
      <c r="KX22949" s="23"/>
      <c r="KY22949" s="23"/>
    </row>
    <row r="22950" spans="36:311" x14ac:dyDescent="0.2">
      <c r="AJ22950" s="23"/>
      <c r="HH22950"/>
      <c r="IW22950" s="36"/>
      <c r="JI22950"/>
      <c r="JJ22950"/>
      <c r="KX22950" s="23"/>
      <c r="KY22950" s="23"/>
    </row>
    <row r="22951" spans="36:311" x14ac:dyDescent="0.2">
      <c r="AJ22951" s="23"/>
      <c r="HH22951"/>
      <c r="IW22951" s="36"/>
      <c r="JI22951"/>
      <c r="JJ22951"/>
      <c r="KX22951" s="23"/>
      <c r="KY22951" s="23"/>
    </row>
    <row r="22952" spans="36:311" x14ac:dyDescent="0.2">
      <c r="AJ22952" s="23"/>
      <c r="HH22952"/>
      <c r="IW22952" s="36"/>
      <c r="JI22952"/>
      <c r="JJ22952"/>
      <c r="KX22952" s="23"/>
      <c r="KY22952" s="23"/>
    </row>
    <row r="22953" spans="36:311" x14ac:dyDescent="0.2">
      <c r="AJ22953" s="23"/>
      <c r="HH22953"/>
      <c r="IW22953" s="36"/>
      <c r="JI22953"/>
      <c r="JJ22953"/>
      <c r="KX22953" s="23"/>
      <c r="KY22953" s="23"/>
    </row>
    <row r="22954" spans="36:311" x14ac:dyDescent="0.2">
      <c r="AJ22954" s="23"/>
      <c r="HH22954"/>
      <c r="IW22954" s="36"/>
      <c r="JI22954"/>
      <c r="JJ22954"/>
      <c r="KX22954" s="23"/>
      <c r="KY22954" s="23"/>
    </row>
    <row r="22955" spans="36:311" x14ac:dyDescent="0.2">
      <c r="AJ22955" s="23"/>
      <c r="HH22955"/>
      <c r="IW22955" s="36"/>
      <c r="JI22955"/>
      <c r="JJ22955"/>
      <c r="KX22955" s="23"/>
      <c r="KY22955" s="23"/>
    </row>
    <row r="22956" spans="36:311" x14ac:dyDescent="0.2">
      <c r="AJ22956" s="23"/>
      <c r="HH22956"/>
      <c r="IW22956" s="36"/>
      <c r="JI22956"/>
      <c r="JJ22956"/>
      <c r="KX22956" s="23"/>
      <c r="KY22956" s="23"/>
    </row>
    <row r="22957" spans="36:311" x14ac:dyDescent="0.2">
      <c r="AJ22957" s="23"/>
      <c r="HH22957"/>
      <c r="IW22957" s="36"/>
      <c r="JI22957"/>
      <c r="JJ22957"/>
      <c r="KX22957" s="23"/>
      <c r="KY22957" s="23"/>
    </row>
    <row r="22958" spans="36:311" x14ac:dyDescent="0.2">
      <c r="AJ22958" s="23"/>
      <c r="HH22958"/>
      <c r="IW22958" s="36"/>
      <c r="JI22958"/>
      <c r="JJ22958"/>
      <c r="KX22958" s="23"/>
      <c r="KY22958" s="23"/>
    </row>
    <row r="22959" spans="36:311" x14ac:dyDescent="0.2">
      <c r="AJ22959" s="23"/>
      <c r="HH22959"/>
      <c r="IW22959" s="36"/>
      <c r="JI22959"/>
      <c r="JJ22959"/>
      <c r="KX22959" s="23"/>
      <c r="KY22959" s="23"/>
    </row>
    <row r="22960" spans="36:311" x14ac:dyDescent="0.2">
      <c r="AJ22960" s="23"/>
      <c r="HH22960"/>
      <c r="IW22960" s="36"/>
      <c r="JI22960"/>
      <c r="JJ22960"/>
      <c r="KX22960" s="23"/>
      <c r="KY22960" s="23"/>
    </row>
    <row r="22961" spans="36:311" x14ac:dyDescent="0.2">
      <c r="AJ22961" s="23"/>
      <c r="HH22961"/>
      <c r="IW22961" s="36"/>
      <c r="JI22961"/>
      <c r="JJ22961"/>
      <c r="KX22961" s="23"/>
      <c r="KY22961" s="23"/>
    </row>
    <row r="22962" spans="36:311" x14ac:dyDescent="0.2">
      <c r="AJ22962" s="23"/>
      <c r="HH22962"/>
      <c r="IW22962" s="36"/>
      <c r="JI22962"/>
      <c r="JJ22962"/>
      <c r="KX22962" s="23"/>
      <c r="KY22962" s="23"/>
    </row>
    <row r="22963" spans="36:311" x14ac:dyDescent="0.2">
      <c r="AJ22963" s="23"/>
      <c r="HH22963"/>
      <c r="IW22963" s="36"/>
      <c r="JI22963"/>
      <c r="JJ22963"/>
      <c r="KX22963" s="23"/>
      <c r="KY22963" s="23"/>
    </row>
    <row r="22964" spans="36:311" x14ac:dyDescent="0.2">
      <c r="AJ22964" s="23"/>
      <c r="HH22964"/>
      <c r="IW22964" s="36"/>
      <c r="JI22964"/>
      <c r="JJ22964"/>
      <c r="KX22964" s="23"/>
      <c r="KY22964" s="23"/>
    </row>
    <row r="22965" spans="36:311" x14ac:dyDescent="0.2">
      <c r="AJ22965" s="23"/>
      <c r="HH22965"/>
      <c r="IW22965" s="36"/>
      <c r="JI22965"/>
      <c r="JJ22965"/>
      <c r="KX22965" s="23"/>
      <c r="KY22965" s="23"/>
    </row>
    <row r="22966" spans="36:311" x14ac:dyDescent="0.2">
      <c r="AJ22966" s="23"/>
      <c r="HH22966"/>
      <c r="IW22966" s="36"/>
      <c r="JI22966"/>
      <c r="JJ22966"/>
      <c r="KX22966" s="23"/>
      <c r="KY22966" s="23"/>
    </row>
    <row r="22967" spans="36:311" x14ac:dyDescent="0.2">
      <c r="AJ22967" s="23"/>
      <c r="HH22967"/>
      <c r="IW22967" s="36"/>
      <c r="JI22967"/>
      <c r="JJ22967"/>
      <c r="KX22967" s="23"/>
      <c r="KY22967" s="23"/>
    </row>
    <row r="22968" spans="36:311" x14ac:dyDescent="0.2">
      <c r="AJ22968" s="23"/>
      <c r="HH22968"/>
      <c r="IW22968" s="36"/>
      <c r="JI22968"/>
      <c r="JJ22968"/>
      <c r="KX22968" s="23"/>
      <c r="KY22968" s="23"/>
    </row>
    <row r="22969" spans="36:311" x14ac:dyDescent="0.2">
      <c r="AJ22969" s="23"/>
      <c r="HH22969"/>
      <c r="IW22969" s="36"/>
      <c r="JI22969"/>
      <c r="JJ22969"/>
      <c r="KX22969" s="23"/>
      <c r="KY22969" s="23"/>
    </row>
    <row r="22970" spans="36:311" x14ac:dyDescent="0.2">
      <c r="AJ22970" s="23"/>
      <c r="HH22970"/>
      <c r="IW22970" s="36"/>
      <c r="JI22970"/>
      <c r="JJ22970"/>
      <c r="KX22970" s="23"/>
      <c r="KY22970" s="23"/>
    </row>
    <row r="22971" spans="36:311" x14ac:dyDescent="0.2">
      <c r="AJ22971" s="23"/>
      <c r="HH22971"/>
      <c r="IW22971" s="36"/>
      <c r="JI22971"/>
      <c r="JJ22971"/>
      <c r="KX22971" s="23"/>
      <c r="KY22971" s="23"/>
    </row>
    <row r="22972" spans="36:311" x14ac:dyDescent="0.2">
      <c r="AJ22972" s="23"/>
      <c r="HH22972"/>
      <c r="IW22972" s="36"/>
      <c r="JI22972"/>
      <c r="JJ22972"/>
      <c r="KX22972" s="23"/>
      <c r="KY22972" s="23"/>
    </row>
    <row r="22973" spans="36:311" x14ac:dyDescent="0.2">
      <c r="AJ22973" s="23"/>
      <c r="HH22973"/>
      <c r="IW22973" s="36"/>
      <c r="JI22973"/>
      <c r="JJ22973"/>
      <c r="KX22973" s="23"/>
      <c r="KY22973" s="23"/>
    </row>
    <row r="22974" spans="36:311" x14ac:dyDescent="0.2">
      <c r="AJ22974" s="23"/>
      <c r="HH22974"/>
      <c r="IW22974" s="36"/>
      <c r="JI22974"/>
      <c r="JJ22974"/>
      <c r="KX22974" s="23"/>
      <c r="KY22974" s="23"/>
    </row>
    <row r="22975" spans="36:311" x14ac:dyDescent="0.2">
      <c r="AJ22975" s="23"/>
      <c r="HH22975"/>
      <c r="IW22975" s="36"/>
      <c r="JI22975"/>
      <c r="JJ22975"/>
      <c r="KX22975" s="23"/>
      <c r="KY22975" s="23"/>
    </row>
    <row r="22976" spans="36:311" x14ac:dyDescent="0.2">
      <c r="AJ22976" s="23"/>
      <c r="HH22976"/>
      <c r="IW22976" s="36"/>
      <c r="JI22976"/>
      <c r="JJ22976"/>
      <c r="KX22976" s="23"/>
      <c r="KY22976" s="23"/>
    </row>
    <row r="22977" spans="36:311" x14ac:dyDescent="0.2">
      <c r="AJ22977" s="23"/>
      <c r="HH22977"/>
      <c r="IW22977" s="36"/>
      <c r="JI22977"/>
      <c r="JJ22977"/>
      <c r="KX22977" s="23"/>
      <c r="KY22977" s="23"/>
    </row>
    <row r="22978" spans="36:311" x14ac:dyDescent="0.2">
      <c r="AJ22978" s="23"/>
      <c r="HH22978"/>
      <c r="IW22978" s="36"/>
      <c r="JI22978"/>
      <c r="JJ22978"/>
      <c r="KX22978" s="23"/>
      <c r="KY22978" s="23"/>
    </row>
    <row r="22979" spans="36:311" x14ac:dyDescent="0.2">
      <c r="AJ22979" s="23"/>
      <c r="HH22979"/>
      <c r="IW22979" s="36"/>
      <c r="JI22979"/>
      <c r="JJ22979"/>
      <c r="KX22979" s="23"/>
      <c r="KY22979" s="23"/>
    </row>
    <row r="22980" spans="36:311" x14ac:dyDescent="0.2">
      <c r="AJ22980" s="23"/>
      <c r="HH22980"/>
      <c r="IW22980" s="36"/>
      <c r="JI22980"/>
      <c r="JJ22980"/>
      <c r="KX22980" s="23"/>
      <c r="KY22980" s="23"/>
    </row>
    <row r="22981" spans="36:311" x14ac:dyDescent="0.2">
      <c r="AJ22981" s="23"/>
      <c r="HH22981"/>
      <c r="IW22981" s="36"/>
      <c r="JI22981"/>
      <c r="JJ22981"/>
      <c r="KX22981" s="23"/>
      <c r="KY22981" s="23"/>
    </row>
    <row r="22982" spans="36:311" x14ac:dyDescent="0.2">
      <c r="AJ22982" s="23"/>
      <c r="HH22982"/>
      <c r="IW22982" s="36"/>
      <c r="JI22982"/>
      <c r="JJ22982"/>
      <c r="KX22982" s="23"/>
      <c r="KY22982" s="23"/>
    </row>
    <row r="22983" spans="36:311" x14ac:dyDescent="0.2">
      <c r="AJ22983" s="23"/>
      <c r="HH22983"/>
      <c r="IW22983" s="36"/>
      <c r="JI22983"/>
      <c r="JJ22983"/>
      <c r="KX22983" s="23"/>
      <c r="KY22983" s="23"/>
    </row>
    <row r="22984" spans="36:311" x14ac:dyDescent="0.2">
      <c r="AJ22984" s="23"/>
      <c r="HH22984"/>
      <c r="IW22984" s="36"/>
      <c r="JI22984"/>
      <c r="JJ22984"/>
      <c r="KX22984" s="23"/>
      <c r="KY22984" s="23"/>
    </row>
    <row r="22985" spans="36:311" x14ac:dyDescent="0.2">
      <c r="AJ22985" s="23"/>
      <c r="HH22985"/>
      <c r="IW22985" s="36"/>
      <c r="JI22985"/>
      <c r="JJ22985"/>
      <c r="KX22985" s="23"/>
      <c r="KY22985" s="23"/>
    </row>
    <row r="22986" spans="36:311" x14ac:dyDescent="0.2">
      <c r="AJ22986" s="23"/>
      <c r="HH22986"/>
      <c r="IW22986" s="36"/>
      <c r="JI22986"/>
      <c r="JJ22986"/>
      <c r="KX22986" s="23"/>
      <c r="KY22986" s="23"/>
    </row>
    <row r="22987" spans="36:311" x14ac:dyDescent="0.2">
      <c r="AJ22987" s="23"/>
      <c r="HH22987"/>
      <c r="IW22987" s="36"/>
      <c r="JI22987"/>
      <c r="JJ22987"/>
      <c r="KX22987" s="23"/>
      <c r="KY22987" s="23"/>
    </row>
    <row r="22988" spans="36:311" x14ac:dyDescent="0.2">
      <c r="AJ22988" s="23"/>
      <c r="HH22988"/>
      <c r="IW22988" s="36"/>
      <c r="JI22988"/>
      <c r="JJ22988"/>
      <c r="KX22988" s="23"/>
      <c r="KY22988" s="23"/>
    </row>
    <row r="22989" spans="36:311" x14ac:dyDescent="0.2">
      <c r="AJ22989" s="23"/>
      <c r="HH22989"/>
      <c r="IW22989" s="36"/>
      <c r="JI22989"/>
      <c r="JJ22989"/>
      <c r="KX22989" s="23"/>
      <c r="KY22989" s="23"/>
    </row>
    <row r="22990" spans="36:311" x14ac:dyDescent="0.2">
      <c r="AJ22990" s="23"/>
      <c r="HH22990"/>
      <c r="IW22990" s="36"/>
      <c r="JI22990"/>
      <c r="JJ22990"/>
      <c r="KX22990" s="23"/>
      <c r="KY22990" s="23"/>
    </row>
    <row r="22991" spans="36:311" x14ac:dyDescent="0.2">
      <c r="AJ22991" s="23"/>
      <c r="HH22991"/>
      <c r="IW22991" s="36"/>
      <c r="JI22991"/>
      <c r="JJ22991"/>
      <c r="KX22991" s="23"/>
      <c r="KY22991" s="23"/>
    </row>
    <row r="22992" spans="36:311" x14ac:dyDescent="0.2">
      <c r="AJ22992" s="23"/>
      <c r="HH22992"/>
      <c r="IW22992" s="36"/>
      <c r="JI22992"/>
      <c r="JJ22992"/>
      <c r="KX22992" s="23"/>
      <c r="KY22992" s="23"/>
    </row>
    <row r="22993" spans="36:311" x14ac:dyDescent="0.2">
      <c r="AJ22993" s="23"/>
      <c r="HH22993"/>
      <c r="IW22993" s="36"/>
      <c r="JI22993"/>
      <c r="JJ22993"/>
      <c r="KX22993" s="23"/>
      <c r="KY22993" s="23"/>
    </row>
    <row r="22994" spans="36:311" x14ac:dyDescent="0.2">
      <c r="AJ22994" s="23"/>
      <c r="HH22994"/>
      <c r="IW22994" s="36"/>
      <c r="JI22994"/>
      <c r="JJ22994"/>
      <c r="KX22994" s="23"/>
      <c r="KY22994" s="23"/>
    </row>
    <row r="22995" spans="36:311" x14ac:dyDescent="0.2">
      <c r="AJ22995" s="23"/>
      <c r="HH22995"/>
      <c r="IW22995" s="36"/>
      <c r="JI22995"/>
      <c r="JJ22995"/>
      <c r="KX22995" s="23"/>
      <c r="KY22995" s="23"/>
    </row>
    <row r="22996" spans="36:311" x14ac:dyDescent="0.2">
      <c r="AJ22996" s="23"/>
      <c r="HH22996"/>
      <c r="IW22996" s="36"/>
      <c r="JI22996"/>
      <c r="JJ22996"/>
      <c r="KX22996" s="23"/>
      <c r="KY22996" s="23"/>
    </row>
    <row r="22997" spans="36:311" x14ac:dyDescent="0.2">
      <c r="AJ22997" s="23"/>
      <c r="HH22997"/>
      <c r="IW22997" s="36"/>
      <c r="JI22997"/>
      <c r="JJ22997"/>
      <c r="KX22997" s="23"/>
      <c r="KY22997" s="23"/>
    </row>
    <row r="22998" spans="36:311" x14ac:dyDescent="0.2">
      <c r="AJ22998" s="23"/>
      <c r="HH22998"/>
      <c r="IW22998" s="36"/>
      <c r="JI22998"/>
      <c r="JJ22998"/>
      <c r="KX22998" s="23"/>
      <c r="KY22998" s="23"/>
    </row>
    <row r="22999" spans="36:311" x14ac:dyDescent="0.2">
      <c r="AJ22999" s="23"/>
      <c r="HH22999"/>
      <c r="IW22999" s="36"/>
      <c r="JI22999"/>
      <c r="JJ22999"/>
      <c r="KX22999" s="23"/>
      <c r="KY22999" s="23"/>
    </row>
    <row r="23000" spans="36:311" x14ac:dyDescent="0.2">
      <c r="AJ23000" s="23"/>
      <c r="HH23000"/>
      <c r="IW23000" s="36"/>
      <c r="JI23000"/>
      <c r="JJ23000"/>
      <c r="KX23000" s="23"/>
      <c r="KY23000" s="23"/>
    </row>
    <row r="23001" spans="36:311" x14ac:dyDescent="0.2">
      <c r="AJ23001" s="23"/>
      <c r="HH23001"/>
      <c r="IW23001" s="36"/>
      <c r="JI23001"/>
      <c r="JJ23001"/>
      <c r="KX23001" s="23"/>
      <c r="KY23001" s="23"/>
    </row>
    <row r="23002" spans="36:311" x14ac:dyDescent="0.2">
      <c r="AJ23002" s="23"/>
      <c r="HH23002"/>
      <c r="IW23002" s="36"/>
      <c r="JI23002"/>
      <c r="JJ23002"/>
      <c r="KX23002" s="23"/>
      <c r="KY23002" s="23"/>
    </row>
    <row r="23003" spans="36:311" x14ac:dyDescent="0.2">
      <c r="AJ23003" s="23"/>
      <c r="HH23003"/>
      <c r="IW23003" s="36"/>
      <c r="JI23003"/>
      <c r="JJ23003"/>
      <c r="KX23003" s="23"/>
      <c r="KY23003" s="23"/>
    </row>
    <row r="23004" spans="36:311" x14ac:dyDescent="0.2">
      <c r="AJ23004" s="23"/>
      <c r="HH23004"/>
      <c r="IW23004" s="36"/>
      <c r="JI23004"/>
      <c r="JJ23004"/>
      <c r="KX23004" s="23"/>
      <c r="KY23004" s="23"/>
    </row>
    <row r="23005" spans="36:311" x14ac:dyDescent="0.2">
      <c r="AJ23005" s="23"/>
      <c r="HH23005"/>
      <c r="IW23005" s="36"/>
      <c r="JI23005"/>
      <c r="JJ23005"/>
      <c r="KX23005" s="23"/>
      <c r="KY23005" s="23"/>
    </row>
    <row r="23006" spans="36:311" x14ac:dyDescent="0.2">
      <c r="AJ23006" s="23"/>
      <c r="HH23006"/>
      <c r="IW23006" s="36"/>
      <c r="JI23006"/>
      <c r="JJ23006"/>
      <c r="KX23006" s="23"/>
      <c r="KY23006" s="23"/>
    </row>
    <row r="23007" spans="36:311" x14ac:dyDescent="0.2">
      <c r="AJ23007" s="23"/>
      <c r="HH23007"/>
      <c r="IW23007" s="36"/>
      <c r="JI23007"/>
      <c r="JJ23007"/>
      <c r="KX23007" s="23"/>
      <c r="KY23007" s="23"/>
    </row>
    <row r="23008" spans="36:311" x14ac:dyDescent="0.2">
      <c r="AJ23008" s="23"/>
      <c r="HH23008"/>
      <c r="IW23008" s="36"/>
      <c r="JI23008"/>
      <c r="JJ23008"/>
      <c r="KX23008" s="23"/>
      <c r="KY23008" s="23"/>
    </row>
    <row r="23009" spans="36:311" x14ac:dyDescent="0.2">
      <c r="AJ23009" s="23"/>
      <c r="HH23009"/>
      <c r="IW23009" s="36"/>
      <c r="JI23009"/>
      <c r="JJ23009"/>
      <c r="KX23009" s="23"/>
      <c r="KY23009" s="23"/>
    </row>
    <row r="23010" spans="36:311" x14ac:dyDescent="0.2">
      <c r="AJ23010" s="23"/>
      <c r="HH23010"/>
      <c r="IW23010" s="36"/>
      <c r="JI23010"/>
      <c r="JJ23010"/>
      <c r="KX23010" s="23"/>
      <c r="KY23010" s="23"/>
    </row>
    <row r="23011" spans="36:311" x14ac:dyDescent="0.2">
      <c r="AJ23011" s="23"/>
      <c r="HH23011"/>
      <c r="IW23011" s="36"/>
      <c r="JI23011"/>
      <c r="JJ23011"/>
      <c r="KX23011" s="23"/>
      <c r="KY23011" s="23"/>
    </row>
    <row r="23012" spans="36:311" x14ac:dyDescent="0.2">
      <c r="AJ23012" s="23"/>
      <c r="HH23012"/>
      <c r="IW23012" s="36"/>
      <c r="JI23012"/>
      <c r="JJ23012"/>
      <c r="KX23012" s="23"/>
      <c r="KY23012" s="23"/>
    </row>
    <row r="23013" spans="36:311" x14ac:dyDescent="0.2">
      <c r="AJ23013" s="23"/>
      <c r="HH23013"/>
      <c r="IW23013" s="36"/>
      <c r="JI23013"/>
      <c r="JJ23013"/>
      <c r="KX23013" s="23"/>
      <c r="KY23013" s="23"/>
    </row>
    <row r="23014" spans="36:311" x14ac:dyDescent="0.2">
      <c r="AJ23014" s="23"/>
      <c r="HH23014"/>
      <c r="IW23014" s="36"/>
      <c r="JI23014"/>
      <c r="JJ23014"/>
      <c r="KX23014" s="23"/>
      <c r="KY23014" s="23"/>
    </row>
    <row r="23015" spans="36:311" x14ac:dyDescent="0.2">
      <c r="AJ23015" s="23"/>
      <c r="HH23015"/>
      <c r="IW23015" s="36"/>
      <c r="JI23015"/>
      <c r="JJ23015"/>
      <c r="KX23015" s="23"/>
      <c r="KY23015" s="23"/>
    </row>
    <row r="23016" spans="36:311" x14ac:dyDescent="0.2">
      <c r="AJ23016" s="23"/>
      <c r="HH23016"/>
      <c r="IW23016" s="36"/>
      <c r="JI23016"/>
      <c r="JJ23016"/>
      <c r="KX23016" s="23"/>
      <c r="KY23016" s="23"/>
    </row>
    <row r="23017" spans="36:311" x14ac:dyDescent="0.2">
      <c r="AJ23017" s="23"/>
      <c r="HH23017"/>
      <c r="IW23017" s="36"/>
      <c r="JI23017"/>
      <c r="JJ23017"/>
      <c r="KX23017" s="23"/>
      <c r="KY23017" s="23"/>
    </row>
    <row r="23018" spans="36:311" x14ac:dyDescent="0.2">
      <c r="AJ23018" s="23"/>
      <c r="HH23018"/>
      <c r="IW23018" s="36"/>
      <c r="JI23018"/>
      <c r="JJ23018"/>
      <c r="KX23018" s="23"/>
      <c r="KY23018" s="23"/>
    </row>
    <row r="23019" spans="36:311" x14ac:dyDescent="0.2">
      <c r="AJ23019" s="23"/>
      <c r="HH23019"/>
      <c r="IW23019" s="36"/>
      <c r="JI23019"/>
      <c r="JJ23019"/>
      <c r="KX23019" s="23"/>
      <c r="KY23019" s="23"/>
    </row>
    <row r="23020" spans="36:311" x14ac:dyDescent="0.2">
      <c r="AJ23020" s="23"/>
      <c r="HH23020"/>
      <c r="IW23020" s="36"/>
      <c r="JI23020"/>
      <c r="JJ23020"/>
      <c r="KX23020" s="23"/>
      <c r="KY23020" s="23"/>
    </row>
    <row r="23021" spans="36:311" x14ac:dyDescent="0.2">
      <c r="AJ23021" s="23"/>
      <c r="HH23021"/>
      <c r="IW23021" s="36"/>
      <c r="JI23021"/>
      <c r="JJ23021"/>
      <c r="KX23021" s="23"/>
      <c r="KY23021" s="23"/>
    </row>
    <row r="23022" spans="36:311" x14ac:dyDescent="0.2">
      <c r="AJ23022" s="23"/>
      <c r="HH23022"/>
      <c r="IW23022" s="36"/>
      <c r="JI23022"/>
      <c r="JJ23022"/>
      <c r="KX23022" s="23"/>
      <c r="KY23022" s="23"/>
    </row>
    <row r="23023" spans="36:311" x14ac:dyDescent="0.2">
      <c r="AJ23023" s="23"/>
      <c r="HH23023"/>
      <c r="IW23023" s="36"/>
      <c r="JI23023"/>
      <c r="JJ23023"/>
      <c r="KX23023" s="23"/>
      <c r="KY23023" s="23"/>
    </row>
    <row r="23024" spans="36:311" x14ac:dyDescent="0.2">
      <c r="AJ23024" s="23"/>
      <c r="HH23024"/>
      <c r="IW23024" s="36"/>
      <c r="JI23024"/>
      <c r="JJ23024"/>
      <c r="KX23024" s="23"/>
      <c r="KY23024" s="23"/>
    </row>
    <row r="23025" spans="36:311" x14ac:dyDescent="0.2">
      <c r="AJ23025" s="23"/>
      <c r="HH23025"/>
      <c r="IW23025" s="36"/>
      <c r="JI23025"/>
      <c r="JJ23025"/>
      <c r="KX23025" s="23"/>
      <c r="KY23025" s="23"/>
    </row>
    <row r="23026" spans="36:311" x14ac:dyDescent="0.2">
      <c r="AJ23026" s="23"/>
      <c r="HH23026"/>
      <c r="IW23026" s="36"/>
      <c r="JI23026"/>
      <c r="JJ23026"/>
      <c r="KX23026" s="23"/>
      <c r="KY23026" s="23"/>
    </row>
    <row r="23027" spans="36:311" x14ac:dyDescent="0.2">
      <c r="AJ23027" s="23"/>
      <c r="HH23027"/>
      <c r="IW23027" s="36"/>
      <c r="JI23027"/>
      <c r="JJ23027"/>
      <c r="KX23027" s="23"/>
      <c r="KY23027" s="23"/>
    </row>
    <row r="23028" spans="36:311" x14ac:dyDescent="0.2">
      <c r="AJ23028" s="23"/>
      <c r="HH23028"/>
      <c r="IW23028" s="36"/>
      <c r="JI23028"/>
      <c r="JJ23028"/>
      <c r="KX23028" s="23"/>
      <c r="KY23028" s="23"/>
    </row>
    <row r="23029" spans="36:311" x14ac:dyDescent="0.2">
      <c r="AJ23029" s="23"/>
      <c r="HH23029"/>
      <c r="IW23029" s="36"/>
      <c r="JI23029"/>
      <c r="JJ23029"/>
      <c r="KX23029" s="23"/>
      <c r="KY23029" s="23"/>
    </row>
    <row r="23030" spans="36:311" x14ac:dyDescent="0.2">
      <c r="AJ23030" s="23"/>
      <c r="HH23030"/>
      <c r="IW23030" s="36"/>
      <c r="JI23030"/>
      <c r="JJ23030"/>
      <c r="KX23030" s="23"/>
      <c r="KY23030" s="23"/>
    </row>
    <row r="23031" spans="36:311" x14ac:dyDescent="0.2">
      <c r="AJ23031" s="23"/>
      <c r="HH23031"/>
      <c r="IW23031" s="36"/>
      <c r="JI23031"/>
      <c r="JJ23031"/>
      <c r="KX23031" s="23"/>
      <c r="KY23031" s="23"/>
    </row>
    <row r="23032" spans="36:311" x14ac:dyDescent="0.2">
      <c r="AJ23032" s="23"/>
      <c r="HH23032"/>
      <c r="IW23032" s="36"/>
      <c r="JI23032"/>
      <c r="JJ23032"/>
      <c r="KX23032" s="23"/>
      <c r="KY23032" s="23"/>
    </row>
    <row r="23033" spans="36:311" x14ac:dyDescent="0.2">
      <c r="AJ23033" s="23"/>
      <c r="HH23033"/>
      <c r="IW23033" s="36"/>
      <c r="JI23033"/>
      <c r="JJ23033"/>
      <c r="KX23033" s="23"/>
      <c r="KY23033" s="23"/>
    </row>
    <row r="23034" spans="36:311" x14ac:dyDescent="0.2">
      <c r="AJ23034" s="23"/>
      <c r="HH23034"/>
      <c r="IW23034" s="36"/>
      <c r="JI23034"/>
      <c r="JJ23034"/>
      <c r="KX23034" s="23"/>
      <c r="KY23034" s="23"/>
    </row>
    <row r="23035" spans="36:311" x14ac:dyDescent="0.2">
      <c r="AJ23035" s="23"/>
      <c r="HH23035"/>
      <c r="IW23035" s="36"/>
      <c r="JI23035"/>
      <c r="JJ23035"/>
      <c r="KX23035" s="23"/>
      <c r="KY23035" s="23"/>
    </row>
    <row r="23036" spans="36:311" x14ac:dyDescent="0.2">
      <c r="AJ23036" s="23"/>
      <c r="HH23036"/>
      <c r="IW23036" s="36"/>
      <c r="JI23036"/>
      <c r="JJ23036"/>
      <c r="KX23036" s="23"/>
      <c r="KY23036" s="23"/>
    </row>
    <row r="23037" spans="36:311" x14ac:dyDescent="0.2">
      <c r="AJ23037" s="23"/>
      <c r="HH23037"/>
      <c r="IW23037" s="36"/>
      <c r="JI23037"/>
      <c r="JJ23037"/>
      <c r="KX23037" s="23"/>
      <c r="KY23037" s="23"/>
    </row>
    <row r="23038" spans="36:311" x14ac:dyDescent="0.2">
      <c r="AJ23038" s="23"/>
      <c r="HH23038"/>
      <c r="IW23038" s="36"/>
      <c r="JI23038"/>
      <c r="JJ23038"/>
      <c r="KX23038" s="23"/>
      <c r="KY23038" s="23"/>
    </row>
    <row r="23039" spans="36:311" x14ac:dyDescent="0.2">
      <c r="AJ23039" s="23"/>
      <c r="HH23039"/>
      <c r="IW23039" s="36"/>
      <c r="JI23039"/>
      <c r="JJ23039"/>
      <c r="KX23039" s="23"/>
      <c r="KY23039" s="23"/>
    </row>
    <row r="23040" spans="36:311" x14ac:dyDescent="0.2">
      <c r="AJ23040" s="23"/>
      <c r="HH23040"/>
      <c r="IW23040" s="36"/>
      <c r="JI23040"/>
      <c r="JJ23040"/>
      <c r="KX23040" s="23"/>
      <c r="KY23040" s="23"/>
    </row>
    <row r="23041" spans="36:311" x14ac:dyDescent="0.2">
      <c r="AJ23041" s="23"/>
      <c r="HH23041"/>
      <c r="IW23041" s="36"/>
      <c r="JI23041"/>
      <c r="JJ23041"/>
      <c r="KX23041" s="23"/>
      <c r="KY23041" s="23"/>
    </row>
    <row r="23042" spans="36:311" x14ac:dyDescent="0.2">
      <c r="AJ23042" s="23"/>
      <c r="HH23042"/>
      <c r="IW23042" s="36"/>
      <c r="JI23042"/>
      <c r="JJ23042"/>
      <c r="KX23042" s="23"/>
      <c r="KY23042" s="23"/>
    </row>
    <row r="23043" spans="36:311" x14ac:dyDescent="0.2">
      <c r="AJ23043" s="23"/>
      <c r="HH23043"/>
      <c r="IW23043" s="36"/>
      <c r="JI23043"/>
      <c r="JJ23043"/>
      <c r="KX23043" s="23"/>
      <c r="KY23043" s="23"/>
    </row>
    <row r="23044" spans="36:311" x14ac:dyDescent="0.2">
      <c r="AJ23044" s="23"/>
      <c r="HH23044"/>
      <c r="IW23044" s="36"/>
      <c r="JI23044"/>
      <c r="JJ23044"/>
      <c r="KX23044" s="23"/>
      <c r="KY23044" s="23"/>
    </row>
    <row r="23045" spans="36:311" x14ac:dyDescent="0.2">
      <c r="AJ23045" s="23"/>
      <c r="HH23045"/>
      <c r="IW23045" s="36"/>
      <c r="JI23045"/>
      <c r="JJ23045"/>
      <c r="KX23045" s="23"/>
      <c r="KY23045" s="23"/>
    </row>
    <row r="23046" spans="36:311" x14ac:dyDescent="0.2">
      <c r="AJ23046" s="23"/>
      <c r="HH23046"/>
      <c r="IW23046" s="36"/>
      <c r="JI23046"/>
      <c r="JJ23046"/>
      <c r="KX23046" s="23"/>
      <c r="KY23046" s="23"/>
    </row>
    <row r="23047" spans="36:311" x14ac:dyDescent="0.2">
      <c r="AJ23047" s="23"/>
      <c r="HH23047"/>
      <c r="IW23047" s="36"/>
      <c r="JI23047"/>
      <c r="JJ23047"/>
      <c r="KX23047" s="23"/>
      <c r="KY23047" s="23"/>
    </row>
    <row r="23048" spans="36:311" x14ac:dyDescent="0.2">
      <c r="AJ23048" s="23"/>
      <c r="HH23048"/>
      <c r="IW23048" s="36"/>
      <c r="JI23048"/>
      <c r="JJ23048"/>
      <c r="KX23048" s="23"/>
      <c r="KY23048" s="23"/>
    </row>
    <row r="23049" spans="36:311" x14ac:dyDescent="0.2">
      <c r="AJ23049" s="23"/>
      <c r="HH23049"/>
      <c r="IW23049" s="36"/>
      <c r="JI23049"/>
      <c r="JJ23049"/>
      <c r="KX23049" s="23"/>
      <c r="KY23049" s="23"/>
    </row>
    <row r="23050" spans="36:311" x14ac:dyDescent="0.2">
      <c r="AJ23050" s="23"/>
      <c r="HH23050"/>
      <c r="IW23050" s="36"/>
      <c r="JI23050"/>
      <c r="JJ23050"/>
      <c r="KX23050" s="23"/>
      <c r="KY23050" s="23"/>
    </row>
    <row r="23051" spans="36:311" x14ac:dyDescent="0.2">
      <c r="AJ23051" s="23"/>
      <c r="HH23051"/>
      <c r="IW23051" s="36"/>
      <c r="JI23051"/>
      <c r="JJ23051"/>
      <c r="KX23051" s="23"/>
      <c r="KY23051" s="23"/>
    </row>
    <row r="23052" spans="36:311" x14ac:dyDescent="0.2">
      <c r="AJ23052" s="23"/>
      <c r="HH23052"/>
      <c r="IW23052" s="36"/>
      <c r="JI23052"/>
      <c r="JJ23052"/>
      <c r="KX23052" s="23"/>
      <c r="KY23052" s="23"/>
    </row>
    <row r="23053" spans="36:311" x14ac:dyDescent="0.2">
      <c r="AJ23053" s="23"/>
      <c r="HH23053"/>
      <c r="IW23053" s="36"/>
      <c r="JI23053"/>
      <c r="JJ23053"/>
      <c r="KX23053" s="23"/>
      <c r="KY23053" s="23"/>
    </row>
    <row r="23054" spans="36:311" x14ac:dyDescent="0.2">
      <c r="AJ23054" s="23"/>
      <c r="HH23054"/>
      <c r="IW23054" s="36"/>
      <c r="JI23054"/>
      <c r="JJ23054"/>
      <c r="KX23054" s="23"/>
      <c r="KY23054" s="23"/>
    </row>
    <row r="23055" spans="36:311" x14ac:dyDescent="0.2">
      <c r="AJ23055" s="23"/>
      <c r="HH23055"/>
      <c r="IW23055" s="36"/>
      <c r="JI23055"/>
      <c r="JJ23055"/>
      <c r="KX23055" s="23"/>
      <c r="KY23055" s="23"/>
    </row>
    <row r="23056" spans="36:311" x14ac:dyDescent="0.2">
      <c r="AJ23056" s="23"/>
      <c r="HH23056"/>
      <c r="IW23056" s="36"/>
      <c r="JI23056"/>
      <c r="JJ23056"/>
      <c r="KX23056" s="23"/>
      <c r="KY23056" s="23"/>
    </row>
    <row r="23057" spans="36:311" x14ac:dyDescent="0.2">
      <c r="AJ23057" s="23"/>
      <c r="HH23057"/>
      <c r="IW23057" s="36"/>
      <c r="JI23057"/>
      <c r="JJ23057"/>
      <c r="KX23057" s="23"/>
      <c r="KY23057" s="23"/>
    </row>
    <row r="23058" spans="36:311" x14ac:dyDescent="0.2">
      <c r="AJ23058" s="23"/>
      <c r="HH23058"/>
      <c r="IW23058" s="36"/>
      <c r="JI23058"/>
      <c r="JJ23058"/>
      <c r="KX23058" s="23"/>
      <c r="KY23058" s="23"/>
    </row>
    <row r="23059" spans="36:311" x14ac:dyDescent="0.2">
      <c r="AJ23059" s="23"/>
      <c r="HH23059"/>
      <c r="IW23059" s="36"/>
      <c r="JI23059"/>
      <c r="JJ23059"/>
      <c r="KX23059" s="23"/>
      <c r="KY23059" s="23"/>
    </row>
    <row r="23060" spans="36:311" x14ac:dyDescent="0.2">
      <c r="AJ23060" s="23"/>
      <c r="HH23060"/>
      <c r="IW23060" s="36"/>
      <c r="JI23060"/>
      <c r="JJ23060"/>
      <c r="KX23060" s="23"/>
      <c r="KY23060" s="23"/>
    </row>
    <row r="23061" spans="36:311" x14ac:dyDescent="0.2">
      <c r="AJ23061" s="23"/>
      <c r="HH23061"/>
      <c r="IW23061" s="36"/>
      <c r="JI23061"/>
      <c r="JJ23061"/>
      <c r="KX23061" s="23"/>
      <c r="KY23061" s="23"/>
    </row>
    <row r="23062" spans="36:311" x14ac:dyDescent="0.2">
      <c r="AJ23062" s="23"/>
      <c r="HH23062"/>
      <c r="IW23062" s="36"/>
      <c r="JI23062"/>
      <c r="JJ23062"/>
      <c r="KX23062" s="23"/>
      <c r="KY23062" s="23"/>
    </row>
    <row r="23063" spans="36:311" x14ac:dyDescent="0.2">
      <c r="AJ23063" s="23"/>
      <c r="HH23063"/>
      <c r="IW23063" s="36"/>
      <c r="JI23063"/>
      <c r="JJ23063"/>
      <c r="KX23063" s="23"/>
      <c r="KY23063" s="23"/>
    </row>
    <row r="23064" spans="36:311" x14ac:dyDescent="0.2">
      <c r="AJ23064" s="23"/>
      <c r="HH23064"/>
      <c r="IW23064" s="36"/>
      <c r="JI23064"/>
      <c r="JJ23064"/>
      <c r="KX23064" s="23"/>
      <c r="KY23064" s="23"/>
    </row>
    <row r="23065" spans="36:311" x14ac:dyDescent="0.2">
      <c r="AJ23065" s="23"/>
      <c r="HH23065"/>
      <c r="IW23065" s="36"/>
      <c r="JI23065"/>
      <c r="JJ23065"/>
      <c r="KX23065" s="23"/>
      <c r="KY23065" s="23"/>
    </row>
    <row r="23066" spans="36:311" x14ac:dyDescent="0.2">
      <c r="AJ23066" s="23"/>
      <c r="HH23066"/>
      <c r="IW23066" s="36"/>
      <c r="JI23066"/>
      <c r="JJ23066"/>
      <c r="KX23066" s="23"/>
      <c r="KY23066" s="23"/>
    </row>
    <row r="23067" spans="36:311" x14ac:dyDescent="0.2">
      <c r="AJ23067" s="23"/>
      <c r="HH23067"/>
      <c r="IW23067" s="36"/>
      <c r="JI23067"/>
      <c r="JJ23067"/>
      <c r="KX23067" s="23"/>
      <c r="KY23067" s="23"/>
    </row>
    <row r="23068" spans="36:311" x14ac:dyDescent="0.2">
      <c r="AJ23068" s="23"/>
      <c r="HH23068"/>
      <c r="IW23068" s="36"/>
      <c r="JI23068"/>
      <c r="JJ23068"/>
      <c r="KX23068" s="23"/>
      <c r="KY23068" s="23"/>
    </row>
    <row r="23069" spans="36:311" x14ac:dyDescent="0.2">
      <c r="AJ23069" s="23"/>
      <c r="HH23069"/>
      <c r="IW23069" s="36"/>
      <c r="JI23069"/>
      <c r="JJ23069"/>
      <c r="KX23069" s="23"/>
      <c r="KY23069" s="23"/>
    </row>
    <row r="23070" spans="36:311" x14ac:dyDescent="0.2">
      <c r="AJ23070" s="23"/>
      <c r="HH23070"/>
      <c r="IW23070" s="36"/>
      <c r="JI23070"/>
      <c r="JJ23070"/>
      <c r="KX23070" s="23"/>
      <c r="KY23070" s="23"/>
    </row>
    <row r="23071" spans="36:311" x14ac:dyDescent="0.2">
      <c r="AJ23071" s="23"/>
      <c r="HH23071"/>
      <c r="IW23071" s="36"/>
      <c r="JI23071"/>
      <c r="JJ23071"/>
      <c r="KX23071" s="23"/>
      <c r="KY23071" s="23"/>
    </row>
    <row r="23072" spans="36:311" x14ac:dyDescent="0.2">
      <c r="AJ23072" s="23"/>
      <c r="HH23072"/>
      <c r="IW23072" s="36"/>
      <c r="JI23072"/>
      <c r="JJ23072"/>
      <c r="KX23072" s="23"/>
      <c r="KY23072" s="23"/>
    </row>
    <row r="23073" spans="36:311" x14ac:dyDescent="0.2">
      <c r="AJ23073" s="23"/>
      <c r="HH23073"/>
      <c r="IW23073" s="36"/>
      <c r="JI23073"/>
      <c r="JJ23073"/>
      <c r="KX23073" s="23"/>
      <c r="KY23073" s="23"/>
    </row>
    <row r="23074" spans="36:311" x14ac:dyDescent="0.2">
      <c r="AJ23074" s="23"/>
      <c r="HH23074"/>
      <c r="IW23074" s="36"/>
      <c r="JI23074"/>
      <c r="JJ23074"/>
      <c r="KX23074" s="23"/>
      <c r="KY23074" s="23"/>
    </row>
    <row r="23075" spans="36:311" x14ac:dyDescent="0.2">
      <c r="AJ23075" s="23"/>
      <c r="HH23075"/>
      <c r="IW23075" s="36"/>
      <c r="JI23075"/>
      <c r="JJ23075"/>
      <c r="KX23075" s="23"/>
      <c r="KY23075" s="23"/>
    </row>
    <row r="23076" spans="36:311" x14ac:dyDescent="0.2">
      <c r="AJ23076" s="23"/>
      <c r="HH23076"/>
      <c r="IW23076" s="36"/>
      <c r="JI23076"/>
      <c r="JJ23076"/>
      <c r="KX23076" s="23"/>
      <c r="KY23076" s="23"/>
    </row>
    <row r="23077" spans="36:311" x14ac:dyDescent="0.2">
      <c r="AJ23077" s="23"/>
      <c r="HH23077"/>
      <c r="IW23077" s="36"/>
      <c r="JI23077"/>
      <c r="JJ23077"/>
      <c r="KX23077" s="23"/>
      <c r="KY23077" s="23"/>
    </row>
    <row r="23078" spans="36:311" x14ac:dyDescent="0.2">
      <c r="AJ23078" s="23"/>
      <c r="HH23078"/>
      <c r="IW23078" s="36"/>
      <c r="JI23078"/>
      <c r="JJ23078"/>
      <c r="KX23078" s="23"/>
      <c r="KY23078" s="23"/>
    </row>
    <row r="23079" spans="36:311" x14ac:dyDescent="0.2">
      <c r="AJ23079" s="23"/>
      <c r="HH23079"/>
      <c r="IW23079" s="36"/>
      <c r="JI23079"/>
      <c r="JJ23079"/>
      <c r="KX23079" s="23"/>
      <c r="KY23079" s="23"/>
    </row>
    <row r="23080" spans="36:311" x14ac:dyDescent="0.2">
      <c r="AJ23080" s="23"/>
      <c r="HH23080"/>
      <c r="IW23080" s="36"/>
      <c r="JI23080"/>
      <c r="JJ23080"/>
      <c r="KX23080" s="23"/>
      <c r="KY23080" s="23"/>
    </row>
    <row r="23081" spans="36:311" x14ac:dyDescent="0.2">
      <c r="AJ23081" s="23"/>
      <c r="HH23081"/>
      <c r="IW23081" s="36"/>
      <c r="JI23081"/>
      <c r="JJ23081"/>
      <c r="KX23081" s="23"/>
      <c r="KY23081" s="23"/>
    </row>
    <row r="23082" spans="36:311" x14ac:dyDescent="0.2">
      <c r="AJ23082" s="23"/>
      <c r="HH23082"/>
      <c r="IW23082" s="36"/>
      <c r="JI23082"/>
      <c r="JJ23082"/>
      <c r="KX23082" s="23"/>
      <c r="KY23082" s="23"/>
    </row>
    <row r="23083" spans="36:311" x14ac:dyDescent="0.2">
      <c r="AJ23083" s="23"/>
      <c r="HH23083"/>
      <c r="IW23083" s="36"/>
      <c r="JI23083"/>
      <c r="JJ23083"/>
      <c r="KX23083" s="23"/>
      <c r="KY23083" s="23"/>
    </row>
    <row r="23084" spans="36:311" x14ac:dyDescent="0.2">
      <c r="AJ23084" s="23"/>
      <c r="HH23084"/>
      <c r="IW23084" s="36"/>
      <c r="JI23084"/>
      <c r="JJ23084"/>
      <c r="KX23084" s="23"/>
      <c r="KY23084" s="23"/>
    </row>
    <row r="23085" spans="36:311" x14ac:dyDescent="0.2">
      <c r="AJ23085" s="23"/>
      <c r="HH23085"/>
      <c r="IW23085" s="36"/>
      <c r="JI23085"/>
      <c r="JJ23085"/>
      <c r="KX23085" s="23"/>
      <c r="KY23085" s="23"/>
    </row>
    <row r="23086" spans="36:311" x14ac:dyDescent="0.2">
      <c r="AJ23086" s="23"/>
      <c r="HH23086"/>
      <c r="IW23086" s="36"/>
      <c r="JI23086"/>
      <c r="JJ23086"/>
      <c r="KX23086" s="23"/>
      <c r="KY23086" s="23"/>
    </row>
    <row r="23087" spans="36:311" x14ac:dyDescent="0.2">
      <c r="AJ23087" s="23"/>
      <c r="HH23087"/>
      <c r="IW23087" s="36"/>
      <c r="JI23087"/>
      <c r="JJ23087"/>
      <c r="KX23087" s="23"/>
      <c r="KY23087" s="23"/>
    </row>
    <row r="23088" spans="36:311" x14ac:dyDescent="0.2">
      <c r="AJ23088" s="23"/>
      <c r="HH23088"/>
      <c r="IW23088" s="36"/>
      <c r="JI23088"/>
      <c r="JJ23088"/>
      <c r="KX23088" s="23"/>
      <c r="KY23088" s="23"/>
    </row>
    <row r="23089" spans="36:311" x14ac:dyDescent="0.2">
      <c r="AJ23089" s="23"/>
      <c r="HH23089"/>
      <c r="IW23089" s="36"/>
      <c r="JI23089"/>
      <c r="JJ23089"/>
      <c r="KX23089" s="23"/>
      <c r="KY23089" s="23"/>
    </row>
    <row r="23090" spans="36:311" x14ac:dyDescent="0.2">
      <c r="AJ23090" s="23"/>
      <c r="HH23090"/>
      <c r="IW23090" s="36"/>
      <c r="JI23090"/>
      <c r="JJ23090"/>
      <c r="KX23090" s="23"/>
      <c r="KY23090" s="23"/>
    </row>
    <row r="23091" spans="36:311" x14ac:dyDescent="0.2">
      <c r="AJ23091" s="23"/>
      <c r="HH23091"/>
      <c r="IW23091" s="36"/>
      <c r="JI23091"/>
      <c r="JJ23091"/>
      <c r="KX23091" s="23"/>
      <c r="KY23091" s="23"/>
    </row>
    <row r="23092" spans="36:311" x14ac:dyDescent="0.2">
      <c r="AJ23092" s="23"/>
      <c r="HH23092"/>
      <c r="IW23092" s="36"/>
      <c r="JI23092"/>
      <c r="JJ23092"/>
      <c r="KX23092" s="23"/>
      <c r="KY23092" s="23"/>
    </row>
    <row r="23093" spans="36:311" x14ac:dyDescent="0.2">
      <c r="AJ23093" s="23"/>
      <c r="HH23093"/>
      <c r="IW23093" s="36"/>
      <c r="JI23093"/>
      <c r="JJ23093"/>
      <c r="KX23093" s="23"/>
      <c r="KY23093" s="23"/>
    </row>
    <row r="23094" spans="36:311" x14ac:dyDescent="0.2">
      <c r="AJ23094" s="23"/>
      <c r="HH23094"/>
      <c r="IW23094" s="36"/>
      <c r="JI23094"/>
      <c r="JJ23094"/>
      <c r="KX23094" s="23"/>
      <c r="KY23094" s="23"/>
    </row>
    <row r="23095" spans="36:311" x14ac:dyDescent="0.2">
      <c r="AJ23095" s="23"/>
      <c r="HH23095"/>
      <c r="IW23095" s="36"/>
      <c r="JI23095"/>
      <c r="JJ23095"/>
      <c r="KX23095" s="23"/>
      <c r="KY23095" s="23"/>
    </row>
    <row r="23096" spans="36:311" x14ac:dyDescent="0.2">
      <c r="AJ23096" s="23"/>
      <c r="HH23096"/>
      <c r="IW23096" s="36"/>
      <c r="JI23096"/>
      <c r="JJ23096"/>
      <c r="KX23096" s="23"/>
      <c r="KY23096" s="23"/>
    </row>
    <row r="23097" spans="36:311" x14ac:dyDescent="0.2">
      <c r="AJ23097" s="23"/>
      <c r="HH23097"/>
      <c r="IW23097" s="36"/>
      <c r="JI23097"/>
      <c r="JJ23097"/>
      <c r="KX23097" s="23"/>
      <c r="KY23097" s="23"/>
    </row>
    <row r="23098" spans="36:311" x14ac:dyDescent="0.2">
      <c r="AJ23098" s="23"/>
      <c r="HH23098"/>
      <c r="IW23098" s="36"/>
      <c r="JI23098"/>
      <c r="JJ23098"/>
      <c r="KX23098" s="23"/>
      <c r="KY23098" s="23"/>
    </row>
    <row r="23099" spans="36:311" x14ac:dyDescent="0.2">
      <c r="AJ23099" s="23"/>
      <c r="HH23099"/>
      <c r="IW23099" s="36"/>
      <c r="JI23099"/>
      <c r="JJ23099"/>
      <c r="KX23099" s="23"/>
      <c r="KY23099" s="23"/>
    </row>
    <row r="23100" spans="36:311" x14ac:dyDescent="0.2">
      <c r="AJ23100" s="23"/>
      <c r="HH23100"/>
      <c r="IW23100" s="36"/>
      <c r="JI23100"/>
      <c r="JJ23100"/>
      <c r="KX23100" s="23"/>
      <c r="KY23100" s="23"/>
    </row>
    <row r="23101" spans="36:311" x14ac:dyDescent="0.2">
      <c r="AJ23101" s="23"/>
      <c r="HH23101"/>
      <c r="IW23101" s="36"/>
      <c r="JI23101"/>
      <c r="JJ23101"/>
      <c r="KX23101" s="23"/>
      <c r="KY23101" s="23"/>
    </row>
    <row r="23102" spans="36:311" x14ac:dyDescent="0.2">
      <c r="AJ23102" s="23"/>
      <c r="HH23102"/>
      <c r="IW23102" s="36"/>
      <c r="JI23102"/>
      <c r="JJ23102"/>
      <c r="KX23102" s="23"/>
      <c r="KY23102" s="23"/>
    </row>
    <row r="23103" spans="36:311" x14ac:dyDescent="0.2">
      <c r="AJ23103" s="23"/>
      <c r="HH23103"/>
      <c r="IW23103" s="36"/>
      <c r="JI23103"/>
      <c r="JJ23103"/>
      <c r="KX23103" s="23"/>
      <c r="KY23103" s="23"/>
    </row>
    <row r="23104" spans="36:311" x14ac:dyDescent="0.2">
      <c r="AJ23104" s="23"/>
      <c r="HH23104"/>
      <c r="IW23104" s="36"/>
      <c r="JI23104"/>
      <c r="JJ23104"/>
      <c r="KX23104" s="23"/>
      <c r="KY23104" s="23"/>
    </row>
    <row r="23105" spans="36:311" x14ac:dyDescent="0.2">
      <c r="AJ23105" s="23"/>
      <c r="HH23105"/>
      <c r="IW23105" s="36"/>
      <c r="JI23105"/>
      <c r="JJ23105"/>
      <c r="KX23105" s="23"/>
      <c r="KY23105" s="23"/>
    </row>
    <row r="23106" spans="36:311" x14ac:dyDescent="0.2">
      <c r="AJ23106" s="23"/>
      <c r="HH23106"/>
      <c r="IW23106" s="36"/>
      <c r="JI23106"/>
      <c r="JJ23106"/>
      <c r="KX23106" s="23"/>
      <c r="KY23106" s="23"/>
    </row>
    <row r="23107" spans="36:311" x14ac:dyDescent="0.2">
      <c r="AJ23107" s="23"/>
      <c r="HH23107"/>
      <c r="IW23107" s="36"/>
      <c r="JI23107"/>
      <c r="JJ23107"/>
      <c r="KX23107" s="23"/>
      <c r="KY23107" s="23"/>
    </row>
    <row r="23108" spans="36:311" x14ac:dyDescent="0.2">
      <c r="AJ23108" s="23"/>
      <c r="HH23108"/>
      <c r="IW23108" s="36"/>
      <c r="JI23108"/>
      <c r="JJ23108"/>
      <c r="KX23108" s="23"/>
      <c r="KY23108" s="23"/>
    </row>
    <row r="23109" spans="36:311" x14ac:dyDescent="0.2">
      <c r="AJ23109" s="23"/>
      <c r="HH23109"/>
      <c r="IW23109" s="36"/>
      <c r="JI23109"/>
      <c r="JJ23109"/>
      <c r="KX23109" s="23"/>
      <c r="KY23109" s="23"/>
    </row>
    <row r="23110" spans="36:311" x14ac:dyDescent="0.2">
      <c r="AJ23110" s="23"/>
      <c r="HH23110"/>
      <c r="IW23110" s="36"/>
      <c r="JI23110"/>
      <c r="JJ23110"/>
      <c r="KX23110" s="23"/>
      <c r="KY23110" s="23"/>
    </row>
    <row r="23111" spans="36:311" x14ac:dyDescent="0.2">
      <c r="AJ23111" s="23"/>
      <c r="HH23111"/>
      <c r="IW23111" s="36"/>
      <c r="JI23111"/>
      <c r="JJ23111"/>
      <c r="KX23111" s="23"/>
      <c r="KY23111" s="23"/>
    </row>
    <row r="23112" spans="36:311" x14ac:dyDescent="0.2">
      <c r="AJ23112" s="23"/>
      <c r="HH23112"/>
      <c r="IW23112" s="36"/>
      <c r="JI23112"/>
      <c r="JJ23112"/>
      <c r="KX23112" s="23"/>
      <c r="KY23112" s="23"/>
    </row>
    <row r="23113" spans="36:311" x14ac:dyDescent="0.2">
      <c r="AJ23113" s="23"/>
      <c r="HH23113"/>
      <c r="IW23113" s="36"/>
      <c r="JI23113"/>
      <c r="JJ23113"/>
      <c r="KX23113" s="23"/>
      <c r="KY23113" s="23"/>
    </row>
    <row r="23114" spans="36:311" x14ac:dyDescent="0.2">
      <c r="AJ23114" s="23"/>
      <c r="HH23114"/>
      <c r="IW23114" s="36"/>
      <c r="JI23114"/>
      <c r="JJ23114"/>
      <c r="KX23114" s="23"/>
      <c r="KY23114" s="23"/>
    </row>
    <row r="23115" spans="36:311" x14ac:dyDescent="0.2">
      <c r="AJ23115" s="23"/>
      <c r="HH23115"/>
      <c r="IW23115" s="36"/>
      <c r="JI23115"/>
      <c r="JJ23115"/>
      <c r="KX23115" s="23"/>
      <c r="KY23115" s="23"/>
    </row>
    <row r="23116" spans="36:311" x14ac:dyDescent="0.2">
      <c r="AJ23116" s="23"/>
      <c r="HH23116"/>
      <c r="IW23116" s="36"/>
      <c r="JI23116"/>
      <c r="JJ23116"/>
      <c r="KX23116" s="23"/>
      <c r="KY23116" s="23"/>
    </row>
    <row r="23117" spans="36:311" x14ac:dyDescent="0.2">
      <c r="AJ23117" s="23"/>
      <c r="HH23117"/>
      <c r="IW23117" s="36"/>
      <c r="JI23117"/>
      <c r="JJ23117"/>
      <c r="KX23117" s="23"/>
      <c r="KY23117" s="23"/>
    </row>
    <row r="23118" spans="36:311" x14ac:dyDescent="0.2">
      <c r="AJ23118" s="23"/>
      <c r="HH23118"/>
      <c r="IW23118" s="36"/>
      <c r="JI23118"/>
      <c r="JJ23118"/>
      <c r="KX23118" s="23"/>
      <c r="KY23118" s="23"/>
    </row>
    <row r="23119" spans="36:311" x14ac:dyDescent="0.2">
      <c r="AJ23119" s="23"/>
      <c r="HH23119"/>
      <c r="IW23119" s="36"/>
      <c r="JI23119"/>
      <c r="JJ23119"/>
      <c r="KX23119" s="23"/>
      <c r="KY23119" s="23"/>
    </row>
    <row r="23120" spans="36:311" x14ac:dyDescent="0.2">
      <c r="AJ23120" s="23"/>
      <c r="HH23120"/>
      <c r="IW23120" s="36"/>
      <c r="JI23120"/>
      <c r="JJ23120"/>
      <c r="KX23120" s="23"/>
      <c r="KY23120" s="23"/>
    </row>
    <row r="23121" spans="36:311" x14ac:dyDescent="0.2">
      <c r="AJ23121" s="23"/>
      <c r="HH23121"/>
      <c r="IW23121" s="36"/>
      <c r="JI23121"/>
      <c r="JJ23121"/>
      <c r="KX23121" s="23"/>
      <c r="KY23121" s="23"/>
    </row>
    <row r="23122" spans="36:311" x14ac:dyDescent="0.2">
      <c r="AJ23122" s="23"/>
      <c r="HH23122"/>
      <c r="IW23122" s="36"/>
      <c r="JI23122"/>
      <c r="JJ23122"/>
      <c r="KX23122" s="23"/>
      <c r="KY23122" s="23"/>
    </row>
    <row r="23123" spans="36:311" x14ac:dyDescent="0.2">
      <c r="AJ23123" s="23"/>
      <c r="HH23123"/>
      <c r="IW23123" s="36"/>
      <c r="JI23123"/>
      <c r="JJ23123"/>
      <c r="KX23123" s="23"/>
      <c r="KY23123" s="23"/>
    </row>
    <row r="23124" spans="36:311" x14ac:dyDescent="0.2">
      <c r="AJ23124" s="23"/>
      <c r="HH23124"/>
      <c r="IW23124" s="36"/>
      <c r="JI23124"/>
      <c r="JJ23124"/>
      <c r="KX23124" s="23"/>
      <c r="KY23124" s="23"/>
    </row>
    <row r="23125" spans="36:311" x14ac:dyDescent="0.2">
      <c r="AJ23125" s="23"/>
      <c r="HH23125"/>
      <c r="IW23125" s="36"/>
      <c r="JI23125"/>
      <c r="JJ23125"/>
      <c r="KX23125" s="23"/>
      <c r="KY23125" s="23"/>
    </row>
    <row r="23126" spans="36:311" x14ac:dyDescent="0.2">
      <c r="AJ23126" s="23"/>
      <c r="HH23126"/>
      <c r="IW23126" s="36"/>
      <c r="JI23126"/>
      <c r="JJ23126"/>
      <c r="KX23126" s="23"/>
      <c r="KY23126" s="23"/>
    </row>
    <row r="23127" spans="36:311" x14ac:dyDescent="0.2">
      <c r="AJ23127" s="23"/>
      <c r="HH23127"/>
      <c r="IW23127" s="36"/>
      <c r="JI23127"/>
      <c r="JJ23127"/>
      <c r="KX23127" s="23"/>
      <c r="KY23127" s="23"/>
    </row>
    <row r="23128" spans="36:311" x14ac:dyDescent="0.2">
      <c r="AJ23128" s="23"/>
      <c r="HH23128"/>
      <c r="IW23128" s="36"/>
      <c r="JI23128"/>
      <c r="JJ23128"/>
      <c r="KX23128" s="23"/>
      <c r="KY23128" s="23"/>
    </row>
    <row r="23129" spans="36:311" x14ac:dyDescent="0.2">
      <c r="AJ23129" s="23"/>
      <c r="HH23129"/>
      <c r="IW23129" s="36"/>
      <c r="JI23129"/>
      <c r="JJ23129"/>
      <c r="KX23129" s="23"/>
      <c r="KY23129" s="23"/>
    </row>
    <row r="23130" spans="36:311" x14ac:dyDescent="0.2">
      <c r="AJ23130" s="23"/>
      <c r="HH23130"/>
      <c r="IW23130" s="36"/>
      <c r="JI23130"/>
      <c r="JJ23130"/>
      <c r="KX23130" s="23"/>
      <c r="KY23130" s="23"/>
    </row>
    <row r="23131" spans="36:311" x14ac:dyDescent="0.2">
      <c r="AJ23131" s="23"/>
      <c r="HH23131"/>
      <c r="IW23131" s="36"/>
      <c r="JI23131"/>
      <c r="JJ23131"/>
      <c r="KX23131" s="23"/>
      <c r="KY23131" s="23"/>
    </row>
    <row r="23132" spans="36:311" x14ac:dyDescent="0.2">
      <c r="AJ23132" s="23"/>
      <c r="HH23132"/>
      <c r="IW23132" s="36"/>
      <c r="JI23132"/>
      <c r="JJ23132"/>
      <c r="KX23132" s="23"/>
      <c r="KY23132" s="23"/>
    </row>
    <row r="23133" spans="36:311" x14ac:dyDescent="0.2">
      <c r="AJ23133" s="23"/>
      <c r="HH23133"/>
      <c r="IW23133" s="36"/>
      <c r="JI23133"/>
      <c r="JJ23133"/>
      <c r="KX23133" s="23"/>
      <c r="KY23133" s="23"/>
    </row>
    <row r="23134" spans="36:311" x14ac:dyDescent="0.2">
      <c r="AJ23134" s="23"/>
      <c r="HH23134"/>
      <c r="IW23134" s="36"/>
      <c r="JI23134"/>
      <c r="JJ23134"/>
      <c r="KX23134" s="23"/>
      <c r="KY23134" s="23"/>
    </row>
    <row r="23135" spans="36:311" x14ac:dyDescent="0.2">
      <c r="AJ23135" s="23"/>
      <c r="HH23135"/>
      <c r="IW23135" s="36"/>
      <c r="JI23135"/>
      <c r="JJ23135"/>
      <c r="KX23135" s="23"/>
      <c r="KY23135" s="23"/>
    </row>
    <row r="23136" spans="36:311" x14ac:dyDescent="0.2">
      <c r="AJ23136" s="23"/>
      <c r="HH23136"/>
      <c r="IW23136" s="36"/>
      <c r="JI23136"/>
      <c r="JJ23136"/>
      <c r="KX23136" s="23"/>
      <c r="KY23136" s="23"/>
    </row>
    <row r="23137" spans="36:311" x14ac:dyDescent="0.2">
      <c r="AJ23137" s="23"/>
      <c r="HH23137"/>
      <c r="IW23137" s="36"/>
      <c r="JI23137"/>
      <c r="JJ23137"/>
      <c r="KX23137" s="23"/>
      <c r="KY23137" s="23"/>
    </row>
    <row r="23138" spans="36:311" x14ac:dyDescent="0.2">
      <c r="AJ23138" s="23"/>
      <c r="HH23138"/>
      <c r="IW23138" s="36"/>
      <c r="JI23138"/>
      <c r="JJ23138"/>
      <c r="KX23138" s="23"/>
      <c r="KY23138" s="23"/>
    </row>
    <row r="23139" spans="36:311" x14ac:dyDescent="0.2">
      <c r="AJ23139" s="23"/>
      <c r="HH23139"/>
      <c r="IW23139" s="36"/>
      <c r="JI23139"/>
      <c r="JJ23139"/>
      <c r="KX23139" s="23"/>
      <c r="KY23139" s="23"/>
    </row>
    <row r="23140" spans="36:311" x14ac:dyDescent="0.2">
      <c r="AJ23140" s="23"/>
      <c r="HH23140"/>
      <c r="IW23140" s="36"/>
      <c r="JI23140"/>
      <c r="JJ23140"/>
      <c r="KX23140" s="23"/>
      <c r="KY23140" s="23"/>
    </row>
    <row r="23141" spans="36:311" x14ac:dyDescent="0.2">
      <c r="AJ23141" s="23"/>
      <c r="HH23141"/>
      <c r="IW23141" s="36"/>
      <c r="JI23141"/>
      <c r="JJ23141"/>
      <c r="KX23141" s="23"/>
      <c r="KY23141" s="23"/>
    </row>
    <row r="23142" spans="36:311" x14ac:dyDescent="0.2">
      <c r="AJ23142" s="23"/>
      <c r="HH23142"/>
      <c r="IW23142" s="36"/>
      <c r="JI23142"/>
      <c r="JJ23142"/>
      <c r="KX23142" s="23"/>
      <c r="KY23142" s="23"/>
    </row>
    <row r="23143" spans="36:311" x14ac:dyDescent="0.2">
      <c r="AJ23143" s="23"/>
      <c r="HH23143"/>
      <c r="IW23143" s="36"/>
      <c r="JI23143"/>
      <c r="JJ23143"/>
      <c r="KX23143" s="23"/>
      <c r="KY23143" s="23"/>
    </row>
    <row r="23144" spans="36:311" x14ac:dyDescent="0.2">
      <c r="AJ23144" s="23"/>
      <c r="HH23144"/>
      <c r="IW23144" s="36"/>
      <c r="JI23144"/>
      <c r="JJ23144"/>
      <c r="KX23144" s="23"/>
      <c r="KY23144" s="23"/>
    </row>
    <row r="23145" spans="36:311" x14ac:dyDescent="0.2">
      <c r="AJ23145" s="23"/>
      <c r="HH23145"/>
      <c r="IW23145" s="36"/>
      <c r="JI23145"/>
      <c r="JJ23145"/>
      <c r="KX23145" s="23"/>
      <c r="KY23145" s="23"/>
    </row>
    <row r="23146" spans="36:311" x14ac:dyDescent="0.2">
      <c r="AJ23146" s="23"/>
      <c r="HH23146"/>
      <c r="IW23146" s="36"/>
      <c r="JI23146"/>
      <c r="JJ23146"/>
      <c r="KX23146" s="23"/>
      <c r="KY23146" s="23"/>
    </row>
    <row r="23147" spans="36:311" x14ac:dyDescent="0.2">
      <c r="AJ23147" s="23"/>
      <c r="HH23147"/>
      <c r="IW23147" s="36"/>
      <c r="JI23147"/>
      <c r="JJ23147"/>
      <c r="KX23147" s="23"/>
      <c r="KY23147" s="23"/>
    </row>
    <row r="23148" spans="36:311" x14ac:dyDescent="0.2">
      <c r="AJ23148" s="23"/>
      <c r="HH23148"/>
      <c r="IW23148" s="36"/>
      <c r="JI23148"/>
      <c r="JJ23148"/>
      <c r="KX23148" s="23"/>
      <c r="KY23148" s="23"/>
    </row>
    <row r="23149" spans="36:311" x14ac:dyDescent="0.2">
      <c r="AJ23149" s="23"/>
      <c r="HH23149"/>
      <c r="IW23149" s="36"/>
      <c r="JI23149"/>
      <c r="JJ23149"/>
      <c r="KX23149" s="23"/>
      <c r="KY23149" s="23"/>
    </row>
    <row r="23150" spans="36:311" x14ac:dyDescent="0.2">
      <c r="AJ23150" s="23"/>
      <c r="HH23150"/>
      <c r="IW23150" s="36"/>
      <c r="JI23150"/>
      <c r="JJ23150"/>
      <c r="KX23150" s="23"/>
      <c r="KY23150" s="23"/>
    </row>
    <row r="23151" spans="36:311" x14ac:dyDescent="0.2">
      <c r="AJ23151" s="23"/>
      <c r="HH23151"/>
      <c r="IW23151" s="36"/>
      <c r="JI23151"/>
      <c r="JJ23151"/>
      <c r="KX23151" s="23"/>
      <c r="KY23151" s="23"/>
    </row>
    <row r="23152" spans="36:311" x14ac:dyDescent="0.2">
      <c r="AJ23152" s="23"/>
      <c r="HH23152"/>
      <c r="IW23152" s="36"/>
      <c r="JI23152"/>
      <c r="JJ23152"/>
      <c r="KX23152" s="23"/>
      <c r="KY23152" s="23"/>
    </row>
    <row r="23153" spans="36:311" x14ac:dyDescent="0.2">
      <c r="AJ23153" s="23"/>
      <c r="HH23153"/>
      <c r="IW23153" s="36"/>
      <c r="JI23153"/>
      <c r="JJ23153"/>
      <c r="KX23153" s="23"/>
      <c r="KY23153" s="23"/>
    </row>
    <row r="23154" spans="36:311" x14ac:dyDescent="0.2">
      <c r="AJ23154" s="23"/>
      <c r="HH23154"/>
      <c r="IW23154" s="36"/>
      <c r="JI23154"/>
      <c r="JJ23154"/>
      <c r="KX23154" s="23"/>
      <c r="KY23154" s="23"/>
    </row>
    <row r="23155" spans="36:311" x14ac:dyDescent="0.2">
      <c r="AJ23155" s="23"/>
      <c r="HH23155"/>
      <c r="IW23155" s="36"/>
      <c r="JI23155"/>
      <c r="JJ23155"/>
      <c r="KX23155" s="23"/>
      <c r="KY23155" s="23"/>
    </row>
    <row r="23156" spans="36:311" x14ac:dyDescent="0.2">
      <c r="AJ23156" s="23"/>
      <c r="HH23156"/>
      <c r="IW23156" s="36"/>
      <c r="JI23156"/>
      <c r="JJ23156"/>
      <c r="KX23156" s="23"/>
      <c r="KY23156" s="23"/>
    </row>
    <row r="23157" spans="36:311" x14ac:dyDescent="0.2">
      <c r="AJ23157" s="23"/>
      <c r="HH23157"/>
      <c r="IW23157" s="36"/>
      <c r="JI23157"/>
      <c r="JJ23157"/>
      <c r="KX23157" s="23"/>
      <c r="KY23157" s="23"/>
    </row>
    <row r="23158" spans="36:311" x14ac:dyDescent="0.2">
      <c r="AJ23158" s="23"/>
      <c r="HH23158"/>
      <c r="IW23158" s="36"/>
      <c r="JI23158"/>
      <c r="JJ23158"/>
      <c r="KX23158" s="23"/>
      <c r="KY23158" s="23"/>
    </row>
    <row r="23159" spans="36:311" x14ac:dyDescent="0.2">
      <c r="AJ23159" s="23"/>
      <c r="HH23159"/>
      <c r="IW23159" s="36"/>
      <c r="JI23159"/>
      <c r="JJ23159"/>
      <c r="KX23159" s="23"/>
      <c r="KY23159" s="23"/>
    </row>
    <row r="23160" spans="36:311" x14ac:dyDescent="0.2">
      <c r="AJ23160" s="23"/>
      <c r="HH23160"/>
      <c r="IW23160" s="36"/>
      <c r="JI23160"/>
      <c r="JJ23160"/>
      <c r="KX23160" s="23"/>
      <c r="KY23160" s="23"/>
    </row>
    <row r="23161" spans="36:311" x14ac:dyDescent="0.2">
      <c r="AJ23161" s="23"/>
      <c r="HH23161"/>
      <c r="IW23161" s="36"/>
      <c r="JI23161"/>
      <c r="JJ23161"/>
      <c r="KX23161" s="23"/>
      <c r="KY23161" s="23"/>
    </row>
    <row r="23162" spans="36:311" x14ac:dyDescent="0.2">
      <c r="AJ23162" s="23"/>
      <c r="HH23162"/>
      <c r="IW23162" s="36"/>
      <c r="JI23162"/>
      <c r="JJ23162"/>
      <c r="KX23162" s="23"/>
      <c r="KY23162" s="23"/>
    </row>
    <row r="23163" spans="36:311" x14ac:dyDescent="0.2">
      <c r="AJ23163" s="23"/>
      <c r="HH23163"/>
      <c r="IW23163" s="36"/>
      <c r="JI23163"/>
      <c r="JJ23163"/>
      <c r="KX23163" s="23"/>
      <c r="KY23163" s="23"/>
    </row>
    <row r="23164" spans="36:311" x14ac:dyDescent="0.2">
      <c r="AJ23164" s="23"/>
      <c r="HH23164"/>
      <c r="IW23164" s="36"/>
      <c r="JI23164"/>
      <c r="JJ23164"/>
      <c r="KX23164" s="23"/>
      <c r="KY23164" s="23"/>
    </row>
    <row r="23165" spans="36:311" x14ac:dyDescent="0.2">
      <c r="AJ23165" s="23"/>
      <c r="HH23165"/>
      <c r="IW23165" s="36"/>
      <c r="JI23165"/>
      <c r="JJ23165"/>
      <c r="KX23165" s="23"/>
      <c r="KY23165" s="23"/>
    </row>
    <row r="23166" spans="36:311" x14ac:dyDescent="0.2">
      <c r="AJ23166" s="23"/>
      <c r="HH23166"/>
      <c r="IW23166" s="36"/>
      <c r="JI23166"/>
      <c r="JJ23166"/>
      <c r="KX23166" s="23"/>
      <c r="KY23166" s="23"/>
    </row>
    <row r="23167" spans="36:311" x14ac:dyDescent="0.2">
      <c r="AJ23167" s="23"/>
      <c r="HH23167"/>
      <c r="IW23167" s="36"/>
      <c r="JI23167"/>
      <c r="JJ23167"/>
      <c r="KX23167" s="23"/>
      <c r="KY23167" s="23"/>
    </row>
    <row r="23168" spans="36:311" x14ac:dyDescent="0.2">
      <c r="AJ23168" s="23"/>
      <c r="HH23168"/>
      <c r="IW23168" s="36"/>
      <c r="JI23168"/>
      <c r="JJ23168"/>
      <c r="KX23168" s="23"/>
      <c r="KY23168" s="23"/>
    </row>
    <row r="23169" spans="36:311" x14ac:dyDescent="0.2">
      <c r="AJ23169" s="23"/>
      <c r="HH23169"/>
      <c r="IW23169" s="36"/>
      <c r="JI23169"/>
      <c r="JJ23169"/>
      <c r="KX23169" s="23"/>
      <c r="KY23169" s="23"/>
    </row>
    <row r="23170" spans="36:311" x14ac:dyDescent="0.2">
      <c r="AJ23170" s="23"/>
      <c r="HH23170"/>
      <c r="IW23170" s="36"/>
      <c r="JI23170"/>
      <c r="JJ23170"/>
      <c r="KX23170" s="23"/>
      <c r="KY23170" s="23"/>
    </row>
    <row r="23171" spans="36:311" x14ac:dyDescent="0.2">
      <c r="AJ23171" s="23"/>
      <c r="HH23171"/>
      <c r="IW23171" s="36"/>
      <c r="JI23171"/>
      <c r="JJ23171"/>
      <c r="KX23171" s="23"/>
      <c r="KY23171" s="23"/>
    </row>
    <row r="23172" spans="36:311" x14ac:dyDescent="0.2">
      <c r="AJ23172" s="23"/>
      <c r="HH23172"/>
      <c r="IW23172" s="36"/>
      <c r="JI23172"/>
      <c r="JJ23172"/>
      <c r="KX23172" s="23"/>
      <c r="KY23172" s="23"/>
    </row>
    <row r="23173" spans="36:311" x14ac:dyDescent="0.2">
      <c r="AJ23173" s="23"/>
      <c r="HH23173"/>
      <c r="IW23173" s="36"/>
      <c r="JI23173"/>
      <c r="JJ23173"/>
      <c r="KX23173" s="23"/>
      <c r="KY23173" s="23"/>
    </row>
    <row r="23174" spans="36:311" x14ac:dyDescent="0.2">
      <c r="AJ23174" s="23"/>
      <c r="HH23174"/>
      <c r="IW23174" s="36"/>
      <c r="JI23174"/>
      <c r="JJ23174"/>
      <c r="KX23174" s="23"/>
      <c r="KY23174" s="23"/>
    </row>
    <row r="23175" spans="36:311" x14ac:dyDescent="0.2">
      <c r="AJ23175" s="23"/>
      <c r="HH23175"/>
      <c r="IW23175" s="36"/>
      <c r="JI23175"/>
      <c r="JJ23175"/>
      <c r="KX23175" s="23"/>
      <c r="KY23175" s="23"/>
    </row>
    <row r="23176" spans="36:311" x14ac:dyDescent="0.2">
      <c r="AJ23176" s="23"/>
      <c r="HH23176"/>
      <c r="IW23176" s="36"/>
      <c r="JI23176"/>
      <c r="JJ23176"/>
      <c r="KX23176" s="23"/>
      <c r="KY23176" s="23"/>
    </row>
    <row r="23177" spans="36:311" x14ac:dyDescent="0.2">
      <c r="AJ23177" s="23"/>
      <c r="HH23177"/>
      <c r="IW23177" s="36"/>
      <c r="JI23177"/>
      <c r="JJ23177"/>
      <c r="KX23177" s="23"/>
      <c r="KY23177" s="23"/>
    </row>
    <row r="23178" spans="36:311" x14ac:dyDescent="0.2">
      <c r="AJ23178" s="23"/>
      <c r="HH23178"/>
      <c r="IW23178" s="36"/>
      <c r="JI23178"/>
      <c r="JJ23178"/>
      <c r="KX23178" s="23"/>
      <c r="KY23178" s="23"/>
    </row>
    <row r="23179" spans="36:311" x14ac:dyDescent="0.2">
      <c r="AJ23179" s="23"/>
      <c r="HH23179"/>
      <c r="IW23179" s="36"/>
      <c r="JI23179"/>
      <c r="JJ23179"/>
      <c r="KX23179" s="23"/>
      <c r="KY23179" s="23"/>
    </row>
    <row r="23180" spans="36:311" x14ac:dyDescent="0.2">
      <c r="AJ23180" s="23"/>
      <c r="HH23180"/>
      <c r="IW23180" s="36"/>
      <c r="JI23180"/>
      <c r="JJ23180"/>
      <c r="KX23180" s="23"/>
      <c r="KY23180" s="23"/>
    </row>
    <row r="23181" spans="36:311" x14ac:dyDescent="0.2">
      <c r="AJ23181" s="23"/>
      <c r="HH23181"/>
      <c r="IW23181" s="36"/>
      <c r="JI23181"/>
      <c r="JJ23181"/>
      <c r="KX23181" s="23"/>
      <c r="KY23181" s="23"/>
    </row>
    <row r="23182" spans="36:311" x14ac:dyDescent="0.2">
      <c r="AJ23182" s="23"/>
      <c r="HH23182"/>
      <c r="IW23182" s="36"/>
      <c r="JI23182"/>
      <c r="JJ23182"/>
      <c r="KX23182" s="23"/>
      <c r="KY23182" s="23"/>
    </row>
    <row r="23183" spans="36:311" x14ac:dyDescent="0.2">
      <c r="AJ23183" s="23"/>
      <c r="HH23183"/>
      <c r="IW23183" s="36"/>
      <c r="JI23183"/>
      <c r="JJ23183"/>
      <c r="KX23183" s="23"/>
      <c r="KY23183" s="23"/>
    </row>
    <row r="23184" spans="36:311" x14ac:dyDescent="0.2">
      <c r="AJ23184" s="23"/>
      <c r="HH23184"/>
      <c r="IW23184" s="36"/>
      <c r="JI23184"/>
      <c r="JJ23184"/>
      <c r="KX23184" s="23"/>
      <c r="KY23184" s="23"/>
    </row>
    <row r="23185" spans="36:311" x14ac:dyDescent="0.2">
      <c r="AJ23185" s="23"/>
      <c r="HH23185"/>
      <c r="IW23185" s="36"/>
      <c r="JI23185"/>
      <c r="JJ23185"/>
      <c r="KX23185" s="23"/>
      <c r="KY23185" s="23"/>
    </row>
    <row r="23186" spans="36:311" x14ac:dyDescent="0.2">
      <c r="AJ23186" s="23"/>
      <c r="HH23186"/>
      <c r="IW23186" s="36"/>
      <c r="JI23186"/>
      <c r="JJ23186"/>
      <c r="KX23186" s="23"/>
      <c r="KY23186" s="23"/>
    </row>
    <row r="23187" spans="36:311" x14ac:dyDescent="0.2">
      <c r="AJ23187" s="23"/>
      <c r="HH23187"/>
      <c r="IW23187" s="36"/>
      <c r="JI23187"/>
      <c r="JJ23187"/>
      <c r="KX23187" s="23"/>
      <c r="KY23187" s="23"/>
    </row>
    <row r="23188" spans="36:311" x14ac:dyDescent="0.2">
      <c r="AJ23188" s="23"/>
      <c r="HH23188"/>
      <c r="IW23188" s="36"/>
      <c r="JI23188"/>
      <c r="JJ23188"/>
      <c r="KX23188" s="23"/>
      <c r="KY23188" s="23"/>
    </row>
    <row r="23189" spans="36:311" x14ac:dyDescent="0.2">
      <c r="AJ23189" s="23"/>
      <c r="HH23189"/>
      <c r="IW23189" s="36"/>
      <c r="JI23189"/>
      <c r="JJ23189"/>
      <c r="KX23189" s="23"/>
      <c r="KY23189" s="23"/>
    </row>
    <row r="23190" spans="36:311" x14ac:dyDescent="0.2">
      <c r="AJ23190" s="23"/>
      <c r="HH23190"/>
      <c r="IW23190" s="36"/>
      <c r="JI23190"/>
      <c r="JJ23190"/>
      <c r="KX23190" s="23"/>
      <c r="KY23190" s="23"/>
    </row>
    <row r="23191" spans="36:311" x14ac:dyDescent="0.2">
      <c r="AJ23191" s="23"/>
      <c r="HH23191"/>
      <c r="IW23191" s="36"/>
      <c r="JI23191"/>
      <c r="JJ23191"/>
      <c r="KX23191" s="23"/>
      <c r="KY23191" s="23"/>
    </row>
    <row r="23192" spans="36:311" x14ac:dyDescent="0.2">
      <c r="AJ23192" s="23"/>
      <c r="HH23192"/>
      <c r="IW23192" s="36"/>
      <c r="JI23192"/>
      <c r="JJ23192"/>
      <c r="KX23192" s="23"/>
      <c r="KY23192" s="23"/>
    </row>
    <row r="23193" spans="36:311" x14ac:dyDescent="0.2">
      <c r="AJ23193" s="23"/>
      <c r="HH23193"/>
      <c r="IW23193" s="36"/>
      <c r="JI23193"/>
      <c r="JJ23193"/>
      <c r="KX23193" s="23"/>
      <c r="KY23193" s="23"/>
    </row>
    <row r="23194" spans="36:311" x14ac:dyDescent="0.2">
      <c r="AJ23194" s="23"/>
      <c r="HH23194"/>
      <c r="IW23194" s="36"/>
      <c r="JI23194"/>
      <c r="JJ23194"/>
      <c r="KX23194" s="23"/>
      <c r="KY23194" s="23"/>
    </row>
    <row r="23195" spans="36:311" x14ac:dyDescent="0.2">
      <c r="AJ23195" s="23"/>
      <c r="HH23195"/>
      <c r="IW23195" s="36"/>
      <c r="JI23195"/>
      <c r="JJ23195"/>
      <c r="KX23195" s="23"/>
      <c r="KY23195" s="23"/>
    </row>
    <row r="23196" spans="36:311" x14ac:dyDescent="0.2">
      <c r="AJ23196" s="23"/>
      <c r="HH23196"/>
      <c r="IW23196" s="36"/>
      <c r="JI23196"/>
      <c r="JJ23196"/>
      <c r="KX23196" s="23"/>
      <c r="KY23196" s="23"/>
    </row>
    <row r="23197" spans="36:311" x14ac:dyDescent="0.2">
      <c r="AJ23197" s="23"/>
      <c r="HH23197"/>
      <c r="IW23197" s="36"/>
      <c r="JI23197"/>
      <c r="JJ23197"/>
      <c r="KX23197" s="23"/>
      <c r="KY23197" s="23"/>
    </row>
    <row r="23198" spans="36:311" x14ac:dyDescent="0.2">
      <c r="AJ23198" s="23"/>
      <c r="HH23198"/>
      <c r="IW23198" s="36"/>
      <c r="JI23198"/>
      <c r="JJ23198"/>
      <c r="KX23198" s="23"/>
      <c r="KY23198" s="23"/>
    </row>
    <row r="23199" spans="36:311" x14ac:dyDescent="0.2">
      <c r="AJ23199" s="23"/>
      <c r="HH23199"/>
      <c r="IW23199" s="36"/>
      <c r="JI23199"/>
      <c r="JJ23199"/>
      <c r="KX23199" s="23"/>
      <c r="KY23199" s="23"/>
    </row>
    <row r="23200" spans="36:311" x14ac:dyDescent="0.2">
      <c r="AJ23200" s="23"/>
      <c r="HH23200"/>
      <c r="IW23200" s="36"/>
      <c r="JI23200"/>
      <c r="JJ23200"/>
      <c r="KX23200" s="23"/>
      <c r="KY23200" s="23"/>
    </row>
    <row r="23201" spans="36:311" x14ac:dyDescent="0.2">
      <c r="AJ23201" s="23"/>
      <c r="HH23201"/>
      <c r="IW23201" s="36"/>
      <c r="JI23201"/>
      <c r="JJ23201"/>
      <c r="KX23201" s="23"/>
      <c r="KY23201" s="23"/>
    </row>
    <row r="23202" spans="36:311" x14ac:dyDescent="0.2">
      <c r="AJ23202" s="23"/>
      <c r="HH23202"/>
      <c r="IW23202" s="36"/>
      <c r="JI23202"/>
      <c r="JJ23202"/>
      <c r="KX23202" s="23"/>
      <c r="KY23202" s="23"/>
    </row>
    <row r="23203" spans="36:311" x14ac:dyDescent="0.2">
      <c r="AJ23203" s="23"/>
      <c r="HH23203"/>
      <c r="IW23203" s="36"/>
      <c r="JI23203"/>
      <c r="JJ23203"/>
      <c r="KX23203" s="23"/>
      <c r="KY23203" s="23"/>
    </row>
    <row r="23204" spans="36:311" x14ac:dyDescent="0.2">
      <c r="AJ23204" s="23"/>
      <c r="HH23204"/>
      <c r="IW23204" s="36"/>
      <c r="JI23204"/>
      <c r="JJ23204"/>
      <c r="KX23204" s="23"/>
      <c r="KY23204" s="23"/>
    </row>
    <row r="23205" spans="36:311" x14ac:dyDescent="0.2">
      <c r="AJ23205" s="23"/>
      <c r="HH23205"/>
      <c r="IW23205" s="36"/>
      <c r="JI23205"/>
      <c r="JJ23205"/>
      <c r="KX23205" s="23"/>
      <c r="KY23205" s="23"/>
    </row>
    <row r="23206" spans="36:311" x14ac:dyDescent="0.2">
      <c r="AJ23206" s="23"/>
      <c r="HH23206"/>
      <c r="IW23206" s="36"/>
      <c r="JI23206"/>
      <c r="JJ23206"/>
      <c r="KX23206" s="23"/>
      <c r="KY23206" s="23"/>
    </row>
    <row r="23207" spans="36:311" x14ac:dyDescent="0.2">
      <c r="AJ23207" s="23"/>
      <c r="HH23207"/>
      <c r="IW23207" s="36"/>
      <c r="JI23207"/>
      <c r="JJ23207"/>
      <c r="KX23207" s="23"/>
      <c r="KY23207" s="23"/>
    </row>
    <row r="23208" spans="36:311" x14ac:dyDescent="0.2">
      <c r="AJ23208" s="23"/>
      <c r="HH23208"/>
      <c r="IW23208" s="36"/>
      <c r="JI23208"/>
      <c r="JJ23208"/>
      <c r="KX23208" s="23"/>
      <c r="KY23208" s="23"/>
    </row>
    <row r="23209" spans="36:311" x14ac:dyDescent="0.2">
      <c r="AJ23209" s="23"/>
      <c r="HH23209"/>
      <c r="IW23209" s="36"/>
      <c r="JI23209"/>
      <c r="JJ23209"/>
      <c r="KX23209" s="23"/>
      <c r="KY23209" s="23"/>
    </row>
    <row r="23210" spans="36:311" x14ac:dyDescent="0.2">
      <c r="AJ23210" s="23"/>
      <c r="HH23210"/>
      <c r="IW23210" s="36"/>
      <c r="JI23210"/>
      <c r="JJ23210"/>
      <c r="KX23210" s="23"/>
      <c r="KY23210" s="23"/>
    </row>
    <row r="23211" spans="36:311" x14ac:dyDescent="0.2">
      <c r="AJ23211" s="23"/>
      <c r="HH23211"/>
      <c r="IW23211" s="36"/>
      <c r="JI23211"/>
      <c r="JJ23211"/>
      <c r="KX23211" s="23"/>
      <c r="KY23211" s="23"/>
    </row>
    <row r="23212" spans="36:311" x14ac:dyDescent="0.2">
      <c r="AJ23212" s="23"/>
      <c r="HH23212"/>
      <c r="IW23212" s="36"/>
      <c r="JI23212"/>
      <c r="JJ23212"/>
      <c r="KX23212" s="23"/>
      <c r="KY23212" s="23"/>
    </row>
    <row r="23213" spans="36:311" x14ac:dyDescent="0.2">
      <c r="AJ23213" s="23"/>
      <c r="HH23213"/>
      <c r="IW23213" s="36"/>
      <c r="JI23213"/>
      <c r="JJ23213"/>
      <c r="KX23213" s="23"/>
      <c r="KY23213" s="23"/>
    </row>
    <row r="23214" spans="36:311" x14ac:dyDescent="0.2">
      <c r="AJ23214" s="23"/>
      <c r="HH23214"/>
      <c r="IW23214" s="36"/>
      <c r="JI23214"/>
      <c r="JJ23214"/>
      <c r="KX23214" s="23"/>
      <c r="KY23214" s="23"/>
    </row>
    <row r="23215" spans="36:311" x14ac:dyDescent="0.2">
      <c r="AJ23215" s="23"/>
      <c r="HH23215"/>
      <c r="IW23215" s="36"/>
      <c r="JI23215"/>
      <c r="JJ23215"/>
      <c r="KX23215" s="23"/>
      <c r="KY23215" s="23"/>
    </row>
    <row r="23216" spans="36:311" x14ac:dyDescent="0.2">
      <c r="AJ23216" s="23"/>
      <c r="HH23216"/>
      <c r="IW23216" s="36"/>
      <c r="JI23216"/>
      <c r="JJ23216"/>
      <c r="KX23216" s="23"/>
      <c r="KY23216" s="23"/>
    </row>
    <row r="23217" spans="36:311" x14ac:dyDescent="0.2">
      <c r="AJ23217" s="23"/>
      <c r="HH23217"/>
      <c r="IW23217" s="36"/>
      <c r="JI23217"/>
      <c r="JJ23217"/>
      <c r="KX23217" s="23"/>
      <c r="KY23217" s="23"/>
    </row>
    <row r="23218" spans="36:311" x14ac:dyDescent="0.2">
      <c r="AJ23218" s="23"/>
      <c r="HH23218"/>
      <c r="IW23218" s="36"/>
      <c r="JI23218"/>
      <c r="JJ23218"/>
      <c r="KX23218" s="23"/>
      <c r="KY23218" s="23"/>
    </row>
    <row r="23219" spans="36:311" x14ac:dyDescent="0.2">
      <c r="AJ23219" s="23"/>
      <c r="HH23219"/>
      <c r="IW23219" s="36"/>
      <c r="JI23219"/>
      <c r="JJ23219"/>
      <c r="KX23219" s="23"/>
      <c r="KY23219" s="23"/>
    </row>
    <row r="23220" spans="36:311" x14ac:dyDescent="0.2">
      <c r="AJ23220" s="23"/>
      <c r="HH23220"/>
      <c r="IW23220" s="36"/>
      <c r="JI23220"/>
      <c r="JJ23220"/>
      <c r="KX23220" s="23"/>
      <c r="KY23220" s="23"/>
    </row>
    <row r="23221" spans="36:311" x14ac:dyDescent="0.2">
      <c r="AJ23221" s="23"/>
      <c r="HH23221"/>
      <c r="IW23221" s="36"/>
      <c r="JI23221"/>
      <c r="JJ23221"/>
      <c r="KX23221" s="23"/>
      <c r="KY23221" s="23"/>
    </row>
    <row r="23222" spans="36:311" x14ac:dyDescent="0.2">
      <c r="AJ23222" s="23"/>
      <c r="HH23222"/>
      <c r="IW23222" s="36"/>
      <c r="JI23222"/>
      <c r="JJ23222"/>
      <c r="KX23222" s="23"/>
      <c r="KY23222" s="23"/>
    </row>
    <row r="23223" spans="36:311" x14ac:dyDescent="0.2">
      <c r="AJ23223" s="23"/>
      <c r="HH23223"/>
      <c r="IW23223" s="36"/>
      <c r="JI23223"/>
      <c r="JJ23223"/>
      <c r="KX23223" s="23"/>
      <c r="KY23223" s="23"/>
    </row>
    <row r="23224" spans="36:311" x14ac:dyDescent="0.2">
      <c r="AJ23224" s="23"/>
      <c r="HH23224"/>
      <c r="IW23224" s="36"/>
      <c r="JI23224"/>
      <c r="JJ23224"/>
      <c r="KX23224" s="23"/>
      <c r="KY23224" s="23"/>
    </row>
    <row r="23225" spans="36:311" x14ac:dyDescent="0.2">
      <c r="AJ23225" s="23"/>
      <c r="HH23225"/>
      <c r="IW23225" s="36"/>
      <c r="JI23225"/>
      <c r="JJ23225"/>
      <c r="KX23225" s="23"/>
      <c r="KY23225" s="23"/>
    </row>
    <row r="23226" spans="36:311" x14ac:dyDescent="0.2">
      <c r="AJ23226" s="23"/>
      <c r="HH23226"/>
      <c r="IW23226" s="36"/>
      <c r="JI23226"/>
      <c r="JJ23226"/>
      <c r="KX23226" s="23"/>
      <c r="KY23226" s="23"/>
    </row>
    <row r="23227" spans="36:311" x14ac:dyDescent="0.2">
      <c r="AJ23227" s="23"/>
      <c r="HH23227"/>
      <c r="IW23227" s="36"/>
      <c r="JI23227"/>
      <c r="JJ23227"/>
      <c r="KX23227" s="23"/>
      <c r="KY23227" s="23"/>
    </row>
    <row r="23228" spans="36:311" x14ac:dyDescent="0.2">
      <c r="AJ23228" s="23"/>
      <c r="HH23228"/>
      <c r="IW23228" s="36"/>
      <c r="JI23228"/>
      <c r="JJ23228"/>
      <c r="KX23228" s="23"/>
      <c r="KY23228" s="23"/>
    </row>
    <row r="23229" spans="36:311" x14ac:dyDescent="0.2">
      <c r="AJ23229" s="23"/>
      <c r="HH23229"/>
      <c r="IW23229" s="36"/>
      <c r="JI23229"/>
      <c r="JJ23229"/>
      <c r="KX23229" s="23"/>
      <c r="KY23229" s="23"/>
    </row>
    <row r="23230" spans="36:311" x14ac:dyDescent="0.2">
      <c r="AJ23230" s="23"/>
      <c r="HH23230"/>
      <c r="IW23230" s="36"/>
      <c r="JI23230"/>
      <c r="JJ23230"/>
      <c r="KX23230" s="23"/>
      <c r="KY23230" s="23"/>
    </row>
    <row r="23231" spans="36:311" x14ac:dyDescent="0.2">
      <c r="AJ23231" s="23"/>
      <c r="HH23231"/>
      <c r="IW23231" s="36"/>
      <c r="JI23231"/>
      <c r="JJ23231"/>
      <c r="KX23231" s="23"/>
      <c r="KY23231" s="23"/>
    </row>
    <row r="23232" spans="36:311" x14ac:dyDescent="0.2">
      <c r="AJ23232" s="23"/>
      <c r="HH23232"/>
      <c r="IW23232" s="36"/>
      <c r="JI23232"/>
      <c r="JJ23232"/>
      <c r="KX23232" s="23"/>
      <c r="KY23232" s="23"/>
    </row>
    <row r="23233" spans="36:311" x14ac:dyDescent="0.2">
      <c r="AJ23233" s="23"/>
      <c r="HH23233"/>
      <c r="IW23233" s="36"/>
      <c r="JI23233"/>
      <c r="JJ23233"/>
      <c r="KX23233" s="23"/>
      <c r="KY23233" s="23"/>
    </row>
    <row r="23234" spans="36:311" x14ac:dyDescent="0.2">
      <c r="AJ23234" s="23"/>
      <c r="HH23234"/>
      <c r="IW23234" s="36"/>
      <c r="JI23234"/>
      <c r="JJ23234"/>
      <c r="KX23234" s="23"/>
      <c r="KY23234" s="23"/>
    </row>
    <row r="23235" spans="36:311" x14ac:dyDescent="0.2">
      <c r="AJ23235" s="23"/>
      <c r="HH23235"/>
      <c r="IW23235" s="36"/>
      <c r="JI23235"/>
      <c r="JJ23235"/>
      <c r="KX23235" s="23"/>
      <c r="KY23235" s="23"/>
    </row>
    <row r="23236" spans="36:311" x14ac:dyDescent="0.2">
      <c r="AJ23236" s="23"/>
      <c r="HH23236"/>
      <c r="IW23236" s="36"/>
      <c r="JI23236"/>
      <c r="JJ23236"/>
      <c r="KX23236" s="23"/>
      <c r="KY23236" s="23"/>
    </row>
    <row r="23237" spans="36:311" x14ac:dyDescent="0.2">
      <c r="AJ23237" s="23"/>
      <c r="HH23237"/>
      <c r="IW23237" s="36"/>
      <c r="JI23237"/>
      <c r="JJ23237"/>
      <c r="KX23237" s="23"/>
      <c r="KY23237" s="23"/>
    </row>
    <row r="23238" spans="36:311" x14ac:dyDescent="0.2">
      <c r="AJ23238" s="23"/>
      <c r="HH23238"/>
      <c r="IW23238" s="36"/>
      <c r="JI23238"/>
      <c r="JJ23238"/>
      <c r="KX23238" s="23"/>
      <c r="KY23238" s="23"/>
    </row>
    <row r="23239" spans="36:311" x14ac:dyDescent="0.2">
      <c r="AJ23239" s="23"/>
      <c r="HH23239"/>
      <c r="IW23239" s="36"/>
      <c r="JI23239"/>
      <c r="JJ23239"/>
      <c r="KX23239" s="23"/>
      <c r="KY23239" s="23"/>
    </row>
    <row r="23240" spans="36:311" x14ac:dyDescent="0.2">
      <c r="AJ23240" s="23"/>
      <c r="HH23240"/>
      <c r="IW23240" s="36"/>
      <c r="JI23240"/>
      <c r="JJ23240"/>
      <c r="KX23240" s="23"/>
      <c r="KY23240" s="23"/>
    </row>
    <row r="23241" spans="36:311" x14ac:dyDescent="0.2">
      <c r="AJ23241" s="23"/>
      <c r="HH23241"/>
      <c r="IW23241" s="36"/>
      <c r="JI23241"/>
      <c r="JJ23241"/>
      <c r="KX23241" s="23"/>
      <c r="KY23241" s="23"/>
    </row>
    <row r="23242" spans="36:311" x14ac:dyDescent="0.2">
      <c r="AJ23242" s="23"/>
      <c r="HH23242"/>
      <c r="IW23242" s="36"/>
      <c r="JI23242"/>
      <c r="JJ23242"/>
      <c r="KX23242" s="23"/>
      <c r="KY23242" s="23"/>
    </row>
    <row r="23243" spans="36:311" x14ac:dyDescent="0.2">
      <c r="AJ23243" s="23"/>
      <c r="HH23243"/>
      <c r="IW23243" s="36"/>
      <c r="JI23243"/>
      <c r="JJ23243"/>
      <c r="KX23243" s="23"/>
      <c r="KY23243" s="23"/>
    </row>
    <row r="23244" spans="36:311" x14ac:dyDescent="0.2">
      <c r="AJ23244" s="23"/>
      <c r="HH23244"/>
      <c r="IW23244" s="36"/>
      <c r="JI23244"/>
      <c r="JJ23244"/>
      <c r="KX23244" s="23"/>
      <c r="KY23244" s="23"/>
    </row>
    <row r="23245" spans="36:311" x14ac:dyDescent="0.2">
      <c r="AJ23245" s="23"/>
      <c r="HH23245"/>
      <c r="IW23245" s="36"/>
      <c r="JI23245"/>
      <c r="JJ23245"/>
      <c r="KX23245" s="23"/>
      <c r="KY23245" s="23"/>
    </row>
    <row r="23246" spans="36:311" x14ac:dyDescent="0.2">
      <c r="AJ23246" s="23"/>
      <c r="HH23246"/>
      <c r="IW23246" s="36"/>
      <c r="JI23246"/>
      <c r="JJ23246"/>
      <c r="KX23246" s="23"/>
      <c r="KY23246" s="23"/>
    </row>
    <row r="23247" spans="36:311" x14ac:dyDescent="0.2">
      <c r="AJ23247" s="23"/>
      <c r="HH23247"/>
      <c r="IW23247" s="36"/>
      <c r="JI23247"/>
      <c r="JJ23247"/>
      <c r="KX23247" s="23"/>
      <c r="KY23247" s="23"/>
    </row>
    <row r="23248" spans="36:311" x14ac:dyDescent="0.2">
      <c r="AJ23248" s="23"/>
      <c r="HH23248"/>
      <c r="IW23248" s="36"/>
      <c r="JI23248"/>
      <c r="JJ23248"/>
      <c r="KX23248" s="23"/>
      <c r="KY23248" s="23"/>
    </row>
    <row r="23249" spans="36:311" x14ac:dyDescent="0.2">
      <c r="AJ23249" s="23"/>
      <c r="HH23249"/>
      <c r="IW23249" s="36"/>
      <c r="JI23249"/>
      <c r="JJ23249"/>
      <c r="KX23249" s="23"/>
      <c r="KY23249" s="23"/>
    </row>
    <row r="23250" spans="36:311" x14ac:dyDescent="0.2">
      <c r="AJ23250" s="23"/>
      <c r="HH23250"/>
      <c r="IW23250" s="36"/>
      <c r="JI23250"/>
      <c r="JJ23250"/>
      <c r="KX23250" s="23"/>
      <c r="KY23250" s="23"/>
    </row>
    <row r="23251" spans="36:311" x14ac:dyDescent="0.2">
      <c r="AJ23251" s="23"/>
      <c r="HH23251"/>
      <c r="IW23251" s="36"/>
      <c r="JI23251"/>
      <c r="JJ23251"/>
      <c r="KX23251" s="23"/>
      <c r="KY23251" s="23"/>
    </row>
    <row r="23252" spans="36:311" x14ac:dyDescent="0.2">
      <c r="AJ23252" s="23"/>
      <c r="HH23252"/>
      <c r="IW23252" s="36"/>
      <c r="JI23252"/>
      <c r="JJ23252"/>
      <c r="KX23252" s="23"/>
      <c r="KY23252" s="23"/>
    </row>
    <row r="23253" spans="36:311" x14ac:dyDescent="0.2">
      <c r="AJ23253" s="23"/>
      <c r="HH23253"/>
      <c r="IW23253" s="36"/>
      <c r="JI23253"/>
      <c r="JJ23253"/>
      <c r="KX23253" s="23"/>
      <c r="KY23253" s="23"/>
    </row>
    <row r="23254" spans="36:311" x14ac:dyDescent="0.2">
      <c r="AJ23254" s="23"/>
      <c r="HH23254"/>
      <c r="IW23254" s="36"/>
      <c r="JI23254"/>
      <c r="JJ23254"/>
      <c r="KX23254" s="23"/>
      <c r="KY23254" s="23"/>
    </row>
    <row r="23255" spans="36:311" x14ac:dyDescent="0.2">
      <c r="AJ23255" s="23"/>
      <c r="HH23255"/>
      <c r="IW23255" s="36"/>
      <c r="JI23255"/>
      <c r="JJ23255"/>
      <c r="KX23255" s="23"/>
      <c r="KY23255" s="23"/>
    </row>
    <row r="23256" spans="36:311" x14ac:dyDescent="0.2">
      <c r="AJ23256" s="23"/>
      <c r="HH23256"/>
      <c r="IW23256" s="36"/>
      <c r="JI23256"/>
      <c r="JJ23256"/>
      <c r="KX23256" s="23"/>
      <c r="KY23256" s="23"/>
    </row>
    <row r="23257" spans="36:311" x14ac:dyDescent="0.2">
      <c r="AJ23257" s="23"/>
      <c r="HH23257"/>
      <c r="IW23257" s="36"/>
      <c r="JI23257"/>
      <c r="JJ23257"/>
      <c r="KX23257" s="23"/>
      <c r="KY23257" s="23"/>
    </row>
    <row r="23258" spans="36:311" x14ac:dyDescent="0.2">
      <c r="AJ23258" s="23"/>
      <c r="HH23258"/>
      <c r="IW23258" s="36"/>
      <c r="JI23258"/>
      <c r="JJ23258"/>
      <c r="KX23258" s="23"/>
      <c r="KY23258" s="23"/>
    </row>
    <row r="23259" spans="36:311" x14ac:dyDescent="0.2">
      <c r="AJ23259" s="23"/>
      <c r="HH23259"/>
      <c r="IW23259" s="36"/>
      <c r="JI23259"/>
      <c r="JJ23259"/>
      <c r="KX23259" s="23"/>
      <c r="KY23259" s="23"/>
    </row>
    <row r="23260" spans="36:311" x14ac:dyDescent="0.2">
      <c r="AJ23260" s="23"/>
      <c r="HH23260"/>
      <c r="IW23260" s="36"/>
      <c r="JI23260"/>
      <c r="JJ23260"/>
      <c r="KX23260" s="23"/>
      <c r="KY23260" s="23"/>
    </row>
    <row r="23261" spans="36:311" x14ac:dyDescent="0.2">
      <c r="AJ23261" s="23"/>
      <c r="HH23261"/>
      <c r="IW23261" s="36"/>
      <c r="JI23261"/>
      <c r="JJ23261"/>
      <c r="KX23261" s="23"/>
      <c r="KY23261" s="23"/>
    </row>
    <row r="23262" spans="36:311" x14ac:dyDescent="0.2">
      <c r="AJ23262" s="23"/>
      <c r="HH23262"/>
      <c r="IW23262" s="36"/>
      <c r="JI23262"/>
      <c r="JJ23262"/>
      <c r="KX23262" s="23"/>
      <c r="KY23262" s="23"/>
    </row>
    <row r="23263" spans="36:311" x14ac:dyDescent="0.2">
      <c r="AJ23263" s="23"/>
      <c r="HH23263"/>
      <c r="IW23263" s="36"/>
      <c r="JI23263"/>
      <c r="JJ23263"/>
      <c r="KX23263" s="23"/>
      <c r="KY23263" s="23"/>
    </row>
    <row r="23264" spans="36:311" x14ac:dyDescent="0.2">
      <c r="AJ23264" s="23"/>
      <c r="HH23264"/>
      <c r="IW23264" s="36"/>
      <c r="JI23264"/>
      <c r="JJ23264"/>
      <c r="KX23264" s="23"/>
      <c r="KY23264" s="23"/>
    </row>
    <row r="23265" spans="36:311" x14ac:dyDescent="0.2">
      <c r="AJ23265" s="23"/>
      <c r="HH23265"/>
      <c r="IW23265" s="36"/>
      <c r="JI23265"/>
      <c r="JJ23265"/>
      <c r="KX23265" s="23"/>
      <c r="KY23265" s="23"/>
    </row>
    <row r="23266" spans="36:311" x14ac:dyDescent="0.2">
      <c r="AJ23266" s="23"/>
      <c r="HH23266"/>
      <c r="IW23266" s="36"/>
      <c r="JI23266"/>
      <c r="JJ23266"/>
      <c r="KX23266" s="23"/>
      <c r="KY23266" s="23"/>
    </row>
    <row r="23267" spans="36:311" x14ac:dyDescent="0.2">
      <c r="AJ23267" s="23"/>
      <c r="HH23267"/>
      <c r="IW23267" s="36"/>
      <c r="JI23267"/>
      <c r="JJ23267"/>
      <c r="KX23267" s="23"/>
      <c r="KY23267" s="23"/>
    </row>
    <row r="23268" spans="36:311" x14ac:dyDescent="0.2">
      <c r="AJ23268" s="23"/>
      <c r="HH23268"/>
      <c r="IW23268" s="36"/>
      <c r="JI23268"/>
      <c r="JJ23268"/>
      <c r="KX23268" s="23"/>
      <c r="KY23268" s="23"/>
    </row>
    <row r="23269" spans="36:311" x14ac:dyDescent="0.2">
      <c r="AJ23269" s="23"/>
      <c r="HH23269"/>
      <c r="IW23269" s="36"/>
      <c r="JI23269"/>
      <c r="JJ23269"/>
      <c r="KX23269" s="23"/>
      <c r="KY23269" s="23"/>
    </row>
    <row r="23270" spans="36:311" x14ac:dyDescent="0.2">
      <c r="AJ23270" s="23"/>
      <c r="HH23270"/>
      <c r="IW23270" s="36"/>
      <c r="JI23270"/>
      <c r="JJ23270"/>
      <c r="KX23270" s="23"/>
      <c r="KY23270" s="23"/>
    </row>
    <row r="23271" spans="36:311" x14ac:dyDescent="0.2">
      <c r="AJ23271" s="23"/>
      <c r="HH23271"/>
      <c r="IW23271" s="36"/>
      <c r="JI23271"/>
      <c r="JJ23271"/>
      <c r="KX23271" s="23"/>
      <c r="KY23271" s="23"/>
    </row>
    <row r="23272" spans="36:311" x14ac:dyDescent="0.2">
      <c r="AJ23272" s="23"/>
      <c r="HH23272"/>
      <c r="IW23272" s="36"/>
      <c r="JI23272"/>
      <c r="JJ23272"/>
      <c r="KX23272" s="23"/>
      <c r="KY23272" s="23"/>
    </row>
    <row r="23273" spans="36:311" x14ac:dyDescent="0.2">
      <c r="AJ23273" s="23"/>
      <c r="HH23273"/>
      <c r="IW23273" s="36"/>
      <c r="JI23273"/>
      <c r="JJ23273"/>
      <c r="KX23273" s="23"/>
      <c r="KY23273" s="23"/>
    </row>
    <row r="23274" spans="36:311" x14ac:dyDescent="0.2">
      <c r="AJ23274" s="23"/>
      <c r="HH23274"/>
      <c r="IW23274" s="36"/>
      <c r="JI23274"/>
      <c r="JJ23274"/>
      <c r="KX23274" s="23"/>
      <c r="KY23274" s="23"/>
    </row>
    <row r="23275" spans="36:311" x14ac:dyDescent="0.2">
      <c r="AJ23275" s="23"/>
      <c r="HH23275"/>
      <c r="IW23275" s="36"/>
      <c r="JI23275"/>
      <c r="JJ23275"/>
      <c r="KX23275" s="23"/>
      <c r="KY23275" s="23"/>
    </row>
    <row r="23276" spans="36:311" x14ac:dyDescent="0.2">
      <c r="AJ23276" s="23"/>
      <c r="HH23276"/>
      <c r="IW23276" s="36"/>
      <c r="JI23276"/>
      <c r="JJ23276"/>
      <c r="KX23276" s="23"/>
      <c r="KY23276" s="23"/>
    </row>
    <row r="23277" spans="36:311" x14ac:dyDescent="0.2">
      <c r="AJ23277" s="23"/>
      <c r="HH23277"/>
      <c r="IW23277" s="36"/>
      <c r="JI23277"/>
      <c r="JJ23277"/>
      <c r="KX23277" s="23"/>
      <c r="KY23277" s="23"/>
    </row>
    <row r="23278" spans="36:311" x14ac:dyDescent="0.2">
      <c r="AJ23278" s="23"/>
      <c r="HH23278"/>
      <c r="IW23278" s="36"/>
      <c r="JI23278"/>
      <c r="JJ23278"/>
      <c r="KX23278" s="23"/>
      <c r="KY23278" s="23"/>
    </row>
    <row r="23279" spans="36:311" x14ac:dyDescent="0.2">
      <c r="AJ23279" s="23"/>
      <c r="HH23279"/>
      <c r="IW23279" s="36"/>
      <c r="JI23279"/>
      <c r="JJ23279"/>
      <c r="KX23279" s="23"/>
      <c r="KY23279" s="23"/>
    </row>
    <row r="23280" spans="36:311" x14ac:dyDescent="0.2">
      <c r="AJ23280" s="23"/>
      <c r="HH23280"/>
      <c r="IW23280" s="36"/>
      <c r="JI23280"/>
      <c r="JJ23280"/>
      <c r="KX23280" s="23"/>
      <c r="KY23280" s="23"/>
    </row>
    <row r="23281" spans="36:311" x14ac:dyDescent="0.2">
      <c r="AJ23281" s="23"/>
      <c r="HH23281"/>
      <c r="IW23281" s="36"/>
      <c r="JI23281"/>
      <c r="JJ23281"/>
      <c r="KX23281" s="23"/>
      <c r="KY23281" s="23"/>
    </row>
    <row r="23282" spans="36:311" x14ac:dyDescent="0.2">
      <c r="AJ23282" s="23"/>
      <c r="HH23282"/>
      <c r="IW23282" s="36"/>
      <c r="JI23282"/>
      <c r="JJ23282"/>
      <c r="KX23282" s="23"/>
      <c r="KY23282" s="23"/>
    </row>
    <row r="23283" spans="36:311" x14ac:dyDescent="0.2">
      <c r="AJ23283" s="23"/>
      <c r="HH23283"/>
      <c r="IW23283" s="36"/>
      <c r="JI23283"/>
      <c r="JJ23283"/>
      <c r="KX23283" s="23"/>
      <c r="KY23283" s="23"/>
    </row>
    <row r="23284" spans="36:311" x14ac:dyDescent="0.2">
      <c r="AJ23284" s="23"/>
      <c r="HH23284"/>
      <c r="IW23284" s="36"/>
      <c r="JI23284"/>
      <c r="JJ23284"/>
      <c r="KX23284" s="23"/>
      <c r="KY23284" s="23"/>
    </row>
    <row r="23285" spans="36:311" x14ac:dyDescent="0.2">
      <c r="AJ23285" s="23"/>
      <c r="HH23285"/>
      <c r="IW23285" s="36"/>
      <c r="JI23285"/>
      <c r="JJ23285"/>
      <c r="KX23285" s="23"/>
      <c r="KY23285" s="23"/>
    </row>
    <row r="23286" spans="36:311" x14ac:dyDescent="0.2">
      <c r="AJ23286" s="23"/>
      <c r="HH23286"/>
      <c r="IW23286" s="36"/>
      <c r="JI23286"/>
      <c r="JJ23286"/>
      <c r="KX23286" s="23"/>
      <c r="KY23286" s="23"/>
    </row>
    <row r="23287" spans="36:311" x14ac:dyDescent="0.2">
      <c r="AJ23287" s="23"/>
      <c r="HH23287"/>
      <c r="IW23287" s="36"/>
      <c r="JI23287"/>
      <c r="JJ23287"/>
      <c r="KX23287" s="23"/>
      <c r="KY23287" s="23"/>
    </row>
    <row r="23288" spans="36:311" x14ac:dyDescent="0.2">
      <c r="AJ23288" s="23"/>
      <c r="HH23288"/>
      <c r="IW23288" s="36"/>
      <c r="JI23288"/>
      <c r="JJ23288"/>
      <c r="KX23288" s="23"/>
      <c r="KY23288" s="23"/>
    </row>
    <row r="23289" spans="36:311" x14ac:dyDescent="0.2">
      <c r="AJ23289" s="23"/>
      <c r="HH23289"/>
      <c r="IW23289" s="36"/>
      <c r="JI23289"/>
      <c r="JJ23289"/>
      <c r="KX23289" s="23"/>
      <c r="KY23289" s="23"/>
    </row>
    <row r="23290" spans="36:311" x14ac:dyDescent="0.2">
      <c r="AJ23290" s="23"/>
      <c r="HH23290"/>
      <c r="IW23290" s="36"/>
      <c r="JI23290"/>
      <c r="JJ23290"/>
      <c r="KX23290" s="23"/>
      <c r="KY23290" s="23"/>
    </row>
    <row r="23291" spans="36:311" x14ac:dyDescent="0.2">
      <c r="AJ23291" s="23"/>
      <c r="HH23291"/>
      <c r="IW23291" s="36"/>
      <c r="JI23291"/>
      <c r="JJ23291"/>
      <c r="KX23291" s="23"/>
      <c r="KY23291" s="23"/>
    </row>
    <row r="23292" spans="36:311" x14ac:dyDescent="0.2">
      <c r="AJ23292" s="23"/>
      <c r="HH23292"/>
      <c r="IW23292" s="36"/>
      <c r="JI23292"/>
      <c r="JJ23292"/>
      <c r="KX23292" s="23"/>
      <c r="KY23292" s="23"/>
    </row>
    <row r="23293" spans="36:311" x14ac:dyDescent="0.2">
      <c r="AJ23293" s="23"/>
      <c r="HH23293"/>
      <c r="IW23293" s="36"/>
      <c r="JI23293"/>
      <c r="JJ23293"/>
      <c r="KX23293" s="23"/>
      <c r="KY23293" s="23"/>
    </row>
    <row r="23294" spans="36:311" x14ac:dyDescent="0.2">
      <c r="AJ23294" s="23"/>
      <c r="HH23294"/>
      <c r="IW23294" s="36"/>
      <c r="JI23294"/>
      <c r="JJ23294"/>
      <c r="KX23294" s="23"/>
      <c r="KY23294" s="23"/>
    </row>
    <row r="23295" spans="36:311" x14ac:dyDescent="0.2">
      <c r="AJ23295" s="23"/>
      <c r="HH23295"/>
      <c r="IW23295" s="36"/>
      <c r="JI23295"/>
      <c r="JJ23295"/>
      <c r="KX23295" s="23"/>
      <c r="KY23295" s="23"/>
    </row>
    <row r="23296" spans="36:311" x14ac:dyDescent="0.2">
      <c r="AJ23296" s="23"/>
      <c r="HH23296"/>
      <c r="IW23296" s="36"/>
      <c r="JI23296"/>
      <c r="JJ23296"/>
      <c r="KX23296" s="23"/>
      <c r="KY23296" s="23"/>
    </row>
    <row r="23297" spans="36:311" x14ac:dyDescent="0.2">
      <c r="AJ23297" s="23"/>
      <c r="HH23297"/>
      <c r="IW23297" s="36"/>
      <c r="JI23297"/>
      <c r="JJ23297"/>
      <c r="KX23297" s="23"/>
      <c r="KY23297" s="23"/>
    </row>
    <row r="23298" spans="36:311" x14ac:dyDescent="0.2">
      <c r="AJ23298" s="23"/>
      <c r="HH23298"/>
      <c r="IW23298" s="36"/>
      <c r="JI23298"/>
      <c r="JJ23298"/>
      <c r="KX23298" s="23"/>
      <c r="KY23298" s="23"/>
    </row>
    <row r="23299" spans="36:311" x14ac:dyDescent="0.2">
      <c r="AJ23299" s="23"/>
      <c r="HH23299"/>
      <c r="IW23299" s="36"/>
      <c r="JI23299"/>
      <c r="JJ23299"/>
      <c r="KX23299" s="23"/>
      <c r="KY23299" s="23"/>
    </row>
    <row r="23300" spans="36:311" x14ac:dyDescent="0.2">
      <c r="AJ23300" s="23"/>
      <c r="HH23300"/>
      <c r="IW23300" s="36"/>
      <c r="JI23300"/>
      <c r="JJ23300"/>
      <c r="KX23300" s="23"/>
      <c r="KY23300" s="23"/>
    </row>
    <row r="23301" spans="36:311" x14ac:dyDescent="0.2">
      <c r="AJ23301" s="23"/>
      <c r="HH23301"/>
      <c r="IW23301" s="36"/>
      <c r="JI23301"/>
      <c r="JJ23301"/>
      <c r="KX23301" s="23"/>
      <c r="KY23301" s="23"/>
    </row>
    <row r="23302" spans="36:311" x14ac:dyDescent="0.2">
      <c r="AJ23302" s="23"/>
      <c r="HH23302"/>
      <c r="IW23302" s="36"/>
      <c r="JI23302"/>
      <c r="JJ23302"/>
      <c r="KX23302" s="23"/>
      <c r="KY23302" s="23"/>
    </row>
    <row r="23303" spans="36:311" x14ac:dyDescent="0.2">
      <c r="AJ23303" s="23"/>
      <c r="HH23303"/>
      <c r="IW23303" s="36"/>
      <c r="JI23303"/>
      <c r="JJ23303"/>
      <c r="KX23303" s="23"/>
      <c r="KY23303" s="23"/>
    </row>
    <row r="23304" spans="36:311" x14ac:dyDescent="0.2">
      <c r="AJ23304" s="23"/>
      <c r="HH23304"/>
      <c r="IW23304" s="36"/>
      <c r="JI23304"/>
      <c r="JJ23304"/>
      <c r="KX23304" s="23"/>
      <c r="KY23304" s="23"/>
    </row>
    <row r="23305" spans="36:311" x14ac:dyDescent="0.2">
      <c r="AJ23305" s="23"/>
      <c r="HH23305"/>
      <c r="IW23305" s="36"/>
      <c r="JI23305"/>
      <c r="JJ23305"/>
      <c r="KX23305" s="23"/>
      <c r="KY23305" s="23"/>
    </row>
    <row r="23306" spans="36:311" x14ac:dyDescent="0.2">
      <c r="AJ23306" s="23"/>
      <c r="HH23306"/>
      <c r="IW23306" s="36"/>
      <c r="JI23306"/>
      <c r="JJ23306"/>
      <c r="KX23306" s="23"/>
      <c r="KY23306" s="23"/>
    </row>
    <row r="23307" spans="36:311" x14ac:dyDescent="0.2">
      <c r="AJ23307" s="23"/>
      <c r="HH23307"/>
      <c r="IW23307" s="36"/>
      <c r="JI23307"/>
      <c r="JJ23307"/>
      <c r="KX23307" s="23"/>
      <c r="KY23307" s="23"/>
    </row>
    <row r="23308" spans="36:311" x14ac:dyDescent="0.2">
      <c r="AJ23308" s="23"/>
      <c r="HH23308"/>
      <c r="IW23308" s="36"/>
      <c r="JI23308"/>
      <c r="JJ23308"/>
      <c r="KX23308" s="23"/>
      <c r="KY23308" s="23"/>
    </row>
    <row r="23309" spans="36:311" x14ac:dyDescent="0.2">
      <c r="AJ23309" s="23"/>
      <c r="HH23309"/>
      <c r="IW23309" s="36"/>
      <c r="JI23309"/>
      <c r="JJ23309"/>
      <c r="KX23309" s="23"/>
      <c r="KY23309" s="23"/>
    </row>
    <row r="23310" spans="36:311" x14ac:dyDescent="0.2">
      <c r="AJ23310" s="23"/>
      <c r="HH23310"/>
      <c r="IW23310" s="36"/>
      <c r="JI23310"/>
      <c r="JJ23310"/>
      <c r="KX23310" s="23"/>
      <c r="KY23310" s="23"/>
    </row>
    <row r="23311" spans="36:311" x14ac:dyDescent="0.2">
      <c r="AJ23311" s="23"/>
      <c r="HH23311"/>
      <c r="IW23311" s="36"/>
      <c r="JI23311"/>
      <c r="JJ23311"/>
      <c r="KX23311" s="23"/>
      <c r="KY23311" s="23"/>
    </row>
    <row r="23312" spans="36:311" x14ac:dyDescent="0.2">
      <c r="AJ23312" s="23"/>
      <c r="HH23312"/>
      <c r="IW23312" s="36"/>
      <c r="JI23312"/>
      <c r="JJ23312"/>
      <c r="KX23312" s="23"/>
      <c r="KY23312" s="23"/>
    </row>
    <row r="23313" spans="36:311" x14ac:dyDescent="0.2">
      <c r="AJ23313" s="23"/>
      <c r="HH23313"/>
      <c r="IW23313" s="36"/>
      <c r="JI23313"/>
      <c r="JJ23313"/>
      <c r="KX23313" s="23"/>
      <c r="KY23313" s="23"/>
    </row>
    <row r="23314" spans="36:311" x14ac:dyDescent="0.2">
      <c r="AJ23314" s="23"/>
      <c r="HH23314"/>
      <c r="IW23314" s="36"/>
      <c r="JI23314"/>
      <c r="JJ23314"/>
      <c r="KX23314" s="23"/>
      <c r="KY23314" s="23"/>
    </row>
    <row r="23315" spans="36:311" x14ac:dyDescent="0.2">
      <c r="AJ23315" s="23"/>
      <c r="HH23315"/>
      <c r="IW23315" s="36"/>
      <c r="JI23315"/>
      <c r="JJ23315"/>
      <c r="KX23315" s="23"/>
      <c r="KY23315" s="23"/>
    </row>
    <row r="23316" spans="36:311" x14ac:dyDescent="0.2">
      <c r="AJ23316" s="23"/>
      <c r="HH23316"/>
      <c r="IW23316" s="36"/>
      <c r="JI23316"/>
      <c r="JJ23316"/>
      <c r="KX23316" s="23"/>
      <c r="KY23316" s="23"/>
    </row>
    <row r="23317" spans="36:311" x14ac:dyDescent="0.2">
      <c r="AJ23317" s="23"/>
      <c r="HH23317"/>
      <c r="IW23317" s="36"/>
      <c r="JI23317"/>
      <c r="JJ23317"/>
      <c r="KX23317" s="23"/>
      <c r="KY23317" s="23"/>
    </row>
    <row r="23318" spans="36:311" x14ac:dyDescent="0.2">
      <c r="AJ23318" s="23"/>
      <c r="HH23318"/>
      <c r="IW23318" s="36"/>
      <c r="JI23318"/>
      <c r="JJ23318"/>
      <c r="KX23318" s="23"/>
      <c r="KY23318" s="23"/>
    </row>
    <row r="23319" spans="36:311" x14ac:dyDescent="0.2">
      <c r="AJ23319" s="23"/>
      <c r="HH23319"/>
      <c r="IW23319" s="36"/>
      <c r="JI23319"/>
      <c r="JJ23319"/>
      <c r="KX23319" s="23"/>
      <c r="KY23319" s="23"/>
    </row>
    <row r="23320" spans="36:311" x14ac:dyDescent="0.2">
      <c r="AJ23320" s="23"/>
      <c r="HH23320"/>
      <c r="IW23320" s="36"/>
      <c r="JI23320"/>
      <c r="JJ23320"/>
      <c r="KX23320" s="23"/>
      <c r="KY23320" s="23"/>
    </row>
    <row r="23321" spans="36:311" x14ac:dyDescent="0.2">
      <c r="AJ23321" s="23"/>
      <c r="HH23321"/>
      <c r="IW23321" s="36"/>
      <c r="JI23321"/>
      <c r="JJ23321"/>
      <c r="KX23321" s="23"/>
      <c r="KY23321" s="23"/>
    </row>
    <row r="23322" spans="36:311" x14ac:dyDescent="0.2">
      <c r="AJ23322" s="23"/>
      <c r="HH23322"/>
      <c r="IW23322" s="36"/>
      <c r="JI23322"/>
      <c r="JJ23322"/>
      <c r="KX23322" s="23"/>
      <c r="KY23322" s="23"/>
    </row>
    <row r="23323" spans="36:311" x14ac:dyDescent="0.2">
      <c r="AJ23323" s="23"/>
      <c r="HH23323"/>
      <c r="IW23323" s="36"/>
      <c r="JI23323"/>
      <c r="JJ23323"/>
      <c r="KX23323" s="23"/>
      <c r="KY23323" s="23"/>
    </row>
    <row r="23324" spans="36:311" x14ac:dyDescent="0.2">
      <c r="AJ23324" s="23"/>
      <c r="HH23324"/>
      <c r="IW23324" s="36"/>
      <c r="JI23324"/>
      <c r="JJ23324"/>
      <c r="KX23324" s="23"/>
      <c r="KY23324" s="23"/>
    </row>
    <row r="23325" spans="36:311" x14ac:dyDescent="0.2">
      <c r="AJ23325" s="23"/>
      <c r="HH23325"/>
      <c r="IW23325" s="36"/>
      <c r="JI23325"/>
      <c r="JJ23325"/>
      <c r="KX23325" s="23"/>
      <c r="KY23325" s="23"/>
    </row>
    <row r="23326" spans="36:311" x14ac:dyDescent="0.2">
      <c r="AJ23326" s="23"/>
      <c r="HH23326"/>
      <c r="IW23326" s="36"/>
      <c r="JI23326"/>
      <c r="JJ23326"/>
      <c r="KX23326" s="23"/>
      <c r="KY23326" s="23"/>
    </row>
    <row r="23327" spans="36:311" x14ac:dyDescent="0.2">
      <c r="AJ23327" s="23"/>
      <c r="HH23327"/>
      <c r="IW23327" s="36"/>
      <c r="JI23327"/>
      <c r="JJ23327"/>
      <c r="KX23327" s="23"/>
      <c r="KY23327" s="23"/>
    </row>
    <row r="23328" spans="36:311" x14ac:dyDescent="0.2">
      <c r="AJ23328" s="23"/>
      <c r="HH23328"/>
      <c r="IW23328" s="36"/>
      <c r="JI23328"/>
      <c r="JJ23328"/>
      <c r="KX23328" s="23"/>
      <c r="KY23328" s="23"/>
    </row>
    <row r="23329" spans="36:311" x14ac:dyDescent="0.2">
      <c r="AJ23329" s="23"/>
      <c r="HH23329"/>
      <c r="IW23329" s="36"/>
      <c r="JI23329"/>
      <c r="JJ23329"/>
      <c r="KX23329" s="23"/>
      <c r="KY23329" s="23"/>
    </row>
    <row r="23330" spans="36:311" x14ac:dyDescent="0.2">
      <c r="AJ23330" s="23"/>
      <c r="HH23330"/>
      <c r="IW23330" s="36"/>
      <c r="JI23330"/>
      <c r="JJ23330"/>
      <c r="KX23330" s="23"/>
      <c r="KY23330" s="23"/>
    </row>
    <row r="23331" spans="36:311" x14ac:dyDescent="0.2">
      <c r="AJ23331" s="23"/>
      <c r="HH23331"/>
      <c r="IW23331" s="36"/>
      <c r="JI23331"/>
      <c r="JJ23331"/>
      <c r="KX23331" s="23"/>
      <c r="KY23331" s="23"/>
    </row>
    <row r="23332" spans="36:311" x14ac:dyDescent="0.2">
      <c r="AJ23332" s="23"/>
      <c r="HH23332"/>
      <c r="IW23332" s="36"/>
      <c r="JI23332"/>
      <c r="JJ23332"/>
      <c r="KX23332" s="23"/>
      <c r="KY23332" s="23"/>
    </row>
    <row r="23333" spans="36:311" x14ac:dyDescent="0.2">
      <c r="AJ23333" s="23"/>
      <c r="HH23333"/>
      <c r="IW23333" s="36"/>
      <c r="JI23333"/>
      <c r="JJ23333"/>
      <c r="KX23333" s="23"/>
      <c r="KY23333" s="23"/>
    </row>
    <row r="23334" spans="36:311" x14ac:dyDescent="0.2">
      <c r="AJ23334" s="23"/>
      <c r="HH23334"/>
      <c r="IW23334" s="36"/>
      <c r="JI23334"/>
      <c r="JJ23334"/>
      <c r="KX23334" s="23"/>
      <c r="KY23334" s="23"/>
    </row>
    <row r="23335" spans="36:311" x14ac:dyDescent="0.2">
      <c r="AJ23335" s="23"/>
      <c r="HH23335"/>
      <c r="IW23335" s="36"/>
      <c r="JI23335"/>
      <c r="JJ23335"/>
      <c r="KX23335" s="23"/>
      <c r="KY23335" s="23"/>
    </row>
    <row r="23336" spans="36:311" x14ac:dyDescent="0.2">
      <c r="AJ23336" s="23"/>
      <c r="HH23336"/>
      <c r="IW23336" s="36"/>
      <c r="JI23336"/>
      <c r="JJ23336"/>
      <c r="KX23336" s="23"/>
      <c r="KY23336" s="23"/>
    </row>
    <row r="23337" spans="36:311" x14ac:dyDescent="0.2">
      <c r="AJ23337" s="23"/>
      <c r="HH23337"/>
      <c r="IW23337" s="36"/>
      <c r="JI23337"/>
      <c r="JJ23337"/>
      <c r="KX23337" s="23"/>
      <c r="KY23337" s="23"/>
    </row>
    <row r="23338" spans="36:311" x14ac:dyDescent="0.2">
      <c r="AJ23338" s="23"/>
      <c r="HH23338"/>
      <c r="IW23338" s="36"/>
      <c r="JI23338"/>
      <c r="JJ23338"/>
      <c r="KX23338" s="23"/>
      <c r="KY23338" s="23"/>
    </row>
    <row r="23339" spans="36:311" x14ac:dyDescent="0.2">
      <c r="AJ23339" s="23"/>
      <c r="HH23339"/>
      <c r="IW23339" s="36"/>
      <c r="JI23339"/>
      <c r="JJ23339"/>
      <c r="KX23339" s="23"/>
      <c r="KY23339" s="23"/>
    </row>
    <row r="23340" spans="36:311" x14ac:dyDescent="0.2">
      <c r="AJ23340" s="23"/>
      <c r="HH23340"/>
      <c r="IW23340" s="36"/>
      <c r="JI23340"/>
      <c r="JJ23340"/>
      <c r="KX23340" s="23"/>
      <c r="KY23340" s="23"/>
    </row>
    <row r="23341" spans="36:311" x14ac:dyDescent="0.2">
      <c r="AJ23341" s="23"/>
      <c r="HH23341"/>
      <c r="IW23341" s="36"/>
      <c r="JI23341"/>
      <c r="JJ23341"/>
      <c r="KX23341" s="23"/>
      <c r="KY23341" s="23"/>
    </row>
    <row r="23342" spans="36:311" x14ac:dyDescent="0.2">
      <c r="AJ23342" s="23"/>
      <c r="HH23342"/>
      <c r="IW23342" s="36"/>
      <c r="JI23342"/>
      <c r="JJ23342"/>
      <c r="KX23342" s="23"/>
      <c r="KY23342" s="23"/>
    </row>
    <row r="23343" spans="36:311" x14ac:dyDescent="0.2">
      <c r="AJ23343" s="23"/>
      <c r="HH23343"/>
      <c r="IW23343" s="36"/>
      <c r="JI23343"/>
      <c r="JJ23343"/>
      <c r="KX23343" s="23"/>
      <c r="KY23343" s="23"/>
    </row>
    <row r="23344" spans="36:311" x14ac:dyDescent="0.2">
      <c r="AJ23344" s="23"/>
      <c r="HH23344"/>
      <c r="IW23344" s="36"/>
      <c r="JI23344"/>
      <c r="JJ23344"/>
      <c r="KX23344" s="23"/>
      <c r="KY23344" s="23"/>
    </row>
    <row r="23345" spans="36:311" x14ac:dyDescent="0.2">
      <c r="AJ23345" s="23"/>
      <c r="HH23345"/>
      <c r="IW23345" s="36"/>
      <c r="JI23345"/>
      <c r="JJ23345"/>
      <c r="KX23345" s="23"/>
      <c r="KY23345" s="23"/>
    </row>
    <row r="23346" spans="36:311" x14ac:dyDescent="0.2">
      <c r="AJ23346" s="23"/>
      <c r="HH23346"/>
      <c r="IW23346" s="36"/>
      <c r="JI23346"/>
      <c r="JJ23346"/>
      <c r="KX23346" s="23"/>
      <c r="KY23346" s="23"/>
    </row>
    <row r="23347" spans="36:311" x14ac:dyDescent="0.2">
      <c r="AJ23347" s="23"/>
      <c r="HH23347"/>
      <c r="IW23347" s="36"/>
      <c r="JI23347"/>
      <c r="JJ23347"/>
      <c r="KX23347" s="23"/>
      <c r="KY23347" s="23"/>
    </row>
    <row r="23348" spans="36:311" x14ac:dyDescent="0.2">
      <c r="AJ23348" s="23"/>
      <c r="HH23348"/>
      <c r="IW23348" s="36"/>
      <c r="JI23348"/>
      <c r="JJ23348"/>
      <c r="KX23348" s="23"/>
      <c r="KY23348" s="23"/>
    </row>
    <row r="23349" spans="36:311" x14ac:dyDescent="0.2">
      <c r="AJ23349" s="23"/>
      <c r="HH23349"/>
      <c r="IW23349" s="36"/>
      <c r="JI23349"/>
      <c r="JJ23349"/>
      <c r="KX23349" s="23"/>
      <c r="KY23349" s="23"/>
    </row>
    <row r="23350" spans="36:311" x14ac:dyDescent="0.2">
      <c r="AJ23350" s="23"/>
      <c r="HH23350"/>
      <c r="IW23350" s="36"/>
      <c r="JI23350"/>
      <c r="JJ23350"/>
      <c r="KX23350" s="23"/>
      <c r="KY23350" s="23"/>
    </row>
    <row r="23351" spans="36:311" x14ac:dyDescent="0.2">
      <c r="AJ23351" s="23"/>
      <c r="HH23351"/>
      <c r="IW23351" s="36"/>
      <c r="JI23351"/>
      <c r="JJ23351"/>
      <c r="KX23351" s="23"/>
      <c r="KY23351" s="23"/>
    </row>
    <row r="23352" spans="36:311" x14ac:dyDescent="0.2">
      <c r="AJ23352" s="23"/>
      <c r="HH23352"/>
      <c r="IW23352" s="36"/>
      <c r="JI23352"/>
      <c r="JJ23352"/>
      <c r="KX23352" s="23"/>
      <c r="KY23352" s="23"/>
    </row>
    <row r="23353" spans="36:311" x14ac:dyDescent="0.2">
      <c r="AJ23353" s="23"/>
      <c r="HH23353"/>
      <c r="IW23353" s="36"/>
      <c r="JI23353"/>
      <c r="JJ23353"/>
      <c r="KX23353" s="23"/>
      <c r="KY23353" s="23"/>
    </row>
    <row r="23354" spans="36:311" x14ac:dyDescent="0.2">
      <c r="AJ23354" s="23"/>
      <c r="HH23354"/>
      <c r="IW23354" s="36"/>
      <c r="JI23354"/>
      <c r="JJ23354"/>
      <c r="KX23354" s="23"/>
      <c r="KY23354" s="23"/>
    </row>
    <row r="23355" spans="36:311" x14ac:dyDescent="0.2">
      <c r="AJ23355" s="23"/>
      <c r="HH23355"/>
      <c r="IW23355" s="36"/>
      <c r="JI23355"/>
      <c r="JJ23355"/>
      <c r="KX23355" s="23"/>
      <c r="KY23355" s="23"/>
    </row>
    <row r="23356" spans="36:311" x14ac:dyDescent="0.2">
      <c r="AJ23356" s="23"/>
      <c r="HH23356"/>
      <c r="IW23356" s="36"/>
      <c r="JI23356"/>
      <c r="JJ23356"/>
      <c r="KX23356" s="23"/>
      <c r="KY23356" s="23"/>
    </row>
    <row r="23357" spans="36:311" x14ac:dyDescent="0.2">
      <c r="AJ23357" s="23"/>
      <c r="HH23357"/>
      <c r="IW23357" s="36"/>
      <c r="JI23357"/>
      <c r="JJ23357"/>
      <c r="KX23357" s="23"/>
      <c r="KY23357" s="23"/>
    </row>
    <row r="23358" spans="36:311" x14ac:dyDescent="0.2">
      <c r="AJ23358" s="23"/>
      <c r="HH23358"/>
      <c r="IW23358" s="36"/>
      <c r="JI23358"/>
      <c r="JJ23358"/>
      <c r="KX23358" s="23"/>
      <c r="KY23358" s="23"/>
    </row>
    <row r="23359" spans="36:311" x14ac:dyDescent="0.2">
      <c r="AJ23359" s="23"/>
      <c r="HH23359"/>
      <c r="IW23359" s="36"/>
      <c r="JI23359"/>
      <c r="JJ23359"/>
      <c r="KX23359" s="23"/>
      <c r="KY23359" s="23"/>
    </row>
    <row r="23360" spans="36:311" x14ac:dyDescent="0.2">
      <c r="AJ23360" s="23"/>
      <c r="HH23360"/>
      <c r="IW23360" s="36"/>
      <c r="JI23360"/>
      <c r="JJ23360"/>
      <c r="KX23360" s="23"/>
      <c r="KY23360" s="23"/>
    </row>
    <row r="23361" spans="36:311" x14ac:dyDescent="0.2">
      <c r="AJ23361" s="23"/>
      <c r="HH23361"/>
      <c r="IW23361" s="36"/>
      <c r="JI23361"/>
      <c r="JJ23361"/>
      <c r="KX23361" s="23"/>
      <c r="KY23361" s="23"/>
    </row>
    <row r="23362" spans="36:311" x14ac:dyDescent="0.2">
      <c r="AJ23362" s="23"/>
      <c r="HH23362"/>
      <c r="IW23362" s="36"/>
      <c r="JI23362"/>
      <c r="JJ23362"/>
      <c r="KX23362" s="23"/>
      <c r="KY23362" s="23"/>
    </row>
    <row r="23363" spans="36:311" x14ac:dyDescent="0.2">
      <c r="AJ23363" s="23"/>
      <c r="HH23363"/>
      <c r="IW23363" s="36"/>
      <c r="JI23363"/>
      <c r="JJ23363"/>
      <c r="KX23363" s="23"/>
      <c r="KY23363" s="23"/>
    </row>
    <row r="23364" spans="36:311" x14ac:dyDescent="0.2">
      <c r="AJ23364" s="23"/>
      <c r="HH23364"/>
      <c r="IW23364" s="36"/>
      <c r="JI23364"/>
      <c r="JJ23364"/>
      <c r="KX23364" s="23"/>
      <c r="KY23364" s="23"/>
    </row>
    <row r="23365" spans="36:311" x14ac:dyDescent="0.2">
      <c r="AJ23365" s="23"/>
      <c r="HH23365"/>
      <c r="IW23365" s="36"/>
      <c r="JI23365"/>
      <c r="JJ23365"/>
      <c r="KX23365" s="23"/>
      <c r="KY23365" s="23"/>
    </row>
    <row r="23366" spans="36:311" x14ac:dyDescent="0.2">
      <c r="AJ23366" s="23"/>
      <c r="HH23366"/>
      <c r="IW23366" s="36"/>
      <c r="JI23366"/>
      <c r="JJ23366"/>
      <c r="KX23366" s="23"/>
      <c r="KY23366" s="23"/>
    </row>
    <row r="23367" spans="36:311" x14ac:dyDescent="0.2">
      <c r="AJ23367" s="23"/>
      <c r="HH23367"/>
      <c r="IW23367" s="36"/>
      <c r="JI23367"/>
      <c r="JJ23367"/>
      <c r="KX23367" s="23"/>
      <c r="KY23367" s="23"/>
    </row>
    <row r="23368" spans="36:311" x14ac:dyDescent="0.2">
      <c r="AJ23368" s="23"/>
      <c r="HH23368"/>
      <c r="IW23368" s="36"/>
      <c r="JI23368"/>
      <c r="JJ23368"/>
      <c r="KX23368" s="23"/>
      <c r="KY23368" s="23"/>
    </row>
    <row r="23369" spans="36:311" x14ac:dyDescent="0.2">
      <c r="AJ23369" s="23"/>
      <c r="HH23369"/>
      <c r="IW23369" s="36"/>
      <c r="JI23369"/>
      <c r="JJ23369"/>
      <c r="KX23369" s="23"/>
      <c r="KY23369" s="23"/>
    </row>
    <row r="23370" spans="36:311" x14ac:dyDescent="0.2">
      <c r="AJ23370" s="23"/>
      <c r="HH23370"/>
      <c r="IW23370" s="36"/>
      <c r="JI23370"/>
      <c r="JJ23370"/>
      <c r="KX23370" s="23"/>
      <c r="KY23370" s="23"/>
    </row>
    <row r="23371" spans="36:311" x14ac:dyDescent="0.2">
      <c r="AJ23371" s="23"/>
      <c r="HH23371"/>
      <c r="IW23371" s="36"/>
      <c r="JI23371"/>
      <c r="JJ23371"/>
      <c r="KX23371" s="23"/>
      <c r="KY23371" s="23"/>
    </row>
    <row r="23372" spans="36:311" x14ac:dyDescent="0.2">
      <c r="AJ23372" s="23"/>
      <c r="HH23372"/>
      <c r="IW23372" s="36"/>
      <c r="JI23372"/>
      <c r="JJ23372"/>
      <c r="KX23372" s="23"/>
      <c r="KY23372" s="23"/>
    </row>
    <row r="23373" spans="36:311" x14ac:dyDescent="0.2">
      <c r="AJ23373" s="23"/>
      <c r="HH23373"/>
      <c r="IW23373" s="36"/>
      <c r="JI23373"/>
      <c r="JJ23373"/>
      <c r="KX23373" s="23"/>
      <c r="KY23373" s="23"/>
    </row>
    <row r="23374" spans="36:311" x14ac:dyDescent="0.2">
      <c r="AJ23374" s="23"/>
      <c r="HH23374"/>
      <c r="IW23374" s="36"/>
      <c r="JI23374"/>
      <c r="JJ23374"/>
      <c r="KX23374" s="23"/>
      <c r="KY23374" s="23"/>
    </row>
    <row r="23375" spans="36:311" x14ac:dyDescent="0.2">
      <c r="AJ23375" s="23"/>
      <c r="HH23375"/>
      <c r="IW23375" s="36"/>
      <c r="JI23375"/>
      <c r="JJ23375"/>
      <c r="KX23375" s="23"/>
      <c r="KY23375" s="23"/>
    </row>
    <row r="23376" spans="36:311" x14ac:dyDescent="0.2">
      <c r="AJ23376" s="23"/>
      <c r="HH23376"/>
      <c r="IW23376" s="36"/>
      <c r="JI23376"/>
      <c r="JJ23376"/>
      <c r="KX23376" s="23"/>
      <c r="KY23376" s="23"/>
    </row>
    <row r="23377" spans="36:311" x14ac:dyDescent="0.2">
      <c r="AJ23377" s="23"/>
      <c r="HH23377"/>
      <c r="IW23377" s="36"/>
      <c r="JI23377"/>
      <c r="JJ23377"/>
      <c r="KX23377" s="23"/>
      <c r="KY23377" s="23"/>
    </row>
    <row r="23378" spans="36:311" x14ac:dyDescent="0.2">
      <c r="AJ23378" s="23"/>
      <c r="HH23378"/>
      <c r="IW23378" s="36"/>
      <c r="JI23378"/>
      <c r="JJ23378"/>
      <c r="KX23378" s="23"/>
      <c r="KY23378" s="23"/>
    </row>
    <row r="23379" spans="36:311" x14ac:dyDescent="0.2">
      <c r="AJ23379" s="23"/>
      <c r="HH23379"/>
      <c r="IW23379" s="36"/>
      <c r="JI23379"/>
      <c r="JJ23379"/>
      <c r="KX23379" s="23"/>
      <c r="KY23379" s="23"/>
    </row>
    <row r="23380" spans="36:311" x14ac:dyDescent="0.2">
      <c r="AJ23380" s="23"/>
      <c r="HH23380"/>
      <c r="IW23380" s="36"/>
      <c r="JI23380"/>
      <c r="JJ23380"/>
      <c r="KX23380" s="23"/>
      <c r="KY23380" s="23"/>
    </row>
    <row r="23381" spans="36:311" x14ac:dyDescent="0.2">
      <c r="AJ23381" s="23"/>
      <c r="HH23381"/>
      <c r="IW23381" s="36"/>
      <c r="JI23381"/>
      <c r="JJ23381"/>
      <c r="KX23381" s="23"/>
      <c r="KY23381" s="23"/>
    </row>
    <row r="23382" spans="36:311" x14ac:dyDescent="0.2">
      <c r="AJ23382" s="23"/>
      <c r="HH23382"/>
      <c r="IW23382" s="36"/>
      <c r="JI23382"/>
      <c r="JJ23382"/>
      <c r="KX23382" s="23"/>
      <c r="KY23382" s="23"/>
    </row>
    <row r="23383" spans="36:311" x14ac:dyDescent="0.2">
      <c r="AJ23383" s="23"/>
      <c r="HH23383"/>
      <c r="IW23383" s="36"/>
      <c r="JI23383"/>
      <c r="JJ23383"/>
      <c r="KX23383" s="23"/>
      <c r="KY23383" s="23"/>
    </row>
    <row r="23384" spans="36:311" x14ac:dyDescent="0.2">
      <c r="AJ23384" s="23"/>
      <c r="HH23384"/>
      <c r="IW23384" s="36"/>
      <c r="JI23384"/>
      <c r="JJ23384"/>
      <c r="KX23384" s="23"/>
      <c r="KY23384" s="23"/>
    </row>
    <row r="23385" spans="36:311" x14ac:dyDescent="0.2">
      <c r="AJ23385" s="23"/>
      <c r="HH23385"/>
      <c r="IW23385" s="36"/>
      <c r="JI23385"/>
      <c r="JJ23385"/>
      <c r="KX23385" s="23"/>
      <c r="KY23385" s="23"/>
    </row>
    <row r="23386" spans="36:311" x14ac:dyDescent="0.2">
      <c r="AJ23386" s="23"/>
      <c r="HH23386"/>
      <c r="IW23386" s="36"/>
      <c r="JI23386"/>
      <c r="JJ23386"/>
      <c r="KX23386" s="23"/>
      <c r="KY23386" s="23"/>
    </row>
    <row r="23387" spans="36:311" x14ac:dyDescent="0.2">
      <c r="AJ23387" s="23"/>
      <c r="HH23387"/>
      <c r="IW23387" s="36"/>
      <c r="JI23387"/>
      <c r="JJ23387"/>
      <c r="KX23387" s="23"/>
      <c r="KY23387" s="23"/>
    </row>
    <row r="23388" spans="36:311" x14ac:dyDescent="0.2">
      <c r="AJ23388" s="23"/>
      <c r="HH23388"/>
      <c r="IW23388" s="36"/>
      <c r="JI23388"/>
      <c r="JJ23388"/>
      <c r="KX23388" s="23"/>
      <c r="KY23388" s="23"/>
    </row>
    <row r="23389" spans="36:311" x14ac:dyDescent="0.2">
      <c r="AJ23389" s="23"/>
      <c r="HH23389"/>
      <c r="IW23389" s="36"/>
      <c r="JI23389"/>
      <c r="JJ23389"/>
      <c r="KX23389" s="23"/>
      <c r="KY23389" s="23"/>
    </row>
    <row r="23390" spans="36:311" x14ac:dyDescent="0.2">
      <c r="AJ23390" s="23"/>
      <c r="HH23390"/>
      <c r="IW23390" s="36"/>
      <c r="JI23390"/>
      <c r="JJ23390"/>
      <c r="KX23390" s="23"/>
      <c r="KY23390" s="23"/>
    </row>
    <row r="23391" spans="36:311" x14ac:dyDescent="0.2">
      <c r="AJ23391" s="23"/>
      <c r="HH23391"/>
      <c r="IW23391" s="36"/>
      <c r="JI23391"/>
      <c r="JJ23391"/>
      <c r="KX23391" s="23"/>
      <c r="KY23391" s="23"/>
    </row>
    <row r="23392" spans="36:311" x14ac:dyDescent="0.2">
      <c r="AJ23392" s="23"/>
      <c r="HH23392"/>
      <c r="IW23392" s="36"/>
      <c r="JI23392"/>
      <c r="JJ23392"/>
      <c r="KX23392" s="23"/>
      <c r="KY23392" s="23"/>
    </row>
    <row r="23393" spans="36:311" x14ac:dyDescent="0.2">
      <c r="AJ23393" s="23"/>
      <c r="HH23393"/>
      <c r="IW23393" s="36"/>
      <c r="JI23393"/>
      <c r="JJ23393"/>
      <c r="KX23393" s="23"/>
      <c r="KY23393" s="23"/>
    </row>
    <row r="23394" spans="36:311" x14ac:dyDescent="0.2">
      <c r="AJ23394" s="23"/>
      <c r="HH23394"/>
      <c r="IW23394" s="36"/>
      <c r="JI23394"/>
      <c r="JJ23394"/>
      <c r="KX23394" s="23"/>
      <c r="KY23394" s="23"/>
    </row>
    <row r="23395" spans="36:311" x14ac:dyDescent="0.2">
      <c r="AJ23395" s="23"/>
      <c r="HH23395"/>
      <c r="IW23395" s="36"/>
      <c r="JI23395"/>
      <c r="JJ23395"/>
      <c r="KX23395" s="23"/>
      <c r="KY23395" s="23"/>
    </row>
    <row r="23396" spans="36:311" x14ac:dyDescent="0.2">
      <c r="AJ23396" s="23"/>
      <c r="HH23396"/>
      <c r="IW23396" s="36"/>
      <c r="JI23396"/>
      <c r="JJ23396"/>
      <c r="KX23396" s="23"/>
      <c r="KY23396" s="23"/>
    </row>
    <row r="23397" spans="36:311" x14ac:dyDescent="0.2">
      <c r="AJ23397" s="23"/>
      <c r="HH23397"/>
      <c r="IW23397" s="36"/>
      <c r="JI23397"/>
      <c r="JJ23397"/>
      <c r="KX23397" s="23"/>
      <c r="KY23397" s="23"/>
    </row>
    <row r="23398" spans="36:311" x14ac:dyDescent="0.2">
      <c r="AJ23398" s="23"/>
      <c r="HH23398"/>
      <c r="IW23398" s="36"/>
      <c r="JI23398"/>
      <c r="JJ23398"/>
      <c r="KX23398" s="23"/>
      <c r="KY23398" s="23"/>
    </row>
    <row r="23399" spans="36:311" x14ac:dyDescent="0.2">
      <c r="AJ23399" s="23"/>
      <c r="HH23399"/>
      <c r="IW23399" s="36"/>
      <c r="JI23399"/>
      <c r="JJ23399"/>
      <c r="KX23399" s="23"/>
      <c r="KY23399" s="23"/>
    </row>
    <row r="23400" spans="36:311" x14ac:dyDescent="0.2">
      <c r="AJ23400" s="23"/>
      <c r="HH23400"/>
      <c r="IW23400" s="36"/>
      <c r="JI23400"/>
      <c r="JJ23400"/>
      <c r="KX23400" s="23"/>
      <c r="KY23400" s="23"/>
    </row>
    <row r="23401" spans="36:311" x14ac:dyDescent="0.2">
      <c r="AJ23401" s="23"/>
      <c r="HH23401"/>
      <c r="IW23401" s="36"/>
      <c r="JI23401"/>
      <c r="JJ23401"/>
      <c r="KX23401" s="23"/>
      <c r="KY23401" s="23"/>
    </row>
    <row r="23402" spans="36:311" x14ac:dyDescent="0.2">
      <c r="AJ23402" s="23"/>
      <c r="HH23402"/>
      <c r="IW23402" s="36"/>
      <c r="JI23402"/>
      <c r="JJ23402"/>
      <c r="KX23402" s="23"/>
      <c r="KY23402" s="23"/>
    </row>
    <row r="23403" spans="36:311" x14ac:dyDescent="0.2">
      <c r="AJ23403" s="23"/>
      <c r="HH23403"/>
      <c r="IW23403" s="36"/>
      <c r="JI23403"/>
      <c r="JJ23403"/>
      <c r="KX23403" s="23"/>
      <c r="KY23403" s="23"/>
    </row>
    <row r="23404" spans="36:311" x14ac:dyDescent="0.2">
      <c r="AJ23404" s="23"/>
      <c r="HH23404"/>
      <c r="IW23404" s="36"/>
      <c r="JI23404"/>
      <c r="JJ23404"/>
      <c r="KX23404" s="23"/>
      <c r="KY23404" s="23"/>
    </row>
    <row r="23405" spans="36:311" x14ac:dyDescent="0.2">
      <c r="AJ23405" s="23"/>
      <c r="HH23405"/>
      <c r="IW23405" s="36"/>
      <c r="JI23405"/>
      <c r="JJ23405"/>
      <c r="KX23405" s="23"/>
      <c r="KY23405" s="23"/>
    </row>
    <row r="23406" spans="36:311" x14ac:dyDescent="0.2">
      <c r="AJ23406" s="23"/>
      <c r="HH23406"/>
      <c r="IW23406" s="36"/>
      <c r="JI23406"/>
      <c r="JJ23406"/>
      <c r="KX23406" s="23"/>
      <c r="KY23406" s="23"/>
    </row>
    <row r="23407" spans="36:311" x14ac:dyDescent="0.2">
      <c r="AJ23407" s="23"/>
      <c r="HH23407"/>
      <c r="IW23407" s="36"/>
      <c r="JI23407"/>
      <c r="JJ23407"/>
      <c r="KX23407" s="23"/>
      <c r="KY23407" s="23"/>
    </row>
    <row r="23408" spans="36:311" x14ac:dyDescent="0.2">
      <c r="AJ23408" s="23"/>
      <c r="HH23408"/>
      <c r="IW23408" s="36"/>
      <c r="JI23408"/>
      <c r="JJ23408"/>
      <c r="KX23408" s="23"/>
      <c r="KY23408" s="23"/>
    </row>
    <row r="23409" spans="36:311" x14ac:dyDescent="0.2">
      <c r="AJ23409" s="23"/>
      <c r="HH23409"/>
      <c r="IW23409" s="36"/>
      <c r="JI23409"/>
      <c r="JJ23409"/>
      <c r="KX23409" s="23"/>
      <c r="KY23409" s="23"/>
    </row>
    <row r="23410" spans="36:311" x14ac:dyDescent="0.2">
      <c r="AJ23410" s="23"/>
      <c r="HH23410"/>
      <c r="IW23410" s="36"/>
      <c r="JI23410"/>
      <c r="JJ23410"/>
      <c r="KX23410" s="23"/>
      <c r="KY23410" s="23"/>
    </row>
    <row r="23411" spans="36:311" x14ac:dyDescent="0.2">
      <c r="AJ23411" s="23"/>
      <c r="HH23411"/>
      <c r="IW23411" s="36"/>
      <c r="JI23411"/>
      <c r="JJ23411"/>
      <c r="KX23411" s="23"/>
      <c r="KY23411" s="23"/>
    </row>
    <row r="23412" spans="36:311" x14ac:dyDescent="0.2">
      <c r="AJ23412" s="23"/>
      <c r="HH23412"/>
      <c r="IW23412" s="36"/>
      <c r="JI23412"/>
      <c r="JJ23412"/>
      <c r="KX23412" s="23"/>
      <c r="KY23412" s="23"/>
    </row>
    <row r="23413" spans="36:311" x14ac:dyDescent="0.2">
      <c r="AJ23413" s="23"/>
      <c r="HH23413"/>
      <c r="IW23413" s="36"/>
      <c r="JI23413"/>
      <c r="JJ23413"/>
      <c r="KX23413" s="23"/>
      <c r="KY23413" s="23"/>
    </row>
    <row r="23414" spans="36:311" x14ac:dyDescent="0.2">
      <c r="AJ23414" s="23"/>
      <c r="HH23414"/>
      <c r="IW23414" s="36"/>
      <c r="JI23414"/>
      <c r="JJ23414"/>
      <c r="KX23414" s="23"/>
      <c r="KY23414" s="23"/>
    </row>
    <row r="23415" spans="36:311" x14ac:dyDescent="0.2">
      <c r="AJ23415" s="23"/>
      <c r="HH23415"/>
      <c r="IW23415" s="36"/>
      <c r="JI23415"/>
      <c r="JJ23415"/>
      <c r="KX23415" s="23"/>
      <c r="KY23415" s="23"/>
    </row>
    <row r="23416" spans="36:311" x14ac:dyDescent="0.2">
      <c r="AJ23416" s="23"/>
      <c r="HH23416"/>
      <c r="IW23416" s="36"/>
      <c r="JI23416"/>
      <c r="JJ23416"/>
      <c r="KX23416" s="23"/>
      <c r="KY23416" s="23"/>
    </row>
    <row r="23417" spans="36:311" x14ac:dyDescent="0.2">
      <c r="AJ23417" s="23"/>
      <c r="HH23417"/>
      <c r="IW23417" s="36"/>
      <c r="JI23417"/>
      <c r="JJ23417"/>
      <c r="KX23417" s="23"/>
      <c r="KY23417" s="23"/>
    </row>
    <row r="23418" spans="36:311" x14ac:dyDescent="0.2">
      <c r="AJ23418" s="23"/>
      <c r="HH23418"/>
      <c r="IW23418" s="36"/>
      <c r="JI23418"/>
      <c r="JJ23418"/>
      <c r="KX23418" s="23"/>
      <c r="KY23418" s="23"/>
    </row>
    <row r="23419" spans="36:311" x14ac:dyDescent="0.2">
      <c r="AJ23419" s="23"/>
      <c r="HH23419"/>
      <c r="IW23419" s="36"/>
      <c r="JI23419"/>
      <c r="JJ23419"/>
      <c r="KX23419" s="23"/>
      <c r="KY23419" s="23"/>
    </row>
    <row r="23420" spans="36:311" x14ac:dyDescent="0.2">
      <c r="AJ23420" s="23"/>
      <c r="HH23420"/>
      <c r="IW23420" s="36"/>
      <c r="JI23420"/>
      <c r="JJ23420"/>
      <c r="KX23420" s="23"/>
      <c r="KY23420" s="23"/>
    </row>
    <row r="23421" spans="36:311" x14ac:dyDescent="0.2">
      <c r="AJ23421" s="23"/>
      <c r="HH23421"/>
      <c r="IW23421" s="36"/>
      <c r="JI23421"/>
      <c r="JJ23421"/>
      <c r="KX23421" s="23"/>
      <c r="KY23421" s="23"/>
    </row>
    <row r="23422" spans="36:311" x14ac:dyDescent="0.2">
      <c r="AJ23422" s="23"/>
      <c r="HH23422"/>
      <c r="IW23422" s="36"/>
      <c r="JI23422"/>
      <c r="JJ23422"/>
      <c r="KX23422" s="23"/>
      <c r="KY23422" s="23"/>
    </row>
    <row r="23423" spans="36:311" x14ac:dyDescent="0.2">
      <c r="AJ23423" s="23"/>
      <c r="HH23423"/>
      <c r="IW23423" s="36"/>
      <c r="JI23423"/>
      <c r="JJ23423"/>
      <c r="KX23423" s="23"/>
      <c r="KY23423" s="23"/>
    </row>
    <row r="23424" spans="36:311" x14ac:dyDescent="0.2">
      <c r="AJ23424" s="23"/>
      <c r="HH23424"/>
      <c r="IW23424" s="36"/>
      <c r="JI23424"/>
      <c r="JJ23424"/>
      <c r="KX23424" s="23"/>
      <c r="KY23424" s="23"/>
    </row>
    <row r="23425" spans="36:311" x14ac:dyDescent="0.2">
      <c r="AJ23425" s="23"/>
      <c r="HH23425"/>
      <c r="IW23425" s="36"/>
      <c r="JI23425"/>
      <c r="JJ23425"/>
      <c r="KX23425" s="23"/>
      <c r="KY23425" s="23"/>
    </row>
    <row r="23426" spans="36:311" x14ac:dyDescent="0.2">
      <c r="AJ23426" s="23"/>
      <c r="HH23426"/>
      <c r="IW23426" s="36"/>
      <c r="JI23426"/>
      <c r="JJ23426"/>
      <c r="KX23426" s="23"/>
      <c r="KY23426" s="23"/>
    </row>
    <row r="23427" spans="36:311" x14ac:dyDescent="0.2">
      <c r="AJ23427" s="23"/>
      <c r="HH23427"/>
      <c r="IW23427" s="36"/>
      <c r="JI23427"/>
      <c r="JJ23427"/>
      <c r="KX23427" s="23"/>
      <c r="KY23427" s="23"/>
    </row>
    <row r="23428" spans="36:311" x14ac:dyDescent="0.2">
      <c r="AJ23428" s="23"/>
      <c r="HH23428"/>
      <c r="IW23428" s="36"/>
      <c r="JI23428"/>
      <c r="JJ23428"/>
      <c r="KX23428" s="23"/>
      <c r="KY23428" s="23"/>
    </row>
    <row r="23429" spans="36:311" x14ac:dyDescent="0.2">
      <c r="AJ23429" s="23"/>
      <c r="HH23429"/>
      <c r="IW23429" s="36"/>
      <c r="JI23429"/>
      <c r="JJ23429"/>
      <c r="KX23429" s="23"/>
      <c r="KY23429" s="23"/>
    </row>
    <row r="23430" spans="36:311" x14ac:dyDescent="0.2">
      <c r="AJ23430" s="23"/>
      <c r="HH23430"/>
      <c r="IW23430" s="36"/>
      <c r="JI23430"/>
      <c r="JJ23430"/>
      <c r="KX23430" s="23"/>
      <c r="KY23430" s="23"/>
    </row>
    <row r="23431" spans="36:311" x14ac:dyDescent="0.2">
      <c r="AJ23431" s="23"/>
      <c r="HH23431"/>
      <c r="IW23431" s="36"/>
      <c r="JI23431"/>
      <c r="JJ23431"/>
      <c r="KX23431" s="23"/>
      <c r="KY23431" s="23"/>
    </row>
    <row r="23432" spans="36:311" x14ac:dyDescent="0.2">
      <c r="AJ23432" s="23"/>
      <c r="HH23432"/>
      <c r="IW23432" s="36"/>
      <c r="JI23432"/>
      <c r="JJ23432"/>
      <c r="KX23432" s="23"/>
      <c r="KY23432" s="23"/>
    </row>
    <row r="23433" spans="36:311" x14ac:dyDescent="0.2">
      <c r="AJ23433" s="23"/>
      <c r="HH23433"/>
      <c r="IW23433" s="36"/>
      <c r="JI23433"/>
      <c r="JJ23433"/>
      <c r="KX23433" s="23"/>
      <c r="KY23433" s="23"/>
    </row>
    <row r="23434" spans="36:311" x14ac:dyDescent="0.2">
      <c r="AJ23434" s="23"/>
      <c r="HH23434"/>
      <c r="IW23434" s="36"/>
      <c r="JI23434"/>
      <c r="JJ23434"/>
      <c r="KX23434" s="23"/>
      <c r="KY23434" s="23"/>
    </row>
    <row r="23435" spans="36:311" x14ac:dyDescent="0.2">
      <c r="AJ23435" s="23"/>
      <c r="HH23435"/>
      <c r="IW23435" s="36"/>
      <c r="JI23435"/>
      <c r="JJ23435"/>
      <c r="KX23435" s="23"/>
      <c r="KY23435" s="23"/>
    </row>
    <row r="23436" spans="36:311" x14ac:dyDescent="0.2">
      <c r="AJ23436" s="23"/>
      <c r="HH23436"/>
      <c r="IW23436" s="36"/>
      <c r="JI23436"/>
      <c r="JJ23436"/>
      <c r="KX23436" s="23"/>
      <c r="KY23436" s="23"/>
    </row>
    <row r="23437" spans="36:311" x14ac:dyDescent="0.2">
      <c r="AJ23437" s="23"/>
      <c r="HH23437"/>
      <c r="IW23437" s="36"/>
      <c r="JI23437"/>
      <c r="JJ23437"/>
      <c r="KX23437" s="23"/>
      <c r="KY23437" s="23"/>
    </row>
    <row r="23438" spans="36:311" x14ac:dyDescent="0.2">
      <c r="AJ23438" s="23"/>
      <c r="HH23438"/>
      <c r="IW23438" s="36"/>
      <c r="JI23438"/>
      <c r="JJ23438"/>
      <c r="KX23438" s="23"/>
      <c r="KY23438" s="23"/>
    </row>
    <row r="23439" spans="36:311" x14ac:dyDescent="0.2">
      <c r="AJ23439" s="23"/>
      <c r="HH23439"/>
      <c r="IW23439" s="36"/>
      <c r="JI23439"/>
      <c r="JJ23439"/>
      <c r="KX23439" s="23"/>
      <c r="KY23439" s="23"/>
    </row>
    <row r="23440" spans="36:311" x14ac:dyDescent="0.2">
      <c r="AJ23440" s="23"/>
      <c r="HH23440"/>
      <c r="IW23440" s="36"/>
      <c r="JI23440"/>
      <c r="JJ23440"/>
      <c r="KX23440" s="23"/>
      <c r="KY23440" s="23"/>
    </row>
    <row r="23441" spans="36:311" x14ac:dyDescent="0.2">
      <c r="AJ23441" s="23"/>
      <c r="HH23441"/>
      <c r="IW23441" s="36"/>
      <c r="JI23441"/>
      <c r="JJ23441"/>
      <c r="KX23441" s="23"/>
      <c r="KY23441" s="23"/>
    </row>
    <row r="23442" spans="36:311" x14ac:dyDescent="0.2">
      <c r="AJ23442" s="23"/>
      <c r="HH23442"/>
      <c r="IW23442" s="36"/>
      <c r="JI23442"/>
      <c r="JJ23442"/>
      <c r="KX23442" s="23"/>
      <c r="KY23442" s="23"/>
    </row>
    <row r="23443" spans="36:311" x14ac:dyDescent="0.2">
      <c r="AJ23443" s="23"/>
      <c r="HH23443"/>
      <c r="IW23443" s="36"/>
      <c r="JI23443"/>
      <c r="JJ23443"/>
      <c r="KX23443" s="23"/>
      <c r="KY23443" s="23"/>
    </row>
    <row r="23444" spans="36:311" x14ac:dyDescent="0.2">
      <c r="AJ23444" s="23"/>
      <c r="HH23444"/>
      <c r="IW23444" s="36"/>
      <c r="JI23444"/>
      <c r="JJ23444"/>
      <c r="KX23444" s="23"/>
      <c r="KY23444" s="23"/>
    </row>
    <row r="23445" spans="36:311" x14ac:dyDescent="0.2">
      <c r="AJ23445" s="23"/>
      <c r="HH23445"/>
      <c r="IW23445" s="36"/>
      <c r="JI23445"/>
      <c r="JJ23445"/>
      <c r="KX23445" s="23"/>
      <c r="KY23445" s="23"/>
    </row>
    <row r="23446" spans="36:311" x14ac:dyDescent="0.2">
      <c r="AJ23446" s="23"/>
      <c r="HH23446"/>
      <c r="IW23446" s="36"/>
      <c r="JI23446"/>
      <c r="JJ23446"/>
      <c r="KX23446" s="23"/>
      <c r="KY23446" s="23"/>
    </row>
    <row r="23447" spans="36:311" x14ac:dyDescent="0.2">
      <c r="AJ23447" s="23"/>
      <c r="HH23447"/>
      <c r="IW23447" s="36"/>
      <c r="JI23447"/>
      <c r="JJ23447"/>
      <c r="KX23447" s="23"/>
      <c r="KY23447" s="23"/>
    </row>
    <row r="23448" spans="36:311" x14ac:dyDescent="0.2">
      <c r="AJ23448" s="23"/>
      <c r="HH23448"/>
      <c r="IW23448" s="36"/>
      <c r="JI23448"/>
      <c r="JJ23448"/>
      <c r="KX23448" s="23"/>
      <c r="KY23448" s="23"/>
    </row>
    <row r="23449" spans="36:311" x14ac:dyDescent="0.2">
      <c r="AJ23449" s="23"/>
      <c r="HH23449"/>
      <c r="IW23449" s="36"/>
      <c r="JI23449"/>
      <c r="JJ23449"/>
      <c r="KX23449" s="23"/>
      <c r="KY23449" s="23"/>
    </row>
    <row r="23450" spans="36:311" x14ac:dyDescent="0.2">
      <c r="AJ23450" s="23"/>
      <c r="HH23450"/>
      <c r="IW23450" s="36"/>
      <c r="JI23450"/>
      <c r="JJ23450"/>
      <c r="KX23450" s="23"/>
      <c r="KY23450" s="23"/>
    </row>
    <row r="23451" spans="36:311" x14ac:dyDescent="0.2">
      <c r="AJ23451" s="23"/>
      <c r="HH23451"/>
      <c r="IW23451" s="36"/>
      <c r="JI23451"/>
      <c r="JJ23451"/>
      <c r="KX23451" s="23"/>
      <c r="KY23451" s="23"/>
    </row>
    <row r="23452" spans="36:311" x14ac:dyDescent="0.2">
      <c r="AJ23452" s="23"/>
      <c r="HH23452"/>
      <c r="IW23452" s="36"/>
      <c r="JI23452"/>
      <c r="JJ23452"/>
      <c r="KX23452" s="23"/>
      <c r="KY23452" s="23"/>
    </row>
    <row r="23453" spans="36:311" x14ac:dyDescent="0.2">
      <c r="AJ23453" s="23"/>
      <c r="HH23453"/>
      <c r="IW23453" s="36"/>
      <c r="JI23453"/>
      <c r="JJ23453"/>
      <c r="KX23453" s="23"/>
      <c r="KY23453" s="23"/>
    </row>
    <row r="23454" spans="36:311" x14ac:dyDescent="0.2">
      <c r="AJ23454" s="23"/>
      <c r="HH23454"/>
      <c r="IW23454" s="36"/>
      <c r="JI23454"/>
      <c r="JJ23454"/>
      <c r="KX23454" s="23"/>
      <c r="KY23454" s="23"/>
    </row>
    <row r="23455" spans="36:311" x14ac:dyDescent="0.2">
      <c r="AJ23455" s="23"/>
      <c r="HH23455"/>
      <c r="IW23455" s="36"/>
      <c r="JI23455"/>
      <c r="JJ23455"/>
      <c r="KX23455" s="23"/>
      <c r="KY23455" s="23"/>
    </row>
    <row r="23456" spans="36:311" x14ac:dyDescent="0.2">
      <c r="AJ23456" s="23"/>
      <c r="HH23456"/>
      <c r="IW23456" s="36"/>
      <c r="JI23456"/>
      <c r="JJ23456"/>
      <c r="KX23456" s="23"/>
      <c r="KY23456" s="23"/>
    </row>
    <row r="23457" spans="36:311" x14ac:dyDescent="0.2">
      <c r="AJ23457" s="23"/>
      <c r="HH23457"/>
      <c r="IW23457" s="36"/>
      <c r="JI23457"/>
      <c r="JJ23457"/>
      <c r="KX23457" s="23"/>
      <c r="KY23457" s="23"/>
    </row>
    <row r="23458" spans="36:311" x14ac:dyDescent="0.2">
      <c r="AJ23458" s="23"/>
      <c r="HH23458"/>
      <c r="IW23458" s="36"/>
      <c r="JI23458"/>
      <c r="JJ23458"/>
      <c r="KX23458" s="23"/>
      <c r="KY23458" s="23"/>
    </row>
    <row r="23459" spans="36:311" x14ac:dyDescent="0.2">
      <c r="AJ23459" s="23"/>
      <c r="HH23459"/>
      <c r="IW23459" s="36"/>
      <c r="JI23459"/>
      <c r="JJ23459"/>
      <c r="KX23459" s="23"/>
      <c r="KY23459" s="23"/>
    </row>
    <row r="23460" spans="36:311" x14ac:dyDescent="0.2">
      <c r="AJ23460" s="23"/>
      <c r="HH23460"/>
      <c r="IW23460" s="36"/>
      <c r="JI23460"/>
      <c r="JJ23460"/>
      <c r="KX23460" s="23"/>
      <c r="KY23460" s="23"/>
    </row>
    <row r="23461" spans="36:311" x14ac:dyDescent="0.2">
      <c r="AJ23461" s="23"/>
      <c r="HH23461"/>
      <c r="IW23461" s="36"/>
      <c r="JI23461"/>
      <c r="JJ23461"/>
      <c r="KX23461" s="23"/>
      <c r="KY23461" s="23"/>
    </row>
    <row r="23462" spans="36:311" x14ac:dyDescent="0.2">
      <c r="AJ23462" s="23"/>
      <c r="HH23462"/>
      <c r="IW23462" s="36"/>
      <c r="JI23462"/>
      <c r="JJ23462"/>
      <c r="KX23462" s="23"/>
      <c r="KY23462" s="23"/>
    </row>
    <row r="23463" spans="36:311" x14ac:dyDescent="0.2">
      <c r="AJ23463" s="23"/>
      <c r="HH23463"/>
      <c r="IW23463" s="36"/>
      <c r="JI23463"/>
      <c r="JJ23463"/>
      <c r="KX23463" s="23"/>
      <c r="KY23463" s="23"/>
    </row>
    <row r="23464" spans="36:311" x14ac:dyDescent="0.2">
      <c r="AJ23464" s="23"/>
      <c r="HH23464"/>
      <c r="IW23464" s="36"/>
      <c r="JI23464"/>
      <c r="JJ23464"/>
      <c r="KX23464" s="23"/>
      <c r="KY23464" s="23"/>
    </row>
    <row r="23465" spans="36:311" x14ac:dyDescent="0.2">
      <c r="AJ23465" s="23"/>
      <c r="HH23465"/>
      <c r="IW23465" s="36"/>
      <c r="JI23465"/>
      <c r="JJ23465"/>
      <c r="KX23465" s="23"/>
      <c r="KY23465" s="23"/>
    </row>
    <row r="23466" spans="36:311" x14ac:dyDescent="0.2">
      <c r="AJ23466" s="23"/>
      <c r="HH23466"/>
      <c r="IW23466" s="36"/>
      <c r="JI23466"/>
      <c r="JJ23466"/>
      <c r="KX23466" s="23"/>
      <c r="KY23466" s="23"/>
    </row>
    <row r="23467" spans="36:311" x14ac:dyDescent="0.2">
      <c r="AJ23467" s="23"/>
      <c r="HH23467"/>
      <c r="IW23467" s="36"/>
      <c r="JI23467"/>
      <c r="JJ23467"/>
      <c r="KX23467" s="23"/>
      <c r="KY23467" s="23"/>
    </row>
    <row r="23468" spans="36:311" x14ac:dyDescent="0.2">
      <c r="AJ23468" s="23"/>
      <c r="HH23468"/>
      <c r="IW23468" s="36"/>
      <c r="JI23468"/>
      <c r="JJ23468"/>
      <c r="KX23468" s="23"/>
      <c r="KY23468" s="23"/>
    </row>
    <row r="23469" spans="36:311" x14ac:dyDescent="0.2">
      <c r="AJ23469" s="23"/>
      <c r="HH23469"/>
      <c r="IW23469" s="36"/>
      <c r="JI23469"/>
      <c r="JJ23469"/>
      <c r="KX23469" s="23"/>
      <c r="KY23469" s="23"/>
    </row>
    <row r="23470" spans="36:311" x14ac:dyDescent="0.2">
      <c r="AJ23470" s="23"/>
      <c r="HH23470"/>
      <c r="IW23470" s="36"/>
      <c r="JI23470"/>
      <c r="JJ23470"/>
      <c r="KX23470" s="23"/>
      <c r="KY23470" s="23"/>
    </row>
    <row r="23471" spans="36:311" x14ac:dyDescent="0.2">
      <c r="AJ23471" s="23"/>
      <c r="HH23471"/>
      <c r="IW23471" s="36"/>
      <c r="JI23471"/>
      <c r="JJ23471"/>
      <c r="KX23471" s="23"/>
      <c r="KY23471" s="23"/>
    </row>
    <row r="23472" spans="36:311" x14ac:dyDescent="0.2">
      <c r="AJ23472" s="23"/>
      <c r="HH23472"/>
      <c r="IW23472" s="36"/>
      <c r="JI23472"/>
      <c r="JJ23472"/>
      <c r="KX23472" s="23"/>
      <c r="KY23472" s="23"/>
    </row>
    <row r="23473" spans="36:311" x14ac:dyDescent="0.2">
      <c r="AJ23473" s="23"/>
      <c r="HH23473"/>
      <c r="IW23473" s="36"/>
      <c r="JI23473"/>
      <c r="JJ23473"/>
      <c r="KX23473" s="23"/>
      <c r="KY23473" s="23"/>
    </row>
    <row r="23474" spans="36:311" x14ac:dyDescent="0.2">
      <c r="AJ23474" s="23"/>
      <c r="HH23474"/>
      <c r="IW23474" s="36"/>
      <c r="JI23474"/>
      <c r="JJ23474"/>
      <c r="KX23474" s="23"/>
      <c r="KY23474" s="23"/>
    </row>
    <row r="23475" spans="36:311" x14ac:dyDescent="0.2">
      <c r="AJ23475" s="23"/>
      <c r="HH23475"/>
      <c r="IW23475" s="36"/>
      <c r="JI23475"/>
      <c r="JJ23475"/>
      <c r="KX23475" s="23"/>
      <c r="KY23475" s="23"/>
    </row>
    <row r="23476" spans="36:311" x14ac:dyDescent="0.2">
      <c r="AJ23476" s="23"/>
      <c r="HH23476"/>
      <c r="IW23476" s="36"/>
      <c r="JI23476"/>
      <c r="JJ23476"/>
      <c r="KX23476" s="23"/>
      <c r="KY23476" s="23"/>
    </row>
    <row r="23477" spans="36:311" x14ac:dyDescent="0.2">
      <c r="AJ23477" s="23"/>
      <c r="HH23477"/>
      <c r="IW23477" s="36"/>
      <c r="JI23477"/>
      <c r="JJ23477"/>
      <c r="KX23477" s="23"/>
      <c r="KY23477" s="23"/>
    </row>
    <row r="23478" spans="36:311" x14ac:dyDescent="0.2">
      <c r="AJ23478" s="23"/>
      <c r="HH23478"/>
      <c r="IW23478" s="36"/>
      <c r="JI23478"/>
      <c r="JJ23478"/>
      <c r="KX23478" s="23"/>
      <c r="KY23478" s="23"/>
    </row>
    <row r="23479" spans="36:311" x14ac:dyDescent="0.2">
      <c r="AJ23479" s="23"/>
      <c r="HH23479"/>
      <c r="IW23479" s="36"/>
      <c r="JI23479"/>
      <c r="JJ23479"/>
      <c r="KX23479" s="23"/>
      <c r="KY23479" s="23"/>
    </row>
    <row r="23480" spans="36:311" x14ac:dyDescent="0.2">
      <c r="AJ23480" s="23"/>
      <c r="HH23480"/>
      <c r="IW23480" s="36"/>
      <c r="JI23480"/>
      <c r="JJ23480"/>
      <c r="KX23480" s="23"/>
      <c r="KY23480" s="23"/>
    </row>
    <row r="23481" spans="36:311" x14ac:dyDescent="0.2">
      <c r="AJ23481" s="23"/>
      <c r="HH23481"/>
      <c r="IW23481" s="36"/>
      <c r="JI23481"/>
      <c r="JJ23481"/>
      <c r="KX23481" s="23"/>
      <c r="KY23481" s="23"/>
    </row>
    <row r="23482" spans="36:311" x14ac:dyDescent="0.2">
      <c r="AJ23482" s="23"/>
      <c r="HH23482"/>
      <c r="IW23482" s="36"/>
      <c r="JI23482"/>
      <c r="JJ23482"/>
      <c r="KX23482" s="23"/>
      <c r="KY23482" s="23"/>
    </row>
    <row r="23483" spans="36:311" x14ac:dyDescent="0.2">
      <c r="AJ23483" s="23"/>
      <c r="HH23483"/>
      <c r="IW23483" s="36"/>
      <c r="JI23483"/>
      <c r="JJ23483"/>
      <c r="KX23483" s="23"/>
      <c r="KY23483" s="23"/>
    </row>
    <row r="23484" spans="36:311" x14ac:dyDescent="0.2">
      <c r="AJ23484" s="23"/>
      <c r="HH23484"/>
      <c r="IW23484" s="36"/>
      <c r="JI23484"/>
      <c r="JJ23484"/>
      <c r="KX23484" s="23"/>
      <c r="KY23484" s="23"/>
    </row>
    <row r="23485" spans="36:311" x14ac:dyDescent="0.2">
      <c r="AJ23485" s="23"/>
      <c r="HH23485"/>
      <c r="IW23485" s="36"/>
      <c r="JI23485"/>
      <c r="JJ23485"/>
      <c r="KX23485" s="23"/>
      <c r="KY23485" s="23"/>
    </row>
    <row r="23486" spans="36:311" x14ac:dyDescent="0.2">
      <c r="AJ23486" s="23"/>
      <c r="HH23486"/>
      <c r="IW23486" s="36"/>
      <c r="JI23486"/>
      <c r="JJ23486"/>
      <c r="KX23486" s="23"/>
      <c r="KY23486" s="23"/>
    </row>
    <row r="23487" spans="36:311" x14ac:dyDescent="0.2">
      <c r="AJ23487" s="23"/>
      <c r="HH23487"/>
      <c r="IW23487" s="36"/>
      <c r="JI23487"/>
      <c r="JJ23487"/>
      <c r="KX23487" s="23"/>
      <c r="KY23487" s="23"/>
    </row>
    <row r="23488" spans="36:311" x14ac:dyDescent="0.2">
      <c r="AJ23488" s="23"/>
      <c r="HH23488"/>
      <c r="IW23488" s="36"/>
      <c r="JI23488"/>
      <c r="JJ23488"/>
      <c r="KX23488" s="23"/>
      <c r="KY23488" s="23"/>
    </row>
    <row r="23489" spans="36:311" x14ac:dyDescent="0.2">
      <c r="AJ23489" s="23"/>
      <c r="HH23489"/>
      <c r="IW23489" s="36"/>
      <c r="JI23489"/>
      <c r="JJ23489"/>
      <c r="KX23489" s="23"/>
      <c r="KY23489" s="23"/>
    </row>
    <row r="23490" spans="36:311" x14ac:dyDescent="0.2">
      <c r="AJ23490" s="23"/>
      <c r="HH23490"/>
      <c r="IW23490" s="36"/>
      <c r="JI23490"/>
      <c r="JJ23490"/>
      <c r="KX23490" s="23"/>
      <c r="KY23490" s="23"/>
    </row>
    <row r="23491" spans="36:311" x14ac:dyDescent="0.2">
      <c r="AJ23491" s="23"/>
      <c r="HH23491"/>
      <c r="IW23491" s="36"/>
      <c r="JI23491"/>
      <c r="JJ23491"/>
      <c r="KX23491" s="23"/>
      <c r="KY23491" s="23"/>
    </row>
    <row r="23492" spans="36:311" x14ac:dyDescent="0.2">
      <c r="AJ23492" s="23"/>
      <c r="HH23492"/>
      <c r="IW23492" s="36"/>
      <c r="JI23492"/>
      <c r="JJ23492"/>
      <c r="KX23492" s="23"/>
      <c r="KY23492" s="23"/>
    </row>
    <row r="23493" spans="36:311" x14ac:dyDescent="0.2">
      <c r="AJ23493" s="23"/>
      <c r="HH23493"/>
      <c r="IW23493" s="36"/>
      <c r="JI23493"/>
      <c r="JJ23493"/>
      <c r="KX23493" s="23"/>
      <c r="KY23493" s="23"/>
    </row>
    <row r="23494" spans="36:311" x14ac:dyDescent="0.2">
      <c r="AJ23494" s="23"/>
      <c r="HH23494"/>
      <c r="IW23494" s="36"/>
      <c r="JI23494"/>
      <c r="JJ23494"/>
      <c r="KX23494" s="23"/>
      <c r="KY23494" s="23"/>
    </row>
    <row r="23495" spans="36:311" x14ac:dyDescent="0.2">
      <c r="AJ23495" s="23"/>
      <c r="HH23495"/>
      <c r="IW23495" s="36"/>
      <c r="JI23495"/>
      <c r="JJ23495"/>
      <c r="KX23495" s="23"/>
      <c r="KY23495" s="23"/>
    </row>
    <row r="23496" spans="36:311" x14ac:dyDescent="0.2">
      <c r="AJ23496" s="23"/>
      <c r="HH23496"/>
      <c r="IW23496" s="36"/>
      <c r="JI23496"/>
      <c r="JJ23496"/>
      <c r="KX23496" s="23"/>
      <c r="KY23496" s="23"/>
    </row>
    <row r="23497" spans="36:311" x14ac:dyDescent="0.2">
      <c r="AJ23497" s="23"/>
      <c r="HH23497"/>
      <c r="IW23497" s="36"/>
      <c r="JI23497"/>
      <c r="JJ23497"/>
      <c r="KX23497" s="23"/>
      <c r="KY23497" s="23"/>
    </row>
    <row r="23498" spans="36:311" x14ac:dyDescent="0.2">
      <c r="AJ23498" s="23"/>
      <c r="HH23498"/>
      <c r="IW23498" s="36"/>
      <c r="JI23498"/>
      <c r="JJ23498"/>
      <c r="KX23498" s="23"/>
      <c r="KY23498" s="23"/>
    </row>
    <row r="23499" spans="36:311" x14ac:dyDescent="0.2">
      <c r="AJ23499" s="23"/>
      <c r="HH23499"/>
      <c r="IW23499" s="36"/>
      <c r="JI23499"/>
      <c r="JJ23499"/>
      <c r="KX23499" s="23"/>
      <c r="KY23499" s="23"/>
    </row>
    <row r="23500" spans="36:311" x14ac:dyDescent="0.2">
      <c r="AJ23500" s="23"/>
      <c r="HH23500"/>
      <c r="IW23500" s="36"/>
      <c r="JI23500"/>
      <c r="JJ23500"/>
      <c r="KX23500" s="23"/>
      <c r="KY23500" s="23"/>
    </row>
    <row r="23501" spans="36:311" x14ac:dyDescent="0.2">
      <c r="AJ23501" s="23"/>
      <c r="HH23501"/>
      <c r="IW23501" s="36"/>
      <c r="JI23501"/>
      <c r="JJ23501"/>
      <c r="KX23501" s="23"/>
      <c r="KY23501" s="23"/>
    </row>
    <row r="23502" spans="36:311" x14ac:dyDescent="0.2">
      <c r="AJ23502" s="23"/>
      <c r="HH23502"/>
      <c r="IW23502" s="36"/>
      <c r="JI23502"/>
      <c r="JJ23502"/>
      <c r="KX23502" s="23"/>
      <c r="KY23502" s="23"/>
    </row>
    <row r="23503" spans="36:311" x14ac:dyDescent="0.2">
      <c r="AJ23503" s="23"/>
      <c r="HH23503"/>
      <c r="IW23503" s="36"/>
      <c r="JI23503"/>
      <c r="JJ23503"/>
      <c r="KX23503" s="23"/>
      <c r="KY23503" s="23"/>
    </row>
    <row r="23504" spans="36:311" x14ac:dyDescent="0.2">
      <c r="AJ23504" s="23"/>
      <c r="HH23504"/>
      <c r="IW23504" s="36"/>
      <c r="JI23504"/>
      <c r="JJ23504"/>
      <c r="KX23504" s="23"/>
      <c r="KY23504" s="23"/>
    </row>
    <row r="23505" spans="36:311" x14ac:dyDescent="0.2">
      <c r="AJ23505" s="23"/>
      <c r="HH23505"/>
      <c r="IW23505" s="36"/>
      <c r="JI23505"/>
      <c r="JJ23505"/>
      <c r="KX23505" s="23"/>
      <c r="KY23505" s="23"/>
    </row>
    <row r="23506" spans="36:311" x14ac:dyDescent="0.2">
      <c r="AJ23506" s="23"/>
      <c r="HH23506"/>
      <c r="IW23506" s="36"/>
      <c r="JI23506"/>
      <c r="JJ23506"/>
      <c r="KX23506" s="23"/>
      <c r="KY23506" s="23"/>
    </row>
    <row r="23507" spans="36:311" x14ac:dyDescent="0.2">
      <c r="AJ23507" s="23"/>
      <c r="HH23507"/>
      <c r="IW23507" s="36"/>
      <c r="JI23507"/>
      <c r="JJ23507"/>
      <c r="KX23507" s="23"/>
      <c r="KY23507" s="23"/>
    </row>
    <row r="23508" spans="36:311" x14ac:dyDescent="0.2">
      <c r="AJ23508" s="23"/>
      <c r="HH23508"/>
      <c r="IW23508" s="36"/>
      <c r="JI23508"/>
      <c r="JJ23508"/>
      <c r="KX23508" s="23"/>
      <c r="KY23508" s="23"/>
    </row>
    <row r="23509" spans="36:311" x14ac:dyDescent="0.2">
      <c r="AJ23509" s="23"/>
      <c r="HH23509"/>
      <c r="IW23509" s="36"/>
      <c r="JI23509"/>
      <c r="JJ23509"/>
      <c r="KX23509" s="23"/>
      <c r="KY23509" s="23"/>
    </row>
    <row r="23510" spans="36:311" x14ac:dyDescent="0.2">
      <c r="AJ23510" s="23"/>
      <c r="HH23510"/>
      <c r="IW23510" s="36"/>
      <c r="JI23510"/>
      <c r="JJ23510"/>
      <c r="KX23510" s="23"/>
      <c r="KY23510" s="23"/>
    </row>
    <row r="23511" spans="36:311" x14ac:dyDescent="0.2">
      <c r="AJ23511" s="23"/>
      <c r="HH23511"/>
      <c r="IW23511" s="36"/>
      <c r="JI23511"/>
      <c r="JJ23511"/>
      <c r="KX23511" s="23"/>
      <c r="KY23511" s="23"/>
    </row>
    <row r="23512" spans="36:311" x14ac:dyDescent="0.2">
      <c r="AJ23512" s="23"/>
      <c r="HH23512"/>
      <c r="IW23512" s="36"/>
      <c r="JI23512"/>
      <c r="JJ23512"/>
      <c r="KX23512" s="23"/>
      <c r="KY23512" s="23"/>
    </row>
    <row r="23513" spans="36:311" x14ac:dyDescent="0.2">
      <c r="AJ23513" s="23"/>
      <c r="HH23513"/>
      <c r="IW23513" s="36"/>
      <c r="JI23513"/>
      <c r="JJ23513"/>
      <c r="KX23513" s="23"/>
      <c r="KY23513" s="23"/>
    </row>
    <row r="23514" spans="36:311" x14ac:dyDescent="0.2">
      <c r="AJ23514" s="23"/>
      <c r="HH23514"/>
      <c r="IW23514" s="36"/>
      <c r="JI23514"/>
      <c r="JJ23514"/>
      <c r="KX23514" s="23"/>
      <c r="KY23514" s="23"/>
    </row>
    <row r="23515" spans="36:311" x14ac:dyDescent="0.2">
      <c r="AJ23515" s="23"/>
      <c r="HH23515"/>
      <c r="IW23515" s="36"/>
      <c r="JI23515"/>
      <c r="JJ23515"/>
      <c r="KX23515" s="23"/>
      <c r="KY23515" s="23"/>
    </row>
    <row r="23516" spans="36:311" x14ac:dyDescent="0.2">
      <c r="AJ23516" s="23"/>
      <c r="HH23516"/>
      <c r="IW23516" s="36"/>
      <c r="JI23516"/>
      <c r="JJ23516"/>
      <c r="KX23516" s="23"/>
      <c r="KY23516" s="23"/>
    </row>
    <row r="23517" spans="36:311" x14ac:dyDescent="0.2">
      <c r="AJ23517" s="23"/>
      <c r="HH23517"/>
      <c r="IW23517" s="36"/>
      <c r="JI23517"/>
      <c r="JJ23517"/>
      <c r="KX23517" s="23"/>
      <c r="KY23517" s="23"/>
    </row>
    <row r="23518" spans="36:311" x14ac:dyDescent="0.2">
      <c r="AJ23518" s="23"/>
      <c r="HH23518"/>
      <c r="IW23518" s="36"/>
      <c r="JI23518"/>
      <c r="JJ23518"/>
      <c r="KX23518" s="23"/>
      <c r="KY23518" s="23"/>
    </row>
    <row r="23519" spans="36:311" x14ac:dyDescent="0.2">
      <c r="AJ23519" s="23"/>
      <c r="HH23519"/>
      <c r="IW23519" s="36"/>
      <c r="JI23519"/>
      <c r="JJ23519"/>
      <c r="KX23519" s="23"/>
      <c r="KY23519" s="23"/>
    </row>
    <row r="23520" spans="36:311" x14ac:dyDescent="0.2">
      <c r="AJ23520" s="23"/>
      <c r="HH23520"/>
      <c r="IW23520" s="36"/>
      <c r="JI23520"/>
      <c r="JJ23520"/>
      <c r="KX23520" s="23"/>
      <c r="KY23520" s="23"/>
    </row>
    <row r="23521" spans="36:311" x14ac:dyDescent="0.2">
      <c r="AJ23521" s="23"/>
      <c r="HH23521"/>
      <c r="IW23521" s="36"/>
      <c r="JI23521"/>
      <c r="JJ23521"/>
      <c r="KX23521" s="23"/>
      <c r="KY23521" s="23"/>
    </row>
    <row r="23522" spans="36:311" x14ac:dyDescent="0.2">
      <c r="AJ23522" s="23"/>
      <c r="HH23522"/>
      <c r="IW23522" s="36"/>
      <c r="JI23522"/>
      <c r="JJ23522"/>
      <c r="KX23522" s="23"/>
      <c r="KY23522" s="23"/>
    </row>
    <row r="23523" spans="36:311" x14ac:dyDescent="0.2">
      <c r="AJ23523" s="23"/>
      <c r="HH23523"/>
      <c r="IW23523" s="36"/>
      <c r="JI23523"/>
      <c r="JJ23523"/>
      <c r="KX23523" s="23"/>
      <c r="KY23523" s="23"/>
    </row>
    <row r="23524" spans="36:311" x14ac:dyDescent="0.2">
      <c r="AJ23524" s="23"/>
      <c r="HH23524"/>
      <c r="IW23524" s="36"/>
      <c r="JI23524"/>
      <c r="JJ23524"/>
      <c r="KX23524" s="23"/>
      <c r="KY23524" s="23"/>
    </row>
    <row r="23525" spans="36:311" x14ac:dyDescent="0.2">
      <c r="AJ23525" s="23"/>
      <c r="HH23525"/>
      <c r="IW23525" s="36"/>
      <c r="JI23525"/>
      <c r="JJ23525"/>
      <c r="KX23525" s="23"/>
      <c r="KY23525" s="23"/>
    </row>
    <row r="23526" spans="36:311" x14ac:dyDescent="0.2">
      <c r="AJ23526" s="23"/>
      <c r="HH23526"/>
      <c r="IW23526" s="36"/>
      <c r="JI23526"/>
      <c r="JJ23526"/>
      <c r="KX23526" s="23"/>
      <c r="KY23526" s="23"/>
    </row>
    <row r="23527" spans="36:311" x14ac:dyDescent="0.2">
      <c r="AJ23527" s="23"/>
      <c r="HH23527"/>
      <c r="IW23527" s="36"/>
      <c r="JI23527"/>
      <c r="JJ23527"/>
      <c r="KX23527" s="23"/>
      <c r="KY23527" s="23"/>
    </row>
    <row r="23528" spans="36:311" x14ac:dyDescent="0.2">
      <c r="AJ23528" s="23"/>
      <c r="HH23528"/>
      <c r="IW23528" s="36"/>
      <c r="JI23528"/>
      <c r="JJ23528"/>
      <c r="KX23528" s="23"/>
      <c r="KY23528" s="23"/>
    </row>
    <row r="23529" spans="36:311" x14ac:dyDescent="0.2">
      <c r="AJ23529" s="23"/>
      <c r="HH23529"/>
      <c r="IW23529" s="36"/>
      <c r="JI23529"/>
      <c r="JJ23529"/>
      <c r="KX23529" s="23"/>
      <c r="KY23529" s="23"/>
    </row>
    <row r="23530" spans="36:311" x14ac:dyDescent="0.2">
      <c r="AJ23530" s="23"/>
      <c r="HH23530"/>
      <c r="IW23530" s="36"/>
      <c r="JI23530"/>
      <c r="JJ23530"/>
      <c r="KX23530" s="23"/>
      <c r="KY23530" s="23"/>
    </row>
    <row r="23531" spans="36:311" x14ac:dyDescent="0.2">
      <c r="AJ23531" s="23"/>
      <c r="HH23531"/>
      <c r="IW23531" s="36"/>
      <c r="JI23531"/>
      <c r="JJ23531"/>
      <c r="KX23531" s="23"/>
      <c r="KY23531" s="23"/>
    </row>
    <row r="23532" spans="36:311" x14ac:dyDescent="0.2">
      <c r="AJ23532" s="23"/>
      <c r="HH23532"/>
      <c r="IW23532" s="36"/>
      <c r="JI23532"/>
      <c r="JJ23532"/>
      <c r="KX23532" s="23"/>
      <c r="KY23532" s="23"/>
    </row>
    <row r="23533" spans="36:311" x14ac:dyDescent="0.2">
      <c r="AJ23533" s="23"/>
      <c r="HH23533"/>
      <c r="IW23533" s="36"/>
      <c r="JI23533"/>
      <c r="JJ23533"/>
      <c r="KX23533" s="23"/>
      <c r="KY23533" s="23"/>
    </row>
    <row r="23534" spans="36:311" x14ac:dyDescent="0.2">
      <c r="AJ23534" s="23"/>
      <c r="HH23534"/>
      <c r="IW23534" s="36"/>
      <c r="JI23534"/>
      <c r="JJ23534"/>
      <c r="KX23534" s="23"/>
      <c r="KY23534" s="23"/>
    </row>
    <row r="23535" spans="36:311" x14ac:dyDescent="0.2">
      <c r="AJ23535" s="23"/>
      <c r="HH23535"/>
      <c r="IW23535" s="36"/>
      <c r="JI23535"/>
      <c r="JJ23535"/>
      <c r="KX23535" s="23"/>
      <c r="KY23535" s="23"/>
    </row>
    <row r="23536" spans="36:311" x14ac:dyDescent="0.2">
      <c r="AJ23536" s="23"/>
      <c r="HH23536"/>
      <c r="IW23536" s="36"/>
      <c r="JI23536"/>
      <c r="JJ23536"/>
      <c r="KX23536" s="23"/>
      <c r="KY23536" s="23"/>
    </row>
    <row r="23537" spans="36:311" x14ac:dyDescent="0.2">
      <c r="AJ23537" s="23"/>
      <c r="HH23537"/>
      <c r="IW23537" s="36"/>
      <c r="JI23537"/>
      <c r="JJ23537"/>
      <c r="KX23537" s="23"/>
      <c r="KY23537" s="23"/>
    </row>
    <row r="23538" spans="36:311" x14ac:dyDescent="0.2">
      <c r="AJ23538" s="23"/>
      <c r="HH23538"/>
      <c r="IW23538" s="36"/>
      <c r="JI23538"/>
      <c r="JJ23538"/>
      <c r="KX23538" s="23"/>
      <c r="KY23538" s="23"/>
    </row>
    <row r="23539" spans="36:311" x14ac:dyDescent="0.2">
      <c r="AJ23539" s="23"/>
      <c r="HH23539"/>
      <c r="IW23539" s="36"/>
      <c r="JI23539"/>
      <c r="JJ23539"/>
      <c r="KX23539" s="23"/>
      <c r="KY23539" s="23"/>
    </row>
    <row r="23540" spans="36:311" x14ac:dyDescent="0.2">
      <c r="AJ23540" s="23"/>
      <c r="HH23540"/>
      <c r="IW23540" s="36"/>
      <c r="JI23540"/>
      <c r="JJ23540"/>
      <c r="KX23540" s="23"/>
      <c r="KY23540" s="23"/>
    </row>
    <row r="23541" spans="36:311" x14ac:dyDescent="0.2">
      <c r="AJ23541" s="23"/>
      <c r="HH23541"/>
      <c r="IW23541" s="36"/>
      <c r="JI23541"/>
      <c r="JJ23541"/>
      <c r="KX23541" s="23"/>
      <c r="KY23541" s="23"/>
    </row>
    <row r="23542" spans="36:311" x14ac:dyDescent="0.2">
      <c r="AJ23542" s="23"/>
      <c r="HH23542"/>
      <c r="IW23542" s="36"/>
      <c r="JI23542"/>
      <c r="JJ23542"/>
      <c r="KX23542" s="23"/>
      <c r="KY23542" s="23"/>
    </row>
    <row r="23543" spans="36:311" x14ac:dyDescent="0.2">
      <c r="AJ23543" s="23"/>
      <c r="HH23543"/>
      <c r="IW23543" s="36"/>
      <c r="JI23543"/>
      <c r="JJ23543"/>
      <c r="KX23543" s="23"/>
      <c r="KY23543" s="23"/>
    </row>
    <row r="23544" spans="36:311" x14ac:dyDescent="0.2">
      <c r="AJ23544" s="23"/>
      <c r="HH23544"/>
      <c r="IW23544" s="36"/>
      <c r="JI23544"/>
      <c r="JJ23544"/>
      <c r="KX23544" s="23"/>
      <c r="KY23544" s="23"/>
    </row>
    <row r="23545" spans="36:311" x14ac:dyDescent="0.2">
      <c r="AJ23545" s="23"/>
      <c r="HH23545"/>
      <c r="IW23545" s="36"/>
      <c r="JI23545"/>
      <c r="JJ23545"/>
      <c r="KX23545" s="23"/>
      <c r="KY23545" s="23"/>
    </row>
    <row r="23546" spans="36:311" x14ac:dyDescent="0.2">
      <c r="AJ23546" s="23"/>
      <c r="HH23546"/>
      <c r="IW23546" s="36"/>
      <c r="JI23546"/>
      <c r="JJ23546"/>
      <c r="KX23546" s="23"/>
      <c r="KY23546" s="23"/>
    </row>
    <row r="23547" spans="36:311" x14ac:dyDescent="0.2">
      <c r="AJ23547" s="23"/>
      <c r="HH23547"/>
      <c r="IW23547" s="36"/>
      <c r="JI23547"/>
      <c r="JJ23547"/>
      <c r="KX23547" s="23"/>
      <c r="KY23547" s="23"/>
    </row>
    <row r="23548" spans="36:311" x14ac:dyDescent="0.2">
      <c r="AJ23548" s="23"/>
      <c r="HH23548"/>
      <c r="IW23548" s="36"/>
      <c r="JI23548"/>
      <c r="JJ23548"/>
      <c r="KX23548" s="23"/>
      <c r="KY23548" s="23"/>
    </row>
    <row r="23549" spans="36:311" x14ac:dyDescent="0.2">
      <c r="AJ23549" s="23"/>
      <c r="HH23549"/>
      <c r="IW23549" s="36"/>
      <c r="JI23549"/>
      <c r="JJ23549"/>
      <c r="KX23549" s="23"/>
      <c r="KY23549" s="23"/>
    </row>
    <row r="23550" spans="36:311" x14ac:dyDescent="0.2">
      <c r="AJ23550" s="23"/>
      <c r="HH23550"/>
      <c r="IW23550" s="36"/>
      <c r="JI23550"/>
      <c r="JJ23550"/>
      <c r="KX23550" s="23"/>
      <c r="KY23550" s="23"/>
    </row>
    <row r="23551" spans="36:311" x14ac:dyDescent="0.2">
      <c r="AJ23551" s="23"/>
      <c r="HH23551"/>
      <c r="IW23551" s="36"/>
      <c r="JI23551"/>
      <c r="JJ23551"/>
      <c r="KX23551" s="23"/>
      <c r="KY23551" s="23"/>
    </row>
    <row r="23552" spans="36:311" x14ac:dyDescent="0.2">
      <c r="AJ23552" s="23"/>
      <c r="HH23552"/>
      <c r="IW23552" s="36"/>
      <c r="JI23552"/>
      <c r="JJ23552"/>
      <c r="KX23552" s="23"/>
      <c r="KY23552" s="23"/>
    </row>
    <row r="23553" spans="36:311" x14ac:dyDescent="0.2">
      <c r="AJ23553" s="23"/>
      <c r="HH23553"/>
      <c r="IW23553" s="36"/>
      <c r="JI23553"/>
      <c r="JJ23553"/>
      <c r="KX23553" s="23"/>
      <c r="KY23553" s="23"/>
    </row>
    <row r="23554" spans="36:311" x14ac:dyDescent="0.2">
      <c r="AJ23554" s="23"/>
      <c r="HH23554"/>
      <c r="IW23554" s="36"/>
      <c r="JI23554"/>
      <c r="JJ23554"/>
      <c r="KX23554" s="23"/>
      <c r="KY23554" s="23"/>
    </row>
    <row r="23555" spans="36:311" x14ac:dyDescent="0.2">
      <c r="AJ23555" s="23"/>
      <c r="HH23555"/>
      <c r="IW23555" s="36"/>
      <c r="JI23555"/>
      <c r="JJ23555"/>
      <c r="KX23555" s="23"/>
      <c r="KY23555" s="23"/>
    </row>
    <row r="23556" spans="36:311" x14ac:dyDescent="0.2">
      <c r="AJ23556" s="23"/>
      <c r="HH23556"/>
      <c r="IW23556" s="36"/>
      <c r="JI23556"/>
      <c r="JJ23556"/>
      <c r="KX23556" s="23"/>
      <c r="KY23556" s="23"/>
    </row>
    <row r="23557" spans="36:311" x14ac:dyDescent="0.2">
      <c r="AJ23557" s="23"/>
      <c r="HH23557"/>
      <c r="IW23557" s="36"/>
      <c r="JI23557"/>
      <c r="JJ23557"/>
      <c r="KX23557" s="23"/>
      <c r="KY23557" s="23"/>
    </row>
    <row r="23558" spans="36:311" x14ac:dyDescent="0.2">
      <c r="AJ23558" s="23"/>
      <c r="HH23558"/>
      <c r="IW23558" s="36"/>
      <c r="JI23558"/>
      <c r="JJ23558"/>
      <c r="KX23558" s="23"/>
      <c r="KY23558" s="23"/>
    </row>
    <row r="23559" spans="36:311" x14ac:dyDescent="0.2">
      <c r="AJ23559" s="23"/>
      <c r="HH23559"/>
      <c r="IW23559" s="36"/>
      <c r="JI23559"/>
      <c r="JJ23559"/>
      <c r="KX23559" s="23"/>
      <c r="KY23559" s="23"/>
    </row>
    <row r="23560" spans="36:311" x14ac:dyDescent="0.2">
      <c r="AJ23560" s="23"/>
      <c r="HH23560"/>
      <c r="IW23560" s="36"/>
      <c r="JI23560"/>
      <c r="JJ23560"/>
      <c r="KX23560" s="23"/>
      <c r="KY23560" s="23"/>
    </row>
    <row r="23561" spans="36:311" x14ac:dyDescent="0.2">
      <c r="AJ23561" s="23"/>
      <c r="HH23561"/>
      <c r="IW23561" s="36"/>
      <c r="JI23561"/>
      <c r="JJ23561"/>
      <c r="KX23561" s="23"/>
      <c r="KY23561" s="23"/>
    </row>
    <row r="23562" spans="36:311" x14ac:dyDescent="0.2">
      <c r="AJ23562" s="23"/>
      <c r="HH23562"/>
      <c r="IW23562" s="36"/>
      <c r="JI23562"/>
      <c r="JJ23562"/>
      <c r="KX23562" s="23"/>
      <c r="KY23562" s="23"/>
    </row>
    <row r="23563" spans="36:311" x14ac:dyDescent="0.2">
      <c r="AJ23563" s="23"/>
      <c r="HH23563"/>
      <c r="IW23563" s="36"/>
      <c r="JI23563"/>
      <c r="JJ23563"/>
      <c r="KX23563" s="23"/>
      <c r="KY23563" s="23"/>
    </row>
    <row r="23564" spans="36:311" x14ac:dyDescent="0.2">
      <c r="AJ23564" s="23"/>
      <c r="HH23564"/>
      <c r="IW23564" s="36"/>
      <c r="JI23564"/>
      <c r="JJ23564"/>
      <c r="KX23564" s="23"/>
      <c r="KY23564" s="23"/>
    </row>
    <row r="23565" spans="36:311" x14ac:dyDescent="0.2">
      <c r="AJ23565" s="23"/>
      <c r="HH23565"/>
      <c r="IW23565" s="36"/>
      <c r="JI23565"/>
      <c r="JJ23565"/>
      <c r="KX23565" s="23"/>
      <c r="KY23565" s="23"/>
    </row>
    <row r="23566" spans="36:311" x14ac:dyDescent="0.2">
      <c r="AJ23566" s="23"/>
      <c r="HH23566"/>
      <c r="IW23566" s="36"/>
      <c r="JI23566"/>
      <c r="JJ23566"/>
      <c r="KX23566" s="23"/>
      <c r="KY23566" s="23"/>
    </row>
    <row r="23567" spans="36:311" x14ac:dyDescent="0.2">
      <c r="AJ23567" s="23"/>
      <c r="HH23567"/>
      <c r="IW23567" s="36"/>
      <c r="JI23567"/>
      <c r="JJ23567"/>
      <c r="KX23567" s="23"/>
      <c r="KY23567" s="23"/>
    </row>
    <row r="23568" spans="36:311" x14ac:dyDescent="0.2">
      <c r="AJ23568" s="23"/>
      <c r="HH23568"/>
      <c r="IW23568" s="36"/>
      <c r="JI23568"/>
      <c r="JJ23568"/>
      <c r="KX23568" s="23"/>
      <c r="KY23568" s="23"/>
    </row>
    <row r="23569" spans="36:311" x14ac:dyDescent="0.2">
      <c r="AJ23569" s="23"/>
      <c r="HH23569"/>
      <c r="IW23569" s="36"/>
      <c r="JI23569"/>
      <c r="JJ23569"/>
      <c r="KX23569" s="23"/>
      <c r="KY23569" s="23"/>
    </row>
    <row r="23570" spans="36:311" x14ac:dyDescent="0.2">
      <c r="AJ23570" s="23"/>
      <c r="HH23570"/>
      <c r="IW23570" s="36"/>
      <c r="JI23570"/>
      <c r="JJ23570"/>
      <c r="KX23570" s="23"/>
      <c r="KY23570" s="23"/>
    </row>
    <row r="23571" spans="36:311" x14ac:dyDescent="0.2">
      <c r="AJ23571" s="23"/>
      <c r="HH23571"/>
      <c r="IW23571" s="36"/>
      <c r="JI23571"/>
      <c r="JJ23571"/>
      <c r="KX23571" s="23"/>
      <c r="KY23571" s="23"/>
    </row>
    <row r="23572" spans="36:311" x14ac:dyDescent="0.2">
      <c r="AJ23572" s="23"/>
      <c r="HH23572"/>
      <c r="IW23572" s="36"/>
      <c r="JI23572"/>
      <c r="JJ23572"/>
      <c r="KX23572" s="23"/>
      <c r="KY23572" s="23"/>
    </row>
    <row r="23573" spans="36:311" x14ac:dyDescent="0.2">
      <c r="AJ23573" s="23"/>
      <c r="HH23573"/>
      <c r="IW23573" s="36"/>
      <c r="JI23573"/>
      <c r="JJ23573"/>
      <c r="KX23573" s="23"/>
      <c r="KY23573" s="23"/>
    </row>
    <row r="23574" spans="36:311" x14ac:dyDescent="0.2">
      <c r="AJ23574" s="23"/>
      <c r="HH23574"/>
      <c r="IW23574" s="36"/>
      <c r="JI23574"/>
      <c r="JJ23574"/>
      <c r="KX23574" s="23"/>
      <c r="KY23574" s="23"/>
    </row>
    <row r="23575" spans="36:311" x14ac:dyDescent="0.2">
      <c r="AJ23575" s="23"/>
      <c r="HH23575"/>
      <c r="IW23575" s="36"/>
      <c r="JI23575"/>
      <c r="JJ23575"/>
      <c r="KX23575" s="23"/>
      <c r="KY23575" s="23"/>
    </row>
    <row r="23576" spans="36:311" x14ac:dyDescent="0.2">
      <c r="AJ23576" s="23"/>
      <c r="HH23576"/>
      <c r="IW23576" s="36"/>
      <c r="JI23576"/>
      <c r="JJ23576"/>
      <c r="KX23576" s="23"/>
      <c r="KY23576" s="23"/>
    </row>
    <row r="23577" spans="36:311" x14ac:dyDescent="0.2">
      <c r="AJ23577" s="23"/>
      <c r="HH23577"/>
      <c r="IW23577" s="36"/>
      <c r="JI23577"/>
      <c r="JJ23577"/>
      <c r="KX23577" s="23"/>
      <c r="KY23577" s="23"/>
    </row>
    <row r="23578" spans="36:311" x14ac:dyDescent="0.2">
      <c r="AJ23578" s="23"/>
      <c r="HH23578"/>
      <c r="IW23578" s="36"/>
      <c r="JI23578"/>
      <c r="JJ23578"/>
      <c r="KX23578" s="23"/>
      <c r="KY23578" s="23"/>
    </row>
    <row r="23579" spans="36:311" x14ac:dyDescent="0.2">
      <c r="AJ23579" s="23"/>
      <c r="HH23579"/>
      <c r="IW23579" s="36"/>
      <c r="JI23579"/>
      <c r="JJ23579"/>
      <c r="KX23579" s="23"/>
      <c r="KY23579" s="23"/>
    </row>
    <row r="23580" spans="36:311" x14ac:dyDescent="0.2">
      <c r="AJ23580" s="23"/>
      <c r="HH23580"/>
      <c r="IW23580" s="36"/>
      <c r="JI23580"/>
      <c r="JJ23580"/>
      <c r="KX23580" s="23"/>
      <c r="KY23580" s="23"/>
    </row>
    <row r="23581" spans="36:311" x14ac:dyDescent="0.2">
      <c r="AJ23581" s="23"/>
      <c r="HH23581"/>
      <c r="IW23581" s="36"/>
      <c r="JI23581"/>
      <c r="JJ23581"/>
      <c r="KX23581" s="23"/>
      <c r="KY23581" s="23"/>
    </row>
    <row r="23582" spans="36:311" x14ac:dyDescent="0.2">
      <c r="AJ23582" s="23"/>
      <c r="HH23582"/>
      <c r="IW23582" s="36"/>
      <c r="JI23582"/>
      <c r="JJ23582"/>
      <c r="KX23582" s="23"/>
      <c r="KY23582" s="23"/>
    </row>
    <row r="23583" spans="36:311" x14ac:dyDescent="0.2">
      <c r="AJ23583" s="23"/>
      <c r="HH23583"/>
      <c r="IW23583" s="36"/>
      <c r="JI23583"/>
      <c r="JJ23583"/>
      <c r="KX23583" s="23"/>
      <c r="KY23583" s="23"/>
    </row>
    <row r="23584" spans="36:311" x14ac:dyDescent="0.2">
      <c r="AJ23584" s="23"/>
      <c r="HH23584"/>
      <c r="IW23584" s="36"/>
      <c r="JI23584"/>
      <c r="JJ23584"/>
      <c r="KX23584" s="23"/>
      <c r="KY23584" s="23"/>
    </row>
    <row r="23585" spans="36:311" x14ac:dyDescent="0.2">
      <c r="AJ23585" s="23"/>
      <c r="HH23585"/>
      <c r="IW23585" s="36"/>
      <c r="JI23585"/>
      <c r="JJ23585"/>
      <c r="KX23585" s="23"/>
      <c r="KY23585" s="23"/>
    </row>
    <row r="23586" spans="36:311" x14ac:dyDescent="0.2">
      <c r="AJ23586" s="23"/>
      <c r="HH23586"/>
      <c r="IW23586" s="36"/>
      <c r="JI23586"/>
      <c r="JJ23586"/>
      <c r="KX23586" s="23"/>
      <c r="KY23586" s="23"/>
    </row>
    <row r="23587" spans="36:311" x14ac:dyDescent="0.2">
      <c r="AJ23587" s="23"/>
      <c r="HH23587"/>
      <c r="IW23587" s="36"/>
      <c r="JI23587"/>
      <c r="JJ23587"/>
      <c r="KX23587" s="23"/>
      <c r="KY23587" s="23"/>
    </row>
    <row r="23588" spans="36:311" x14ac:dyDescent="0.2">
      <c r="AJ23588" s="23"/>
      <c r="HH23588"/>
      <c r="IW23588" s="36"/>
      <c r="JI23588"/>
      <c r="JJ23588"/>
      <c r="KX23588" s="23"/>
      <c r="KY23588" s="23"/>
    </row>
    <row r="23589" spans="36:311" x14ac:dyDescent="0.2">
      <c r="AJ23589" s="23"/>
      <c r="HH23589"/>
      <c r="IW23589" s="36"/>
      <c r="JI23589"/>
      <c r="JJ23589"/>
      <c r="KX23589" s="23"/>
      <c r="KY23589" s="23"/>
    </row>
    <row r="23590" spans="36:311" x14ac:dyDescent="0.2">
      <c r="AJ23590" s="23"/>
      <c r="HH23590"/>
      <c r="IW23590" s="36"/>
      <c r="JI23590"/>
      <c r="JJ23590"/>
      <c r="KX23590" s="23"/>
      <c r="KY23590" s="23"/>
    </row>
    <row r="23591" spans="36:311" x14ac:dyDescent="0.2">
      <c r="AJ23591" s="23"/>
      <c r="HH23591"/>
      <c r="IW23591" s="36"/>
      <c r="JI23591"/>
      <c r="JJ23591"/>
      <c r="KX23591" s="23"/>
      <c r="KY23591" s="23"/>
    </row>
    <row r="23592" spans="36:311" x14ac:dyDescent="0.2">
      <c r="AJ23592" s="23"/>
      <c r="HH23592"/>
      <c r="IW23592" s="36"/>
      <c r="JI23592"/>
      <c r="JJ23592"/>
      <c r="KX23592" s="23"/>
      <c r="KY23592" s="23"/>
    </row>
    <row r="23593" spans="36:311" x14ac:dyDescent="0.2">
      <c r="AJ23593" s="23"/>
      <c r="HH23593"/>
      <c r="IW23593" s="36"/>
      <c r="JI23593"/>
      <c r="JJ23593"/>
      <c r="KX23593" s="23"/>
      <c r="KY23593" s="23"/>
    </row>
    <row r="23594" spans="36:311" x14ac:dyDescent="0.2">
      <c r="AJ23594" s="23"/>
      <c r="HH23594"/>
      <c r="IW23594" s="36"/>
      <c r="JI23594"/>
      <c r="JJ23594"/>
      <c r="KX23594" s="23"/>
      <c r="KY23594" s="23"/>
    </row>
    <row r="23595" spans="36:311" x14ac:dyDescent="0.2">
      <c r="AJ23595" s="23"/>
      <c r="HH23595"/>
      <c r="IW23595" s="36"/>
      <c r="JI23595"/>
      <c r="JJ23595"/>
      <c r="KX23595" s="23"/>
      <c r="KY23595" s="23"/>
    </row>
    <row r="23596" spans="36:311" x14ac:dyDescent="0.2">
      <c r="AJ23596" s="23"/>
      <c r="HH23596"/>
      <c r="IW23596" s="36"/>
      <c r="JI23596"/>
      <c r="JJ23596"/>
      <c r="KX23596" s="23"/>
      <c r="KY23596" s="23"/>
    </row>
    <row r="23597" spans="36:311" x14ac:dyDescent="0.2">
      <c r="AJ23597" s="23"/>
      <c r="HH23597"/>
      <c r="IW23597" s="36"/>
      <c r="JI23597"/>
      <c r="JJ23597"/>
      <c r="KX23597" s="23"/>
      <c r="KY23597" s="23"/>
    </row>
    <row r="23598" spans="36:311" x14ac:dyDescent="0.2">
      <c r="AJ23598" s="23"/>
      <c r="HH23598"/>
      <c r="IW23598" s="36"/>
      <c r="JI23598"/>
      <c r="JJ23598"/>
      <c r="KX23598" s="23"/>
      <c r="KY23598" s="23"/>
    </row>
    <row r="23599" spans="36:311" x14ac:dyDescent="0.2">
      <c r="AJ23599" s="23"/>
      <c r="HH23599"/>
      <c r="IW23599" s="36"/>
      <c r="JI23599"/>
      <c r="JJ23599"/>
      <c r="KX23599" s="23"/>
      <c r="KY23599" s="23"/>
    </row>
    <row r="23600" spans="36:311" x14ac:dyDescent="0.2">
      <c r="AJ23600" s="23"/>
      <c r="HH23600"/>
      <c r="IW23600" s="36"/>
      <c r="JI23600"/>
      <c r="JJ23600"/>
      <c r="KX23600" s="23"/>
      <c r="KY23600" s="23"/>
    </row>
    <row r="23601" spans="36:311" x14ac:dyDescent="0.2">
      <c r="AJ23601" s="23"/>
      <c r="HH23601"/>
      <c r="IW23601" s="36"/>
      <c r="JI23601"/>
      <c r="JJ23601"/>
      <c r="KX23601" s="23"/>
      <c r="KY23601" s="23"/>
    </row>
    <row r="23602" spans="36:311" x14ac:dyDescent="0.2">
      <c r="AJ23602" s="23"/>
      <c r="HH23602"/>
      <c r="IW23602" s="36"/>
      <c r="JI23602"/>
      <c r="JJ23602"/>
      <c r="KX23602" s="23"/>
      <c r="KY23602" s="23"/>
    </row>
    <row r="23603" spans="36:311" x14ac:dyDescent="0.2">
      <c r="AJ23603" s="23"/>
      <c r="HH23603"/>
      <c r="IW23603" s="36"/>
      <c r="JI23603"/>
      <c r="JJ23603"/>
      <c r="KX23603" s="23"/>
      <c r="KY23603" s="23"/>
    </row>
    <row r="23604" spans="36:311" x14ac:dyDescent="0.2">
      <c r="AJ23604" s="23"/>
      <c r="HH23604"/>
      <c r="IW23604" s="36"/>
      <c r="JI23604"/>
      <c r="JJ23604"/>
      <c r="KX23604" s="23"/>
      <c r="KY23604" s="23"/>
    </row>
    <row r="23605" spans="36:311" x14ac:dyDescent="0.2">
      <c r="AJ23605" s="23"/>
      <c r="HH23605"/>
      <c r="IW23605" s="36"/>
      <c r="JI23605"/>
      <c r="JJ23605"/>
      <c r="KX23605" s="23"/>
      <c r="KY23605" s="23"/>
    </row>
    <row r="23606" spans="36:311" x14ac:dyDescent="0.2">
      <c r="AJ23606" s="23"/>
      <c r="HH23606"/>
      <c r="IW23606" s="36"/>
      <c r="JI23606"/>
      <c r="JJ23606"/>
      <c r="KX23606" s="23"/>
      <c r="KY23606" s="23"/>
    </row>
    <row r="23607" spans="36:311" x14ac:dyDescent="0.2">
      <c r="AJ23607" s="23"/>
      <c r="HH23607"/>
      <c r="IW23607" s="36"/>
      <c r="JI23607"/>
      <c r="JJ23607"/>
      <c r="KX23607" s="23"/>
      <c r="KY23607" s="23"/>
    </row>
    <row r="23608" spans="36:311" x14ac:dyDescent="0.2">
      <c r="AJ23608" s="23"/>
      <c r="HH23608"/>
      <c r="IW23608" s="36"/>
      <c r="JI23608"/>
      <c r="JJ23608"/>
      <c r="KX23608" s="23"/>
      <c r="KY23608" s="23"/>
    </row>
    <row r="23609" spans="36:311" x14ac:dyDescent="0.2">
      <c r="AJ23609" s="23"/>
      <c r="HH23609"/>
      <c r="IW23609" s="36"/>
      <c r="JI23609"/>
      <c r="JJ23609"/>
      <c r="KX23609" s="23"/>
      <c r="KY23609" s="23"/>
    </row>
    <row r="23610" spans="36:311" x14ac:dyDescent="0.2">
      <c r="AJ23610" s="23"/>
      <c r="HH23610"/>
      <c r="IW23610" s="36"/>
      <c r="JI23610"/>
      <c r="JJ23610"/>
      <c r="KX23610" s="23"/>
      <c r="KY23610" s="23"/>
    </row>
    <row r="23611" spans="36:311" x14ac:dyDescent="0.2">
      <c r="AJ23611" s="23"/>
      <c r="HH23611"/>
      <c r="IW23611" s="36"/>
      <c r="JI23611"/>
      <c r="JJ23611"/>
      <c r="KX23611" s="23"/>
      <c r="KY23611" s="23"/>
    </row>
    <row r="23612" spans="36:311" x14ac:dyDescent="0.2">
      <c r="AJ23612" s="23"/>
      <c r="HH23612"/>
      <c r="IW23612" s="36"/>
      <c r="JI23612"/>
      <c r="JJ23612"/>
      <c r="KX23612" s="23"/>
      <c r="KY23612" s="23"/>
    </row>
    <row r="23613" spans="36:311" x14ac:dyDescent="0.2">
      <c r="AJ23613" s="23"/>
      <c r="HH23613"/>
      <c r="IW23613" s="36"/>
      <c r="JI23613"/>
      <c r="JJ23613"/>
      <c r="KX23613" s="23"/>
      <c r="KY23613" s="23"/>
    </row>
    <row r="23614" spans="36:311" x14ac:dyDescent="0.2">
      <c r="AJ23614" s="23"/>
      <c r="HH23614"/>
      <c r="IW23614" s="36"/>
      <c r="JI23614"/>
      <c r="JJ23614"/>
      <c r="KX23614" s="23"/>
      <c r="KY23614" s="23"/>
    </row>
    <row r="23615" spans="36:311" x14ac:dyDescent="0.2">
      <c r="AJ23615" s="23"/>
      <c r="HH23615"/>
      <c r="IW23615" s="36"/>
      <c r="JI23615"/>
      <c r="JJ23615"/>
      <c r="KX23615" s="23"/>
      <c r="KY23615" s="23"/>
    </row>
    <row r="23616" spans="36:311" x14ac:dyDescent="0.2">
      <c r="AJ23616" s="23"/>
      <c r="HH23616"/>
      <c r="IW23616" s="36"/>
      <c r="JI23616"/>
      <c r="JJ23616"/>
      <c r="KX23616" s="23"/>
      <c r="KY23616" s="23"/>
    </row>
    <row r="23617" spans="36:311" x14ac:dyDescent="0.2">
      <c r="AJ23617" s="23"/>
      <c r="HH23617"/>
      <c r="IW23617" s="36"/>
      <c r="JI23617"/>
      <c r="JJ23617"/>
      <c r="KX23617" s="23"/>
      <c r="KY23617" s="23"/>
    </row>
    <row r="23618" spans="36:311" x14ac:dyDescent="0.2">
      <c r="AJ23618" s="23"/>
      <c r="HH23618"/>
      <c r="IW23618" s="36"/>
      <c r="JI23618"/>
      <c r="JJ23618"/>
      <c r="KX23618" s="23"/>
      <c r="KY23618" s="23"/>
    </row>
    <row r="23619" spans="36:311" x14ac:dyDescent="0.2">
      <c r="AJ23619" s="23"/>
      <c r="HH23619"/>
      <c r="IW23619" s="36"/>
      <c r="JI23619"/>
      <c r="JJ23619"/>
      <c r="KX23619" s="23"/>
      <c r="KY23619" s="23"/>
    </row>
    <row r="23620" spans="36:311" x14ac:dyDescent="0.2">
      <c r="AJ23620" s="23"/>
      <c r="HH23620"/>
      <c r="IW23620" s="36"/>
      <c r="JI23620"/>
      <c r="JJ23620"/>
      <c r="KX23620" s="23"/>
      <c r="KY23620" s="23"/>
    </row>
    <row r="23621" spans="36:311" x14ac:dyDescent="0.2">
      <c r="AJ23621" s="23"/>
      <c r="HH23621"/>
      <c r="IW23621" s="36"/>
      <c r="JI23621"/>
      <c r="JJ23621"/>
      <c r="KX23621" s="23"/>
      <c r="KY23621" s="23"/>
    </row>
    <row r="23622" spans="36:311" x14ac:dyDescent="0.2">
      <c r="AJ23622" s="23"/>
      <c r="HH23622"/>
      <c r="IW23622" s="36"/>
      <c r="JI23622"/>
      <c r="JJ23622"/>
      <c r="KX23622" s="23"/>
      <c r="KY23622" s="23"/>
    </row>
    <row r="23623" spans="36:311" x14ac:dyDescent="0.2">
      <c r="AJ23623" s="23"/>
      <c r="HH23623"/>
      <c r="IW23623" s="36"/>
      <c r="JI23623"/>
      <c r="JJ23623"/>
      <c r="KX23623" s="23"/>
      <c r="KY23623" s="23"/>
    </row>
    <row r="23624" spans="36:311" x14ac:dyDescent="0.2">
      <c r="AJ23624" s="23"/>
      <c r="HH23624"/>
      <c r="IW23624" s="36"/>
      <c r="JI23624"/>
      <c r="JJ23624"/>
      <c r="KX23624" s="23"/>
      <c r="KY23624" s="23"/>
    </row>
    <row r="23625" spans="36:311" x14ac:dyDescent="0.2">
      <c r="AJ23625" s="23"/>
      <c r="HH23625"/>
      <c r="IW23625" s="36"/>
      <c r="JI23625"/>
      <c r="JJ23625"/>
      <c r="KX23625" s="23"/>
      <c r="KY23625" s="23"/>
    </row>
    <row r="23626" spans="36:311" x14ac:dyDescent="0.2">
      <c r="AJ23626" s="23"/>
      <c r="HH23626"/>
      <c r="IW23626" s="36"/>
      <c r="JI23626"/>
      <c r="JJ23626"/>
      <c r="KX23626" s="23"/>
      <c r="KY23626" s="23"/>
    </row>
    <row r="23627" spans="36:311" x14ac:dyDescent="0.2">
      <c r="AJ23627" s="23"/>
      <c r="HH23627"/>
      <c r="IW23627" s="36"/>
      <c r="JI23627"/>
      <c r="JJ23627"/>
      <c r="KX23627" s="23"/>
      <c r="KY23627" s="23"/>
    </row>
    <row r="23628" spans="36:311" x14ac:dyDescent="0.2">
      <c r="AJ23628" s="23"/>
      <c r="HH23628"/>
      <c r="IW23628" s="36"/>
      <c r="JI23628"/>
      <c r="JJ23628"/>
      <c r="KX23628" s="23"/>
      <c r="KY23628" s="23"/>
    </row>
    <row r="23629" spans="36:311" x14ac:dyDescent="0.2">
      <c r="AJ23629" s="23"/>
      <c r="HH23629"/>
      <c r="IW23629" s="36"/>
      <c r="JI23629"/>
      <c r="JJ23629"/>
      <c r="KX23629" s="23"/>
      <c r="KY23629" s="23"/>
    </row>
    <row r="23630" spans="36:311" x14ac:dyDescent="0.2">
      <c r="AJ23630" s="23"/>
      <c r="HH23630"/>
      <c r="IW23630" s="36"/>
      <c r="JI23630"/>
      <c r="JJ23630"/>
      <c r="KX23630" s="23"/>
      <c r="KY23630" s="23"/>
    </row>
    <row r="23631" spans="36:311" x14ac:dyDescent="0.2">
      <c r="AJ23631" s="23"/>
      <c r="HH23631"/>
      <c r="IW23631" s="36"/>
      <c r="JI23631"/>
      <c r="JJ23631"/>
      <c r="KX23631" s="23"/>
      <c r="KY23631" s="23"/>
    </row>
    <row r="23632" spans="36:311" x14ac:dyDescent="0.2">
      <c r="AJ23632" s="23"/>
      <c r="HH23632"/>
      <c r="IW23632" s="36"/>
      <c r="JI23632"/>
      <c r="JJ23632"/>
      <c r="KX23632" s="23"/>
      <c r="KY23632" s="23"/>
    </row>
    <row r="23633" spans="36:311" x14ac:dyDescent="0.2">
      <c r="AJ23633" s="23"/>
      <c r="HH23633"/>
      <c r="IW23633" s="36"/>
      <c r="JI23633"/>
      <c r="JJ23633"/>
      <c r="KX23633" s="23"/>
      <c r="KY23633" s="23"/>
    </row>
    <row r="23634" spans="36:311" x14ac:dyDescent="0.2">
      <c r="AJ23634" s="23"/>
      <c r="HH23634"/>
      <c r="IW23634" s="36"/>
      <c r="JI23634"/>
      <c r="JJ23634"/>
      <c r="KX23634" s="23"/>
      <c r="KY23634" s="23"/>
    </row>
    <row r="23635" spans="36:311" x14ac:dyDescent="0.2">
      <c r="AJ23635" s="23"/>
      <c r="HH23635"/>
      <c r="IW23635" s="36"/>
      <c r="JI23635"/>
      <c r="JJ23635"/>
      <c r="KX23635" s="23"/>
      <c r="KY23635" s="23"/>
    </row>
    <row r="23636" spans="36:311" x14ac:dyDescent="0.2">
      <c r="AJ23636" s="23"/>
      <c r="HH23636"/>
      <c r="IW23636" s="36"/>
      <c r="JI23636"/>
      <c r="JJ23636"/>
      <c r="KX23636" s="23"/>
      <c r="KY23636" s="23"/>
    </row>
    <row r="23637" spans="36:311" x14ac:dyDescent="0.2">
      <c r="AJ23637" s="23"/>
      <c r="HH23637"/>
      <c r="IW23637" s="36"/>
      <c r="JI23637"/>
      <c r="JJ23637"/>
      <c r="KX23637" s="23"/>
      <c r="KY23637" s="23"/>
    </row>
    <row r="23638" spans="36:311" x14ac:dyDescent="0.2">
      <c r="AJ23638" s="23"/>
      <c r="HH23638"/>
      <c r="IW23638" s="36"/>
      <c r="JI23638"/>
      <c r="JJ23638"/>
      <c r="KX23638" s="23"/>
      <c r="KY23638" s="23"/>
    </row>
    <row r="23639" spans="36:311" x14ac:dyDescent="0.2">
      <c r="AJ23639" s="23"/>
      <c r="HH23639"/>
      <c r="IW23639" s="36"/>
      <c r="JI23639"/>
      <c r="JJ23639"/>
      <c r="KX23639" s="23"/>
      <c r="KY23639" s="23"/>
    </row>
    <row r="23640" spans="36:311" x14ac:dyDescent="0.2">
      <c r="AJ23640" s="23"/>
      <c r="HH23640"/>
      <c r="IW23640" s="36"/>
      <c r="JI23640"/>
      <c r="JJ23640"/>
      <c r="KX23640" s="23"/>
      <c r="KY23640" s="23"/>
    </row>
    <row r="23641" spans="36:311" x14ac:dyDescent="0.2">
      <c r="AJ23641" s="23"/>
      <c r="HH23641"/>
      <c r="IW23641" s="36"/>
      <c r="JI23641"/>
      <c r="JJ23641"/>
      <c r="KX23641" s="23"/>
      <c r="KY23641" s="23"/>
    </row>
    <row r="23642" spans="36:311" x14ac:dyDescent="0.2">
      <c r="AJ23642" s="23"/>
      <c r="HH23642"/>
      <c r="IW23642" s="36"/>
      <c r="JI23642"/>
      <c r="JJ23642"/>
      <c r="KX23642" s="23"/>
      <c r="KY23642" s="23"/>
    </row>
    <row r="23643" spans="36:311" x14ac:dyDescent="0.2">
      <c r="AJ23643" s="23"/>
      <c r="HH23643"/>
      <c r="IW23643" s="36"/>
      <c r="JI23643"/>
      <c r="JJ23643"/>
      <c r="KX23643" s="23"/>
      <c r="KY23643" s="23"/>
    </row>
    <row r="23644" spans="36:311" x14ac:dyDescent="0.2">
      <c r="AJ23644" s="23"/>
      <c r="HH23644"/>
      <c r="IW23644" s="36"/>
      <c r="JI23644"/>
      <c r="JJ23644"/>
      <c r="KX23644" s="23"/>
      <c r="KY23644" s="23"/>
    </row>
    <row r="23645" spans="36:311" x14ac:dyDescent="0.2">
      <c r="AJ23645" s="23"/>
      <c r="HH23645"/>
      <c r="IW23645" s="36"/>
      <c r="JI23645"/>
      <c r="JJ23645"/>
      <c r="KX23645" s="23"/>
      <c r="KY23645" s="23"/>
    </row>
    <row r="23646" spans="36:311" x14ac:dyDescent="0.2">
      <c r="AJ23646" s="23"/>
      <c r="HH23646"/>
      <c r="IW23646" s="36"/>
      <c r="JI23646"/>
      <c r="JJ23646"/>
      <c r="KX23646" s="23"/>
      <c r="KY23646" s="23"/>
    </row>
    <row r="23647" spans="36:311" x14ac:dyDescent="0.2">
      <c r="AJ23647" s="23"/>
      <c r="HH23647"/>
      <c r="IW23647" s="36"/>
      <c r="JI23647"/>
      <c r="JJ23647"/>
      <c r="KX23647" s="23"/>
      <c r="KY23647" s="23"/>
    </row>
    <row r="23648" spans="36:311" x14ac:dyDescent="0.2">
      <c r="AJ23648" s="23"/>
      <c r="HH23648"/>
      <c r="IW23648" s="36"/>
      <c r="JI23648"/>
      <c r="JJ23648"/>
      <c r="KX23648" s="23"/>
      <c r="KY23648" s="23"/>
    </row>
    <row r="23649" spans="36:311" x14ac:dyDescent="0.2">
      <c r="AJ23649" s="23"/>
      <c r="HH23649"/>
      <c r="IW23649" s="36"/>
      <c r="JI23649"/>
      <c r="JJ23649"/>
      <c r="KX23649" s="23"/>
      <c r="KY23649" s="23"/>
    </row>
    <row r="23650" spans="36:311" x14ac:dyDescent="0.2">
      <c r="AJ23650" s="23"/>
      <c r="HH23650"/>
      <c r="IW23650" s="36"/>
      <c r="JI23650"/>
      <c r="JJ23650"/>
      <c r="KX23650" s="23"/>
      <c r="KY23650" s="23"/>
    </row>
    <row r="23651" spans="36:311" x14ac:dyDescent="0.2">
      <c r="AJ23651" s="23"/>
      <c r="HH23651"/>
      <c r="IW23651" s="36"/>
      <c r="JI23651"/>
      <c r="JJ23651"/>
      <c r="KX23651" s="23"/>
      <c r="KY23651" s="23"/>
    </row>
    <row r="23652" spans="36:311" x14ac:dyDescent="0.2">
      <c r="AJ23652" s="23"/>
      <c r="HH23652"/>
      <c r="IW23652" s="36"/>
      <c r="JI23652"/>
      <c r="JJ23652"/>
      <c r="KX23652" s="23"/>
      <c r="KY23652" s="23"/>
    </row>
    <row r="23653" spans="36:311" x14ac:dyDescent="0.2">
      <c r="AJ23653" s="23"/>
      <c r="HH23653"/>
      <c r="IW23653" s="36"/>
      <c r="JI23653"/>
      <c r="JJ23653"/>
      <c r="KX23653" s="23"/>
      <c r="KY23653" s="23"/>
    </row>
    <row r="23654" spans="36:311" x14ac:dyDescent="0.2">
      <c r="AJ23654" s="23"/>
      <c r="HH23654"/>
      <c r="IW23654" s="36"/>
      <c r="JI23654"/>
      <c r="JJ23654"/>
      <c r="KX23654" s="23"/>
      <c r="KY23654" s="23"/>
    </row>
    <row r="23655" spans="36:311" x14ac:dyDescent="0.2">
      <c r="AJ23655" s="23"/>
      <c r="HH23655"/>
      <c r="IW23655" s="36"/>
      <c r="JI23655"/>
      <c r="JJ23655"/>
      <c r="KX23655" s="23"/>
      <c r="KY23655" s="23"/>
    </row>
    <row r="23656" spans="36:311" x14ac:dyDescent="0.2">
      <c r="AJ23656" s="23"/>
      <c r="HH23656"/>
      <c r="IW23656" s="36"/>
      <c r="JI23656"/>
      <c r="JJ23656"/>
      <c r="KX23656" s="23"/>
      <c r="KY23656" s="23"/>
    </row>
    <row r="23657" spans="36:311" x14ac:dyDescent="0.2">
      <c r="AJ23657" s="23"/>
      <c r="HH23657"/>
      <c r="IW23657" s="36"/>
      <c r="JI23657"/>
      <c r="JJ23657"/>
      <c r="KX23657" s="23"/>
      <c r="KY23657" s="23"/>
    </row>
    <row r="23658" spans="36:311" x14ac:dyDescent="0.2">
      <c r="AJ23658" s="23"/>
      <c r="HH23658"/>
      <c r="IW23658" s="36"/>
      <c r="JI23658"/>
      <c r="JJ23658"/>
      <c r="KX23658" s="23"/>
      <c r="KY23658" s="23"/>
    </row>
    <row r="23659" spans="36:311" x14ac:dyDescent="0.2">
      <c r="AJ23659" s="23"/>
      <c r="HH23659"/>
      <c r="IW23659" s="36"/>
      <c r="JI23659"/>
      <c r="JJ23659"/>
      <c r="KX23659" s="23"/>
      <c r="KY23659" s="23"/>
    </row>
    <row r="23660" spans="36:311" x14ac:dyDescent="0.2">
      <c r="AJ23660" s="23"/>
      <c r="HH23660"/>
      <c r="IW23660" s="36"/>
      <c r="JI23660"/>
      <c r="JJ23660"/>
      <c r="KX23660" s="23"/>
      <c r="KY23660" s="23"/>
    </row>
    <row r="23661" spans="36:311" x14ac:dyDescent="0.2">
      <c r="AJ23661" s="23"/>
      <c r="HH23661"/>
      <c r="IW23661" s="36"/>
      <c r="JI23661"/>
      <c r="JJ23661"/>
      <c r="KX23661" s="23"/>
      <c r="KY23661" s="23"/>
    </row>
    <row r="23662" spans="36:311" x14ac:dyDescent="0.2">
      <c r="AJ23662" s="23"/>
      <c r="HH23662"/>
      <c r="IW23662" s="36"/>
      <c r="JI23662"/>
      <c r="JJ23662"/>
      <c r="KX23662" s="23"/>
      <c r="KY23662" s="23"/>
    </row>
    <row r="23663" spans="36:311" x14ac:dyDescent="0.2">
      <c r="AJ23663" s="23"/>
      <c r="HH23663"/>
      <c r="IW23663" s="36"/>
      <c r="JI23663"/>
      <c r="JJ23663"/>
      <c r="KX23663" s="23"/>
      <c r="KY23663" s="23"/>
    </row>
    <row r="23664" spans="36:311" x14ac:dyDescent="0.2">
      <c r="AJ23664" s="23"/>
      <c r="HH23664"/>
      <c r="IW23664" s="36"/>
      <c r="JI23664"/>
      <c r="JJ23664"/>
      <c r="KX23664" s="23"/>
      <c r="KY23664" s="23"/>
    </row>
    <row r="23665" spans="36:311" x14ac:dyDescent="0.2">
      <c r="AJ23665" s="23"/>
      <c r="HH23665"/>
      <c r="IW23665" s="36"/>
      <c r="JI23665"/>
      <c r="JJ23665"/>
      <c r="KX23665" s="23"/>
      <c r="KY23665" s="23"/>
    </row>
    <row r="23666" spans="36:311" x14ac:dyDescent="0.2">
      <c r="AJ23666" s="23"/>
      <c r="HH23666"/>
      <c r="IW23666" s="36"/>
      <c r="JI23666"/>
      <c r="JJ23666"/>
      <c r="KX23666" s="23"/>
      <c r="KY23666" s="23"/>
    </row>
    <row r="23667" spans="36:311" x14ac:dyDescent="0.2">
      <c r="AJ23667" s="23"/>
      <c r="HH23667"/>
      <c r="IW23667" s="36"/>
      <c r="JI23667"/>
      <c r="JJ23667"/>
      <c r="KX23667" s="23"/>
      <c r="KY23667" s="23"/>
    </row>
    <row r="23668" spans="36:311" x14ac:dyDescent="0.2">
      <c r="AJ23668" s="23"/>
      <c r="HH23668"/>
      <c r="IW23668" s="36"/>
      <c r="JI23668"/>
      <c r="JJ23668"/>
      <c r="KX23668" s="23"/>
      <c r="KY23668" s="23"/>
    </row>
    <row r="23669" spans="36:311" x14ac:dyDescent="0.2">
      <c r="AJ23669" s="23"/>
      <c r="HH23669"/>
      <c r="IW23669" s="36"/>
      <c r="JI23669"/>
      <c r="JJ23669"/>
      <c r="KX23669" s="23"/>
      <c r="KY23669" s="23"/>
    </row>
    <row r="23670" spans="36:311" x14ac:dyDescent="0.2">
      <c r="AJ23670" s="23"/>
      <c r="HH23670"/>
      <c r="IW23670" s="36"/>
      <c r="JI23670"/>
      <c r="JJ23670"/>
      <c r="KX23670" s="23"/>
      <c r="KY23670" s="23"/>
    </row>
    <row r="23671" spans="36:311" x14ac:dyDescent="0.2">
      <c r="AJ23671" s="23"/>
      <c r="HH23671"/>
      <c r="IW23671" s="36"/>
      <c r="JI23671"/>
      <c r="JJ23671"/>
      <c r="KX23671" s="23"/>
      <c r="KY23671" s="23"/>
    </row>
    <row r="23672" spans="36:311" x14ac:dyDescent="0.2">
      <c r="AJ23672" s="23"/>
      <c r="HH23672"/>
      <c r="IW23672" s="36"/>
      <c r="JI23672"/>
      <c r="JJ23672"/>
      <c r="KX23672" s="23"/>
      <c r="KY23672" s="23"/>
    </row>
    <row r="23673" spans="36:311" x14ac:dyDescent="0.2">
      <c r="AJ23673" s="23"/>
      <c r="HH23673"/>
      <c r="IW23673" s="36"/>
      <c r="JI23673"/>
      <c r="JJ23673"/>
      <c r="KX23673" s="23"/>
      <c r="KY23673" s="23"/>
    </row>
    <row r="23674" spans="36:311" x14ac:dyDescent="0.2">
      <c r="AJ23674" s="23"/>
      <c r="HH23674"/>
      <c r="IW23674" s="36"/>
      <c r="JI23674"/>
      <c r="JJ23674"/>
      <c r="KX23674" s="23"/>
      <c r="KY23674" s="23"/>
    </row>
    <row r="23675" spans="36:311" x14ac:dyDescent="0.2">
      <c r="AJ23675" s="23"/>
      <c r="HH23675"/>
      <c r="IW23675" s="36"/>
      <c r="JI23675"/>
      <c r="JJ23675"/>
      <c r="KX23675" s="23"/>
      <c r="KY23675" s="23"/>
    </row>
    <row r="23676" spans="36:311" x14ac:dyDescent="0.2">
      <c r="AJ23676" s="23"/>
      <c r="HH23676"/>
      <c r="IW23676" s="36"/>
      <c r="JI23676"/>
      <c r="JJ23676"/>
      <c r="KX23676" s="23"/>
      <c r="KY23676" s="23"/>
    </row>
    <row r="23677" spans="36:311" x14ac:dyDescent="0.2">
      <c r="AJ23677" s="23"/>
      <c r="HH23677"/>
      <c r="IW23677" s="36"/>
      <c r="JI23677"/>
      <c r="JJ23677"/>
      <c r="KX23677" s="23"/>
      <c r="KY23677" s="23"/>
    </row>
    <row r="23678" spans="36:311" x14ac:dyDescent="0.2">
      <c r="AJ23678" s="23"/>
      <c r="HH23678"/>
      <c r="IW23678" s="36"/>
      <c r="JI23678"/>
      <c r="JJ23678"/>
      <c r="KX23678" s="23"/>
      <c r="KY23678" s="23"/>
    </row>
    <row r="23679" spans="36:311" x14ac:dyDescent="0.2">
      <c r="AJ23679" s="23"/>
      <c r="HH23679"/>
      <c r="IW23679" s="36"/>
      <c r="JI23679"/>
      <c r="JJ23679"/>
      <c r="KX23679" s="23"/>
      <c r="KY23679" s="23"/>
    </row>
    <row r="23680" spans="36:311" x14ac:dyDescent="0.2">
      <c r="AJ23680" s="23"/>
      <c r="HH23680"/>
      <c r="IW23680" s="36"/>
      <c r="JI23680"/>
      <c r="JJ23680"/>
      <c r="KX23680" s="23"/>
      <c r="KY23680" s="23"/>
    </row>
    <row r="23681" spans="36:311" x14ac:dyDescent="0.2">
      <c r="AJ23681" s="23"/>
      <c r="HH23681"/>
      <c r="IW23681" s="36"/>
      <c r="JI23681"/>
      <c r="JJ23681"/>
      <c r="KX23681" s="23"/>
      <c r="KY23681" s="23"/>
    </row>
    <row r="23682" spans="36:311" x14ac:dyDescent="0.2">
      <c r="AJ23682" s="23"/>
      <c r="HH23682"/>
      <c r="IW23682" s="36"/>
      <c r="JI23682"/>
      <c r="JJ23682"/>
      <c r="KX23682" s="23"/>
      <c r="KY23682" s="23"/>
    </row>
    <row r="23683" spans="36:311" x14ac:dyDescent="0.2">
      <c r="AJ23683" s="23"/>
      <c r="HH23683"/>
      <c r="IW23683" s="36"/>
      <c r="JI23683"/>
      <c r="JJ23683"/>
      <c r="KX23683" s="23"/>
      <c r="KY23683" s="23"/>
    </row>
    <row r="23684" spans="36:311" x14ac:dyDescent="0.2">
      <c r="AJ23684" s="23"/>
      <c r="HH23684"/>
      <c r="IW23684" s="36"/>
      <c r="JI23684"/>
      <c r="JJ23684"/>
      <c r="KX23684" s="23"/>
      <c r="KY23684" s="23"/>
    </row>
    <row r="23685" spans="36:311" x14ac:dyDescent="0.2">
      <c r="AJ23685" s="23"/>
      <c r="HH23685"/>
      <c r="IW23685" s="36"/>
      <c r="JI23685"/>
      <c r="JJ23685"/>
      <c r="KX23685" s="23"/>
      <c r="KY23685" s="23"/>
    </row>
    <row r="23686" spans="36:311" x14ac:dyDescent="0.2">
      <c r="AJ23686" s="23"/>
      <c r="HH23686"/>
      <c r="IW23686" s="36"/>
      <c r="JI23686"/>
      <c r="JJ23686"/>
      <c r="KX23686" s="23"/>
      <c r="KY23686" s="23"/>
    </row>
    <row r="23687" spans="36:311" x14ac:dyDescent="0.2">
      <c r="AJ23687" s="23"/>
      <c r="HH23687"/>
      <c r="IW23687" s="36"/>
      <c r="JI23687"/>
      <c r="JJ23687"/>
      <c r="KX23687" s="23"/>
      <c r="KY23687" s="23"/>
    </row>
    <row r="23688" spans="36:311" x14ac:dyDescent="0.2">
      <c r="AJ23688" s="23"/>
      <c r="HH23688"/>
      <c r="IW23688" s="36"/>
      <c r="JI23688"/>
      <c r="JJ23688"/>
      <c r="KX23688" s="23"/>
      <c r="KY23688" s="23"/>
    </row>
    <row r="23689" spans="36:311" x14ac:dyDescent="0.2">
      <c r="AJ23689" s="23"/>
      <c r="HH23689"/>
      <c r="IW23689" s="36"/>
      <c r="JI23689"/>
      <c r="JJ23689"/>
      <c r="KX23689" s="23"/>
      <c r="KY23689" s="23"/>
    </row>
    <row r="23690" spans="36:311" x14ac:dyDescent="0.2">
      <c r="AJ23690" s="23"/>
      <c r="HH23690"/>
      <c r="IW23690" s="36"/>
      <c r="JI23690"/>
      <c r="JJ23690"/>
      <c r="KX23690" s="23"/>
      <c r="KY23690" s="23"/>
    </row>
    <row r="23691" spans="36:311" x14ac:dyDescent="0.2">
      <c r="AJ23691" s="23"/>
      <c r="HH23691"/>
      <c r="IW23691" s="36"/>
      <c r="JI23691"/>
      <c r="JJ23691"/>
      <c r="KX23691" s="23"/>
      <c r="KY23691" s="23"/>
    </row>
    <row r="23692" spans="36:311" x14ac:dyDescent="0.2">
      <c r="AJ23692" s="23"/>
      <c r="HH23692"/>
      <c r="IW23692" s="36"/>
      <c r="JI23692"/>
      <c r="JJ23692"/>
      <c r="KX23692" s="23"/>
      <c r="KY23692" s="23"/>
    </row>
    <row r="23693" spans="36:311" x14ac:dyDescent="0.2">
      <c r="AJ23693" s="23"/>
      <c r="HH23693"/>
      <c r="IW23693" s="36"/>
      <c r="JI23693"/>
      <c r="JJ23693"/>
      <c r="KX23693" s="23"/>
      <c r="KY23693" s="23"/>
    </row>
    <row r="23694" spans="36:311" x14ac:dyDescent="0.2">
      <c r="AJ23694" s="23"/>
      <c r="HH23694"/>
      <c r="IW23694" s="36"/>
      <c r="JI23694"/>
      <c r="JJ23694"/>
      <c r="KX23694" s="23"/>
      <c r="KY23694" s="23"/>
    </row>
    <row r="23695" spans="36:311" x14ac:dyDescent="0.2">
      <c r="AJ23695" s="23"/>
      <c r="HH23695"/>
      <c r="IW23695" s="36"/>
      <c r="JI23695"/>
      <c r="JJ23695"/>
      <c r="KX23695" s="23"/>
      <c r="KY23695" s="23"/>
    </row>
    <row r="23696" spans="36:311" x14ac:dyDescent="0.2">
      <c r="AJ23696" s="23"/>
      <c r="HH23696"/>
      <c r="IW23696" s="36"/>
      <c r="JI23696"/>
      <c r="JJ23696"/>
      <c r="KX23696" s="23"/>
      <c r="KY23696" s="23"/>
    </row>
    <row r="23697" spans="36:311" x14ac:dyDescent="0.2">
      <c r="AJ23697" s="23"/>
      <c r="HH23697"/>
      <c r="IW23697" s="36"/>
      <c r="JI23697"/>
      <c r="JJ23697"/>
      <c r="KX23697" s="23"/>
      <c r="KY23697" s="23"/>
    </row>
    <row r="23698" spans="36:311" x14ac:dyDescent="0.2">
      <c r="AJ23698" s="23"/>
      <c r="HH23698"/>
      <c r="IW23698" s="36"/>
      <c r="JI23698"/>
      <c r="JJ23698"/>
      <c r="KX23698" s="23"/>
      <c r="KY23698" s="23"/>
    </row>
    <row r="23699" spans="36:311" x14ac:dyDescent="0.2">
      <c r="AJ23699" s="23"/>
      <c r="HH23699"/>
      <c r="IW23699" s="36"/>
      <c r="JI23699"/>
      <c r="JJ23699"/>
      <c r="KX23699" s="23"/>
      <c r="KY23699" s="23"/>
    </row>
    <row r="23700" spans="36:311" x14ac:dyDescent="0.2">
      <c r="AJ23700" s="23"/>
      <c r="HH23700"/>
      <c r="IW23700" s="36"/>
      <c r="JI23700"/>
      <c r="JJ23700"/>
      <c r="KX23700" s="23"/>
      <c r="KY23700" s="23"/>
    </row>
    <row r="23701" spans="36:311" x14ac:dyDescent="0.2">
      <c r="AJ23701" s="23"/>
      <c r="HH23701"/>
      <c r="IW23701" s="36"/>
      <c r="JI23701"/>
      <c r="JJ23701"/>
      <c r="KX23701" s="23"/>
      <c r="KY23701" s="23"/>
    </row>
    <row r="23702" spans="36:311" x14ac:dyDescent="0.2">
      <c r="AJ23702" s="23"/>
      <c r="HH23702"/>
      <c r="IW23702" s="36"/>
      <c r="JI23702"/>
      <c r="JJ23702"/>
      <c r="KX23702" s="23"/>
      <c r="KY23702" s="23"/>
    </row>
    <row r="23703" spans="36:311" x14ac:dyDescent="0.2">
      <c r="AJ23703" s="23"/>
      <c r="HH23703"/>
      <c r="IW23703" s="36"/>
      <c r="JI23703"/>
      <c r="JJ23703"/>
      <c r="KX23703" s="23"/>
      <c r="KY23703" s="23"/>
    </row>
    <row r="23704" spans="36:311" x14ac:dyDescent="0.2">
      <c r="AJ23704" s="23"/>
      <c r="HH23704"/>
      <c r="IW23704" s="36"/>
      <c r="JI23704"/>
      <c r="JJ23704"/>
      <c r="KX23704" s="23"/>
      <c r="KY23704" s="23"/>
    </row>
    <row r="23705" spans="36:311" x14ac:dyDescent="0.2">
      <c r="AJ23705" s="23"/>
      <c r="HH23705"/>
      <c r="IW23705" s="36"/>
      <c r="JI23705"/>
      <c r="JJ23705"/>
      <c r="KX23705" s="23"/>
      <c r="KY23705" s="23"/>
    </row>
    <row r="23706" spans="36:311" x14ac:dyDescent="0.2">
      <c r="AJ23706" s="23"/>
      <c r="HH23706"/>
      <c r="IW23706" s="36"/>
      <c r="JI23706"/>
      <c r="JJ23706"/>
      <c r="KX23706" s="23"/>
      <c r="KY23706" s="23"/>
    </row>
    <row r="23707" spans="36:311" x14ac:dyDescent="0.2">
      <c r="AJ23707" s="23"/>
      <c r="HH23707"/>
      <c r="IW23707" s="36"/>
      <c r="JI23707"/>
      <c r="JJ23707"/>
      <c r="KX23707" s="23"/>
      <c r="KY23707" s="23"/>
    </row>
    <row r="23708" spans="36:311" x14ac:dyDescent="0.2">
      <c r="AJ23708" s="23"/>
      <c r="HH23708"/>
      <c r="IW23708" s="36"/>
      <c r="JI23708"/>
      <c r="JJ23708"/>
      <c r="KX23708" s="23"/>
      <c r="KY23708" s="23"/>
    </row>
    <row r="23709" spans="36:311" x14ac:dyDescent="0.2">
      <c r="AJ23709" s="23"/>
      <c r="HH23709"/>
      <c r="IW23709" s="36"/>
      <c r="JI23709"/>
      <c r="JJ23709"/>
      <c r="KX23709" s="23"/>
      <c r="KY23709" s="23"/>
    </row>
    <row r="23710" spans="36:311" x14ac:dyDescent="0.2">
      <c r="AJ23710" s="23"/>
      <c r="HH23710"/>
      <c r="IW23710" s="36"/>
      <c r="JI23710"/>
      <c r="JJ23710"/>
      <c r="KX23710" s="23"/>
      <c r="KY23710" s="23"/>
    </row>
    <row r="23711" spans="36:311" x14ac:dyDescent="0.2">
      <c r="AJ23711" s="23"/>
      <c r="HH23711"/>
      <c r="IW23711" s="36"/>
      <c r="JI23711"/>
      <c r="JJ23711"/>
      <c r="KX23711" s="23"/>
      <c r="KY23711" s="23"/>
    </row>
    <row r="23712" spans="36:311" x14ac:dyDescent="0.2">
      <c r="AJ23712" s="23"/>
      <c r="HH23712"/>
      <c r="IW23712" s="36"/>
      <c r="JI23712"/>
      <c r="JJ23712"/>
      <c r="KX23712" s="23"/>
      <c r="KY23712" s="23"/>
    </row>
    <row r="23713" spans="36:311" x14ac:dyDescent="0.2">
      <c r="AJ23713" s="23"/>
      <c r="HH23713"/>
      <c r="IW23713" s="36"/>
      <c r="JI23713"/>
      <c r="JJ23713"/>
      <c r="KX23713" s="23"/>
      <c r="KY23713" s="23"/>
    </row>
    <row r="23714" spans="36:311" x14ac:dyDescent="0.2">
      <c r="AJ23714" s="23"/>
      <c r="HH23714"/>
      <c r="IW23714" s="36"/>
      <c r="JI23714"/>
      <c r="JJ23714"/>
      <c r="KX23714" s="23"/>
      <c r="KY23714" s="23"/>
    </row>
    <row r="23715" spans="36:311" x14ac:dyDescent="0.2">
      <c r="AJ23715" s="23"/>
      <c r="HH23715"/>
      <c r="IW23715" s="36"/>
      <c r="JI23715"/>
      <c r="JJ23715"/>
      <c r="KX23715" s="23"/>
      <c r="KY23715" s="23"/>
    </row>
    <row r="23716" spans="36:311" x14ac:dyDescent="0.2">
      <c r="AJ23716" s="23"/>
      <c r="HH23716"/>
      <c r="IW23716" s="36"/>
      <c r="JI23716"/>
      <c r="JJ23716"/>
      <c r="KX23716" s="23"/>
      <c r="KY23716" s="23"/>
    </row>
    <row r="23717" spans="36:311" x14ac:dyDescent="0.2">
      <c r="AJ23717" s="23"/>
      <c r="HH23717"/>
      <c r="IW23717" s="36"/>
      <c r="JI23717"/>
      <c r="JJ23717"/>
      <c r="KX23717" s="23"/>
      <c r="KY23717" s="23"/>
    </row>
    <row r="23718" spans="36:311" x14ac:dyDescent="0.2">
      <c r="AJ23718" s="23"/>
      <c r="HH23718"/>
      <c r="IW23718" s="36"/>
      <c r="JI23718"/>
      <c r="JJ23718"/>
      <c r="KX23718" s="23"/>
      <c r="KY23718" s="23"/>
    </row>
    <row r="23719" spans="36:311" x14ac:dyDescent="0.2">
      <c r="AJ23719" s="23"/>
      <c r="HH23719"/>
      <c r="IW23719" s="36"/>
      <c r="JI23719"/>
      <c r="JJ23719"/>
      <c r="KX23719" s="23"/>
      <c r="KY23719" s="23"/>
    </row>
    <row r="23720" spans="36:311" x14ac:dyDescent="0.2">
      <c r="AJ23720" s="23"/>
      <c r="HH23720"/>
      <c r="IW23720" s="36"/>
      <c r="JI23720"/>
      <c r="JJ23720"/>
      <c r="KX23720" s="23"/>
      <c r="KY23720" s="23"/>
    </row>
    <row r="23721" spans="36:311" x14ac:dyDescent="0.2">
      <c r="AJ23721" s="23"/>
      <c r="HH23721"/>
      <c r="IW23721" s="36"/>
      <c r="JI23721"/>
      <c r="JJ23721"/>
      <c r="KX23721" s="23"/>
      <c r="KY23721" s="23"/>
    </row>
    <row r="23722" spans="36:311" x14ac:dyDescent="0.2">
      <c r="AJ23722" s="23"/>
      <c r="HH23722"/>
      <c r="IW23722" s="36"/>
      <c r="JI23722"/>
      <c r="JJ23722"/>
      <c r="KX23722" s="23"/>
      <c r="KY23722" s="23"/>
    </row>
    <row r="23723" spans="36:311" x14ac:dyDescent="0.2">
      <c r="AJ23723" s="23"/>
      <c r="HH23723"/>
      <c r="IW23723" s="36"/>
      <c r="JI23723"/>
      <c r="JJ23723"/>
      <c r="KX23723" s="23"/>
      <c r="KY23723" s="23"/>
    </row>
    <row r="23724" spans="36:311" x14ac:dyDescent="0.2">
      <c r="AJ23724" s="23"/>
      <c r="HH23724"/>
      <c r="IW23724" s="36"/>
      <c r="JI23724"/>
      <c r="JJ23724"/>
      <c r="KX23724" s="23"/>
      <c r="KY23724" s="23"/>
    </row>
    <row r="23725" spans="36:311" x14ac:dyDescent="0.2">
      <c r="AJ23725" s="23"/>
      <c r="HH23725"/>
      <c r="IW23725" s="36"/>
      <c r="JI23725"/>
      <c r="JJ23725"/>
      <c r="KX23725" s="23"/>
      <c r="KY23725" s="23"/>
    </row>
    <row r="23726" spans="36:311" x14ac:dyDescent="0.2">
      <c r="AJ23726" s="23"/>
      <c r="HH23726"/>
      <c r="IW23726" s="36"/>
      <c r="JI23726"/>
      <c r="JJ23726"/>
      <c r="KX23726" s="23"/>
      <c r="KY23726" s="23"/>
    </row>
    <row r="23727" spans="36:311" x14ac:dyDescent="0.2">
      <c r="AJ23727" s="23"/>
      <c r="HH23727"/>
      <c r="IW23727" s="36"/>
      <c r="JI23727"/>
      <c r="JJ23727"/>
      <c r="KX23727" s="23"/>
      <c r="KY23727" s="23"/>
    </row>
    <row r="23728" spans="36:311" x14ac:dyDescent="0.2">
      <c r="AJ23728" s="23"/>
      <c r="HH23728"/>
      <c r="IW23728" s="36"/>
      <c r="JI23728"/>
      <c r="JJ23728"/>
      <c r="KX23728" s="23"/>
      <c r="KY23728" s="23"/>
    </row>
    <row r="23729" spans="36:311" x14ac:dyDescent="0.2">
      <c r="AJ23729" s="23"/>
      <c r="HH23729"/>
      <c r="IW23729" s="36"/>
      <c r="JI23729"/>
      <c r="JJ23729"/>
      <c r="KX23729" s="23"/>
      <c r="KY23729" s="23"/>
    </row>
    <row r="23730" spans="36:311" x14ac:dyDescent="0.2">
      <c r="AJ23730" s="23"/>
      <c r="HH23730"/>
      <c r="IW23730" s="36"/>
      <c r="JI23730"/>
      <c r="JJ23730"/>
      <c r="KX23730" s="23"/>
      <c r="KY23730" s="23"/>
    </row>
    <row r="23731" spans="36:311" x14ac:dyDescent="0.2">
      <c r="AJ23731" s="23"/>
      <c r="HH23731"/>
      <c r="IW23731" s="36"/>
      <c r="JI23731"/>
      <c r="JJ23731"/>
      <c r="KX23731" s="23"/>
      <c r="KY23731" s="23"/>
    </row>
    <row r="23732" spans="36:311" x14ac:dyDescent="0.2">
      <c r="AJ23732" s="23"/>
      <c r="HH23732"/>
      <c r="IW23732" s="36"/>
      <c r="JI23732"/>
      <c r="JJ23732"/>
      <c r="KX23732" s="23"/>
      <c r="KY23732" s="23"/>
    </row>
    <row r="23733" spans="36:311" x14ac:dyDescent="0.2">
      <c r="AJ23733" s="23"/>
      <c r="HH23733"/>
      <c r="IW23733" s="36"/>
      <c r="JI23733"/>
      <c r="JJ23733"/>
      <c r="KX23733" s="23"/>
      <c r="KY23733" s="23"/>
    </row>
    <row r="23734" spans="36:311" x14ac:dyDescent="0.2">
      <c r="AJ23734" s="23"/>
      <c r="HH23734"/>
      <c r="IW23734" s="36"/>
      <c r="JI23734"/>
      <c r="JJ23734"/>
      <c r="KX23734" s="23"/>
      <c r="KY23734" s="23"/>
    </row>
    <row r="23735" spans="36:311" x14ac:dyDescent="0.2">
      <c r="AJ23735" s="23"/>
      <c r="HH23735"/>
      <c r="IW23735" s="36"/>
      <c r="JI23735"/>
      <c r="JJ23735"/>
      <c r="KX23735" s="23"/>
      <c r="KY23735" s="23"/>
    </row>
    <row r="23736" spans="36:311" x14ac:dyDescent="0.2">
      <c r="AJ23736" s="23"/>
      <c r="HH23736"/>
      <c r="IW23736" s="36"/>
      <c r="JI23736"/>
      <c r="JJ23736"/>
      <c r="KX23736" s="23"/>
      <c r="KY23736" s="23"/>
    </row>
    <row r="23737" spans="36:311" x14ac:dyDescent="0.2">
      <c r="AJ23737" s="23"/>
      <c r="HH23737"/>
      <c r="IW23737" s="36"/>
      <c r="JI23737"/>
      <c r="JJ23737"/>
      <c r="KX23737" s="23"/>
      <c r="KY23737" s="23"/>
    </row>
    <row r="23738" spans="36:311" x14ac:dyDescent="0.2">
      <c r="AJ23738" s="23"/>
      <c r="HH23738"/>
      <c r="IW23738" s="36"/>
      <c r="JI23738"/>
      <c r="JJ23738"/>
      <c r="KX23738" s="23"/>
      <c r="KY23738" s="23"/>
    </row>
    <row r="23739" spans="36:311" x14ac:dyDescent="0.2">
      <c r="AJ23739" s="23"/>
      <c r="HH23739"/>
      <c r="IW23739" s="36"/>
      <c r="JI23739"/>
      <c r="JJ23739"/>
      <c r="KX23739" s="23"/>
      <c r="KY23739" s="23"/>
    </row>
    <row r="23740" spans="36:311" x14ac:dyDescent="0.2">
      <c r="AJ23740" s="23"/>
      <c r="HH23740"/>
      <c r="IW23740" s="36"/>
      <c r="JI23740"/>
      <c r="JJ23740"/>
      <c r="KX23740" s="23"/>
      <c r="KY23740" s="23"/>
    </row>
    <row r="23741" spans="36:311" x14ac:dyDescent="0.2">
      <c r="AJ23741" s="23"/>
      <c r="HH23741"/>
      <c r="IW23741" s="36"/>
      <c r="JI23741"/>
      <c r="JJ23741"/>
      <c r="KX23741" s="23"/>
      <c r="KY23741" s="23"/>
    </row>
    <row r="23742" spans="36:311" x14ac:dyDescent="0.2">
      <c r="AJ23742" s="23"/>
      <c r="HH23742"/>
      <c r="IW23742" s="36"/>
      <c r="JI23742"/>
      <c r="JJ23742"/>
      <c r="KX23742" s="23"/>
      <c r="KY23742" s="23"/>
    </row>
    <row r="23743" spans="36:311" x14ac:dyDescent="0.2">
      <c r="AJ23743" s="23"/>
      <c r="HH23743"/>
      <c r="IW23743" s="36"/>
      <c r="JI23743"/>
      <c r="JJ23743"/>
      <c r="KX23743" s="23"/>
      <c r="KY23743" s="23"/>
    </row>
    <row r="23744" spans="36:311" x14ac:dyDescent="0.2">
      <c r="AJ23744" s="23"/>
      <c r="HH23744"/>
      <c r="IW23744" s="36"/>
      <c r="JI23744"/>
      <c r="JJ23744"/>
      <c r="KX23744" s="23"/>
      <c r="KY23744" s="23"/>
    </row>
    <row r="23745" spans="36:311" x14ac:dyDescent="0.2">
      <c r="AJ23745" s="23"/>
      <c r="HH23745"/>
      <c r="IW23745" s="36"/>
      <c r="JI23745"/>
      <c r="JJ23745"/>
      <c r="KX23745" s="23"/>
      <c r="KY23745" s="23"/>
    </row>
    <row r="23746" spans="36:311" x14ac:dyDescent="0.2">
      <c r="AJ23746" s="23"/>
      <c r="HH23746"/>
      <c r="IW23746" s="36"/>
      <c r="JI23746"/>
      <c r="JJ23746"/>
      <c r="KX23746" s="23"/>
      <c r="KY23746" s="23"/>
    </row>
    <row r="23747" spans="36:311" x14ac:dyDescent="0.2">
      <c r="AJ23747" s="23"/>
      <c r="HH23747"/>
      <c r="IW23747" s="36"/>
      <c r="JI23747"/>
      <c r="JJ23747"/>
      <c r="KX23747" s="23"/>
      <c r="KY23747" s="23"/>
    </row>
    <row r="23748" spans="36:311" x14ac:dyDescent="0.2">
      <c r="AJ23748" s="23"/>
      <c r="HH23748"/>
      <c r="IW23748" s="36"/>
      <c r="JI23748"/>
      <c r="JJ23748"/>
      <c r="KX23748" s="23"/>
      <c r="KY23748" s="23"/>
    </row>
    <row r="23749" spans="36:311" x14ac:dyDescent="0.2">
      <c r="AJ23749" s="23"/>
      <c r="HH23749"/>
      <c r="IW23749" s="36"/>
      <c r="JI23749"/>
      <c r="JJ23749"/>
      <c r="KX23749" s="23"/>
      <c r="KY23749" s="23"/>
    </row>
    <row r="23750" spans="36:311" x14ac:dyDescent="0.2">
      <c r="AJ23750" s="23"/>
      <c r="HH23750"/>
      <c r="IW23750" s="36"/>
      <c r="JI23750"/>
      <c r="JJ23750"/>
      <c r="KX23750" s="23"/>
      <c r="KY23750" s="23"/>
    </row>
    <row r="23751" spans="36:311" x14ac:dyDescent="0.2">
      <c r="AJ23751" s="23"/>
      <c r="HH23751"/>
      <c r="IW23751" s="36"/>
      <c r="JI23751"/>
      <c r="JJ23751"/>
      <c r="KX23751" s="23"/>
      <c r="KY23751" s="23"/>
    </row>
    <row r="23752" spans="36:311" x14ac:dyDescent="0.2">
      <c r="AJ23752" s="23"/>
      <c r="HH23752"/>
      <c r="IW23752" s="36"/>
      <c r="JI23752"/>
      <c r="JJ23752"/>
      <c r="KX23752" s="23"/>
      <c r="KY23752" s="23"/>
    </row>
    <row r="23753" spans="36:311" x14ac:dyDescent="0.2">
      <c r="AJ23753" s="23"/>
      <c r="HH23753"/>
      <c r="IW23753" s="36"/>
      <c r="JI23753"/>
      <c r="JJ23753"/>
      <c r="KX23753" s="23"/>
      <c r="KY23753" s="23"/>
    </row>
    <row r="23754" spans="36:311" x14ac:dyDescent="0.2">
      <c r="AJ23754" s="23"/>
      <c r="HH23754"/>
      <c r="IW23754" s="36"/>
      <c r="JI23754"/>
      <c r="JJ23754"/>
      <c r="KX23754" s="23"/>
      <c r="KY23754" s="23"/>
    </row>
    <row r="23755" spans="36:311" x14ac:dyDescent="0.2">
      <c r="AJ23755" s="23"/>
      <c r="HH23755"/>
      <c r="IW23755" s="36"/>
      <c r="JI23755"/>
      <c r="JJ23755"/>
      <c r="KX23755" s="23"/>
      <c r="KY23755" s="23"/>
    </row>
    <row r="23756" spans="36:311" x14ac:dyDescent="0.2">
      <c r="AJ23756" s="23"/>
      <c r="HH23756"/>
      <c r="IW23756" s="36"/>
      <c r="JI23756"/>
      <c r="JJ23756"/>
      <c r="KX23756" s="23"/>
      <c r="KY23756" s="23"/>
    </row>
    <row r="23757" spans="36:311" x14ac:dyDescent="0.2">
      <c r="AJ23757" s="23"/>
      <c r="HH23757"/>
      <c r="IW23757" s="36"/>
      <c r="JI23757"/>
      <c r="JJ23757"/>
      <c r="KX23757" s="23"/>
      <c r="KY23757" s="23"/>
    </row>
    <row r="23758" spans="36:311" x14ac:dyDescent="0.2">
      <c r="AJ23758" s="23"/>
      <c r="HH23758"/>
      <c r="IW23758" s="36"/>
      <c r="JI23758"/>
      <c r="JJ23758"/>
      <c r="KX23758" s="23"/>
      <c r="KY23758" s="23"/>
    </row>
    <row r="23759" spans="36:311" x14ac:dyDescent="0.2">
      <c r="AJ23759" s="23"/>
      <c r="HH23759"/>
      <c r="IW23759" s="36"/>
      <c r="JI23759"/>
      <c r="JJ23759"/>
      <c r="KX23759" s="23"/>
      <c r="KY23759" s="23"/>
    </row>
    <row r="23760" spans="36:311" x14ac:dyDescent="0.2">
      <c r="AJ23760" s="23"/>
      <c r="HH23760"/>
      <c r="IW23760" s="36"/>
      <c r="JI23760"/>
      <c r="JJ23760"/>
      <c r="KX23760" s="23"/>
      <c r="KY23760" s="23"/>
    </row>
    <row r="23761" spans="36:311" x14ac:dyDescent="0.2">
      <c r="AJ23761" s="23"/>
      <c r="HH23761"/>
      <c r="IW23761" s="36"/>
      <c r="JI23761"/>
      <c r="JJ23761"/>
      <c r="KX23761" s="23"/>
      <c r="KY23761" s="23"/>
    </row>
    <row r="23762" spans="36:311" x14ac:dyDescent="0.2">
      <c r="AJ23762" s="23"/>
      <c r="HH23762"/>
      <c r="IW23762" s="36"/>
      <c r="JI23762"/>
      <c r="JJ23762"/>
      <c r="KX23762" s="23"/>
      <c r="KY23762" s="23"/>
    </row>
    <row r="23763" spans="36:311" x14ac:dyDescent="0.2">
      <c r="AJ23763" s="23"/>
      <c r="HH23763"/>
      <c r="IW23763" s="36"/>
      <c r="JI23763"/>
      <c r="JJ23763"/>
      <c r="KX23763" s="23"/>
      <c r="KY23763" s="23"/>
    </row>
    <row r="23764" spans="36:311" x14ac:dyDescent="0.2">
      <c r="AJ23764" s="23"/>
      <c r="HH23764"/>
      <c r="IW23764" s="36"/>
      <c r="JI23764"/>
      <c r="JJ23764"/>
      <c r="KX23764" s="23"/>
      <c r="KY23764" s="23"/>
    </row>
    <row r="23765" spans="36:311" x14ac:dyDescent="0.2">
      <c r="AJ23765" s="23"/>
      <c r="HH23765"/>
      <c r="IW23765" s="36"/>
      <c r="JI23765"/>
      <c r="JJ23765"/>
      <c r="KX23765" s="23"/>
      <c r="KY23765" s="23"/>
    </row>
    <row r="23766" spans="36:311" x14ac:dyDescent="0.2">
      <c r="AJ23766" s="23"/>
      <c r="HH23766"/>
      <c r="IW23766" s="36"/>
      <c r="JI23766"/>
      <c r="JJ23766"/>
      <c r="KX23766" s="23"/>
      <c r="KY23766" s="23"/>
    </row>
    <row r="23767" spans="36:311" x14ac:dyDescent="0.2">
      <c r="AJ23767" s="23"/>
      <c r="HH23767"/>
      <c r="IW23767" s="36"/>
      <c r="JI23767"/>
      <c r="JJ23767"/>
      <c r="KX23767" s="23"/>
      <c r="KY23767" s="23"/>
    </row>
    <row r="23768" spans="36:311" x14ac:dyDescent="0.2">
      <c r="AJ23768" s="23"/>
      <c r="HH23768"/>
      <c r="IW23768" s="36"/>
      <c r="JI23768"/>
      <c r="JJ23768"/>
      <c r="KX23768" s="23"/>
      <c r="KY23768" s="23"/>
    </row>
    <row r="23769" spans="36:311" x14ac:dyDescent="0.2">
      <c r="AJ23769" s="23"/>
      <c r="HH23769"/>
      <c r="IW23769" s="36"/>
      <c r="JI23769"/>
      <c r="JJ23769"/>
      <c r="KX23769" s="23"/>
      <c r="KY23769" s="23"/>
    </row>
    <row r="23770" spans="36:311" x14ac:dyDescent="0.2">
      <c r="AJ23770" s="23"/>
      <c r="HH23770"/>
      <c r="IW23770" s="36"/>
      <c r="JI23770"/>
      <c r="JJ23770"/>
      <c r="KX23770" s="23"/>
      <c r="KY23770" s="23"/>
    </row>
    <row r="23771" spans="36:311" x14ac:dyDescent="0.2">
      <c r="AJ23771" s="23"/>
      <c r="HH23771"/>
      <c r="IW23771" s="36"/>
      <c r="JI23771"/>
      <c r="JJ23771"/>
      <c r="KX23771" s="23"/>
      <c r="KY23771" s="23"/>
    </row>
    <row r="23772" spans="36:311" x14ac:dyDescent="0.2">
      <c r="AJ23772" s="23"/>
      <c r="HH23772"/>
      <c r="IW23772" s="36"/>
      <c r="JI23772"/>
      <c r="JJ23772"/>
      <c r="KX23772" s="23"/>
      <c r="KY23772" s="23"/>
    </row>
    <row r="23773" spans="36:311" x14ac:dyDescent="0.2">
      <c r="AJ23773" s="23"/>
      <c r="HH23773"/>
      <c r="IW23773" s="36"/>
      <c r="JI23773"/>
      <c r="JJ23773"/>
      <c r="KX23773" s="23"/>
      <c r="KY23773" s="23"/>
    </row>
    <row r="23774" spans="36:311" x14ac:dyDescent="0.2">
      <c r="AJ23774" s="23"/>
      <c r="HH23774"/>
      <c r="IW23774" s="36"/>
      <c r="JI23774"/>
      <c r="JJ23774"/>
      <c r="KX23774" s="23"/>
      <c r="KY23774" s="23"/>
    </row>
    <row r="23775" spans="36:311" x14ac:dyDescent="0.2">
      <c r="AJ23775" s="23"/>
      <c r="HH23775"/>
      <c r="IW23775" s="36"/>
      <c r="JI23775"/>
      <c r="JJ23775"/>
      <c r="KX23775" s="23"/>
      <c r="KY23775" s="23"/>
    </row>
    <row r="23776" spans="36:311" x14ac:dyDescent="0.2">
      <c r="AJ23776" s="23"/>
      <c r="HH23776"/>
      <c r="IW23776" s="36"/>
      <c r="JI23776"/>
      <c r="JJ23776"/>
      <c r="KX23776" s="23"/>
      <c r="KY23776" s="23"/>
    </row>
    <row r="23777" spans="36:311" x14ac:dyDescent="0.2">
      <c r="AJ23777" s="23"/>
      <c r="HH23777"/>
      <c r="IW23777" s="36"/>
      <c r="JI23777"/>
      <c r="JJ23777"/>
      <c r="KX23777" s="23"/>
      <c r="KY23777" s="23"/>
    </row>
    <row r="23778" spans="36:311" x14ac:dyDescent="0.2">
      <c r="AJ23778" s="23"/>
      <c r="HH23778"/>
      <c r="IW23778" s="36"/>
      <c r="JI23778"/>
      <c r="JJ23778"/>
      <c r="KX23778" s="23"/>
      <c r="KY23778" s="23"/>
    </row>
    <row r="23779" spans="36:311" x14ac:dyDescent="0.2">
      <c r="AJ23779" s="23"/>
      <c r="HH23779"/>
      <c r="IW23779" s="36"/>
      <c r="JI23779"/>
      <c r="JJ23779"/>
      <c r="KX23779" s="23"/>
      <c r="KY23779" s="23"/>
    </row>
    <row r="23780" spans="36:311" x14ac:dyDescent="0.2">
      <c r="AJ23780" s="23"/>
      <c r="HH23780"/>
      <c r="IW23780" s="36"/>
      <c r="JI23780"/>
      <c r="JJ23780"/>
      <c r="KX23780" s="23"/>
      <c r="KY23780" s="23"/>
    </row>
    <row r="23781" spans="36:311" x14ac:dyDescent="0.2">
      <c r="AJ23781" s="23"/>
      <c r="HH23781"/>
      <c r="IW23781" s="36"/>
      <c r="JI23781"/>
      <c r="JJ23781"/>
      <c r="KX23781" s="23"/>
      <c r="KY23781" s="23"/>
    </row>
    <row r="23782" spans="36:311" x14ac:dyDescent="0.2">
      <c r="AJ23782" s="23"/>
      <c r="HH23782"/>
      <c r="IW23782" s="36"/>
      <c r="JI23782"/>
      <c r="JJ23782"/>
      <c r="KX23782" s="23"/>
      <c r="KY23782" s="23"/>
    </row>
    <row r="23783" spans="36:311" x14ac:dyDescent="0.2">
      <c r="AJ23783" s="23"/>
      <c r="HH23783"/>
      <c r="IW23783" s="36"/>
      <c r="JI23783"/>
      <c r="JJ23783"/>
      <c r="KX23783" s="23"/>
      <c r="KY23783" s="23"/>
    </row>
    <row r="23784" spans="36:311" x14ac:dyDescent="0.2">
      <c r="AJ23784" s="23"/>
      <c r="HH23784"/>
      <c r="IW23784" s="36"/>
      <c r="JI23784"/>
      <c r="JJ23784"/>
      <c r="KX23784" s="23"/>
      <c r="KY23784" s="23"/>
    </row>
    <row r="23785" spans="36:311" x14ac:dyDescent="0.2">
      <c r="AJ23785" s="23"/>
      <c r="HH23785"/>
      <c r="IW23785" s="36"/>
      <c r="JI23785"/>
      <c r="JJ23785"/>
      <c r="KX23785" s="23"/>
      <c r="KY23785" s="23"/>
    </row>
    <row r="23786" spans="36:311" x14ac:dyDescent="0.2">
      <c r="AJ23786" s="23"/>
      <c r="HH23786"/>
      <c r="IW23786" s="36"/>
      <c r="JI23786"/>
      <c r="JJ23786"/>
      <c r="KX23786" s="23"/>
      <c r="KY23786" s="23"/>
    </row>
    <row r="23787" spans="36:311" x14ac:dyDescent="0.2">
      <c r="AJ23787" s="23"/>
      <c r="HH23787"/>
      <c r="IW23787" s="36"/>
      <c r="JI23787"/>
      <c r="JJ23787"/>
      <c r="KX23787" s="23"/>
      <c r="KY23787" s="23"/>
    </row>
    <row r="23788" spans="36:311" x14ac:dyDescent="0.2">
      <c r="AJ23788" s="23"/>
      <c r="HH23788"/>
      <c r="IW23788" s="36"/>
      <c r="JI23788"/>
      <c r="JJ23788"/>
      <c r="KX23788" s="23"/>
      <c r="KY23788" s="23"/>
    </row>
    <row r="23789" spans="36:311" x14ac:dyDescent="0.2">
      <c r="AJ23789" s="23"/>
      <c r="HH23789"/>
      <c r="IW23789" s="36"/>
      <c r="JI23789"/>
      <c r="JJ23789"/>
      <c r="KX23789" s="23"/>
      <c r="KY23789" s="23"/>
    </row>
    <row r="23790" spans="36:311" x14ac:dyDescent="0.2">
      <c r="AJ23790" s="23"/>
      <c r="HH23790"/>
      <c r="IW23790" s="36"/>
      <c r="JI23790"/>
      <c r="JJ23790"/>
      <c r="KX23790" s="23"/>
      <c r="KY23790" s="23"/>
    </row>
    <row r="23791" spans="36:311" x14ac:dyDescent="0.2">
      <c r="AJ23791" s="23"/>
      <c r="HH23791"/>
      <c r="IW23791" s="36"/>
      <c r="JI23791"/>
      <c r="JJ23791"/>
      <c r="KX23791" s="23"/>
      <c r="KY23791" s="23"/>
    </row>
    <row r="23792" spans="36:311" x14ac:dyDescent="0.2">
      <c r="AJ23792" s="23"/>
      <c r="HH23792"/>
      <c r="IW23792" s="36"/>
      <c r="JI23792"/>
      <c r="JJ23792"/>
      <c r="KX23792" s="23"/>
      <c r="KY23792" s="23"/>
    </row>
    <row r="23793" spans="36:311" x14ac:dyDescent="0.2">
      <c r="AJ23793" s="23"/>
      <c r="HH23793"/>
      <c r="IW23793" s="36"/>
      <c r="JI23793"/>
      <c r="JJ23793"/>
      <c r="KX23793" s="23"/>
      <c r="KY23793" s="23"/>
    </row>
    <row r="23794" spans="36:311" x14ac:dyDescent="0.2">
      <c r="AJ23794" s="23"/>
      <c r="HH23794"/>
      <c r="IW23794" s="36"/>
      <c r="JI23794"/>
      <c r="JJ23794"/>
      <c r="KX23794" s="23"/>
      <c r="KY23794" s="23"/>
    </row>
    <row r="23795" spans="36:311" x14ac:dyDescent="0.2">
      <c r="AJ23795" s="23"/>
      <c r="HH23795"/>
      <c r="IW23795" s="36"/>
      <c r="JI23795"/>
      <c r="JJ23795"/>
      <c r="KX23795" s="23"/>
      <c r="KY23795" s="23"/>
    </row>
    <row r="23796" spans="36:311" x14ac:dyDescent="0.2">
      <c r="AJ23796" s="23"/>
      <c r="HH23796"/>
      <c r="IW23796" s="36"/>
      <c r="JI23796"/>
      <c r="JJ23796"/>
      <c r="KX23796" s="23"/>
      <c r="KY23796" s="23"/>
    </row>
    <row r="23797" spans="36:311" x14ac:dyDescent="0.2">
      <c r="AJ23797" s="23"/>
      <c r="HH23797"/>
      <c r="IW23797" s="36"/>
      <c r="JI23797"/>
      <c r="JJ23797"/>
      <c r="KX23797" s="23"/>
      <c r="KY23797" s="23"/>
    </row>
    <row r="23798" spans="36:311" x14ac:dyDescent="0.2">
      <c r="AJ23798" s="23"/>
      <c r="HH23798"/>
      <c r="IW23798" s="36"/>
      <c r="JI23798"/>
      <c r="JJ23798"/>
      <c r="KX23798" s="23"/>
      <c r="KY23798" s="23"/>
    </row>
    <row r="23799" spans="36:311" x14ac:dyDescent="0.2">
      <c r="AJ23799" s="23"/>
      <c r="HH23799"/>
      <c r="IW23799" s="36"/>
      <c r="JI23799"/>
      <c r="JJ23799"/>
      <c r="KX23799" s="23"/>
      <c r="KY23799" s="23"/>
    </row>
    <row r="23800" spans="36:311" x14ac:dyDescent="0.2">
      <c r="AJ23800" s="23"/>
      <c r="HH23800"/>
      <c r="IW23800" s="36"/>
      <c r="JI23800"/>
      <c r="JJ23800"/>
      <c r="KX23800" s="23"/>
      <c r="KY23800" s="23"/>
    </row>
    <row r="23801" spans="36:311" x14ac:dyDescent="0.2">
      <c r="AJ23801" s="23"/>
      <c r="HH23801"/>
      <c r="IW23801" s="36"/>
      <c r="JI23801"/>
      <c r="JJ23801"/>
      <c r="KX23801" s="23"/>
      <c r="KY23801" s="23"/>
    </row>
    <row r="23802" spans="36:311" x14ac:dyDescent="0.2">
      <c r="AJ23802" s="23"/>
      <c r="HH23802"/>
      <c r="IW23802" s="36"/>
      <c r="JI23802"/>
      <c r="JJ23802"/>
      <c r="KX23802" s="23"/>
      <c r="KY23802" s="23"/>
    </row>
    <row r="23803" spans="36:311" x14ac:dyDescent="0.2">
      <c r="AJ23803" s="23"/>
      <c r="HH23803"/>
      <c r="IW23803" s="36"/>
      <c r="JI23803"/>
      <c r="JJ23803"/>
      <c r="KX23803" s="23"/>
      <c r="KY23803" s="23"/>
    </row>
    <row r="23804" spans="36:311" x14ac:dyDescent="0.2">
      <c r="AJ23804" s="23"/>
      <c r="HH23804"/>
      <c r="IW23804" s="36"/>
      <c r="JI23804"/>
      <c r="JJ23804"/>
      <c r="KX23804" s="23"/>
      <c r="KY23804" s="23"/>
    </row>
    <row r="23805" spans="36:311" x14ac:dyDescent="0.2">
      <c r="AJ23805" s="23"/>
      <c r="HH23805"/>
      <c r="IW23805" s="36"/>
      <c r="JI23805"/>
      <c r="JJ23805"/>
      <c r="KX23805" s="23"/>
      <c r="KY23805" s="23"/>
    </row>
    <row r="23806" spans="36:311" x14ac:dyDescent="0.2">
      <c r="AJ23806" s="23"/>
      <c r="HH23806"/>
      <c r="IW23806" s="36"/>
      <c r="JI23806"/>
      <c r="JJ23806"/>
      <c r="KX23806" s="23"/>
      <c r="KY23806" s="23"/>
    </row>
    <row r="23807" spans="36:311" x14ac:dyDescent="0.2">
      <c r="AJ23807" s="23"/>
      <c r="HH23807"/>
      <c r="IW23807" s="36"/>
      <c r="JI23807"/>
      <c r="JJ23807"/>
      <c r="KX23807" s="23"/>
      <c r="KY23807" s="23"/>
    </row>
    <row r="23808" spans="36:311" x14ac:dyDescent="0.2">
      <c r="AJ23808" s="23"/>
      <c r="HH23808"/>
      <c r="IW23808" s="36"/>
      <c r="JI23808"/>
      <c r="JJ23808"/>
      <c r="KX23808" s="23"/>
      <c r="KY23808" s="23"/>
    </row>
    <row r="23809" spans="36:311" x14ac:dyDescent="0.2">
      <c r="AJ23809" s="23"/>
      <c r="HH23809"/>
      <c r="IW23809" s="36"/>
      <c r="JI23809"/>
      <c r="JJ23809"/>
      <c r="KX23809" s="23"/>
      <c r="KY23809" s="23"/>
    </row>
    <row r="23810" spans="36:311" x14ac:dyDescent="0.2">
      <c r="AJ23810" s="23"/>
      <c r="HH23810"/>
      <c r="IW23810" s="36"/>
      <c r="JI23810"/>
      <c r="JJ23810"/>
      <c r="KX23810" s="23"/>
      <c r="KY23810" s="23"/>
    </row>
    <row r="23811" spans="36:311" x14ac:dyDescent="0.2">
      <c r="AJ23811" s="23"/>
      <c r="HH23811"/>
      <c r="IW23811" s="36"/>
      <c r="JI23811"/>
      <c r="JJ23811"/>
      <c r="KX23811" s="23"/>
      <c r="KY23811" s="23"/>
    </row>
    <row r="23812" spans="36:311" x14ac:dyDescent="0.2">
      <c r="AJ23812" s="23"/>
      <c r="HH23812"/>
      <c r="IW23812" s="36"/>
      <c r="JI23812"/>
      <c r="JJ23812"/>
      <c r="KX23812" s="23"/>
      <c r="KY23812" s="23"/>
    </row>
    <row r="23813" spans="36:311" x14ac:dyDescent="0.2">
      <c r="AJ23813" s="23"/>
      <c r="HH23813"/>
      <c r="IW23813" s="36"/>
      <c r="JI23813"/>
      <c r="JJ23813"/>
      <c r="KX23813" s="23"/>
      <c r="KY23813" s="23"/>
    </row>
    <row r="23814" spans="36:311" x14ac:dyDescent="0.2">
      <c r="AJ23814" s="23"/>
      <c r="HH23814"/>
      <c r="IW23814" s="36"/>
      <c r="JI23814"/>
      <c r="JJ23814"/>
      <c r="KX23814" s="23"/>
      <c r="KY23814" s="23"/>
    </row>
    <row r="23815" spans="36:311" x14ac:dyDescent="0.2">
      <c r="AJ23815" s="23"/>
      <c r="HH23815"/>
      <c r="IW23815" s="36"/>
      <c r="JI23815"/>
      <c r="JJ23815"/>
      <c r="KX23815" s="23"/>
      <c r="KY23815" s="23"/>
    </row>
    <row r="23816" spans="36:311" x14ac:dyDescent="0.2">
      <c r="AJ23816" s="23"/>
      <c r="HH23816"/>
      <c r="IW23816" s="36"/>
      <c r="JI23816"/>
      <c r="JJ23816"/>
      <c r="KX23816" s="23"/>
      <c r="KY23816" s="23"/>
    </row>
    <row r="23817" spans="36:311" x14ac:dyDescent="0.2">
      <c r="AJ23817" s="23"/>
      <c r="HH23817"/>
      <c r="IW23817" s="36"/>
      <c r="JI23817"/>
      <c r="JJ23817"/>
      <c r="KX23817" s="23"/>
      <c r="KY23817" s="23"/>
    </row>
    <row r="23818" spans="36:311" x14ac:dyDescent="0.2">
      <c r="AJ23818" s="23"/>
      <c r="HH23818"/>
      <c r="IW23818" s="36"/>
      <c r="JI23818"/>
      <c r="JJ23818"/>
      <c r="KX23818" s="23"/>
      <c r="KY23818" s="23"/>
    </row>
    <row r="23819" spans="36:311" x14ac:dyDescent="0.2">
      <c r="AJ23819" s="23"/>
      <c r="HH23819"/>
      <c r="IW23819" s="36"/>
      <c r="JI23819"/>
      <c r="JJ23819"/>
      <c r="KX23819" s="23"/>
      <c r="KY23819" s="23"/>
    </row>
    <row r="23820" spans="36:311" x14ac:dyDescent="0.2">
      <c r="AJ23820" s="23"/>
      <c r="HH23820"/>
      <c r="IW23820" s="36"/>
      <c r="JI23820"/>
      <c r="JJ23820"/>
      <c r="KX23820" s="23"/>
      <c r="KY23820" s="23"/>
    </row>
    <row r="23821" spans="36:311" x14ac:dyDescent="0.2">
      <c r="AJ23821" s="23"/>
      <c r="HH23821"/>
      <c r="IW23821" s="36"/>
      <c r="JI23821"/>
      <c r="JJ23821"/>
      <c r="KX23821" s="23"/>
      <c r="KY23821" s="23"/>
    </row>
    <row r="23822" spans="36:311" x14ac:dyDescent="0.2">
      <c r="AJ23822" s="23"/>
      <c r="HH23822"/>
      <c r="IW23822" s="36"/>
      <c r="JI23822"/>
      <c r="JJ23822"/>
      <c r="KX23822" s="23"/>
      <c r="KY23822" s="23"/>
    </row>
    <row r="23823" spans="36:311" x14ac:dyDescent="0.2">
      <c r="AJ23823" s="23"/>
      <c r="HH23823"/>
      <c r="IW23823" s="36"/>
      <c r="JI23823"/>
      <c r="JJ23823"/>
      <c r="KX23823" s="23"/>
      <c r="KY23823" s="23"/>
    </row>
    <row r="23824" spans="36:311" x14ac:dyDescent="0.2">
      <c r="AJ23824" s="23"/>
      <c r="HH23824"/>
      <c r="IW23824" s="36"/>
      <c r="JI23824"/>
      <c r="JJ23824"/>
      <c r="KX23824" s="23"/>
      <c r="KY23824" s="23"/>
    </row>
    <row r="23825" spans="36:311" x14ac:dyDescent="0.2">
      <c r="AJ23825" s="23"/>
      <c r="HH23825"/>
      <c r="IW23825" s="36"/>
      <c r="JI23825"/>
      <c r="JJ23825"/>
      <c r="KX23825" s="23"/>
      <c r="KY23825" s="23"/>
    </row>
    <row r="23826" spans="36:311" x14ac:dyDescent="0.2">
      <c r="AJ23826" s="23"/>
      <c r="HH23826"/>
      <c r="IW23826" s="36"/>
      <c r="JI23826"/>
      <c r="JJ23826"/>
      <c r="KX23826" s="23"/>
      <c r="KY23826" s="23"/>
    </row>
    <row r="23827" spans="36:311" x14ac:dyDescent="0.2">
      <c r="AJ23827" s="23"/>
      <c r="HH23827"/>
      <c r="IW23827" s="36"/>
      <c r="JI23827"/>
      <c r="JJ23827"/>
      <c r="KX23827" s="23"/>
      <c r="KY23827" s="23"/>
    </row>
    <row r="23828" spans="36:311" x14ac:dyDescent="0.2">
      <c r="AJ23828" s="23"/>
      <c r="HH23828"/>
      <c r="IW23828" s="36"/>
      <c r="JI23828"/>
      <c r="JJ23828"/>
      <c r="KX23828" s="23"/>
      <c r="KY23828" s="23"/>
    </row>
    <row r="23829" spans="36:311" x14ac:dyDescent="0.2">
      <c r="AJ23829" s="23"/>
      <c r="HH23829"/>
      <c r="IW23829" s="36"/>
      <c r="JI23829"/>
      <c r="JJ23829"/>
      <c r="KX23829" s="23"/>
      <c r="KY23829" s="23"/>
    </row>
    <row r="23830" spans="36:311" x14ac:dyDescent="0.2">
      <c r="AJ23830" s="23"/>
      <c r="HH23830"/>
      <c r="IW23830" s="36"/>
      <c r="JI23830"/>
      <c r="JJ23830"/>
      <c r="KX23830" s="23"/>
      <c r="KY23830" s="23"/>
    </row>
    <row r="23831" spans="36:311" x14ac:dyDescent="0.2">
      <c r="AJ23831" s="23"/>
      <c r="HH23831"/>
      <c r="IW23831" s="36"/>
      <c r="JI23831"/>
      <c r="JJ23831"/>
      <c r="KX23831" s="23"/>
      <c r="KY23831" s="23"/>
    </row>
    <row r="23832" spans="36:311" x14ac:dyDescent="0.2">
      <c r="AJ23832" s="23"/>
      <c r="HH23832"/>
      <c r="IW23832" s="36"/>
      <c r="JI23832"/>
      <c r="JJ23832"/>
      <c r="KX23832" s="23"/>
      <c r="KY23832" s="23"/>
    </row>
    <row r="23833" spans="36:311" x14ac:dyDescent="0.2">
      <c r="AJ23833" s="23"/>
      <c r="HH23833"/>
      <c r="IW23833" s="36"/>
      <c r="JI23833"/>
      <c r="JJ23833"/>
      <c r="KX23833" s="23"/>
      <c r="KY23833" s="23"/>
    </row>
    <row r="23834" spans="36:311" x14ac:dyDescent="0.2">
      <c r="AJ23834" s="23"/>
      <c r="HH23834"/>
      <c r="IW23834" s="36"/>
      <c r="JI23834"/>
      <c r="JJ23834"/>
      <c r="KX23834" s="23"/>
      <c r="KY23834" s="23"/>
    </row>
    <row r="23835" spans="36:311" x14ac:dyDescent="0.2">
      <c r="AJ23835" s="23"/>
      <c r="HH23835"/>
      <c r="IW23835" s="36"/>
      <c r="JI23835"/>
      <c r="JJ23835"/>
      <c r="KX23835" s="23"/>
      <c r="KY23835" s="23"/>
    </row>
    <row r="23836" spans="36:311" x14ac:dyDescent="0.2">
      <c r="AJ23836" s="23"/>
      <c r="HH23836"/>
      <c r="IW23836" s="36"/>
      <c r="JI23836"/>
      <c r="JJ23836"/>
      <c r="KX23836" s="23"/>
      <c r="KY23836" s="23"/>
    </row>
    <row r="23837" spans="36:311" x14ac:dyDescent="0.2">
      <c r="AJ23837" s="23"/>
      <c r="HH23837"/>
      <c r="IW23837" s="36"/>
      <c r="JI23837"/>
      <c r="JJ23837"/>
      <c r="KX23837" s="23"/>
      <c r="KY23837" s="23"/>
    </row>
    <row r="23838" spans="36:311" x14ac:dyDescent="0.2">
      <c r="AJ23838" s="23"/>
      <c r="HH23838"/>
      <c r="IW23838" s="36"/>
      <c r="JI23838"/>
      <c r="JJ23838"/>
      <c r="KX23838" s="23"/>
      <c r="KY23838" s="23"/>
    </row>
    <row r="23839" spans="36:311" x14ac:dyDescent="0.2">
      <c r="AJ23839" s="23"/>
      <c r="HH23839"/>
      <c r="IW23839" s="36"/>
      <c r="JI23839"/>
      <c r="JJ23839"/>
      <c r="KX23839" s="23"/>
      <c r="KY23839" s="23"/>
    </row>
    <row r="23840" spans="36:311" x14ac:dyDescent="0.2">
      <c r="AJ23840" s="23"/>
      <c r="HH23840"/>
      <c r="IW23840" s="36"/>
      <c r="JI23840"/>
      <c r="JJ23840"/>
      <c r="KX23840" s="23"/>
      <c r="KY23840" s="23"/>
    </row>
    <row r="23841" spans="36:311" x14ac:dyDescent="0.2">
      <c r="AJ23841" s="23"/>
      <c r="HH23841"/>
      <c r="IW23841" s="36"/>
      <c r="JI23841"/>
      <c r="JJ23841"/>
      <c r="KX23841" s="23"/>
      <c r="KY23841" s="23"/>
    </row>
    <row r="23842" spans="36:311" x14ac:dyDescent="0.2">
      <c r="AJ23842" s="23"/>
      <c r="HH23842"/>
      <c r="IW23842" s="36"/>
      <c r="JI23842"/>
      <c r="JJ23842"/>
      <c r="KX23842" s="23"/>
      <c r="KY23842" s="23"/>
    </row>
    <row r="23843" spans="36:311" x14ac:dyDescent="0.2">
      <c r="AJ23843" s="23"/>
      <c r="HH23843"/>
      <c r="IW23843" s="36"/>
      <c r="JI23843"/>
      <c r="JJ23843"/>
      <c r="KX23843" s="23"/>
      <c r="KY23843" s="23"/>
    </row>
    <row r="23844" spans="36:311" x14ac:dyDescent="0.2">
      <c r="AJ23844" s="23"/>
      <c r="HH23844"/>
      <c r="IW23844" s="36"/>
      <c r="JI23844"/>
      <c r="JJ23844"/>
      <c r="KX23844" s="23"/>
      <c r="KY23844" s="23"/>
    </row>
    <row r="23845" spans="36:311" x14ac:dyDescent="0.2">
      <c r="AJ23845" s="23"/>
      <c r="HH23845"/>
      <c r="IW23845" s="36"/>
      <c r="JI23845"/>
      <c r="JJ23845"/>
      <c r="KX23845" s="23"/>
      <c r="KY23845" s="23"/>
    </row>
    <row r="23846" spans="36:311" x14ac:dyDescent="0.2">
      <c r="AJ23846" s="23"/>
      <c r="HH23846"/>
      <c r="IW23846" s="36"/>
      <c r="JI23846"/>
      <c r="JJ23846"/>
      <c r="KX23846" s="23"/>
      <c r="KY23846" s="23"/>
    </row>
    <row r="23847" spans="36:311" x14ac:dyDescent="0.2">
      <c r="AJ23847" s="23"/>
      <c r="HH23847"/>
      <c r="IW23847" s="36"/>
      <c r="JI23847"/>
      <c r="JJ23847"/>
      <c r="KX23847" s="23"/>
      <c r="KY23847" s="23"/>
    </row>
    <row r="23848" spans="36:311" x14ac:dyDescent="0.2">
      <c r="AJ23848" s="23"/>
      <c r="HH23848"/>
      <c r="IW23848" s="36"/>
      <c r="JI23848"/>
      <c r="JJ23848"/>
      <c r="KX23848" s="23"/>
      <c r="KY23848" s="23"/>
    </row>
    <row r="23849" spans="36:311" x14ac:dyDescent="0.2">
      <c r="AJ23849" s="23"/>
      <c r="HH23849"/>
      <c r="IW23849" s="36"/>
      <c r="JI23849"/>
      <c r="JJ23849"/>
      <c r="KX23849" s="23"/>
      <c r="KY23849" s="23"/>
    </row>
    <row r="23850" spans="36:311" x14ac:dyDescent="0.2">
      <c r="AJ23850" s="23"/>
      <c r="HH23850"/>
      <c r="IW23850" s="36"/>
      <c r="JI23850"/>
      <c r="JJ23850"/>
      <c r="KX23850" s="23"/>
      <c r="KY23850" s="23"/>
    </row>
    <row r="23851" spans="36:311" x14ac:dyDescent="0.2">
      <c r="AJ23851" s="23"/>
      <c r="HH23851"/>
      <c r="IW23851" s="36"/>
      <c r="JI23851"/>
      <c r="JJ23851"/>
      <c r="KX23851" s="23"/>
      <c r="KY23851" s="23"/>
    </row>
    <row r="23852" spans="36:311" x14ac:dyDescent="0.2">
      <c r="AJ23852" s="23"/>
      <c r="HH23852"/>
      <c r="IW23852" s="36"/>
      <c r="JI23852"/>
      <c r="JJ23852"/>
      <c r="KX23852" s="23"/>
      <c r="KY23852" s="23"/>
    </row>
    <row r="23853" spans="36:311" x14ac:dyDescent="0.2">
      <c r="AJ23853" s="23"/>
      <c r="HH23853"/>
      <c r="IW23853" s="36"/>
      <c r="JI23853"/>
      <c r="JJ23853"/>
      <c r="KX23853" s="23"/>
      <c r="KY23853" s="23"/>
    </row>
    <row r="23854" spans="36:311" x14ac:dyDescent="0.2">
      <c r="AJ23854" s="23"/>
      <c r="HH23854"/>
      <c r="IW23854" s="36"/>
      <c r="JI23854"/>
      <c r="JJ23854"/>
      <c r="KX23854" s="23"/>
      <c r="KY23854" s="23"/>
    </row>
    <row r="23855" spans="36:311" x14ac:dyDescent="0.2">
      <c r="AJ23855" s="23"/>
      <c r="HH23855"/>
      <c r="IW23855" s="36"/>
      <c r="JI23855"/>
      <c r="JJ23855"/>
      <c r="KX23855" s="23"/>
      <c r="KY23855" s="23"/>
    </row>
    <row r="23856" spans="36:311" x14ac:dyDescent="0.2">
      <c r="AJ23856" s="23"/>
      <c r="HH23856"/>
      <c r="IW23856" s="36"/>
      <c r="JI23856"/>
      <c r="JJ23856"/>
      <c r="KX23856" s="23"/>
      <c r="KY23856" s="23"/>
    </row>
    <row r="23857" spans="36:311" x14ac:dyDescent="0.2">
      <c r="AJ23857" s="23"/>
      <c r="HH23857"/>
      <c r="IW23857" s="36"/>
      <c r="JI23857"/>
      <c r="JJ23857"/>
      <c r="KX23857" s="23"/>
      <c r="KY23857" s="23"/>
    </row>
    <row r="23858" spans="36:311" x14ac:dyDescent="0.2">
      <c r="AJ23858" s="23"/>
      <c r="HH23858"/>
      <c r="IW23858" s="36"/>
      <c r="JI23858"/>
      <c r="JJ23858"/>
      <c r="KX23858" s="23"/>
      <c r="KY23858" s="23"/>
    </row>
    <row r="23859" spans="36:311" x14ac:dyDescent="0.2">
      <c r="AJ23859" s="23"/>
      <c r="HH23859"/>
      <c r="IW23859" s="36"/>
      <c r="JI23859"/>
      <c r="JJ23859"/>
      <c r="KX23859" s="23"/>
      <c r="KY23859" s="23"/>
    </row>
    <row r="23860" spans="36:311" x14ac:dyDescent="0.2">
      <c r="AJ23860" s="23"/>
      <c r="HH23860"/>
      <c r="IW23860" s="36"/>
      <c r="JI23860"/>
      <c r="JJ23860"/>
      <c r="KX23860" s="23"/>
      <c r="KY23860" s="23"/>
    </row>
    <row r="23861" spans="36:311" x14ac:dyDescent="0.2">
      <c r="AJ23861" s="23"/>
      <c r="HH23861"/>
      <c r="IW23861" s="36"/>
      <c r="JI23861"/>
      <c r="JJ23861"/>
      <c r="KX23861" s="23"/>
      <c r="KY23861" s="23"/>
    </row>
    <row r="23862" spans="36:311" x14ac:dyDescent="0.2">
      <c r="AJ23862" s="23"/>
      <c r="HH23862"/>
      <c r="IW23862" s="36"/>
      <c r="JI23862"/>
      <c r="JJ23862"/>
      <c r="KX23862" s="23"/>
      <c r="KY23862" s="23"/>
    </row>
    <row r="23863" spans="36:311" x14ac:dyDescent="0.2">
      <c r="AJ23863" s="23"/>
      <c r="HH23863"/>
      <c r="IW23863" s="36"/>
      <c r="JI23863"/>
      <c r="JJ23863"/>
      <c r="KX23863" s="23"/>
      <c r="KY23863" s="23"/>
    </row>
    <row r="23864" spans="36:311" x14ac:dyDescent="0.2">
      <c r="AJ23864" s="23"/>
      <c r="HH23864"/>
      <c r="IW23864" s="36"/>
      <c r="JI23864"/>
      <c r="JJ23864"/>
      <c r="KX23864" s="23"/>
      <c r="KY23864" s="23"/>
    </row>
    <row r="23865" spans="36:311" x14ac:dyDescent="0.2">
      <c r="AJ23865" s="23"/>
      <c r="HH23865"/>
      <c r="IW23865" s="36"/>
      <c r="JI23865"/>
      <c r="JJ23865"/>
      <c r="KX23865" s="23"/>
      <c r="KY23865" s="23"/>
    </row>
    <row r="23866" spans="36:311" x14ac:dyDescent="0.2">
      <c r="AJ23866" s="23"/>
      <c r="HH23866"/>
      <c r="IW23866" s="36"/>
      <c r="JI23866"/>
      <c r="JJ23866"/>
      <c r="KX23866" s="23"/>
      <c r="KY23866" s="23"/>
    </row>
    <row r="23867" spans="36:311" x14ac:dyDescent="0.2">
      <c r="AJ23867" s="23"/>
      <c r="HH23867"/>
      <c r="IW23867" s="36"/>
      <c r="JI23867"/>
      <c r="JJ23867"/>
      <c r="KX23867" s="23"/>
      <c r="KY23867" s="23"/>
    </row>
    <row r="23868" spans="36:311" x14ac:dyDescent="0.2">
      <c r="AJ23868" s="23"/>
      <c r="HH23868"/>
      <c r="IW23868" s="36"/>
      <c r="JI23868"/>
      <c r="JJ23868"/>
      <c r="KX23868" s="23"/>
      <c r="KY23868" s="23"/>
    </row>
    <row r="23869" spans="36:311" x14ac:dyDescent="0.2">
      <c r="AJ23869" s="23"/>
      <c r="HH23869"/>
      <c r="IW23869" s="36"/>
      <c r="JI23869"/>
      <c r="JJ23869"/>
      <c r="KX23869" s="23"/>
      <c r="KY23869" s="23"/>
    </row>
    <row r="23870" spans="36:311" x14ac:dyDescent="0.2">
      <c r="AJ23870" s="23"/>
      <c r="HH23870"/>
      <c r="IW23870" s="36"/>
      <c r="JI23870"/>
      <c r="JJ23870"/>
      <c r="KX23870" s="23"/>
      <c r="KY23870" s="23"/>
    </row>
    <row r="23871" spans="36:311" x14ac:dyDescent="0.2">
      <c r="AJ23871" s="23"/>
      <c r="HH23871"/>
      <c r="IW23871" s="36"/>
      <c r="JI23871"/>
      <c r="JJ23871"/>
      <c r="KX23871" s="23"/>
      <c r="KY23871" s="23"/>
    </row>
    <row r="23872" spans="36:311" x14ac:dyDescent="0.2">
      <c r="AJ23872" s="23"/>
      <c r="HH23872"/>
      <c r="IW23872" s="36"/>
      <c r="JI23872"/>
      <c r="JJ23872"/>
      <c r="KX23872" s="23"/>
      <c r="KY23872" s="23"/>
    </row>
    <row r="23873" spans="36:311" x14ac:dyDescent="0.2">
      <c r="AJ23873" s="23"/>
      <c r="HH23873"/>
      <c r="IW23873" s="36"/>
      <c r="JI23873"/>
      <c r="JJ23873"/>
      <c r="KX23873" s="23"/>
      <c r="KY23873" s="23"/>
    </row>
    <row r="23874" spans="36:311" x14ac:dyDescent="0.2">
      <c r="AJ23874" s="23"/>
      <c r="HH23874"/>
      <c r="IW23874" s="36"/>
      <c r="JI23874"/>
      <c r="JJ23874"/>
      <c r="KX23874" s="23"/>
      <c r="KY23874" s="23"/>
    </row>
    <row r="23875" spans="36:311" x14ac:dyDescent="0.2">
      <c r="AJ23875" s="23"/>
      <c r="HH23875"/>
      <c r="IW23875" s="36"/>
      <c r="JI23875"/>
      <c r="JJ23875"/>
      <c r="KX23875" s="23"/>
      <c r="KY23875" s="23"/>
    </row>
    <row r="23876" spans="36:311" x14ac:dyDescent="0.2">
      <c r="AJ23876" s="23"/>
      <c r="HH23876"/>
      <c r="IW23876" s="36"/>
      <c r="JI23876"/>
      <c r="JJ23876"/>
      <c r="KX23876" s="23"/>
      <c r="KY23876" s="23"/>
    </row>
    <row r="23877" spans="36:311" x14ac:dyDescent="0.2">
      <c r="AJ23877" s="23"/>
      <c r="HH23877"/>
      <c r="IW23877" s="36"/>
      <c r="JI23877"/>
      <c r="JJ23877"/>
      <c r="KX23877" s="23"/>
      <c r="KY23877" s="23"/>
    </row>
    <row r="23878" spans="36:311" x14ac:dyDescent="0.2">
      <c r="AJ23878" s="23"/>
      <c r="HH23878"/>
      <c r="IW23878" s="36"/>
      <c r="JI23878"/>
      <c r="JJ23878"/>
      <c r="KX23878" s="23"/>
      <c r="KY23878" s="23"/>
    </row>
    <row r="23879" spans="36:311" x14ac:dyDescent="0.2">
      <c r="AJ23879" s="23"/>
      <c r="HH23879"/>
      <c r="IW23879" s="36"/>
      <c r="JI23879"/>
      <c r="JJ23879"/>
      <c r="KX23879" s="23"/>
      <c r="KY23879" s="23"/>
    </row>
    <row r="23880" spans="36:311" x14ac:dyDescent="0.2">
      <c r="AJ23880" s="23"/>
      <c r="HH23880"/>
      <c r="IW23880" s="36"/>
      <c r="JI23880"/>
      <c r="JJ23880"/>
      <c r="KX23880" s="23"/>
      <c r="KY23880" s="23"/>
    </row>
    <row r="23881" spans="36:311" x14ac:dyDescent="0.2">
      <c r="AJ23881" s="23"/>
      <c r="HH23881"/>
      <c r="IW23881" s="36"/>
      <c r="JI23881"/>
      <c r="JJ23881"/>
      <c r="KX23881" s="23"/>
      <c r="KY23881" s="23"/>
    </row>
    <row r="23882" spans="36:311" x14ac:dyDescent="0.2">
      <c r="AJ23882" s="23"/>
      <c r="HH23882"/>
      <c r="IW23882" s="36"/>
      <c r="JI23882"/>
      <c r="JJ23882"/>
      <c r="KX23882" s="23"/>
      <c r="KY23882" s="23"/>
    </row>
    <row r="23883" spans="36:311" x14ac:dyDescent="0.2">
      <c r="AJ23883" s="23"/>
      <c r="HH23883"/>
      <c r="IW23883" s="36"/>
      <c r="JI23883"/>
      <c r="JJ23883"/>
      <c r="KX23883" s="23"/>
      <c r="KY23883" s="23"/>
    </row>
    <row r="23884" spans="36:311" x14ac:dyDescent="0.2">
      <c r="AJ23884" s="23"/>
      <c r="HH23884"/>
      <c r="IW23884" s="36"/>
      <c r="JI23884"/>
      <c r="JJ23884"/>
      <c r="KX23884" s="23"/>
      <c r="KY23884" s="23"/>
    </row>
    <row r="23885" spans="36:311" x14ac:dyDescent="0.2">
      <c r="AJ23885" s="23"/>
      <c r="HH23885"/>
      <c r="IW23885" s="36"/>
      <c r="JI23885"/>
      <c r="JJ23885"/>
      <c r="KX23885" s="23"/>
      <c r="KY23885" s="23"/>
    </row>
    <row r="23886" spans="36:311" x14ac:dyDescent="0.2">
      <c r="AJ23886" s="23"/>
      <c r="HH23886"/>
      <c r="IW23886" s="36"/>
      <c r="JI23886"/>
      <c r="JJ23886"/>
      <c r="KX23886" s="23"/>
      <c r="KY23886" s="23"/>
    </row>
    <row r="23887" spans="36:311" x14ac:dyDescent="0.2">
      <c r="AJ23887" s="23"/>
      <c r="HH23887"/>
      <c r="IW23887" s="36"/>
      <c r="JI23887"/>
      <c r="JJ23887"/>
      <c r="KX23887" s="23"/>
      <c r="KY23887" s="23"/>
    </row>
    <row r="23888" spans="36:311" x14ac:dyDescent="0.2">
      <c r="AJ23888" s="23"/>
      <c r="HH23888"/>
      <c r="IW23888" s="36"/>
      <c r="JI23888"/>
      <c r="JJ23888"/>
      <c r="KX23888" s="23"/>
      <c r="KY23888" s="23"/>
    </row>
    <row r="23889" spans="36:311" x14ac:dyDescent="0.2">
      <c r="AJ23889" s="23"/>
      <c r="HH23889"/>
      <c r="IW23889" s="36"/>
      <c r="JI23889"/>
      <c r="JJ23889"/>
      <c r="KX23889" s="23"/>
      <c r="KY23889" s="23"/>
    </row>
    <row r="23890" spans="36:311" x14ac:dyDescent="0.2">
      <c r="AJ23890" s="23"/>
      <c r="HH23890"/>
      <c r="IW23890" s="36"/>
      <c r="JI23890"/>
      <c r="JJ23890"/>
      <c r="KX23890" s="23"/>
      <c r="KY23890" s="23"/>
    </row>
    <row r="23891" spans="36:311" x14ac:dyDescent="0.2">
      <c r="AJ23891" s="23"/>
      <c r="HH23891"/>
      <c r="IW23891" s="36"/>
      <c r="JI23891"/>
      <c r="JJ23891"/>
      <c r="KX23891" s="23"/>
      <c r="KY23891" s="23"/>
    </row>
    <row r="23892" spans="36:311" x14ac:dyDescent="0.2">
      <c r="AJ23892" s="23"/>
      <c r="HH23892"/>
      <c r="IW23892" s="36"/>
      <c r="JI23892"/>
      <c r="JJ23892"/>
      <c r="KX23892" s="23"/>
      <c r="KY23892" s="23"/>
    </row>
    <row r="23893" spans="36:311" x14ac:dyDescent="0.2">
      <c r="AJ23893" s="23"/>
      <c r="HH23893"/>
      <c r="IW23893" s="36"/>
      <c r="JI23893"/>
      <c r="JJ23893"/>
      <c r="KX23893" s="23"/>
      <c r="KY23893" s="23"/>
    </row>
    <row r="23894" spans="36:311" x14ac:dyDescent="0.2">
      <c r="AJ23894" s="23"/>
      <c r="HH23894"/>
      <c r="IW23894" s="36"/>
      <c r="JI23894"/>
      <c r="JJ23894"/>
      <c r="KX23894" s="23"/>
      <c r="KY23894" s="23"/>
    </row>
    <row r="23895" spans="36:311" x14ac:dyDescent="0.2">
      <c r="AJ23895" s="23"/>
      <c r="HH23895"/>
      <c r="IW23895" s="36"/>
      <c r="JI23895"/>
      <c r="JJ23895"/>
      <c r="KX23895" s="23"/>
      <c r="KY23895" s="23"/>
    </row>
    <row r="23896" spans="36:311" x14ac:dyDescent="0.2">
      <c r="AJ23896" s="23"/>
      <c r="HH23896"/>
      <c r="IW23896" s="36"/>
      <c r="JI23896"/>
      <c r="JJ23896"/>
      <c r="KX23896" s="23"/>
      <c r="KY23896" s="23"/>
    </row>
    <row r="23897" spans="36:311" x14ac:dyDescent="0.2">
      <c r="AJ23897" s="23"/>
      <c r="HH23897"/>
      <c r="IW23897" s="36"/>
      <c r="JI23897"/>
      <c r="JJ23897"/>
      <c r="KX23897" s="23"/>
      <c r="KY23897" s="23"/>
    </row>
    <row r="23898" spans="36:311" x14ac:dyDescent="0.2">
      <c r="AJ23898" s="23"/>
      <c r="HH23898"/>
      <c r="IW23898" s="36"/>
      <c r="JI23898"/>
      <c r="JJ23898"/>
      <c r="KX23898" s="23"/>
      <c r="KY23898" s="23"/>
    </row>
    <row r="23899" spans="36:311" x14ac:dyDescent="0.2">
      <c r="AJ23899" s="23"/>
      <c r="HH23899"/>
      <c r="IW23899" s="36"/>
      <c r="JI23899"/>
      <c r="JJ23899"/>
      <c r="KX23899" s="23"/>
      <c r="KY23899" s="23"/>
    </row>
    <row r="23900" spans="36:311" x14ac:dyDescent="0.2">
      <c r="AJ23900" s="23"/>
      <c r="HH23900"/>
      <c r="IW23900" s="36"/>
      <c r="JI23900"/>
      <c r="JJ23900"/>
      <c r="KX23900" s="23"/>
      <c r="KY23900" s="23"/>
    </row>
    <row r="23901" spans="36:311" x14ac:dyDescent="0.2">
      <c r="AJ23901" s="23"/>
      <c r="HH23901"/>
      <c r="IW23901" s="36"/>
      <c r="JI23901"/>
      <c r="JJ23901"/>
      <c r="KX23901" s="23"/>
      <c r="KY23901" s="23"/>
    </row>
    <row r="23902" spans="36:311" x14ac:dyDescent="0.2">
      <c r="AJ23902" s="23"/>
      <c r="HH23902"/>
      <c r="IW23902" s="36"/>
      <c r="JI23902"/>
      <c r="JJ23902"/>
      <c r="KX23902" s="23"/>
      <c r="KY23902" s="23"/>
    </row>
    <row r="23903" spans="36:311" x14ac:dyDescent="0.2">
      <c r="AJ23903" s="23"/>
      <c r="HH23903"/>
      <c r="IW23903" s="36"/>
      <c r="JI23903"/>
      <c r="JJ23903"/>
      <c r="KX23903" s="23"/>
      <c r="KY23903" s="23"/>
    </row>
    <row r="23904" spans="36:311" x14ac:dyDescent="0.2">
      <c r="AJ23904" s="23"/>
      <c r="HH23904"/>
      <c r="IW23904" s="36"/>
      <c r="JI23904"/>
      <c r="JJ23904"/>
      <c r="KX23904" s="23"/>
      <c r="KY23904" s="23"/>
    </row>
    <row r="23905" spans="36:311" x14ac:dyDescent="0.2">
      <c r="AJ23905" s="23"/>
      <c r="HH23905"/>
      <c r="IW23905" s="36"/>
      <c r="JI23905"/>
      <c r="JJ23905"/>
      <c r="KX23905" s="23"/>
      <c r="KY23905" s="23"/>
    </row>
    <row r="23906" spans="36:311" x14ac:dyDescent="0.2">
      <c r="AJ23906" s="23"/>
      <c r="HH23906"/>
      <c r="IW23906" s="36"/>
      <c r="JI23906"/>
      <c r="JJ23906"/>
      <c r="KX23906" s="23"/>
      <c r="KY23906" s="23"/>
    </row>
    <row r="23907" spans="36:311" x14ac:dyDescent="0.2">
      <c r="AJ23907" s="23"/>
      <c r="HH23907"/>
      <c r="IW23907" s="36"/>
      <c r="JI23907"/>
      <c r="JJ23907"/>
      <c r="KX23907" s="23"/>
      <c r="KY23907" s="23"/>
    </row>
    <row r="23908" spans="36:311" x14ac:dyDescent="0.2">
      <c r="AJ23908" s="23"/>
      <c r="HH23908"/>
      <c r="IW23908" s="36"/>
      <c r="JI23908"/>
      <c r="JJ23908"/>
      <c r="KX23908" s="23"/>
      <c r="KY23908" s="23"/>
    </row>
    <row r="23909" spans="36:311" x14ac:dyDescent="0.2">
      <c r="AJ23909" s="23"/>
      <c r="HH23909"/>
      <c r="IW23909" s="36"/>
      <c r="JI23909"/>
      <c r="JJ23909"/>
      <c r="KX23909" s="23"/>
      <c r="KY23909" s="23"/>
    </row>
    <row r="23910" spans="36:311" x14ac:dyDescent="0.2">
      <c r="AJ23910" s="23"/>
      <c r="HH23910"/>
      <c r="IW23910" s="36"/>
      <c r="JI23910"/>
      <c r="JJ23910"/>
      <c r="KX23910" s="23"/>
      <c r="KY23910" s="23"/>
    </row>
    <row r="23911" spans="36:311" x14ac:dyDescent="0.2">
      <c r="AJ23911" s="23"/>
      <c r="HH23911"/>
      <c r="IW23911" s="36"/>
      <c r="JI23911"/>
      <c r="JJ23911"/>
      <c r="KX23911" s="23"/>
      <c r="KY23911" s="23"/>
    </row>
    <row r="23912" spans="36:311" x14ac:dyDescent="0.2">
      <c r="AJ23912" s="23"/>
      <c r="HH23912"/>
      <c r="IW23912" s="36"/>
      <c r="JI23912"/>
      <c r="JJ23912"/>
      <c r="KX23912" s="23"/>
      <c r="KY23912" s="23"/>
    </row>
    <row r="23913" spans="36:311" x14ac:dyDescent="0.2">
      <c r="AJ23913" s="23"/>
      <c r="HH23913"/>
      <c r="IW23913" s="36"/>
      <c r="JI23913"/>
      <c r="JJ23913"/>
      <c r="KX23913" s="23"/>
      <c r="KY23913" s="23"/>
    </row>
    <row r="23914" spans="36:311" x14ac:dyDescent="0.2">
      <c r="AJ23914" s="23"/>
      <c r="HH23914"/>
      <c r="IW23914" s="36"/>
      <c r="JI23914"/>
      <c r="JJ23914"/>
      <c r="KX23914" s="23"/>
      <c r="KY23914" s="23"/>
    </row>
    <row r="23915" spans="36:311" x14ac:dyDescent="0.2">
      <c r="AJ23915" s="23"/>
      <c r="HH23915"/>
      <c r="IW23915" s="36"/>
      <c r="JI23915"/>
      <c r="JJ23915"/>
      <c r="KX23915" s="23"/>
      <c r="KY23915" s="23"/>
    </row>
    <row r="23916" spans="36:311" x14ac:dyDescent="0.2">
      <c r="AJ23916" s="23"/>
      <c r="HH23916"/>
      <c r="IW23916" s="36"/>
      <c r="JI23916"/>
      <c r="JJ23916"/>
      <c r="KX23916" s="23"/>
      <c r="KY23916" s="23"/>
    </row>
    <row r="23917" spans="36:311" x14ac:dyDescent="0.2">
      <c r="AJ23917" s="23"/>
      <c r="HH23917"/>
      <c r="IW23917" s="36"/>
      <c r="JI23917"/>
      <c r="JJ23917"/>
      <c r="KX23917" s="23"/>
      <c r="KY23917" s="23"/>
    </row>
    <row r="23918" spans="36:311" x14ac:dyDescent="0.2">
      <c r="AJ23918" s="23"/>
      <c r="HH23918"/>
      <c r="IW23918" s="36"/>
      <c r="JI23918"/>
      <c r="JJ23918"/>
      <c r="KX23918" s="23"/>
      <c r="KY23918" s="23"/>
    </row>
    <row r="23919" spans="36:311" x14ac:dyDescent="0.2">
      <c r="AJ23919" s="23"/>
      <c r="HH23919"/>
      <c r="IW23919" s="36"/>
      <c r="JI23919"/>
      <c r="JJ23919"/>
      <c r="KX23919" s="23"/>
      <c r="KY23919" s="23"/>
    </row>
    <row r="23920" spans="36:311" x14ac:dyDescent="0.2">
      <c r="AJ23920" s="23"/>
      <c r="HH23920"/>
      <c r="IW23920" s="36"/>
      <c r="JI23920"/>
      <c r="JJ23920"/>
      <c r="KX23920" s="23"/>
      <c r="KY23920" s="23"/>
    </row>
    <row r="23921" spans="36:311" x14ac:dyDescent="0.2">
      <c r="AJ23921" s="23"/>
      <c r="HH23921"/>
      <c r="IW23921" s="36"/>
      <c r="JI23921"/>
      <c r="JJ23921"/>
      <c r="KX23921" s="23"/>
      <c r="KY23921" s="23"/>
    </row>
    <row r="23922" spans="36:311" x14ac:dyDescent="0.2">
      <c r="AJ23922" s="23"/>
      <c r="HH23922"/>
      <c r="IW23922" s="36"/>
      <c r="JI23922"/>
      <c r="JJ23922"/>
      <c r="KX23922" s="23"/>
      <c r="KY23922" s="23"/>
    </row>
    <row r="23923" spans="36:311" x14ac:dyDescent="0.2">
      <c r="AJ23923" s="23"/>
      <c r="HH23923"/>
      <c r="IW23923" s="36"/>
      <c r="JI23923"/>
      <c r="JJ23923"/>
      <c r="KX23923" s="23"/>
      <c r="KY23923" s="23"/>
    </row>
    <row r="23924" spans="36:311" x14ac:dyDescent="0.2">
      <c r="AJ23924" s="23"/>
      <c r="HH23924"/>
      <c r="IW23924" s="36"/>
      <c r="JI23924"/>
      <c r="JJ23924"/>
      <c r="KX23924" s="23"/>
      <c r="KY23924" s="23"/>
    </row>
    <row r="23925" spans="36:311" x14ac:dyDescent="0.2">
      <c r="AJ23925" s="23"/>
      <c r="HH23925"/>
      <c r="IW23925" s="36"/>
      <c r="JI23925"/>
      <c r="JJ23925"/>
      <c r="KX23925" s="23"/>
      <c r="KY23925" s="23"/>
    </row>
    <row r="23926" spans="36:311" x14ac:dyDescent="0.2">
      <c r="AJ23926" s="23"/>
      <c r="HH23926"/>
      <c r="IW23926" s="36"/>
      <c r="JI23926"/>
      <c r="JJ23926"/>
      <c r="KX23926" s="23"/>
      <c r="KY23926" s="23"/>
    </row>
    <row r="23927" spans="36:311" x14ac:dyDescent="0.2">
      <c r="AJ23927" s="23"/>
      <c r="HH23927"/>
      <c r="IW23927" s="36"/>
      <c r="JI23927"/>
      <c r="JJ23927"/>
      <c r="KX23927" s="23"/>
      <c r="KY23927" s="23"/>
    </row>
    <row r="23928" spans="36:311" x14ac:dyDescent="0.2">
      <c r="AJ23928" s="23"/>
      <c r="HH23928"/>
      <c r="IW23928" s="36"/>
      <c r="JI23928"/>
      <c r="JJ23928"/>
      <c r="KX23928" s="23"/>
      <c r="KY23928" s="23"/>
    </row>
    <row r="23929" spans="36:311" x14ac:dyDescent="0.2">
      <c r="AJ23929" s="23"/>
      <c r="HH23929"/>
      <c r="IW23929" s="36"/>
      <c r="JI23929"/>
      <c r="JJ23929"/>
      <c r="KX23929" s="23"/>
      <c r="KY23929" s="23"/>
    </row>
    <row r="23930" spans="36:311" x14ac:dyDescent="0.2">
      <c r="AJ23930" s="23"/>
      <c r="HH23930"/>
      <c r="IW23930" s="36"/>
      <c r="JI23930"/>
      <c r="JJ23930"/>
      <c r="KX23930" s="23"/>
      <c r="KY23930" s="23"/>
    </row>
    <row r="23931" spans="36:311" x14ac:dyDescent="0.2">
      <c r="AJ23931" s="23"/>
      <c r="HH23931"/>
      <c r="IW23931" s="36"/>
      <c r="JI23931"/>
      <c r="JJ23931"/>
      <c r="KX23931" s="23"/>
      <c r="KY23931" s="23"/>
    </row>
    <row r="23932" spans="36:311" x14ac:dyDescent="0.2">
      <c r="AJ23932" s="23"/>
      <c r="HH23932"/>
      <c r="IW23932" s="36"/>
      <c r="JI23932"/>
      <c r="JJ23932"/>
      <c r="KX23932" s="23"/>
      <c r="KY23932" s="23"/>
    </row>
    <row r="23933" spans="36:311" x14ac:dyDescent="0.2">
      <c r="AJ23933" s="23"/>
      <c r="HH23933"/>
      <c r="IW23933" s="36"/>
      <c r="JI23933"/>
      <c r="JJ23933"/>
      <c r="KX23933" s="23"/>
      <c r="KY23933" s="23"/>
    </row>
    <row r="23934" spans="36:311" x14ac:dyDescent="0.2">
      <c r="AJ23934" s="23"/>
      <c r="HH23934"/>
      <c r="IW23934" s="36"/>
      <c r="JI23934"/>
      <c r="JJ23934"/>
      <c r="KX23934" s="23"/>
      <c r="KY23934" s="23"/>
    </row>
    <row r="23935" spans="36:311" x14ac:dyDescent="0.2">
      <c r="AJ23935" s="23"/>
      <c r="HH23935"/>
      <c r="IW23935" s="36"/>
      <c r="JI23935"/>
      <c r="JJ23935"/>
      <c r="KX23935" s="23"/>
      <c r="KY23935" s="23"/>
    </row>
    <row r="23936" spans="36:311" x14ac:dyDescent="0.2">
      <c r="AJ23936" s="23"/>
      <c r="HH23936"/>
      <c r="IW23936" s="36"/>
      <c r="JI23936"/>
      <c r="JJ23936"/>
      <c r="KX23936" s="23"/>
      <c r="KY23936" s="23"/>
    </row>
    <row r="23937" spans="36:311" x14ac:dyDescent="0.2">
      <c r="AJ23937" s="23"/>
      <c r="HH23937"/>
      <c r="IW23937" s="36"/>
      <c r="JI23937"/>
      <c r="JJ23937"/>
      <c r="KX23937" s="23"/>
      <c r="KY23937" s="23"/>
    </row>
    <row r="23938" spans="36:311" x14ac:dyDescent="0.2">
      <c r="AJ23938" s="23"/>
      <c r="HH23938"/>
      <c r="IW23938" s="36"/>
      <c r="JI23938"/>
      <c r="JJ23938"/>
      <c r="KX23938" s="23"/>
      <c r="KY23938" s="23"/>
    </row>
    <row r="23939" spans="36:311" x14ac:dyDescent="0.2">
      <c r="AJ23939" s="23"/>
      <c r="HH23939"/>
      <c r="IW23939" s="36"/>
      <c r="JI23939"/>
      <c r="JJ23939"/>
      <c r="KX23939" s="23"/>
      <c r="KY23939" s="23"/>
    </row>
    <row r="23940" spans="36:311" x14ac:dyDescent="0.2">
      <c r="AJ23940" s="23"/>
      <c r="HH23940"/>
      <c r="IW23940" s="36"/>
      <c r="JI23940"/>
      <c r="JJ23940"/>
      <c r="KX23940" s="23"/>
      <c r="KY23940" s="23"/>
    </row>
    <row r="23941" spans="36:311" x14ac:dyDescent="0.2">
      <c r="AJ23941" s="23"/>
      <c r="HH23941"/>
      <c r="IW23941" s="36"/>
      <c r="JI23941"/>
      <c r="JJ23941"/>
      <c r="KX23941" s="23"/>
      <c r="KY23941" s="23"/>
    </row>
    <row r="23942" spans="36:311" x14ac:dyDescent="0.2">
      <c r="AJ23942" s="23"/>
      <c r="HH23942"/>
      <c r="IW23942" s="36"/>
      <c r="JI23942"/>
      <c r="JJ23942"/>
      <c r="KX23942" s="23"/>
      <c r="KY23942" s="23"/>
    </row>
    <row r="23943" spans="36:311" x14ac:dyDescent="0.2">
      <c r="AJ23943" s="23"/>
      <c r="HH23943"/>
      <c r="IW23943" s="36"/>
      <c r="JI23943"/>
      <c r="JJ23943"/>
      <c r="KX23943" s="23"/>
      <c r="KY23943" s="23"/>
    </row>
    <row r="23944" spans="36:311" x14ac:dyDescent="0.2">
      <c r="AJ23944" s="23"/>
      <c r="HH23944"/>
      <c r="IW23944" s="36"/>
      <c r="JI23944"/>
      <c r="JJ23944"/>
      <c r="KX23944" s="23"/>
      <c r="KY23944" s="23"/>
    </row>
    <row r="23945" spans="36:311" x14ac:dyDescent="0.2">
      <c r="AJ23945" s="23"/>
      <c r="HH23945"/>
      <c r="IW23945" s="36"/>
      <c r="JI23945"/>
      <c r="JJ23945"/>
      <c r="KX23945" s="23"/>
      <c r="KY23945" s="23"/>
    </row>
    <row r="23946" spans="36:311" x14ac:dyDescent="0.2">
      <c r="AJ23946" s="23"/>
      <c r="HH23946"/>
      <c r="IW23946" s="36"/>
      <c r="JI23946"/>
      <c r="JJ23946"/>
      <c r="KX23946" s="23"/>
      <c r="KY23946" s="23"/>
    </row>
    <row r="23947" spans="36:311" x14ac:dyDescent="0.2">
      <c r="AJ23947" s="23"/>
      <c r="HH23947"/>
      <c r="IW23947" s="36"/>
      <c r="JI23947"/>
      <c r="JJ23947"/>
      <c r="KX23947" s="23"/>
      <c r="KY23947" s="23"/>
    </row>
    <row r="23948" spans="36:311" x14ac:dyDescent="0.2">
      <c r="AJ23948" s="23"/>
      <c r="HH23948"/>
      <c r="IW23948" s="36"/>
      <c r="JI23948"/>
      <c r="JJ23948"/>
      <c r="KX23948" s="23"/>
      <c r="KY23948" s="23"/>
    </row>
    <row r="23949" spans="36:311" x14ac:dyDescent="0.2">
      <c r="AJ23949" s="23"/>
      <c r="HH23949"/>
      <c r="IW23949" s="36"/>
      <c r="JI23949"/>
      <c r="JJ23949"/>
      <c r="KX23949" s="23"/>
      <c r="KY23949" s="23"/>
    </row>
    <row r="23950" spans="36:311" x14ac:dyDescent="0.2">
      <c r="AJ23950" s="23"/>
      <c r="HH23950"/>
      <c r="IW23950" s="36"/>
      <c r="JI23950"/>
      <c r="JJ23950"/>
      <c r="KX23950" s="23"/>
      <c r="KY23950" s="23"/>
    </row>
    <row r="23951" spans="36:311" x14ac:dyDescent="0.2">
      <c r="AJ23951" s="23"/>
      <c r="HH23951"/>
      <c r="IW23951" s="36"/>
      <c r="JI23951"/>
      <c r="JJ23951"/>
      <c r="KX23951" s="23"/>
      <c r="KY23951" s="23"/>
    </row>
    <row r="23952" spans="36:311" x14ac:dyDescent="0.2">
      <c r="AJ23952" s="23"/>
      <c r="HH23952"/>
      <c r="IW23952" s="36"/>
      <c r="JI23952"/>
      <c r="JJ23952"/>
      <c r="KX23952" s="23"/>
      <c r="KY23952" s="23"/>
    </row>
    <row r="23953" spans="36:311" x14ac:dyDescent="0.2">
      <c r="AJ23953" s="23"/>
      <c r="HH23953"/>
      <c r="IW23953" s="36"/>
      <c r="JI23953"/>
      <c r="JJ23953"/>
      <c r="KX23953" s="23"/>
      <c r="KY23953" s="23"/>
    </row>
    <row r="23954" spans="36:311" x14ac:dyDescent="0.2">
      <c r="AJ23954" s="23"/>
      <c r="HH23954"/>
      <c r="IW23954" s="36"/>
      <c r="JI23954"/>
      <c r="JJ23954"/>
      <c r="KX23954" s="23"/>
      <c r="KY23954" s="23"/>
    </row>
    <row r="23955" spans="36:311" x14ac:dyDescent="0.2">
      <c r="AJ23955" s="23"/>
      <c r="HH23955"/>
      <c r="IW23955" s="36"/>
      <c r="JI23955"/>
      <c r="JJ23955"/>
      <c r="KX23955" s="23"/>
      <c r="KY23955" s="23"/>
    </row>
    <row r="23956" spans="36:311" x14ac:dyDescent="0.2">
      <c r="AJ23956" s="23"/>
      <c r="HH23956"/>
      <c r="IW23956" s="36"/>
      <c r="JI23956"/>
      <c r="JJ23956"/>
      <c r="KX23956" s="23"/>
      <c r="KY23956" s="23"/>
    </row>
    <row r="23957" spans="36:311" x14ac:dyDescent="0.2">
      <c r="AJ23957" s="23"/>
      <c r="HH23957"/>
      <c r="IW23957" s="36"/>
      <c r="JI23957"/>
      <c r="JJ23957"/>
      <c r="KX23957" s="23"/>
      <c r="KY23957" s="23"/>
    </row>
    <row r="23958" spans="36:311" x14ac:dyDescent="0.2">
      <c r="AJ23958" s="23"/>
      <c r="HH23958"/>
      <c r="IW23958" s="36"/>
      <c r="JI23958"/>
      <c r="JJ23958"/>
      <c r="KX23958" s="23"/>
      <c r="KY23958" s="23"/>
    </row>
    <row r="23959" spans="36:311" x14ac:dyDescent="0.2">
      <c r="AJ23959" s="23"/>
      <c r="HH23959"/>
      <c r="IW23959" s="36"/>
      <c r="JI23959"/>
      <c r="JJ23959"/>
      <c r="KX23959" s="23"/>
      <c r="KY23959" s="23"/>
    </row>
    <row r="23960" spans="36:311" x14ac:dyDescent="0.2">
      <c r="AJ23960" s="23"/>
      <c r="HH23960"/>
      <c r="IW23960" s="36"/>
      <c r="JI23960"/>
      <c r="JJ23960"/>
      <c r="KX23960" s="23"/>
      <c r="KY23960" s="23"/>
    </row>
    <row r="23961" spans="36:311" x14ac:dyDescent="0.2">
      <c r="AJ23961" s="23"/>
      <c r="HH23961"/>
      <c r="IW23961" s="36"/>
      <c r="JI23961"/>
      <c r="JJ23961"/>
      <c r="KX23961" s="23"/>
      <c r="KY23961" s="23"/>
    </row>
    <row r="23962" spans="36:311" x14ac:dyDescent="0.2">
      <c r="AJ23962" s="23"/>
      <c r="HH23962"/>
      <c r="IW23962" s="36"/>
      <c r="JI23962"/>
      <c r="JJ23962"/>
      <c r="KX23962" s="23"/>
      <c r="KY23962" s="23"/>
    </row>
    <row r="23963" spans="36:311" x14ac:dyDescent="0.2">
      <c r="AJ23963" s="23"/>
      <c r="HH23963"/>
      <c r="IW23963" s="36"/>
      <c r="JI23963"/>
      <c r="JJ23963"/>
      <c r="KX23963" s="23"/>
      <c r="KY23963" s="23"/>
    </row>
    <row r="23964" spans="36:311" x14ac:dyDescent="0.2">
      <c r="AJ23964" s="23"/>
      <c r="HH23964"/>
      <c r="IW23964" s="36"/>
      <c r="JI23964"/>
      <c r="JJ23964"/>
      <c r="KX23964" s="23"/>
      <c r="KY23964" s="23"/>
    </row>
    <row r="23965" spans="36:311" x14ac:dyDescent="0.2">
      <c r="AJ23965" s="23"/>
      <c r="HH23965"/>
      <c r="IW23965" s="36"/>
      <c r="JI23965"/>
      <c r="JJ23965"/>
      <c r="KX23965" s="23"/>
      <c r="KY23965" s="23"/>
    </row>
    <row r="23966" spans="36:311" x14ac:dyDescent="0.2">
      <c r="AJ23966" s="23"/>
      <c r="HH23966"/>
      <c r="IW23966" s="36"/>
      <c r="JI23966"/>
      <c r="JJ23966"/>
      <c r="KX23966" s="23"/>
      <c r="KY23966" s="23"/>
    </row>
    <row r="23967" spans="36:311" x14ac:dyDescent="0.2">
      <c r="AJ23967" s="23"/>
      <c r="HH23967"/>
      <c r="IW23967" s="36"/>
      <c r="JI23967"/>
      <c r="JJ23967"/>
      <c r="KX23967" s="23"/>
      <c r="KY23967" s="23"/>
    </row>
    <row r="23968" spans="36:311" x14ac:dyDescent="0.2">
      <c r="AJ23968" s="23"/>
      <c r="HH23968"/>
      <c r="IW23968" s="36"/>
      <c r="JI23968"/>
      <c r="JJ23968"/>
      <c r="KX23968" s="23"/>
      <c r="KY23968" s="23"/>
    </row>
    <row r="23969" spans="36:311" x14ac:dyDescent="0.2">
      <c r="AJ23969" s="23"/>
      <c r="HH23969"/>
      <c r="IW23969" s="36"/>
      <c r="JI23969"/>
      <c r="JJ23969"/>
      <c r="KX23969" s="23"/>
      <c r="KY23969" s="23"/>
    </row>
    <row r="23970" spans="36:311" x14ac:dyDescent="0.2">
      <c r="AJ23970" s="23"/>
      <c r="HH23970"/>
      <c r="IW23970" s="36"/>
      <c r="JI23970"/>
      <c r="JJ23970"/>
      <c r="KX23970" s="23"/>
      <c r="KY23970" s="23"/>
    </row>
    <row r="23971" spans="36:311" x14ac:dyDescent="0.2">
      <c r="AJ23971" s="23"/>
      <c r="HH23971"/>
      <c r="IW23971" s="36"/>
      <c r="JI23971"/>
      <c r="JJ23971"/>
      <c r="KX23971" s="23"/>
      <c r="KY23971" s="23"/>
    </row>
    <row r="23972" spans="36:311" x14ac:dyDescent="0.2">
      <c r="AJ23972" s="23"/>
      <c r="HH23972"/>
      <c r="IW23972" s="36"/>
      <c r="JI23972"/>
      <c r="JJ23972"/>
      <c r="KX23972" s="23"/>
      <c r="KY23972" s="23"/>
    </row>
    <row r="23973" spans="36:311" x14ac:dyDescent="0.2">
      <c r="AJ23973" s="23"/>
      <c r="HH23973"/>
      <c r="IW23973" s="36"/>
      <c r="JI23973"/>
      <c r="JJ23973"/>
      <c r="KX23973" s="23"/>
      <c r="KY23973" s="23"/>
    </row>
    <row r="23974" spans="36:311" x14ac:dyDescent="0.2">
      <c r="AJ23974" s="23"/>
      <c r="HH23974"/>
      <c r="IW23974" s="36"/>
      <c r="JI23974"/>
      <c r="JJ23974"/>
      <c r="KX23974" s="23"/>
      <c r="KY23974" s="23"/>
    </row>
    <row r="23975" spans="36:311" x14ac:dyDescent="0.2">
      <c r="AJ23975" s="23"/>
      <c r="HH23975"/>
      <c r="IW23975" s="36"/>
      <c r="JI23975"/>
      <c r="JJ23975"/>
      <c r="KX23975" s="23"/>
      <c r="KY23975" s="23"/>
    </row>
    <row r="23976" spans="36:311" x14ac:dyDescent="0.2">
      <c r="AJ23976" s="23"/>
      <c r="HH23976"/>
      <c r="IW23976" s="36"/>
      <c r="JI23976"/>
      <c r="JJ23976"/>
      <c r="KX23976" s="23"/>
      <c r="KY23976" s="23"/>
    </row>
    <row r="23977" spans="36:311" x14ac:dyDescent="0.2">
      <c r="AJ23977" s="23"/>
      <c r="HH23977"/>
      <c r="IW23977" s="36"/>
      <c r="JI23977"/>
      <c r="JJ23977"/>
      <c r="KX23977" s="23"/>
      <c r="KY23977" s="23"/>
    </row>
    <row r="23978" spans="36:311" x14ac:dyDescent="0.2">
      <c r="AJ23978" s="23"/>
      <c r="HH23978"/>
      <c r="IW23978" s="36"/>
      <c r="JI23978"/>
      <c r="JJ23978"/>
      <c r="KX23978" s="23"/>
      <c r="KY23978" s="23"/>
    </row>
    <row r="23979" spans="36:311" x14ac:dyDescent="0.2">
      <c r="AJ23979" s="23"/>
      <c r="HH23979"/>
      <c r="IW23979" s="36"/>
      <c r="JI23979"/>
      <c r="JJ23979"/>
      <c r="KX23979" s="23"/>
      <c r="KY23979" s="23"/>
    </row>
    <row r="23980" spans="36:311" x14ac:dyDescent="0.2">
      <c r="AJ23980" s="23"/>
      <c r="HH23980"/>
      <c r="IW23980" s="36"/>
      <c r="JI23980"/>
      <c r="JJ23980"/>
      <c r="KX23980" s="23"/>
      <c r="KY23980" s="23"/>
    </row>
    <row r="23981" spans="36:311" x14ac:dyDescent="0.2">
      <c r="AJ23981" s="23"/>
      <c r="HH23981"/>
      <c r="IW23981" s="36"/>
      <c r="JI23981"/>
      <c r="JJ23981"/>
      <c r="KX23981" s="23"/>
      <c r="KY23981" s="23"/>
    </row>
    <row r="23982" spans="36:311" x14ac:dyDescent="0.2">
      <c r="AJ23982" s="23"/>
      <c r="HH23982"/>
      <c r="IW23982" s="36"/>
      <c r="JI23982"/>
      <c r="JJ23982"/>
      <c r="KX23982" s="23"/>
      <c r="KY23982" s="23"/>
    </row>
    <row r="23983" spans="36:311" x14ac:dyDescent="0.2">
      <c r="AJ23983" s="23"/>
      <c r="HH23983"/>
      <c r="IW23983" s="36"/>
      <c r="JI23983"/>
      <c r="JJ23983"/>
      <c r="KX23983" s="23"/>
      <c r="KY23983" s="23"/>
    </row>
    <row r="23984" spans="36:311" x14ac:dyDescent="0.2">
      <c r="AJ23984" s="23"/>
      <c r="HH23984"/>
      <c r="IW23984" s="36"/>
      <c r="JI23984"/>
      <c r="JJ23984"/>
      <c r="KX23984" s="23"/>
      <c r="KY23984" s="23"/>
    </row>
    <row r="23985" spans="36:311" x14ac:dyDescent="0.2">
      <c r="AJ23985" s="23"/>
      <c r="HH23985"/>
      <c r="IW23985" s="36"/>
      <c r="JI23985"/>
      <c r="JJ23985"/>
      <c r="KX23985" s="23"/>
      <c r="KY23985" s="23"/>
    </row>
    <row r="23986" spans="36:311" x14ac:dyDescent="0.2">
      <c r="AJ23986" s="23"/>
      <c r="HH23986"/>
      <c r="IW23986" s="36"/>
      <c r="JI23986"/>
      <c r="JJ23986"/>
      <c r="KX23986" s="23"/>
      <c r="KY23986" s="23"/>
    </row>
    <row r="23987" spans="36:311" x14ac:dyDescent="0.2">
      <c r="AJ23987" s="23"/>
      <c r="HH23987"/>
      <c r="IW23987" s="36"/>
      <c r="JI23987"/>
      <c r="JJ23987"/>
      <c r="KX23987" s="23"/>
      <c r="KY23987" s="23"/>
    </row>
    <row r="23988" spans="36:311" x14ac:dyDescent="0.2">
      <c r="AJ23988" s="23"/>
      <c r="HH23988"/>
      <c r="IW23988" s="36"/>
      <c r="JI23988"/>
      <c r="JJ23988"/>
      <c r="KX23988" s="23"/>
      <c r="KY23988" s="23"/>
    </row>
    <row r="23989" spans="36:311" x14ac:dyDescent="0.2">
      <c r="AJ23989" s="23"/>
      <c r="HH23989"/>
      <c r="IW23989" s="36"/>
      <c r="JI23989"/>
      <c r="JJ23989"/>
      <c r="KX23989" s="23"/>
      <c r="KY23989" s="23"/>
    </row>
    <row r="23990" spans="36:311" x14ac:dyDescent="0.2">
      <c r="AJ23990" s="23"/>
      <c r="HH23990"/>
      <c r="IW23990" s="36"/>
      <c r="JI23990"/>
      <c r="JJ23990"/>
      <c r="KX23990" s="23"/>
      <c r="KY23990" s="23"/>
    </row>
    <row r="23991" spans="36:311" x14ac:dyDescent="0.2">
      <c r="AJ23991" s="23"/>
      <c r="HH23991"/>
      <c r="IW23991" s="36"/>
      <c r="JI23991"/>
      <c r="JJ23991"/>
      <c r="KX23991" s="23"/>
      <c r="KY23991" s="23"/>
    </row>
    <row r="23992" spans="36:311" x14ac:dyDescent="0.2">
      <c r="AJ23992" s="23"/>
      <c r="HH23992"/>
      <c r="IW23992" s="36"/>
      <c r="JI23992"/>
      <c r="JJ23992"/>
      <c r="KX23992" s="23"/>
      <c r="KY23992" s="23"/>
    </row>
    <row r="23993" spans="36:311" x14ac:dyDescent="0.2">
      <c r="AJ23993" s="23"/>
      <c r="HH23993"/>
      <c r="IW23993" s="36"/>
      <c r="JI23993"/>
      <c r="JJ23993"/>
      <c r="KX23993" s="23"/>
      <c r="KY23993" s="23"/>
    </row>
    <row r="23994" spans="36:311" x14ac:dyDescent="0.2">
      <c r="AJ23994" s="23"/>
      <c r="HH23994"/>
      <c r="IW23994" s="36"/>
      <c r="JI23994"/>
      <c r="JJ23994"/>
      <c r="KX23994" s="23"/>
      <c r="KY23994" s="23"/>
    </row>
    <row r="23995" spans="36:311" x14ac:dyDescent="0.2">
      <c r="AJ23995" s="23"/>
      <c r="HH23995"/>
      <c r="IW23995" s="36"/>
      <c r="JI23995"/>
      <c r="JJ23995"/>
      <c r="KX23995" s="23"/>
      <c r="KY23995" s="23"/>
    </row>
    <row r="23996" spans="36:311" x14ac:dyDescent="0.2">
      <c r="AJ23996" s="23"/>
      <c r="HH23996"/>
      <c r="IW23996" s="36"/>
      <c r="JI23996"/>
      <c r="JJ23996"/>
      <c r="KX23996" s="23"/>
      <c r="KY23996" s="23"/>
    </row>
    <row r="23997" spans="36:311" x14ac:dyDescent="0.2">
      <c r="AJ23997" s="23"/>
      <c r="HH23997"/>
      <c r="IW23997" s="36"/>
      <c r="JI23997"/>
      <c r="JJ23997"/>
      <c r="KX23997" s="23"/>
      <c r="KY23997" s="23"/>
    </row>
    <row r="23998" spans="36:311" x14ac:dyDescent="0.2">
      <c r="AJ23998" s="23"/>
      <c r="HH23998"/>
      <c r="IW23998" s="36"/>
      <c r="JI23998"/>
      <c r="JJ23998"/>
      <c r="KX23998" s="23"/>
      <c r="KY23998" s="23"/>
    </row>
    <row r="23999" spans="36:311" x14ac:dyDescent="0.2">
      <c r="AJ23999" s="23"/>
      <c r="HH23999"/>
      <c r="IW23999" s="36"/>
      <c r="JI23999"/>
      <c r="JJ23999"/>
      <c r="KX23999" s="23"/>
      <c r="KY23999" s="23"/>
    </row>
    <row r="24000" spans="36:311" x14ac:dyDescent="0.2">
      <c r="AJ24000" s="23"/>
      <c r="HH24000"/>
      <c r="IW24000" s="36"/>
      <c r="JI24000"/>
      <c r="JJ24000"/>
      <c r="KX24000" s="23"/>
      <c r="KY24000" s="23"/>
    </row>
    <row r="24001" spans="36:311" x14ac:dyDescent="0.2">
      <c r="AJ24001" s="23"/>
      <c r="HH24001"/>
      <c r="IW24001" s="36"/>
      <c r="JI24001"/>
      <c r="JJ24001"/>
      <c r="KX24001" s="23"/>
      <c r="KY24001" s="23"/>
    </row>
    <row r="24002" spans="36:311" x14ac:dyDescent="0.2">
      <c r="AJ24002" s="23"/>
      <c r="HH24002"/>
      <c r="IW24002" s="36"/>
      <c r="JI24002"/>
      <c r="JJ24002"/>
      <c r="KX24002" s="23"/>
      <c r="KY24002" s="23"/>
    </row>
    <row r="24003" spans="36:311" x14ac:dyDescent="0.2">
      <c r="AJ24003" s="23"/>
      <c r="HH24003"/>
      <c r="IW24003" s="36"/>
      <c r="JI24003"/>
      <c r="JJ24003"/>
      <c r="KX24003" s="23"/>
      <c r="KY24003" s="23"/>
    </row>
    <row r="24004" spans="36:311" x14ac:dyDescent="0.2">
      <c r="AJ24004" s="23"/>
      <c r="HH24004"/>
      <c r="IW24004" s="36"/>
      <c r="JI24004"/>
      <c r="JJ24004"/>
      <c r="KX24004" s="23"/>
      <c r="KY24004" s="23"/>
    </row>
    <row r="24005" spans="36:311" x14ac:dyDescent="0.2">
      <c r="AJ24005" s="23"/>
      <c r="HH24005"/>
      <c r="IW24005" s="36"/>
      <c r="JI24005"/>
      <c r="JJ24005"/>
      <c r="KX24005" s="23"/>
      <c r="KY24005" s="23"/>
    </row>
    <row r="24006" spans="36:311" x14ac:dyDescent="0.2">
      <c r="AJ24006" s="23"/>
      <c r="HH24006"/>
      <c r="IW24006" s="36"/>
      <c r="JI24006"/>
      <c r="JJ24006"/>
      <c r="KX24006" s="23"/>
      <c r="KY24006" s="23"/>
    </row>
    <row r="24007" spans="36:311" x14ac:dyDescent="0.2">
      <c r="AJ24007" s="23"/>
      <c r="HH24007"/>
      <c r="IW24007" s="36"/>
      <c r="JI24007"/>
      <c r="JJ24007"/>
      <c r="KX24007" s="23"/>
      <c r="KY24007" s="23"/>
    </row>
    <row r="24008" spans="36:311" x14ac:dyDescent="0.2">
      <c r="AJ24008" s="23"/>
      <c r="HH24008"/>
      <c r="IW24008" s="36"/>
      <c r="JI24008"/>
      <c r="JJ24008"/>
      <c r="KX24008" s="23"/>
      <c r="KY24008" s="23"/>
    </row>
    <row r="24009" spans="36:311" x14ac:dyDescent="0.2">
      <c r="AJ24009" s="23"/>
      <c r="HH24009"/>
      <c r="IW24009" s="36"/>
      <c r="JI24009"/>
      <c r="JJ24009"/>
      <c r="KX24009" s="23"/>
      <c r="KY24009" s="23"/>
    </row>
    <row r="24010" spans="36:311" x14ac:dyDescent="0.2">
      <c r="AJ24010" s="23"/>
      <c r="HH24010"/>
      <c r="IW24010" s="36"/>
      <c r="JI24010"/>
      <c r="JJ24010"/>
      <c r="KX24010" s="23"/>
      <c r="KY24010" s="23"/>
    </row>
    <row r="24011" spans="36:311" x14ac:dyDescent="0.2">
      <c r="AJ24011" s="23"/>
      <c r="HH24011"/>
      <c r="IW24011" s="36"/>
      <c r="JI24011"/>
      <c r="JJ24011"/>
      <c r="KX24011" s="23"/>
      <c r="KY24011" s="23"/>
    </row>
    <row r="24012" spans="36:311" x14ac:dyDescent="0.2">
      <c r="AJ24012" s="23"/>
      <c r="HH24012"/>
      <c r="IW24012" s="36"/>
      <c r="JI24012"/>
      <c r="JJ24012"/>
      <c r="KX24012" s="23"/>
      <c r="KY24012" s="23"/>
    </row>
    <row r="24013" spans="36:311" x14ac:dyDescent="0.2">
      <c r="AJ24013" s="23"/>
      <c r="HH24013"/>
      <c r="IW24013" s="36"/>
      <c r="JI24013"/>
      <c r="JJ24013"/>
      <c r="KX24013" s="23"/>
      <c r="KY24013" s="23"/>
    </row>
    <row r="24014" spans="36:311" x14ac:dyDescent="0.2">
      <c r="AJ24014" s="23"/>
      <c r="HH24014"/>
      <c r="IW24014" s="36"/>
      <c r="JI24014"/>
      <c r="JJ24014"/>
      <c r="KX24014" s="23"/>
      <c r="KY24014" s="23"/>
    </row>
    <row r="24015" spans="36:311" x14ac:dyDescent="0.2">
      <c r="AJ24015" s="23"/>
      <c r="HH24015"/>
      <c r="IW24015" s="36"/>
      <c r="JI24015"/>
      <c r="JJ24015"/>
      <c r="KX24015" s="23"/>
      <c r="KY24015" s="23"/>
    </row>
    <row r="24016" spans="36:311" x14ac:dyDescent="0.2">
      <c r="AJ24016" s="23"/>
      <c r="HH24016"/>
      <c r="IW24016" s="36"/>
      <c r="JI24016"/>
      <c r="JJ24016"/>
      <c r="KX24016" s="23"/>
      <c r="KY24016" s="23"/>
    </row>
    <row r="24017" spans="36:311" x14ac:dyDescent="0.2">
      <c r="AJ24017" s="23"/>
      <c r="HH24017"/>
      <c r="IW24017" s="36"/>
      <c r="JI24017"/>
      <c r="JJ24017"/>
      <c r="KX24017" s="23"/>
      <c r="KY24017" s="23"/>
    </row>
    <row r="24018" spans="36:311" x14ac:dyDescent="0.2">
      <c r="AJ24018" s="23"/>
      <c r="HH24018"/>
      <c r="IW24018" s="36"/>
      <c r="JI24018"/>
      <c r="JJ24018"/>
      <c r="KX24018" s="23"/>
      <c r="KY24018" s="23"/>
    </row>
    <row r="24019" spans="36:311" x14ac:dyDescent="0.2">
      <c r="AJ24019" s="23"/>
      <c r="HH24019"/>
      <c r="IW24019" s="36"/>
      <c r="JI24019"/>
      <c r="JJ24019"/>
      <c r="KX24019" s="23"/>
      <c r="KY24019" s="23"/>
    </row>
    <row r="24020" spans="36:311" x14ac:dyDescent="0.2">
      <c r="AJ24020" s="23"/>
      <c r="HH24020"/>
      <c r="IW24020" s="36"/>
      <c r="JI24020"/>
      <c r="JJ24020"/>
      <c r="KX24020" s="23"/>
      <c r="KY24020" s="23"/>
    </row>
    <row r="24021" spans="36:311" x14ac:dyDescent="0.2">
      <c r="AJ24021" s="23"/>
      <c r="HH24021"/>
      <c r="IW24021" s="36"/>
      <c r="JI24021"/>
      <c r="JJ24021"/>
      <c r="KX24021" s="23"/>
      <c r="KY24021" s="23"/>
    </row>
    <row r="24022" spans="36:311" x14ac:dyDescent="0.2">
      <c r="AJ24022" s="23"/>
      <c r="HH24022"/>
      <c r="IW24022" s="36"/>
      <c r="JI24022"/>
      <c r="JJ24022"/>
      <c r="KX24022" s="23"/>
      <c r="KY24022" s="23"/>
    </row>
    <row r="24023" spans="36:311" x14ac:dyDescent="0.2">
      <c r="AJ24023" s="23"/>
      <c r="HH24023"/>
      <c r="IW24023" s="36"/>
      <c r="JI24023"/>
      <c r="JJ24023"/>
      <c r="KX24023" s="23"/>
      <c r="KY24023" s="23"/>
    </row>
    <row r="24024" spans="36:311" x14ac:dyDescent="0.2">
      <c r="AJ24024" s="23"/>
      <c r="HH24024"/>
      <c r="IW24024" s="36"/>
      <c r="JI24024"/>
      <c r="JJ24024"/>
      <c r="KX24024" s="23"/>
      <c r="KY24024" s="23"/>
    </row>
    <row r="24025" spans="36:311" x14ac:dyDescent="0.2">
      <c r="AJ24025" s="23"/>
      <c r="HH24025"/>
      <c r="IW24025" s="36"/>
      <c r="JI24025"/>
      <c r="JJ24025"/>
      <c r="KX24025" s="23"/>
      <c r="KY24025" s="23"/>
    </row>
    <row r="24026" spans="36:311" x14ac:dyDescent="0.2">
      <c r="AJ24026" s="23"/>
      <c r="HH24026"/>
      <c r="IW24026" s="36"/>
      <c r="JI24026"/>
      <c r="JJ24026"/>
      <c r="KX24026" s="23"/>
      <c r="KY24026" s="23"/>
    </row>
    <row r="24027" spans="36:311" x14ac:dyDescent="0.2">
      <c r="AJ24027" s="23"/>
      <c r="HH24027"/>
      <c r="IW24027" s="36"/>
      <c r="JI24027"/>
      <c r="JJ24027"/>
      <c r="KX24027" s="23"/>
      <c r="KY24027" s="23"/>
    </row>
    <row r="24028" spans="36:311" x14ac:dyDescent="0.2">
      <c r="AJ24028" s="23"/>
      <c r="HH24028"/>
      <c r="IW24028" s="36"/>
      <c r="JI24028"/>
      <c r="JJ24028"/>
      <c r="KX24028" s="23"/>
      <c r="KY24028" s="23"/>
    </row>
    <row r="24029" spans="36:311" x14ac:dyDescent="0.2">
      <c r="AJ24029" s="23"/>
      <c r="HH24029"/>
      <c r="IW24029" s="36"/>
      <c r="JI24029"/>
      <c r="JJ24029"/>
      <c r="KX24029" s="23"/>
      <c r="KY24029" s="23"/>
    </row>
    <row r="24030" spans="36:311" x14ac:dyDescent="0.2">
      <c r="AJ24030" s="23"/>
      <c r="HH24030"/>
      <c r="IW24030" s="36"/>
      <c r="JI24030"/>
      <c r="JJ24030"/>
      <c r="KX24030" s="23"/>
      <c r="KY24030" s="23"/>
    </row>
    <row r="24031" spans="36:311" x14ac:dyDescent="0.2">
      <c r="AJ24031" s="23"/>
      <c r="HH24031"/>
      <c r="IW24031" s="36"/>
      <c r="JI24031"/>
      <c r="JJ24031"/>
      <c r="KX24031" s="23"/>
      <c r="KY24031" s="23"/>
    </row>
    <row r="24032" spans="36:311" x14ac:dyDescent="0.2">
      <c r="AJ24032" s="23"/>
      <c r="HH24032"/>
      <c r="IW24032" s="36"/>
      <c r="JI24032"/>
      <c r="JJ24032"/>
      <c r="KX24032" s="23"/>
      <c r="KY24032" s="23"/>
    </row>
    <row r="24033" spans="36:311" x14ac:dyDescent="0.2">
      <c r="AJ24033" s="23"/>
      <c r="HH24033"/>
      <c r="IW24033" s="36"/>
      <c r="JI24033"/>
      <c r="JJ24033"/>
      <c r="KX24033" s="23"/>
      <c r="KY24033" s="23"/>
    </row>
    <row r="24034" spans="36:311" x14ac:dyDescent="0.2">
      <c r="AJ24034" s="23"/>
      <c r="HH24034"/>
      <c r="IW24034" s="36"/>
      <c r="JI24034"/>
      <c r="JJ24034"/>
      <c r="KX24034" s="23"/>
      <c r="KY24034" s="23"/>
    </row>
    <row r="24035" spans="36:311" x14ac:dyDescent="0.2">
      <c r="AJ24035" s="23"/>
      <c r="HH24035"/>
      <c r="IW24035" s="36"/>
      <c r="JI24035"/>
      <c r="JJ24035"/>
      <c r="KX24035" s="23"/>
      <c r="KY24035" s="23"/>
    </row>
    <row r="24036" spans="36:311" x14ac:dyDescent="0.2">
      <c r="AJ24036" s="23"/>
      <c r="HH24036"/>
      <c r="IW24036" s="36"/>
      <c r="JI24036"/>
      <c r="JJ24036"/>
      <c r="KX24036" s="23"/>
      <c r="KY24036" s="23"/>
    </row>
    <row r="24037" spans="36:311" x14ac:dyDescent="0.2">
      <c r="AJ24037" s="23"/>
      <c r="HH24037"/>
      <c r="IW24037" s="36"/>
      <c r="JI24037"/>
      <c r="JJ24037"/>
      <c r="KX24037" s="23"/>
      <c r="KY24037" s="23"/>
    </row>
    <row r="24038" spans="36:311" x14ac:dyDescent="0.2">
      <c r="AJ24038" s="23"/>
      <c r="HH24038"/>
      <c r="IW24038" s="36"/>
      <c r="JI24038"/>
      <c r="JJ24038"/>
      <c r="KX24038" s="23"/>
      <c r="KY24038" s="23"/>
    </row>
    <row r="24039" spans="36:311" x14ac:dyDescent="0.2">
      <c r="AJ24039" s="23"/>
      <c r="HH24039"/>
      <c r="IW24039" s="36"/>
      <c r="JI24039"/>
      <c r="JJ24039"/>
      <c r="KX24039" s="23"/>
      <c r="KY24039" s="23"/>
    </row>
    <row r="24040" spans="36:311" x14ac:dyDescent="0.2">
      <c r="AJ24040" s="23"/>
      <c r="HH24040"/>
      <c r="IW24040" s="36"/>
      <c r="JI24040"/>
      <c r="JJ24040"/>
      <c r="KX24040" s="23"/>
      <c r="KY24040" s="23"/>
    </row>
    <row r="24041" spans="36:311" x14ac:dyDescent="0.2">
      <c r="AJ24041" s="23"/>
      <c r="HH24041"/>
      <c r="IW24041" s="36"/>
      <c r="JI24041"/>
      <c r="JJ24041"/>
      <c r="KX24041" s="23"/>
      <c r="KY24041" s="23"/>
    </row>
    <row r="24042" spans="36:311" x14ac:dyDescent="0.2">
      <c r="AJ24042" s="23"/>
      <c r="HH24042"/>
      <c r="IW24042" s="36"/>
      <c r="JI24042"/>
      <c r="JJ24042"/>
      <c r="KX24042" s="23"/>
      <c r="KY24042" s="23"/>
    </row>
    <row r="24043" spans="36:311" x14ac:dyDescent="0.2">
      <c r="AJ24043" s="23"/>
      <c r="HH24043"/>
      <c r="IW24043" s="36"/>
      <c r="JI24043"/>
      <c r="JJ24043"/>
      <c r="KX24043" s="23"/>
      <c r="KY24043" s="23"/>
    </row>
    <row r="24044" spans="36:311" x14ac:dyDescent="0.2">
      <c r="AJ24044" s="23"/>
      <c r="HH24044"/>
      <c r="IW24044" s="36"/>
      <c r="JI24044"/>
      <c r="JJ24044"/>
      <c r="KX24044" s="23"/>
      <c r="KY24044" s="23"/>
    </row>
    <row r="24045" spans="36:311" x14ac:dyDescent="0.2">
      <c r="AJ24045" s="23"/>
      <c r="HH24045"/>
      <c r="IW24045" s="36"/>
      <c r="JI24045"/>
      <c r="JJ24045"/>
      <c r="KX24045" s="23"/>
      <c r="KY24045" s="23"/>
    </row>
    <row r="24046" spans="36:311" x14ac:dyDescent="0.2">
      <c r="AJ24046" s="23"/>
      <c r="HH24046"/>
      <c r="IW24046" s="36"/>
      <c r="JI24046"/>
      <c r="JJ24046"/>
      <c r="KX24046" s="23"/>
      <c r="KY24046" s="23"/>
    </row>
    <row r="24047" spans="36:311" x14ac:dyDescent="0.2">
      <c r="AJ24047" s="23"/>
      <c r="HH24047"/>
      <c r="IW24047" s="36"/>
      <c r="JI24047"/>
      <c r="JJ24047"/>
      <c r="KX24047" s="23"/>
      <c r="KY24047" s="23"/>
    </row>
    <row r="24048" spans="36:311" x14ac:dyDescent="0.2">
      <c r="AJ24048" s="23"/>
      <c r="HH24048"/>
      <c r="IW24048" s="36"/>
      <c r="JI24048"/>
      <c r="JJ24048"/>
      <c r="KX24048" s="23"/>
      <c r="KY24048" s="23"/>
    </row>
    <row r="24049" spans="36:311" x14ac:dyDescent="0.2">
      <c r="AJ24049" s="23"/>
      <c r="HH24049"/>
      <c r="IW24049" s="36"/>
      <c r="JI24049"/>
      <c r="JJ24049"/>
      <c r="KX24049" s="23"/>
      <c r="KY24049" s="23"/>
    </row>
    <row r="24050" spans="36:311" x14ac:dyDescent="0.2">
      <c r="AJ24050" s="23"/>
      <c r="HH24050"/>
      <c r="IW24050" s="36"/>
      <c r="JI24050"/>
      <c r="JJ24050"/>
      <c r="KX24050" s="23"/>
      <c r="KY24050" s="23"/>
    </row>
    <row r="24051" spans="36:311" x14ac:dyDescent="0.2">
      <c r="AJ24051" s="23"/>
      <c r="HH24051"/>
      <c r="IW24051" s="36"/>
      <c r="JI24051"/>
      <c r="JJ24051"/>
      <c r="KX24051" s="23"/>
      <c r="KY24051" s="23"/>
    </row>
    <row r="24052" spans="36:311" x14ac:dyDescent="0.2">
      <c r="AJ24052" s="23"/>
      <c r="HH24052"/>
      <c r="IW24052" s="36"/>
      <c r="JI24052"/>
      <c r="JJ24052"/>
      <c r="KX24052" s="23"/>
      <c r="KY24052" s="23"/>
    </row>
    <row r="24053" spans="36:311" x14ac:dyDescent="0.2">
      <c r="AJ24053" s="23"/>
      <c r="HH24053"/>
      <c r="IW24053" s="36"/>
      <c r="JI24053"/>
      <c r="JJ24053"/>
      <c r="KX24053" s="23"/>
      <c r="KY24053" s="23"/>
    </row>
    <row r="24054" spans="36:311" x14ac:dyDescent="0.2">
      <c r="AJ24054" s="23"/>
      <c r="HH24054"/>
      <c r="IW24054" s="36"/>
      <c r="JI24054"/>
      <c r="JJ24054"/>
      <c r="KX24054" s="23"/>
      <c r="KY24054" s="23"/>
    </row>
    <row r="24055" spans="36:311" x14ac:dyDescent="0.2">
      <c r="AJ24055" s="23"/>
      <c r="HH24055"/>
      <c r="IW24055" s="36"/>
      <c r="JI24055"/>
      <c r="JJ24055"/>
      <c r="KX24055" s="23"/>
      <c r="KY24055" s="23"/>
    </row>
    <row r="24056" spans="36:311" x14ac:dyDescent="0.2">
      <c r="AJ24056" s="23"/>
      <c r="HH24056"/>
      <c r="IW24056" s="36"/>
      <c r="JI24056"/>
      <c r="JJ24056"/>
      <c r="KX24056" s="23"/>
      <c r="KY24056" s="23"/>
    </row>
    <row r="24057" spans="36:311" x14ac:dyDescent="0.2">
      <c r="AJ24057" s="23"/>
      <c r="HH24057"/>
      <c r="IW24057" s="36"/>
      <c r="JI24057"/>
      <c r="JJ24057"/>
      <c r="KX24057" s="23"/>
      <c r="KY24057" s="23"/>
    </row>
    <row r="24058" spans="36:311" x14ac:dyDescent="0.2">
      <c r="AJ24058" s="23"/>
      <c r="HH24058"/>
      <c r="IW24058" s="36"/>
      <c r="JI24058"/>
      <c r="JJ24058"/>
      <c r="KX24058" s="23"/>
      <c r="KY24058" s="23"/>
    </row>
    <row r="24059" spans="36:311" x14ac:dyDescent="0.2">
      <c r="AJ24059" s="23"/>
      <c r="HH24059"/>
      <c r="IW24059" s="36"/>
      <c r="JI24059"/>
      <c r="JJ24059"/>
      <c r="KX24059" s="23"/>
      <c r="KY24059" s="23"/>
    </row>
    <row r="24060" spans="36:311" x14ac:dyDescent="0.2">
      <c r="AJ24060" s="23"/>
      <c r="HH24060"/>
      <c r="IW24060" s="36"/>
      <c r="JI24060"/>
      <c r="JJ24060"/>
      <c r="KX24060" s="23"/>
      <c r="KY24060" s="23"/>
    </row>
    <row r="24061" spans="36:311" x14ac:dyDescent="0.2">
      <c r="AJ24061" s="23"/>
      <c r="HH24061"/>
      <c r="IW24061" s="36"/>
      <c r="JI24061"/>
      <c r="JJ24061"/>
      <c r="KX24061" s="23"/>
      <c r="KY24061" s="23"/>
    </row>
    <row r="24062" spans="36:311" x14ac:dyDescent="0.2">
      <c r="AJ24062" s="23"/>
      <c r="HH24062"/>
      <c r="IW24062" s="36"/>
      <c r="JI24062"/>
      <c r="JJ24062"/>
      <c r="KX24062" s="23"/>
      <c r="KY24062" s="23"/>
    </row>
    <row r="24063" spans="36:311" x14ac:dyDescent="0.2">
      <c r="AJ24063" s="23"/>
      <c r="HH24063"/>
      <c r="IW24063" s="36"/>
      <c r="JI24063"/>
      <c r="JJ24063"/>
      <c r="KX24063" s="23"/>
      <c r="KY24063" s="23"/>
    </row>
    <row r="24064" spans="36:311" x14ac:dyDescent="0.2">
      <c r="AJ24064" s="23"/>
      <c r="HH24064"/>
      <c r="IW24064" s="36"/>
      <c r="JI24064"/>
      <c r="JJ24064"/>
      <c r="KX24064" s="23"/>
      <c r="KY24064" s="23"/>
    </row>
    <row r="24065" spans="36:311" x14ac:dyDescent="0.2">
      <c r="AJ24065" s="23"/>
      <c r="HH24065"/>
      <c r="IW24065" s="36"/>
      <c r="JI24065"/>
      <c r="JJ24065"/>
      <c r="KX24065" s="23"/>
      <c r="KY24065" s="23"/>
    </row>
    <row r="24066" spans="36:311" x14ac:dyDescent="0.2">
      <c r="AJ24066" s="23"/>
      <c r="HH24066"/>
      <c r="IW24066" s="36"/>
      <c r="JI24066"/>
      <c r="JJ24066"/>
      <c r="KX24066" s="23"/>
      <c r="KY24066" s="23"/>
    </row>
    <row r="24067" spans="36:311" x14ac:dyDescent="0.2">
      <c r="AJ24067" s="23"/>
      <c r="HH24067"/>
      <c r="IW24067" s="36"/>
      <c r="JI24067"/>
      <c r="JJ24067"/>
      <c r="KX24067" s="23"/>
      <c r="KY24067" s="23"/>
    </row>
    <row r="24068" spans="36:311" x14ac:dyDescent="0.2">
      <c r="AJ24068" s="23"/>
      <c r="HH24068"/>
      <c r="IW24068" s="36"/>
      <c r="JI24068"/>
      <c r="JJ24068"/>
      <c r="KX24068" s="23"/>
      <c r="KY24068" s="23"/>
    </row>
    <row r="24069" spans="36:311" x14ac:dyDescent="0.2">
      <c r="AJ24069" s="23"/>
      <c r="HH24069"/>
      <c r="IW24069" s="36"/>
      <c r="JI24069"/>
      <c r="JJ24069"/>
      <c r="KX24069" s="23"/>
      <c r="KY24069" s="23"/>
    </row>
    <row r="24070" spans="36:311" x14ac:dyDescent="0.2">
      <c r="AJ24070" s="23"/>
      <c r="HH24070"/>
      <c r="IW24070" s="36"/>
      <c r="JI24070"/>
      <c r="JJ24070"/>
      <c r="KX24070" s="23"/>
      <c r="KY24070" s="23"/>
    </row>
    <row r="24071" spans="36:311" x14ac:dyDescent="0.2">
      <c r="AJ24071" s="23"/>
      <c r="HH24071"/>
      <c r="IW24071" s="36"/>
      <c r="JI24071"/>
      <c r="JJ24071"/>
      <c r="KX24071" s="23"/>
      <c r="KY24071" s="23"/>
    </row>
    <row r="24072" spans="36:311" x14ac:dyDescent="0.2">
      <c r="AJ24072" s="23"/>
      <c r="HH24072"/>
      <c r="IW24072" s="36"/>
      <c r="JI24072"/>
      <c r="JJ24072"/>
      <c r="KX24072" s="23"/>
      <c r="KY24072" s="23"/>
    </row>
    <row r="24073" spans="36:311" x14ac:dyDescent="0.2">
      <c r="AJ24073" s="23"/>
      <c r="HH24073"/>
      <c r="IW24073" s="36"/>
      <c r="JI24073"/>
      <c r="JJ24073"/>
      <c r="KX24073" s="23"/>
      <c r="KY24073" s="23"/>
    </row>
    <row r="24074" spans="36:311" x14ac:dyDescent="0.2">
      <c r="AJ24074" s="23"/>
      <c r="HH24074"/>
      <c r="IW24074" s="36"/>
      <c r="JI24074"/>
      <c r="JJ24074"/>
      <c r="KX24074" s="23"/>
      <c r="KY24074" s="23"/>
    </row>
    <row r="24075" spans="36:311" x14ac:dyDescent="0.2">
      <c r="AJ24075" s="23"/>
      <c r="HH24075"/>
      <c r="IW24075" s="36"/>
      <c r="JI24075"/>
      <c r="JJ24075"/>
      <c r="KX24075" s="23"/>
      <c r="KY24075" s="23"/>
    </row>
    <row r="24076" spans="36:311" x14ac:dyDescent="0.2">
      <c r="AJ24076" s="23"/>
      <c r="HH24076"/>
      <c r="IW24076" s="36"/>
      <c r="JI24076"/>
      <c r="JJ24076"/>
      <c r="KX24076" s="23"/>
      <c r="KY24076" s="23"/>
    </row>
    <row r="24077" spans="36:311" x14ac:dyDescent="0.2">
      <c r="AJ24077" s="23"/>
      <c r="HH24077"/>
      <c r="IW24077" s="36"/>
      <c r="JI24077"/>
      <c r="JJ24077"/>
      <c r="KX24077" s="23"/>
      <c r="KY24077" s="23"/>
    </row>
    <row r="24078" spans="36:311" x14ac:dyDescent="0.2">
      <c r="AJ24078" s="23"/>
      <c r="HH24078"/>
      <c r="IW24078" s="36"/>
      <c r="JI24078"/>
      <c r="JJ24078"/>
      <c r="KX24078" s="23"/>
      <c r="KY24078" s="23"/>
    </row>
    <row r="24079" spans="36:311" x14ac:dyDescent="0.2">
      <c r="AJ24079" s="23"/>
      <c r="HH24079"/>
      <c r="IW24079" s="36"/>
      <c r="JI24079"/>
      <c r="JJ24079"/>
      <c r="KX24079" s="23"/>
      <c r="KY24079" s="23"/>
    </row>
    <row r="24080" spans="36:311" x14ac:dyDescent="0.2">
      <c r="AJ24080" s="23"/>
      <c r="HH24080"/>
      <c r="IW24080" s="36"/>
      <c r="JI24080"/>
      <c r="JJ24080"/>
      <c r="KX24080" s="23"/>
      <c r="KY24080" s="23"/>
    </row>
    <row r="24081" spans="36:311" x14ac:dyDescent="0.2">
      <c r="AJ24081" s="23"/>
      <c r="HH24081"/>
      <c r="IW24081" s="36"/>
      <c r="JI24081"/>
      <c r="JJ24081"/>
      <c r="KX24081" s="23"/>
      <c r="KY24081" s="23"/>
    </row>
    <row r="24082" spans="36:311" x14ac:dyDescent="0.2">
      <c r="AJ24082" s="23"/>
      <c r="HH24082"/>
      <c r="IW24082" s="36"/>
      <c r="JI24082"/>
      <c r="JJ24082"/>
      <c r="KX24082" s="23"/>
      <c r="KY24082" s="23"/>
    </row>
    <row r="24083" spans="36:311" x14ac:dyDescent="0.2">
      <c r="AJ24083" s="23"/>
      <c r="HH24083"/>
      <c r="IW24083" s="36"/>
      <c r="JI24083"/>
      <c r="JJ24083"/>
      <c r="KX24083" s="23"/>
      <c r="KY24083" s="23"/>
    </row>
    <row r="24084" spans="36:311" x14ac:dyDescent="0.2">
      <c r="AJ24084" s="23"/>
      <c r="HH24084"/>
      <c r="IW24084" s="36"/>
      <c r="JI24084"/>
      <c r="JJ24084"/>
      <c r="KX24084" s="23"/>
      <c r="KY24084" s="23"/>
    </row>
    <row r="24085" spans="36:311" x14ac:dyDescent="0.2">
      <c r="AJ24085" s="23"/>
      <c r="HH24085"/>
      <c r="IW24085" s="36"/>
      <c r="JI24085"/>
      <c r="JJ24085"/>
      <c r="KX24085" s="23"/>
      <c r="KY24085" s="23"/>
    </row>
    <row r="24086" spans="36:311" x14ac:dyDescent="0.2">
      <c r="AJ24086" s="23"/>
      <c r="HH24086"/>
      <c r="IW24086" s="36"/>
      <c r="JI24086"/>
      <c r="JJ24086"/>
      <c r="KX24086" s="23"/>
      <c r="KY24086" s="23"/>
    </row>
    <row r="24087" spans="36:311" x14ac:dyDescent="0.2">
      <c r="AJ24087" s="23"/>
      <c r="HH24087"/>
      <c r="IW24087" s="36"/>
      <c r="JI24087"/>
      <c r="JJ24087"/>
      <c r="KX24087" s="23"/>
      <c r="KY24087" s="23"/>
    </row>
    <row r="24088" spans="36:311" x14ac:dyDescent="0.2">
      <c r="AJ24088" s="23"/>
      <c r="HH24088"/>
      <c r="IW24088" s="36"/>
      <c r="JI24088"/>
      <c r="JJ24088"/>
      <c r="KX24088" s="23"/>
      <c r="KY24088" s="23"/>
    </row>
    <row r="24089" spans="36:311" x14ac:dyDescent="0.2">
      <c r="AJ24089" s="23"/>
      <c r="HH24089"/>
      <c r="IW24089" s="36"/>
      <c r="JI24089"/>
      <c r="JJ24089"/>
      <c r="KX24089" s="23"/>
      <c r="KY24089" s="23"/>
    </row>
    <row r="24090" spans="36:311" x14ac:dyDescent="0.2">
      <c r="AJ24090" s="23"/>
      <c r="HH24090"/>
      <c r="IW24090" s="36"/>
      <c r="JI24090"/>
      <c r="JJ24090"/>
      <c r="KX24090" s="23"/>
      <c r="KY24090" s="23"/>
    </row>
    <row r="24091" spans="36:311" x14ac:dyDescent="0.2">
      <c r="AJ24091" s="23"/>
      <c r="HH24091"/>
      <c r="IW24091" s="36"/>
      <c r="JI24091"/>
      <c r="JJ24091"/>
      <c r="KX24091" s="23"/>
      <c r="KY24091" s="23"/>
    </row>
    <row r="24092" spans="36:311" x14ac:dyDescent="0.2">
      <c r="AJ24092" s="23"/>
      <c r="HH24092"/>
      <c r="IW24092" s="36"/>
      <c r="JI24092"/>
      <c r="JJ24092"/>
      <c r="KX24092" s="23"/>
      <c r="KY24092" s="23"/>
    </row>
    <row r="24093" spans="36:311" x14ac:dyDescent="0.2">
      <c r="AJ24093" s="23"/>
      <c r="HH24093"/>
      <c r="IW24093" s="36"/>
      <c r="JI24093"/>
      <c r="JJ24093"/>
      <c r="KX24093" s="23"/>
      <c r="KY24093" s="23"/>
    </row>
    <row r="24094" spans="36:311" x14ac:dyDescent="0.2">
      <c r="AJ24094" s="23"/>
      <c r="HH24094"/>
      <c r="IW24094" s="36"/>
      <c r="JI24094"/>
      <c r="JJ24094"/>
      <c r="KX24094" s="23"/>
      <c r="KY24094" s="23"/>
    </row>
    <row r="24095" spans="36:311" x14ac:dyDescent="0.2">
      <c r="AJ24095" s="23"/>
      <c r="HH24095"/>
      <c r="IW24095" s="36"/>
      <c r="JI24095"/>
      <c r="JJ24095"/>
      <c r="KX24095" s="23"/>
      <c r="KY24095" s="23"/>
    </row>
    <row r="24096" spans="36:311" x14ac:dyDescent="0.2">
      <c r="AJ24096" s="23"/>
      <c r="HH24096"/>
      <c r="IW24096" s="36"/>
      <c r="JI24096"/>
      <c r="JJ24096"/>
      <c r="KX24096" s="23"/>
      <c r="KY24096" s="23"/>
    </row>
    <row r="24097" spans="36:311" x14ac:dyDescent="0.2">
      <c r="AJ24097" s="23"/>
      <c r="HH24097"/>
      <c r="IW24097" s="36"/>
      <c r="JI24097"/>
      <c r="JJ24097"/>
      <c r="KX24097" s="23"/>
      <c r="KY24097" s="23"/>
    </row>
    <row r="24098" spans="36:311" x14ac:dyDescent="0.2">
      <c r="AJ24098" s="23"/>
      <c r="HH24098"/>
      <c r="IW24098" s="36"/>
      <c r="JI24098"/>
      <c r="JJ24098"/>
      <c r="KX24098" s="23"/>
      <c r="KY24098" s="23"/>
    </row>
    <row r="24099" spans="36:311" x14ac:dyDescent="0.2">
      <c r="AJ24099" s="23"/>
      <c r="HH24099"/>
      <c r="IW24099" s="36"/>
      <c r="JI24099"/>
      <c r="JJ24099"/>
      <c r="KX24099" s="23"/>
      <c r="KY24099" s="23"/>
    </row>
    <row r="24100" spans="36:311" x14ac:dyDescent="0.2">
      <c r="AJ24100" s="23"/>
      <c r="HH24100"/>
      <c r="IW24100" s="36"/>
      <c r="JI24100"/>
      <c r="JJ24100"/>
      <c r="KX24100" s="23"/>
      <c r="KY24100" s="23"/>
    </row>
    <row r="24101" spans="36:311" x14ac:dyDescent="0.2">
      <c r="AJ24101" s="23"/>
      <c r="HH24101"/>
      <c r="IW24101" s="36"/>
      <c r="JI24101"/>
      <c r="JJ24101"/>
      <c r="KX24101" s="23"/>
      <c r="KY24101" s="23"/>
    </row>
    <row r="24102" spans="36:311" x14ac:dyDescent="0.2">
      <c r="AJ24102" s="23"/>
      <c r="HH24102"/>
      <c r="IW24102" s="36"/>
      <c r="JI24102"/>
      <c r="JJ24102"/>
      <c r="KX24102" s="23"/>
      <c r="KY24102" s="23"/>
    </row>
    <row r="24103" spans="36:311" x14ac:dyDescent="0.2">
      <c r="AJ24103" s="23"/>
      <c r="HH24103"/>
      <c r="IW24103" s="36"/>
      <c r="JI24103"/>
      <c r="JJ24103"/>
      <c r="KX24103" s="23"/>
      <c r="KY24103" s="23"/>
    </row>
    <row r="24104" spans="36:311" x14ac:dyDescent="0.2">
      <c r="AJ24104" s="23"/>
      <c r="HH24104"/>
      <c r="IW24104" s="36"/>
      <c r="JI24104"/>
      <c r="JJ24104"/>
      <c r="KX24104" s="23"/>
      <c r="KY24104" s="23"/>
    </row>
    <row r="24105" spans="36:311" x14ac:dyDescent="0.2">
      <c r="AJ24105" s="23"/>
      <c r="HH24105"/>
      <c r="IW24105" s="36"/>
      <c r="JI24105"/>
      <c r="JJ24105"/>
      <c r="KX24105" s="23"/>
      <c r="KY24105" s="23"/>
    </row>
    <row r="24106" spans="36:311" x14ac:dyDescent="0.2">
      <c r="AJ24106" s="23"/>
      <c r="HH24106"/>
      <c r="IW24106" s="36"/>
      <c r="JI24106"/>
      <c r="JJ24106"/>
      <c r="KX24106" s="23"/>
      <c r="KY24106" s="23"/>
    </row>
    <row r="24107" spans="36:311" x14ac:dyDescent="0.2">
      <c r="AJ24107" s="23"/>
      <c r="HH24107"/>
      <c r="IW24107" s="36"/>
      <c r="JI24107"/>
      <c r="JJ24107"/>
      <c r="KX24107" s="23"/>
      <c r="KY24107" s="23"/>
    </row>
    <row r="24108" spans="36:311" x14ac:dyDescent="0.2">
      <c r="AJ24108" s="23"/>
      <c r="HH24108"/>
      <c r="IW24108" s="36"/>
      <c r="JI24108"/>
      <c r="JJ24108"/>
      <c r="KX24108" s="23"/>
      <c r="KY24108" s="23"/>
    </row>
    <row r="24109" spans="36:311" x14ac:dyDescent="0.2">
      <c r="AJ24109" s="23"/>
      <c r="HH24109"/>
      <c r="IW24109" s="36"/>
      <c r="JI24109"/>
      <c r="JJ24109"/>
      <c r="KX24109" s="23"/>
      <c r="KY24109" s="23"/>
    </row>
    <row r="24110" spans="36:311" x14ac:dyDescent="0.2">
      <c r="AJ24110" s="23"/>
      <c r="HH24110"/>
      <c r="IW24110" s="36"/>
      <c r="JI24110"/>
      <c r="JJ24110"/>
      <c r="KX24110" s="23"/>
      <c r="KY24110" s="23"/>
    </row>
    <row r="24111" spans="36:311" x14ac:dyDescent="0.2">
      <c r="AJ24111" s="23"/>
      <c r="HH24111"/>
      <c r="IW24111" s="36"/>
      <c r="JI24111"/>
      <c r="JJ24111"/>
      <c r="KX24111" s="23"/>
      <c r="KY24111" s="23"/>
    </row>
    <row r="24112" spans="36:311" x14ac:dyDescent="0.2">
      <c r="AJ24112" s="23"/>
      <c r="HH24112"/>
      <c r="IW24112" s="36"/>
      <c r="JI24112"/>
      <c r="JJ24112"/>
      <c r="KX24112" s="23"/>
      <c r="KY24112" s="23"/>
    </row>
    <row r="24113" spans="36:311" x14ac:dyDescent="0.2">
      <c r="AJ24113" s="23"/>
      <c r="HH24113"/>
      <c r="IW24113" s="36"/>
      <c r="JI24113"/>
      <c r="JJ24113"/>
      <c r="KX24113" s="23"/>
      <c r="KY24113" s="23"/>
    </row>
    <row r="24114" spans="36:311" x14ac:dyDescent="0.2">
      <c r="AJ24114" s="23"/>
      <c r="HH24114"/>
      <c r="IW24114" s="36"/>
      <c r="JI24114"/>
      <c r="JJ24114"/>
      <c r="KX24114" s="23"/>
      <c r="KY24114" s="23"/>
    </row>
    <row r="24115" spans="36:311" x14ac:dyDescent="0.2">
      <c r="AJ24115" s="23"/>
      <c r="HH24115"/>
      <c r="IW24115" s="36"/>
      <c r="JI24115"/>
      <c r="JJ24115"/>
      <c r="KX24115" s="23"/>
      <c r="KY24115" s="23"/>
    </row>
    <row r="24116" spans="36:311" x14ac:dyDescent="0.2">
      <c r="AJ24116" s="23"/>
      <c r="HH24116"/>
      <c r="IW24116" s="36"/>
      <c r="JI24116"/>
      <c r="JJ24116"/>
      <c r="KX24116" s="23"/>
      <c r="KY24116" s="23"/>
    </row>
    <row r="24117" spans="36:311" x14ac:dyDescent="0.2">
      <c r="AJ24117" s="23"/>
      <c r="HH24117"/>
      <c r="IW24117" s="36"/>
      <c r="JI24117"/>
      <c r="JJ24117"/>
      <c r="KX24117" s="23"/>
      <c r="KY24117" s="23"/>
    </row>
    <row r="24118" spans="36:311" x14ac:dyDescent="0.2">
      <c r="AJ24118" s="23"/>
      <c r="HH24118"/>
      <c r="IW24118" s="36"/>
      <c r="JI24118"/>
      <c r="JJ24118"/>
      <c r="KX24118" s="23"/>
      <c r="KY24118" s="23"/>
    </row>
    <row r="24119" spans="36:311" x14ac:dyDescent="0.2">
      <c r="AJ24119" s="23"/>
      <c r="HH24119"/>
      <c r="IW24119" s="36"/>
      <c r="JI24119"/>
      <c r="JJ24119"/>
      <c r="KX24119" s="23"/>
      <c r="KY24119" s="23"/>
    </row>
    <row r="24120" spans="36:311" x14ac:dyDescent="0.2">
      <c r="AJ24120" s="23"/>
      <c r="HH24120"/>
      <c r="IW24120" s="36"/>
      <c r="JI24120"/>
      <c r="JJ24120"/>
      <c r="KX24120" s="23"/>
      <c r="KY24120" s="23"/>
    </row>
    <row r="24121" spans="36:311" x14ac:dyDescent="0.2">
      <c r="AJ24121" s="23"/>
      <c r="HH24121"/>
      <c r="IW24121" s="36"/>
      <c r="JI24121"/>
      <c r="JJ24121"/>
      <c r="KX24121" s="23"/>
      <c r="KY24121" s="23"/>
    </row>
    <row r="24122" spans="36:311" x14ac:dyDescent="0.2">
      <c r="AJ24122" s="23"/>
      <c r="HH24122"/>
      <c r="IW24122" s="36"/>
      <c r="JI24122"/>
      <c r="JJ24122"/>
      <c r="KX24122" s="23"/>
      <c r="KY24122" s="23"/>
    </row>
    <row r="24123" spans="36:311" x14ac:dyDescent="0.2">
      <c r="AJ24123" s="23"/>
      <c r="HH24123"/>
      <c r="IW24123" s="36"/>
      <c r="JI24123"/>
      <c r="JJ24123"/>
      <c r="KX24123" s="23"/>
      <c r="KY24123" s="23"/>
    </row>
    <row r="24124" spans="36:311" x14ac:dyDescent="0.2">
      <c r="AJ24124" s="23"/>
      <c r="HH24124"/>
      <c r="IW24124" s="36"/>
      <c r="JI24124"/>
      <c r="JJ24124"/>
      <c r="KX24124" s="23"/>
      <c r="KY24124" s="23"/>
    </row>
    <row r="24125" spans="36:311" x14ac:dyDescent="0.2">
      <c r="AJ24125" s="23"/>
      <c r="HH24125"/>
      <c r="IW24125" s="36"/>
      <c r="JI24125"/>
      <c r="JJ24125"/>
      <c r="KX24125" s="23"/>
      <c r="KY24125" s="23"/>
    </row>
    <row r="24126" spans="36:311" x14ac:dyDescent="0.2">
      <c r="AJ24126" s="23"/>
      <c r="HH24126"/>
      <c r="IW24126" s="36"/>
      <c r="JI24126"/>
      <c r="JJ24126"/>
      <c r="KX24126" s="23"/>
      <c r="KY24126" s="23"/>
    </row>
    <row r="24127" spans="36:311" x14ac:dyDescent="0.2">
      <c r="AJ24127" s="23"/>
      <c r="HH24127"/>
      <c r="IW24127" s="36"/>
      <c r="JI24127"/>
      <c r="JJ24127"/>
      <c r="KX24127" s="23"/>
      <c r="KY24127" s="23"/>
    </row>
    <row r="24128" spans="36:311" x14ac:dyDescent="0.2">
      <c r="AJ24128" s="23"/>
      <c r="HH24128"/>
      <c r="IW24128" s="36"/>
      <c r="JI24128"/>
      <c r="JJ24128"/>
      <c r="KX24128" s="23"/>
      <c r="KY24128" s="23"/>
    </row>
    <row r="24129" spans="36:311" x14ac:dyDescent="0.2">
      <c r="AJ24129" s="23"/>
      <c r="HH24129"/>
      <c r="IW24129" s="36"/>
      <c r="JI24129"/>
      <c r="JJ24129"/>
      <c r="KX24129" s="23"/>
      <c r="KY24129" s="23"/>
    </row>
    <row r="24130" spans="36:311" x14ac:dyDescent="0.2">
      <c r="AJ24130" s="23"/>
      <c r="HH24130"/>
      <c r="IW24130" s="36"/>
      <c r="JI24130"/>
      <c r="JJ24130"/>
      <c r="KX24130" s="23"/>
      <c r="KY24130" s="23"/>
    </row>
    <row r="24131" spans="36:311" x14ac:dyDescent="0.2">
      <c r="AJ24131" s="23"/>
      <c r="HH24131"/>
      <c r="IW24131" s="36"/>
      <c r="JI24131"/>
      <c r="JJ24131"/>
      <c r="KX24131" s="23"/>
      <c r="KY24131" s="23"/>
    </row>
    <row r="24132" spans="36:311" x14ac:dyDescent="0.2">
      <c r="AJ24132" s="23"/>
      <c r="HH24132"/>
      <c r="IW24132" s="36"/>
      <c r="JI24132"/>
      <c r="JJ24132"/>
      <c r="KX24132" s="23"/>
      <c r="KY24132" s="23"/>
    </row>
    <row r="24133" spans="36:311" x14ac:dyDescent="0.2">
      <c r="AJ24133" s="23"/>
      <c r="HH24133"/>
      <c r="IW24133" s="36"/>
      <c r="JI24133"/>
      <c r="JJ24133"/>
      <c r="KX24133" s="23"/>
      <c r="KY24133" s="23"/>
    </row>
    <row r="24134" spans="36:311" x14ac:dyDescent="0.2">
      <c r="AJ24134" s="23"/>
      <c r="HH24134"/>
      <c r="IW24134" s="36"/>
      <c r="JI24134"/>
      <c r="JJ24134"/>
      <c r="KX24134" s="23"/>
      <c r="KY24134" s="23"/>
    </row>
    <row r="24135" spans="36:311" x14ac:dyDescent="0.2">
      <c r="AJ24135" s="23"/>
      <c r="HH24135"/>
      <c r="IW24135" s="36"/>
      <c r="JI24135"/>
      <c r="JJ24135"/>
      <c r="KX24135" s="23"/>
      <c r="KY24135" s="23"/>
    </row>
    <row r="24136" spans="36:311" x14ac:dyDescent="0.2">
      <c r="AJ24136" s="23"/>
      <c r="HH24136"/>
      <c r="IW24136" s="36"/>
      <c r="JI24136"/>
      <c r="JJ24136"/>
      <c r="KX24136" s="23"/>
      <c r="KY24136" s="23"/>
    </row>
    <row r="24137" spans="36:311" x14ac:dyDescent="0.2">
      <c r="AJ24137" s="23"/>
      <c r="HH24137"/>
      <c r="IW24137" s="36"/>
      <c r="JI24137"/>
      <c r="JJ24137"/>
      <c r="KX24137" s="23"/>
      <c r="KY24137" s="23"/>
    </row>
    <row r="24138" spans="36:311" x14ac:dyDescent="0.2">
      <c r="AJ24138" s="23"/>
      <c r="HH24138"/>
      <c r="IW24138" s="36"/>
      <c r="JI24138"/>
      <c r="JJ24138"/>
      <c r="KX24138" s="23"/>
      <c r="KY24138" s="23"/>
    </row>
    <row r="24139" spans="36:311" x14ac:dyDescent="0.2">
      <c r="AJ24139" s="23"/>
      <c r="HH24139"/>
      <c r="IW24139" s="36"/>
      <c r="JI24139"/>
      <c r="JJ24139"/>
      <c r="KX24139" s="23"/>
      <c r="KY24139" s="23"/>
    </row>
    <row r="24140" spans="36:311" x14ac:dyDescent="0.2">
      <c r="AJ24140" s="23"/>
      <c r="HH24140"/>
      <c r="IW24140" s="36"/>
      <c r="JI24140"/>
      <c r="JJ24140"/>
      <c r="KX24140" s="23"/>
      <c r="KY24140" s="23"/>
    </row>
    <row r="24141" spans="36:311" x14ac:dyDescent="0.2">
      <c r="AJ24141" s="23"/>
      <c r="HH24141"/>
      <c r="IW24141" s="36"/>
      <c r="JI24141"/>
      <c r="JJ24141"/>
      <c r="KX24141" s="23"/>
      <c r="KY24141" s="23"/>
    </row>
    <row r="24142" spans="36:311" x14ac:dyDescent="0.2">
      <c r="AJ24142" s="23"/>
      <c r="HH24142"/>
      <c r="IW24142" s="36"/>
      <c r="JI24142"/>
      <c r="JJ24142"/>
      <c r="KX24142" s="23"/>
      <c r="KY24142" s="23"/>
    </row>
    <row r="24143" spans="36:311" x14ac:dyDescent="0.2">
      <c r="AJ24143" s="23"/>
      <c r="HH24143"/>
      <c r="IW24143" s="36"/>
      <c r="JI24143"/>
      <c r="JJ24143"/>
      <c r="KX24143" s="23"/>
      <c r="KY24143" s="23"/>
    </row>
    <row r="24144" spans="36:311" x14ac:dyDescent="0.2">
      <c r="AJ24144" s="23"/>
      <c r="HH24144"/>
      <c r="IW24144" s="36"/>
      <c r="JI24144"/>
      <c r="JJ24144"/>
      <c r="KX24144" s="23"/>
      <c r="KY24144" s="23"/>
    </row>
    <row r="24145" spans="36:311" x14ac:dyDescent="0.2">
      <c r="AJ24145" s="23"/>
      <c r="HH24145"/>
      <c r="IW24145" s="36"/>
      <c r="JI24145"/>
      <c r="JJ24145"/>
      <c r="KX24145" s="23"/>
      <c r="KY24145" s="23"/>
    </row>
    <row r="24146" spans="36:311" x14ac:dyDescent="0.2">
      <c r="AJ24146" s="23"/>
      <c r="HH24146"/>
      <c r="IW24146" s="36"/>
      <c r="JI24146"/>
      <c r="JJ24146"/>
      <c r="KX24146" s="23"/>
      <c r="KY24146" s="23"/>
    </row>
    <row r="24147" spans="36:311" x14ac:dyDescent="0.2">
      <c r="AJ24147" s="23"/>
      <c r="HH24147"/>
      <c r="IW24147" s="36"/>
      <c r="JI24147"/>
      <c r="JJ24147"/>
      <c r="KX24147" s="23"/>
      <c r="KY24147" s="23"/>
    </row>
    <row r="24148" spans="36:311" x14ac:dyDescent="0.2">
      <c r="AJ24148" s="23"/>
      <c r="HH24148"/>
      <c r="IW24148" s="36"/>
      <c r="JI24148"/>
      <c r="JJ24148"/>
      <c r="KX24148" s="23"/>
      <c r="KY24148" s="23"/>
    </row>
    <row r="24149" spans="36:311" x14ac:dyDescent="0.2">
      <c r="AJ24149" s="23"/>
      <c r="HH24149"/>
      <c r="IW24149" s="36"/>
      <c r="JI24149"/>
      <c r="JJ24149"/>
      <c r="KX24149" s="23"/>
      <c r="KY24149" s="23"/>
    </row>
    <row r="24150" spans="36:311" x14ac:dyDescent="0.2">
      <c r="AJ24150" s="23"/>
      <c r="HH24150"/>
      <c r="IW24150" s="36"/>
      <c r="JI24150"/>
      <c r="JJ24150"/>
      <c r="KX24150" s="23"/>
      <c r="KY24150" s="23"/>
    </row>
    <row r="24151" spans="36:311" x14ac:dyDescent="0.2">
      <c r="AJ24151" s="23"/>
      <c r="HH24151"/>
      <c r="IW24151" s="36"/>
      <c r="JI24151"/>
      <c r="JJ24151"/>
      <c r="KX24151" s="23"/>
      <c r="KY24151" s="23"/>
    </row>
    <row r="24152" spans="36:311" x14ac:dyDescent="0.2">
      <c r="AJ24152" s="23"/>
      <c r="HH24152"/>
      <c r="IW24152" s="36"/>
      <c r="JI24152"/>
      <c r="JJ24152"/>
      <c r="KX24152" s="23"/>
      <c r="KY24152" s="23"/>
    </row>
    <row r="24153" spans="36:311" x14ac:dyDescent="0.2">
      <c r="AJ24153" s="23"/>
      <c r="HH24153"/>
      <c r="IW24153" s="36"/>
      <c r="JI24153"/>
      <c r="JJ24153"/>
      <c r="KX24153" s="23"/>
      <c r="KY24153" s="23"/>
    </row>
    <row r="24154" spans="36:311" x14ac:dyDescent="0.2">
      <c r="AJ24154" s="23"/>
      <c r="HH24154"/>
      <c r="IW24154" s="36"/>
      <c r="JI24154"/>
      <c r="JJ24154"/>
      <c r="KX24154" s="23"/>
      <c r="KY24154" s="23"/>
    </row>
    <row r="24155" spans="36:311" x14ac:dyDescent="0.2">
      <c r="AJ24155" s="23"/>
      <c r="HH24155"/>
      <c r="IW24155" s="36"/>
      <c r="JI24155"/>
      <c r="JJ24155"/>
      <c r="KX24155" s="23"/>
      <c r="KY24155" s="23"/>
    </row>
    <row r="24156" spans="36:311" x14ac:dyDescent="0.2">
      <c r="AJ24156" s="23"/>
      <c r="HH24156"/>
      <c r="IW24156" s="36"/>
      <c r="JI24156"/>
      <c r="JJ24156"/>
      <c r="KX24156" s="23"/>
      <c r="KY24156" s="23"/>
    </row>
    <row r="24157" spans="36:311" x14ac:dyDescent="0.2">
      <c r="AJ24157" s="23"/>
      <c r="HH24157"/>
      <c r="IW24157" s="36"/>
      <c r="JI24157"/>
      <c r="JJ24157"/>
      <c r="KX24157" s="23"/>
      <c r="KY24157" s="23"/>
    </row>
    <row r="24158" spans="36:311" x14ac:dyDescent="0.2">
      <c r="AJ24158" s="23"/>
      <c r="HH24158"/>
      <c r="IW24158" s="36"/>
      <c r="JI24158"/>
      <c r="JJ24158"/>
      <c r="KX24158" s="23"/>
      <c r="KY24158" s="23"/>
    </row>
    <row r="24159" spans="36:311" x14ac:dyDescent="0.2">
      <c r="AJ24159" s="23"/>
      <c r="HH24159"/>
      <c r="IW24159" s="36"/>
      <c r="JI24159"/>
      <c r="JJ24159"/>
      <c r="KX24159" s="23"/>
      <c r="KY24159" s="23"/>
    </row>
    <row r="24160" spans="36:311" x14ac:dyDescent="0.2">
      <c r="AJ24160" s="23"/>
      <c r="HH24160"/>
      <c r="IW24160" s="36"/>
      <c r="JI24160"/>
      <c r="JJ24160"/>
      <c r="KX24160" s="23"/>
      <c r="KY24160" s="23"/>
    </row>
    <row r="24161" spans="36:311" x14ac:dyDescent="0.2">
      <c r="AJ24161" s="23"/>
      <c r="HH24161"/>
      <c r="IW24161" s="36"/>
      <c r="JI24161"/>
      <c r="JJ24161"/>
      <c r="KX24161" s="23"/>
      <c r="KY24161" s="23"/>
    </row>
    <row r="24162" spans="36:311" x14ac:dyDescent="0.2">
      <c r="AJ24162" s="23"/>
      <c r="HH24162"/>
      <c r="IW24162" s="36"/>
      <c r="JI24162"/>
      <c r="JJ24162"/>
      <c r="KX24162" s="23"/>
      <c r="KY24162" s="23"/>
    </row>
    <row r="24163" spans="36:311" x14ac:dyDescent="0.2">
      <c r="AJ24163" s="23"/>
      <c r="HH24163"/>
      <c r="IW24163" s="36"/>
      <c r="JI24163"/>
      <c r="JJ24163"/>
      <c r="KX24163" s="23"/>
      <c r="KY24163" s="23"/>
    </row>
    <row r="24164" spans="36:311" x14ac:dyDescent="0.2">
      <c r="AJ24164" s="23"/>
      <c r="HH24164"/>
      <c r="IW24164" s="36"/>
      <c r="JI24164"/>
      <c r="JJ24164"/>
      <c r="KX24164" s="23"/>
      <c r="KY24164" s="23"/>
    </row>
    <row r="24165" spans="36:311" x14ac:dyDescent="0.2">
      <c r="AJ24165" s="23"/>
      <c r="HH24165"/>
      <c r="IW24165" s="36"/>
      <c r="JI24165"/>
      <c r="JJ24165"/>
      <c r="KX24165" s="23"/>
      <c r="KY24165" s="23"/>
    </row>
    <row r="24166" spans="36:311" x14ac:dyDescent="0.2">
      <c r="AJ24166" s="23"/>
      <c r="HH24166"/>
      <c r="IW24166" s="36"/>
      <c r="JI24166"/>
      <c r="JJ24166"/>
      <c r="KX24166" s="23"/>
      <c r="KY24166" s="23"/>
    </row>
    <row r="24167" spans="36:311" x14ac:dyDescent="0.2">
      <c r="AJ24167" s="23"/>
      <c r="HH24167"/>
      <c r="IW24167" s="36"/>
      <c r="JI24167"/>
      <c r="JJ24167"/>
      <c r="KX24167" s="23"/>
      <c r="KY24167" s="23"/>
    </row>
    <row r="24168" spans="36:311" x14ac:dyDescent="0.2">
      <c r="AJ24168" s="23"/>
      <c r="HH24168"/>
      <c r="IW24168" s="36"/>
      <c r="JI24168"/>
      <c r="JJ24168"/>
      <c r="KX24168" s="23"/>
      <c r="KY24168" s="23"/>
    </row>
    <row r="24169" spans="36:311" x14ac:dyDescent="0.2">
      <c r="AJ24169" s="23"/>
      <c r="HH24169"/>
      <c r="IW24169" s="36"/>
      <c r="JI24169"/>
      <c r="JJ24169"/>
      <c r="KX24169" s="23"/>
      <c r="KY24169" s="23"/>
    </row>
    <row r="24170" spans="36:311" x14ac:dyDescent="0.2">
      <c r="AJ24170" s="23"/>
      <c r="HH24170"/>
      <c r="IW24170" s="36"/>
      <c r="JI24170"/>
      <c r="JJ24170"/>
      <c r="KX24170" s="23"/>
      <c r="KY24170" s="23"/>
    </row>
    <row r="24171" spans="36:311" x14ac:dyDescent="0.2">
      <c r="AJ24171" s="23"/>
      <c r="HH24171"/>
      <c r="IW24171" s="36"/>
      <c r="JI24171"/>
      <c r="JJ24171"/>
      <c r="KX24171" s="23"/>
      <c r="KY24171" s="23"/>
    </row>
    <row r="24172" spans="36:311" x14ac:dyDescent="0.2">
      <c r="AJ24172" s="23"/>
      <c r="HH24172"/>
      <c r="IW24172" s="36"/>
      <c r="JI24172"/>
      <c r="JJ24172"/>
      <c r="KX24172" s="23"/>
      <c r="KY24172" s="23"/>
    </row>
    <row r="24173" spans="36:311" x14ac:dyDescent="0.2">
      <c r="AJ24173" s="23"/>
      <c r="HH24173"/>
      <c r="IW24173" s="36"/>
      <c r="JI24173"/>
      <c r="JJ24173"/>
      <c r="KX24173" s="23"/>
      <c r="KY24173" s="23"/>
    </row>
    <row r="24174" spans="36:311" x14ac:dyDescent="0.2">
      <c r="AJ24174" s="23"/>
      <c r="HH24174"/>
      <c r="IW24174" s="36"/>
      <c r="JI24174"/>
      <c r="JJ24174"/>
      <c r="KX24174" s="23"/>
      <c r="KY24174" s="23"/>
    </row>
    <row r="24175" spans="36:311" x14ac:dyDescent="0.2">
      <c r="AJ24175" s="23"/>
      <c r="HH24175"/>
      <c r="IW24175" s="36"/>
      <c r="JI24175"/>
      <c r="JJ24175"/>
      <c r="KX24175" s="23"/>
      <c r="KY24175" s="23"/>
    </row>
    <row r="24176" spans="36:311" x14ac:dyDescent="0.2">
      <c r="AJ24176" s="23"/>
      <c r="HH24176"/>
      <c r="IW24176" s="36"/>
      <c r="JI24176"/>
      <c r="JJ24176"/>
      <c r="KX24176" s="23"/>
      <c r="KY24176" s="23"/>
    </row>
    <row r="24177" spans="36:311" x14ac:dyDescent="0.2">
      <c r="AJ24177" s="23"/>
      <c r="HH24177"/>
      <c r="IW24177" s="36"/>
      <c r="JI24177"/>
      <c r="JJ24177"/>
      <c r="KX24177" s="23"/>
      <c r="KY24177" s="23"/>
    </row>
    <row r="24178" spans="36:311" x14ac:dyDescent="0.2">
      <c r="AJ24178" s="23"/>
      <c r="HH24178"/>
      <c r="IW24178" s="36"/>
      <c r="JI24178"/>
      <c r="JJ24178"/>
      <c r="KX24178" s="23"/>
      <c r="KY24178" s="23"/>
    </row>
    <row r="24179" spans="36:311" x14ac:dyDescent="0.2">
      <c r="AJ24179" s="23"/>
      <c r="HH24179"/>
      <c r="IW24179" s="36"/>
      <c r="JI24179"/>
      <c r="JJ24179"/>
      <c r="KX24179" s="23"/>
      <c r="KY24179" s="23"/>
    </row>
    <row r="24180" spans="36:311" x14ac:dyDescent="0.2">
      <c r="AJ24180" s="23"/>
      <c r="HH24180"/>
      <c r="IW24180" s="36"/>
      <c r="JI24180"/>
      <c r="JJ24180"/>
      <c r="KX24180" s="23"/>
      <c r="KY24180" s="23"/>
    </row>
    <row r="24181" spans="36:311" x14ac:dyDescent="0.2">
      <c r="AJ24181" s="23"/>
      <c r="HH24181"/>
      <c r="IW24181" s="36"/>
      <c r="JI24181"/>
      <c r="JJ24181"/>
      <c r="KX24181" s="23"/>
      <c r="KY24181" s="23"/>
    </row>
    <row r="24182" spans="36:311" x14ac:dyDescent="0.2">
      <c r="AJ24182" s="23"/>
      <c r="HH24182"/>
      <c r="IW24182" s="36"/>
      <c r="JI24182"/>
      <c r="JJ24182"/>
      <c r="KX24182" s="23"/>
      <c r="KY24182" s="23"/>
    </row>
    <row r="24183" spans="36:311" x14ac:dyDescent="0.2">
      <c r="AJ24183" s="23"/>
      <c r="HH24183"/>
      <c r="IW24183" s="36"/>
      <c r="JI24183"/>
      <c r="JJ24183"/>
      <c r="KX24183" s="23"/>
      <c r="KY24183" s="23"/>
    </row>
    <row r="24184" spans="36:311" x14ac:dyDescent="0.2">
      <c r="AJ24184" s="23"/>
      <c r="HH24184"/>
      <c r="IW24184" s="36"/>
      <c r="JI24184"/>
      <c r="JJ24184"/>
      <c r="KX24184" s="23"/>
      <c r="KY24184" s="23"/>
    </row>
    <row r="24185" spans="36:311" x14ac:dyDescent="0.2">
      <c r="AJ24185" s="23"/>
      <c r="HH24185"/>
      <c r="IW24185" s="36"/>
      <c r="JI24185"/>
      <c r="JJ24185"/>
      <c r="KX24185" s="23"/>
      <c r="KY24185" s="23"/>
    </row>
    <row r="24186" spans="36:311" x14ac:dyDescent="0.2">
      <c r="AJ24186" s="23"/>
      <c r="HH24186"/>
      <c r="IW24186" s="36"/>
      <c r="JI24186"/>
      <c r="JJ24186"/>
      <c r="KX24186" s="23"/>
      <c r="KY24186" s="23"/>
    </row>
    <row r="24187" spans="36:311" x14ac:dyDescent="0.2">
      <c r="AJ24187" s="23"/>
      <c r="HH24187"/>
      <c r="IW24187" s="36"/>
      <c r="JI24187"/>
      <c r="JJ24187"/>
      <c r="KX24187" s="23"/>
      <c r="KY24187" s="23"/>
    </row>
    <row r="24188" spans="36:311" x14ac:dyDescent="0.2">
      <c r="AJ24188" s="23"/>
      <c r="HH24188"/>
      <c r="IW24188" s="36"/>
      <c r="JI24188"/>
      <c r="JJ24188"/>
      <c r="KX24188" s="23"/>
      <c r="KY24188" s="23"/>
    </row>
    <row r="24189" spans="36:311" x14ac:dyDescent="0.2">
      <c r="AJ24189" s="23"/>
      <c r="HH24189"/>
      <c r="IW24189" s="36"/>
      <c r="JI24189"/>
      <c r="JJ24189"/>
      <c r="KX24189" s="23"/>
      <c r="KY24189" s="23"/>
    </row>
    <row r="24190" spans="36:311" x14ac:dyDescent="0.2">
      <c r="AJ24190" s="23"/>
      <c r="HH24190"/>
      <c r="IW24190" s="36"/>
      <c r="JI24190"/>
      <c r="JJ24190"/>
      <c r="KX24190" s="23"/>
      <c r="KY24190" s="23"/>
    </row>
    <row r="24191" spans="36:311" x14ac:dyDescent="0.2">
      <c r="AJ24191" s="23"/>
      <c r="HH24191"/>
      <c r="IW24191" s="36"/>
      <c r="JI24191"/>
      <c r="JJ24191"/>
      <c r="KX24191" s="23"/>
      <c r="KY24191" s="23"/>
    </row>
    <row r="24192" spans="36:311" x14ac:dyDescent="0.2">
      <c r="AJ24192" s="23"/>
      <c r="HH24192"/>
      <c r="IW24192" s="36"/>
      <c r="JI24192"/>
      <c r="JJ24192"/>
      <c r="KX24192" s="23"/>
      <c r="KY24192" s="23"/>
    </row>
    <row r="24193" spans="36:311" x14ac:dyDescent="0.2">
      <c r="AJ24193" s="23"/>
      <c r="HH24193"/>
      <c r="IW24193" s="36"/>
      <c r="JI24193"/>
      <c r="JJ24193"/>
      <c r="KX24193" s="23"/>
      <c r="KY24193" s="23"/>
    </row>
    <row r="24194" spans="36:311" x14ac:dyDescent="0.2">
      <c r="AJ24194" s="23"/>
      <c r="HH24194"/>
      <c r="IW24194" s="36"/>
      <c r="JI24194"/>
      <c r="JJ24194"/>
      <c r="KX24194" s="23"/>
      <c r="KY24194" s="23"/>
    </row>
    <row r="24195" spans="36:311" x14ac:dyDescent="0.2">
      <c r="AJ24195" s="23"/>
      <c r="HH24195"/>
      <c r="IW24195" s="36"/>
      <c r="JI24195"/>
      <c r="JJ24195"/>
      <c r="KX24195" s="23"/>
      <c r="KY24195" s="23"/>
    </row>
    <row r="24196" spans="36:311" x14ac:dyDescent="0.2">
      <c r="AJ24196" s="23"/>
      <c r="HH24196"/>
      <c r="IW24196" s="36"/>
      <c r="JI24196"/>
      <c r="JJ24196"/>
      <c r="KX24196" s="23"/>
      <c r="KY24196" s="23"/>
    </row>
    <row r="24197" spans="36:311" x14ac:dyDescent="0.2">
      <c r="AJ24197" s="23"/>
      <c r="HH24197"/>
      <c r="IW24197" s="36"/>
      <c r="JI24197"/>
      <c r="JJ24197"/>
      <c r="KX24197" s="23"/>
      <c r="KY24197" s="23"/>
    </row>
    <row r="24198" spans="36:311" x14ac:dyDescent="0.2">
      <c r="AJ24198" s="23"/>
      <c r="HH24198"/>
      <c r="IW24198" s="36"/>
      <c r="JI24198"/>
      <c r="JJ24198"/>
      <c r="KX24198" s="23"/>
      <c r="KY24198" s="23"/>
    </row>
    <row r="24199" spans="36:311" x14ac:dyDescent="0.2">
      <c r="AJ24199" s="23"/>
      <c r="HH24199"/>
      <c r="IW24199" s="36"/>
      <c r="JI24199"/>
      <c r="JJ24199"/>
      <c r="KX24199" s="23"/>
      <c r="KY24199" s="23"/>
    </row>
    <row r="24200" spans="36:311" x14ac:dyDescent="0.2">
      <c r="AJ24200" s="23"/>
      <c r="HH24200"/>
      <c r="IW24200" s="36"/>
      <c r="JI24200"/>
      <c r="JJ24200"/>
      <c r="KX24200" s="23"/>
      <c r="KY24200" s="23"/>
    </row>
    <row r="24201" spans="36:311" x14ac:dyDescent="0.2">
      <c r="AJ24201" s="23"/>
      <c r="HH24201"/>
      <c r="IW24201" s="36"/>
      <c r="JI24201"/>
      <c r="JJ24201"/>
      <c r="KX24201" s="23"/>
      <c r="KY24201" s="23"/>
    </row>
    <row r="24202" spans="36:311" x14ac:dyDescent="0.2">
      <c r="AJ24202" s="23"/>
      <c r="HH24202"/>
      <c r="IW24202" s="36"/>
      <c r="JI24202"/>
      <c r="JJ24202"/>
      <c r="KX24202" s="23"/>
      <c r="KY24202" s="23"/>
    </row>
    <row r="24203" spans="36:311" x14ac:dyDescent="0.2">
      <c r="AJ24203" s="23"/>
      <c r="HH24203"/>
      <c r="IW24203" s="36"/>
      <c r="JI24203"/>
      <c r="JJ24203"/>
      <c r="KX24203" s="23"/>
      <c r="KY24203" s="23"/>
    </row>
    <row r="24204" spans="36:311" x14ac:dyDescent="0.2">
      <c r="AJ24204" s="23"/>
      <c r="HH24204"/>
      <c r="IW24204" s="36"/>
      <c r="JI24204"/>
      <c r="JJ24204"/>
      <c r="KX24204" s="23"/>
      <c r="KY24204" s="23"/>
    </row>
    <row r="24205" spans="36:311" x14ac:dyDescent="0.2">
      <c r="AJ24205" s="23"/>
      <c r="HH24205"/>
      <c r="IW24205" s="36"/>
      <c r="JI24205"/>
      <c r="JJ24205"/>
      <c r="KX24205" s="23"/>
      <c r="KY24205" s="23"/>
    </row>
    <row r="24206" spans="36:311" x14ac:dyDescent="0.2">
      <c r="AJ24206" s="23"/>
      <c r="HH24206"/>
      <c r="IW24206" s="36"/>
      <c r="JI24206"/>
      <c r="JJ24206"/>
      <c r="KX24206" s="23"/>
      <c r="KY24206" s="23"/>
    </row>
    <row r="24207" spans="36:311" x14ac:dyDescent="0.2">
      <c r="AJ24207" s="23"/>
      <c r="HH24207"/>
      <c r="IW24207" s="36"/>
      <c r="JI24207"/>
      <c r="JJ24207"/>
      <c r="KX24207" s="23"/>
      <c r="KY24207" s="23"/>
    </row>
    <row r="24208" spans="36:311" x14ac:dyDescent="0.2">
      <c r="AJ24208" s="23"/>
      <c r="HH24208"/>
      <c r="IW24208" s="36"/>
      <c r="JI24208"/>
      <c r="JJ24208"/>
      <c r="KX24208" s="23"/>
      <c r="KY24208" s="23"/>
    </row>
    <row r="24209" spans="36:311" x14ac:dyDescent="0.2">
      <c r="AJ24209" s="23"/>
      <c r="HH24209"/>
      <c r="IW24209" s="36"/>
      <c r="JI24209"/>
      <c r="JJ24209"/>
      <c r="KX24209" s="23"/>
      <c r="KY24209" s="23"/>
    </row>
    <row r="24210" spans="36:311" x14ac:dyDescent="0.2">
      <c r="AJ24210" s="23"/>
      <c r="HH24210"/>
      <c r="IW24210" s="36"/>
      <c r="JI24210"/>
      <c r="JJ24210"/>
      <c r="KX24210" s="23"/>
      <c r="KY24210" s="23"/>
    </row>
    <row r="24211" spans="36:311" x14ac:dyDescent="0.2">
      <c r="AJ24211" s="23"/>
      <c r="HH24211"/>
      <c r="IW24211" s="36"/>
      <c r="JI24211"/>
      <c r="JJ24211"/>
      <c r="KX24211" s="23"/>
      <c r="KY24211" s="23"/>
    </row>
    <row r="24212" spans="36:311" x14ac:dyDescent="0.2">
      <c r="AJ24212" s="23"/>
      <c r="HH24212"/>
      <c r="IW24212" s="36"/>
      <c r="JI24212"/>
      <c r="JJ24212"/>
      <c r="KX24212" s="23"/>
      <c r="KY24212" s="23"/>
    </row>
    <row r="24213" spans="36:311" x14ac:dyDescent="0.2">
      <c r="AJ24213" s="23"/>
      <c r="HH24213"/>
      <c r="IW24213" s="36"/>
      <c r="JI24213"/>
      <c r="JJ24213"/>
      <c r="KX24213" s="23"/>
      <c r="KY24213" s="23"/>
    </row>
    <row r="24214" spans="36:311" x14ac:dyDescent="0.2">
      <c r="AJ24214" s="23"/>
      <c r="HH24214"/>
      <c r="IW24214" s="36"/>
      <c r="JI24214"/>
      <c r="JJ24214"/>
      <c r="KX24214" s="23"/>
      <c r="KY24214" s="23"/>
    </row>
    <row r="24215" spans="36:311" x14ac:dyDescent="0.2">
      <c r="AJ24215" s="23"/>
      <c r="HH24215"/>
      <c r="IW24215" s="36"/>
      <c r="JI24215"/>
      <c r="JJ24215"/>
      <c r="KX24215" s="23"/>
      <c r="KY24215" s="23"/>
    </row>
    <row r="24216" spans="36:311" x14ac:dyDescent="0.2">
      <c r="AJ24216" s="23"/>
      <c r="HH24216"/>
      <c r="IW24216" s="36"/>
      <c r="JI24216"/>
      <c r="JJ24216"/>
      <c r="KX24216" s="23"/>
      <c r="KY24216" s="23"/>
    </row>
    <row r="24217" spans="36:311" x14ac:dyDescent="0.2">
      <c r="AJ24217" s="23"/>
      <c r="HH24217"/>
      <c r="IW24217" s="36"/>
      <c r="JI24217"/>
      <c r="JJ24217"/>
      <c r="KX24217" s="23"/>
      <c r="KY24217" s="23"/>
    </row>
    <row r="24218" spans="36:311" x14ac:dyDescent="0.2">
      <c r="AJ24218" s="23"/>
      <c r="HH24218"/>
      <c r="IW24218" s="36"/>
      <c r="JI24218"/>
      <c r="JJ24218"/>
      <c r="KX24218" s="23"/>
      <c r="KY24218" s="23"/>
    </row>
    <row r="24219" spans="36:311" x14ac:dyDescent="0.2">
      <c r="AJ24219" s="23"/>
      <c r="HH24219"/>
      <c r="IW24219" s="36"/>
      <c r="JI24219"/>
      <c r="JJ24219"/>
      <c r="KX24219" s="23"/>
      <c r="KY24219" s="23"/>
    </row>
    <row r="24220" spans="36:311" x14ac:dyDescent="0.2">
      <c r="AJ24220" s="23"/>
      <c r="HH24220"/>
      <c r="IW24220" s="36"/>
      <c r="JI24220"/>
      <c r="JJ24220"/>
      <c r="KX24220" s="23"/>
      <c r="KY24220" s="23"/>
    </row>
    <row r="24221" spans="36:311" x14ac:dyDescent="0.2">
      <c r="AJ24221" s="23"/>
      <c r="HH24221"/>
      <c r="IW24221" s="36"/>
      <c r="JI24221"/>
      <c r="JJ24221"/>
      <c r="KX24221" s="23"/>
      <c r="KY24221" s="23"/>
    </row>
    <row r="24222" spans="36:311" x14ac:dyDescent="0.2">
      <c r="AJ24222" s="23"/>
      <c r="HH24222"/>
      <c r="IW24222" s="36"/>
      <c r="JI24222"/>
      <c r="JJ24222"/>
      <c r="KX24222" s="23"/>
      <c r="KY24222" s="23"/>
    </row>
    <row r="24223" spans="36:311" x14ac:dyDescent="0.2">
      <c r="AJ24223" s="23"/>
      <c r="HH24223"/>
      <c r="IW24223" s="36"/>
      <c r="JI24223"/>
      <c r="JJ24223"/>
      <c r="KX24223" s="23"/>
      <c r="KY24223" s="23"/>
    </row>
    <row r="24224" spans="36:311" x14ac:dyDescent="0.2">
      <c r="AJ24224" s="23"/>
      <c r="HH24224"/>
      <c r="IW24224" s="36"/>
      <c r="JI24224"/>
      <c r="JJ24224"/>
      <c r="KX24224" s="23"/>
      <c r="KY24224" s="23"/>
    </row>
    <row r="24225" spans="36:311" x14ac:dyDescent="0.2">
      <c r="AJ24225" s="23"/>
      <c r="HH24225"/>
      <c r="IW24225" s="36"/>
      <c r="JI24225"/>
      <c r="JJ24225"/>
      <c r="KX24225" s="23"/>
      <c r="KY24225" s="23"/>
    </row>
    <row r="24226" spans="36:311" x14ac:dyDescent="0.2">
      <c r="AJ24226" s="23"/>
      <c r="HH24226"/>
      <c r="IW24226" s="36"/>
      <c r="JI24226"/>
      <c r="JJ24226"/>
      <c r="KX24226" s="23"/>
      <c r="KY24226" s="23"/>
    </row>
    <row r="24227" spans="36:311" x14ac:dyDescent="0.2">
      <c r="AJ24227" s="23"/>
      <c r="HH24227"/>
      <c r="IW24227" s="36"/>
      <c r="JI24227"/>
      <c r="JJ24227"/>
      <c r="KX24227" s="23"/>
      <c r="KY24227" s="23"/>
    </row>
    <row r="24228" spans="36:311" x14ac:dyDescent="0.2">
      <c r="AJ24228" s="23"/>
      <c r="HH24228"/>
      <c r="IW24228" s="36"/>
      <c r="JI24228"/>
      <c r="JJ24228"/>
      <c r="KX24228" s="23"/>
      <c r="KY24228" s="23"/>
    </row>
    <row r="24229" spans="36:311" x14ac:dyDescent="0.2">
      <c r="AJ24229" s="23"/>
      <c r="HH24229"/>
      <c r="IW24229" s="36"/>
      <c r="JI24229"/>
      <c r="JJ24229"/>
      <c r="KX24229" s="23"/>
      <c r="KY24229" s="23"/>
    </row>
    <row r="24230" spans="36:311" x14ac:dyDescent="0.2">
      <c r="AJ24230" s="23"/>
      <c r="HH24230"/>
      <c r="IW24230" s="36"/>
      <c r="JI24230"/>
      <c r="JJ24230"/>
      <c r="KX24230" s="23"/>
      <c r="KY24230" s="23"/>
    </row>
    <row r="24231" spans="36:311" x14ac:dyDescent="0.2">
      <c r="AJ24231" s="23"/>
      <c r="HH24231"/>
      <c r="IW24231" s="36"/>
      <c r="JI24231"/>
      <c r="JJ24231"/>
      <c r="KX24231" s="23"/>
      <c r="KY24231" s="23"/>
    </row>
    <row r="24232" spans="36:311" x14ac:dyDescent="0.2">
      <c r="AJ24232" s="23"/>
      <c r="HH24232"/>
      <c r="IW24232" s="36"/>
      <c r="JI24232"/>
      <c r="JJ24232"/>
      <c r="KX24232" s="23"/>
      <c r="KY24232" s="23"/>
    </row>
    <row r="24233" spans="36:311" x14ac:dyDescent="0.2">
      <c r="AJ24233" s="23"/>
      <c r="HH24233"/>
      <c r="IW24233" s="36"/>
      <c r="JI24233"/>
      <c r="JJ24233"/>
      <c r="KX24233" s="23"/>
      <c r="KY24233" s="23"/>
    </row>
    <row r="24234" spans="36:311" x14ac:dyDescent="0.2">
      <c r="AJ24234" s="23"/>
      <c r="HH24234"/>
      <c r="IW24234" s="36"/>
      <c r="JI24234"/>
      <c r="JJ24234"/>
      <c r="KX24234" s="23"/>
      <c r="KY24234" s="23"/>
    </row>
    <row r="24235" spans="36:311" x14ac:dyDescent="0.2">
      <c r="AJ24235" s="23"/>
      <c r="HH24235"/>
      <c r="IW24235" s="36"/>
      <c r="JI24235"/>
      <c r="JJ24235"/>
      <c r="KX24235" s="23"/>
      <c r="KY24235" s="23"/>
    </row>
    <row r="24236" spans="36:311" x14ac:dyDescent="0.2">
      <c r="AJ24236" s="23"/>
      <c r="HH24236"/>
      <c r="IW24236" s="36"/>
      <c r="JI24236"/>
      <c r="JJ24236"/>
      <c r="KX24236" s="23"/>
      <c r="KY24236" s="23"/>
    </row>
    <row r="24237" spans="36:311" x14ac:dyDescent="0.2">
      <c r="AJ24237" s="23"/>
      <c r="HH24237"/>
      <c r="IW24237" s="36"/>
      <c r="JI24237"/>
      <c r="JJ24237"/>
      <c r="KX24237" s="23"/>
      <c r="KY24237" s="23"/>
    </row>
    <row r="24238" spans="36:311" x14ac:dyDescent="0.2">
      <c r="AJ24238" s="23"/>
      <c r="HH24238"/>
      <c r="IW24238" s="36"/>
      <c r="JI24238"/>
      <c r="JJ24238"/>
      <c r="KX24238" s="23"/>
      <c r="KY24238" s="23"/>
    </row>
    <row r="24239" spans="36:311" x14ac:dyDescent="0.2">
      <c r="AJ24239" s="23"/>
      <c r="HH24239"/>
      <c r="IW24239" s="36"/>
      <c r="JI24239"/>
      <c r="JJ24239"/>
      <c r="KX24239" s="23"/>
      <c r="KY24239" s="23"/>
    </row>
    <row r="24240" spans="36:311" x14ac:dyDescent="0.2">
      <c r="AJ24240" s="23"/>
      <c r="HH24240"/>
      <c r="IW24240" s="36"/>
      <c r="JI24240"/>
      <c r="JJ24240"/>
      <c r="KX24240" s="23"/>
      <c r="KY24240" s="23"/>
    </row>
    <row r="24241" spans="36:311" x14ac:dyDescent="0.2">
      <c r="AJ24241" s="23"/>
      <c r="HH24241"/>
      <c r="IW24241" s="36"/>
      <c r="JI24241"/>
      <c r="JJ24241"/>
      <c r="KX24241" s="23"/>
      <c r="KY24241" s="23"/>
    </row>
    <row r="24242" spans="36:311" x14ac:dyDescent="0.2">
      <c r="AJ24242" s="23"/>
      <c r="HH24242"/>
      <c r="IW24242" s="36"/>
      <c r="JI24242"/>
      <c r="JJ24242"/>
      <c r="KX24242" s="23"/>
      <c r="KY24242" s="23"/>
    </row>
    <row r="24243" spans="36:311" x14ac:dyDescent="0.2">
      <c r="AJ24243" s="23"/>
      <c r="HH24243"/>
      <c r="IW24243" s="36"/>
      <c r="JI24243"/>
      <c r="JJ24243"/>
      <c r="KX24243" s="23"/>
      <c r="KY24243" s="23"/>
    </row>
    <row r="24244" spans="36:311" x14ac:dyDescent="0.2">
      <c r="AJ24244" s="23"/>
      <c r="HH24244"/>
      <c r="IW24244" s="36"/>
      <c r="JI24244"/>
      <c r="JJ24244"/>
      <c r="KX24244" s="23"/>
      <c r="KY24244" s="23"/>
    </row>
    <row r="24245" spans="36:311" x14ac:dyDescent="0.2">
      <c r="AJ24245" s="23"/>
      <c r="HH24245"/>
      <c r="IW24245" s="36"/>
      <c r="JI24245"/>
      <c r="JJ24245"/>
      <c r="KX24245" s="23"/>
      <c r="KY24245" s="23"/>
    </row>
    <row r="24246" spans="36:311" x14ac:dyDescent="0.2">
      <c r="AJ24246" s="23"/>
      <c r="HH24246"/>
      <c r="IW24246" s="36"/>
      <c r="JI24246"/>
      <c r="JJ24246"/>
      <c r="KX24246" s="23"/>
      <c r="KY24246" s="23"/>
    </row>
    <row r="24247" spans="36:311" x14ac:dyDescent="0.2">
      <c r="AJ24247" s="23"/>
      <c r="HH24247"/>
      <c r="IW24247" s="36"/>
      <c r="JI24247"/>
      <c r="JJ24247"/>
      <c r="KX24247" s="23"/>
      <c r="KY24247" s="23"/>
    </row>
    <row r="24248" spans="36:311" x14ac:dyDescent="0.2">
      <c r="AJ24248" s="23"/>
      <c r="HH24248"/>
      <c r="IW24248" s="36"/>
      <c r="JI24248"/>
      <c r="JJ24248"/>
      <c r="KX24248" s="23"/>
      <c r="KY24248" s="23"/>
    </row>
    <row r="24249" spans="36:311" x14ac:dyDescent="0.2">
      <c r="AJ24249" s="23"/>
      <c r="HH24249"/>
      <c r="IW24249" s="36"/>
      <c r="JI24249"/>
      <c r="JJ24249"/>
      <c r="KX24249" s="23"/>
      <c r="KY24249" s="23"/>
    </row>
    <row r="24250" spans="36:311" x14ac:dyDescent="0.2">
      <c r="AJ24250" s="23"/>
      <c r="HH24250"/>
      <c r="IW24250" s="36"/>
      <c r="JI24250"/>
      <c r="JJ24250"/>
      <c r="KX24250" s="23"/>
      <c r="KY24250" s="23"/>
    </row>
    <row r="24251" spans="36:311" x14ac:dyDescent="0.2">
      <c r="AJ24251" s="23"/>
      <c r="HH24251"/>
      <c r="IW24251" s="36"/>
      <c r="JI24251"/>
      <c r="JJ24251"/>
      <c r="KX24251" s="23"/>
      <c r="KY24251" s="23"/>
    </row>
    <row r="24252" spans="36:311" x14ac:dyDescent="0.2">
      <c r="AJ24252" s="23"/>
      <c r="HH24252"/>
      <c r="IW24252" s="36"/>
      <c r="JI24252"/>
      <c r="JJ24252"/>
      <c r="KX24252" s="23"/>
      <c r="KY24252" s="23"/>
    </row>
    <row r="24253" spans="36:311" x14ac:dyDescent="0.2">
      <c r="AJ24253" s="23"/>
      <c r="HH24253"/>
      <c r="IW24253" s="36"/>
      <c r="JI24253"/>
      <c r="JJ24253"/>
      <c r="KX24253" s="23"/>
      <c r="KY24253" s="23"/>
    </row>
    <row r="24254" spans="36:311" x14ac:dyDescent="0.2">
      <c r="AJ24254" s="23"/>
      <c r="HH24254"/>
      <c r="IW24254" s="36"/>
      <c r="JI24254"/>
      <c r="JJ24254"/>
      <c r="KX24254" s="23"/>
      <c r="KY24254" s="23"/>
    </row>
    <row r="24255" spans="36:311" x14ac:dyDescent="0.2">
      <c r="AJ24255" s="23"/>
      <c r="HH24255"/>
      <c r="IW24255" s="36"/>
      <c r="JI24255"/>
      <c r="JJ24255"/>
      <c r="KX24255" s="23"/>
      <c r="KY24255" s="23"/>
    </row>
    <row r="24256" spans="36:311" x14ac:dyDescent="0.2">
      <c r="AJ24256" s="23"/>
      <c r="HH24256"/>
      <c r="IW24256" s="36"/>
      <c r="JI24256"/>
      <c r="JJ24256"/>
      <c r="KX24256" s="23"/>
      <c r="KY24256" s="23"/>
    </row>
    <row r="24257" spans="36:311" x14ac:dyDescent="0.2">
      <c r="AJ24257" s="23"/>
      <c r="HH24257"/>
      <c r="IW24257" s="36"/>
      <c r="JI24257"/>
      <c r="JJ24257"/>
      <c r="KX24257" s="23"/>
      <c r="KY24257" s="23"/>
    </row>
    <row r="24258" spans="36:311" x14ac:dyDescent="0.2">
      <c r="AJ24258" s="23"/>
      <c r="HH24258"/>
      <c r="IW24258" s="36"/>
      <c r="JI24258"/>
      <c r="JJ24258"/>
      <c r="KX24258" s="23"/>
      <c r="KY24258" s="23"/>
    </row>
    <row r="24259" spans="36:311" x14ac:dyDescent="0.2">
      <c r="AJ24259" s="23"/>
      <c r="HH24259"/>
      <c r="IW24259" s="36"/>
      <c r="JI24259"/>
      <c r="JJ24259"/>
      <c r="KX24259" s="23"/>
      <c r="KY24259" s="23"/>
    </row>
    <row r="24260" spans="36:311" x14ac:dyDescent="0.2">
      <c r="AJ24260" s="23"/>
      <c r="HH24260"/>
      <c r="IW24260" s="36"/>
      <c r="JI24260"/>
      <c r="JJ24260"/>
      <c r="KX24260" s="23"/>
      <c r="KY24260" s="23"/>
    </row>
    <row r="24261" spans="36:311" x14ac:dyDescent="0.2">
      <c r="AJ24261" s="23"/>
      <c r="HH24261"/>
      <c r="IW24261" s="36"/>
      <c r="JI24261"/>
      <c r="JJ24261"/>
      <c r="KX24261" s="23"/>
      <c r="KY24261" s="23"/>
    </row>
    <row r="24262" spans="36:311" x14ac:dyDescent="0.2">
      <c r="AJ24262" s="23"/>
      <c r="HH24262"/>
      <c r="IW24262" s="36"/>
      <c r="JI24262"/>
      <c r="JJ24262"/>
      <c r="KX24262" s="23"/>
      <c r="KY24262" s="23"/>
    </row>
    <row r="24263" spans="36:311" x14ac:dyDescent="0.2">
      <c r="AJ24263" s="23"/>
      <c r="HH24263"/>
      <c r="IW24263" s="36"/>
      <c r="JI24263"/>
      <c r="JJ24263"/>
      <c r="KX24263" s="23"/>
      <c r="KY24263" s="23"/>
    </row>
    <row r="24264" spans="36:311" x14ac:dyDescent="0.2">
      <c r="AJ24264" s="23"/>
      <c r="HH24264"/>
      <c r="IW24264" s="36"/>
      <c r="JI24264"/>
      <c r="JJ24264"/>
      <c r="KX24264" s="23"/>
      <c r="KY24264" s="23"/>
    </row>
    <row r="24265" spans="36:311" x14ac:dyDescent="0.2">
      <c r="AJ24265" s="23"/>
      <c r="HH24265"/>
      <c r="IW24265" s="36"/>
      <c r="JI24265"/>
      <c r="JJ24265"/>
      <c r="KX24265" s="23"/>
      <c r="KY24265" s="23"/>
    </row>
    <row r="24266" spans="36:311" x14ac:dyDescent="0.2">
      <c r="AJ24266" s="23"/>
      <c r="HH24266"/>
      <c r="IW24266" s="36"/>
      <c r="JI24266"/>
      <c r="JJ24266"/>
      <c r="KX24266" s="23"/>
      <c r="KY24266" s="23"/>
    </row>
    <row r="24267" spans="36:311" x14ac:dyDescent="0.2">
      <c r="AJ24267" s="23"/>
      <c r="HH24267"/>
      <c r="IW24267" s="36"/>
      <c r="JI24267"/>
      <c r="JJ24267"/>
      <c r="KX24267" s="23"/>
      <c r="KY24267" s="23"/>
    </row>
    <row r="24268" spans="36:311" x14ac:dyDescent="0.2">
      <c r="AJ24268" s="23"/>
      <c r="HH24268"/>
      <c r="IW24268" s="36"/>
      <c r="JI24268"/>
      <c r="JJ24268"/>
      <c r="KX24268" s="23"/>
      <c r="KY24268" s="23"/>
    </row>
    <row r="24269" spans="36:311" x14ac:dyDescent="0.2">
      <c r="AJ24269" s="23"/>
      <c r="HH24269"/>
      <c r="IW24269" s="36"/>
      <c r="JI24269"/>
      <c r="JJ24269"/>
      <c r="KX24269" s="23"/>
      <c r="KY24269" s="23"/>
    </row>
    <row r="24270" spans="36:311" x14ac:dyDescent="0.2">
      <c r="AJ24270" s="23"/>
      <c r="HH24270"/>
      <c r="IW24270" s="36"/>
      <c r="JI24270"/>
      <c r="JJ24270"/>
      <c r="KX24270" s="23"/>
      <c r="KY24270" s="23"/>
    </row>
    <row r="24271" spans="36:311" x14ac:dyDescent="0.2">
      <c r="AJ24271" s="23"/>
      <c r="HH24271"/>
      <c r="IW24271" s="36"/>
      <c r="JI24271"/>
      <c r="JJ24271"/>
      <c r="KX24271" s="23"/>
      <c r="KY24271" s="23"/>
    </row>
    <row r="24272" spans="36:311" x14ac:dyDescent="0.2">
      <c r="AJ24272" s="23"/>
      <c r="HH24272"/>
      <c r="IW24272" s="36"/>
      <c r="JI24272"/>
      <c r="JJ24272"/>
      <c r="KX24272" s="23"/>
      <c r="KY24272" s="23"/>
    </row>
    <row r="24273" spans="36:311" x14ac:dyDescent="0.2">
      <c r="AJ24273" s="23"/>
      <c r="HH24273"/>
      <c r="IW24273" s="36"/>
      <c r="JI24273"/>
      <c r="JJ24273"/>
      <c r="KX24273" s="23"/>
      <c r="KY24273" s="23"/>
    </row>
    <row r="24274" spans="36:311" x14ac:dyDescent="0.2">
      <c r="AJ24274" s="23"/>
      <c r="HH24274"/>
      <c r="IW24274" s="36"/>
      <c r="JI24274"/>
      <c r="JJ24274"/>
      <c r="KX24274" s="23"/>
      <c r="KY24274" s="23"/>
    </row>
    <row r="24275" spans="36:311" x14ac:dyDescent="0.2">
      <c r="AJ24275" s="23"/>
      <c r="HH24275"/>
      <c r="IW24275" s="36"/>
      <c r="JI24275"/>
      <c r="JJ24275"/>
      <c r="KX24275" s="23"/>
      <c r="KY24275" s="23"/>
    </row>
    <row r="24276" spans="36:311" x14ac:dyDescent="0.2">
      <c r="AJ24276" s="23"/>
      <c r="HH24276"/>
      <c r="IW24276" s="36"/>
      <c r="JI24276"/>
      <c r="JJ24276"/>
      <c r="KX24276" s="23"/>
      <c r="KY24276" s="23"/>
    </row>
    <row r="24277" spans="36:311" x14ac:dyDescent="0.2">
      <c r="AJ24277" s="23"/>
      <c r="HH24277"/>
      <c r="IW24277" s="36"/>
      <c r="JI24277"/>
      <c r="JJ24277"/>
      <c r="KX24277" s="23"/>
      <c r="KY24277" s="23"/>
    </row>
    <row r="24278" spans="36:311" x14ac:dyDescent="0.2">
      <c r="AJ24278" s="23"/>
      <c r="HH24278"/>
      <c r="IW24278" s="36"/>
      <c r="JI24278"/>
      <c r="JJ24278"/>
      <c r="KX24278" s="23"/>
      <c r="KY24278" s="23"/>
    </row>
    <row r="24279" spans="36:311" x14ac:dyDescent="0.2">
      <c r="AJ24279" s="23"/>
      <c r="HH24279"/>
      <c r="IW24279" s="36"/>
      <c r="JI24279"/>
      <c r="JJ24279"/>
      <c r="KX24279" s="23"/>
      <c r="KY24279" s="23"/>
    </row>
    <row r="24280" spans="36:311" x14ac:dyDescent="0.2">
      <c r="AJ24280" s="23"/>
      <c r="HH24280"/>
      <c r="IW24280" s="36"/>
      <c r="JI24280"/>
      <c r="JJ24280"/>
      <c r="KX24280" s="23"/>
      <c r="KY24280" s="23"/>
    </row>
    <row r="24281" spans="36:311" x14ac:dyDescent="0.2">
      <c r="AJ24281" s="23"/>
      <c r="HH24281"/>
      <c r="IW24281" s="36"/>
      <c r="JI24281"/>
      <c r="JJ24281"/>
      <c r="KX24281" s="23"/>
      <c r="KY24281" s="23"/>
    </row>
    <row r="24282" spans="36:311" x14ac:dyDescent="0.2">
      <c r="AJ24282" s="23"/>
      <c r="HH24282"/>
      <c r="IW24282" s="36"/>
      <c r="JI24282"/>
      <c r="JJ24282"/>
      <c r="KX24282" s="23"/>
      <c r="KY24282" s="23"/>
    </row>
    <row r="24283" spans="36:311" x14ac:dyDescent="0.2">
      <c r="AJ24283" s="23"/>
      <c r="HH24283"/>
      <c r="IW24283" s="36"/>
      <c r="JI24283"/>
      <c r="JJ24283"/>
      <c r="KX24283" s="23"/>
      <c r="KY24283" s="23"/>
    </row>
    <row r="24284" spans="36:311" x14ac:dyDescent="0.2">
      <c r="AJ24284" s="23"/>
      <c r="HH24284"/>
      <c r="IW24284" s="36"/>
      <c r="JI24284"/>
      <c r="JJ24284"/>
      <c r="KX24284" s="23"/>
      <c r="KY24284" s="23"/>
    </row>
    <row r="24285" spans="36:311" x14ac:dyDescent="0.2">
      <c r="AJ24285" s="23"/>
      <c r="HH24285"/>
      <c r="IW24285" s="36"/>
      <c r="JI24285"/>
      <c r="JJ24285"/>
      <c r="KX24285" s="23"/>
      <c r="KY24285" s="23"/>
    </row>
    <row r="24286" spans="36:311" x14ac:dyDescent="0.2">
      <c r="AJ24286" s="23"/>
      <c r="HH24286"/>
      <c r="IW24286" s="36"/>
      <c r="JI24286"/>
      <c r="JJ24286"/>
      <c r="KX24286" s="23"/>
      <c r="KY24286" s="23"/>
    </row>
    <row r="24287" spans="36:311" x14ac:dyDescent="0.2">
      <c r="AJ24287" s="23"/>
      <c r="HH24287"/>
      <c r="IW24287" s="36"/>
      <c r="JI24287"/>
      <c r="JJ24287"/>
      <c r="KX24287" s="23"/>
      <c r="KY24287" s="23"/>
    </row>
    <row r="24288" spans="36:311" x14ac:dyDescent="0.2">
      <c r="AJ24288" s="23"/>
      <c r="HH24288"/>
      <c r="IW24288" s="36"/>
      <c r="JI24288"/>
      <c r="JJ24288"/>
      <c r="KX24288" s="23"/>
      <c r="KY24288" s="23"/>
    </row>
    <row r="24289" spans="36:311" x14ac:dyDescent="0.2">
      <c r="AJ24289" s="23"/>
      <c r="HH24289"/>
      <c r="IW24289" s="36"/>
      <c r="JI24289"/>
      <c r="JJ24289"/>
      <c r="KX24289" s="23"/>
      <c r="KY24289" s="23"/>
    </row>
    <row r="24290" spans="36:311" x14ac:dyDescent="0.2">
      <c r="AJ24290" s="23"/>
      <c r="HH24290"/>
      <c r="IW24290" s="36"/>
      <c r="JI24290"/>
      <c r="JJ24290"/>
      <c r="KX24290" s="23"/>
      <c r="KY24290" s="23"/>
    </row>
    <row r="24291" spans="36:311" x14ac:dyDescent="0.2">
      <c r="AJ24291" s="23"/>
      <c r="HH24291"/>
      <c r="IW24291" s="36"/>
      <c r="JI24291"/>
      <c r="JJ24291"/>
      <c r="KX24291" s="23"/>
      <c r="KY24291" s="23"/>
    </row>
    <row r="24292" spans="36:311" x14ac:dyDescent="0.2">
      <c r="AJ24292" s="23"/>
      <c r="HH24292"/>
      <c r="IW24292" s="36"/>
      <c r="JI24292"/>
      <c r="JJ24292"/>
      <c r="KX24292" s="23"/>
      <c r="KY24292" s="23"/>
    </row>
    <row r="24293" spans="36:311" x14ac:dyDescent="0.2">
      <c r="AJ24293" s="23"/>
      <c r="HH24293"/>
      <c r="IW24293" s="36"/>
      <c r="JI24293"/>
      <c r="JJ24293"/>
      <c r="KX24293" s="23"/>
      <c r="KY24293" s="23"/>
    </row>
    <row r="24294" spans="36:311" x14ac:dyDescent="0.2">
      <c r="AJ24294" s="23"/>
      <c r="HH24294"/>
      <c r="IW24294" s="36"/>
      <c r="JI24294"/>
      <c r="JJ24294"/>
      <c r="KX24294" s="23"/>
      <c r="KY24294" s="23"/>
    </row>
    <row r="24295" spans="36:311" x14ac:dyDescent="0.2">
      <c r="AJ24295" s="23"/>
      <c r="HH24295"/>
      <c r="IW24295" s="36"/>
      <c r="JI24295"/>
      <c r="JJ24295"/>
      <c r="KX24295" s="23"/>
      <c r="KY24295" s="23"/>
    </row>
    <row r="24296" spans="36:311" x14ac:dyDescent="0.2">
      <c r="AJ24296" s="23"/>
      <c r="HH24296"/>
      <c r="IW24296" s="36"/>
      <c r="JI24296"/>
      <c r="JJ24296"/>
      <c r="KX24296" s="23"/>
      <c r="KY24296" s="23"/>
    </row>
    <row r="24297" spans="36:311" x14ac:dyDescent="0.2">
      <c r="AJ24297" s="23"/>
      <c r="HH24297"/>
      <c r="IW24297" s="36"/>
      <c r="JI24297"/>
      <c r="JJ24297"/>
      <c r="KX24297" s="23"/>
      <c r="KY24297" s="23"/>
    </row>
    <row r="24298" spans="36:311" x14ac:dyDescent="0.2">
      <c r="AJ24298" s="23"/>
      <c r="HH24298"/>
      <c r="IW24298" s="36"/>
      <c r="JI24298"/>
      <c r="JJ24298"/>
      <c r="KX24298" s="23"/>
      <c r="KY24298" s="23"/>
    </row>
    <row r="24299" spans="36:311" x14ac:dyDescent="0.2">
      <c r="AJ24299" s="23"/>
      <c r="HH24299"/>
      <c r="IW24299" s="36"/>
      <c r="JI24299"/>
      <c r="JJ24299"/>
      <c r="KX24299" s="23"/>
      <c r="KY24299" s="23"/>
    </row>
    <row r="24300" spans="36:311" x14ac:dyDescent="0.2">
      <c r="AJ24300" s="23"/>
      <c r="HH24300"/>
      <c r="IW24300" s="36"/>
      <c r="JI24300"/>
      <c r="JJ24300"/>
      <c r="KX24300" s="23"/>
      <c r="KY24300" s="23"/>
    </row>
    <row r="24301" spans="36:311" x14ac:dyDescent="0.2">
      <c r="AJ24301" s="23"/>
      <c r="HH24301"/>
      <c r="IW24301" s="36"/>
      <c r="JI24301"/>
      <c r="JJ24301"/>
      <c r="KX24301" s="23"/>
      <c r="KY24301" s="23"/>
    </row>
    <row r="24302" spans="36:311" x14ac:dyDescent="0.2">
      <c r="AJ24302" s="23"/>
      <c r="HH24302"/>
      <c r="IW24302" s="36"/>
      <c r="JI24302"/>
      <c r="JJ24302"/>
      <c r="KX24302" s="23"/>
      <c r="KY24302" s="23"/>
    </row>
    <row r="24303" spans="36:311" x14ac:dyDescent="0.2">
      <c r="AJ24303" s="23"/>
      <c r="HH24303"/>
      <c r="IW24303" s="36"/>
      <c r="JI24303"/>
      <c r="JJ24303"/>
      <c r="KX24303" s="23"/>
      <c r="KY24303" s="23"/>
    </row>
    <row r="24304" spans="36:311" x14ac:dyDescent="0.2">
      <c r="AJ24304" s="23"/>
      <c r="HH24304"/>
      <c r="IW24304" s="36"/>
      <c r="JI24304"/>
      <c r="JJ24304"/>
      <c r="KX24304" s="23"/>
      <c r="KY24304" s="23"/>
    </row>
    <row r="24305" spans="36:311" x14ac:dyDescent="0.2">
      <c r="AJ24305" s="23"/>
      <c r="HH24305"/>
      <c r="IW24305" s="36"/>
      <c r="JI24305"/>
      <c r="JJ24305"/>
      <c r="KX24305" s="23"/>
      <c r="KY24305" s="23"/>
    </row>
    <row r="24306" spans="36:311" x14ac:dyDescent="0.2">
      <c r="AJ24306" s="23"/>
      <c r="HH24306"/>
      <c r="IW24306" s="36"/>
      <c r="JI24306"/>
      <c r="JJ24306"/>
      <c r="KX24306" s="23"/>
      <c r="KY24306" s="23"/>
    </row>
    <row r="24307" spans="36:311" x14ac:dyDescent="0.2">
      <c r="AJ24307" s="23"/>
      <c r="HH24307"/>
      <c r="IW24307" s="36"/>
      <c r="JI24307"/>
      <c r="JJ24307"/>
      <c r="KX24307" s="23"/>
      <c r="KY24307" s="23"/>
    </row>
    <row r="24308" spans="36:311" x14ac:dyDescent="0.2">
      <c r="AJ24308" s="23"/>
      <c r="HH24308"/>
      <c r="IW24308" s="36"/>
      <c r="JI24308"/>
      <c r="JJ24308"/>
      <c r="KX24308" s="23"/>
      <c r="KY24308" s="23"/>
    </row>
    <row r="24309" spans="36:311" x14ac:dyDescent="0.2">
      <c r="AJ24309" s="23"/>
      <c r="HH24309"/>
      <c r="IW24309" s="36"/>
      <c r="JI24309"/>
      <c r="JJ24309"/>
      <c r="KX24309" s="23"/>
      <c r="KY24309" s="23"/>
    </row>
    <row r="24310" spans="36:311" x14ac:dyDescent="0.2">
      <c r="AJ24310" s="23"/>
      <c r="HH24310"/>
      <c r="IW24310" s="36"/>
      <c r="JI24310"/>
      <c r="JJ24310"/>
      <c r="KX24310" s="23"/>
      <c r="KY24310" s="23"/>
    </row>
    <row r="24311" spans="36:311" x14ac:dyDescent="0.2">
      <c r="AJ24311" s="23"/>
      <c r="HH24311"/>
      <c r="IW24311" s="36"/>
      <c r="JI24311"/>
      <c r="JJ24311"/>
      <c r="KX24311" s="23"/>
      <c r="KY24311" s="23"/>
    </row>
    <row r="24312" spans="36:311" x14ac:dyDescent="0.2">
      <c r="AJ24312" s="23"/>
      <c r="HH24312"/>
      <c r="IW24312" s="36"/>
      <c r="JI24312"/>
      <c r="JJ24312"/>
      <c r="KX24312" s="23"/>
      <c r="KY24312" s="23"/>
    </row>
    <row r="24313" spans="36:311" x14ac:dyDescent="0.2">
      <c r="AJ24313" s="23"/>
      <c r="HH24313"/>
      <c r="IW24313" s="36"/>
      <c r="JI24313"/>
      <c r="JJ24313"/>
      <c r="KX24313" s="23"/>
      <c r="KY24313" s="23"/>
    </row>
    <row r="24314" spans="36:311" x14ac:dyDescent="0.2">
      <c r="AJ24314" s="23"/>
      <c r="HH24314"/>
      <c r="IW24314" s="36"/>
      <c r="JI24314"/>
      <c r="JJ24314"/>
      <c r="KX24314" s="23"/>
      <c r="KY24314" s="23"/>
    </row>
    <row r="24315" spans="36:311" x14ac:dyDescent="0.2">
      <c r="AJ24315" s="23"/>
      <c r="HH24315"/>
      <c r="IW24315" s="36"/>
      <c r="JI24315"/>
      <c r="JJ24315"/>
      <c r="KX24315" s="23"/>
      <c r="KY24315" s="23"/>
    </row>
    <row r="24316" spans="36:311" x14ac:dyDescent="0.2">
      <c r="AJ24316" s="23"/>
      <c r="HH24316"/>
      <c r="IW24316" s="36"/>
      <c r="JI24316"/>
      <c r="JJ24316"/>
      <c r="KX24316" s="23"/>
      <c r="KY24316" s="23"/>
    </row>
    <row r="24317" spans="36:311" x14ac:dyDescent="0.2">
      <c r="AJ24317" s="23"/>
      <c r="HH24317"/>
      <c r="IW24317" s="36"/>
      <c r="JI24317"/>
      <c r="JJ24317"/>
      <c r="KX24317" s="23"/>
      <c r="KY24317" s="23"/>
    </row>
    <row r="24318" spans="36:311" x14ac:dyDescent="0.2">
      <c r="AJ24318" s="23"/>
      <c r="HH24318"/>
      <c r="IW24318" s="36"/>
      <c r="JI24318"/>
      <c r="JJ24318"/>
      <c r="KX24318" s="23"/>
      <c r="KY24318" s="23"/>
    </row>
    <row r="24319" spans="36:311" x14ac:dyDescent="0.2">
      <c r="AJ24319" s="23"/>
      <c r="HH24319"/>
      <c r="IW24319" s="36"/>
      <c r="JI24319"/>
      <c r="JJ24319"/>
      <c r="KX24319" s="23"/>
      <c r="KY24319" s="23"/>
    </row>
    <row r="24320" spans="36:311" x14ac:dyDescent="0.2">
      <c r="AJ24320" s="23"/>
      <c r="HH24320"/>
      <c r="IW24320" s="36"/>
      <c r="JI24320"/>
      <c r="JJ24320"/>
      <c r="KX24320" s="23"/>
      <c r="KY24320" s="23"/>
    </row>
    <row r="24321" spans="36:311" x14ac:dyDescent="0.2">
      <c r="AJ24321" s="23"/>
      <c r="HH24321"/>
      <c r="IW24321" s="36"/>
      <c r="JI24321"/>
      <c r="JJ24321"/>
      <c r="KX24321" s="23"/>
      <c r="KY24321" s="23"/>
    </row>
    <row r="24322" spans="36:311" x14ac:dyDescent="0.2">
      <c r="AJ24322" s="23"/>
      <c r="HH24322"/>
      <c r="IW24322" s="36"/>
      <c r="JI24322"/>
      <c r="JJ24322"/>
      <c r="KX24322" s="23"/>
      <c r="KY24322" s="23"/>
    </row>
    <row r="24323" spans="36:311" x14ac:dyDescent="0.2">
      <c r="AJ24323" s="23"/>
      <c r="HH24323"/>
      <c r="IW24323" s="36"/>
      <c r="JI24323"/>
      <c r="JJ24323"/>
      <c r="KX24323" s="23"/>
      <c r="KY24323" s="23"/>
    </row>
    <row r="24324" spans="36:311" x14ac:dyDescent="0.2">
      <c r="AJ24324" s="23"/>
      <c r="HH24324"/>
      <c r="IW24324" s="36"/>
      <c r="JI24324"/>
      <c r="JJ24324"/>
      <c r="KX24324" s="23"/>
      <c r="KY24324" s="23"/>
    </row>
    <row r="24325" spans="36:311" x14ac:dyDescent="0.2">
      <c r="AJ24325" s="23"/>
      <c r="HH24325"/>
      <c r="IW24325" s="36"/>
      <c r="JI24325"/>
      <c r="JJ24325"/>
      <c r="KX24325" s="23"/>
      <c r="KY24325" s="23"/>
    </row>
    <row r="24326" spans="36:311" x14ac:dyDescent="0.2">
      <c r="AJ24326" s="23"/>
      <c r="HH24326"/>
      <c r="IW24326" s="36"/>
      <c r="JI24326"/>
      <c r="JJ24326"/>
      <c r="KX24326" s="23"/>
      <c r="KY24326" s="23"/>
    </row>
    <row r="24327" spans="36:311" x14ac:dyDescent="0.2">
      <c r="AJ24327" s="23"/>
      <c r="HH24327"/>
      <c r="IW24327" s="36"/>
      <c r="JI24327"/>
      <c r="JJ24327"/>
      <c r="KX24327" s="23"/>
      <c r="KY24327" s="23"/>
    </row>
    <row r="24328" spans="36:311" x14ac:dyDescent="0.2">
      <c r="AJ24328" s="23"/>
      <c r="HH24328"/>
      <c r="IW24328" s="36"/>
      <c r="JI24328"/>
      <c r="JJ24328"/>
      <c r="KX24328" s="23"/>
      <c r="KY24328" s="23"/>
    </row>
    <row r="24329" spans="36:311" x14ac:dyDescent="0.2">
      <c r="AJ24329" s="23"/>
      <c r="HH24329"/>
      <c r="IW24329" s="36"/>
      <c r="JI24329"/>
      <c r="JJ24329"/>
      <c r="KX24329" s="23"/>
      <c r="KY24329" s="23"/>
    </row>
    <row r="24330" spans="36:311" x14ac:dyDescent="0.2">
      <c r="AJ24330" s="23"/>
      <c r="HH24330"/>
      <c r="IW24330" s="36"/>
      <c r="JI24330"/>
      <c r="JJ24330"/>
      <c r="KX24330" s="23"/>
      <c r="KY24330" s="23"/>
    </row>
    <row r="24331" spans="36:311" x14ac:dyDescent="0.2">
      <c r="AJ24331" s="23"/>
      <c r="HH24331"/>
      <c r="IW24331" s="36"/>
      <c r="JI24331"/>
      <c r="JJ24331"/>
      <c r="KX24331" s="23"/>
      <c r="KY24331" s="23"/>
    </row>
    <row r="24332" spans="36:311" x14ac:dyDescent="0.2">
      <c r="AJ24332" s="23"/>
      <c r="HH24332"/>
      <c r="IW24332" s="36"/>
      <c r="JI24332"/>
      <c r="JJ24332"/>
      <c r="KX24332" s="23"/>
      <c r="KY24332" s="23"/>
    </row>
    <row r="24333" spans="36:311" x14ac:dyDescent="0.2">
      <c r="AJ24333" s="23"/>
      <c r="HH24333"/>
      <c r="IW24333" s="36"/>
      <c r="JI24333"/>
      <c r="JJ24333"/>
      <c r="KX24333" s="23"/>
      <c r="KY24333" s="23"/>
    </row>
    <row r="24334" spans="36:311" x14ac:dyDescent="0.2">
      <c r="AJ24334" s="23"/>
      <c r="HH24334"/>
      <c r="IW24334" s="36"/>
      <c r="JI24334"/>
      <c r="JJ24334"/>
      <c r="KX24334" s="23"/>
      <c r="KY24334" s="23"/>
    </row>
    <row r="24335" spans="36:311" x14ac:dyDescent="0.2">
      <c r="AJ24335" s="23"/>
      <c r="HH24335"/>
      <c r="IW24335" s="36"/>
      <c r="JI24335"/>
      <c r="JJ24335"/>
      <c r="KX24335" s="23"/>
      <c r="KY24335" s="23"/>
    </row>
    <row r="24336" spans="36:311" x14ac:dyDescent="0.2">
      <c r="AJ24336" s="23"/>
      <c r="HH24336"/>
      <c r="IW24336" s="36"/>
      <c r="JI24336"/>
      <c r="JJ24336"/>
      <c r="KX24336" s="23"/>
      <c r="KY24336" s="23"/>
    </row>
    <row r="24337" spans="36:311" x14ac:dyDescent="0.2">
      <c r="AJ24337" s="23"/>
      <c r="HH24337"/>
      <c r="IW24337" s="36"/>
      <c r="JI24337"/>
      <c r="JJ24337"/>
      <c r="KX24337" s="23"/>
      <c r="KY24337" s="23"/>
    </row>
    <row r="24338" spans="36:311" x14ac:dyDescent="0.2">
      <c r="AJ24338" s="23"/>
      <c r="HH24338"/>
      <c r="IW24338" s="36"/>
      <c r="JI24338"/>
      <c r="JJ24338"/>
      <c r="KX24338" s="23"/>
      <c r="KY24338" s="23"/>
    </row>
    <row r="24339" spans="36:311" x14ac:dyDescent="0.2">
      <c r="AJ24339" s="23"/>
      <c r="HH24339"/>
      <c r="IW24339" s="36"/>
      <c r="JI24339"/>
      <c r="JJ24339"/>
      <c r="KX24339" s="23"/>
      <c r="KY24339" s="23"/>
    </row>
    <row r="24340" spans="36:311" x14ac:dyDescent="0.2">
      <c r="AJ24340" s="23"/>
      <c r="HH24340"/>
      <c r="IW24340" s="36"/>
      <c r="JI24340"/>
      <c r="JJ24340"/>
      <c r="KX24340" s="23"/>
      <c r="KY24340" s="23"/>
    </row>
    <row r="24341" spans="36:311" x14ac:dyDescent="0.2">
      <c r="AJ24341" s="23"/>
      <c r="HH24341"/>
      <c r="IW24341" s="36"/>
      <c r="JI24341"/>
      <c r="JJ24341"/>
      <c r="KX24341" s="23"/>
      <c r="KY24341" s="23"/>
    </row>
    <row r="24342" spans="36:311" x14ac:dyDescent="0.2">
      <c r="AJ24342" s="23"/>
      <c r="HH24342"/>
      <c r="IW24342" s="36"/>
      <c r="JI24342"/>
      <c r="JJ24342"/>
      <c r="KX24342" s="23"/>
      <c r="KY24342" s="23"/>
    </row>
    <row r="24343" spans="36:311" x14ac:dyDescent="0.2">
      <c r="AJ24343" s="23"/>
      <c r="HH24343"/>
      <c r="IW24343" s="36"/>
      <c r="JI24343"/>
      <c r="JJ24343"/>
      <c r="KX24343" s="23"/>
      <c r="KY24343" s="23"/>
    </row>
    <row r="24344" spans="36:311" x14ac:dyDescent="0.2">
      <c r="AJ24344" s="23"/>
      <c r="HH24344"/>
      <c r="IW24344" s="36"/>
      <c r="JI24344"/>
      <c r="JJ24344"/>
      <c r="KX24344" s="23"/>
      <c r="KY24344" s="23"/>
    </row>
    <row r="24345" spans="36:311" x14ac:dyDescent="0.2">
      <c r="AJ24345" s="23"/>
      <c r="HH24345"/>
      <c r="IW24345" s="36"/>
      <c r="JI24345"/>
      <c r="JJ24345"/>
      <c r="KX24345" s="23"/>
      <c r="KY24345" s="23"/>
    </row>
    <row r="24346" spans="36:311" x14ac:dyDescent="0.2">
      <c r="AJ24346" s="23"/>
      <c r="HH24346"/>
      <c r="IW24346" s="36"/>
      <c r="JI24346"/>
      <c r="JJ24346"/>
      <c r="KX24346" s="23"/>
      <c r="KY24346" s="23"/>
    </row>
    <row r="24347" spans="36:311" x14ac:dyDescent="0.2">
      <c r="AJ24347" s="23"/>
      <c r="HH24347"/>
      <c r="IW24347" s="36"/>
      <c r="JI24347"/>
      <c r="JJ24347"/>
      <c r="KX24347" s="23"/>
      <c r="KY24347" s="23"/>
    </row>
    <row r="24348" spans="36:311" x14ac:dyDescent="0.2">
      <c r="AJ24348" s="23"/>
      <c r="HH24348"/>
      <c r="IW24348" s="36"/>
      <c r="JI24348"/>
      <c r="JJ24348"/>
      <c r="KX24348" s="23"/>
      <c r="KY24348" s="23"/>
    </row>
    <row r="24349" spans="36:311" x14ac:dyDescent="0.2">
      <c r="AJ24349" s="23"/>
      <c r="HH24349"/>
      <c r="IW24349" s="36"/>
      <c r="JI24349"/>
      <c r="JJ24349"/>
      <c r="KX24349" s="23"/>
      <c r="KY24349" s="23"/>
    </row>
    <row r="24350" spans="36:311" x14ac:dyDescent="0.2">
      <c r="AJ24350" s="23"/>
      <c r="HH24350"/>
      <c r="IW24350" s="36"/>
      <c r="JI24350"/>
      <c r="JJ24350"/>
      <c r="KX24350" s="23"/>
      <c r="KY24350" s="23"/>
    </row>
    <row r="24351" spans="36:311" x14ac:dyDescent="0.2">
      <c r="AJ24351" s="23"/>
      <c r="HH24351"/>
      <c r="IW24351" s="36"/>
      <c r="JI24351"/>
      <c r="JJ24351"/>
      <c r="KX24351" s="23"/>
      <c r="KY24351" s="23"/>
    </row>
    <row r="24352" spans="36:311" x14ac:dyDescent="0.2">
      <c r="AJ24352" s="23"/>
      <c r="HH24352"/>
      <c r="IW24352" s="36"/>
      <c r="JI24352"/>
      <c r="JJ24352"/>
      <c r="KX24352" s="23"/>
      <c r="KY24352" s="23"/>
    </row>
    <row r="24353" spans="36:311" x14ac:dyDescent="0.2">
      <c r="AJ24353" s="23"/>
      <c r="HH24353"/>
      <c r="IW24353" s="36"/>
      <c r="JI24353"/>
      <c r="JJ24353"/>
      <c r="KX24353" s="23"/>
      <c r="KY24353" s="23"/>
    </row>
    <row r="24354" spans="36:311" x14ac:dyDescent="0.2">
      <c r="AJ24354" s="23"/>
      <c r="HH24354"/>
      <c r="IW24354" s="36"/>
      <c r="JI24354"/>
      <c r="JJ24354"/>
      <c r="KX24354" s="23"/>
      <c r="KY24354" s="23"/>
    </row>
    <row r="24355" spans="36:311" x14ac:dyDescent="0.2">
      <c r="AJ24355" s="23"/>
      <c r="HH24355"/>
      <c r="IW24355" s="36"/>
      <c r="JI24355"/>
      <c r="JJ24355"/>
      <c r="KX24355" s="23"/>
      <c r="KY24355" s="23"/>
    </row>
    <row r="24356" spans="36:311" x14ac:dyDescent="0.2">
      <c r="AJ24356" s="23"/>
      <c r="HH24356"/>
      <c r="IW24356" s="36"/>
      <c r="JI24356"/>
      <c r="JJ24356"/>
      <c r="KX24356" s="23"/>
      <c r="KY24356" s="23"/>
    </row>
    <row r="24357" spans="36:311" x14ac:dyDescent="0.2">
      <c r="AJ24357" s="23"/>
      <c r="HH24357"/>
      <c r="IW24357" s="36"/>
      <c r="JI24357"/>
      <c r="JJ24357"/>
      <c r="KX24357" s="23"/>
      <c r="KY24357" s="23"/>
    </row>
    <row r="24358" spans="36:311" x14ac:dyDescent="0.2">
      <c r="AJ24358" s="23"/>
      <c r="HH24358"/>
      <c r="IW24358" s="36"/>
      <c r="JI24358"/>
      <c r="JJ24358"/>
      <c r="KX24358" s="23"/>
      <c r="KY24358" s="23"/>
    </row>
    <row r="24359" spans="36:311" x14ac:dyDescent="0.2">
      <c r="AJ24359" s="23"/>
      <c r="HH24359"/>
      <c r="IW24359" s="36"/>
      <c r="JI24359"/>
      <c r="JJ24359"/>
      <c r="KX24359" s="23"/>
      <c r="KY24359" s="23"/>
    </row>
    <row r="24360" spans="36:311" x14ac:dyDescent="0.2">
      <c r="AJ24360" s="23"/>
      <c r="HH24360"/>
      <c r="IW24360" s="36"/>
      <c r="JI24360"/>
      <c r="JJ24360"/>
      <c r="KX24360" s="23"/>
      <c r="KY24360" s="23"/>
    </row>
    <row r="24361" spans="36:311" x14ac:dyDescent="0.2">
      <c r="AJ24361" s="23"/>
      <c r="HH24361"/>
      <c r="IW24361" s="36"/>
      <c r="JI24361"/>
      <c r="JJ24361"/>
      <c r="KX24361" s="23"/>
      <c r="KY24361" s="23"/>
    </row>
    <row r="24362" spans="36:311" x14ac:dyDescent="0.2">
      <c r="AJ24362" s="23"/>
      <c r="HH24362"/>
      <c r="IW24362" s="36"/>
      <c r="JI24362"/>
      <c r="JJ24362"/>
      <c r="KX24362" s="23"/>
      <c r="KY24362" s="23"/>
    </row>
    <row r="24363" spans="36:311" x14ac:dyDescent="0.2">
      <c r="AJ24363" s="23"/>
      <c r="HH24363"/>
      <c r="IW24363" s="36"/>
      <c r="JI24363"/>
      <c r="JJ24363"/>
      <c r="KX24363" s="23"/>
      <c r="KY24363" s="23"/>
    </row>
    <row r="24364" spans="36:311" x14ac:dyDescent="0.2">
      <c r="AJ24364" s="23"/>
      <c r="HH24364"/>
      <c r="IW24364" s="36"/>
      <c r="JI24364"/>
      <c r="JJ24364"/>
      <c r="KX24364" s="23"/>
      <c r="KY24364" s="23"/>
    </row>
    <row r="24365" spans="36:311" x14ac:dyDescent="0.2">
      <c r="AJ24365" s="23"/>
      <c r="HH24365"/>
      <c r="IW24365" s="36"/>
      <c r="JI24365"/>
      <c r="JJ24365"/>
      <c r="KX24365" s="23"/>
      <c r="KY24365" s="23"/>
    </row>
    <row r="24366" spans="36:311" x14ac:dyDescent="0.2">
      <c r="AJ24366" s="23"/>
      <c r="HH24366"/>
      <c r="IW24366" s="36"/>
      <c r="JI24366"/>
      <c r="JJ24366"/>
      <c r="KX24366" s="23"/>
      <c r="KY24366" s="23"/>
    </row>
    <row r="24367" spans="36:311" x14ac:dyDescent="0.2">
      <c r="AJ24367" s="23"/>
      <c r="HH24367"/>
      <c r="IW24367" s="36"/>
      <c r="JI24367"/>
      <c r="JJ24367"/>
      <c r="KX24367" s="23"/>
      <c r="KY24367" s="23"/>
    </row>
    <row r="24368" spans="36:311" x14ac:dyDescent="0.2">
      <c r="AJ24368" s="23"/>
      <c r="HH24368"/>
      <c r="IW24368" s="36"/>
      <c r="JI24368"/>
      <c r="JJ24368"/>
      <c r="KX24368" s="23"/>
      <c r="KY24368" s="23"/>
    </row>
    <row r="24369" spans="36:311" x14ac:dyDescent="0.2">
      <c r="AJ24369" s="23"/>
      <c r="HH24369"/>
      <c r="IW24369" s="36"/>
      <c r="JI24369"/>
      <c r="JJ24369"/>
      <c r="KX24369" s="23"/>
      <c r="KY24369" s="23"/>
    </row>
    <row r="24370" spans="36:311" x14ac:dyDescent="0.2">
      <c r="AJ24370" s="23"/>
      <c r="HH24370"/>
      <c r="IW24370" s="36"/>
      <c r="JI24370"/>
      <c r="JJ24370"/>
      <c r="KX24370" s="23"/>
      <c r="KY24370" s="23"/>
    </row>
    <row r="24371" spans="36:311" x14ac:dyDescent="0.2">
      <c r="AJ24371" s="23"/>
      <c r="HH24371"/>
      <c r="IW24371" s="36"/>
      <c r="JI24371"/>
      <c r="JJ24371"/>
      <c r="KX24371" s="23"/>
      <c r="KY24371" s="23"/>
    </row>
    <row r="24372" spans="36:311" x14ac:dyDescent="0.2">
      <c r="AJ24372" s="23"/>
      <c r="HH24372"/>
      <c r="IW24372" s="36"/>
      <c r="JI24372"/>
      <c r="JJ24372"/>
      <c r="KX24372" s="23"/>
      <c r="KY24372" s="23"/>
    </row>
    <row r="24373" spans="36:311" x14ac:dyDescent="0.2">
      <c r="AJ24373" s="23"/>
      <c r="HH24373"/>
      <c r="IW24373" s="36"/>
      <c r="JI24373"/>
      <c r="JJ24373"/>
      <c r="KX24373" s="23"/>
      <c r="KY24373" s="23"/>
    </row>
    <row r="24374" spans="36:311" x14ac:dyDescent="0.2">
      <c r="AJ24374" s="23"/>
      <c r="HH24374"/>
      <c r="IW24374" s="36"/>
      <c r="JI24374"/>
      <c r="JJ24374"/>
      <c r="KX24374" s="23"/>
      <c r="KY24374" s="23"/>
    </row>
    <row r="24375" spans="36:311" x14ac:dyDescent="0.2">
      <c r="AJ24375" s="23"/>
      <c r="HH24375"/>
      <c r="IW24375" s="36"/>
      <c r="JI24375"/>
      <c r="JJ24375"/>
      <c r="KX24375" s="23"/>
      <c r="KY24375" s="23"/>
    </row>
    <row r="24376" spans="36:311" x14ac:dyDescent="0.2">
      <c r="AJ24376" s="23"/>
      <c r="HH24376"/>
      <c r="IW24376" s="36"/>
      <c r="JI24376"/>
      <c r="JJ24376"/>
      <c r="KX24376" s="23"/>
      <c r="KY24376" s="23"/>
    </row>
    <row r="24377" spans="36:311" x14ac:dyDescent="0.2">
      <c r="AJ24377" s="23"/>
      <c r="HH24377"/>
      <c r="IW24377" s="36"/>
      <c r="JI24377"/>
      <c r="JJ24377"/>
      <c r="KX24377" s="23"/>
      <c r="KY24377" s="23"/>
    </row>
    <row r="24378" spans="36:311" x14ac:dyDescent="0.2">
      <c r="AJ24378" s="23"/>
      <c r="HH24378"/>
      <c r="IW24378" s="36"/>
      <c r="JI24378"/>
      <c r="JJ24378"/>
      <c r="KX24378" s="23"/>
      <c r="KY24378" s="23"/>
    </row>
    <row r="24379" spans="36:311" x14ac:dyDescent="0.2">
      <c r="AJ24379" s="23"/>
      <c r="HH24379"/>
      <c r="IW24379" s="36"/>
      <c r="JI24379"/>
      <c r="JJ24379"/>
      <c r="KX24379" s="23"/>
      <c r="KY24379" s="23"/>
    </row>
    <row r="24380" spans="36:311" x14ac:dyDescent="0.2">
      <c r="AJ24380" s="23"/>
      <c r="HH24380"/>
      <c r="IW24380" s="36"/>
      <c r="JI24380"/>
      <c r="JJ24380"/>
      <c r="KX24380" s="23"/>
      <c r="KY24380" s="23"/>
    </row>
    <row r="24381" spans="36:311" x14ac:dyDescent="0.2">
      <c r="AJ24381" s="23"/>
      <c r="HH24381"/>
      <c r="IW24381" s="36"/>
      <c r="JI24381"/>
      <c r="JJ24381"/>
      <c r="KX24381" s="23"/>
      <c r="KY24381" s="23"/>
    </row>
    <row r="24382" spans="36:311" x14ac:dyDescent="0.2">
      <c r="AJ24382" s="23"/>
      <c r="HH24382"/>
      <c r="IW24382" s="36"/>
      <c r="JI24382"/>
      <c r="JJ24382"/>
      <c r="KX24382" s="23"/>
      <c r="KY24382" s="23"/>
    </row>
    <row r="24383" spans="36:311" x14ac:dyDescent="0.2">
      <c r="AJ24383" s="23"/>
      <c r="HH24383"/>
      <c r="IW24383" s="36"/>
      <c r="JI24383"/>
      <c r="JJ24383"/>
      <c r="KX24383" s="23"/>
      <c r="KY24383" s="23"/>
    </row>
    <row r="24384" spans="36:311" x14ac:dyDescent="0.2">
      <c r="AJ24384" s="23"/>
      <c r="HH24384"/>
      <c r="IW24384" s="36"/>
      <c r="JI24384"/>
      <c r="JJ24384"/>
      <c r="KX24384" s="23"/>
      <c r="KY24384" s="23"/>
    </row>
    <row r="24385" spans="36:311" x14ac:dyDescent="0.2">
      <c r="AJ24385" s="23"/>
      <c r="HH24385"/>
      <c r="IW24385" s="36"/>
      <c r="JI24385"/>
      <c r="JJ24385"/>
      <c r="KX24385" s="23"/>
      <c r="KY24385" s="23"/>
    </row>
    <row r="24386" spans="36:311" x14ac:dyDescent="0.2">
      <c r="AJ24386" s="23"/>
      <c r="HH24386"/>
      <c r="IW24386" s="36"/>
      <c r="JI24386"/>
      <c r="JJ24386"/>
      <c r="KX24386" s="23"/>
      <c r="KY24386" s="23"/>
    </row>
    <row r="24387" spans="36:311" x14ac:dyDescent="0.2">
      <c r="AJ24387" s="23"/>
      <c r="HH24387"/>
      <c r="IW24387" s="36"/>
      <c r="JI24387"/>
      <c r="JJ24387"/>
      <c r="KX24387" s="23"/>
      <c r="KY24387" s="23"/>
    </row>
    <row r="24388" spans="36:311" x14ac:dyDescent="0.2">
      <c r="AJ24388" s="23"/>
      <c r="HH24388"/>
      <c r="IW24388" s="36"/>
      <c r="JI24388"/>
      <c r="JJ24388"/>
      <c r="KX24388" s="23"/>
      <c r="KY24388" s="23"/>
    </row>
    <row r="24389" spans="36:311" x14ac:dyDescent="0.2">
      <c r="AJ24389" s="23"/>
      <c r="HH24389"/>
      <c r="IW24389" s="36"/>
      <c r="JI24389"/>
      <c r="JJ24389"/>
      <c r="KX24389" s="23"/>
      <c r="KY24389" s="23"/>
    </row>
    <row r="24390" spans="36:311" x14ac:dyDescent="0.2">
      <c r="AJ24390" s="23"/>
      <c r="HH24390"/>
      <c r="IW24390" s="36"/>
      <c r="JI24390"/>
      <c r="JJ24390"/>
      <c r="KX24390" s="23"/>
      <c r="KY24390" s="23"/>
    </row>
    <row r="24391" spans="36:311" x14ac:dyDescent="0.2">
      <c r="AJ24391" s="23"/>
      <c r="HH24391"/>
      <c r="IW24391" s="36"/>
      <c r="JI24391"/>
      <c r="JJ24391"/>
      <c r="KX24391" s="23"/>
      <c r="KY24391" s="23"/>
    </row>
    <row r="24392" spans="36:311" x14ac:dyDescent="0.2">
      <c r="AJ24392" s="23"/>
      <c r="HH24392"/>
      <c r="IW24392" s="36"/>
      <c r="JI24392"/>
      <c r="JJ24392"/>
      <c r="KX24392" s="23"/>
      <c r="KY24392" s="23"/>
    </row>
    <row r="24393" spans="36:311" x14ac:dyDescent="0.2">
      <c r="AJ24393" s="23"/>
      <c r="HH24393"/>
      <c r="IW24393" s="36"/>
      <c r="JI24393"/>
      <c r="JJ24393"/>
      <c r="KX24393" s="23"/>
      <c r="KY24393" s="23"/>
    </row>
    <row r="24394" spans="36:311" x14ac:dyDescent="0.2">
      <c r="AJ24394" s="23"/>
      <c r="HH24394"/>
      <c r="IW24394" s="36"/>
      <c r="JI24394"/>
      <c r="JJ24394"/>
      <c r="KX24394" s="23"/>
      <c r="KY24394" s="23"/>
    </row>
    <row r="24395" spans="36:311" x14ac:dyDescent="0.2">
      <c r="AJ24395" s="23"/>
      <c r="HH24395"/>
      <c r="IW24395" s="36"/>
      <c r="JI24395"/>
      <c r="JJ24395"/>
      <c r="KX24395" s="23"/>
      <c r="KY24395" s="23"/>
    </row>
    <row r="24396" spans="36:311" x14ac:dyDescent="0.2">
      <c r="AJ24396" s="23"/>
      <c r="HH24396"/>
      <c r="IW24396" s="36"/>
      <c r="JI24396"/>
      <c r="JJ24396"/>
      <c r="KX24396" s="23"/>
      <c r="KY24396" s="23"/>
    </row>
    <row r="24397" spans="36:311" x14ac:dyDescent="0.2">
      <c r="AJ24397" s="23"/>
      <c r="HH24397"/>
      <c r="IW24397" s="36"/>
      <c r="JI24397"/>
      <c r="JJ24397"/>
      <c r="KX24397" s="23"/>
      <c r="KY24397" s="23"/>
    </row>
    <row r="24398" spans="36:311" x14ac:dyDescent="0.2">
      <c r="AJ24398" s="23"/>
      <c r="HH24398"/>
      <c r="IW24398" s="36"/>
      <c r="JI24398"/>
      <c r="JJ24398"/>
      <c r="KX24398" s="23"/>
      <c r="KY24398" s="23"/>
    </row>
    <row r="24399" spans="36:311" x14ac:dyDescent="0.2">
      <c r="AJ24399" s="23"/>
      <c r="HH24399"/>
      <c r="IW24399" s="36"/>
      <c r="JI24399"/>
      <c r="JJ24399"/>
      <c r="KX24399" s="23"/>
      <c r="KY24399" s="23"/>
    </row>
    <row r="24400" spans="36:311" x14ac:dyDescent="0.2">
      <c r="AJ24400" s="23"/>
      <c r="HH24400"/>
      <c r="IW24400" s="36"/>
      <c r="JI24400"/>
      <c r="JJ24400"/>
      <c r="KX24400" s="23"/>
      <c r="KY24400" s="23"/>
    </row>
    <row r="24401" spans="36:311" x14ac:dyDescent="0.2">
      <c r="AJ24401" s="23"/>
      <c r="HH24401"/>
      <c r="IW24401" s="36"/>
      <c r="JI24401"/>
      <c r="JJ24401"/>
      <c r="KX24401" s="23"/>
      <c r="KY24401" s="23"/>
    </row>
    <row r="24402" spans="36:311" x14ac:dyDescent="0.2">
      <c r="AJ24402" s="23"/>
      <c r="HH24402"/>
      <c r="IW24402" s="36"/>
      <c r="JI24402"/>
      <c r="JJ24402"/>
      <c r="KX24402" s="23"/>
      <c r="KY24402" s="23"/>
    </row>
    <row r="24403" spans="36:311" x14ac:dyDescent="0.2">
      <c r="AJ24403" s="23"/>
      <c r="HH24403"/>
      <c r="IW24403" s="36"/>
      <c r="JI24403"/>
      <c r="JJ24403"/>
      <c r="KX24403" s="23"/>
      <c r="KY24403" s="23"/>
    </row>
    <row r="24404" spans="36:311" x14ac:dyDescent="0.2">
      <c r="AJ24404" s="23"/>
      <c r="HH24404"/>
      <c r="IW24404" s="36"/>
      <c r="JI24404"/>
      <c r="JJ24404"/>
      <c r="KX24404" s="23"/>
      <c r="KY24404" s="23"/>
    </row>
    <row r="24405" spans="36:311" x14ac:dyDescent="0.2">
      <c r="AJ24405" s="23"/>
      <c r="HH24405"/>
      <c r="IW24405" s="36"/>
      <c r="JI24405"/>
      <c r="JJ24405"/>
      <c r="KX24405" s="23"/>
      <c r="KY24405" s="23"/>
    </row>
    <row r="24406" spans="36:311" x14ac:dyDescent="0.2">
      <c r="AJ24406" s="23"/>
      <c r="HH24406"/>
      <c r="IW24406" s="36"/>
      <c r="JI24406"/>
      <c r="JJ24406"/>
      <c r="KX24406" s="23"/>
      <c r="KY24406" s="23"/>
    </row>
    <row r="24407" spans="36:311" x14ac:dyDescent="0.2">
      <c r="AJ24407" s="23"/>
      <c r="HH24407"/>
      <c r="IW24407" s="36"/>
      <c r="JI24407"/>
      <c r="JJ24407"/>
      <c r="KX24407" s="23"/>
      <c r="KY24407" s="23"/>
    </row>
    <row r="24408" spans="36:311" x14ac:dyDescent="0.2">
      <c r="AJ24408" s="23"/>
      <c r="HH24408"/>
      <c r="IW24408" s="36"/>
      <c r="JI24408"/>
      <c r="JJ24408"/>
      <c r="KX24408" s="23"/>
      <c r="KY24408" s="23"/>
    </row>
    <row r="24409" spans="36:311" x14ac:dyDescent="0.2">
      <c r="AJ24409" s="23"/>
      <c r="HH24409"/>
      <c r="IW24409" s="36"/>
      <c r="JI24409"/>
      <c r="JJ24409"/>
      <c r="KX24409" s="23"/>
      <c r="KY24409" s="23"/>
    </row>
    <row r="24410" spans="36:311" x14ac:dyDescent="0.2">
      <c r="AJ24410" s="23"/>
      <c r="HH24410"/>
      <c r="IW24410" s="36"/>
      <c r="JI24410"/>
      <c r="JJ24410"/>
      <c r="KX24410" s="23"/>
      <c r="KY24410" s="23"/>
    </row>
    <row r="24411" spans="36:311" x14ac:dyDescent="0.2">
      <c r="AJ24411" s="23"/>
      <c r="HH24411"/>
      <c r="IW24411" s="36"/>
      <c r="JI24411"/>
      <c r="JJ24411"/>
      <c r="KX24411" s="23"/>
      <c r="KY24411" s="23"/>
    </row>
    <row r="24412" spans="36:311" x14ac:dyDescent="0.2">
      <c r="AJ24412" s="23"/>
      <c r="HH24412"/>
      <c r="IW24412" s="36"/>
      <c r="JI24412"/>
      <c r="JJ24412"/>
      <c r="KX24412" s="23"/>
      <c r="KY24412" s="23"/>
    </row>
    <row r="24413" spans="36:311" x14ac:dyDescent="0.2">
      <c r="AJ24413" s="23"/>
      <c r="HH24413"/>
      <c r="IW24413" s="36"/>
      <c r="JI24413"/>
      <c r="JJ24413"/>
      <c r="KX24413" s="23"/>
      <c r="KY24413" s="23"/>
    </row>
    <row r="24414" spans="36:311" x14ac:dyDescent="0.2">
      <c r="AJ24414" s="23"/>
      <c r="HH24414"/>
      <c r="IW24414" s="36"/>
      <c r="JI24414"/>
      <c r="JJ24414"/>
      <c r="KX24414" s="23"/>
      <c r="KY24414" s="23"/>
    </row>
    <row r="24415" spans="36:311" x14ac:dyDescent="0.2">
      <c r="AJ24415" s="23"/>
      <c r="HH24415"/>
      <c r="IW24415" s="36"/>
      <c r="JI24415"/>
      <c r="JJ24415"/>
      <c r="KX24415" s="23"/>
      <c r="KY24415" s="23"/>
    </row>
    <row r="24416" spans="36:311" x14ac:dyDescent="0.2">
      <c r="AJ24416" s="23"/>
      <c r="HH24416"/>
      <c r="IW24416" s="36"/>
      <c r="JI24416"/>
      <c r="JJ24416"/>
      <c r="KX24416" s="23"/>
      <c r="KY24416" s="23"/>
    </row>
    <row r="24417" spans="36:311" x14ac:dyDescent="0.2">
      <c r="AJ24417" s="23"/>
      <c r="HH24417"/>
      <c r="IW24417" s="36"/>
      <c r="JI24417"/>
      <c r="JJ24417"/>
      <c r="KX24417" s="23"/>
      <c r="KY24417" s="23"/>
    </row>
    <row r="24418" spans="36:311" x14ac:dyDescent="0.2">
      <c r="AJ24418" s="23"/>
      <c r="HH24418"/>
      <c r="IW24418" s="36"/>
      <c r="JI24418"/>
      <c r="JJ24418"/>
      <c r="KX24418" s="23"/>
      <c r="KY24418" s="23"/>
    </row>
    <row r="24419" spans="36:311" x14ac:dyDescent="0.2">
      <c r="AJ24419" s="23"/>
      <c r="HH24419"/>
      <c r="IW24419" s="36"/>
      <c r="JI24419"/>
      <c r="JJ24419"/>
      <c r="KX24419" s="23"/>
      <c r="KY24419" s="23"/>
    </row>
    <row r="24420" spans="36:311" x14ac:dyDescent="0.2">
      <c r="AJ24420" s="23"/>
      <c r="HH24420"/>
      <c r="IW24420" s="36"/>
      <c r="JI24420"/>
      <c r="JJ24420"/>
      <c r="KX24420" s="23"/>
      <c r="KY24420" s="23"/>
    </row>
    <row r="24421" spans="36:311" x14ac:dyDescent="0.2">
      <c r="AJ24421" s="23"/>
      <c r="HH24421"/>
      <c r="IW24421" s="36"/>
      <c r="JI24421"/>
      <c r="JJ24421"/>
      <c r="KX24421" s="23"/>
      <c r="KY24421" s="23"/>
    </row>
    <row r="24422" spans="36:311" x14ac:dyDescent="0.2">
      <c r="AJ24422" s="23"/>
      <c r="HH24422"/>
      <c r="IW24422" s="36"/>
      <c r="JI24422"/>
      <c r="JJ24422"/>
      <c r="KX24422" s="23"/>
      <c r="KY24422" s="23"/>
    </row>
    <row r="24423" spans="36:311" x14ac:dyDescent="0.2">
      <c r="AJ24423" s="23"/>
      <c r="HH24423"/>
      <c r="IW24423" s="36"/>
      <c r="JI24423"/>
      <c r="JJ24423"/>
      <c r="KX24423" s="23"/>
      <c r="KY24423" s="23"/>
    </row>
    <row r="24424" spans="36:311" x14ac:dyDescent="0.2">
      <c r="AJ24424" s="23"/>
      <c r="HH24424"/>
      <c r="IW24424" s="36"/>
      <c r="JI24424"/>
      <c r="JJ24424"/>
      <c r="KX24424" s="23"/>
      <c r="KY24424" s="23"/>
    </row>
    <row r="24425" spans="36:311" x14ac:dyDescent="0.2">
      <c r="AJ24425" s="23"/>
      <c r="HH24425"/>
      <c r="IW24425" s="36"/>
      <c r="JI24425"/>
      <c r="JJ24425"/>
      <c r="KX24425" s="23"/>
      <c r="KY24425" s="23"/>
    </row>
    <row r="24426" spans="36:311" x14ac:dyDescent="0.2">
      <c r="AJ24426" s="23"/>
      <c r="HH24426"/>
      <c r="IW24426" s="36"/>
      <c r="JI24426"/>
      <c r="JJ24426"/>
      <c r="KX24426" s="23"/>
      <c r="KY24426" s="23"/>
    </row>
    <row r="24427" spans="36:311" x14ac:dyDescent="0.2">
      <c r="AJ24427" s="23"/>
      <c r="HH24427"/>
      <c r="IW24427" s="36"/>
      <c r="JI24427"/>
      <c r="JJ24427"/>
      <c r="KX24427" s="23"/>
      <c r="KY24427" s="23"/>
    </row>
    <row r="24428" spans="36:311" x14ac:dyDescent="0.2">
      <c r="AJ24428" s="23"/>
      <c r="HH24428"/>
      <c r="IW24428" s="36"/>
      <c r="JI24428"/>
      <c r="JJ24428"/>
      <c r="KX24428" s="23"/>
      <c r="KY24428" s="23"/>
    </row>
    <row r="24429" spans="36:311" x14ac:dyDescent="0.2">
      <c r="AJ24429" s="23"/>
      <c r="HH24429"/>
      <c r="IW24429" s="36"/>
      <c r="JI24429"/>
      <c r="JJ24429"/>
      <c r="KX24429" s="23"/>
      <c r="KY24429" s="23"/>
    </row>
    <row r="24430" spans="36:311" x14ac:dyDescent="0.2">
      <c r="AJ24430" s="23"/>
      <c r="HH24430"/>
      <c r="IW24430" s="36"/>
      <c r="JI24430"/>
      <c r="JJ24430"/>
      <c r="KX24430" s="23"/>
      <c r="KY24430" s="23"/>
    </row>
    <row r="24431" spans="36:311" x14ac:dyDescent="0.2">
      <c r="AJ24431" s="23"/>
      <c r="HH24431"/>
      <c r="IW24431" s="36"/>
      <c r="JI24431"/>
      <c r="JJ24431"/>
      <c r="KX24431" s="23"/>
      <c r="KY24431" s="23"/>
    </row>
    <row r="24432" spans="36:311" x14ac:dyDescent="0.2">
      <c r="AJ24432" s="23"/>
      <c r="HH24432"/>
      <c r="IW24432" s="36"/>
      <c r="JI24432"/>
      <c r="JJ24432"/>
      <c r="KX24432" s="23"/>
      <c r="KY24432" s="23"/>
    </row>
    <row r="24433" spans="36:311" x14ac:dyDescent="0.2">
      <c r="AJ24433" s="23"/>
      <c r="HH24433"/>
      <c r="IW24433" s="36"/>
      <c r="JI24433"/>
      <c r="JJ24433"/>
      <c r="KX24433" s="23"/>
      <c r="KY24433" s="23"/>
    </row>
    <row r="24434" spans="36:311" x14ac:dyDescent="0.2">
      <c r="AJ24434" s="23"/>
      <c r="HH24434"/>
      <c r="IW24434" s="36"/>
      <c r="JI24434"/>
      <c r="JJ24434"/>
      <c r="KX24434" s="23"/>
      <c r="KY24434" s="23"/>
    </row>
    <row r="24435" spans="36:311" x14ac:dyDescent="0.2">
      <c r="AJ24435" s="23"/>
      <c r="HH24435"/>
      <c r="IW24435" s="36"/>
      <c r="JI24435"/>
      <c r="JJ24435"/>
      <c r="KX24435" s="23"/>
      <c r="KY24435" s="23"/>
    </row>
    <row r="24436" spans="36:311" x14ac:dyDescent="0.2">
      <c r="AJ24436" s="23"/>
      <c r="HH24436"/>
      <c r="IW24436" s="36"/>
      <c r="JI24436"/>
      <c r="JJ24436"/>
      <c r="KX24436" s="23"/>
      <c r="KY24436" s="23"/>
    </row>
    <row r="24437" spans="36:311" x14ac:dyDescent="0.2">
      <c r="AJ24437" s="23"/>
      <c r="HH24437"/>
      <c r="IW24437" s="36"/>
      <c r="JI24437"/>
      <c r="JJ24437"/>
      <c r="KX24437" s="23"/>
      <c r="KY24437" s="23"/>
    </row>
    <row r="24438" spans="36:311" x14ac:dyDescent="0.2">
      <c r="AJ24438" s="23"/>
      <c r="HH24438"/>
      <c r="IW24438" s="36"/>
      <c r="JI24438"/>
      <c r="JJ24438"/>
      <c r="KX24438" s="23"/>
      <c r="KY24438" s="23"/>
    </row>
    <row r="24439" spans="36:311" x14ac:dyDescent="0.2">
      <c r="AJ24439" s="23"/>
      <c r="HH24439"/>
      <c r="IW24439" s="36"/>
      <c r="JI24439"/>
      <c r="JJ24439"/>
      <c r="KX24439" s="23"/>
      <c r="KY24439" s="23"/>
    </row>
    <row r="24440" spans="36:311" x14ac:dyDescent="0.2">
      <c r="AJ24440" s="23"/>
      <c r="HH24440"/>
      <c r="IW24440" s="36"/>
      <c r="JI24440"/>
      <c r="JJ24440"/>
      <c r="KX24440" s="23"/>
      <c r="KY24440" s="23"/>
    </row>
    <row r="24441" spans="36:311" x14ac:dyDescent="0.2">
      <c r="AJ24441" s="23"/>
      <c r="HH24441"/>
      <c r="IW24441" s="36"/>
      <c r="JI24441"/>
      <c r="JJ24441"/>
      <c r="KX24441" s="23"/>
      <c r="KY24441" s="23"/>
    </row>
    <row r="24442" spans="36:311" x14ac:dyDescent="0.2">
      <c r="AJ24442" s="23"/>
      <c r="HH24442"/>
      <c r="IW24442" s="36"/>
      <c r="JI24442"/>
      <c r="JJ24442"/>
      <c r="KX24442" s="23"/>
      <c r="KY24442" s="23"/>
    </row>
    <row r="24443" spans="36:311" x14ac:dyDescent="0.2">
      <c r="AJ24443" s="23"/>
      <c r="HH24443"/>
      <c r="IW24443" s="36"/>
      <c r="JI24443"/>
      <c r="JJ24443"/>
      <c r="KX24443" s="23"/>
      <c r="KY24443" s="23"/>
    </row>
    <row r="24444" spans="36:311" x14ac:dyDescent="0.2">
      <c r="AJ24444" s="23"/>
      <c r="HH24444"/>
      <c r="IW24444" s="36"/>
      <c r="JI24444"/>
      <c r="JJ24444"/>
      <c r="KX24444" s="23"/>
      <c r="KY24444" s="23"/>
    </row>
    <row r="24445" spans="36:311" x14ac:dyDescent="0.2">
      <c r="AJ24445" s="23"/>
      <c r="HH24445"/>
      <c r="IW24445" s="36"/>
      <c r="JI24445"/>
      <c r="JJ24445"/>
      <c r="KX24445" s="23"/>
      <c r="KY24445" s="23"/>
    </row>
    <row r="24446" spans="36:311" x14ac:dyDescent="0.2">
      <c r="AJ24446" s="23"/>
      <c r="HH24446"/>
      <c r="IW24446" s="36"/>
      <c r="JI24446"/>
      <c r="JJ24446"/>
      <c r="KX24446" s="23"/>
      <c r="KY24446" s="23"/>
    </row>
    <row r="24447" spans="36:311" x14ac:dyDescent="0.2">
      <c r="AJ24447" s="23"/>
      <c r="HH24447"/>
      <c r="IW24447" s="36"/>
      <c r="JI24447"/>
      <c r="JJ24447"/>
      <c r="KX24447" s="23"/>
      <c r="KY24447" s="23"/>
    </row>
    <row r="24448" spans="36:311" x14ac:dyDescent="0.2">
      <c r="AJ24448" s="23"/>
      <c r="HH24448"/>
      <c r="IW24448" s="36"/>
      <c r="JI24448"/>
      <c r="JJ24448"/>
      <c r="KX24448" s="23"/>
      <c r="KY24448" s="23"/>
    </row>
    <row r="24449" spans="36:311" x14ac:dyDescent="0.2">
      <c r="AJ24449" s="23"/>
      <c r="HH24449"/>
      <c r="IW24449" s="36"/>
      <c r="JI24449"/>
      <c r="JJ24449"/>
      <c r="KX24449" s="23"/>
      <c r="KY24449" s="23"/>
    </row>
    <row r="24450" spans="36:311" x14ac:dyDescent="0.2">
      <c r="AJ24450" s="23"/>
      <c r="HH24450"/>
      <c r="IW24450" s="36"/>
      <c r="JI24450"/>
      <c r="JJ24450"/>
      <c r="KX24450" s="23"/>
      <c r="KY24450" s="23"/>
    </row>
    <row r="24451" spans="36:311" x14ac:dyDescent="0.2">
      <c r="AJ24451" s="23"/>
      <c r="HH24451"/>
      <c r="IW24451" s="36"/>
      <c r="JI24451"/>
      <c r="JJ24451"/>
      <c r="KX24451" s="23"/>
      <c r="KY24451" s="23"/>
    </row>
    <row r="24452" spans="36:311" x14ac:dyDescent="0.2">
      <c r="AJ24452" s="23"/>
      <c r="HH24452"/>
      <c r="IW24452" s="36"/>
      <c r="JI24452"/>
      <c r="JJ24452"/>
      <c r="KX24452" s="23"/>
      <c r="KY24452" s="23"/>
    </row>
    <row r="24453" spans="36:311" x14ac:dyDescent="0.2">
      <c r="AJ24453" s="23"/>
      <c r="HH24453"/>
      <c r="IW24453" s="36"/>
      <c r="JI24453"/>
      <c r="JJ24453"/>
      <c r="KX24453" s="23"/>
      <c r="KY24453" s="23"/>
    </row>
    <row r="24454" spans="36:311" x14ac:dyDescent="0.2">
      <c r="AJ24454" s="23"/>
      <c r="HH24454"/>
      <c r="IW24454" s="36"/>
      <c r="JI24454"/>
      <c r="JJ24454"/>
      <c r="KX24454" s="23"/>
      <c r="KY24454" s="23"/>
    </row>
    <row r="24455" spans="36:311" x14ac:dyDescent="0.2">
      <c r="AJ24455" s="23"/>
      <c r="HH24455"/>
      <c r="IW24455" s="36"/>
      <c r="JI24455"/>
      <c r="JJ24455"/>
      <c r="KX24455" s="23"/>
      <c r="KY24455" s="23"/>
    </row>
    <row r="24456" spans="36:311" x14ac:dyDescent="0.2">
      <c r="AJ24456" s="23"/>
      <c r="HH24456"/>
      <c r="IW24456" s="36"/>
      <c r="JI24456"/>
      <c r="JJ24456"/>
      <c r="KX24456" s="23"/>
      <c r="KY24456" s="23"/>
    </row>
    <row r="24457" spans="36:311" x14ac:dyDescent="0.2">
      <c r="AJ24457" s="23"/>
      <c r="HH24457"/>
      <c r="IW24457" s="36"/>
      <c r="JI24457"/>
      <c r="JJ24457"/>
      <c r="KX24457" s="23"/>
      <c r="KY24457" s="23"/>
    </row>
    <row r="24458" spans="36:311" x14ac:dyDescent="0.2">
      <c r="AJ24458" s="23"/>
      <c r="HH24458"/>
      <c r="IW24458" s="36"/>
      <c r="JI24458"/>
      <c r="JJ24458"/>
      <c r="KX24458" s="23"/>
      <c r="KY24458" s="23"/>
    </row>
    <row r="24459" spans="36:311" x14ac:dyDescent="0.2">
      <c r="AJ24459" s="23"/>
      <c r="HH24459"/>
      <c r="IW24459" s="36"/>
      <c r="JI24459"/>
      <c r="JJ24459"/>
      <c r="KX24459" s="23"/>
      <c r="KY24459" s="23"/>
    </row>
    <row r="24460" spans="36:311" x14ac:dyDescent="0.2">
      <c r="AJ24460" s="23"/>
      <c r="HH24460"/>
      <c r="IW24460" s="36"/>
      <c r="JI24460"/>
      <c r="JJ24460"/>
      <c r="KX24460" s="23"/>
      <c r="KY24460" s="23"/>
    </row>
    <row r="24461" spans="36:311" x14ac:dyDescent="0.2">
      <c r="AJ24461" s="23"/>
      <c r="HH24461"/>
      <c r="IW24461" s="36"/>
      <c r="JI24461"/>
      <c r="JJ24461"/>
      <c r="KX24461" s="23"/>
      <c r="KY24461" s="23"/>
    </row>
    <row r="24462" spans="36:311" x14ac:dyDescent="0.2">
      <c r="AJ24462" s="23"/>
      <c r="HH24462"/>
      <c r="IW24462" s="36"/>
      <c r="JI24462"/>
      <c r="JJ24462"/>
      <c r="KX24462" s="23"/>
      <c r="KY24462" s="23"/>
    </row>
    <row r="24463" spans="36:311" x14ac:dyDescent="0.2">
      <c r="AJ24463" s="23"/>
      <c r="HH24463"/>
      <c r="IW24463" s="36"/>
      <c r="JI24463"/>
      <c r="JJ24463"/>
      <c r="KX24463" s="23"/>
      <c r="KY24463" s="23"/>
    </row>
    <row r="24464" spans="36:311" x14ac:dyDescent="0.2">
      <c r="AJ24464" s="23"/>
      <c r="HH24464"/>
      <c r="IW24464" s="36"/>
      <c r="JI24464"/>
      <c r="JJ24464"/>
      <c r="KX24464" s="23"/>
      <c r="KY24464" s="23"/>
    </row>
    <row r="24465" spans="36:311" x14ac:dyDescent="0.2">
      <c r="AJ24465" s="23"/>
      <c r="HH24465"/>
      <c r="IW24465" s="36"/>
      <c r="JI24465"/>
      <c r="JJ24465"/>
      <c r="KX24465" s="23"/>
      <c r="KY24465" s="23"/>
    </row>
    <row r="24466" spans="36:311" x14ac:dyDescent="0.2">
      <c r="AJ24466" s="23"/>
      <c r="HH24466"/>
      <c r="IW24466" s="36"/>
      <c r="JI24466"/>
      <c r="JJ24466"/>
      <c r="KX24466" s="23"/>
      <c r="KY24466" s="23"/>
    </row>
    <row r="24467" spans="36:311" x14ac:dyDescent="0.2">
      <c r="AJ24467" s="23"/>
      <c r="HH24467"/>
      <c r="IW24467" s="36"/>
      <c r="JI24467"/>
      <c r="JJ24467"/>
      <c r="KX24467" s="23"/>
      <c r="KY24467" s="23"/>
    </row>
    <row r="24468" spans="36:311" x14ac:dyDescent="0.2">
      <c r="AJ24468" s="23"/>
      <c r="HH24468"/>
      <c r="IW24468" s="36"/>
      <c r="JI24468"/>
      <c r="JJ24468"/>
      <c r="KX24468" s="23"/>
      <c r="KY24468" s="23"/>
    </row>
    <row r="24469" spans="36:311" x14ac:dyDescent="0.2">
      <c r="AJ24469" s="23"/>
      <c r="HH24469"/>
      <c r="IW24469" s="36"/>
      <c r="JI24469"/>
      <c r="JJ24469"/>
      <c r="KX24469" s="23"/>
      <c r="KY24469" s="23"/>
    </row>
    <row r="24470" spans="36:311" x14ac:dyDescent="0.2">
      <c r="AJ24470" s="23"/>
      <c r="HH24470"/>
      <c r="IW24470" s="36"/>
      <c r="JI24470"/>
      <c r="JJ24470"/>
      <c r="KX24470" s="23"/>
      <c r="KY24470" s="23"/>
    </row>
    <row r="24471" spans="36:311" x14ac:dyDescent="0.2">
      <c r="AJ24471" s="23"/>
      <c r="HH24471"/>
      <c r="IW24471" s="36"/>
      <c r="JI24471"/>
      <c r="JJ24471"/>
      <c r="KX24471" s="23"/>
      <c r="KY24471" s="23"/>
    </row>
    <row r="24472" spans="36:311" x14ac:dyDescent="0.2">
      <c r="AJ24472" s="23"/>
      <c r="HH24472"/>
      <c r="IW24472" s="36"/>
      <c r="JI24472"/>
      <c r="JJ24472"/>
      <c r="KX24472" s="23"/>
      <c r="KY24472" s="23"/>
    </row>
    <row r="24473" spans="36:311" x14ac:dyDescent="0.2">
      <c r="AJ24473" s="23"/>
      <c r="HH24473"/>
      <c r="IW24473" s="36"/>
      <c r="JI24473"/>
      <c r="JJ24473"/>
      <c r="KX24473" s="23"/>
      <c r="KY24473" s="23"/>
    </row>
    <row r="24474" spans="36:311" x14ac:dyDescent="0.2">
      <c r="AJ24474" s="23"/>
      <c r="HH24474"/>
      <c r="IW24474" s="36"/>
      <c r="JI24474"/>
      <c r="JJ24474"/>
      <c r="KX24474" s="23"/>
      <c r="KY24474" s="23"/>
    </row>
    <row r="24475" spans="36:311" x14ac:dyDescent="0.2">
      <c r="AJ24475" s="23"/>
      <c r="HH24475"/>
      <c r="IW24475" s="36"/>
      <c r="JI24475"/>
      <c r="JJ24475"/>
      <c r="KX24475" s="23"/>
      <c r="KY24475" s="23"/>
    </row>
    <row r="24476" spans="36:311" x14ac:dyDescent="0.2">
      <c r="AJ24476" s="23"/>
      <c r="HH24476"/>
      <c r="IW24476" s="36"/>
      <c r="JI24476"/>
      <c r="JJ24476"/>
      <c r="KX24476" s="23"/>
      <c r="KY24476" s="23"/>
    </row>
    <row r="24477" spans="36:311" x14ac:dyDescent="0.2">
      <c r="AJ24477" s="23"/>
      <c r="HH24477"/>
      <c r="IW24477" s="36"/>
      <c r="JI24477"/>
      <c r="JJ24477"/>
      <c r="KX24477" s="23"/>
      <c r="KY24477" s="23"/>
    </row>
    <row r="24478" spans="36:311" x14ac:dyDescent="0.2">
      <c r="AJ24478" s="23"/>
      <c r="HH24478"/>
      <c r="IW24478" s="36"/>
      <c r="JI24478"/>
      <c r="JJ24478"/>
      <c r="KX24478" s="23"/>
      <c r="KY24478" s="23"/>
    </row>
    <row r="24479" spans="36:311" x14ac:dyDescent="0.2">
      <c r="AJ24479" s="23"/>
      <c r="HH24479"/>
      <c r="IW24479" s="36"/>
      <c r="JI24479"/>
      <c r="JJ24479"/>
      <c r="KX24479" s="23"/>
      <c r="KY24479" s="23"/>
    </row>
    <row r="24480" spans="36:311" x14ac:dyDescent="0.2">
      <c r="AJ24480" s="23"/>
      <c r="HH24480"/>
      <c r="IW24480" s="36"/>
      <c r="JI24480"/>
      <c r="JJ24480"/>
      <c r="KX24480" s="23"/>
      <c r="KY24480" s="23"/>
    </row>
    <row r="24481" spans="36:311" x14ac:dyDescent="0.2">
      <c r="AJ24481" s="23"/>
      <c r="HH24481"/>
      <c r="IW24481" s="36"/>
      <c r="JI24481"/>
      <c r="JJ24481"/>
      <c r="KX24481" s="23"/>
      <c r="KY24481" s="23"/>
    </row>
    <row r="24482" spans="36:311" x14ac:dyDescent="0.2">
      <c r="AJ24482" s="23"/>
      <c r="HH24482"/>
      <c r="IW24482" s="36"/>
      <c r="JI24482"/>
      <c r="JJ24482"/>
      <c r="KX24482" s="23"/>
      <c r="KY24482" s="23"/>
    </row>
    <row r="24483" spans="36:311" x14ac:dyDescent="0.2">
      <c r="AJ24483" s="23"/>
      <c r="HH24483"/>
      <c r="IW24483" s="36"/>
      <c r="JI24483"/>
      <c r="JJ24483"/>
      <c r="KX24483" s="23"/>
      <c r="KY24483" s="23"/>
    </row>
    <row r="24484" spans="36:311" x14ac:dyDescent="0.2">
      <c r="AJ24484" s="23"/>
      <c r="HH24484"/>
      <c r="IW24484" s="36"/>
      <c r="JI24484"/>
      <c r="JJ24484"/>
      <c r="KX24484" s="23"/>
      <c r="KY24484" s="23"/>
    </row>
    <row r="24485" spans="36:311" x14ac:dyDescent="0.2">
      <c r="AJ24485" s="23"/>
      <c r="HH24485"/>
      <c r="IW24485" s="36"/>
      <c r="JI24485"/>
      <c r="JJ24485"/>
      <c r="KX24485" s="23"/>
      <c r="KY24485" s="23"/>
    </row>
    <row r="24486" spans="36:311" x14ac:dyDescent="0.2">
      <c r="AJ24486" s="23"/>
      <c r="HH24486"/>
      <c r="IW24486" s="36"/>
      <c r="JI24486"/>
      <c r="JJ24486"/>
      <c r="KX24486" s="23"/>
      <c r="KY24486" s="23"/>
    </row>
    <row r="24487" spans="36:311" x14ac:dyDescent="0.2">
      <c r="AJ24487" s="23"/>
      <c r="HH24487"/>
      <c r="IW24487" s="36"/>
      <c r="JI24487"/>
      <c r="JJ24487"/>
      <c r="KX24487" s="23"/>
      <c r="KY24487" s="23"/>
    </row>
    <row r="24488" spans="36:311" x14ac:dyDescent="0.2">
      <c r="AJ24488" s="23"/>
      <c r="HH24488"/>
      <c r="IW24488" s="36"/>
      <c r="JI24488"/>
      <c r="JJ24488"/>
      <c r="KX24488" s="23"/>
      <c r="KY24488" s="23"/>
    </row>
    <row r="24489" spans="36:311" x14ac:dyDescent="0.2">
      <c r="AJ24489" s="23"/>
      <c r="HH24489"/>
      <c r="IW24489" s="36"/>
      <c r="JI24489"/>
      <c r="JJ24489"/>
      <c r="KX24489" s="23"/>
      <c r="KY24489" s="23"/>
    </row>
    <row r="24490" spans="36:311" x14ac:dyDescent="0.2">
      <c r="AJ24490" s="23"/>
      <c r="HH24490"/>
      <c r="IW24490" s="36"/>
      <c r="JI24490"/>
      <c r="JJ24490"/>
      <c r="KX24490" s="23"/>
      <c r="KY24490" s="23"/>
    </row>
    <row r="24491" spans="36:311" x14ac:dyDescent="0.2">
      <c r="AJ24491" s="23"/>
      <c r="HH24491"/>
      <c r="IW24491" s="36"/>
      <c r="JI24491"/>
      <c r="JJ24491"/>
      <c r="KX24491" s="23"/>
      <c r="KY24491" s="23"/>
    </row>
    <row r="24492" spans="36:311" x14ac:dyDescent="0.2">
      <c r="AJ24492" s="23"/>
      <c r="HH24492"/>
      <c r="IW24492" s="36"/>
      <c r="JI24492"/>
      <c r="JJ24492"/>
      <c r="KX24492" s="23"/>
      <c r="KY24492" s="23"/>
    </row>
    <row r="24493" spans="36:311" x14ac:dyDescent="0.2">
      <c r="AJ24493" s="23"/>
      <c r="HH24493"/>
      <c r="IW24493" s="36"/>
      <c r="JI24493"/>
      <c r="JJ24493"/>
      <c r="KX24493" s="23"/>
      <c r="KY24493" s="23"/>
    </row>
    <row r="24494" spans="36:311" x14ac:dyDescent="0.2">
      <c r="AJ24494" s="23"/>
      <c r="HH24494"/>
      <c r="IW24494" s="36"/>
      <c r="JI24494"/>
      <c r="JJ24494"/>
      <c r="KX24494" s="23"/>
      <c r="KY24494" s="23"/>
    </row>
    <row r="24495" spans="36:311" x14ac:dyDescent="0.2">
      <c r="AJ24495" s="23"/>
      <c r="HH24495"/>
      <c r="IW24495" s="36"/>
      <c r="JI24495"/>
      <c r="JJ24495"/>
      <c r="KX24495" s="23"/>
      <c r="KY24495" s="23"/>
    </row>
    <row r="24496" spans="36:311" x14ac:dyDescent="0.2">
      <c r="AJ24496" s="23"/>
      <c r="HH24496"/>
      <c r="IW24496" s="36"/>
      <c r="JI24496"/>
      <c r="JJ24496"/>
      <c r="KX24496" s="23"/>
      <c r="KY24496" s="23"/>
    </row>
    <row r="24497" spans="36:311" x14ac:dyDescent="0.2">
      <c r="AJ24497" s="23"/>
      <c r="HH24497"/>
      <c r="IW24497" s="36"/>
      <c r="JI24497"/>
      <c r="JJ24497"/>
      <c r="KX24497" s="23"/>
      <c r="KY24497" s="23"/>
    </row>
    <row r="24498" spans="36:311" x14ac:dyDescent="0.2">
      <c r="AJ24498" s="23"/>
      <c r="HH24498"/>
      <c r="IW24498" s="36"/>
      <c r="JI24498"/>
      <c r="JJ24498"/>
      <c r="KX24498" s="23"/>
      <c r="KY24498" s="23"/>
    </row>
    <row r="24499" spans="36:311" x14ac:dyDescent="0.2">
      <c r="AJ24499" s="23"/>
      <c r="HH24499"/>
      <c r="IW24499" s="36"/>
      <c r="JI24499"/>
      <c r="JJ24499"/>
      <c r="KX24499" s="23"/>
      <c r="KY24499" s="23"/>
    </row>
    <row r="24500" spans="36:311" x14ac:dyDescent="0.2">
      <c r="AJ24500" s="23"/>
      <c r="HH24500"/>
      <c r="IW24500" s="36"/>
      <c r="JI24500"/>
      <c r="JJ24500"/>
      <c r="KX24500" s="23"/>
      <c r="KY24500" s="23"/>
    </row>
    <row r="24501" spans="36:311" x14ac:dyDescent="0.2">
      <c r="AJ24501" s="23"/>
      <c r="HH24501"/>
      <c r="IW24501" s="36"/>
      <c r="JI24501"/>
      <c r="JJ24501"/>
      <c r="KX24501" s="23"/>
      <c r="KY24501" s="23"/>
    </row>
    <row r="24502" spans="36:311" x14ac:dyDescent="0.2">
      <c r="AJ24502" s="23"/>
      <c r="HH24502"/>
      <c r="IW24502" s="36"/>
      <c r="JI24502"/>
      <c r="JJ24502"/>
      <c r="KX24502" s="23"/>
      <c r="KY24502" s="23"/>
    </row>
    <row r="24503" spans="36:311" x14ac:dyDescent="0.2">
      <c r="AJ24503" s="23"/>
      <c r="HH24503"/>
      <c r="IW24503" s="36"/>
      <c r="JI24503"/>
      <c r="JJ24503"/>
      <c r="KX24503" s="23"/>
      <c r="KY24503" s="23"/>
    </row>
    <row r="24504" spans="36:311" x14ac:dyDescent="0.2">
      <c r="AJ24504" s="23"/>
      <c r="HH24504"/>
      <c r="IW24504" s="36"/>
      <c r="JI24504"/>
      <c r="JJ24504"/>
      <c r="KX24504" s="23"/>
      <c r="KY24504" s="23"/>
    </row>
    <row r="24505" spans="36:311" x14ac:dyDescent="0.2">
      <c r="AJ24505" s="23"/>
      <c r="HH24505"/>
      <c r="IW24505" s="36"/>
      <c r="JI24505"/>
      <c r="JJ24505"/>
      <c r="KX24505" s="23"/>
      <c r="KY24505" s="23"/>
    </row>
    <row r="24506" spans="36:311" x14ac:dyDescent="0.2">
      <c r="AJ24506" s="23"/>
      <c r="HH24506"/>
      <c r="IW24506" s="36"/>
      <c r="JI24506"/>
      <c r="JJ24506"/>
      <c r="KX24506" s="23"/>
      <c r="KY24506" s="23"/>
    </row>
    <row r="24507" spans="36:311" x14ac:dyDescent="0.2">
      <c r="AJ24507" s="23"/>
      <c r="HH24507"/>
      <c r="IW24507" s="36"/>
      <c r="JI24507"/>
      <c r="JJ24507"/>
      <c r="KX24507" s="23"/>
      <c r="KY24507" s="23"/>
    </row>
    <row r="24508" spans="36:311" x14ac:dyDescent="0.2">
      <c r="AJ24508" s="23"/>
      <c r="HH24508"/>
      <c r="IW24508" s="36"/>
      <c r="JI24508"/>
      <c r="JJ24508"/>
      <c r="KX24508" s="23"/>
      <c r="KY24508" s="23"/>
    </row>
    <row r="24509" spans="36:311" x14ac:dyDescent="0.2">
      <c r="AJ24509" s="23"/>
      <c r="HH24509"/>
      <c r="IW24509" s="36"/>
      <c r="JI24509"/>
      <c r="JJ24509"/>
      <c r="KX24509" s="23"/>
      <c r="KY24509" s="23"/>
    </row>
    <row r="24510" spans="36:311" x14ac:dyDescent="0.2">
      <c r="AJ24510" s="23"/>
      <c r="HH24510"/>
      <c r="IW24510" s="36"/>
      <c r="JI24510"/>
      <c r="JJ24510"/>
      <c r="KX24510" s="23"/>
      <c r="KY24510" s="23"/>
    </row>
    <row r="24511" spans="36:311" x14ac:dyDescent="0.2">
      <c r="AJ24511" s="23"/>
      <c r="HH24511"/>
      <c r="IW24511" s="36"/>
      <c r="JI24511"/>
      <c r="JJ24511"/>
      <c r="KX24511" s="23"/>
      <c r="KY24511" s="23"/>
    </row>
    <row r="24512" spans="36:311" x14ac:dyDescent="0.2">
      <c r="AJ24512" s="23"/>
      <c r="HH24512"/>
      <c r="IW24512" s="36"/>
      <c r="JI24512"/>
      <c r="JJ24512"/>
      <c r="KX24512" s="23"/>
      <c r="KY24512" s="23"/>
    </row>
    <row r="24513" spans="36:311" x14ac:dyDescent="0.2">
      <c r="AJ24513" s="23"/>
      <c r="HH24513"/>
      <c r="IW24513" s="36"/>
      <c r="JI24513"/>
      <c r="JJ24513"/>
      <c r="KX24513" s="23"/>
      <c r="KY24513" s="23"/>
    </row>
    <row r="24514" spans="36:311" x14ac:dyDescent="0.2">
      <c r="AJ24514" s="23"/>
      <c r="HH24514"/>
      <c r="IW24514" s="36"/>
      <c r="JI24514"/>
      <c r="JJ24514"/>
      <c r="KX24514" s="23"/>
      <c r="KY24514" s="23"/>
    </row>
    <row r="24515" spans="36:311" x14ac:dyDescent="0.2">
      <c r="AJ24515" s="23"/>
      <c r="HH24515"/>
      <c r="IW24515" s="36"/>
      <c r="JI24515"/>
      <c r="JJ24515"/>
      <c r="KX24515" s="23"/>
      <c r="KY24515" s="23"/>
    </row>
    <row r="24516" spans="36:311" x14ac:dyDescent="0.2">
      <c r="AJ24516" s="23"/>
      <c r="HH24516"/>
      <c r="IW24516" s="36"/>
      <c r="JI24516"/>
      <c r="JJ24516"/>
      <c r="KX24516" s="23"/>
      <c r="KY24516" s="23"/>
    </row>
    <row r="24517" spans="36:311" x14ac:dyDescent="0.2">
      <c r="AJ24517" s="23"/>
      <c r="HH24517"/>
      <c r="IW24517" s="36"/>
      <c r="JI24517"/>
      <c r="JJ24517"/>
      <c r="KX24517" s="23"/>
      <c r="KY24517" s="23"/>
    </row>
    <row r="24518" spans="36:311" x14ac:dyDescent="0.2">
      <c r="AJ24518" s="23"/>
      <c r="HH24518"/>
      <c r="IW24518" s="36"/>
      <c r="JI24518"/>
      <c r="JJ24518"/>
      <c r="KX24518" s="23"/>
      <c r="KY24518" s="23"/>
    </row>
    <row r="24519" spans="36:311" x14ac:dyDescent="0.2">
      <c r="AJ24519" s="23"/>
      <c r="HH24519"/>
      <c r="IW24519" s="36"/>
      <c r="JI24519"/>
      <c r="JJ24519"/>
      <c r="KX24519" s="23"/>
      <c r="KY24519" s="23"/>
    </row>
    <row r="24520" spans="36:311" x14ac:dyDescent="0.2">
      <c r="AJ24520" s="23"/>
      <c r="HH24520"/>
      <c r="IW24520" s="36"/>
      <c r="JI24520"/>
      <c r="JJ24520"/>
      <c r="KX24520" s="23"/>
      <c r="KY24520" s="23"/>
    </row>
    <row r="24521" spans="36:311" x14ac:dyDescent="0.2">
      <c r="AJ24521" s="23"/>
      <c r="HH24521"/>
      <c r="IW24521" s="36"/>
      <c r="JI24521"/>
      <c r="JJ24521"/>
      <c r="KX24521" s="23"/>
      <c r="KY24521" s="23"/>
    </row>
    <row r="24522" spans="36:311" x14ac:dyDescent="0.2">
      <c r="AJ24522" s="23"/>
      <c r="HH24522"/>
      <c r="IW24522" s="36"/>
      <c r="JI24522"/>
      <c r="JJ24522"/>
      <c r="KX24522" s="23"/>
      <c r="KY24522" s="23"/>
    </row>
    <row r="24523" spans="36:311" x14ac:dyDescent="0.2">
      <c r="AJ24523" s="23"/>
      <c r="HH24523"/>
      <c r="IW24523" s="36"/>
      <c r="JI24523"/>
      <c r="JJ24523"/>
      <c r="KX24523" s="23"/>
      <c r="KY24523" s="23"/>
    </row>
    <row r="24524" spans="36:311" x14ac:dyDescent="0.2">
      <c r="AJ24524" s="23"/>
      <c r="HH24524"/>
      <c r="IW24524" s="36"/>
      <c r="JI24524"/>
      <c r="JJ24524"/>
      <c r="KX24524" s="23"/>
      <c r="KY24524" s="23"/>
    </row>
    <row r="24525" spans="36:311" x14ac:dyDescent="0.2">
      <c r="AJ24525" s="23"/>
      <c r="HH24525"/>
      <c r="IW24525" s="36"/>
      <c r="JI24525"/>
      <c r="JJ24525"/>
      <c r="KX24525" s="23"/>
      <c r="KY24525" s="23"/>
    </row>
    <row r="24526" spans="36:311" x14ac:dyDescent="0.2">
      <c r="AJ24526" s="23"/>
      <c r="HH24526"/>
      <c r="IW24526" s="36"/>
      <c r="JI24526"/>
      <c r="JJ24526"/>
      <c r="KX24526" s="23"/>
      <c r="KY24526" s="23"/>
    </row>
    <row r="24527" spans="36:311" x14ac:dyDescent="0.2">
      <c r="AJ24527" s="23"/>
      <c r="HH24527"/>
      <c r="IW24527" s="36"/>
      <c r="JI24527"/>
      <c r="JJ24527"/>
      <c r="KX24527" s="23"/>
      <c r="KY24527" s="23"/>
    </row>
    <row r="24528" spans="36:311" x14ac:dyDescent="0.2">
      <c r="AJ24528" s="23"/>
      <c r="HH24528"/>
      <c r="IW24528" s="36"/>
      <c r="JI24528"/>
      <c r="JJ24528"/>
      <c r="KX24528" s="23"/>
      <c r="KY24528" s="23"/>
    </row>
    <row r="24529" spans="36:311" x14ac:dyDescent="0.2">
      <c r="AJ24529" s="23"/>
      <c r="HH24529"/>
      <c r="IW24529" s="36"/>
      <c r="JI24529"/>
      <c r="JJ24529"/>
      <c r="KX24529" s="23"/>
      <c r="KY24529" s="23"/>
    </row>
    <row r="24530" spans="36:311" x14ac:dyDescent="0.2">
      <c r="AJ24530" s="23"/>
      <c r="HH24530"/>
      <c r="IW24530" s="36"/>
      <c r="JI24530"/>
      <c r="JJ24530"/>
      <c r="KX24530" s="23"/>
      <c r="KY24530" s="23"/>
    </row>
    <row r="24531" spans="36:311" x14ac:dyDescent="0.2">
      <c r="AJ24531" s="23"/>
      <c r="HH24531"/>
      <c r="IW24531" s="36"/>
      <c r="JI24531"/>
      <c r="JJ24531"/>
      <c r="KX24531" s="23"/>
      <c r="KY24531" s="23"/>
    </row>
    <row r="24532" spans="36:311" x14ac:dyDescent="0.2">
      <c r="AJ24532" s="23"/>
      <c r="HH24532"/>
      <c r="IW24532" s="36"/>
      <c r="JI24532"/>
      <c r="JJ24532"/>
      <c r="KX24532" s="23"/>
      <c r="KY24532" s="23"/>
    </row>
    <row r="24533" spans="36:311" x14ac:dyDescent="0.2">
      <c r="AJ24533" s="23"/>
      <c r="HH24533"/>
      <c r="IW24533" s="36"/>
      <c r="JI24533"/>
      <c r="JJ24533"/>
      <c r="KX24533" s="23"/>
      <c r="KY24533" s="23"/>
    </row>
    <row r="24534" spans="36:311" x14ac:dyDescent="0.2">
      <c r="AJ24534" s="23"/>
      <c r="HH24534"/>
      <c r="IW24534" s="36"/>
      <c r="JI24534"/>
      <c r="JJ24534"/>
      <c r="KX24534" s="23"/>
      <c r="KY24534" s="23"/>
    </row>
    <row r="24535" spans="36:311" x14ac:dyDescent="0.2">
      <c r="AJ24535" s="23"/>
      <c r="HH24535"/>
      <c r="IW24535" s="36"/>
      <c r="JI24535"/>
      <c r="JJ24535"/>
      <c r="KX24535" s="23"/>
      <c r="KY24535" s="23"/>
    </row>
    <row r="24536" spans="36:311" x14ac:dyDescent="0.2">
      <c r="AJ24536" s="23"/>
      <c r="HH24536"/>
      <c r="IW24536" s="36"/>
      <c r="JI24536"/>
      <c r="JJ24536"/>
      <c r="KX24536" s="23"/>
      <c r="KY24536" s="23"/>
    </row>
    <row r="24537" spans="36:311" x14ac:dyDescent="0.2">
      <c r="AJ24537" s="23"/>
      <c r="HH24537"/>
      <c r="IW24537" s="36"/>
      <c r="JI24537"/>
      <c r="JJ24537"/>
      <c r="KX24537" s="23"/>
      <c r="KY24537" s="23"/>
    </row>
    <row r="24538" spans="36:311" x14ac:dyDescent="0.2">
      <c r="AJ24538" s="23"/>
      <c r="HH24538"/>
      <c r="IW24538" s="36"/>
      <c r="JI24538"/>
      <c r="JJ24538"/>
      <c r="KX24538" s="23"/>
      <c r="KY24538" s="23"/>
    </row>
    <row r="24539" spans="36:311" x14ac:dyDescent="0.2">
      <c r="AJ24539" s="23"/>
      <c r="HH24539"/>
      <c r="IW24539" s="36"/>
      <c r="JI24539"/>
      <c r="JJ24539"/>
      <c r="KX24539" s="23"/>
      <c r="KY24539" s="23"/>
    </row>
    <row r="24540" spans="36:311" x14ac:dyDescent="0.2">
      <c r="AJ24540" s="23"/>
      <c r="HH24540"/>
      <c r="IW24540" s="36"/>
      <c r="JI24540"/>
      <c r="JJ24540"/>
      <c r="KX24540" s="23"/>
      <c r="KY24540" s="23"/>
    </row>
    <row r="24541" spans="36:311" x14ac:dyDescent="0.2">
      <c r="AJ24541" s="23"/>
      <c r="HH24541"/>
      <c r="IW24541" s="36"/>
      <c r="JI24541"/>
      <c r="JJ24541"/>
      <c r="KX24541" s="23"/>
      <c r="KY24541" s="23"/>
    </row>
    <row r="24542" spans="36:311" x14ac:dyDescent="0.2">
      <c r="AJ24542" s="23"/>
      <c r="HH24542"/>
      <c r="IW24542" s="36"/>
      <c r="JI24542"/>
      <c r="JJ24542"/>
      <c r="KX24542" s="23"/>
      <c r="KY24542" s="23"/>
    </row>
    <row r="24543" spans="36:311" x14ac:dyDescent="0.2">
      <c r="AJ24543" s="23"/>
      <c r="HH24543"/>
      <c r="IW24543" s="36"/>
      <c r="JI24543"/>
      <c r="JJ24543"/>
      <c r="KX24543" s="23"/>
      <c r="KY24543" s="23"/>
    </row>
    <row r="24544" spans="36:311" x14ac:dyDescent="0.2">
      <c r="AJ24544" s="23"/>
      <c r="HH24544"/>
      <c r="IW24544" s="36"/>
      <c r="JI24544"/>
      <c r="JJ24544"/>
      <c r="KX24544" s="23"/>
      <c r="KY24544" s="23"/>
    </row>
    <row r="24545" spans="36:311" x14ac:dyDescent="0.2">
      <c r="AJ24545" s="23"/>
      <c r="HH24545"/>
      <c r="IW24545" s="36"/>
      <c r="JI24545"/>
      <c r="JJ24545"/>
      <c r="KX24545" s="23"/>
      <c r="KY24545" s="23"/>
    </row>
    <row r="24546" spans="36:311" x14ac:dyDescent="0.2">
      <c r="AJ24546" s="23"/>
      <c r="HH24546"/>
      <c r="IW24546" s="36"/>
      <c r="JI24546"/>
      <c r="JJ24546"/>
      <c r="KX24546" s="23"/>
      <c r="KY24546" s="23"/>
    </row>
    <row r="24547" spans="36:311" x14ac:dyDescent="0.2">
      <c r="AJ24547" s="23"/>
      <c r="HH24547"/>
      <c r="IW24547" s="36"/>
      <c r="JI24547"/>
      <c r="JJ24547"/>
      <c r="KX24547" s="23"/>
      <c r="KY24547" s="23"/>
    </row>
    <row r="24548" spans="36:311" x14ac:dyDescent="0.2">
      <c r="AJ24548" s="23"/>
      <c r="HH24548"/>
      <c r="IW24548" s="36"/>
      <c r="JI24548"/>
      <c r="JJ24548"/>
      <c r="KX24548" s="23"/>
      <c r="KY24548" s="23"/>
    </row>
    <row r="24549" spans="36:311" x14ac:dyDescent="0.2">
      <c r="AJ24549" s="23"/>
      <c r="HH24549"/>
      <c r="IW24549" s="36"/>
      <c r="JI24549"/>
      <c r="JJ24549"/>
      <c r="KX24549" s="23"/>
      <c r="KY24549" s="23"/>
    </row>
    <row r="24550" spans="36:311" x14ac:dyDescent="0.2">
      <c r="AJ24550" s="23"/>
      <c r="HH24550"/>
      <c r="IW24550" s="36"/>
      <c r="JI24550"/>
      <c r="JJ24550"/>
      <c r="KX24550" s="23"/>
      <c r="KY24550" s="23"/>
    </row>
    <row r="24551" spans="36:311" x14ac:dyDescent="0.2">
      <c r="AJ24551" s="23"/>
      <c r="HH24551"/>
      <c r="IW24551" s="36"/>
      <c r="JI24551"/>
      <c r="JJ24551"/>
      <c r="KX24551" s="23"/>
      <c r="KY24551" s="23"/>
    </row>
    <row r="24552" spans="36:311" x14ac:dyDescent="0.2">
      <c r="AJ24552" s="23"/>
      <c r="HH24552"/>
      <c r="IW24552" s="36"/>
      <c r="JI24552"/>
      <c r="JJ24552"/>
      <c r="KX24552" s="23"/>
      <c r="KY24552" s="23"/>
    </row>
    <row r="24553" spans="36:311" x14ac:dyDescent="0.2">
      <c r="AJ24553" s="23"/>
      <c r="HH24553"/>
      <c r="IW24553" s="36"/>
      <c r="JI24553"/>
      <c r="JJ24553"/>
      <c r="KX24553" s="23"/>
      <c r="KY24553" s="23"/>
    </row>
    <row r="24554" spans="36:311" x14ac:dyDescent="0.2">
      <c r="AJ24554" s="23"/>
      <c r="HH24554"/>
      <c r="IW24554" s="36"/>
      <c r="JI24554"/>
      <c r="JJ24554"/>
      <c r="KX24554" s="23"/>
      <c r="KY24554" s="23"/>
    </row>
    <row r="24555" spans="36:311" x14ac:dyDescent="0.2">
      <c r="AJ24555" s="23"/>
      <c r="HH24555"/>
      <c r="IW24555" s="36"/>
      <c r="JI24555"/>
      <c r="JJ24555"/>
      <c r="KX24555" s="23"/>
      <c r="KY24555" s="23"/>
    </row>
    <row r="24556" spans="36:311" x14ac:dyDescent="0.2">
      <c r="AJ24556" s="23"/>
      <c r="HH24556"/>
      <c r="IW24556" s="36"/>
      <c r="JI24556"/>
      <c r="JJ24556"/>
      <c r="KX24556" s="23"/>
      <c r="KY24556" s="23"/>
    </row>
    <row r="24557" spans="36:311" x14ac:dyDescent="0.2">
      <c r="AJ24557" s="23"/>
      <c r="HH24557"/>
      <c r="IW24557" s="36"/>
      <c r="JI24557"/>
      <c r="JJ24557"/>
      <c r="KX24557" s="23"/>
      <c r="KY24557" s="23"/>
    </row>
    <row r="24558" spans="36:311" x14ac:dyDescent="0.2">
      <c r="AJ24558" s="23"/>
      <c r="HH24558"/>
      <c r="IW24558" s="36"/>
      <c r="JI24558"/>
      <c r="JJ24558"/>
      <c r="KX24558" s="23"/>
      <c r="KY24558" s="23"/>
    </row>
    <row r="24559" spans="36:311" x14ac:dyDescent="0.2">
      <c r="AJ24559" s="23"/>
      <c r="HH24559"/>
      <c r="IW24559" s="36"/>
      <c r="JI24559"/>
      <c r="JJ24559"/>
      <c r="KX24559" s="23"/>
      <c r="KY24559" s="23"/>
    </row>
    <row r="24560" spans="36:311" x14ac:dyDescent="0.2">
      <c r="AJ24560" s="23"/>
      <c r="HH24560"/>
      <c r="IW24560" s="36"/>
      <c r="JI24560"/>
      <c r="JJ24560"/>
      <c r="KX24560" s="23"/>
      <c r="KY24560" s="23"/>
    </row>
    <row r="24561" spans="36:311" x14ac:dyDescent="0.2">
      <c r="AJ24561" s="23"/>
      <c r="HH24561"/>
      <c r="IW24561" s="36"/>
      <c r="JI24561"/>
      <c r="JJ24561"/>
      <c r="KX24561" s="23"/>
      <c r="KY24561" s="23"/>
    </row>
    <row r="24562" spans="36:311" x14ac:dyDescent="0.2">
      <c r="AJ24562" s="23"/>
      <c r="HH24562"/>
      <c r="IW24562" s="36"/>
      <c r="JI24562"/>
      <c r="JJ24562"/>
      <c r="KX24562" s="23"/>
      <c r="KY24562" s="23"/>
    </row>
    <row r="24563" spans="36:311" x14ac:dyDescent="0.2">
      <c r="AJ24563" s="23"/>
      <c r="HH24563"/>
      <c r="IW24563" s="36"/>
      <c r="JI24563"/>
      <c r="JJ24563"/>
      <c r="KX24563" s="23"/>
      <c r="KY24563" s="23"/>
    </row>
    <row r="24564" spans="36:311" x14ac:dyDescent="0.2">
      <c r="AJ24564" s="23"/>
      <c r="HH24564"/>
      <c r="IW24564" s="36"/>
      <c r="JI24564"/>
      <c r="JJ24564"/>
      <c r="KX24564" s="23"/>
      <c r="KY24564" s="23"/>
    </row>
    <row r="24565" spans="36:311" x14ac:dyDescent="0.2">
      <c r="AJ24565" s="23"/>
      <c r="HH24565"/>
      <c r="IW24565" s="36"/>
      <c r="JI24565"/>
      <c r="JJ24565"/>
      <c r="KX24565" s="23"/>
      <c r="KY24565" s="23"/>
    </row>
    <row r="24566" spans="36:311" x14ac:dyDescent="0.2">
      <c r="AJ24566" s="23"/>
      <c r="HH24566"/>
      <c r="IW24566" s="36"/>
      <c r="JI24566"/>
      <c r="JJ24566"/>
      <c r="KX24566" s="23"/>
      <c r="KY24566" s="23"/>
    </row>
    <row r="24567" spans="36:311" x14ac:dyDescent="0.2">
      <c r="AJ24567" s="23"/>
      <c r="HH24567"/>
      <c r="IW24567" s="36"/>
      <c r="JI24567"/>
      <c r="JJ24567"/>
      <c r="KX24567" s="23"/>
      <c r="KY24567" s="23"/>
    </row>
    <row r="24568" spans="36:311" x14ac:dyDescent="0.2">
      <c r="AJ24568" s="23"/>
      <c r="HH24568"/>
      <c r="IW24568" s="36"/>
      <c r="JI24568"/>
      <c r="JJ24568"/>
      <c r="KX24568" s="23"/>
      <c r="KY24568" s="23"/>
    </row>
    <row r="24569" spans="36:311" x14ac:dyDescent="0.2">
      <c r="AJ24569" s="23"/>
      <c r="HH24569"/>
      <c r="IW24569" s="36"/>
      <c r="JI24569"/>
      <c r="JJ24569"/>
      <c r="KX24569" s="23"/>
      <c r="KY24569" s="23"/>
    </row>
    <row r="24570" spans="36:311" x14ac:dyDescent="0.2">
      <c r="AJ24570" s="23"/>
      <c r="HH24570"/>
      <c r="IW24570" s="36"/>
      <c r="JI24570"/>
      <c r="JJ24570"/>
      <c r="KX24570" s="23"/>
      <c r="KY24570" s="23"/>
    </row>
    <row r="24571" spans="36:311" x14ac:dyDescent="0.2">
      <c r="AJ24571" s="23"/>
      <c r="HH24571"/>
      <c r="IW24571" s="36"/>
      <c r="JI24571"/>
      <c r="JJ24571"/>
      <c r="KX24571" s="23"/>
      <c r="KY24571" s="23"/>
    </row>
    <row r="24572" spans="36:311" x14ac:dyDescent="0.2">
      <c r="AJ24572" s="23"/>
      <c r="HH24572"/>
      <c r="IW24572" s="36"/>
      <c r="JI24572"/>
      <c r="JJ24572"/>
      <c r="KX24572" s="23"/>
      <c r="KY24572" s="23"/>
    </row>
    <row r="24573" spans="36:311" x14ac:dyDescent="0.2">
      <c r="AJ24573" s="23"/>
      <c r="HH24573"/>
      <c r="IW24573" s="36"/>
      <c r="JI24573"/>
      <c r="JJ24573"/>
      <c r="KX24573" s="23"/>
      <c r="KY24573" s="23"/>
    </row>
    <row r="24574" spans="36:311" x14ac:dyDescent="0.2">
      <c r="AJ24574" s="23"/>
      <c r="HH24574"/>
      <c r="IW24574" s="36"/>
      <c r="JI24574"/>
      <c r="JJ24574"/>
      <c r="KX24574" s="23"/>
      <c r="KY24574" s="23"/>
    </row>
    <row r="24575" spans="36:311" x14ac:dyDescent="0.2">
      <c r="AJ24575" s="23"/>
      <c r="HH24575"/>
      <c r="IW24575" s="36"/>
      <c r="JI24575"/>
      <c r="JJ24575"/>
      <c r="KX24575" s="23"/>
      <c r="KY24575" s="23"/>
    </row>
    <row r="24576" spans="36:311" x14ac:dyDescent="0.2">
      <c r="AJ24576" s="23"/>
      <c r="HH24576"/>
      <c r="IW24576" s="36"/>
      <c r="JI24576"/>
      <c r="JJ24576"/>
      <c r="KX24576" s="23"/>
      <c r="KY24576" s="23"/>
    </row>
    <row r="24577" spans="36:311" x14ac:dyDescent="0.2">
      <c r="AJ24577" s="23"/>
      <c r="HH24577"/>
      <c r="IW24577" s="36"/>
      <c r="JI24577"/>
      <c r="JJ24577"/>
      <c r="KX24577" s="23"/>
      <c r="KY24577" s="23"/>
    </row>
    <row r="24578" spans="36:311" x14ac:dyDescent="0.2">
      <c r="AJ24578" s="23"/>
      <c r="HH24578"/>
      <c r="IW24578" s="36"/>
      <c r="JI24578"/>
      <c r="JJ24578"/>
      <c r="KX24578" s="23"/>
      <c r="KY24578" s="23"/>
    </row>
    <row r="24579" spans="36:311" x14ac:dyDescent="0.2">
      <c r="AJ24579" s="23"/>
      <c r="HH24579"/>
      <c r="IW24579" s="36"/>
      <c r="JI24579"/>
      <c r="JJ24579"/>
      <c r="KX24579" s="23"/>
      <c r="KY24579" s="23"/>
    </row>
    <row r="24580" spans="36:311" x14ac:dyDescent="0.2">
      <c r="AJ24580" s="23"/>
      <c r="HH24580"/>
      <c r="IW24580" s="36"/>
      <c r="JI24580"/>
      <c r="JJ24580"/>
      <c r="KX24580" s="23"/>
      <c r="KY24580" s="23"/>
    </row>
    <row r="24581" spans="36:311" x14ac:dyDescent="0.2">
      <c r="AJ24581" s="23"/>
      <c r="HH24581"/>
      <c r="IW24581" s="36"/>
      <c r="JI24581"/>
      <c r="JJ24581"/>
      <c r="KX24581" s="23"/>
      <c r="KY24581" s="23"/>
    </row>
    <row r="24582" spans="36:311" x14ac:dyDescent="0.2">
      <c r="AJ24582" s="23"/>
      <c r="HH24582"/>
      <c r="IW24582" s="36"/>
      <c r="JI24582"/>
      <c r="JJ24582"/>
      <c r="KX24582" s="23"/>
      <c r="KY24582" s="23"/>
    </row>
    <row r="24583" spans="36:311" x14ac:dyDescent="0.2">
      <c r="AJ24583" s="23"/>
      <c r="HH24583"/>
      <c r="IW24583" s="36"/>
      <c r="JI24583"/>
      <c r="JJ24583"/>
      <c r="KX24583" s="23"/>
      <c r="KY24583" s="23"/>
    </row>
    <row r="24584" spans="36:311" x14ac:dyDescent="0.2">
      <c r="AJ24584" s="23"/>
      <c r="HH24584"/>
      <c r="IW24584" s="36"/>
      <c r="JI24584"/>
      <c r="JJ24584"/>
      <c r="KX24584" s="23"/>
      <c r="KY24584" s="23"/>
    </row>
    <row r="24585" spans="36:311" x14ac:dyDescent="0.2">
      <c r="AJ24585" s="23"/>
      <c r="HH24585"/>
      <c r="IW24585" s="36"/>
      <c r="JI24585"/>
      <c r="JJ24585"/>
      <c r="KX24585" s="23"/>
      <c r="KY24585" s="23"/>
    </row>
    <row r="24586" spans="36:311" x14ac:dyDescent="0.2">
      <c r="AJ24586" s="23"/>
      <c r="HH24586"/>
      <c r="IW24586" s="36"/>
      <c r="JI24586"/>
      <c r="JJ24586"/>
      <c r="KX24586" s="23"/>
      <c r="KY24586" s="23"/>
    </row>
    <row r="24587" spans="36:311" x14ac:dyDescent="0.2">
      <c r="AJ24587" s="23"/>
      <c r="HH24587"/>
      <c r="IW24587" s="36"/>
      <c r="JI24587"/>
      <c r="JJ24587"/>
      <c r="KX24587" s="23"/>
      <c r="KY24587" s="23"/>
    </row>
    <row r="24588" spans="36:311" x14ac:dyDescent="0.2">
      <c r="AJ24588" s="23"/>
      <c r="HH24588"/>
      <c r="IW24588" s="36"/>
      <c r="JI24588"/>
      <c r="JJ24588"/>
      <c r="KX24588" s="23"/>
      <c r="KY24588" s="23"/>
    </row>
    <row r="24589" spans="36:311" x14ac:dyDescent="0.2">
      <c r="AJ24589" s="23"/>
      <c r="HH24589"/>
      <c r="IW24589" s="36"/>
      <c r="JI24589"/>
      <c r="JJ24589"/>
      <c r="KX24589" s="23"/>
      <c r="KY24589" s="23"/>
    </row>
    <row r="24590" spans="36:311" x14ac:dyDescent="0.2">
      <c r="AJ24590" s="23"/>
      <c r="HH24590"/>
      <c r="IW24590" s="36"/>
      <c r="JI24590"/>
      <c r="JJ24590"/>
      <c r="KX24590" s="23"/>
      <c r="KY24590" s="23"/>
    </row>
    <row r="24591" spans="36:311" x14ac:dyDescent="0.2">
      <c r="AJ24591" s="23"/>
      <c r="HH24591"/>
      <c r="IW24591" s="36"/>
      <c r="JI24591"/>
      <c r="JJ24591"/>
      <c r="KX24591" s="23"/>
      <c r="KY24591" s="23"/>
    </row>
    <row r="24592" spans="36:311" x14ac:dyDescent="0.2">
      <c r="AJ24592" s="23"/>
      <c r="HH24592"/>
      <c r="IW24592" s="36"/>
      <c r="JI24592"/>
      <c r="JJ24592"/>
      <c r="KX24592" s="23"/>
      <c r="KY24592" s="23"/>
    </row>
    <row r="24593" spans="36:311" x14ac:dyDescent="0.2">
      <c r="AJ24593" s="23"/>
      <c r="HH24593"/>
      <c r="IW24593" s="36"/>
      <c r="JI24593"/>
      <c r="JJ24593"/>
      <c r="KX24593" s="23"/>
      <c r="KY24593" s="23"/>
    </row>
    <row r="24594" spans="36:311" x14ac:dyDescent="0.2">
      <c r="AJ24594" s="23"/>
      <c r="HH24594"/>
      <c r="IW24594" s="36"/>
      <c r="JI24594"/>
      <c r="JJ24594"/>
      <c r="KX24594" s="23"/>
      <c r="KY24594" s="23"/>
    </row>
    <row r="24595" spans="36:311" x14ac:dyDescent="0.2">
      <c r="AJ24595" s="23"/>
      <c r="HH24595"/>
      <c r="IW24595" s="36"/>
      <c r="JI24595"/>
      <c r="JJ24595"/>
      <c r="KX24595" s="23"/>
      <c r="KY24595" s="23"/>
    </row>
    <row r="24596" spans="36:311" x14ac:dyDescent="0.2">
      <c r="AJ24596" s="23"/>
      <c r="HH24596"/>
      <c r="IW24596" s="36"/>
      <c r="JI24596"/>
      <c r="JJ24596"/>
      <c r="KX24596" s="23"/>
      <c r="KY24596" s="23"/>
    </row>
    <row r="24597" spans="36:311" x14ac:dyDescent="0.2">
      <c r="AJ24597" s="23"/>
      <c r="HH24597"/>
      <c r="IW24597" s="36"/>
      <c r="JI24597"/>
      <c r="JJ24597"/>
      <c r="KX24597" s="23"/>
      <c r="KY24597" s="23"/>
    </row>
    <row r="24598" spans="36:311" x14ac:dyDescent="0.2">
      <c r="AJ24598" s="23"/>
      <c r="HH24598"/>
      <c r="IW24598" s="36"/>
      <c r="JI24598"/>
      <c r="JJ24598"/>
      <c r="KX24598" s="23"/>
      <c r="KY24598" s="23"/>
    </row>
    <row r="24599" spans="36:311" x14ac:dyDescent="0.2">
      <c r="AJ24599" s="23"/>
      <c r="HH24599"/>
      <c r="IW24599" s="36"/>
      <c r="JI24599"/>
      <c r="JJ24599"/>
      <c r="KX24599" s="23"/>
      <c r="KY24599" s="23"/>
    </row>
    <row r="24600" spans="36:311" x14ac:dyDescent="0.2">
      <c r="AJ24600" s="23"/>
      <c r="HH24600"/>
      <c r="IW24600" s="36"/>
      <c r="JI24600"/>
      <c r="JJ24600"/>
      <c r="KX24600" s="23"/>
      <c r="KY24600" s="23"/>
    </row>
    <row r="24601" spans="36:311" x14ac:dyDescent="0.2">
      <c r="AJ24601" s="23"/>
      <c r="HH24601"/>
      <c r="IW24601" s="36"/>
      <c r="JI24601"/>
      <c r="JJ24601"/>
      <c r="KX24601" s="23"/>
      <c r="KY24601" s="23"/>
    </row>
    <row r="24602" spans="36:311" x14ac:dyDescent="0.2">
      <c r="AJ24602" s="23"/>
      <c r="HH24602"/>
      <c r="IW24602" s="36"/>
      <c r="JI24602"/>
      <c r="JJ24602"/>
      <c r="KX24602" s="23"/>
      <c r="KY24602" s="23"/>
    </row>
    <row r="24603" spans="36:311" x14ac:dyDescent="0.2">
      <c r="AJ24603" s="23"/>
      <c r="HH24603"/>
      <c r="IW24603" s="36"/>
      <c r="JI24603"/>
      <c r="JJ24603"/>
      <c r="KX24603" s="23"/>
      <c r="KY24603" s="23"/>
    </row>
    <row r="24604" spans="36:311" x14ac:dyDescent="0.2">
      <c r="AJ24604" s="23"/>
      <c r="HH24604"/>
      <c r="IW24604" s="36"/>
      <c r="JI24604"/>
      <c r="JJ24604"/>
      <c r="KX24604" s="23"/>
      <c r="KY24604" s="23"/>
    </row>
    <row r="24605" spans="36:311" x14ac:dyDescent="0.2">
      <c r="AJ24605" s="23"/>
      <c r="HH24605"/>
      <c r="IW24605" s="36"/>
      <c r="JI24605"/>
      <c r="JJ24605"/>
      <c r="KX24605" s="23"/>
      <c r="KY24605" s="23"/>
    </row>
    <row r="24606" spans="36:311" x14ac:dyDescent="0.2">
      <c r="AJ24606" s="23"/>
      <c r="HH24606"/>
      <c r="IW24606" s="36"/>
      <c r="JI24606"/>
      <c r="JJ24606"/>
      <c r="KX24606" s="23"/>
      <c r="KY24606" s="23"/>
    </row>
    <row r="24607" spans="36:311" x14ac:dyDescent="0.2">
      <c r="AJ24607" s="23"/>
      <c r="HH24607"/>
      <c r="IW24607" s="36"/>
      <c r="JI24607"/>
      <c r="JJ24607"/>
      <c r="KX24607" s="23"/>
      <c r="KY24607" s="23"/>
    </row>
    <row r="24608" spans="36:311" x14ac:dyDescent="0.2">
      <c r="AJ24608" s="23"/>
      <c r="HH24608"/>
      <c r="IW24608" s="36"/>
      <c r="JI24608"/>
      <c r="JJ24608"/>
      <c r="KX24608" s="23"/>
      <c r="KY24608" s="23"/>
    </row>
    <row r="24609" spans="36:311" x14ac:dyDescent="0.2">
      <c r="AJ24609" s="23"/>
      <c r="HH24609"/>
      <c r="IW24609" s="36"/>
      <c r="JI24609"/>
      <c r="JJ24609"/>
      <c r="KX24609" s="23"/>
      <c r="KY24609" s="23"/>
    </row>
    <row r="24610" spans="36:311" x14ac:dyDescent="0.2">
      <c r="AJ24610" s="23"/>
      <c r="HH24610"/>
      <c r="IW24610" s="36"/>
      <c r="JI24610"/>
      <c r="JJ24610"/>
      <c r="KX24610" s="23"/>
      <c r="KY24610" s="23"/>
    </row>
    <row r="24611" spans="36:311" x14ac:dyDescent="0.2">
      <c r="AJ24611" s="23"/>
      <c r="HH24611"/>
      <c r="IW24611" s="36"/>
      <c r="JI24611"/>
      <c r="JJ24611"/>
      <c r="KX24611" s="23"/>
      <c r="KY24611" s="23"/>
    </row>
    <row r="24612" spans="36:311" x14ac:dyDescent="0.2">
      <c r="AJ24612" s="23"/>
      <c r="HH24612"/>
      <c r="IW24612" s="36"/>
      <c r="JI24612"/>
      <c r="JJ24612"/>
      <c r="KX24612" s="23"/>
      <c r="KY24612" s="23"/>
    </row>
    <row r="24613" spans="36:311" x14ac:dyDescent="0.2">
      <c r="AJ24613" s="23"/>
      <c r="HH24613"/>
      <c r="IW24613" s="36"/>
      <c r="JI24613"/>
      <c r="JJ24613"/>
      <c r="KX24613" s="23"/>
      <c r="KY24613" s="23"/>
    </row>
    <row r="24614" spans="36:311" x14ac:dyDescent="0.2">
      <c r="AJ24614" s="23"/>
      <c r="HH24614"/>
      <c r="IW24614" s="36"/>
      <c r="JI24614"/>
      <c r="JJ24614"/>
      <c r="KX24614" s="23"/>
      <c r="KY24614" s="23"/>
    </row>
    <row r="24615" spans="36:311" x14ac:dyDescent="0.2">
      <c r="AJ24615" s="23"/>
      <c r="HH24615"/>
      <c r="IW24615" s="36"/>
      <c r="JI24615"/>
      <c r="JJ24615"/>
      <c r="KX24615" s="23"/>
      <c r="KY24615" s="23"/>
    </row>
    <row r="24616" spans="36:311" x14ac:dyDescent="0.2">
      <c r="AJ24616" s="23"/>
      <c r="HH24616"/>
      <c r="IW24616" s="36"/>
      <c r="JI24616"/>
      <c r="JJ24616"/>
      <c r="KX24616" s="23"/>
      <c r="KY24616" s="23"/>
    </row>
    <row r="24617" spans="36:311" x14ac:dyDescent="0.2">
      <c r="AJ24617" s="23"/>
      <c r="HH24617"/>
      <c r="IW24617" s="36"/>
      <c r="JI24617"/>
      <c r="JJ24617"/>
      <c r="KX24617" s="23"/>
      <c r="KY24617" s="23"/>
    </row>
    <row r="24618" spans="36:311" x14ac:dyDescent="0.2">
      <c r="AJ24618" s="23"/>
      <c r="HH24618"/>
      <c r="IW24618" s="36"/>
      <c r="JI24618"/>
      <c r="JJ24618"/>
      <c r="KX24618" s="23"/>
      <c r="KY24618" s="23"/>
    </row>
    <row r="24619" spans="36:311" x14ac:dyDescent="0.2">
      <c r="AJ24619" s="23"/>
      <c r="HH24619"/>
      <c r="IW24619" s="36"/>
      <c r="JI24619"/>
      <c r="JJ24619"/>
      <c r="KX24619" s="23"/>
      <c r="KY24619" s="23"/>
    </row>
    <row r="24620" spans="36:311" x14ac:dyDescent="0.2">
      <c r="AJ24620" s="23"/>
      <c r="HH24620"/>
      <c r="IW24620" s="36"/>
      <c r="JI24620"/>
      <c r="JJ24620"/>
      <c r="KX24620" s="23"/>
      <c r="KY24620" s="23"/>
    </row>
    <row r="24621" spans="36:311" x14ac:dyDescent="0.2">
      <c r="AJ24621" s="23"/>
      <c r="HH24621"/>
      <c r="IW24621" s="36"/>
      <c r="JI24621"/>
      <c r="JJ24621"/>
      <c r="KX24621" s="23"/>
      <c r="KY24621" s="23"/>
    </row>
    <row r="24622" spans="36:311" x14ac:dyDescent="0.2">
      <c r="AJ24622" s="23"/>
      <c r="HH24622"/>
      <c r="IW24622" s="36"/>
      <c r="JI24622"/>
      <c r="JJ24622"/>
      <c r="KX24622" s="23"/>
      <c r="KY24622" s="23"/>
    </row>
    <row r="24623" spans="36:311" x14ac:dyDescent="0.2">
      <c r="AJ24623" s="23"/>
      <c r="HH24623"/>
      <c r="IW24623" s="36"/>
      <c r="JI24623"/>
      <c r="JJ24623"/>
      <c r="KX24623" s="23"/>
      <c r="KY24623" s="23"/>
    </row>
    <row r="24624" spans="36:311" x14ac:dyDescent="0.2">
      <c r="AJ24624" s="23"/>
      <c r="HH24624"/>
      <c r="IW24624" s="36"/>
      <c r="JI24624"/>
      <c r="JJ24624"/>
      <c r="KX24624" s="23"/>
      <c r="KY24624" s="23"/>
    </row>
    <row r="24625" spans="36:311" x14ac:dyDescent="0.2">
      <c r="AJ24625" s="23"/>
      <c r="HH24625"/>
      <c r="IW24625" s="36"/>
      <c r="JI24625"/>
      <c r="JJ24625"/>
      <c r="KX24625" s="23"/>
      <c r="KY24625" s="23"/>
    </row>
    <row r="24626" spans="36:311" x14ac:dyDescent="0.2">
      <c r="AJ24626" s="23"/>
      <c r="HH24626"/>
      <c r="IW24626" s="36"/>
      <c r="JI24626"/>
      <c r="JJ24626"/>
      <c r="KX24626" s="23"/>
      <c r="KY24626" s="23"/>
    </row>
    <row r="24627" spans="36:311" x14ac:dyDescent="0.2">
      <c r="AJ24627" s="23"/>
      <c r="HH24627"/>
      <c r="IW24627" s="36"/>
      <c r="JI24627"/>
      <c r="JJ24627"/>
      <c r="KX24627" s="23"/>
      <c r="KY24627" s="23"/>
    </row>
    <row r="24628" spans="36:311" x14ac:dyDescent="0.2">
      <c r="AJ24628" s="23"/>
      <c r="HH24628"/>
      <c r="IW24628" s="36"/>
      <c r="JI24628"/>
      <c r="JJ24628"/>
      <c r="KX24628" s="23"/>
      <c r="KY24628" s="23"/>
    </row>
    <row r="24629" spans="36:311" x14ac:dyDescent="0.2">
      <c r="AJ24629" s="23"/>
      <c r="HH24629"/>
      <c r="IW24629" s="36"/>
      <c r="JI24629"/>
      <c r="JJ24629"/>
      <c r="KX24629" s="23"/>
      <c r="KY24629" s="23"/>
    </row>
    <row r="24630" spans="36:311" x14ac:dyDescent="0.2">
      <c r="AJ24630" s="23"/>
      <c r="HH24630"/>
      <c r="IW24630" s="36"/>
      <c r="JI24630"/>
      <c r="JJ24630"/>
      <c r="KX24630" s="23"/>
      <c r="KY24630" s="23"/>
    </row>
    <row r="24631" spans="36:311" x14ac:dyDescent="0.2">
      <c r="AJ24631" s="23"/>
      <c r="HH24631"/>
      <c r="IW24631" s="36"/>
      <c r="JI24631"/>
      <c r="JJ24631"/>
      <c r="KX24631" s="23"/>
      <c r="KY24631" s="23"/>
    </row>
    <row r="24632" spans="36:311" x14ac:dyDescent="0.2">
      <c r="AJ24632" s="23"/>
      <c r="HH24632"/>
      <c r="IW24632" s="36"/>
      <c r="JI24632"/>
      <c r="JJ24632"/>
      <c r="KX24632" s="23"/>
      <c r="KY24632" s="23"/>
    </row>
    <row r="24633" spans="36:311" x14ac:dyDescent="0.2">
      <c r="AJ24633" s="23"/>
      <c r="HH24633"/>
      <c r="IW24633" s="36"/>
      <c r="JI24633"/>
      <c r="JJ24633"/>
      <c r="KX24633" s="23"/>
      <c r="KY24633" s="23"/>
    </row>
    <row r="24634" spans="36:311" x14ac:dyDescent="0.2">
      <c r="AJ24634" s="23"/>
      <c r="HH24634"/>
      <c r="IW24634" s="36"/>
      <c r="JI24634"/>
      <c r="JJ24634"/>
      <c r="KX24634" s="23"/>
      <c r="KY24634" s="23"/>
    </row>
    <row r="24635" spans="36:311" x14ac:dyDescent="0.2">
      <c r="AJ24635" s="23"/>
      <c r="HH24635"/>
      <c r="IW24635" s="36"/>
      <c r="JI24635"/>
      <c r="JJ24635"/>
      <c r="KX24635" s="23"/>
      <c r="KY24635" s="23"/>
    </row>
    <row r="24636" spans="36:311" x14ac:dyDescent="0.2">
      <c r="AJ24636" s="23"/>
      <c r="HH24636"/>
      <c r="IW24636" s="36"/>
      <c r="JI24636"/>
      <c r="JJ24636"/>
      <c r="KX24636" s="23"/>
      <c r="KY24636" s="23"/>
    </row>
    <row r="24637" spans="36:311" x14ac:dyDescent="0.2">
      <c r="AJ24637" s="23"/>
      <c r="HH24637"/>
      <c r="IW24637" s="36"/>
      <c r="JI24637"/>
      <c r="JJ24637"/>
      <c r="KX24637" s="23"/>
      <c r="KY24637" s="23"/>
    </row>
    <row r="24638" spans="36:311" x14ac:dyDescent="0.2">
      <c r="AJ24638" s="23"/>
      <c r="HH24638"/>
      <c r="IW24638" s="36"/>
      <c r="JI24638"/>
      <c r="JJ24638"/>
      <c r="KX24638" s="23"/>
      <c r="KY24638" s="23"/>
    </row>
    <row r="24639" spans="36:311" x14ac:dyDescent="0.2">
      <c r="AJ24639" s="23"/>
      <c r="HH24639"/>
      <c r="IW24639" s="36"/>
      <c r="JI24639"/>
      <c r="JJ24639"/>
      <c r="KX24639" s="23"/>
      <c r="KY24639" s="23"/>
    </row>
    <row r="24640" spans="36:311" x14ac:dyDescent="0.2">
      <c r="AJ24640" s="23"/>
      <c r="HH24640"/>
      <c r="IW24640" s="36"/>
      <c r="JI24640"/>
      <c r="JJ24640"/>
      <c r="KX24640" s="23"/>
      <c r="KY24640" s="23"/>
    </row>
    <row r="24641" spans="36:311" x14ac:dyDescent="0.2">
      <c r="AJ24641" s="23"/>
      <c r="HH24641"/>
      <c r="IW24641" s="36"/>
      <c r="JI24641"/>
      <c r="JJ24641"/>
      <c r="KX24641" s="23"/>
      <c r="KY24641" s="23"/>
    </row>
    <row r="24642" spans="36:311" x14ac:dyDescent="0.2">
      <c r="AJ24642" s="23"/>
      <c r="HH24642"/>
      <c r="IW24642" s="36"/>
      <c r="JI24642"/>
      <c r="JJ24642"/>
      <c r="KX24642" s="23"/>
      <c r="KY24642" s="23"/>
    </row>
    <row r="24643" spans="36:311" x14ac:dyDescent="0.2">
      <c r="AJ24643" s="23"/>
      <c r="HH24643"/>
      <c r="IW24643" s="36"/>
      <c r="JI24643"/>
      <c r="JJ24643"/>
      <c r="KX24643" s="23"/>
      <c r="KY24643" s="23"/>
    </row>
    <row r="24644" spans="36:311" x14ac:dyDescent="0.2">
      <c r="AJ24644" s="23"/>
      <c r="HH24644"/>
      <c r="IW24644" s="36"/>
      <c r="JI24644"/>
      <c r="JJ24644"/>
      <c r="KX24644" s="23"/>
      <c r="KY24644" s="23"/>
    </row>
    <row r="24645" spans="36:311" x14ac:dyDescent="0.2">
      <c r="AJ24645" s="23"/>
      <c r="HH24645"/>
      <c r="IW24645" s="36"/>
      <c r="JI24645"/>
      <c r="JJ24645"/>
      <c r="KX24645" s="23"/>
      <c r="KY24645" s="23"/>
    </row>
    <row r="24646" spans="36:311" x14ac:dyDescent="0.2">
      <c r="AJ24646" s="23"/>
      <c r="HH24646"/>
      <c r="IW24646" s="36"/>
      <c r="JI24646"/>
      <c r="JJ24646"/>
      <c r="KX24646" s="23"/>
      <c r="KY24646" s="23"/>
    </row>
    <row r="24647" spans="36:311" x14ac:dyDescent="0.2">
      <c r="AJ24647" s="23"/>
      <c r="HH24647"/>
      <c r="IW24647" s="36"/>
      <c r="JI24647"/>
      <c r="JJ24647"/>
      <c r="KX24647" s="23"/>
      <c r="KY24647" s="23"/>
    </row>
    <row r="24648" spans="36:311" x14ac:dyDescent="0.2">
      <c r="AJ24648" s="23"/>
      <c r="HH24648"/>
      <c r="IW24648" s="36"/>
      <c r="JI24648"/>
      <c r="JJ24648"/>
      <c r="KX24648" s="23"/>
      <c r="KY24648" s="23"/>
    </row>
    <row r="24649" spans="36:311" x14ac:dyDescent="0.2">
      <c r="AJ24649" s="23"/>
      <c r="HH24649"/>
      <c r="IW24649" s="36"/>
      <c r="JI24649"/>
      <c r="JJ24649"/>
      <c r="KX24649" s="23"/>
      <c r="KY24649" s="23"/>
    </row>
    <row r="24650" spans="36:311" x14ac:dyDescent="0.2">
      <c r="AJ24650" s="23"/>
      <c r="HH24650"/>
      <c r="IW24650" s="36"/>
      <c r="JI24650"/>
      <c r="JJ24650"/>
      <c r="KX24650" s="23"/>
      <c r="KY24650" s="23"/>
    </row>
    <row r="24651" spans="36:311" x14ac:dyDescent="0.2">
      <c r="AJ24651" s="23"/>
      <c r="HH24651"/>
      <c r="IW24651" s="36"/>
      <c r="JI24651"/>
      <c r="JJ24651"/>
      <c r="KX24651" s="23"/>
      <c r="KY24651" s="23"/>
    </row>
    <row r="24652" spans="36:311" x14ac:dyDescent="0.2">
      <c r="AJ24652" s="23"/>
      <c r="HH24652"/>
      <c r="IW24652" s="36"/>
      <c r="JI24652"/>
      <c r="JJ24652"/>
      <c r="KX24652" s="23"/>
      <c r="KY24652" s="23"/>
    </row>
    <row r="24653" spans="36:311" x14ac:dyDescent="0.2">
      <c r="AJ24653" s="23"/>
      <c r="HH24653"/>
      <c r="IW24653" s="36"/>
      <c r="JI24653"/>
      <c r="JJ24653"/>
      <c r="KX24653" s="23"/>
      <c r="KY24653" s="23"/>
    </row>
    <row r="24654" spans="36:311" x14ac:dyDescent="0.2">
      <c r="AJ24654" s="23"/>
      <c r="HH24654"/>
      <c r="IW24654" s="36"/>
      <c r="JI24654"/>
      <c r="JJ24654"/>
      <c r="KX24654" s="23"/>
      <c r="KY24654" s="23"/>
    </row>
    <row r="24655" spans="36:311" x14ac:dyDescent="0.2">
      <c r="AJ24655" s="23"/>
      <c r="HH24655"/>
      <c r="IW24655" s="36"/>
      <c r="JI24655"/>
      <c r="JJ24655"/>
      <c r="KX24655" s="23"/>
      <c r="KY24655" s="23"/>
    </row>
    <row r="24656" spans="36:311" x14ac:dyDescent="0.2">
      <c r="AJ24656" s="23"/>
      <c r="HH24656"/>
      <c r="IW24656" s="36"/>
      <c r="JI24656"/>
      <c r="JJ24656"/>
      <c r="KX24656" s="23"/>
      <c r="KY24656" s="23"/>
    </row>
    <row r="24657" spans="36:311" x14ac:dyDescent="0.2">
      <c r="AJ24657" s="23"/>
      <c r="HH24657"/>
      <c r="IW24657" s="36"/>
      <c r="JI24657"/>
      <c r="JJ24657"/>
      <c r="KX24657" s="23"/>
      <c r="KY24657" s="23"/>
    </row>
    <row r="24658" spans="36:311" x14ac:dyDescent="0.2">
      <c r="AJ24658" s="23"/>
      <c r="HH24658"/>
      <c r="IW24658" s="36"/>
      <c r="JI24658"/>
      <c r="JJ24658"/>
      <c r="KX24658" s="23"/>
      <c r="KY24658" s="23"/>
    </row>
    <row r="24659" spans="36:311" x14ac:dyDescent="0.2">
      <c r="AJ24659" s="23"/>
      <c r="HH24659"/>
      <c r="IW24659" s="36"/>
      <c r="JI24659"/>
      <c r="JJ24659"/>
      <c r="KX24659" s="23"/>
      <c r="KY24659" s="23"/>
    </row>
    <row r="24660" spans="36:311" x14ac:dyDescent="0.2">
      <c r="AJ24660" s="23"/>
      <c r="HH24660"/>
      <c r="IW24660" s="36"/>
      <c r="JI24660"/>
      <c r="JJ24660"/>
      <c r="KX24660" s="23"/>
      <c r="KY24660" s="23"/>
    </row>
    <row r="24661" spans="36:311" x14ac:dyDescent="0.2">
      <c r="AJ24661" s="23"/>
      <c r="HH24661"/>
      <c r="IW24661" s="36"/>
      <c r="JI24661"/>
      <c r="JJ24661"/>
      <c r="KX24661" s="23"/>
      <c r="KY24661" s="23"/>
    </row>
    <row r="24662" spans="36:311" x14ac:dyDescent="0.2">
      <c r="AJ24662" s="23"/>
      <c r="HH24662"/>
      <c r="IW24662" s="36"/>
      <c r="JI24662"/>
      <c r="JJ24662"/>
      <c r="KX24662" s="23"/>
      <c r="KY24662" s="23"/>
    </row>
    <row r="24663" spans="36:311" x14ac:dyDescent="0.2">
      <c r="AJ24663" s="23"/>
      <c r="HH24663"/>
      <c r="IW24663" s="36"/>
      <c r="JI24663"/>
      <c r="JJ24663"/>
      <c r="KX24663" s="23"/>
      <c r="KY24663" s="23"/>
    </row>
    <row r="24664" spans="36:311" x14ac:dyDescent="0.2">
      <c r="AJ24664" s="23"/>
      <c r="HH24664"/>
      <c r="IW24664" s="36"/>
      <c r="JI24664"/>
      <c r="JJ24664"/>
      <c r="KX24664" s="23"/>
      <c r="KY24664" s="23"/>
    </row>
    <row r="24665" spans="36:311" x14ac:dyDescent="0.2">
      <c r="AJ24665" s="23"/>
      <c r="HH24665"/>
      <c r="IW24665" s="36"/>
      <c r="JI24665"/>
      <c r="JJ24665"/>
      <c r="KX24665" s="23"/>
      <c r="KY24665" s="23"/>
    </row>
    <row r="24666" spans="36:311" x14ac:dyDescent="0.2">
      <c r="AJ24666" s="23"/>
      <c r="HH24666"/>
      <c r="IW24666" s="36"/>
      <c r="JI24666"/>
      <c r="JJ24666"/>
      <c r="KX24666" s="23"/>
      <c r="KY24666" s="23"/>
    </row>
    <row r="24667" spans="36:311" x14ac:dyDescent="0.2">
      <c r="AJ24667" s="23"/>
      <c r="HH24667"/>
      <c r="IW24667" s="36"/>
      <c r="JI24667"/>
      <c r="JJ24667"/>
      <c r="KX24667" s="23"/>
      <c r="KY24667" s="23"/>
    </row>
    <row r="24668" spans="36:311" x14ac:dyDescent="0.2">
      <c r="AJ24668" s="23"/>
      <c r="HH24668"/>
      <c r="IW24668" s="36"/>
      <c r="JI24668"/>
      <c r="JJ24668"/>
      <c r="KX24668" s="23"/>
      <c r="KY24668" s="23"/>
    </row>
    <row r="24669" spans="36:311" x14ac:dyDescent="0.2">
      <c r="AJ24669" s="23"/>
      <c r="HH24669"/>
      <c r="IW24669" s="36"/>
      <c r="JI24669"/>
      <c r="JJ24669"/>
      <c r="KX24669" s="23"/>
      <c r="KY24669" s="23"/>
    </row>
    <row r="24670" spans="36:311" x14ac:dyDescent="0.2">
      <c r="AJ24670" s="23"/>
      <c r="HH24670"/>
      <c r="IW24670" s="36"/>
      <c r="JI24670"/>
      <c r="JJ24670"/>
      <c r="KX24670" s="23"/>
      <c r="KY24670" s="23"/>
    </row>
    <row r="24671" spans="36:311" x14ac:dyDescent="0.2">
      <c r="AJ24671" s="23"/>
      <c r="HH24671"/>
      <c r="IW24671" s="36"/>
      <c r="JI24671"/>
      <c r="JJ24671"/>
      <c r="KX24671" s="23"/>
      <c r="KY24671" s="23"/>
    </row>
    <row r="24672" spans="36:311" x14ac:dyDescent="0.2">
      <c r="AJ24672" s="23"/>
      <c r="HH24672"/>
      <c r="IW24672" s="36"/>
      <c r="JI24672"/>
      <c r="JJ24672"/>
      <c r="KX24672" s="23"/>
      <c r="KY24672" s="23"/>
    </row>
    <row r="24673" spans="36:311" x14ac:dyDescent="0.2">
      <c r="AJ24673" s="23"/>
      <c r="HH24673"/>
      <c r="IW24673" s="36"/>
      <c r="JI24673"/>
      <c r="JJ24673"/>
      <c r="KX24673" s="23"/>
      <c r="KY24673" s="23"/>
    </row>
    <row r="24674" spans="36:311" x14ac:dyDescent="0.2">
      <c r="AJ24674" s="23"/>
      <c r="HH24674"/>
      <c r="IW24674" s="36"/>
      <c r="JI24674"/>
      <c r="JJ24674"/>
      <c r="KX24674" s="23"/>
      <c r="KY24674" s="23"/>
    </row>
    <row r="24675" spans="36:311" x14ac:dyDescent="0.2">
      <c r="AJ24675" s="23"/>
      <c r="HH24675"/>
      <c r="IW24675" s="36"/>
      <c r="JI24675"/>
      <c r="JJ24675"/>
      <c r="KX24675" s="23"/>
      <c r="KY24675" s="23"/>
    </row>
    <row r="24676" spans="36:311" x14ac:dyDescent="0.2">
      <c r="AJ24676" s="23"/>
      <c r="HH24676"/>
      <c r="IW24676" s="36"/>
      <c r="JI24676"/>
      <c r="JJ24676"/>
      <c r="KX24676" s="23"/>
      <c r="KY24676" s="23"/>
    </row>
    <row r="24677" spans="36:311" x14ac:dyDescent="0.2">
      <c r="AJ24677" s="23"/>
      <c r="HH24677"/>
      <c r="IW24677" s="36"/>
      <c r="JI24677"/>
      <c r="JJ24677"/>
      <c r="KX24677" s="23"/>
      <c r="KY24677" s="23"/>
    </row>
    <row r="24678" spans="36:311" x14ac:dyDescent="0.2">
      <c r="AJ24678" s="23"/>
      <c r="HH24678"/>
      <c r="IW24678" s="36"/>
      <c r="JI24678"/>
      <c r="JJ24678"/>
      <c r="KX24678" s="23"/>
      <c r="KY24678" s="23"/>
    </row>
    <row r="24679" spans="36:311" x14ac:dyDescent="0.2">
      <c r="AJ24679" s="23"/>
      <c r="HH24679"/>
      <c r="IW24679" s="36"/>
      <c r="JI24679"/>
      <c r="JJ24679"/>
      <c r="KX24679" s="23"/>
      <c r="KY24679" s="23"/>
    </row>
    <row r="24680" spans="36:311" x14ac:dyDescent="0.2">
      <c r="AJ24680" s="23"/>
      <c r="HH24680"/>
      <c r="IW24680" s="36"/>
      <c r="JI24680"/>
      <c r="JJ24680"/>
      <c r="KX24680" s="23"/>
      <c r="KY24680" s="23"/>
    </row>
    <row r="24681" spans="36:311" x14ac:dyDescent="0.2">
      <c r="AJ24681" s="23"/>
      <c r="HH24681"/>
      <c r="IW24681" s="36"/>
      <c r="JI24681"/>
      <c r="JJ24681"/>
      <c r="KX24681" s="23"/>
      <c r="KY24681" s="23"/>
    </row>
    <row r="24682" spans="36:311" x14ac:dyDescent="0.2">
      <c r="AJ24682" s="23"/>
      <c r="HH24682"/>
      <c r="IW24682" s="36"/>
      <c r="JI24682"/>
      <c r="JJ24682"/>
      <c r="KX24682" s="23"/>
      <c r="KY24682" s="23"/>
    </row>
    <row r="24683" spans="36:311" x14ac:dyDescent="0.2">
      <c r="AJ24683" s="23"/>
      <c r="HH24683"/>
      <c r="IW24683" s="36"/>
      <c r="JI24683"/>
      <c r="JJ24683"/>
      <c r="KX24683" s="23"/>
      <c r="KY24683" s="23"/>
    </row>
    <row r="24684" spans="36:311" x14ac:dyDescent="0.2">
      <c r="AJ24684" s="23"/>
      <c r="HH24684"/>
      <c r="IW24684" s="36"/>
      <c r="JI24684"/>
      <c r="JJ24684"/>
      <c r="KX24684" s="23"/>
      <c r="KY24684" s="23"/>
    </row>
    <row r="24685" spans="36:311" x14ac:dyDescent="0.2">
      <c r="AJ24685" s="23"/>
      <c r="HH24685"/>
      <c r="IW24685" s="36"/>
      <c r="JI24685"/>
      <c r="JJ24685"/>
      <c r="KX24685" s="23"/>
      <c r="KY24685" s="23"/>
    </row>
    <row r="24686" spans="36:311" x14ac:dyDescent="0.2">
      <c r="AJ24686" s="23"/>
      <c r="HH24686"/>
      <c r="IW24686" s="36"/>
      <c r="JI24686"/>
      <c r="JJ24686"/>
      <c r="KX24686" s="23"/>
      <c r="KY24686" s="23"/>
    </row>
    <row r="24687" spans="36:311" x14ac:dyDescent="0.2">
      <c r="AJ24687" s="23"/>
      <c r="HH24687"/>
      <c r="IW24687" s="36"/>
      <c r="JI24687"/>
      <c r="JJ24687"/>
      <c r="KX24687" s="23"/>
      <c r="KY24687" s="23"/>
    </row>
    <row r="24688" spans="36:311" x14ac:dyDescent="0.2">
      <c r="AJ24688" s="23"/>
      <c r="HH24688"/>
      <c r="IW24688" s="36"/>
      <c r="JI24688"/>
      <c r="JJ24688"/>
      <c r="KX24688" s="23"/>
      <c r="KY24688" s="23"/>
    </row>
    <row r="24689" spans="36:311" x14ac:dyDescent="0.2">
      <c r="AJ24689" s="23"/>
      <c r="HH24689"/>
      <c r="IW24689" s="36"/>
      <c r="JI24689"/>
      <c r="JJ24689"/>
      <c r="KX24689" s="23"/>
      <c r="KY24689" s="23"/>
    </row>
    <row r="24690" spans="36:311" x14ac:dyDescent="0.2">
      <c r="AJ24690" s="23"/>
      <c r="HH24690"/>
      <c r="IW24690" s="36"/>
      <c r="JI24690"/>
      <c r="JJ24690"/>
      <c r="KX24690" s="23"/>
      <c r="KY24690" s="23"/>
    </row>
    <row r="24691" spans="36:311" x14ac:dyDescent="0.2">
      <c r="AJ24691" s="23"/>
      <c r="HH24691"/>
      <c r="IW24691" s="36"/>
      <c r="JI24691"/>
      <c r="JJ24691"/>
      <c r="KX24691" s="23"/>
      <c r="KY24691" s="23"/>
    </row>
    <row r="24692" spans="36:311" x14ac:dyDescent="0.2">
      <c r="AJ24692" s="23"/>
      <c r="HH24692"/>
      <c r="IW24692" s="36"/>
      <c r="JI24692"/>
      <c r="JJ24692"/>
      <c r="KX24692" s="23"/>
      <c r="KY24692" s="23"/>
    </row>
    <row r="24693" spans="36:311" x14ac:dyDescent="0.2">
      <c r="AJ24693" s="23"/>
      <c r="HH24693"/>
      <c r="IW24693" s="36"/>
      <c r="JI24693"/>
      <c r="JJ24693"/>
      <c r="KX24693" s="23"/>
      <c r="KY24693" s="23"/>
    </row>
    <row r="24694" spans="36:311" x14ac:dyDescent="0.2">
      <c r="AJ24694" s="23"/>
      <c r="HH24694"/>
      <c r="IW24694" s="36"/>
      <c r="JI24694"/>
      <c r="JJ24694"/>
      <c r="KX24694" s="23"/>
      <c r="KY24694" s="23"/>
    </row>
    <row r="24695" spans="36:311" x14ac:dyDescent="0.2">
      <c r="AJ24695" s="23"/>
      <c r="HH24695"/>
      <c r="IW24695" s="36"/>
      <c r="JI24695"/>
      <c r="JJ24695"/>
      <c r="KX24695" s="23"/>
      <c r="KY24695" s="23"/>
    </row>
    <row r="24696" spans="36:311" x14ac:dyDescent="0.2">
      <c r="AJ24696" s="23"/>
      <c r="HH24696"/>
      <c r="IW24696" s="36"/>
      <c r="JI24696"/>
      <c r="JJ24696"/>
      <c r="KX24696" s="23"/>
      <c r="KY24696" s="23"/>
    </row>
    <row r="24697" spans="36:311" x14ac:dyDescent="0.2">
      <c r="AJ24697" s="23"/>
      <c r="HH24697"/>
      <c r="IW24697" s="36"/>
      <c r="JI24697"/>
      <c r="JJ24697"/>
      <c r="KX24697" s="23"/>
      <c r="KY24697" s="23"/>
    </row>
    <row r="24698" spans="36:311" x14ac:dyDescent="0.2">
      <c r="AJ24698" s="23"/>
      <c r="HH24698"/>
      <c r="IW24698" s="36"/>
      <c r="JI24698"/>
      <c r="JJ24698"/>
      <c r="KX24698" s="23"/>
      <c r="KY24698" s="23"/>
    </row>
    <row r="24699" spans="36:311" x14ac:dyDescent="0.2">
      <c r="AJ24699" s="23"/>
      <c r="HH24699"/>
      <c r="IW24699" s="36"/>
      <c r="JI24699"/>
      <c r="JJ24699"/>
      <c r="KX24699" s="23"/>
      <c r="KY24699" s="23"/>
    </row>
    <row r="24700" spans="36:311" x14ac:dyDescent="0.2">
      <c r="AJ24700" s="23"/>
      <c r="HH24700"/>
      <c r="IW24700" s="36"/>
      <c r="JI24700"/>
      <c r="JJ24700"/>
      <c r="KX24700" s="23"/>
      <c r="KY24700" s="23"/>
    </row>
    <row r="24701" spans="36:311" x14ac:dyDescent="0.2">
      <c r="AJ24701" s="23"/>
      <c r="HH24701"/>
      <c r="IW24701" s="36"/>
      <c r="JI24701"/>
      <c r="JJ24701"/>
      <c r="KX24701" s="23"/>
      <c r="KY24701" s="23"/>
    </row>
    <row r="24702" spans="36:311" x14ac:dyDescent="0.2">
      <c r="AJ24702" s="23"/>
      <c r="HH24702"/>
      <c r="IW24702" s="36"/>
      <c r="JI24702"/>
      <c r="JJ24702"/>
      <c r="KX24702" s="23"/>
      <c r="KY24702" s="23"/>
    </row>
    <row r="24703" spans="36:311" x14ac:dyDescent="0.2">
      <c r="AJ24703" s="23"/>
      <c r="HH24703"/>
      <c r="IW24703" s="36"/>
      <c r="JI24703"/>
      <c r="JJ24703"/>
      <c r="KX24703" s="23"/>
      <c r="KY24703" s="23"/>
    </row>
    <row r="24704" spans="36:311" x14ac:dyDescent="0.2">
      <c r="AJ24704" s="23"/>
      <c r="HH24704"/>
      <c r="IW24704" s="36"/>
      <c r="JI24704"/>
      <c r="JJ24704"/>
      <c r="KX24704" s="23"/>
      <c r="KY24704" s="23"/>
    </row>
    <row r="24705" spans="36:311" x14ac:dyDescent="0.2">
      <c r="AJ24705" s="23"/>
      <c r="HH24705"/>
      <c r="IW24705" s="36"/>
      <c r="JI24705"/>
      <c r="JJ24705"/>
      <c r="KX24705" s="23"/>
      <c r="KY24705" s="23"/>
    </row>
    <row r="24706" spans="36:311" x14ac:dyDescent="0.2">
      <c r="AJ24706" s="23"/>
      <c r="HH24706"/>
      <c r="IW24706" s="36"/>
      <c r="JI24706"/>
      <c r="JJ24706"/>
      <c r="KX24706" s="23"/>
      <c r="KY24706" s="23"/>
    </row>
    <row r="24707" spans="36:311" x14ac:dyDescent="0.2">
      <c r="AJ24707" s="23"/>
      <c r="HH24707"/>
      <c r="IW24707" s="36"/>
      <c r="JI24707"/>
      <c r="JJ24707"/>
      <c r="KX24707" s="23"/>
      <c r="KY24707" s="23"/>
    </row>
    <row r="24708" spans="36:311" x14ac:dyDescent="0.2">
      <c r="AJ24708" s="23"/>
      <c r="HH24708"/>
      <c r="IW24708" s="36"/>
      <c r="JI24708"/>
      <c r="JJ24708"/>
      <c r="KX24708" s="23"/>
      <c r="KY24708" s="23"/>
    </row>
    <row r="24709" spans="36:311" x14ac:dyDescent="0.2">
      <c r="AJ24709" s="23"/>
      <c r="HH24709"/>
      <c r="IW24709" s="36"/>
      <c r="JI24709"/>
      <c r="JJ24709"/>
      <c r="KX24709" s="23"/>
      <c r="KY24709" s="23"/>
    </row>
    <row r="24710" spans="36:311" x14ac:dyDescent="0.2">
      <c r="AJ24710" s="23"/>
      <c r="HH24710"/>
      <c r="IW24710" s="36"/>
      <c r="JI24710"/>
      <c r="JJ24710"/>
      <c r="KX24710" s="23"/>
      <c r="KY24710" s="23"/>
    </row>
    <row r="24711" spans="36:311" x14ac:dyDescent="0.2">
      <c r="AJ24711" s="23"/>
      <c r="HH24711"/>
      <c r="IW24711" s="36"/>
      <c r="JI24711"/>
      <c r="JJ24711"/>
      <c r="KX24711" s="23"/>
      <c r="KY24711" s="23"/>
    </row>
    <row r="24712" spans="36:311" x14ac:dyDescent="0.2">
      <c r="AJ24712" s="23"/>
      <c r="HH24712"/>
      <c r="IW24712" s="36"/>
      <c r="JI24712"/>
      <c r="JJ24712"/>
      <c r="KX24712" s="23"/>
      <c r="KY24712" s="23"/>
    </row>
    <row r="24713" spans="36:311" x14ac:dyDescent="0.2">
      <c r="AJ24713" s="23"/>
      <c r="HH24713"/>
      <c r="IW24713" s="36"/>
      <c r="JI24713"/>
      <c r="JJ24713"/>
      <c r="KX24713" s="23"/>
      <c r="KY24713" s="23"/>
    </row>
    <row r="24714" spans="36:311" x14ac:dyDescent="0.2">
      <c r="AJ24714" s="23"/>
      <c r="HH24714"/>
      <c r="IW24714" s="36"/>
      <c r="JI24714"/>
      <c r="JJ24714"/>
      <c r="KX24714" s="23"/>
      <c r="KY24714" s="23"/>
    </row>
    <row r="24715" spans="36:311" x14ac:dyDescent="0.2">
      <c r="AJ24715" s="23"/>
      <c r="HH24715"/>
      <c r="IW24715" s="36"/>
      <c r="JI24715"/>
      <c r="JJ24715"/>
      <c r="KX24715" s="23"/>
      <c r="KY24715" s="23"/>
    </row>
    <row r="24716" spans="36:311" x14ac:dyDescent="0.2">
      <c r="AJ24716" s="23"/>
      <c r="HH24716"/>
      <c r="IW24716" s="36"/>
      <c r="JI24716"/>
      <c r="JJ24716"/>
      <c r="KX24716" s="23"/>
      <c r="KY24716" s="23"/>
    </row>
    <row r="24717" spans="36:311" x14ac:dyDescent="0.2">
      <c r="AJ24717" s="23"/>
      <c r="HH24717"/>
      <c r="IW24717" s="36"/>
      <c r="JI24717"/>
      <c r="JJ24717"/>
      <c r="KX24717" s="23"/>
      <c r="KY24717" s="23"/>
    </row>
    <row r="24718" spans="36:311" x14ac:dyDescent="0.2">
      <c r="AJ24718" s="23"/>
      <c r="HH24718"/>
      <c r="IW24718" s="36"/>
      <c r="JI24718"/>
      <c r="JJ24718"/>
      <c r="KX24718" s="23"/>
      <c r="KY24718" s="23"/>
    </row>
    <row r="24719" spans="36:311" x14ac:dyDescent="0.2">
      <c r="AJ24719" s="23"/>
      <c r="HH24719"/>
      <c r="IW24719" s="36"/>
      <c r="JI24719"/>
      <c r="JJ24719"/>
      <c r="KX24719" s="23"/>
      <c r="KY24719" s="23"/>
    </row>
    <row r="24720" spans="36:311" x14ac:dyDescent="0.2">
      <c r="AJ24720" s="23"/>
      <c r="HH24720"/>
      <c r="IW24720" s="36"/>
      <c r="JI24720"/>
      <c r="JJ24720"/>
      <c r="KX24720" s="23"/>
      <c r="KY24720" s="23"/>
    </row>
    <row r="24721" spans="36:311" x14ac:dyDescent="0.2">
      <c r="AJ24721" s="23"/>
      <c r="HH24721"/>
      <c r="IW24721" s="36"/>
      <c r="JI24721"/>
      <c r="JJ24721"/>
      <c r="KX24721" s="23"/>
      <c r="KY24721" s="23"/>
    </row>
    <row r="24722" spans="36:311" x14ac:dyDescent="0.2">
      <c r="AJ24722" s="23"/>
      <c r="HH24722"/>
      <c r="IW24722" s="36"/>
      <c r="JI24722"/>
      <c r="JJ24722"/>
      <c r="KX24722" s="23"/>
      <c r="KY24722" s="23"/>
    </row>
    <row r="24723" spans="36:311" x14ac:dyDescent="0.2">
      <c r="AJ24723" s="23"/>
      <c r="HH24723"/>
      <c r="IW24723" s="36"/>
      <c r="JI24723"/>
      <c r="JJ24723"/>
      <c r="KX24723" s="23"/>
      <c r="KY24723" s="23"/>
    </row>
    <row r="24724" spans="36:311" x14ac:dyDescent="0.2">
      <c r="AJ24724" s="23"/>
      <c r="HH24724"/>
      <c r="IW24724" s="36"/>
      <c r="JI24724"/>
      <c r="JJ24724"/>
      <c r="KX24724" s="23"/>
      <c r="KY24724" s="23"/>
    </row>
    <row r="24725" spans="36:311" x14ac:dyDescent="0.2">
      <c r="AJ24725" s="23"/>
      <c r="HH24725"/>
      <c r="IW24725" s="36"/>
      <c r="JI24725"/>
      <c r="JJ24725"/>
      <c r="KX24725" s="23"/>
      <c r="KY24725" s="23"/>
    </row>
    <row r="24726" spans="36:311" x14ac:dyDescent="0.2">
      <c r="AJ24726" s="23"/>
      <c r="HH24726"/>
      <c r="IW24726" s="36"/>
      <c r="JI24726"/>
      <c r="JJ24726"/>
      <c r="KX24726" s="23"/>
      <c r="KY24726" s="23"/>
    </row>
    <row r="24727" spans="36:311" x14ac:dyDescent="0.2">
      <c r="AJ24727" s="23"/>
      <c r="HH24727"/>
      <c r="IW24727" s="36"/>
      <c r="JI24727"/>
      <c r="JJ24727"/>
      <c r="KX24727" s="23"/>
      <c r="KY24727" s="23"/>
    </row>
    <row r="24728" spans="36:311" x14ac:dyDescent="0.2">
      <c r="AJ24728" s="23"/>
      <c r="HH24728"/>
      <c r="IW24728" s="36"/>
      <c r="JI24728"/>
      <c r="JJ24728"/>
      <c r="KX24728" s="23"/>
      <c r="KY24728" s="23"/>
    </row>
    <row r="24729" spans="36:311" x14ac:dyDescent="0.2">
      <c r="AJ24729" s="23"/>
      <c r="HH24729"/>
      <c r="IW24729" s="36"/>
      <c r="JI24729"/>
      <c r="JJ24729"/>
      <c r="KX24729" s="23"/>
      <c r="KY24729" s="23"/>
    </row>
    <row r="24730" spans="36:311" x14ac:dyDescent="0.2">
      <c r="AJ24730" s="23"/>
      <c r="HH24730"/>
      <c r="IW24730" s="36"/>
      <c r="JI24730"/>
      <c r="JJ24730"/>
      <c r="KX24730" s="23"/>
      <c r="KY24730" s="23"/>
    </row>
    <row r="24731" spans="36:311" x14ac:dyDescent="0.2">
      <c r="AJ24731" s="23"/>
      <c r="HH24731"/>
      <c r="IW24731" s="36"/>
      <c r="JI24731"/>
      <c r="JJ24731"/>
      <c r="KX24731" s="23"/>
      <c r="KY24731" s="23"/>
    </row>
    <row r="24732" spans="36:311" x14ac:dyDescent="0.2">
      <c r="AJ24732" s="23"/>
      <c r="HH24732"/>
      <c r="IW24732" s="36"/>
      <c r="JI24732"/>
      <c r="JJ24732"/>
      <c r="KX24732" s="23"/>
      <c r="KY24732" s="23"/>
    </row>
    <row r="24733" spans="36:311" x14ac:dyDescent="0.2">
      <c r="AJ24733" s="23"/>
      <c r="HH24733"/>
      <c r="IW24733" s="36"/>
      <c r="JI24733"/>
      <c r="JJ24733"/>
      <c r="KX24733" s="23"/>
      <c r="KY24733" s="23"/>
    </row>
    <row r="24734" spans="36:311" x14ac:dyDescent="0.2">
      <c r="AJ24734" s="23"/>
      <c r="HH24734"/>
      <c r="IW24734" s="36"/>
      <c r="JI24734"/>
      <c r="JJ24734"/>
      <c r="KX24734" s="23"/>
      <c r="KY24734" s="23"/>
    </row>
    <row r="24735" spans="36:311" x14ac:dyDescent="0.2">
      <c r="AJ24735" s="23"/>
      <c r="HH24735"/>
      <c r="IW24735" s="36"/>
      <c r="JI24735"/>
      <c r="JJ24735"/>
      <c r="KX24735" s="23"/>
      <c r="KY24735" s="23"/>
    </row>
    <row r="24736" spans="36:311" x14ac:dyDescent="0.2">
      <c r="AJ24736" s="23"/>
      <c r="HH24736"/>
      <c r="IW24736" s="36"/>
      <c r="JI24736"/>
      <c r="JJ24736"/>
      <c r="KX24736" s="23"/>
      <c r="KY24736" s="23"/>
    </row>
    <row r="24737" spans="36:311" x14ac:dyDescent="0.2">
      <c r="AJ24737" s="23"/>
      <c r="HH24737"/>
      <c r="IW24737" s="36"/>
      <c r="JI24737"/>
      <c r="JJ24737"/>
      <c r="KX24737" s="23"/>
      <c r="KY24737" s="23"/>
    </row>
    <row r="24738" spans="36:311" x14ac:dyDescent="0.2">
      <c r="AJ24738" s="23"/>
      <c r="HH24738"/>
      <c r="IW24738" s="36"/>
      <c r="JI24738"/>
      <c r="JJ24738"/>
      <c r="KX24738" s="23"/>
      <c r="KY24738" s="23"/>
    </row>
    <row r="24739" spans="36:311" x14ac:dyDescent="0.2">
      <c r="AJ24739" s="23"/>
      <c r="HH24739"/>
      <c r="IW24739" s="36"/>
      <c r="JI24739"/>
      <c r="JJ24739"/>
      <c r="KX24739" s="23"/>
      <c r="KY24739" s="23"/>
    </row>
    <row r="24740" spans="36:311" x14ac:dyDescent="0.2">
      <c r="AJ24740" s="23"/>
      <c r="HH24740"/>
      <c r="IW24740" s="36"/>
      <c r="JI24740"/>
      <c r="JJ24740"/>
      <c r="KX24740" s="23"/>
      <c r="KY24740" s="23"/>
    </row>
    <row r="24741" spans="36:311" x14ac:dyDescent="0.2">
      <c r="AJ24741" s="23"/>
      <c r="HH24741"/>
      <c r="IW24741" s="36"/>
      <c r="JI24741"/>
      <c r="JJ24741"/>
      <c r="KX24741" s="23"/>
      <c r="KY24741" s="23"/>
    </row>
    <row r="24742" spans="36:311" x14ac:dyDescent="0.2">
      <c r="AJ24742" s="23"/>
      <c r="HH24742"/>
      <c r="IW24742" s="36"/>
      <c r="JI24742"/>
      <c r="JJ24742"/>
      <c r="KX24742" s="23"/>
      <c r="KY24742" s="23"/>
    </row>
    <row r="24743" spans="36:311" x14ac:dyDescent="0.2">
      <c r="AJ24743" s="23"/>
      <c r="HH24743"/>
      <c r="IW24743" s="36"/>
      <c r="JI24743"/>
      <c r="JJ24743"/>
      <c r="KX24743" s="23"/>
      <c r="KY24743" s="23"/>
    </row>
    <row r="24744" spans="36:311" x14ac:dyDescent="0.2">
      <c r="AJ24744" s="23"/>
      <c r="HH24744"/>
      <c r="IW24744" s="36"/>
      <c r="JI24744"/>
      <c r="JJ24744"/>
      <c r="KX24744" s="23"/>
      <c r="KY24744" s="23"/>
    </row>
    <row r="24745" spans="36:311" x14ac:dyDescent="0.2">
      <c r="AJ24745" s="23"/>
      <c r="HH24745"/>
      <c r="IW24745" s="36"/>
      <c r="JI24745"/>
      <c r="JJ24745"/>
      <c r="KX24745" s="23"/>
      <c r="KY24745" s="23"/>
    </row>
    <row r="24746" spans="36:311" x14ac:dyDescent="0.2">
      <c r="AJ24746" s="23"/>
      <c r="HH24746"/>
      <c r="IW24746" s="36"/>
      <c r="JI24746"/>
      <c r="JJ24746"/>
      <c r="KX24746" s="23"/>
      <c r="KY24746" s="23"/>
    </row>
    <row r="24747" spans="36:311" x14ac:dyDescent="0.2">
      <c r="AJ24747" s="23"/>
      <c r="HH24747"/>
      <c r="IW24747" s="36"/>
      <c r="JI24747"/>
      <c r="JJ24747"/>
      <c r="KX24747" s="23"/>
      <c r="KY24747" s="23"/>
    </row>
    <row r="24748" spans="36:311" x14ac:dyDescent="0.2">
      <c r="AJ24748" s="23"/>
      <c r="HH24748"/>
      <c r="IW24748" s="36"/>
      <c r="JI24748"/>
      <c r="JJ24748"/>
      <c r="KX24748" s="23"/>
      <c r="KY24748" s="23"/>
    </row>
    <row r="24749" spans="36:311" x14ac:dyDescent="0.2">
      <c r="AJ24749" s="23"/>
      <c r="HH24749"/>
      <c r="IW24749" s="36"/>
      <c r="JI24749"/>
      <c r="JJ24749"/>
      <c r="KX24749" s="23"/>
      <c r="KY24749" s="23"/>
    </row>
    <row r="24750" spans="36:311" x14ac:dyDescent="0.2">
      <c r="AJ24750" s="23"/>
      <c r="HH24750"/>
      <c r="IW24750" s="36"/>
      <c r="JI24750"/>
      <c r="JJ24750"/>
      <c r="KX24750" s="23"/>
      <c r="KY24750" s="23"/>
    </row>
    <row r="24751" spans="36:311" x14ac:dyDescent="0.2">
      <c r="AJ24751" s="23"/>
      <c r="HH24751"/>
      <c r="IW24751" s="36"/>
      <c r="JI24751"/>
      <c r="JJ24751"/>
      <c r="KX24751" s="23"/>
      <c r="KY24751" s="23"/>
    </row>
    <row r="24752" spans="36:311" x14ac:dyDescent="0.2">
      <c r="AJ24752" s="23"/>
      <c r="HH24752"/>
      <c r="IW24752" s="36"/>
      <c r="JI24752"/>
      <c r="JJ24752"/>
      <c r="KX24752" s="23"/>
      <c r="KY24752" s="23"/>
    </row>
    <row r="24753" spans="36:311" x14ac:dyDescent="0.2">
      <c r="AJ24753" s="23"/>
      <c r="HH24753"/>
      <c r="IW24753" s="36"/>
      <c r="JI24753"/>
      <c r="JJ24753"/>
      <c r="KX24753" s="23"/>
      <c r="KY24753" s="23"/>
    </row>
    <row r="24754" spans="36:311" x14ac:dyDescent="0.2">
      <c r="AJ24754" s="23"/>
      <c r="HH24754"/>
      <c r="IW24754" s="36"/>
      <c r="JI24754"/>
      <c r="JJ24754"/>
      <c r="KX24754" s="23"/>
      <c r="KY24754" s="23"/>
    </row>
    <row r="24755" spans="36:311" x14ac:dyDescent="0.2">
      <c r="AJ24755" s="23"/>
      <c r="HH24755"/>
      <c r="IW24755" s="36"/>
      <c r="JI24755"/>
      <c r="JJ24755"/>
      <c r="KX24755" s="23"/>
      <c r="KY24755" s="23"/>
    </row>
    <row r="24756" spans="36:311" x14ac:dyDescent="0.2">
      <c r="AJ24756" s="23"/>
      <c r="HH24756"/>
      <c r="IW24756" s="36"/>
      <c r="JI24756"/>
      <c r="JJ24756"/>
      <c r="KX24756" s="23"/>
      <c r="KY24756" s="23"/>
    </row>
    <row r="24757" spans="36:311" x14ac:dyDescent="0.2">
      <c r="AJ24757" s="23"/>
      <c r="HH24757"/>
      <c r="IW24757" s="36"/>
      <c r="JI24757"/>
      <c r="JJ24757"/>
      <c r="KX24757" s="23"/>
      <c r="KY24757" s="23"/>
    </row>
    <row r="24758" spans="36:311" x14ac:dyDescent="0.2">
      <c r="AJ24758" s="23"/>
      <c r="HH24758"/>
      <c r="IW24758" s="36"/>
      <c r="JI24758"/>
      <c r="JJ24758"/>
      <c r="KX24758" s="23"/>
      <c r="KY24758" s="23"/>
    </row>
    <row r="24759" spans="36:311" x14ac:dyDescent="0.2">
      <c r="AJ24759" s="23"/>
      <c r="HH24759"/>
      <c r="IW24759" s="36"/>
      <c r="JI24759"/>
      <c r="JJ24759"/>
      <c r="KX24759" s="23"/>
      <c r="KY24759" s="23"/>
    </row>
    <row r="24760" spans="36:311" x14ac:dyDescent="0.2">
      <c r="AJ24760" s="23"/>
      <c r="HH24760"/>
      <c r="IW24760" s="36"/>
      <c r="JI24760"/>
      <c r="JJ24760"/>
      <c r="KX24760" s="23"/>
      <c r="KY24760" s="23"/>
    </row>
    <row r="24761" spans="36:311" x14ac:dyDescent="0.2">
      <c r="AJ24761" s="23"/>
      <c r="HH24761"/>
      <c r="IW24761" s="36"/>
      <c r="JI24761"/>
      <c r="JJ24761"/>
      <c r="KX24761" s="23"/>
      <c r="KY24761" s="23"/>
    </row>
    <row r="24762" spans="36:311" x14ac:dyDescent="0.2">
      <c r="AJ24762" s="23"/>
      <c r="HH24762"/>
      <c r="IW24762" s="36"/>
      <c r="JI24762"/>
      <c r="JJ24762"/>
      <c r="KX24762" s="23"/>
      <c r="KY24762" s="23"/>
    </row>
    <row r="24763" spans="36:311" x14ac:dyDescent="0.2">
      <c r="AJ24763" s="23"/>
      <c r="HH24763"/>
      <c r="IW24763" s="36"/>
      <c r="JI24763"/>
      <c r="JJ24763"/>
      <c r="KX24763" s="23"/>
      <c r="KY24763" s="23"/>
    </row>
    <row r="24764" spans="36:311" x14ac:dyDescent="0.2">
      <c r="AJ24764" s="23"/>
      <c r="HH24764"/>
      <c r="IW24764" s="36"/>
      <c r="JI24764"/>
      <c r="JJ24764"/>
      <c r="KX24764" s="23"/>
      <c r="KY24764" s="23"/>
    </row>
    <row r="24765" spans="36:311" x14ac:dyDescent="0.2">
      <c r="AJ24765" s="23"/>
      <c r="HH24765"/>
      <c r="IW24765" s="36"/>
      <c r="JI24765"/>
      <c r="JJ24765"/>
      <c r="KX24765" s="23"/>
      <c r="KY24765" s="23"/>
    </row>
    <row r="24766" spans="36:311" x14ac:dyDescent="0.2">
      <c r="AJ24766" s="23"/>
      <c r="HH24766"/>
      <c r="IW24766" s="36"/>
      <c r="JI24766"/>
      <c r="JJ24766"/>
      <c r="KX24766" s="23"/>
      <c r="KY24766" s="23"/>
    </row>
    <row r="24767" spans="36:311" x14ac:dyDescent="0.2">
      <c r="AJ24767" s="23"/>
      <c r="HH24767"/>
      <c r="IW24767" s="36"/>
      <c r="JI24767"/>
      <c r="JJ24767"/>
      <c r="KX24767" s="23"/>
      <c r="KY24767" s="23"/>
    </row>
    <row r="24768" spans="36:311" x14ac:dyDescent="0.2">
      <c r="AJ24768" s="23"/>
      <c r="HH24768"/>
      <c r="IW24768" s="36"/>
      <c r="JI24768"/>
      <c r="JJ24768"/>
      <c r="KX24768" s="23"/>
      <c r="KY24768" s="23"/>
    </row>
    <row r="24769" spans="36:311" x14ac:dyDescent="0.2">
      <c r="AJ24769" s="23"/>
      <c r="HH24769"/>
      <c r="IW24769" s="36"/>
      <c r="JI24769"/>
      <c r="JJ24769"/>
      <c r="KX24769" s="23"/>
      <c r="KY24769" s="23"/>
    </row>
    <row r="24770" spans="36:311" x14ac:dyDescent="0.2">
      <c r="AJ24770" s="23"/>
      <c r="HH24770"/>
      <c r="IW24770" s="36"/>
      <c r="JI24770"/>
      <c r="JJ24770"/>
      <c r="KX24770" s="23"/>
      <c r="KY24770" s="23"/>
    </row>
    <row r="24771" spans="36:311" x14ac:dyDescent="0.2">
      <c r="AJ24771" s="23"/>
      <c r="HH24771"/>
      <c r="IW24771" s="36"/>
      <c r="JI24771"/>
      <c r="JJ24771"/>
      <c r="KX24771" s="23"/>
      <c r="KY24771" s="23"/>
    </row>
    <row r="24772" spans="36:311" x14ac:dyDescent="0.2">
      <c r="AJ24772" s="23"/>
      <c r="HH24772"/>
      <c r="IW24772" s="36"/>
      <c r="JI24772"/>
      <c r="JJ24772"/>
      <c r="KX24772" s="23"/>
      <c r="KY24772" s="23"/>
    </row>
    <row r="24773" spans="36:311" x14ac:dyDescent="0.2">
      <c r="AJ24773" s="23"/>
      <c r="HH24773"/>
      <c r="IW24773" s="36"/>
      <c r="JI24773"/>
      <c r="JJ24773"/>
      <c r="KX24773" s="23"/>
      <c r="KY24773" s="23"/>
    </row>
    <row r="24774" spans="36:311" x14ac:dyDescent="0.2">
      <c r="AJ24774" s="23"/>
      <c r="HH24774"/>
      <c r="IW24774" s="36"/>
      <c r="JI24774"/>
      <c r="JJ24774"/>
      <c r="KX24774" s="23"/>
      <c r="KY24774" s="23"/>
    </row>
    <row r="24775" spans="36:311" x14ac:dyDescent="0.2">
      <c r="AJ24775" s="23"/>
      <c r="HH24775"/>
      <c r="IW24775" s="36"/>
      <c r="JI24775"/>
      <c r="JJ24775"/>
      <c r="KX24775" s="23"/>
      <c r="KY24775" s="23"/>
    </row>
    <row r="24776" spans="36:311" x14ac:dyDescent="0.2">
      <c r="AJ24776" s="23"/>
      <c r="HH24776"/>
      <c r="IW24776" s="36"/>
      <c r="JI24776"/>
      <c r="JJ24776"/>
      <c r="KX24776" s="23"/>
      <c r="KY24776" s="23"/>
    </row>
    <row r="24777" spans="36:311" x14ac:dyDescent="0.2">
      <c r="AJ24777" s="23"/>
      <c r="HH24777"/>
      <c r="IW24777" s="36"/>
      <c r="JI24777"/>
      <c r="JJ24777"/>
      <c r="KX24777" s="23"/>
      <c r="KY24777" s="23"/>
    </row>
    <row r="24778" spans="36:311" x14ac:dyDescent="0.2">
      <c r="AJ24778" s="23"/>
      <c r="HH24778"/>
      <c r="IW24778" s="36"/>
      <c r="JI24778"/>
      <c r="JJ24778"/>
      <c r="KX24778" s="23"/>
      <c r="KY24778" s="23"/>
    </row>
    <row r="24779" spans="36:311" x14ac:dyDescent="0.2">
      <c r="AJ24779" s="23"/>
      <c r="HH24779"/>
      <c r="IW24779" s="36"/>
      <c r="JI24779"/>
      <c r="JJ24779"/>
      <c r="KX24779" s="23"/>
      <c r="KY24779" s="23"/>
    </row>
    <row r="24780" spans="36:311" x14ac:dyDescent="0.2">
      <c r="AJ24780" s="23"/>
      <c r="HH24780"/>
      <c r="IW24780" s="36"/>
      <c r="JI24780"/>
      <c r="JJ24780"/>
      <c r="KX24780" s="23"/>
      <c r="KY24780" s="23"/>
    </row>
    <row r="24781" spans="36:311" x14ac:dyDescent="0.2">
      <c r="AJ24781" s="23"/>
      <c r="HH24781"/>
      <c r="IW24781" s="36"/>
      <c r="JI24781"/>
      <c r="JJ24781"/>
      <c r="KX24781" s="23"/>
      <c r="KY24781" s="23"/>
    </row>
    <row r="24782" spans="36:311" x14ac:dyDescent="0.2">
      <c r="AJ24782" s="23"/>
      <c r="HH24782"/>
      <c r="IW24782" s="36"/>
      <c r="JI24782"/>
      <c r="JJ24782"/>
      <c r="KX24782" s="23"/>
      <c r="KY24782" s="23"/>
    </row>
    <row r="24783" spans="36:311" x14ac:dyDescent="0.2">
      <c r="AJ24783" s="23"/>
      <c r="HH24783"/>
      <c r="IW24783" s="36"/>
      <c r="JI24783"/>
      <c r="JJ24783"/>
      <c r="KX24783" s="23"/>
      <c r="KY24783" s="23"/>
    </row>
    <row r="24784" spans="36:311" x14ac:dyDescent="0.2">
      <c r="AJ24784" s="23"/>
      <c r="HH24784"/>
      <c r="IW24784" s="36"/>
      <c r="JI24784"/>
      <c r="JJ24784"/>
      <c r="KX24784" s="23"/>
      <c r="KY24784" s="23"/>
    </row>
    <row r="24785" spans="36:311" x14ac:dyDescent="0.2">
      <c r="AJ24785" s="23"/>
      <c r="HH24785"/>
      <c r="IW24785" s="36"/>
      <c r="JI24785"/>
      <c r="JJ24785"/>
      <c r="KX24785" s="23"/>
      <c r="KY24785" s="23"/>
    </row>
    <row r="24786" spans="36:311" x14ac:dyDescent="0.2">
      <c r="AJ24786" s="23"/>
      <c r="HH24786"/>
      <c r="IW24786" s="36"/>
      <c r="JI24786"/>
      <c r="JJ24786"/>
      <c r="KX24786" s="23"/>
      <c r="KY24786" s="23"/>
    </row>
    <row r="24787" spans="36:311" x14ac:dyDescent="0.2">
      <c r="AJ24787" s="23"/>
      <c r="HH24787"/>
      <c r="IW24787" s="36"/>
      <c r="JI24787"/>
      <c r="JJ24787"/>
      <c r="KX24787" s="23"/>
      <c r="KY24787" s="23"/>
    </row>
    <row r="24788" spans="36:311" x14ac:dyDescent="0.2">
      <c r="AJ24788" s="23"/>
      <c r="HH24788"/>
      <c r="IW24788" s="36"/>
      <c r="JI24788"/>
      <c r="JJ24788"/>
      <c r="KX24788" s="23"/>
      <c r="KY24788" s="23"/>
    </row>
    <row r="24789" spans="36:311" x14ac:dyDescent="0.2">
      <c r="AJ24789" s="23"/>
      <c r="HH24789"/>
      <c r="IW24789" s="36"/>
      <c r="JI24789"/>
      <c r="JJ24789"/>
      <c r="KX24789" s="23"/>
      <c r="KY24789" s="23"/>
    </row>
    <row r="24790" spans="36:311" x14ac:dyDescent="0.2">
      <c r="AJ24790" s="23"/>
      <c r="HH24790"/>
      <c r="IW24790" s="36"/>
      <c r="JI24790"/>
      <c r="JJ24790"/>
      <c r="KX24790" s="23"/>
      <c r="KY24790" s="23"/>
    </row>
    <row r="24791" spans="36:311" x14ac:dyDescent="0.2">
      <c r="AJ24791" s="23"/>
      <c r="HH24791"/>
      <c r="IW24791" s="36"/>
      <c r="JI24791"/>
      <c r="JJ24791"/>
      <c r="KX24791" s="23"/>
      <c r="KY24791" s="23"/>
    </row>
    <row r="24792" spans="36:311" x14ac:dyDescent="0.2">
      <c r="AJ24792" s="23"/>
      <c r="HH24792"/>
      <c r="IW24792" s="36"/>
      <c r="JI24792"/>
      <c r="JJ24792"/>
      <c r="KX24792" s="23"/>
      <c r="KY24792" s="23"/>
    </row>
    <row r="24793" spans="36:311" x14ac:dyDescent="0.2">
      <c r="AJ24793" s="23"/>
      <c r="HH24793"/>
      <c r="IW24793" s="36"/>
      <c r="JI24793"/>
      <c r="JJ24793"/>
      <c r="KX24793" s="23"/>
      <c r="KY24793" s="23"/>
    </row>
    <row r="24794" spans="36:311" x14ac:dyDescent="0.2">
      <c r="AJ24794" s="23"/>
      <c r="HH24794"/>
      <c r="IW24794" s="36"/>
      <c r="JI24794"/>
      <c r="JJ24794"/>
      <c r="KX24794" s="23"/>
      <c r="KY24794" s="23"/>
    </row>
    <row r="24795" spans="36:311" x14ac:dyDescent="0.2">
      <c r="AJ24795" s="23"/>
      <c r="HH24795"/>
      <c r="IW24795" s="36"/>
      <c r="JI24795"/>
      <c r="JJ24795"/>
      <c r="KX24795" s="23"/>
      <c r="KY24795" s="23"/>
    </row>
    <row r="24796" spans="36:311" x14ac:dyDescent="0.2">
      <c r="AJ24796" s="23"/>
      <c r="HH24796"/>
      <c r="IW24796" s="36"/>
      <c r="JI24796"/>
      <c r="JJ24796"/>
      <c r="KX24796" s="23"/>
      <c r="KY24796" s="23"/>
    </row>
    <row r="24797" spans="36:311" x14ac:dyDescent="0.2">
      <c r="AJ24797" s="23"/>
      <c r="HH24797"/>
      <c r="IW24797" s="36"/>
      <c r="JI24797"/>
      <c r="JJ24797"/>
      <c r="KX24797" s="23"/>
      <c r="KY24797" s="23"/>
    </row>
    <row r="24798" spans="36:311" x14ac:dyDescent="0.2">
      <c r="AJ24798" s="23"/>
      <c r="HH24798"/>
      <c r="IW24798" s="36"/>
      <c r="JI24798"/>
      <c r="JJ24798"/>
      <c r="KX24798" s="23"/>
      <c r="KY24798" s="23"/>
    </row>
    <row r="24799" spans="36:311" x14ac:dyDescent="0.2">
      <c r="AJ24799" s="23"/>
      <c r="HH24799"/>
      <c r="IW24799" s="36"/>
      <c r="JI24799"/>
      <c r="JJ24799"/>
      <c r="KX24799" s="23"/>
      <c r="KY24799" s="23"/>
    </row>
    <row r="24800" spans="36:311" x14ac:dyDescent="0.2">
      <c r="AJ24800" s="23"/>
      <c r="HH24800"/>
      <c r="IW24800" s="36"/>
      <c r="JI24800"/>
      <c r="JJ24800"/>
      <c r="KX24800" s="23"/>
      <c r="KY24800" s="23"/>
    </row>
    <row r="24801" spans="36:311" x14ac:dyDescent="0.2">
      <c r="AJ24801" s="23"/>
      <c r="HH24801"/>
      <c r="IW24801" s="36"/>
      <c r="JI24801"/>
      <c r="JJ24801"/>
      <c r="KX24801" s="23"/>
      <c r="KY24801" s="23"/>
    </row>
    <row r="24802" spans="36:311" x14ac:dyDescent="0.2">
      <c r="AJ24802" s="23"/>
      <c r="HH24802"/>
      <c r="IW24802" s="36"/>
      <c r="JI24802"/>
      <c r="JJ24802"/>
      <c r="KX24802" s="23"/>
      <c r="KY24802" s="23"/>
    </row>
    <row r="24803" spans="36:311" x14ac:dyDescent="0.2">
      <c r="AJ24803" s="23"/>
      <c r="HH24803"/>
      <c r="IW24803" s="36"/>
      <c r="JI24803"/>
      <c r="JJ24803"/>
      <c r="KX24803" s="23"/>
      <c r="KY24803" s="23"/>
    </row>
    <row r="24804" spans="36:311" x14ac:dyDescent="0.2">
      <c r="AJ24804" s="23"/>
      <c r="HH24804"/>
      <c r="IW24804" s="36"/>
      <c r="JI24804"/>
      <c r="JJ24804"/>
      <c r="KX24804" s="23"/>
      <c r="KY24804" s="23"/>
    </row>
    <row r="24805" spans="36:311" x14ac:dyDescent="0.2">
      <c r="AJ24805" s="23"/>
      <c r="HH24805"/>
      <c r="IW24805" s="36"/>
      <c r="JI24805"/>
      <c r="JJ24805"/>
      <c r="KX24805" s="23"/>
      <c r="KY24805" s="23"/>
    </row>
    <row r="24806" spans="36:311" x14ac:dyDescent="0.2">
      <c r="AJ24806" s="23"/>
      <c r="HH24806"/>
      <c r="IW24806" s="36"/>
      <c r="JI24806"/>
      <c r="JJ24806"/>
      <c r="KX24806" s="23"/>
      <c r="KY24806" s="23"/>
    </row>
    <row r="24807" spans="36:311" x14ac:dyDescent="0.2">
      <c r="AJ24807" s="23"/>
      <c r="HH24807"/>
      <c r="IW24807" s="36"/>
      <c r="JI24807"/>
      <c r="JJ24807"/>
      <c r="KX24807" s="23"/>
      <c r="KY24807" s="23"/>
    </row>
    <row r="24808" spans="36:311" x14ac:dyDescent="0.2">
      <c r="AJ24808" s="23"/>
      <c r="HH24808"/>
      <c r="IW24808" s="36"/>
      <c r="JI24808"/>
      <c r="JJ24808"/>
      <c r="KX24808" s="23"/>
      <c r="KY24808" s="23"/>
    </row>
    <row r="24809" spans="36:311" x14ac:dyDescent="0.2">
      <c r="AJ24809" s="23"/>
      <c r="HH24809"/>
      <c r="IW24809" s="36"/>
      <c r="JI24809"/>
      <c r="JJ24809"/>
      <c r="KX24809" s="23"/>
      <c r="KY24809" s="23"/>
    </row>
    <row r="24810" spans="36:311" x14ac:dyDescent="0.2">
      <c r="AJ24810" s="23"/>
      <c r="HH24810"/>
      <c r="IW24810" s="36"/>
      <c r="JI24810"/>
      <c r="JJ24810"/>
      <c r="KX24810" s="23"/>
      <c r="KY24810" s="23"/>
    </row>
    <row r="24811" spans="36:311" x14ac:dyDescent="0.2">
      <c r="AJ24811" s="23"/>
      <c r="HH24811"/>
      <c r="IW24811" s="36"/>
      <c r="JI24811"/>
      <c r="JJ24811"/>
      <c r="KX24811" s="23"/>
      <c r="KY24811" s="23"/>
    </row>
    <row r="24812" spans="36:311" x14ac:dyDescent="0.2">
      <c r="AJ24812" s="23"/>
      <c r="HH24812"/>
      <c r="IW24812" s="36"/>
      <c r="JI24812"/>
      <c r="JJ24812"/>
      <c r="KX24812" s="23"/>
      <c r="KY24812" s="23"/>
    </row>
    <row r="24813" spans="36:311" x14ac:dyDescent="0.2">
      <c r="AJ24813" s="23"/>
      <c r="HH24813"/>
      <c r="IW24813" s="36"/>
      <c r="JI24813"/>
      <c r="JJ24813"/>
      <c r="KX24813" s="23"/>
      <c r="KY24813" s="23"/>
    </row>
    <row r="24814" spans="36:311" x14ac:dyDescent="0.2">
      <c r="AJ24814" s="23"/>
      <c r="HH24814"/>
      <c r="IW24814" s="36"/>
      <c r="JI24814"/>
      <c r="JJ24814"/>
      <c r="KX24814" s="23"/>
      <c r="KY24814" s="23"/>
    </row>
    <row r="24815" spans="36:311" x14ac:dyDescent="0.2">
      <c r="AJ24815" s="23"/>
      <c r="HH24815"/>
      <c r="IW24815" s="36"/>
      <c r="JI24815"/>
      <c r="JJ24815"/>
      <c r="KX24815" s="23"/>
      <c r="KY24815" s="23"/>
    </row>
    <row r="24816" spans="36:311" x14ac:dyDescent="0.2">
      <c r="AJ24816" s="23"/>
      <c r="HH24816"/>
      <c r="IW24816" s="36"/>
      <c r="JI24816"/>
      <c r="JJ24816"/>
      <c r="KX24816" s="23"/>
      <c r="KY24816" s="23"/>
    </row>
    <row r="24817" spans="36:311" x14ac:dyDescent="0.2">
      <c r="AJ24817" s="23"/>
      <c r="HH24817"/>
      <c r="IW24817" s="36"/>
      <c r="JI24817"/>
      <c r="JJ24817"/>
      <c r="KX24817" s="23"/>
      <c r="KY24817" s="23"/>
    </row>
    <row r="24818" spans="36:311" x14ac:dyDescent="0.2">
      <c r="AJ24818" s="23"/>
      <c r="HH24818"/>
      <c r="IW24818" s="36"/>
      <c r="JI24818"/>
      <c r="JJ24818"/>
      <c r="KX24818" s="23"/>
      <c r="KY24818" s="23"/>
    </row>
    <row r="24819" spans="36:311" x14ac:dyDescent="0.2">
      <c r="AJ24819" s="23"/>
      <c r="HH24819"/>
      <c r="IW24819" s="36"/>
      <c r="JI24819"/>
      <c r="JJ24819"/>
      <c r="KX24819" s="23"/>
      <c r="KY24819" s="23"/>
    </row>
    <row r="24820" spans="36:311" x14ac:dyDescent="0.2">
      <c r="AJ24820" s="23"/>
      <c r="HH24820"/>
      <c r="IW24820" s="36"/>
      <c r="JI24820"/>
      <c r="JJ24820"/>
      <c r="KX24820" s="23"/>
      <c r="KY24820" s="23"/>
    </row>
    <row r="24821" spans="36:311" x14ac:dyDescent="0.2">
      <c r="AJ24821" s="23"/>
      <c r="HH24821"/>
      <c r="IW24821" s="36"/>
      <c r="JI24821"/>
      <c r="JJ24821"/>
      <c r="KX24821" s="23"/>
      <c r="KY24821" s="23"/>
    </row>
    <row r="24822" spans="36:311" x14ac:dyDescent="0.2">
      <c r="AJ24822" s="23"/>
      <c r="HH24822"/>
      <c r="IW24822" s="36"/>
      <c r="JI24822"/>
      <c r="JJ24822"/>
      <c r="KX24822" s="23"/>
      <c r="KY24822" s="23"/>
    </row>
    <row r="24823" spans="36:311" x14ac:dyDescent="0.2">
      <c r="AJ24823" s="23"/>
      <c r="HH24823"/>
      <c r="IW24823" s="36"/>
      <c r="JI24823"/>
      <c r="JJ24823"/>
      <c r="KX24823" s="23"/>
      <c r="KY24823" s="23"/>
    </row>
    <row r="24824" spans="36:311" x14ac:dyDescent="0.2">
      <c r="AJ24824" s="23"/>
      <c r="HH24824"/>
      <c r="IW24824" s="36"/>
      <c r="JI24824"/>
      <c r="JJ24824"/>
      <c r="KX24824" s="23"/>
      <c r="KY24824" s="23"/>
    </row>
    <row r="24825" spans="36:311" x14ac:dyDescent="0.2">
      <c r="AJ24825" s="23"/>
      <c r="HH24825"/>
      <c r="IW24825" s="36"/>
      <c r="JI24825"/>
      <c r="JJ24825"/>
      <c r="KX24825" s="23"/>
      <c r="KY24825" s="23"/>
    </row>
    <row r="24826" spans="36:311" x14ac:dyDescent="0.2">
      <c r="AJ24826" s="23"/>
      <c r="HH24826"/>
      <c r="IW24826" s="36"/>
      <c r="JI24826"/>
      <c r="JJ24826"/>
      <c r="KX24826" s="23"/>
      <c r="KY24826" s="23"/>
    </row>
    <row r="24827" spans="36:311" x14ac:dyDescent="0.2">
      <c r="AJ24827" s="23"/>
      <c r="HH24827"/>
      <c r="IW24827" s="36"/>
      <c r="JI24827"/>
      <c r="JJ24827"/>
      <c r="KX24827" s="23"/>
      <c r="KY24827" s="23"/>
    </row>
    <row r="24828" spans="36:311" x14ac:dyDescent="0.2">
      <c r="AJ24828" s="23"/>
      <c r="HH24828"/>
      <c r="IW24828" s="36"/>
      <c r="JI24828"/>
      <c r="JJ24828"/>
      <c r="KX24828" s="23"/>
      <c r="KY24828" s="23"/>
    </row>
    <row r="24829" spans="36:311" x14ac:dyDescent="0.2">
      <c r="AJ24829" s="23"/>
      <c r="HH24829"/>
      <c r="IW24829" s="36"/>
      <c r="JI24829"/>
      <c r="JJ24829"/>
      <c r="KX24829" s="23"/>
      <c r="KY24829" s="23"/>
    </row>
    <row r="24830" spans="36:311" x14ac:dyDescent="0.2">
      <c r="AJ24830" s="23"/>
      <c r="HH24830"/>
      <c r="IW24830" s="36"/>
      <c r="JI24830"/>
      <c r="JJ24830"/>
      <c r="KX24830" s="23"/>
      <c r="KY24830" s="23"/>
    </row>
    <row r="24831" spans="36:311" x14ac:dyDescent="0.2">
      <c r="AJ24831" s="23"/>
      <c r="HH24831"/>
      <c r="IW24831" s="36"/>
      <c r="JI24831"/>
      <c r="JJ24831"/>
      <c r="KX24831" s="23"/>
      <c r="KY24831" s="23"/>
    </row>
    <row r="24832" spans="36:311" x14ac:dyDescent="0.2">
      <c r="AJ24832" s="23"/>
      <c r="HH24832"/>
      <c r="IW24832" s="36"/>
      <c r="JI24832"/>
      <c r="JJ24832"/>
      <c r="KX24832" s="23"/>
      <c r="KY24832" s="23"/>
    </row>
    <row r="24833" spans="36:311" x14ac:dyDescent="0.2">
      <c r="AJ24833" s="23"/>
      <c r="HH24833"/>
      <c r="IW24833" s="36"/>
      <c r="JI24833"/>
      <c r="JJ24833"/>
      <c r="KX24833" s="23"/>
      <c r="KY24833" s="23"/>
    </row>
    <row r="24834" spans="36:311" x14ac:dyDescent="0.2">
      <c r="AJ24834" s="23"/>
      <c r="HH24834"/>
      <c r="IW24834" s="36"/>
      <c r="JI24834"/>
      <c r="JJ24834"/>
      <c r="KX24834" s="23"/>
      <c r="KY24834" s="23"/>
    </row>
    <row r="24835" spans="36:311" x14ac:dyDescent="0.2">
      <c r="AJ24835" s="23"/>
      <c r="HH24835"/>
      <c r="IW24835" s="36"/>
      <c r="JI24835"/>
      <c r="JJ24835"/>
      <c r="KX24835" s="23"/>
      <c r="KY24835" s="23"/>
    </row>
    <row r="24836" spans="36:311" x14ac:dyDescent="0.2">
      <c r="AJ24836" s="23"/>
      <c r="HH24836"/>
      <c r="IW24836" s="36"/>
      <c r="JI24836"/>
      <c r="JJ24836"/>
      <c r="KX24836" s="23"/>
      <c r="KY24836" s="23"/>
    </row>
    <row r="24837" spans="36:311" x14ac:dyDescent="0.2">
      <c r="AJ24837" s="23"/>
      <c r="HH24837"/>
      <c r="IW24837" s="36"/>
      <c r="JI24837"/>
      <c r="JJ24837"/>
      <c r="KX24837" s="23"/>
      <c r="KY24837" s="23"/>
    </row>
    <row r="24838" spans="36:311" x14ac:dyDescent="0.2">
      <c r="AJ24838" s="23"/>
      <c r="HH24838"/>
      <c r="IW24838" s="36"/>
      <c r="JI24838"/>
      <c r="JJ24838"/>
      <c r="KX24838" s="23"/>
      <c r="KY24838" s="23"/>
    </row>
    <row r="24839" spans="36:311" x14ac:dyDescent="0.2">
      <c r="AJ24839" s="23"/>
      <c r="HH24839"/>
      <c r="IW24839" s="36"/>
      <c r="JI24839"/>
      <c r="JJ24839"/>
      <c r="KX24839" s="23"/>
      <c r="KY24839" s="23"/>
    </row>
    <row r="24840" spans="36:311" x14ac:dyDescent="0.2">
      <c r="AJ24840" s="23"/>
      <c r="HH24840"/>
      <c r="IW24840" s="36"/>
      <c r="JI24840"/>
      <c r="JJ24840"/>
      <c r="KX24840" s="23"/>
      <c r="KY24840" s="23"/>
    </row>
    <row r="24841" spans="36:311" x14ac:dyDescent="0.2">
      <c r="AJ24841" s="23"/>
      <c r="HH24841"/>
      <c r="IW24841" s="36"/>
      <c r="JI24841"/>
      <c r="JJ24841"/>
      <c r="KX24841" s="23"/>
      <c r="KY24841" s="23"/>
    </row>
    <row r="24842" spans="36:311" x14ac:dyDescent="0.2">
      <c r="AJ24842" s="23"/>
      <c r="HH24842"/>
      <c r="IW24842" s="36"/>
      <c r="JI24842"/>
      <c r="JJ24842"/>
      <c r="KX24842" s="23"/>
      <c r="KY24842" s="23"/>
    </row>
    <row r="24843" spans="36:311" x14ac:dyDescent="0.2">
      <c r="AJ24843" s="23"/>
      <c r="HH24843"/>
      <c r="IW24843" s="36"/>
      <c r="JI24843"/>
      <c r="JJ24843"/>
      <c r="KX24843" s="23"/>
      <c r="KY24843" s="23"/>
    </row>
    <row r="24844" spans="36:311" x14ac:dyDescent="0.2">
      <c r="AJ24844" s="23"/>
      <c r="HH24844"/>
      <c r="IW24844" s="36"/>
      <c r="JI24844"/>
      <c r="JJ24844"/>
      <c r="KX24844" s="23"/>
      <c r="KY24844" s="23"/>
    </row>
    <row r="24845" spans="36:311" x14ac:dyDescent="0.2">
      <c r="AJ24845" s="23"/>
      <c r="HH24845"/>
      <c r="IW24845" s="36"/>
      <c r="JI24845"/>
      <c r="JJ24845"/>
      <c r="KX24845" s="23"/>
      <c r="KY24845" s="23"/>
    </row>
    <row r="24846" spans="36:311" x14ac:dyDescent="0.2">
      <c r="AJ24846" s="23"/>
      <c r="HH24846"/>
      <c r="IW24846" s="36"/>
      <c r="JI24846"/>
      <c r="JJ24846"/>
      <c r="KX24846" s="23"/>
      <c r="KY24846" s="23"/>
    </row>
    <row r="24847" spans="36:311" x14ac:dyDescent="0.2">
      <c r="AJ24847" s="23"/>
      <c r="HH24847"/>
      <c r="IW24847" s="36"/>
      <c r="JI24847"/>
      <c r="JJ24847"/>
      <c r="KX24847" s="23"/>
      <c r="KY24847" s="23"/>
    </row>
    <row r="24848" spans="36:311" x14ac:dyDescent="0.2">
      <c r="AJ24848" s="23"/>
      <c r="HH24848"/>
      <c r="IW24848" s="36"/>
      <c r="JI24848"/>
      <c r="JJ24848"/>
      <c r="KX24848" s="23"/>
      <c r="KY24848" s="23"/>
    </row>
    <row r="24849" spans="36:311" x14ac:dyDescent="0.2">
      <c r="AJ24849" s="23"/>
      <c r="HH24849"/>
      <c r="IW24849" s="36"/>
      <c r="JI24849"/>
      <c r="JJ24849"/>
      <c r="KX24849" s="23"/>
      <c r="KY24849" s="23"/>
    </row>
    <row r="24850" spans="36:311" x14ac:dyDescent="0.2">
      <c r="AJ24850" s="23"/>
      <c r="HH24850"/>
      <c r="IW24850" s="36"/>
      <c r="JI24850"/>
      <c r="JJ24850"/>
      <c r="KX24850" s="23"/>
      <c r="KY24850" s="23"/>
    </row>
    <row r="24851" spans="36:311" x14ac:dyDescent="0.2">
      <c r="AJ24851" s="23"/>
      <c r="HH24851"/>
      <c r="IW24851" s="36"/>
      <c r="JI24851"/>
      <c r="JJ24851"/>
      <c r="KX24851" s="23"/>
      <c r="KY24851" s="23"/>
    </row>
    <row r="24852" spans="36:311" x14ac:dyDescent="0.2">
      <c r="AJ24852" s="23"/>
      <c r="HH24852"/>
      <c r="IW24852" s="36"/>
      <c r="JI24852"/>
      <c r="JJ24852"/>
      <c r="KX24852" s="23"/>
      <c r="KY24852" s="23"/>
    </row>
    <row r="24853" spans="36:311" x14ac:dyDescent="0.2">
      <c r="AJ24853" s="23"/>
      <c r="HH24853"/>
      <c r="IW24853" s="36"/>
      <c r="JI24853"/>
      <c r="JJ24853"/>
      <c r="KX24853" s="23"/>
      <c r="KY24853" s="23"/>
    </row>
    <row r="24854" spans="36:311" x14ac:dyDescent="0.2">
      <c r="AJ24854" s="23"/>
      <c r="HH24854"/>
      <c r="IW24854" s="36"/>
      <c r="JI24854"/>
      <c r="JJ24854"/>
      <c r="KX24854" s="23"/>
      <c r="KY24854" s="23"/>
    </row>
    <row r="24855" spans="36:311" x14ac:dyDescent="0.2">
      <c r="AJ24855" s="23"/>
      <c r="HH24855"/>
      <c r="IW24855" s="36"/>
      <c r="JI24855"/>
      <c r="JJ24855"/>
      <c r="KX24855" s="23"/>
      <c r="KY24855" s="23"/>
    </row>
    <row r="24856" spans="36:311" x14ac:dyDescent="0.2">
      <c r="AJ24856" s="23"/>
      <c r="HH24856"/>
      <c r="IW24856" s="36"/>
      <c r="JI24856"/>
      <c r="JJ24856"/>
      <c r="KX24856" s="23"/>
      <c r="KY24856" s="23"/>
    </row>
    <row r="24857" spans="36:311" x14ac:dyDescent="0.2">
      <c r="AJ24857" s="23"/>
      <c r="HH24857"/>
      <c r="IW24857" s="36"/>
      <c r="JI24857"/>
      <c r="JJ24857"/>
      <c r="KX24857" s="23"/>
      <c r="KY24857" s="23"/>
    </row>
    <row r="24858" spans="36:311" x14ac:dyDescent="0.2">
      <c r="AJ24858" s="23"/>
      <c r="HH24858"/>
      <c r="IW24858" s="36"/>
      <c r="JI24858"/>
      <c r="JJ24858"/>
      <c r="KX24858" s="23"/>
      <c r="KY24858" s="23"/>
    </row>
    <row r="24859" spans="36:311" x14ac:dyDescent="0.2">
      <c r="AJ24859" s="23"/>
      <c r="HH24859"/>
      <c r="IW24859" s="36"/>
      <c r="JI24859"/>
      <c r="JJ24859"/>
      <c r="KX24859" s="23"/>
      <c r="KY24859" s="23"/>
    </row>
    <row r="24860" spans="36:311" x14ac:dyDescent="0.2">
      <c r="AJ24860" s="23"/>
      <c r="HH24860"/>
      <c r="IW24860" s="36"/>
      <c r="JI24860"/>
      <c r="JJ24860"/>
      <c r="KX24860" s="23"/>
      <c r="KY24860" s="23"/>
    </row>
    <row r="24861" spans="36:311" x14ac:dyDescent="0.2">
      <c r="AJ24861" s="23"/>
      <c r="HH24861"/>
      <c r="IW24861" s="36"/>
      <c r="JI24861"/>
      <c r="JJ24861"/>
      <c r="KX24861" s="23"/>
      <c r="KY24861" s="23"/>
    </row>
    <row r="24862" spans="36:311" x14ac:dyDescent="0.2">
      <c r="AJ24862" s="23"/>
      <c r="HH24862"/>
      <c r="IW24862" s="36"/>
      <c r="JI24862"/>
      <c r="JJ24862"/>
      <c r="KX24862" s="23"/>
      <c r="KY24862" s="23"/>
    </row>
    <row r="24863" spans="36:311" x14ac:dyDescent="0.2">
      <c r="AJ24863" s="23"/>
      <c r="HH24863"/>
      <c r="IW24863" s="36"/>
      <c r="JI24863"/>
      <c r="JJ24863"/>
      <c r="KX24863" s="23"/>
      <c r="KY24863" s="23"/>
    </row>
    <row r="24864" spans="36:311" x14ac:dyDescent="0.2">
      <c r="AJ24864" s="23"/>
      <c r="HH24864"/>
      <c r="IW24864" s="36"/>
      <c r="JI24864"/>
      <c r="JJ24864"/>
      <c r="KX24864" s="23"/>
      <c r="KY24864" s="23"/>
    </row>
    <row r="24865" spans="36:311" x14ac:dyDescent="0.2">
      <c r="AJ24865" s="23"/>
      <c r="HH24865"/>
      <c r="IW24865" s="36"/>
      <c r="JI24865"/>
      <c r="JJ24865"/>
      <c r="KX24865" s="23"/>
      <c r="KY24865" s="23"/>
    </row>
    <row r="24866" spans="36:311" x14ac:dyDescent="0.2">
      <c r="AJ24866" s="23"/>
      <c r="HH24866"/>
      <c r="IW24866" s="36"/>
      <c r="JI24866"/>
      <c r="JJ24866"/>
      <c r="KX24866" s="23"/>
      <c r="KY24866" s="23"/>
    </row>
    <row r="24867" spans="36:311" x14ac:dyDescent="0.2">
      <c r="AJ24867" s="23"/>
      <c r="HH24867"/>
      <c r="IW24867" s="36"/>
      <c r="JI24867"/>
      <c r="JJ24867"/>
      <c r="KX24867" s="23"/>
      <c r="KY24867" s="23"/>
    </row>
    <row r="24868" spans="36:311" x14ac:dyDescent="0.2">
      <c r="AJ24868" s="23"/>
      <c r="HH24868"/>
      <c r="IW24868" s="36"/>
      <c r="JI24868"/>
      <c r="JJ24868"/>
      <c r="KX24868" s="23"/>
      <c r="KY24868" s="23"/>
    </row>
    <row r="24869" spans="36:311" x14ac:dyDescent="0.2">
      <c r="AJ24869" s="23"/>
      <c r="HH24869"/>
      <c r="IW24869" s="36"/>
      <c r="JI24869"/>
      <c r="JJ24869"/>
      <c r="KX24869" s="23"/>
      <c r="KY24869" s="23"/>
    </row>
    <row r="24870" spans="36:311" x14ac:dyDescent="0.2">
      <c r="AJ24870" s="23"/>
      <c r="HH24870"/>
      <c r="IW24870" s="36"/>
      <c r="JI24870"/>
      <c r="JJ24870"/>
      <c r="KX24870" s="23"/>
      <c r="KY24870" s="23"/>
    </row>
    <row r="24871" spans="36:311" x14ac:dyDescent="0.2">
      <c r="AJ24871" s="23"/>
      <c r="HH24871"/>
      <c r="IW24871" s="36"/>
      <c r="JI24871"/>
      <c r="JJ24871"/>
      <c r="KX24871" s="23"/>
      <c r="KY24871" s="23"/>
    </row>
    <row r="24872" spans="36:311" x14ac:dyDescent="0.2">
      <c r="AJ24872" s="23"/>
      <c r="HH24872"/>
      <c r="IW24872" s="36"/>
      <c r="JI24872"/>
      <c r="JJ24872"/>
      <c r="KX24872" s="23"/>
      <c r="KY24872" s="23"/>
    </row>
    <row r="24873" spans="36:311" x14ac:dyDescent="0.2">
      <c r="AJ24873" s="23"/>
      <c r="HH24873"/>
      <c r="IW24873" s="36"/>
      <c r="JI24873"/>
      <c r="JJ24873"/>
      <c r="KX24873" s="23"/>
      <c r="KY24873" s="23"/>
    </row>
    <row r="24874" spans="36:311" x14ac:dyDescent="0.2">
      <c r="AJ24874" s="23"/>
      <c r="HH24874"/>
      <c r="IW24874" s="36"/>
      <c r="JI24874"/>
      <c r="JJ24874"/>
      <c r="KX24874" s="23"/>
      <c r="KY24874" s="23"/>
    </row>
    <row r="24875" spans="36:311" x14ac:dyDescent="0.2">
      <c r="AJ24875" s="23"/>
      <c r="HH24875"/>
      <c r="IW24875" s="36"/>
      <c r="JI24875"/>
      <c r="JJ24875"/>
      <c r="KX24875" s="23"/>
      <c r="KY24875" s="23"/>
    </row>
    <row r="24876" spans="36:311" x14ac:dyDescent="0.2">
      <c r="AJ24876" s="23"/>
      <c r="HH24876"/>
      <c r="IW24876" s="36"/>
      <c r="JI24876"/>
      <c r="JJ24876"/>
      <c r="KX24876" s="23"/>
      <c r="KY24876" s="23"/>
    </row>
    <row r="24877" spans="36:311" x14ac:dyDescent="0.2">
      <c r="AJ24877" s="23"/>
      <c r="HH24877"/>
      <c r="IW24877" s="36"/>
      <c r="JI24877"/>
      <c r="JJ24877"/>
      <c r="KX24877" s="23"/>
      <c r="KY24877" s="23"/>
    </row>
    <row r="24878" spans="36:311" x14ac:dyDescent="0.2">
      <c r="AJ24878" s="23"/>
      <c r="HH24878"/>
      <c r="IW24878" s="36"/>
      <c r="JI24878"/>
      <c r="JJ24878"/>
      <c r="KX24878" s="23"/>
      <c r="KY24878" s="23"/>
    </row>
    <row r="24879" spans="36:311" x14ac:dyDescent="0.2">
      <c r="AJ24879" s="23"/>
      <c r="HH24879"/>
      <c r="IW24879" s="36"/>
      <c r="JI24879"/>
      <c r="JJ24879"/>
      <c r="KX24879" s="23"/>
      <c r="KY24879" s="23"/>
    </row>
    <row r="24880" spans="36:311" x14ac:dyDescent="0.2">
      <c r="AJ24880" s="23"/>
      <c r="HH24880"/>
      <c r="IW24880" s="36"/>
      <c r="JI24880"/>
      <c r="JJ24880"/>
      <c r="KX24880" s="23"/>
      <c r="KY24880" s="23"/>
    </row>
    <row r="24881" spans="36:311" x14ac:dyDescent="0.2">
      <c r="AJ24881" s="23"/>
      <c r="HH24881"/>
      <c r="IW24881" s="36"/>
      <c r="JI24881"/>
      <c r="JJ24881"/>
      <c r="KX24881" s="23"/>
      <c r="KY24881" s="23"/>
    </row>
    <row r="24882" spans="36:311" x14ac:dyDescent="0.2">
      <c r="AJ24882" s="23"/>
      <c r="HH24882"/>
      <c r="IW24882" s="36"/>
      <c r="JI24882"/>
      <c r="JJ24882"/>
      <c r="KX24882" s="23"/>
      <c r="KY24882" s="23"/>
    </row>
    <row r="24883" spans="36:311" x14ac:dyDescent="0.2">
      <c r="AJ24883" s="23"/>
      <c r="HH24883"/>
      <c r="IW24883" s="36"/>
      <c r="JI24883"/>
      <c r="JJ24883"/>
      <c r="KX24883" s="23"/>
      <c r="KY24883" s="23"/>
    </row>
    <row r="24884" spans="36:311" x14ac:dyDescent="0.2">
      <c r="AJ24884" s="23"/>
      <c r="HH24884"/>
      <c r="IW24884" s="36"/>
      <c r="JI24884"/>
      <c r="JJ24884"/>
      <c r="KX24884" s="23"/>
      <c r="KY24884" s="23"/>
    </row>
    <row r="24885" spans="36:311" x14ac:dyDescent="0.2">
      <c r="AJ24885" s="23"/>
      <c r="HH24885"/>
      <c r="IW24885" s="36"/>
      <c r="JI24885"/>
      <c r="JJ24885"/>
      <c r="KX24885" s="23"/>
      <c r="KY24885" s="23"/>
    </row>
    <row r="24886" spans="36:311" x14ac:dyDescent="0.2">
      <c r="AJ24886" s="23"/>
      <c r="HH24886"/>
      <c r="IW24886" s="36"/>
      <c r="JI24886"/>
      <c r="JJ24886"/>
      <c r="KX24886" s="23"/>
      <c r="KY24886" s="23"/>
    </row>
    <row r="24887" spans="36:311" x14ac:dyDescent="0.2">
      <c r="AJ24887" s="23"/>
      <c r="HH24887"/>
      <c r="IW24887" s="36"/>
      <c r="JI24887"/>
      <c r="JJ24887"/>
      <c r="KX24887" s="23"/>
      <c r="KY24887" s="23"/>
    </row>
    <row r="24888" spans="36:311" x14ac:dyDescent="0.2">
      <c r="AJ24888" s="23"/>
      <c r="HH24888"/>
      <c r="IW24888" s="36"/>
      <c r="JI24888"/>
      <c r="JJ24888"/>
      <c r="KX24888" s="23"/>
      <c r="KY24888" s="23"/>
    </row>
    <row r="24889" spans="36:311" x14ac:dyDescent="0.2">
      <c r="AJ24889" s="23"/>
      <c r="HH24889"/>
      <c r="IW24889" s="36"/>
      <c r="JI24889"/>
      <c r="JJ24889"/>
      <c r="KX24889" s="23"/>
      <c r="KY24889" s="23"/>
    </row>
    <row r="24890" spans="36:311" x14ac:dyDescent="0.2">
      <c r="AJ24890" s="23"/>
      <c r="HH24890"/>
      <c r="IW24890" s="36"/>
      <c r="JI24890"/>
      <c r="JJ24890"/>
      <c r="KX24890" s="23"/>
      <c r="KY24890" s="23"/>
    </row>
    <row r="24891" spans="36:311" x14ac:dyDescent="0.2">
      <c r="AJ24891" s="23"/>
      <c r="HH24891"/>
      <c r="IW24891" s="36"/>
      <c r="JI24891"/>
      <c r="JJ24891"/>
      <c r="KX24891" s="23"/>
      <c r="KY24891" s="23"/>
    </row>
    <row r="24892" spans="36:311" x14ac:dyDescent="0.2">
      <c r="AJ24892" s="23"/>
      <c r="HH24892"/>
      <c r="IW24892" s="36"/>
      <c r="JI24892"/>
      <c r="JJ24892"/>
      <c r="KX24892" s="23"/>
      <c r="KY24892" s="23"/>
    </row>
    <row r="24893" spans="36:311" x14ac:dyDescent="0.2">
      <c r="AJ24893" s="23"/>
      <c r="HH24893"/>
      <c r="IW24893" s="36"/>
      <c r="JI24893"/>
      <c r="JJ24893"/>
      <c r="KX24893" s="23"/>
      <c r="KY24893" s="23"/>
    </row>
    <row r="24894" spans="36:311" x14ac:dyDescent="0.2">
      <c r="AJ24894" s="23"/>
      <c r="HH24894"/>
      <c r="IW24894" s="36"/>
      <c r="JI24894"/>
      <c r="JJ24894"/>
      <c r="KX24894" s="23"/>
      <c r="KY24894" s="23"/>
    </row>
    <row r="24895" spans="36:311" x14ac:dyDescent="0.2">
      <c r="AJ24895" s="23"/>
      <c r="HH24895"/>
      <c r="IW24895" s="36"/>
      <c r="JI24895"/>
      <c r="JJ24895"/>
      <c r="KX24895" s="23"/>
      <c r="KY24895" s="23"/>
    </row>
    <row r="24896" spans="36:311" x14ac:dyDescent="0.2">
      <c r="AJ24896" s="23"/>
      <c r="HH24896"/>
      <c r="IW24896" s="36"/>
      <c r="JI24896"/>
      <c r="JJ24896"/>
      <c r="KX24896" s="23"/>
      <c r="KY24896" s="23"/>
    </row>
    <row r="24897" spans="36:311" x14ac:dyDescent="0.2">
      <c r="AJ24897" s="23"/>
      <c r="HH24897"/>
      <c r="IW24897" s="36"/>
      <c r="JI24897"/>
      <c r="JJ24897"/>
      <c r="KX24897" s="23"/>
      <c r="KY24897" s="23"/>
    </row>
    <row r="24898" spans="36:311" x14ac:dyDescent="0.2">
      <c r="AJ24898" s="23"/>
      <c r="HH24898"/>
      <c r="IW24898" s="36"/>
      <c r="JI24898"/>
      <c r="JJ24898"/>
      <c r="KX24898" s="23"/>
      <c r="KY24898" s="23"/>
    </row>
    <row r="24899" spans="36:311" x14ac:dyDescent="0.2">
      <c r="AJ24899" s="23"/>
      <c r="HH24899"/>
      <c r="IW24899" s="36"/>
      <c r="JI24899"/>
      <c r="JJ24899"/>
      <c r="KX24899" s="23"/>
      <c r="KY24899" s="23"/>
    </row>
    <row r="24900" spans="36:311" x14ac:dyDescent="0.2">
      <c r="AJ24900" s="23"/>
      <c r="HH24900"/>
      <c r="IW24900" s="36"/>
      <c r="JI24900"/>
      <c r="JJ24900"/>
      <c r="KX24900" s="23"/>
      <c r="KY24900" s="23"/>
    </row>
    <row r="24901" spans="36:311" x14ac:dyDescent="0.2">
      <c r="AJ24901" s="23"/>
      <c r="HH24901"/>
      <c r="IW24901" s="36"/>
      <c r="JI24901"/>
      <c r="JJ24901"/>
      <c r="KX24901" s="23"/>
      <c r="KY24901" s="23"/>
    </row>
    <row r="24902" spans="36:311" x14ac:dyDescent="0.2">
      <c r="AJ24902" s="23"/>
      <c r="HH24902"/>
      <c r="IW24902" s="36"/>
      <c r="JI24902"/>
      <c r="JJ24902"/>
      <c r="KX24902" s="23"/>
      <c r="KY24902" s="23"/>
    </row>
    <row r="24903" spans="36:311" x14ac:dyDescent="0.2">
      <c r="AJ24903" s="23"/>
      <c r="HH24903"/>
      <c r="IW24903" s="36"/>
      <c r="JI24903"/>
      <c r="JJ24903"/>
      <c r="KX24903" s="23"/>
      <c r="KY24903" s="23"/>
    </row>
    <row r="24904" spans="36:311" x14ac:dyDescent="0.2">
      <c r="AJ24904" s="23"/>
      <c r="HH24904"/>
      <c r="IW24904" s="36"/>
      <c r="JI24904"/>
      <c r="JJ24904"/>
      <c r="KX24904" s="23"/>
      <c r="KY24904" s="23"/>
    </row>
    <row r="24905" spans="36:311" x14ac:dyDescent="0.2">
      <c r="AJ24905" s="23"/>
      <c r="HH24905"/>
      <c r="IW24905" s="36"/>
      <c r="JI24905"/>
      <c r="JJ24905"/>
      <c r="KX24905" s="23"/>
      <c r="KY24905" s="23"/>
    </row>
    <row r="24906" spans="36:311" x14ac:dyDescent="0.2">
      <c r="AJ24906" s="23"/>
      <c r="HH24906"/>
      <c r="IW24906" s="36"/>
      <c r="JI24906"/>
      <c r="JJ24906"/>
      <c r="KX24906" s="23"/>
      <c r="KY24906" s="23"/>
    </row>
    <row r="24907" spans="36:311" x14ac:dyDescent="0.2">
      <c r="AJ24907" s="23"/>
      <c r="HH24907"/>
      <c r="IW24907" s="36"/>
      <c r="JI24907"/>
      <c r="JJ24907"/>
      <c r="KX24907" s="23"/>
      <c r="KY24907" s="23"/>
    </row>
    <row r="24908" spans="36:311" x14ac:dyDescent="0.2">
      <c r="AJ24908" s="23"/>
      <c r="HH24908"/>
      <c r="IW24908" s="36"/>
      <c r="JI24908"/>
      <c r="JJ24908"/>
      <c r="KX24908" s="23"/>
      <c r="KY24908" s="23"/>
    </row>
    <row r="24909" spans="36:311" x14ac:dyDescent="0.2">
      <c r="AJ24909" s="23"/>
      <c r="HH24909"/>
      <c r="IW24909" s="36"/>
      <c r="JI24909"/>
      <c r="JJ24909"/>
      <c r="KX24909" s="23"/>
      <c r="KY24909" s="23"/>
    </row>
    <row r="24910" spans="36:311" x14ac:dyDescent="0.2">
      <c r="AJ24910" s="23"/>
      <c r="HH24910"/>
      <c r="IW24910" s="36"/>
      <c r="JI24910"/>
      <c r="JJ24910"/>
      <c r="KX24910" s="23"/>
      <c r="KY24910" s="23"/>
    </row>
    <row r="24911" spans="36:311" x14ac:dyDescent="0.2">
      <c r="AJ24911" s="23"/>
      <c r="HH24911"/>
      <c r="IW24911" s="36"/>
      <c r="JI24911"/>
      <c r="JJ24911"/>
      <c r="KX24911" s="23"/>
      <c r="KY24911" s="23"/>
    </row>
    <row r="24912" spans="36:311" x14ac:dyDescent="0.2">
      <c r="AJ24912" s="23"/>
      <c r="HH24912"/>
      <c r="IW24912" s="36"/>
      <c r="JI24912"/>
      <c r="JJ24912"/>
      <c r="KX24912" s="23"/>
      <c r="KY24912" s="23"/>
    </row>
    <row r="24913" spans="36:311" x14ac:dyDescent="0.2">
      <c r="AJ24913" s="23"/>
      <c r="HH24913"/>
      <c r="IW24913" s="36"/>
      <c r="JI24913"/>
      <c r="JJ24913"/>
      <c r="KX24913" s="23"/>
      <c r="KY24913" s="23"/>
    </row>
    <row r="24914" spans="36:311" x14ac:dyDescent="0.2">
      <c r="AJ24914" s="23"/>
      <c r="HH24914"/>
      <c r="IW24914" s="36"/>
      <c r="JI24914"/>
      <c r="JJ24914"/>
      <c r="KX24914" s="23"/>
      <c r="KY24914" s="23"/>
    </row>
    <row r="24915" spans="36:311" x14ac:dyDescent="0.2">
      <c r="AJ24915" s="23"/>
      <c r="HH24915"/>
      <c r="IW24915" s="36"/>
      <c r="JI24915"/>
      <c r="JJ24915"/>
      <c r="KX24915" s="23"/>
      <c r="KY24915" s="23"/>
    </row>
    <row r="24916" spans="36:311" x14ac:dyDescent="0.2">
      <c r="AJ24916" s="23"/>
      <c r="HH24916"/>
      <c r="IW24916" s="36"/>
      <c r="JI24916"/>
      <c r="JJ24916"/>
      <c r="KX24916" s="23"/>
      <c r="KY24916" s="23"/>
    </row>
    <row r="24917" spans="36:311" x14ac:dyDescent="0.2">
      <c r="AJ24917" s="23"/>
      <c r="HH24917"/>
      <c r="IW24917" s="36"/>
      <c r="JI24917"/>
      <c r="JJ24917"/>
      <c r="KX24917" s="23"/>
      <c r="KY24917" s="23"/>
    </row>
    <row r="24918" spans="36:311" x14ac:dyDescent="0.2">
      <c r="AJ24918" s="23"/>
      <c r="HH24918"/>
      <c r="IW24918" s="36"/>
      <c r="JI24918"/>
      <c r="JJ24918"/>
      <c r="KX24918" s="23"/>
      <c r="KY24918" s="23"/>
    </row>
    <row r="24919" spans="36:311" x14ac:dyDescent="0.2">
      <c r="AJ24919" s="23"/>
      <c r="HH24919"/>
      <c r="IW24919" s="36"/>
      <c r="JI24919"/>
      <c r="JJ24919"/>
      <c r="KX24919" s="23"/>
      <c r="KY24919" s="23"/>
    </row>
    <row r="24920" spans="36:311" x14ac:dyDescent="0.2">
      <c r="AJ24920" s="23"/>
      <c r="HH24920"/>
      <c r="IW24920" s="36"/>
      <c r="JI24920"/>
      <c r="JJ24920"/>
      <c r="KX24920" s="23"/>
      <c r="KY24920" s="23"/>
    </row>
    <row r="24921" spans="36:311" x14ac:dyDescent="0.2">
      <c r="AJ24921" s="23"/>
      <c r="HH24921"/>
      <c r="IW24921" s="36"/>
      <c r="JI24921"/>
      <c r="JJ24921"/>
      <c r="KX24921" s="23"/>
      <c r="KY24921" s="23"/>
    </row>
    <row r="24922" spans="36:311" x14ac:dyDescent="0.2">
      <c r="AJ24922" s="23"/>
      <c r="HH24922"/>
      <c r="IW24922" s="36"/>
      <c r="JI24922"/>
      <c r="JJ24922"/>
      <c r="KX24922" s="23"/>
      <c r="KY24922" s="23"/>
    </row>
    <row r="24923" spans="36:311" x14ac:dyDescent="0.2">
      <c r="AJ24923" s="23"/>
      <c r="HH24923"/>
      <c r="IW24923" s="36"/>
      <c r="JI24923"/>
      <c r="JJ24923"/>
      <c r="KX24923" s="23"/>
      <c r="KY24923" s="23"/>
    </row>
    <row r="24924" spans="36:311" x14ac:dyDescent="0.2">
      <c r="AJ24924" s="23"/>
      <c r="HH24924"/>
      <c r="IW24924" s="36"/>
      <c r="JI24924"/>
      <c r="JJ24924"/>
      <c r="KX24924" s="23"/>
      <c r="KY24924" s="23"/>
    </row>
    <row r="24925" spans="36:311" x14ac:dyDescent="0.2">
      <c r="AJ24925" s="23"/>
      <c r="HH24925"/>
      <c r="IW24925" s="36"/>
      <c r="JI24925"/>
      <c r="JJ24925"/>
      <c r="KX24925" s="23"/>
      <c r="KY24925" s="23"/>
    </row>
    <row r="24926" spans="36:311" x14ac:dyDescent="0.2">
      <c r="AJ24926" s="23"/>
      <c r="HH24926"/>
      <c r="IW24926" s="36"/>
      <c r="JI24926"/>
      <c r="JJ24926"/>
      <c r="KX24926" s="23"/>
      <c r="KY24926" s="23"/>
    </row>
    <row r="24927" spans="36:311" x14ac:dyDescent="0.2">
      <c r="AJ24927" s="23"/>
      <c r="HH24927"/>
      <c r="IW24927" s="36"/>
      <c r="JI24927"/>
      <c r="JJ24927"/>
      <c r="KX24927" s="23"/>
      <c r="KY24927" s="23"/>
    </row>
    <row r="24928" spans="36:311" x14ac:dyDescent="0.2">
      <c r="AJ24928" s="23"/>
      <c r="HH24928"/>
      <c r="IW24928" s="36"/>
      <c r="JI24928"/>
      <c r="JJ24928"/>
      <c r="KX24928" s="23"/>
      <c r="KY24928" s="23"/>
    </row>
    <row r="24929" spans="36:311" x14ac:dyDescent="0.2">
      <c r="AJ24929" s="23"/>
      <c r="HH24929"/>
      <c r="IW24929" s="36"/>
      <c r="JI24929"/>
      <c r="JJ24929"/>
      <c r="KX24929" s="23"/>
      <c r="KY24929" s="23"/>
    </row>
    <row r="24930" spans="36:311" x14ac:dyDescent="0.2">
      <c r="AJ24930" s="23"/>
      <c r="HH24930"/>
      <c r="IW24930" s="36"/>
      <c r="JI24930"/>
      <c r="JJ24930"/>
      <c r="KX24930" s="23"/>
      <c r="KY24930" s="23"/>
    </row>
    <row r="24931" spans="36:311" x14ac:dyDescent="0.2">
      <c r="AJ24931" s="23"/>
      <c r="HH24931"/>
      <c r="IW24931" s="36"/>
      <c r="JI24931"/>
      <c r="JJ24931"/>
      <c r="KX24931" s="23"/>
      <c r="KY24931" s="23"/>
    </row>
    <row r="24932" spans="36:311" x14ac:dyDescent="0.2">
      <c r="AJ24932" s="23"/>
      <c r="HH24932"/>
      <c r="IW24932" s="36"/>
      <c r="JI24932"/>
      <c r="JJ24932"/>
      <c r="KX24932" s="23"/>
      <c r="KY24932" s="23"/>
    </row>
    <row r="24933" spans="36:311" x14ac:dyDescent="0.2">
      <c r="AJ24933" s="23"/>
      <c r="HH24933"/>
      <c r="IW24933" s="36"/>
      <c r="JI24933"/>
      <c r="JJ24933"/>
      <c r="KX24933" s="23"/>
      <c r="KY24933" s="23"/>
    </row>
    <row r="24934" spans="36:311" x14ac:dyDescent="0.2">
      <c r="AJ24934" s="23"/>
      <c r="HH24934"/>
      <c r="IW24934" s="36"/>
      <c r="JI24934"/>
      <c r="JJ24934"/>
      <c r="KX24934" s="23"/>
      <c r="KY24934" s="23"/>
    </row>
    <row r="24935" spans="36:311" x14ac:dyDescent="0.2">
      <c r="AJ24935" s="23"/>
      <c r="HH24935"/>
      <c r="IW24935" s="36"/>
      <c r="JI24935"/>
      <c r="JJ24935"/>
      <c r="KX24935" s="23"/>
      <c r="KY24935" s="23"/>
    </row>
    <row r="24936" spans="36:311" x14ac:dyDescent="0.2">
      <c r="AJ24936" s="23"/>
      <c r="HH24936"/>
      <c r="IW24936" s="36"/>
      <c r="JI24936"/>
      <c r="JJ24936"/>
      <c r="KX24936" s="23"/>
      <c r="KY24936" s="23"/>
    </row>
    <row r="24937" spans="36:311" x14ac:dyDescent="0.2">
      <c r="AJ24937" s="23"/>
      <c r="HH24937"/>
      <c r="IW24937" s="36"/>
      <c r="JI24937"/>
      <c r="JJ24937"/>
      <c r="KX24937" s="23"/>
      <c r="KY24937" s="23"/>
    </row>
    <row r="24938" spans="36:311" x14ac:dyDescent="0.2">
      <c r="AJ24938" s="23"/>
      <c r="HH24938"/>
      <c r="IW24938" s="36"/>
      <c r="JI24938"/>
      <c r="JJ24938"/>
      <c r="KX24938" s="23"/>
      <c r="KY24938" s="23"/>
    </row>
    <row r="24939" spans="36:311" x14ac:dyDescent="0.2">
      <c r="AJ24939" s="23"/>
      <c r="HH24939"/>
      <c r="IW24939" s="36"/>
      <c r="JI24939"/>
      <c r="JJ24939"/>
      <c r="KX24939" s="23"/>
      <c r="KY24939" s="23"/>
    </row>
    <row r="24940" spans="36:311" x14ac:dyDescent="0.2">
      <c r="AJ24940" s="23"/>
      <c r="HH24940"/>
      <c r="IW24940" s="36"/>
      <c r="JI24940"/>
      <c r="JJ24940"/>
      <c r="KX24940" s="23"/>
      <c r="KY24940" s="23"/>
    </row>
    <row r="24941" spans="36:311" x14ac:dyDescent="0.2">
      <c r="AJ24941" s="23"/>
      <c r="HH24941"/>
      <c r="IW24941" s="36"/>
      <c r="JI24941"/>
      <c r="JJ24941"/>
      <c r="KX24941" s="23"/>
      <c r="KY24941" s="23"/>
    </row>
    <row r="24942" spans="36:311" x14ac:dyDescent="0.2">
      <c r="AJ24942" s="23"/>
      <c r="HH24942"/>
      <c r="IW24942" s="36"/>
      <c r="JI24942"/>
      <c r="JJ24942"/>
      <c r="KX24942" s="23"/>
      <c r="KY24942" s="23"/>
    </row>
    <row r="24943" spans="36:311" x14ac:dyDescent="0.2">
      <c r="AJ24943" s="23"/>
      <c r="HH24943"/>
      <c r="IW24943" s="36"/>
      <c r="JI24943"/>
      <c r="JJ24943"/>
      <c r="KX24943" s="23"/>
      <c r="KY24943" s="23"/>
    </row>
    <row r="24944" spans="36:311" x14ac:dyDescent="0.2">
      <c r="AJ24944" s="23"/>
      <c r="HH24944"/>
      <c r="IW24944" s="36"/>
      <c r="JI24944"/>
      <c r="JJ24944"/>
      <c r="KX24944" s="23"/>
      <c r="KY24944" s="23"/>
    </row>
    <row r="24945" spans="36:311" x14ac:dyDescent="0.2">
      <c r="AJ24945" s="23"/>
      <c r="HH24945"/>
      <c r="IW24945" s="36"/>
      <c r="JI24945"/>
      <c r="JJ24945"/>
      <c r="KX24945" s="23"/>
      <c r="KY24945" s="23"/>
    </row>
    <row r="24946" spans="36:311" x14ac:dyDescent="0.2">
      <c r="AJ24946" s="23"/>
      <c r="HH24946"/>
      <c r="IW24946" s="36"/>
      <c r="JI24946"/>
      <c r="JJ24946"/>
      <c r="KX24946" s="23"/>
      <c r="KY24946" s="23"/>
    </row>
    <row r="24947" spans="36:311" x14ac:dyDescent="0.2">
      <c r="AJ24947" s="23"/>
      <c r="HH24947"/>
      <c r="IW24947" s="36"/>
      <c r="JI24947"/>
      <c r="JJ24947"/>
      <c r="KX24947" s="23"/>
      <c r="KY24947" s="23"/>
    </row>
    <row r="24948" spans="36:311" x14ac:dyDescent="0.2">
      <c r="AJ24948" s="23"/>
      <c r="HH24948"/>
      <c r="IW24948" s="36"/>
      <c r="JI24948"/>
      <c r="JJ24948"/>
      <c r="KX24948" s="23"/>
      <c r="KY24948" s="23"/>
    </row>
    <row r="24949" spans="36:311" x14ac:dyDescent="0.2">
      <c r="AJ24949" s="23"/>
      <c r="HH24949"/>
      <c r="IW24949" s="36"/>
      <c r="JI24949"/>
      <c r="JJ24949"/>
      <c r="KX24949" s="23"/>
      <c r="KY24949" s="23"/>
    </row>
    <row r="24950" spans="36:311" x14ac:dyDescent="0.2">
      <c r="AJ24950" s="23"/>
      <c r="HH24950"/>
      <c r="IW24950" s="36"/>
      <c r="JI24950"/>
      <c r="JJ24950"/>
      <c r="KX24950" s="23"/>
      <c r="KY24950" s="23"/>
    </row>
    <row r="24951" spans="36:311" x14ac:dyDescent="0.2">
      <c r="AJ24951" s="23"/>
      <c r="HH24951"/>
      <c r="IW24951" s="36"/>
      <c r="JI24951"/>
      <c r="JJ24951"/>
      <c r="KX24951" s="23"/>
      <c r="KY24951" s="23"/>
    </row>
    <row r="24952" spans="36:311" x14ac:dyDescent="0.2">
      <c r="AJ24952" s="23"/>
      <c r="HH24952"/>
      <c r="IW24952" s="36"/>
      <c r="JI24952"/>
      <c r="JJ24952"/>
      <c r="KX24952" s="23"/>
      <c r="KY24952" s="23"/>
    </row>
    <row r="24953" spans="36:311" x14ac:dyDescent="0.2">
      <c r="AJ24953" s="23"/>
      <c r="HH24953"/>
      <c r="IW24953" s="36"/>
      <c r="JI24953"/>
      <c r="JJ24953"/>
      <c r="KX24953" s="23"/>
      <c r="KY24953" s="23"/>
    </row>
    <row r="24954" spans="36:311" x14ac:dyDescent="0.2">
      <c r="AJ24954" s="23"/>
      <c r="HH24954"/>
      <c r="IW24954" s="36"/>
      <c r="JI24954"/>
      <c r="JJ24954"/>
      <c r="KX24954" s="23"/>
      <c r="KY24954" s="23"/>
    </row>
    <row r="24955" spans="36:311" x14ac:dyDescent="0.2">
      <c r="AJ24955" s="23"/>
      <c r="HH24955"/>
      <c r="IW24955" s="36"/>
      <c r="JI24955"/>
      <c r="JJ24955"/>
      <c r="KX24955" s="23"/>
      <c r="KY24955" s="23"/>
    </row>
    <row r="24956" spans="36:311" x14ac:dyDescent="0.2">
      <c r="AJ24956" s="23"/>
      <c r="HH24956"/>
      <c r="IW24956" s="36"/>
      <c r="JI24956"/>
      <c r="JJ24956"/>
      <c r="KX24956" s="23"/>
      <c r="KY24956" s="23"/>
    </row>
    <row r="24957" spans="36:311" x14ac:dyDescent="0.2">
      <c r="AJ24957" s="23"/>
      <c r="HH24957"/>
      <c r="IW24957" s="36"/>
      <c r="JI24957"/>
      <c r="JJ24957"/>
      <c r="KX24957" s="23"/>
      <c r="KY24957" s="23"/>
    </row>
    <row r="24958" spans="36:311" x14ac:dyDescent="0.2">
      <c r="AJ24958" s="23"/>
      <c r="HH24958"/>
      <c r="IW24958" s="36"/>
      <c r="JI24958"/>
      <c r="JJ24958"/>
      <c r="KX24958" s="23"/>
      <c r="KY24958" s="23"/>
    </row>
    <row r="24959" spans="36:311" x14ac:dyDescent="0.2">
      <c r="AJ24959" s="23"/>
      <c r="HH24959"/>
      <c r="IW24959" s="36"/>
      <c r="JI24959"/>
      <c r="JJ24959"/>
      <c r="KX24959" s="23"/>
      <c r="KY24959" s="23"/>
    </row>
    <row r="24960" spans="36:311" x14ac:dyDescent="0.2">
      <c r="AJ24960" s="23"/>
      <c r="HH24960"/>
      <c r="IW24960" s="36"/>
      <c r="JI24960"/>
      <c r="JJ24960"/>
      <c r="KX24960" s="23"/>
      <c r="KY24960" s="23"/>
    </row>
    <row r="24961" spans="36:311" x14ac:dyDescent="0.2">
      <c r="AJ24961" s="23"/>
      <c r="HH24961"/>
      <c r="IW24961" s="36"/>
      <c r="JI24961"/>
      <c r="JJ24961"/>
      <c r="KX24961" s="23"/>
      <c r="KY24961" s="23"/>
    </row>
    <row r="24962" spans="36:311" x14ac:dyDescent="0.2">
      <c r="AJ24962" s="23"/>
      <c r="HH24962"/>
      <c r="IW24962" s="36"/>
      <c r="JI24962"/>
      <c r="JJ24962"/>
      <c r="KX24962" s="23"/>
      <c r="KY24962" s="23"/>
    </row>
    <row r="24963" spans="36:311" x14ac:dyDescent="0.2">
      <c r="AJ24963" s="23"/>
      <c r="HH24963"/>
      <c r="IW24963" s="36"/>
      <c r="JI24963"/>
      <c r="JJ24963"/>
      <c r="KX24963" s="23"/>
      <c r="KY24963" s="23"/>
    </row>
    <row r="24964" spans="36:311" x14ac:dyDescent="0.2">
      <c r="AJ24964" s="23"/>
      <c r="HH24964"/>
      <c r="IW24964" s="36"/>
      <c r="JI24964"/>
      <c r="JJ24964"/>
      <c r="KX24964" s="23"/>
      <c r="KY24964" s="23"/>
    </row>
    <row r="24965" spans="36:311" x14ac:dyDescent="0.2">
      <c r="AJ24965" s="23"/>
      <c r="HH24965"/>
      <c r="IW24965" s="36"/>
      <c r="JI24965"/>
      <c r="JJ24965"/>
      <c r="KX24965" s="23"/>
      <c r="KY24965" s="23"/>
    </row>
    <row r="24966" spans="36:311" x14ac:dyDescent="0.2">
      <c r="AJ24966" s="23"/>
      <c r="HH24966"/>
      <c r="IW24966" s="36"/>
      <c r="JI24966"/>
      <c r="JJ24966"/>
      <c r="KX24966" s="23"/>
      <c r="KY24966" s="23"/>
    </row>
    <row r="24967" spans="36:311" x14ac:dyDescent="0.2">
      <c r="AJ24967" s="23"/>
      <c r="HH24967"/>
      <c r="IW24967" s="36"/>
      <c r="JI24967"/>
      <c r="JJ24967"/>
      <c r="KX24967" s="23"/>
      <c r="KY24967" s="23"/>
    </row>
    <row r="24968" spans="36:311" x14ac:dyDescent="0.2">
      <c r="AJ24968" s="23"/>
      <c r="HH24968"/>
      <c r="IW24968" s="36"/>
      <c r="JI24968"/>
      <c r="JJ24968"/>
      <c r="KX24968" s="23"/>
      <c r="KY24968" s="23"/>
    </row>
    <row r="24969" spans="36:311" x14ac:dyDescent="0.2">
      <c r="AJ24969" s="23"/>
      <c r="HH24969"/>
      <c r="IW24969" s="36"/>
      <c r="JI24969"/>
      <c r="JJ24969"/>
      <c r="KX24969" s="23"/>
      <c r="KY24969" s="23"/>
    </row>
    <row r="24970" spans="36:311" x14ac:dyDescent="0.2">
      <c r="AJ24970" s="23"/>
      <c r="HH24970"/>
      <c r="IW24970" s="36"/>
      <c r="JI24970"/>
      <c r="JJ24970"/>
      <c r="KX24970" s="23"/>
      <c r="KY24970" s="23"/>
    </row>
    <row r="24971" spans="36:311" x14ac:dyDescent="0.2">
      <c r="AJ24971" s="23"/>
      <c r="HH24971"/>
      <c r="IW24971" s="36"/>
      <c r="JI24971"/>
      <c r="JJ24971"/>
      <c r="KX24971" s="23"/>
      <c r="KY24971" s="23"/>
    </row>
    <row r="24972" spans="36:311" x14ac:dyDescent="0.2">
      <c r="AJ24972" s="23"/>
      <c r="HH24972"/>
      <c r="IW24972" s="36"/>
      <c r="JI24972"/>
      <c r="JJ24972"/>
      <c r="KX24972" s="23"/>
      <c r="KY24972" s="23"/>
    </row>
    <row r="24973" spans="36:311" x14ac:dyDescent="0.2">
      <c r="AJ24973" s="23"/>
      <c r="HH24973"/>
      <c r="IW24973" s="36"/>
      <c r="JI24973"/>
      <c r="JJ24973"/>
      <c r="KX24973" s="23"/>
      <c r="KY24973" s="23"/>
    </row>
    <row r="24974" spans="36:311" x14ac:dyDescent="0.2">
      <c r="AJ24974" s="23"/>
      <c r="HH24974"/>
      <c r="IW24974" s="36"/>
      <c r="JI24974"/>
      <c r="JJ24974"/>
      <c r="KX24974" s="23"/>
      <c r="KY24974" s="23"/>
    </row>
    <row r="24975" spans="36:311" x14ac:dyDescent="0.2">
      <c r="AJ24975" s="23"/>
      <c r="HH24975"/>
      <c r="IW24975" s="36"/>
      <c r="JI24975"/>
      <c r="JJ24975"/>
      <c r="KX24975" s="23"/>
      <c r="KY24975" s="23"/>
    </row>
    <row r="24976" spans="36:311" x14ac:dyDescent="0.2">
      <c r="AJ24976" s="23"/>
      <c r="HH24976"/>
      <c r="IW24976" s="36"/>
      <c r="JI24976"/>
      <c r="JJ24976"/>
      <c r="KX24976" s="23"/>
      <c r="KY24976" s="23"/>
    </row>
    <row r="24977" spans="36:311" x14ac:dyDescent="0.2">
      <c r="AJ24977" s="23"/>
      <c r="HH24977"/>
      <c r="IW24977" s="36"/>
      <c r="JI24977"/>
      <c r="JJ24977"/>
      <c r="KX24977" s="23"/>
      <c r="KY24977" s="23"/>
    </row>
    <row r="24978" spans="36:311" x14ac:dyDescent="0.2">
      <c r="AJ24978" s="23"/>
      <c r="HH24978"/>
      <c r="IW24978" s="36"/>
      <c r="JI24978"/>
      <c r="JJ24978"/>
      <c r="KX24978" s="23"/>
      <c r="KY24978" s="23"/>
    </row>
    <row r="24979" spans="36:311" x14ac:dyDescent="0.2">
      <c r="AJ24979" s="23"/>
      <c r="HH24979"/>
      <c r="IW24979" s="36"/>
      <c r="JI24979"/>
      <c r="JJ24979"/>
      <c r="KX24979" s="23"/>
      <c r="KY24979" s="23"/>
    </row>
    <row r="24980" spans="36:311" x14ac:dyDescent="0.2">
      <c r="AJ24980" s="23"/>
      <c r="HH24980"/>
      <c r="IW24980" s="36"/>
      <c r="JI24980"/>
      <c r="JJ24980"/>
      <c r="KX24980" s="23"/>
      <c r="KY24980" s="23"/>
    </row>
    <row r="24981" spans="36:311" x14ac:dyDescent="0.2">
      <c r="AJ24981" s="23"/>
      <c r="HH24981"/>
      <c r="IW24981" s="36"/>
      <c r="JI24981"/>
      <c r="JJ24981"/>
      <c r="KX24981" s="23"/>
      <c r="KY24981" s="23"/>
    </row>
    <row r="24982" spans="36:311" x14ac:dyDescent="0.2">
      <c r="AJ24982" s="23"/>
      <c r="HH24982"/>
      <c r="IW24982" s="36"/>
      <c r="JI24982"/>
      <c r="JJ24982"/>
      <c r="KX24982" s="23"/>
      <c r="KY24982" s="23"/>
    </row>
    <row r="24983" spans="36:311" x14ac:dyDescent="0.2">
      <c r="AJ24983" s="23"/>
      <c r="HH24983"/>
      <c r="IW24983" s="36"/>
      <c r="JI24983"/>
      <c r="JJ24983"/>
      <c r="KX24983" s="23"/>
      <c r="KY24983" s="23"/>
    </row>
    <row r="24984" spans="36:311" x14ac:dyDescent="0.2">
      <c r="AJ24984" s="23"/>
      <c r="HH24984"/>
      <c r="IW24984" s="36"/>
      <c r="JI24984"/>
      <c r="JJ24984"/>
      <c r="KX24984" s="23"/>
      <c r="KY24984" s="23"/>
    </row>
    <row r="24985" spans="36:311" x14ac:dyDescent="0.2">
      <c r="AJ24985" s="23"/>
      <c r="HH24985"/>
      <c r="IW24985" s="36"/>
      <c r="JI24985"/>
      <c r="JJ24985"/>
      <c r="KX24985" s="23"/>
      <c r="KY24985" s="23"/>
    </row>
    <row r="24986" spans="36:311" x14ac:dyDescent="0.2">
      <c r="AJ24986" s="23"/>
      <c r="HH24986"/>
      <c r="IW24986" s="36"/>
      <c r="JI24986"/>
      <c r="JJ24986"/>
      <c r="KX24986" s="23"/>
      <c r="KY24986" s="23"/>
    </row>
    <row r="24987" spans="36:311" x14ac:dyDescent="0.2">
      <c r="AJ24987" s="23"/>
      <c r="HH24987"/>
      <c r="IW24987" s="36"/>
      <c r="JI24987"/>
      <c r="JJ24987"/>
      <c r="KX24987" s="23"/>
      <c r="KY24987" s="23"/>
    </row>
    <row r="24988" spans="36:311" x14ac:dyDescent="0.2">
      <c r="AJ24988" s="23"/>
      <c r="HH24988"/>
      <c r="IW24988" s="36"/>
      <c r="JI24988"/>
      <c r="JJ24988"/>
      <c r="KX24988" s="23"/>
      <c r="KY24988" s="23"/>
    </row>
    <row r="24989" spans="36:311" x14ac:dyDescent="0.2">
      <c r="AJ24989" s="23"/>
      <c r="HH24989"/>
      <c r="IW24989" s="36"/>
      <c r="JI24989"/>
      <c r="JJ24989"/>
      <c r="KX24989" s="23"/>
      <c r="KY24989" s="23"/>
    </row>
    <row r="24990" spans="36:311" x14ac:dyDescent="0.2">
      <c r="AJ24990" s="23"/>
      <c r="HH24990"/>
      <c r="IW24990" s="36"/>
      <c r="JI24990"/>
      <c r="JJ24990"/>
      <c r="KX24990" s="23"/>
      <c r="KY24990" s="23"/>
    </row>
    <row r="24991" spans="36:311" x14ac:dyDescent="0.2">
      <c r="AJ24991" s="23"/>
      <c r="HH24991"/>
      <c r="IW24991" s="36"/>
      <c r="JI24991"/>
      <c r="JJ24991"/>
      <c r="KX24991" s="23"/>
      <c r="KY24991" s="23"/>
    </row>
    <row r="24992" spans="36:311" x14ac:dyDescent="0.2">
      <c r="AJ24992" s="23"/>
      <c r="HH24992"/>
      <c r="IW24992" s="36"/>
      <c r="JI24992"/>
      <c r="JJ24992"/>
      <c r="KX24992" s="23"/>
      <c r="KY24992" s="23"/>
    </row>
    <row r="24993" spans="36:311" x14ac:dyDescent="0.2">
      <c r="AJ24993" s="23"/>
      <c r="HH24993"/>
      <c r="IW24993" s="36"/>
      <c r="JI24993"/>
      <c r="JJ24993"/>
      <c r="KX24993" s="23"/>
      <c r="KY24993" s="23"/>
    </row>
    <row r="24994" spans="36:311" x14ac:dyDescent="0.2">
      <c r="AJ24994" s="23"/>
      <c r="HH24994"/>
      <c r="IW24994" s="36"/>
      <c r="JI24994"/>
      <c r="JJ24994"/>
      <c r="KX24994" s="23"/>
      <c r="KY24994" s="23"/>
    </row>
    <row r="24995" spans="36:311" x14ac:dyDescent="0.2">
      <c r="AJ24995" s="23"/>
      <c r="HH24995"/>
      <c r="IW24995" s="36"/>
      <c r="JI24995"/>
      <c r="JJ24995"/>
      <c r="KX24995" s="23"/>
      <c r="KY24995" s="23"/>
    </row>
    <row r="24996" spans="36:311" x14ac:dyDescent="0.2">
      <c r="AJ24996" s="23"/>
      <c r="HH24996"/>
      <c r="IW24996" s="36"/>
      <c r="JI24996"/>
      <c r="JJ24996"/>
      <c r="KX24996" s="23"/>
      <c r="KY24996" s="23"/>
    </row>
    <row r="24997" spans="36:311" x14ac:dyDescent="0.2">
      <c r="AJ24997" s="23"/>
      <c r="HH24997"/>
      <c r="IW24997" s="36"/>
      <c r="JI24997"/>
      <c r="JJ24997"/>
      <c r="KX24997" s="23"/>
      <c r="KY24997" s="23"/>
    </row>
    <row r="24998" spans="36:311" x14ac:dyDescent="0.2">
      <c r="AJ24998" s="23"/>
      <c r="HH24998"/>
      <c r="IW24998" s="36"/>
      <c r="JI24998"/>
      <c r="JJ24998"/>
      <c r="KX24998" s="23"/>
      <c r="KY24998" s="23"/>
    </row>
    <row r="24999" spans="36:311" x14ac:dyDescent="0.2">
      <c r="AJ24999" s="23"/>
      <c r="HH24999"/>
      <c r="IW24999" s="36"/>
      <c r="JI24999"/>
      <c r="JJ24999"/>
      <c r="KX24999" s="23"/>
      <c r="KY24999" s="23"/>
    </row>
    <row r="25000" spans="36:311" x14ac:dyDescent="0.2">
      <c r="AJ25000" s="23"/>
      <c r="HH25000"/>
      <c r="IW25000" s="36"/>
      <c r="JI25000"/>
      <c r="JJ25000"/>
      <c r="KX25000" s="23"/>
      <c r="KY25000" s="23"/>
    </row>
    <row r="25001" spans="36:311" x14ac:dyDescent="0.2">
      <c r="AJ25001" s="23"/>
      <c r="HH25001"/>
      <c r="IW25001" s="36"/>
      <c r="JI25001"/>
      <c r="JJ25001"/>
      <c r="KX25001" s="23"/>
      <c r="KY25001" s="23"/>
    </row>
    <row r="25002" spans="36:311" x14ac:dyDescent="0.2">
      <c r="AJ25002" s="23"/>
      <c r="HH25002"/>
      <c r="IW25002" s="36"/>
      <c r="JI25002"/>
      <c r="JJ25002"/>
      <c r="KX25002" s="23"/>
      <c r="KY25002" s="23"/>
    </row>
    <row r="25003" spans="36:311" x14ac:dyDescent="0.2">
      <c r="AJ25003" s="23"/>
      <c r="HH25003"/>
      <c r="IW25003" s="36"/>
      <c r="JI25003"/>
      <c r="JJ25003"/>
      <c r="KX25003" s="23"/>
      <c r="KY25003" s="23"/>
    </row>
    <row r="25004" spans="36:311" x14ac:dyDescent="0.2">
      <c r="AJ25004" s="23"/>
      <c r="HH25004"/>
      <c r="IW25004" s="36"/>
      <c r="JI25004"/>
      <c r="JJ25004"/>
      <c r="KX25004" s="23"/>
      <c r="KY25004" s="23"/>
    </row>
    <row r="25005" spans="36:311" x14ac:dyDescent="0.2">
      <c r="AJ25005" s="23"/>
      <c r="HH25005"/>
      <c r="IW25005" s="36"/>
      <c r="JI25005"/>
      <c r="JJ25005"/>
      <c r="KX25005" s="23"/>
      <c r="KY25005" s="23"/>
    </row>
    <row r="25006" spans="36:311" x14ac:dyDescent="0.2">
      <c r="AJ25006" s="23"/>
      <c r="HH25006"/>
      <c r="IW25006" s="36"/>
      <c r="JI25006"/>
      <c r="JJ25006"/>
      <c r="KX25006" s="23"/>
      <c r="KY25006" s="23"/>
    </row>
    <row r="25007" spans="36:311" x14ac:dyDescent="0.2">
      <c r="AJ25007" s="23"/>
      <c r="HH25007"/>
      <c r="IW25007" s="36"/>
      <c r="JI25007"/>
      <c r="JJ25007"/>
      <c r="KX25007" s="23"/>
      <c r="KY25007" s="23"/>
    </row>
    <row r="25008" spans="36:311" x14ac:dyDescent="0.2">
      <c r="AJ25008" s="23"/>
      <c r="HH25008"/>
      <c r="IW25008" s="36"/>
      <c r="JI25008"/>
      <c r="JJ25008"/>
      <c r="KX25008" s="23"/>
      <c r="KY25008" s="23"/>
    </row>
    <row r="25009" spans="36:311" x14ac:dyDescent="0.2">
      <c r="AJ25009" s="23"/>
      <c r="HH25009"/>
      <c r="IW25009" s="36"/>
      <c r="JI25009"/>
      <c r="JJ25009"/>
      <c r="KX25009" s="23"/>
      <c r="KY25009" s="23"/>
    </row>
    <row r="25010" spans="36:311" x14ac:dyDescent="0.2">
      <c r="AJ25010" s="23"/>
      <c r="HH25010"/>
      <c r="IW25010" s="36"/>
      <c r="JI25010"/>
      <c r="JJ25010"/>
      <c r="KX25010" s="23"/>
      <c r="KY25010" s="23"/>
    </row>
    <row r="25011" spans="36:311" x14ac:dyDescent="0.2">
      <c r="AJ25011" s="23"/>
      <c r="HH25011"/>
      <c r="IW25011" s="36"/>
      <c r="JI25011"/>
      <c r="JJ25011"/>
      <c r="KX25011" s="23"/>
      <c r="KY25011" s="23"/>
    </row>
    <row r="25012" spans="36:311" x14ac:dyDescent="0.2">
      <c r="AJ25012" s="23"/>
      <c r="HH25012"/>
      <c r="IW25012" s="36"/>
      <c r="JI25012"/>
      <c r="JJ25012"/>
      <c r="KX25012" s="23"/>
      <c r="KY25012" s="23"/>
    </row>
    <row r="25013" spans="36:311" x14ac:dyDescent="0.2">
      <c r="AJ25013" s="23"/>
      <c r="HH25013"/>
      <c r="IW25013" s="36"/>
      <c r="JI25013"/>
      <c r="JJ25013"/>
      <c r="KX25013" s="23"/>
      <c r="KY25013" s="23"/>
    </row>
    <row r="25014" spans="36:311" x14ac:dyDescent="0.2">
      <c r="AJ25014" s="23"/>
      <c r="HH25014"/>
      <c r="IW25014" s="36"/>
      <c r="JI25014"/>
      <c r="JJ25014"/>
      <c r="KX25014" s="23"/>
      <c r="KY25014" s="23"/>
    </row>
    <row r="25015" spans="36:311" x14ac:dyDescent="0.2">
      <c r="AJ25015" s="23"/>
      <c r="HH25015"/>
      <c r="IW25015" s="36"/>
      <c r="JI25015"/>
      <c r="JJ25015"/>
      <c r="KX25015" s="23"/>
      <c r="KY25015" s="23"/>
    </row>
    <row r="25016" spans="36:311" x14ac:dyDescent="0.2">
      <c r="AJ25016" s="23"/>
      <c r="HH25016"/>
      <c r="IW25016" s="36"/>
      <c r="JI25016"/>
      <c r="JJ25016"/>
      <c r="KX25016" s="23"/>
      <c r="KY25016" s="23"/>
    </row>
    <row r="25017" spans="36:311" x14ac:dyDescent="0.2">
      <c r="AJ25017" s="23"/>
      <c r="HH25017"/>
      <c r="IW25017" s="36"/>
      <c r="JI25017"/>
      <c r="JJ25017"/>
      <c r="KX25017" s="23"/>
      <c r="KY25017" s="23"/>
    </row>
    <row r="25018" spans="36:311" x14ac:dyDescent="0.2">
      <c r="AJ25018" s="23"/>
      <c r="HH25018"/>
      <c r="IW25018" s="36"/>
      <c r="JI25018"/>
      <c r="JJ25018"/>
      <c r="KX25018" s="23"/>
      <c r="KY25018" s="23"/>
    </row>
    <row r="25019" spans="36:311" x14ac:dyDescent="0.2">
      <c r="AJ25019" s="23"/>
      <c r="HH25019"/>
      <c r="IW25019" s="36"/>
      <c r="JI25019"/>
      <c r="JJ25019"/>
      <c r="KX25019" s="23"/>
      <c r="KY25019" s="23"/>
    </row>
    <row r="25020" spans="36:311" x14ac:dyDescent="0.2">
      <c r="AJ25020" s="23"/>
      <c r="HH25020"/>
      <c r="IW25020" s="36"/>
      <c r="JI25020"/>
      <c r="JJ25020"/>
      <c r="KX25020" s="23"/>
      <c r="KY25020" s="23"/>
    </row>
    <row r="25021" spans="36:311" x14ac:dyDescent="0.2">
      <c r="AJ25021" s="23"/>
      <c r="HH25021"/>
      <c r="IW25021" s="36"/>
      <c r="JI25021"/>
      <c r="JJ25021"/>
      <c r="KX25021" s="23"/>
      <c r="KY25021" s="23"/>
    </row>
    <row r="25022" spans="36:311" x14ac:dyDescent="0.2">
      <c r="AJ25022" s="23"/>
      <c r="HH25022"/>
      <c r="IW25022" s="36"/>
      <c r="JI25022"/>
      <c r="JJ25022"/>
      <c r="KX25022" s="23"/>
      <c r="KY25022" s="23"/>
    </row>
    <row r="25023" spans="36:311" x14ac:dyDescent="0.2">
      <c r="AJ25023" s="23"/>
      <c r="HH25023"/>
      <c r="IW25023" s="36"/>
      <c r="JI25023"/>
      <c r="JJ25023"/>
      <c r="KX25023" s="23"/>
      <c r="KY25023" s="23"/>
    </row>
    <row r="25024" spans="36:311" x14ac:dyDescent="0.2">
      <c r="AJ25024" s="23"/>
      <c r="HH25024"/>
      <c r="IW25024" s="36"/>
      <c r="JI25024"/>
      <c r="JJ25024"/>
      <c r="KX25024" s="23"/>
      <c r="KY25024" s="23"/>
    </row>
    <row r="25025" spans="36:311" x14ac:dyDescent="0.2">
      <c r="AJ25025" s="23"/>
      <c r="HH25025"/>
      <c r="IW25025" s="36"/>
      <c r="JI25025"/>
      <c r="JJ25025"/>
      <c r="KX25025" s="23"/>
      <c r="KY25025" s="23"/>
    </row>
    <row r="25026" spans="36:311" x14ac:dyDescent="0.2">
      <c r="AJ25026" s="23"/>
      <c r="HH25026"/>
      <c r="IW25026" s="36"/>
      <c r="JI25026"/>
      <c r="JJ25026"/>
      <c r="KX25026" s="23"/>
      <c r="KY25026" s="23"/>
    </row>
    <row r="25027" spans="36:311" x14ac:dyDescent="0.2">
      <c r="AJ25027" s="23"/>
      <c r="HH25027"/>
      <c r="IW25027" s="36"/>
      <c r="JI25027"/>
      <c r="JJ25027"/>
      <c r="KX25027" s="23"/>
      <c r="KY25027" s="23"/>
    </row>
    <row r="25028" spans="36:311" x14ac:dyDescent="0.2">
      <c r="AJ25028" s="23"/>
      <c r="HH25028"/>
      <c r="IW25028" s="36"/>
      <c r="JI25028"/>
      <c r="JJ25028"/>
      <c r="KX25028" s="23"/>
      <c r="KY25028" s="23"/>
    </row>
    <row r="25029" spans="36:311" x14ac:dyDescent="0.2">
      <c r="AJ25029" s="23"/>
      <c r="HH25029"/>
      <c r="IW25029" s="36"/>
      <c r="JI25029"/>
      <c r="JJ25029"/>
      <c r="KX25029" s="23"/>
      <c r="KY25029" s="23"/>
    </row>
    <row r="25030" spans="36:311" x14ac:dyDescent="0.2">
      <c r="AJ25030" s="23"/>
      <c r="HH25030"/>
      <c r="IW25030" s="36"/>
      <c r="JI25030"/>
      <c r="JJ25030"/>
      <c r="KX25030" s="23"/>
      <c r="KY25030" s="23"/>
    </row>
    <row r="25031" spans="36:311" x14ac:dyDescent="0.2">
      <c r="AJ25031" s="23"/>
      <c r="HH25031"/>
      <c r="IW25031" s="36"/>
      <c r="JI25031"/>
      <c r="JJ25031"/>
      <c r="KX25031" s="23"/>
      <c r="KY25031" s="23"/>
    </row>
    <row r="25032" spans="36:311" x14ac:dyDescent="0.2">
      <c r="AJ25032" s="23"/>
      <c r="HH25032"/>
      <c r="IW25032" s="36"/>
      <c r="JI25032"/>
      <c r="JJ25032"/>
      <c r="KX25032" s="23"/>
      <c r="KY25032" s="23"/>
    </row>
    <row r="25033" spans="36:311" x14ac:dyDescent="0.2">
      <c r="AJ25033" s="23"/>
      <c r="HH25033"/>
      <c r="IW25033" s="36"/>
      <c r="JI25033"/>
      <c r="JJ25033"/>
      <c r="KX25033" s="23"/>
      <c r="KY25033" s="23"/>
    </row>
    <row r="25034" spans="36:311" x14ac:dyDescent="0.2">
      <c r="AJ25034" s="23"/>
      <c r="HH25034"/>
      <c r="IW25034" s="36"/>
      <c r="JI25034"/>
      <c r="JJ25034"/>
      <c r="KX25034" s="23"/>
      <c r="KY25034" s="23"/>
    </row>
    <row r="25035" spans="36:311" x14ac:dyDescent="0.2">
      <c r="AJ25035" s="23"/>
      <c r="HH25035"/>
      <c r="IW25035" s="36"/>
      <c r="JI25035"/>
      <c r="JJ25035"/>
      <c r="KX25035" s="23"/>
      <c r="KY25035" s="23"/>
    </row>
    <row r="25036" spans="36:311" x14ac:dyDescent="0.2">
      <c r="AJ25036" s="23"/>
      <c r="HH25036"/>
      <c r="IW25036" s="36"/>
      <c r="JI25036"/>
      <c r="JJ25036"/>
      <c r="KX25036" s="23"/>
      <c r="KY25036" s="23"/>
    </row>
    <row r="25037" spans="36:311" x14ac:dyDescent="0.2">
      <c r="AJ25037" s="23"/>
      <c r="HH25037"/>
      <c r="IW25037" s="36"/>
      <c r="JI25037"/>
      <c r="JJ25037"/>
      <c r="KX25037" s="23"/>
      <c r="KY25037" s="23"/>
    </row>
    <row r="25038" spans="36:311" x14ac:dyDescent="0.2">
      <c r="AJ25038" s="23"/>
      <c r="HH25038"/>
      <c r="IW25038" s="36"/>
      <c r="JI25038"/>
      <c r="JJ25038"/>
      <c r="KX25038" s="23"/>
      <c r="KY25038" s="23"/>
    </row>
    <row r="25039" spans="36:311" x14ac:dyDescent="0.2">
      <c r="AJ25039" s="23"/>
      <c r="HH25039"/>
      <c r="IW25039" s="36"/>
      <c r="JI25039"/>
      <c r="JJ25039"/>
      <c r="KX25039" s="23"/>
      <c r="KY25039" s="23"/>
    </row>
    <row r="25040" spans="36:311" x14ac:dyDescent="0.2">
      <c r="AJ25040" s="23"/>
      <c r="HH25040"/>
      <c r="IW25040" s="36"/>
      <c r="JI25040"/>
      <c r="JJ25040"/>
      <c r="KX25040" s="23"/>
      <c r="KY25040" s="23"/>
    </row>
    <row r="25041" spans="36:311" x14ac:dyDescent="0.2">
      <c r="AJ25041" s="23"/>
      <c r="HH25041"/>
      <c r="IW25041" s="36"/>
      <c r="JI25041"/>
      <c r="JJ25041"/>
      <c r="KX25041" s="23"/>
      <c r="KY25041" s="23"/>
    </row>
    <row r="25042" spans="36:311" x14ac:dyDescent="0.2">
      <c r="AJ25042" s="23"/>
      <c r="HH25042"/>
      <c r="IW25042" s="36"/>
      <c r="JI25042"/>
      <c r="JJ25042"/>
      <c r="KX25042" s="23"/>
      <c r="KY25042" s="23"/>
    </row>
    <row r="25043" spans="36:311" x14ac:dyDescent="0.2">
      <c r="AJ25043" s="23"/>
      <c r="HH25043"/>
      <c r="IW25043" s="36"/>
      <c r="JI25043"/>
      <c r="JJ25043"/>
      <c r="KX25043" s="23"/>
      <c r="KY25043" s="23"/>
    </row>
    <row r="25044" spans="36:311" x14ac:dyDescent="0.2">
      <c r="AJ25044" s="23"/>
      <c r="HH25044"/>
      <c r="IW25044" s="36"/>
      <c r="JI25044"/>
      <c r="JJ25044"/>
      <c r="KX25044" s="23"/>
      <c r="KY25044" s="23"/>
    </row>
    <row r="25045" spans="36:311" x14ac:dyDescent="0.2">
      <c r="AJ25045" s="23"/>
      <c r="HH25045"/>
      <c r="IW25045" s="36"/>
      <c r="JI25045"/>
      <c r="JJ25045"/>
      <c r="KX25045" s="23"/>
      <c r="KY25045" s="23"/>
    </row>
    <row r="25046" spans="36:311" x14ac:dyDescent="0.2">
      <c r="AJ25046" s="23"/>
      <c r="HH25046"/>
      <c r="IW25046" s="36"/>
      <c r="JI25046"/>
      <c r="JJ25046"/>
      <c r="KX25046" s="23"/>
      <c r="KY25046" s="23"/>
    </row>
    <row r="25047" spans="36:311" x14ac:dyDescent="0.2">
      <c r="AJ25047" s="23"/>
      <c r="HH25047"/>
      <c r="IW25047" s="36"/>
      <c r="JI25047"/>
      <c r="JJ25047"/>
      <c r="KX25047" s="23"/>
      <c r="KY25047" s="23"/>
    </row>
    <row r="25048" spans="36:311" x14ac:dyDescent="0.2">
      <c r="AJ25048" s="23"/>
      <c r="HH25048"/>
      <c r="IW25048" s="36"/>
      <c r="JI25048"/>
      <c r="JJ25048"/>
      <c r="KX25048" s="23"/>
      <c r="KY25048" s="23"/>
    </row>
    <row r="25049" spans="36:311" x14ac:dyDescent="0.2">
      <c r="AJ25049" s="23"/>
      <c r="HH25049"/>
      <c r="IW25049" s="36"/>
      <c r="JI25049"/>
      <c r="JJ25049"/>
      <c r="KX25049" s="23"/>
      <c r="KY25049" s="23"/>
    </row>
    <row r="25050" spans="36:311" x14ac:dyDescent="0.2">
      <c r="AJ25050" s="23"/>
      <c r="HH25050"/>
      <c r="IW25050" s="36"/>
      <c r="JI25050"/>
      <c r="JJ25050"/>
      <c r="KX25050" s="23"/>
      <c r="KY25050" s="23"/>
    </row>
    <row r="25051" spans="36:311" x14ac:dyDescent="0.2">
      <c r="AJ25051" s="23"/>
      <c r="HH25051"/>
      <c r="IW25051" s="36"/>
      <c r="JI25051"/>
      <c r="JJ25051"/>
      <c r="KX25051" s="23"/>
      <c r="KY25051" s="23"/>
    </row>
    <row r="25052" spans="36:311" x14ac:dyDescent="0.2">
      <c r="AJ25052" s="23"/>
      <c r="HH25052"/>
      <c r="IW25052" s="36"/>
      <c r="JI25052"/>
      <c r="JJ25052"/>
      <c r="KX25052" s="23"/>
      <c r="KY25052" s="23"/>
    </row>
    <row r="25053" spans="36:311" x14ac:dyDescent="0.2">
      <c r="AJ25053" s="23"/>
      <c r="HH25053"/>
      <c r="IW25053" s="36"/>
      <c r="JI25053"/>
      <c r="JJ25053"/>
      <c r="KX25053" s="23"/>
      <c r="KY25053" s="23"/>
    </row>
    <row r="25054" spans="36:311" x14ac:dyDescent="0.2">
      <c r="AJ25054" s="23"/>
      <c r="HH25054"/>
      <c r="IW25054" s="36"/>
      <c r="JI25054"/>
      <c r="JJ25054"/>
      <c r="KX25054" s="23"/>
      <c r="KY25054" s="23"/>
    </row>
    <row r="25055" spans="36:311" x14ac:dyDescent="0.2">
      <c r="AJ25055" s="23"/>
      <c r="HH25055"/>
      <c r="IW25055" s="36"/>
      <c r="JI25055"/>
      <c r="JJ25055"/>
      <c r="KX25055" s="23"/>
      <c r="KY25055" s="23"/>
    </row>
    <row r="25056" spans="36:311" x14ac:dyDescent="0.2">
      <c r="AJ25056" s="23"/>
      <c r="HH25056"/>
      <c r="IW25056" s="36"/>
      <c r="JI25056"/>
      <c r="JJ25056"/>
      <c r="KX25056" s="23"/>
      <c r="KY25056" s="23"/>
    </row>
    <row r="25057" spans="36:311" x14ac:dyDescent="0.2">
      <c r="AJ25057" s="23"/>
      <c r="HH25057"/>
      <c r="IW25057" s="36"/>
      <c r="JI25057"/>
      <c r="JJ25057"/>
      <c r="KX25057" s="23"/>
      <c r="KY25057" s="23"/>
    </row>
    <row r="25058" spans="36:311" x14ac:dyDescent="0.2">
      <c r="AJ25058" s="23"/>
      <c r="HH25058"/>
      <c r="IW25058" s="36"/>
      <c r="JI25058"/>
      <c r="JJ25058"/>
      <c r="KX25058" s="23"/>
      <c r="KY25058" s="23"/>
    </row>
    <row r="25059" spans="36:311" x14ac:dyDescent="0.2">
      <c r="AJ25059" s="23"/>
      <c r="HH25059"/>
      <c r="IW25059" s="36"/>
      <c r="JI25059"/>
      <c r="JJ25059"/>
      <c r="KX25059" s="23"/>
      <c r="KY25059" s="23"/>
    </row>
    <row r="25060" spans="36:311" x14ac:dyDescent="0.2">
      <c r="AJ25060" s="23"/>
      <c r="HH25060"/>
      <c r="IW25060" s="36"/>
      <c r="JI25060"/>
      <c r="JJ25060"/>
      <c r="KX25060" s="23"/>
      <c r="KY25060" s="23"/>
    </row>
    <row r="25061" spans="36:311" x14ac:dyDescent="0.2">
      <c r="AJ25061" s="23"/>
      <c r="HH25061"/>
      <c r="IW25061" s="36"/>
      <c r="JI25061"/>
      <c r="JJ25061"/>
      <c r="KX25061" s="23"/>
      <c r="KY25061" s="23"/>
    </row>
    <row r="25062" spans="36:311" x14ac:dyDescent="0.2">
      <c r="AJ25062" s="23"/>
      <c r="HH25062"/>
      <c r="IW25062" s="36"/>
      <c r="JI25062"/>
      <c r="JJ25062"/>
      <c r="KX25062" s="23"/>
      <c r="KY25062" s="23"/>
    </row>
    <row r="25063" spans="36:311" x14ac:dyDescent="0.2">
      <c r="AJ25063" s="23"/>
      <c r="HH25063"/>
      <c r="IW25063" s="36"/>
      <c r="JI25063"/>
      <c r="JJ25063"/>
      <c r="KX25063" s="23"/>
      <c r="KY25063" s="23"/>
    </row>
    <row r="25064" spans="36:311" x14ac:dyDescent="0.2">
      <c r="AJ25064" s="23"/>
      <c r="HH25064"/>
      <c r="IW25064" s="36"/>
      <c r="JI25064"/>
      <c r="JJ25064"/>
      <c r="KX25064" s="23"/>
      <c r="KY25064" s="23"/>
    </row>
    <row r="25065" spans="36:311" x14ac:dyDescent="0.2">
      <c r="AJ25065" s="23"/>
      <c r="HH25065"/>
      <c r="IW25065" s="36"/>
      <c r="JI25065"/>
      <c r="JJ25065"/>
      <c r="KX25065" s="23"/>
      <c r="KY25065" s="23"/>
    </row>
    <row r="25066" spans="36:311" x14ac:dyDescent="0.2">
      <c r="AJ25066" s="23"/>
      <c r="HH25066"/>
      <c r="IW25066" s="36"/>
      <c r="JI25066"/>
      <c r="JJ25066"/>
      <c r="KX25066" s="23"/>
      <c r="KY25066" s="23"/>
    </row>
    <row r="25067" spans="36:311" x14ac:dyDescent="0.2">
      <c r="AJ25067" s="23"/>
      <c r="HH25067"/>
      <c r="IW25067" s="36"/>
      <c r="JI25067"/>
      <c r="JJ25067"/>
      <c r="KX25067" s="23"/>
      <c r="KY25067" s="23"/>
    </row>
    <row r="25068" spans="36:311" x14ac:dyDescent="0.2">
      <c r="AJ25068" s="23"/>
      <c r="HH25068"/>
      <c r="IW25068" s="36"/>
      <c r="JI25068"/>
      <c r="JJ25068"/>
      <c r="KX25068" s="23"/>
      <c r="KY25068" s="23"/>
    </row>
    <row r="25069" spans="36:311" x14ac:dyDescent="0.2">
      <c r="AJ25069" s="23"/>
      <c r="HH25069"/>
      <c r="IW25069" s="36"/>
      <c r="JI25069"/>
      <c r="JJ25069"/>
      <c r="KX25069" s="23"/>
      <c r="KY25069" s="23"/>
    </row>
    <row r="25070" spans="36:311" x14ac:dyDescent="0.2">
      <c r="AJ25070" s="23"/>
      <c r="HH25070"/>
      <c r="IW25070" s="36"/>
      <c r="JI25070"/>
      <c r="JJ25070"/>
      <c r="KX25070" s="23"/>
      <c r="KY25070" s="23"/>
    </row>
    <row r="25071" spans="36:311" x14ac:dyDescent="0.2">
      <c r="AJ25071" s="23"/>
      <c r="HH25071"/>
      <c r="IW25071" s="36"/>
      <c r="JI25071"/>
      <c r="JJ25071"/>
      <c r="KX25071" s="23"/>
      <c r="KY25071" s="23"/>
    </row>
    <row r="25072" spans="36:311" x14ac:dyDescent="0.2">
      <c r="AJ25072" s="23"/>
      <c r="HH25072"/>
      <c r="IW25072" s="36"/>
      <c r="JI25072"/>
      <c r="JJ25072"/>
      <c r="KX25072" s="23"/>
      <c r="KY25072" s="23"/>
    </row>
    <row r="25073" spans="36:311" x14ac:dyDescent="0.2">
      <c r="AJ25073" s="23"/>
      <c r="HH25073"/>
      <c r="IW25073" s="36"/>
      <c r="JI25073"/>
      <c r="JJ25073"/>
      <c r="KX25073" s="23"/>
      <c r="KY25073" s="23"/>
    </row>
    <row r="25074" spans="36:311" x14ac:dyDescent="0.2">
      <c r="AJ25074" s="23"/>
      <c r="HH25074"/>
      <c r="IW25074" s="36"/>
      <c r="JI25074"/>
      <c r="JJ25074"/>
      <c r="KX25074" s="23"/>
      <c r="KY25074" s="23"/>
    </row>
    <row r="25075" spans="36:311" x14ac:dyDescent="0.2">
      <c r="AJ25075" s="23"/>
      <c r="HH25075"/>
      <c r="IW25075" s="36"/>
      <c r="JI25075"/>
      <c r="JJ25075"/>
      <c r="KX25075" s="23"/>
      <c r="KY25075" s="23"/>
    </row>
    <row r="25076" spans="36:311" x14ac:dyDescent="0.2">
      <c r="AJ25076" s="23"/>
      <c r="HH25076"/>
      <c r="IW25076" s="36"/>
      <c r="JI25076"/>
      <c r="JJ25076"/>
      <c r="KX25076" s="23"/>
      <c r="KY25076" s="23"/>
    </row>
    <row r="25077" spans="36:311" x14ac:dyDescent="0.2">
      <c r="AJ25077" s="23"/>
      <c r="HH25077"/>
      <c r="IW25077" s="36"/>
      <c r="JI25077"/>
      <c r="JJ25077"/>
      <c r="KX25077" s="23"/>
      <c r="KY25077" s="23"/>
    </row>
    <row r="25078" spans="36:311" x14ac:dyDescent="0.2">
      <c r="AJ25078" s="23"/>
      <c r="HH25078"/>
      <c r="IW25078" s="36"/>
      <c r="JI25078"/>
      <c r="JJ25078"/>
      <c r="KX25078" s="23"/>
      <c r="KY25078" s="23"/>
    </row>
    <row r="25079" spans="36:311" x14ac:dyDescent="0.2">
      <c r="AJ25079" s="23"/>
      <c r="HH25079"/>
      <c r="IW25079" s="36"/>
      <c r="JI25079"/>
      <c r="JJ25079"/>
      <c r="KX25079" s="23"/>
      <c r="KY25079" s="23"/>
    </row>
    <row r="25080" spans="36:311" x14ac:dyDescent="0.2">
      <c r="AJ25080" s="23"/>
      <c r="HH25080"/>
      <c r="IW25080" s="36"/>
      <c r="JI25080"/>
      <c r="JJ25080"/>
      <c r="KX25080" s="23"/>
      <c r="KY25080" s="23"/>
    </row>
    <row r="25081" spans="36:311" x14ac:dyDescent="0.2">
      <c r="AJ25081" s="23"/>
      <c r="HH25081"/>
      <c r="IW25081" s="36"/>
      <c r="JI25081"/>
      <c r="JJ25081"/>
      <c r="KX25081" s="23"/>
      <c r="KY25081" s="23"/>
    </row>
    <row r="25082" spans="36:311" x14ac:dyDescent="0.2">
      <c r="AJ25082" s="23"/>
      <c r="HH25082"/>
      <c r="IW25082" s="36"/>
      <c r="JI25082"/>
      <c r="JJ25082"/>
      <c r="KX25082" s="23"/>
      <c r="KY25082" s="23"/>
    </row>
    <row r="25083" spans="36:311" x14ac:dyDescent="0.2">
      <c r="AJ25083" s="23"/>
      <c r="HH25083"/>
      <c r="IW25083" s="36"/>
      <c r="JI25083"/>
      <c r="JJ25083"/>
      <c r="KX25083" s="23"/>
      <c r="KY25083" s="23"/>
    </row>
    <row r="25084" spans="36:311" x14ac:dyDescent="0.2">
      <c r="AJ25084" s="23"/>
      <c r="HH25084"/>
      <c r="IW25084" s="36"/>
      <c r="JI25084"/>
      <c r="JJ25084"/>
      <c r="KX25084" s="23"/>
      <c r="KY25084" s="23"/>
    </row>
    <row r="25085" spans="36:311" x14ac:dyDescent="0.2">
      <c r="AJ25085" s="23"/>
      <c r="HH25085"/>
      <c r="IW25085" s="36"/>
      <c r="JI25085"/>
      <c r="JJ25085"/>
      <c r="KX25085" s="23"/>
      <c r="KY25085" s="23"/>
    </row>
    <row r="25086" spans="36:311" x14ac:dyDescent="0.2">
      <c r="AJ25086" s="23"/>
      <c r="HH25086"/>
      <c r="IW25086" s="36"/>
      <c r="JI25086"/>
      <c r="JJ25086"/>
      <c r="KX25086" s="23"/>
      <c r="KY25086" s="23"/>
    </row>
    <row r="25087" spans="36:311" x14ac:dyDescent="0.2">
      <c r="AJ25087" s="23"/>
      <c r="HH25087"/>
      <c r="IW25087" s="36"/>
      <c r="JI25087"/>
      <c r="JJ25087"/>
      <c r="KX25087" s="23"/>
      <c r="KY25087" s="23"/>
    </row>
    <row r="25088" spans="36:311" x14ac:dyDescent="0.2">
      <c r="AJ25088" s="23"/>
      <c r="HH25088"/>
      <c r="IW25088" s="36"/>
      <c r="JI25088"/>
      <c r="JJ25088"/>
      <c r="KX25088" s="23"/>
      <c r="KY25088" s="23"/>
    </row>
    <row r="25089" spans="36:311" x14ac:dyDescent="0.2">
      <c r="AJ25089" s="23"/>
      <c r="HH25089"/>
      <c r="IW25089" s="36"/>
      <c r="JI25089"/>
      <c r="JJ25089"/>
      <c r="KX25089" s="23"/>
      <c r="KY25089" s="23"/>
    </row>
    <row r="25090" spans="36:311" x14ac:dyDescent="0.2">
      <c r="AJ25090" s="23"/>
      <c r="HH25090"/>
      <c r="IW25090" s="36"/>
      <c r="JI25090"/>
      <c r="JJ25090"/>
      <c r="KX25090" s="23"/>
      <c r="KY25090" s="23"/>
    </row>
    <row r="25091" spans="36:311" x14ac:dyDescent="0.2">
      <c r="AJ25091" s="23"/>
      <c r="HH25091"/>
      <c r="IW25091" s="36"/>
      <c r="JI25091"/>
      <c r="JJ25091"/>
      <c r="KX25091" s="23"/>
      <c r="KY25091" s="23"/>
    </row>
    <row r="25092" spans="36:311" x14ac:dyDescent="0.2">
      <c r="AJ25092" s="23"/>
      <c r="HH25092"/>
      <c r="IW25092" s="36"/>
      <c r="JI25092"/>
      <c r="JJ25092"/>
      <c r="KX25092" s="23"/>
      <c r="KY25092" s="23"/>
    </row>
    <row r="25093" spans="36:311" x14ac:dyDescent="0.2">
      <c r="AJ25093" s="23"/>
      <c r="HH25093"/>
      <c r="IW25093" s="36"/>
      <c r="JI25093"/>
      <c r="JJ25093"/>
      <c r="KX25093" s="23"/>
      <c r="KY25093" s="23"/>
    </row>
    <row r="25094" spans="36:311" x14ac:dyDescent="0.2">
      <c r="AJ25094" s="23"/>
      <c r="HH25094"/>
      <c r="IW25094" s="36"/>
      <c r="JI25094"/>
      <c r="JJ25094"/>
      <c r="KX25094" s="23"/>
      <c r="KY25094" s="23"/>
    </row>
    <row r="25095" spans="36:311" x14ac:dyDescent="0.2">
      <c r="AJ25095" s="23"/>
      <c r="HH25095"/>
      <c r="IW25095" s="36"/>
      <c r="JI25095"/>
      <c r="JJ25095"/>
      <c r="KX25095" s="23"/>
      <c r="KY25095" s="23"/>
    </row>
    <row r="25096" spans="36:311" x14ac:dyDescent="0.2">
      <c r="AJ25096" s="23"/>
      <c r="HH25096"/>
      <c r="IW25096" s="36"/>
      <c r="JI25096"/>
      <c r="JJ25096"/>
      <c r="KX25096" s="23"/>
      <c r="KY25096" s="23"/>
    </row>
    <row r="25097" spans="36:311" x14ac:dyDescent="0.2">
      <c r="AJ25097" s="23"/>
      <c r="HH25097"/>
      <c r="IW25097" s="36"/>
      <c r="JI25097"/>
      <c r="JJ25097"/>
      <c r="KX25097" s="23"/>
      <c r="KY25097" s="23"/>
    </row>
    <row r="25098" spans="36:311" x14ac:dyDescent="0.2">
      <c r="AJ25098" s="23"/>
      <c r="HH25098"/>
      <c r="IW25098" s="36"/>
      <c r="JI25098"/>
      <c r="JJ25098"/>
      <c r="KX25098" s="23"/>
      <c r="KY25098" s="23"/>
    </row>
    <row r="25099" spans="36:311" x14ac:dyDescent="0.2">
      <c r="AJ25099" s="23"/>
      <c r="HH25099"/>
      <c r="IW25099" s="36"/>
      <c r="JI25099"/>
      <c r="JJ25099"/>
      <c r="KX25099" s="23"/>
      <c r="KY25099" s="23"/>
    </row>
    <row r="25100" spans="36:311" x14ac:dyDescent="0.2">
      <c r="AJ25100" s="23"/>
      <c r="HH25100"/>
      <c r="IW25100" s="36"/>
      <c r="JI25100"/>
      <c r="JJ25100"/>
      <c r="KX25100" s="23"/>
      <c r="KY25100" s="23"/>
    </row>
    <row r="25101" spans="36:311" x14ac:dyDescent="0.2">
      <c r="AJ25101" s="23"/>
      <c r="HH25101"/>
      <c r="IW25101" s="36"/>
      <c r="JI25101"/>
      <c r="JJ25101"/>
      <c r="KX25101" s="23"/>
      <c r="KY25101" s="23"/>
    </row>
    <row r="25102" spans="36:311" x14ac:dyDescent="0.2">
      <c r="AJ25102" s="23"/>
      <c r="HH25102"/>
      <c r="IW25102" s="36"/>
      <c r="JI25102"/>
      <c r="JJ25102"/>
      <c r="KX25102" s="23"/>
      <c r="KY25102" s="23"/>
    </row>
    <row r="25103" spans="36:311" x14ac:dyDescent="0.2">
      <c r="AJ25103" s="23"/>
      <c r="HH25103"/>
      <c r="IW25103" s="36"/>
      <c r="JI25103"/>
      <c r="JJ25103"/>
      <c r="KX25103" s="23"/>
      <c r="KY25103" s="23"/>
    </row>
    <row r="25104" spans="36:311" x14ac:dyDescent="0.2">
      <c r="AJ25104" s="23"/>
      <c r="HH25104"/>
      <c r="IW25104" s="36"/>
      <c r="JI25104"/>
      <c r="JJ25104"/>
      <c r="KX25104" s="23"/>
      <c r="KY25104" s="23"/>
    </row>
    <row r="25105" spans="36:311" x14ac:dyDescent="0.2">
      <c r="AJ25105" s="23"/>
      <c r="HH25105"/>
      <c r="IW25105" s="36"/>
      <c r="JI25105"/>
      <c r="JJ25105"/>
      <c r="KX25105" s="23"/>
      <c r="KY25105" s="23"/>
    </row>
    <row r="25106" spans="36:311" x14ac:dyDescent="0.2">
      <c r="AJ25106" s="23"/>
      <c r="HH25106"/>
      <c r="IW25106" s="36"/>
      <c r="JI25106"/>
      <c r="JJ25106"/>
      <c r="KX25106" s="23"/>
      <c r="KY25106" s="23"/>
    </row>
    <row r="25107" spans="36:311" x14ac:dyDescent="0.2">
      <c r="AJ25107" s="23"/>
      <c r="HH25107"/>
      <c r="IW25107" s="36"/>
      <c r="JI25107"/>
      <c r="JJ25107"/>
      <c r="KX25107" s="23"/>
      <c r="KY25107" s="23"/>
    </row>
    <row r="25108" spans="36:311" x14ac:dyDescent="0.2">
      <c r="AJ25108" s="23"/>
      <c r="HH25108"/>
      <c r="IW25108" s="36"/>
      <c r="JI25108"/>
      <c r="JJ25108"/>
      <c r="KX25108" s="23"/>
      <c r="KY25108" s="23"/>
    </row>
    <row r="25109" spans="36:311" x14ac:dyDescent="0.2">
      <c r="AJ25109" s="23"/>
      <c r="HH25109"/>
      <c r="IW25109" s="36"/>
      <c r="JI25109"/>
      <c r="JJ25109"/>
      <c r="KX25109" s="23"/>
      <c r="KY25109" s="23"/>
    </row>
    <row r="25110" spans="36:311" x14ac:dyDescent="0.2">
      <c r="AJ25110" s="23"/>
      <c r="HH25110"/>
      <c r="IW25110" s="36"/>
      <c r="JI25110"/>
      <c r="JJ25110"/>
      <c r="KX25110" s="23"/>
      <c r="KY25110" s="23"/>
    </row>
    <row r="25111" spans="36:311" x14ac:dyDescent="0.2">
      <c r="AJ25111" s="23"/>
      <c r="HH25111"/>
      <c r="IW25111" s="36"/>
      <c r="JI25111"/>
      <c r="JJ25111"/>
      <c r="KX25111" s="23"/>
      <c r="KY25111" s="23"/>
    </row>
    <row r="25112" spans="36:311" x14ac:dyDescent="0.2">
      <c r="AJ25112" s="23"/>
      <c r="HH25112"/>
      <c r="IW25112" s="36"/>
      <c r="JI25112"/>
      <c r="JJ25112"/>
      <c r="KX25112" s="23"/>
      <c r="KY25112" s="23"/>
    </row>
    <row r="25113" spans="36:311" x14ac:dyDescent="0.2">
      <c r="AJ25113" s="23"/>
      <c r="HH25113"/>
      <c r="IW25113" s="36"/>
      <c r="JI25113"/>
      <c r="JJ25113"/>
      <c r="KX25113" s="23"/>
      <c r="KY25113" s="23"/>
    </row>
    <row r="25114" spans="36:311" x14ac:dyDescent="0.2">
      <c r="AJ25114" s="23"/>
      <c r="HH25114"/>
      <c r="IW25114" s="36"/>
      <c r="JI25114"/>
      <c r="JJ25114"/>
      <c r="KX25114" s="23"/>
      <c r="KY25114" s="23"/>
    </row>
    <row r="25115" spans="36:311" x14ac:dyDescent="0.2">
      <c r="AJ25115" s="23"/>
      <c r="HH25115"/>
      <c r="IW25115" s="36"/>
      <c r="JI25115"/>
      <c r="JJ25115"/>
      <c r="KX25115" s="23"/>
      <c r="KY25115" s="23"/>
    </row>
    <row r="25116" spans="36:311" x14ac:dyDescent="0.2">
      <c r="AJ25116" s="23"/>
      <c r="HH25116"/>
      <c r="IW25116" s="36"/>
      <c r="JI25116"/>
      <c r="JJ25116"/>
      <c r="KX25116" s="23"/>
      <c r="KY25116" s="23"/>
    </row>
    <row r="25117" spans="36:311" x14ac:dyDescent="0.2">
      <c r="AJ25117" s="23"/>
      <c r="HH25117"/>
      <c r="IW25117" s="36"/>
      <c r="JI25117"/>
      <c r="JJ25117"/>
      <c r="KX25117" s="23"/>
      <c r="KY25117" s="23"/>
    </row>
    <row r="25118" spans="36:311" x14ac:dyDescent="0.2">
      <c r="AJ25118" s="23"/>
      <c r="HH25118"/>
      <c r="IW25118" s="36"/>
      <c r="JI25118"/>
      <c r="JJ25118"/>
      <c r="KX25118" s="23"/>
      <c r="KY25118" s="23"/>
    </row>
    <row r="25119" spans="36:311" x14ac:dyDescent="0.2">
      <c r="AJ25119" s="23"/>
      <c r="HH25119"/>
      <c r="IW25119" s="36"/>
      <c r="JI25119"/>
      <c r="JJ25119"/>
      <c r="KX25119" s="23"/>
      <c r="KY25119" s="23"/>
    </row>
    <row r="25120" spans="36:311" x14ac:dyDescent="0.2">
      <c r="AJ25120" s="23"/>
      <c r="HH25120"/>
      <c r="IW25120" s="36"/>
      <c r="JI25120"/>
      <c r="JJ25120"/>
      <c r="KX25120" s="23"/>
      <c r="KY25120" s="23"/>
    </row>
    <row r="25121" spans="36:311" x14ac:dyDescent="0.2">
      <c r="AJ25121" s="23"/>
      <c r="HH25121"/>
      <c r="IW25121" s="36"/>
      <c r="JI25121"/>
      <c r="JJ25121"/>
      <c r="KX25121" s="23"/>
      <c r="KY25121" s="23"/>
    </row>
    <row r="25122" spans="36:311" x14ac:dyDescent="0.2">
      <c r="AJ25122" s="23"/>
      <c r="HH25122"/>
      <c r="IW25122" s="36"/>
      <c r="JI25122"/>
      <c r="JJ25122"/>
      <c r="KX25122" s="23"/>
      <c r="KY25122" s="23"/>
    </row>
    <row r="25123" spans="36:311" x14ac:dyDescent="0.2">
      <c r="AJ25123" s="23"/>
      <c r="HH25123"/>
      <c r="IW25123" s="36"/>
      <c r="JI25123"/>
      <c r="JJ25123"/>
      <c r="KX25123" s="23"/>
      <c r="KY25123" s="23"/>
    </row>
    <row r="25124" spans="36:311" x14ac:dyDescent="0.2">
      <c r="AJ25124" s="23"/>
      <c r="HH25124"/>
      <c r="IW25124" s="36"/>
      <c r="JI25124"/>
      <c r="JJ25124"/>
      <c r="KX25124" s="23"/>
      <c r="KY25124" s="23"/>
    </row>
    <row r="25125" spans="36:311" x14ac:dyDescent="0.2">
      <c r="AJ25125" s="23"/>
      <c r="HH25125"/>
      <c r="IW25125" s="36"/>
      <c r="JI25125"/>
      <c r="JJ25125"/>
      <c r="KX25125" s="23"/>
      <c r="KY25125" s="23"/>
    </row>
    <row r="25126" spans="36:311" x14ac:dyDescent="0.2">
      <c r="AJ25126" s="23"/>
      <c r="HH25126"/>
      <c r="IW25126" s="36"/>
      <c r="JI25126"/>
      <c r="JJ25126"/>
      <c r="KX25126" s="23"/>
      <c r="KY25126" s="23"/>
    </row>
    <row r="25127" spans="36:311" x14ac:dyDescent="0.2">
      <c r="AJ25127" s="23"/>
      <c r="HH25127"/>
      <c r="IW25127" s="36"/>
      <c r="JI25127"/>
      <c r="JJ25127"/>
      <c r="KX25127" s="23"/>
      <c r="KY25127" s="23"/>
    </row>
    <row r="25128" spans="36:311" x14ac:dyDescent="0.2">
      <c r="AJ25128" s="23"/>
      <c r="HH25128"/>
      <c r="IW25128" s="36"/>
      <c r="JI25128"/>
      <c r="JJ25128"/>
      <c r="KX25128" s="23"/>
      <c r="KY25128" s="23"/>
    </row>
    <row r="25129" spans="36:311" x14ac:dyDescent="0.2">
      <c r="AJ25129" s="23"/>
      <c r="HH25129"/>
      <c r="IW25129" s="36"/>
      <c r="JI25129"/>
      <c r="JJ25129"/>
      <c r="KX25129" s="23"/>
      <c r="KY25129" s="23"/>
    </row>
    <row r="25130" spans="36:311" x14ac:dyDescent="0.2">
      <c r="AJ25130" s="23"/>
      <c r="HH25130"/>
      <c r="IW25130" s="36"/>
      <c r="JI25130"/>
      <c r="JJ25130"/>
      <c r="KX25130" s="23"/>
      <c r="KY25130" s="23"/>
    </row>
    <row r="25131" spans="36:311" x14ac:dyDescent="0.2">
      <c r="AJ25131" s="23"/>
      <c r="HH25131"/>
      <c r="IW25131" s="36"/>
      <c r="JI25131"/>
      <c r="JJ25131"/>
      <c r="KX25131" s="23"/>
      <c r="KY25131" s="23"/>
    </row>
    <row r="25132" spans="36:311" x14ac:dyDescent="0.2">
      <c r="AJ25132" s="23"/>
      <c r="HH25132"/>
      <c r="IW25132" s="36"/>
      <c r="JI25132"/>
      <c r="JJ25132"/>
      <c r="KX25132" s="23"/>
      <c r="KY25132" s="23"/>
    </row>
    <row r="25133" spans="36:311" x14ac:dyDescent="0.2">
      <c r="AJ25133" s="23"/>
      <c r="HH25133"/>
      <c r="IW25133" s="36"/>
      <c r="JI25133"/>
      <c r="JJ25133"/>
      <c r="KX25133" s="23"/>
      <c r="KY25133" s="23"/>
    </row>
    <row r="25134" spans="36:311" x14ac:dyDescent="0.2">
      <c r="AJ25134" s="23"/>
      <c r="HH25134"/>
      <c r="IW25134" s="36"/>
      <c r="JI25134"/>
      <c r="JJ25134"/>
      <c r="KX25134" s="23"/>
      <c r="KY25134" s="23"/>
    </row>
    <row r="25135" spans="36:311" x14ac:dyDescent="0.2">
      <c r="AJ25135" s="23"/>
      <c r="HH25135"/>
      <c r="IW25135" s="36"/>
      <c r="JI25135"/>
      <c r="JJ25135"/>
      <c r="KX25135" s="23"/>
      <c r="KY25135" s="23"/>
    </row>
    <row r="25136" spans="36:311" x14ac:dyDescent="0.2">
      <c r="AJ25136" s="23"/>
      <c r="HH25136"/>
      <c r="IW25136" s="36"/>
      <c r="JI25136"/>
      <c r="JJ25136"/>
      <c r="KX25136" s="23"/>
      <c r="KY25136" s="23"/>
    </row>
    <row r="25137" spans="36:311" x14ac:dyDescent="0.2">
      <c r="AJ25137" s="23"/>
      <c r="HH25137"/>
      <c r="IW25137" s="36"/>
      <c r="JI25137"/>
      <c r="JJ25137"/>
      <c r="KX25137" s="23"/>
      <c r="KY25137" s="23"/>
    </row>
    <row r="25138" spans="36:311" x14ac:dyDescent="0.2">
      <c r="AJ25138" s="23"/>
      <c r="HH25138"/>
      <c r="IW25138" s="36"/>
      <c r="JI25138"/>
      <c r="JJ25138"/>
      <c r="KX25138" s="23"/>
      <c r="KY25138" s="23"/>
    </row>
    <row r="25139" spans="36:311" x14ac:dyDescent="0.2">
      <c r="AJ25139" s="23"/>
      <c r="HH25139"/>
      <c r="IW25139" s="36"/>
      <c r="JI25139"/>
      <c r="JJ25139"/>
      <c r="KX25139" s="23"/>
      <c r="KY25139" s="23"/>
    </row>
    <row r="25140" spans="36:311" x14ac:dyDescent="0.2">
      <c r="AJ25140" s="23"/>
      <c r="HH25140"/>
      <c r="IW25140" s="36"/>
      <c r="JI25140"/>
      <c r="JJ25140"/>
      <c r="KX25140" s="23"/>
      <c r="KY25140" s="23"/>
    </row>
    <row r="25141" spans="36:311" x14ac:dyDescent="0.2">
      <c r="AJ25141" s="23"/>
      <c r="HH25141"/>
      <c r="IW25141" s="36"/>
      <c r="JI25141"/>
      <c r="JJ25141"/>
      <c r="KX25141" s="23"/>
      <c r="KY25141" s="23"/>
    </row>
    <row r="25142" spans="36:311" x14ac:dyDescent="0.2">
      <c r="AJ25142" s="23"/>
      <c r="HH25142"/>
      <c r="IW25142" s="36"/>
      <c r="JI25142"/>
      <c r="JJ25142"/>
      <c r="KX25142" s="23"/>
      <c r="KY25142" s="23"/>
    </row>
    <row r="25143" spans="36:311" x14ac:dyDescent="0.2">
      <c r="AJ25143" s="23"/>
      <c r="HH25143"/>
      <c r="IW25143" s="36"/>
      <c r="JI25143"/>
      <c r="JJ25143"/>
      <c r="KX25143" s="23"/>
      <c r="KY25143" s="23"/>
    </row>
    <row r="25144" spans="36:311" x14ac:dyDescent="0.2">
      <c r="AJ25144" s="23"/>
      <c r="HH25144"/>
      <c r="IW25144" s="36"/>
      <c r="JI25144"/>
      <c r="JJ25144"/>
      <c r="KX25144" s="23"/>
      <c r="KY25144" s="23"/>
    </row>
    <row r="25145" spans="36:311" x14ac:dyDescent="0.2">
      <c r="AJ25145" s="23"/>
      <c r="HH25145"/>
      <c r="IW25145" s="36"/>
      <c r="JI25145"/>
      <c r="JJ25145"/>
      <c r="KX25145" s="23"/>
      <c r="KY25145" s="23"/>
    </row>
    <row r="25146" spans="36:311" x14ac:dyDescent="0.2">
      <c r="AJ25146" s="23"/>
      <c r="HH25146"/>
      <c r="IW25146" s="36"/>
      <c r="JI25146"/>
      <c r="JJ25146"/>
      <c r="KX25146" s="23"/>
      <c r="KY25146" s="23"/>
    </row>
    <row r="25147" spans="36:311" x14ac:dyDescent="0.2">
      <c r="AJ25147" s="23"/>
      <c r="HH25147"/>
      <c r="IW25147" s="36"/>
      <c r="JI25147"/>
      <c r="JJ25147"/>
      <c r="KX25147" s="23"/>
      <c r="KY25147" s="23"/>
    </row>
    <row r="25148" spans="36:311" x14ac:dyDescent="0.2">
      <c r="AJ25148" s="23"/>
      <c r="HH25148"/>
      <c r="IW25148" s="36"/>
      <c r="JI25148"/>
      <c r="JJ25148"/>
      <c r="KX25148" s="23"/>
      <c r="KY25148" s="23"/>
    </row>
    <row r="25149" spans="36:311" x14ac:dyDescent="0.2">
      <c r="AJ25149" s="23"/>
      <c r="HH25149"/>
      <c r="IW25149" s="36"/>
      <c r="JI25149"/>
      <c r="JJ25149"/>
      <c r="KX25149" s="23"/>
      <c r="KY25149" s="23"/>
    </row>
    <row r="25150" spans="36:311" x14ac:dyDescent="0.2">
      <c r="AJ25150" s="23"/>
      <c r="HH25150"/>
      <c r="IW25150" s="36"/>
      <c r="JI25150"/>
      <c r="JJ25150"/>
      <c r="KX25150" s="23"/>
      <c r="KY25150" s="23"/>
    </row>
    <row r="25151" spans="36:311" x14ac:dyDescent="0.2">
      <c r="AJ25151" s="23"/>
      <c r="HH25151"/>
      <c r="IW25151" s="36"/>
      <c r="JI25151"/>
      <c r="JJ25151"/>
      <c r="KX25151" s="23"/>
      <c r="KY25151" s="23"/>
    </row>
    <row r="25152" spans="36:311" x14ac:dyDescent="0.2">
      <c r="AJ25152" s="23"/>
      <c r="HH25152"/>
      <c r="IW25152" s="36"/>
      <c r="JI25152"/>
      <c r="JJ25152"/>
      <c r="KX25152" s="23"/>
      <c r="KY25152" s="23"/>
    </row>
    <row r="25153" spans="36:311" x14ac:dyDescent="0.2">
      <c r="AJ25153" s="23"/>
      <c r="HH25153"/>
      <c r="IW25153" s="36"/>
      <c r="JI25153"/>
      <c r="JJ25153"/>
      <c r="KX25153" s="23"/>
      <c r="KY25153" s="23"/>
    </row>
    <row r="25154" spans="36:311" x14ac:dyDescent="0.2">
      <c r="AJ25154" s="23"/>
      <c r="HH25154"/>
      <c r="IW25154" s="36"/>
      <c r="JI25154"/>
      <c r="JJ25154"/>
      <c r="KX25154" s="23"/>
      <c r="KY25154" s="23"/>
    </row>
    <row r="25155" spans="36:311" x14ac:dyDescent="0.2">
      <c r="AJ25155" s="23"/>
      <c r="HH25155"/>
      <c r="IW25155" s="36"/>
      <c r="JI25155"/>
      <c r="JJ25155"/>
      <c r="KX25155" s="23"/>
      <c r="KY25155" s="23"/>
    </row>
    <row r="25156" spans="36:311" x14ac:dyDescent="0.2">
      <c r="AJ25156" s="23"/>
      <c r="HH25156"/>
      <c r="IW25156" s="36"/>
      <c r="JI25156"/>
      <c r="JJ25156"/>
      <c r="KX25156" s="23"/>
      <c r="KY25156" s="23"/>
    </row>
    <row r="25157" spans="36:311" x14ac:dyDescent="0.2">
      <c r="AJ25157" s="23"/>
      <c r="HH25157"/>
      <c r="IW25157" s="36"/>
      <c r="JI25157"/>
      <c r="JJ25157"/>
      <c r="KX25157" s="23"/>
      <c r="KY25157" s="23"/>
    </row>
    <row r="25158" spans="36:311" x14ac:dyDescent="0.2">
      <c r="AJ25158" s="23"/>
      <c r="HH25158"/>
      <c r="IW25158" s="36"/>
      <c r="JI25158"/>
      <c r="JJ25158"/>
      <c r="KX25158" s="23"/>
      <c r="KY25158" s="23"/>
    </row>
    <row r="25159" spans="36:311" x14ac:dyDescent="0.2">
      <c r="AJ25159" s="23"/>
      <c r="HH25159"/>
      <c r="IW25159" s="36"/>
      <c r="JI25159"/>
      <c r="JJ25159"/>
      <c r="KX25159" s="23"/>
      <c r="KY25159" s="23"/>
    </row>
    <row r="25160" spans="36:311" x14ac:dyDescent="0.2">
      <c r="AJ25160" s="23"/>
      <c r="HH25160"/>
      <c r="IW25160" s="36"/>
      <c r="JI25160"/>
      <c r="JJ25160"/>
      <c r="KX25160" s="23"/>
      <c r="KY25160" s="23"/>
    </row>
    <row r="25161" spans="36:311" x14ac:dyDescent="0.2">
      <c r="AJ25161" s="23"/>
      <c r="HH25161"/>
      <c r="IW25161" s="36"/>
      <c r="JI25161"/>
      <c r="JJ25161"/>
      <c r="KX25161" s="23"/>
      <c r="KY25161" s="23"/>
    </row>
    <row r="25162" spans="36:311" x14ac:dyDescent="0.2">
      <c r="AJ25162" s="23"/>
      <c r="HH25162"/>
      <c r="IW25162" s="36"/>
      <c r="JI25162"/>
      <c r="JJ25162"/>
      <c r="KX25162" s="23"/>
      <c r="KY25162" s="23"/>
    </row>
    <row r="25163" spans="36:311" x14ac:dyDescent="0.2">
      <c r="AJ25163" s="23"/>
      <c r="HH25163"/>
      <c r="IW25163" s="36"/>
      <c r="JI25163"/>
      <c r="JJ25163"/>
      <c r="KX25163" s="23"/>
      <c r="KY25163" s="23"/>
    </row>
    <row r="25164" spans="36:311" x14ac:dyDescent="0.2">
      <c r="AJ25164" s="23"/>
      <c r="HH25164"/>
      <c r="IW25164" s="36"/>
      <c r="JI25164"/>
      <c r="JJ25164"/>
      <c r="KX25164" s="23"/>
      <c r="KY25164" s="23"/>
    </row>
    <row r="25165" spans="36:311" x14ac:dyDescent="0.2">
      <c r="AJ25165" s="23"/>
      <c r="HH25165"/>
      <c r="IW25165" s="36"/>
      <c r="JI25165"/>
      <c r="JJ25165"/>
      <c r="KX25165" s="23"/>
      <c r="KY25165" s="23"/>
    </row>
    <row r="25166" spans="36:311" x14ac:dyDescent="0.2">
      <c r="AJ25166" s="23"/>
      <c r="HH25166"/>
      <c r="IW25166" s="36"/>
      <c r="JI25166"/>
      <c r="JJ25166"/>
      <c r="KX25166" s="23"/>
      <c r="KY25166" s="23"/>
    </row>
    <row r="25167" spans="36:311" x14ac:dyDescent="0.2">
      <c r="AJ25167" s="23"/>
      <c r="HH25167"/>
      <c r="IW25167" s="36"/>
      <c r="JI25167"/>
      <c r="JJ25167"/>
      <c r="KX25167" s="23"/>
      <c r="KY25167" s="23"/>
    </row>
    <row r="25168" spans="36:311" x14ac:dyDescent="0.2">
      <c r="AJ25168" s="23"/>
      <c r="HH25168"/>
      <c r="IW25168" s="36"/>
      <c r="JI25168"/>
      <c r="JJ25168"/>
      <c r="KX25168" s="23"/>
      <c r="KY25168" s="23"/>
    </row>
    <row r="25169" spans="36:311" x14ac:dyDescent="0.2">
      <c r="AJ25169" s="23"/>
      <c r="HH25169"/>
      <c r="IW25169" s="36"/>
      <c r="JI25169"/>
      <c r="JJ25169"/>
      <c r="KX25169" s="23"/>
      <c r="KY25169" s="23"/>
    </row>
    <row r="25170" spans="36:311" x14ac:dyDescent="0.2">
      <c r="AJ25170" s="23"/>
      <c r="HH25170"/>
      <c r="IW25170" s="36"/>
      <c r="JI25170"/>
      <c r="JJ25170"/>
      <c r="KX25170" s="23"/>
      <c r="KY25170" s="23"/>
    </row>
    <row r="25171" spans="36:311" x14ac:dyDescent="0.2">
      <c r="AJ25171" s="23"/>
      <c r="HH25171"/>
      <c r="IW25171" s="36"/>
      <c r="JI25171"/>
      <c r="JJ25171"/>
      <c r="KX25171" s="23"/>
      <c r="KY25171" s="23"/>
    </row>
    <row r="25172" spans="36:311" x14ac:dyDescent="0.2">
      <c r="AJ25172" s="23"/>
      <c r="HH25172"/>
      <c r="IW25172" s="36"/>
      <c r="JI25172"/>
      <c r="JJ25172"/>
      <c r="KX25172" s="23"/>
      <c r="KY25172" s="23"/>
    </row>
    <row r="25173" spans="36:311" x14ac:dyDescent="0.2">
      <c r="AJ25173" s="23"/>
      <c r="HH25173"/>
      <c r="IW25173" s="36"/>
      <c r="JI25173"/>
      <c r="JJ25173"/>
      <c r="KX25173" s="23"/>
      <c r="KY25173" s="23"/>
    </row>
    <row r="25174" spans="36:311" x14ac:dyDescent="0.2">
      <c r="AJ25174" s="23"/>
      <c r="HH25174"/>
      <c r="IW25174" s="36"/>
      <c r="JI25174"/>
      <c r="JJ25174"/>
      <c r="KX25174" s="23"/>
      <c r="KY25174" s="23"/>
    </row>
    <row r="25175" spans="36:311" x14ac:dyDescent="0.2">
      <c r="AJ25175" s="23"/>
      <c r="HH25175"/>
      <c r="IW25175" s="36"/>
      <c r="JI25175"/>
      <c r="JJ25175"/>
      <c r="KX25175" s="23"/>
      <c r="KY25175" s="23"/>
    </row>
    <row r="25176" spans="36:311" x14ac:dyDescent="0.2">
      <c r="AJ25176" s="23"/>
      <c r="HH25176"/>
      <c r="IW25176" s="36"/>
      <c r="JI25176"/>
      <c r="JJ25176"/>
      <c r="KX25176" s="23"/>
      <c r="KY25176" s="23"/>
    </row>
    <row r="25177" spans="36:311" x14ac:dyDescent="0.2">
      <c r="AJ25177" s="23"/>
      <c r="HH25177"/>
      <c r="IW25177" s="36"/>
      <c r="JI25177"/>
      <c r="JJ25177"/>
      <c r="KX25177" s="23"/>
      <c r="KY25177" s="23"/>
    </row>
    <row r="25178" spans="36:311" x14ac:dyDescent="0.2">
      <c r="AJ25178" s="23"/>
      <c r="HH25178"/>
      <c r="IW25178" s="36"/>
      <c r="JI25178"/>
      <c r="JJ25178"/>
      <c r="KX25178" s="23"/>
      <c r="KY25178" s="23"/>
    </row>
    <row r="25179" spans="36:311" x14ac:dyDescent="0.2">
      <c r="AJ25179" s="23"/>
      <c r="HH25179"/>
      <c r="IW25179" s="36"/>
      <c r="JI25179"/>
      <c r="JJ25179"/>
      <c r="KX25179" s="23"/>
      <c r="KY25179" s="23"/>
    </row>
    <row r="25180" spans="36:311" x14ac:dyDescent="0.2">
      <c r="AJ25180" s="23"/>
      <c r="HH25180"/>
      <c r="IW25180" s="36"/>
      <c r="JI25180"/>
      <c r="JJ25180"/>
      <c r="KX25180" s="23"/>
      <c r="KY25180" s="23"/>
    </row>
    <row r="25181" spans="36:311" x14ac:dyDescent="0.2">
      <c r="AJ25181" s="23"/>
      <c r="HH25181"/>
      <c r="IW25181" s="36"/>
      <c r="JI25181"/>
      <c r="JJ25181"/>
      <c r="KX25181" s="23"/>
      <c r="KY25181" s="23"/>
    </row>
    <row r="25182" spans="36:311" x14ac:dyDescent="0.2">
      <c r="AJ25182" s="23"/>
      <c r="HH25182"/>
      <c r="IW25182" s="36"/>
      <c r="JI25182"/>
      <c r="JJ25182"/>
      <c r="KX25182" s="23"/>
      <c r="KY25182" s="23"/>
    </row>
    <row r="25183" spans="36:311" x14ac:dyDescent="0.2">
      <c r="AJ25183" s="23"/>
      <c r="HH25183"/>
      <c r="IW25183" s="36"/>
      <c r="JI25183"/>
      <c r="JJ25183"/>
      <c r="KX25183" s="23"/>
      <c r="KY25183" s="23"/>
    </row>
    <row r="25184" spans="36:311" x14ac:dyDescent="0.2">
      <c r="AJ25184" s="23"/>
      <c r="HH25184"/>
      <c r="IW25184" s="36"/>
      <c r="JI25184"/>
      <c r="JJ25184"/>
      <c r="KX25184" s="23"/>
      <c r="KY25184" s="23"/>
    </row>
    <row r="25185" spans="36:311" x14ac:dyDescent="0.2">
      <c r="AJ25185" s="23"/>
      <c r="HH25185"/>
      <c r="IW25185" s="36"/>
      <c r="JI25185"/>
      <c r="JJ25185"/>
      <c r="KX25185" s="23"/>
      <c r="KY25185" s="23"/>
    </row>
    <row r="25186" spans="36:311" x14ac:dyDescent="0.2">
      <c r="AJ25186" s="23"/>
      <c r="HH25186"/>
      <c r="IW25186" s="36"/>
      <c r="JI25186"/>
      <c r="JJ25186"/>
      <c r="KX25186" s="23"/>
      <c r="KY25186" s="23"/>
    </row>
    <row r="25187" spans="36:311" x14ac:dyDescent="0.2">
      <c r="AJ25187" s="23"/>
      <c r="HH25187"/>
      <c r="IW25187" s="36"/>
      <c r="JI25187"/>
      <c r="JJ25187"/>
      <c r="KX25187" s="23"/>
      <c r="KY25187" s="23"/>
    </row>
    <row r="25188" spans="36:311" x14ac:dyDescent="0.2">
      <c r="AJ25188" s="23"/>
      <c r="HH25188"/>
      <c r="IW25188" s="36"/>
      <c r="JI25188"/>
      <c r="JJ25188"/>
      <c r="KX25188" s="23"/>
      <c r="KY25188" s="23"/>
    </row>
    <row r="25189" spans="36:311" x14ac:dyDescent="0.2">
      <c r="AJ25189" s="23"/>
      <c r="HH25189"/>
      <c r="IW25189" s="36"/>
      <c r="JI25189"/>
      <c r="JJ25189"/>
      <c r="KX25189" s="23"/>
      <c r="KY25189" s="23"/>
    </row>
    <row r="25190" spans="36:311" x14ac:dyDescent="0.2">
      <c r="AJ25190" s="23"/>
      <c r="HH25190"/>
      <c r="IW25190" s="36"/>
      <c r="JI25190"/>
      <c r="JJ25190"/>
      <c r="KX25190" s="23"/>
      <c r="KY25190" s="23"/>
    </row>
    <row r="25191" spans="36:311" x14ac:dyDescent="0.2">
      <c r="AJ25191" s="23"/>
      <c r="HH25191"/>
      <c r="IW25191" s="36"/>
      <c r="JI25191"/>
      <c r="JJ25191"/>
      <c r="KX25191" s="23"/>
      <c r="KY25191" s="23"/>
    </row>
    <row r="25192" spans="36:311" x14ac:dyDescent="0.2">
      <c r="AJ25192" s="23"/>
      <c r="HH25192"/>
      <c r="IW25192" s="36"/>
      <c r="JI25192"/>
      <c r="JJ25192"/>
      <c r="KX25192" s="23"/>
      <c r="KY25192" s="23"/>
    </row>
    <row r="25193" spans="36:311" x14ac:dyDescent="0.2">
      <c r="AJ25193" s="23"/>
      <c r="HH25193"/>
      <c r="IW25193" s="36"/>
      <c r="JI25193"/>
      <c r="JJ25193"/>
      <c r="KX25193" s="23"/>
      <c r="KY25193" s="23"/>
    </row>
    <row r="25194" spans="36:311" x14ac:dyDescent="0.2">
      <c r="AJ25194" s="23"/>
      <c r="HH25194"/>
      <c r="IW25194" s="36"/>
      <c r="JI25194"/>
      <c r="JJ25194"/>
      <c r="KX25194" s="23"/>
      <c r="KY25194" s="23"/>
    </row>
    <row r="25195" spans="36:311" x14ac:dyDescent="0.2">
      <c r="AJ25195" s="23"/>
      <c r="HH25195"/>
      <c r="IW25195" s="36"/>
      <c r="JI25195"/>
      <c r="JJ25195"/>
      <c r="KX25195" s="23"/>
      <c r="KY25195" s="23"/>
    </row>
    <row r="25196" spans="36:311" x14ac:dyDescent="0.2">
      <c r="AJ25196" s="23"/>
      <c r="HH25196"/>
      <c r="IW25196" s="36"/>
      <c r="JI25196"/>
      <c r="JJ25196"/>
      <c r="KX25196" s="23"/>
      <c r="KY25196" s="23"/>
    </row>
    <row r="25197" spans="36:311" x14ac:dyDescent="0.2">
      <c r="AJ25197" s="23"/>
      <c r="HH25197"/>
      <c r="IW25197" s="36"/>
      <c r="JI25197"/>
      <c r="JJ25197"/>
      <c r="KX25197" s="23"/>
      <c r="KY25197" s="23"/>
    </row>
    <row r="25198" spans="36:311" x14ac:dyDescent="0.2">
      <c r="AJ25198" s="23"/>
      <c r="HH25198"/>
      <c r="IW25198" s="36"/>
      <c r="JI25198"/>
      <c r="JJ25198"/>
      <c r="KX25198" s="23"/>
      <c r="KY25198" s="23"/>
    </row>
    <row r="25199" spans="36:311" x14ac:dyDescent="0.2">
      <c r="AJ25199" s="23"/>
      <c r="HH25199"/>
      <c r="IW25199" s="36"/>
      <c r="JI25199"/>
      <c r="JJ25199"/>
      <c r="KX25199" s="23"/>
      <c r="KY25199" s="23"/>
    </row>
    <row r="25200" spans="36:311" x14ac:dyDescent="0.2">
      <c r="AJ25200" s="23"/>
      <c r="HH25200"/>
      <c r="IW25200" s="36"/>
      <c r="JI25200"/>
      <c r="JJ25200"/>
      <c r="KX25200" s="23"/>
      <c r="KY25200" s="23"/>
    </row>
    <row r="25201" spans="36:311" x14ac:dyDescent="0.2">
      <c r="AJ25201" s="23"/>
      <c r="HH25201"/>
      <c r="IW25201" s="36"/>
      <c r="JI25201"/>
      <c r="JJ25201"/>
      <c r="KX25201" s="23"/>
      <c r="KY25201" s="23"/>
    </row>
    <row r="25202" spans="36:311" x14ac:dyDescent="0.2">
      <c r="AJ25202" s="23"/>
      <c r="HH25202"/>
      <c r="IW25202" s="36"/>
      <c r="JI25202"/>
      <c r="JJ25202"/>
      <c r="KX25202" s="23"/>
      <c r="KY25202" s="23"/>
    </row>
    <row r="25203" spans="36:311" x14ac:dyDescent="0.2">
      <c r="AJ25203" s="23"/>
      <c r="HH25203"/>
      <c r="IW25203" s="36"/>
      <c r="JI25203"/>
      <c r="JJ25203"/>
      <c r="KX25203" s="23"/>
      <c r="KY25203" s="23"/>
    </row>
    <row r="25204" spans="36:311" x14ac:dyDescent="0.2">
      <c r="AJ25204" s="23"/>
      <c r="HH25204"/>
      <c r="IW25204" s="36"/>
      <c r="JI25204"/>
      <c r="JJ25204"/>
      <c r="KX25204" s="23"/>
      <c r="KY25204" s="23"/>
    </row>
    <row r="25205" spans="36:311" x14ac:dyDescent="0.2">
      <c r="AJ25205" s="23"/>
      <c r="HH25205"/>
      <c r="IW25205" s="36"/>
      <c r="JI25205"/>
      <c r="JJ25205"/>
      <c r="KX25205" s="23"/>
      <c r="KY25205" s="23"/>
    </row>
    <row r="25206" spans="36:311" x14ac:dyDescent="0.2">
      <c r="AJ25206" s="23"/>
      <c r="HH25206"/>
      <c r="IW25206" s="36"/>
      <c r="JI25206"/>
      <c r="JJ25206"/>
      <c r="KX25206" s="23"/>
      <c r="KY25206" s="23"/>
    </row>
    <row r="25207" spans="36:311" x14ac:dyDescent="0.2">
      <c r="AJ25207" s="23"/>
      <c r="HH25207"/>
      <c r="IW25207" s="36"/>
      <c r="JI25207"/>
      <c r="JJ25207"/>
      <c r="KX25207" s="23"/>
      <c r="KY25207" s="23"/>
    </row>
    <row r="25208" spans="36:311" x14ac:dyDescent="0.2">
      <c r="AJ25208" s="23"/>
      <c r="HH25208"/>
      <c r="IW25208" s="36"/>
      <c r="JI25208"/>
      <c r="JJ25208"/>
      <c r="KX25208" s="23"/>
      <c r="KY25208" s="23"/>
    </row>
    <row r="25209" spans="36:311" x14ac:dyDescent="0.2">
      <c r="AJ25209" s="23"/>
      <c r="HH25209"/>
      <c r="IW25209" s="36"/>
      <c r="JI25209"/>
      <c r="JJ25209"/>
      <c r="KX25209" s="23"/>
      <c r="KY25209" s="23"/>
    </row>
    <row r="25210" spans="36:311" x14ac:dyDescent="0.2">
      <c r="AJ25210" s="23"/>
      <c r="HH25210"/>
      <c r="IW25210" s="36"/>
      <c r="JI25210"/>
      <c r="JJ25210"/>
      <c r="KX25210" s="23"/>
      <c r="KY25210" s="23"/>
    </row>
    <row r="25211" spans="36:311" x14ac:dyDescent="0.2">
      <c r="AJ25211" s="23"/>
      <c r="HH25211"/>
      <c r="IW25211" s="36"/>
      <c r="JI25211"/>
      <c r="JJ25211"/>
      <c r="KX25211" s="23"/>
      <c r="KY25211" s="23"/>
    </row>
    <row r="25212" spans="36:311" x14ac:dyDescent="0.2">
      <c r="AJ25212" s="23"/>
      <c r="HH25212"/>
      <c r="IW25212" s="36"/>
      <c r="JI25212"/>
      <c r="JJ25212"/>
      <c r="KX25212" s="23"/>
      <c r="KY25212" s="23"/>
    </row>
    <row r="25213" spans="36:311" x14ac:dyDescent="0.2">
      <c r="AJ25213" s="23"/>
      <c r="HH25213"/>
      <c r="IW25213" s="36"/>
      <c r="JI25213"/>
      <c r="JJ25213"/>
      <c r="KX25213" s="23"/>
      <c r="KY25213" s="23"/>
    </row>
    <row r="25214" spans="36:311" x14ac:dyDescent="0.2">
      <c r="AJ25214" s="23"/>
      <c r="HH25214"/>
      <c r="IW25214" s="36"/>
      <c r="JI25214"/>
      <c r="JJ25214"/>
      <c r="KX25214" s="23"/>
      <c r="KY25214" s="23"/>
    </row>
    <row r="25215" spans="36:311" x14ac:dyDescent="0.2">
      <c r="AJ25215" s="23"/>
      <c r="HH25215"/>
      <c r="IW25215" s="36"/>
      <c r="JI25215"/>
      <c r="JJ25215"/>
      <c r="KX25215" s="23"/>
      <c r="KY25215" s="23"/>
    </row>
    <row r="25216" spans="36:311" x14ac:dyDescent="0.2">
      <c r="AJ25216" s="23"/>
      <c r="HH25216"/>
      <c r="IW25216" s="36"/>
      <c r="JI25216"/>
      <c r="JJ25216"/>
      <c r="KX25216" s="23"/>
      <c r="KY25216" s="23"/>
    </row>
    <row r="25217" spans="36:311" x14ac:dyDescent="0.2">
      <c r="AJ25217" s="23"/>
      <c r="HH25217"/>
      <c r="IW25217" s="36"/>
      <c r="JI25217"/>
      <c r="JJ25217"/>
      <c r="KX25217" s="23"/>
      <c r="KY25217" s="23"/>
    </row>
    <row r="25218" spans="36:311" x14ac:dyDescent="0.2">
      <c r="AJ25218" s="23"/>
      <c r="HH25218"/>
      <c r="IW25218" s="36"/>
      <c r="JI25218"/>
      <c r="JJ25218"/>
      <c r="KX25218" s="23"/>
      <c r="KY25218" s="23"/>
    </row>
    <row r="25219" spans="36:311" x14ac:dyDescent="0.2">
      <c r="AJ25219" s="23"/>
      <c r="HH25219"/>
      <c r="IW25219" s="36"/>
      <c r="JI25219"/>
      <c r="JJ25219"/>
      <c r="KX25219" s="23"/>
      <c r="KY25219" s="23"/>
    </row>
    <row r="25220" spans="36:311" x14ac:dyDescent="0.2">
      <c r="AJ25220" s="23"/>
      <c r="HH25220"/>
      <c r="IW25220" s="36"/>
      <c r="JI25220"/>
      <c r="JJ25220"/>
      <c r="KX25220" s="23"/>
      <c r="KY25220" s="23"/>
    </row>
    <row r="25221" spans="36:311" x14ac:dyDescent="0.2">
      <c r="AJ25221" s="23"/>
      <c r="HH25221"/>
      <c r="IW25221" s="36"/>
      <c r="JI25221"/>
      <c r="JJ25221"/>
      <c r="KX25221" s="23"/>
      <c r="KY25221" s="23"/>
    </row>
    <row r="25222" spans="36:311" x14ac:dyDescent="0.2">
      <c r="AJ25222" s="23"/>
      <c r="HH25222"/>
      <c r="IW25222" s="36"/>
      <c r="JI25222"/>
      <c r="JJ25222"/>
      <c r="KX25222" s="23"/>
      <c r="KY25222" s="23"/>
    </row>
    <row r="25223" spans="36:311" x14ac:dyDescent="0.2">
      <c r="AJ25223" s="23"/>
      <c r="HH25223"/>
      <c r="IW25223" s="36"/>
      <c r="JI25223"/>
      <c r="JJ25223"/>
      <c r="KX25223" s="23"/>
      <c r="KY25223" s="23"/>
    </row>
    <row r="25224" spans="36:311" x14ac:dyDescent="0.2">
      <c r="AJ25224" s="23"/>
      <c r="HH25224"/>
      <c r="IW25224" s="36"/>
      <c r="JI25224"/>
      <c r="JJ25224"/>
      <c r="KX25224" s="23"/>
      <c r="KY25224" s="23"/>
    </row>
    <row r="25225" spans="36:311" x14ac:dyDescent="0.2">
      <c r="AJ25225" s="23"/>
      <c r="HH25225"/>
      <c r="IW25225" s="36"/>
      <c r="JI25225"/>
      <c r="JJ25225"/>
      <c r="KX25225" s="23"/>
      <c r="KY25225" s="23"/>
    </row>
    <row r="25226" spans="36:311" x14ac:dyDescent="0.2">
      <c r="AJ25226" s="23"/>
      <c r="HH25226"/>
      <c r="IW25226" s="36"/>
      <c r="JI25226"/>
      <c r="JJ25226"/>
      <c r="KX25226" s="23"/>
      <c r="KY25226" s="23"/>
    </row>
    <row r="25227" spans="36:311" x14ac:dyDescent="0.2">
      <c r="AJ25227" s="23"/>
      <c r="HH25227"/>
      <c r="IW25227" s="36"/>
      <c r="JI25227"/>
      <c r="JJ25227"/>
      <c r="KX25227" s="23"/>
      <c r="KY25227" s="23"/>
    </row>
    <row r="25228" spans="36:311" x14ac:dyDescent="0.2">
      <c r="AJ25228" s="23"/>
      <c r="HH25228"/>
      <c r="IW25228" s="36"/>
      <c r="JI25228"/>
      <c r="JJ25228"/>
      <c r="KX25228" s="23"/>
      <c r="KY25228" s="23"/>
    </row>
    <row r="25229" spans="36:311" x14ac:dyDescent="0.2">
      <c r="AJ25229" s="23"/>
      <c r="HH25229"/>
      <c r="IW25229" s="36"/>
      <c r="JI25229"/>
      <c r="JJ25229"/>
      <c r="KX25229" s="23"/>
      <c r="KY25229" s="23"/>
    </row>
    <row r="25230" spans="36:311" x14ac:dyDescent="0.2">
      <c r="AJ25230" s="23"/>
      <c r="HH25230"/>
      <c r="IW25230" s="36"/>
      <c r="JI25230"/>
      <c r="JJ25230"/>
      <c r="KX25230" s="23"/>
      <c r="KY25230" s="23"/>
    </row>
    <row r="25231" spans="36:311" x14ac:dyDescent="0.2">
      <c r="AJ25231" s="23"/>
      <c r="HH25231"/>
      <c r="IW25231" s="36"/>
      <c r="JI25231"/>
      <c r="JJ25231"/>
      <c r="KX25231" s="23"/>
      <c r="KY25231" s="23"/>
    </row>
    <row r="25232" spans="36:311" x14ac:dyDescent="0.2">
      <c r="AJ25232" s="23"/>
      <c r="HH25232"/>
      <c r="IW25232" s="36"/>
      <c r="JI25232"/>
      <c r="JJ25232"/>
      <c r="KX25232" s="23"/>
      <c r="KY25232" s="23"/>
    </row>
    <row r="25233" spans="36:311" x14ac:dyDescent="0.2">
      <c r="AJ25233" s="23"/>
      <c r="HH25233"/>
      <c r="IW25233" s="36"/>
      <c r="JI25233"/>
      <c r="JJ25233"/>
      <c r="KX25233" s="23"/>
      <c r="KY25233" s="23"/>
    </row>
    <row r="25234" spans="36:311" x14ac:dyDescent="0.2">
      <c r="AJ25234" s="23"/>
      <c r="HH25234"/>
      <c r="IW25234" s="36"/>
      <c r="JI25234"/>
      <c r="JJ25234"/>
      <c r="KX25234" s="23"/>
      <c r="KY25234" s="23"/>
    </row>
    <row r="25235" spans="36:311" x14ac:dyDescent="0.2">
      <c r="AJ25235" s="23"/>
      <c r="HH25235"/>
      <c r="IW25235" s="36"/>
      <c r="JI25235"/>
      <c r="JJ25235"/>
      <c r="KX25235" s="23"/>
      <c r="KY25235" s="23"/>
    </row>
    <row r="25236" spans="36:311" x14ac:dyDescent="0.2">
      <c r="AJ25236" s="23"/>
      <c r="HH25236"/>
      <c r="IW25236" s="36"/>
      <c r="JI25236"/>
      <c r="JJ25236"/>
      <c r="KX25236" s="23"/>
      <c r="KY25236" s="23"/>
    </row>
    <row r="25237" spans="36:311" x14ac:dyDescent="0.2">
      <c r="AJ25237" s="23"/>
      <c r="HH25237"/>
      <c r="IW25237" s="36"/>
      <c r="JI25237"/>
      <c r="JJ25237"/>
      <c r="KX25237" s="23"/>
      <c r="KY25237" s="23"/>
    </row>
    <row r="25238" spans="36:311" x14ac:dyDescent="0.2">
      <c r="AJ25238" s="23"/>
      <c r="HH25238"/>
      <c r="IW25238" s="36"/>
      <c r="JI25238"/>
      <c r="JJ25238"/>
      <c r="KX25238" s="23"/>
      <c r="KY25238" s="23"/>
    </row>
    <row r="25239" spans="36:311" x14ac:dyDescent="0.2">
      <c r="AJ25239" s="23"/>
      <c r="HH25239"/>
      <c r="IW25239" s="36"/>
      <c r="JI25239"/>
      <c r="JJ25239"/>
      <c r="KX25239" s="23"/>
      <c r="KY25239" s="23"/>
    </row>
    <row r="25240" spans="36:311" x14ac:dyDescent="0.2">
      <c r="AJ25240" s="23"/>
      <c r="HH25240"/>
      <c r="IW25240" s="36"/>
      <c r="JI25240"/>
      <c r="JJ25240"/>
      <c r="KX25240" s="23"/>
      <c r="KY25240" s="23"/>
    </row>
    <row r="25241" spans="36:311" x14ac:dyDescent="0.2">
      <c r="AJ25241" s="23"/>
      <c r="HH25241"/>
      <c r="IW25241" s="36"/>
      <c r="JI25241"/>
      <c r="JJ25241"/>
      <c r="KX25241" s="23"/>
      <c r="KY25241" s="23"/>
    </row>
    <row r="25242" spans="36:311" x14ac:dyDescent="0.2">
      <c r="AJ25242" s="23"/>
      <c r="HH25242"/>
      <c r="IW25242" s="36"/>
      <c r="JI25242"/>
      <c r="JJ25242"/>
      <c r="KX25242" s="23"/>
      <c r="KY25242" s="23"/>
    </row>
    <row r="25243" spans="36:311" x14ac:dyDescent="0.2">
      <c r="AJ25243" s="23"/>
      <c r="HH25243"/>
      <c r="IW25243" s="36"/>
      <c r="JI25243"/>
      <c r="JJ25243"/>
      <c r="KX25243" s="23"/>
      <c r="KY25243" s="23"/>
    </row>
    <row r="25244" spans="36:311" x14ac:dyDescent="0.2">
      <c r="AJ25244" s="23"/>
      <c r="HH25244"/>
      <c r="IW25244" s="36"/>
      <c r="JI25244"/>
      <c r="JJ25244"/>
      <c r="KX25244" s="23"/>
      <c r="KY25244" s="23"/>
    </row>
    <row r="25245" spans="36:311" x14ac:dyDescent="0.2">
      <c r="AJ25245" s="23"/>
      <c r="HH25245"/>
      <c r="IW25245" s="36"/>
      <c r="JI25245"/>
      <c r="JJ25245"/>
      <c r="KX25245" s="23"/>
      <c r="KY25245" s="23"/>
    </row>
    <row r="25246" spans="36:311" x14ac:dyDescent="0.2">
      <c r="AJ25246" s="23"/>
      <c r="HH25246"/>
      <c r="IW25246" s="36"/>
      <c r="JI25246"/>
      <c r="JJ25246"/>
      <c r="KX25246" s="23"/>
      <c r="KY25246" s="23"/>
    </row>
    <row r="25247" spans="36:311" x14ac:dyDescent="0.2">
      <c r="AJ25247" s="23"/>
      <c r="HH25247"/>
      <c r="IW25247" s="36"/>
      <c r="JI25247"/>
      <c r="JJ25247"/>
      <c r="KX25247" s="23"/>
      <c r="KY25247" s="23"/>
    </row>
    <row r="25248" spans="36:311" x14ac:dyDescent="0.2">
      <c r="AJ25248" s="23"/>
      <c r="HH25248"/>
      <c r="IW25248" s="36"/>
      <c r="JI25248"/>
      <c r="JJ25248"/>
      <c r="KX25248" s="23"/>
      <c r="KY25248" s="23"/>
    </row>
    <row r="25249" spans="36:311" x14ac:dyDescent="0.2">
      <c r="AJ25249" s="23"/>
      <c r="HH25249"/>
      <c r="IW25249" s="36"/>
      <c r="JI25249"/>
      <c r="JJ25249"/>
      <c r="KX25249" s="23"/>
      <c r="KY25249" s="23"/>
    </row>
    <row r="25250" spans="36:311" x14ac:dyDescent="0.2">
      <c r="AJ25250" s="23"/>
      <c r="HH25250"/>
      <c r="IW25250" s="36"/>
      <c r="JI25250"/>
      <c r="JJ25250"/>
      <c r="KX25250" s="23"/>
      <c r="KY25250" s="23"/>
    </row>
    <row r="25251" spans="36:311" x14ac:dyDescent="0.2">
      <c r="AJ25251" s="23"/>
      <c r="HH25251"/>
      <c r="IW25251" s="36"/>
      <c r="JI25251"/>
      <c r="JJ25251"/>
      <c r="KX25251" s="23"/>
      <c r="KY25251" s="23"/>
    </row>
    <row r="25252" spans="36:311" x14ac:dyDescent="0.2">
      <c r="AJ25252" s="23"/>
      <c r="HH25252"/>
      <c r="IW25252" s="36"/>
      <c r="JI25252"/>
      <c r="JJ25252"/>
      <c r="KX25252" s="23"/>
      <c r="KY25252" s="23"/>
    </row>
    <row r="25253" spans="36:311" x14ac:dyDescent="0.2">
      <c r="AJ25253" s="23"/>
      <c r="HH25253"/>
      <c r="IW25253" s="36"/>
      <c r="JI25253"/>
      <c r="JJ25253"/>
      <c r="KX25253" s="23"/>
      <c r="KY25253" s="23"/>
    </row>
    <row r="25254" spans="36:311" x14ac:dyDescent="0.2">
      <c r="AJ25254" s="23"/>
      <c r="HH25254"/>
      <c r="IW25254" s="36"/>
      <c r="JI25254"/>
      <c r="JJ25254"/>
      <c r="KX25254" s="23"/>
      <c r="KY25254" s="23"/>
    </row>
    <row r="25255" spans="36:311" x14ac:dyDescent="0.2">
      <c r="AJ25255" s="23"/>
      <c r="HH25255"/>
      <c r="IW25255" s="36"/>
      <c r="JI25255"/>
      <c r="JJ25255"/>
      <c r="KX25255" s="23"/>
      <c r="KY25255" s="23"/>
    </row>
    <row r="25256" spans="36:311" x14ac:dyDescent="0.2">
      <c r="AJ25256" s="23"/>
      <c r="HH25256"/>
      <c r="IW25256" s="36"/>
      <c r="JI25256"/>
      <c r="JJ25256"/>
      <c r="KX25256" s="23"/>
      <c r="KY25256" s="23"/>
    </row>
    <row r="25257" spans="36:311" x14ac:dyDescent="0.2">
      <c r="AJ25257" s="23"/>
      <c r="HH25257"/>
      <c r="IW25257" s="36"/>
      <c r="JI25257"/>
      <c r="JJ25257"/>
      <c r="KX25257" s="23"/>
      <c r="KY25257" s="23"/>
    </row>
    <row r="25258" spans="36:311" x14ac:dyDescent="0.2">
      <c r="AJ25258" s="23"/>
      <c r="HH25258"/>
      <c r="IW25258" s="36"/>
      <c r="JI25258"/>
      <c r="JJ25258"/>
      <c r="KX25258" s="23"/>
      <c r="KY25258" s="23"/>
    </row>
    <row r="25259" spans="36:311" x14ac:dyDescent="0.2">
      <c r="AJ25259" s="23"/>
      <c r="HH25259"/>
      <c r="IW25259" s="36"/>
      <c r="JI25259"/>
      <c r="JJ25259"/>
      <c r="KX25259" s="23"/>
      <c r="KY25259" s="23"/>
    </row>
    <row r="25260" spans="36:311" x14ac:dyDescent="0.2">
      <c r="AJ25260" s="23"/>
      <c r="HH25260"/>
      <c r="IW25260" s="36"/>
      <c r="JI25260"/>
      <c r="JJ25260"/>
      <c r="KX25260" s="23"/>
      <c r="KY25260" s="23"/>
    </row>
    <row r="25261" spans="36:311" x14ac:dyDescent="0.2">
      <c r="AJ25261" s="23"/>
      <c r="HH25261"/>
      <c r="IW25261" s="36"/>
      <c r="JI25261"/>
      <c r="JJ25261"/>
      <c r="KX25261" s="23"/>
      <c r="KY25261" s="23"/>
    </row>
    <row r="25262" spans="36:311" x14ac:dyDescent="0.2">
      <c r="AJ25262" s="23"/>
      <c r="HH25262"/>
      <c r="IW25262" s="36"/>
      <c r="JI25262"/>
      <c r="JJ25262"/>
      <c r="KX25262" s="23"/>
      <c r="KY25262" s="23"/>
    </row>
    <row r="25263" spans="36:311" x14ac:dyDescent="0.2">
      <c r="AJ25263" s="23"/>
      <c r="HH25263"/>
      <c r="IW25263" s="36"/>
      <c r="JI25263"/>
      <c r="JJ25263"/>
      <c r="KX25263" s="23"/>
      <c r="KY25263" s="23"/>
    </row>
    <row r="25264" spans="36:311" x14ac:dyDescent="0.2">
      <c r="AJ25264" s="23"/>
      <c r="HH25264"/>
      <c r="IW25264" s="36"/>
      <c r="JI25264"/>
      <c r="JJ25264"/>
      <c r="KX25264" s="23"/>
      <c r="KY25264" s="23"/>
    </row>
    <row r="25265" spans="36:311" x14ac:dyDescent="0.2">
      <c r="AJ25265" s="23"/>
      <c r="HH25265"/>
      <c r="IW25265" s="36"/>
      <c r="JI25265"/>
      <c r="JJ25265"/>
      <c r="KX25265" s="23"/>
      <c r="KY25265" s="23"/>
    </row>
    <row r="25266" spans="36:311" x14ac:dyDescent="0.2">
      <c r="AJ25266" s="23"/>
      <c r="HH25266"/>
      <c r="IW25266" s="36"/>
      <c r="JI25266"/>
      <c r="JJ25266"/>
      <c r="KX25266" s="23"/>
      <c r="KY25266" s="23"/>
    </row>
    <row r="25267" spans="36:311" x14ac:dyDescent="0.2">
      <c r="AJ25267" s="23"/>
      <c r="HH25267"/>
      <c r="IW25267" s="36"/>
      <c r="JI25267"/>
      <c r="JJ25267"/>
      <c r="KX25267" s="23"/>
      <c r="KY25267" s="23"/>
    </row>
    <row r="25268" spans="36:311" x14ac:dyDescent="0.2">
      <c r="AJ25268" s="23"/>
      <c r="HH25268"/>
      <c r="IW25268" s="36"/>
      <c r="JI25268"/>
      <c r="JJ25268"/>
      <c r="KX25268" s="23"/>
      <c r="KY25268" s="23"/>
    </row>
    <row r="25269" spans="36:311" x14ac:dyDescent="0.2">
      <c r="AJ25269" s="23"/>
      <c r="HH25269"/>
      <c r="IW25269" s="36"/>
      <c r="JI25269"/>
      <c r="JJ25269"/>
      <c r="KX25269" s="23"/>
      <c r="KY25269" s="23"/>
    </row>
    <row r="25270" spans="36:311" x14ac:dyDescent="0.2">
      <c r="AJ25270" s="23"/>
      <c r="HH25270"/>
      <c r="IW25270" s="36"/>
      <c r="JI25270"/>
      <c r="JJ25270"/>
      <c r="KX25270" s="23"/>
      <c r="KY25270" s="23"/>
    </row>
    <row r="25271" spans="36:311" x14ac:dyDescent="0.2">
      <c r="AJ25271" s="23"/>
      <c r="HH25271"/>
      <c r="IW25271" s="36"/>
      <c r="JI25271"/>
      <c r="JJ25271"/>
      <c r="KX25271" s="23"/>
      <c r="KY25271" s="23"/>
    </row>
    <row r="25272" spans="36:311" x14ac:dyDescent="0.2">
      <c r="AJ25272" s="23"/>
      <c r="HH25272"/>
      <c r="IW25272" s="36"/>
      <c r="JI25272"/>
      <c r="JJ25272"/>
      <c r="KX25272" s="23"/>
      <c r="KY25272" s="23"/>
    </row>
    <row r="25273" spans="36:311" x14ac:dyDescent="0.2">
      <c r="AJ25273" s="23"/>
      <c r="HH25273"/>
      <c r="IW25273" s="36"/>
      <c r="JI25273"/>
      <c r="JJ25273"/>
      <c r="KX25273" s="23"/>
      <c r="KY25273" s="23"/>
    </row>
    <row r="25274" spans="36:311" x14ac:dyDescent="0.2">
      <c r="AJ25274" s="23"/>
      <c r="HH25274"/>
      <c r="IW25274" s="36"/>
      <c r="JI25274"/>
      <c r="JJ25274"/>
      <c r="KX25274" s="23"/>
      <c r="KY25274" s="23"/>
    </row>
    <row r="25275" spans="36:311" x14ac:dyDescent="0.2">
      <c r="AJ25275" s="23"/>
      <c r="HH25275"/>
      <c r="IW25275" s="36"/>
      <c r="JI25275"/>
      <c r="JJ25275"/>
      <c r="KX25275" s="23"/>
      <c r="KY25275" s="23"/>
    </row>
    <row r="25276" spans="36:311" x14ac:dyDescent="0.2">
      <c r="AJ25276" s="23"/>
      <c r="HH25276"/>
      <c r="IW25276" s="36"/>
      <c r="JI25276"/>
      <c r="JJ25276"/>
      <c r="KX25276" s="23"/>
      <c r="KY25276" s="23"/>
    </row>
    <row r="25277" spans="36:311" x14ac:dyDescent="0.2">
      <c r="AJ25277" s="23"/>
      <c r="HH25277"/>
      <c r="IW25277" s="36"/>
      <c r="JI25277"/>
      <c r="JJ25277"/>
      <c r="KX25277" s="23"/>
      <c r="KY25277" s="23"/>
    </row>
    <row r="25278" spans="36:311" x14ac:dyDescent="0.2">
      <c r="AJ25278" s="23"/>
      <c r="HH25278"/>
      <c r="IW25278" s="36"/>
      <c r="JI25278"/>
      <c r="JJ25278"/>
      <c r="KX25278" s="23"/>
      <c r="KY25278" s="23"/>
    </row>
    <row r="25279" spans="36:311" x14ac:dyDescent="0.2">
      <c r="AJ25279" s="23"/>
      <c r="HH25279"/>
      <c r="IW25279" s="36"/>
      <c r="JI25279"/>
      <c r="JJ25279"/>
      <c r="KX25279" s="23"/>
      <c r="KY25279" s="23"/>
    </row>
    <row r="25280" spans="36:311" x14ac:dyDescent="0.2">
      <c r="AJ25280" s="23"/>
      <c r="HH25280"/>
      <c r="IW25280" s="36"/>
      <c r="JI25280"/>
      <c r="JJ25280"/>
      <c r="KX25280" s="23"/>
      <c r="KY25280" s="23"/>
    </row>
    <row r="25281" spans="36:311" x14ac:dyDescent="0.2">
      <c r="AJ25281" s="23"/>
      <c r="HH25281"/>
      <c r="IW25281" s="36"/>
      <c r="JI25281"/>
      <c r="JJ25281"/>
      <c r="KX25281" s="23"/>
      <c r="KY25281" s="23"/>
    </row>
    <row r="25282" spans="36:311" x14ac:dyDescent="0.2">
      <c r="AJ25282" s="23"/>
      <c r="HH25282"/>
      <c r="IW25282" s="36"/>
      <c r="JI25282"/>
      <c r="JJ25282"/>
      <c r="KX25282" s="23"/>
      <c r="KY25282" s="23"/>
    </row>
    <row r="25283" spans="36:311" x14ac:dyDescent="0.2">
      <c r="AJ25283" s="23"/>
      <c r="HH25283"/>
      <c r="IW25283" s="36"/>
      <c r="JI25283"/>
      <c r="JJ25283"/>
      <c r="KX25283" s="23"/>
      <c r="KY25283" s="23"/>
    </row>
    <row r="25284" spans="36:311" x14ac:dyDescent="0.2">
      <c r="AJ25284" s="23"/>
      <c r="HH25284"/>
      <c r="IW25284" s="36"/>
      <c r="JI25284"/>
      <c r="JJ25284"/>
      <c r="KX25284" s="23"/>
      <c r="KY25284" s="23"/>
    </row>
    <row r="25285" spans="36:311" x14ac:dyDescent="0.2">
      <c r="AJ25285" s="23"/>
      <c r="HH25285"/>
      <c r="IW25285" s="36"/>
      <c r="JI25285"/>
      <c r="JJ25285"/>
      <c r="KX25285" s="23"/>
      <c r="KY25285" s="23"/>
    </row>
    <row r="25286" spans="36:311" x14ac:dyDescent="0.2">
      <c r="AJ25286" s="23"/>
      <c r="HH25286"/>
      <c r="IW25286" s="36"/>
      <c r="JI25286"/>
      <c r="JJ25286"/>
      <c r="KX25286" s="23"/>
      <c r="KY25286" s="23"/>
    </row>
    <row r="25287" spans="36:311" x14ac:dyDescent="0.2">
      <c r="AJ25287" s="23"/>
      <c r="HH25287"/>
      <c r="IW25287" s="36"/>
      <c r="JI25287"/>
      <c r="JJ25287"/>
      <c r="KX25287" s="23"/>
      <c r="KY25287" s="23"/>
    </row>
    <row r="25288" spans="36:311" x14ac:dyDescent="0.2">
      <c r="AJ25288" s="23"/>
      <c r="HH25288"/>
      <c r="IW25288" s="36"/>
      <c r="JI25288"/>
      <c r="JJ25288"/>
      <c r="KX25288" s="23"/>
      <c r="KY25288" s="23"/>
    </row>
    <row r="25289" spans="36:311" x14ac:dyDescent="0.2">
      <c r="AJ25289" s="23"/>
      <c r="HH25289"/>
      <c r="IW25289" s="36"/>
      <c r="JI25289"/>
      <c r="JJ25289"/>
      <c r="KX25289" s="23"/>
      <c r="KY25289" s="23"/>
    </row>
    <row r="25290" spans="36:311" x14ac:dyDescent="0.2">
      <c r="AJ25290" s="23"/>
      <c r="HH25290"/>
      <c r="IW25290" s="36"/>
      <c r="JI25290"/>
      <c r="JJ25290"/>
      <c r="KX25290" s="23"/>
      <c r="KY25290" s="23"/>
    </row>
    <row r="25291" spans="36:311" x14ac:dyDescent="0.2">
      <c r="AJ25291" s="23"/>
      <c r="HH25291"/>
      <c r="IW25291" s="36"/>
      <c r="JI25291"/>
      <c r="JJ25291"/>
      <c r="KX25291" s="23"/>
      <c r="KY25291" s="23"/>
    </row>
    <row r="25292" spans="36:311" x14ac:dyDescent="0.2">
      <c r="AJ25292" s="23"/>
      <c r="HH25292"/>
      <c r="IW25292" s="36"/>
      <c r="JI25292"/>
      <c r="JJ25292"/>
      <c r="KX25292" s="23"/>
      <c r="KY25292" s="23"/>
    </row>
    <row r="25293" spans="36:311" x14ac:dyDescent="0.2">
      <c r="AJ25293" s="23"/>
      <c r="HH25293"/>
      <c r="IW25293" s="36"/>
      <c r="JI25293"/>
      <c r="JJ25293"/>
      <c r="KX25293" s="23"/>
      <c r="KY25293" s="23"/>
    </row>
    <row r="25294" spans="36:311" x14ac:dyDescent="0.2">
      <c r="AJ25294" s="23"/>
      <c r="HH25294"/>
      <c r="IW25294" s="36"/>
      <c r="JI25294"/>
      <c r="JJ25294"/>
      <c r="KX25294" s="23"/>
      <c r="KY25294" s="23"/>
    </row>
    <row r="25295" spans="36:311" x14ac:dyDescent="0.2">
      <c r="AJ25295" s="23"/>
      <c r="HH25295"/>
      <c r="IW25295" s="36"/>
      <c r="JI25295"/>
      <c r="JJ25295"/>
      <c r="KX25295" s="23"/>
      <c r="KY25295" s="23"/>
    </row>
    <row r="25296" spans="36:311" x14ac:dyDescent="0.2">
      <c r="AJ25296" s="23"/>
      <c r="HH25296"/>
      <c r="IW25296" s="36"/>
      <c r="JI25296"/>
      <c r="JJ25296"/>
      <c r="KX25296" s="23"/>
      <c r="KY25296" s="23"/>
    </row>
    <row r="25297" spans="36:311" x14ac:dyDescent="0.2">
      <c r="AJ25297" s="23"/>
      <c r="HH25297"/>
      <c r="IW25297" s="36"/>
      <c r="JI25297"/>
      <c r="JJ25297"/>
      <c r="KX25297" s="23"/>
      <c r="KY25297" s="23"/>
    </row>
    <row r="25298" spans="36:311" x14ac:dyDescent="0.2">
      <c r="AJ25298" s="23"/>
      <c r="HH25298"/>
      <c r="IW25298" s="36"/>
      <c r="JI25298"/>
      <c r="JJ25298"/>
      <c r="KX25298" s="23"/>
      <c r="KY25298" s="23"/>
    </row>
    <row r="25299" spans="36:311" x14ac:dyDescent="0.2">
      <c r="AJ25299" s="23"/>
      <c r="HH25299"/>
      <c r="IW25299" s="36"/>
      <c r="JI25299"/>
      <c r="JJ25299"/>
      <c r="KX25299" s="23"/>
      <c r="KY25299" s="23"/>
    </row>
    <row r="25300" spans="36:311" x14ac:dyDescent="0.2">
      <c r="AJ25300" s="23"/>
      <c r="HH25300"/>
      <c r="IW25300" s="36"/>
      <c r="JI25300"/>
      <c r="JJ25300"/>
      <c r="KX25300" s="23"/>
      <c r="KY25300" s="23"/>
    </row>
    <row r="25301" spans="36:311" x14ac:dyDescent="0.2">
      <c r="AJ25301" s="23"/>
      <c r="HH25301"/>
      <c r="IW25301" s="36"/>
      <c r="JI25301"/>
      <c r="JJ25301"/>
      <c r="KX25301" s="23"/>
      <c r="KY25301" s="23"/>
    </row>
    <row r="25302" spans="36:311" x14ac:dyDescent="0.2">
      <c r="AJ25302" s="23"/>
      <c r="HH25302"/>
      <c r="IW25302" s="36"/>
      <c r="JI25302"/>
      <c r="JJ25302"/>
      <c r="KX25302" s="23"/>
      <c r="KY25302" s="23"/>
    </row>
    <row r="25303" spans="36:311" x14ac:dyDescent="0.2">
      <c r="AJ25303" s="23"/>
      <c r="HH25303"/>
      <c r="IW25303" s="36"/>
      <c r="JI25303"/>
      <c r="JJ25303"/>
      <c r="KX25303" s="23"/>
      <c r="KY25303" s="23"/>
    </row>
    <row r="25304" spans="36:311" x14ac:dyDescent="0.2">
      <c r="AJ25304" s="23"/>
      <c r="HH25304"/>
      <c r="IW25304" s="36"/>
      <c r="JI25304"/>
      <c r="JJ25304"/>
      <c r="KX25304" s="23"/>
      <c r="KY25304" s="23"/>
    </row>
    <row r="25305" spans="36:311" x14ac:dyDescent="0.2">
      <c r="AJ25305" s="23"/>
      <c r="HH25305"/>
      <c r="IW25305" s="36"/>
      <c r="JI25305"/>
      <c r="JJ25305"/>
      <c r="KX25305" s="23"/>
      <c r="KY25305" s="23"/>
    </row>
    <row r="25306" spans="36:311" x14ac:dyDescent="0.2">
      <c r="AJ25306" s="23"/>
      <c r="HH25306"/>
      <c r="IW25306" s="36"/>
      <c r="JI25306"/>
      <c r="JJ25306"/>
      <c r="KX25306" s="23"/>
      <c r="KY25306" s="23"/>
    </row>
    <row r="25307" spans="36:311" x14ac:dyDescent="0.2">
      <c r="AJ25307" s="23"/>
      <c r="HH25307"/>
      <c r="IW25307" s="36"/>
      <c r="JI25307"/>
      <c r="JJ25307"/>
      <c r="KX25307" s="23"/>
      <c r="KY25307" s="23"/>
    </row>
    <row r="25308" spans="36:311" x14ac:dyDescent="0.2">
      <c r="AJ25308" s="23"/>
      <c r="HH25308"/>
      <c r="IW25308" s="36"/>
      <c r="JI25308"/>
      <c r="JJ25308"/>
      <c r="KX25308" s="23"/>
      <c r="KY25308" s="23"/>
    </row>
    <row r="25309" spans="36:311" x14ac:dyDescent="0.2">
      <c r="AJ25309" s="23"/>
      <c r="HH25309"/>
      <c r="IW25309" s="36"/>
      <c r="JI25309"/>
      <c r="JJ25309"/>
      <c r="KX25309" s="23"/>
      <c r="KY25309" s="23"/>
    </row>
    <row r="25310" spans="36:311" x14ac:dyDescent="0.2">
      <c r="AJ25310" s="23"/>
      <c r="HH25310"/>
      <c r="IW25310" s="36"/>
      <c r="JI25310"/>
      <c r="JJ25310"/>
      <c r="KX25310" s="23"/>
      <c r="KY25310" s="23"/>
    </row>
    <row r="25311" spans="36:311" x14ac:dyDescent="0.2">
      <c r="AJ25311" s="23"/>
      <c r="HH25311"/>
      <c r="IW25311" s="36"/>
      <c r="JI25311"/>
      <c r="JJ25311"/>
      <c r="KX25311" s="23"/>
      <c r="KY25311" s="23"/>
    </row>
    <row r="25312" spans="36:311" x14ac:dyDescent="0.2">
      <c r="AJ25312" s="23"/>
      <c r="HH25312"/>
      <c r="IW25312" s="36"/>
      <c r="JI25312"/>
      <c r="JJ25312"/>
      <c r="KX25312" s="23"/>
      <c r="KY25312" s="23"/>
    </row>
    <row r="25313" spans="36:311" x14ac:dyDescent="0.2">
      <c r="AJ25313" s="23"/>
      <c r="HH25313"/>
      <c r="IW25313" s="36"/>
      <c r="JI25313"/>
      <c r="JJ25313"/>
      <c r="KX25313" s="23"/>
      <c r="KY25313" s="23"/>
    </row>
    <row r="25314" spans="36:311" x14ac:dyDescent="0.2">
      <c r="AJ25314" s="23"/>
      <c r="HH25314"/>
      <c r="IW25314" s="36"/>
      <c r="JI25314"/>
      <c r="JJ25314"/>
      <c r="KX25314" s="23"/>
      <c r="KY25314" s="23"/>
    </row>
    <row r="25315" spans="36:311" x14ac:dyDescent="0.2">
      <c r="AJ25315" s="23"/>
      <c r="HH25315"/>
      <c r="IW25315" s="36"/>
      <c r="JI25315"/>
      <c r="JJ25315"/>
      <c r="KX25315" s="23"/>
      <c r="KY25315" s="23"/>
    </row>
    <row r="25316" spans="36:311" x14ac:dyDescent="0.2">
      <c r="AJ25316" s="23"/>
      <c r="HH25316"/>
      <c r="IW25316" s="36"/>
      <c r="JI25316"/>
      <c r="JJ25316"/>
      <c r="KX25316" s="23"/>
      <c r="KY25316" s="23"/>
    </row>
    <row r="25317" spans="36:311" x14ac:dyDescent="0.2">
      <c r="AJ25317" s="23"/>
      <c r="HH25317"/>
      <c r="IW25317" s="36"/>
      <c r="JI25317"/>
      <c r="JJ25317"/>
      <c r="KX25317" s="23"/>
      <c r="KY25317" s="23"/>
    </row>
    <row r="25318" spans="36:311" x14ac:dyDescent="0.2">
      <c r="AJ25318" s="23"/>
      <c r="HH25318"/>
      <c r="IW25318" s="36"/>
      <c r="JI25318"/>
      <c r="JJ25318"/>
      <c r="KX25318" s="23"/>
      <c r="KY25318" s="23"/>
    </row>
    <row r="25319" spans="36:311" x14ac:dyDescent="0.2">
      <c r="AJ25319" s="23"/>
      <c r="HH25319"/>
      <c r="IW25319" s="36"/>
      <c r="JI25319"/>
      <c r="JJ25319"/>
      <c r="KX25319" s="23"/>
      <c r="KY25319" s="23"/>
    </row>
    <row r="25320" spans="36:311" x14ac:dyDescent="0.2">
      <c r="AJ25320" s="23"/>
      <c r="HH25320"/>
      <c r="IW25320" s="36"/>
      <c r="JI25320"/>
      <c r="JJ25320"/>
      <c r="KX25320" s="23"/>
      <c r="KY25320" s="23"/>
    </row>
    <row r="25321" spans="36:311" x14ac:dyDescent="0.2">
      <c r="AJ25321" s="23"/>
      <c r="HH25321"/>
      <c r="IW25321" s="36"/>
      <c r="JI25321"/>
      <c r="JJ25321"/>
      <c r="KX25321" s="23"/>
      <c r="KY25321" s="23"/>
    </row>
    <row r="25322" spans="36:311" x14ac:dyDescent="0.2">
      <c r="AJ25322" s="23"/>
      <c r="HH25322"/>
      <c r="IW25322" s="36"/>
      <c r="JI25322"/>
      <c r="JJ25322"/>
      <c r="KX25322" s="23"/>
      <c r="KY25322" s="23"/>
    </row>
    <row r="25323" spans="36:311" x14ac:dyDescent="0.2">
      <c r="AJ25323" s="23"/>
      <c r="HH25323"/>
      <c r="IW25323" s="36"/>
      <c r="JI25323"/>
      <c r="JJ25323"/>
      <c r="KX25323" s="23"/>
      <c r="KY25323" s="23"/>
    </row>
    <row r="25324" spans="36:311" x14ac:dyDescent="0.2">
      <c r="AJ25324" s="23"/>
      <c r="HH25324"/>
      <c r="IW25324" s="36"/>
      <c r="JI25324"/>
      <c r="JJ25324"/>
      <c r="KX25324" s="23"/>
      <c r="KY25324" s="23"/>
    </row>
    <row r="25325" spans="36:311" x14ac:dyDescent="0.2">
      <c r="AJ25325" s="23"/>
      <c r="HH25325"/>
      <c r="IW25325" s="36"/>
      <c r="JI25325"/>
      <c r="JJ25325"/>
      <c r="KX25325" s="23"/>
      <c r="KY25325" s="23"/>
    </row>
    <row r="25326" spans="36:311" x14ac:dyDescent="0.2">
      <c r="AJ25326" s="23"/>
      <c r="HH25326"/>
      <c r="IW25326" s="36"/>
      <c r="JI25326"/>
      <c r="JJ25326"/>
      <c r="KX25326" s="23"/>
      <c r="KY25326" s="23"/>
    </row>
    <row r="25327" spans="36:311" x14ac:dyDescent="0.2">
      <c r="AJ25327" s="23"/>
      <c r="HH25327"/>
      <c r="IW25327" s="36"/>
      <c r="JI25327"/>
      <c r="JJ25327"/>
      <c r="KX25327" s="23"/>
      <c r="KY25327" s="23"/>
    </row>
    <row r="25328" spans="36:311" x14ac:dyDescent="0.2">
      <c r="AJ25328" s="23"/>
      <c r="HH25328"/>
      <c r="IW25328" s="36"/>
      <c r="JI25328"/>
      <c r="JJ25328"/>
      <c r="KX25328" s="23"/>
      <c r="KY25328" s="23"/>
    </row>
    <row r="25329" spans="36:311" x14ac:dyDescent="0.2">
      <c r="AJ25329" s="23"/>
      <c r="HH25329"/>
      <c r="IW25329" s="36"/>
      <c r="JI25329"/>
      <c r="JJ25329"/>
      <c r="KX25329" s="23"/>
      <c r="KY25329" s="23"/>
    </row>
    <row r="25330" spans="36:311" x14ac:dyDescent="0.2">
      <c r="AJ25330" s="23"/>
      <c r="HH25330"/>
      <c r="IW25330" s="36"/>
      <c r="JI25330"/>
      <c r="JJ25330"/>
      <c r="KX25330" s="23"/>
      <c r="KY25330" s="23"/>
    </row>
    <row r="25331" spans="36:311" x14ac:dyDescent="0.2">
      <c r="AJ25331" s="23"/>
      <c r="HH25331"/>
      <c r="IW25331" s="36"/>
      <c r="JI25331"/>
      <c r="JJ25331"/>
      <c r="KX25331" s="23"/>
      <c r="KY25331" s="23"/>
    </row>
    <row r="25332" spans="36:311" x14ac:dyDescent="0.2">
      <c r="AJ25332" s="23"/>
      <c r="HH25332"/>
      <c r="IW25332" s="36"/>
      <c r="JI25332"/>
      <c r="JJ25332"/>
      <c r="KX25332" s="23"/>
      <c r="KY25332" s="23"/>
    </row>
    <row r="25333" spans="36:311" x14ac:dyDescent="0.2">
      <c r="AJ25333" s="23"/>
      <c r="HH25333"/>
      <c r="IW25333" s="36"/>
      <c r="JI25333"/>
      <c r="JJ25333"/>
      <c r="KX25333" s="23"/>
      <c r="KY25333" s="23"/>
    </row>
    <row r="25334" spans="36:311" x14ac:dyDescent="0.2">
      <c r="AJ25334" s="23"/>
      <c r="HH25334"/>
      <c r="IW25334" s="36"/>
      <c r="JI25334"/>
      <c r="JJ25334"/>
      <c r="KX25334" s="23"/>
      <c r="KY25334" s="23"/>
    </row>
    <row r="25335" spans="36:311" x14ac:dyDescent="0.2">
      <c r="AJ25335" s="23"/>
      <c r="HH25335"/>
      <c r="IW25335" s="36"/>
      <c r="JI25335"/>
      <c r="JJ25335"/>
      <c r="KX25335" s="23"/>
      <c r="KY25335" s="23"/>
    </row>
    <row r="25336" spans="36:311" x14ac:dyDescent="0.2">
      <c r="AJ25336" s="23"/>
      <c r="HH25336"/>
      <c r="IW25336" s="36"/>
      <c r="JI25336"/>
      <c r="JJ25336"/>
      <c r="KX25336" s="23"/>
      <c r="KY25336" s="23"/>
    </row>
    <row r="25337" spans="36:311" x14ac:dyDescent="0.2">
      <c r="AJ25337" s="23"/>
      <c r="HH25337"/>
      <c r="IW25337" s="36"/>
      <c r="JI25337"/>
      <c r="JJ25337"/>
      <c r="KX25337" s="23"/>
      <c r="KY25337" s="23"/>
    </row>
    <row r="25338" spans="36:311" x14ac:dyDescent="0.2">
      <c r="AJ25338" s="23"/>
      <c r="HH25338"/>
      <c r="IW25338" s="36"/>
      <c r="JI25338"/>
      <c r="JJ25338"/>
      <c r="KX25338" s="23"/>
      <c r="KY25338" s="23"/>
    </row>
    <row r="25339" spans="36:311" x14ac:dyDescent="0.2">
      <c r="AJ25339" s="23"/>
      <c r="HH25339"/>
      <c r="IW25339" s="36"/>
      <c r="JI25339"/>
      <c r="JJ25339"/>
      <c r="KX25339" s="23"/>
      <c r="KY25339" s="23"/>
    </row>
    <row r="25340" spans="36:311" x14ac:dyDescent="0.2">
      <c r="AJ25340" s="23"/>
      <c r="HH25340"/>
      <c r="IW25340" s="36"/>
      <c r="JI25340"/>
      <c r="JJ25340"/>
      <c r="KX25340" s="23"/>
      <c r="KY25340" s="23"/>
    </row>
    <row r="25341" spans="36:311" x14ac:dyDescent="0.2">
      <c r="AJ25341" s="23"/>
      <c r="HH25341"/>
      <c r="IW25341" s="36"/>
      <c r="JI25341"/>
      <c r="JJ25341"/>
      <c r="KX25341" s="23"/>
      <c r="KY25341" s="23"/>
    </row>
    <row r="25342" spans="36:311" x14ac:dyDescent="0.2">
      <c r="AJ25342" s="23"/>
      <c r="HH25342"/>
      <c r="IW25342" s="36"/>
      <c r="JI25342"/>
      <c r="JJ25342"/>
      <c r="KX25342" s="23"/>
      <c r="KY25342" s="23"/>
    </row>
    <row r="25343" spans="36:311" x14ac:dyDescent="0.2">
      <c r="AJ25343" s="23"/>
      <c r="HH25343"/>
      <c r="IW25343" s="36"/>
      <c r="JI25343"/>
      <c r="JJ25343"/>
      <c r="KX25343" s="23"/>
      <c r="KY25343" s="23"/>
    </row>
    <row r="25344" spans="36:311" x14ac:dyDescent="0.2">
      <c r="AJ25344" s="23"/>
      <c r="HH25344"/>
      <c r="IW25344" s="36"/>
      <c r="JI25344"/>
      <c r="JJ25344"/>
      <c r="KX25344" s="23"/>
      <c r="KY25344" s="23"/>
    </row>
    <row r="25345" spans="36:311" x14ac:dyDescent="0.2">
      <c r="AJ25345" s="23"/>
      <c r="HH25345"/>
      <c r="IW25345" s="36"/>
      <c r="JI25345"/>
      <c r="JJ25345"/>
      <c r="KX25345" s="23"/>
      <c r="KY25345" s="23"/>
    </row>
    <row r="25346" spans="36:311" x14ac:dyDescent="0.2">
      <c r="AJ25346" s="23"/>
      <c r="HH25346"/>
      <c r="IW25346" s="36"/>
      <c r="JI25346"/>
      <c r="JJ25346"/>
      <c r="KX25346" s="23"/>
      <c r="KY25346" s="23"/>
    </row>
    <row r="25347" spans="36:311" x14ac:dyDescent="0.2">
      <c r="AJ25347" s="23"/>
      <c r="HH25347"/>
      <c r="IW25347" s="36"/>
      <c r="JI25347"/>
      <c r="JJ25347"/>
      <c r="KX25347" s="23"/>
      <c r="KY25347" s="23"/>
    </row>
    <row r="25348" spans="36:311" x14ac:dyDescent="0.2">
      <c r="AJ25348" s="23"/>
      <c r="HH25348"/>
      <c r="IW25348" s="36"/>
      <c r="JI25348"/>
      <c r="JJ25348"/>
      <c r="KX25348" s="23"/>
      <c r="KY25348" s="23"/>
    </row>
    <row r="25349" spans="36:311" x14ac:dyDescent="0.2">
      <c r="AJ25349" s="23"/>
      <c r="HH25349"/>
      <c r="IW25349" s="36"/>
      <c r="JI25349"/>
      <c r="JJ25349"/>
      <c r="KX25349" s="23"/>
      <c r="KY25349" s="23"/>
    </row>
    <row r="25350" spans="36:311" x14ac:dyDescent="0.2">
      <c r="AJ25350" s="23"/>
      <c r="HH25350"/>
      <c r="IW25350" s="36"/>
      <c r="JI25350"/>
      <c r="JJ25350"/>
      <c r="KX25350" s="23"/>
      <c r="KY25350" s="23"/>
    </row>
    <row r="25351" spans="36:311" x14ac:dyDescent="0.2">
      <c r="AJ25351" s="23"/>
      <c r="HH25351"/>
      <c r="IW25351" s="36"/>
      <c r="JI25351"/>
      <c r="JJ25351"/>
      <c r="KX25351" s="23"/>
      <c r="KY25351" s="23"/>
    </row>
    <row r="25352" spans="36:311" x14ac:dyDescent="0.2">
      <c r="AJ25352" s="23"/>
      <c r="HH25352"/>
      <c r="IW25352" s="36"/>
      <c r="JI25352"/>
      <c r="JJ25352"/>
      <c r="KX25352" s="23"/>
      <c r="KY25352" s="23"/>
    </row>
    <row r="25353" spans="36:311" x14ac:dyDescent="0.2">
      <c r="AJ25353" s="23"/>
      <c r="HH25353"/>
      <c r="IW25353" s="36"/>
      <c r="JI25353"/>
      <c r="JJ25353"/>
      <c r="KX25353" s="23"/>
      <c r="KY25353" s="23"/>
    </row>
    <row r="25354" spans="36:311" x14ac:dyDescent="0.2">
      <c r="AJ25354" s="23"/>
      <c r="HH25354"/>
      <c r="IW25354" s="36"/>
      <c r="JI25354"/>
      <c r="JJ25354"/>
      <c r="KX25354" s="23"/>
      <c r="KY25354" s="23"/>
    </row>
    <row r="25355" spans="36:311" x14ac:dyDescent="0.2">
      <c r="AJ25355" s="23"/>
      <c r="HH25355"/>
      <c r="IW25355" s="36"/>
      <c r="JI25355"/>
      <c r="JJ25355"/>
      <c r="KX25355" s="23"/>
      <c r="KY25355" s="23"/>
    </row>
    <row r="25356" spans="36:311" x14ac:dyDescent="0.2">
      <c r="AJ25356" s="23"/>
      <c r="HH25356"/>
      <c r="IW25356" s="36"/>
      <c r="JI25356"/>
      <c r="JJ25356"/>
      <c r="KX25356" s="23"/>
      <c r="KY25356" s="23"/>
    </row>
    <row r="25357" spans="36:311" x14ac:dyDescent="0.2">
      <c r="AJ25357" s="23"/>
      <c r="HH25357"/>
      <c r="IW25357" s="36"/>
      <c r="JI25357"/>
      <c r="JJ25357"/>
      <c r="KX25357" s="23"/>
      <c r="KY25357" s="23"/>
    </row>
    <row r="25358" spans="36:311" x14ac:dyDescent="0.2">
      <c r="AJ25358" s="23"/>
      <c r="HH25358"/>
      <c r="IW25358" s="36"/>
      <c r="JI25358"/>
      <c r="JJ25358"/>
      <c r="KX25358" s="23"/>
      <c r="KY25358" s="23"/>
    </row>
    <row r="25359" spans="36:311" x14ac:dyDescent="0.2">
      <c r="AJ25359" s="23"/>
      <c r="HH25359"/>
      <c r="IW25359" s="36"/>
      <c r="JI25359"/>
      <c r="JJ25359"/>
      <c r="KX25359" s="23"/>
      <c r="KY25359" s="23"/>
    </row>
    <row r="25360" spans="36:311" x14ac:dyDescent="0.2">
      <c r="AJ25360" s="23"/>
      <c r="HH25360"/>
      <c r="IW25360" s="36"/>
      <c r="JI25360"/>
      <c r="JJ25360"/>
      <c r="KX25360" s="23"/>
      <c r="KY25360" s="23"/>
    </row>
    <row r="25361" spans="36:311" x14ac:dyDescent="0.2">
      <c r="AJ25361" s="23"/>
      <c r="HH25361"/>
      <c r="IW25361" s="36"/>
      <c r="JI25361"/>
      <c r="JJ25361"/>
      <c r="KX25361" s="23"/>
      <c r="KY25361" s="23"/>
    </row>
    <row r="25362" spans="36:311" x14ac:dyDescent="0.2">
      <c r="AJ25362" s="23"/>
      <c r="HH25362"/>
      <c r="IW25362" s="36"/>
      <c r="JI25362"/>
      <c r="JJ25362"/>
      <c r="KX25362" s="23"/>
      <c r="KY25362" s="23"/>
    </row>
    <row r="25363" spans="36:311" x14ac:dyDescent="0.2">
      <c r="AJ25363" s="23"/>
      <c r="HH25363"/>
      <c r="IW25363" s="36"/>
      <c r="JI25363"/>
      <c r="JJ25363"/>
      <c r="KX25363" s="23"/>
      <c r="KY25363" s="23"/>
    </row>
    <row r="25364" spans="36:311" x14ac:dyDescent="0.2">
      <c r="AJ25364" s="23"/>
      <c r="HH25364"/>
      <c r="IW25364" s="36"/>
      <c r="JI25364"/>
      <c r="JJ25364"/>
      <c r="KX25364" s="23"/>
      <c r="KY25364" s="23"/>
    </row>
    <row r="25365" spans="36:311" x14ac:dyDescent="0.2">
      <c r="AJ25365" s="23"/>
      <c r="HH25365"/>
      <c r="IW25365" s="36"/>
      <c r="JI25365"/>
      <c r="JJ25365"/>
      <c r="KX25365" s="23"/>
      <c r="KY25365" s="23"/>
    </row>
    <row r="25366" spans="36:311" x14ac:dyDescent="0.2">
      <c r="AJ25366" s="23"/>
      <c r="HH25366"/>
      <c r="IW25366" s="36"/>
      <c r="JI25366"/>
      <c r="JJ25366"/>
      <c r="KX25366" s="23"/>
      <c r="KY25366" s="23"/>
    </row>
    <row r="25367" spans="36:311" x14ac:dyDescent="0.2">
      <c r="AJ25367" s="23"/>
      <c r="HH25367"/>
      <c r="IW25367" s="36"/>
      <c r="JI25367"/>
      <c r="JJ25367"/>
      <c r="KX25367" s="23"/>
      <c r="KY25367" s="23"/>
    </row>
    <row r="25368" spans="36:311" x14ac:dyDescent="0.2">
      <c r="AJ25368" s="23"/>
      <c r="HH25368"/>
      <c r="IW25368" s="36"/>
      <c r="JI25368"/>
      <c r="JJ25368"/>
      <c r="KX25368" s="23"/>
      <c r="KY25368" s="23"/>
    </row>
    <row r="25369" spans="36:311" x14ac:dyDescent="0.2">
      <c r="AJ25369" s="23"/>
      <c r="HH25369"/>
      <c r="IW25369" s="36"/>
      <c r="JI25369"/>
      <c r="JJ25369"/>
      <c r="KX25369" s="23"/>
      <c r="KY25369" s="23"/>
    </row>
    <row r="25370" spans="36:311" x14ac:dyDescent="0.2">
      <c r="AJ25370" s="23"/>
      <c r="HH25370"/>
      <c r="IW25370" s="36"/>
      <c r="JI25370"/>
      <c r="JJ25370"/>
      <c r="KX25370" s="23"/>
      <c r="KY25370" s="23"/>
    </row>
    <row r="25371" spans="36:311" x14ac:dyDescent="0.2">
      <c r="AJ25371" s="23"/>
      <c r="HH25371"/>
      <c r="IW25371" s="36"/>
      <c r="JI25371"/>
      <c r="JJ25371"/>
      <c r="KX25371" s="23"/>
      <c r="KY25371" s="23"/>
    </row>
    <row r="25372" spans="36:311" x14ac:dyDescent="0.2">
      <c r="AJ25372" s="23"/>
      <c r="HH25372"/>
      <c r="IW25372" s="36"/>
      <c r="JI25372"/>
      <c r="JJ25372"/>
      <c r="KX25372" s="23"/>
      <c r="KY25372" s="23"/>
    </row>
    <row r="25373" spans="36:311" x14ac:dyDescent="0.2">
      <c r="AJ25373" s="23"/>
      <c r="HH25373"/>
      <c r="IW25373" s="36"/>
      <c r="JI25373"/>
      <c r="JJ25373"/>
      <c r="KX25373" s="23"/>
      <c r="KY25373" s="23"/>
    </row>
    <row r="25374" spans="36:311" x14ac:dyDescent="0.2">
      <c r="AJ25374" s="23"/>
      <c r="HH25374"/>
      <c r="IW25374" s="36"/>
      <c r="JI25374"/>
      <c r="JJ25374"/>
      <c r="KX25374" s="23"/>
      <c r="KY25374" s="23"/>
    </row>
    <row r="25375" spans="36:311" x14ac:dyDescent="0.2">
      <c r="AJ25375" s="23"/>
      <c r="HH25375"/>
      <c r="IW25375" s="36"/>
      <c r="JI25375"/>
      <c r="JJ25375"/>
      <c r="KX25375" s="23"/>
      <c r="KY25375" s="23"/>
    </row>
    <row r="25376" spans="36:311" x14ac:dyDescent="0.2">
      <c r="AJ25376" s="23"/>
      <c r="HH25376"/>
      <c r="IW25376" s="36"/>
      <c r="JI25376"/>
      <c r="JJ25376"/>
      <c r="KX25376" s="23"/>
      <c r="KY25376" s="23"/>
    </row>
    <row r="25377" spans="36:311" x14ac:dyDescent="0.2">
      <c r="AJ25377" s="23"/>
      <c r="HH25377"/>
      <c r="IW25377" s="36"/>
      <c r="JI25377"/>
      <c r="JJ25377"/>
      <c r="KX25377" s="23"/>
      <c r="KY25377" s="23"/>
    </row>
    <row r="25378" spans="36:311" x14ac:dyDescent="0.2">
      <c r="AJ25378" s="23"/>
      <c r="HH25378"/>
      <c r="IW25378" s="36"/>
      <c r="JI25378"/>
      <c r="JJ25378"/>
      <c r="KX25378" s="23"/>
      <c r="KY25378" s="23"/>
    </row>
    <row r="25379" spans="36:311" x14ac:dyDescent="0.2">
      <c r="AJ25379" s="23"/>
      <c r="HH25379"/>
      <c r="IW25379" s="36"/>
      <c r="JI25379"/>
      <c r="JJ25379"/>
      <c r="KX25379" s="23"/>
      <c r="KY25379" s="23"/>
    </row>
    <row r="25380" spans="36:311" x14ac:dyDescent="0.2">
      <c r="AJ25380" s="23"/>
      <c r="HH25380"/>
      <c r="IW25380" s="36"/>
      <c r="JI25380"/>
      <c r="JJ25380"/>
      <c r="KX25380" s="23"/>
      <c r="KY25380" s="23"/>
    </row>
    <row r="25381" spans="36:311" x14ac:dyDescent="0.2">
      <c r="AJ25381" s="23"/>
      <c r="HH25381"/>
      <c r="IW25381" s="36"/>
      <c r="JI25381"/>
      <c r="JJ25381"/>
      <c r="KX25381" s="23"/>
      <c r="KY25381" s="23"/>
    </row>
    <row r="25382" spans="36:311" x14ac:dyDescent="0.2">
      <c r="AJ25382" s="23"/>
      <c r="HH25382"/>
      <c r="IW25382" s="36"/>
      <c r="JI25382"/>
      <c r="JJ25382"/>
      <c r="KX25382" s="23"/>
      <c r="KY25382" s="23"/>
    </row>
    <row r="25383" spans="36:311" x14ac:dyDescent="0.2">
      <c r="AJ25383" s="23"/>
      <c r="HH25383"/>
      <c r="IW25383" s="36"/>
      <c r="JI25383"/>
      <c r="JJ25383"/>
      <c r="KX25383" s="23"/>
      <c r="KY25383" s="23"/>
    </row>
    <row r="25384" spans="36:311" x14ac:dyDescent="0.2">
      <c r="AJ25384" s="23"/>
      <c r="HH25384"/>
      <c r="IW25384" s="36"/>
      <c r="JI25384"/>
      <c r="JJ25384"/>
      <c r="KX25384" s="23"/>
      <c r="KY25384" s="23"/>
    </row>
    <row r="25385" spans="36:311" x14ac:dyDescent="0.2">
      <c r="AJ25385" s="23"/>
      <c r="HH25385"/>
      <c r="IW25385" s="36"/>
      <c r="JI25385"/>
      <c r="JJ25385"/>
      <c r="KX25385" s="23"/>
      <c r="KY25385" s="23"/>
    </row>
    <row r="25386" spans="36:311" x14ac:dyDescent="0.2">
      <c r="AJ25386" s="23"/>
      <c r="HH25386"/>
      <c r="IW25386" s="36"/>
      <c r="JI25386"/>
      <c r="JJ25386"/>
      <c r="KX25386" s="23"/>
      <c r="KY25386" s="23"/>
    </row>
    <row r="25387" spans="36:311" x14ac:dyDescent="0.2">
      <c r="AJ25387" s="23"/>
      <c r="HH25387"/>
      <c r="IW25387" s="36"/>
      <c r="JI25387"/>
      <c r="JJ25387"/>
      <c r="KX25387" s="23"/>
      <c r="KY25387" s="23"/>
    </row>
    <row r="25388" spans="36:311" x14ac:dyDescent="0.2">
      <c r="AJ25388" s="23"/>
      <c r="HH25388"/>
      <c r="IW25388" s="36"/>
      <c r="JI25388"/>
      <c r="JJ25388"/>
      <c r="KX25388" s="23"/>
      <c r="KY25388" s="23"/>
    </row>
    <row r="25389" spans="36:311" x14ac:dyDescent="0.2">
      <c r="AJ25389" s="23"/>
      <c r="HH25389"/>
      <c r="IW25389" s="36"/>
      <c r="JI25389"/>
      <c r="JJ25389"/>
      <c r="KX25389" s="23"/>
      <c r="KY25389" s="23"/>
    </row>
    <row r="25390" spans="36:311" x14ac:dyDescent="0.2">
      <c r="AJ25390" s="23"/>
      <c r="HH25390"/>
      <c r="IW25390" s="36"/>
      <c r="JI25390"/>
      <c r="JJ25390"/>
      <c r="KX25390" s="23"/>
      <c r="KY25390" s="23"/>
    </row>
    <row r="25391" spans="36:311" x14ac:dyDescent="0.2">
      <c r="AJ25391" s="23"/>
      <c r="HH25391"/>
      <c r="IW25391" s="36"/>
      <c r="JI25391"/>
      <c r="JJ25391"/>
      <c r="KX25391" s="23"/>
      <c r="KY25391" s="23"/>
    </row>
    <row r="25392" spans="36:311" x14ac:dyDescent="0.2">
      <c r="AJ25392" s="23"/>
      <c r="HH25392"/>
      <c r="IW25392" s="36"/>
      <c r="JI25392"/>
      <c r="JJ25392"/>
      <c r="KX25392" s="23"/>
      <c r="KY25392" s="23"/>
    </row>
    <row r="25393" spans="36:311" x14ac:dyDescent="0.2">
      <c r="AJ25393" s="23"/>
      <c r="HH25393"/>
      <c r="IW25393" s="36"/>
      <c r="JI25393"/>
      <c r="JJ25393"/>
      <c r="KX25393" s="23"/>
      <c r="KY25393" s="23"/>
    </row>
    <row r="25394" spans="36:311" x14ac:dyDescent="0.2">
      <c r="AJ25394" s="23"/>
      <c r="HH25394"/>
      <c r="IW25394" s="36"/>
      <c r="JI25394"/>
      <c r="JJ25394"/>
      <c r="KX25394" s="23"/>
      <c r="KY25394" s="23"/>
    </row>
    <row r="25395" spans="36:311" x14ac:dyDescent="0.2">
      <c r="AJ25395" s="23"/>
      <c r="HH25395"/>
      <c r="IW25395" s="36"/>
      <c r="JI25395"/>
      <c r="JJ25395"/>
      <c r="KX25395" s="23"/>
      <c r="KY25395" s="23"/>
    </row>
    <row r="25396" spans="36:311" x14ac:dyDescent="0.2">
      <c r="AJ25396" s="23"/>
      <c r="HH25396"/>
      <c r="IW25396" s="36"/>
      <c r="JI25396"/>
      <c r="JJ25396"/>
      <c r="KX25396" s="23"/>
      <c r="KY25396" s="23"/>
    </row>
    <row r="25397" spans="36:311" x14ac:dyDescent="0.2">
      <c r="AJ25397" s="23"/>
      <c r="HH25397"/>
      <c r="IW25397" s="36"/>
      <c r="JI25397"/>
      <c r="JJ25397"/>
      <c r="KX25397" s="23"/>
      <c r="KY25397" s="23"/>
    </row>
    <row r="25398" spans="36:311" x14ac:dyDescent="0.2">
      <c r="AJ25398" s="23"/>
      <c r="HH25398"/>
      <c r="IW25398" s="36"/>
      <c r="JI25398"/>
      <c r="JJ25398"/>
      <c r="KX25398" s="23"/>
      <c r="KY25398" s="23"/>
    </row>
    <row r="25399" spans="36:311" x14ac:dyDescent="0.2">
      <c r="AJ25399" s="23"/>
      <c r="HH25399"/>
      <c r="IW25399" s="36"/>
      <c r="JI25399"/>
      <c r="JJ25399"/>
      <c r="KX25399" s="23"/>
      <c r="KY25399" s="23"/>
    </row>
    <row r="25400" spans="36:311" x14ac:dyDescent="0.2">
      <c r="AJ25400" s="23"/>
      <c r="HH25400"/>
      <c r="IW25400" s="36"/>
      <c r="JI25400"/>
      <c r="JJ25400"/>
      <c r="KX25400" s="23"/>
      <c r="KY25400" s="23"/>
    </row>
    <row r="25401" spans="36:311" x14ac:dyDescent="0.2">
      <c r="AJ25401" s="23"/>
      <c r="HH25401"/>
      <c r="IW25401" s="36"/>
      <c r="JI25401"/>
      <c r="JJ25401"/>
      <c r="KX25401" s="23"/>
      <c r="KY25401" s="23"/>
    </row>
    <row r="25402" spans="36:311" x14ac:dyDescent="0.2">
      <c r="AJ25402" s="23"/>
      <c r="HH25402"/>
      <c r="IW25402" s="36"/>
      <c r="JI25402"/>
      <c r="JJ25402"/>
      <c r="KX25402" s="23"/>
      <c r="KY25402" s="23"/>
    </row>
    <row r="25403" spans="36:311" x14ac:dyDescent="0.2">
      <c r="AJ25403" s="23"/>
      <c r="HH25403"/>
      <c r="IW25403" s="36"/>
      <c r="JI25403"/>
      <c r="JJ25403"/>
      <c r="KX25403" s="23"/>
      <c r="KY25403" s="23"/>
    </row>
    <row r="25404" spans="36:311" x14ac:dyDescent="0.2">
      <c r="AJ25404" s="23"/>
      <c r="HH25404"/>
      <c r="IW25404" s="36"/>
      <c r="JI25404"/>
      <c r="JJ25404"/>
      <c r="KX25404" s="23"/>
      <c r="KY25404" s="23"/>
    </row>
    <row r="25405" spans="36:311" x14ac:dyDescent="0.2">
      <c r="AJ25405" s="23"/>
      <c r="HH25405"/>
      <c r="IW25405" s="36"/>
      <c r="JI25405"/>
      <c r="JJ25405"/>
      <c r="KX25405" s="23"/>
      <c r="KY25405" s="23"/>
    </row>
    <row r="25406" spans="36:311" x14ac:dyDescent="0.2">
      <c r="AJ25406" s="23"/>
      <c r="HH25406"/>
      <c r="IW25406" s="36"/>
      <c r="JI25406"/>
      <c r="JJ25406"/>
      <c r="KX25406" s="23"/>
      <c r="KY25406" s="23"/>
    </row>
    <row r="25407" spans="36:311" x14ac:dyDescent="0.2">
      <c r="AJ25407" s="23"/>
      <c r="HH25407"/>
      <c r="IW25407" s="36"/>
      <c r="JI25407"/>
      <c r="JJ25407"/>
      <c r="KX25407" s="23"/>
      <c r="KY25407" s="23"/>
    </row>
    <row r="25408" spans="36:311" x14ac:dyDescent="0.2">
      <c r="AJ25408" s="23"/>
      <c r="HH25408"/>
      <c r="IW25408" s="36"/>
      <c r="JI25408"/>
      <c r="JJ25408"/>
      <c r="KX25408" s="23"/>
      <c r="KY25408" s="23"/>
    </row>
    <row r="25409" spans="36:311" x14ac:dyDescent="0.2">
      <c r="AJ25409" s="23"/>
      <c r="HH25409"/>
      <c r="IW25409" s="36"/>
      <c r="JI25409"/>
      <c r="JJ25409"/>
      <c r="KX25409" s="23"/>
      <c r="KY25409" s="23"/>
    </row>
    <row r="25410" spans="36:311" x14ac:dyDescent="0.2">
      <c r="AJ25410" s="23"/>
      <c r="HH25410"/>
      <c r="IW25410" s="36"/>
      <c r="JI25410"/>
      <c r="JJ25410"/>
      <c r="KX25410" s="23"/>
      <c r="KY25410" s="23"/>
    </row>
    <row r="25411" spans="36:311" x14ac:dyDescent="0.2">
      <c r="AJ25411" s="23"/>
      <c r="HH25411"/>
      <c r="IW25411" s="36"/>
      <c r="JI25411"/>
      <c r="JJ25411"/>
      <c r="KX25411" s="23"/>
      <c r="KY25411" s="23"/>
    </row>
    <row r="25412" spans="36:311" x14ac:dyDescent="0.2">
      <c r="AJ25412" s="23"/>
      <c r="HH25412"/>
      <c r="IW25412" s="36"/>
      <c r="JI25412"/>
      <c r="JJ25412"/>
      <c r="KX25412" s="23"/>
      <c r="KY25412" s="23"/>
    </row>
    <row r="25413" spans="36:311" x14ac:dyDescent="0.2">
      <c r="AJ25413" s="23"/>
      <c r="HH25413"/>
      <c r="IW25413" s="36"/>
      <c r="JI25413"/>
      <c r="JJ25413"/>
      <c r="KX25413" s="23"/>
      <c r="KY25413" s="23"/>
    </row>
    <row r="25414" spans="36:311" x14ac:dyDescent="0.2">
      <c r="AJ25414" s="23"/>
      <c r="HH25414"/>
      <c r="IW25414" s="36"/>
      <c r="JI25414"/>
      <c r="JJ25414"/>
      <c r="KX25414" s="23"/>
      <c r="KY25414" s="23"/>
    </row>
    <row r="25415" spans="36:311" x14ac:dyDescent="0.2">
      <c r="AJ25415" s="23"/>
      <c r="HH25415"/>
      <c r="IW25415" s="36"/>
      <c r="JI25415"/>
      <c r="JJ25415"/>
      <c r="KX25415" s="23"/>
      <c r="KY25415" s="23"/>
    </row>
    <row r="25416" spans="36:311" x14ac:dyDescent="0.2">
      <c r="AJ25416" s="23"/>
      <c r="HH25416"/>
      <c r="IW25416" s="36"/>
      <c r="JI25416"/>
      <c r="JJ25416"/>
      <c r="KX25416" s="23"/>
      <c r="KY25416" s="23"/>
    </row>
    <row r="25417" spans="36:311" x14ac:dyDescent="0.2">
      <c r="AJ25417" s="23"/>
      <c r="HH25417"/>
      <c r="IW25417" s="36"/>
      <c r="JI25417"/>
      <c r="JJ25417"/>
      <c r="KX25417" s="23"/>
      <c r="KY25417" s="23"/>
    </row>
    <row r="25418" spans="36:311" x14ac:dyDescent="0.2">
      <c r="AJ25418" s="23"/>
      <c r="HH25418"/>
      <c r="IW25418" s="36"/>
      <c r="JI25418"/>
      <c r="JJ25418"/>
      <c r="KX25418" s="23"/>
      <c r="KY25418" s="23"/>
    </row>
    <row r="25419" spans="36:311" x14ac:dyDescent="0.2">
      <c r="AJ25419" s="23"/>
      <c r="HH25419"/>
      <c r="IW25419" s="36"/>
      <c r="JI25419"/>
      <c r="JJ25419"/>
      <c r="KX25419" s="23"/>
      <c r="KY25419" s="23"/>
    </row>
    <row r="25420" spans="36:311" x14ac:dyDescent="0.2">
      <c r="AJ25420" s="23"/>
      <c r="HH25420"/>
      <c r="IW25420" s="36"/>
      <c r="JI25420"/>
      <c r="JJ25420"/>
      <c r="KX25420" s="23"/>
      <c r="KY25420" s="23"/>
    </row>
    <row r="25421" spans="36:311" x14ac:dyDescent="0.2">
      <c r="AJ25421" s="23"/>
      <c r="HH25421"/>
      <c r="IW25421" s="36"/>
      <c r="JI25421"/>
      <c r="JJ25421"/>
      <c r="KX25421" s="23"/>
      <c r="KY25421" s="23"/>
    </row>
    <row r="25422" spans="36:311" x14ac:dyDescent="0.2">
      <c r="AJ25422" s="23"/>
      <c r="HH25422"/>
      <c r="IW25422" s="36"/>
      <c r="JI25422"/>
      <c r="JJ25422"/>
      <c r="KX25422" s="23"/>
      <c r="KY25422" s="23"/>
    </row>
    <row r="25423" spans="36:311" x14ac:dyDescent="0.2">
      <c r="AJ25423" s="23"/>
      <c r="HH25423"/>
      <c r="IW25423" s="36"/>
      <c r="JI25423"/>
      <c r="JJ25423"/>
      <c r="KX25423" s="23"/>
      <c r="KY25423" s="23"/>
    </row>
    <row r="25424" spans="36:311" x14ac:dyDescent="0.2">
      <c r="AJ25424" s="23"/>
      <c r="HH25424"/>
      <c r="IW25424" s="36"/>
      <c r="JI25424"/>
      <c r="JJ25424"/>
      <c r="KX25424" s="23"/>
      <c r="KY25424" s="23"/>
    </row>
    <row r="25425" spans="36:311" x14ac:dyDescent="0.2">
      <c r="AJ25425" s="23"/>
      <c r="HH25425"/>
      <c r="IW25425" s="36"/>
      <c r="JI25425"/>
      <c r="JJ25425"/>
      <c r="KX25425" s="23"/>
      <c r="KY25425" s="23"/>
    </row>
    <row r="25426" spans="36:311" x14ac:dyDescent="0.2">
      <c r="AJ25426" s="23"/>
      <c r="HH25426"/>
      <c r="IW25426" s="36"/>
      <c r="JI25426"/>
      <c r="JJ25426"/>
      <c r="KX25426" s="23"/>
      <c r="KY25426" s="23"/>
    </row>
    <row r="25427" spans="36:311" x14ac:dyDescent="0.2">
      <c r="AJ25427" s="23"/>
      <c r="HH25427"/>
      <c r="IW25427" s="36"/>
      <c r="JI25427"/>
      <c r="JJ25427"/>
      <c r="KX25427" s="23"/>
      <c r="KY25427" s="23"/>
    </row>
    <row r="25428" spans="36:311" x14ac:dyDescent="0.2">
      <c r="AJ25428" s="23"/>
      <c r="HH25428"/>
      <c r="IW25428" s="36"/>
      <c r="JI25428"/>
      <c r="JJ25428"/>
      <c r="KX25428" s="23"/>
      <c r="KY25428" s="23"/>
    </row>
    <row r="25429" spans="36:311" x14ac:dyDescent="0.2">
      <c r="AJ25429" s="23"/>
      <c r="HH25429"/>
      <c r="IW25429" s="36"/>
      <c r="JI25429"/>
      <c r="JJ25429"/>
      <c r="KX25429" s="23"/>
      <c r="KY25429" s="23"/>
    </row>
    <row r="25430" spans="36:311" x14ac:dyDescent="0.2">
      <c r="AJ25430" s="23"/>
      <c r="HH25430"/>
      <c r="IW25430" s="36"/>
      <c r="JI25430"/>
      <c r="JJ25430"/>
      <c r="KX25430" s="23"/>
      <c r="KY25430" s="23"/>
    </row>
    <row r="25431" spans="36:311" x14ac:dyDescent="0.2">
      <c r="AJ25431" s="23"/>
      <c r="HH25431"/>
      <c r="IW25431" s="36"/>
      <c r="JI25431"/>
      <c r="JJ25431"/>
      <c r="KX25431" s="23"/>
      <c r="KY25431" s="23"/>
    </row>
    <row r="25432" spans="36:311" x14ac:dyDescent="0.2">
      <c r="AJ25432" s="23"/>
      <c r="HH25432"/>
      <c r="IW25432" s="36"/>
      <c r="JI25432"/>
      <c r="JJ25432"/>
      <c r="KX25432" s="23"/>
      <c r="KY25432" s="23"/>
    </row>
    <row r="25433" spans="36:311" x14ac:dyDescent="0.2">
      <c r="AJ25433" s="23"/>
      <c r="HH25433"/>
      <c r="IW25433" s="36"/>
      <c r="JI25433"/>
      <c r="JJ25433"/>
      <c r="KX25433" s="23"/>
      <c r="KY25433" s="23"/>
    </row>
    <row r="25434" spans="36:311" x14ac:dyDescent="0.2">
      <c r="AJ25434" s="23"/>
      <c r="HH25434"/>
      <c r="IW25434" s="36"/>
      <c r="JI25434"/>
      <c r="JJ25434"/>
      <c r="KX25434" s="23"/>
      <c r="KY25434" s="23"/>
    </row>
    <row r="25435" spans="36:311" x14ac:dyDescent="0.2">
      <c r="AJ25435" s="23"/>
      <c r="HH25435"/>
      <c r="IW25435" s="36"/>
      <c r="JI25435"/>
      <c r="JJ25435"/>
      <c r="KX25435" s="23"/>
      <c r="KY25435" s="23"/>
    </row>
    <row r="25436" spans="36:311" x14ac:dyDescent="0.2">
      <c r="AJ25436" s="23"/>
      <c r="HH25436"/>
      <c r="IW25436" s="36"/>
      <c r="JI25436"/>
      <c r="JJ25436"/>
      <c r="KX25436" s="23"/>
      <c r="KY25436" s="23"/>
    </row>
    <row r="25437" spans="36:311" x14ac:dyDescent="0.2">
      <c r="AJ25437" s="23"/>
      <c r="HH25437"/>
      <c r="IW25437" s="36"/>
      <c r="JI25437"/>
      <c r="JJ25437"/>
      <c r="KX25437" s="23"/>
      <c r="KY25437" s="23"/>
    </row>
    <row r="25438" spans="36:311" x14ac:dyDescent="0.2">
      <c r="AJ25438" s="23"/>
      <c r="HH25438"/>
      <c r="IW25438" s="36"/>
      <c r="JI25438"/>
      <c r="JJ25438"/>
      <c r="KX25438" s="23"/>
      <c r="KY25438" s="23"/>
    </row>
    <row r="25439" spans="36:311" x14ac:dyDescent="0.2">
      <c r="AJ25439" s="23"/>
      <c r="HH25439"/>
      <c r="IW25439" s="36"/>
      <c r="JI25439"/>
      <c r="JJ25439"/>
      <c r="KX25439" s="23"/>
      <c r="KY25439" s="23"/>
    </row>
    <row r="25440" spans="36:311" x14ac:dyDescent="0.2">
      <c r="AJ25440" s="23"/>
      <c r="HH25440"/>
      <c r="IW25440" s="36"/>
      <c r="JI25440"/>
      <c r="JJ25440"/>
      <c r="KX25440" s="23"/>
      <c r="KY25440" s="23"/>
    </row>
    <row r="25441" spans="36:311" x14ac:dyDescent="0.2">
      <c r="AJ25441" s="23"/>
      <c r="HH25441"/>
      <c r="IW25441" s="36"/>
      <c r="JI25441"/>
      <c r="JJ25441"/>
      <c r="KX25441" s="23"/>
      <c r="KY25441" s="23"/>
    </row>
    <row r="25442" spans="36:311" x14ac:dyDescent="0.2">
      <c r="AJ25442" s="23"/>
      <c r="HH25442"/>
      <c r="IW25442" s="36"/>
      <c r="JI25442"/>
      <c r="JJ25442"/>
      <c r="KX25442" s="23"/>
      <c r="KY25442" s="23"/>
    </row>
    <row r="25443" spans="36:311" x14ac:dyDescent="0.2">
      <c r="AJ25443" s="23"/>
      <c r="HH25443"/>
      <c r="IW25443" s="36"/>
      <c r="JI25443"/>
      <c r="JJ25443"/>
      <c r="KX25443" s="23"/>
      <c r="KY25443" s="23"/>
    </row>
    <row r="25444" spans="36:311" x14ac:dyDescent="0.2">
      <c r="AJ25444" s="23"/>
      <c r="HH25444"/>
      <c r="IW25444" s="36"/>
      <c r="JI25444"/>
      <c r="JJ25444"/>
      <c r="KX25444" s="23"/>
      <c r="KY25444" s="23"/>
    </row>
    <row r="25445" spans="36:311" x14ac:dyDescent="0.2">
      <c r="AJ25445" s="23"/>
      <c r="HH25445"/>
      <c r="IW25445" s="36"/>
      <c r="JI25445"/>
      <c r="JJ25445"/>
      <c r="KX25445" s="23"/>
      <c r="KY25445" s="23"/>
    </row>
    <row r="25446" spans="36:311" x14ac:dyDescent="0.2">
      <c r="AJ25446" s="23"/>
      <c r="HH25446"/>
      <c r="IW25446" s="36"/>
      <c r="JI25446"/>
      <c r="JJ25446"/>
      <c r="KX25446" s="23"/>
      <c r="KY25446" s="23"/>
    </row>
    <row r="25447" spans="36:311" x14ac:dyDescent="0.2">
      <c r="AJ25447" s="23"/>
      <c r="HH25447"/>
      <c r="IW25447" s="36"/>
      <c r="JI25447"/>
      <c r="JJ25447"/>
      <c r="KX25447" s="23"/>
      <c r="KY25447" s="23"/>
    </row>
    <row r="25448" spans="36:311" x14ac:dyDescent="0.2">
      <c r="AJ25448" s="23"/>
      <c r="HH25448"/>
      <c r="IW25448" s="36"/>
      <c r="JI25448"/>
      <c r="JJ25448"/>
      <c r="KX25448" s="23"/>
      <c r="KY25448" s="23"/>
    </row>
    <row r="25449" spans="36:311" x14ac:dyDescent="0.2">
      <c r="AJ25449" s="23"/>
      <c r="HH25449"/>
      <c r="IW25449" s="36"/>
      <c r="JI25449"/>
      <c r="JJ25449"/>
      <c r="KX25449" s="23"/>
      <c r="KY25449" s="23"/>
    </row>
    <row r="25450" spans="36:311" x14ac:dyDescent="0.2">
      <c r="AJ25450" s="23"/>
      <c r="HH25450"/>
      <c r="IW25450" s="36"/>
      <c r="JI25450"/>
      <c r="JJ25450"/>
      <c r="KX25450" s="23"/>
      <c r="KY25450" s="23"/>
    </row>
    <row r="25451" spans="36:311" x14ac:dyDescent="0.2">
      <c r="AJ25451" s="23"/>
      <c r="HH25451"/>
      <c r="IW25451" s="36"/>
      <c r="JI25451"/>
      <c r="JJ25451"/>
      <c r="KX25451" s="23"/>
      <c r="KY25451" s="23"/>
    </row>
    <row r="25452" spans="36:311" x14ac:dyDescent="0.2">
      <c r="AJ25452" s="23"/>
      <c r="HH25452"/>
      <c r="IW25452" s="36"/>
      <c r="JI25452"/>
      <c r="JJ25452"/>
      <c r="KX25452" s="23"/>
      <c r="KY25452" s="23"/>
    </row>
    <row r="25453" spans="36:311" x14ac:dyDescent="0.2">
      <c r="AJ25453" s="23"/>
      <c r="HH25453"/>
      <c r="IW25453" s="36"/>
      <c r="JI25453"/>
      <c r="JJ25453"/>
      <c r="KX25453" s="23"/>
      <c r="KY25453" s="23"/>
    </row>
    <row r="25454" spans="36:311" x14ac:dyDescent="0.2">
      <c r="AJ25454" s="23"/>
      <c r="HH25454"/>
      <c r="IW25454" s="36"/>
      <c r="JI25454"/>
      <c r="JJ25454"/>
      <c r="KX25454" s="23"/>
      <c r="KY25454" s="23"/>
    </row>
    <row r="25455" spans="36:311" x14ac:dyDescent="0.2">
      <c r="AJ25455" s="23"/>
      <c r="HH25455"/>
      <c r="IW25455" s="36"/>
      <c r="JI25455"/>
      <c r="JJ25455"/>
      <c r="KX25455" s="23"/>
      <c r="KY25455" s="23"/>
    </row>
    <row r="25456" spans="36:311" x14ac:dyDescent="0.2">
      <c r="AJ25456" s="23"/>
      <c r="HH25456"/>
      <c r="IW25456" s="36"/>
      <c r="JI25456"/>
      <c r="JJ25456"/>
      <c r="KX25456" s="23"/>
      <c r="KY25456" s="23"/>
    </row>
    <row r="25457" spans="36:311" x14ac:dyDescent="0.2">
      <c r="AJ25457" s="23"/>
      <c r="HH25457"/>
      <c r="IW25457" s="36"/>
      <c r="JI25457"/>
      <c r="JJ25457"/>
      <c r="KX25457" s="23"/>
      <c r="KY25457" s="23"/>
    </row>
    <row r="25458" spans="36:311" x14ac:dyDescent="0.2">
      <c r="AJ25458" s="23"/>
      <c r="HH25458"/>
      <c r="IW25458" s="36"/>
      <c r="JI25458"/>
      <c r="JJ25458"/>
      <c r="KX25458" s="23"/>
      <c r="KY25458" s="23"/>
    </row>
    <row r="25459" spans="36:311" x14ac:dyDescent="0.2">
      <c r="AJ25459" s="23"/>
      <c r="HH25459"/>
      <c r="IW25459" s="36"/>
      <c r="JI25459"/>
      <c r="JJ25459"/>
      <c r="KX25459" s="23"/>
      <c r="KY25459" s="23"/>
    </row>
    <row r="25460" spans="36:311" x14ac:dyDescent="0.2">
      <c r="AJ25460" s="23"/>
      <c r="HH25460"/>
      <c r="IW25460" s="36"/>
      <c r="JI25460"/>
      <c r="JJ25460"/>
      <c r="KX25460" s="23"/>
      <c r="KY25460" s="23"/>
    </row>
    <row r="25461" spans="36:311" x14ac:dyDescent="0.2">
      <c r="AJ25461" s="23"/>
      <c r="HH25461"/>
      <c r="IW25461" s="36"/>
      <c r="JI25461"/>
      <c r="JJ25461"/>
      <c r="KX25461" s="23"/>
      <c r="KY25461" s="23"/>
    </row>
    <row r="25462" spans="36:311" x14ac:dyDescent="0.2">
      <c r="AJ25462" s="23"/>
      <c r="HH25462"/>
      <c r="IW25462" s="36"/>
      <c r="JI25462"/>
      <c r="JJ25462"/>
      <c r="KX25462" s="23"/>
      <c r="KY25462" s="23"/>
    </row>
    <row r="25463" spans="36:311" x14ac:dyDescent="0.2">
      <c r="AJ25463" s="23"/>
      <c r="HH25463"/>
      <c r="IW25463" s="36"/>
      <c r="JI25463"/>
      <c r="JJ25463"/>
      <c r="KX25463" s="23"/>
      <c r="KY25463" s="23"/>
    </row>
    <row r="25464" spans="36:311" x14ac:dyDescent="0.2">
      <c r="AJ25464" s="23"/>
      <c r="HH25464"/>
      <c r="IW25464" s="36"/>
      <c r="JI25464"/>
      <c r="JJ25464"/>
      <c r="KX25464" s="23"/>
      <c r="KY25464" s="23"/>
    </row>
    <row r="25465" spans="36:311" x14ac:dyDescent="0.2">
      <c r="AJ25465" s="23"/>
      <c r="HH25465"/>
      <c r="IW25465" s="36"/>
      <c r="JI25465"/>
      <c r="JJ25465"/>
      <c r="KX25465" s="23"/>
      <c r="KY25465" s="23"/>
    </row>
    <row r="25466" spans="36:311" x14ac:dyDescent="0.2">
      <c r="AJ25466" s="23"/>
      <c r="HH25466"/>
      <c r="IW25466" s="36"/>
      <c r="JI25466"/>
      <c r="JJ25466"/>
      <c r="KX25466" s="23"/>
      <c r="KY25466" s="23"/>
    </row>
    <row r="25467" spans="36:311" x14ac:dyDescent="0.2">
      <c r="AJ25467" s="23"/>
      <c r="HH25467"/>
      <c r="IW25467" s="36"/>
      <c r="JI25467"/>
      <c r="JJ25467"/>
      <c r="KX25467" s="23"/>
      <c r="KY25467" s="23"/>
    </row>
    <row r="25468" spans="36:311" x14ac:dyDescent="0.2">
      <c r="AJ25468" s="23"/>
      <c r="HH25468"/>
      <c r="IW25468" s="36"/>
      <c r="JI25468"/>
      <c r="JJ25468"/>
      <c r="KX25468" s="23"/>
      <c r="KY25468" s="23"/>
    </row>
    <row r="25469" spans="36:311" x14ac:dyDescent="0.2">
      <c r="AJ25469" s="23"/>
      <c r="HH25469"/>
      <c r="IW25469" s="36"/>
      <c r="JI25469"/>
      <c r="JJ25469"/>
      <c r="KX25469" s="23"/>
      <c r="KY25469" s="23"/>
    </row>
    <row r="25470" spans="36:311" x14ac:dyDescent="0.2">
      <c r="AJ25470" s="23"/>
      <c r="HH25470"/>
      <c r="IW25470" s="36"/>
      <c r="JI25470"/>
      <c r="JJ25470"/>
      <c r="KX25470" s="23"/>
      <c r="KY25470" s="23"/>
    </row>
    <row r="25471" spans="36:311" x14ac:dyDescent="0.2">
      <c r="AJ25471" s="23"/>
      <c r="HH25471"/>
      <c r="IW25471" s="36"/>
      <c r="JI25471"/>
      <c r="JJ25471"/>
      <c r="KX25471" s="23"/>
      <c r="KY25471" s="23"/>
    </row>
    <row r="25472" spans="36:311" x14ac:dyDescent="0.2">
      <c r="AJ25472" s="23"/>
      <c r="HH25472"/>
      <c r="IW25472" s="36"/>
      <c r="JI25472"/>
      <c r="JJ25472"/>
      <c r="KX25472" s="23"/>
      <c r="KY25472" s="23"/>
    </row>
    <row r="25473" spans="36:311" x14ac:dyDescent="0.2">
      <c r="AJ25473" s="23"/>
      <c r="HH25473"/>
      <c r="IW25473" s="36"/>
      <c r="JI25473"/>
      <c r="JJ25473"/>
      <c r="KX25473" s="23"/>
      <c r="KY25473" s="23"/>
    </row>
    <row r="25474" spans="36:311" x14ac:dyDescent="0.2">
      <c r="AJ25474" s="23"/>
      <c r="HH25474"/>
      <c r="IW25474" s="36"/>
      <c r="JI25474"/>
      <c r="JJ25474"/>
      <c r="KX25474" s="23"/>
      <c r="KY25474" s="23"/>
    </row>
    <row r="25475" spans="36:311" x14ac:dyDescent="0.2">
      <c r="AJ25475" s="23"/>
      <c r="HH25475"/>
      <c r="IW25475" s="36"/>
      <c r="JI25475"/>
      <c r="JJ25475"/>
      <c r="KX25475" s="23"/>
      <c r="KY25475" s="23"/>
    </row>
    <row r="25476" spans="36:311" x14ac:dyDescent="0.2">
      <c r="AJ25476" s="23"/>
      <c r="HH25476"/>
      <c r="IW25476" s="36"/>
      <c r="JI25476"/>
      <c r="JJ25476"/>
      <c r="KX25476" s="23"/>
      <c r="KY25476" s="23"/>
    </row>
    <row r="25477" spans="36:311" x14ac:dyDescent="0.2">
      <c r="AJ25477" s="23"/>
      <c r="HH25477"/>
      <c r="IW25477" s="36"/>
      <c r="JI25477"/>
      <c r="JJ25477"/>
      <c r="KX25477" s="23"/>
      <c r="KY25477" s="23"/>
    </row>
    <row r="25478" spans="36:311" x14ac:dyDescent="0.2">
      <c r="AJ25478" s="23"/>
      <c r="HH25478"/>
      <c r="IW25478" s="36"/>
      <c r="JI25478"/>
      <c r="JJ25478"/>
      <c r="KX25478" s="23"/>
      <c r="KY25478" s="23"/>
    </row>
    <row r="25479" spans="36:311" x14ac:dyDescent="0.2">
      <c r="AJ25479" s="23"/>
      <c r="HH25479"/>
      <c r="IW25479" s="36"/>
      <c r="JI25479"/>
      <c r="JJ25479"/>
      <c r="KX25479" s="23"/>
      <c r="KY25479" s="23"/>
    </row>
    <row r="25480" spans="36:311" x14ac:dyDescent="0.2">
      <c r="AJ25480" s="23"/>
      <c r="HH25480"/>
      <c r="IW25480" s="36"/>
      <c r="JI25480"/>
      <c r="JJ25480"/>
      <c r="KX25480" s="23"/>
      <c r="KY25480" s="23"/>
    </row>
    <row r="25481" spans="36:311" x14ac:dyDescent="0.2">
      <c r="AJ25481" s="23"/>
      <c r="HH25481"/>
      <c r="IW25481" s="36"/>
      <c r="JI25481"/>
      <c r="JJ25481"/>
      <c r="KX25481" s="23"/>
      <c r="KY25481" s="23"/>
    </row>
    <row r="25482" spans="36:311" x14ac:dyDescent="0.2">
      <c r="AJ25482" s="23"/>
      <c r="HH25482"/>
      <c r="IW25482" s="36"/>
      <c r="JI25482"/>
      <c r="JJ25482"/>
      <c r="KX25482" s="23"/>
      <c r="KY25482" s="23"/>
    </row>
    <row r="25483" spans="36:311" x14ac:dyDescent="0.2">
      <c r="AJ25483" s="23"/>
      <c r="HH25483"/>
      <c r="IW25483" s="36"/>
      <c r="JI25483"/>
      <c r="JJ25483"/>
      <c r="KX25483" s="23"/>
      <c r="KY25483" s="23"/>
    </row>
    <row r="25484" spans="36:311" x14ac:dyDescent="0.2">
      <c r="AJ25484" s="23"/>
      <c r="HH25484"/>
      <c r="IW25484" s="36"/>
      <c r="JI25484"/>
      <c r="JJ25484"/>
      <c r="KX25484" s="23"/>
      <c r="KY25484" s="23"/>
    </row>
    <row r="25485" spans="36:311" x14ac:dyDescent="0.2">
      <c r="AJ25485" s="23"/>
      <c r="HH25485"/>
      <c r="IW25485" s="36"/>
      <c r="JI25485"/>
      <c r="JJ25485"/>
      <c r="KX25485" s="23"/>
      <c r="KY25485" s="23"/>
    </row>
    <row r="25486" spans="36:311" x14ac:dyDescent="0.2">
      <c r="AJ25486" s="23"/>
      <c r="HH25486"/>
      <c r="IW25486" s="36"/>
      <c r="JI25486"/>
      <c r="JJ25486"/>
      <c r="KX25486" s="23"/>
      <c r="KY25486" s="23"/>
    </row>
    <row r="25487" spans="36:311" x14ac:dyDescent="0.2">
      <c r="AJ25487" s="23"/>
      <c r="HH25487"/>
      <c r="IW25487" s="36"/>
      <c r="JI25487"/>
      <c r="JJ25487"/>
      <c r="KX25487" s="23"/>
      <c r="KY25487" s="23"/>
    </row>
    <row r="25488" spans="36:311" x14ac:dyDescent="0.2">
      <c r="AJ25488" s="23"/>
      <c r="HH25488"/>
      <c r="IW25488" s="36"/>
      <c r="JI25488"/>
      <c r="JJ25488"/>
      <c r="KX25488" s="23"/>
      <c r="KY25488" s="23"/>
    </row>
    <row r="25489" spans="36:311" x14ac:dyDescent="0.2">
      <c r="AJ25489" s="23"/>
      <c r="HH25489"/>
      <c r="IW25489" s="36"/>
      <c r="JI25489"/>
      <c r="JJ25489"/>
      <c r="KX25489" s="23"/>
      <c r="KY25489" s="23"/>
    </row>
    <row r="25490" spans="36:311" x14ac:dyDescent="0.2">
      <c r="AJ25490" s="23"/>
      <c r="HH25490"/>
      <c r="IW25490" s="36"/>
      <c r="JI25490"/>
      <c r="JJ25490"/>
      <c r="KX25490" s="23"/>
      <c r="KY25490" s="23"/>
    </row>
    <row r="25491" spans="36:311" x14ac:dyDescent="0.2">
      <c r="AJ25491" s="23"/>
      <c r="HH25491"/>
      <c r="IW25491" s="36"/>
      <c r="JI25491"/>
      <c r="JJ25491"/>
      <c r="KX25491" s="23"/>
      <c r="KY25491" s="23"/>
    </row>
    <row r="25492" spans="36:311" x14ac:dyDescent="0.2">
      <c r="AJ25492" s="23"/>
      <c r="HH25492"/>
      <c r="IW25492" s="36"/>
      <c r="JI25492"/>
      <c r="JJ25492"/>
      <c r="KX25492" s="23"/>
      <c r="KY25492" s="23"/>
    </row>
    <row r="25493" spans="36:311" x14ac:dyDescent="0.2">
      <c r="AJ25493" s="23"/>
      <c r="HH25493"/>
      <c r="IW25493" s="36"/>
      <c r="JI25493"/>
      <c r="JJ25493"/>
      <c r="KX25493" s="23"/>
      <c r="KY25493" s="23"/>
    </row>
    <row r="25494" spans="36:311" x14ac:dyDescent="0.2">
      <c r="AJ25494" s="23"/>
      <c r="HH25494"/>
      <c r="IW25494" s="36"/>
      <c r="JI25494"/>
      <c r="JJ25494"/>
      <c r="KX25494" s="23"/>
      <c r="KY25494" s="23"/>
    </row>
    <row r="25495" spans="36:311" x14ac:dyDescent="0.2">
      <c r="AJ25495" s="23"/>
      <c r="HH25495"/>
      <c r="IW25495" s="36"/>
      <c r="JI25495"/>
      <c r="JJ25495"/>
      <c r="KX25495" s="23"/>
      <c r="KY25495" s="23"/>
    </row>
    <row r="25496" spans="36:311" x14ac:dyDescent="0.2">
      <c r="AJ25496" s="23"/>
      <c r="HH25496"/>
      <c r="IW25496" s="36"/>
      <c r="JI25496"/>
      <c r="JJ25496"/>
      <c r="KX25496" s="23"/>
      <c r="KY25496" s="23"/>
    </row>
    <row r="25497" spans="36:311" x14ac:dyDescent="0.2">
      <c r="AJ25497" s="23"/>
      <c r="HH25497"/>
      <c r="IW25497" s="36"/>
      <c r="JI25497"/>
      <c r="JJ25497"/>
      <c r="KX25497" s="23"/>
      <c r="KY25497" s="23"/>
    </row>
    <row r="25498" spans="36:311" x14ac:dyDescent="0.2">
      <c r="AJ25498" s="23"/>
      <c r="HH25498"/>
      <c r="IW25498" s="36"/>
      <c r="JI25498"/>
      <c r="JJ25498"/>
      <c r="KX25498" s="23"/>
      <c r="KY25498" s="23"/>
    </row>
    <row r="25499" spans="36:311" x14ac:dyDescent="0.2">
      <c r="AJ25499" s="23"/>
      <c r="HH25499"/>
      <c r="IW25499" s="36"/>
      <c r="JI25499"/>
      <c r="JJ25499"/>
      <c r="KX25499" s="23"/>
      <c r="KY25499" s="23"/>
    </row>
    <row r="25500" spans="36:311" x14ac:dyDescent="0.2">
      <c r="AJ25500" s="23"/>
      <c r="HH25500"/>
      <c r="IW25500" s="36"/>
      <c r="JI25500"/>
      <c r="JJ25500"/>
      <c r="KX25500" s="23"/>
      <c r="KY25500" s="23"/>
    </row>
    <row r="25501" spans="36:311" x14ac:dyDescent="0.2">
      <c r="AJ25501" s="23"/>
      <c r="HH25501"/>
      <c r="IW25501" s="36"/>
      <c r="JI25501"/>
      <c r="JJ25501"/>
      <c r="KX25501" s="23"/>
      <c r="KY25501" s="23"/>
    </row>
    <row r="25502" spans="36:311" x14ac:dyDescent="0.2">
      <c r="AJ25502" s="23"/>
      <c r="HH25502"/>
      <c r="IW25502" s="36"/>
      <c r="JI25502"/>
      <c r="JJ25502"/>
      <c r="KX25502" s="23"/>
      <c r="KY25502" s="23"/>
    </row>
    <row r="25503" spans="36:311" x14ac:dyDescent="0.2">
      <c r="AJ25503" s="23"/>
      <c r="HH25503"/>
      <c r="IW25503" s="36"/>
      <c r="JI25503"/>
      <c r="JJ25503"/>
      <c r="KX25503" s="23"/>
      <c r="KY25503" s="23"/>
    </row>
    <row r="25504" spans="36:311" x14ac:dyDescent="0.2">
      <c r="AJ25504" s="23"/>
      <c r="HH25504"/>
      <c r="IW25504" s="36"/>
      <c r="JI25504"/>
      <c r="JJ25504"/>
      <c r="KX25504" s="23"/>
      <c r="KY25504" s="23"/>
    </row>
    <row r="25505" spans="36:311" x14ac:dyDescent="0.2">
      <c r="AJ25505" s="23"/>
      <c r="HH25505"/>
      <c r="IW25505" s="36"/>
      <c r="JI25505"/>
      <c r="JJ25505"/>
      <c r="KX25505" s="23"/>
      <c r="KY25505" s="23"/>
    </row>
    <row r="25506" spans="36:311" x14ac:dyDescent="0.2">
      <c r="AJ25506" s="23"/>
      <c r="HH25506"/>
      <c r="IW25506" s="36"/>
      <c r="JI25506"/>
      <c r="JJ25506"/>
      <c r="KX25506" s="23"/>
      <c r="KY25506" s="23"/>
    </row>
    <row r="25507" spans="36:311" x14ac:dyDescent="0.2">
      <c r="AJ25507" s="23"/>
      <c r="HH25507"/>
      <c r="IW25507" s="36"/>
      <c r="JI25507"/>
      <c r="JJ25507"/>
      <c r="KX25507" s="23"/>
      <c r="KY25507" s="23"/>
    </row>
    <row r="25508" spans="36:311" x14ac:dyDescent="0.2">
      <c r="AJ25508" s="23"/>
      <c r="HH25508"/>
      <c r="IW25508" s="36"/>
      <c r="JI25508"/>
      <c r="JJ25508"/>
      <c r="KX25508" s="23"/>
      <c r="KY25508" s="23"/>
    </row>
    <row r="25509" spans="36:311" x14ac:dyDescent="0.2">
      <c r="AJ25509" s="23"/>
      <c r="HH25509"/>
      <c r="IW25509" s="36"/>
      <c r="JI25509"/>
      <c r="JJ25509"/>
      <c r="KX25509" s="23"/>
      <c r="KY25509" s="23"/>
    </row>
    <row r="25510" spans="36:311" x14ac:dyDescent="0.2">
      <c r="AJ25510" s="23"/>
      <c r="HH25510"/>
      <c r="IW25510" s="36"/>
      <c r="JI25510"/>
      <c r="JJ25510"/>
      <c r="KX25510" s="23"/>
      <c r="KY25510" s="23"/>
    </row>
    <row r="25511" spans="36:311" x14ac:dyDescent="0.2">
      <c r="AJ25511" s="23"/>
      <c r="HH25511"/>
      <c r="IW25511" s="36"/>
      <c r="JI25511"/>
      <c r="JJ25511"/>
      <c r="KX25511" s="23"/>
      <c r="KY25511" s="23"/>
    </row>
    <row r="25512" spans="36:311" x14ac:dyDescent="0.2">
      <c r="AJ25512" s="23"/>
      <c r="HH25512"/>
      <c r="IW25512" s="36"/>
      <c r="JI25512"/>
      <c r="JJ25512"/>
      <c r="KX25512" s="23"/>
      <c r="KY25512" s="23"/>
    </row>
    <row r="25513" spans="36:311" x14ac:dyDescent="0.2">
      <c r="AJ25513" s="23"/>
      <c r="HH25513"/>
      <c r="IW25513" s="36"/>
      <c r="JI25513"/>
      <c r="JJ25513"/>
      <c r="KX25513" s="23"/>
      <c r="KY25513" s="23"/>
    </row>
    <row r="25514" spans="36:311" x14ac:dyDescent="0.2">
      <c r="AJ25514" s="23"/>
      <c r="HH25514"/>
      <c r="IW25514" s="36"/>
      <c r="JI25514"/>
      <c r="JJ25514"/>
      <c r="KX25514" s="23"/>
      <c r="KY25514" s="23"/>
    </row>
    <row r="25515" spans="36:311" x14ac:dyDescent="0.2">
      <c r="AJ25515" s="23"/>
      <c r="HH25515"/>
      <c r="IW25515" s="36"/>
      <c r="JI25515"/>
      <c r="JJ25515"/>
      <c r="KX25515" s="23"/>
      <c r="KY25515" s="23"/>
    </row>
    <row r="25516" spans="36:311" x14ac:dyDescent="0.2">
      <c r="AJ25516" s="23"/>
      <c r="HH25516"/>
      <c r="IW25516" s="36"/>
      <c r="JI25516"/>
      <c r="JJ25516"/>
      <c r="KX25516" s="23"/>
      <c r="KY25516" s="23"/>
    </row>
    <row r="25517" spans="36:311" x14ac:dyDescent="0.2">
      <c r="AJ25517" s="23"/>
      <c r="HH25517"/>
      <c r="IW25517" s="36"/>
      <c r="JI25517"/>
      <c r="JJ25517"/>
      <c r="KX25517" s="23"/>
      <c r="KY25517" s="23"/>
    </row>
    <row r="25518" spans="36:311" x14ac:dyDescent="0.2">
      <c r="AJ25518" s="23"/>
      <c r="HH25518"/>
      <c r="IW25518" s="36"/>
      <c r="JI25518"/>
      <c r="JJ25518"/>
      <c r="KX25518" s="23"/>
      <c r="KY25518" s="23"/>
    </row>
    <row r="25519" spans="36:311" x14ac:dyDescent="0.2">
      <c r="AJ25519" s="23"/>
      <c r="HH25519"/>
      <c r="IW25519" s="36"/>
      <c r="JI25519"/>
      <c r="JJ25519"/>
      <c r="KX25519" s="23"/>
      <c r="KY25519" s="23"/>
    </row>
    <row r="25520" spans="36:311" x14ac:dyDescent="0.2">
      <c r="AJ25520" s="23"/>
      <c r="HH25520"/>
      <c r="IW25520" s="36"/>
      <c r="JI25520"/>
      <c r="JJ25520"/>
      <c r="KX25520" s="23"/>
      <c r="KY25520" s="23"/>
    </row>
    <row r="25521" spans="36:311" x14ac:dyDescent="0.2">
      <c r="AJ25521" s="23"/>
      <c r="HH25521"/>
      <c r="IW25521" s="36"/>
      <c r="JI25521"/>
      <c r="JJ25521"/>
      <c r="KX25521" s="23"/>
      <c r="KY25521" s="23"/>
    </row>
    <row r="25522" spans="36:311" x14ac:dyDescent="0.2">
      <c r="AJ25522" s="23"/>
      <c r="HH25522"/>
      <c r="IW25522" s="36"/>
      <c r="JI25522"/>
      <c r="JJ25522"/>
      <c r="KX25522" s="23"/>
      <c r="KY25522" s="23"/>
    </row>
    <row r="25523" spans="36:311" x14ac:dyDescent="0.2">
      <c r="AJ25523" s="23"/>
      <c r="HH25523"/>
      <c r="IW25523" s="36"/>
      <c r="JI25523"/>
      <c r="JJ25523"/>
      <c r="KX25523" s="23"/>
      <c r="KY25523" s="23"/>
    </row>
    <row r="25524" spans="36:311" x14ac:dyDescent="0.2">
      <c r="AJ25524" s="23"/>
      <c r="HH25524"/>
      <c r="IW25524" s="36"/>
      <c r="JI25524"/>
      <c r="JJ25524"/>
      <c r="KX25524" s="23"/>
      <c r="KY25524" s="23"/>
    </row>
    <row r="25525" spans="36:311" x14ac:dyDescent="0.2">
      <c r="AJ25525" s="23"/>
      <c r="HH25525"/>
      <c r="IW25525" s="36"/>
      <c r="JI25525"/>
      <c r="JJ25525"/>
      <c r="KX25525" s="23"/>
      <c r="KY25525" s="23"/>
    </row>
    <row r="25526" spans="36:311" x14ac:dyDescent="0.2">
      <c r="AJ25526" s="23"/>
      <c r="HH25526"/>
      <c r="IW25526" s="36"/>
      <c r="JI25526"/>
      <c r="JJ25526"/>
      <c r="KX25526" s="23"/>
      <c r="KY25526" s="23"/>
    </row>
    <row r="25527" spans="36:311" x14ac:dyDescent="0.2">
      <c r="AJ25527" s="23"/>
      <c r="HH25527"/>
      <c r="IW25527" s="36"/>
      <c r="JI25527"/>
      <c r="JJ25527"/>
      <c r="KX25527" s="23"/>
      <c r="KY25527" s="23"/>
    </row>
    <row r="25528" spans="36:311" x14ac:dyDescent="0.2">
      <c r="AJ25528" s="23"/>
      <c r="HH25528"/>
      <c r="IW25528" s="36"/>
      <c r="JI25528"/>
      <c r="JJ25528"/>
      <c r="KX25528" s="23"/>
      <c r="KY25528" s="23"/>
    </row>
    <row r="25529" spans="36:311" x14ac:dyDescent="0.2">
      <c r="AJ25529" s="23"/>
      <c r="HH25529"/>
      <c r="IW25529" s="36"/>
      <c r="JI25529"/>
      <c r="JJ25529"/>
      <c r="KX25529" s="23"/>
      <c r="KY25529" s="23"/>
    </row>
    <row r="25530" spans="36:311" x14ac:dyDescent="0.2">
      <c r="AJ25530" s="23"/>
      <c r="HH25530"/>
      <c r="IW25530" s="36"/>
      <c r="JI25530"/>
      <c r="JJ25530"/>
      <c r="KX25530" s="23"/>
      <c r="KY25530" s="23"/>
    </row>
    <row r="25531" spans="36:311" x14ac:dyDescent="0.2">
      <c r="AJ25531" s="23"/>
      <c r="HH25531"/>
      <c r="IW25531" s="36"/>
      <c r="JI25531"/>
      <c r="JJ25531"/>
      <c r="KX25531" s="23"/>
      <c r="KY25531" s="23"/>
    </row>
    <row r="25532" spans="36:311" x14ac:dyDescent="0.2">
      <c r="AJ25532" s="23"/>
      <c r="HH25532"/>
      <c r="IW25532" s="36"/>
      <c r="JI25532"/>
      <c r="JJ25532"/>
      <c r="KX25532" s="23"/>
      <c r="KY25532" s="23"/>
    </row>
    <row r="25533" spans="36:311" x14ac:dyDescent="0.2">
      <c r="AJ25533" s="23"/>
      <c r="HH25533"/>
      <c r="IW25533" s="36"/>
      <c r="JI25533"/>
      <c r="JJ25533"/>
      <c r="KX25533" s="23"/>
      <c r="KY25533" s="23"/>
    </row>
    <row r="25534" spans="36:311" x14ac:dyDescent="0.2">
      <c r="AJ25534" s="23"/>
      <c r="HH25534"/>
      <c r="IW25534" s="36"/>
      <c r="JI25534"/>
      <c r="JJ25534"/>
      <c r="KX25534" s="23"/>
      <c r="KY25534" s="23"/>
    </row>
    <row r="25535" spans="36:311" x14ac:dyDescent="0.2">
      <c r="AJ25535" s="23"/>
      <c r="HH25535"/>
      <c r="IW25535" s="36"/>
      <c r="JI25535"/>
      <c r="JJ25535"/>
      <c r="KX25535" s="23"/>
      <c r="KY25535" s="23"/>
    </row>
    <row r="25536" spans="36:311" x14ac:dyDescent="0.2">
      <c r="AJ25536" s="23"/>
      <c r="HH25536"/>
      <c r="IW25536" s="36"/>
      <c r="JI25536"/>
      <c r="JJ25536"/>
      <c r="KX25536" s="23"/>
      <c r="KY25536" s="23"/>
    </row>
    <row r="25537" spans="36:311" x14ac:dyDescent="0.2">
      <c r="AJ25537" s="23"/>
      <c r="HH25537"/>
      <c r="IW25537" s="36"/>
      <c r="JI25537"/>
      <c r="JJ25537"/>
      <c r="KX25537" s="23"/>
      <c r="KY25537" s="23"/>
    </row>
    <row r="25538" spans="36:311" x14ac:dyDescent="0.2">
      <c r="AJ25538" s="23"/>
      <c r="HH25538"/>
      <c r="IW25538" s="36"/>
      <c r="JI25538"/>
      <c r="JJ25538"/>
      <c r="KX25538" s="23"/>
      <c r="KY25538" s="23"/>
    </row>
    <row r="25539" spans="36:311" x14ac:dyDescent="0.2">
      <c r="AJ25539" s="23"/>
      <c r="HH25539"/>
      <c r="IW25539" s="36"/>
      <c r="JI25539"/>
      <c r="JJ25539"/>
      <c r="KX25539" s="23"/>
      <c r="KY25539" s="23"/>
    </row>
    <row r="25540" spans="36:311" x14ac:dyDescent="0.2">
      <c r="AJ25540" s="23"/>
      <c r="HH25540"/>
      <c r="IW25540" s="36"/>
      <c r="JI25540"/>
      <c r="JJ25540"/>
      <c r="KX25540" s="23"/>
      <c r="KY25540" s="23"/>
    </row>
    <row r="25541" spans="36:311" x14ac:dyDescent="0.2">
      <c r="AJ25541" s="23"/>
      <c r="HH25541"/>
      <c r="IW25541" s="36"/>
      <c r="JI25541"/>
      <c r="JJ25541"/>
      <c r="KX25541" s="23"/>
      <c r="KY25541" s="23"/>
    </row>
    <row r="25542" spans="36:311" x14ac:dyDescent="0.2">
      <c r="AJ25542" s="23"/>
      <c r="HH25542"/>
      <c r="IW25542" s="36"/>
      <c r="JI25542"/>
      <c r="JJ25542"/>
      <c r="KX25542" s="23"/>
      <c r="KY25542" s="23"/>
    </row>
    <row r="25543" spans="36:311" x14ac:dyDescent="0.2">
      <c r="AJ25543" s="23"/>
      <c r="HH25543"/>
      <c r="IW25543" s="36"/>
      <c r="JI25543"/>
      <c r="JJ25543"/>
      <c r="KX25543" s="23"/>
      <c r="KY25543" s="23"/>
    </row>
    <row r="25544" spans="36:311" x14ac:dyDescent="0.2">
      <c r="AJ25544" s="23"/>
      <c r="HH25544"/>
      <c r="IW25544" s="36"/>
      <c r="JI25544"/>
      <c r="JJ25544"/>
      <c r="KX25544" s="23"/>
      <c r="KY25544" s="23"/>
    </row>
    <row r="25545" spans="36:311" x14ac:dyDescent="0.2">
      <c r="AJ25545" s="23"/>
      <c r="HH25545"/>
      <c r="IW25545" s="36"/>
      <c r="JI25545"/>
      <c r="JJ25545"/>
      <c r="KX25545" s="23"/>
      <c r="KY25545" s="23"/>
    </row>
    <row r="25546" spans="36:311" x14ac:dyDescent="0.2">
      <c r="AJ25546" s="23"/>
      <c r="HH25546"/>
      <c r="IW25546" s="36"/>
      <c r="JI25546"/>
      <c r="JJ25546"/>
      <c r="KX25546" s="23"/>
      <c r="KY25546" s="23"/>
    </row>
    <row r="25547" spans="36:311" x14ac:dyDescent="0.2">
      <c r="AJ25547" s="23"/>
      <c r="HH25547"/>
      <c r="IW25547" s="36"/>
      <c r="JI25547"/>
      <c r="JJ25547"/>
      <c r="KX25547" s="23"/>
      <c r="KY25547" s="23"/>
    </row>
    <row r="25548" spans="36:311" x14ac:dyDescent="0.2">
      <c r="AJ25548" s="23"/>
      <c r="HH25548"/>
      <c r="IW25548" s="36"/>
      <c r="JI25548"/>
      <c r="JJ25548"/>
      <c r="KX25548" s="23"/>
      <c r="KY25548" s="23"/>
    </row>
    <row r="25549" spans="36:311" x14ac:dyDescent="0.2">
      <c r="AJ25549" s="23"/>
      <c r="HH25549"/>
      <c r="IW25549" s="36"/>
      <c r="JI25549"/>
      <c r="JJ25549"/>
      <c r="KX25549" s="23"/>
      <c r="KY25549" s="23"/>
    </row>
    <row r="25550" spans="36:311" x14ac:dyDescent="0.2">
      <c r="AJ25550" s="23"/>
      <c r="HH25550"/>
      <c r="IW25550" s="36"/>
      <c r="JI25550"/>
      <c r="JJ25550"/>
      <c r="KX25550" s="23"/>
      <c r="KY25550" s="23"/>
    </row>
    <row r="25551" spans="36:311" x14ac:dyDescent="0.2">
      <c r="AJ25551" s="23"/>
      <c r="HH25551"/>
      <c r="IW25551" s="36"/>
      <c r="JI25551"/>
      <c r="JJ25551"/>
      <c r="KX25551" s="23"/>
      <c r="KY25551" s="23"/>
    </row>
    <row r="25552" spans="36:311" x14ac:dyDescent="0.2">
      <c r="AJ25552" s="23"/>
      <c r="HH25552"/>
      <c r="IW25552" s="36"/>
      <c r="JI25552"/>
      <c r="JJ25552"/>
      <c r="KX25552" s="23"/>
      <c r="KY25552" s="23"/>
    </row>
    <row r="25553" spans="36:311" x14ac:dyDescent="0.2">
      <c r="AJ25553" s="23"/>
      <c r="HH25553"/>
      <c r="IW25553" s="36"/>
      <c r="JI25553"/>
      <c r="JJ25553"/>
      <c r="KX25553" s="23"/>
      <c r="KY25553" s="23"/>
    </row>
    <row r="25554" spans="36:311" x14ac:dyDescent="0.2">
      <c r="AJ25554" s="23"/>
      <c r="HH25554"/>
      <c r="IW25554" s="36"/>
      <c r="JI25554"/>
      <c r="JJ25554"/>
      <c r="KX25554" s="23"/>
      <c r="KY25554" s="23"/>
    </row>
    <row r="25555" spans="36:311" x14ac:dyDescent="0.2">
      <c r="AJ25555" s="23"/>
      <c r="HH25555"/>
      <c r="IW25555" s="36"/>
      <c r="JI25555"/>
      <c r="JJ25555"/>
      <c r="KX25555" s="23"/>
      <c r="KY25555" s="23"/>
    </row>
    <row r="25556" spans="36:311" x14ac:dyDescent="0.2">
      <c r="AJ25556" s="23"/>
      <c r="HH25556"/>
      <c r="IW25556" s="36"/>
      <c r="JI25556"/>
      <c r="JJ25556"/>
      <c r="KX25556" s="23"/>
      <c r="KY25556" s="23"/>
    </row>
    <row r="25557" spans="36:311" x14ac:dyDescent="0.2">
      <c r="AJ25557" s="23"/>
      <c r="HH25557"/>
      <c r="IW25557" s="36"/>
      <c r="JI25557"/>
      <c r="JJ25557"/>
      <c r="KX25557" s="23"/>
      <c r="KY25557" s="23"/>
    </row>
    <row r="25558" spans="36:311" x14ac:dyDescent="0.2">
      <c r="AJ25558" s="23"/>
      <c r="HH25558"/>
      <c r="IW25558" s="36"/>
      <c r="JI25558"/>
      <c r="JJ25558"/>
      <c r="KX25558" s="23"/>
      <c r="KY25558" s="23"/>
    </row>
    <row r="25559" spans="36:311" x14ac:dyDescent="0.2">
      <c r="AJ25559" s="23"/>
      <c r="HH25559"/>
      <c r="IW25559" s="36"/>
      <c r="JI25559"/>
      <c r="JJ25559"/>
      <c r="KX25559" s="23"/>
      <c r="KY25559" s="23"/>
    </row>
    <row r="25560" spans="36:311" x14ac:dyDescent="0.2">
      <c r="AJ25560" s="23"/>
      <c r="HH25560"/>
      <c r="IW25560" s="36"/>
      <c r="JI25560"/>
      <c r="JJ25560"/>
      <c r="KX25560" s="23"/>
      <c r="KY25560" s="23"/>
    </row>
    <row r="25561" spans="36:311" x14ac:dyDescent="0.2">
      <c r="AJ25561" s="23"/>
      <c r="HH25561"/>
      <c r="IW25561" s="36"/>
      <c r="JI25561"/>
      <c r="JJ25561"/>
      <c r="KX25561" s="23"/>
      <c r="KY25561" s="23"/>
    </row>
    <row r="25562" spans="36:311" x14ac:dyDescent="0.2">
      <c r="AJ25562" s="23"/>
      <c r="HH25562"/>
      <c r="IW25562" s="36"/>
      <c r="JI25562"/>
      <c r="JJ25562"/>
      <c r="KX25562" s="23"/>
      <c r="KY25562" s="23"/>
    </row>
    <row r="25563" spans="36:311" x14ac:dyDescent="0.2">
      <c r="AJ25563" s="23"/>
      <c r="HH25563"/>
      <c r="IW25563" s="36"/>
      <c r="JI25563"/>
      <c r="JJ25563"/>
      <c r="KX25563" s="23"/>
      <c r="KY25563" s="23"/>
    </row>
    <row r="25564" spans="36:311" x14ac:dyDescent="0.2">
      <c r="AJ25564" s="23"/>
      <c r="HH25564"/>
      <c r="IW25564" s="36"/>
      <c r="JI25564"/>
      <c r="JJ25564"/>
      <c r="KX25564" s="23"/>
      <c r="KY25564" s="23"/>
    </row>
    <row r="25565" spans="36:311" x14ac:dyDescent="0.2">
      <c r="AJ25565" s="23"/>
      <c r="HH25565"/>
      <c r="IW25565" s="36"/>
      <c r="JI25565"/>
      <c r="JJ25565"/>
      <c r="KX25565" s="23"/>
      <c r="KY25565" s="23"/>
    </row>
    <row r="25566" spans="36:311" x14ac:dyDescent="0.2">
      <c r="AJ25566" s="23"/>
      <c r="HH25566"/>
      <c r="IW25566" s="36"/>
      <c r="JI25566"/>
      <c r="JJ25566"/>
      <c r="KX25566" s="23"/>
      <c r="KY25566" s="23"/>
    </row>
    <row r="25567" spans="36:311" x14ac:dyDescent="0.2">
      <c r="AJ25567" s="23"/>
      <c r="HH25567"/>
      <c r="IW25567" s="36"/>
      <c r="JI25567"/>
      <c r="JJ25567"/>
      <c r="KX25567" s="23"/>
      <c r="KY25567" s="23"/>
    </row>
    <row r="25568" spans="36:311" x14ac:dyDescent="0.2">
      <c r="AJ25568" s="23"/>
      <c r="HH25568"/>
      <c r="IW25568" s="36"/>
      <c r="JI25568"/>
      <c r="JJ25568"/>
      <c r="KX25568" s="23"/>
      <c r="KY25568" s="23"/>
    </row>
    <row r="25569" spans="36:311" x14ac:dyDescent="0.2">
      <c r="AJ25569" s="23"/>
      <c r="HH25569"/>
      <c r="IW25569" s="36"/>
      <c r="JI25569"/>
      <c r="JJ25569"/>
      <c r="KX25569" s="23"/>
      <c r="KY25569" s="23"/>
    </row>
    <row r="25570" spans="36:311" x14ac:dyDescent="0.2">
      <c r="AJ25570" s="23"/>
      <c r="HH25570"/>
      <c r="IW25570" s="36"/>
      <c r="JI25570"/>
      <c r="JJ25570"/>
      <c r="KX25570" s="23"/>
      <c r="KY25570" s="23"/>
    </row>
    <row r="25571" spans="36:311" x14ac:dyDescent="0.2">
      <c r="AJ25571" s="23"/>
      <c r="HH25571"/>
      <c r="IW25571" s="36"/>
      <c r="JI25571"/>
      <c r="JJ25571"/>
      <c r="KX25571" s="23"/>
      <c r="KY25571" s="23"/>
    </row>
    <row r="25572" spans="36:311" x14ac:dyDescent="0.2">
      <c r="AJ25572" s="23"/>
      <c r="HH25572"/>
      <c r="IW25572" s="36"/>
      <c r="JI25572"/>
      <c r="JJ25572"/>
      <c r="KX25572" s="23"/>
      <c r="KY25572" s="23"/>
    </row>
    <row r="25573" spans="36:311" x14ac:dyDescent="0.2">
      <c r="AJ25573" s="23"/>
      <c r="HH25573"/>
      <c r="IW25573" s="36"/>
      <c r="JI25573"/>
      <c r="JJ25573"/>
      <c r="KX25573" s="23"/>
      <c r="KY25573" s="23"/>
    </row>
    <row r="25574" spans="36:311" x14ac:dyDescent="0.2">
      <c r="AJ25574" s="23"/>
      <c r="HH25574"/>
      <c r="IW25574" s="36"/>
      <c r="JI25574"/>
      <c r="JJ25574"/>
      <c r="KX25574" s="23"/>
      <c r="KY25574" s="23"/>
    </row>
    <row r="25575" spans="36:311" x14ac:dyDescent="0.2">
      <c r="AJ25575" s="23"/>
      <c r="HH25575"/>
      <c r="IW25575" s="36"/>
      <c r="JI25575"/>
      <c r="JJ25575"/>
      <c r="KX25575" s="23"/>
      <c r="KY25575" s="23"/>
    </row>
    <row r="25576" spans="36:311" x14ac:dyDescent="0.2">
      <c r="AJ25576" s="23"/>
      <c r="HH25576"/>
      <c r="IW25576" s="36"/>
      <c r="JI25576"/>
      <c r="JJ25576"/>
      <c r="KX25576" s="23"/>
      <c r="KY25576" s="23"/>
    </row>
    <row r="25577" spans="36:311" x14ac:dyDescent="0.2">
      <c r="AJ25577" s="23"/>
      <c r="HH25577"/>
      <c r="IW25577" s="36"/>
      <c r="JI25577"/>
      <c r="JJ25577"/>
      <c r="KX25577" s="23"/>
      <c r="KY25577" s="23"/>
    </row>
    <row r="25578" spans="36:311" x14ac:dyDescent="0.2">
      <c r="AJ25578" s="23"/>
      <c r="HH25578"/>
      <c r="IW25578" s="36"/>
      <c r="JI25578"/>
      <c r="JJ25578"/>
      <c r="KX25578" s="23"/>
      <c r="KY25578" s="23"/>
    </row>
    <row r="25579" spans="36:311" x14ac:dyDescent="0.2">
      <c r="AJ25579" s="23"/>
      <c r="HH25579"/>
      <c r="IW25579" s="36"/>
      <c r="JI25579"/>
      <c r="JJ25579"/>
      <c r="KX25579" s="23"/>
      <c r="KY25579" s="23"/>
    </row>
    <row r="25580" spans="36:311" x14ac:dyDescent="0.2">
      <c r="AJ25580" s="23"/>
      <c r="HH25580"/>
      <c r="IW25580" s="36"/>
      <c r="JI25580"/>
      <c r="JJ25580"/>
      <c r="KX25580" s="23"/>
      <c r="KY25580" s="23"/>
    </row>
    <row r="25581" spans="36:311" x14ac:dyDescent="0.2">
      <c r="AJ25581" s="23"/>
      <c r="HH25581"/>
      <c r="IW25581" s="36"/>
      <c r="JI25581"/>
      <c r="JJ25581"/>
      <c r="KX25581" s="23"/>
      <c r="KY25581" s="23"/>
    </row>
    <row r="25582" spans="36:311" x14ac:dyDescent="0.2">
      <c r="AJ25582" s="23"/>
      <c r="HH25582"/>
      <c r="IW25582" s="36"/>
      <c r="JI25582"/>
      <c r="JJ25582"/>
      <c r="KX25582" s="23"/>
      <c r="KY25582" s="23"/>
    </row>
    <row r="25583" spans="36:311" x14ac:dyDescent="0.2">
      <c r="AJ25583" s="23"/>
      <c r="HH25583"/>
      <c r="IW25583" s="36"/>
      <c r="JI25583"/>
      <c r="JJ25583"/>
      <c r="KX25583" s="23"/>
      <c r="KY25583" s="23"/>
    </row>
    <row r="25584" spans="36:311" x14ac:dyDescent="0.2">
      <c r="AJ25584" s="23"/>
      <c r="HH25584"/>
      <c r="IW25584" s="36"/>
      <c r="JI25584"/>
      <c r="JJ25584"/>
      <c r="KX25584" s="23"/>
      <c r="KY25584" s="23"/>
    </row>
    <row r="25585" spans="36:311" x14ac:dyDescent="0.2">
      <c r="AJ25585" s="23"/>
      <c r="HH25585"/>
      <c r="IW25585" s="36"/>
      <c r="JI25585"/>
      <c r="JJ25585"/>
      <c r="KX25585" s="23"/>
      <c r="KY25585" s="23"/>
    </row>
    <row r="25586" spans="36:311" x14ac:dyDescent="0.2">
      <c r="AJ25586" s="23"/>
      <c r="HH25586"/>
      <c r="IW25586" s="36"/>
      <c r="JI25586"/>
      <c r="JJ25586"/>
      <c r="KX25586" s="23"/>
      <c r="KY25586" s="23"/>
    </row>
    <row r="25587" spans="36:311" x14ac:dyDescent="0.2">
      <c r="AJ25587" s="23"/>
      <c r="HH25587"/>
      <c r="IW25587" s="36"/>
      <c r="JI25587"/>
      <c r="JJ25587"/>
      <c r="KX25587" s="23"/>
      <c r="KY25587" s="23"/>
    </row>
    <row r="25588" spans="36:311" x14ac:dyDescent="0.2">
      <c r="AJ25588" s="23"/>
      <c r="HH25588"/>
      <c r="IW25588" s="36"/>
      <c r="JI25588"/>
      <c r="JJ25588"/>
      <c r="KX25588" s="23"/>
      <c r="KY25588" s="23"/>
    </row>
    <row r="25589" spans="36:311" x14ac:dyDescent="0.2">
      <c r="AJ25589" s="23"/>
      <c r="HH25589"/>
      <c r="IW25589" s="36"/>
      <c r="JI25589"/>
      <c r="JJ25589"/>
      <c r="KX25589" s="23"/>
      <c r="KY25589" s="23"/>
    </row>
    <row r="25590" spans="36:311" x14ac:dyDescent="0.2">
      <c r="AJ25590" s="23"/>
      <c r="HH25590"/>
      <c r="IW25590" s="36"/>
      <c r="JI25590"/>
      <c r="JJ25590"/>
      <c r="KX25590" s="23"/>
      <c r="KY25590" s="23"/>
    </row>
    <row r="25591" spans="36:311" x14ac:dyDescent="0.2">
      <c r="AJ25591" s="23"/>
      <c r="HH25591"/>
      <c r="IW25591" s="36"/>
      <c r="JI25591"/>
      <c r="JJ25591"/>
      <c r="KX25591" s="23"/>
      <c r="KY25591" s="23"/>
    </row>
    <row r="25592" spans="36:311" x14ac:dyDescent="0.2">
      <c r="AJ25592" s="23"/>
      <c r="HH25592"/>
      <c r="IW25592" s="36"/>
      <c r="JI25592"/>
      <c r="JJ25592"/>
      <c r="KX25592" s="23"/>
      <c r="KY25592" s="23"/>
    </row>
    <row r="25593" spans="36:311" x14ac:dyDescent="0.2">
      <c r="AJ25593" s="23"/>
      <c r="HH25593"/>
      <c r="IW25593" s="36"/>
      <c r="JI25593"/>
      <c r="JJ25593"/>
      <c r="KX25593" s="23"/>
      <c r="KY25593" s="23"/>
    </row>
    <row r="25594" spans="36:311" x14ac:dyDescent="0.2">
      <c r="AJ25594" s="23"/>
      <c r="HH25594"/>
      <c r="IW25594" s="36"/>
      <c r="JI25594"/>
      <c r="JJ25594"/>
      <c r="KX25594" s="23"/>
      <c r="KY25594" s="23"/>
    </row>
    <row r="25595" spans="36:311" x14ac:dyDescent="0.2">
      <c r="AJ25595" s="23"/>
      <c r="HH25595"/>
      <c r="IW25595" s="36"/>
      <c r="JI25595"/>
      <c r="JJ25595"/>
      <c r="KX25595" s="23"/>
      <c r="KY25595" s="23"/>
    </row>
    <row r="25596" spans="36:311" x14ac:dyDescent="0.2">
      <c r="AJ25596" s="23"/>
      <c r="HH25596"/>
      <c r="IW25596" s="36"/>
      <c r="JI25596"/>
      <c r="JJ25596"/>
      <c r="KX25596" s="23"/>
      <c r="KY25596" s="23"/>
    </row>
    <row r="25597" spans="36:311" x14ac:dyDescent="0.2">
      <c r="AJ25597" s="23"/>
      <c r="HH25597"/>
      <c r="IW25597" s="36"/>
      <c r="JI25597"/>
      <c r="JJ25597"/>
      <c r="KX25597" s="23"/>
      <c r="KY25597" s="23"/>
    </row>
    <row r="25598" spans="36:311" x14ac:dyDescent="0.2">
      <c r="AJ25598" s="23"/>
      <c r="HH25598"/>
      <c r="IW25598" s="36"/>
      <c r="JI25598"/>
      <c r="JJ25598"/>
      <c r="KX25598" s="23"/>
      <c r="KY25598" s="23"/>
    </row>
    <row r="25599" spans="36:311" x14ac:dyDescent="0.2">
      <c r="AJ25599" s="23"/>
      <c r="HH25599"/>
      <c r="IW25599" s="36"/>
      <c r="JI25599"/>
      <c r="JJ25599"/>
      <c r="KX25599" s="23"/>
      <c r="KY25599" s="23"/>
    </row>
    <row r="25600" spans="36:311" x14ac:dyDescent="0.2">
      <c r="AJ25600" s="23"/>
      <c r="HH25600"/>
      <c r="IW25600" s="36"/>
      <c r="JI25600"/>
      <c r="JJ25600"/>
      <c r="KX25600" s="23"/>
      <c r="KY25600" s="23"/>
    </row>
    <row r="25601" spans="36:311" x14ac:dyDescent="0.2">
      <c r="AJ25601" s="23"/>
      <c r="HH25601"/>
      <c r="IW25601" s="36"/>
      <c r="JI25601"/>
      <c r="JJ25601"/>
      <c r="KX25601" s="23"/>
      <c r="KY25601" s="23"/>
    </row>
    <row r="25602" spans="36:311" x14ac:dyDescent="0.2">
      <c r="AJ25602" s="23"/>
      <c r="HH25602"/>
      <c r="IW25602" s="36"/>
      <c r="JI25602"/>
      <c r="JJ25602"/>
      <c r="KX25602" s="23"/>
      <c r="KY25602" s="23"/>
    </row>
    <row r="25603" spans="36:311" x14ac:dyDescent="0.2">
      <c r="AJ25603" s="23"/>
      <c r="HH25603"/>
      <c r="IW25603" s="36"/>
      <c r="JI25603"/>
      <c r="JJ25603"/>
      <c r="KX25603" s="23"/>
      <c r="KY25603" s="23"/>
    </row>
    <row r="25604" spans="36:311" x14ac:dyDescent="0.2">
      <c r="AJ25604" s="23"/>
      <c r="HH25604"/>
      <c r="IW25604" s="36"/>
      <c r="JI25604"/>
      <c r="JJ25604"/>
      <c r="KX25604" s="23"/>
      <c r="KY25604" s="23"/>
    </row>
    <row r="25605" spans="36:311" x14ac:dyDescent="0.2">
      <c r="AJ25605" s="23"/>
      <c r="HH25605"/>
      <c r="IW25605" s="36"/>
      <c r="JI25605"/>
      <c r="JJ25605"/>
      <c r="KX25605" s="23"/>
      <c r="KY25605" s="23"/>
    </row>
    <row r="25606" spans="36:311" x14ac:dyDescent="0.2">
      <c r="AJ25606" s="23"/>
      <c r="HH25606"/>
      <c r="IW25606" s="36"/>
      <c r="JI25606"/>
      <c r="JJ25606"/>
      <c r="KX25606" s="23"/>
      <c r="KY25606" s="23"/>
    </row>
    <row r="25607" spans="36:311" x14ac:dyDescent="0.2">
      <c r="AJ25607" s="23"/>
      <c r="HH25607"/>
      <c r="IW25607" s="36"/>
      <c r="JI25607"/>
      <c r="JJ25607"/>
      <c r="KX25607" s="23"/>
      <c r="KY25607" s="23"/>
    </row>
    <row r="25608" spans="36:311" x14ac:dyDescent="0.2">
      <c r="AJ25608" s="23"/>
      <c r="HH25608"/>
      <c r="IW25608" s="36"/>
      <c r="JI25608"/>
      <c r="JJ25608"/>
      <c r="KX25608" s="23"/>
      <c r="KY25608" s="23"/>
    </row>
    <row r="25609" spans="36:311" x14ac:dyDescent="0.2">
      <c r="AJ25609" s="23"/>
      <c r="HH25609"/>
      <c r="IW25609" s="36"/>
      <c r="JI25609"/>
      <c r="JJ25609"/>
      <c r="KX25609" s="23"/>
      <c r="KY25609" s="23"/>
    </row>
    <row r="25610" spans="36:311" x14ac:dyDescent="0.2">
      <c r="AJ25610" s="23"/>
      <c r="HH25610"/>
      <c r="IW25610" s="36"/>
      <c r="JI25610"/>
      <c r="JJ25610"/>
      <c r="KX25610" s="23"/>
      <c r="KY25610" s="23"/>
    </row>
    <row r="25611" spans="36:311" x14ac:dyDescent="0.2">
      <c r="AJ25611" s="23"/>
      <c r="HH25611"/>
      <c r="IW25611" s="36"/>
      <c r="JI25611"/>
      <c r="JJ25611"/>
      <c r="KX25611" s="23"/>
      <c r="KY25611" s="23"/>
    </row>
    <row r="25612" spans="36:311" x14ac:dyDescent="0.2">
      <c r="AJ25612" s="23"/>
      <c r="HH25612"/>
      <c r="IW25612" s="36"/>
      <c r="JI25612"/>
      <c r="JJ25612"/>
      <c r="KX25612" s="23"/>
      <c r="KY25612" s="23"/>
    </row>
    <row r="25613" spans="36:311" x14ac:dyDescent="0.2">
      <c r="AJ25613" s="23"/>
      <c r="HH25613"/>
      <c r="IW25613" s="36"/>
      <c r="JI25613"/>
      <c r="JJ25613"/>
      <c r="KX25613" s="23"/>
      <c r="KY25613" s="23"/>
    </row>
    <row r="25614" spans="36:311" x14ac:dyDescent="0.2">
      <c r="AJ25614" s="23"/>
      <c r="HH25614"/>
      <c r="IW25614" s="36"/>
      <c r="JI25614"/>
      <c r="JJ25614"/>
      <c r="KX25614" s="23"/>
      <c r="KY25614" s="23"/>
    </row>
    <row r="25615" spans="36:311" x14ac:dyDescent="0.2">
      <c r="AJ25615" s="23"/>
      <c r="HH25615"/>
      <c r="IW25615" s="36"/>
      <c r="JI25615"/>
      <c r="JJ25615"/>
      <c r="KX25615" s="23"/>
      <c r="KY25615" s="23"/>
    </row>
    <row r="25616" spans="36:311" x14ac:dyDescent="0.2">
      <c r="AJ25616" s="23"/>
      <c r="HH25616"/>
      <c r="IW25616" s="36"/>
      <c r="JI25616"/>
      <c r="JJ25616"/>
      <c r="KX25616" s="23"/>
      <c r="KY25616" s="23"/>
    </row>
    <row r="25617" spans="36:311" x14ac:dyDescent="0.2">
      <c r="AJ25617" s="23"/>
      <c r="HH25617"/>
      <c r="IW25617" s="36"/>
      <c r="JI25617"/>
      <c r="JJ25617"/>
      <c r="KX25617" s="23"/>
      <c r="KY25617" s="23"/>
    </row>
    <row r="25618" spans="36:311" x14ac:dyDescent="0.2">
      <c r="AJ25618" s="23"/>
      <c r="HH25618"/>
      <c r="IW25618" s="36"/>
      <c r="JI25618"/>
      <c r="JJ25618"/>
      <c r="KX25618" s="23"/>
      <c r="KY25618" s="23"/>
    </row>
    <row r="25619" spans="36:311" x14ac:dyDescent="0.2">
      <c r="AJ25619" s="23"/>
      <c r="HH25619"/>
      <c r="IW25619" s="36"/>
      <c r="JI25619"/>
      <c r="JJ25619"/>
      <c r="KX25619" s="23"/>
      <c r="KY25619" s="23"/>
    </row>
    <row r="25620" spans="36:311" x14ac:dyDescent="0.2">
      <c r="AJ25620" s="23"/>
      <c r="HH25620"/>
      <c r="IW25620" s="36"/>
      <c r="JI25620"/>
      <c r="JJ25620"/>
      <c r="KX25620" s="23"/>
      <c r="KY25620" s="23"/>
    </row>
    <row r="25621" spans="36:311" x14ac:dyDescent="0.2">
      <c r="AJ25621" s="23"/>
      <c r="HH25621"/>
      <c r="IW25621" s="36"/>
      <c r="JI25621"/>
      <c r="JJ25621"/>
      <c r="KX25621" s="23"/>
      <c r="KY25621" s="23"/>
    </row>
    <row r="25622" spans="36:311" x14ac:dyDescent="0.2">
      <c r="AJ25622" s="23"/>
      <c r="HH25622"/>
      <c r="IW25622" s="36"/>
      <c r="JI25622"/>
      <c r="JJ25622"/>
      <c r="KX25622" s="23"/>
      <c r="KY25622" s="23"/>
    </row>
    <row r="25623" spans="36:311" x14ac:dyDescent="0.2">
      <c r="AJ25623" s="23"/>
      <c r="HH25623"/>
      <c r="IW25623" s="36"/>
      <c r="JI25623"/>
      <c r="JJ25623"/>
      <c r="KX25623" s="23"/>
      <c r="KY25623" s="23"/>
    </row>
    <row r="25624" spans="36:311" x14ac:dyDescent="0.2">
      <c r="AJ25624" s="23"/>
      <c r="HH25624"/>
      <c r="IW25624" s="36"/>
      <c r="JI25624"/>
      <c r="JJ25624"/>
      <c r="KX25624" s="23"/>
      <c r="KY25624" s="23"/>
    </row>
    <row r="25625" spans="36:311" x14ac:dyDescent="0.2">
      <c r="AJ25625" s="23"/>
      <c r="HH25625"/>
      <c r="IW25625" s="36"/>
      <c r="JI25625"/>
      <c r="JJ25625"/>
      <c r="KX25625" s="23"/>
      <c r="KY25625" s="23"/>
    </row>
    <row r="25626" spans="36:311" x14ac:dyDescent="0.2">
      <c r="AJ25626" s="23"/>
      <c r="HH25626"/>
      <c r="IW25626" s="36"/>
      <c r="JI25626"/>
      <c r="JJ25626"/>
      <c r="KX25626" s="23"/>
      <c r="KY25626" s="23"/>
    </row>
    <row r="25627" spans="36:311" x14ac:dyDescent="0.2">
      <c r="AJ25627" s="23"/>
      <c r="HH25627"/>
      <c r="IW25627" s="36"/>
      <c r="JI25627"/>
      <c r="JJ25627"/>
      <c r="KX25627" s="23"/>
      <c r="KY25627" s="23"/>
    </row>
    <row r="25628" spans="36:311" x14ac:dyDescent="0.2">
      <c r="AJ25628" s="23"/>
      <c r="HH25628"/>
      <c r="IW25628" s="36"/>
      <c r="JI25628"/>
      <c r="JJ25628"/>
      <c r="KX25628" s="23"/>
      <c r="KY25628" s="23"/>
    </row>
    <row r="25629" spans="36:311" x14ac:dyDescent="0.2">
      <c r="AJ25629" s="23"/>
      <c r="HH25629"/>
      <c r="IW25629" s="36"/>
      <c r="JI25629"/>
      <c r="JJ25629"/>
      <c r="KX25629" s="23"/>
      <c r="KY25629" s="23"/>
    </row>
    <row r="25630" spans="36:311" x14ac:dyDescent="0.2">
      <c r="AJ25630" s="23"/>
      <c r="HH25630"/>
      <c r="IW25630" s="36"/>
      <c r="JI25630"/>
      <c r="JJ25630"/>
      <c r="KX25630" s="23"/>
      <c r="KY25630" s="23"/>
    </row>
    <row r="25631" spans="36:311" x14ac:dyDescent="0.2">
      <c r="AJ25631" s="23"/>
      <c r="HH25631"/>
      <c r="IW25631" s="36"/>
      <c r="JI25631"/>
      <c r="JJ25631"/>
      <c r="KX25631" s="23"/>
      <c r="KY25631" s="23"/>
    </row>
    <row r="25632" spans="36:311" x14ac:dyDescent="0.2">
      <c r="AJ25632" s="23"/>
      <c r="HH25632"/>
      <c r="IW25632" s="36"/>
      <c r="JI25632"/>
      <c r="JJ25632"/>
      <c r="KX25632" s="23"/>
      <c r="KY25632" s="23"/>
    </row>
    <row r="25633" spans="36:311" x14ac:dyDescent="0.2">
      <c r="AJ25633" s="23"/>
      <c r="HH25633"/>
      <c r="IW25633" s="36"/>
      <c r="JI25633"/>
      <c r="JJ25633"/>
      <c r="KX25633" s="23"/>
      <c r="KY25633" s="23"/>
    </row>
    <row r="25634" spans="36:311" x14ac:dyDescent="0.2">
      <c r="AJ25634" s="23"/>
      <c r="HH25634"/>
      <c r="IW25634" s="36"/>
      <c r="JI25634"/>
      <c r="JJ25634"/>
      <c r="KX25634" s="23"/>
      <c r="KY25634" s="23"/>
    </row>
    <row r="25635" spans="36:311" x14ac:dyDescent="0.2">
      <c r="AJ25635" s="23"/>
      <c r="HH25635"/>
      <c r="IW25635" s="36"/>
      <c r="JI25635"/>
      <c r="JJ25635"/>
      <c r="KX25635" s="23"/>
      <c r="KY25635" s="23"/>
    </row>
    <row r="25636" spans="36:311" x14ac:dyDescent="0.2">
      <c r="AJ25636" s="23"/>
      <c r="HH25636"/>
      <c r="IW25636" s="36"/>
      <c r="JI25636"/>
      <c r="JJ25636"/>
      <c r="KX25636" s="23"/>
      <c r="KY25636" s="23"/>
    </row>
    <row r="25637" spans="36:311" x14ac:dyDescent="0.2">
      <c r="AJ25637" s="23"/>
      <c r="HH25637"/>
      <c r="IW25637" s="36"/>
      <c r="JI25637"/>
      <c r="JJ25637"/>
      <c r="KX25637" s="23"/>
      <c r="KY25637" s="23"/>
    </row>
    <row r="25638" spans="36:311" x14ac:dyDescent="0.2">
      <c r="AJ25638" s="23"/>
      <c r="HH25638"/>
      <c r="IW25638" s="36"/>
      <c r="JI25638"/>
      <c r="JJ25638"/>
      <c r="KX25638" s="23"/>
      <c r="KY25638" s="23"/>
    </row>
    <row r="25639" spans="36:311" x14ac:dyDescent="0.2">
      <c r="AJ25639" s="23"/>
      <c r="HH25639"/>
      <c r="IW25639" s="36"/>
      <c r="JI25639"/>
      <c r="JJ25639"/>
      <c r="KX25639" s="23"/>
      <c r="KY25639" s="23"/>
    </row>
    <row r="25640" spans="36:311" x14ac:dyDescent="0.2">
      <c r="AJ25640" s="23"/>
      <c r="HH25640"/>
      <c r="IW25640" s="36"/>
      <c r="JI25640"/>
      <c r="JJ25640"/>
      <c r="KX25640" s="23"/>
      <c r="KY25640" s="23"/>
    </row>
    <row r="25641" spans="36:311" x14ac:dyDescent="0.2">
      <c r="AJ25641" s="23"/>
      <c r="HH25641"/>
      <c r="IW25641" s="36"/>
      <c r="JI25641"/>
      <c r="JJ25641"/>
      <c r="KX25641" s="23"/>
      <c r="KY25641" s="23"/>
    </row>
    <row r="25642" spans="36:311" x14ac:dyDescent="0.2">
      <c r="AJ25642" s="23"/>
      <c r="HH25642"/>
      <c r="IW25642" s="36"/>
      <c r="JI25642"/>
      <c r="JJ25642"/>
      <c r="KX25642" s="23"/>
      <c r="KY25642" s="23"/>
    </row>
    <row r="25643" spans="36:311" x14ac:dyDescent="0.2">
      <c r="AJ25643" s="23"/>
      <c r="HH25643"/>
      <c r="IW25643" s="36"/>
      <c r="JI25643"/>
      <c r="JJ25643"/>
      <c r="KX25643" s="23"/>
      <c r="KY25643" s="23"/>
    </row>
    <row r="25644" spans="36:311" x14ac:dyDescent="0.2">
      <c r="AJ25644" s="23"/>
      <c r="HH25644"/>
      <c r="IW25644" s="36"/>
      <c r="JI25644"/>
      <c r="JJ25644"/>
      <c r="KX25644" s="23"/>
      <c r="KY25644" s="23"/>
    </row>
    <row r="25645" spans="36:311" x14ac:dyDescent="0.2">
      <c r="AJ25645" s="23"/>
      <c r="HH25645"/>
      <c r="IW25645" s="36"/>
      <c r="JI25645"/>
      <c r="JJ25645"/>
      <c r="KX25645" s="23"/>
      <c r="KY25645" s="23"/>
    </row>
    <row r="25646" spans="36:311" x14ac:dyDescent="0.2">
      <c r="AJ25646" s="23"/>
      <c r="HH25646"/>
      <c r="IW25646" s="36"/>
      <c r="JI25646"/>
      <c r="JJ25646"/>
      <c r="KX25646" s="23"/>
      <c r="KY25646" s="23"/>
    </row>
    <row r="25647" spans="36:311" x14ac:dyDescent="0.2">
      <c r="AJ25647" s="23"/>
      <c r="HH25647"/>
      <c r="IW25647" s="36"/>
      <c r="JI25647"/>
      <c r="JJ25647"/>
      <c r="KX25647" s="23"/>
      <c r="KY25647" s="23"/>
    </row>
    <row r="25648" spans="36:311" x14ac:dyDescent="0.2">
      <c r="AJ25648" s="23"/>
      <c r="HH25648"/>
      <c r="IW25648" s="36"/>
      <c r="JI25648"/>
      <c r="JJ25648"/>
      <c r="KX25648" s="23"/>
      <c r="KY25648" s="23"/>
    </row>
    <row r="25649" spans="36:311" x14ac:dyDescent="0.2">
      <c r="AJ25649" s="23"/>
      <c r="HH25649"/>
      <c r="IW25649" s="36"/>
      <c r="JI25649"/>
      <c r="JJ25649"/>
      <c r="KX25649" s="23"/>
      <c r="KY25649" s="23"/>
    </row>
    <row r="25650" spans="36:311" x14ac:dyDescent="0.2">
      <c r="AJ25650" s="23"/>
      <c r="HH25650"/>
      <c r="IW25650" s="36"/>
      <c r="JI25650"/>
      <c r="JJ25650"/>
      <c r="KX25650" s="23"/>
      <c r="KY25650" s="23"/>
    </row>
    <row r="25651" spans="36:311" x14ac:dyDescent="0.2">
      <c r="AJ25651" s="23"/>
      <c r="HH25651"/>
      <c r="IW25651" s="36"/>
      <c r="JI25651"/>
      <c r="JJ25651"/>
      <c r="KX25651" s="23"/>
      <c r="KY25651" s="23"/>
    </row>
    <row r="25652" spans="36:311" x14ac:dyDescent="0.2">
      <c r="AJ25652" s="23"/>
      <c r="HH25652"/>
      <c r="IW25652" s="36"/>
      <c r="JI25652"/>
      <c r="JJ25652"/>
      <c r="KX25652" s="23"/>
      <c r="KY25652" s="23"/>
    </row>
    <row r="25653" spans="36:311" x14ac:dyDescent="0.2">
      <c r="AJ25653" s="23"/>
      <c r="HH25653"/>
      <c r="IW25653" s="36"/>
      <c r="JI25653"/>
      <c r="JJ25653"/>
      <c r="KX25653" s="23"/>
      <c r="KY25653" s="23"/>
    </row>
    <row r="25654" spans="36:311" x14ac:dyDescent="0.2">
      <c r="AJ25654" s="23"/>
      <c r="HH25654"/>
      <c r="IW25654" s="36"/>
      <c r="JI25654"/>
      <c r="JJ25654"/>
      <c r="KX25654" s="23"/>
      <c r="KY25654" s="23"/>
    </row>
    <row r="25655" spans="36:311" x14ac:dyDescent="0.2">
      <c r="AJ25655" s="23"/>
      <c r="HH25655"/>
      <c r="IW25655" s="36"/>
      <c r="JI25655"/>
      <c r="JJ25655"/>
      <c r="KX25655" s="23"/>
      <c r="KY25655" s="23"/>
    </row>
    <row r="25656" spans="36:311" x14ac:dyDescent="0.2">
      <c r="AJ25656" s="23"/>
      <c r="HH25656"/>
      <c r="IW25656" s="36"/>
      <c r="JI25656"/>
      <c r="JJ25656"/>
      <c r="KX25656" s="23"/>
      <c r="KY25656" s="23"/>
    </row>
    <row r="25657" spans="36:311" x14ac:dyDescent="0.2">
      <c r="AJ25657" s="23"/>
      <c r="HH25657"/>
      <c r="IW25657" s="36"/>
      <c r="JI25657"/>
      <c r="JJ25657"/>
      <c r="KX25657" s="23"/>
      <c r="KY25657" s="23"/>
    </row>
    <row r="25658" spans="36:311" x14ac:dyDescent="0.2">
      <c r="AJ25658" s="23"/>
      <c r="HH25658"/>
      <c r="IW25658" s="36"/>
      <c r="JI25658"/>
      <c r="JJ25658"/>
      <c r="KX25658" s="23"/>
      <c r="KY25658" s="23"/>
    </row>
    <row r="25659" spans="36:311" x14ac:dyDescent="0.2">
      <c r="AJ25659" s="23"/>
      <c r="HH25659"/>
      <c r="IW25659" s="36"/>
      <c r="JI25659"/>
      <c r="JJ25659"/>
      <c r="KX25659" s="23"/>
      <c r="KY25659" s="23"/>
    </row>
    <row r="25660" spans="36:311" x14ac:dyDescent="0.2">
      <c r="AJ25660" s="23"/>
      <c r="HH25660"/>
      <c r="IW25660" s="36"/>
      <c r="JI25660"/>
      <c r="JJ25660"/>
      <c r="KX25660" s="23"/>
      <c r="KY25660" s="23"/>
    </row>
    <row r="25661" spans="36:311" x14ac:dyDescent="0.2">
      <c r="AJ25661" s="23"/>
      <c r="HH25661"/>
      <c r="IW25661" s="36"/>
      <c r="JI25661"/>
      <c r="JJ25661"/>
      <c r="KX25661" s="23"/>
      <c r="KY25661" s="23"/>
    </row>
    <row r="25662" spans="36:311" x14ac:dyDescent="0.2">
      <c r="AJ25662" s="23"/>
      <c r="HH25662"/>
      <c r="IW25662" s="36"/>
      <c r="JI25662"/>
      <c r="JJ25662"/>
      <c r="KX25662" s="23"/>
      <c r="KY25662" s="23"/>
    </row>
    <row r="25663" spans="36:311" x14ac:dyDescent="0.2">
      <c r="AJ25663" s="23"/>
      <c r="HH25663"/>
      <c r="IW25663" s="36"/>
      <c r="JI25663"/>
      <c r="JJ25663"/>
      <c r="KX25663" s="23"/>
      <c r="KY25663" s="23"/>
    </row>
    <row r="25664" spans="36:311" x14ac:dyDescent="0.2">
      <c r="AJ25664" s="23"/>
      <c r="HH25664"/>
      <c r="IW25664" s="36"/>
      <c r="JI25664"/>
      <c r="JJ25664"/>
      <c r="KX25664" s="23"/>
      <c r="KY25664" s="23"/>
    </row>
    <row r="25665" spans="36:311" x14ac:dyDescent="0.2">
      <c r="AJ25665" s="23"/>
      <c r="HH25665"/>
      <c r="IW25665" s="36"/>
      <c r="JI25665"/>
      <c r="JJ25665"/>
      <c r="KX25665" s="23"/>
      <c r="KY25665" s="23"/>
    </row>
    <row r="25666" spans="36:311" x14ac:dyDescent="0.2">
      <c r="AJ25666" s="23"/>
      <c r="HH25666"/>
      <c r="IW25666" s="36"/>
      <c r="JI25666"/>
      <c r="JJ25666"/>
      <c r="KX25666" s="23"/>
      <c r="KY25666" s="23"/>
    </row>
    <row r="25667" spans="36:311" x14ac:dyDescent="0.2">
      <c r="AJ25667" s="23"/>
      <c r="HH25667"/>
      <c r="IW25667" s="36"/>
      <c r="JI25667"/>
      <c r="JJ25667"/>
      <c r="KX25667" s="23"/>
      <c r="KY25667" s="23"/>
    </row>
    <row r="25668" spans="36:311" x14ac:dyDescent="0.2">
      <c r="AJ25668" s="23"/>
      <c r="HH25668"/>
      <c r="IW25668" s="36"/>
      <c r="JI25668"/>
      <c r="JJ25668"/>
      <c r="KX25668" s="23"/>
      <c r="KY25668" s="23"/>
    </row>
    <row r="25669" spans="36:311" x14ac:dyDescent="0.2">
      <c r="AJ25669" s="23"/>
      <c r="HH25669"/>
      <c r="IW25669" s="36"/>
      <c r="JI25669"/>
      <c r="JJ25669"/>
      <c r="KX25669" s="23"/>
      <c r="KY25669" s="23"/>
    </row>
    <row r="25670" spans="36:311" x14ac:dyDescent="0.2">
      <c r="AJ25670" s="23"/>
      <c r="HH25670"/>
      <c r="IW25670" s="36"/>
      <c r="JI25670"/>
      <c r="JJ25670"/>
      <c r="KX25670" s="23"/>
      <c r="KY25670" s="23"/>
    </row>
    <row r="25671" spans="36:311" x14ac:dyDescent="0.2">
      <c r="AJ25671" s="23"/>
      <c r="HH25671"/>
      <c r="IW25671" s="36"/>
      <c r="JI25671"/>
      <c r="JJ25671"/>
      <c r="KX25671" s="23"/>
      <c r="KY25671" s="23"/>
    </row>
    <row r="25672" spans="36:311" x14ac:dyDescent="0.2">
      <c r="AJ25672" s="23"/>
      <c r="HH25672"/>
      <c r="IW25672" s="36"/>
      <c r="JI25672"/>
      <c r="JJ25672"/>
      <c r="KX25672" s="23"/>
      <c r="KY25672" s="23"/>
    </row>
    <row r="25673" spans="36:311" x14ac:dyDescent="0.2">
      <c r="AJ25673" s="23"/>
      <c r="HH25673"/>
      <c r="IW25673" s="36"/>
      <c r="JI25673"/>
      <c r="JJ25673"/>
      <c r="KX25673" s="23"/>
      <c r="KY25673" s="23"/>
    </row>
    <row r="25674" spans="36:311" x14ac:dyDescent="0.2">
      <c r="AJ25674" s="23"/>
      <c r="HH25674"/>
      <c r="IW25674" s="36"/>
      <c r="JI25674"/>
      <c r="JJ25674"/>
      <c r="KX25674" s="23"/>
      <c r="KY25674" s="23"/>
    </row>
    <row r="25675" spans="36:311" x14ac:dyDescent="0.2">
      <c r="AJ25675" s="23"/>
      <c r="HH25675"/>
      <c r="IW25675" s="36"/>
      <c r="JI25675"/>
      <c r="JJ25675"/>
      <c r="KX25675" s="23"/>
      <c r="KY25675" s="23"/>
    </row>
    <row r="25676" spans="36:311" x14ac:dyDescent="0.2">
      <c r="AJ25676" s="23"/>
      <c r="HH25676"/>
      <c r="IW25676" s="36"/>
      <c r="JI25676"/>
      <c r="JJ25676"/>
      <c r="KX25676" s="23"/>
      <c r="KY25676" s="23"/>
    </row>
    <row r="25677" spans="36:311" x14ac:dyDescent="0.2">
      <c r="AJ25677" s="23"/>
      <c r="HH25677"/>
      <c r="IW25677" s="36"/>
      <c r="JI25677"/>
      <c r="JJ25677"/>
      <c r="KX25677" s="23"/>
      <c r="KY25677" s="23"/>
    </row>
    <row r="25678" spans="36:311" x14ac:dyDescent="0.2">
      <c r="AJ25678" s="23"/>
      <c r="HH25678"/>
      <c r="IW25678" s="36"/>
      <c r="JI25678"/>
      <c r="JJ25678"/>
      <c r="KX25678" s="23"/>
      <c r="KY25678" s="23"/>
    </row>
    <row r="25679" spans="36:311" x14ac:dyDescent="0.2">
      <c r="AJ25679" s="23"/>
      <c r="HH25679"/>
      <c r="IW25679" s="36"/>
      <c r="JI25679"/>
      <c r="JJ25679"/>
      <c r="KX25679" s="23"/>
      <c r="KY25679" s="23"/>
    </row>
    <row r="25680" spans="36:311" x14ac:dyDescent="0.2">
      <c r="AJ25680" s="23"/>
      <c r="HH25680"/>
      <c r="IW25680" s="36"/>
      <c r="JI25680"/>
      <c r="JJ25680"/>
      <c r="KX25680" s="23"/>
      <c r="KY25680" s="23"/>
    </row>
    <row r="25681" spans="36:311" x14ac:dyDescent="0.2">
      <c r="AJ25681" s="23"/>
      <c r="HH25681"/>
      <c r="IW25681" s="36"/>
      <c r="JI25681"/>
      <c r="JJ25681"/>
      <c r="KX25681" s="23"/>
      <c r="KY25681" s="23"/>
    </row>
    <row r="25682" spans="36:311" x14ac:dyDescent="0.2">
      <c r="AJ25682" s="23"/>
      <c r="HH25682"/>
      <c r="IW25682" s="36"/>
      <c r="JI25682"/>
      <c r="JJ25682"/>
      <c r="KX25682" s="23"/>
      <c r="KY25682" s="23"/>
    </row>
    <row r="25683" spans="36:311" x14ac:dyDescent="0.2">
      <c r="AJ25683" s="23"/>
      <c r="HH25683"/>
      <c r="IW25683" s="36"/>
      <c r="JI25683"/>
      <c r="JJ25683"/>
      <c r="KX25683" s="23"/>
      <c r="KY25683" s="23"/>
    </row>
    <row r="25684" spans="36:311" x14ac:dyDescent="0.2">
      <c r="AJ25684" s="23"/>
      <c r="HH25684"/>
      <c r="IW25684" s="36"/>
      <c r="JI25684"/>
      <c r="JJ25684"/>
      <c r="KX25684" s="23"/>
      <c r="KY25684" s="23"/>
    </row>
    <row r="25685" spans="36:311" x14ac:dyDescent="0.2">
      <c r="AJ25685" s="23"/>
      <c r="HH25685"/>
      <c r="IW25685" s="36"/>
      <c r="JI25685"/>
      <c r="JJ25685"/>
      <c r="KX25685" s="23"/>
      <c r="KY25685" s="23"/>
    </row>
    <row r="25686" spans="36:311" x14ac:dyDescent="0.2">
      <c r="AJ25686" s="23"/>
      <c r="HH25686"/>
      <c r="IW25686" s="36"/>
      <c r="JI25686"/>
      <c r="JJ25686"/>
      <c r="KX25686" s="23"/>
      <c r="KY25686" s="23"/>
    </row>
    <row r="25687" spans="36:311" x14ac:dyDescent="0.2">
      <c r="AJ25687" s="23"/>
      <c r="HH25687"/>
      <c r="IW25687" s="36"/>
      <c r="JI25687"/>
      <c r="JJ25687"/>
      <c r="KX25687" s="23"/>
      <c r="KY25687" s="23"/>
    </row>
    <row r="25688" spans="36:311" x14ac:dyDescent="0.2">
      <c r="AJ25688" s="23"/>
      <c r="HH25688"/>
      <c r="IW25688" s="36"/>
      <c r="JI25688"/>
      <c r="JJ25688"/>
      <c r="KX25688" s="23"/>
      <c r="KY25688" s="23"/>
    </row>
    <row r="25689" spans="36:311" x14ac:dyDescent="0.2">
      <c r="AJ25689" s="23"/>
      <c r="HH25689"/>
      <c r="IW25689" s="36"/>
      <c r="JI25689"/>
      <c r="JJ25689"/>
      <c r="KX25689" s="23"/>
      <c r="KY25689" s="23"/>
    </row>
    <row r="25690" spans="36:311" x14ac:dyDescent="0.2">
      <c r="AJ25690" s="23"/>
      <c r="HH25690"/>
      <c r="IW25690" s="36"/>
      <c r="JI25690"/>
      <c r="JJ25690"/>
      <c r="KX25690" s="23"/>
      <c r="KY25690" s="23"/>
    </row>
    <row r="25691" spans="36:311" x14ac:dyDescent="0.2">
      <c r="AJ25691" s="23"/>
      <c r="HH25691"/>
      <c r="IW25691" s="36"/>
      <c r="JI25691"/>
      <c r="JJ25691"/>
      <c r="KX25691" s="23"/>
      <c r="KY25691" s="23"/>
    </row>
    <row r="25692" spans="36:311" x14ac:dyDescent="0.2">
      <c r="AJ25692" s="23"/>
      <c r="HH25692"/>
      <c r="IW25692" s="36"/>
      <c r="JI25692"/>
      <c r="JJ25692"/>
      <c r="KX25692" s="23"/>
      <c r="KY25692" s="23"/>
    </row>
    <row r="25693" spans="36:311" x14ac:dyDescent="0.2">
      <c r="AJ25693" s="23"/>
      <c r="HH25693"/>
      <c r="IW25693" s="36"/>
      <c r="JI25693"/>
      <c r="JJ25693"/>
      <c r="KX25693" s="23"/>
      <c r="KY25693" s="23"/>
    </row>
    <row r="25694" spans="36:311" x14ac:dyDescent="0.2">
      <c r="AJ25694" s="23"/>
      <c r="HH25694"/>
      <c r="IW25694" s="36"/>
      <c r="JI25694"/>
      <c r="JJ25694"/>
      <c r="KX25694" s="23"/>
      <c r="KY25694" s="23"/>
    </row>
    <row r="25695" spans="36:311" x14ac:dyDescent="0.2">
      <c r="AJ25695" s="23"/>
      <c r="HH25695"/>
      <c r="IW25695" s="36"/>
      <c r="JI25695"/>
      <c r="JJ25695"/>
      <c r="KX25695" s="23"/>
      <c r="KY25695" s="23"/>
    </row>
    <row r="25696" spans="36:311" x14ac:dyDescent="0.2">
      <c r="AJ25696" s="23"/>
      <c r="HH25696"/>
      <c r="IW25696" s="36"/>
      <c r="JI25696"/>
      <c r="JJ25696"/>
      <c r="KX25696" s="23"/>
      <c r="KY25696" s="23"/>
    </row>
    <row r="25697" spans="36:311" x14ac:dyDescent="0.2">
      <c r="AJ25697" s="23"/>
      <c r="HH25697"/>
      <c r="IW25697" s="36"/>
      <c r="JI25697"/>
      <c r="JJ25697"/>
      <c r="KX25697" s="23"/>
      <c r="KY25697" s="23"/>
    </row>
    <row r="25698" spans="36:311" x14ac:dyDescent="0.2">
      <c r="AJ25698" s="23"/>
      <c r="HH25698"/>
      <c r="IW25698" s="36"/>
      <c r="JI25698"/>
      <c r="JJ25698"/>
      <c r="KX25698" s="23"/>
      <c r="KY25698" s="23"/>
    </row>
    <row r="25699" spans="36:311" x14ac:dyDescent="0.2">
      <c r="AJ25699" s="23"/>
      <c r="HH25699"/>
      <c r="IW25699" s="36"/>
      <c r="JI25699"/>
      <c r="JJ25699"/>
      <c r="KX25699" s="23"/>
      <c r="KY25699" s="23"/>
    </row>
    <row r="25700" spans="36:311" x14ac:dyDescent="0.2">
      <c r="AJ25700" s="23"/>
      <c r="HH25700"/>
      <c r="IW25700" s="36"/>
      <c r="JI25700"/>
      <c r="JJ25700"/>
      <c r="KX25700" s="23"/>
      <c r="KY25700" s="23"/>
    </row>
    <row r="25701" spans="36:311" x14ac:dyDescent="0.2">
      <c r="AJ25701" s="23"/>
      <c r="HH25701"/>
      <c r="IW25701" s="36"/>
      <c r="JI25701"/>
      <c r="JJ25701"/>
      <c r="KX25701" s="23"/>
      <c r="KY25701" s="23"/>
    </row>
    <row r="25702" spans="36:311" x14ac:dyDescent="0.2">
      <c r="AJ25702" s="23"/>
      <c r="HH25702"/>
      <c r="IW25702" s="36"/>
      <c r="JI25702"/>
      <c r="JJ25702"/>
      <c r="KX25702" s="23"/>
      <c r="KY25702" s="23"/>
    </row>
    <row r="25703" spans="36:311" x14ac:dyDescent="0.2">
      <c r="AJ25703" s="23"/>
      <c r="HH25703"/>
      <c r="IW25703" s="36"/>
      <c r="JI25703"/>
      <c r="JJ25703"/>
      <c r="KX25703" s="23"/>
      <c r="KY25703" s="23"/>
    </row>
    <row r="25704" spans="36:311" x14ac:dyDescent="0.2">
      <c r="AJ25704" s="23"/>
      <c r="HH25704"/>
      <c r="IW25704" s="36"/>
      <c r="JI25704"/>
      <c r="JJ25704"/>
      <c r="KX25704" s="23"/>
      <c r="KY25704" s="23"/>
    </row>
    <row r="25705" spans="36:311" x14ac:dyDescent="0.2">
      <c r="AJ25705" s="23"/>
      <c r="HH25705"/>
      <c r="IW25705" s="36"/>
      <c r="JI25705"/>
      <c r="JJ25705"/>
      <c r="KX25705" s="23"/>
      <c r="KY25705" s="23"/>
    </row>
    <row r="25706" spans="36:311" x14ac:dyDescent="0.2">
      <c r="AJ25706" s="23"/>
      <c r="HH25706"/>
      <c r="IW25706" s="36"/>
      <c r="JI25706"/>
      <c r="JJ25706"/>
      <c r="KX25706" s="23"/>
      <c r="KY25706" s="23"/>
    </row>
    <row r="25707" spans="36:311" x14ac:dyDescent="0.2">
      <c r="AJ25707" s="23"/>
      <c r="HH25707"/>
      <c r="IW25707" s="36"/>
      <c r="JI25707"/>
      <c r="JJ25707"/>
      <c r="KX25707" s="23"/>
      <c r="KY25707" s="23"/>
    </row>
    <row r="25708" spans="36:311" x14ac:dyDescent="0.2">
      <c r="AJ25708" s="23"/>
      <c r="HH25708"/>
      <c r="IW25708" s="36"/>
      <c r="JI25708"/>
      <c r="JJ25708"/>
      <c r="KX25708" s="23"/>
      <c r="KY25708" s="23"/>
    </row>
    <row r="25709" spans="36:311" x14ac:dyDescent="0.2">
      <c r="AJ25709" s="23"/>
      <c r="HH25709"/>
      <c r="IW25709" s="36"/>
      <c r="JI25709"/>
      <c r="JJ25709"/>
      <c r="KX25709" s="23"/>
      <c r="KY25709" s="23"/>
    </row>
    <row r="25710" spans="36:311" x14ac:dyDescent="0.2">
      <c r="AJ25710" s="23"/>
      <c r="HH25710"/>
      <c r="IW25710" s="36"/>
      <c r="JI25710"/>
      <c r="JJ25710"/>
      <c r="KX25710" s="23"/>
      <c r="KY25710" s="23"/>
    </row>
    <row r="25711" spans="36:311" x14ac:dyDescent="0.2">
      <c r="AJ25711" s="23"/>
      <c r="HH25711"/>
      <c r="IW25711" s="36"/>
      <c r="JI25711"/>
      <c r="JJ25711"/>
      <c r="KX25711" s="23"/>
      <c r="KY25711" s="23"/>
    </row>
    <row r="25712" spans="36:311" x14ac:dyDescent="0.2">
      <c r="AJ25712" s="23"/>
      <c r="HH25712"/>
      <c r="IW25712" s="36"/>
      <c r="JI25712"/>
      <c r="JJ25712"/>
      <c r="KX25712" s="23"/>
      <c r="KY25712" s="23"/>
    </row>
    <row r="25713" spans="36:311" x14ac:dyDescent="0.2">
      <c r="AJ25713" s="23"/>
      <c r="HH25713"/>
      <c r="IW25713" s="36"/>
      <c r="JI25713"/>
      <c r="JJ25713"/>
      <c r="KX25713" s="23"/>
      <c r="KY25713" s="23"/>
    </row>
    <row r="25714" spans="36:311" x14ac:dyDescent="0.2">
      <c r="AJ25714" s="23"/>
      <c r="HH25714"/>
      <c r="IW25714" s="36"/>
      <c r="JI25714"/>
      <c r="JJ25714"/>
      <c r="KX25714" s="23"/>
      <c r="KY25714" s="23"/>
    </row>
    <row r="25715" spans="36:311" x14ac:dyDescent="0.2">
      <c r="AJ25715" s="23"/>
      <c r="HH25715"/>
      <c r="IW25715" s="36"/>
      <c r="JI25715"/>
      <c r="JJ25715"/>
      <c r="KX25715" s="23"/>
      <c r="KY25715" s="23"/>
    </row>
    <row r="25716" spans="36:311" x14ac:dyDescent="0.2">
      <c r="AJ25716" s="23"/>
      <c r="HH25716"/>
      <c r="IW25716" s="36"/>
      <c r="JI25716"/>
      <c r="JJ25716"/>
      <c r="KX25716" s="23"/>
      <c r="KY25716" s="23"/>
    </row>
    <row r="25717" spans="36:311" x14ac:dyDescent="0.2">
      <c r="AJ25717" s="23"/>
      <c r="HH25717"/>
      <c r="IW25717" s="36"/>
      <c r="JI25717"/>
      <c r="JJ25717"/>
      <c r="KX25717" s="23"/>
      <c r="KY25717" s="23"/>
    </row>
    <row r="25718" spans="36:311" x14ac:dyDescent="0.2">
      <c r="AJ25718" s="23"/>
      <c r="HH25718"/>
      <c r="IW25718" s="36"/>
      <c r="JI25718"/>
      <c r="JJ25718"/>
      <c r="KX25718" s="23"/>
      <c r="KY25718" s="23"/>
    </row>
    <row r="25719" spans="36:311" x14ac:dyDescent="0.2">
      <c r="AJ25719" s="23"/>
      <c r="HH25719"/>
      <c r="IW25719" s="36"/>
      <c r="JI25719"/>
      <c r="JJ25719"/>
      <c r="KX25719" s="23"/>
      <c r="KY25719" s="23"/>
    </row>
    <row r="25720" spans="36:311" x14ac:dyDescent="0.2">
      <c r="AJ25720" s="23"/>
      <c r="HH25720"/>
      <c r="IW25720" s="36"/>
      <c r="JI25720"/>
      <c r="JJ25720"/>
      <c r="KX25720" s="23"/>
      <c r="KY25720" s="23"/>
    </row>
    <row r="25721" spans="36:311" x14ac:dyDescent="0.2">
      <c r="AJ25721" s="23"/>
      <c r="HH25721"/>
      <c r="IW25721" s="36"/>
      <c r="JI25721"/>
      <c r="JJ25721"/>
      <c r="KX25721" s="23"/>
      <c r="KY25721" s="23"/>
    </row>
    <row r="25722" spans="36:311" x14ac:dyDescent="0.2">
      <c r="AJ25722" s="23"/>
      <c r="HH25722"/>
      <c r="IW25722" s="36"/>
      <c r="JI25722"/>
      <c r="JJ25722"/>
      <c r="KX25722" s="23"/>
      <c r="KY25722" s="23"/>
    </row>
    <row r="25723" spans="36:311" x14ac:dyDescent="0.2">
      <c r="AJ25723" s="23"/>
      <c r="HH25723"/>
      <c r="IW25723" s="36"/>
      <c r="JI25723"/>
      <c r="JJ25723"/>
      <c r="KX25723" s="23"/>
      <c r="KY25723" s="23"/>
    </row>
    <row r="25724" spans="36:311" x14ac:dyDescent="0.2">
      <c r="AJ25724" s="23"/>
      <c r="HH25724"/>
      <c r="IW25724" s="36"/>
      <c r="JI25724"/>
      <c r="JJ25724"/>
      <c r="KX25724" s="23"/>
      <c r="KY25724" s="23"/>
    </row>
    <row r="25725" spans="36:311" x14ac:dyDescent="0.2">
      <c r="AJ25725" s="23"/>
      <c r="HH25725"/>
      <c r="IW25725" s="36"/>
      <c r="JI25725"/>
      <c r="JJ25725"/>
      <c r="KX25725" s="23"/>
      <c r="KY25725" s="23"/>
    </row>
    <row r="25726" spans="36:311" x14ac:dyDescent="0.2">
      <c r="AJ25726" s="23"/>
      <c r="HH25726"/>
      <c r="IW25726" s="36"/>
      <c r="JI25726"/>
      <c r="JJ25726"/>
      <c r="KX25726" s="23"/>
      <c r="KY25726" s="23"/>
    </row>
    <row r="25727" spans="36:311" x14ac:dyDescent="0.2">
      <c r="AJ25727" s="23"/>
      <c r="HH25727"/>
      <c r="IW25727" s="36"/>
      <c r="JI25727"/>
      <c r="JJ25727"/>
      <c r="KX25727" s="23"/>
      <c r="KY25727" s="23"/>
    </row>
    <row r="25728" spans="36:311" x14ac:dyDescent="0.2">
      <c r="AJ25728" s="23"/>
      <c r="HH25728"/>
      <c r="IW25728" s="36"/>
      <c r="JI25728"/>
      <c r="JJ25728"/>
      <c r="KX25728" s="23"/>
      <c r="KY25728" s="23"/>
    </row>
    <row r="25729" spans="36:311" x14ac:dyDescent="0.2">
      <c r="AJ25729" s="23"/>
      <c r="HH25729"/>
      <c r="IW25729" s="36"/>
      <c r="JI25729"/>
      <c r="JJ25729"/>
      <c r="KX25729" s="23"/>
      <c r="KY25729" s="23"/>
    </row>
    <row r="25730" spans="36:311" x14ac:dyDescent="0.2">
      <c r="AJ25730" s="23"/>
      <c r="HH25730"/>
      <c r="IW25730" s="36"/>
      <c r="JI25730"/>
      <c r="JJ25730"/>
      <c r="KX25730" s="23"/>
      <c r="KY25730" s="23"/>
    </row>
    <row r="25731" spans="36:311" x14ac:dyDescent="0.2">
      <c r="AJ25731" s="23"/>
      <c r="HH25731"/>
      <c r="IW25731" s="36"/>
      <c r="JI25731"/>
      <c r="JJ25731"/>
      <c r="KX25731" s="23"/>
      <c r="KY25731" s="23"/>
    </row>
    <row r="25732" spans="36:311" x14ac:dyDescent="0.2">
      <c r="AJ25732" s="23"/>
      <c r="HH25732"/>
      <c r="IW25732" s="36"/>
      <c r="JI25732"/>
      <c r="JJ25732"/>
      <c r="KX25732" s="23"/>
      <c r="KY25732" s="23"/>
    </row>
    <row r="25733" spans="36:311" x14ac:dyDescent="0.2">
      <c r="AJ25733" s="23"/>
      <c r="HH25733"/>
      <c r="IW25733" s="36"/>
      <c r="JI25733"/>
      <c r="JJ25733"/>
      <c r="KX25733" s="23"/>
      <c r="KY25733" s="23"/>
    </row>
    <row r="25734" spans="36:311" x14ac:dyDescent="0.2">
      <c r="AJ25734" s="23"/>
      <c r="HH25734"/>
      <c r="IW25734" s="36"/>
      <c r="JI25734"/>
      <c r="JJ25734"/>
      <c r="KX25734" s="23"/>
      <c r="KY25734" s="23"/>
    </row>
    <row r="25735" spans="36:311" x14ac:dyDescent="0.2">
      <c r="AJ25735" s="23"/>
      <c r="HH25735"/>
      <c r="IW25735" s="36"/>
      <c r="JI25735"/>
      <c r="JJ25735"/>
      <c r="KX25735" s="23"/>
      <c r="KY25735" s="23"/>
    </row>
    <row r="25736" spans="36:311" x14ac:dyDescent="0.2">
      <c r="AJ25736" s="23"/>
      <c r="HH25736"/>
      <c r="IW25736" s="36"/>
      <c r="JI25736"/>
      <c r="JJ25736"/>
      <c r="KX25736" s="23"/>
      <c r="KY25736" s="23"/>
    </row>
    <row r="25737" spans="36:311" x14ac:dyDescent="0.2">
      <c r="AJ25737" s="23"/>
      <c r="HH25737"/>
      <c r="IW25737" s="36"/>
      <c r="JI25737"/>
      <c r="JJ25737"/>
      <c r="KX25737" s="23"/>
      <c r="KY25737" s="23"/>
    </row>
    <row r="25738" spans="36:311" x14ac:dyDescent="0.2">
      <c r="AJ25738" s="23"/>
      <c r="HH25738"/>
      <c r="IW25738" s="36"/>
      <c r="JI25738"/>
      <c r="JJ25738"/>
      <c r="KX25738" s="23"/>
      <c r="KY25738" s="23"/>
    </row>
    <row r="25739" spans="36:311" x14ac:dyDescent="0.2">
      <c r="AJ25739" s="23"/>
      <c r="HH25739"/>
      <c r="IW25739" s="36"/>
      <c r="JI25739"/>
      <c r="JJ25739"/>
      <c r="KX25739" s="23"/>
      <c r="KY25739" s="23"/>
    </row>
    <row r="25740" spans="36:311" x14ac:dyDescent="0.2">
      <c r="AJ25740" s="23"/>
      <c r="HH25740"/>
      <c r="IW25740" s="36"/>
      <c r="JI25740"/>
      <c r="JJ25740"/>
      <c r="KX25740" s="23"/>
      <c r="KY25740" s="23"/>
    </row>
    <row r="25741" spans="36:311" x14ac:dyDescent="0.2">
      <c r="AJ25741" s="23"/>
      <c r="HH25741"/>
      <c r="IW25741" s="36"/>
      <c r="JI25741"/>
      <c r="JJ25741"/>
      <c r="KX25741" s="23"/>
      <c r="KY25741" s="23"/>
    </row>
    <row r="25742" spans="36:311" x14ac:dyDescent="0.2">
      <c r="AJ25742" s="23"/>
      <c r="HH25742"/>
      <c r="IW25742" s="36"/>
      <c r="JI25742"/>
      <c r="JJ25742"/>
      <c r="KX25742" s="23"/>
      <c r="KY25742" s="23"/>
    </row>
    <row r="25743" spans="36:311" x14ac:dyDescent="0.2">
      <c r="AJ25743" s="23"/>
      <c r="HH25743"/>
      <c r="IW25743" s="36"/>
      <c r="JI25743"/>
      <c r="JJ25743"/>
      <c r="KX25743" s="23"/>
      <c r="KY25743" s="23"/>
    </row>
    <row r="25744" spans="36:311" x14ac:dyDescent="0.2">
      <c r="AJ25744" s="23"/>
      <c r="HH25744"/>
      <c r="IW25744" s="36"/>
      <c r="JI25744"/>
      <c r="JJ25744"/>
      <c r="KX25744" s="23"/>
      <c r="KY25744" s="23"/>
    </row>
    <row r="25745" spans="36:311" x14ac:dyDescent="0.2">
      <c r="AJ25745" s="23"/>
      <c r="HH25745"/>
      <c r="IW25745" s="36"/>
      <c r="JI25745"/>
      <c r="JJ25745"/>
      <c r="KX25745" s="23"/>
      <c r="KY25745" s="23"/>
    </row>
    <row r="25746" spans="36:311" x14ac:dyDescent="0.2">
      <c r="AJ25746" s="23"/>
      <c r="HH25746"/>
      <c r="IW25746" s="36"/>
      <c r="JI25746"/>
      <c r="JJ25746"/>
      <c r="KX25746" s="23"/>
      <c r="KY25746" s="23"/>
    </row>
    <row r="25747" spans="36:311" x14ac:dyDescent="0.2">
      <c r="AJ25747" s="23"/>
      <c r="HH25747"/>
      <c r="IW25747" s="36"/>
      <c r="JI25747"/>
      <c r="JJ25747"/>
      <c r="KX25747" s="23"/>
      <c r="KY25747" s="23"/>
    </row>
    <row r="25748" spans="36:311" x14ac:dyDescent="0.2">
      <c r="AJ25748" s="23"/>
      <c r="HH25748"/>
      <c r="IW25748" s="36"/>
      <c r="JI25748"/>
      <c r="JJ25748"/>
      <c r="KX25748" s="23"/>
      <c r="KY25748" s="23"/>
    </row>
    <row r="25749" spans="36:311" x14ac:dyDescent="0.2">
      <c r="AJ25749" s="23"/>
      <c r="HH25749"/>
      <c r="IW25749" s="36"/>
      <c r="JI25749"/>
      <c r="JJ25749"/>
      <c r="KX25749" s="23"/>
      <c r="KY25749" s="23"/>
    </row>
    <row r="25750" spans="36:311" x14ac:dyDescent="0.2">
      <c r="AJ25750" s="23"/>
      <c r="HH25750"/>
      <c r="IW25750" s="36"/>
      <c r="JI25750"/>
      <c r="JJ25750"/>
      <c r="KX25750" s="23"/>
      <c r="KY25750" s="23"/>
    </row>
    <row r="25751" spans="36:311" x14ac:dyDescent="0.2">
      <c r="AJ25751" s="23"/>
      <c r="HH25751"/>
      <c r="IW25751" s="36"/>
      <c r="JI25751"/>
      <c r="JJ25751"/>
      <c r="KX25751" s="23"/>
      <c r="KY25751" s="23"/>
    </row>
    <row r="25752" spans="36:311" x14ac:dyDescent="0.2">
      <c r="AJ25752" s="23"/>
      <c r="HH25752"/>
      <c r="IW25752" s="36"/>
      <c r="JI25752"/>
      <c r="JJ25752"/>
      <c r="KX25752" s="23"/>
      <c r="KY25752" s="23"/>
    </row>
    <row r="25753" spans="36:311" x14ac:dyDescent="0.2">
      <c r="AJ25753" s="23"/>
      <c r="HH25753"/>
      <c r="IW25753" s="36"/>
      <c r="JI25753"/>
      <c r="JJ25753"/>
      <c r="KX25753" s="23"/>
      <c r="KY25753" s="23"/>
    </row>
    <row r="25754" spans="36:311" x14ac:dyDescent="0.2">
      <c r="AJ25754" s="23"/>
      <c r="HH25754"/>
      <c r="IW25754" s="36"/>
      <c r="JI25754"/>
      <c r="JJ25754"/>
      <c r="KX25754" s="23"/>
      <c r="KY25754" s="23"/>
    </row>
    <row r="25755" spans="36:311" x14ac:dyDescent="0.2">
      <c r="AJ25755" s="23"/>
      <c r="HH25755"/>
      <c r="IW25755" s="36"/>
      <c r="JI25755"/>
      <c r="JJ25755"/>
      <c r="KX25755" s="23"/>
      <c r="KY25755" s="23"/>
    </row>
    <row r="25756" spans="36:311" x14ac:dyDescent="0.2">
      <c r="AJ25756" s="23"/>
      <c r="HH25756"/>
      <c r="IW25756" s="36"/>
      <c r="JI25756"/>
      <c r="JJ25756"/>
      <c r="KX25756" s="23"/>
      <c r="KY25756" s="23"/>
    </row>
    <row r="25757" spans="36:311" x14ac:dyDescent="0.2">
      <c r="AJ25757" s="23"/>
      <c r="HH25757"/>
      <c r="IW25757" s="36"/>
      <c r="JI25757"/>
      <c r="JJ25757"/>
      <c r="KX25757" s="23"/>
      <c r="KY25757" s="23"/>
    </row>
    <row r="25758" spans="36:311" x14ac:dyDescent="0.2">
      <c r="AJ25758" s="23"/>
      <c r="HH25758"/>
      <c r="IW25758" s="36"/>
      <c r="JI25758"/>
      <c r="JJ25758"/>
      <c r="KX25758" s="23"/>
      <c r="KY25758" s="23"/>
    </row>
    <row r="25759" spans="36:311" x14ac:dyDescent="0.2">
      <c r="AJ25759" s="23"/>
      <c r="HH25759"/>
      <c r="IW25759" s="36"/>
      <c r="JI25759"/>
      <c r="JJ25759"/>
      <c r="KX25759" s="23"/>
      <c r="KY25759" s="23"/>
    </row>
    <row r="25760" spans="36:311" x14ac:dyDescent="0.2">
      <c r="AJ25760" s="23"/>
      <c r="HH25760"/>
      <c r="IW25760" s="36"/>
      <c r="JI25760"/>
      <c r="JJ25760"/>
      <c r="KX25760" s="23"/>
      <c r="KY25760" s="23"/>
    </row>
    <row r="25761" spans="36:311" x14ac:dyDescent="0.2">
      <c r="AJ25761" s="23"/>
      <c r="HH25761"/>
      <c r="IW25761" s="36"/>
      <c r="JI25761"/>
      <c r="JJ25761"/>
      <c r="KX25761" s="23"/>
      <c r="KY25761" s="23"/>
    </row>
    <row r="25762" spans="36:311" x14ac:dyDescent="0.2">
      <c r="AJ25762" s="23"/>
      <c r="HH25762"/>
      <c r="IW25762" s="36"/>
      <c r="JI25762"/>
      <c r="JJ25762"/>
      <c r="KX25762" s="23"/>
      <c r="KY25762" s="23"/>
    </row>
    <row r="25763" spans="36:311" x14ac:dyDescent="0.2">
      <c r="AJ25763" s="23"/>
      <c r="HH25763"/>
      <c r="IW25763" s="36"/>
      <c r="JI25763"/>
      <c r="JJ25763"/>
      <c r="KX25763" s="23"/>
      <c r="KY25763" s="23"/>
    </row>
    <row r="25764" spans="36:311" x14ac:dyDescent="0.2">
      <c r="AJ25764" s="23"/>
      <c r="HH25764"/>
      <c r="IW25764" s="36"/>
      <c r="JI25764"/>
      <c r="JJ25764"/>
      <c r="KX25764" s="23"/>
      <c r="KY25764" s="23"/>
    </row>
    <row r="25765" spans="36:311" x14ac:dyDescent="0.2">
      <c r="AJ25765" s="23"/>
      <c r="HH25765"/>
      <c r="IW25765" s="36"/>
      <c r="JI25765"/>
      <c r="JJ25765"/>
      <c r="KX25765" s="23"/>
      <c r="KY25765" s="23"/>
    </row>
    <row r="25766" spans="36:311" x14ac:dyDescent="0.2">
      <c r="AJ25766" s="23"/>
      <c r="HH25766"/>
      <c r="IW25766" s="36"/>
      <c r="JI25766"/>
      <c r="JJ25766"/>
      <c r="KX25766" s="23"/>
      <c r="KY25766" s="23"/>
    </row>
    <row r="25767" spans="36:311" x14ac:dyDescent="0.2">
      <c r="AJ25767" s="23"/>
      <c r="HH25767"/>
      <c r="IW25767" s="36"/>
      <c r="JI25767"/>
      <c r="JJ25767"/>
      <c r="KX25767" s="23"/>
      <c r="KY25767" s="23"/>
    </row>
    <row r="25768" spans="36:311" x14ac:dyDescent="0.2">
      <c r="AJ25768" s="23"/>
      <c r="HH25768"/>
      <c r="IW25768" s="36"/>
      <c r="JI25768"/>
      <c r="JJ25768"/>
      <c r="KX25768" s="23"/>
      <c r="KY25768" s="23"/>
    </row>
    <row r="25769" spans="36:311" x14ac:dyDescent="0.2">
      <c r="AJ25769" s="23"/>
      <c r="HH25769"/>
      <c r="IW25769" s="36"/>
      <c r="JI25769"/>
      <c r="JJ25769"/>
      <c r="KX25769" s="23"/>
      <c r="KY25769" s="23"/>
    </row>
    <row r="25770" spans="36:311" x14ac:dyDescent="0.2">
      <c r="AJ25770" s="23"/>
      <c r="HH25770"/>
      <c r="IW25770" s="36"/>
      <c r="JI25770"/>
      <c r="JJ25770"/>
      <c r="KX25770" s="23"/>
      <c r="KY25770" s="23"/>
    </row>
    <row r="25771" spans="36:311" x14ac:dyDescent="0.2">
      <c r="AJ25771" s="23"/>
      <c r="HH25771"/>
      <c r="IW25771" s="36"/>
      <c r="JI25771"/>
      <c r="JJ25771"/>
      <c r="KX25771" s="23"/>
      <c r="KY25771" s="23"/>
    </row>
    <row r="25772" spans="36:311" x14ac:dyDescent="0.2">
      <c r="AJ25772" s="23"/>
      <c r="HH25772"/>
      <c r="IW25772" s="36"/>
      <c r="JI25772"/>
      <c r="JJ25772"/>
      <c r="KX25772" s="23"/>
      <c r="KY25772" s="23"/>
    </row>
    <row r="25773" spans="36:311" x14ac:dyDescent="0.2">
      <c r="AJ25773" s="23"/>
      <c r="HH25773"/>
      <c r="IW25773" s="36"/>
      <c r="JI25773"/>
      <c r="JJ25773"/>
      <c r="KX25773" s="23"/>
      <c r="KY25773" s="23"/>
    </row>
    <row r="25774" spans="36:311" x14ac:dyDescent="0.2">
      <c r="AJ25774" s="23"/>
      <c r="HH25774"/>
      <c r="IW25774" s="36"/>
      <c r="JI25774"/>
      <c r="JJ25774"/>
      <c r="KX25774" s="23"/>
      <c r="KY25774" s="23"/>
    </row>
    <row r="25775" spans="36:311" x14ac:dyDescent="0.2">
      <c r="AJ25775" s="23"/>
      <c r="HH25775"/>
      <c r="IW25775" s="36"/>
      <c r="JI25775"/>
      <c r="JJ25775"/>
      <c r="KX25775" s="23"/>
      <c r="KY25775" s="23"/>
    </row>
    <row r="25776" spans="36:311" x14ac:dyDescent="0.2">
      <c r="AJ25776" s="23"/>
      <c r="HH25776"/>
      <c r="IW25776" s="36"/>
      <c r="JI25776"/>
      <c r="JJ25776"/>
      <c r="KX25776" s="23"/>
      <c r="KY25776" s="23"/>
    </row>
    <row r="25777" spans="36:311" x14ac:dyDescent="0.2">
      <c r="AJ25777" s="23"/>
      <c r="HH25777"/>
      <c r="IW25777" s="36"/>
      <c r="JI25777"/>
      <c r="JJ25777"/>
      <c r="KX25777" s="23"/>
      <c r="KY25777" s="23"/>
    </row>
    <row r="25778" spans="36:311" x14ac:dyDescent="0.2">
      <c r="AJ25778" s="23"/>
      <c r="HH25778"/>
      <c r="IW25778" s="36"/>
      <c r="JI25778"/>
      <c r="JJ25778"/>
      <c r="KX25778" s="23"/>
      <c r="KY25778" s="23"/>
    </row>
    <row r="25779" spans="36:311" x14ac:dyDescent="0.2">
      <c r="AJ25779" s="23"/>
      <c r="HH25779"/>
      <c r="IW25779" s="36"/>
      <c r="JI25779"/>
      <c r="JJ25779"/>
      <c r="KX25779" s="23"/>
      <c r="KY25779" s="23"/>
    </row>
    <row r="25780" spans="36:311" x14ac:dyDescent="0.2">
      <c r="AJ25780" s="23"/>
      <c r="HH25780"/>
      <c r="IW25780" s="36"/>
      <c r="JI25780"/>
      <c r="JJ25780"/>
      <c r="KX25780" s="23"/>
      <c r="KY25780" s="23"/>
    </row>
    <row r="25781" spans="36:311" x14ac:dyDescent="0.2">
      <c r="AJ25781" s="23"/>
      <c r="HH25781"/>
      <c r="IW25781" s="36"/>
      <c r="JI25781"/>
      <c r="JJ25781"/>
      <c r="KX25781" s="23"/>
      <c r="KY25781" s="23"/>
    </row>
    <row r="25782" spans="36:311" x14ac:dyDescent="0.2">
      <c r="AJ25782" s="23"/>
      <c r="HH25782"/>
      <c r="IW25782" s="36"/>
      <c r="JI25782"/>
      <c r="JJ25782"/>
      <c r="KX25782" s="23"/>
      <c r="KY25782" s="23"/>
    </row>
    <row r="25783" spans="36:311" x14ac:dyDescent="0.2">
      <c r="AJ25783" s="23"/>
      <c r="HH25783"/>
      <c r="IW25783" s="36"/>
      <c r="JI25783"/>
      <c r="JJ25783"/>
      <c r="KX25783" s="23"/>
      <c r="KY25783" s="23"/>
    </row>
    <row r="25784" spans="36:311" x14ac:dyDescent="0.2">
      <c r="AJ25784" s="23"/>
      <c r="HH25784"/>
      <c r="IW25784" s="36"/>
      <c r="JI25784"/>
      <c r="JJ25784"/>
      <c r="KX25784" s="23"/>
      <c r="KY25784" s="23"/>
    </row>
    <row r="25785" spans="36:311" x14ac:dyDescent="0.2">
      <c r="AJ25785" s="23"/>
      <c r="HH25785"/>
      <c r="IW25785" s="36"/>
      <c r="JI25785"/>
      <c r="JJ25785"/>
      <c r="KX25785" s="23"/>
      <c r="KY25785" s="23"/>
    </row>
    <row r="25786" spans="36:311" x14ac:dyDescent="0.2">
      <c r="AJ25786" s="23"/>
      <c r="HH25786"/>
      <c r="IW25786" s="36"/>
      <c r="JI25786"/>
      <c r="JJ25786"/>
      <c r="KX25786" s="23"/>
      <c r="KY25786" s="23"/>
    </row>
    <row r="25787" spans="36:311" x14ac:dyDescent="0.2">
      <c r="AJ25787" s="23"/>
      <c r="HH25787"/>
      <c r="IW25787" s="36"/>
      <c r="JI25787"/>
      <c r="JJ25787"/>
      <c r="KX25787" s="23"/>
      <c r="KY25787" s="23"/>
    </row>
    <row r="25788" spans="36:311" x14ac:dyDescent="0.2">
      <c r="AJ25788" s="23"/>
      <c r="HH25788"/>
      <c r="IW25788" s="36"/>
      <c r="JI25788"/>
      <c r="JJ25788"/>
      <c r="KX25788" s="23"/>
      <c r="KY25788" s="23"/>
    </row>
    <row r="25789" spans="36:311" x14ac:dyDescent="0.2">
      <c r="AJ25789" s="23"/>
      <c r="HH25789"/>
      <c r="IW25789" s="36"/>
      <c r="JI25789"/>
      <c r="JJ25789"/>
      <c r="KX25789" s="23"/>
      <c r="KY25789" s="23"/>
    </row>
    <row r="25790" spans="36:311" x14ac:dyDescent="0.2">
      <c r="AJ25790" s="23"/>
      <c r="HH25790"/>
      <c r="IW25790" s="36"/>
      <c r="JI25790"/>
      <c r="JJ25790"/>
      <c r="KX25790" s="23"/>
      <c r="KY25790" s="23"/>
    </row>
    <row r="25791" spans="36:311" x14ac:dyDescent="0.2">
      <c r="AJ25791" s="23"/>
      <c r="HH25791"/>
      <c r="IW25791" s="36"/>
      <c r="JI25791"/>
      <c r="JJ25791"/>
      <c r="KX25791" s="23"/>
      <c r="KY25791" s="23"/>
    </row>
    <row r="25792" spans="36:311" x14ac:dyDescent="0.2">
      <c r="AJ25792" s="23"/>
      <c r="HH25792"/>
      <c r="IW25792" s="36"/>
      <c r="JI25792"/>
      <c r="JJ25792"/>
      <c r="KX25792" s="23"/>
      <c r="KY25792" s="23"/>
    </row>
    <row r="25793" spans="36:311" x14ac:dyDescent="0.2">
      <c r="AJ25793" s="23"/>
      <c r="HH25793"/>
      <c r="IW25793" s="36"/>
      <c r="JI25793"/>
      <c r="JJ25793"/>
      <c r="KX25793" s="23"/>
      <c r="KY25793" s="23"/>
    </row>
    <row r="25794" spans="36:311" x14ac:dyDescent="0.2">
      <c r="AJ25794" s="23"/>
      <c r="HH25794"/>
      <c r="IW25794" s="36"/>
      <c r="JI25794"/>
      <c r="JJ25794"/>
      <c r="KX25794" s="23"/>
      <c r="KY25794" s="23"/>
    </row>
    <row r="25795" spans="36:311" x14ac:dyDescent="0.2">
      <c r="AJ25795" s="23"/>
      <c r="HH25795"/>
      <c r="IW25795" s="36"/>
      <c r="JI25795"/>
      <c r="JJ25795"/>
      <c r="KX25795" s="23"/>
      <c r="KY25795" s="23"/>
    </row>
    <row r="25796" spans="36:311" x14ac:dyDescent="0.2">
      <c r="AJ25796" s="23"/>
      <c r="HH25796"/>
      <c r="IW25796" s="36"/>
      <c r="JI25796"/>
      <c r="JJ25796"/>
      <c r="KX25796" s="23"/>
      <c r="KY25796" s="23"/>
    </row>
    <row r="25797" spans="36:311" x14ac:dyDescent="0.2">
      <c r="AJ25797" s="23"/>
      <c r="HH25797"/>
      <c r="IW25797" s="36"/>
      <c r="JI25797"/>
      <c r="JJ25797"/>
      <c r="KX25797" s="23"/>
      <c r="KY25797" s="23"/>
    </row>
    <row r="25798" spans="36:311" x14ac:dyDescent="0.2">
      <c r="AJ25798" s="23"/>
      <c r="HH25798"/>
      <c r="IW25798" s="36"/>
      <c r="JI25798"/>
      <c r="JJ25798"/>
      <c r="KX25798" s="23"/>
      <c r="KY25798" s="23"/>
    </row>
    <row r="25799" spans="36:311" x14ac:dyDescent="0.2">
      <c r="AJ25799" s="23"/>
      <c r="HH25799"/>
      <c r="IW25799" s="36"/>
      <c r="JI25799"/>
      <c r="JJ25799"/>
      <c r="KX25799" s="23"/>
      <c r="KY25799" s="23"/>
    </row>
    <row r="25800" spans="36:311" x14ac:dyDescent="0.2">
      <c r="AJ25800" s="23"/>
      <c r="HH25800"/>
      <c r="IW25800" s="36"/>
      <c r="JI25800"/>
      <c r="JJ25800"/>
      <c r="KX25800" s="23"/>
      <c r="KY25800" s="23"/>
    </row>
    <row r="25801" spans="36:311" x14ac:dyDescent="0.2">
      <c r="AJ25801" s="23"/>
      <c r="HH25801"/>
      <c r="IW25801" s="36"/>
      <c r="JI25801"/>
      <c r="JJ25801"/>
      <c r="KX25801" s="23"/>
      <c r="KY25801" s="23"/>
    </row>
    <row r="25802" spans="36:311" x14ac:dyDescent="0.2">
      <c r="AJ25802" s="23"/>
      <c r="HH25802"/>
      <c r="IW25802" s="36"/>
      <c r="JI25802"/>
      <c r="JJ25802"/>
      <c r="KX25802" s="23"/>
      <c r="KY25802" s="23"/>
    </row>
    <row r="25803" spans="36:311" x14ac:dyDescent="0.2">
      <c r="AJ25803" s="23"/>
      <c r="HH25803"/>
      <c r="IW25803" s="36"/>
      <c r="JI25803"/>
      <c r="JJ25803"/>
      <c r="KX25803" s="23"/>
      <c r="KY25803" s="23"/>
    </row>
    <row r="25804" spans="36:311" x14ac:dyDescent="0.2">
      <c r="AJ25804" s="23"/>
      <c r="HH25804"/>
      <c r="IW25804" s="36"/>
      <c r="JI25804"/>
      <c r="JJ25804"/>
      <c r="KX25804" s="23"/>
      <c r="KY25804" s="23"/>
    </row>
    <row r="25805" spans="36:311" x14ac:dyDescent="0.2">
      <c r="AJ25805" s="23"/>
      <c r="HH25805"/>
      <c r="IW25805" s="36"/>
      <c r="JI25805"/>
      <c r="JJ25805"/>
      <c r="KX25805" s="23"/>
      <c r="KY25805" s="23"/>
    </row>
    <row r="25806" spans="36:311" x14ac:dyDescent="0.2">
      <c r="AJ25806" s="23"/>
      <c r="HH25806"/>
      <c r="IW25806" s="36"/>
      <c r="JI25806"/>
      <c r="JJ25806"/>
      <c r="KX25806" s="23"/>
      <c r="KY25806" s="23"/>
    </row>
    <row r="25807" spans="36:311" x14ac:dyDescent="0.2">
      <c r="AJ25807" s="23"/>
      <c r="HH25807"/>
      <c r="IW25807" s="36"/>
      <c r="JI25807"/>
      <c r="JJ25807"/>
      <c r="KX25807" s="23"/>
      <c r="KY25807" s="23"/>
    </row>
    <row r="25808" spans="36:311" x14ac:dyDescent="0.2">
      <c r="AJ25808" s="23"/>
      <c r="HH25808"/>
      <c r="IW25808" s="36"/>
      <c r="JI25808"/>
      <c r="JJ25808"/>
      <c r="KX25808" s="23"/>
      <c r="KY25808" s="23"/>
    </row>
    <row r="25809" spans="36:311" x14ac:dyDescent="0.2">
      <c r="AJ25809" s="23"/>
      <c r="HH25809"/>
      <c r="IW25809" s="36"/>
      <c r="JI25809"/>
      <c r="JJ25809"/>
      <c r="KX25809" s="23"/>
      <c r="KY25809" s="23"/>
    </row>
    <row r="25810" spans="36:311" x14ac:dyDescent="0.2">
      <c r="AJ25810" s="23"/>
      <c r="HH25810"/>
      <c r="IW25810" s="36"/>
      <c r="JI25810"/>
      <c r="JJ25810"/>
      <c r="KX25810" s="23"/>
      <c r="KY25810" s="23"/>
    </row>
    <row r="25811" spans="36:311" x14ac:dyDescent="0.2">
      <c r="AJ25811" s="23"/>
      <c r="HH25811"/>
      <c r="IW25811" s="36"/>
      <c r="JI25811"/>
      <c r="JJ25811"/>
      <c r="KX25811" s="23"/>
      <c r="KY25811" s="23"/>
    </row>
    <row r="25812" spans="36:311" x14ac:dyDescent="0.2">
      <c r="AJ25812" s="23"/>
      <c r="HH25812"/>
      <c r="IW25812" s="36"/>
      <c r="JI25812"/>
      <c r="JJ25812"/>
      <c r="KX25812" s="23"/>
      <c r="KY25812" s="23"/>
    </row>
    <row r="25813" spans="36:311" x14ac:dyDescent="0.2">
      <c r="AJ25813" s="23"/>
      <c r="HH25813"/>
      <c r="IW25813" s="36"/>
      <c r="JI25813"/>
      <c r="JJ25813"/>
      <c r="KX25813" s="23"/>
      <c r="KY25813" s="23"/>
    </row>
    <row r="25814" spans="36:311" x14ac:dyDescent="0.2">
      <c r="AJ25814" s="23"/>
      <c r="HH25814"/>
      <c r="IW25814" s="36"/>
      <c r="JI25814"/>
      <c r="JJ25814"/>
      <c r="KX25814" s="23"/>
      <c r="KY25814" s="23"/>
    </row>
    <row r="25815" spans="36:311" x14ac:dyDescent="0.2">
      <c r="AJ25815" s="23"/>
      <c r="HH25815"/>
      <c r="IW25815" s="36"/>
      <c r="JI25815"/>
      <c r="JJ25815"/>
      <c r="KX25815" s="23"/>
      <c r="KY25815" s="23"/>
    </row>
    <row r="25816" spans="36:311" x14ac:dyDescent="0.2">
      <c r="AJ25816" s="23"/>
      <c r="HH25816"/>
      <c r="IW25816" s="36"/>
      <c r="JI25816"/>
      <c r="JJ25816"/>
      <c r="KX25816" s="23"/>
      <c r="KY25816" s="23"/>
    </row>
    <row r="25817" spans="36:311" x14ac:dyDescent="0.2">
      <c r="AJ25817" s="23"/>
      <c r="HH25817"/>
      <c r="IW25817" s="36"/>
      <c r="JI25817"/>
      <c r="JJ25817"/>
      <c r="KX25817" s="23"/>
      <c r="KY25817" s="23"/>
    </row>
    <row r="25818" spans="36:311" x14ac:dyDescent="0.2">
      <c r="AJ25818" s="23"/>
      <c r="HH25818"/>
      <c r="IW25818" s="36"/>
      <c r="JI25818"/>
      <c r="JJ25818"/>
      <c r="KX25818" s="23"/>
      <c r="KY25818" s="23"/>
    </row>
    <row r="25819" spans="36:311" x14ac:dyDescent="0.2">
      <c r="AJ25819" s="23"/>
      <c r="HH25819"/>
      <c r="IW25819" s="36"/>
      <c r="JI25819"/>
      <c r="JJ25819"/>
      <c r="KX25819" s="23"/>
      <c r="KY25819" s="23"/>
    </row>
    <row r="25820" spans="36:311" x14ac:dyDescent="0.2">
      <c r="AJ25820" s="23"/>
      <c r="HH25820"/>
      <c r="IW25820" s="36"/>
      <c r="JI25820"/>
      <c r="JJ25820"/>
      <c r="KX25820" s="23"/>
      <c r="KY25820" s="23"/>
    </row>
    <row r="25821" spans="36:311" x14ac:dyDescent="0.2">
      <c r="AJ25821" s="23"/>
      <c r="HH25821"/>
      <c r="IW25821" s="36"/>
      <c r="JI25821"/>
      <c r="JJ25821"/>
      <c r="KX25821" s="23"/>
      <c r="KY25821" s="23"/>
    </row>
    <row r="25822" spans="36:311" x14ac:dyDescent="0.2">
      <c r="AJ25822" s="23"/>
      <c r="HH25822"/>
      <c r="IW25822" s="36"/>
      <c r="JI25822"/>
      <c r="JJ25822"/>
      <c r="KX25822" s="23"/>
      <c r="KY25822" s="23"/>
    </row>
    <row r="25823" spans="36:311" x14ac:dyDescent="0.2">
      <c r="AJ25823" s="23"/>
      <c r="HH25823"/>
      <c r="IW25823" s="36"/>
      <c r="JI25823"/>
      <c r="JJ25823"/>
      <c r="KX25823" s="23"/>
      <c r="KY25823" s="23"/>
    </row>
    <row r="25824" spans="36:311" x14ac:dyDescent="0.2">
      <c r="AJ25824" s="23"/>
      <c r="HH25824"/>
      <c r="IW25824" s="36"/>
      <c r="JI25824"/>
      <c r="JJ25824"/>
      <c r="KX25824" s="23"/>
      <c r="KY25824" s="23"/>
    </row>
    <row r="25825" spans="36:311" x14ac:dyDescent="0.2">
      <c r="AJ25825" s="23"/>
      <c r="HH25825"/>
      <c r="IW25825" s="36"/>
      <c r="JI25825"/>
      <c r="JJ25825"/>
      <c r="KX25825" s="23"/>
      <c r="KY25825" s="23"/>
    </row>
    <row r="25826" spans="36:311" x14ac:dyDescent="0.2">
      <c r="AJ25826" s="23"/>
      <c r="HH25826"/>
      <c r="IW25826" s="36"/>
      <c r="JI25826"/>
      <c r="JJ25826"/>
      <c r="KX25826" s="23"/>
      <c r="KY25826" s="23"/>
    </row>
    <row r="25827" spans="36:311" x14ac:dyDescent="0.2">
      <c r="AJ25827" s="23"/>
      <c r="HH25827"/>
      <c r="IW25827" s="36"/>
      <c r="JI25827"/>
      <c r="JJ25827"/>
      <c r="KX25827" s="23"/>
      <c r="KY25827" s="23"/>
    </row>
    <row r="25828" spans="36:311" x14ac:dyDescent="0.2">
      <c r="AJ25828" s="23"/>
      <c r="HH25828"/>
      <c r="IW25828" s="36"/>
      <c r="JI25828"/>
      <c r="JJ25828"/>
      <c r="KX25828" s="23"/>
      <c r="KY25828" s="23"/>
    </row>
    <row r="25829" spans="36:311" x14ac:dyDescent="0.2">
      <c r="AJ25829" s="23"/>
      <c r="HH25829"/>
      <c r="IW25829" s="36"/>
      <c r="JI25829"/>
      <c r="JJ25829"/>
      <c r="KX25829" s="23"/>
      <c r="KY25829" s="23"/>
    </row>
    <row r="25830" spans="36:311" x14ac:dyDescent="0.2">
      <c r="AJ25830" s="23"/>
      <c r="HH25830"/>
      <c r="IW25830" s="36"/>
      <c r="JI25830"/>
      <c r="JJ25830"/>
      <c r="KX25830" s="23"/>
      <c r="KY25830" s="23"/>
    </row>
    <row r="25831" spans="36:311" x14ac:dyDescent="0.2">
      <c r="AJ25831" s="23"/>
      <c r="HH25831"/>
      <c r="IW25831" s="36"/>
      <c r="JI25831"/>
      <c r="JJ25831"/>
      <c r="KX25831" s="23"/>
      <c r="KY25831" s="23"/>
    </row>
    <row r="25832" spans="36:311" x14ac:dyDescent="0.2">
      <c r="AJ25832" s="23"/>
      <c r="HH25832"/>
      <c r="IW25832" s="36"/>
      <c r="JI25832"/>
      <c r="JJ25832"/>
      <c r="KX25832" s="23"/>
      <c r="KY25832" s="23"/>
    </row>
    <row r="25833" spans="36:311" x14ac:dyDescent="0.2">
      <c r="AJ25833" s="23"/>
      <c r="HH25833"/>
      <c r="IW25833" s="36"/>
      <c r="JI25833"/>
      <c r="JJ25833"/>
      <c r="KX25833" s="23"/>
      <c r="KY25833" s="23"/>
    </row>
    <row r="25834" spans="36:311" x14ac:dyDescent="0.2">
      <c r="AJ25834" s="23"/>
      <c r="HH25834"/>
      <c r="IW25834" s="36"/>
      <c r="JI25834"/>
      <c r="JJ25834"/>
      <c r="KX25834" s="23"/>
      <c r="KY25834" s="23"/>
    </row>
    <row r="25835" spans="36:311" x14ac:dyDescent="0.2">
      <c r="AJ25835" s="23"/>
      <c r="HH25835"/>
      <c r="IW25835" s="36"/>
      <c r="JI25835"/>
      <c r="JJ25835"/>
      <c r="KX25835" s="23"/>
      <c r="KY25835" s="23"/>
    </row>
    <row r="25836" spans="36:311" x14ac:dyDescent="0.2">
      <c r="AJ25836" s="23"/>
      <c r="HH25836"/>
      <c r="IW25836" s="36"/>
      <c r="JI25836"/>
      <c r="JJ25836"/>
      <c r="KX25836" s="23"/>
      <c r="KY25836" s="23"/>
    </row>
    <row r="25837" spans="36:311" x14ac:dyDescent="0.2">
      <c r="AJ25837" s="23"/>
      <c r="HH25837"/>
      <c r="IW25837" s="36"/>
      <c r="JI25837"/>
      <c r="JJ25837"/>
      <c r="KX25837" s="23"/>
      <c r="KY25837" s="23"/>
    </row>
    <row r="25838" spans="36:311" x14ac:dyDescent="0.2">
      <c r="AJ25838" s="23"/>
      <c r="HH25838"/>
      <c r="IW25838" s="36"/>
      <c r="JI25838"/>
      <c r="JJ25838"/>
      <c r="KX25838" s="23"/>
      <c r="KY25838" s="23"/>
    </row>
    <row r="25839" spans="36:311" x14ac:dyDescent="0.2">
      <c r="AJ25839" s="23"/>
      <c r="HH25839"/>
      <c r="IW25839" s="36"/>
      <c r="JI25839"/>
      <c r="JJ25839"/>
      <c r="KX25839" s="23"/>
      <c r="KY25839" s="23"/>
    </row>
    <row r="25840" spans="36:311" x14ac:dyDescent="0.2">
      <c r="AJ25840" s="23"/>
      <c r="HH25840"/>
      <c r="IW25840" s="36"/>
      <c r="JI25840"/>
      <c r="JJ25840"/>
      <c r="KX25840" s="23"/>
      <c r="KY25840" s="23"/>
    </row>
    <row r="25841" spans="36:311" x14ac:dyDescent="0.2">
      <c r="AJ25841" s="23"/>
      <c r="HH25841"/>
      <c r="IW25841" s="36"/>
      <c r="JI25841"/>
      <c r="JJ25841"/>
      <c r="KX25841" s="23"/>
      <c r="KY25841" s="23"/>
    </row>
    <row r="25842" spans="36:311" x14ac:dyDescent="0.2">
      <c r="AJ25842" s="23"/>
      <c r="HH25842"/>
      <c r="IW25842" s="36"/>
      <c r="JI25842"/>
      <c r="JJ25842"/>
      <c r="KX25842" s="23"/>
      <c r="KY25842" s="23"/>
    </row>
    <row r="25843" spans="36:311" x14ac:dyDescent="0.2">
      <c r="AJ25843" s="23"/>
      <c r="HH25843"/>
      <c r="IW25843" s="36"/>
      <c r="JI25843"/>
      <c r="JJ25843"/>
      <c r="KX25843" s="23"/>
      <c r="KY25843" s="23"/>
    </row>
    <row r="25844" spans="36:311" x14ac:dyDescent="0.2">
      <c r="AJ25844" s="23"/>
      <c r="HH25844"/>
      <c r="IW25844" s="36"/>
      <c r="JI25844"/>
      <c r="JJ25844"/>
      <c r="KX25844" s="23"/>
      <c r="KY25844" s="23"/>
    </row>
    <row r="25845" spans="36:311" x14ac:dyDescent="0.2">
      <c r="AJ25845" s="23"/>
      <c r="HH25845"/>
      <c r="IW25845" s="36"/>
      <c r="JI25845"/>
      <c r="JJ25845"/>
      <c r="KX25845" s="23"/>
      <c r="KY25845" s="23"/>
    </row>
    <row r="25846" spans="36:311" x14ac:dyDescent="0.2">
      <c r="AJ25846" s="23"/>
      <c r="HH25846"/>
      <c r="IW25846" s="36"/>
      <c r="JI25846"/>
      <c r="JJ25846"/>
      <c r="KX25846" s="23"/>
      <c r="KY25846" s="23"/>
    </row>
    <row r="25847" spans="36:311" x14ac:dyDescent="0.2">
      <c r="AJ25847" s="23"/>
      <c r="HH25847"/>
      <c r="IW25847" s="36"/>
      <c r="JI25847"/>
      <c r="JJ25847"/>
      <c r="KX25847" s="23"/>
      <c r="KY25847" s="23"/>
    </row>
    <row r="25848" spans="36:311" x14ac:dyDescent="0.2">
      <c r="AJ25848" s="23"/>
      <c r="HH25848"/>
      <c r="IW25848" s="36"/>
      <c r="JI25848"/>
      <c r="JJ25848"/>
      <c r="KX25848" s="23"/>
      <c r="KY25848" s="23"/>
    </row>
    <row r="25849" spans="36:311" x14ac:dyDescent="0.2">
      <c r="AJ25849" s="23"/>
      <c r="HH25849"/>
      <c r="IW25849" s="36"/>
      <c r="JI25849"/>
      <c r="JJ25849"/>
      <c r="KX25849" s="23"/>
      <c r="KY25849" s="23"/>
    </row>
    <row r="25850" spans="36:311" x14ac:dyDescent="0.2">
      <c r="AJ25850" s="23"/>
      <c r="HH25850"/>
      <c r="IW25850" s="36"/>
      <c r="JI25850"/>
      <c r="JJ25850"/>
      <c r="KX25850" s="23"/>
      <c r="KY25850" s="23"/>
    </row>
    <row r="25851" spans="36:311" x14ac:dyDescent="0.2">
      <c r="AJ25851" s="23"/>
      <c r="HH25851"/>
      <c r="IW25851" s="36"/>
      <c r="JI25851"/>
      <c r="JJ25851"/>
      <c r="KX25851" s="23"/>
      <c r="KY25851" s="23"/>
    </row>
    <row r="25852" spans="36:311" x14ac:dyDescent="0.2">
      <c r="AJ25852" s="23"/>
      <c r="HH25852"/>
      <c r="IW25852" s="36"/>
      <c r="JI25852"/>
      <c r="JJ25852"/>
      <c r="KX25852" s="23"/>
      <c r="KY25852" s="23"/>
    </row>
    <row r="25853" spans="36:311" x14ac:dyDescent="0.2">
      <c r="AJ25853" s="23"/>
      <c r="HH25853"/>
      <c r="IW25853" s="36"/>
      <c r="JI25853"/>
      <c r="JJ25853"/>
      <c r="KX25853" s="23"/>
      <c r="KY25853" s="23"/>
    </row>
    <row r="25854" spans="36:311" x14ac:dyDescent="0.2">
      <c r="AJ25854" s="23"/>
      <c r="HH25854"/>
      <c r="IW25854" s="36"/>
      <c r="JI25854"/>
      <c r="JJ25854"/>
      <c r="KX25854" s="23"/>
      <c r="KY25854" s="23"/>
    </row>
    <row r="25855" spans="36:311" x14ac:dyDescent="0.2">
      <c r="AJ25855" s="23"/>
      <c r="HH25855"/>
      <c r="IW25855" s="36"/>
      <c r="JI25855"/>
      <c r="JJ25855"/>
      <c r="KX25855" s="23"/>
      <c r="KY25855" s="23"/>
    </row>
    <row r="25856" spans="36:311" x14ac:dyDescent="0.2">
      <c r="AJ25856" s="23"/>
      <c r="HH25856"/>
      <c r="IW25856" s="36"/>
      <c r="JI25856"/>
      <c r="JJ25856"/>
      <c r="KX25856" s="23"/>
      <c r="KY25856" s="23"/>
    </row>
    <row r="25857" spans="36:311" x14ac:dyDescent="0.2">
      <c r="AJ25857" s="23"/>
      <c r="HH25857"/>
      <c r="IW25857" s="36"/>
      <c r="JI25857"/>
      <c r="JJ25857"/>
      <c r="KX25857" s="23"/>
      <c r="KY25857" s="23"/>
    </row>
    <row r="25858" spans="36:311" x14ac:dyDescent="0.2">
      <c r="AJ25858" s="23"/>
      <c r="HH25858"/>
      <c r="IW25858" s="36"/>
      <c r="JI25858"/>
      <c r="JJ25858"/>
      <c r="KX25858" s="23"/>
      <c r="KY25858" s="23"/>
    </row>
    <row r="25859" spans="36:311" x14ac:dyDescent="0.2">
      <c r="AJ25859" s="23"/>
      <c r="HH25859"/>
      <c r="IW25859" s="36"/>
      <c r="JI25859"/>
      <c r="JJ25859"/>
      <c r="KX25859" s="23"/>
      <c r="KY25859" s="23"/>
    </row>
    <row r="25860" spans="36:311" x14ac:dyDescent="0.2">
      <c r="AJ25860" s="23"/>
      <c r="HH25860"/>
      <c r="IW25860" s="36"/>
      <c r="JI25860"/>
      <c r="JJ25860"/>
      <c r="KX25860" s="23"/>
      <c r="KY25860" s="23"/>
    </row>
    <row r="25861" spans="36:311" x14ac:dyDescent="0.2">
      <c r="AJ25861" s="23"/>
      <c r="HH25861"/>
      <c r="IW25861" s="36"/>
      <c r="JI25861"/>
      <c r="JJ25861"/>
      <c r="KX25861" s="23"/>
      <c r="KY25861" s="23"/>
    </row>
    <row r="25862" spans="36:311" x14ac:dyDescent="0.2">
      <c r="AJ25862" s="23"/>
      <c r="HH25862"/>
      <c r="IW25862" s="36"/>
      <c r="JI25862"/>
      <c r="JJ25862"/>
      <c r="KX25862" s="23"/>
      <c r="KY25862" s="23"/>
    </row>
    <row r="25863" spans="36:311" x14ac:dyDescent="0.2">
      <c r="AJ25863" s="23"/>
      <c r="HH25863"/>
      <c r="IW25863" s="36"/>
      <c r="JI25863"/>
      <c r="JJ25863"/>
      <c r="KX25863" s="23"/>
      <c r="KY25863" s="23"/>
    </row>
    <row r="25864" spans="36:311" x14ac:dyDescent="0.2">
      <c r="AJ25864" s="23"/>
      <c r="HH25864"/>
      <c r="IW25864" s="36"/>
      <c r="JI25864"/>
      <c r="JJ25864"/>
      <c r="KX25864" s="23"/>
      <c r="KY25864" s="23"/>
    </row>
    <row r="25865" spans="36:311" x14ac:dyDescent="0.2">
      <c r="AJ25865" s="23"/>
      <c r="HH25865"/>
      <c r="IW25865" s="36"/>
      <c r="JI25865"/>
      <c r="JJ25865"/>
      <c r="KX25865" s="23"/>
      <c r="KY25865" s="23"/>
    </row>
    <row r="25866" spans="36:311" x14ac:dyDescent="0.2">
      <c r="AJ25866" s="23"/>
      <c r="HH25866"/>
      <c r="IW25866" s="36"/>
      <c r="JI25866"/>
      <c r="JJ25866"/>
      <c r="KX25866" s="23"/>
      <c r="KY25866" s="23"/>
    </row>
    <row r="25867" spans="36:311" x14ac:dyDescent="0.2">
      <c r="AJ25867" s="23"/>
      <c r="HH25867"/>
      <c r="IW25867" s="36"/>
      <c r="JI25867"/>
      <c r="JJ25867"/>
      <c r="KX25867" s="23"/>
      <c r="KY25867" s="23"/>
    </row>
    <row r="25868" spans="36:311" x14ac:dyDescent="0.2">
      <c r="AJ25868" s="23"/>
      <c r="HH25868"/>
      <c r="IW25868" s="36"/>
      <c r="JI25868"/>
      <c r="JJ25868"/>
      <c r="KX25868" s="23"/>
      <c r="KY25868" s="23"/>
    </row>
    <row r="25869" spans="36:311" x14ac:dyDescent="0.2">
      <c r="AJ25869" s="23"/>
      <c r="HH25869"/>
      <c r="IW25869" s="36"/>
      <c r="JI25869"/>
      <c r="JJ25869"/>
      <c r="KX25869" s="23"/>
      <c r="KY25869" s="23"/>
    </row>
    <row r="25870" spans="36:311" x14ac:dyDescent="0.2">
      <c r="AJ25870" s="23"/>
      <c r="HH25870"/>
      <c r="IW25870" s="36"/>
      <c r="JI25870"/>
      <c r="JJ25870"/>
      <c r="KX25870" s="23"/>
      <c r="KY25870" s="23"/>
    </row>
    <row r="25871" spans="36:311" x14ac:dyDescent="0.2">
      <c r="AJ25871" s="23"/>
      <c r="HH25871"/>
      <c r="IW25871" s="36"/>
      <c r="JI25871"/>
      <c r="JJ25871"/>
      <c r="KX25871" s="23"/>
      <c r="KY25871" s="23"/>
    </row>
    <row r="25872" spans="36:311" x14ac:dyDescent="0.2">
      <c r="AJ25872" s="23"/>
      <c r="HH25872"/>
      <c r="IW25872" s="36"/>
      <c r="JI25872"/>
      <c r="JJ25872"/>
      <c r="KX25872" s="23"/>
      <c r="KY25872" s="23"/>
    </row>
    <row r="25873" spans="36:311" x14ac:dyDescent="0.2">
      <c r="AJ25873" s="23"/>
      <c r="HH25873"/>
      <c r="IW25873" s="36"/>
      <c r="JI25873"/>
      <c r="JJ25873"/>
      <c r="KX25873" s="23"/>
      <c r="KY25873" s="23"/>
    </row>
    <row r="25874" spans="36:311" x14ac:dyDescent="0.2">
      <c r="AJ25874" s="23"/>
      <c r="HH25874"/>
      <c r="IW25874" s="36"/>
      <c r="JI25874"/>
      <c r="JJ25874"/>
      <c r="KX25874" s="23"/>
      <c r="KY25874" s="23"/>
    </row>
    <row r="25875" spans="36:311" x14ac:dyDescent="0.2">
      <c r="AJ25875" s="23"/>
      <c r="HH25875"/>
      <c r="IW25875" s="36"/>
      <c r="JI25875"/>
      <c r="JJ25875"/>
      <c r="KX25875" s="23"/>
      <c r="KY25875" s="23"/>
    </row>
    <row r="25876" spans="36:311" x14ac:dyDescent="0.2">
      <c r="AJ25876" s="23"/>
      <c r="HH25876"/>
      <c r="IW25876" s="36"/>
      <c r="JI25876"/>
      <c r="JJ25876"/>
      <c r="KX25876" s="23"/>
      <c r="KY25876" s="23"/>
    </row>
    <row r="25877" spans="36:311" x14ac:dyDescent="0.2">
      <c r="AJ25877" s="23"/>
      <c r="HH25877"/>
      <c r="IW25877" s="36"/>
      <c r="JI25877"/>
      <c r="JJ25877"/>
      <c r="KX25877" s="23"/>
      <c r="KY25877" s="23"/>
    </row>
    <row r="25878" spans="36:311" x14ac:dyDescent="0.2">
      <c r="AJ25878" s="23"/>
      <c r="HH25878"/>
      <c r="IW25878" s="36"/>
      <c r="JI25878"/>
      <c r="JJ25878"/>
      <c r="KX25878" s="23"/>
      <c r="KY25878" s="23"/>
    </row>
    <row r="25879" spans="36:311" x14ac:dyDescent="0.2">
      <c r="AJ25879" s="23"/>
      <c r="HH25879"/>
      <c r="IW25879" s="36"/>
      <c r="JI25879"/>
      <c r="JJ25879"/>
      <c r="KX25879" s="23"/>
      <c r="KY25879" s="23"/>
    </row>
    <row r="25880" spans="36:311" x14ac:dyDescent="0.2">
      <c r="AJ25880" s="23"/>
      <c r="HH25880"/>
      <c r="IW25880" s="36"/>
      <c r="JI25880"/>
      <c r="JJ25880"/>
      <c r="KX25880" s="23"/>
      <c r="KY25880" s="23"/>
    </row>
    <row r="25881" spans="36:311" x14ac:dyDescent="0.2">
      <c r="AJ25881" s="23"/>
      <c r="HH25881"/>
      <c r="IW25881" s="36"/>
      <c r="JI25881"/>
      <c r="JJ25881"/>
      <c r="KX25881" s="23"/>
      <c r="KY25881" s="23"/>
    </row>
    <row r="25882" spans="36:311" x14ac:dyDescent="0.2">
      <c r="AJ25882" s="23"/>
      <c r="HH25882"/>
      <c r="IW25882" s="36"/>
      <c r="JI25882"/>
      <c r="JJ25882"/>
      <c r="KX25882" s="23"/>
      <c r="KY25882" s="23"/>
    </row>
    <row r="25883" spans="36:311" x14ac:dyDescent="0.2">
      <c r="AJ25883" s="23"/>
      <c r="HH25883"/>
      <c r="IW25883" s="36"/>
      <c r="JI25883"/>
      <c r="JJ25883"/>
      <c r="KX25883" s="23"/>
      <c r="KY25883" s="23"/>
    </row>
    <row r="25884" spans="36:311" x14ac:dyDescent="0.2">
      <c r="AJ25884" s="23"/>
      <c r="HH25884"/>
      <c r="IW25884" s="36"/>
      <c r="JI25884"/>
      <c r="JJ25884"/>
      <c r="KX25884" s="23"/>
      <c r="KY25884" s="23"/>
    </row>
    <row r="25885" spans="36:311" x14ac:dyDescent="0.2">
      <c r="AJ25885" s="23"/>
      <c r="HH25885"/>
      <c r="IW25885" s="36"/>
      <c r="JI25885"/>
      <c r="JJ25885"/>
      <c r="KX25885" s="23"/>
      <c r="KY25885" s="23"/>
    </row>
    <row r="25886" spans="36:311" x14ac:dyDescent="0.2">
      <c r="AJ25886" s="23"/>
      <c r="HH25886"/>
      <c r="IW25886" s="36"/>
      <c r="JI25886"/>
      <c r="JJ25886"/>
      <c r="KX25886" s="23"/>
      <c r="KY25886" s="23"/>
    </row>
    <row r="25887" spans="36:311" x14ac:dyDescent="0.2">
      <c r="AJ25887" s="23"/>
      <c r="HH25887"/>
      <c r="IW25887" s="36"/>
      <c r="JI25887"/>
      <c r="JJ25887"/>
      <c r="KX25887" s="23"/>
      <c r="KY25887" s="23"/>
    </row>
    <row r="25888" spans="36:311" x14ac:dyDescent="0.2">
      <c r="AJ25888" s="23"/>
      <c r="HH25888"/>
      <c r="IW25888" s="36"/>
      <c r="JI25888"/>
      <c r="JJ25888"/>
      <c r="KX25888" s="23"/>
      <c r="KY25888" s="23"/>
    </row>
    <row r="25889" spans="36:311" x14ac:dyDescent="0.2">
      <c r="AJ25889" s="23"/>
      <c r="HH25889"/>
      <c r="IW25889" s="36"/>
      <c r="JI25889"/>
      <c r="JJ25889"/>
      <c r="KX25889" s="23"/>
      <c r="KY25889" s="23"/>
    </row>
    <row r="25890" spans="36:311" x14ac:dyDescent="0.2">
      <c r="AJ25890" s="23"/>
      <c r="HH25890"/>
      <c r="IW25890" s="36"/>
      <c r="JI25890"/>
      <c r="JJ25890"/>
      <c r="KX25890" s="23"/>
      <c r="KY25890" s="23"/>
    </row>
    <row r="25891" spans="36:311" x14ac:dyDescent="0.2">
      <c r="AJ25891" s="23"/>
      <c r="HH25891"/>
      <c r="IW25891" s="36"/>
      <c r="JI25891"/>
      <c r="JJ25891"/>
      <c r="KX25891" s="23"/>
      <c r="KY25891" s="23"/>
    </row>
    <row r="25892" spans="36:311" x14ac:dyDescent="0.2">
      <c r="AJ25892" s="23"/>
      <c r="HH25892"/>
      <c r="IW25892" s="36"/>
      <c r="JI25892"/>
      <c r="JJ25892"/>
      <c r="KX25892" s="23"/>
      <c r="KY25892" s="23"/>
    </row>
    <row r="25893" spans="36:311" x14ac:dyDescent="0.2">
      <c r="AJ25893" s="23"/>
      <c r="HH25893"/>
      <c r="IW25893" s="36"/>
      <c r="JI25893"/>
      <c r="JJ25893"/>
      <c r="KX25893" s="23"/>
      <c r="KY25893" s="23"/>
    </row>
    <row r="25894" spans="36:311" x14ac:dyDescent="0.2">
      <c r="AJ25894" s="23"/>
      <c r="HH25894"/>
      <c r="IW25894" s="36"/>
      <c r="JI25894"/>
      <c r="JJ25894"/>
      <c r="KX25894" s="23"/>
      <c r="KY25894" s="23"/>
    </row>
    <row r="25895" spans="36:311" x14ac:dyDescent="0.2">
      <c r="AJ25895" s="23"/>
      <c r="HH25895"/>
      <c r="IW25895" s="36"/>
      <c r="JI25895"/>
      <c r="JJ25895"/>
      <c r="KX25895" s="23"/>
      <c r="KY25895" s="23"/>
    </row>
    <row r="25896" spans="36:311" x14ac:dyDescent="0.2">
      <c r="AJ25896" s="23"/>
      <c r="HH25896"/>
      <c r="IW25896" s="36"/>
      <c r="JI25896"/>
      <c r="JJ25896"/>
      <c r="KX25896" s="23"/>
      <c r="KY25896" s="23"/>
    </row>
    <row r="25897" spans="36:311" x14ac:dyDescent="0.2">
      <c r="AJ25897" s="23"/>
      <c r="HH25897"/>
      <c r="IW25897" s="36"/>
      <c r="JI25897"/>
      <c r="JJ25897"/>
      <c r="KX25897" s="23"/>
      <c r="KY25897" s="23"/>
    </row>
    <row r="25898" spans="36:311" x14ac:dyDescent="0.2">
      <c r="AJ25898" s="23"/>
      <c r="HH25898"/>
      <c r="IW25898" s="36"/>
      <c r="JI25898"/>
      <c r="JJ25898"/>
      <c r="KX25898" s="23"/>
      <c r="KY25898" s="23"/>
    </row>
    <row r="25899" spans="36:311" x14ac:dyDescent="0.2">
      <c r="AJ25899" s="23"/>
      <c r="HH25899"/>
      <c r="IW25899" s="36"/>
      <c r="JI25899"/>
      <c r="JJ25899"/>
      <c r="KX25899" s="23"/>
      <c r="KY25899" s="23"/>
    </row>
    <row r="25900" spans="36:311" x14ac:dyDescent="0.2">
      <c r="AJ25900" s="23"/>
      <c r="HH25900"/>
      <c r="IW25900" s="36"/>
      <c r="JI25900"/>
      <c r="JJ25900"/>
      <c r="KX25900" s="23"/>
      <c r="KY25900" s="23"/>
    </row>
    <row r="25901" spans="36:311" x14ac:dyDescent="0.2">
      <c r="AJ25901" s="23"/>
      <c r="HH25901"/>
      <c r="IW25901" s="36"/>
      <c r="JI25901"/>
      <c r="JJ25901"/>
      <c r="KX25901" s="23"/>
      <c r="KY25901" s="23"/>
    </row>
    <row r="25902" spans="36:311" x14ac:dyDescent="0.2">
      <c r="AJ25902" s="23"/>
      <c r="HH25902"/>
      <c r="IW25902" s="36"/>
      <c r="JI25902"/>
      <c r="JJ25902"/>
      <c r="KX25902" s="23"/>
      <c r="KY25902" s="23"/>
    </row>
    <row r="25903" spans="36:311" x14ac:dyDescent="0.2">
      <c r="AJ25903" s="23"/>
      <c r="HH25903"/>
      <c r="IW25903" s="36"/>
      <c r="JI25903"/>
      <c r="JJ25903"/>
      <c r="KX25903" s="23"/>
      <c r="KY25903" s="23"/>
    </row>
    <row r="25904" spans="36:311" x14ac:dyDescent="0.2">
      <c r="AJ25904" s="23"/>
      <c r="HH25904"/>
      <c r="IW25904" s="36"/>
      <c r="JI25904"/>
      <c r="JJ25904"/>
      <c r="KX25904" s="23"/>
      <c r="KY25904" s="23"/>
    </row>
    <row r="25905" spans="36:311" x14ac:dyDescent="0.2">
      <c r="AJ25905" s="23"/>
      <c r="HH25905"/>
      <c r="IW25905" s="36"/>
      <c r="JI25905"/>
      <c r="JJ25905"/>
      <c r="KX25905" s="23"/>
      <c r="KY25905" s="23"/>
    </row>
    <row r="25906" spans="36:311" x14ac:dyDescent="0.2">
      <c r="AJ25906" s="23"/>
      <c r="HH25906"/>
      <c r="IW25906" s="36"/>
      <c r="JI25906"/>
      <c r="JJ25906"/>
      <c r="KX25906" s="23"/>
      <c r="KY25906" s="23"/>
    </row>
    <row r="25907" spans="36:311" x14ac:dyDescent="0.2">
      <c r="AJ25907" s="23"/>
      <c r="HH25907"/>
      <c r="IW25907" s="36"/>
      <c r="JI25907"/>
      <c r="JJ25907"/>
      <c r="KX25907" s="23"/>
      <c r="KY25907" s="23"/>
    </row>
    <row r="25908" spans="36:311" x14ac:dyDescent="0.2">
      <c r="AJ25908" s="23"/>
      <c r="HH25908"/>
      <c r="IW25908" s="36"/>
      <c r="JI25908"/>
      <c r="JJ25908"/>
      <c r="KX25908" s="23"/>
      <c r="KY25908" s="23"/>
    </row>
    <row r="25909" spans="36:311" x14ac:dyDescent="0.2">
      <c r="AJ25909" s="23"/>
      <c r="HH25909"/>
      <c r="IW25909" s="36"/>
      <c r="JI25909"/>
      <c r="JJ25909"/>
      <c r="KX25909" s="23"/>
      <c r="KY25909" s="23"/>
    </row>
    <row r="25910" spans="36:311" x14ac:dyDescent="0.2">
      <c r="AJ25910" s="23"/>
      <c r="HH25910"/>
      <c r="IW25910" s="36"/>
      <c r="JI25910"/>
      <c r="JJ25910"/>
      <c r="KX25910" s="23"/>
      <c r="KY25910" s="23"/>
    </row>
    <row r="25911" spans="36:311" x14ac:dyDescent="0.2">
      <c r="AJ25911" s="23"/>
      <c r="HH25911"/>
      <c r="IW25911" s="36"/>
      <c r="JI25911"/>
      <c r="JJ25911"/>
      <c r="KX25911" s="23"/>
      <c r="KY25911" s="23"/>
    </row>
    <row r="25912" spans="36:311" x14ac:dyDescent="0.2">
      <c r="AJ25912" s="23"/>
      <c r="HH25912"/>
      <c r="IW25912" s="36"/>
      <c r="JI25912"/>
      <c r="JJ25912"/>
      <c r="KX25912" s="23"/>
      <c r="KY25912" s="23"/>
    </row>
    <row r="25913" spans="36:311" x14ac:dyDescent="0.2">
      <c r="AJ25913" s="23"/>
      <c r="HH25913"/>
      <c r="IW25913" s="36"/>
      <c r="JI25913"/>
      <c r="JJ25913"/>
      <c r="KX25913" s="23"/>
      <c r="KY25913" s="23"/>
    </row>
    <row r="25914" spans="36:311" x14ac:dyDescent="0.2">
      <c r="AJ25914" s="23"/>
      <c r="HH25914"/>
      <c r="IW25914" s="36"/>
      <c r="JI25914"/>
      <c r="JJ25914"/>
      <c r="KX25914" s="23"/>
      <c r="KY25914" s="23"/>
    </row>
    <row r="25915" spans="36:311" x14ac:dyDescent="0.2">
      <c r="AJ25915" s="23"/>
      <c r="HH25915"/>
      <c r="IW25915" s="36"/>
      <c r="JI25915"/>
      <c r="JJ25915"/>
      <c r="KX25915" s="23"/>
      <c r="KY25915" s="23"/>
    </row>
    <row r="25916" spans="36:311" x14ac:dyDescent="0.2">
      <c r="AJ25916" s="23"/>
      <c r="HH25916"/>
      <c r="IW25916" s="36"/>
      <c r="JI25916"/>
      <c r="JJ25916"/>
      <c r="KX25916" s="23"/>
      <c r="KY25916" s="23"/>
    </row>
    <row r="25917" spans="36:311" x14ac:dyDescent="0.2">
      <c r="AJ25917" s="23"/>
      <c r="HH25917"/>
      <c r="IW25917" s="36"/>
      <c r="JI25917"/>
      <c r="JJ25917"/>
      <c r="KX25917" s="23"/>
      <c r="KY25917" s="23"/>
    </row>
    <row r="25918" spans="36:311" x14ac:dyDescent="0.2">
      <c r="AJ25918" s="23"/>
      <c r="HH25918"/>
      <c r="IW25918" s="36"/>
      <c r="JI25918"/>
      <c r="JJ25918"/>
      <c r="KX25918" s="23"/>
      <c r="KY25918" s="23"/>
    </row>
    <row r="25919" spans="36:311" x14ac:dyDescent="0.2">
      <c r="AJ25919" s="23"/>
      <c r="HH25919"/>
      <c r="IW25919" s="36"/>
      <c r="JI25919"/>
      <c r="JJ25919"/>
      <c r="KX25919" s="23"/>
      <c r="KY25919" s="23"/>
    </row>
    <row r="25920" spans="36:311" x14ac:dyDescent="0.2">
      <c r="AJ25920" s="23"/>
      <c r="HH25920"/>
      <c r="IW25920" s="36"/>
      <c r="JI25920"/>
      <c r="JJ25920"/>
      <c r="KX25920" s="23"/>
      <c r="KY25920" s="23"/>
    </row>
    <row r="25921" spans="36:311" x14ac:dyDescent="0.2">
      <c r="AJ25921" s="23"/>
      <c r="HH25921"/>
      <c r="IW25921" s="36"/>
      <c r="JI25921"/>
      <c r="JJ25921"/>
      <c r="KX25921" s="23"/>
      <c r="KY25921" s="23"/>
    </row>
    <row r="25922" spans="36:311" x14ac:dyDescent="0.2">
      <c r="AJ25922" s="23"/>
      <c r="HH25922"/>
      <c r="IW25922" s="36"/>
      <c r="JI25922"/>
      <c r="JJ25922"/>
      <c r="KX25922" s="23"/>
      <c r="KY25922" s="23"/>
    </row>
    <row r="25923" spans="36:311" x14ac:dyDescent="0.2">
      <c r="AJ25923" s="23"/>
      <c r="HH25923"/>
      <c r="IW25923" s="36"/>
      <c r="JI25923"/>
      <c r="JJ25923"/>
      <c r="KX25923" s="23"/>
      <c r="KY25923" s="23"/>
    </row>
    <row r="25924" spans="36:311" x14ac:dyDescent="0.2">
      <c r="AJ25924" s="23"/>
      <c r="HH25924"/>
      <c r="IW25924" s="36"/>
      <c r="JI25924"/>
      <c r="JJ25924"/>
      <c r="KX25924" s="23"/>
      <c r="KY25924" s="23"/>
    </row>
    <row r="25925" spans="36:311" x14ac:dyDescent="0.2">
      <c r="AJ25925" s="23"/>
      <c r="HH25925"/>
      <c r="IW25925" s="36"/>
      <c r="JI25925"/>
      <c r="JJ25925"/>
      <c r="KX25925" s="23"/>
      <c r="KY25925" s="23"/>
    </row>
    <row r="25926" spans="36:311" x14ac:dyDescent="0.2">
      <c r="AJ25926" s="23"/>
      <c r="HH25926"/>
      <c r="IW25926" s="36"/>
      <c r="JI25926"/>
      <c r="JJ25926"/>
      <c r="KX25926" s="23"/>
      <c r="KY25926" s="23"/>
    </row>
    <row r="25927" spans="36:311" x14ac:dyDescent="0.2">
      <c r="AJ25927" s="23"/>
      <c r="HH25927"/>
      <c r="IW25927" s="36"/>
      <c r="JI25927"/>
      <c r="JJ25927"/>
      <c r="KX25927" s="23"/>
      <c r="KY25927" s="23"/>
    </row>
    <row r="25928" spans="36:311" x14ac:dyDescent="0.2">
      <c r="AJ25928" s="23"/>
      <c r="HH25928"/>
      <c r="IW25928" s="36"/>
      <c r="JI25928"/>
      <c r="JJ25928"/>
      <c r="KX25928" s="23"/>
      <c r="KY25928" s="23"/>
    </row>
    <row r="25929" spans="36:311" x14ac:dyDescent="0.2">
      <c r="AJ25929" s="23"/>
      <c r="HH25929"/>
      <c r="IW25929" s="36"/>
      <c r="JI25929"/>
      <c r="JJ25929"/>
      <c r="KX25929" s="23"/>
      <c r="KY25929" s="23"/>
    </row>
    <row r="25930" spans="36:311" x14ac:dyDescent="0.2">
      <c r="AJ25930" s="23"/>
      <c r="HH25930"/>
      <c r="IW25930" s="36"/>
      <c r="JI25930"/>
      <c r="JJ25930"/>
      <c r="KX25930" s="23"/>
      <c r="KY25930" s="23"/>
    </row>
    <row r="25931" spans="36:311" x14ac:dyDescent="0.2">
      <c r="AJ25931" s="23"/>
      <c r="HH25931"/>
      <c r="IW25931" s="36"/>
      <c r="JI25931"/>
      <c r="JJ25931"/>
      <c r="KX25931" s="23"/>
      <c r="KY25931" s="23"/>
    </row>
    <row r="25932" spans="36:311" x14ac:dyDescent="0.2">
      <c r="AJ25932" s="23"/>
      <c r="HH25932"/>
      <c r="IW25932" s="36"/>
      <c r="JI25932"/>
      <c r="JJ25932"/>
      <c r="KX25932" s="23"/>
      <c r="KY25932" s="23"/>
    </row>
    <row r="25933" spans="36:311" x14ac:dyDescent="0.2">
      <c r="AJ25933" s="23"/>
      <c r="HH25933"/>
      <c r="IW25933" s="36"/>
      <c r="JI25933"/>
      <c r="JJ25933"/>
      <c r="KX25933" s="23"/>
      <c r="KY25933" s="23"/>
    </row>
    <row r="25934" spans="36:311" x14ac:dyDescent="0.2">
      <c r="AJ25934" s="23"/>
      <c r="HH25934"/>
      <c r="IW25934" s="36"/>
      <c r="JI25934"/>
      <c r="JJ25934"/>
      <c r="KX25934" s="23"/>
      <c r="KY25934" s="23"/>
    </row>
    <row r="25935" spans="36:311" x14ac:dyDescent="0.2">
      <c r="AJ25935" s="23"/>
      <c r="HH25935"/>
      <c r="IW25935" s="36"/>
      <c r="JI25935"/>
      <c r="JJ25935"/>
      <c r="KX25935" s="23"/>
      <c r="KY25935" s="23"/>
    </row>
    <row r="25936" spans="36:311" x14ac:dyDescent="0.2">
      <c r="AJ25936" s="23"/>
      <c r="HH25936"/>
      <c r="IW25936" s="36"/>
      <c r="JI25936"/>
      <c r="JJ25936"/>
      <c r="KX25936" s="23"/>
      <c r="KY25936" s="23"/>
    </row>
    <row r="25937" spans="36:311" x14ac:dyDescent="0.2">
      <c r="AJ25937" s="23"/>
      <c r="HH25937"/>
      <c r="IW25937" s="36"/>
      <c r="JI25937"/>
      <c r="JJ25937"/>
      <c r="KX25937" s="23"/>
      <c r="KY25937" s="23"/>
    </row>
    <row r="25938" spans="36:311" x14ac:dyDescent="0.2">
      <c r="AJ25938" s="23"/>
      <c r="HH25938"/>
      <c r="IW25938" s="36"/>
      <c r="JI25938"/>
      <c r="JJ25938"/>
      <c r="KX25938" s="23"/>
      <c r="KY25938" s="23"/>
    </row>
    <row r="25939" spans="36:311" x14ac:dyDescent="0.2">
      <c r="AJ25939" s="23"/>
      <c r="HH25939"/>
      <c r="IW25939" s="36"/>
      <c r="JI25939"/>
      <c r="JJ25939"/>
      <c r="KX25939" s="23"/>
      <c r="KY25939" s="23"/>
    </row>
    <row r="25940" spans="36:311" x14ac:dyDescent="0.2">
      <c r="AJ25940" s="23"/>
      <c r="HH25940"/>
      <c r="IW25940" s="36"/>
      <c r="JI25940"/>
      <c r="JJ25940"/>
      <c r="KX25940" s="23"/>
      <c r="KY25940" s="23"/>
    </row>
    <row r="25941" spans="36:311" x14ac:dyDescent="0.2">
      <c r="AJ25941" s="23"/>
      <c r="HH25941"/>
      <c r="IW25941" s="36"/>
      <c r="JI25941"/>
      <c r="JJ25941"/>
      <c r="KX25941" s="23"/>
      <c r="KY25941" s="23"/>
    </row>
    <row r="25942" spans="36:311" x14ac:dyDescent="0.2">
      <c r="AJ25942" s="23"/>
      <c r="HH25942"/>
      <c r="IW25942" s="36"/>
      <c r="JI25942"/>
      <c r="JJ25942"/>
      <c r="KX25942" s="23"/>
      <c r="KY25942" s="23"/>
    </row>
    <row r="25943" spans="36:311" x14ac:dyDescent="0.2">
      <c r="AJ25943" s="23"/>
      <c r="HH25943"/>
      <c r="IW25943" s="36"/>
      <c r="JI25943"/>
      <c r="JJ25943"/>
      <c r="KX25943" s="23"/>
      <c r="KY25943" s="23"/>
    </row>
    <row r="25944" spans="36:311" x14ac:dyDescent="0.2">
      <c r="AJ25944" s="23"/>
      <c r="HH25944"/>
      <c r="IW25944" s="36"/>
      <c r="JI25944"/>
      <c r="JJ25944"/>
      <c r="KX25944" s="23"/>
      <c r="KY25944" s="23"/>
    </row>
    <row r="25945" spans="36:311" x14ac:dyDescent="0.2">
      <c r="AJ25945" s="23"/>
      <c r="HH25945"/>
      <c r="IW25945" s="36"/>
      <c r="JI25945"/>
      <c r="JJ25945"/>
      <c r="KX25945" s="23"/>
      <c r="KY25945" s="23"/>
    </row>
    <row r="25946" spans="36:311" x14ac:dyDescent="0.2">
      <c r="AJ25946" s="23"/>
      <c r="HH25946"/>
      <c r="IW25946" s="36"/>
      <c r="JI25946"/>
      <c r="JJ25946"/>
      <c r="KX25946" s="23"/>
      <c r="KY25946" s="23"/>
    </row>
    <row r="25947" spans="36:311" x14ac:dyDescent="0.2">
      <c r="AJ25947" s="23"/>
      <c r="HH25947"/>
      <c r="IW25947" s="36"/>
      <c r="JI25947"/>
      <c r="JJ25947"/>
      <c r="KX25947" s="23"/>
      <c r="KY25947" s="23"/>
    </row>
    <row r="25948" spans="36:311" x14ac:dyDescent="0.2">
      <c r="AJ25948" s="23"/>
      <c r="HH25948"/>
      <c r="IW25948" s="36"/>
      <c r="JI25948"/>
      <c r="JJ25948"/>
      <c r="KX25948" s="23"/>
      <c r="KY25948" s="23"/>
    </row>
    <row r="25949" spans="36:311" x14ac:dyDescent="0.2">
      <c r="AJ25949" s="23"/>
      <c r="HH25949"/>
      <c r="IW25949" s="36"/>
      <c r="JI25949"/>
      <c r="JJ25949"/>
      <c r="KX25949" s="23"/>
      <c r="KY25949" s="23"/>
    </row>
    <row r="25950" spans="36:311" x14ac:dyDescent="0.2">
      <c r="AJ25950" s="23"/>
      <c r="HH25950"/>
      <c r="IW25950" s="36"/>
      <c r="JI25950"/>
      <c r="JJ25950"/>
      <c r="KX25950" s="23"/>
      <c r="KY25950" s="23"/>
    </row>
    <row r="25951" spans="36:311" x14ac:dyDescent="0.2">
      <c r="AJ25951" s="23"/>
      <c r="HH25951"/>
      <c r="IW25951" s="36"/>
      <c r="JI25951"/>
      <c r="JJ25951"/>
      <c r="KX25951" s="23"/>
      <c r="KY25951" s="23"/>
    </row>
    <row r="25952" spans="36:311" x14ac:dyDescent="0.2">
      <c r="AJ25952" s="23"/>
      <c r="HH25952"/>
      <c r="IW25952" s="36"/>
      <c r="JI25952"/>
      <c r="JJ25952"/>
      <c r="KX25952" s="23"/>
      <c r="KY25952" s="23"/>
    </row>
    <row r="25953" spans="36:311" x14ac:dyDescent="0.2">
      <c r="AJ25953" s="23"/>
      <c r="HH25953"/>
      <c r="IW25953" s="36"/>
      <c r="JI25953"/>
      <c r="JJ25953"/>
      <c r="KX25953" s="23"/>
      <c r="KY25953" s="23"/>
    </row>
    <row r="25954" spans="36:311" x14ac:dyDescent="0.2">
      <c r="AJ25954" s="23"/>
      <c r="HH25954"/>
      <c r="IW25954" s="36"/>
      <c r="JI25954"/>
      <c r="JJ25954"/>
      <c r="KX25954" s="23"/>
      <c r="KY25954" s="23"/>
    </row>
    <row r="25955" spans="36:311" x14ac:dyDescent="0.2">
      <c r="AJ25955" s="23"/>
      <c r="HH25955"/>
      <c r="IW25955" s="36"/>
      <c r="JI25955"/>
      <c r="JJ25955"/>
      <c r="KX25955" s="23"/>
      <c r="KY25955" s="23"/>
    </row>
    <row r="25956" spans="36:311" x14ac:dyDescent="0.2">
      <c r="AJ25956" s="23"/>
      <c r="HH25956"/>
      <c r="IW25956" s="36"/>
      <c r="JI25956"/>
      <c r="JJ25956"/>
      <c r="KX25956" s="23"/>
      <c r="KY25956" s="23"/>
    </row>
    <row r="25957" spans="36:311" x14ac:dyDescent="0.2">
      <c r="AJ25957" s="23"/>
      <c r="HH25957"/>
      <c r="IW25957" s="36"/>
      <c r="JI25957"/>
      <c r="JJ25957"/>
      <c r="KX25957" s="23"/>
      <c r="KY25957" s="23"/>
    </row>
    <row r="25958" spans="36:311" x14ac:dyDescent="0.2">
      <c r="AJ25958" s="23"/>
      <c r="HH25958"/>
      <c r="IW25958" s="36"/>
      <c r="JI25958"/>
      <c r="JJ25958"/>
      <c r="KX25958" s="23"/>
      <c r="KY25958" s="23"/>
    </row>
    <row r="25959" spans="36:311" x14ac:dyDescent="0.2">
      <c r="AJ25959" s="23"/>
      <c r="HH25959"/>
      <c r="IW25959" s="36"/>
      <c r="JI25959"/>
      <c r="JJ25959"/>
      <c r="KX25959" s="23"/>
      <c r="KY25959" s="23"/>
    </row>
    <row r="25960" spans="36:311" x14ac:dyDescent="0.2">
      <c r="AJ25960" s="23"/>
      <c r="HH25960"/>
      <c r="IW25960" s="36"/>
      <c r="JI25960"/>
      <c r="JJ25960"/>
      <c r="KX25960" s="23"/>
      <c r="KY25960" s="23"/>
    </row>
    <row r="25961" spans="36:311" x14ac:dyDescent="0.2">
      <c r="AJ25961" s="23"/>
      <c r="HH25961"/>
      <c r="IW25961" s="36"/>
      <c r="JI25961"/>
      <c r="JJ25961"/>
      <c r="KX25961" s="23"/>
      <c r="KY25961" s="23"/>
    </row>
    <row r="25962" spans="36:311" x14ac:dyDescent="0.2">
      <c r="AJ25962" s="23"/>
      <c r="HH25962"/>
      <c r="IW25962" s="36"/>
      <c r="JI25962"/>
      <c r="JJ25962"/>
      <c r="KX25962" s="23"/>
      <c r="KY25962" s="23"/>
    </row>
    <row r="25963" spans="36:311" x14ac:dyDescent="0.2">
      <c r="AJ25963" s="23"/>
      <c r="HH25963"/>
      <c r="IW25963" s="36"/>
      <c r="JI25963"/>
      <c r="JJ25963"/>
      <c r="KX25963" s="23"/>
      <c r="KY25963" s="23"/>
    </row>
    <row r="25964" spans="36:311" x14ac:dyDescent="0.2">
      <c r="AJ25964" s="23"/>
      <c r="HH25964"/>
      <c r="IW25964" s="36"/>
      <c r="JI25964"/>
      <c r="JJ25964"/>
      <c r="KX25964" s="23"/>
      <c r="KY25964" s="23"/>
    </row>
    <row r="25965" spans="36:311" x14ac:dyDescent="0.2">
      <c r="AJ25965" s="23"/>
      <c r="HH25965"/>
      <c r="IW25965" s="36"/>
      <c r="JI25965"/>
      <c r="JJ25965"/>
      <c r="KX25965" s="23"/>
      <c r="KY25965" s="23"/>
    </row>
    <row r="25966" spans="36:311" x14ac:dyDescent="0.2">
      <c r="AJ25966" s="23"/>
      <c r="HH25966"/>
      <c r="IW25966" s="36"/>
      <c r="JI25966"/>
      <c r="JJ25966"/>
      <c r="KX25966" s="23"/>
      <c r="KY25966" s="23"/>
    </row>
    <row r="25967" spans="36:311" x14ac:dyDescent="0.2">
      <c r="AJ25967" s="23"/>
      <c r="HH25967"/>
      <c r="IW25967" s="36"/>
      <c r="JI25967"/>
      <c r="JJ25967"/>
      <c r="KX25967" s="23"/>
      <c r="KY25967" s="23"/>
    </row>
    <row r="25968" spans="36:311" x14ac:dyDescent="0.2">
      <c r="AJ25968" s="23"/>
      <c r="HH25968"/>
      <c r="IW25968" s="36"/>
      <c r="JI25968"/>
      <c r="JJ25968"/>
      <c r="KX25968" s="23"/>
      <c r="KY25968" s="23"/>
    </row>
    <row r="25969" spans="36:311" x14ac:dyDescent="0.2">
      <c r="AJ25969" s="23"/>
      <c r="HH25969"/>
      <c r="IW25969" s="36"/>
      <c r="JI25969"/>
      <c r="JJ25969"/>
      <c r="KX25969" s="23"/>
      <c r="KY25969" s="23"/>
    </row>
    <row r="25970" spans="36:311" x14ac:dyDescent="0.2">
      <c r="AJ25970" s="23"/>
      <c r="HH25970"/>
      <c r="IW25970" s="36"/>
      <c r="JI25970"/>
      <c r="JJ25970"/>
      <c r="KX25970" s="23"/>
      <c r="KY25970" s="23"/>
    </row>
    <row r="25971" spans="36:311" x14ac:dyDescent="0.2">
      <c r="AJ25971" s="23"/>
      <c r="HH25971"/>
      <c r="IW25971" s="36"/>
      <c r="JI25971"/>
      <c r="JJ25971"/>
      <c r="KX25971" s="23"/>
      <c r="KY25971" s="23"/>
    </row>
    <row r="25972" spans="36:311" x14ac:dyDescent="0.2">
      <c r="AJ25972" s="23"/>
      <c r="HH25972"/>
      <c r="IW25972" s="36"/>
      <c r="JI25972"/>
      <c r="JJ25972"/>
      <c r="KX25972" s="23"/>
      <c r="KY25972" s="23"/>
    </row>
    <row r="25973" spans="36:311" x14ac:dyDescent="0.2">
      <c r="AJ25973" s="23"/>
      <c r="HH25973"/>
      <c r="IW25973" s="36"/>
      <c r="JI25973"/>
      <c r="JJ25973"/>
      <c r="KX25973" s="23"/>
      <c r="KY25973" s="23"/>
    </row>
    <row r="25974" spans="36:311" x14ac:dyDescent="0.2">
      <c r="AJ25974" s="23"/>
      <c r="HH25974"/>
      <c r="IW25974" s="36"/>
      <c r="JI25974"/>
      <c r="JJ25974"/>
      <c r="KX25974" s="23"/>
      <c r="KY25974" s="23"/>
    </row>
    <row r="25975" spans="36:311" x14ac:dyDescent="0.2">
      <c r="AJ25975" s="23"/>
      <c r="HH25975"/>
      <c r="IW25975" s="36"/>
      <c r="JI25975"/>
      <c r="JJ25975"/>
      <c r="KX25975" s="23"/>
      <c r="KY25975" s="23"/>
    </row>
    <row r="25976" spans="36:311" x14ac:dyDescent="0.2">
      <c r="AJ25976" s="23"/>
      <c r="HH25976"/>
      <c r="IW25976" s="36"/>
      <c r="JI25976"/>
      <c r="JJ25976"/>
      <c r="KX25976" s="23"/>
      <c r="KY25976" s="23"/>
    </row>
    <row r="25977" spans="36:311" x14ac:dyDescent="0.2">
      <c r="AJ25977" s="23"/>
      <c r="HH25977"/>
      <c r="IW25977" s="36"/>
      <c r="JI25977"/>
      <c r="JJ25977"/>
      <c r="KX25977" s="23"/>
      <c r="KY25977" s="23"/>
    </row>
    <row r="25978" spans="36:311" x14ac:dyDescent="0.2">
      <c r="AJ25978" s="23"/>
      <c r="HH25978"/>
      <c r="IW25978" s="36"/>
      <c r="JI25978"/>
      <c r="JJ25978"/>
      <c r="KX25978" s="23"/>
      <c r="KY25978" s="23"/>
    </row>
    <row r="25979" spans="36:311" x14ac:dyDescent="0.2">
      <c r="AJ25979" s="23"/>
      <c r="HH25979"/>
      <c r="IW25979" s="36"/>
      <c r="JI25979"/>
      <c r="JJ25979"/>
      <c r="KX25979" s="23"/>
      <c r="KY25979" s="23"/>
    </row>
    <row r="25980" spans="36:311" x14ac:dyDescent="0.2">
      <c r="AJ25980" s="23"/>
      <c r="HH25980"/>
      <c r="IW25980" s="36"/>
      <c r="JI25980"/>
      <c r="JJ25980"/>
      <c r="KX25980" s="23"/>
      <c r="KY25980" s="23"/>
    </row>
    <row r="25981" spans="36:311" x14ac:dyDescent="0.2">
      <c r="AJ25981" s="23"/>
      <c r="HH25981"/>
      <c r="IW25981" s="36"/>
      <c r="JI25981"/>
      <c r="JJ25981"/>
      <c r="KX25981" s="23"/>
      <c r="KY25981" s="23"/>
    </row>
    <row r="25982" spans="36:311" x14ac:dyDescent="0.2">
      <c r="AJ25982" s="23"/>
      <c r="HH25982"/>
      <c r="IW25982" s="36"/>
      <c r="JI25982"/>
      <c r="JJ25982"/>
      <c r="KX25982" s="23"/>
      <c r="KY25982" s="23"/>
    </row>
    <row r="25983" spans="36:311" x14ac:dyDescent="0.2">
      <c r="AJ25983" s="23"/>
      <c r="HH25983"/>
      <c r="IW25983" s="36"/>
      <c r="JI25983"/>
      <c r="JJ25983"/>
      <c r="KX25983" s="23"/>
      <c r="KY25983" s="23"/>
    </row>
    <row r="25984" spans="36:311" x14ac:dyDescent="0.2">
      <c r="AJ25984" s="23"/>
      <c r="HH25984"/>
      <c r="IW25984" s="36"/>
      <c r="JI25984"/>
      <c r="JJ25984"/>
      <c r="KX25984" s="23"/>
      <c r="KY25984" s="23"/>
    </row>
    <row r="25985" spans="36:311" x14ac:dyDescent="0.2">
      <c r="AJ25985" s="23"/>
      <c r="HH25985"/>
      <c r="IW25985" s="36"/>
      <c r="JI25985"/>
      <c r="JJ25985"/>
      <c r="KX25985" s="23"/>
      <c r="KY25985" s="23"/>
    </row>
    <row r="25986" spans="36:311" x14ac:dyDescent="0.2">
      <c r="AJ25986" s="23"/>
      <c r="HH25986"/>
      <c r="IW25986" s="36"/>
      <c r="JI25986"/>
      <c r="JJ25986"/>
      <c r="KX25986" s="23"/>
      <c r="KY25986" s="23"/>
    </row>
    <row r="25987" spans="36:311" x14ac:dyDescent="0.2">
      <c r="AJ25987" s="23"/>
      <c r="HH25987"/>
      <c r="IW25987" s="36"/>
      <c r="JI25987"/>
      <c r="JJ25987"/>
      <c r="KX25987" s="23"/>
      <c r="KY25987" s="23"/>
    </row>
    <row r="25988" spans="36:311" x14ac:dyDescent="0.2">
      <c r="AJ25988" s="23"/>
      <c r="HH25988"/>
      <c r="IW25988" s="36"/>
      <c r="JI25988"/>
      <c r="JJ25988"/>
      <c r="KX25988" s="23"/>
      <c r="KY25988" s="23"/>
    </row>
    <row r="25989" spans="36:311" x14ac:dyDescent="0.2">
      <c r="AJ25989" s="23"/>
      <c r="HH25989"/>
      <c r="IW25989" s="36"/>
      <c r="JI25989"/>
      <c r="JJ25989"/>
      <c r="KX25989" s="23"/>
      <c r="KY25989" s="23"/>
    </row>
    <row r="25990" spans="36:311" x14ac:dyDescent="0.2">
      <c r="AJ25990" s="23"/>
      <c r="HH25990"/>
      <c r="IW25990" s="36"/>
      <c r="JI25990"/>
      <c r="JJ25990"/>
      <c r="KX25990" s="23"/>
      <c r="KY25990" s="23"/>
    </row>
    <row r="25991" spans="36:311" x14ac:dyDescent="0.2">
      <c r="AJ25991" s="23"/>
      <c r="HH25991"/>
      <c r="IW25991" s="36"/>
      <c r="JI25991"/>
      <c r="JJ25991"/>
      <c r="KX25991" s="23"/>
      <c r="KY25991" s="23"/>
    </row>
    <row r="25992" spans="36:311" x14ac:dyDescent="0.2">
      <c r="AJ25992" s="23"/>
      <c r="HH25992"/>
      <c r="IW25992" s="36"/>
      <c r="JI25992"/>
      <c r="JJ25992"/>
      <c r="KX25992" s="23"/>
      <c r="KY25992" s="23"/>
    </row>
    <row r="25993" spans="36:311" x14ac:dyDescent="0.2">
      <c r="AJ25993" s="23"/>
      <c r="HH25993"/>
      <c r="IW25993" s="36"/>
      <c r="JI25993"/>
      <c r="JJ25993"/>
      <c r="KX25993" s="23"/>
      <c r="KY25993" s="23"/>
    </row>
    <row r="25994" spans="36:311" x14ac:dyDescent="0.2">
      <c r="AJ25994" s="23"/>
      <c r="HH25994"/>
      <c r="IW25994" s="36"/>
      <c r="JI25994"/>
      <c r="JJ25994"/>
      <c r="KX25994" s="23"/>
      <c r="KY25994" s="23"/>
    </row>
    <row r="25995" spans="36:311" x14ac:dyDescent="0.2">
      <c r="AJ25995" s="23"/>
      <c r="HH25995"/>
      <c r="IW25995" s="36"/>
      <c r="JI25995"/>
      <c r="JJ25995"/>
      <c r="KX25995" s="23"/>
      <c r="KY25995" s="23"/>
    </row>
    <row r="25996" spans="36:311" x14ac:dyDescent="0.2">
      <c r="AJ25996" s="23"/>
      <c r="HH25996"/>
      <c r="IW25996" s="36"/>
      <c r="JI25996"/>
      <c r="JJ25996"/>
      <c r="KX25996" s="23"/>
      <c r="KY25996" s="23"/>
    </row>
    <row r="25997" spans="36:311" x14ac:dyDescent="0.2">
      <c r="AJ25997" s="23"/>
      <c r="HH25997"/>
      <c r="IW25997" s="36"/>
      <c r="JI25997"/>
      <c r="JJ25997"/>
      <c r="KX25997" s="23"/>
      <c r="KY25997" s="23"/>
    </row>
    <row r="25998" spans="36:311" x14ac:dyDescent="0.2">
      <c r="AJ25998" s="23"/>
      <c r="HH25998"/>
      <c r="IW25998" s="36"/>
      <c r="JI25998"/>
      <c r="JJ25998"/>
      <c r="KX25998" s="23"/>
      <c r="KY25998" s="23"/>
    </row>
    <row r="25999" spans="36:311" x14ac:dyDescent="0.2">
      <c r="AJ25999" s="23"/>
      <c r="HH25999"/>
      <c r="IW25999" s="36"/>
      <c r="JI25999"/>
      <c r="JJ25999"/>
      <c r="KX25999" s="23"/>
      <c r="KY25999" s="23"/>
    </row>
    <row r="26000" spans="36:311" x14ac:dyDescent="0.2">
      <c r="AJ26000" s="23"/>
      <c r="HH26000"/>
      <c r="IW26000" s="36"/>
      <c r="JI26000"/>
      <c r="JJ26000"/>
      <c r="KX26000" s="23"/>
      <c r="KY26000" s="23"/>
    </row>
    <row r="26001" spans="36:311" x14ac:dyDescent="0.2">
      <c r="AJ26001" s="23"/>
      <c r="HH26001"/>
      <c r="IW26001" s="36"/>
      <c r="JI26001"/>
      <c r="JJ26001"/>
      <c r="KX26001" s="23"/>
      <c r="KY26001" s="23"/>
    </row>
    <row r="26002" spans="36:311" x14ac:dyDescent="0.2">
      <c r="AJ26002" s="23"/>
      <c r="HH26002"/>
      <c r="IW26002" s="36"/>
      <c r="JI26002"/>
      <c r="JJ26002"/>
      <c r="KX26002" s="23"/>
      <c r="KY26002" s="23"/>
    </row>
    <row r="26003" spans="36:311" x14ac:dyDescent="0.2">
      <c r="AJ26003" s="23"/>
      <c r="HH26003"/>
      <c r="IW26003" s="36"/>
      <c r="JI26003"/>
      <c r="JJ26003"/>
      <c r="KX26003" s="23"/>
      <c r="KY26003" s="23"/>
    </row>
    <row r="26004" spans="36:311" x14ac:dyDescent="0.2">
      <c r="AJ26004" s="23"/>
      <c r="HH26004"/>
      <c r="IW26004" s="36"/>
      <c r="JI26004"/>
      <c r="JJ26004"/>
      <c r="KX26004" s="23"/>
      <c r="KY26004" s="23"/>
    </row>
    <row r="26005" spans="36:311" x14ac:dyDescent="0.2">
      <c r="AJ26005" s="23"/>
      <c r="HH26005"/>
      <c r="IW26005" s="36"/>
      <c r="JI26005"/>
      <c r="JJ26005"/>
      <c r="KX26005" s="23"/>
      <c r="KY26005" s="23"/>
    </row>
    <row r="26006" spans="36:311" x14ac:dyDescent="0.2">
      <c r="AJ26006" s="23"/>
      <c r="HH26006"/>
      <c r="IW26006" s="36"/>
      <c r="JI26006"/>
      <c r="JJ26006"/>
      <c r="KX26006" s="23"/>
      <c r="KY26006" s="23"/>
    </row>
    <row r="26007" spans="36:311" x14ac:dyDescent="0.2">
      <c r="AJ26007" s="23"/>
      <c r="HH26007"/>
      <c r="IW26007" s="36"/>
      <c r="JI26007"/>
      <c r="JJ26007"/>
      <c r="KX26007" s="23"/>
      <c r="KY26007" s="23"/>
    </row>
    <row r="26008" spans="36:311" x14ac:dyDescent="0.2">
      <c r="AJ26008" s="23"/>
      <c r="HH26008"/>
      <c r="IW26008" s="36"/>
      <c r="JI26008"/>
      <c r="JJ26008"/>
      <c r="KX26008" s="23"/>
      <c r="KY26008" s="23"/>
    </row>
    <row r="26009" spans="36:311" x14ac:dyDescent="0.2">
      <c r="AJ26009" s="23"/>
      <c r="HH26009"/>
      <c r="IW26009" s="36"/>
      <c r="JI26009"/>
      <c r="JJ26009"/>
      <c r="KX26009" s="23"/>
      <c r="KY26009" s="23"/>
    </row>
    <row r="26010" spans="36:311" x14ac:dyDescent="0.2">
      <c r="AJ26010" s="23"/>
      <c r="HH26010"/>
      <c r="IW26010" s="36"/>
      <c r="JI26010"/>
      <c r="JJ26010"/>
      <c r="KX26010" s="23"/>
      <c r="KY26010" s="23"/>
    </row>
    <row r="26011" spans="36:311" x14ac:dyDescent="0.2">
      <c r="AJ26011" s="23"/>
      <c r="HH26011"/>
      <c r="IW26011" s="36"/>
      <c r="JI26011"/>
      <c r="JJ26011"/>
      <c r="KX26011" s="23"/>
      <c r="KY26011" s="23"/>
    </row>
    <row r="26012" spans="36:311" x14ac:dyDescent="0.2">
      <c r="AJ26012" s="23"/>
      <c r="HH26012"/>
      <c r="IW26012" s="36"/>
      <c r="JI26012"/>
      <c r="JJ26012"/>
      <c r="KX26012" s="23"/>
      <c r="KY26012" s="23"/>
    </row>
    <row r="26013" spans="36:311" x14ac:dyDescent="0.2">
      <c r="AJ26013" s="23"/>
      <c r="HH26013"/>
      <c r="IW26013" s="36"/>
      <c r="JI26013"/>
      <c r="JJ26013"/>
      <c r="KX26013" s="23"/>
      <c r="KY26013" s="23"/>
    </row>
    <row r="26014" spans="36:311" x14ac:dyDescent="0.2">
      <c r="AJ26014" s="23"/>
      <c r="HH26014"/>
      <c r="IW26014" s="36"/>
      <c r="JI26014"/>
      <c r="JJ26014"/>
      <c r="KX26014" s="23"/>
      <c r="KY26014" s="23"/>
    </row>
    <row r="26015" spans="36:311" x14ac:dyDescent="0.2">
      <c r="AJ26015" s="23"/>
      <c r="HH26015"/>
      <c r="IW26015" s="36"/>
      <c r="JI26015"/>
      <c r="JJ26015"/>
      <c r="KX26015" s="23"/>
      <c r="KY26015" s="23"/>
    </row>
    <row r="26016" spans="36:311" x14ac:dyDescent="0.2">
      <c r="AJ26016" s="23"/>
      <c r="HH26016"/>
      <c r="IW26016" s="36"/>
      <c r="JI26016"/>
      <c r="JJ26016"/>
      <c r="KX26016" s="23"/>
      <c r="KY26016" s="23"/>
    </row>
    <row r="26017" spans="36:311" x14ac:dyDescent="0.2">
      <c r="AJ26017" s="23"/>
      <c r="HH26017"/>
      <c r="IW26017" s="36"/>
      <c r="JI26017"/>
      <c r="JJ26017"/>
      <c r="KX26017" s="23"/>
      <c r="KY26017" s="23"/>
    </row>
    <row r="26018" spans="36:311" x14ac:dyDescent="0.2">
      <c r="AJ26018" s="23"/>
      <c r="HH26018"/>
      <c r="IW26018" s="36"/>
      <c r="JI26018"/>
      <c r="JJ26018"/>
      <c r="KX26018" s="23"/>
      <c r="KY26018" s="23"/>
    </row>
    <row r="26019" spans="36:311" x14ac:dyDescent="0.2">
      <c r="AJ26019" s="23"/>
      <c r="HH26019"/>
      <c r="IW26019" s="36"/>
      <c r="JI26019"/>
      <c r="JJ26019"/>
      <c r="KX26019" s="23"/>
      <c r="KY26019" s="23"/>
    </row>
    <row r="26020" spans="36:311" x14ac:dyDescent="0.2">
      <c r="AJ26020" s="23"/>
      <c r="HH26020"/>
      <c r="IW26020" s="36"/>
      <c r="JI26020"/>
      <c r="JJ26020"/>
      <c r="KX26020" s="23"/>
      <c r="KY26020" s="23"/>
    </row>
    <row r="26021" spans="36:311" x14ac:dyDescent="0.2">
      <c r="AJ26021" s="23"/>
      <c r="HH26021"/>
      <c r="IW26021" s="36"/>
      <c r="JI26021"/>
      <c r="JJ26021"/>
      <c r="KX26021" s="23"/>
      <c r="KY26021" s="23"/>
    </row>
    <row r="26022" spans="36:311" x14ac:dyDescent="0.2">
      <c r="AJ26022" s="23"/>
      <c r="HH26022"/>
      <c r="IW26022" s="36"/>
      <c r="JI26022"/>
      <c r="JJ26022"/>
      <c r="KX26022" s="23"/>
      <c r="KY26022" s="23"/>
    </row>
    <row r="26023" spans="36:311" x14ac:dyDescent="0.2">
      <c r="AJ26023" s="23"/>
      <c r="HH26023"/>
      <c r="IW26023" s="36"/>
      <c r="JI26023"/>
      <c r="JJ26023"/>
      <c r="KX26023" s="23"/>
      <c r="KY26023" s="23"/>
    </row>
    <row r="26024" spans="36:311" x14ac:dyDescent="0.2">
      <c r="AJ26024" s="23"/>
      <c r="HH26024"/>
      <c r="IW26024" s="36"/>
      <c r="JI26024"/>
      <c r="JJ26024"/>
      <c r="KX26024" s="23"/>
      <c r="KY26024" s="23"/>
    </row>
    <row r="26025" spans="36:311" x14ac:dyDescent="0.2">
      <c r="AJ26025" s="23"/>
      <c r="HH26025"/>
      <c r="IW26025" s="36"/>
      <c r="JI26025"/>
      <c r="JJ26025"/>
      <c r="KX26025" s="23"/>
      <c r="KY26025" s="23"/>
    </row>
    <row r="26026" spans="36:311" x14ac:dyDescent="0.2">
      <c r="AJ26026" s="23"/>
      <c r="HH26026"/>
      <c r="IW26026" s="36"/>
      <c r="JI26026"/>
      <c r="JJ26026"/>
      <c r="KX26026" s="23"/>
      <c r="KY26026" s="23"/>
    </row>
    <row r="26027" spans="36:311" x14ac:dyDescent="0.2">
      <c r="AJ26027" s="23"/>
      <c r="HH26027"/>
      <c r="IW26027" s="36"/>
      <c r="JI26027"/>
      <c r="JJ26027"/>
      <c r="KX26027" s="23"/>
      <c r="KY26027" s="23"/>
    </row>
    <row r="26028" spans="36:311" x14ac:dyDescent="0.2">
      <c r="AJ26028" s="23"/>
      <c r="HH26028"/>
      <c r="IW26028" s="36"/>
      <c r="JI26028"/>
      <c r="JJ26028"/>
      <c r="KX26028" s="23"/>
      <c r="KY26028" s="23"/>
    </row>
    <row r="26029" spans="36:311" x14ac:dyDescent="0.2">
      <c r="AJ26029" s="23"/>
      <c r="HH26029"/>
      <c r="IW26029" s="36"/>
      <c r="JI26029"/>
      <c r="JJ26029"/>
      <c r="KX26029" s="23"/>
      <c r="KY26029" s="23"/>
    </row>
    <row r="26030" spans="36:311" x14ac:dyDescent="0.2">
      <c r="AJ26030" s="23"/>
      <c r="HH26030"/>
      <c r="IW26030" s="36"/>
      <c r="JI26030"/>
      <c r="JJ26030"/>
      <c r="KX26030" s="23"/>
      <c r="KY26030" s="23"/>
    </row>
    <row r="26031" spans="36:311" x14ac:dyDescent="0.2">
      <c r="AJ26031" s="23"/>
      <c r="HH26031"/>
      <c r="IW26031" s="36"/>
      <c r="JI26031"/>
      <c r="JJ26031"/>
      <c r="KX26031" s="23"/>
      <c r="KY26031" s="23"/>
    </row>
    <row r="26032" spans="36:311" x14ac:dyDescent="0.2">
      <c r="AJ26032" s="23"/>
      <c r="HH26032"/>
      <c r="IW26032" s="36"/>
      <c r="JI26032"/>
      <c r="JJ26032"/>
      <c r="KX26032" s="23"/>
      <c r="KY26032" s="23"/>
    </row>
    <row r="26033" spans="36:311" x14ac:dyDescent="0.2">
      <c r="AJ26033" s="23"/>
      <c r="HH26033"/>
      <c r="IW26033" s="36"/>
      <c r="JI26033"/>
      <c r="JJ26033"/>
      <c r="KX26033" s="23"/>
      <c r="KY26033" s="23"/>
    </row>
    <row r="26034" spans="36:311" x14ac:dyDescent="0.2">
      <c r="AJ26034" s="23"/>
      <c r="HH26034"/>
      <c r="IW26034" s="36"/>
      <c r="JI26034"/>
      <c r="JJ26034"/>
      <c r="KX26034" s="23"/>
      <c r="KY26034" s="23"/>
    </row>
    <row r="26035" spans="36:311" x14ac:dyDescent="0.2">
      <c r="AJ26035" s="23"/>
      <c r="HH26035"/>
      <c r="IW26035" s="36"/>
      <c r="JI26035"/>
      <c r="JJ26035"/>
      <c r="KX26035" s="23"/>
      <c r="KY26035" s="23"/>
    </row>
    <row r="26036" spans="36:311" x14ac:dyDescent="0.2">
      <c r="AJ26036" s="23"/>
      <c r="HH26036"/>
      <c r="IW26036" s="36"/>
      <c r="JI26036"/>
      <c r="JJ26036"/>
      <c r="KX26036" s="23"/>
      <c r="KY26036" s="23"/>
    </row>
    <row r="26037" spans="36:311" x14ac:dyDescent="0.2">
      <c r="AJ26037" s="23"/>
      <c r="HH26037"/>
      <c r="IW26037" s="36"/>
      <c r="JI26037"/>
      <c r="JJ26037"/>
      <c r="KX26037" s="23"/>
      <c r="KY26037" s="23"/>
    </row>
    <row r="26038" spans="36:311" x14ac:dyDescent="0.2">
      <c r="AJ26038" s="23"/>
      <c r="HH26038"/>
      <c r="IW26038" s="36"/>
      <c r="JI26038"/>
      <c r="JJ26038"/>
      <c r="KX26038" s="23"/>
      <c r="KY26038" s="23"/>
    </row>
    <row r="26039" spans="36:311" x14ac:dyDescent="0.2">
      <c r="AJ26039" s="23"/>
      <c r="HH26039"/>
      <c r="IW26039" s="36"/>
      <c r="JI26039"/>
      <c r="JJ26039"/>
      <c r="KX26039" s="23"/>
      <c r="KY26039" s="23"/>
    </row>
    <row r="26040" spans="36:311" x14ac:dyDescent="0.2">
      <c r="AJ26040" s="23"/>
      <c r="HH26040"/>
      <c r="IW26040" s="36"/>
      <c r="JI26040"/>
      <c r="JJ26040"/>
      <c r="KX26040" s="23"/>
      <c r="KY26040" s="23"/>
    </row>
    <row r="26041" spans="36:311" x14ac:dyDescent="0.2">
      <c r="AJ26041" s="23"/>
      <c r="HH26041"/>
      <c r="IW26041" s="36"/>
      <c r="JI26041"/>
      <c r="JJ26041"/>
      <c r="KX26041" s="23"/>
      <c r="KY26041" s="23"/>
    </row>
    <row r="26042" spans="36:311" x14ac:dyDescent="0.2">
      <c r="AJ26042" s="23"/>
      <c r="HH26042"/>
      <c r="IW26042" s="36"/>
      <c r="JI26042"/>
      <c r="JJ26042"/>
      <c r="KX26042" s="23"/>
      <c r="KY26042" s="23"/>
    </row>
    <row r="26043" spans="36:311" x14ac:dyDescent="0.2">
      <c r="AJ26043" s="23"/>
      <c r="HH26043"/>
      <c r="IW26043" s="36"/>
      <c r="JI26043"/>
      <c r="JJ26043"/>
      <c r="KX26043" s="23"/>
      <c r="KY26043" s="23"/>
    </row>
    <row r="26044" spans="36:311" x14ac:dyDescent="0.2">
      <c r="AJ26044" s="23"/>
      <c r="HH26044"/>
      <c r="IW26044" s="36"/>
      <c r="JI26044"/>
      <c r="JJ26044"/>
      <c r="KX26044" s="23"/>
      <c r="KY26044" s="23"/>
    </row>
    <row r="26045" spans="36:311" x14ac:dyDescent="0.2">
      <c r="AJ26045" s="23"/>
      <c r="HH26045"/>
      <c r="IW26045" s="36"/>
      <c r="JI26045"/>
      <c r="JJ26045"/>
      <c r="KX26045" s="23"/>
      <c r="KY26045" s="23"/>
    </row>
    <row r="26046" spans="36:311" x14ac:dyDescent="0.2">
      <c r="AJ26046" s="23"/>
      <c r="HH26046"/>
      <c r="IW26046" s="36"/>
      <c r="JI26046"/>
      <c r="JJ26046"/>
      <c r="KX26046" s="23"/>
      <c r="KY26046" s="23"/>
    </row>
    <row r="26047" spans="36:311" x14ac:dyDescent="0.2">
      <c r="AJ26047" s="23"/>
      <c r="HH26047"/>
      <c r="IW26047" s="36"/>
      <c r="JI26047"/>
      <c r="JJ26047"/>
      <c r="KX26047" s="23"/>
      <c r="KY26047" s="23"/>
    </row>
    <row r="26048" spans="36:311" x14ac:dyDescent="0.2">
      <c r="AJ26048" s="23"/>
      <c r="HH26048"/>
      <c r="IW26048" s="36"/>
      <c r="JI26048"/>
      <c r="JJ26048"/>
      <c r="KX26048" s="23"/>
      <c r="KY26048" s="23"/>
    </row>
    <row r="26049" spans="36:311" x14ac:dyDescent="0.2">
      <c r="AJ26049" s="23"/>
      <c r="HH26049"/>
      <c r="IW26049" s="36"/>
      <c r="JI26049"/>
      <c r="JJ26049"/>
      <c r="KX26049" s="23"/>
      <c r="KY26049" s="23"/>
    </row>
    <row r="26050" spans="36:311" x14ac:dyDescent="0.2">
      <c r="AJ26050" s="23"/>
      <c r="HH26050"/>
      <c r="IW26050" s="36"/>
      <c r="JI26050"/>
      <c r="JJ26050"/>
      <c r="KX26050" s="23"/>
      <c r="KY26050" s="23"/>
    </row>
    <row r="26051" spans="36:311" x14ac:dyDescent="0.2">
      <c r="AJ26051" s="23"/>
      <c r="HH26051"/>
      <c r="IW26051" s="36"/>
      <c r="JI26051"/>
      <c r="JJ26051"/>
      <c r="KX26051" s="23"/>
      <c r="KY26051" s="23"/>
    </row>
    <row r="26052" spans="36:311" x14ac:dyDescent="0.2">
      <c r="AJ26052" s="23"/>
      <c r="HH26052"/>
      <c r="IW26052" s="36"/>
      <c r="JI26052"/>
      <c r="JJ26052"/>
      <c r="KX26052" s="23"/>
      <c r="KY26052" s="23"/>
    </row>
    <row r="26053" spans="36:311" x14ac:dyDescent="0.2">
      <c r="AJ26053" s="23"/>
      <c r="HH26053"/>
      <c r="IW26053" s="36"/>
      <c r="JI26053"/>
      <c r="JJ26053"/>
      <c r="KX26053" s="23"/>
      <c r="KY26053" s="23"/>
    </row>
    <row r="26054" spans="36:311" x14ac:dyDescent="0.2">
      <c r="AJ26054" s="23"/>
      <c r="HH26054"/>
      <c r="IW26054" s="36"/>
      <c r="JI26054"/>
      <c r="JJ26054"/>
      <c r="KX26054" s="23"/>
      <c r="KY26054" s="23"/>
    </row>
    <row r="26055" spans="36:311" x14ac:dyDescent="0.2">
      <c r="AJ26055" s="23"/>
      <c r="HH26055"/>
      <c r="IW26055" s="36"/>
      <c r="JI26055"/>
      <c r="JJ26055"/>
      <c r="KX26055" s="23"/>
      <c r="KY26055" s="23"/>
    </row>
    <row r="26056" spans="36:311" x14ac:dyDescent="0.2">
      <c r="AJ26056" s="23"/>
      <c r="HH26056"/>
      <c r="IW26056" s="36"/>
      <c r="JI26056"/>
      <c r="JJ26056"/>
      <c r="KX26056" s="23"/>
      <c r="KY26056" s="23"/>
    </row>
    <row r="26057" spans="36:311" x14ac:dyDescent="0.2">
      <c r="AJ26057" s="23"/>
      <c r="HH26057"/>
      <c r="IW26057" s="36"/>
      <c r="JI26057"/>
      <c r="JJ26057"/>
      <c r="KX26057" s="23"/>
      <c r="KY26057" s="23"/>
    </row>
    <row r="26058" spans="36:311" x14ac:dyDescent="0.2">
      <c r="AJ26058" s="23"/>
      <c r="HH26058"/>
      <c r="IW26058" s="36"/>
      <c r="JI26058"/>
      <c r="JJ26058"/>
      <c r="KX26058" s="23"/>
      <c r="KY26058" s="23"/>
    </row>
    <row r="26059" spans="36:311" x14ac:dyDescent="0.2">
      <c r="AJ26059" s="23"/>
      <c r="HH26059"/>
      <c r="IW26059" s="36"/>
      <c r="JI26059"/>
      <c r="JJ26059"/>
      <c r="KX26059" s="23"/>
      <c r="KY26059" s="23"/>
    </row>
    <row r="26060" spans="36:311" x14ac:dyDescent="0.2">
      <c r="AJ26060" s="23"/>
      <c r="HH26060"/>
      <c r="IW26060" s="36"/>
      <c r="JI26060"/>
      <c r="JJ26060"/>
      <c r="KX26060" s="23"/>
      <c r="KY26060" s="23"/>
    </row>
    <row r="26061" spans="36:311" x14ac:dyDescent="0.2">
      <c r="AJ26061" s="23"/>
      <c r="HH26061"/>
      <c r="IW26061" s="36"/>
      <c r="JI26061"/>
      <c r="JJ26061"/>
      <c r="KX26061" s="23"/>
      <c r="KY26061" s="23"/>
    </row>
    <row r="26062" spans="36:311" x14ac:dyDescent="0.2">
      <c r="AJ26062" s="23"/>
      <c r="HH26062"/>
      <c r="IW26062" s="36"/>
      <c r="JI26062"/>
      <c r="JJ26062"/>
      <c r="KX26062" s="23"/>
      <c r="KY26062" s="23"/>
    </row>
    <row r="26063" spans="36:311" x14ac:dyDescent="0.2">
      <c r="AJ26063" s="23"/>
      <c r="HH26063"/>
      <c r="IW26063" s="36"/>
      <c r="JI26063"/>
      <c r="JJ26063"/>
      <c r="KX26063" s="23"/>
      <c r="KY26063" s="23"/>
    </row>
    <row r="26064" spans="36:311" x14ac:dyDescent="0.2">
      <c r="AJ26064" s="23"/>
      <c r="HH26064"/>
      <c r="IW26064" s="36"/>
      <c r="JI26064"/>
      <c r="JJ26064"/>
      <c r="KX26064" s="23"/>
      <c r="KY26064" s="23"/>
    </row>
    <row r="26065" spans="36:311" x14ac:dyDescent="0.2">
      <c r="AJ26065" s="23"/>
      <c r="HH26065"/>
      <c r="IW26065" s="36"/>
      <c r="JI26065"/>
      <c r="JJ26065"/>
      <c r="KX26065" s="23"/>
      <c r="KY26065" s="23"/>
    </row>
    <row r="26066" spans="36:311" x14ac:dyDescent="0.2">
      <c r="AJ26066" s="23"/>
      <c r="HH26066"/>
      <c r="IW26066" s="36"/>
      <c r="JI26066"/>
      <c r="JJ26066"/>
      <c r="KX26066" s="23"/>
      <c r="KY26066" s="23"/>
    </row>
    <row r="26067" spans="36:311" x14ac:dyDescent="0.2">
      <c r="AJ26067" s="23"/>
      <c r="HH26067"/>
      <c r="IW26067" s="36"/>
      <c r="JI26067"/>
      <c r="JJ26067"/>
      <c r="KX26067" s="23"/>
      <c r="KY26067" s="23"/>
    </row>
    <row r="26068" spans="36:311" x14ac:dyDescent="0.2">
      <c r="AJ26068" s="23"/>
      <c r="HH26068"/>
      <c r="IW26068" s="36"/>
      <c r="JI26068"/>
      <c r="JJ26068"/>
      <c r="KX26068" s="23"/>
      <c r="KY26068" s="23"/>
    </row>
    <row r="26069" spans="36:311" x14ac:dyDescent="0.2">
      <c r="AJ26069" s="23"/>
      <c r="HH26069"/>
      <c r="IW26069" s="36"/>
      <c r="JI26069"/>
      <c r="JJ26069"/>
      <c r="KX26069" s="23"/>
      <c r="KY26069" s="23"/>
    </row>
    <row r="26070" spans="36:311" x14ac:dyDescent="0.2">
      <c r="AJ26070" s="23"/>
      <c r="HH26070"/>
      <c r="IW26070" s="36"/>
      <c r="JI26070"/>
      <c r="JJ26070"/>
      <c r="KX26070" s="23"/>
      <c r="KY26070" s="23"/>
    </row>
    <row r="26071" spans="36:311" x14ac:dyDescent="0.2">
      <c r="AJ26071" s="23"/>
      <c r="HH26071"/>
      <c r="IW26071" s="36"/>
      <c r="JI26071"/>
      <c r="JJ26071"/>
      <c r="KX26071" s="23"/>
      <c r="KY26071" s="23"/>
    </row>
    <row r="26072" spans="36:311" x14ac:dyDescent="0.2">
      <c r="AJ26072" s="23"/>
      <c r="HH26072"/>
      <c r="IW26072" s="36"/>
      <c r="JI26072"/>
      <c r="JJ26072"/>
      <c r="KX26072" s="23"/>
      <c r="KY26072" s="23"/>
    </row>
    <row r="26073" spans="36:311" x14ac:dyDescent="0.2">
      <c r="AJ26073" s="23"/>
      <c r="HH26073"/>
      <c r="IW26073" s="36"/>
      <c r="JI26073"/>
      <c r="JJ26073"/>
      <c r="KX26073" s="23"/>
      <c r="KY26073" s="23"/>
    </row>
    <row r="26074" spans="36:311" x14ac:dyDescent="0.2">
      <c r="AJ26074" s="23"/>
      <c r="HH26074"/>
      <c r="IW26074" s="36"/>
      <c r="JI26074"/>
      <c r="JJ26074"/>
      <c r="KX26074" s="23"/>
      <c r="KY26074" s="23"/>
    </row>
    <row r="26075" spans="36:311" x14ac:dyDescent="0.2">
      <c r="AJ26075" s="23"/>
      <c r="HH26075"/>
      <c r="IW26075" s="36"/>
      <c r="JI26075"/>
      <c r="JJ26075"/>
      <c r="KX26075" s="23"/>
      <c r="KY26075" s="23"/>
    </row>
    <row r="26076" spans="36:311" x14ac:dyDescent="0.2">
      <c r="AJ26076" s="23"/>
      <c r="HH26076"/>
      <c r="IW26076" s="36"/>
      <c r="JI26076"/>
      <c r="JJ26076"/>
      <c r="KX26076" s="23"/>
      <c r="KY26076" s="23"/>
    </row>
    <row r="26077" spans="36:311" x14ac:dyDescent="0.2">
      <c r="AJ26077" s="23"/>
      <c r="HH26077"/>
      <c r="IW26077" s="36"/>
      <c r="JI26077"/>
      <c r="JJ26077"/>
      <c r="KX26077" s="23"/>
      <c r="KY26077" s="23"/>
    </row>
    <row r="26078" spans="36:311" x14ac:dyDescent="0.2">
      <c r="AJ26078" s="23"/>
      <c r="HH26078"/>
      <c r="IW26078" s="36"/>
      <c r="JI26078"/>
      <c r="JJ26078"/>
      <c r="KX26078" s="23"/>
      <c r="KY26078" s="23"/>
    </row>
    <row r="26079" spans="36:311" x14ac:dyDescent="0.2">
      <c r="AJ26079" s="23"/>
      <c r="HH26079"/>
      <c r="IW26079" s="36"/>
      <c r="JI26079"/>
      <c r="JJ26079"/>
      <c r="KX26079" s="23"/>
      <c r="KY26079" s="23"/>
    </row>
    <row r="26080" spans="36:311" x14ac:dyDescent="0.2">
      <c r="AJ26080" s="23"/>
      <c r="HH26080"/>
      <c r="IW26080" s="36"/>
      <c r="JI26080"/>
      <c r="JJ26080"/>
      <c r="KX26080" s="23"/>
      <c r="KY26080" s="23"/>
    </row>
    <row r="26081" spans="36:311" x14ac:dyDescent="0.2">
      <c r="AJ26081" s="23"/>
      <c r="HH26081"/>
      <c r="IW26081" s="36"/>
      <c r="JI26081"/>
      <c r="JJ26081"/>
      <c r="KX26081" s="23"/>
      <c r="KY26081" s="23"/>
    </row>
    <row r="26082" spans="36:311" x14ac:dyDescent="0.2">
      <c r="AJ26082" s="23"/>
      <c r="HH26082"/>
      <c r="IW26082" s="36"/>
      <c r="JI26082"/>
      <c r="JJ26082"/>
      <c r="KX26082" s="23"/>
      <c r="KY26082" s="23"/>
    </row>
    <row r="26083" spans="36:311" x14ac:dyDescent="0.2">
      <c r="AJ26083" s="23"/>
      <c r="HH26083"/>
      <c r="IW26083" s="36"/>
      <c r="JI26083"/>
      <c r="JJ26083"/>
      <c r="KX26083" s="23"/>
      <c r="KY26083" s="23"/>
    </row>
    <row r="26084" spans="36:311" x14ac:dyDescent="0.2">
      <c r="AJ26084" s="23"/>
      <c r="HH26084"/>
      <c r="IW26084" s="36"/>
      <c r="JI26084"/>
      <c r="JJ26084"/>
      <c r="KX26084" s="23"/>
      <c r="KY26084" s="23"/>
    </row>
    <row r="26085" spans="36:311" x14ac:dyDescent="0.2">
      <c r="AJ26085" s="23"/>
      <c r="HH26085"/>
      <c r="IW26085" s="36"/>
      <c r="JI26085"/>
      <c r="JJ26085"/>
      <c r="KX26085" s="23"/>
      <c r="KY26085" s="23"/>
    </row>
    <row r="26086" spans="36:311" x14ac:dyDescent="0.2">
      <c r="AJ26086" s="23"/>
      <c r="HH26086"/>
      <c r="IW26086" s="36"/>
      <c r="JI26086"/>
      <c r="JJ26086"/>
      <c r="KX26086" s="23"/>
      <c r="KY26086" s="23"/>
    </row>
    <row r="26087" spans="36:311" x14ac:dyDescent="0.2">
      <c r="AJ26087" s="23"/>
      <c r="HH26087"/>
      <c r="IW26087" s="36"/>
      <c r="JI26087"/>
      <c r="JJ26087"/>
      <c r="KX26087" s="23"/>
      <c r="KY26087" s="23"/>
    </row>
    <row r="26088" spans="36:311" x14ac:dyDescent="0.2">
      <c r="AJ26088" s="23"/>
      <c r="HH26088"/>
      <c r="IW26088" s="36"/>
      <c r="JI26088"/>
      <c r="JJ26088"/>
      <c r="KX26088" s="23"/>
      <c r="KY26088" s="23"/>
    </row>
    <row r="26089" spans="36:311" x14ac:dyDescent="0.2">
      <c r="AJ26089" s="23"/>
      <c r="HH26089"/>
      <c r="IW26089" s="36"/>
      <c r="JI26089"/>
      <c r="JJ26089"/>
      <c r="KX26089" s="23"/>
      <c r="KY26089" s="23"/>
    </row>
    <row r="26090" spans="36:311" x14ac:dyDescent="0.2">
      <c r="AJ26090" s="23"/>
      <c r="HH26090"/>
      <c r="IW26090" s="36"/>
      <c r="JI26090"/>
      <c r="JJ26090"/>
      <c r="KX26090" s="23"/>
      <c r="KY26090" s="23"/>
    </row>
    <row r="26091" spans="36:311" x14ac:dyDescent="0.2">
      <c r="AJ26091" s="23"/>
      <c r="HH26091"/>
      <c r="IW26091" s="36"/>
      <c r="JI26091"/>
      <c r="JJ26091"/>
      <c r="KX26091" s="23"/>
      <c r="KY26091" s="23"/>
    </row>
    <row r="26092" spans="36:311" x14ac:dyDescent="0.2">
      <c r="AJ26092" s="23"/>
      <c r="HH26092"/>
      <c r="IW26092" s="36"/>
      <c r="JI26092"/>
      <c r="JJ26092"/>
      <c r="KX26092" s="23"/>
      <c r="KY26092" s="23"/>
    </row>
    <row r="26093" spans="36:311" x14ac:dyDescent="0.2">
      <c r="AJ26093" s="23"/>
      <c r="HH26093"/>
      <c r="IW26093" s="36"/>
      <c r="JI26093"/>
      <c r="JJ26093"/>
      <c r="KX26093" s="23"/>
      <c r="KY26093" s="23"/>
    </row>
    <row r="26094" spans="36:311" x14ac:dyDescent="0.2">
      <c r="AJ26094" s="23"/>
      <c r="HH26094"/>
      <c r="IW26094" s="36"/>
      <c r="JI26094"/>
      <c r="JJ26094"/>
      <c r="KX26094" s="23"/>
      <c r="KY26094" s="23"/>
    </row>
    <row r="26095" spans="36:311" x14ac:dyDescent="0.2">
      <c r="AJ26095" s="23"/>
      <c r="HH26095"/>
      <c r="IW26095" s="36"/>
      <c r="JI26095"/>
      <c r="JJ26095"/>
      <c r="KX26095" s="23"/>
      <c r="KY26095" s="23"/>
    </row>
    <row r="26096" spans="36:311" x14ac:dyDescent="0.2">
      <c r="AJ26096" s="23"/>
      <c r="HH26096"/>
      <c r="IW26096" s="36"/>
      <c r="JI26096"/>
      <c r="JJ26096"/>
      <c r="KX26096" s="23"/>
      <c r="KY26096" s="23"/>
    </row>
    <row r="26097" spans="36:311" x14ac:dyDescent="0.2">
      <c r="AJ26097" s="23"/>
      <c r="HH26097"/>
      <c r="IW26097" s="36"/>
      <c r="JI26097"/>
      <c r="JJ26097"/>
      <c r="KX26097" s="23"/>
      <c r="KY26097" s="23"/>
    </row>
    <row r="26098" spans="36:311" x14ac:dyDescent="0.2">
      <c r="AJ26098" s="23"/>
      <c r="HH26098"/>
      <c r="IW26098" s="36"/>
      <c r="JI26098"/>
      <c r="JJ26098"/>
      <c r="KX26098" s="23"/>
      <c r="KY26098" s="23"/>
    </row>
    <row r="26099" spans="36:311" x14ac:dyDescent="0.2">
      <c r="AJ26099" s="23"/>
      <c r="HH26099"/>
      <c r="IW26099" s="36"/>
      <c r="JI26099"/>
      <c r="JJ26099"/>
      <c r="KX26099" s="23"/>
      <c r="KY26099" s="23"/>
    </row>
    <row r="26100" spans="36:311" x14ac:dyDescent="0.2">
      <c r="AJ26100" s="23"/>
      <c r="HH26100"/>
      <c r="IW26100" s="36"/>
      <c r="JI26100"/>
      <c r="JJ26100"/>
      <c r="KX26100" s="23"/>
      <c r="KY26100" s="23"/>
    </row>
    <row r="26101" spans="36:311" x14ac:dyDescent="0.2">
      <c r="AJ26101" s="23"/>
      <c r="HH26101"/>
      <c r="IW26101" s="36"/>
      <c r="JI26101"/>
      <c r="JJ26101"/>
      <c r="KX26101" s="23"/>
      <c r="KY26101" s="23"/>
    </row>
    <row r="26102" spans="36:311" x14ac:dyDescent="0.2">
      <c r="AJ26102" s="23"/>
      <c r="HH26102"/>
      <c r="IW26102" s="36"/>
      <c r="JI26102"/>
      <c r="JJ26102"/>
      <c r="KX26102" s="23"/>
      <c r="KY26102" s="23"/>
    </row>
    <row r="26103" spans="36:311" x14ac:dyDescent="0.2">
      <c r="AJ26103" s="23"/>
      <c r="HH26103"/>
      <c r="IW26103" s="36"/>
      <c r="JI26103"/>
      <c r="JJ26103"/>
      <c r="KX26103" s="23"/>
      <c r="KY26103" s="23"/>
    </row>
    <row r="26104" spans="36:311" x14ac:dyDescent="0.2">
      <c r="AJ26104" s="23"/>
      <c r="HH26104"/>
      <c r="IW26104" s="36"/>
      <c r="JI26104"/>
      <c r="JJ26104"/>
      <c r="KX26104" s="23"/>
      <c r="KY26104" s="23"/>
    </row>
    <row r="26105" spans="36:311" x14ac:dyDescent="0.2">
      <c r="AJ26105" s="23"/>
      <c r="HH26105"/>
      <c r="IW26105" s="36"/>
      <c r="JI26105"/>
      <c r="JJ26105"/>
      <c r="KX26105" s="23"/>
      <c r="KY26105" s="23"/>
    </row>
    <row r="26106" spans="36:311" x14ac:dyDescent="0.2">
      <c r="AJ26106" s="23"/>
      <c r="HH26106"/>
      <c r="IW26106" s="36"/>
      <c r="JI26106"/>
      <c r="JJ26106"/>
      <c r="KX26106" s="23"/>
      <c r="KY26106" s="23"/>
    </row>
    <row r="26107" spans="36:311" x14ac:dyDescent="0.2">
      <c r="AJ26107" s="23"/>
      <c r="HH26107"/>
      <c r="IW26107" s="36"/>
      <c r="JI26107"/>
      <c r="JJ26107"/>
      <c r="KX26107" s="23"/>
      <c r="KY26107" s="23"/>
    </row>
    <row r="26108" spans="36:311" x14ac:dyDescent="0.2">
      <c r="AJ26108" s="23"/>
      <c r="HH26108"/>
      <c r="IW26108" s="36"/>
      <c r="JI26108"/>
      <c r="JJ26108"/>
      <c r="KX26108" s="23"/>
      <c r="KY26108" s="23"/>
    </row>
    <row r="26109" spans="36:311" x14ac:dyDescent="0.2">
      <c r="AJ26109" s="23"/>
      <c r="HH26109"/>
      <c r="IW26109" s="36"/>
      <c r="JI26109"/>
      <c r="JJ26109"/>
      <c r="KX26109" s="23"/>
      <c r="KY26109" s="23"/>
    </row>
    <row r="26110" spans="36:311" x14ac:dyDescent="0.2">
      <c r="AJ26110" s="23"/>
      <c r="HH26110"/>
      <c r="IW26110" s="36"/>
      <c r="JI26110"/>
      <c r="JJ26110"/>
      <c r="KX26110" s="23"/>
      <c r="KY26110" s="23"/>
    </row>
    <row r="26111" spans="36:311" x14ac:dyDescent="0.2">
      <c r="AJ26111" s="23"/>
      <c r="HH26111"/>
      <c r="IW26111" s="36"/>
      <c r="JI26111"/>
      <c r="JJ26111"/>
      <c r="KX26111" s="23"/>
      <c r="KY26111" s="23"/>
    </row>
    <row r="26112" spans="36:311" x14ac:dyDescent="0.2">
      <c r="AJ26112" s="23"/>
      <c r="HH26112"/>
      <c r="IW26112" s="36"/>
      <c r="JI26112"/>
      <c r="JJ26112"/>
      <c r="KX26112" s="23"/>
      <c r="KY26112" s="23"/>
    </row>
    <row r="26113" spans="36:311" x14ac:dyDescent="0.2">
      <c r="AJ26113" s="23"/>
      <c r="HH26113"/>
      <c r="IW26113" s="36"/>
      <c r="JI26113"/>
      <c r="JJ26113"/>
      <c r="KX26113" s="23"/>
      <c r="KY26113" s="23"/>
    </row>
    <row r="26114" spans="36:311" x14ac:dyDescent="0.2">
      <c r="AJ26114" s="23"/>
      <c r="HH26114"/>
      <c r="IW26114" s="36"/>
      <c r="JI26114"/>
      <c r="JJ26114"/>
      <c r="KX26114" s="23"/>
      <c r="KY26114" s="23"/>
    </row>
    <row r="26115" spans="36:311" x14ac:dyDescent="0.2">
      <c r="AJ26115" s="23"/>
      <c r="HH26115"/>
      <c r="IW26115" s="36"/>
      <c r="JI26115"/>
      <c r="JJ26115"/>
      <c r="KX26115" s="23"/>
      <c r="KY26115" s="23"/>
    </row>
    <row r="26116" spans="36:311" x14ac:dyDescent="0.2">
      <c r="AJ26116" s="23"/>
      <c r="HH26116"/>
      <c r="IW26116" s="36"/>
      <c r="JI26116"/>
      <c r="JJ26116"/>
      <c r="KX26116" s="23"/>
      <c r="KY26116" s="23"/>
    </row>
    <row r="26117" spans="36:311" x14ac:dyDescent="0.2">
      <c r="AJ26117" s="23"/>
      <c r="HH26117"/>
      <c r="IW26117" s="36"/>
      <c r="JI26117"/>
      <c r="JJ26117"/>
      <c r="KX26117" s="23"/>
      <c r="KY26117" s="23"/>
    </row>
    <row r="26118" spans="36:311" x14ac:dyDescent="0.2">
      <c r="AJ26118" s="23"/>
      <c r="HH26118"/>
      <c r="IW26118" s="36"/>
      <c r="JI26118"/>
      <c r="JJ26118"/>
      <c r="KX26118" s="23"/>
      <c r="KY26118" s="23"/>
    </row>
    <row r="26119" spans="36:311" x14ac:dyDescent="0.2">
      <c r="AJ26119" s="23"/>
      <c r="HH26119"/>
      <c r="IW26119" s="36"/>
      <c r="JI26119"/>
      <c r="JJ26119"/>
      <c r="KX26119" s="23"/>
      <c r="KY26119" s="23"/>
    </row>
    <row r="26120" spans="36:311" x14ac:dyDescent="0.2">
      <c r="AJ26120" s="23"/>
      <c r="HH26120"/>
      <c r="IW26120" s="36"/>
      <c r="JI26120"/>
      <c r="JJ26120"/>
      <c r="KX26120" s="23"/>
      <c r="KY26120" s="23"/>
    </row>
    <row r="26121" spans="36:311" x14ac:dyDescent="0.2">
      <c r="AJ26121" s="23"/>
      <c r="HH26121"/>
      <c r="IW26121" s="36"/>
      <c r="JI26121"/>
      <c r="JJ26121"/>
      <c r="KX26121" s="23"/>
      <c r="KY26121" s="23"/>
    </row>
    <row r="26122" spans="36:311" x14ac:dyDescent="0.2">
      <c r="AJ26122" s="23"/>
      <c r="HH26122"/>
      <c r="IW26122" s="36"/>
      <c r="JI26122"/>
      <c r="JJ26122"/>
      <c r="KX26122" s="23"/>
      <c r="KY26122" s="23"/>
    </row>
    <row r="26123" spans="36:311" x14ac:dyDescent="0.2">
      <c r="AJ26123" s="23"/>
      <c r="HH26123"/>
      <c r="IW26123" s="36"/>
      <c r="JI26123"/>
      <c r="JJ26123"/>
      <c r="KX26123" s="23"/>
      <c r="KY26123" s="23"/>
    </row>
    <row r="26124" spans="36:311" x14ac:dyDescent="0.2">
      <c r="AJ26124" s="23"/>
      <c r="HH26124"/>
      <c r="IW26124" s="36"/>
      <c r="JI26124"/>
      <c r="JJ26124"/>
      <c r="KX26124" s="23"/>
      <c r="KY26124" s="23"/>
    </row>
    <row r="26125" spans="36:311" x14ac:dyDescent="0.2">
      <c r="AJ26125" s="23"/>
      <c r="HH26125"/>
      <c r="IW26125" s="36"/>
      <c r="JI26125"/>
      <c r="JJ26125"/>
      <c r="KX26125" s="23"/>
      <c r="KY26125" s="23"/>
    </row>
    <row r="26126" spans="36:311" x14ac:dyDescent="0.2">
      <c r="AJ26126" s="23"/>
      <c r="HH26126"/>
      <c r="IW26126" s="36"/>
      <c r="JI26126"/>
      <c r="JJ26126"/>
      <c r="KX26126" s="23"/>
      <c r="KY26126" s="23"/>
    </row>
    <row r="26127" spans="36:311" x14ac:dyDescent="0.2">
      <c r="AJ26127" s="23"/>
      <c r="HH26127"/>
      <c r="IW26127" s="36"/>
      <c r="JI26127"/>
      <c r="JJ26127"/>
      <c r="KX26127" s="23"/>
      <c r="KY26127" s="23"/>
    </row>
    <row r="26128" spans="36:311" x14ac:dyDescent="0.2">
      <c r="AJ26128" s="23"/>
      <c r="HH26128"/>
      <c r="IW26128" s="36"/>
      <c r="JI26128"/>
      <c r="JJ26128"/>
      <c r="KX26128" s="23"/>
      <c r="KY26128" s="23"/>
    </row>
    <row r="26129" spans="36:311" x14ac:dyDescent="0.2">
      <c r="AJ26129" s="23"/>
      <c r="HH26129"/>
      <c r="IW26129" s="36"/>
      <c r="JI26129"/>
      <c r="JJ26129"/>
      <c r="KX26129" s="23"/>
      <c r="KY26129" s="23"/>
    </row>
    <row r="26130" spans="36:311" x14ac:dyDescent="0.2">
      <c r="AJ26130" s="23"/>
      <c r="HH26130"/>
      <c r="IW26130" s="36"/>
      <c r="JI26130"/>
      <c r="JJ26130"/>
      <c r="KX26130" s="23"/>
      <c r="KY26130" s="23"/>
    </row>
    <row r="26131" spans="36:311" x14ac:dyDescent="0.2">
      <c r="AJ26131" s="23"/>
      <c r="HH26131"/>
      <c r="IW26131" s="36"/>
      <c r="JI26131"/>
      <c r="JJ26131"/>
      <c r="KX26131" s="23"/>
      <c r="KY26131" s="23"/>
    </row>
    <row r="26132" spans="36:311" x14ac:dyDescent="0.2">
      <c r="AJ26132" s="23"/>
      <c r="HH26132"/>
      <c r="IW26132" s="36"/>
      <c r="JI26132"/>
      <c r="JJ26132"/>
      <c r="KX26132" s="23"/>
      <c r="KY26132" s="23"/>
    </row>
    <row r="26133" spans="36:311" x14ac:dyDescent="0.2">
      <c r="AJ26133" s="23"/>
      <c r="HH26133"/>
      <c r="IW26133" s="36"/>
      <c r="JI26133"/>
      <c r="JJ26133"/>
      <c r="KX26133" s="23"/>
      <c r="KY26133" s="23"/>
    </row>
    <row r="26134" spans="36:311" x14ac:dyDescent="0.2">
      <c r="AJ26134" s="23"/>
      <c r="HH26134"/>
      <c r="IW26134" s="36"/>
      <c r="JI26134"/>
      <c r="JJ26134"/>
      <c r="KX26134" s="23"/>
      <c r="KY26134" s="23"/>
    </row>
    <row r="26135" spans="36:311" x14ac:dyDescent="0.2">
      <c r="AJ26135" s="23"/>
      <c r="HH26135"/>
      <c r="IW26135" s="36"/>
      <c r="JI26135"/>
      <c r="JJ26135"/>
      <c r="KX26135" s="23"/>
      <c r="KY26135" s="23"/>
    </row>
    <row r="26136" spans="36:311" x14ac:dyDescent="0.2">
      <c r="AJ26136" s="23"/>
      <c r="HH26136"/>
      <c r="IW26136" s="36"/>
      <c r="JI26136"/>
      <c r="JJ26136"/>
      <c r="KX26136" s="23"/>
      <c r="KY26136" s="23"/>
    </row>
    <row r="26137" spans="36:311" x14ac:dyDescent="0.2">
      <c r="AJ26137" s="23"/>
      <c r="HH26137"/>
      <c r="IW26137" s="36"/>
      <c r="JI26137"/>
      <c r="JJ26137"/>
      <c r="KX26137" s="23"/>
      <c r="KY26137" s="23"/>
    </row>
    <row r="26138" spans="36:311" x14ac:dyDescent="0.2">
      <c r="AJ26138" s="23"/>
      <c r="HH26138"/>
      <c r="IW26138" s="36"/>
      <c r="JI26138"/>
      <c r="JJ26138"/>
      <c r="KX26138" s="23"/>
      <c r="KY26138" s="23"/>
    </row>
    <row r="26139" spans="36:311" x14ac:dyDescent="0.2">
      <c r="AJ26139" s="23"/>
      <c r="HH26139"/>
      <c r="IW26139" s="36"/>
      <c r="JI26139"/>
      <c r="JJ26139"/>
      <c r="KX26139" s="23"/>
      <c r="KY26139" s="23"/>
    </row>
    <row r="26140" spans="36:311" x14ac:dyDescent="0.2">
      <c r="AJ26140" s="23"/>
      <c r="HH26140"/>
      <c r="IW26140" s="36"/>
      <c r="JI26140"/>
      <c r="JJ26140"/>
      <c r="KX26140" s="23"/>
      <c r="KY26140" s="23"/>
    </row>
    <row r="26141" spans="36:311" x14ac:dyDescent="0.2">
      <c r="AJ26141" s="23"/>
      <c r="HH26141"/>
      <c r="IW26141" s="36"/>
      <c r="JI26141"/>
      <c r="JJ26141"/>
      <c r="KX26141" s="23"/>
      <c r="KY26141" s="23"/>
    </row>
    <row r="26142" spans="36:311" x14ac:dyDescent="0.2">
      <c r="AJ26142" s="23"/>
      <c r="HH26142"/>
      <c r="IW26142" s="36"/>
      <c r="JI26142"/>
      <c r="JJ26142"/>
      <c r="KX26142" s="23"/>
      <c r="KY26142" s="23"/>
    </row>
    <row r="26143" spans="36:311" x14ac:dyDescent="0.2">
      <c r="AJ26143" s="23"/>
      <c r="HH26143"/>
      <c r="IW26143" s="36"/>
      <c r="JI26143"/>
      <c r="JJ26143"/>
      <c r="KX26143" s="23"/>
      <c r="KY26143" s="23"/>
    </row>
    <row r="26144" spans="36:311" x14ac:dyDescent="0.2">
      <c r="AJ26144" s="23"/>
      <c r="HH26144"/>
      <c r="IW26144" s="36"/>
      <c r="JI26144"/>
      <c r="JJ26144"/>
      <c r="KX26144" s="23"/>
      <c r="KY26144" s="23"/>
    </row>
    <row r="26145" spans="36:311" x14ac:dyDescent="0.2">
      <c r="AJ26145" s="23"/>
      <c r="HH26145"/>
      <c r="IW26145" s="36"/>
      <c r="JI26145"/>
      <c r="JJ26145"/>
      <c r="KX26145" s="23"/>
      <c r="KY26145" s="23"/>
    </row>
    <row r="26146" spans="36:311" x14ac:dyDescent="0.2">
      <c r="AJ26146" s="23"/>
      <c r="HH26146"/>
      <c r="IW26146" s="36"/>
      <c r="JI26146"/>
      <c r="JJ26146"/>
      <c r="KX26146" s="23"/>
      <c r="KY26146" s="23"/>
    </row>
    <row r="26147" spans="36:311" x14ac:dyDescent="0.2">
      <c r="AJ26147" s="23"/>
      <c r="HH26147"/>
      <c r="IW26147" s="36"/>
      <c r="JI26147"/>
      <c r="JJ26147"/>
      <c r="KX26147" s="23"/>
      <c r="KY26147" s="23"/>
    </row>
    <row r="26148" spans="36:311" x14ac:dyDescent="0.2">
      <c r="AJ26148" s="23"/>
      <c r="HH26148"/>
      <c r="IW26148" s="36"/>
      <c r="JI26148"/>
      <c r="JJ26148"/>
      <c r="KX26148" s="23"/>
      <c r="KY26148" s="23"/>
    </row>
    <row r="26149" spans="36:311" x14ac:dyDescent="0.2">
      <c r="AJ26149" s="23"/>
      <c r="HH26149"/>
      <c r="IW26149" s="36"/>
      <c r="JI26149"/>
      <c r="JJ26149"/>
      <c r="KX26149" s="23"/>
      <c r="KY26149" s="23"/>
    </row>
    <row r="26150" spans="36:311" x14ac:dyDescent="0.2">
      <c r="AJ26150" s="23"/>
      <c r="HH26150"/>
      <c r="IW26150" s="36"/>
      <c r="JI26150"/>
      <c r="JJ26150"/>
      <c r="KX26150" s="23"/>
      <c r="KY26150" s="23"/>
    </row>
    <row r="26151" spans="36:311" x14ac:dyDescent="0.2">
      <c r="AJ26151" s="23"/>
      <c r="HH26151"/>
      <c r="IW26151" s="36"/>
      <c r="JI26151"/>
      <c r="JJ26151"/>
      <c r="KX26151" s="23"/>
      <c r="KY26151" s="23"/>
    </row>
    <row r="26152" spans="36:311" x14ac:dyDescent="0.2">
      <c r="AJ26152" s="23"/>
      <c r="HH26152"/>
      <c r="IW26152" s="36"/>
      <c r="JI26152"/>
      <c r="JJ26152"/>
      <c r="KX26152" s="23"/>
      <c r="KY26152" s="23"/>
    </row>
    <row r="26153" spans="36:311" x14ac:dyDescent="0.2">
      <c r="AJ26153" s="23"/>
      <c r="HH26153"/>
      <c r="IW26153" s="36"/>
      <c r="JI26153"/>
      <c r="JJ26153"/>
      <c r="KX26153" s="23"/>
      <c r="KY26153" s="23"/>
    </row>
    <row r="26154" spans="36:311" x14ac:dyDescent="0.2">
      <c r="AJ26154" s="23"/>
      <c r="HH26154"/>
      <c r="IW26154" s="36"/>
      <c r="JI26154"/>
      <c r="JJ26154"/>
      <c r="KX26154" s="23"/>
      <c r="KY26154" s="23"/>
    </row>
    <row r="26155" spans="36:311" x14ac:dyDescent="0.2">
      <c r="AJ26155" s="23"/>
      <c r="HH26155"/>
      <c r="IW26155" s="36"/>
      <c r="JI26155"/>
      <c r="JJ26155"/>
      <c r="KX26155" s="23"/>
      <c r="KY26155" s="23"/>
    </row>
    <row r="26156" spans="36:311" x14ac:dyDescent="0.2">
      <c r="AJ26156" s="23"/>
      <c r="HH26156"/>
      <c r="IW26156" s="36"/>
      <c r="JI26156"/>
      <c r="JJ26156"/>
      <c r="KX26156" s="23"/>
      <c r="KY26156" s="23"/>
    </row>
    <row r="26157" spans="36:311" x14ac:dyDescent="0.2">
      <c r="AJ26157" s="23"/>
      <c r="HH26157"/>
      <c r="IW26157" s="36"/>
      <c r="JI26157"/>
      <c r="JJ26157"/>
      <c r="KX26157" s="23"/>
      <c r="KY26157" s="23"/>
    </row>
    <row r="26158" spans="36:311" x14ac:dyDescent="0.2">
      <c r="AJ26158" s="23"/>
      <c r="HH26158"/>
      <c r="IW26158" s="36"/>
      <c r="JI26158"/>
      <c r="JJ26158"/>
      <c r="KX26158" s="23"/>
      <c r="KY26158" s="23"/>
    </row>
    <row r="26159" spans="36:311" x14ac:dyDescent="0.2">
      <c r="AJ26159" s="23"/>
      <c r="HH26159"/>
      <c r="IW26159" s="36"/>
      <c r="JI26159"/>
      <c r="JJ26159"/>
      <c r="KX26159" s="23"/>
      <c r="KY26159" s="23"/>
    </row>
    <row r="26160" spans="36:311" x14ac:dyDescent="0.2">
      <c r="AJ26160" s="23"/>
      <c r="HH26160"/>
      <c r="IW26160" s="36"/>
      <c r="JI26160"/>
      <c r="JJ26160"/>
      <c r="KX26160" s="23"/>
      <c r="KY26160" s="23"/>
    </row>
    <row r="26161" spans="36:311" x14ac:dyDescent="0.2">
      <c r="AJ26161" s="23"/>
      <c r="HH26161"/>
      <c r="IW26161" s="36"/>
      <c r="JI26161"/>
      <c r="JJ26161"/>
      <c r="KX26161" s="23"/>
      <c r="KY26161" s="23"/>
    </row>
    <row r="26162" spans="36:311" x14ac:dyDescent="0.2">
      <c r="AJ26162" s="23"/>
      <c r="HH26162"/>
      <c r="IW26162" s="36"/>
      <c r="JI26162"/>
      <c r="JJ26162"/>
      <c r="KX26162" s="23"/>
      <c r="KY26162" s="23"/>
    </row>
    <row r="26163" spans="36:311" x14ac:dyDescent="0.2">
      <c r="AJ26163" s="23"/>
      <c r="HH26163"/>
      <c r="IW26163" s="36"/>
      <c r="JI26163"/>
      <c r="JJ26163"/>
      <c r="KX26163" s="23"/>
      <c r="KY26163" s="23"/>
    </row>
    <row r="26164" spans="36:311" x14ac:dyDescent="0.2">
      <c r="AJ26164" s="23"/>
      <c r="HH26164"/>
      <c r="IW26164" s="36"/>
      <c r="JI26164"/>
      <c r="JJ26164"/>
      <c r="KX26164" s="23"/>
      <c r="KY26164" s="23"/>
    </row>
    <row r="26165" spans="36:311" x14ac:dyDescent="0.2">
      <c r="AJ26165" s="23"/>
      <c r="HH26165"/>
      <c r="IW26165" s="36"/>
      <c r="JI26165"/>
      <c r="JJ26165"/>
      <c r="KX26165" s="23"/>
      <c r="KY26165" s="23"/>
    </row>
    <row r="26166" spans="36:311" x14ac:dyDescent="0.2">
      <c r="AJ26166" s="23"/>
      <c r="HH26166"/>
      <c r="IW26166" s="36"/>
      <c r="JI26166"/>
      <c r="JJ26166"/>
      <c r="KX26166" s="23"/>
      <c r="KY26166" s="23"/>
    </row>
    <row r="26167" spans="36:311" x14ac:dyDescent="0.2">
      <c r="AJ26167" s="23"/>
      <c r="HH26167"/>
      <c r="IW26167" s="36"/>
      <c r="JI26167"/>
      <c r="JJ26167"/>
      <c r="KX26167" s="23"/>
      <c r="KY26167" s="23"/>
    </row>
    <row r="26168" spans="36:311" x14ac:dyDescent="0.2">
      <c r="AJ26168" s="23"/>
      <c r="HH26168"/>
      <c r="IW26168" s="36"/>
      <c r="JI26168"/>
      <c r="JJ26168"/>
      <c r="KX26168" s="23"/>
      <c r="KY26168" s="23"/>
    </row>
    <row r="26169" spans="36:311" x14ac:dyDescent="0.2">
      <c r="AJ26169" s="23"/>
      <c r="HH26169"/>
      <c r="IW26169" s="36"/>
      <c r="JI26169"/>
      <c r="JJ26169"/>
      <c r="KX26169" s="23"/>
      <c r="KY26169" s="23"/>
    </row>
    <row r="26170" spans="36:311" x14ac:dyDescent="0.2">
      <c r="AJ26170" s="23"/>
      <c r="HH26170"/>
      <c r="IW26170" s="36"/>
      <c r="JI26170"/>
      <c r="JJ26170"/>
      <c r="KX26170" s="23"/>
      <c r="KY26170" s="23"/>
    </row>
    <row r="26171" spans="36:311" x14ac:dyDescent="0.2">
      <c r="AJ26171" s="23"/>
      <c r="HH26171"/>
      <c r="IW26171" s="36"/>
      <c r="JI26171"/>
      <c r="JJ26171"/>
      <c r="KX26171" s="23"/>
      <c r="KY26171" s="23"/>
    </row>
    <row r="26172" spans="36:311" x14ac:dyDescent="0.2">
      <c r="AJ26172" s="23"/>
      <c r="HH26172"/>
      <c r="IW26172" s="36"/>
      <c r="JI26172"/>
      <c r="JJ26172"/>
      <c r="KX26172" s="23"/>
      <c r="KY26172" s="23"/>
    </row>
    <row r="26173" spans="36:311" x14ac:dyDescent="0.2">
      <c r="AJ26173" s="23"/>
      <c r="HH26173"/>
      <c r="IW26173" s="36"/>
      <c r="JI26173"/>
      <c r="JJ26173"/>
      <c r="KX26173" s="23"/>
      <c r="KY26173" s="23"/>
    </row>
    <row r="26174" spans="36:311" x14ac:dyDescent="0.2">
      <c r="AJ26174" s="23"/>
      <c r="HH26174"/>
      <c r="IW26174" s="36"/>
      <c r="JI26174"/>
      <c r="JJ26174"/>
      <c r="KX26174" s="23"/>
      <c r="KY26174" s="23"/>
    </row>
    <row r="26175" spans="36:311" x14ac:dyDescent="0.2">
      <c r="AJ26175" s="23"/>
      <c r="HH26175"/>
      <c r="IW26175" s="36"/>
      <c r="JI26175"/>
      <c r="JJ26175"/>
      <c r="KX26175" s="23"/>
      <c r="KY26175" s="23"/>
    </row>
    <row r="26176" spans="36:311" x14ac:dyDescent="0.2">
      <c r="AJ26176" s="23"/>
      <c r="HH26176"/>
      <c r="IW26176" s="36"/>
      <c r="JI26176"/>
      <c r="JJ26176"/>
      <c r="KX26176" s="23"/>
      <c r="KY26176" s="23"/>
    </row>
    <row r="26177" spans="36:311" x14ac:dyDescent="0.2">
      <c r="AJ26177" s="23"/>
      <c r="HH26177"/>
      <c r="IW26177" s="36"/>
      <c r="JI26177"/>
      <c r="JJ26177"/>
      <c r="KX26177" s="23"/>
      <c r="KY26177" s="23"/>
    </row>
    <row r="26178" spans="36:311" x14ac:dyDescent="0.2">
      <c r="AJ26178" s="23"/>
      <c r="HH26178"/>
      <c r="IW26178" s="36"/>
      <c r="JI26178"/>
      <c r="JJ26178"/>
      <c r="KX26178" s="23"/>
      <c r="KY26178" s="23"/>
    </row>
    <row r="26179" spans="36:311" x14ac:dyDescent="0.2">
      <c r="AJ26179" s="23"/>
      <c r="HH26179"/>
      <c r="IW26179" s="36"/>
      <c r="JI26179"/>
      <c r="JJ26179"/>
      <c r="KX26179" s="23"/>
      <c r="KY26179" s="23"/>
    </row>
    <row r="26180" spans="36:311" x14ac:dyDescent="0.2">
      <c r="AJ26180" s="23"/>
      <c r="HH26180"/>
      <c r="IW26180" s="36"/>
      <c r="JI26180"/>
      <c r="JJ26180"/>
      <c r="KX26180" s="23"/>
      <c r="KY26180" s="23"/>
    </row>
    <row r="26181" spans="36:311" x14ac:dyDescent="0.2">
      <c r="AJ26181" s="23"/>
      <c r="HH26181"/>
      <c r="IW26181" s="36"/>
      <c r="JI26181"/>
      <c r="JJ26181"/>
      <c r="KX26181" s="23"/>
      <c r="KY26181" s="23"/>
    </row>
    <row r="26182" spans="36:311" x14ac:dyDescent="0.2">
      <c r="AJ26182" s="23"/>
      <c r="HH26182"/>
      <c r="IW26182" s="36"/>
      <c r="JI26182"/>
      <c r="JJ26182"/>
      <c r="KX26182" s="23"/>
      <c r="KY26182" s="23"/>
    </row>
    <row r="26183" spans="36:311" x14ac:dyDescent="0.2">
      <c r="AJ26183" s="23"/>
      <c r="HH26183"/>
      <c r="IW26183" s="36"/>
      <c r="JI26183"/>
      <c r="JJ26183"/>
      <c r="KX26183" s="23"/>
      <c r="KY26183" s="23"/>
    </row>
    <row r="26184" spans="36:311" x14ac:dyDescent="0.2">
      <c r="AJ26184" s="23"/>
      <c r="HH26184"/>
      <c r="IW26184" s="36"/>
      <c r="JI26184"/>
      <c r="JJ26184"/>
      <c r="KX26184" s="23"/>
      <c r="KY26184" s="23"/>
    </row>
    <row r="26185" spans="36:311" x14ac:dyDescent="0.2">
      <c r="AJ26185" s="23"/>
      <c r="HH26185"/>
      <c r="IW26185" s="36"/>
      <c r="JI26185"/>
      <c r="JJ26185"/>
      <c r="KX26185" s="23"/>
      <c r="KY26185" s="23"/>
    </row>
    <row r="26186" spans="36:311" x14ac:dyDescent="0.2">
      <c r="AJ26186" s="23"/>
      <c r="HH26186"/>
      <c r="IW26186" s="36"/>
      <c r="JI26186"/>
      <c r="JJ26186"/>
      <c r="KX26186" s="23"/>
      <c r="KY26186" s="23"/>
    </row>
    <row r="26187" spans="36:311" x14ac:dyDescent="0.2">
      <c r="AJ26187" s="23"/>
      <c r="HH26187"/>
      <c r="IW26187" s="36"/>
      <c r="JI26187"/>
      <c r="JJ26187"/>
      <c r="KX26187" s="23"/>
      <c r="KY26187" s="23"/>
    </row>
    <row r="26188" spans="36:311" x14ac:dyDescent="0.2">
      <c r="AJ26188" s="23"/>
      <c r="HH26188"/>
      <c r="IW26188" s="36"/>
      <c r="JI26188"/>
      <c r="JJ26188"/>
      <c r="KX26188" s="23"/>
      <c r="KY26188" s="23"/>
    </row>
    <row r="26189" spans="36:311" x14ac:dyDescent="0.2">
      <c r="AJ26189" s="23"/>
      <c r="HH26189"/>
      <c r="IW26189" s="36"/>
      <c r="JI26189"/>
      <c r="JJ26189"/>
      <c r="KX26189" s="23"/>
      <c r="KY26189" s="23"/>
    </row>
    <row r="26190" spans="36:311" x14ac:dyDescent="0.2">
      <c r="AJ26190" s="23"/>
      <c r="HH26190"/>
      <c r="IW26190" s="36"/>
      <c r="JI26190"/>
      <c r="JJ26190"/>
      <c r="KX26190" s="23"/>
      <c r="KY26190" s="23"/>
    </row>
    <row r="26191" spans="36:311" x14ac:dyDescent="0.2">
      <c r="AJ26191" s="23"/>
      <c r="HH26191"/>
      <c r="IW26191" s="36"/>
      <c r="JI26191"/>
      <c r="JJ26191"/>
      <c r="KX26191" s="23"/>
      <c r="KY26191" s="23"/>
    </row>
    <row r="26192" spans="36:311" x14ac:dyDescent="0.2">
      <c r="AJ26192" s="23"/>
      <c r="HH26192"/>
      <c r="IW26192" s="36"/>
      <c r="JI26192"/>
      <c r="JJ26192"/>
      <c r="KX26192" s="23"/>
      <c r="KY26192" s="23"/>
    </row>
    <row r="26193" spans="36:311" x14ac:dyDescent="0.2">
      <c r="AJ26193" s="23"/>
      <c r="HH26193"/>
      <c r="IW26193" s="36"/>
      <c r="JI26193"/>
      <c r="JJ26193"/>
      <c r="KX26193" s="23"/>
      <c r="KY26193" s="23"/>
    </row>
    <row r="26194" spans="36:311" x14ac:dyDescent="0.2">
      <c r="AJ26194" s="23"/>
      <c r="HH26194"/>
      <c r="IW26194" s="36"/>
      <c r="JI26194"/>
      <c r="JJ26194"/>
      <c r="KX26194" s="23"/>
      <c r="KY26194" s="23"/>
    </row>
    <row r="26195" spans="36:311" x14ac:dyDescent="0.2">
      <c r="AJ26195" s="23"/>
      <c r="HH26195"/>
      <c r="IW26195" s="36"/>
      <c r="JI26195"/>
      <c r="JJ26195"/>
      <c r="KX26195" s="23"/>
      <c r="KY26195" s="23"/>
    </row>
    <row r="26196" spans="36:311" x14ac:dyDescent="0.2">
      <c r="AJ26196" s="23"/>
      <c r="HH26196"/>
      <c r="IW26196" s="36"/>
      <c r="JI26196"/>
      <c r="JJ26196"/>
      <c r="KX26196" s="23"/>
      <c r="KY26196" s="23"/>
    </row>
    <row r="26197" spans="36:311" x14ac:dyDescent="0.2">
      <c r="AJ26197" s="23"/>
      <c r="HH26197"/>
      <c r="IW26197" s="36"/>
      <c r="JI26197"/>
      <c r="JJ26197"/>
      <c r="KX26197" s="23"/>
      <c r="KY26197" s="23"/>
    </row>
    <row r="26198" spans="36:311" x14ac:dyDescent="0.2">
      <c r="AJ26198" s="23"/>
      <c r="HH26198"/>
      <c r="IW26198" s="36"/>
      <c r="JI26198"/>
      <c r="JJ26198"/>
      <c r="KX26198" s="23"/>
      <c r="KY26198" s="23"/>
    </row>
    <row r="26199" spans="36:311" x14ac:dyDescent="0.2">
      <c r="AJ26199" s="23"/>
      <c r="HH26199"/>
      <c r="IW26199" s="36"/>
      <c r="JI26199"/>
      <c r="JJ26199"/>
      <c r="KX26199" s="23"/>
      <c r="KY26199" s="23"/>
    </row>
    <row r="26200" spans="36:311" x14ac:dyDescent="0.2">
      <c r="AJ26200" s="23"/>
      <c r="HH26200"/>
      <c r="IW26200" s="36"/>
      <c r="JI26200"/>
      <c r="JJ26200"/>
      <c r="KX26200" s="23"/>
      <c r="KY26200" s="23"/>
    </row>
    <row r="26201" spans="36:311" x14ac:dyDescent="0.2">
      <c r="AJ26201" s="23"/>
      <c r="HH26201"/>
      <c r="IW26201" s="36"/>
      <c r="JI26201"/>
      <c r="JJ26201"/>
      <c r="KX26201" s="23"/>
      <c r="KY26201" s="23"/>
    </row>
    <row r="26202" spans="36:311" x14ac:dyDescent="0.2">
      <c r="AJ26202" s="23"/>
      <c r="HH26202"/>
      <c r="IW26202" s="36"/>
      <c r="JI26202"/>
      <c r="JJ26202"/>
      <c r="KX26202" s="23"/>
      <c r="KY26202" s="23"/>
    </row>
    <row r="26203" spans="36:311" x14ac:dyDescent="0.2">
      <c r="AJ26203" s="23"/>
      <c r="HH26203"/>
      <c r="IW26203" s="36"/>
      <c r="JI26203"/>
      <c r="JJ26203"/>
      <c r="KX26203" s="23"/>
      <c r="KY26203" s="23"/>
    </row>
    <row r="26204" spans="36:311" x14ac:dyDescent="0.2">
      <c r="AJ26204" s="23"/>
      <c r="HH26204"/>
      <c r="IW26204" s="36"/>
      <c r="JI26204"/>
      <c r="JJ26204"/>
      <c r="KX26204" s="23"/>
      <c r="KY26204" s="23"/>
    </row>
    <row r="26205" spans="36:311" x14ac:dyDescent="0.2">
      <c r="AJ26205" s="23"/>
      <c r="HH26205"/>
      <c r="IW26205" s="36"/>
      <c r="JI26205"/>
      <c r="JJ26205"/>
      <c r="KX26205" s="23"/>
      <c r="KY26205" s="23"/>
    </row>
    <row r="26206" spans="36:311" x14ac:dyDescent="0.2">
      <c r="AJ26206" s="23"/>
      <c r="HH26206"/>
      <c r="IW26206" s="36"/>
      <c r="JI26206"/>
      <c r="JJ26206"/>
      <c r="KX26206" s="23"/>
      <c r="KY26206" s="23"/>
    </row>
    <row r="26207" spans="36:311" x14ac:dyDescent="0.2">
      <c r="AJ26207" s="23"/>
      <c r="HH26207"/>
      <c r="IW26207" s="36"/>
      <c r="JI26207"/>
      <c r="JJ26207"/>
      <c r="KX26207" s="23"/>
      <c r="KY26207" s="23"/>
    </row>
    <row r="26208" spans="36:311" x14ac:dyDescent="0.2">
      <c r="AJ26208" s="23"/>
      <c r="HH26208"/>
      <c r="IW26208" s="36"/>
      <c r="JI26208"/>
      <c r="JJ26208"/>
      <c r="KX26208" s="23"/>
      <c r="KY26208" s="23"/>
    </row>
    <row r="26209" spans="36:311" x14ac:dyDescent="0.2">
      <c r="AJ26209" s="23"/>
      <c r="HH26209"/>
      <c r="IW26209" s="36"/>
      <c r="JI26209"/>
      <c r="JJ26209"/>
      <c r="KX26209" s="23"/>
      <c r="KY26209" s="23"/>
    </row>
    <row r="26210" spans="36:311" x14ac:dyDescent="0.2">
      <c r="AJ26210" s="23"/>
      <c r="HH26210"/>
      <c r="IW26210" s="36"/>
      <c r="JI26210"/>
      <c r="JJ26210"/>
      <c r="KX26210" s="23"/>
      <c r="KY26210" s="23"/>
    </row>
    <row r="26211" spans="36:311" x14ac:dyDescent="0.2">
      <c r="AJ26211" s="23"/>
      <c r="HH26211"/>
      <c r="IW26211" s="36"/>
      <c r="JI26211"/>
      <c r="JJ26211"/>
      <c r="KX26211" s="23"/>
      <c r="KY26211" s="23"/>
    </row>
    <row r="26212" spans="36:311" x14ac:dyDescent="0.2">
      <c r="AJ26212" s="23"/>
      <c r="HH26212"/>
      <c r="IW26212" s="36"/>
      <c r="JI26212"/>
      <c r="JJ26212"/>
      <c r="KX26212" s="23"/>
      <c r="KY26212" s="23"/>
    </row>
    <row r="26213" spans="36:311" x14ac:dyDescent="0.2">
      <c r="AJ26213" s="23"/>
      <c r="HH26213"/>
      <c r="IW26213" s="36"/>
      <c r="JI26213"/>
      <c r="JJ26213"/>
      <c r="KX26213" s="23"/>
      <c r="KY26213" s="23"/>
    </row>
    <row r="26214" spans="36:311" x14ac:dyDescent="0.2">
      <c r="AJ26214" s="23"/>
      <c r="HH26214"/>
      <c r="IW26214" s="36"/>
      <c r="JI26214"/>
      <c r="JJ26214"/>
      <c r="KX26214" s="23"/>
      <c r="KY26214" s="23"/>
    </row>
    <row r="26215" spans="36:311" x14ac:dyDescent="0.2">
      <c r="AJ26215" s="23"/>
      <c r="HH26215"/>
      <c r="IW26215" s="36"/>
      <c r="JI26215"/>
      <c r="JJ26215"/>
      <c r="KX26215" s="23"/>
      <c r="KY26215" s="23"/>
    </row>
    <row r="26216" spans="36:311" x14ac:dyDescent="0.2">
      <c r="AJ26216" s="23"/>
      <c r="HH26216"/>
      <c r="IW26216" s="36"/>
      <c r="JI26216"/>
      <c r="JJ26216"/>
      <c r="KX26216" s="23"/>
      <c r="KY26216" s="23"/>
    </row>
    <row r="26217" spans="36:311" x14ac:dyDescent="0.2">
      <c r="AJ26217" s="23"/>
      <c r="HH26217"/>
      <c r="IW26217" s="36"/>
      <c r="JI26217"/>
      <c r="JJ26217"/>
      <c r="KX26217" s="23"/>
      <c r="KY26217" s="23"/>
    </row>
    <row r="26218" spans="36:311" x14ac:dyDescent="0.2">
      <c r="AJ26218" s="23"/>
      <c r="HH26218"/>
      <c r="IW26218" s="36"/>
      <c r="JI26218"/>
      <c r="JJ26218"/>
      <c r="KX26218" s="23"/>
      <c r="KY26218" s="23"/>
    </row>
    <row r="26219" spans="36:311" x14ac:dyDescent="0.2">
      <c r="AJ26219" s="23"/>
      <c r="HH26219"/>
      <c r="IW26219" s="36"/>
      <c r="JI26219"/>
      <c r="JJ26219"/>
      <c r="KX26219" s="23"/>
      <c r="KY26219" s="23"/>
    </row>
    <row r="26220" spans="36:311" x14ac:dyDescent="0.2">
      <c r="AJ26220" s="23"/>
      <c r="HH26220"/>
      <c r="IW26220" s="36"/>
      <c r="JI26220"/>
      <c r="JJ26220"/>
      <c r="KX26220" s="23"/>
      <c r="KY26220" s="23"/>
    </row>
    <row r="26221" spans="36:311" x14ac:dyDescent="0.2">
      <c r="AJ26221" s="23"/>
      <c r="HH26221"/>
      <c r="IW26221" s="36"/>
      <c r="JI26221"/>
      <c r="JJ26221"/>
      <c r="KX26221" s="23"/>
      <c r="KY26221" s="23"/>
    </row>
    <row r="26222" spans="36:311" x14ac:dyDescent="0.2">
      <c r="AJ26222" s="23"/>
      <c r="HH26222"/>
      <c r="IW26222" s="36"/>
      <c r="JI26222"/>
      <c r="JJ26222"/>
      <c r="KX26222" s="23"/>
      <c r="KY26222" s="23"/>
    </row>
    <row r="26223" spans="36:311" x14ac:dyDescent="0.2">
      <c r="AJ26223" s="23"/>
      <c r="HH26223"/>
      <c r="IW26223" s="36"/>
      <c r="JI26223"/>
      <c r="JJ26223"/>
      <c r="KX26223" s="23"/>
      <c r="KY26223" s="23"/>
    </row>
    <row r="26224" spans="36:311" x14ac:dyDescent="0.2">
      <c r="AJ26224" s="23"/>
      <c r="HH26224"/>
      <c r="IW26224" s="36"/>
      <c r="JI26224"/>
      <c r="JJ26224"/>
      <c r="KX26224" s="23"/>
      <c r="KY26224" s="23"/>
    </row>
    <row r="26225" spans="36:311" x14ac:dyDescent="0.2">
      <c r="AJ26225" s="23"/>
      <c r="HH26225"/>
      <c r="IW26225" s="36"/>
      <c r="JI26225"/>
      <c r="JJ26225"/>
      <c r="KX26225" s="23"/>
      <c r="KY26225" s="23"/>
    </row>
    <row r="26226" spans="36:311" x14ac:dyDescent="0.2">
      <c r="AJ26226" s="23"/>
      <c r="HH26226"/>
      <c r="IW26226" s="36"/>
      <c r="JI26226"/>
      <c r="JJ26226"/>
      <c r="KX26226" s="23"/>
      <c r="KY26226" s="23"/>
    </row>
    <row r="26227" spans="36:311" x14ac:dyDescent="0.2">
      <c r="AJ26227" s="23"/>
      <c r="HH26227"/>
      <c r="IW26227" s="36"/>
      <c r="JI26227"/>
      <c r="JJ26227"/>
      <c r="KX26227" s="23"/>
      <c r="KY26227" s="23"/>
    </row>
    <row r="26228" spans="36:311" x14ac:dyDescent="0.2">
      <c r="AJ26228" s="23"/>
      <c r="HH26228"/>
      <c r="IW26228" s="36"/>
      <c r="JI26228"/>
      <c r="JJ26228"/>
      <c r="KX26228" s="23"/>
      <c r="KY26228" s="23"/>
    </row>
    <row r="26229" spans="36:311" x14ac:dyDescent="0.2">
      <c r="AJ26229" s="23"/>
      <c r="HH26229"/>
      <c r="IW26229" s="36"/>
      <c r="JI26229"/>
      <c r="JJ26229"/>
      <c r="KX26229" s="23"/>
      <c r="KY26229" s="23"/>
    </row>
    <row r="26230" spans="36:311" x14ac:dyDescent="0.2">
      <c r="AJ26230" s="23"/>
      <c r="HH26230"/>
      <c r="IW26230" s="36"/>
      <c r="JI26230"/>
      <c r="JJ26230"/>
      <c r="KX26230" s="23"/>
      <c r="KY26230" s="23"/>
    </row>
    <row r="26231" spans="36:311" x14ac:dyDescent="0.2">
      <c r="AJ26231" s="23"/>
      <c r="HH26231"/>
      <c r="IW26231" s="36"/>
      <c r="JI26231"/>
      <c r="JJ26231"/>
      <c r="KX26231" s="23"/>
      <c r="KY26231" s="23"/>
    </row>
    <row r="26232" spans="36:311" x14ac:dyDescent="0.2">
      <c r="AJ26232" s="23"/>
      <c r="HH26232"/>
      <c r="IW26232" s="36"/>
      <c r="JI26232"/>
      <c r="JJ26232"/>
      <c r="KX26232" s="23"/>
      <c r="KY26232" s="23"/>
    </row>
    <row r="26233" spans="36:311" x14ac:dyDescent="0.2">
      <c r="AJ26233" s="23"/>
      <c r="HH26233"/>
      <c r="IW26233" s="36"/>
      <c r="JI26233"/>
      <c r="JJ26233"/>
      <c r="KX26233" s="23"/>
      <c r="KY26233" s="23"/>
    </row>
    <row r="26234" spans="36:311" x14ac:dyDescent="0.2">
      <c r="AJ26234" s="23"/>
      <c r="HH26234"/>
      <c r="IW26234" s="36"/>
      <c r="JI26234"/>
      <c r="JJ26234"/>
      <c r="KX26234" s="23"/>
      <c r="KY26234" s="23"/>
    </row>
    <row r="26235" spans="36:311" x14ac:dyDescent="0.2">
      <c r="AJ26235" s="23"/>
      <c r="HH26235"/>
      <c r="IW26235" s="36"/>
      <c r="JI26235"/>
      <c r="JJ26235"/>
      <c r="KX26235" s="23"/>
      <c r="KY26235" s="23"/>
    </row>
    <row r="26236" spans="36:311" x14ac:dyDescent="0.2">
      <c r="AJ26236" s="23"/>
      <c r="HH26236"/>
      <c r="IW26236" s="36"/>
      <c r="JI26236"/>
      <c r="JJ26236"/>
      <c r="KX26236" s="23"/>
      <c r="KY26236" s="23"/>
    </row>
    <row r="26237" spans="36:311" x14ac:dyDescent="0.2">
      <c r="AJ26237" s="23"/>
      <c r="HH26237"/>
      <c r="IW26237" s="36"/>
      <c r="JI26237"/>
      <c r="JJ26237"/>
      <c r="KX26237" s="23"/>
      <c r="KY26237" s="23"/>
    </row>
    <row r="26238" spans="36:311" x14ac:dyDescent="0.2">
      <c r="AJ26238" s="23"/>
      <c r="HH26238"/>
      <c r="IW26238" s="36"/>
      <c r="JI26238"/>
      <c r="JJ26238"/>
      <c r="KX26238" s="23"/>
      <c r="KY26238" s="23"/>
    </row>
    <row r="26239" spans="36:311" x14ac:dyDescent="0.2">
      <c r="AJ26239" s="23"/>
      <c r="HH26239"/>
      <c r="IW26239" s="36"/>
      <c r="JI26239"/>
      <c r="JJ26239"/>
      <c r="KX26239" s="23"/>
      <c r="KY26239" s="23"/>
    </row>
    <row r="26240" spans="36:311" x14ac:dyDescent="0.2">
      <c r="AJ26240" s="23"/>
      <c r="HH26240"/>
      <c r="IW26240" s="36"/>
      <c r="JI26240"/>
      <c r="JJ26240"/>
      <c r="KX26240" s="23"/>
      <c r="KY26240" s="23"/>
    </row>
    <row r="26241" spans="36:311" x14ac:dyDescent="0.2">
      <c r="AJ26241" s="23"/>
      <c r="HH26241"/>
      <c r="IW26241" s="36"/>
      <c r="JI26241"/>
      <c r="JJ26241"/>
      <c r="KX26241" s="23"/>
      <c r="KY26241" s="23"/>
    </row>
    <row r="26242" spans="36:311" x14ac:dyDescent="0.2">
      <c r="AJ26242" s="23"/>
      <c r="HH26242"/>
      <c r="IW26242" s="36"/>
      <c r="JI26242"/>
      <c r="JJ26242"/>
      <c r="KX26242" s="23"/>
      <c r="KY26242" s="23"/>
    </row>
    <row r="26243" spans="36:311" x14ac:dyDescent="0.2">
      <c r="AJ26243" s="23"/>
      <c r="HH26243"/>
      <c r="IW26243" s="36"/>
      <c r="JI26243"/>
      <c r="JJ26243"/>
      <c r="KX26243" s="23"/>
      <c r="KY26243" s="23"/>
    </row>
    <row r="26244" spans="36:311" x14ac:dyDescent="0.2">
      <c r="AJ26244" s="23"/>
      <c r="HH26244"/>
      <c r="IW26244" s="36"/>
      <c r="JI26244"/>
      <c r="JJ26244"/>
      <c r="KX26244" s="23"/>
      <c r="KY26244" s="23"/>
    </row>
    <row r="26245" spans="36:311" x14ac:dyDescent="0.2">
      <c r="AJ26245" s="23"/>
      <c r="HH26245"/>
      <c r="IW26245" s="36"/>
      <c r="JI26245"/>
      <c r="JJ26245"/>
      <c r="KX26245" s="23"/>
      <c r="KY26245" s="23"/>
    </row>
    <row r="26246" spans="36:311" x14ac:dyDescent="0.2">
      <c r="AJ26246" s="23"/>
      <c r="HH26246"/>
      <c r="IW26246" s="36"/>
      <c r="JI26246"/>
      <c r="JJ26246"/>
      <c r="KX26246" s="23"/>
      <c r="KY26246" s="23"/>
    </row>
    <row r="26247" spans="36:311" x14ac:dyDescent="0.2">
      <c r="AJ26247" s="23"/>
      <c r="HH26247"/>
      <c r="IW26247" s="36"/>
      <c r="JI26247"/>
      <c r="JJ26247"/>
      <c r="KX26247" s="23"/>
      <c r="KY26247" s="23"/>
    </row>
    <row r="26248" spans="36:311" x14ac:dyDescent="0.2">
      <c r="AJ26248" s="23"/>
      <c r="HH26248"/>
      <c r="IW26248" s="36"/>
      <c r="JI26248"/>
      <c r="JJ26248"/>
      <c r="KX26248" s="23"/>
      <c r="KY26248" s="23"/>
    </row>
    <row r="26249" spans="36:311" x14ac:dyDescent="0.2">
      <c r="AJ26249" s="23"/>
      <c r="HH26249"/>
      <c r="IW26249" s="36"/>
      <c r="JI26249"/>
      <c r="JJ26249"/>
      <c r="KX26249" s="23"/>
      <c r="KY26249" s="23"/>
    </row>
    <row r="26250" spans="36:311" x14ac:dyDescent="0.2">
      <c r="AJ26250" s="23"/>
      <c r="HH26250"/>
      <c r="IW26250" s="36"/>
      <c r="JI26250"/>
      <c r="JJ26250"/>
      <c r="KX26250" s="23"/>
      <c r="KY26250" s="23"/>
    </row>
    <row r="26251" spans="36:311" x14ac:dyDescent="0.2">
      <c r="AJ26251" s="23"/>
      <c r="HH26251"/>
      <c r="IW26251" s="36"/>
      <c r="JI26251"/>
      <c r="JJ26251"/>
      <c r="KX26251" s="23"/>
      <c r="KY26251" s="23"/>
    </row>
    <row r="26252" spans="36:311" x14ac:dyDescent="0.2">
      <c r="AJ26252" s="23"/>
      <c r="HH26252"/>
      <c r="IW26252" s="36"/>
      <c r="JI26252"/>
      <c r="JJ26252"/>
      <c r="KX26252" s="23"/>
      <c r="KY26252" s="23"/>
    </row>
    <row r="26253" spans="36:311" x14ac:dyDescent="0.2">
      <c r="AJ26253" s="23"/>
      <c r="HH26253"/>
      <c r="IW26253" s="36"/>
      <c r="JI26253"/>
      <c r="JJ26253"/>
      <c r="KX26253" s="23"/>
      <c r="KY26253" s="23"/>
    </row>
    <row r="26254" spans="36:311" x14ac:dyDescent="0.2">
      <c r="AJ26254" s="23"/>
      <c r="HH26254"/>
      <c r="IW26254" s="36"/>
      <c r="JI26254"/>
      <c r="JJ26254"/>
      <c r="KX26254" s="23"/>
      <c r="KY26254" s="23"/>
    </row>
    <row r="26255" spans="36:311" x14ac:dyDescent="0.2">
      <c r="AJ26255" s="23"/>
      <c r="HH26255"/>
      <c r="IW26255" s="36"/>
      <c r="JI26255"/>
      <c r="JJ26255"/>
      <c r="KX26255" s="23"/>
      <c r="KY26255" s="23"/>
    </row>
    <row r="26256" spans="36:311" x14ac:dyDescent="0.2">
      <c r="AJ26256" s="23"/>
      <c r="HH26256"/>
      <c r="IW26256" s="36"/>
      <c r="JI26256"/>
      <c r="JJ26256"/>
      <c r="KX26256" s="23"/>
      <c r="KY26256" s="23"/>
    </row>
    <row r="26257" spans="36:311" x14ac:dyDescent="0.2">
      <c r="AJ26257" s="23"/>
      <c r="HH26257"/>
      <c r="IW26257" s="36"/>
      <c r="JI26257"/>
      <c r="JJ26257"/>
      <c r="KX26257" s="23"/>
      <c r="KY26257" s="23"/>
    </row>
    <row r="26258" spans="36:311" x14ac:dyDescent="0.2">
      <c r="AJ26258" s="23"/>
      <c r="HH26258"/>
      <c r="IW26258" s="36"/>
      <c r="JI26258"/>
      <c r="JJ26258"/>
      <c r="KX26258" s="23"/>
      <c r="KY26258" s="23"/>
    </row>
    <row r="26259" spans="36:311" x14ac:dyDescent="0.2">
      <c r="AJ26259" s="23"/>
      <c r="HH26259"/>
      <c r="IW26259" s="36"/>
      <c r="JI26259"/>
      <c r="JJ26259"/>
      <c r="KX26259" s="23"/>
      <c r="KY26259" s="23"/>
    </row>
    <row r="26260" spans="36:311" x14ac:dyDescent="0.2">
      <c r="AJ26260" s="23"/>
      <c r="HH26260"/>
      <c r="IW26260" s="36"/>
      <c r="JI26260"/>
      <c r="JJ26260"/>
      <c r="KX26260" s="23"/>
      <c r="KY26260" s="23"/>
    </row>
    <row r="26261" spans="36:311" x14ac:dyDescent="0.2">
      <c r="AJ26261" s="23"/>
      <c r="HH26261"/>
      <c r="IW26261" s="36"/>
      <c r="JI26261"/>
      <c r="JJ26261"/>
      <c r="KX26261" s="23"/>
      <c r="KY26261" s="23"/>
    </row>
    <row r="26262" spans="36:311" x14ac:dyDescent="0.2">
      <c r="AJ26262" s="23"/>
      <c r="HH26262"/>
      <c r="IW26262" s="36"/>
      <c r="JI26262"/>
      <c r="JJ26262"/>
      <c r="KX26262" s="23"/>
      <c r="KY26262" s="23"/>
    </row>
    <row r="26263" spans="36:311" x14ac:dyDescent="0.2">
      <c r="AJ26263" s="23"/>
      <c r="HH26263"/>
      <c r="IW26263" s="36"/>
      <c r="JI26263"/>
      <c r="JJ26263"/>
      <c r="KX26263" s="23"/>
      <c r="KY26263" s="23"/>
    </row>
    <row r="26264" spans="36:311" x14ac:dyDescent="0.2">
      <c r="AJ26264" s="23"/>
      <c r="HH26264"/>
      <c r="IW26264" s="36"/>
      <c r="JI26264"/>
      <c r="JJ26264"/>
      <c r="KX26264" s="23"/>
      <c r="KY26264" s="23"/>
    </row>
    <row r="26265" spans="36:311" x14ac:dyDescent="0.2">
      <c r="AJ26265" s="23"/>
      <c r="HH26265"/>
      <c r="IW26265" s="36"/>
      <c r="JI26265"/>
      <c r="JJ26265"/>
      <c r="KX26265" s="23"/>
      <c r="KY26265" s="23"/>
    </row>
    <row r="26266" spans="36:311" x14ac:dyDescent="0.2">
      <c r="AJ26266" s="23"/>
      <c r="HH26266"/>
      <c r="IW26266" s="36"/>
      <c r="JI26266"/>
      <c r="JJ26266"/>
      <c r="KX26266" s="23"/>
      <c r="KY26266" s="23"/>
    </row>
    <row r="26267" spans="36:311" x14ac:dyDescent="0.2">
      <c r="AJ26267" s="23"/>
      <c r="HH26267"/>
      <c r="IW26267" s="36"/>
      <c r="JI26267"/>
      <c r="JJ26267"/>
      <c r="KX26267" s="23"/>
      <c r="KY26267" s="23"/>
    </row>
    <row r="26268" spans="36:311" x14ac:dyDescent="0.2">
      <c r="AJ26268" s="23"/>
      <c r="HH26268"/>
      <c r="IW26268" s="36"/>
      <c r="JI26268"/>
      <c r="JJ26268"/>
      <c r="KX26268" s="23"/>
      <c r="KY26268" s="23"/>
    </row>
    <row r="26269" spans="36:311" x14ac:dyDescent="0.2">
      <c r="AJ26269" s="23"/>
      <c r="HH26269"/>
      <c r="IW26269" s="36"/>
      <c r="JI26269"/>
      <c r="JJ26269"/>
      <c r="KX26269" s="23"/>
      <c r="KY26269" s="23"/>
    </row>
    <row r="26270" spans="36:311" x14ac:dyDescent="0.2">
      <c r="AJ26270" s="23"/>
      <c r="HH26270"/>
      <c r="IW26270" s="36"/>
      <c r="JI26270"/>
      <c r="JJ26270"/>
      <c r="KX26270" s="23"/>
      <c r="KY26270" s="23"/>
    </row>
    <row r="26271" spans="36:311" x14ac:dyDescent="0.2">
      <c r="AJ26271" s="23"/>
      <c r="HH26271"/>
      <c r="IW26271" s="36"/>
      <c r="JI26271"/>
      <c r="JJ26271"/>
      <c r="KX26271" s="23"/>
      <c r="KY26271" s="23"/>
    </row>
    <row r="26272" spans="36:311" x14ac:dyDescent="0.2">
      <c r="AJ26272" s="23"/>
      <c r="HH26272"/>
      <c r="IW26272" s="36"/>
      <c r="JI26272"/>
      <c r="JJ26272"/>
      <c r="KX26272" s="23"/>
      <c r="KY26272" s="23"/>
    </row>
    <row r="26273" spans="36:311" x14ac:dyDescent="0.2">
      <c r="AJ26273" s="23"/>
      <c r="HH26273"/>
      <c r="IW26273" s="36"/>
      <c r="JI26273"/>
      <c r="JJ26273"/>
      <c r="KX26273" s="23"/>
      <c r="KY26273" s="23"/>
    </row>
    <row r="26274" spans="36:311" x14ac:dyDescent="0.2">
      <c r="AJ26274" s="23"/>
      <c r="HH26274"/>
      <c r="IW26274" s="36"/>
      <c r="JI26274"/>
      <c r="JJ26274"/>
      <c r="KX26274" s="23"/>
      <c r="KY26274" s="23"/>
    </row>
    <row r="26275" spans="36:311" x14ac:dyDescent="0.2">
      <c r="AJ26275" s="23"/>
      <c r="HH26275"/>
      <c r="IW26275" s="36"/>
      <c r="JI26275"/>
      <c r="JJ26275"/>
      <c r="KX26275" s="23"/>
      <c r="KY26275" s="23"/>
    </row>
    <row r="26276" spans="36:311" x14ac:dyDescent="0.2">
      <c r="AJ26276" s="23"/>
      <c r="HH26276"/>
      <c r="IW26276" s="36"/>
      <c r="JI26276"/>
      <c r="JJ26276"/>
      <c r="KX26276" s="23"/>
      <c r="KY26276" s="23"/>
    </row>
    <row r="26277" spans="36:311" x14ac:dyDescent="0.2">
      <c r="AJ26277" s="23"/>
      <c r="HH26277"/>
      <c r="IW26277" s="36"/>
      <c r="JI26277"/>
      <c r="JJ26277"/>
      <c r="KX26277" s="23"/>
      <c r="KY26277" s="23"/>
    </row>
    <row r="26278" spans="36:311" x14ac:dyDescent="0.2">
      <c r="AJ26278" s="23"/>
      <c r="HH26278"/>
      <c r="IW26278" s="36"/>
      <c r="JI26278"/>
      <c r="JJ26278"/>
      <c r="KX26278" s="23"/>
      <c r="KY26278" s="23"/>
    </row>
    <row r="26279" spans="36:311" x14ac:dyDescent="0.2">
      <c r="AJ26279" s="23"/>
      <c r="HH26279"/>
      <c r="IW26279" s="36"/>
      <c r="JI26279"/>
      <c r="JJ26279"/>
      <c r="KX26279" s="23"/>
      <c r="KY26279" s="23"/>
    </row>
    <row r="26280" spans="36:311" x14ac:dyDescent="0.2">
      <c r="AJ26280" s="23"/>
      <c r="HH26280"/>
      <c r="IW26280" s="36"/>
      <c r="JI26280"/>
      <c r="JJ26280"/>
      <c r="KX26280" s="23"/>
      <c r="KY26280" s="23"/>
    </row>
    <row r="26281" spans="36:311" x14ac:dyDescent="0.2">
      <c r="AJ26281" s="23"/>
      <c r="HH26281"/>
      <c r="IW26281" s="36"/>
      <c r="JI26281"/>
      <c r="JJ26281"/>
      <c r="KX26281" s="23"/>
      <c r="KY26281" s="23"/>
    </row>
    <row r="26282" spans="36:311" x14ac:dyDescent="0.2">
      <c r="AJ26282" s="23"/>
      <c r="HH26282"/>
      <c r="IW26282" s="36"/>
      <c r="JI26282"/>
      <c r="JJ26282"/>
      <c r="KX26282" s="23"/>
      <c r="KY26282" s="23"/>
    </row>
    <row r="26283" spans="36:311" x14ac:dyDescent="0.2">
      <c r="AJ26283" s="23"/>
      <c r="HH26283"/>
      <c r="IW26283" s="36"/>
      <c r="JI26283"/>
      <c r="JJ26283"/>
      <c r="KX26283" s="23"/>
      <c r="KY26283" s="23"/>
    </row>
    <row r="26284" spans="36:311" x14ac:dyDescent="0.2">
      <c r="AJ26284" s="23"/>
      <c r="HH26284"/>
      <c r="IW26284" s="36"/>
      <c r="JI26284"/>
      <c r="JJ26284"/>
      <c r="KX26284" s="23"/>
      <c r="KY26284" s="23"/>
    </row>
    <row r="26285" spans="36:311" x14ac:dyDescent="0.2">
      <c r="AJ26285" s="23"/>
      <c r="HH26285"/>
      <c r="IW26285" s="36"/>
      <c r="JI26285"/>
      <c r="JJ26285"/>
      <c r="KX26285" s="23"/>
      <c r="KY26285" s="23"/>
    </row>
    <row r="26286" spans="36:311" x14ac:dyDescent="0.2">
      <c r="AJ26286" s="23"/>
      <c r="HH26286"/>
      <c r="IW26286" s="36"/>
      <c r="JI26286"/>
      <c r="JJ26286"/>
      <c r="KX26286" s="23"/>
      <c r="KY26286" s="23"/>
    </row>
    <row r="26287" spans="36:311" x14ac:dyDescent="0.2">
      <c r="AJ26287" s="23"/>
      <c r="HH26287"/>
      <c r="IW26287" s="36"/>
      <c r="JI26287"/>
      <c r="JJ26287"/>
      <c r="KX26287" s="23"/>
      <c r="KY26287" s="23"/>
    </row>
    <row r="26288" spans="36:311" x14ac:dyDescent="0.2">
      <c r="AJ26288" s="23"/>
      <c r="HH26288"/>
      <c r="IW26288" s="36"/>
      <c r="JI26288"/>
      <c r="JJ26288"/>
      <c r="KX26288" s="23"/>
      <c r="KY26288" s="23"/>
    </row>
    <row r="26289" spans="36:311" x14ac:dyDescent="0.2">
      <c r="AJ26289" s="23"/>
      <c r="HH26289"/>
      <c r="IW26289" s="36"/>
      <c r="JI26289"/>
      <c r="JJ26289"/>
      <c r="KX26289" s="23"/>
      <c r="KY26289" s="23"/>
    </row>
    <row r="26290" spans="36:311" x14ac:dyDescent="0.2">
      <c r="AJ26290" s="23"/>
      <c r="HH26290"/>
      <c r="IW26290" s="36"/>
      <c r="JI26290"/>
      <c r="JJ26290"/>
      <c r="KX26290" s="23"/>
      <c r="KY26290" s="23"/>
    </row>
    <row r="26291" spans="36:311" x14ac:dyDescent="0.2">
      <c r="AJ26291" s="23"/>
      <c r="HH26291"/>
      <c r="IW26291" s="36"/>
      <c r="JI26291"/>
      <c r="JJ26291"/>
      <c r="KX26291" s="23"/>
      <c r="KY26291" s="23"/>
    </row>
    <row r="26292" spans="36:311" x14ac:dyDescent="0.2">
      <c r="AJ26292" s="23"/>
      <c r="HH26292"/>
      <c r="IW26292" s="36"/>
      <c r="JI26292"/>
      <c r="JJ26292"/>
      <c r="KX26292" s="23"/>
      <c r="KY26292" s="23"/>
    </row>
    <row r="26293" spans="36:311" x14ac:dyDescent="0.2">
      <c r="AJ26293" s="23"/>
      <c r="HH26293"/>
      <c r="IW26293" s="36"/>
      <c r="JI26293"/>
      <c r="JJ26293"/>
      <c r="KX26293" s="23"/>
      <c r="KY26293" s="23"/>
    </row>
    <row r="26294" spans="36:311" x14ac:dyDescent="0.2">
      <c r="AJ26294" s="23"/>
      <c r="HH26294"/>
      <c r="IW26294" s="36"/>
      <c r="JI26294"/>
      <c r="JJ26294"/>
      <c r="KX26294" s="23"/>
      <c r="KY26294" s="23"/>
    </row>
    <row r="26295" spans="36:311" x14ac:dyDescent="0.2">
      <c r="AJ26295" s="23"/>
      <c r="HH26295"/>
      <c r="IW26295" s="36"/>
      <c r="JI26295"/>
      <c r="JJ26295"/>
      <c r="KX26295" s="23"/>
      <c r="KY26295" s="23"/>
    </row>
    <row r="26296" spans="36:311" x14ac:dyDescent="0.2">
      <c r="AJ26296" s="23"/>
      <c r="HH26296"/>
      <c r="IW26296" s="36"/>
      <c r="JI26296"/>
      <c r="JJ26296"/>
      <c r="KX26296" s="23"/>
      <c r="KY26296" s="23"/>
    </row>
    <row r="26297" spans="36:311" x14ac:dyDescent="0.2">
      <c r="AJ26297" s="23"/>
      <c r="HH26297"/>
      <c r="IW26297" s="36"/>
      <c r="JI26297"/>
      <c r="JJ26297"/>
      <c r="KX26297" s="23"/>
      <c r="KY26297" s="23"/>
    </row>
    <row r="26298" spans="36:311" x14ac:dyDescent="0.2">
      <c r="AJ26298" s="23"/>
      <c r="HH26298"/>
      <c r="IW26298" s="36"/>
      <c r="JI26298"/>
      <c r="JJ26298"/>
      <c r="KX26298" s="23"/>
      <c r="KY26298" s="23"/>
    </row>
    <row r="26299" spans="36:311" x14ac:dyDescent="0.2">
      <c r="AJ26299" s="23"/>
      <c r="HH26299"/>
      <c r="IW26299" s="36"/>
      <c r="JI26299"/>
      <c r="JJ26299"/>
      <c r="KX26299" s="23"/>
      <c r="KY26299" s="23"/>
    </row>
    <row r="26300" spans="36:311" x14ac:dyDescent="0.2">
      <c r="AJ26300" s="23"/>
      <c r="HH26300"/>
      <c r="IW26300" s="36"/>
      <c r="JI26300"/>
      <c r="JJ26300"/>
      <c r="KX26300" s="23"/>
      <c r="KY26300" s="23"/>
    </row>
    <row r="26301" spans="36:311" x14ac:dyDescent="0.2">
      <c r="AJ26301" s="23"/>
      <c r="HH26301"/>
      <c r="IW26301" s="36"/>
      <c r="JI26301"/>
      <c r="JJ26301"/>
      <c r="KX26301" s="23"/>
      <c r="KY26301" s="23"/>
    </row>
    <row r="26302" spans="36:311" x14ac:dyDescent="0.2">
      <c r="AJ26302" s="23"/>
      <c r="HH26302"/>
      <c r="IW26302" s="36"/>
      <c r="JI26302"/>
      <c r="JJ26302"/>
      <c r="KX26302" s="23"/>
      <c r="KY26302" s="23"/>
    </row>
    <row r="26303" spans="36:311" x14ac:dyDescent="0.2">
      <c r="AJ26303" s="23"/>
      <c r="HH26303"/>
      <c r="IW26303" s="36"/>
      <c r="JI26303"/>
      <c r="JJ26303"/>
      <c r="KX26303" s="23"/>
      <c r="KY26303" s="23"/>
    </row>
    <row r="26304" spans="36:311" x14ac:dyDescent="0.2">
      <c r="AJ26304" s="23"/>
      <c r="HH26304"/>
      <c r="IW26304" s="36"/>
      <c r="JI26304"/>
      <c r="JJ26304"/>
      <c r="KX26304" s="23"/>
      <c r="KY26304" s="23"/>
    </row>
    <row r="26305" spans="36:311" x14ac:dyDescent="0.2">
      <c r="AJ26305" s="23"/>
      <c r="HH26305"/>
      <c r="IW26305" s="36"/>
      <c r="JI26305"/>
      <c r="JJ26305"/>
      <c r="KX26305" s="23"/>
      <c r="KY26305" s="23"/>
    </row>
    <row r="26306" spans="36:311" x14ac:dyDescent="0.2">
      <c r="AJ26306" s="23"/>
      <c r="HH26306"/>
      <c r="IW26306" s="36"/>
      <c r="JI26306"/>
      <c r="JJ26306"/>
      <c r="KX26306" s="23"/>
      <c r="KY26306" s="23"/>
    </row>
    <row r="26307" spans="36:311" x14ac:dyDescent="0.2">
      <c r="AJ26307" s="23"/>
      <c r="HH26307"/>
      <c r="IW26307" s="36"/>
      <c r="JI26307"/>
      <c r="JJ26307"/>
      <c r="KX26307" s="23"/>
      <c r="KY26307" s="23"/>
    </row>
    <row r="26308" spans="36:311" x14ac:dyDescent="0.2">
      <c r="AJ26308" s="23"/>
      <c r="HH26308"/>
      <c r="IW26308" s="36"/>
      <c r="JI26308"/>
      <c r="JJ26308"/>
      <c r="KX26308" s="23"/>
      <c r="KY26308" s="23"/>
    </row>
    <row r="26309" spans="36:311" x14ac:dyDescent="0.2">
      <c r="AJ26309" s="23"/>
      <c r="HH26309"/>
      <c r="IW26309" s="36"/>
      <c r="JI26309"/>
      <c r="JJ26309"/>
      <c r="KX26309" s="23"/>
      <c r="KY26309" s="23"/>
    </row>
    <row r="26310" spans="36:311" x14ac:dyDescent="0.2">
      <c r="AJ26310" s="23"/>
      <c r="HH26310"/>
      <c r="IW26310" s="36"/>
      <c r="JI26310"/>
      <c r="JJ26310"/>
      <c r="KX26310" s="23"/>
      <c r="KY26310" s="23"/>
    </row>
    <row r="26311" spans="36:311" x14ac:dyDescent="0.2">
      <c r="AJ26311" s="23"/>
      <c r="HH26311"/>
      <c r="IW26311" s="36"/>
      <c r="JI26311"/>
      <c r="JJ26311"/>
      <c r="KX26311" s="23"/>
      <c r="KY26311" s="23"/>
    </row>
    <row r="26312" spans="36:311" x14ac:dyDescent="0.2">
      <c r="AJ26312" s="23"/>
      <c r="HH26312"/>
      <c r="IW26312" s="36"/>
      <c r="JI26312"/>
      <c r="JJ26312"/>
      <c r="KX26312" s="23"/>
      <c r="KY26312" s="23"/>
    </row>
    <row r="26313" spans="36:311" x14ac:dyDescent="0.2">
      <c r="AJ26313" s="23"/>
      <c r="HH26313"/>
      <c r="IW26313" s="36"/>
      <c r="JI26313"/>
      <c r="JJ26313"/>
      <c r="KX26313" s="23"/>
      <c r="KY26313" s="23"/>
    </row>
    <row r="26314" spans="36:311" x14ac:dyDescent="0.2">
      <c r="AJ26314" s="23"/>
      <c r="HH26314"/>
      <c r="IW26314" s="36"/>
      <c r="JI26314"/>
      <c r="JJ26314"/>
      <c r="KX26314" s="23"/>
      <c r="KY26314" s="23"/>
    </row>
    <row r="26315" spans="36:311" x14ac:dyDescent="0.2">
      <c r="AJ26315" s="23"/>
      <c r="HH26315"/>
      <c r="IW26315" s="36"/>
      <c r="JI26315"/>
      <c r="JJ26315"/>
      <c r="KX26315" s="23"/>
      <c r="KY26315" s="23"/>
    </row>
    <row r="26316" spans="36:311" x14ac:dyDescent="0.2">
      <c r="AJ26316" s="23"/>
      <c r="HH26316"/>
      <c r="IW26316" s="36"/>
      <c r="JI26316"/>
      <c r="JJ26316"/>
      <c r="KX26316" s="23"/>
      <c r="KY26316" s="23"/>
    </row>
    <row r="26317" spans="36:311" x14ac:dyDescent="0.2">
      <c r="AJ26317" s="23"/>
      <c r="HH26317"/>
      <c r="IW26317" s="36"/>
      <c r="JI26317"/>
      <c r="JJ26317"/>
      <c r="KX26317" s="23"/>
      <c r="KY26317" s="23"/>
    </row>
    <row r="26318" spans="36:311" x14ac:dyDescent="0.2">
      <c r="AJ26318" s="23"/>
      <c r="HH26318"/>
      <c r="IW26318" s="36"/>
      <c r="JI26318"/>
      <c r="JJ26318"/>
      <c r="KX26318" s="23"/>
      <c r="KY26318" s="23"/>
    </row>
    <row r="26319" spans="36:311" x14ac:dyDescent="0.2">
      <c r="AJ26319" s="23"/>
      <c r="HH26319"/>
      <c r="IW26319" s="36"/>
      <c r="JI26319"/>
      <c r="JJ26319"/>
      <c r="KX26319" s="23"/>
      <c r="KY26319" s="23"/>
    </row>
    <row r="26320" spans="36:311" x14ac:dyDescent="0.2">
      <c r="AJ26320" s="23"/>
      <c r="HH26320"/>
      <c r="IW26320" s="36"/>
      <c r="JI26320"/>
      <c r="JJ26320"/>
      <c r="KX26320" s="23"/>
      <c r="KY26320" s="23"/>
    </row>
    <row r="26321" spans="36:311" x14ac:dyDescent="0.2">
      <c r="AJ26321" s="23"/>
      <c r="HH26321"/>
      <c r="IW26321" s="36"/>
      <c r="JI26321"/>
      <c r="JJ26321"/>
      <c r="KX26321" s="23"/>
      <c r="KY26321" s="23"/>
    </row>
    <row r="26322" spans="36:311" x14ac:dyDescent="0.2">
      <c r="AJ26322" s="23"/>
      <c r="HH26322"/>
      <c r="IW26322" s="36"/>
      <c r="JI26322"/>
      <c r="JJ26322"/>
      <c r="KX26322" s="23"/>
      <c r="KY26322" s="23"/>
    </row>
    <row r="26323" spans="36:311" x14ac:dyDescent="0.2">
      <c r="AJ26323" s="23"/>
      <c r="HH26323"/>
      <c r="IW26323" s="36"/>
      <c r="JI26323"/>
      <c r="JJ26323"/>
      <c r="KX26323" s="23"/>
      <c r="KY26323" s="23"/>
    </row>
    <row r="26324" spans="36:311" x14ac:dyDescent="0.2">
      <c r="AJ26324" s="23"/>
      <c r="HH26324"/>
      <c r="IW26324" s="36"/>
      <c r="JI26324"/>
      <c r="JJ26324"/>
      <c r="KX26324" s="23"/>
      <c r="KY26324" s="23"/>
    </row>
    <row r="26325" spans="36:311" x14ac:dyDescent="0.2">
      <c r="AJ26325" s="23"/>
      <c r="HH26325"/>
      <c r="IW26325" s="36"/>
      <c r="JI26325"/>
      <c r="JJ26325"/>
      <c r="KX26325" s="23"/>
      <c r="KY26325" s="23"/>
    </row>
    <row r="26326" spans="36:311" x14ac:dyDescent="0.2">
      <c r="AJ26326" s="23"/>
      <c r="HH26326"/>
      <c r="IW26326" s="36"/>
      <c r="JI26326"/>
      <c r="JJ26326"/>
      <c r="KX26326" s="23"/>
      <c r="KY26326" s="23"/>
    </row>
    <row r="26327" spans="36:311" x14ac:dyDescent="0.2">
      <c r="AJ26327" s="23"/>
      <c r="HH26327"/>
      <c r="IW26327" s="36"/>
      <c r="JI26327"/>
      <c r="JJ26327"/>
      <c r="KX26327" s="23"/>
      <c r="KY26327" s="23"/>
    </row>
    <row r="26328" spans="36:311" x14ac:dyDescent="0.2">
      <c r="AJ26328" s="23"/>
      <c r="HH26328"/>
      <c r="IW26328" s="36"/>
      <c r="JI26328"/>
      <c r="JJ26328"/>
      <c r="KX26328" s="23"/>
      <c r="KY26328" s="23"/>
    </row>
    <row r="26329" spans="36:311" x14ac:dyDescent="0.2">
      <c r="AJ26329" s="23"/>
      <c r="HH26329"/>
      <c r="IW26329" s="36"/>
      <c r="JI26329"/>
      <c r="JJ26329"/>
      <c r="KX26329" s="23"/>
      <c r="KY26329" s="23"/>
    </row>
    <row r="26330" spans="36:311" x14ac:dyDescent="0.2">
      <c r="AJ26330" s="23"/>
      <c r="HH26330"/>
      <c r="IW26330" s="36"/>
      <c r="JI26330"/>
      <c r="JJ26330"/>
      <c r="KX26330" s="23"/>
      <c r="KY26330" s="23"/>
    </row>
    <row r="26331" spans="36:311" x14ac:dyDescent="0.2">
      <c r="AJ26331" s="23"/>
      <c r="HH26331"/>
      <c r="IW26331" s="36"/>
      <c r="JI26331"/>
      <c r="JJ26331"/>
      <c r="KX26331" s="23"/>
      <c r="KY26331" s="23"/>
    </row>
    <row r="26332" spans="36:311" x14ac:dyDescent="0.2">
      <c r="AJ26332" s="23"/>
      <c r="HH26332"/>
      <c r="IW26332" s="36"/>
      <c r="JI26332"/>
      <c r="JJ26332"/>
      <c r="KX26332" s="23"/>
      <c r="KY26332" s="23"/>
    </row>
    <row r="26333" spans="36:311" x14ac:dyDescent="0.2">
      <c r="AJ26333" s="23"/>
      <c r="HH26333"/>
      <c r="IW26333" s="36"/>
      <c r="JI26333"/>
      <c r="JJ26333"/>
      <c r="KX26333" s="23"/>
      <c r="KY26333" s="23"/>
    </row>
    <row r="26334" spans="36:311" x14ac:dyDescent="0.2">
      <c r="AJ26334" s="23"/>
      <c r="HH26334"/>
      <c r="IW26334" s="36"/>
      <c r="JI26334"/>
      <c r="JJ26334"/>
      <c r="KX26334" s="23"/>
      <c r="KY26334" s="23"/>
    </row>
    <row r="26335" spans="36:311" x14ac:dyDescent="0.2">
      <c r="AJ26335" s="23"/>
      <c r="HH26335"/>
      <c r="IW26335" s="36"/>
      <c r="JI26335"/>
      <c r="JJ26335"/>
      <c r="KX26335" s="23"/>
      <c r="KY26335" s="23"/>
    </row>
    <row r="26336" spans="36:311" x14ac:dyDescent="0.2">
      <c r="AJ26336" s="23"/>
      <c r="HH26336"/>
      <c r="IW26336" s="36"/>
      <c r="JI26336"/>
      <c r="JJ26336"/>
      <c r="KX26336" s="23"/>
      <c r="KY26336" s="23"/>
    </row>
    <row r="26337" spans="36:311" x14ac:dyDescent="0.2">
      <c r="AJ26337" s="23"/>
      <c r="HH26337"/>
      <c r="IW26337" s="36"/>
      <c r="JI26337"/>
      <c r="JJ26337"/>
      <c r="KX26337" s="23"/>
      <c r="KY26337" s="23"/>
    </row>
    <row r="26338" spans="36:311" x14ac:dyDescent="0.2">
      <c r="AJ26338" s="23"/>
      <c r="HH26338"/>
      <c r="IW26338" s="36"/>
      <c r="JI26338"/>
      <c r="JJ26338"/>
      <c r="KX26338" s="23"/>
      <c r="KY26338" s="23"/>
    </row>
    <row r="26339" spans="36:311" x14ac:dyDescent="0.2">
      <c r="AJ26339" s="23"/>
      <c r="HH26339"/>
      <c r="IW26339" s="36"/>
      <c r="JI26339"/>
      <c r="JJ26339"/>
      <c r="KX26339" s="23"/>
      <c r="KY26339" s="23"/>
    </row>
    <row r="26340" spans="36:311" x14ac:dyDescent="0.2">
      <c r="AJ26340" s="23"/>
      <c r="HH26340"/>
      <c r="IW26340" s="36"/>
      <c r="JI26340"/>
      <c r="JJ26340"/>
      <c r="KX26340" s="23"/>
      <c r="KY26340" s="23"/>
    </row>
    <row r="26341" spans="36:311" x14ac:dyDescent="0.2">
      <c r="AJ26341" s="23"/>
      <c r="HH26341"/>
      <c r="IW26341" s="36"/>
      <c r="JI26341"/>
      <c r="JJ26341"/>
      <c r="KX26341" s="23"/>
      <c r="KY26341" s="23"/>
    </row>
    <row r="26342" spans="36:311" x14ac:dyDescent="0.2">
      <c r="AJ26342" s="23"/>
      <c r="HH26342"/>
      <c r="IW26342" s="36"/>
      <c r="JI26342"/>
      <c r="JJ26342"/>
      <c r="KX26342" s="23"/>
      <c r="KY26342" s="23"/>
    </row>
    <row r="26343" spans="36:311" x14ac:dyDescent="0.2">
      <c r="AJ26343" s="23"/>
      <c r="HH26343"/>
      <c r="IW26343" s="36"/>
      <c r="JI26343"/>
      <c r="JJ26343"/>
      <c r="KX26343" s="23"/>
      <c r="KY26343" s="23"/>
    </row>
    <row r="26344" spans="36:311" x14ac:dyDescent="0.2">
      <c r="AJ26344" s="23"/>
      <c r="HH26344"/>
      <c r="IW26344" s="36"/>
      <c r="JI26344"/>
      <c r="JJ26344"/>
      <c r="KX26344" s="23"/>
      <c r="KY26344" s="23"/>
    </row>
    <row r="26345" spans="36:311" x14ac:dyDescent="0.2">
      <c r="AJ26345" s="23"/>
      <c r="HH26345"/>
      <c r="IW26345" s="36"/>
      <c r="JI26345"/>
      <c r="JJ26345"/>
      <c r="KX26345" s="23"/>
      <c r="KY26345" s="23"/>
    </row>
    <row r="26346" spans="36:311" x14ac:dyDescent="0.2">
      <c r="AJ26346" s="23"/>
      <c r="HH26346"/>
      <c r="IW26346" s="36"/>
      <c r="JI26346"/>
      <c r="JJ26346"/>
      <c r="KX26346" s="23"/>
      <c r="KY26346" s="23"/>
    </row>
    <row r="26347" spans="36:311" x14ac:dyDescent="0.2">
      <c r="AJ26347" s="23"/>
      <c r="HH26347"/>
      <c r="IW26347" s="36"/>
      <c r="JI26347"/>
      <c r="JJ26347"/>
      <c r="KX26347" s="23"/>
      <c r="KY26347" s="23"/>
    </row>
    <row r="26348" spans="36:311" x14ac:dyDescent="0.2">
      <c r="AJ26348" s="23"/>
      <c r="HH26348"/>
      <c r="IW26348" s="36"/>
      <c r="JI26348"/>
      <c r="JJ26348"/>
      <c r="KX26348" s="23"/>
      <c r="KY26348" s="23"/>
    </row>
    <row r="26349" spans="36:311" x14ac:dyDescent="0.2">
      <c r="AJ26349" s="23"/>
      <c r="HH26349"/>
      <c r="IW26349" s="36"/>
      <c r="JI26349"/>
      <c r="JJ26349"/>
      <c r="KX26349" s="23"/>
      <c r="KY26349" s="23"/>
    </row>
    <row r="26350" spans="36:311" x14ac:dyDescent="0.2">
      <c r="AJ26350" s="23"/>
      <c r="HH26350"/>
      <c r="IW26350" s="36"/>
      <c r="JI26350"/>
      <c r="JJ26350"/>
      <c r="KX26350" s="23"/>
      <c r="KY26350" s="23"/>
    </row>
    <row r="26351" spans="36:311" x14ac:dyDescent="0.2">
      <c r="AJ26351" s="23"/>
      <c r="HH26351"/>
      <c r="IW26351" s="36"/>
      <c r="JI26351"/>
      <c r="JJ26351"/>
      <c r="KX26351" s="23"/>
      <c r="KY26351" s="23"/>
    </row>
    <row r="26352" spans="36:311" x14ac:dyDescent="0.2">
      <c r="AJ26352" s="23"/>
      <c r="HH26352"/>
      <c r="IW26352" s="36"/>
      <c r="JI26352"/>
      <c r="JJ26352"/>
      <c r="KX26352" s="23"/>
      <c r="KY26352" s="23"/>
    </row>
    <row r="26353" spans="36:311" x14ac:dyDescent="0.2">
      <c r="AJ26353" s="23"/>
      <c r="HH26353"/>
      <c r="IW26353" s="36"/>
      <c r="JI26353"/>
      <c r="JJ26353"/>
      <c r="KX26353" s="23"/>
      <c r="KY26353" s="23"/>
    </row>
    <row r="26354" spans="36:311" x14ac:dyDescent="0.2">
      <c r="AJ26354" s="23"/>
      <c r="HH26354"/>
      <c r="IW26354" s="36"/>
      <c r="JI26354"/>
      <c r="JJ26354"/>
      <c r="KX26354" s="23"/>
      <c r="KY26354" s="23"/>
    </row>
    <row r="26355" spans="36:311" x14ac:dyDescent="0.2">
      <c r="AJ26355" s="23"/>
      <c r="HH26355"/>
      <c r="IW26355" s="36"/>
      <c r="JI26355"/>
      <c r="JJ26355"/>
      <c r="KX26355" s="23"/>
      <c r="KY26355" s="23"/>
    </row>
    <row r="26356" spans="36:311" x14ac:dyDescent="0.2">
      <c r="AJ26356" s="23"/>
      <c r="HH26356"/>
      <c r="IW26356" s="36"/>
      <c r="JI26356"/>
      <c r="JJ26356"/>
      <c r="KX26356" s="23"/>
      <c r="KY26356" s="23"/>
    </row>
    <row r="26357" spans="36:311" x14ac:dyDescent="0.2">
      <c r="AJ26357" s="23"/>
      <c r="HH26357"/>
      <c r="IW26357" s="36"/>
      <c r="JI26357"/>
      <c r="JJ26357"/>
      <c r="KX26357" s="23"/>
      <c r="KY26357" s="23"/>
    </row>
    <row r="26358" spans="36:311" x14ac:dyDescent="0.2">
      <c r="AJ26358" s="23"/>
      <c r="HH26358"/>
      <c r="IW26358" s="36"/>
      <c r="JI26358"/>
      <c r="JJ26358"/>
      <c r="KX26358" s="23"/>
      <c r="KY26358" s="23"/>
    </row>
    <row r="26359" spans="36:311" x14ac:dyDescent="0.2">
      <c r="AJ26359" s="23"/>
      <c r="HH26359"/>
      <c r="IW26359" s="36"/>
      <c r="JI26359"/>
      <c r="JJ26359"/>
      <c r="KX26359" s="23"/>
      <c r="KY26359" s="23"/>
    </row>
    <row r="26360" spans="36:311" x14ac:dyDescent="0.2">
      <c r="AJ26360" s="23"/>
      <c r="HH26360"/>
      <c r="IW26360" s="36"/>
      <c r="JI26360"/>
      <c r="JJ26360"/>
      <c r="KX26360" s="23"/>
      <c r="KY26360" s="23"/>
    </row>
    <row r="26361" spans="36:311" x14ac:dyDescent="0.2">
      <c r="AJ26361" s="23"/>
      <c r="HH26361"/>
      <c r="IW26361" s="36"/>
      <c r="JI26361"/>
      <c r="JJ26361"/>
      <c r="KX26361" s="23"/>
      <c r="KY26361" s="23"/>
    </row>
    <row r="26362" spans="36:311" x14ac:dyDescent="0.2">
      <c r="AJ26362" s="23"/>
      <c r="HH26362"/>
      <c r="IW26362" s="36"/>
      <c r="JI26362"/>
      <c r="JJ26362"/>
      <c r="KX26362" s="23"/>
      <c r="KY26362" s="23"/>
    </row>
    <row r="26363" spans="36:311" x14ac:dyDescent="0.2">
      <c r="AJ26363" s="23"/>
      <c r="HH26363"/>
      <c r="IW26363" s="36"/>
      <c r="JI26363"/>
      <c r="JJ26363"/>
      <c r="KX26363" s="23"/>
      <c r="KY26363" s="23"/>
    </row>
    <row r="26364" spans="36:311" x14ac:dyDescent="0.2">
      <c r="AJ26364" s="23"/>
      <c r="HH26364"/>
      <c r="IW26364" s="36"/>
      <c r="JI26364"/>
      <c r="JJ26364"/>
      <c r="KX26364" s="23"/>
      <c r="KY26364" s="23"/>
    </row>
    <row r="26365" spans="36:311" x14ac:dyDescent="0.2">
      <c r="AJ26365" s="23"/>
      <c r="HH26365"/>
      <c r="IW26365" s="36"/>
      <c r="JI26365"/>
      <c r="JJ26365"/>
      <c r="KX26365" s="23"/>
      <c r="KY26365" s="23"/>
    </row>
    <row r="26366" spans="36:311" x14ac:dyDescent="0.2">
      <c r="AJ26366" s="23"/>
      <c r="HH26366"/>
      <c r="IW26366" s="36"/>
      <c r="JI26366"/>
      <c r="JJ26366"/>
      <c r="KX26366" s="23"/>
      <c r="KY26366" s="23"/>
    </row>
    <row r="26367" spans="36:311" x14ac:dyDescent="0.2">
      <c r="AJ26367" s="23"/>
      <c r="HH26367"/>
      <c r="IW26367" s="36"/>
      <c r="JI26367"/>
      <c r="JJ26367"/>
      <c r="KX26367" s="23"/>
      <c r="KY26367" s="23"/>
    </row>
    <row r="26368" spans="36:311" x14ac:dyDescent="0.2">
      <c r="AJ26368" s="23"/>
      <c r="HH26368"/>
      <c r="IW26368" s="36"/>
      <c r="JI26368"/>
      <c r="JJ26368"/>
      <c r="KX26368" s="23"/>
      <c r="KY26368" s="23"/>
    </row>
    <row r="26369" spans="36:311" x14ac:dyDescent="0.2">
      <c r="AJ26369" s="23"/>
      <c r="HH26369"/>
      <c r="IW26369" s="36"/>
      <c r="JI26369"/>
      <c r="JJ26369"/>
      <c r="KX26369" s="23"/>
      <c r="KY26369" s="23"/>
    </row>
    <row r="26370" spans="36:311" x14ac:dyDescent="0.2">
      <c r="AJ26370" s="23"/>
      <c r="HH26370"/>
      <c r="IW26370" s="36"/>
      <c r="JI26370"/>
      <c r="JJ26370"/>
      <c r="KX26370" s="23"/>
      <c r="KY26370" s="23"/>
    </row>
    <row r="26371" spans="36:311" x14ac:dyDescent="0.2">
      <c r="AJ26371" s="23"/>
      <c r="HH26371"/>
      <c r="IW26371" s="36"/>
      <c r="JI26371"/>
      <c r="JJ26371"/>
      <c r="KX26371" s="23"/>
      <c r="KY26371" s="23"/>
    </row>
    <row r="26372" spans="36:311" x14ac:dyDescent="0.2">
      <c r="AJ26372" s="23"/>
      <c r="HH26372"/>
      <c r="IW26372" s="36"/>
      <c r="JI26372"/>
      <c r="JJ26372"/>
      <c r="KX26372" s="23"/>
      <c r="KY26372" s="23"/>
    </row>
    <row r="26373" spans="36:311" x14ac:dyDescent="0.2">
      <c r="AJ26373" s="23"/>
      <c r="HH26373"/>
      <c r="IW26373" s="36"/>
      <c r="JI26373"/>
      <c r="JJ26373"/>
      <c r="KX26373" s="23"/>
      <c r="KY26373" s="23"/>
    </row>
    <row r="26374" spans="36:311" x14ac:dyDescent="0.2">
      <c r="AJ26374" s="23"/>
      <c r="HH26374"/>
      <c r="IW26374" s="36"/>
      <c r="JI26374"/>
      <c r="JJ26374"/>
      <c r="KX26374" s="23"/>
      <c r="KY26374" s="23"/>
    </row>
    <row r="26375" spans="36:311" x14ac:dyDescent="0.2">
      <c r="AJ26375" s="23"/>
      <c r="HH26375"/>
      <c r="IW26375" s="36"/>
      <c r="JI26375"/>
      <c r="JJ26375"/>
      <c r="KX26375" s="23"/>
      <c r="KY26375" s="23"/>
    </row>
    <row r="26376" spans="36:311" x14ac:dyDescent="0.2">
      <c r="AJ26376" s="23"/>
      <c r="HH26376"/>
      <c r="IW26376" s="36"/>
      <c r="JI26376"/>
      <c r="JJ26376"/>
      <c r="KX26376" s="23"/>
      <c r="KY26376" s="23"/>
    </row>
    <row r="26377" spans="36:311" x14ac:dyDescent="0.2">
      <c r="AJ26377" s="23"/>
      <c r="HH26377"/>
      <c r="IW26377" s="36"/>
      <c r="JI26377"/>
      <c r="JJ26377"/>
      <c r="KX26377" s="23"/>
      <c r="KY26377" s="23"/>
    </row>
    <row r="26378" spans="36:311" x14ac:dyDescent="0.2">
      <c r="AJ26378" s="23"/>
      <c r="HH26378"/>
      <c r="IW26378" s="36"/>
      <c r="JI26378"/>
      <c r="JJ26378"/>
      <c r="KX26378" s="23"/>
      <c r="KY26378" s="23"/>
    </row>
    <row r="26379" spans="36:311" x14ac:dyDescent="0.2">
      <c r="AJ26379" s="23"/>
      <c r="HH26379"/>
      <c r="IW26379" s="36"/>
      <c r="JI26379"/>
      <c r="JJ26379"/>
      <c r="KX26379" s="23"/>
      <c r="KY26379" s="23"/>
    </row>
    <row r="26380" spans="36:311" x14ac:dyDescent="0.2">
      <c r="AJ26380" s="23"/>
      <c r="HH26380"/>
      <c r="IW26380" s="36"/>
      <c r="JI26380"/>
      <c r="JJ26380"/>
      <c r="KX26380" s="23"/>
      <c r="KY26380" s="23"/>
    </row>
    <row r="26381" spans="36:311" x14ac:dyDescent="0.2">
      <c r="AJ26381" s="23"/>
      <c r="HH26381"/>
      <c r="IW26381" s="36"/>
      <c r="JI26381"/>
      <c r="JJ26381"/>
      <c r="KX26381" s="23"/>
      <c r="KY26381" s="23"/>
    </row>
    <row r="26382" spans="36:311" x14ac:dyDescent="0.2">
      <c r="AJ26382" s="23"/>
      <c r="HH26382"/>
      <c r="IW26382" s="36"/>
      <c r="JI26382"/>
      <c r="JJ26382"/>
      <c r="KX26382" s="23"/>
      <c r="KY26382" s="23"/>
    </row>
    <row r="26383" spans="36:311" x14ac:dyDescent="0.2">
      <c r="AJ26383" s="23"/>
      <c r="HH26383"/>
      <c r="IW26383" s="36"/>
      <c r="JI26383"/>
      <c r="JJ26383"/>
      <c r="KX26383" s="23"/>
      <c r="KY26383" s="23"/>
    </row>
    <row r="26384" spans="36:311" x14ac:dyDescent="0.2">
      <c r="AJ26384" s="23"/>
      <c r="HH26384"/>
      <c r="IW26384" s="36"/>
      <c r="JI26384"/>
      <c r="JJ26384"/>
      <c r="KX26384" s="23"/>
      <c r="KY26384" s="23"/>
    </row>
    <row r="26385" spans="36:311" x14ac:dyDescent="0.2">
      <c r="AJ26385" s="23"/>
      <c r="HH26385"/>
      <c r="IW26385" s="36"/>
      <c r="JI26385"/>
      <c r="JJ26385"/>
      <c r="KX26385" s="23"/>
      <c r="KY26385" s="23"/>
    </row>
    <row r="26386" spans="36:311" x14ac:dyDescent="0.2">
      <c r="AJ26386" s="23"/>
      <c r="HH26386"/>
      <c r="IW26386" s="36"/>
      <c r="JI26386"/>
      <c r="JJ26386"/>
      <c r="KX26386" s="23"/>
      <c r="KY26386" s="23"/>
    </row>
    <row r="26387" spans="36:311" x14ac:dyDescent="0.2">
      <c r="AJ26387" s="23"/>
      <c r="HH26387"/>
      <c r="IW26387" s="36"/>
      <c r="JI26387"/>
      <c r="JJ26387"/>
      <c r="KX26387" s="23"/>
      <c r="KY26387" s="23"/>
    </row>
    <row r="26388" spans="36:311" x14ac:dyDescent="0.2">
      <c r="AJ26388" s="23"/>
      <c r="HH26388"/>
      <c r="IW26388" s="36"/>
      <c r="JI26388"/>
      <c r="JJ26388"/>
      <c r="KX26388" s="23"/>
      <c r="KY26388" s="23"/>
    </row>
    <row r="26389" spans="36:311" x14ac:dyDescent="0.2">
      <c r="AJ26389" s="23"/>
      <c r="HH26389"/>
      <c r="IW26389" s="36"/>
      <c r="JI26389"/>
      <c r="JJ26389"/>
      <c r="KX26389" s="23"/>
      <c r="KY26389" s="23"/>
    </row>
    <row r="26390" spans="36:311" x14ac:dyDescent="0.2">
      <c r="AJ26390" s="23"/>
      <c r="HH26390"/>
      <c r="IW26390" s="36"/>
      <c r="JI26390"/>
      <c r="JJ26390"/>
      <c r="KX26390" s="23"/>
      <c r="KY26390" s="23"/>
    </row>
    <row r="26391" spans="36:311" x14ac:dyDescent="0.2">
      <c r="AJ26391" s="23"/>
      <c r="HH26391"/>
      <c r="IW26391" s="36"/>
      <c r="JI26391"/>
      <c r="JJ26391"/>
      <c r="KX26391" s="23"/>
      <c r="KY26391" s="23"/>
    </row>
    <row r="26392" spans="36:311" x14ac:dyDescent="0.2">
      <c r="AJ26392" s="23"/>
      <c r="HH26392"/>
      <c r="IW26392" s="36"/>
      <c r="JI26392"/>
      <c r="JJ26392"/>
      <c r="KX26392" s="23"/>
      <c r="KY26392" s="23"/>
    </row>
    <row r="26393" spans="36:311" x14ac:dyDescent="0.2">
      <c r="AJ26393" s="23"/>
      <c r="HH26393"/>
      <c r="IW26393" s="36"/>
      <c r="JI26393"/>
      <c r="JJ26393"/>
      <c r="KX26393" s="23"/>
      <c r="KY26393" s="23"/>
    </row>
    <row r="26394" spans="36:311" x14ac:dyDescent="0.2">
      <c r="AJ26394" s="23"/>
      <c r="HH26394"/>
      <c r="IW26394" s="36"/>
      <c r="JI26394"/>
      <c r="JJ26394"/>
      <c r="KX26394" s="23"/>
      <c r="KY26394" s="23"/>
    </row>
    <row r="26395" spans="36:311" x14ac:dyDescent="0.2">
      <c r="AJ26395" s="23"/>
      <c r="HH26395"/>
      <c r="IW26395" s="36"/>
      <c r="JI26395"/>
      <c r="JJ26395"/>
      <c r="KX26395" s="23"/>
      <c r="KY26395" s="23"/>
    </row>
    <row r="26396" spans="36:311" x14ac:dyDescent="0.2">
      <c r="AJ26396" s="23"/>
      <c r="HH26396"/>
      <c r="IW26396" s="36"/>
      <c r="JI26396"/>
      <c r="JJ26396"/>
      <c r="KX26396" s="23"/>
      <c r="KY26396" s="23"/>
    </row>
    <row r="26397" spans="36:311" x14ac:dyDescent="0.2">
      <c r="AJ26397" s="23"/>
      <c r="HH26397"/>
      <c r="IW26397" s="36"/>
      <c r="JI26397"/>
      <c r="JJ26397"/>
      <c r="KX26397" s="23"/>
      <c r="KY26397" s="23"/>
    </row>
    <row r="26398" spans="36:311" x14ac:dyDescent="0.2">
      <c r="AJ26398" s="23"/>
      <c r="HH26398"/>
      <c r="IW26398" s="36"/>
      <c r="JI26398"/>
      <c r="JJ26398"/>
      <c r="KX26398" s="23"/>
      <c r="KY26398" s="23"/>
    </row>
    <row r="26399" spans="36:311" x14ac:dyDescent="0.2">
      <c r="AJ26399" s="23"/>
      <c r="HH26399"/>
      <c r="IW26399" s="36"/>
      <c r="JI26399"/>
      <c r="JJ26399"/>
      <c r="KX26399" s="23"/>
      <c r="KY26399" s="23"/>
    </row>
    <row r="26400" spans="36:311" x14ac:dyDescent="0.2">
      <c r="AJ26400" s="23"/>
      <c r="HH26400"/>
      <c r="IW26400" s="36"/>
      <c r="JI26400"/>
      <c r="JJ26400"/>
      <c r="KX26400" s="23"/>
      <c r="KY26400" s="23"/>
    </row>
    <row r="26401" spans="36:311" x14ac:dyDescent="0.2">
      <c r="AJ26401" s="23"/>
      <c r="HH26401"/>
      <c r="IW26401" s="36"/>
      <c r="JI26401"/>
      <c r="JJ26401"/>
      <c r="KX26401" s="23"/>
      <c r="KY26401" s="23"/>
    </row>
    <row r="26402" spans="36:311" x14ac:dyDescent="0.2">
      <c r="AJ26402" s="23"/>
      <c r="HH26402"/>
      <c r="IW26402" s="36"/>
      <c r="JI26402"/>
      <c r="JJ26402"/>
      <c r="KX26402" s="23"/>
      <c r="KY26402" s="23"/>
    </row>
    <row r="26403" spans="36:311" x14ac:dyDescent="0.2">
      <c r="AJ26403" s="23"/>
      <c r="HH26403"/>
      <c r="IW26403" s="36"/>
      <c r="JI26403"/>
      <c r="JJ26403"/>
      <c r="KX26403" s="23"/>
      <c r="KY26403" s="23"/>
    </row>
    <row r="26404" spans="36:311" x14ac:dyDescent="0.2">
      <c r="AJ26404" s="23"/>
      <c r="HH26404"/>
      <c r="IW26404" s="36"/>
      <c r="JI26404"/>
      <c r="JJ26404"/>
      <c r="KX26404" s="23"/>
      <c r="KY26404" s="23"/>
    </row>
    <row r="26405" spans="36:311" x14ac:dyDescent="0.2">
      <c r="AJ26405" s="23"/>
      <c r="HH26405"/>
      <c r="IW26405" s="36"/>
      <c r="JI26405"/>
      <c r="JJ26405"/>
      <c r="KX26405" s="23"/>
      <c r="KY26405" s="23"/>
    </row>
    <row r="26406" spans="36:311" x14ac:dyDescent="0.2">
      <c r="AJ26406" s="23"/>
      <c r="HH26406"/>
      <c r="IW26406" s="36"/>
      <c r="JI26406"/>
      <c r="JJ26406"/>
      <c r="KX26406" s="23"/>
      <c r="KY26406" s="23"/>
    </row>
    <row r="26407" spans="36:311" x14ac:dyDescent="0.2">
      <c r="AJ26407" s="23"/>
      <c r="HH26407"/>
      <c r="IW26407" s="36"/>
      <c r="JI26407"/>
      <c r="JJ26407"/>
      <c r="KX26407" s="23"/>
      <c r="KY26407" s="23"/>
    </row>
    <row r="26408" spans="36:311" x14ac:dyDescent="0.2">
      <c r="AJ26408" s="23"/>
      <c r="HH26408"/>
      <c r="IW26408" s="36"/>
      <c r="JI26408"/>
      <c r="JJ26408"/>
      <c r="KX26408" s="23"/>
      <c r="KY26408" s="23"/>
    </row>
    <row r="26409" spans="36:311" x14ac:dyDescent="0.2">
      <c r="AJ26409" s="23"/>
      <c r="HH26409"/>
      <c r="IW26409" s="36"/>
      <c r="JI26409"/>
      <c r="JJ26409"/>
      <c r="KX26409" s="23"/>
      <c r="KY26409" s="23"/>
    </row>
    <row r="26410" spans="36:311" x14ac:dyDescent="0.2">
      <c r="AJ26410" s="23"/>
      <c r="HH26410"/>
      <c r="IW26410" s="36"/>
      <c r="JI26410"/>
      <c r="JJ26410"/>
      <c r="KX26410" s="23"/>
      <c r="KY26410" s="23"/>
    </row>
    <row r="26411" spans="36:311" x14ac:dyDescent="0.2">
      <c r="AJ26411" s="23"/>
      <c r="HH26411"/>
      <c r="IW26411" s="36"/>
      <c r="JI26411"/>
      <c r="JJ26411"/>
      <c r="KX26411" s="23"/>
      <c r="KY26411" s="23"/>
    </row>
    <row r="26412" spans="36:311" x14ac:dyDescent="0.2">
      <c r="AJ26412" s="23"/>
      <c r="HH26412"/>
      <c r="IW26412" s="36"/>
      <c r="JI26412"/>
      <c r="JJ26412"/>
      <c r="KX26412" s="23"/>
      <c r="KY26412" s="23"/>
    </row>
    <row r="26413" spans="36:311" x14ac:dyDescent="0.2">
      <c r="AJ26413" s="23"/>
      <c r="HH26413"/>
      <c r="IW26413" s="36"/>
      <c r="JI26413"/>
      <c r="JJ26413"/>
      <c r="KX26413" s="23"/>
      <c r="KY26413" s="23"/>
    </row>
    <row r="26414" spans="36:311" x14ac:dyDescent="0.2">
      <c r="AJ26414" s="23"/>
      <c r="HH26414"/>
      <c r="IW26414" s="36"/>
      <c r="JI26414"/>
      <c r="JJ26414"/>
      <c r="KX26414" s="23"/>
      <c r="KY26414" s="23"/>
    </row>
    <row r="26415" spans="36:311" x14ac:dyDescent="0.2">
      <c r="AJ26415" s="23"/>
      <c r="HH26415"/>
      <c r="IW26415" s="36"/>
      <c r="JI26415"/>
      <c r="JJ26415"/>
      <c r="KX26415" s="23"/>
      <c r="KY26415" s="23"/>
    </row>
    <row r="26416" spans="36:311" x14ac:dyDescent="0.2">
      <c r="AJ26416" s="23"/>
      <c r="HH26416"/>
      <c r="IW26416" s="36"/>
      <c r="JI26416"/>
      <c r="JJ26416"/>
      <c r="KX26416" s="23"/>
      <c r="KY26416" s="23"/>
    </row>
    <row r="26417" spans="36:311" x14ac:dyDescent="0.2">
      <c r="AJ26417" s="23"/>
      <c r="HH26417"/>
      <c r="IW26417" s="36"/>
      <c r="JI26417"/>
      <c r="JJ26417"/>
      <c r="KX26417" s="23"/>
      <c r="KY26417" s="23"/>
    </row>
    <row r="26418" spans="36:311" x14ac:dyDescent="0.2">
      <c r="AJ26418" s="23"/>
      <c r="HH26418"/>
      <c r="IW26418" s="36"/>
      <c r="JI26418"/>
      <c r="JJ26418"/>
      <c r="KX26418" s="23"/>
      <c r="KY26418" s="23"/>
    </row>
    <row r="26419" spans="36:311" x14ac:dyDescent="0.2">
      <c r="AJ26419" s="23"/>
      <c r="HH26419"/>
      <c r="IW26419" s="36"/>
      <c r="JI26419"/>
      <c r="JJ26419"/>
      <c r="KX26419" s="23"/>
      <c r="KY26419" s="23"/>
    </row>
    <row r="26420" spans="36:311" x14ac:dyDescent="0.2">
      <c r="AJ26420" s="23"/>
      <c r="HH26420"/>
      <c r="IW26420" s="36"/>
      <c r="JI26420"/>
      <c r="JJ26420"/>
      <c r="KX26420" s="23"/>
      <c r="KY26420" s="23"/>
    </row>
    <row r="26421" spans="36:311" x14ac:dyDescent="0.2">
      <c r="AJ26421" s="23"/>
      <c r="HH26421"/>
      <c r="IW26421" s="36"/>
      <c r="JI26421"/>
      <c r="JJ26421"/>
      <c r="KX26421" s="23"/>
      <c r="KY26421" s="23"/>
    </row>
    <row r="26422" spans="36:311" x14ac:dyDescent="0.2">
      <c r="AJ26422" s="23"/>
      <c r="HH26422"/>
      <c r="IW26422" s="36"/>
      <c r="JI26422"/>
      <c r="JJ26422"/>
      <c r="KX26422" s="23"/>
      <c r="KY26422" s="23"/>
    </row>
    <row r="26423" spans="36:311" x14ac:dyDescent="0.2">
      <c r="AJ26423" s="23"/>
      <c r="HH26423"/>
      <c r="IW26423" s="36"/>
      <c r="JI26423"/>
      <c r="JJ26423"/>
      <c r="KX26423" s="23"/>
      <c r="KY26423" s="23"/>
    </row>
    <row r="26424" spans="36:311" x14ac:dyDescent="0.2">
      <c r="AJ26424" s="23"/>
      <c r="HH26424"/>
      <c r="IW26424" s="36"/>
      <c r="JI26424"/>
      <c r="JJ26424"/>
      <c r="KX26424" s="23"/>
      <c r="KY26424" s="23"/>
    </row>
    <row r="26425" spans="36:311" x14ac:dyDescent="0.2">
      <c r="AJ26425" s="23"/>
      <c r="HH26425"/>
      <c r="IW26425" s="36"/>
      <c r="JI26425"/>
      <c r="JJ26425"/>
      <c r="KX26425" s="23"/>
      <c r="KY26425" s="23"/>
    </row>
    <row r="26426" spans="36:311" x14ac:dyDescent="0.2">
      <c r="AJ26426" s="23"/>
      <c r="HH26426"/>
      <c r="IW26426" s="36"/>
      <c r="JI26426"/>
      <c r="JJ26426"/>
      <c r="KX26426" s="23"/>
      <c r="KY26426" s="23"/>
    </row>
    <row r="26427" spans="36:311" x14ac:dyDescent="0.2">
      <c r="AJ26427" s="23"/>
      <c r="HH26427"/>
      <c r="IW26427" s="36"/>
      <c r="JI26427"/>
      <c r="JJ26427"/>
      <c r="KX26427" s="23"/>
      <c r="KY26427" s="23"/>
    </row>
    <row r="26428" spans="36:311" x14ac:dyDescent="0.2">
      <c r="AJ26428" s="23"/>
      <c r="HH26428"/>
      <c r="IW26428" s="36"/>
      <c r="JI26428"/>
      <c r="JJ26428"/>
      <c r="KX26428" s="23"/>
      <c r="KY26428" s="23"/>
    </row>
    <row r="26429" spans="36:311" x14ac:dyDescent="0.2">
      <c r="AJ26429" s="23"/>
      <c r="HH26429"/>
      <c r="IW26429" s="36"/>
      <c r="JI26429"/>
      <c r="JJ26429"/>
      <c r="KX26429" s="23"/>
      <c r="KY26429" s="23"/>
    </row>
    <row r="26430" spans="36:311" x14ac:dyDescent="0.2">
      <c r="AJ26430" s="23"/>
      <c r="HH26430"/>
      <c r="IW26430" s="36"/>
      <c r="JI26430"/>
      <c r="JJ26430"/>
      <c r="KX26430" s="23"/>
      <c r="KY26430" s="23"/>
    </row>
    <row r="26431" spans="36:311" x14ac:dyDescent="0.2">
      <c r="AJ26431" s="23"/>
      <c r="HH26431"/>
      <c r="IW26431" s="36"/>
      <c r="JI26431"/>
      <c r="JJ26431"/>
      <c r="KX26431" s="23"/>
      <c r="KY26431" s="23"/>
    </row>
    <row r="26432" spans="36:311" x14ac:dyDescent="0.2">
      <c r="AJ26432" s="23"/>
      <c r="HH26432"/>
      <c r="IW26432" s="36"/>
      <c r="JI26432"/>
      <c r="JJ26432"/>
      <c r="KX26432" s="23"/>
      <c r="KY26432" s="23"/>
    </row>
    <row r="26433" spans="36:311" x14ac:dyDescent="0.2">
      <c r="AJ26433" s="23"/>
      <c r="HH26433"/>
      <c r="IW26433" s="36"/>
      <c r="JI26433"/>
      <c r="JJ26433"/>
      <c r="KX26433" s="23"/>
      <c r="KY26433" s="23"/>
    </row>
    <row r="26434" spans="36:311" x14ac:dyDescent="0.2">
      <c r="AJ26434" s="23"/>
      <c r="HH26434"/>
      <c r="IW26434" s="36"/>
      <c r="JI26434"/>
      <c r="JJ26434"/>
      <c r="KX26434" s="23"/>
      <c r="KY26434" s="23"/>
    </row>
    <row r="26435" spans="36:311" x14ac:dyDescent="0.2">
      <c r="AJ26435" s="23"/>
      <c r="HH26435"/>
      <c r="IW26435" s="36"/>
      <c r="JI26435"/>
      <c r="JJ26435"/>
      <c r="KX26435" s="23"/>
      <c r="KY26435" s="23"/>
    </row>
    <row r="26436" spans="36:311" x14ac:dyDescent="0.2">
      <c r="AJ26436" s="23"/>
      <c r="HH26436"/>
      <c r="IW26436" s="36"/>
      <c r="JI26436"/>
      <c r="JJ26436"/>
      <c r="KX26436" s="23"/>
      <c r="KY26436" s="23"/>
    </row>
    <row r="26437" spans="36:311" x14ac:dyDescent="0.2">
      <c r="AJ26437" s="23"/>
      <c r="HH26437"/>
      <c r="IW26437" s="36"/>
      <c r="JI26437"/>
      <c r="JJ26437"/>
      <c r="KX26437" s="23"/>
      <c r="KY26437" s="23"/>
    </row>
    <row r="26438" spans="36:311" x14ac:dyDescent="0.2">
      <c r="AJ26438" s="23"/>
      <c r="HH26438"/>
      <c r="IW26438" s="36"/>
      <c r="JI26438"/>
      <c r="JJ26438"/>
      <c r="KX26438" s="23"/>
      <c r="KY26438" s="23"/>
    </row>
    <row r="26439" spans="36:311" x14ac:dyDescent="0.2">
      <c r="AJ26439" s="23"/>
      <c r="HH26439"/>
      <c r="IW26439" s="36"/>
      <c r="JI26439"/>
      <c r="JJ26439"/>
      <c r="KX26439" s="23"/>
      <c r="KY26439" s="23"/>
    </row>
    <row r="26440" spans="36:311" x14ac:dyDescent="0.2">
      <c r="AJ26440" s="23"/>
      <c r="HH26440"/>
      <c r="IW26440" s="36"/>
      <c r="JI26440"/>
      <c r="JJ26440"/>
      <c r="KX26440" s="23"/>
      <c r="KY26440" s="23"/>
    </row>
    <row r="26441" spans="36:311" x14ac:dyDescent="0.2">
      <c r="AJ26441" s="23"/>
      <c r="HH26441"/>
      <c r="IW26441" s="36"/>
      <c r="JI26441"/>
      <c r="JJ26441"/>
      <c r="KX26441" s="23"/>
      <c r="KY26441" s="23"/>
    </row>
    <row r="26442" spans="36:311" x14ac:dyDescent="0.2">
      <c r="AJ26442" s="23"/>
      <c r="HH26442"/>
      <c r="IW26442" s="36"/>
      <c r="JI26442"/>
      <c r="JJ26442"/>
      <c r="KX26442" s="23"/>
      <c r="KY26442" s="23"/>
    </row>
    <row r="26443" spans="36:311" x14ac:dyDescent="0.2">
      <c r="AJ26443" s="23"/>
      <c r="HH26443"/>
      <c r="IW26443" s="36"/>
      <c r="JI26443"/>
      <c r="JJ26443"/>
      <c r="KX26443" s="23"/>
      <c r="KY26443" s="23"/>
    </row>
    <row r="26444" spans="36:311" x14ac:dyDescent="0.2">
      <c r="AJ26444" s="23"/>
      <c r="HH26444"/>
      <c r="IW26444" s="36"/>
      <c r="JI26444"/>
      <c r="JJ26444"/>
      <c r="KX26444" s="23"/>
      <c r="KY26444" s="23"/>
    </row>
    <row r="26445" spans="36:311" x14ac:dyDescent="0.2">
      <c r="AJ26445" s="23"/>
      <c r="HH26445"/>
      <c r="IW26445" s="36"/>
      <c r="JI26445"/>
      <c r="JJ26445"/>
      <c r="KX26445" s="23"/>
      <c r="KY26445" s="23"/>
    </row>
    <row r="26446" spans="36:311" x14ac:dyDescent="0.2">
      <c r="AJ26446" s="23"/>
      <c r="HH26446"/>
      <c r="IW26446" s="36"/>
      <c r="JI26446"/>
      <c r="JJ26446"/>
      <c r="KX26446" s="23"/>
      <c r="KY26446" s="23"/>
    </row>
    <row r="26447" spans="36:311" x14ac:dyDescent="0.2">
      <c r="AJ26447" s="23"/>
      <c r="HH26447"/>
      <c r="IW26447" s="36"/>
      <c r="JI26447"/>
      <c r="JJ26447"/>
      <c r="KX26447" s="23"/>
      <c r="KY26447" s="23"/>
    </row>
    <row r="26448" spans="36:311" x14ac:dyDescent="0.2">
      <c r="AJ26448" s="23"/>
      <c r="HH26448"/>
      <c r="IW26448" s="36"/>
      <c r="JI26448"/>
      <c r="JJ26448"/>
      <c r="KX26448" s="23"/>
      <c r="KY26448" s="23"/>
    </row>
    <row r="26449" spans="36:311" x14ac:dyDescent="0.2">
      <c r="AJ26449" s="23"/>
      <c r="HH26449"/>
      <c r="IW26449" s="36"/>
      <c r="JI26449"/>
      <c r="JJ26449"/>
      <c r="KX26449" s="23"/>
      <c r="KY26449" s="23"/>
    </row>
    <row r="26450" spans="36:311" x14ac:dyDescent="0.2">
      <c r="AJ26450" s="23"/>
      <c r="HH26450"/>
      <c r="IW26450" s="36"/>
      <c r="JI26450"/>
      <c r="JJ26450"/>
      <c r="KX26450" s="23"/>
      <c r="KY26450" s="23"/>
    </row>
    <row r="26451" spans="36:311" x14ac:dyDescent="0.2">
      <c r="AJ26451" s="23"/>
      <c r="HH26451"/>
      <c r="IW26451" s="36"/>
      <c r="JI26451"/>
      <c r="JJ26451"/>
      <c r="KX26451" s="23"/>
      <c r="KY26451" s="23"/>
    </row>
    <row r="26452" spans="36:311" x14ac:dyDescent="0.2">
      <c r="AJ26452" s="23"/>
      <c r="HH26452"/>
      <c r="IW26452" s="36"/>
      <c r="JI26452"/>
      <c r="JJ26452"/>
      <c r="KX26452" s="23"/>
      <c r="KY26452" s="23"/>
    </row>
    <row r="26453" spans="36:311" x14ac:dyDescent="0.2">
      <c r="AJ26453" s="23"/>
      <c r="HH26453"/>
      <c r="IW26453" s="36"/>
      <c r="JI26453"/>
      <c r="JJ26453"/>
      <c r="KX26453" s="23"/>
      <c r="KY26453" s="23"/>
    </row>
    <row r="26454" spans="36:311" x14ac:dyDescent="0.2">
      <c r="AJ26454" s="23"/>
      <c r="HH26454"/>
      <c r="IW26454" s="36"/>
      <c r="JI26454"/>
      <c r="JJ26454"/>
      <c r="KX26454" s="23"/>
      <c r="KY26454" s="23"/>
    </row>
    <row r="26455" spans="36:311" x14ac:dyDescent="0.2">
      <c r="AJ26455" s="23"/>
      <c r="HH26455"/>
      <c r="IW26455" s="36"/>
      <c r="JI26455"/>
      <c r="JJ26455"/>
      <c r="KX26455" s="23"/>
      <c r="KY26455" s="23"/>
    </row>
    <row r="26456" spans="36:311" x14ac:dyDescent="0.2">
      <c r="AJ26456" s="23"/>
      <c r="HH26456"/>
      <c r="IW26456" s="36"/>
      <c r="JI26456"/>
      <c r="JJ26456"/>
      <c r="KX26456" s="23"/>
      <c r="KY26456" s="23"/>
    </row>
    <row r="26457" spans="36:311" x14ac:dyDescent="0.2">
      <c r="AJ26457" s="23"/>
      <c r="HH26457"/>
      <c r="IW26457" s="36"/>
      <c r="JI26457"/>
      <c r="JJ26457"/>
      <c r="KX26457" s="23"/>
      <c r="KY26457" s="23"/>
    </row>
    <row r="26458" spans="36:311" x14ac:dyDescent="0.2">
      <c r="AJ26458" s="23"/>
      <c r="HH26458"/>
      <c r="IW26458" s="36"/>
      <c r="JI26458"/>
      <c r="JJ26458"/>
      <c r="KX26458" s="23"/>
      <c r="KY26458" s="23"/>
    </row>
    <row r="26459" spans="36:311" x14ac:dyDescent="0.2">
      <c r="AJ26459" s="23"/>
      <c r="HH26459"/>
      <c r="IW26459" s="36"/>
      <c r="JI26459"/>
      <c r="JJ26459"/>
      <c r="KX26459" s="23"/>
      <c r="KY26459" s="23"/>
    </row>
    <row r="26460" spans="36:311" x14ac:dyDescent="0.2">
      <c r="AJ26460" s="23"/>
      <c r="HH26460"/>
      <c r="IW26460" s="36"/>
      <c r="JI26460"/>
      <c r="JJ26460"/>
      <c r="KX26460" s="23"/>
      <c r="KY26460" s="23"/>
    </row>
    <row r="26461" spans="36:311" x14ac:dyDescent="0.2">
      <c r="AJ26461" s="23"/>
      <c r="HH26461"/>
      <c r="IW26461" s="36"/>
      <c r="JI26461"/>
      <c r="JJ26461"/>
      <c r="KX26461" s="23"/>
      <c r="KY26461" s="23"/>
    </row>
    <row r="26462" spans="36:311" x14ac:dyDescent="0.2">
      <c r="AJ26462" s="23"/>
      <c r="HH26462"/>
      <c r="IW26462" s="36"/>
      <c r="JI26462"/>
      <c r="JJ26462"/>
      <c r="KX26462" s="23"/>
      <c r="KY26462" s="23"/>
    </row>
    <row r="26463" spans="36:311" x14ac:dyDescent="0.2">
      <c r="AJ26463" s="23"/>
      <c r="HH26463"/>
      <c r="IW26463" s="36"/>
      <c r="JI26463"/>
      <c r="JJ26463"/>
      <c r="KX26463" s="23"/>
      <c r="KY26463" s="23"/>
    </row>
    <row r="26464" spans="36:311" x14ac:dyDescent="0.2">
      <c r="AJ26464" s="23"/>
      <c r="HH26464"/>
      <c r="IW26464" s="36"/>
      <c r="JI26464"/>
      <c r="JJ26464"/>
      <c r="KX26464" s="23"/>
      <c r="KY26464" s="23"/>
    </row>
    <row r="26465" spans="36:311" x14ac:dyDescent="0.2">
      <c r="AJ26465" s="23"/>
      <c r="HH26465"/>
      <c r="IW26465" s="36"/>
      <c r="JI26465"/>
      <c r="JJ26465"/>
      <c r="KX26465" s="23"/>
      <c r="KY26465" s="23"/>
    </row>
    <row r="26466" spans="36:311" x14ac:dyDescent="0.2">
      <c r="AJ26466" s="23"/>
      <c r="HH26466"/>
      <c r="IW26466" s="36"/>
      <c r="JI26466"/>
      <c r="JJ26466"/>
      <c r="KX26466" s="23"/>
      <c r="KY26466" s="23"/>
    </row>
    <row r="26467" spans="36:311" x14ac:dyDescent="0.2">
      <c r="AJ26467" s="23"/>
      <c r="HH26467"/>
      <c r="IW26467" s="36"/>
      <c r="JI26467"/>
      <c r="JJ26467"/>
      <c r="KX26467" s="23"/>
      <c r="KY26467" s="23"/>
    </row>
    <row r="26468" spans="36:311" x14ac:dyDescent="0.2">
      <c r="AJ26468" s="23"/>
      <c r="HH26468"/>
      <c r="IW26468" s="36"/>
      <c r="JI26468"/>
      <c r="JJ26468"/>
      <c r="KX26468" s="23"/>
      <c r="KY26468" s="23"/>
    </row>
    <row r="26469" spans="36:311" x14ac:dyDescent="0.2">
      <c r="AJ26469" s="23"/>
      <c r="HH26469"/>
      <c r="IW26469" s="36"/>
      <c r="JI26469"/>
      <c r="JJ26469"/>
      <c r="KX26469" s="23"/>
      <c r="KY26469" s="23"/>
    </row>
    <row r="26470" spans="36:311" x14ac:dyDescent="0.2">
      <c r="AJ26470" s="23"/>
      <c r="HH26470"/>
      <c r="IW26470" s="36"/>
      <c r="JI26470"/>
      <c r="JJ26470"/>
      <c r="KX26470" s="23"/>
      <c r="KY26470" s="23"/>
    </row>
    <row r="26471" spans="36:311" x14ac:dyDescent="0.2">
      <c r="AJ26471" s="23"/>
      <c r="HH26471"/>
      <c r="IW26471" s="36"/>
      <c r="JI26471"/>
      <c r="JJ26471"/>
      <c r="KX26471" s="23"/>
      <c r="KY26471" s="23"/>
    </row>
    <row r="26472" spans="36:311" x14ac:dyDescent="0.2">
      <c r="AJ26472" s="23"/>
      <c r="HH26472"/>
      <c r="IW26472" s="36"/>
      <c r="JI26472"/>
      <c r="JJ26472"/>
      <c r="KX26472" s="23"/>
      <c r="KY26472" s="23"/>
    </row>
    <row r="26473" spans="36:311" x14ac:dyDescent="0.2">
      <c r="AJ26473" s="23"/>
      <c r="HH26473"/>
      <c r="IW26473" s="36"/>
      <c r="JI26473"/>
      <c r="JJ26473"/>
      <c r="KX26473" s="23"/>
      <c r="KY26473" s="23"/>
    </row>
    <row r="26474" spans="36:311" x14ac:dyDescent="0.2">
      <c r="AJ26474" s="23"/>
      <c r="HH26474"/>
      <c r="IW26474" s="36"/>
      <c r="JI26474"/>
      <c r="JJ26474"/>
      <c r="KX26474" s="23"/>
      <c r="KY26474" s="23"/>
    </row>
    <row r="26475" spans="36:311" x14ac:dyDescent="0.2">
      <c r="AJ26475" s="23"/>
      <c r="HH26475"/>
      <c r="IW26475" s="36"/>
      <c r="JI26475"/>
      <c r="JJ26475"/>
      <c r="KX26475" s="23"/>
      <c r="KY26475" s="23"/>
    </row>
    <row r="26476" spans="36:311" x14ac:dyDescent="0.2">
      <c r="AJ26476" s="23"/>
      <c r="HH26476"/>
      <c r="IW26476" s="36"/>
      <c r="JI26476"/>
      <c r="JJ26476"/>
      <c r="KX26476" s="23"/>
      <c r="KY26476" s="23"/>
    </row>
    <row r="26477" spans="36:311" x14ac:dyDescent="0.2">
      <c r="AJ26477" s="23"/>
      <c r="HH26477"/>
      <c r="IW26477" s="36"/>
      <c r="JI26477"/>
      <c r="JJ26477"/>
      <c r="KX26477" s="23"/>
      <c r="KY26477" s="23"/>
    </row>
    <row r="26478" spans="36:311" x14ac:dyDescent="0.2">
      <c r="AJ26478" s="23"/>
      <c r="HH26478"/>
      <c r="IW26478" s="36"/>
      <c r="JI26478"/>
      <c r="JJ26478"/>
      <c r="KX26478" s="23"/>
      <c r="KY26478" s="23"/>
    </row>
    <row r="26479" spans="36:311" x14ac:dyDescent="0.2">
      <c r="AJ26479" s="23"/>
      <c r="HH26479"/>
      <c r="IW26479" s="36"/>
      <c r="JI26479"/>
      <c r="JJ26479"/>
      <c r="KX26479" s="23"/>
      <c r="KY26479" s="23"/>
    </row>
    <row r="26480" spans="36:311" x14ac:dyDescent="0.2">
      <c r="AJ26480" s="23"/>
      <c r="HH26480"/>
      <c r="IW26480" s="36"/>
      <c r="JI26480"/>
      <c r="JJ26480"/>
      <c r="KX26480" s="23"/>
      <c r="KY26480" s="23"/>
    </row>
    <row r="26481" spans="36:311" x14ac:dyDescent="0.2">
      <c r="AJ26481" s="23"/>
      <c r="HH26481"/>
      <c r="IW26481" s="36"/>
      <c r="JI26481"/>
      <c r="JJ26481"/>
      <c r="KX26481" s="23"/>
      <c r="KY26481" s="23"/>
    </row>
    <row r="26482" spans="36:311" x14ac:dyDescent="0.2">
      <c r="AJ26482" s="23"/>
      <c r="HH26482"/>
      <c r="IW26482" s="36"/>
      <c r="JI26482"/>
      <c r="JJ26482"/>
      <c r="KX26482" s="23"/>
      <c r="KY26482" s="23"/>
    </row>
    <row r="26483" spans="36:311" x14ac:dyDescent="0.2">
      <c r="AJ26483" s="23"/>
      <c r="HH26483"/>
      <c r="IW26483" s="36"/>
      <c r="JI26483"/>
      <c r="JJ26483"/>
      <c r="KX26483" s="23"/>
      <c r="KY26483" s="23"/>
    </row>
    <row r="26484" spans="36:311" x14ac:dyDescent="0.2">
      <c r="AJ26484" s="23"/>
      <c r="HH26484"/>
      <c r="IW26484" s="36"/>
      <c r="JI26484"/>
      <c r="JJ26484"/>
      <c r="KX26484" s="23"/>
      <c r="KY26484" s="23"/>
    </row>
    <row r="26485" spans="36:311" x14ac:dyDescent="0.2">
      <c r="AJ26485" s="23"/>
      <c r="HH26485"/>
      <c r="IW26485" s="36"/>
      <c r="JI26485"/>
      <c r="JJ26485"/>
      <c r="KX26485" s="23"/>
      <c r="KY26485" s="23"/>
    </row>
    <row r="26486" spans="36:311" x14ac:dyDescent="0.2">
      <c r="AJ26486" s="23"/>
      <c r="HH26486"/>
      <c r="IW26486" s="36"/>
      <c r="JI26486"/>
      <c r="JJ26486"/>
      <c r="KX26486" s="23"/>
      <c r="KY26486" s="23"/>
    </row>
    <row r="26487" spans="36:311" x14ac:dyDescent="0.2">
      <c r="AJ26487" s="23"/>
      <c r="HH26487"/>
      <c r="IW26487" s="36"/>
      <c r="JI26487"/>
      <c r="JJ26487"/>
      <c r="KX26487" s="23"/>
      <c r="KY26487" s="23"/>
    </row>
    <row r="26488" spans="36:311" x14ac:dyDescent="0.2">
      <c r="AJ26488" s="23"/>
      <c r="HH26488"/>
      <c r="IW26488" s="36"/>
      <c r="JI26488"/>
      <c r="JJ26488"/>
      <c r="KX26488" s="23"/>
      <c r="KY26488" s="23"/>
    </row>
    <row r="26489" spans="36:311" x14ac:dyDescent="0.2">
      <c r="AJ26489" s="23"/>
      <c r="HH26489"/>
      <c r="IW26489" s="36"/>
      <c r="JI26489"/>
      <c r="JJ26489"/>
      <c r="KX26489" s="23"/>
      <c r="KY26489" s="23"/>
    </row>
    <row r="26490" spans="36:311" x14ac:dyDescent="0.2">
      <c r="AJ26490" s="23"/>
      <c r="HH26490"/>
      <c r="IW26490" s="36"/>
      <c r="JI26490"/>
      <c r="JJ26490"/>
      <c r="KX26490" s="23"/>
      <c r="KY26490" s="23"/>
    </row>
    <row r="26491" spans="36:311" x14ac:dyDescent="0.2">
      <c r="AJ26491" s="23"/>
      <c r="HH26491"/>
      <c r="IW26491" s="36"/>
      <c r="JI26491"/>
      <c r="JJ26491"/>
      <c r="KX26491" s="23"/>
      <c r="KY26491" s="23"/>
    </row>
    <row r="26492" spans="36:311" x14ac:dyDescent="0.2">
      <c r="AJ26492" s="23"/>
      <c r="HH26492"/>
      <c r="IW26492" s="36"/>
      <c r="JI26492"/>
      <c r="JJ26492"/>
      <c r="KX26492" s="23"/>
      <c r="KY26492" s="23"/>
    </row>
    <row r="26493" spans="36:311" x14ac:dyDescent="0.2">
      <c r="AJ26493" s="23"/>
      <c r="HH26493"/>
      <c r="IW26493" s="36"/>
      <c r="JI26493"/>
      <c r="JJ26493"/>
      <c r="KX26493" s="23"/>
      <c r="KY26493" s="23"/>
    </row>
    <row r="26494" spans="36:311" x14ac:dyDescent="0.2">
      <c r="AJ26494" s="23"/>
      <c r="HH26494"/>
      <c r="IW26494" s="36"/>
      <c r="JI26494"/>
      <c r="JJ26494"/>
      <c r="KX26494" s="23"/>
      <c r="KY26494" s="23"/>
    </row>
    <row r="26495" spans="36:311" x14ac:dyDescent="0.2">
      <c r="AJ26495" s="23"/>
      <c r="HH26495"/>
      <c r="IW26495" s="36"/>
      <c r="JI26495"/>
      <c r="JJ26495"/>
      <c r="KX26495" s="23"/>
      <c r="KY26495" s="23"/>
    </row>
    <row r="26496" spans="36:311" x14ac:dyDescent="0.2">
      <c r="AJ26496" s="23"/>
      <c r="HH26496"/>
      <c r="IW26496" s="36"/>
      <c r="JI26496"/>
      <c r="JJ26496"/>
      <c r="KX26496" s="23"/>
      <c r="KY26496" s="23"/>
    </row>
    <row r="26497" spans="36:311" x14ac:dyDescent="0.2">
      <c r="AJ26497" s="23"/>
      <c r="HH26497"/>
      <c r="IW26497" s="36"/>
      <c r="JI26497"/>
      <c r="JJ26497"/>
      <c r="KX26497" s="23"/>
      <c r="KY26497" s="23"/>
    </row>
    <row r="26498" spans="36:311" x14ac:dyDescent="0.2">
      <c r="AJ26498" s="23"/>
      <c r="HH26498"/>
      <c r="IW26498" s="36"/>
      <c r="JI26498"/>
      <c r="JJ26498"/>
      <c r="KX26498" s="23"/>
      <c r="KY26498" s="23"/>
    </row>
    <row r="26499" spans="36:311" x14ac:dyDescent="0.2">
      <c r="AJ26499" s="23"/>
      <c r="HH26499"/>
      <c r="IW26499" s="36"/>
      <c r="JI26499"/>
      <c r="JJ26499"/>
      <c r="KX26499" s="23"/>
      <c r="KY26499" s="23"/>
    </row>
    <row r="26500" spans="36:311" x14ac:dyDescent="0.2">
      <c r="AJ26500" s="23"/>
      <c r="HH26500"/>
      <c r="IW26500" s="36"/>
      <c r="JI26500"/>
      <c r="JJ26500"/>
      <c r="KX26500" s="23"/>
      <c r="KY26500" s="23"/>
    </row>
    <row r="26501" spans="36:311" x14ac:dyDescent="0.2">
      <c r="AJ26501" s="23"/>
      <c r="HH26501"/>
      <c r="IW26501" s="36"/>
      <c r="JI26501"/>
      <c r="JJ26501"/>
      <c r="KX26501" s="23"/>
      <c r="KY26501" s="23"/>
    </row>
    <row r="26502" spans="36:311" x14ac:dyDescent="0.2">
      <c r="AJ26502" s="23"/>
      <c r="HH26502"/>
      <c r="IW26502" s="36"/>
      <c r="JI26502"/>
      <c r="JJ26502"/>
      <c r="KX26502" s="23"/>
      <c r="KY26502" s="23"/>
    </row>
    <row r="26503" spans="36:311" x14ac:dyDescent="0.2">
      <c r="AJ26503" s="23"/>
      <c r="HH26503"/>
      <c r="IW26503" s="36"/>
      <c r="JI26503"/>
      <c r="JJ26503"/>
      <c r="KX26503" s="23"/>
      <c r="KY26503" s="23"/>
    </row>
    <row r="26504" spans="36:311" x14ac:dyDescent="0.2">
      <c r="AJ26504" s="23"/>
      <c r="HH26504"/>
      <c r="IW26504" s="36"/>
      <c r="JI26504"/>
      <c r="JJ26504"/>
      <c r="KX26504" s="23"/>
      <c r="KY26504" s="23"/>
    </row>
    <row r="26505" spans="36:311" x14ac:dyDescent="0.2">
      <c r="AJ26505" s="23"/>
      <c r="HH26505"/>
      <c r="IW26505" s="36"/>
      <c r="JI26505"/>
      <c r="JJ26505"/>
      <c r="KX26505" s="23"/>
      <c r="KY26505" s="23"/>
    </row>
    <row r="26506" spans="36:311" x14ac:dyDescent="0.2">
      <c r="AJ26506" s="23"/>
      <c r="HH26506"/>
      <c r="IW26506" s="36"/>
      <c r="JI26506"/>
      <c r="JJ26506"/>
      <c r="KX26506" s="23"/>
      <c r="KY26506" s="23"/>
    </row>
    <row r="26507" spans="36:311" x14ac:dyDescent="0.2">
      <c r="AJ26507" s="23"/>
      <c r="HH26507"/>
      <c r="IW26507" s="36"/>
      <c r="JI26507"/>
      <c r="JJ26507"/>
      <c r="KX26507" s="23"/>
      <c r="KY26507" s="23"/>
    </row>
    <row r="26508" spans="36:311" x14ac:dyDescent="0.2">
      <c r="AJ26508" s="23"/>
      <c r="HH26508"/>
      <c r="IW26508" s="36"/>
      <c r="JI26508"/>
      <c r="JJ26508"/>
      <c r="KX26508" s="23"/>
      <c r="KY26508" s="23"/>
    </row>
    <row r="26509" spans="36:311" x14ac:dyDescent="0.2">
      <c r="AJ26509" s="23"/>
      <c r="HH26509"/>
      <c r="IW26509" s="36"/>
      <c r="JI26509"/>
      <c r="JJ26509"/>
      <c r="KX26509" s="23"/>
      <c r="KY26509" s="23"/>
    </row>
    <row r="26510" spans="36:311" x14ac:dyDescent="0.2">
      <c r="AJ26510" s="23"/>
      <c r="HH26510"/>
      <c r="IW26510" s="36"/>
      <c r="JI26510"/>
      <c r="JJ26510"/>
      <c r="KX26510" s="23"/>
      <c r="KY26510" s="23"/>
    </row>
    <row r="26511" spans="36:311" x14ac:dyDescent="0.2">
      <c r="AJ26511" s="23"/>
      <c r="HH26511"/>
      <c r="IW26511" s="36"/>
      <c r="JI26511"/>
      <c r="JJ26511"/>
      <c r="KX26511" s="23"/>
      <c r="KY26511" s="23"/>
    </row>
    <row r="26512" spans="36:311" x14ac:dyDescent="0.2">
      <c r="AJ26512" s="23"/>
      <c r="HH26512"/>
      <c r="IW26512" s="36"/>
      <c r="JI26512"/>
      <c r="JJ26512"/>
      <c r="KX26512" s="23"/>
      <c r="KY26512" s="23"/>
    </row>
    <row r="26513" spans="36:311" x14ac:dyDescent="0.2">
      <c r="AJ26513" s="23"/>
      <c r="HH26513"/>
      <c r="IW26513" s="36"/>
      <c r="JI26513"/>
      <c r="JJ26513"/>
      <c r="KX26513" s="23"/>
      <c r="KY26513" s="23"/>
    </row>
    <row r="26514" spans="36:311" x14ac:dyDescent="0.2">
      <c r="AJ26514" s="23"/>
      <c r="HH26514"/>
      <c r="IW26514" s="36"/>
      <c r="JI26514"/>
      <c r="JJ26514"/>
      <c r="KX26514" s="23"/>
      <c r="KY26514" s="23"/>
    </row>
    <row r="26515" spans="36:311" x14ac:dyDescent="0.2">
      <c r="AJ26515" s="23"/>
      <c r="HH26515"/>
      <c r="IW26515" s="36"/>
      <c r="JI26515"/>
      <c r="JJ26515"/>
      <c r="KX26515" s="23"/>
      <c r="KY26515" s="23"/>
    </row>
    <row r="26516" spans="36:311" x14ac:dyDescent="0.2">
      <c r="AJ26516" s="23"/>
      <c r="HH26516"/>
      <c r="IW26516" s="36"/>
      <c r="JI26516"/>
      <c r="JJ26516"/>
      <c r="KX26516" s="23"/>
      <c r="KY26516" s="23"/>
    </row>
    <row r="26517" spans="36:311" x14ac:dyDescent="0.2">
      <c r="AJ26517" s="23"/>
      <c r="HH26517"/>
      <c r="IW26517" s="36"/>
      <c r="JI26517"/>
      <c r="JJ26517"/>
      <c r="KX26517" s="23"/>
      <c r="KY26517" s="23"/>
    </row>
    <row r="26518" spans="36:311" x14ac:dyDescent="0.2">
      <c r="AJ26518" s="23"/>
      <c r="HH26518"/>
      <c r="IW26518" s="36"/>
      <c r="JI26518"/>
      <c r="JJ26518"/>
      <c r="KX26518" s="23"/>
      <c r="KY26518" s="23"/>
    </row>
    <row r="26519" spans="36:311" x14ac:dyDescent="0.2">
      <c r="AJ26519" s="23"/>
      <c r="HH26519"/>
      <c r="IW26519" s="36"/>
      <c r="JI26519"/>
      <c r="JJ26519"/>
      <c r="KX26519" s="23"/>
      <c r="KY26519" s="23"/>
    </row>
    <row r="26520" spans="36:311" x14ac:dyDescent="0.2">
      <c r="AJ26520" s="23"/>
      <c r="HH26520"/>
      <c r="IW26520" s="36"/>
      <c r="JI26520"/>
      <c r="JJ26520"/>
      <c r="KX26520" s="23"/>
      <c r="KY26520" s="23"/>
    </row>
    <row r="26521" spans="36:311" x14ac:dyDescent="0.2">
      <c r="AJ26521" s="23"/>
      <c r="HH26521"/>
      <c r="IW26521" s="36"/>
      <c r="JI26521"/>
      <c r="JJ26521"/>
      <c r="KX26521" s="23"/>
      <c r="KY26521" s="23"/>
    </row>
    <row r="26522" spans="36:311" x14ac:dyDescent="0.2">
      <c r="AJ26522" s="23"/>
      <c r="HH26522"/>
      <c r="IW26522" s="36"/>
      <c r="JI26522"/>
      <c r="JJ26522"/>
      <c r="KX26522" s="23"/>
      <c r="KY26522" s="23"/>
    </row>
    <row r="26523" spans="36:311" x14ac:dyDescent="0.2">
      <c r="AJ26523" s="23"/>
      <c r="HH26523"/>
      <c r="IW26523" s="36"/>
      <c r="JI26523"/>
      <c r="JJ26523"/>
      <c r="KX26523" s="23"/>
      <c r="KY26523" s="23"/>
    </row>
    <row r="26524" spans="36:311" x14ac:dyDescent="0.2">
      <c r="AJ26524" s="23"/>
      <c r="HH26524"/>
      <c r="IW26524" s="36"/>
      <c r="JI26524"/>
      <c r="JJ26524"/>
      <c r="KX26524" s="23"/>
      <c r="KY26524" s="23"/>
    </row>
    <row r="26525" spans="36:311" x14ac:dyDescent="0.2">
      <c r="AJ26525" s="23"/>
      <c r="HH26525"/>
      <c r="IW26525" s="36"/>
      <c r="JI26525"/>
      <c r="JJ26525"/>
      <c r="KX26525" s="23"/>
      <c r="KY26525" s="23"/>
    </row>
    <row r="26526" spans="36:311" x14ac:dyDescent="0.2">
      <c r="AJ26526" s="23"/>
      <c r="HH26526"/>
      <c r="IW26526" s="36"/>
      <c r="JI26526"/>
      <c r="JJ26526"/>
      <c r="KX26526" s="23"/>
      <c r="KY26526" s="23"/>
    </row>
    <row r="26527" spans="36:311" x14ac:dyDescent="0.2">
      <c r="AJ26527" s="23"/>
      <c r="HH26527"/>
      <c r="IW26527" s="36"/>
      <c r="JI26527"/>
      <c r="JJ26527"/>
      <c r="KX26527" s="23"/>
      <c r="KY26527" s="23"/>
    </row>
    <row r="26528" spans="36:311" x14ac:dyDescent="0.2">
      <c r="AJ26528" s="23"/>
      <c r="HH26528"/>
      <c r="IW26528" s="36"/>
      <c r="JI26528"/>
      <c r="JJ26528"/>
      <c r="KX26528" s="23"/>
      <c r="KY26528" s="23"/>
    </row>
    <row r="26529" spans="36:311" x14ac:dyDescent="0.2">
      <c r="AJ26529" s="23"/>
      <c r="HH26529"/>
      <c r="IW26529" s="36"/>
      <c r="JI26529"/>
      <c r="JJ26529"/>
      <c r="KX26529" s="23"/>
      <c r="KY26529" s="23"/>
    </row>
    <row r="26530" spans="36:311" x14ac:dyDescent="0.2">
      <c r="AJ26530" s="23"/>
      <c r="HH26530"/>
      <c r="IW26530" s="36"/>
      <c r="JI26530"/>
      <c r="JJ26530"/>
      <c r="KX26530" s="23"/>
      <c r="KY26530" s="23"/>
    </row>
    <row r="26531" spans="36:311" x14ac:dyDescent="0.2">
      <c r="AJ26531" s="23"/>
      <c r="HH26531"/>
      <c r="IW26531" s="36"/>
      <c r="JI26531"/>
      <c r="JJ26531"/>
      <c r="KX26531" s="23"/>
      <c r="KY26531" s="23"/>
    </row>
    <row r="26532" spans="36:311" x14ac:dyDescent="0.2">
      <c r="AJ26532" s="23"/>
      <c r="HH26532"/>
      <c r="IW26532" s="36"/>
      <c r="JI26532"/>
      <c r="JJ26532"/>
      <c r="KX26532" s="23"/>
      <c r="KY26532" s="23"/>
    </row>
    <row r="26533" spans="36:311" x14ac:dyDescent="0.2">
      <c r="AJ26533" s="23"/>
      <c r="HH26533"/>
      <c r="IW26533" s="36"/>
      <c r="JI26533"/>
      <c r="JJ26533"/>
      <c r="KX26533" s="23"/>
      <c r="KY26533" s="23"/>
    </row>
    <row r="26534" spans="36:311" x14ac:dyDescent="0.2">
      <c r="AJ26534" s="23"/>
      <c r="HH26534"/>
      <c r="IW26534" s="36"/>
      <c r="JI26534"/>
      <c r="JJ26534"/>
      <c r="KX26534" s="23"/>
      <c r="KY26534" s="23"/>
    </row>
    <row r="26535" spans="36:311" x14ac:dyDescent="0.2">
      <c r="AJ26535" s="23"/>
      <c r="HH26535"/>
      <c r="IW26535" s="36"/>
      <c r="JI26535"/>
      <c r="JJ26535"/>
      <c r="KX26535" s="23"/>
      <c r="KY26535" s="23"/>
    </row>
    <row r="26536" spans="36:311" x14ac:dyDescent="0.2">
      <c r="AJ26536" s="23"/>
      <c r="HH26536"/>
      <c r="IW26536" s="36"/>
      <c r="JI26536"/>
      <c r="JJ26536"/>
      <c r="KX26536" s="23"/>
      <c r="KY26536" s="23"/>
    </row>
    <row r="26537" spans="36:311" x14ac:dyDescent="0.2">
      <c r="AJ26537" s="23"/>
      <c r="HH26537"/>
      <c r="IW26537" s="36"/>
      <c r="JI26537"/>
      <c r="JJ26537"/>
      <c r="KX26537" s="23"/>
      <c r="KY26537" s="23"/>
    </row>
    <row r="26538" spans="36:311" x14ac:dyDescent="0.2">
      <c r="AJ26538" s="23"/>
      <c r="HH26538"/>
      <c r="IW26538" s="36"/>
      <c r="JI26538"/>
      <c r="JJ26538"/>
      <c r="KX26538" s="23"/>
      <c r="KY26538" s="23"/>
    </row>
    <row r="26539" spans="36:311" x14ac:dyDescent="0.2">
      <c r="AJ26539" s="23"/>
      <c r="HH26539"/>
      <c r="IW26539" s="36"/>
      <c r="JI26539"/>
      <c r="JJ26539"/>
      <c r="KX26539" s="23"/>
      <c r="KY26539" s="23"/>
    </row>
    <row r="26540" spans="36:311" x14ac:dyDescent="0.2">
      <c r="AJ26540" s="23"/>
      <c r="HH26540"/>
      <c r="IW26540" s="36"/>
      <c r="JI26540"/>
      <c r="JJ26540"/>
      <c r="KX26540" s="23"/>
      <c r="KY26540" s="23"/>
    </row>
    <row r="26541" spans="36:311" x14ac:dyDescent="0.2">
      <c r="AJ26541" s="23"/>
      <c r="HH26541"/>
      <c r="IW26541" s="36"/>
      <c r="JI26541"/>
      <c r="JJ26541"/>
      <c r="KX26541" s="23"/>
      <c r="KY26541" s="23"/>
    </row>
    <row r="26542" spans="36:311" x14ac:dyDescent="0.2">
      <c r="AJ26542" s="23"/>
      <c r="HH26542"/>
      <c r="IW26542" s="36"/>
      <c r="JI26542"/>
      <c r="JJ26542"/>
      <c r="KX26542" s="23"/>
      <c r="KY26542" s="23"/>
    </row>
    <row r="26543" spans="36:311" x14ac:dyDescent="0.2">
      <c r="AJ26543" s="23"/>
      <c r="HH26543"/>
      <c r="IW26543" s="36"/>
      <c r="JI26543"/>
      <c r="JJ26543"/>
      <c r="KX26543" s="23"/>
      <c r="KY26543" s="23"/>
    </row>
    <row r="26544" spans="36:311" x14ac:dyDescent="0.2">
      <c r="AJ26544" s="23"/>
      <c r="HH26544"/>
      <c r="IW26544" s="36"/>
      <c r="JI26544"/>
      <c r="JJ26544"/>
      <c r="KX26544" s="23"/>
      <c r="KY26544" s="23"/>
    </row>
    <row r="26545" spans="36:311" x14ac:dyDescent="0.2">
      <c r="AJ26545" s="23"/>
      <c r="HH26545"/>
      <c r="IW26545" s="36"/>
      <c r="JI26545"/>
      <c r="JJ26545"/>
      <c r="KX26545" s="23"/>
      <c r="KY26545" s="23"/>
    </row>
    <row r="26546" spans="36:311" x14ac:dyDescent="0.2">
      <c r="AJ26546" s="23"/>
      <c r="HH26546"/>
      <c r="IW26546" s="36"/>
      <c r="JI26546"/>
      <c r="JJ26546"/>
      <c r="KX26546" s="23"/>
      <c r="KY26546" s="23"/>
    </row>
    <row r="26547" spans="36:311" x14ac:dyDescent="0.2">
      <c r="AJ26547" s="23"/>
      <c r="HH26547"/>
      <c r="IW26547" s="36"/>
      <c r="JI26547"/>
      <c r="JJ26547"/>
      <c r="KX26547" s="23"/>
      <c r="KY26547" s="23"/>
    </row>
    <row r="26548" spans="36:311" x14ac:dyDescent="0.2">
      <c r="AJ26548" s="23"/>
      <c r="HH26548"/>
      <c r="IW26548" s="36"/>
      <c r="JI26548"/>
      <c r="JJ26548"/>
      <c r="KX26548" s="23"/>
      <c r="KY26548" s="23"/>
    </row>
    <row r="26549" spans="36:311" x14ac:dyDescent="0.2">
      <c r="AJ26549" s="23"/>
      <c r="HH26549"/>
      <c r="IW26549" s="36"/>
      <c r="JI26549"/>
      <c r="JJ26549"/>
      <c r="KX26549" s="23"/>
      <c r="KY26549" s="23"/>
    </row>
    <row r="26550" spans="36:311" x14ac:dyDescent="0.2">
      <c r="AJ26550" s="23"/>
      <c r="HH26550"/>
      <c r="IW26550" s="36"/>
      <c r="JI26550"/>
      <c r="JJ26550"/>
      <c r="KX26550" s="23"/>
      <c r="KY26550" s="23"/>
    </row>
    <row r="26551" spans="36:311" x14ac:dyDescent="0.2">
      <c r="AJ26551" s="23"/>
      <c r="HH26551"/>
      <c r="IW26551" s="36"/>
      <c r="JI26551"/>
      <c r="JJ26551"/>
      <c r="KX26551" s="23"/>
      <c r="KY26551" s="23"/>
    </row>
    <row r="26552" spans="36:311" x14ac:dyDescent="0.2">
      <c r="AJ26552" s="23"/>
      <c r="HH26552"/>
      <c r="IW26552" s="36"/>
      <c r="JI26552"/>
      <c r="JJ26552"/>
      <c r="KX26552" s="23"/>
      <c r="KY26552" s="23"/>
    </row>
    <row r="26553" spans="36:311" x14ac:dyDescent="0.2">
      <c r="AJ26553" s="23"/>
      <c r="HH26553"/>
      <c r="IW26553" s="36"/>
      <c r="JI26553"/>
      <c r="JJ26553"/>
      <c r="KX26553" s="23"/>
      <c r="KY26553" s="23"/>
    </row>
    <row r="26554" spans="36:311" x14ac:dyDescent="0.2">
      <c r="AJ26554" s="23"/>
      <c r="HH26554"/>
      <c r="IW26554" s="36"/>
      <c r="JI26554"/>
      <c r="JJ26554"/>
      <c r="KX26554" s="23"/>
      <c r="KY26554" s="23"/>
    </row>
    <row r="26555" spans="36:311" x14ac:dyDescent="0.2">
      <c r="AJ26555" s="23"/>
      <c r="HH26555"/>
      <c r="IW26555" s="36"/>
      <c r="JI26555"/>
      <c r="JJ26555"/>
      <c r="KX26555" s="23"/>
      <c r="KY26555" s="23"/>
    </row>
    <row r="26556" spans="36:311" x14ac:dyDescent="0.2">
      <c r="AJ26556" s="23"/>
      <c r="HH26556"/>
      <c r="IW26556" s="36"/>
      <c r="JI26556"/>
      <c r="JJ26556"/>
      <c r="KX26556" s="23"/>
      <c r="KY26556" s="23"/>
    </row>
    <row r="26557" spans="36:311" x14ac:dyDescent="0.2">
      <c r="AJ26557" s="23"/>
      <c r="HH26557"/>
      <c r="IW26557" s="36"/>
      <c r="JI26557"/>
      <c r="JJ26557"/>
      <c r="KX26557" s="23"/>
      <c r="KY26557" s="23"/>
    </row>
    <row r="26558" spans="36:311" x14ac:dyDescent="0.2">
      <c r="AJ26558" s="23"/>
      <c r="HH26558"/>
      <c r="IW26558" s="36"/>
      <c r="JI26558"/>
      <c r="JJ26558"/>
      <c r="KX26558" s="23"/>
      <c r="KY26558" s="23"/>
    </row>
    <row r="26559" spans="36:311" x14ac:dyDescent="0.2">
      <c r="AJ26559" s="23"/>
      <c r="HH26559"/>
      <c r="IW26559" s="36"/>
      <c r="JI26559"/>
      <c r="JJ26559"/>
      <c r="KX26559" s="23"/>
      <c r="KY26559" s="23"/>
    </row>
    <row r="26560" spans="36:311" x14ac:dyDescent="0.2">
      <c r="AJ26560" s="23"/>
      <c r="HH26560"/>
      <c r="IW26560" s="36"/>
      <c r="JI26560"/>
      <c r="JJ26560"/>
      <c r="KX26560" s="23"/>
      <c r="KY26560" s="23"/>
    </row>
    <row r="26561" spans="36:311" x14ac:dyDescent="0.2">
      <c r="AJ26561" s="23"/>
      <c r="HH26561"/>
      <c r="IW26561" s="36"/>
      <c r="JI26561"/>
      <c r="JJ26561"/>
      <c r="KX26561" s="23"/>
      <c r="KY26561" s="23"/>
    </row>
    <row r="26562" spans="36:311" x14ac:dyDescent="0.2">
      <c r="AJ26562" s="23"/>
      <c r="HH26562"/>
      <c r="IW26562" s="36"/>
      <c r="JI26562"/>
      <c r="JJ26562"/>
      <c r="KX26562" s="23"/>
      <c r="KY26562" s="23"/>
    </row>
    <row r="26563" spans="36:311" x14ac:dyDescent="0.2">
      <c r="AJ26563" s="23"/>
      <c r="HH26563"/>
      <c r="IW26563" s="36"/>
      <c r="JI26563"/>
      <c r="JJ26563"/>
      <c r="KX26563" s="23"/>
      <c r="KY26563" s="23"/>
    </row>
    <row r="26564" spans="36:311" x14ac:dyDescent="0.2">
      <c r="AJ26564" s="23"/>
      <c r="HH26564"/>
      <c r="IW26564" s="36"/>
      <c r="JI26564"/>
      <c r="JJ26564"/>
      <c r="KX26564" s="23"/>
      <c r="KY26564" s="23"/>
    </row>
    <row r="26565" spans="36:311" x14ac:dyDescent="0.2">
      <c r="AJ26565" s="23"/>
      <c r="HH26565"/>
      <c r="IW26565" s="36"/>
      <c r="JI26565"/>
      <c r="JJ26565"/>
      <c r="KX26565" s="23"/>
      <c r="KY26565" s="23"/>
    </row>
    <row r="26566" spans="36:311" x14ac:dyDescent="0.2">
      <c r="AJ26566" s="23"/>
      <c r="HH26566"/>
      <c r="IW26566" s="36"/>
      <c r="JI26566"/>
      <c r="JJ26566"/>
      <c r="KX26566" s="23"/>
      <c r="KY26566" s="23"/>
    </row>
    <row r="26567" spans="36:311" x14ac:dyDescent="0.2">
      <c r="AJ26567" s="23"/>
      <c r="HH26567"/>
      <c r="IW26567" s="36"/>
      <c r="JI26567"/>
      <c r="JJ26567"/>
      <c r="KX26567" s="23"/>
      <c r="KY26567" s="23"/>
    </row>
    <row r="26568" spans="36:311" x14ac:dyDescent="0.2">
      <c r="AJ26568" s="23"/>
      <c r="HH26568"/>
      <c r="IW26568" s="36"/>
      <c r="JI26568"/>
      <c r="JJ26568"/>
      <c r="KX26568" s="23"/>
      <c r="KY26568" s="23"/>
    </row>
    <row r="26569" spans="36:311" x14ac:dyDescent="0.2">
      <c r="AJ26569" s="23"/>
      <c r="HH26569"/>
      <c r="IW26569" s="36"/>
      <c r="JI26569"/>
      <c r="JJ26569"/>
      <c r="KX26569" s="23"/>
      <c r="KY26569" s="23"/>
    </row>
    <row r="26570" spans="36:311" x14ac:dyDescent="0.2">
      <c r="AJ26570" s="23"/>
      <c r="HH26570"/>
      <c r="IW26570" s="36"/>
      <c r="JI26570"/>
      <c r="JJ26570"/>
      <c r="KX26570" s="23"/>
      <c r="KY26570" s="23"/>
    </row>
    <row r="26571" spans="36:311" x14ac:dyDescent="0.2">
      <c r="AJ26571" s="23"/>
      <c r="HH26571"/>
      <c r="IW26571" s="36"/>
      <c r="JI26571"/>
      <c r="JJ26571"/>
      <c r="KX26571" s="23"/>
      <c r="KY26571" s="23"/>
    </row>
    <row r="26572" spans="36:311" x14ac:dyDescent="0.2">
      <c r="AJ26572" s="23"/>
      <c r="HH26572"/>
      <c r="IW26572" s="36"/>
      <c r="JI26572"/>
      <c r="JJ26572"/>
      <c r="KX26572" s="23"/>
      <c r="KY26572" s="23"/>
    </row>
    <row r="26573" spans="36:311" x14ac:dyDescent="0.2">
      <c r="AJ26573" s="23"/>
      <c r="HH26573"/>
      <c r="IW26573" s="36"/>
      <c r="JI26573"/>
      <c r="JJ26573"/>
      <c r="KX26573" s="23"/>
      <c r="KY26573" s="23"/>
    </row>
    <row r="26574" spans="36:311" x14ac:dyDescent="0.2">
      <c r="AJ26574" s="23"/>
      <c r="HH26574"/>
      <c r="IW26574" s="36"/>
      <c r="JI26574"/>
      <c r="JJ26574"/>
      <c r="KX26574" s="23"/>
      <c r="KY26574" s="23"/>
    </row>
    <row r="26575" spans="36:311" x14ac:dyDescent="0.2">
      <c r="AJ26575" s="23"/>
      <c r="HH26575"/>
      <c r="IW26575" s="36"/>
      <c r="JI26575"/>
      <c r="JJ26575"/>
      <c r="KX26575" s="23"/>
      <c r="KY26575" s="23"/>
    </row>
    <row r="26576" spans="36:311" x14ac:dyDescent="0.2">
      <c r="AJ26576" s="23"/>
      <c r="HH26576"/>
      <c r="IW26576" s="36"/>
      <c r="JI26576"/>
      <c r="JJ26576"/>
      <c r="KX26576" s="23"/>
      <c r="KY26576" s="23"/>
    </row>
    <row r="26577" spans="36:311" x14ac:dyDescent="0.2">
      <c r="AJ26577" s="23"/>
      <c r="HH26577"/>
      <c r="IW26577" s="36"/>
      <c r="JI26577"/>
      <c r="JJ26577"/>
      <c r="KX26577" s="23"/>
      <c r="KY26577" s="23"/>
    </row>
    <row r="26578" spans="36:311" x14ac:dyDescent="0.2">
      <c r="AJ26578" s="23"/>
      <c r="HH26578"/>
      <c r="IW26578" s="36"/>
      <c r="JI26578"/>
      <c r="JJ26578"/>
      <c r="KX26578" s="23"/>
      <c r="KY26578" s="23"/>
    </row>
    <row r="26579" spans="36:311" x14ac:dyDescent="0.2">
      <c r="AJ26579" s="23"/>
      <c r="HH26579"/>
      <c r="IW26579" s="36"/>
      <c r="JI26579"/>
      <c r="JJ26579"/>
      <c r="KX26579" s="23"/>
      <c r="KY26579" s="23"/>
    </row>
    <row r="26580" spans="36:311" x14ac:dyDescent="0.2">
      <c r="AJ26580" s="23"/>
      <c r="HH26580"/>
      <c r="IW26580" s="36"/>
      <c r="JI26580"/>
      <c r="JJ26580"/>
      <c r="KX26580" s="23"/>
      <c r="KY26580" s="23"/>
    </row>
    <row r="26581" spans="36:311" x14ac:dyDescent="0.2">
      <c r="AJ26581" s="23"/>
      <c r="HH26581"/>
      <c r="IW26581" s="36"/>
      <c r="JI26581"/>
      <c r="JJ26581"/>
      <c r="KX26581" s="23"/>
      <c r="KY26581" s="23"/>
    </row>
    <row r="26582" spans="36:311" x14ac:dyDescent="0.2">
      <c r="AJ26582" s="23"/>
      <c r="HH26582"/>
      <c r="IW26582" s="36"/>
      <c r="JI26582"/>
      <c r="JJ26582"/>
      <c r="KX26582" s="23"/>
      <c r="KY26582" s="23"/>
    </row>
    <row r="26583" spans="36:311" x14ac:dyDescent="0.2">
      <c r="AJ26583" s="23"/>
      <c r="HH26583"/>
      <c r="IW26583" s="36"/>
      <c r="JI26583"/>
      <c r="JJ26583"/>
      <c r="KX26583" s="23"/>
      <c r="KY26583" s="23"/>
    </row>
    <row r="26584" spans="36:311" x14ac:dyDescent="0.2">
      <c r="AJ26584" s="23"/>
      <c r="HH26584"/>
      <c r="IW26584" s="36"/>
      <c r="JI26584"/>
      <c r="JJ26584"/>
      <c r="KX26584" s="23"/>
      <c r="KY26584" s="23"/>
    </row>
    <row r="26585" spans="36:311" x14ac:dyDescent="0.2">
      <c r="AJ26585" s="23"/>
      <c r="HH26585"/>
      <c r="IW26585" s="36"/>
      <c r="JI26585"/>
      <c r="JJ26585"/>
      <c r="KX26585" s="23"/>
      <c r="KY26585" s="23"/>
    </row>
    <row r="26586" spans="36:311" x14ac:dyDescent="0.2">
      <c r="AJ26586" s="23"/>
      <c r="HH26586"/>
      <c r="IW26586" s="36"/>
      <c r="JI26586"/>
      <c r="JJ26586"/>
      <c r="KX26586" s="23"/>
      <c r="KY26586" s="23"/>
    </row>
    <row r="26587" spans="36:311" x14ac:dyDescent="0.2">
      <c r="AJ26587" s="23"/>
      <c r="HH26587"/>
      <c r="IW26587" s="36"/>
      <c r="JI26587"/>
      <c r="JJ26587"/>
      <c r="KX26587" s="23"/>
      <c r="KY26587" s="23"/>
    </row>
    <row r="26588" spans="36:311" x14ac:dyDescent="0.2">
      <c r="AJ26588" s="23"/>
      <c r="HH26588"/>
      <c r="IW26588" s="36"/>
      <c r="JI26588"/>
      <c r="JJ26588"/>
      <c r="KX26588" s="23"/>
      <c r="KY26588" s="23"/>
    </row>
    <row r="26589" spans="36:311" x14ac:dyDescent="0.2">
      <c r="AJ26589" s="23"/>
      <c r="HH26589"/>
      <c r="IW26589" s="36"/>
      <c r="JI26589"/>
      <c r="JJ26589"/>
      <c r="KX26589" s="23"/>
      <c r="KY26589" s="23"/>
    </row>
    <row r="26590" spans="36:311" x14ac:dyDescent="0.2">
      <c r="AJ26590" s="23"/>
      <c r="HH26590"/>
      <c r="IW26590" s="36"/>
      <c r="JI26590"/>
      <c r="JJ26590"/>
      <c r="KX26590" s="23"/>
      <c r="KY26590" s="23"/>
    </row>
    <row r="26591" spans="36:311" x14ac:dyDescent="0.2">
      <c r="AJ26591" s="23"/>
      <c r="HH26591"/>
      <c r="IW26591" s="36"/>
      <c r="JI26591"/>
      <c r="JJ26591"/>
      <c r="KX26591" s="23"/>
      <c r="KY26591" s="23"/>
    </row>
    <row r="26592" spans="36:311" x14ac:dyDescent="0.2">
      <c r="AJ26592" s="23"/>
      <c r="HH26592"/>
      <c r="IW26592" s="36"/>
      <c r="JI26592"/>
      <c r="JJ26592"/>
      <c r="KX26592" s="23"/>
      <c r="KY26592" s="23"/>
    </row>
    <row r="26593" spans="36:311" x14ac:dyDescent="0.2">
      <c r="AJ26593" s="23"/>
      <c r="HH26593"/>
      <c r="IW26593" s="36"/>
      <c r="JI26593"/>
      <c r="JJ26593"/>
      <c r="KX26593" s="23"/>
      <c r="KY26593" s="23"/>
    </row>
    <row r="26594" spans="36:311" x14ac:dyDescent="0.2">
      <c r="AJ26594" s="23"/>
      <c r="HH26594"/>
      <c r="IW26594" s="36"/>
      <c r="JI26594"/>
      <c r="JJ26594"/>
      <c r="KX26594" s="23"/>
      <c r="KY26594" s="23"/>
    </row>
    <row r="26595" spans="36:311" x14ac:dyDescent="0.2">
      <c r="AJ26595" s="23"/>
      <c r="HH26595"/>
      <c r="IW26595" s="36"/>
      <c r="JI26595"/>
      <c r="JJ26595"/>
      <c r="KX26595" s="23"/>
      <c r="KY26595" s="23"/>
    </row>
    <row r="26596" spans="36:311" x14ac:dyDescent="0.2">
      <c r="AJ26596" s="23"/>
      <c r="HH26596"/>
      <c r="IW26596" s="36"/>
      <c r="JI26596"/>
      <c r="JJ26596"/>
      <c r="KX26596" s="23"/>
      <c r="KY26596" s="23"/>
    </row>
    <row r="26597" spans="36:311" x14ac:dyDescent="0.2">
      <c r="AJ26597" s="23"/>
      <c r="HH26597"/>
      <c r="IW26597" s="36"/>
      <c r="JI26597"/>
      <c r="JJ26597"/>
      <c r="KX26597" s="23"/>
      <c r="KY26597" s="23"/>
    </row>
    <row r="26598" spans="36:311" x14ac:dyDescent="0.2">
      <c r="AJ26598" s="23"/>
      <c r="HH26598"/>
      <c r="IW26598" s="36"/>
      <c r="JI26598"/>
      <c r="JJ26598"/>
      <c r="KX26598" s="23"/>
      <c r="KY26598" s="23"/>
    </row>
    <row r="26599" spans="36:311" x14ac:dyDescent="0.2">
      <c r="AJ26599" s="23"/>
      <c r="HH26599"/>
      <c r="IW26599" s="36"/>
      <c r="JI26599"/>
      <c r="JJ26599"/>
      <c r="KX26599" s="23"/>
      <c r="KY26599" s="23"/>
    </row>
    <row r="26600" spans="36:311" x14ac:dyDescent="0.2">
      <c r="AJ26600" s="23"/>
      <c r="HH26600"/>
      <c r="IW26600" s="36"/>
      <c r="JI26600"/>
      <c r="JJ26600"/>
      <c r="KX26600" s="23"/>
      <c r="KY26600" s="23"/>
    </row>
    <row r="26601" spans="36:311" x14ac:dyDescent="0.2">
      <c r="AJ26601" s="23"/>
      <c r="HH26601"/>
      <c r="IW26601" s="36"/>
      <c r="JI26601"/>
      <c r="JJ26601"/>
      <c r="KX26601" s="23"/>
      <c r="KY26601" s="23"/>
    </row>
    <row r="26602" spans="36:311" x14ac:dyDescent="0.2">
      <c r="AJ26602" s="23"/>
      <c r="HH26602"/>
      <c r="IW26602" s="36"/>
      <c r="JI26602"/>
      <c r="JJ26602"/>
      <c r="KX26602" s="23"/>
      <c r="KY26602" s="23"/>
    </row>
    <row r="26603" spans="36:311" x14ac:dyDescent="0.2">
      <c r="AJ26603" s="23"/>
      <c r="HH26603"/>
      <c r="IW26603" s="36"/>
      <c r="JI26603"/>
      <c r="JJ26603"/>
      <c r="KX26603" s="23"/>
      <c r="KY26603" s="23"/>
    </row>
    <row r="26604" spans="36:311" x14ac:dyDescent="0.2">
      <c r="AJ26604" s="23"/>
      <c r="HH26604"/>
      <c r="IW26604" s="36"/>
      <c r="JI26604"/>
      <c r="JJ26604"/>
      <c r="KX26604" s="23"/>
      <c r="KY26604" s="23"/>
    </row>
    <row r="26605" spans="36:311" x14ac:dyDescent="0.2">
      <c r="AJ26605" s="23"/>
      <c r="HH26605"/>
      <c r="IW26605" s="36"/>
      <c r="JI26605"/>
      <c r="JJ26605"/>
      <c r="KX26605" s="23"/>
      <c r="KY26605" s="23"/>
    </row>
    <row r="26606" spans="36:311" x14ac:dyDescent="0.2">
      <c r="AJ26606" s="23"/>
      <c r="HH26606"/>
      <c r="IW26606" s="36"/>
      <c r="JI26606"/>
      <c r="JJ26606"/>
      <c r="KX26606" s="23"/>
      <c r="KY26606" s="23"/>
    </row>
    <row r="26607" spans="36:311" x14ac:dyDescent="0.2">
      <c r="AJ26607" s="23"/>
      <c r="HH26607"/>
      <c r="IW26607" s="36"/>
      <c r="JI26607"/>
      <c r="JJ26607"/>
      <c r="KX26607" s="23"/>
      <c r="KY26607" s="23"/>
    </row>
    <row r="26608" spans="36:311" x14ac:dyDescent="0.2">
      <c r="AJ26608" s="23"/>
      <c r="HH26608"/>
      <c r="IW26608" s="36"/>
      <c r="JI26608"/>
      <c r="JJ26608"/>
      <c r="KX26608" s="23"/>
      <c r="KY26608" s="23"/>
    </row>
    <row r="26609" spans="36:311" x14ac:dyDescent="0.2">
      <c r="AJ26609" s="23"/>
      <c r="HH26609"/>
      <c r="IW26609" s="36"/>
      <c r="JI26609"/>
      <c r="JJ26609"/>
      <c r="KX26609" s="23"/>
      <c r="KY26609" s="23"/>
    </row>
    <row r="26610" spans="36:311" x14ac:dyDescent="0.2">
      <c r="AJ26610" s="23"/>
      <c r="HH26610"/>
      <c r="IW26610" s="36"/>
      <c r="JI26610"/>
      <c r="JJ26610"/>
      <c r="KX26610" s="23"/>
      <c r="KY26610" s="23"/>
    </row>
    <row r="26611" spans="36:311" x14ac:dyDescent="0.2">
      <c r="AJ26611" s="23"/>
      <c r="HH26611"/>
      <c r="IW26611" s="36"/>
      <c r="JI26611"/>
      <c r="JJ26611"/>
      <c r="KX26611" s="23"/>
      <c r="KY26611" s="23"/>
    </row>
    <row r="26612" spans="36:311" x14ac:dyDescent="0.2">
      <c r="AJ26612" s="23"/>
      <c r="HH26612"/>
      <c r="IW26612" s="36"/>
      <c r="JI26612"/>
      <c r="JJ26612"/>
      <c r="KX26612" s="23"/>
      <c r="KY26612" s="23"/>
    </row>
    <row r="26613" spans="36:311" x14ac:dyDescent="0.2">
      <c r="AJ26613" s="23"/>
      <c r="HH26613"/>
      <c r="IW26613" s="36"/>
      <c r="JI26613"/>
      <c r="JJ26613"/>
      <c r="KX26613" s="23"/>
      <c r="KY26613" s="23"/>
    </row>
    <row r="26614" spans="36:311" x14ac:dyDescent="0.2">
      <c r="AJ26614" s="23"/>
      <c r="HH26614"/>
      <c r="IW26614" s="36"/>
      <c r="JI26614"/>
      <c r="JJ26614"/>
      <c r="KX26614" s="23"/>
      <c r="KY26614" s="23"/>
    </row>
    <row r="26615" spans="36:311" x14ac:dyDescent="0.2">
      <c r="AJ26615" s="23"/>
      <c r="HH26615"/>
      <c r="IW26615" s="36"/>
      <c r="JI26615"/>
      <c r="JJ26615"/>
      <c r="KX26615" s="23"/>
      <c r="KY26615" s="23"/>
    </row>
    <row r="26616" spans="36:311" x14ac:dyDescent="0.2">
      <c r="AJ26616" s="23"/>
      <c r="HH26616"/>
      <c r="IW26616" s="36"/>
      <c r="JI26616"/>
      <c r="JJ26616"/>
      <c r="KX26616" s="23"/>
      <c r="KY26616" s="23"/>
    </row>
    <row r="26617" spans="36:311" x14ac:dyDescent="0.2">
      <c r="AJ26617" s="23"/>
      <c r="HH26617"/>
      <c r="IW26617" s="36"/>
      <c r="JI26617"/>
      <c r="JJ26617"/>
      <c r="KX26617" s="23"/>
      <c r="KY26617" s="23"/>
    </row>
    <row r="26618" spans="36:311" x14ac:dyDescent="0.2">
      <c r="AJ26618" s="23"/>
      <c r="HH26618"/>
      <c r="IW26618" s="36"/>
      <c r="JI26618"/>
      <c r="JJ26618"/>
      <c r="KX26618" s="23"/>
      <c r="KY26618" s="23"/>
    </row>
    <row r="26619" spans="36:311" x14ac:dyDescent="0.2">
      <c r="AJ26619" s="23"/>
      <c r="HH26619"/>
      <c r="IW26619" s="36"/>
      <c r="JI26619"/>
      <c r="JJ26619"/>
      <c r="KX26619" s="23"/>
      <c r="KY26619" s="23"/>
    </row>
    <row r="26620" spans="36:311" x14ac:dyDescent="0.2">
      <c r="AJ26620" s="23"/>
      <c r="HH26620"/>
      <c r="IW26620" s="36"/>
      <c r="JI26620"/>
      <c r="JJ26620"/>
      <c r="KX26620" s="23"/>
      <c r="KY26620" s="23"/>
    </row>
    <row r="26621" spans="36:311" x14ac:dyDescent="0.2">
      <c r="AJ26621" s="23"/>
      <c r="HH26621"/>
      <c r="IW26621" s="36"/>
      <c r="JI26621"/>
      <c r="JJ26621"/>
      <c r="KX26621" s="23"/>
      <c r="KY26621" s="23"/>
    </row>
    <row r="26622" spans="36:311" x14ac:dyDescent="0.2">
      <c r="AJ26622" s="23"/>
      <c r="HH26622"/>
      <c r="IW26622" s="36"/>
      <c r="JI26622"/>
      <c r="JJ26622"/>
      <c r="KX26622" s="23"/>
      <c r="KY26622" s="23"/>
    </row>
    <row r="26623" spans="36:311" x14ac:dyDescent="0.2">
      <c r="AJ26623" s="23"/>
      <c r="HH26623"/>
      <c r="IW26623" s="36"/>
      <c r="JI26623"/>
      <c r="JJ26623"/>
      <c r="KX26623" s="23"/>
      <c r="KY26623" s="23"/>
    </row>
    <row r="26624" spans="36:311" x14ac:dyDescent="0.2">
      <c r="AJ26624" s="23"/>
      <c r="HH26624"/>
      <c r="IW26624" s="36"/>
      <c r="JI26624"/>
      <c r="JJ26624"/>
      <c r="KX26624" s="23"/>
      <c r="KY26624" s="23"/>
    </row>
    <row r="26625" spans="36:311" x14ac:dyDescent="0.2">
      <c r="AJ26625" s="23"/>
      <c r="HH26625"/>
      <c r="IW26625" s="36"/>
      <c r="JI26625"/>
      <c r="JJ26625"/>
      <c r="KX26625" s="23"/>
      <c r="KY26625" s="23"/>
    </row>
    <row r="26626" spans="36:311" x14ac:dyDescent="0.2">
      <c r="AJ26626" s="23"/>
      <c r="HH26626"/>
      <c r="IW26626" s="36"/>
      <c r="JI26626"/>
      <c r="JJ26626"/>
      <c r="KX26626" s="23"/>
      <c r="KY26626" s="23"/>
    </row>
    <row r="26627" spans="36:311" x14ac:dyDescent="0.2">
      <c r="AJ26627" s="23"/>
      <c r="HH26627"/>
      <c r="IW26627" s="36"/>
      <c r="JI26627"/>
      <c r="JJ26627"/>
      <c r="KX26627" s="23"/>
      <c r="KY26627" s="23"/>
    </row>
    <row r="26628" spans="36:311" x14ac:dyDescent="0.2">
      <c r="AJ26628" s="23"/>
      <c r="HH26628"/>
      <c r="IW26628" s="36"/>
      <c r="JI26628"/>
      <c r="JJ26628"/>
      <c r="KX26628" s="23"/>
      <c r="KY26628" s="23"/>
    </row>
    <row r="26629" spans="36:311" x14ac:dyDescent="0.2">
      <c r="AJ26629" s="23"/>
      <c r="HH26629"/>
      <c r="IW26629" s="36"/>
      <c r="JI26629"/>
      <c r="JJ26629"/>
      <c r="KX26629" s="23"/>
      <c r="KY26629" s="23"/>
    </row>
    <row r="26630" spans="36:311" x14ac:dyDescent="0.2">
      <c r="AJ26630" s="23"/>
      <c r="HH26630"/>
      <c r="IW26630" s="36"/>
      <c r="JI26630"/>
      <c r="JJ26630"/>
      <c r="KX26630" s="23"/>
      <c r="KY26630" s="23"/>
    </row>
    <row r="26631" spans="36:311" x14ac:dyDescent="0.2">
      <c r="AJ26631" s="23"/>
      <c r="HH26631"/>
      <c r="IW26631" s="36"/>
      <c r="JI26631"/>
      <c r="JJ26631"/>
      <c r="KX26631" s="23"/>
      <c r="KY26631" s="23"/>
    </row>
    <row r="26632" spans="36:311" x14ac:dyDescent="0.2">
      <c r="AJ26632" s="23"/>
      <c r="HH26632"/>
      <c r="IW26632" s="36"/>
      <c r="JI26632"/>
      <c r="JJ26632"/>
      <c r="KX26632" s="23"/>
      <c r="KY26632" s="23"/>
    </row>
    <row r="26633" spans="36:311" x14ac:dyDescent="0.2">
      <c r="AJ26633" s="23"/>
      <c r="HH26633"/>
      <c r="IW26633" s="36"/>
      <c r="JI26633"/>
      <c r="JJ26633"/>
      <c r="KX26633" s="23"/>
      <c r="KY26633" s="23"/>
    </row>
    <row r="26634" spans="36:311" x14ac:dyDescent="0.2">
      <c r="AJ26634" s="23"/>
      <c r="HH26634"/>
      <c r="IW26634" s="36"/>
      <c r="JI26634"/>
      <c r="JJ26634"/>
      <c r="KX26634" s="23"/>
      <c r="KY26634" s="23"/>
    </row>
    <row r="26635" spans="36:311" x14ac:dyDescent="0.2">
      <c r="AJ26635" s="23"/>
      <c r="HH26635"/>
      <c r="IW26635" s="36"/>
      <c r="JI26635"/>
      <c r="JJ26635"/>
      <c r="KX26635" s="23"/>
      <c r="KY26635" s="23"/>
    </row>
    <row r="26636" spans="36:311" x14ac:dyDescent="0.2">
      <c r="AJ26636" s="23"/>
      <c r="HH26636"/>
      <c r="IW26636" s="36"/>
      <c r="JI26636"/>
      <c r="JJ26636"/>
      <c r="KX26636" s="23"/>
      <c r="KY26636" s="23"/>
    </row>
    <row r="26637" spans="36:311" x14ac:dyDescent="0.2">
      <c r="AJ26637" s="23"/>
      <c r="HH26637"/>
      <c r="IW26637" s="36"/>
      <c r="JI26637"/>
      <c r="JJ26637"/>
      <c r="KX26637" s="23"/>
      <c r="KY26637" s="23"/>
    </row>
    <row r="26638" spans="36:311" x14ac:dyDescent="0.2">
      <c r="AJ26638" s="23"/>
      <c r="HH26638"/>
      <c r="IW26638" s="36"/>
      <c r="JI26638"/>
      <c r="JJ26638"/>
      <c r="KX26638" s="23"/>
      <c r="KY26638" s="23"/>
    </row>
    <row r="26639" spans="36:311" x14ac:dyDescent="0.2">
      <c r="AJ26639" s="23"/>
      <c r="HH26639"/>
      <c r="IW26639" s="36"/>
      <c r="JI26639"/>
      <c r="JJ26639"/>
      <c r="KX26639" s="23"/>
      <c r="KY26639" s="23"/>
    </row>
    <row r="26640" spans="36:311" x14ac:dyDescent="0.2">
      <c r="AJ26640" s="23"/>
      <c r="HH26640"/>
      <c r="IW26640" s="36"/>
      <c r="JI26640"/>
      <c r="JJ26640"/>
      <c r="KX26640" s="23"/>
      <c r="KY26640" s="23"/>
    </row>
    <row r="26641" spans="36:311" x14ac:dyDescent="0.2">
      <c r="AJ26641" s="23"/>
      <c r="HH26641"/>
      <c r="IW26641" s="36"/>
      <c r="JI26641"/>
      <c r="JJ26641"/>
      <c r="KX26641" s="23"/>
      <c r="KY26641" s="23"/>
    </row>
    <row r="26642" spans="36:311" x14ac:dyDescent="0.2">
      <c r="AJ26642" s="23"/>
      <c r="HH26642"/>
      <c r="IW26642" s="36"/>
      <c r="JI26642"/>
      <c r="JJ26642"/>
      <c r="KX26642" s="23"/>
      <c r="KY26642" s="23"/>
    </row>
    <row r="26643" spans="36:311" x14ac:dyDescent="0.2">
      <c r="AJ26643" s="23"/>
      <c r="HH26643"/>
      <c r="IW26643" s="36"/>
      <c r="JI26643"/>
      <c r="JJ26643"/>
      <c r="KX26643" s="23"/>
      <c r="KY26643" s="23"/>
    </row>
    <row r="26644" spans="36:311" x14ac:dyDescent="0.2">
      <c r="AJ26644" s="23"/>
      <c r="HH26644"/>
      <c r="IW26644" s="36"/>
      <c r="JI26644"/>
      <c r="JJ26644"/>
      <c r="KX26644" s="23"/>
      <c r="KY26644" s="23"/>
    </row>
    <row r="26645" spans="36:311" x14ac:dyDescent="0.2">
      <c r="AJ26645" s="23"/>
      <c r="HH26645"/>
      <c r="IW26645" s="36"/>
      <c r="JI26645"/>
      <c r="JJ26645"/>
      <c r="KX26645" s="23"/>
      <c r="KY26645" s="23"/>
    </row>
    <row r="26646" spans="36:311" x14ac:dyDescent="0.2">
      <c r="AJ26646" s="23"/>
      <c r="HH26646"/>
      <c r="IW26646" s="36"/>
      <c r="JI26646"/>
      <c r="JJ26646"/>
      <c r="KX26646" s="23"/>
      <c r="KY26646" s="23"/>
    </row>
    <row r="26647" spans="36:311" x14ac:dyDescent="0.2">
      <c r="AJ26647" s="23"/>
      <c r="HH26647"/>
      <c r="IW26647" s="36"/>
      <c r="JI26647"/>
      <c r="JJ26647"/>
      <c r="KX26647" s="23"/>
      <c r="KY26647" s="23"/>
    </row>
    <row r="26648" spans="36:311" x14ac:dyDescent="0.2">
      <c r="AJ26648" s="23"/>
      <c r="HH26648"/>
      <c r="IW26648" s="36"/>
      <c r="JI26648"/>
      <c r="JJ26648"/>
      <c r="KX26648" s="23"/>
      <c r="KY26648" s="23"/>
    </row>
    <row r="26649" spans="36:311" x14ac:dyDescent="0.2">
      <c r="AJ26649" s="23"/>
      <c r="HH26649"/>
      <c r="IW26649" s="36"/>
      <c r="JI26649"/>
      <c r="JJ26649"/>
      <c r="KX26649" s="23"/>
      <c r="KY26649" s="23"/>
    </row>
    <row r="26650" spans="36:311" x14ac:dyDescent="0.2">
      <c r="AJ26650" s="23"/>
      <c r="HH26650"/>
      <c r="IW26650" s="36"/>
      <c r="JI26650"/>
      <c r="JJ26650"/>
      <c r="KX26650" s="23"/>
      <c r="KY26650" s="23"/>
    </row>
    <row r="26651" spans="36:311" x14ac:dyDescent="0.2">
      <c r="AJ26651" s="23"/>
      <c r="HH26651"/>
      <c r="IW26651" s="36"/>
      <c r="JI26651"/>
      <c r="JJ26651"/>
      <c r="KX26651" s="23"/>
      <c r="KY26651" s="23"/>
    </row>
    <row r="26652" spans="36:311" x14ac:dyDescent="0.2">
      <c r="AJ26652" s="23"/>
      <c r="HH26652"/>
      <c r="IW26652" s="36"/>
      <c r="JI26652"/>
      <c r="JJ26652"/>
      <c r="KX26652" s="23"/>
      <c r="KY26652" s="23"/>
    </row>
    <row r="26653" spans="36:311" x14ac:dyDescent="0.2">
      <c r="AJ26653" s="23"/>
      <c r="HH26653"/>
      <c r="IW26653" s="36"/>
      <c r="JI26653"/>
      <c r="JJ26653"/>
      <c r="KX26653" s="23"/>
      <c r="KY26653" s="23"/>
    </row>
    <row r="26654" spans="36:311" x14ac:dyDescent="0.2">
      <c r="AJ26654" s="23"/>
      <c r="HH26654"/>
      <c r="IW26654" s="36"/>
      <c r="JI26654"/>
      <c r="JJ26654"/>
      <c r="KX26654" s="23"/>
      <c r="KY26654" s="23"/>
    </row>
    <row r="26655" spans="36:311" x14ac:dyDescent="0.2">
      <c r="AJ26655" s="23"/>
      <c r="HH26655"/>
      <c r="IW26655" s="36"/>
      <c r="JI26655"/>
      <c r="JJ26655"/>
      <c r="KX26655" s="23"/>
      <c r="KY26655" s="23"/>
    </row>
    <row r="26656" spans="36:311" x14ac:dyDescent="0.2">
      <c r="AJ26656" s="23"/>
      <c r="HH26656"/>
      <c r="IW26656" s="36"/>
      <c r="JI26656"/>
      <c r="JJ26656"/>
      <c r="KX26656" s="23"/>
      <c r="KY26656" s="23"/>
    </row>
    <row r="26657" spans="36:311" x14ac:dyDescent="0.2">
      <c r="AJ26657" s="23"/>
      <c r="HH26657"/>
      <c r="IW26657" s="36"/>
      <c r="JI26657"/>
      <c r="JJ26657"/>
      <c r="KX26657" s="23"/>
      <c r="KY26657" s="23"/>
    </row>
    <row r="26658" spans="36:311" x14ac:dyDescent="0.2">
      <c r="AJ26658" s="23"/>
      <c r="HH26658"/>
      <c r="IW26658" s="36"/>
      <c r="JI26658"/>
      <c r="JJ26658"/>
      <c r="KX26658" s="23"/>
      <c r="KY26658" s="23"/>
    </row>
    <row r="26659" spans="36:311" x14ac:dyDescent="0.2">
      <c r="AJ26659" s="23"/>
      <c r="HH26659"/>
      <c r="IW26659" s="36"/>
      <c r="JI26659"/>
      <c r="JJ26659"/>
      <c r="KX26659" s="23"/>
      <c r="KY26659" s="23"/>
    </row>
    <row r="26660" spans="36:311" x14ac:dyDescent="0.2">
      <c r="AJ26660" s="23"/>
      <c r="HH26660"/>
      <c r="IW26660" s="36"/>
      <c r="JI26660"/>
      <c r="JJ26660"/>
      <c r="KX26660" s="23"/>
      <c r="KY26660" s="23"/>
    </row>
    <row r="26661" spans="36:311" x14ac:dyDescent="0.2">
      <c r="AJ26661" s="23"/>
      <c r="HH26661"/>
      <c r="IW26661" s="36"/>
      <c r="JI26661"/>
      <c r="JJ26661"/>
      <c r="KX26661" s="23"/>
      <c r="KY26661" s="23"/>
    </row>
    <row r="26662" spans="36:311" x14ac:dyDescent="0.2">
      <c r="AJ26662" s="23"/>
      <c r="HH26662"/>
      <c r="IW26662" s="36"/>
      <c r="JI26662"/>
      <c r="JJ26662"/>
      <c r="KX26662" s="23"/>
      <c r="KY26662" s="23"/>
    </row>
    <row r="26663" spans="36:311" x14ac:dyDescent="0.2">
      <c r="AJ26663" s="23"/>
      <c r="HH26663"/>
      <c r="IW26663" s="36"/>
      <c r="JI26663"/>
      <c r="JJ26663"/>
      <c r="KX26663" s="23"/>
      <c r="KY26663" s="23"/>
    </row>
    <row r="26664" spans="36:311" x14ac:dyDescent="0.2">
      <c r="AJ26664" s="23"/>
      <c r="HH26664"/>
      <c r="IW26664" s="36"/>
      <c r="JI26664"/>
      <c r="JJ26664"/>
      <c r="KX26664" s="23"/>
      <c r="KY26664" s="23"/>
    </row>
    <row r="26665" spans="36:311" x14ac:dyDescent="0.2">
      <c r="AJ26665" s="23"/>
      <c r="HH26665"/>
      <c r="IW26665" s="36"/>
      <c r="JI26665"/>
      <c r="JJ26665"/>
      <c r="KX26665" s="23"/>
      <c r="KY26665" s="23"/>
    </row>
    <row r="26666" spans="36:311" x14ac:dyDescent="0.2">
      <c r="AJ26666" s="23"/>
      <c r="HH26666"/>
      <c r="IW26666" s="36"/>
      <c r="JI26666"/>
      <c r="JJ26666"/>
      <c r="KX26666" s="23"/>
      <c r="KY26666" s="23"/>
    </row>
    <row r="26667" spans="36:311" x14ac:dyDescent="0.2">
      <c r="AJ26667" s="23"/>
      <c r="HH26667"/>
      <c r="IW26667" s="36"/>
      <c r="JI26667"/>
      <c r="JJ26667"/>
      <c r="KX26667" s="23"/>
      <c r="KY26667" s="23"/>
    </row>
    <row r="26668" spans="36:311" x14ac:dyDescent="0.2">
      <c r="AJ26668" s="23"/>
      <c r="HH26668"/>
      <c r="IW26668" s="36"/>
      <c r="JI26668"/>
      <c r="JJ26668"/>
      <c r="KX26668" s="23"/>
      <c r="KY26668" s="23"/>
    </row>
    <row r="26669" spans="36:311" x14ac:dyDescent="0.2">
      <c r="AJ26669" s="23"/>
      <c r="HH26669"/>
      <c r="IW26669" s="36"/>
      <c r="JI26669"/>
      <c r="JJ26669"/>
      <c r="KX26669" s="23"/>
      <c r="KY26669" s="23"/>
    </row>
    <row r="26670" spans="36:311" x14ac:dyDescent="0.2">
      <c r="AJ26670" s="23"/>
      <c r="HH26670"/>
      <c r="IW26670" s="36"/>
      <c r="JI26670"/>
      <c r="JJ26670"/>
      <c r="KX26670" s="23"/>
      <c r="KY26670" s="23"/>
    </row>
    <row r="26671" spans="36:311" x14ac:dyDescent="0.2">
      <c r="AJ26671" s="23"/>
      <c r="HH26671"/>
      <c r="IW26671" s="36"/>
      <c r="JI26671"/>
      <c r="JJ26671"/>
      <c r="KX26671" s="23"/>
      <c r="KY26671" s="23"/>
    </row>
    <row r="26672" spans="36:311" x14ac:dyDescent="0.2">
      <c r="AJ26672" s="23"/>
      <c r="HH26672"/>
      <c r="IW26672" s="36"/>
      <c r="JI26672"/>
      <c r="JJ26672"/>
      <c r="KX26672" s="23"/>
      <c r="KY26672" s="23"/>
    </row>
    <row r="26673" spans="36:311" x14ac:dyDescent="0.2">
      <c r="AJ26673" s="23"/>
      <c r="HH26673"/>
      <c r="IW26673" s="36"/>
      <c r="JI26673"/>
      <c r="JJ26673"/>
      <c r="KX26673" s="23"/>
      <c r="KY26673" s="23"/>
    </row>
    <row r="26674" spans="36:311" x14ac:dyDescent="0.2">
      <c r="AJ26674" s="23"/>
      <c r="HH26674"/>
      <c r="IW26674" s="36"/>
      <c r="JI26674"/>
      <c r="JJ26674"/>
      <c r="KX26674" s="23"/>
      <c r="KY26674" s="23"/>
    </row>
    <row r="26675" spans="36:311" x14ac:dyDescent="0.2">
      <c r="AJ26675" s="23"/>
      <c r="HH26675"/>
      <c r="IW26675" s="36"/>
      <c r="JI26675"/>
      <c r="JJ26675"/>
      <c r="KX26675" s="23"/>
      <c r="KY26675" s="23"/>
    </row>
    <row r="26676" spans="36:311" x14ac:dyDescent="0.2">
      <c r="AJ26676" s="23"/>
      <c r="HH26676"/>
      <c r="IW26676" s="36"/>
      <c r="JI26676"/>
      <c r="JJ26676"/>
      <c r="KX26676" s="23"/>
      <c r="KY26676" s="23"/>
    </row>
    <row r="26677" spans="36:311" x14ac:dyDescent="0.2">
      <c r="AJ26677" s="23"/>
      <c r="HH26677"/>
      <c r="IW26677" s="36"/>
      <c r="JI26677"/>
      <c r="JJ26677"/>
      <c r="KX26677" s="23"/>
      <c r="KY26677" s="23"/>
    </row>
    <row r="26678" spans="36:311" x14ac:dyDescent="0.2">
      <c r="AJ26678" s="23"/>
      <c r="HH26678"/>
      <c r="IW26678" s="36"/>
      <c r="JI26678"/>
      <c r="JJ26678"/>
      <c r="KX26678" s="23"/>
      <c r="KY26678" s="23"/>
    </row>
    <row r="26679" spans="36:311" x14ac:dyDescent="0.2">
      <c r="AJ26679" s="23"/>
      <c r="HH26679"/>
      <c r="IW26679" s="36"/>
      <c r="JI26679"/>
      <c r="JJ26679"/>
      <c r="KX26679" s="23"/>
      <c r="KY26679" s="23"/>
    </row>
    <row r="26680" spans="36:311" x14ac:dyDescent="0.2">
      <c r="AJ26680" s="23"/>
      <c r="HH26680"/>
      <c r="IW26680" s="36"/>
      <c r="JI26680"/>
      <c r="JJ26680"/>
      <c r="KX26680" s="23"/>
      <c r="KY26680" s="23"/>
    </row>
    <row r="26681" spans="36:311" x14ac:dyDescent="0.2">
      <c r="AJ26681" s="23"/>
      <c r="HH26681"/>
      <c r="IW26681" s="36"/>
      <c r="JI26681"/>
      <c r="JJ26681"/>
      <c r="KX26681" s="23"/>
      <c r="KY26681" s="23"/>
    </row>
    <row r="26682" spans="36:311" x14ac:dyDescent="0.2">
      <c r="AJ26682" s="23"/>
      <c r="HH26682"/>
      <c r="IW26682" s="36"/>
      <c r="JI26682"/>
      <c r="JJ26682"/>
      <c r="KX26682" s="23"/>
      <c r="KY26682" s="23"/>
    </row>
    <row r="26683" spans="36:311" x14ac:dyDescent="0.2">
      <c r="AJ26683" s="23"/>
      <c r="HH26683"/>
      <c r="IW26683" s="36"/>
      <c r="JI26683"/>
      <c r="JJ26683"/>
      <c r="KX26683" s="23"/>
      <c r="KY26683" s="23"/>
    </row>
    <row r="26684" spans="36:311" x14ac:dyDescent="0.2">
      <c r="AJ26684" s="23"/>
      <c r="HH26684"/>
      <c r="IW26684" s="36"/>
      <c r="JI26684"/>
      <c r="JJ26684"/>
      <c r="KX26684" s="23"/>
      <c r="KY26684" s="23"/>
    </row>
    <row r="26685" spans="36:311" x14ac:dyDescent="0.2">
      <c r="AJ26685" s="23"/>
      <c r="HH26685"/>
      <c r="IW26685" s="36"/>
      <c r="JI26685"/>
      <c r="JJ26685"/>
      <c r="KX26685" s="23"/>
      <c r="KY26685" s="23"/>
    </row>
    <row r="26686" spans="36:311" x14ac:dyDescent="0.2">
      <c r="AJ26686" s="23"/>
      <c r="HH26686"/>
      <c r="IW26686" s="36"/>
      <c r="JI26686"/>
      <c r="JJ26686"/>
      <c r="KX26686" s="23"/>
      <c r="KY26686" s="23"/>
    </row>
    <row r="26687" spans="36:311" x14ac:dyDescent="0.2">
      <c r="AJ26687" s="23"/>
      <c r="HH26687"/>
      <c r="IW26687" s="36"/>
      <c r="JI26687"/>
      <c r="JJ26687"/>
      <c r="KX26687" s="23"/>
      <c r="KY26687" s="23"/>
    </row>
    <row r="26688" spans="36:311" x14ac:dyDescent="0.2">
      <c r="AJ26688" s="23"/>
      <c r="HH26688"/>
      <c r="IW26688" s="36"/>
      <c r="JI26688"/>
      <c r="JJ26688"/>
      <c r="KX26688" s="23"/>
      <c r="KY26688" s="23"/>
    </row>
    <row r="26689" spans="36:311" x14ac:dyDescent="0.2">
      <c r="AJ26689" s="23"/>
      <c r="HH26689"/>
      <c r="IW26689" s="36"/>
      <c r="JI26689"/>
      <c r="JJ26689"/>
      <c r="KX26689" s="23"/>
      <c r="KY26689" s="23"/>
    </row>
    <row r="26690" spans="36:311" x14ac:dyDescent="0.2">
      <c r="AJ26690" s="23"/>
      <c r="HH26690"/>
      <c r="IW26690" s="36"/>
      <c r="JI26690"/>
      <c r="JJ26690"/>
      <c r="KX26690" s="23"/>
      <c r="KY26690" s="23"/>
    </row>
    <row r="26691" spans="36:311" x14ac:dyDescent="0.2">
      <c r="AJ26691" s="23"/>
      <c r="HH26691"/>
      <c r="IW26691" s="36"/>
      <c r="JI26691"/>
      <c r="JJ26691"/>
      <c r="KX26691" s="23"/>
      <c r="KY26691" s="23"/>
    </row>
    <row r="26692" spans="36:311" x14ac:dyDescent="0.2">
      <c r="AJ26692" s="23"/>
      <c r="HH26692"/>
      <c r="IW26692" s="36"/>
      <c r="JI26692"/>
      <c r="JJ26692"/>
      <c r="KX26692" s="23"/>
      <c r="KY26692" s="23"/>
    </row>
    <row r="26693" spans="36:311" x14ac:dyDescent="0.2">
      <c r="AJ26693" s="23"/>
      <c r="HH26693"/>
      <c r="IW26693" s="36"/>
      <c r="JI26693"/>
      <c r="JJ26693"/>
      <c r="KX26693" s="23"/>
      <c r="KY26693" s="23"/>
    </row>
    <row r="26694" spans="36:311" x14ac:dyDescent="0.2">
      <c r="AJ26694" s="23"/>
      <c r="HH26694"/>
      <c r="IW26694" s="36"/>
      <c r="JI26694"/>
      <c r="JJ26694"/>
      <c r="KX26694" s="23"/>
      <c r="KY26694" s="23"/>
    </row>
    <row r="26695" spans="36:311" x14ac:dyDescent="0.2">
      <c r="AJ26695" s="23"/>
      <c r="HH26695"/>
      <c r="IW26695" s="36"/>
      <c r="JI26695"/>
      <c r="JJ26695"/>
      <c r="KX26695" s="23"/>
      <c r="KY26695" s="23"/>
    </row>
    <row r="26696" spans="36:311" x14ac:dyDescent="0.2">
      <c r="AJ26696" s="23"/>
      <c r="HH26696"/>
      <c r="IW26696" s="36"/>
      <c r="JI26696"/>
      <c r="JJ26696"/>
      <c r="KX26696" s="23"/>
      <c r="KY26696" s="23"/>
    </row>
    <row r="26697" spans="36:311" x14ac:dyDescent="0.2">
      <c r="AJ26697" s="23"/>
      <c r="HH26697"/>
      <c r="IW26697" s="36"/>
      <c r="JI26697"/>
      <c r="JJ26697"/>
      <c r="KX26697" s="23"/>
      <c r="KY26697" s="23"/>
    </row>
    <row r="26698" spans="36:311" x14ac:dyDescent="0.2">
      <c r="AJ26698" s="23"/>
      <c r="HH26698"/>
      <c r="IW26698" s="36"/>
      <c r="JI26698"/>
      <c r="JJ26698"/>
      <c r="KX26698" s="23"/>
      <c r="KY26698" s="23"/>
    </row>
    <row r="26699" spans="36:311" x14ac:dyDescent="0.2">
      <c r="AJ26699" s="23"/>
      <c r="HH26699"/>
      <c r="IW26699" s="36"/>
      <c r="JI26699"/>
      <c r="JJ26699"/>
      <c r="KX26699" s="23"/>
      <c r="KY26699" s="23"/>
    </row>
    <row r="26700" spans="36:311" x14ac:dyDescent="0.2">
      <c r="AJ26700" s="23"/>
      <c r="HH26700"/>
      <c r="IW26700" s="36"/>
      <c r="JI26700"/>
      <c r="JJ26700"/>
      <c r="KX26700" s="23"/>
      <c r="KY26700" s="23"/>
    </row>
    <row r="26701" spans="36:311" x14ac:dyDescent="0.2">
      <c r="AJ26701" s="23"/>
      <c r="HH26701"/>
      <c r="IW26701" s="36"/>
      <c r="JI26701"/>
      <c r="JJ26701"/>
      <c r="KX26701" s="23"/>
      <c r="KY26701" s="23"/>
    </row>
    <row r="26702" spans="36:311" x14ac:dyDescent="0.2">
      <c r="AJ26702" s="23"/>
      <c r="HH26702"/>
      <c r="IW26702" s="36"/>
      <c r="JI26702"/>
      <c r="JJ26702"/>
      <c r="KX26702" s="23"/>
      <c r="KY26702" s="23"/>
    </row>
    <row r="26703" spans="36:311" x14ac:dyDescent="0.2">
      <c r="AJ26703" s="23"/>
      <c r="HH26703"/>
      <c r="IW26703" s="36"/>
      <c r="JI26703"/>
      <c r="JJ26703"/>
      <c r="KX26703" s="23"/>
      <c r="KY26703" s="23"/>
    </row>
    <row r="26704" spans="36:311" x14ac:dyDescent="0.2">
      <c r="AJ26704" s="23"/>
      <c r="HH26704"/>
      <c r="IW26704" s="36"/>
      <c r="JI26704"/>
      <c r="JJ26704"/>
      <c r="KX26704" s="23"/>
      <c r="KY26704" s="23"/>
    </row>
    <row r="26705" spans="36:311" x14ac:dyDescent="0.2">
      <c r="AJ26705" s="23"/>
      <c r="HH26705"/>
      <c r="IW26705" s="36"/>
      <c r="JI26705"/>
      <c r="JJ26705"/>
      <c r="KX26705" s="23"/>
      <c r="KY26705" s="23"/>
    </row>
    <row r="26706" spans="36:311" x14ac:dyDescent="0.2">
      <c r="AJ26706" s="23"/>
      <c r="HH26706"/>
      <c r="IW26706" s="36"/>
      <c r="JI26706"/>
      <c r="JJ26706"/>
      <c r="KX26706" s="23"/>
      <c r="KY26706" s="23"/>
    </row>
    <row r="26707" spans="36:311" x14ac:dyDescent="0.2">
      <c r="AJ26707" s="23"/>
      <c r="HH26707"/>
      <c r="IW26707" s="36"/>
      <c r="JI26707"/>
      <c r="JJ26707"/>
      <c r="KX26707" s="23"/>
      <c r="KY26707" s="23"/>
    </row>
    <row r="26708" spans="36:311" x14ac:dyDescent="0.2">
      <c r="AJ26708" s="23"/>
      <c r="HH26708"/>
      <c r="IW26708" s="36"/>
      <c r="JI26708"/>
      <c r="JJ26708"/>
      <c r="KX26708" s="23"/>
      <c r="KY26708" s="23"/>
    </row>
    <row r="26709" spans="36:311" x14ac:dyDescent="0.2">
      <c r="AJ26709" s="23"/>
      <c r="HH26709"/>
      <c r="IW26709" s="36"/>
      <c r="JI26709"/>
      <c r="JJ26709"/>
      <c r="KX26709" s="23"/>
      <c r="KY26709" s="23"/>
    </row>
    <row r="26710" spans="36:311" x14ac:dyDescent="0.2">
      <c r="AJ26710" s="23"/>
      <c r="HH26710"/>
      <c r="IW26710" s="36"/>
      <c r="JI26710"/>
      <c r="JJ26710"/>
      <c r="KX26710" s="23"/>
      <c r="KY26710" s="23"/>
    </row>
    <row r="26711" spans="36:311" x14ac:dyDescent="0.2">
      <c r="AJ26711" s="23"/>
      <c r="HH26711"/>
      <c r="IW26711" s="36"/>
      <c r="JI26711"/>
      <c r="JJ26711"/>
      <c r="KX26711" s="23"/>
      <c r="KY26711" s="23"/>
    </row>
    <row r="26712" spans="36:311" x14ac:dyDescent="0.2">
      <c r="AJ26712" s="23"/>
      <c r="HH26712"/>
      <c r="IW26712" s="36"/>
      <c r="JI26712"/>
      <c r="JJ26712"/>
      <c r="KX26712" s="23"/>
      <c r="KY26712" s="23"/>
    </row>
    <row r="26713" spans="36:311" x14ac:dyDescent="0.2">
      <c r="AJ26713" s="23"/>
      <c r="HH26713"/>
      <c r="IW26713" s="36"/>
      <c r="JI26713"/>
      <c r="JJ26713"/>
      <c r="KX26713" s="23"/>
      <c r="KY26713" s="23"/>
    </row>
    <row r="26714" spans="36:311" x14ac:dyDescent="0.2">
      <c r="AJ26714" s="23"/>
      <c r="HH26714"/>
      <c r="IW26714" s="36"/>
      <c r="JI26714"/>
      <c r="JJ26714"/>
      <c r="KX26714" s="23"/>
      <c r="KY26714" s="23"/>
    </row>
    <row r="26715" spans="36:311" x14ac:dyDescent="0.2">
      <c r="AJ26715" s="23"/>
      <c r="HH26715"/>
      <c r="IW26715" s="36"/>
      <c r="JI26715"/>
      <c r="JJ26715"/>
      <c r="KX26715" s="23"/>
      <c r="KY26715" s="23"/>
    </row>
    <row r="26716" spans="36:311" x14ac:dyDescent="0.2">
      <c r="AJ26716" s="23"/>
      <c r="HH26716"/>
      <c r="IW26716" s="36"/>
      <c r="JI26716"/>
      <c r="JJ26716"/>
      <c r="KX26716" s="23"/>
      <c r="KY26716" s="23"/>
    </row>
    <row r="26717" spans="36:311" x14ac:dyDescent="0.2">
      <c r="AJ26717" s="23"/>
      <c r="HH26717"/>
      <c r="IW26717" s="36"/>
      <c r="JI26717"/>
      <c r="JJ26717"/>
      <c r="KX26717" s="23"/>
      <c r="KY26717" s="23"/>
    </row>
    <row r="26718" spans="36:311" x14ac:dyDescent="0.2">
      <c r="AJ26718" s="23"/>
      <c r="HH26718"/>
      <c r="IW26718" s="36"/>
      <c r="JI26718"/>
      <c r="JJ26718"/>
      <c r="KX26718" s="23"/>
      <c r="KY26718" s="23"/>
    </row>
    <row r="26719" spans="36:311" x14ac:dyDescent="0.2">
      <c r="AJ26719" s="23"/>
      <c r="HH26719"/>
      <c r="IW26719" s="36"/>
      <c r="JI26719"/>
      <c r="JJ26719"/>
      <c r="KX26719" s="23"/>
      <c r="KY26719" s="23"/>
    </row>
    <row r="26720" spans="36:311" x14ac:dyDescent="0.2">
      <c r="AJ26720" s="23"/>
      <c r="HH26720"/>
      <c r="IW26720" s="36"/>
      <c r="JI26720"/>
      <c r="JJ26720"/>
      <c r="KX26720" s="23"/>
      <c r="KY26720" s="23"/>
    </row>
    <row r="26721" spans="36:311" x14ac:dyDescent="0.2">
      <c r="AJ26721" s="23"/>
      <c r="HH26721"/>
      <c r="IW26721" s="36"/>
      <c r="JI26721"/>
      <c r="JJ26721"/>
      <c r="KX26721" s="23"/>
      <c r="KY26721" s="23"/>
    </row>
    <row r="26722" spans="36:311" x14ac:dyDescent="0.2">
      <c r="AJ26722" s="23"/>
      <c r="HH26722"/>
      <c r="IW26722" s="36"/>
      <c r="JI26722"/>
      <c r="JJ26722"/>
      <c r="KX26722" s="23"/>
      <c r="KY26722" s="23"/>
    </row>
    <row r="26723" spans="36:311" x14ac:dyDescent="0.2">
      <c r="AJ26723" s="23"/>
      <c r="HH26723"/>
      <c r="IW26723" s="36"/>
      <c r="JI26723"/>
      <c r="JJ26723"/>
      <c r="KX26723" s="23"/>
      <c r="KY26723" s="23"/>
    </row>
    <row r="26724" spans="36:311" x14ac:dyDescent="0.2">
      <c r="AJ26724" s="23"/>
      <c r="HH26724"/>
      <c r="IW26724" s="36"/>
      <c r="JI26724"/>
      <c r="JJ26724"/>
      <c r="KX26724" s="23"/>
      <c r="KY26724" s="23"/>
    </row>
    <row r="26725" spans="36:311" x14ac:dyDescent="0.2">
      <c r="AJ26725" s="23"/>
      <c r="HH26725"/>
      <c r="IW26725" s="36"/>
      <c r="JI26725"/>
      <c r="JJ26725"/>
      <c r="KX26725" s="23"/>
      <c r="KY26725" s="23"/>
    </row>
    <row r="26726" spans="36:311" x14ac:dyDescent="0.2">
      <c r="AJ26726" s="23"/>
      <c r="HH26726"/>
      <c r="IW26726" s="36"/>
      <c r="JI26726"/>
      <c r="JJ26726"/>
      <c r="KX26726" s="23"/>
      <c r="KY26726" s="23"/>
    </row>
    <row r="26727" spans="36:311" x14ac:dyDescent="0.2">
      <c r="AJ26727" s="23"/>
      <c r="HH26727"/>
      <c r="IW26727" s="36"/>
      <c r="JI26727"/>
      <c r="JJ26727"/>
      <c r="KX26727" s="23"/>
      <c r="KY26727" s="23"/>
    </row>
    <row r="26728" spans="36:311" x14ac:dyDescent="0.2">
      <c r="AJ26728" s="23"/>
      <c r="HH26728"/>
      <c r="IW26728" s="36"/>
      <c r="JI26728"/>
      <c r="JJ26728"/>
      <c r="KX26728" s="23"/>
      <c r="KY26728" s="23"/>
    </row>
    <row r="26729" spans="36:311" x14ac:dyDescent="0.2">
      <c r="AJ26729" s="23"/>
      <c r="HH26729"/>
      <c r="IW26729" s="36"/>
      <c r="JI26729"/>
      <c r="JJ26729"/>
      <c r="KX26729" s="23"/>
      <c r="KY26729" s="23"/>
    </row>
    <row r="26730" spans="36:311" x14ac:dyDescent="0.2">
      <c r="AJ26730" s="23"/>
      <c r="HH26730"/>
      <c r="IW26730" s="36"/>
      <c r="JI26730"/>
      <c r="JJ26730"/>
      <c r="KX26730" s="23"/>
      <c r="KY26730" s="23"/>
    </row>
    <row r="26731" spans="36:311" x14ac:dyDescent="0.2">
      <c r="AJ26731" s="23"/>
      <c r="HH26731"/>
      <c r="IW26731" s="36"/>
      <c r="JI26731"/>
      <c r="JJ26731"/>
      <c r="KX26731" s="23"/>
      <c r="KY26731" s="23"/>
    </row>
    <row r="26732" spans="36:311" x14ac:dyDescent="0.2">
      <c r="AJ26732" s="23"/>
      <c r="HH26732"/>
      <c r="IW26732" s="36"/>
      <c r="JI26732"/>
      <c r="JJ26732"/>
      <c r="KX26732" s="23"/>
      <c r="KY26732" s="23"/>
    </row>
    <row r="26733" spans="36:311" x14ac:dyDescent="0.2">
      <c r="AJ26733" s="23"/>
      <c r="HH26733"/>
      <c r="IW26733" s="36"/>
      <c r="JI26733"/>
      <c r="JJ26733"/>
      <c r="KX26733" s="23"/>
      <c r="KY26733" s="23"/>
    </row>
    <row r="26734" spans="36:311" x14ac:dyDescent="0.2">
      <c r="AJ26734" s="23"/>
      <c r="HH26734"/>
      <c r="IW26734" s="36"/>
      <c r="JI26734"/>
      <c r="JJ26734"/>
      <c r="KX26734" s="23"/>
      <c r="KY26734" s="23"/>
    </row>
    <row r="26735" spans="36:311" x14ac:dyDescent="0.2">
      <c r="AJ26735" s="23"/>
      <c r="HH26735"/>
      <c r="IW26735" s="36"/>
      <c r="JI26735"/>
      <c r="JJ26735"/>
      <c r="KX26735" s="23"/>
      <c r="KY26735" s="23"/>
    </row>
    <row r="26736" spans="36:311" x14ac:dyDescent="0.2">
      <c r="AJ26736" s="23"/>
      <c r="HH26736"/>
      <c r="IW26736" s="36"/>
      <c r="JI26736"/>
      <c r="JJ26736"/>
      <c r="KX26736" s="23"/>
      <c r="KY26736" s="23"/>
    </row>
    <row r="26737" spans="36:311" x14ac:dyDescent="0.2">
      <c r="AJ26737" s="23"/>
      <c r="HH26737"/>
      <c r="IW26737" s="36"/>
      <c r="JI26737"/>
      <c r="JJ26737"/>
      <c r="KX26737" s="23"/>
      <c r="KY26737" s="23"/>
    </row>
    <row r="26738" spans="36:311" x14ac:dyDescent="0.2">
      <c r="AJ26738" s="23"/>
      <c r="HH26738"/>
      <c r="IW26738" s="36"/>
      <c r="JI26738"/>
      <c r="JJ26738"/>
      <c r="KX26738" s="23"/>
      <c r="KY26738" s="23"/>
    </row>
    <row r="26739" spans="36:311" x14ac:dyDescent="0.2">
      <c r="AJ26739" s="23"/>
      <c r="HH26739"/>
      <c r="IW26739" s="36"/>
      <c r="JI26739"/>
      <c r="JJ26739"/>
      <c r="KX26739" s="23"/>
      <c r="KY26739" s="23"/>
    </row>
    <row r="26740" spans="36:311" x14ac:dyDescent="0.2">
      <c r="AJ26740" s="23"/>
      <c r="HH26740"/>
      <c r="IW26740" s="36"/>
      <c r="JI26740"/>
      <c r="JJ26740"/>
      <c r="KX26740" s="23"/>
      <c r="KY26740" s="23"/>
    </row>
    <row r="26741" spans="36:311" x14ac:dyDescent="0.2">
      <c r="AJ26741" s="23"/>
      <c r="HH26741"/>
      <c r="IW26741" s="36"/>
      <c r="JI26741"/>
      <c r="JJ26741"/>
      <c r="KX26741" s="23"/>
      <c r="KY26741" s="23"/>
    </row>
    <row r="26742" spans="36:311" x14ac:dyDescent="0.2">
      <c r="AJ26742" s="23"/>
      <c r="HH26742"/>
      <c r="IW26742" s="36"/>
      <c r="JI26742"/>
      <c r="JJ26742"/>
      <c r="KX26742" s="23"/>
      <c r="KY26742" s="23"/>
    </row>
    <row r="26743" spans="36:311" x14ac:dyDescent="0.2">
      <c r="AJ26743" s="23"/>
      <c r="HH26743"/>
      <c r="IW26743" s="36"/>
      <c r="JI26743"/>
      <c r="JJ26743"/>
      <c r="KX26743" s="23"/>
      <c r="KY26743" s="23"/>
    </row>
    <row r="26744" spans="36:311" x14ac:dyDescent="0.2">
      <c r="AJ26744" s="23"/>
      <c r="HH26744"/>
      <c r="IW26744" s="36"/>
      <c r="JI26744"/>
      <c r="JJ26744"/>
      <c r="KX26744" s="23"/>
      <c r="KY26744" s="23"/>
    </row>
    <row r="26745" spans="36:311" x14ac:dyDescent="0.2">
      <c r="AJ26745" s="23"/>
      <c r="HH26745"/>
      <c r="IW26745" s="36"/>
      <c r="JI26745"/>
      <c r="JJ26745"/>
      <c r="KX26745" s="23"/>
      <c r="KY26745" s="23"/>
    </row>
    <row r="26746" spans="36:311" x14ac:dyDescent="0.2">
      <c r="AJ26746" s="23"/>
      <c r="HH26746"/>
      <c r="IW26746" s="36"/>
      <c r="JI26746"/>
      <c r="JJ26746"/>
      <c r="KX26746" s="23"/>
      <c r="KY26746" s="23"/>
    </row>
    <row r="26747" spans="36:311" x14ac:dyDescent="0.2">
      <c r="AJ26747" s="23"/>
      <c r="HH26747"/>
      <c r="IW26747" s="36"/>
      <c r="JI26747"/>
      <c r="JJ26747"/>
      <c r="KX26747" s="23"/>
      <c r="KY26747" s="23"/>
    </row>
    <row r="26748" spans="36:311" x14ac:dyDescent="0.2">
      <c r="AJ26748" s="23"/>
      <c r="HH26748"/>
      <c r="IW26748" s="36"/>
      <c r="JI26748"/>
      <c r="JJ26748"/>
      <c r="KX26748" s="23"/>
      <c r="KY26748" s="23"/>
    </row>
    <row r="26749" spans="36:311" x14ac:dyDescent="0.2">
      <c r="AJ26749" s="23"/>
      <c r="HH26749"/>
      <c r="IW26749" s="36"/>
      <c r="JI26749"/>
      <c r="JJ26749"/>
      <c r="KX26749" s="23"/>
      <c r="KY26749" s="23"/>
    </row>
    <row r="26750" spans="36:311" x14ac:dyDescent="0.2">
      <c r="AJ26750" s="23"/>
      <c r="HH26750"/>
      <c r="IW26750" s="36"/>
      <c r="JI26750"/>
      <c r="JJ26750"/>
      <c r="KX26750" s="23"/>
      <c r="KY26750" s="23"/>
    </row>
    <row r="26751" spans="36:311" x14ac:dyDescent="0.2">
      <c r="AJ26751" s="23"/>
      <c r="HH26751"/>
      <c r="IW26751" s="36"/>
      <c r="JI26751"/>
      <c r="JJ26751"/>
      <c r="KX26751" s="23"/>
      <c r="KY26751" s="23"/>
    </row>
    <row r="26752" spans="36:311" x14ac:dyDescent="0.2">
      <c r="AJ26752" s="23"/>
      <c r="HH26752"/>
      <c r="IW26752" s="36"/>
      <c r="JI26752"/>
      <c r="JJ26752"/>
      <c r="KX26752" s="23"/>
      <c r="KY26752" s="23"/>
    </row>
    <row r="26753" spans="36:311" x14ac:dyDescent="0.2">
      <c r="AJ26753" s="23"/>
      <c r="HH26753"/>
      <c r="IW26753" s="36"/>
      <c r="JI26753"/>
      <c r="JJ26753"/>
      <c r="KX26753" s="23"/>
      <c r="KY26753" s="23"/>
    </row>
    <row r="26754" spans="36:311" x14ac:dyDescent="0.2">
      <c r="AJ26754" s="23"/>
      <c r="HH26754"/>
      <c r="IW26754" s="36"/>
      <c r="JI26754"/>
      <c r="JJ26754"/>
      <c r="KX26754" s="23"/>
      <c r="KY26754" s="23"/>
    </row>
    <row r="26755" spans="36:311" x14ac:dyDescent="0.2">
      <c r="AJ26755" s="23"/>
      <c r="HH26755"/>
      <c r="IW26755" s="36"/>
      <c r="JI26755"/>
      <c r="JJ26755"/>
      <c r="KX26755" s="23"/>
      <c r="KY26755" s="23"/>
    </row>
    <row r="26756" spans="36:311" x14ac:dyDescent="0.2">
      <c r="AJ26756" s="23"/>
      <c r="HH26756"/>
      <c r="IW26756" s="36"/>
      <c r="JI26756"/>
      <c r="JJ26756"/>
      <c r="KX26756" s="23"/>
      <c r="KY26756" s="23"/>
    </row>
    <row r="26757" spans="36:311" x14ac:dyDescent="0.2">
      <c r="AJ26757" s="23"/>
      <c r="HH26757"/>
      <c r="IW26757" s="36"/>
      <c r="JI26757"/>
      <c r="JJ26757"/>
      <c r="KX26757" s="23"/>
      <c r="KY26757" s="23"/>
    </row>
    <row r="26758" spans="36:311" x14ac:dyDescent="0.2">
      <c r="AJ26758" s="23"/>
      <c r="HH26758"/>
      <c r="IW26758" s="36"/>
      <c r="JI26758"/>
      <c r="JJ26758"/>
      <c r="KX26758" s="23"/>
      <c r="KY26758" s="23"/>
    </row>
    <row r="26759" spans="36:311" x14ac:dyDescent="0.2">
      <c r="AJ26759" s="23"/>
      <c r="HH26759"/>
      <c r="IW26759" s="36"/>
      <c r="JI26759"/>
      <c r="JJ26759"/>
      <c r="KX26759" s="23"/>
      <c r="KY26759" s="23"/>
    </row>
    <row r="26760" spans="36:311" x14ac:dyDescent="0.2">
      <c r="AJ26760" s="23"/>
      <c r="HH26760"/>
      <c r="IW26760" s="36"/>
      <c r="JI26760"/>
      <c r="JJ26760"/>
      <c r="KX26760" s="23"/>
      <c r="KY26760" s="23"/>
    </row>
    <row r="26761" spans="36:311" x14ac:dyDescent="0.2">
      <c r="AJ26761" s="23"/>
      <c r="HH26761"/>
      <c r="IW26761" s="36"/>
      <c r="JI26761"/>
      <c r="JJ26761"/>
      <c r="KX26761" s="23"/>
      <c r="KY26761" s="23"/>
    </row>
    <row r="26762" spans="36:311" x14ac:dyDescent="0.2">
      <c r="AJ26762" s="23"/>
      <c r="HH26762"/>
      <c r="IW26762" s="36"/>
      <c r="JI26762"/>
      <c r="JJ26762"/>
      <c r="KX26762" s="23"/>
      <c r="KY26762" s="23"/>
    </row>
    <row r="26763" spans="36:311" x14ac:dyDescent="0.2">
      <c r="AJ26763" s="23"/>
      <c r="HH26763"/>
      <c r="IW26763" s="36"/>
      <c r="JI26763"/>
      <c r="JJ26763"/>
      <c r="KX26763" s="23"/>
      <c r="KY26763" s="23"/>
    </row>
    <row r="26764" spans="36:311" x14ac:dyDescent="0.2">
      <c r="AJ26764" s="23"/>
      <c r="HH26764"/>
      <c r="IW26764" s="36"/>
      <c r="JI26764"/>
      <c r="JJ26764"/>
      <c r="KX26764" s="23"/>
      <c r="KY26764" s="23"/>
    </row>
    <row r="26765" spans="36:311" x14ac:dyDescent="0.2">
      <c r="AJ26765" s="23"/>
      <c r="HH26765"/>
      <c r="IW26765" s="36"/>
      <c r="JI26765"/>
      <c r="JJ26765"/>
      <c r="KX26765" s="23"/>
      <c r="KY26765" s="23"/>
    </row>
    <row r="26766" spans="36:311" x14ac:dyDescent="0.2">
      <c r="AJ26766" s="23"/>
      <c r="HH26766"/>
      <c r="IW26766" s="36"/>
      <c r="JI26766"/>
      <c r="JJ26766"/>
      <c r="KX26766" s="23"/>
      <c r="KY26766" s="23"/>
    </row>
    <row r="26767" spans="36:311" x14ac:dyDescent="0.2">
      <c r="AJ26767" s="23"/>
      <c r="HH26767"/>
      <c r="IW26767" s="36"/>
      <c r="JI26767"/>
      <c r="JJ26767"/>
      <c r="KX26767" s="23"/>
      <c r="KY26767" s="23"/>
    </row>
    <row r="26768" spans="36:311" x14ac:dyDescent="0.2">
      <c r="AJ26768" s="23"/>
      <c r="HH26768"/>
      <c r="IW26768" s="36"/>
      <c r="JI26768"/>
      <c r="JJ26768"/>
      <c r="KX26768" s="23"/>
      <c r="KY26768" s="23"/>
    </row>
    <row r="26769" spans="36:311" x14ac:dyDescent="0.2">
      <c r="AJ26769" s="23"/>
      <c r="HH26769"/>
      <c r="IW26769" s="36"/>
      <c r="JI26769"/>
      <c r="JJ26769"/>
      <c r="KX26769" s="23"/>
      <c r="KY26769" s="23"/>
    </row>
    <row r="26770" spans="36:311" x14ac:dyDescent="0.2">
      <c r="AJ26770" s="23"/>
      <c r="HH26770"/>
      <c r="IW26770" s="36"/>
      <c r="JI26770"/>
      <c r="JJ26770"/>
      <c r="KX26770" s="23"/>
      <c r="KY26770" s="23"/>
    </row>
    <row r="26771" spans="36:311" x14ac:dyDescent="0.2">
      <c r="AJ26771" s="23"/>
      <c r="HH26771"/>
      <c r="IW26771" s="36"/>
      <c r="JI26771"/>
      <c r="JJ26771"/>
      <c r="KX26771" s="23"/>
      <c r="KY26771" s="23"/>
    </row>
    <row r="26772" spans="36:311" x14ac:dyDescent="0.2">
      <c r="AJ26772" s="23"/>
      <c r="HH26772"/>
      <c r="IW26772" s="36"/>
      <c r="JI26772"/>
      <c r="JJ26772"/>
      <c r="KX26772" s="23"/>
      <c r="KY26772" s="23"/>
    </row>
    <row r="26773" spans="36:311" x14ac:dyDescent="0.2">
      <c r="AJ26773" s="23"/>
      <c r="HH26773"/>
      <c r="IW26773" s="36"/>
      <c r="JI26773"/>
      <c r="JJ26773"/>
      <c r="KX26773" s="23"/>
      <c r="KY26773" s="23"/>
    </row>
    <row r="26774" spans="36:311" x14ac:dyDescent="0.2">
      <c r="AJ26774" s="23"/>
      <c r="HH26774"/>
      <c r="IW26774" s="36"/>
      <c r="JI26774"/>
      <c r="JJ26774"/>
      <c r="KX26774" s="23"/>
      <c r="KY26774" s="23"/>
    </row>
    <row r="26775" spans="36:311" x14ac:dyDescent="0.2">
      <c r="AJ26775" s="23"/>
      <c r="HH26775"/>
      <c r="IW26775" s="36"/>
      <c r="JI26775"/>
      <c r="JJ26775"/>
      <c r="KX26775" s="23"/>
      <c r="KY26775" s="23"/>
    </row>
    <row r="26776" spans="36:311" x14ac:dyDescent="0.2">
      <c r="AJ26776" s="23"/>
      <c r="HH26776"/>
      <c r="IW26776" s="36"/>
      <c r="JI26776"/>
      <c r="JJ26776"/>
      <c r="KX26776" s="23"/>
      <c r="KY26776" s="23"/>
    </row>
    <row r="26777" spans="36:311" x14ac:dyDescent="0.2">
      <c r="AJ26777" s="23"/>
      <c r="HH26777"/>
      <c r="IW26777" s="36"/>
      <c r="JI26777"/>
      <c r="JJ26777"/>
      <c r="KX26777" s="23"/>
      <c r="KY26777" s="23"/>
    </row>
    <row r="26778" spans="36:311" x14ac:dyDescent="0.2">
      <c r="AJ26778" s="23"/>
      <c r="HH26778"/>
      <c r="IW26778" s="36"/>
      <c r="JI26778"/>
      <c r="JJ26778"/>
      <c r="KX26778" s="23"/>
      <c r="KY26778" s="23"/>
    </row>
    <row r="26779" spans="36:311" x14ac:dyDescent="0.2">
      <c r="AJ26779" s="23"/>
      <c r="HH26779"/>
      <c r="IW26779" s="36"/>
      <c r="JI26779"/>
      <c r="JJ26779"/>
      <c r="KX26779" s="23"/>
      <c r="KY26779" s="23"/>
    </row>
    <row r="26780" spans="36:311" x14ac:dyDescent="0.2">
      <c r="AJ26780" s="23"/>
      <c r="HH26780"/>
      <c r="IW26780" s="36"/>
      <c r="JI26780"/>
      <c r="JJ26780"/>
      <c r="KX26780" s="23"/>
      <c r="KY26780" s="23"/>
    </row>
    <row r="26781" spans="36:311" x14ac:dyDescent="0.2">
      <c r="AJ26781" s="23"/>
      <c r="HH26781"/>
      <c r="IW26781" s="36"/>
      <c r="JI26781"/>
      <c r="JJ26781"/>
      <c r="KX26781" s="23"/>
      <c r="KY26781" s="23"/>
    </row>
    <row r="26782" spans="36:311" x14ac:dyDescent="0.2">
      <c r="AJ26782" s="23"/>
      <c r="HH26782"/>
      <c r="IW26782" s="36"/>
      <c r="JI26782"/>
      <c r="JJ26782"/>
      <c r="KX26782" s="23"/>
      <c r="KY26782" s="23"/>
    </row>
    <row r="26783" spans="36:311" x14ac:dyDescent="0.2">
      <c r="AJ26783" s="23"/>
      <c r="HH26783"/>
      <c r="IW26783" s="36"/>
      <c r="JI26783"/>
      <c r="JJ26783"/>
      <c r="KX26783" s="23"/>
      <c r="KY26783" s="23"/>
    </row>
    <row r="26784" spans="36:311" x14ac:dyDescent="0.2">
      <c r="AJ26784" s="23"/>
      <c r="HH26784"/>
      <c r="IW26784" s="36"/>
      <c r="JI26784"/>
      <c r="JJ26784"/>
      <c r="KX26784" s="23"/>
      <c r="KY26784" s="23"/>
    </row>
    <row r="26785" spans="36:311" x14ac:dyDescent="0.2">
      <c r="AJ26785" s="23"/>
      <c r="HH26785"/>
      <c r="IW26785" s="36"/>
      <c r="JI26785"/>
      <c r="JJ26785"/>
      <c r="KX26785" s="23"/>
      <c r="KY26785" s="23"/>
    </row>
    <row r="26786" spans="36:311" x14ac:dyDescent="0.2">
      <c r="AJ26786" s="23"/>
      <c r="HH26786"/>
      <c r="IW26786" s="36"/>
      <c r="JI26786"/>
      <c r="JJ26786"/>
      <c r="KX26786" s="23"/>
      <c r="KY26786" s="23"/>
    </row>
    <row r="26787" spans="36:311" x14ac:dyDescent="0.2">
      <c r="AJ26787" s="23"/>
      <c r="HH26787"/>
      <c r="IW26787" s="36"/>
      <c r="JI26787"/>
      <c r="JJ26787"/>
      <c r="KX26787" s="23"/>
      <c r="KY26787" s="23"/>
    </row>
    <row r="26788" spans="36:311" x14ac:dyDescent="0.2">
      <c r="AJ26788" s="23"/>
      <c r="HH26788"/>
      <c r="IW26788" s="36"/>
      <c r="JI26788"/>
      <c r="JJ26788"/>
      <c r="KX26788" s="23"/>
      <c r="KY26788" s="23"/>
    </row>
    <row r="26789" spans="36:311" x14ac:dyDescent="0.2">
      <c r="AJ26789" s="23"/>
      <c r="HH26789"/>
      <c r="IW26789" s="36"/>
      <c r="JI26789"/>
      <c r="JJ26789"/>
      <c r="KX26789" s="23"/>
      <c r="KY26789" s="23"/>
    </row>
    <row r="26790" spans="36:311" x14ac:dyDescent="0.2">
      <c r="AJ26790" s="23"/>
      <c r="HH26790"/>
      <c r="IW26790" s="36"/>
      <c r="JI26790"/>
      <c r="JJ26790"/>
      <c r="KX26790" s="23"/>
      <c r="KY26790" s="23"/>
    </row>
    <row r="26791" spans="36:311" x14ac:dyDescent="0.2">
      <c r="AJ26791" s="23"/>
      <c r="HH26791"/>
      <c r="IW26791" s="36"/>
      <c r="JI26791"/>
      <c r="JJ26791"/>
      <c r="KX26791" s="23"/>
      <c r="KY26791" s="23"/>
    </row>
    <row r="26792" spans="36:311" x14ac:dyDescent="0.2">
      <c r="AJ26792" s="23"/>
      <c r="HH26792"/>
      <c r="IW26792" s="36"/>
      <c r="JI26792"/>
      <c r="JJ26792"/>
      <c r="KX26792" s="23"/>
      <c r="KY26792" s="23"/>
    </row>
    <row r="26793" spans="36:311" x14ac:dyDescent="0.2">
      <c r="AJ26793" s="23"/>
      <c r="HH26793"/>
      <c r="IW26793" s="36"/>
      <c r="JI26793"/>
      <c r="JJ26793"/>
      <c r="KX26793" s="23"/>
      <c r="KY26793" s="23"/>
    </row>
    <row r="26794" spans="36:311" x14ac:dyDescent="0.2">
      <c r="AJ26794" s="23"/>
      <c r="HH26794"/>
      <c r="IW26794" s="36"/>
      <c r="JI26794"/>
      <c r="JJ26794"/>
      <c r="KX26794" s="23"/>
      <c r="KY26794" s="23"/>
    </row>
    <row r="26795" spans="36:311" x14ac:dyDescent="0.2">
      <c r="AJ26795" s="23"/>
      <c r="HH26795"/>
      <c r="IW26795" s="36"/>
      <c r="JI26795"/>
      <c r="JJ26795"/>
      <c r="KX26795" s="23"/>
      <c r="KY26795" s="23"/>
    </row>
    <row r="26796" spans="36:311" x14ac:dyDescent="0.2">
      <c r="AJ26796" s="23"/>
      <c r="HH26796"/>
      <c r="IW26796" s="36"/>
      <c r="JI26796"/>
      <c r="JJ26796"/>
      <c r="KX26796" s="23"/>
      <c r="KY26796" s="23"/>
    </row>
    <row r="26797" spans="36:311" x14ac:dyDescent="0.2">
      <c r="AJ26797" s="23"/>
      <c r="HH26797"/>
      <c r="IW26797" s="36"/>
      <c r="JI26797"/>
      <c r="JJ26797"/>
      <c r="KX26797" s="23"/>
      <c r="KY26797" s="23"/>
    </row>
    <row r="26798" spans="36:311" x14ac:dyDescent="0.2">
      <c r="AJ26798" s="23"/>
      <c r="HH26798"/>
      <c r="IW26798" s="36"/>
      <c r="JI26798"/>
      <c r="JJ26798"/>
      <c r="KX26798" s="23"/>
      <c r="KY26798" s="23"/>
    </row>
    <row r="26799" spans="36:311" x14ac:dyDescent="0.2">
      <c r="AJ26799" s="23"/>
      <c r="HH26799"/>
      <c r="IW26799" s="36"/>
      <c r="JI26799"/>
      <c r="JJ26799"/>
      <c r="KX26799" s="23"/>
      <c r="KY26799" s="23"/>
    </row>
    <row r="26800" spans="36:311" x14ac:dyDescent="0.2">
      <c r="AJ26800" s="23"/>
      <c r="HH26800"/>
      <c r="IW26800" s="36"/>
      <c r="JI26800"/>
      <c r="JJ26800"/>
      <c r="KX26800" s="23"/>
      <c r="KY26800" s="23"/>
    </row>
    <row r="26801" spans="36:311" x14ac:dyDescent="0.2">
      <c r="AJ26801" s="23"/>
      <c r="HH26801"/>
      <c r="IW26801" s="36"/>
      <c r="JI26801"/>
      <c r="JJ26801"/>
      <c r="KX26801" s="23"/>
      <c r="KY26801" s="23"/>
    </row>
    <row r="26802" spans="36:311" x14ac:dyDescent="0.2">
      <c r="AJ26802" s="23"/>
      <c r="HH26802"/>
      <c r="IW26802" s="36"/>
      <c r="JI26802"/>
      <c r="JJ26802"/>
      <c r="KX26802" s="23"/>
      <c r="KY26802" s="23"/>
    </row>
    <row r="26803" spans="36:311" x14ac:dyDescent="0.2">
      <c r="AJ26803" s="23"/>
      <c r="HH26803"/>
      <c r="IW26803" s="36"/>
      <c r="JI26803"/>
      <c r="JJ26803"/>
      <c r="KX26803" s="23"/>
      <c r="KY26803" s="23"/>
    </row>
    <row r="26804" spans="36:311" x14ac:dyDescent="0.2">
      <c r="AJ26804" s="23"/>
      <c r="HH26804"/>
      <c r="IW26804" s="36"/>
      <c r="JI26804"/>
      <c r="JJ26804"/>
      <c r="KX26804" s="23"/>
      <c r="KY26804" s="23"/>
    </row>
    <row r="26805" spans="36:311" x14ac:dyDescent="0.2">
      <c r="AJ26805" s="23"/>
      <c r="HH26805"/>
      <c r="IW26805" s="36"/>
      <c r="JI26805"/>
      <c r="JJ26805"/>
      <c r="KX26805" s="23"/>
      <c r="KY26805" s="23"/>
    </row>
    <row r="26806" spans="36:311" x14ac:dyDescent="0.2">
      <c r="AJ26806" s="23"/>
      <c r="HH26806"/>
      <c r="IW26806" s="36"/>
      <c r="JI26806"/>
      <c r="JJ26806"/>
      <c r="KX26806" s="23"/>
      <c r="KY26806" s="23"/>
    </row>
    <row r="26807" spans="36:311" x14ac:dyDescent="0.2">
      <c r="AJ26807" s="23"/>
      <c r="HH26807"/>
      <c r="IW26807" s="36"/>
      <c r="JI26807"/>
      <c r="JJ26807"/>
      <c r="KX26807" s="23"/>
      <c r="KY26807" s="23"/>
    </row>
    <row r="26808" spans="36:311" x14ac:dyDescent="0.2">
      <c r="AJ26808" s="23"/>
      <c r="HH26808"/>
      <c r="IW26808" s="36"/>
      <c r="JI26808"/>
      <c r="JJ26808"/>
      <c r="KX26808" s="23"/>
      <c r="KY26808" s="23"/>
    </row>
    <row r="26809" spans="36:311" x14ac:dyDescent="0.2">
      <c r="AJ26809" s="23"/>
      <c r="HH26809"/>
      <c r="IW26809" s="36"/>
      <c r="JI26809"/>
      <c r="JJ26809"/>
      <c r="KX26809" s="23"/>
      <c r="KY26809" s="23"/>
    </row>
    <row r="26810" spans="36:311" x14ac:dyDescent="0.2">
      <c r="AJ26810" s="23"/>
      <c r="HH26810"/>
      <c r="IW26810" s="36"/>
      <c r="JI26810"/>
      <c r="JJ26810"/>
      <c r="KX26810" s="23"/>
      <c r="KY26810" s="23"/>
    </row>
    <row r="26811" spans="36:311" x14ac:dyDescent="0.2">
      <c r="AJ26811" s="23"/>
      <c r="HH26811"/>
      <c r="IW26811" s="36"/>
      <c r="JI26811"/>
      <c r="JJ26811"/>
      <c r="KX26811" s="23"/>
      <c r="KY26811" s="23"/>
    </row>
    <row r="26812" spans="36:311" x14ac:dyDescent="0.2">
      <c r="AJ26812" s="23"/>
      <c r="HH26812"/>
      <c r="IW26812" s="36"/>
      <c r="JI26812"/>
      <c r="JJ26812"/>
      <c r="KX26812" s="23"/>
      <c r="KY26812" s="23"/>
    </row>
    <row r="26813" spans="36:311" x14ac:dyDescent="0.2">
      <c r="AJ26813" s="23"/>
      <c r="HH26813"/>
      <c r="IW26813" s="36"/>
      <c r="JI26813"/>
      <c r="JJ26813"/>
      <c r="KX26813" s="23"/>
      <c r="KY26813" s="23"/>
    </row>
    <row r="26814" spans="36:311" x14ac:dyDescent="0.2">
      <c r="AJ26814" s="23"/>
      <c r="HH26814"/>
      <c r="IW26814" s="36"/>
      <c r="JI26814"/>
      <c r="JJ26814"/>
      <c r="KX26814" s="23"/>
      <c r="KY26814" s="23"/>
    </row>
    <row r="26815" spans="36:311" x14ac:dyDescent="0.2">
      <c r="AJ26815" s="23"/>
      <c r="HH26815"/>
      <c r="IW26815" s="36"/>
      <c r="JI26815"/>
      <c r="JJ26815"/>
      <c r="KX26815" s="23"/>
      <c r="KY26815" s="23"/>
    </row>
    <row r="26816" spans="36:311" x14ac:dyDescent="0.2">
      <c r="AJ26816" s="23"/>
      <c r="HH26816"/>
      <c r="IW26816" s="36"/>
      <c r="JI26816"/>
      <c r="JJ26816"/>
      <c r="KX26816" s="23"/>
      <c r="KY26816" s="23"/>
    </row>
    <row r="26817" spans="36:311" x14ac:dyDescent="0.2">
      <c r="AJ26817" s="23"/>
      <c r="HH26817"/>
      <c r="IW26817" s="36"/>
      <c r="JI26817"/>
      <c r="JJ26817"/>
      <c r="KX26817" s="23"/>
      <c r="KY26817" s="23"/>
    </row>
    <row r="26818" spans="36:311" x14ac:dyDescent="0.2">
      <c r="AJ26818" s="23"/>
      <c r="HH26818"/>
      <c r="IW26818" s="36"/>
      <c r="JI26818"/>
      <c r="JJ26818"/>
      <c r="KX26818" s="23"/>
      <c r="KY26818" s="23"/>
    </row>
    <row r="26819" spans="36:311" x14ac:dyDescent="0.2">
      <c r="AJ26819" s="23"/>
      <c r="HH26819"/>
      <c r="IW26819" s="36"/>
      <c r="JI26819"/>
      <c r="JJ26819"/>
      <c r="KX26819" s="23"/>
      <c r="KY26819" s="23"/>
    </row>
    <row r="26820" spans="36:311" x14ac:dyDescent="0.2">
      <c r="AJ26820" s="23"/>
      <c r="HH26820"/>
      <c r="IW26820" s="36"/>
      <c r="JI26820"/>
      <c r="JJ26820"/>
      <c r="KX26820" s="23"/>
      <c r="KY26820" s="23"/>
    </row>
    <row r="26821" spans="36:311" x14ac:dyDescent="0.2">
      <c r="AJ26821" s="23"/>
      <c r="HH26821"/>
      <c r="IW26821" s="36"/>
      <c r="JI26821"/>
      <c r="JJ26821"/>
      <c r="KX26821" s="23"/>
      <c r="KY26821" s="23"/>
    </row>
    <row r="26822" spans="36:311" x14ac:dyDescent="0.2">
      <c r="AJ26822" s="23"/>
      <c r="HH26822"/>
      <c r="IW26822" s="36"/>
      <c r="JI26822"/>
      <c r="JJ26822"/>
      <c r="KX26822" s="23"/>
      <c r="KY26822" s="23"/>
    </row>
    <row r="26823" spans="36:311" x14ac:dyDescent="0.2">
      <c r="AJ26823" s="23"/>
      <c r="HH26823"/>
      <c r="IW26823" s="36"/>
      <c r="JI26823"/>
      <c r="JJ26823"/>
      <c r="KX26823" s="23"/>
      <c r="KY26823" s="23"/>
    </row>
    <row r="26824" spans="36:311" x14ac:dyDescent="0.2">
      <c r="AJ26824" s="23"/>
      <c r="HH26824"/>
      <c r="IW26824" s="36"/>
      <c r="JI26824"/>
      <c r="JJ26824"/>
      <c r="KX26824" s="23"/>
      <c r="KY26824" s="23"/>
    </row>
    <row r="26825" spans="36:311" x14ac:dyDescent="0.2">
      <c r="AJ26825" s="23"/>
      <c r="HH26825"/>
      <c r="IW26825" s="36"/>
      <c r="JI26825"/>
      <c r="JJ26825"/>
      <c r="KX26825" s="23"/>
      <c r="KY26825" s="23"/>
    </row>
    <row r="26826" spans="36:311" x14ac:dyDescent="0.2">
      <c r="AJ26826" s="23"/>
      <c r="HH26826"/>
      <c r="IW26826" s="36"/>
      <c r="JI26826"/>
      <c r="JJ26826"/>
      <c r="KX26826" s="23"/>
      <c r="KY26826" s="23"/>
    </row>
    <row r="26827" spans="36:311" x14ac:dyDescent="0.2">
      <c r="AJ26827" s="23"/>
      <c r="HH26827"/>
      <c r="IW26827" s="36"/>
      <c r="JI26827"/>
      <c r="JJ26827"/>
      <c r="KX26827" s="23"/>
      <c r="KY26827" s="23"/>
    </row>
    <row r="26828" spans="36:311" x14ac:dyDescent="0.2">
      <c r="AJ26828" s="23"/>
      <c r="HH26828"/>
      <c r="IW26828" s="36"/>
      <c r="JI26828"/>
      <c r="JJ26828"/>
      <c r="KX26828" s="23"/>
      <c r="KY26828" s="23"/>
    </row>
    <row r="26829" spans="36:311" x14ac:dyDescent="0.2">
      <c r="AJ26829" s="23"/>
      <c r="HH26829"/>
      <c r="IW26829" s="36"/>
      <c r="JI26829"/>
      <c r="JJ26829"/>
      <c r="KX26829" s="23"/>
      <c r="KY26829" s="23"/>
    </row>
    <row r="26830" spans="36:311" x14ac:dyDescent="0.2">
      <c r="AJ26830" s="23"/>
      <c r="HH26830"/>
      <c r="IW26830" s="36"/>
      <c r="JI26830"/>
      <c r="JJ26830"/>
      <c r="KX26830" s="23"/>
      <c r="KY26830" s="23"/>
    </row>
    <row r="26831" spans="36:311" x14ac:dyDescent="0.2">
      <c r="AJ26831" s="23"/>
      <c r="HH26831"/>
      <c r="IW26831" s="36"/>
      <c r="JI26831"/>
      <c r="JJ26831"/>
      <c r="KX26831" s="23"/>
      <c r="KY26831" s="23"/>
    </row>
    <row r="26832" spans="36:311" x14ac:dyDescent="0.2">
      <c r="AJ26832" s="23"/>
      <c r="HH26832"/>
      <c r="IW26832" s="36"/>
      <c r="JI26832"/>
      <c r="JJ26832"/>
      <c r="KX26832" s="23"/>
      <c r="KY26832" s="23"/>
    </row>
    <row r="26833" spans="36:311" x14ac:dyDescent="0.2">
      <c r="AJ26833" s="23"/>
      <c r="HH26833"/>
      <c r="IW26833" s="36"/>
      <c r="JI26833"/>
      <c r="JJ26833"/>
      <c r="KX26833" s="23"/>
      <c r="KY26833" s="23"/>
    </row>
    <row r="26834" spans="36:311" x14ac:dyDescent="0.2">
      <c r="AJ26834" s="23"/>
      <c r="HH26834"/>
      <c r="IW26834" s="36"/>
      <c r="JI26834"/>
      <c r="JJ26834"/>
      <c r="KX26834" s="23"/>
      <c r="KY26834" s="23"/>
    </row>
    <row r="26835" spans="36:311" x14ac:dyDescent="0.2">
      <c r="AJ26835" s="23"/>
      <c r="HH26835"/>
      <c r="IW26835" s="36"/>
      <c r="JI26835"/>
      <c r="JJ26835"/>
      <c r="KX26835" s="23"/>
      <c r="KY26835" s="23"/>
    </row>
    <row r="26836" spans="36:311" x14ac:dyDescent="0.2">
      <c r="AJ26836" s="23"/>
      <c r="HH26836"/>
      <c r="IW26836" s="36"/>
      <c r="JI26836"/>
      <c r="JJ26836"/>
      <c r="KX26836" s="23"/>
      <c r="KY26836" s="23"/>
    </row>
    <row r="26837" spans="36:311" x14ac:dyDescent="0.2">
      <c r="AJ26837" s="23"/>
      <c r="HH26837"/>
      <c r="IW26837" s="36"/>
      <c r="JI26837"/>
      <c r="JJ26837"/>
      <c r="KX26837" s="23"/>
      <c r="KY26837" s="23"/>
    </row>
    <row r="26838" spans="36:311" x14ac:dyDescent="0.2">
      <c r="AJ26838" s="23"/>
      <c r="HH26838"/>
      <c r="IW26838" s="36"/>
      <c r="JI26838"/>
      <c r="JJ26838"/>
      <c r="KX26838" s="23"/>
      <c r="KY26838" s="23"/>
    </row>
    <row r="26839" spans="36:311" x14ac:dyDescent="0.2">
      <c r="AJ26839" s="23"/>
      <c r="HH26839"/>
      <c r="IW26839" s="36"/>
      <c r="JI26839"/>
      <c r="JJ26839"/>
      <c r="KX26839" s="23"/>
      <c r="KY26839" s="23"/>
    </row>
    <row r="26840" spans="36:311" x14ac:dyDescent="0.2">
      <c r="AJ26840" s="23"/>
      <c r="HH26840"/>
      <c r="IW26840" s="36"/>
      <c r="JI26840"/>
      <c r="JJ26840"/>
      <c r="KX26840" s="23"/>
      <c r="KY26840" s="23"/>
    </row>
    <row r="26841" spans="36:311" x14ac:dyDescent="0.2">
      <c r="AJ26841" s="23"/>
      <c r="HH26841"/>
      <c r="IW26841" s="36"/>
      <c r="JI26841"/>
      <c r="JJ26841"/>
      <c r="KX26841" s="23"/>
      <c r="KY26841" s="23"/>
    </row>
    <row r="26842" spans="36:311" x14ac:dyDescent="0.2">
      <c r="AJ26842" s="23"/>
      <c r="HH26842"/>
      <c r="IW26842" s="36"/>
      <c r="JI26842"/>
      <c r="JJ26842"/>
      <c r="KX26842" s="23"/>
      <c r="KY26842" s="23"/>
    </row>
    <row r="26843" spans="36:311" x14ac:dyDescent="0.2">
      <c r="AJ26843" s="23"/>
      <c r="HH26843"/>
      <c r="IW26843" s="36"/>
      <c r="JI26843"/>
      <c r="JJ26843"/>
      <c r="KX26843" s="23"/>
      <c r="KY26843" s="23"/>
    </row>
    <row r="26844" spans="36:311" x14ac:dyDescent="0.2">
      <c r="AJ26844" s="23"/>
      <c r="HH26844"/>
      <c r="IW26844" s="36"/>
      <c r="JI26844"/>
      <c r="JJ26844"/>
      <c r="KX26844" s="23"/>
      <c r="KY26844" s="23"/>
    </row>
    <row r="26845" spans="36:311" x14ac:dyDescent="0.2">
      <c r="AJ26845" s="23"/>
      <c r="HH26845"/>
      <c r="IW26845" s="36"/>
      <c r="JI26845"/>
      <c r="JJ26845"/>
      <c r="KX26845" s="23"/>
      <c r="KY26845" s="23"/>
    </row>
    <row r="26846" spans="36:311" x14ac:dyDescent="0.2">
      <c r="AJ26846" s="23"/>
      <c r="HH26846"/>
      <c r="IW26846" s="36"/>
      <c r="JI26846"/>
      <c r="JJ26846"/>
      <c r="KX26846" s="23"/>
      <c r="KY26846" s="23"/>
    </row>
    <row r="26847" spans="36:311" x14ac:dyDescent="0.2">
      <c r="AJ26847" s="23"/>
      <c r="HH26847"/>
      <c r="IW26847" s="36"/>
      <c r="JI26847"/>
      <c r="JJ26847"/>
      <c r="KX26847" s="23"/>
      <c r="KY26847" s="23"/>
    </row>
    <row r="26848" spans="36:311" x14ac:dyDescent="0.2">
      <c r="AJ26848" s="23"/>
      <c r="HH26848"/>
      <c r="IW26848" s="36"/>
      <c r="JI26848"/>
      <c r="JJ26848"/>
      <c r="KX26848" s="23"/>
      <c r="KY26848" s="23"/>
    </row>
    <row r="26849" spans="36:311" x14ac:dyDescent="0.2">
      <c r="AJ26849" s="23"/>
      <c r="HH26849"/>
      <c r="IW26849" s="36"/>
      <c r="JI26849"/>
      <c r="JJ26849"/>
      <c r="KX26849" s="23"/>
      <c r="KY26849" s="23"/>
    </row>
    <row r="26850" spans="36:311" x14ac:dyDescent="0.2">
      <c r="AJ26850" s="23"/>
      <c r="HH26850"/>
      <c r="IW26850" s="36"/>
      <c r="JI26850"/>
      <c r="JJ26850"/>
      <c r="KX26850" s="23"/>
      <c r="KY26850" s="23"/>
    </row>
    <row r="26851" spans="36:311" x14ac:dyDescent="0.2">
      <c r="AJ26851" s="23"/>
      <c r="HH26851"/>
      <c r="IW26851" s="36"/>
      <c r="JI26851"/>
      <c r="JJ26851"/>
      <c r="KX26851" s="23"/>
      <c r="KY26851" s="23"/>
    </row>
    <row r="26852" spans="36:311" x14ac:dyDescent="0.2">
      <c r="AJ26852" s="23"/>
      <c r="HH26852"/>
      <c r="IW26852" s="36"/>
      <c r="JI26852"/>
      <c r="JJ26852"/>
      <c r="KX26852" s="23"/>
      <c r="KY26852" s="23"/>
    </row>
    <row r="26853" spans="36:311" x14ac:dyDescent="0.2">
      <c r="AJ26853" s="23"/>
      <c r="HH26853"/>
      <c r="IW26853" s="36"/>
      <c r="JI26853"/>
      <c r="JJ26853"/>
      <c r="KX26853" s="23"/>
      <c r="KY26853" s="23"/>
    </row>
    <row r="26854" spans="36:311" x14ac:dyDescent="0.2">
      <c r="AJ26854" s="23"/>
      <c r="HH26854"/>
      <c r="IW26854" s="36"/>
      <c r="JI26854"/>
      <c r="JJ26854"/>
      <c r="KX26854" s="23"/>
      <c r="KY26854" s="23"/>
    </row>
    <row r="26855" spans="36:311" x14ac:dyDescent="0.2">
      <c r="AJ26855" s="23"/>
      <c r="HH26855"/>
      <c r="IW26855" s="36"/>
      <c r="JI26855"/>
      <c r="JJ26855"/>
      <c r="KX26855" s="23"/>
      <c r="KY26855" s="23"/>
    </row>
    <row r="26856" spans="36:311" x14ac:dyDescent="0.2">
      <c r="AJ26856" s="23"/>
      <c r="HH26856"/>
      <c r="IW26856" s="36"/>
      <c r="JI26856"/>
      <c r="JJ26856"/>
      <c r="KX26856" s="23"/>
      <c r="KY26856" s="23"/>
    </row>
    <row r="26857" spans="36:311" x14ac:dyDescent="0.2">
      <c r="AJ26857" s="23"/>
      <c r="HH26857"/>
      <c r="IW26857" s="36"/>
      <c r="JI26857"/>
      <c r="JJ26857"/>
      <c r="KX26857" s="23"/>
      <c r="KY26857" s="23"/>
    </row>
    <row r="26858" spans="36:311" x14ac:dyDescent="0.2">
      <c r="AJ26858" s="23"/>
      <c r="HH26858"/>
      <c r="IW26858" s="36"/>
      <c r="JI26858"/>
      <c r="JJ26858"/>
      <c r="KX26858" s="23"/>
      <c r="KY26858" s="23"/>
    </row>
    <row r="26859" spans="36:311" x14ac:dyDescent="0.2">
      <c r="AJ26859" s="23"/>
      <c r="HH26859"/>
      <c r="IW26859" s="36"/>
      <c r="JI26859"/>
      <c r="JJ26859"/>
      <c r="KX26859" s="23"/>
      <c r="KY26859" s="23"/>
    </row>
    <row r="26860" spans="36:311" x14ac:dyDescent="0.2">
      <c r="AJ26860" s="23"/>
      <c r="HH26860"/>
      <c r="IW26860" s="36"/>
      <c r="JI26860"/>
      <c r="JJ26860"/>
      <c r="KX26860" s="23"/>
      <c r="KY26860" s="23"/>
    </row>
    <row r="26861" spans="36:311" x14ac:dyDescent="0.2">
      <c r="AJ26861" s="23"/>
      <c r="HH26861"/>
      <c r="IW26861" s="36"/>
      <c r="JI26861"/>
      <c r="JJ26861"/>
      <c r="KX26861" s="23"/>
      <c r="KY26861" s="23"/>
    </row>
    <row r="26862" spans="36:311" x14ac:dyDescent="0.2">
      <c r="AJ26862" s="23"/>
      <c r="HH26862"/>
      <c r="IW26862" s="36"/>
      <c r="JI26862"/>
      <c r="JJ26862"/>
      <c r="KX26862" s="23"/>
      <c r="KY26862" s="23"/>
    </row>
    <row r="26863" spans="36:311" x14ac:dyDescent="0.2">
      <c r="AJ26863" s="23"/>
      <c r="HH26863"/>
      <c r="IW26863" s="36"/>
      <c r="JI26863"/>
      <c r="JJ26863"/>
      <c r="KX26863" s="23"/>
      <c r="KY26863" s="23"/>
    </row>
    <row r="26864" spans="36:311" x14ac:dyDescent="0.2">
      <c r="AJ26864" s="23"/>
      <c r="HH26864"/>
      <c r="IW26864" s="36"/>
      <c r="JI26864"/>
      <c r="JJ26864"/>
      <c r="KX26864" s="23"/>
      <c r="KY26864" s="23"/>
    </row>
    <row r="26865" spans="36:311" x14ac:dyDescent="0.2">
      <c r="AJ26865" s="23"/>
      <c r="HH26865"/>
      <c r="IW26865" s="36"/>
      <c r="JI26865"/>
      <c r="JJ26865"/>
      <c r="KX26865" s="23"/>
      <c r="KY26865" s="23"/>
    </row>
    <row r="26866" spans="36:311" x14ac:dyDescent="0.2">
      <c r="AJ26866" s="23"/>
      <c r="HH26866"/>
      <c r="IW26866" s="36"/>
      <c r="JI26866"/>
      <c r="JJ26866"/>
      <c r="KX26866" s="23"/>
      <c r="KY26866" s="23"/>
    </row>
    <row r="26867" spans="36:311" x14ac:dyDescent="0.2">
      <c r="AJ26867" s="23"/>
      <c r="HH26867"/>
      <c r="IW26867" s="36"/>
      <c r="JI26867"/>
      <c r="JJ26867"/>
      <c r="KX26867" s="23"/>
      <c r="KY26867" s="23"/>
    </row>
    <row r="26868" spans="36:311" x14ac:dyDescent="0.2">
      <c r="AJ26868" s="23"/>
      <c r="HH26868"/>
      <c r="IW26868" s="36"/>
      <c r="JI26868"/>
      <c r="JJ26868"/>
      <c r="KX26868" s="23"/>
      <c r="KY26868" s="23"/>
    </row>
    <row r="26869" spans="36:311" x14ac:dyDescent="0.2">
      <c r="AJ26869" s="23"/>
      <c r="HH26869"/>
      <c r="IW26869" s="36"/>
      <c r="JI26869"/>
      <c r="JJ26869"/>
      <c r="KX26869" s="23"/>
      <c r="KY26869" s="23"/>
    </row>
    <row r="26870" spans="36:311" x14ac:dyDescent="0.2">
      <c r="AJ26870" s="23"/>
      <c r="HH26870"/>
      <c r="IW26870" s="36"/>
      <c r="JI26870"/>
      <c r="JJ26870"/>
      <c r="KX26870" s="23"/>
      <c r="KY26870" s="23"/>
    </row>
    <row r="26871" spans="36:311" x14ac:dyDescent="0.2">
      <c r="AJ26871" s="23"/>
      <c r="HH26871"/>
      <c r="IW26871" s="36"/>
      <c r="JI26871"/>
      <c r="JJ26871"/>
      <c r="KX26871" s="23"/>
      <c r="KY26871" s="23"/>
    </row>
    <row r="26872" spans="36:311" x14ac:dyDescent="0.2">
      <c r="AJ26872" s="23"/>
      <c r="HH26872"/>
      <c r="IW26872" s="36"/>
      <c r="JI26872"/>
      <c r="JJ26872"/>
      <c r="KX26872" s="23"/>
      <c r="KY26872" s="23"/>
    </row>
    <row r="26873" spans="36:311" x14ac:dyDescent="0.2">
      <c r="AJ26873" s="23"/>
      <c r="HH26873"/>
      <c r="IW26873" s="36"/>
      <c r="JI26873"/>
      <c r="JJ26873"/>
      <c r="KX26873" s="23"/>
      <c r="KY26873" s="23"/>
    </row>
    <row r="26874" spans="36:311" x14ac:dyDescent="0.2">
      <c r="AJ26874" s="23"/>
      <c r="HH26874"/>
      <c r="IW26874" s="36"/>
      <c r="JI26874"/>
      <c r="JJ26874"/>
      <c r="KX26874" s="23"/>
      <c r="KY26874" s="23"/>
    </row>
    <row r="26875" spans="36:311" x14ac:dyDescent="0.2">
      <c r="AJ26875" s="23"/>
      <c r="HH26875"/>
      <c r="IW26875" s="36"/>
      <c r="JI26875"/>
      <c r="JJ26875"/>
      <c r="KX26875" s="23"/>
      <c r="KY26875" s="23"/>
    </row>
    <row r="26876" spans="36:311" x14ac:dyDescent="0.2">
      <c r="AJ26876" s="23"/>
      <c r="HH26876"/>
      <c r="IW26876" s="36"/>
      <c r="JI26876"/>
      <c r="JJ26876"/>
      <c r="KX26876" s="23"/>
      <c r="KY26876" s="23"/>
    </row>
    <row r="26877" spans="36:311" x14ac:dyDescent="0.2">
      <c r="AJ26877" s="23"/>
      <c r="HH26877"/>
      <c r="IW26877" s="36"/>
      <c r="JI26877"/>
      <c r="JJ26877"/>
      <c r="KX26877" s="23"/>
      <c r="KY26877" s="23"/>
    </row>
    <row r="26878" spans="36:311" x14ac:dyDescent="0.2">
      <c r="AJ26878" s="23"/>
      <c r="HH26878"/>
      <c r="IW26878" s="36"/>
      <c r="JI26878"/>
      <c r="JJ26878"/>
      <c r="KX26878" s="23"/>
      <c r="KY26878" s="23"/>
    </row>
    <row r="26879" spans="36:311" x14ac:dyDescent="0.2">
      <c r="AJ26879" s="23"/>
      <c r="HH26879"/>
      <c r="IW26879" s="36"/>
      <c r="JI26879"/>
      <c r="JJ26879"/>
      <c r="KX26879" s="23"/>
      <c r="KY26879" s="23"/>
    </row>
    <row r="26880" spans="36:311" x14ac:dyDescent="0.2">
      <c r="AJ26880" s="23"/>
      <c r="HH26880"/>
      <c r="IW26880" s="36"/>
      <c r="JI26880"/>
      <c r="JJ26880"/>
      <c r="KX26880" s="23"/>
      <c r="KY26880" s="23"/>
    </row>
    <row r="26881" spans="36:311" x14ac:dyDescent="0.2">
      <c r="AJ26881" s="23"/>
      <c r="HH26881"/>
      <c r="IW26881" s="36"/>
      <c r="JI26881"/>
      <c r="JJ26881"/>
      <c r="KX26881" s="23"/>
      <c r="KY26881" s="23"/>
    </row>
    <row r="26882" spans="36:311" x14ac:dyDescent="0.2">
      <c r="AJ26882" s="23"/>
      <c r="HH26882"/>
      <c r="IW26882" s="36"/>
      <c r="JI26882"/>
      <c r="JJ26882"/>
      <c r="KX26882" s="23"/>
      <c r="KY26882" s="23"/>
    </row>
    <row r="26883" spans="36:311" x14ac:dyDescent="0.2">
      <c r="AJ26883" s="23"/>
      <c r="HH26883"/>
      <c r="IW26883" s="36"/>
      <c r="JI26883"/>
      <c r="JJ26883"/>
      <c r="KX26883" s="23"/>
      <c r="KY26883" s="23"/>
    </row>
    <row r="26884" spans="36:311" x14ac:dyDescent="0.2">
      <c r="AJ26884" s="23"/>
      <c r="HH26884"/>
      <c r="IW26884" s="36"/>
      <c r="JI26884"/>
      <c r="JJ26884"/>
      <c r="KX26884" s="23"/>
      <c r="KY26884" s="23"/>
    </row>
    <row r="26885" spans="36:311" x14ac:dyDescent="0.2">
      <c r="AJ26885" s="23"/>
      <c r="HH26885"/>
      <c r="IW26885" s="36"/>
      <c r="JI26885"/>
      <c r="JJ26885"/>
      <c r="KX26885" s="23"/>
      <c r="KY26885" s="23"/>
    </row>
    <row r="26886" spans="36:311" x14ac:dyDescent="0.2">
      <c r="AJ26886" s="23"/>
      <c r="HH26886"/>
      <c r="IW26886" s="36"/>
      <c r="JI26886"/>
      <c r="JJ26886"/>
      <c r="KX26886" s="23"/>
      <c r="KY26886" s="23"/>
    </row>
    <row r="26887" spans="36:311" x14ac:dyDescent="0.2">
      <c r="AJ26887" s="23"/>
      <c r="HH26887"/>
      <c r="IW26887" s="36"/>
      <c r="JI26887"/>
      <c r="JJ26887"/>
      <c r="KX26887" s="23"/>
      <c r="KY26887" s="23"/>
    </row>
    <row r="26888" spans="36:311" x14ac:dyDescent="0.2">
      <c r="AJ26888" s="23"/>
      <c r="HH26888"/>
      <c r="IW26888" s="36"/>
      <c r="JI26888"/>
      <c r="JJ26888"/>
      <c r="KX26888" s="23"/>
      <c r="KY26888" s="23"/>
    </row>
    <row r="26889" spans="36:311" x14ac:dyDescent="0.2">
      <c r="AJ26889" s="23"/>
      <c r="HH26889"/>
      <c r="IW26889" s="36"/>
      <c r="JI26889"/>
      <c r="JJ26889"/>
      <c r="KX26889" s="23"/>
      <c r="KY26889" s="23"/>
    </row>
    <row r="26890" spans="36:311" x14ac:dyDescent="0.2">
      <c r="AJ26890" s="23"/>
      <c r="HH26890"/>
      <c r="IW26890" s="36"/>
      <c r="JI26890"/>
      <c r="JJ26890"/>
      <c r="KX26890" s="23"/>
      <c r="KY26890" s="23"/>
    </row>
    <row r="26891" spans="36:311" x14ac:dyDescent="0.2">
      <c r="AJ26891" s="23"/>
      <c r="HH26891"/>
      <c r="IW26891" s="36"/>
      <c r="JI26891"/>
      <c r="JJ26891"/>
      <c r="KX26891" s="23"/>
      <c r="KY26891" s="23"/>
    </row>
    <row r="26892" spans="36:311" x14ac:dyDescent="0.2">
      <c r="AJ26892" s="23"/>
      <c r="HH26892"/>
      <c r="IW26892" s="36"/>
      <c r="JI26892"/>
      <c r="JJ26892"/>
      <c r="KX26892" s="23"/>
      <c r="KY26892" s="23"/>
    </row>
    <row r="26893" spans="36:311" x14ac:dyDescent="0.2">
      <c r="AJ26893" s="23"/>
      <c r="HH26893"/>
      <c r="IW26893" s="36"/>
      <c r="JI26893"/>
      <c r="JJ26893"/>
      <c r="KX26893" s="23"/>
      <c r="KY26893" s="23"/>
    </row>
    <row r="26894" spans="36:311" x14ac:dyDescent="0.2">
      <c r="AJ26894" s="23"/>
      <c r="HH26894"/>
      <c r="IW26894" s="36"/>
      <c r="JI26894"/>
      <c r="JJ26894"/>
      <c r="KX26894" s="23"/>
      <c r="KY26894" s="23"/>
    </row>
    <row r="26895" spans="36:311" x14ac:dyDescent="0.2">
      <c r="AJ26895" s="23"/>
      <c r="HH26895"/>
      <c r="IW26895" s="36"/>
      <c r="JI26895"/>
      <c r="JJ26895"/>
      <c r="KX26895" s="23"/>
      <c r="KY26895" s="23"/>
    </row>
    <row r="26896" spans="36:311" x14ac:dyDescent="0.2">
      <c r="AJ26896" s="23"/>
      <c r="HH26896"/>
      <c r="IW26896" s="36"/>
      <c r="JI26896"/>
      <c r="JJ26896"/>
      <c r="KX26896" s="23"/>
      <c r="KY26896" s="23"/>
    </row>
    <row r="26897" spans="36:311" x14ac:dyDescent="0.2">
      <c r="AJ26897" s="23"/>
      <c r="HH26897"/>
      <c r="IW26897" s="36"/>
      <c r="JI26897"/>
      <c r="JJ26897"/>
      <c r="KX26897" s="23"/>
      <c r="KY26897" s="23"/>
    </row>
    <row r="26898" spans="36:311" x14ac:dyDescent="0.2">
      <c r="AJ26898" s="23"/>
      <c r="HH26898"/>
      <c r="IW26898" s="36"/>
      <c r="JI26898"/>
      <c r="JJ26898"/>
      <c r="KX26898" s="23"/>
      <c r="KY26898" s="23"/>
    </row>
    <row r="26899" spans="36:311" x14ac:dyDescent="0.2">
      <c r="AJ26899" s="23"/>
      <c r="HH26899"/>
      <c r="IW26899" s="36"/>
      <c r="JI26899"/>
      <c r="JJ26899"/>
      <c r="KX26899" s="23"/>
      <c r="KY26899" s="23"/>
    </row>
    <row r="26900" spans="36:311" x14ac:dyDescent="0.2">
      <c r="AJ26900" s="23"/>
      <c r="HH26900"/>
      <c r="IW26900" s="36"/>
      <c r="JI26900"/>
      <c r="JJ26900"/>
      <c r="KX26900" s="23"/>
      <c r="KY26900" s="23"/>
    </row>
    <row r="26901" spans="36:311" x14ac:dyDescent="0.2">
      <c r="AJ26901" s="23"/>
      <c r="HH26901"/>
      <c r="IW26901" s="36"/>
      <c r="JI26901"/>
      <c r="JJ26901"/>
      <c r="KX26901" s="23"/>
      <c r="KY26901" s="23"/>
    </row>
    <row r="26902" spans="36:311" x14ac:dyDescent="0.2">
      <c r="AJ26902" s="23"/>
      <c r="HH26902"/>
      <c r="IW26902" s="36"/>
      <c r="JI26902"/>
      <c r="JJ26902"/>
      <c r="KX26902" s="23"/>
      <c r="KY26902" s="23"/>
    </row>
    <row r="26903" spans="36:311" x14ac:dyDescent="0.2">
      <c r="AJ26903" s="23"/>
      <c r="HH26903"/>
      <c r="IW26903" s="36"/>
      <c r="JI26903"/>
      <c r="JJ26903"/>
      <c r="KX26903" s="23"/>
      <c r="KY26903" s="23"/>
    </row>
    <row r="26904" spans="36:311" x14ac:dyDescent="0.2">
      <c r="AJ26904" s="23"/>
      <c r="HH26904"/>
      <c r="IW26904" s="36"/>
      <c r="JI26904"/>
      <c r="JJ26904"/>
      <c r="KX26904" s="23"/>
      <c r="KY26904" s="23"/>
    </row>
    <row r="26905" spans="36:311" x14ac:dyDescent="0.2">
      <c r="AJ26905" s="23"/>
      <c r="HH26905"/>
      <c r="IW26905" s="36"/>
      <c r="JI26905"/>
      <c r="JJ26905"/>
      <c r="KX26905" s="23"/>
      <c r="KY26905" s="23"/>
    </row>
    <row r="26906" spans="36:311" x14ac:dyDescent="0.2">
      <c r="AJ26906" s="23"/>
      <c r="HH26906"/>
      <c r="IW26906" s="36"/>
      <c r="JI26906"/>
      <c r="JJ26906"/>
      <c r="KX26906" s="23"/>
      <c r="KY26906" s="23"/>
    </row>
    <row r="26907" spans="36:311" x14ac:dyDescent="0.2">
      <c r="AJ26907" s="23"/>
      <c r="HH26907"/>
      <c r="IW26907" s="36"/>
      <c r="JI26907"/>
      <c r="JJ26907"/>
      <c r="KX26907" s="23"/>
      <c r="KY26907" s="23"/>
    </row>
    <row r="26908" spans="36:311" x14ac:dyDescent="0.2">
      <c r="AJ26908" s="23"/>
      <c r="HH26908"/>
      <c r="IW26908" s="36"/>
      <c r="JI26908"/>
      <c r="JJ26908"/>
      <c r="KX26908" s="23"/>
      <c r="KY26908" s="23"/>
    </row>
    <row r="26909" spans="36:311" x14ac:dyDescent="0.2">
      <c r="AJ26909" s="23"/>
      <c r="HH26909"/>
      <c r="IW26909" s="36"/>
      <c r="JI26909"/>
      <c r="JJ26909"/>
      <c r="KX26909" s="23"/>
      <c r="KY26909" s="23"/>
    </row>
    <row r="26910" spans="36:311" x14ac:dyDescent="0.2">
      <c r="AJ26910" s="23"/>
      <c r="HH26910"/>
      <c r="IW26910" s="36"/>
      <c r="JI26910"/>
      <c r="JJ26910"/>
      <c r="KX26910" s="23"/>
      <c r="KY26910" s="23"/>
    </row>
    <row r="26911" spans="36:311" x14ac:dyDescent="0.2">
      <c r="AJ26911" s="23"/>
      <c r="HH26911"/>
      <c r="IW26911" s="36"/>
      <c r="JI26911"/>
      <c r="JJ26911"/>
      <c r="KX26911" s="23"/>
      <c r="KY26911" s="23"/>
    </row>
    <row r="26912" spans="36:311" x14ac:dyDescent="0.2">
      <c r="AJ26912" s="23"/>
      <c r="HH26912"/>
      <c r="IW26912" s="36"/>
      <c r="JI26912"/>
      <c r="JJ26912"/>
      <c r="KX26912" s="23"/>
      <c r="KY26912" s="23"/>
    </row>
    <row r="26913" spans="36:311" x14ac:dyDescent="0.2">
      <c r="AJ26913" s="23"/>
      <c r="HH26913"/>
      <c r="IW26913" s="36"/>
      <c r="JI26913"/>
      <c r="JJ26913"/>
      <c r="KX26913" s="23"/>
      <c r="KY26913" s="23"/>
    </row>
    <row r="26914" spans="36:311" x14ac:dyDescent="0.2">
      <c r="AJ26914" s="23"/>
      <c r="HH26914"/>
      <c r="IW26914" s="36"/>
      <c r="JI26914"/>
      <c r="JJ26914"/>
      <c r="KX26914" s="23"/>
      <c r="KY26914" s="23"/>
    </row>
    <row r="26915" spans="36:311" x14ac:dyDescent="0.2">
      <c r="AJ26915" s="23"/>
      <c r="HH26915"/>
      <c r="IW26915" s="36"/>
      <c r="JI26915"/>
      <c r="JJ26915"/>
      <c r="KX26915" s="23"/>
      <c r="KY26915" s="23"/>
    </row>
    <row r="26916" spans="36:311" x14ac:dyDescent="0.2">
      <c r="AJ26916" s="23"/>
      <c r="HH26916"/>
      <c r="IW26916" s="36"/>
      <c r="JI26916"/>
      <c r="JJ26916"/>
      <c r="KX26916" s="23"/>
      <c r="KY26916" s="23"/>
    </row>
    <row r="26917" spans="36:311" x14ac:dyDescent="0.2">
      <c r="AJ26917" s="23"/>
      <c r="HH26917"/>
      <c r="IW26917" s="36"/>
      <c r="JI26917"/>
      <c r="JJ26917"/>
      <c r="KX26917" s="23"/>
      <c r="KY26917" s="23"/>
    </row>
    <row r="26918" spans="36:311" x14ac:dyDescent="0.2">
      <c r="AJ26918" s="23"/>
      <c r="HH26918"/>
      <c r="IW26918" s="36"/>
      <c r="JI26918"/>
      <c r="JJ26918"/>
      <c r="KX26918" s="23"/>
      <c r="KY26918" s="23"/>
    </row>
    <row r="26919" spans="36:311" x14ac:dyDescent="0.2">
      <c r="AJ26919" s="23"/>
      <c r="HH26919"/>
      <c r="IW26919" s="36"/>
      <c r="JI26919"/>
      <c r="JJ26919"/>
      <c r="KX26919" s="23"/>
      <c r="KY26919" s="23"/>
    </row>
    <row r="26920" spans="36:311" x14ac:dyDescent="0.2">
      <c r="AJ26920" s="23"/>
      <c r="HH26920"/>
      <c r="IW26920" s="36"/>
      <c r="JI26920"/>
      <c r="JJ26920"/>
      <c r="KX26920" s="23"/>
      <c r="KY26920" s="23"/>
    </row>
    <row r="26921" spans="36:311" x14ac:dyDescent="0.2">
      <c r="AJ26921" s="23"/>
      <c r="HH26921"/>
      <c r="IW26921" s="36"/>
      <c r="JI26921"/>
      <c r="JJ26921"/>
      <c r="KX26921" s="23"/>
      <c r="KY26921" s="23"/>
    </row>
    <row r="26922" spans="36:311" x14ac:dyDescent="0.2">
      <c r="AJ26922" s="23"/>
      <c r="HH26922"/>
      <c r="IW26922" s="36"/>
      <c r="JI26922"/>
      <c r="JJ26922"/>
      <c r="KX26922" s="23"/>
      <c r="KY26922" s="23"/>
    </row>
    <row r="26923" spans="36:311" x14ac:dyDescent="0.2">
      <c r="AJ26923" s="23"/>
      <c r="HH26923"/>
      <c r="IW26923" s="36"/>
      <c r="JI26923"/>
      <c r="JJ26923"/>
      <c r="KX26923" s="23"/>
      <c r="KY26923" s="23"/>
    </row>
    <row r="26924" spans="36:311" x14ac:dyDescent="0.2">
      <c r="AJ26924" s="23"/>
      <c r="HH26924"/>
      <c r="IW26924" s="36"/>
      <c r="JI26924"/>
      <c r="JJ26924"/>
      <c r="KX26924" s="23"/>
      <c r="KY26924" s="23"/>
    </row>
    <row r="26925" spans="36:311" x14ac:dyDescent="0.2">
      <c r="AJ26925" s="23"/>
      <c r="HH26925"/>
      <c r="IW26925" s="36"/>
      <c r="JI26925"/>
      <c r="JJ26925"/>
      <c r="KX26925" s="23"/>
      <c r="KY26925" s="23"/>
    </row>
    <row r="26926" spans="36:311" x14ac:dyDescent="0.2">
      <c r="AJ26926" s="23"/>
      <c r="HH26926"/>
      <c r="IW26926" s="36"/>
      <c r="JI26926"/>
      <c r="JJ26926"/>
      <c r="KX26926" s="23"/>
      <c r="KY26926" s="23"/>
    </row>
    <row r="26927" spans="36:311" x14ac:dyDescent="0.2">
      <c r="AJ26927" s="23"/>
      <c r="HH26927"/>
      <c r="IW26927" s="36"/>
      <c r="JI26927"/>
      <c r="JJ26927"/>
      <c r="KX26927" s="23"/>
      <c r="KY26927" s="23"/>
    </row>
    <row r="26928" spans="36:311" x14ac:dyDescent="0.2">
      <c r="AJ26928" s="23"/>
      <c r="HH26928"/>
      <c r="IW26928" s="36"/>
      <c r="JI26928"/>
      <c r="JJ26928"/>
      <c r="KX26928" s="23"/>
      <c r="KY26928" s="23"/>
    </row>
    <row r="26929" spans="36:311" x14ac:dyDescent="0.2">
      <c r="AJ26929" s="23"/>
      <c r="HH26929"/>
      <c r="IW26929" s="36"/>
      <c r="JI26929"/>
      <c r="JJ26929"/>
      <c r="KX26929" s="23"/>
      <c r="KY26929" s="23"/>
    </row>
    <row r="26930" spans="36:311" x14ac:dyDescent="0.2">
      <c r="AJ26930" s="23"/>
      <c r="HH26930"/>
      <c r="IW26930" s="36"/>
      <c r="JI26930"/>
      <c r="JJ26930"/>
      <c r="KX26930" s="23"/>
      <c r="KY26930" s="23"/>
    </row>
    <row r="26931" spans="36:311" x14ac:dyDescent="0.2">
      <c r="AJ26931" s="23"/>
      <c r="HH26931"/>
      <c r="IW26931" s="36"/>
      <c r="JI26931"/>
      <c r="JJ26931"/>
      <c r="KX26931" s="23"/>
      <c r="KY26931" s="23"/>
    </row>
    <row r="26932" spans="36:311" x14ac:dyDescent="0.2">
      <c r="AJ26932" s="23"/>
      <c r="HH26932"/>
      <c r="IW26932" s="36"/>
      <c r="JI26932"/>
      <c r="JJ26932"/>
      <c r="KX26932" s="23"/>
      <c r="KY26932" s="23"/>
    </row>
    <row r="26933" spans="36:311" x14ac:dyDescent="0.2">
      <c r="AJ26933" s="23"/>
      <c r="HH26933"/>
      <c r="IW26933" s="36"/>
      <c r="JI26933"/>
      <c r="JJ26933"/>
      <c r="KX26933" s="23"/>
      <c r="KY26933" s="23"/>
    </row>
    <row r="26934" spans="36:311" x14ac:dyDescent="0.2">
      <c r="AJ26934" s="23"/>
      <c r="HH26934"/>
      <c r="IW26934" s="36"/>
      <c r="JI26934"/>
      <c r="JJ26934"/>
      <c r="KX26934" s="23"/>
      <c r="KY26934" s="23"/>
    </row>
    <row r="26935" spans="36:311" x14ac:dyDescent="0.2">
      <c r="AJ26935" s="23"/>
      <c r="HH26935"/>
      <c r="IW26935" s="36"/>
      <c r="JI26935"/>
      <c r="JJ26935"/>
      <c r="KX26935" s="23"/>
      <c r="KY26935" s="23"/>
    </row>
    <row r="26936" spans="36:311" x14ac:dyDescent="0.2">
      <c r="AJ26936" s="23"/>
      <c r="HH26936"/>
      <c r="IW26936" s="36"/>
      <c r="JI26936"/>
      <c r="JJ26936"/>
      <c r="KX26936" s="23"/>
      <c r="KY26936" s="23"/>
    </row>
    <row r="26937" spans="36:311" x14ac:dyDescent="0.2">
      <c r="AJ26937" s="23"/>
      <c r="HH26937"/>
      <c r="IW26937" s="36"/>
      <c r="JI26937"/>
      <c r="JJ26937"/>
      <c r="KX26937" s="23"/>
      <c r="KY26937" s="23"/>
    </row>
    <row r="26938" spans="36:311" x14ac:dyDescent="0.2">
      <c r="AJ26938" s="23"/>
      <c r="HH26938"/>
      <c r="IW26938" s="36"/>
      <c r="JI26938"/>
      <c r="JJ26938"/>
      <c r="KX26938" s="23"/>
      <c r="KY26938" s="23"/>
    </row>
    <row r="26939" spans="36:311" x14ac:dyDescent="0.2">
      <c r="AJ26939" s="23"/>
      <c r="HH26939"/>
      <c r="IW26939" s="36"/>
      <c r="JI26939"/>
      <c r="JJ26939"/>
      <c r="KX26939" s="23"/>
      <c r="KY26939" s="23"/>
    </row>
    <row r="26940" spans="36:311" x14ac:dyDescent="0.2">
      <c r="AJ26940" s="23"/>
      <c r="HH26940"/>
      <c r="IW26940" s="36"/>
      <c r="JI26940"/>
      <c r="JJ26940"/>
      <c r="KX26940" s="23"/>
      <c r="KY26940" s="23"/>
    </row>
    <row r="26941" spans="36:311" x14ac:dyDescent="0.2">
      <c r="AJ26941" s="23"/>
      <c r="HH26941"/>
      <c r="IW26941" s="36"/>
      <c r="JI26941"/>
      <c r="JJ26941"/>
      <c r="KX26941" s="23"/>
      <c r="KY26941" s="23"/>
    </row>
    <row r="26942" spans="36:311" x14ac:dyDescent="0.2">
      <c r="AJ26942" s="23"/>
      <c r="HH26942"/>
      <c r="IW26942" s="36"/>
      <c r="JI26942"/>
      <c r="JJ26942"/>
      <c r="KX26942" s="23"/>
      <c r="KY26942" s="23"/>
    </row>
    <row r="26943" spans="36:311" x14ac:dyDescent="0.2">
      <c r="AJ26943" s="23"/>
      <c r="HH26943"/>
      <c r="IW26943" s="36"/>
      <c r="JI26943"/>
      <c r="JJ26943"/>
      <c r="KX26943" s="23"/>
      <c r="KY26943" s="23"/>
    </row>
    <row r="26944" spans="36:311" x14ac:dyDescent="0.2">
      <c r="AJ26944" s="23"/>
      <c r="HH26944"/>
      <c r="IW26944" s="36"/>
      <c r="JI26944"/>
      <c r="JJ26944"/>
      <c r="KX26944" s="23"/>
      <c r="KY26944" s="23"/>
    </row>
    <row r="26945" spans="36:311" x14ac:dyDescent="0.2">
      <c r="AJ26945" s="23"/>
      <c r="HH26945"/>
      <c r="IW26945" s="36"/>
      <c r="JI26945"/>
      <c r="JJ26945"/>
      <c r="KX26945" s="23"/>
      <c r="KY26945" s="23"/>
    </row>
    <row r="26946" spans="36:311" x14ac:dyDescent="0.2">
      <c r="AJ26946" s="23"/>
      <c r="HH26946"/>
      <c r="IW26946" s="36"/>
      <c r="JI26946"/>
      <c r="JJ26946"/>
      <c r="KX26946" s="23"/>
      <c r="KY26946" s="23"/>
    </row>
    <row r="26947" spans="36:311" x14ac:dyDescent="0.2">
      <c r="AJ26947" s="23"/>
      <c r="HH26947"/>
      <c r="IW26947" s="36"/>
      <c r="JI26947"/>
      <c r="JJ26947"/>
      <c r="KX26947" s="23"/>
      <c r="KY26947" s="23"/>
    </row>
    <row r="26948" spans="36:311" x14ac:dyDescent="0.2">
      <c r="AJ26948" s="23"/>
      <c r="HH26948"/>
      <c r="IW26948" s="36"/>
      <c r="JI26948"/>
      <c r="JJ26948"/>
      <c r="KX26948" s="23"/>
      <c r="KY26948" s="23"/>
    </row>
    <row r="26949" spans="36:311" x14ac:dyDescent="0.2">
      <c r="AJ26949" s="23"/>
      <c r="HH26949"/>
      <c r="IW26949" s="36"/>
      <c r="JI26949"/>
      <c r="JJ26949"/>
      <c r="KX26949" s="23"/>
      <c r="KY26949" s="23"/>
    </row>
    <row r="26950" spans="36:311" x14ac:dyDescent="0.2">
      <c r="AJ26950" s="23"/>
      <c r="HH26950"/>
      <c r="IW26950" s="36"/>
      <c r="JI26950"/>
      <c r="JJ26950"/>
      <c r="KX26950" s="23"/>
      <c r="KY26950" s="23"/>
    </row>
    <row r="26951" spans="36:311" x14ac:dyDescent="0.2">
      <c r="AJ26951" s="23"/>
      <c r="HH26951"/>
      <c r="IW26951" s="36"/>
      <c r="JI26951"/>
      <c r="JJ26951"/>
      <c r="KX26951" s="23"/>
      <c r="KY26951" s="23"/>
    </row>
    <row r="26952" spans="36:311" x14ac:dyDescent="0.2">
      <c r="AJ26952" s="23"/>
      <c r="HH26952"/>
      <c r="IW26952" s="36"/>
      <c r="JI26952"/>
      <c r="JJ26952"/>
      <c r="KX26952" s="23"/>
      <c r="KY26952" s="23"/>
    </row>
    <row r="26953" spans="36:311" x14ac:dyDescent="0.2">
      <c r="AJ26953" s="23"/>
      <c r="HH26953"/>
      <c r="IW26953" s="36"/>
      <c r="JI26953"/>
      <c r="JJ26953"/>
      <c r="KX26953" s="23"/>
      <c r="KY26953" s="23"/>
    </row>
    <row r="26954" spans="36:311" x14ac:dyDescent="0.2">
      <c r="AJ26954" s="23"/>
      <c r="HH26954"/>
      <c r="IW26954" s="36"/>
      <c r="JI26954"/>
      <c r="JJ26954"/>
      <c r="KX26954" s="23"/>
      <c r="KY26954" s="23"/>
    </row>
    <row r="26955" spans="36:311" x14ac:dyDescent="0.2">
      <c r="AJ26955" s="23"/>
      <c r="HH26955"/>
      <c r="IW26955" s="36"/>
      <c r="JI26955"/>
      <c r="JJ26955"/>
      <c r="KX26955" s="23"/>
      <c r="KY26955" s="23"/>
    </row>
    <row r="26956" spans="36:311" x14ac:dyDescent="0.2">
      <c r="AJ26956" s="23"/>
      <c r="HH26956"/>
      <c r="IW26956" s="36"/>
      <c r="JI26956"/>
      <c r="JJ26956"/>
      <c r="KX26956" s="23"/>
      <c r="KY26956" s="23"/>
    </row>
    <row r="26957" spans="36:311" x14ac:dyDescent="0.2">
      <c r="AJ26957" s="23"/>
      <c r="HH26957"/>
      <c r="IW26957" s="36"/>
      <c r="JI26957"/>
      <c r="JJ26957"/>
      <c r="KX26957" s="23"/>
      <c r="KY26957" s="23"/>
    </row>
    <row r="26958" spans="36:311" x14ac:dyDescent="0.2">
      <c r="AJ26958" s="23"/>
      <c r="HH26958"/>
      <c r="IW26958" s="36"/>
      <c r="JI26958"/>
      <c r="JJ26958"/>
      <c r="KX26958" s="23"/>
      <c r="KY26958" s="23"/>
    </row>
    <row r="26959" spans="36:311" x14ac:dyDescent="0.2">
      <c r="AJ26959" s="23"/>
      <c r="HH26959"/>
      <c r="IW26959" s="36"/>
      <c r="JI26959"/>
      <c r="JJ26959"/>
      <c r="KX26959" s="23"/>
      <c r="KY26959" s="23"/>
    </row>
    <row r="26960" spans="36:311" x14ac:dyDescent="0.2">
      <c r="AJ26960" s="23"/>
      <c r="HH26960"/>
      <c r="IW26960" s="36"/>
      <c r="JI26960"/>
      <c r="JJ26960"/>
      <c r="KX26960" s="23"/>
      <c r="KY26960" s="23"/>
    </row>
    <row r="26961" spans="36:311" x14ac:dyDescent="0.2">
      <c r="AJ26961" s="23"/>
      <c r="HH26961"/>
      <c r="IW26961" s="36"/>
      <c r="JI26961"/>
      <c r="JJ26961"/>
      <c r="KX26961" s="23"/>
      <c r="KY26961" s="23"/>
    </row>
    <row r="26962" spans="36:311" x14ac:dyDescent="0.2">
      <c r="AJ26962" s="23"/>
      <c r="HH26962"/>
      <c r="IW26962" s="36"/>
      <c r="JI26962"/>
      <c r="JJ26962"/>
      <c r="KX26962" s="23"/>
      <c r="KY26962" s="23"/>
    </row>
    <row r="26963" spans="36:311" x14ac:dyDescent="0.2">
      <c r="AJ26963" s="23"/>
      <c r="HH26963"/>
      <c r="IW26963" s="36"/>
      <c r="JI26963"/>
      <c r="JJ26963"/>
      <c r="KX26963" s="23"/>
      <c r="KY26963" s="23"/>
    </row>
    <row r="26964" spans="36:311" x14ac:dyDescent="0.2">
      <c r="AJ26964" s="23"/>
      <c r="HH26964"/>
      <c r="IW26964" s="36"/>
      <c r="JI26964"/>
      <c r="JJ26964"/>
      <c r="KX26964" s="23"/>
      <c r="KY26964" s="23"/>
    </row>
    <row r="26965" spans="36:311" x14ac:dyDescent="0.2">
      <c r="AJ26965" s="23"/>
      <c r="HH26965"/>
      <c r="IW26965" s="36"/>
      <c r="JI26965"/>
      <c r="JJ26965"/>
      <c r="KX26965" s="23"/>
      <c r="KY26965" s="23"/>
    </row>
    <row r="26966" spans="36:311" x14ac:dyDescent="0.2">
      <c r="AJ26966" s="23"/>
      <c r="HH26966"/>
      <c r="IW26966" s="36"/>
      <c r="JI26966"/>
      <c r="JJ26966"/>
      <c r="KX26966" s="23"/>
      <c r="KY26966" s="23"/>
    </row>
    <row r="26967" spans="36:311" x14ac:dyDescent="0.2">
      <c r="AJ26967" s="23"/>
      <c r="HH26967"/>
      <c r="IW26967" s="36"/>
      <c r="JI26967"/>
      <c r="JJ26967"/>
      <c r="KX26967" s="23"/>
      <c r="KY26967" s="23"/>
    </row>
    <row r="26968" spans="36:311" x14ac:dyDescent="0.2">
      <c r="AJ26968" s="23"/>
      <c r="HH26968"/>
      <c r="IW26968" s="36"/>
      <c r="JI26968"/>
      <c r="JJ26968"/>
      <c r="KX26968" s="23"/>
      <c r="KY26968" s="23"/>
    </row>
    <row r="26969" spans="36:311" x14ac:dyDescent="0.2">
      <c r="AJ26969" s="23"/>
      <c r="HH26969"/>
      <c r="IW26969" s="36"/>
      <c r="JI26969"/>
      <c r="JJ26969"/>
      <c r="KX26969" s="23"/>
      <c r="KY26969" s="23"/>
    </row>
    <row r="26970" spans="36:311" x14ac:dyDescent="0.2">
      <c r="AJ26970" s="23"/>
      <c r="HH26970"/>
      <c r="IW26970" s="36"/>
      <c r="JI26970"/>
      <c r="JJ26970"/>
      <c r="KX26970" s="23"/>
      <c r="KY26970" s="23"/>
    </row>
    <row r="26971" spans="36:311" x14ac:dyDescent="0.2">
      <c r="AJ26971" s="23"/>
      <c r="HH26971"/>
      <c r="IW26971" s="36"/>
      <c r="JI26971"/>
      <c r="JJ26971"/>
      <c r="KX26971" s="23"/>
      <c r="KY26971" s="23"/>
    </row>
    <row r="26972" spans="36:311" x14ac:dyDescent="0.2">
      <c r="AJ26972" s="23"/>
      <c r="HH26972"/>
      <c r="IW26972" s="36"/>
      <c r="JI26972"/>
      <c r="JJ26972"/>
      <c r="KX26972" s="23"/>
      <c r="KY26972" s="23"/>
    </row>
    <row r="26973" spans="36:311" x14ac:dyDescent="0.2">
      <c r="AJ26973" s="23"/>
      <c r="HH26973"/>
      <c r="IW26973" s="36"/>
      <c r="JI26973"/>
      <c r="JJ26973"/>
      <c r="KX26973" s="23"/>
      <c r="KY26973" s="23"/>
    </row>
    <row r="26974" spans="36:311" x14ac:dyDescent="0.2">
      <c r="AJ26974" s="23"/>
      <c r="HH26974"/>
      <c r="IW26974" s="36"/>
      <c r="JI26974"/>
      <c r="JJ26974"/>
      <c r="KX26974" s="23"/>
      <c r="KY26974" s="23"/>
    </row>
    <row r="26975" spans="36:311" x14ac:dyDescent="0.2">
      <c r="AJ26975" s="23"/>
      <c r="HH26975"/>
      <c r="IW26975" s="36"/>
      <c r="JI26975"/>
      <c r="JJ26975"/>
      <c r="KX26975" s="23"/>
      <c r="KY26975" s="23"/>
    </row>
    <row r="26976" spans="36:311" x14ac:dyDescent="0.2">
      <c r="AJ26976" s="23"/>
      <c r="HH26976"/>
      <c r="IW26976" s="36"/>
      <c r="JI26976"/>
      <c r="JJ26976"/>
      <c r="KX26976" s="23"/>
      <c r="KY26976" s="23"/>
    </row>
    <row r="26977" spans="36:311" x14ac:dyDescent="0.2">
      <c r="AJ26977" s="23"/>
      <c r="HH26977"/>
      <c r="IW26977" s="36"/>
      <c r="JI26977"/>
      <c r="JJ26977"/>
      <c r="KX26977" s="23"/>
      <c r="KY26977" s="23"/>
    </row>
    <row r="26978" spans="36:311" x14ac:dyDescent="0.2">
      <c r="AJ26978" s="23"/>
      <c r="HH26978"/>
      <c r="IW26978" s="36"/>
      <c r="JI26978"/>
      <c r="JJ26978"/>
      <c r="KX26978" s="23"/>
      <c r="KY26978" s="23"/>
    </row>
    <row r="26979" spans="36:311" x14ac:dyDescent="0.2">
      <c r="AJ26979" s="23"/>
      <c r="HH26979"/>
      <c r="IW26979" s="36"/>
      <c r="JI26979"/>
      <c r="JJ26979"/>
      <c r="KX26979" s="23"/>
      <c r="KY26979" s="23"/>
    </row>
    <row r="26980" spans="36:311" x14ac:dyDescent="0.2">
      <c r="AJ26980" s="23"/>
      <c r="HH26980"/>
      <c r="IW26980" s="36"/>
      <c r="JI26980"/>
      <c r="JJ26980"/>
      <c r="KX26980" s="23"/>
      <c r="KY26980" s="23"/>
    </row>
    <row r="26981" spans="36:311" x14ac:dyDescent="0.2">
      <c r="AJ26981" s="23"/>
      <c r="HH26981"/>
      <c r="IW26981" s="36"/>
      <c r="JI26981"/>
      <c r="JJ26981"/>
      <c r="KX26981" s="23"/>
      <c r="KY26981" s="23"/>
    </row>
    <row r="26982" spans="36:311" x14ac:dyDescent="0.2">
      <c r="AJ26982" s="23"/>
      <c r="HH26982"/>
      <c r="IW26982" s="36"/>
      <c r="JI26982"/>
      <c r="JJ26982"/>
      <c r="KX26982" s="23"/>
      <c r="KY26982" s="23"/>
    </row>
    <row r="26983" spans="36:311" x14ac:dyDescent="0.2">
      <c r="AJ26983" s="23"/>
      <c r="HH26983"/>
      <c r="IW26983" s="36"/>
      <c r="JI26983"/>
      <c r="JJ26983"/>
      <c r="KX26983" s="23"/>
      <c r="KY26983" s="23"/>
    </row>
    <row r="26984" spans="36:311" x14ac:dyDescent="0.2">
      <c r="AJ26984" s="23"/>
      <c r="HH26984"/>
      <c r="IW26984" s="36"/>
      <c r="JI26984"/>
      <c r="JJ26984"/>
      <c r="KX26984" s="23"/>
      <c r="KY26984" s="23"/>
    </row>
    <row r="26985" spans="36:311" x14ac:dyDescent="0.2">
      <c r="AJ26985" s="23"/>
      <c r="HH26985"/>
      <c r="IW26985" s="36"/>
      <c r="JI26985"/>
      <c r="JJ26985"/>
      <c r="KX26985" s="23"/>
      <c r="KY26985" s="23"/>
    </row>
    <row r="26986" spans="36:311" x14ac:dyDescent="0.2">
      <c r="AJ26986" s="23"/>
      <c r="HH26986"/>
      <c r="IW26986" s="36"/>
      <c r="JI26986"/>
      <c r="JJ26986"/>
      <c r="KX26986" s="23"/>
      <c r="KY26986" s="23"/>
    </row>
    <row r="26987" spans="36:311" x14ac:dyDescent="0.2">
      <c r="AJ26987" s="23"/>
      <c r="HH26987"/>
      <c r="IW26987" s="36"/>
      <c r="JI26987"/>
      <c r="JJ26987"/>
      <c r="KX26987" s="23"/>
      <c r="KY26987" s="23"/>
    </row>
    <row r="26988" spans="36:311" x14ac:dyDescent="0.2">
      <c r="AJ26988" s="23"/>
      <c r="HH26988"/>
      <c r="IW26988" s="36"/>
      <c r="JI26988"/>
      <c r="JJ26988"/>
      <c r="KX26988" s="23"/>
      <c r="KY26988" s="23"/>
    </row>
    <row r="26989" spans="36:311" x14ac:dyDescent="0.2">
      <c r="AJ26989" s="23"/>
      <c r="HH26989"/>
      <c r="IW26989" s="36"/>
      <c r="JI26989"/>
      <c r="JJ26989"/>
      <c r="KX26989" s="23"/>
      <c r="KY26989" s="23"/>
    </row>
    <row r="26990" spans="36:311" x14ac:dyDescent="0.2">
      <c r="AJ26990" s="23"/>
      <c r="HH26990"/>
      <c r="IW26990" s="36"/>
      <c r="JI26990"/>
      <c r="JJ26990"/>
      <c r="KX26990" s="23"/>
      <c r="KY26990" s="23"/>
    </row>
    <row r="26991" spans="36:311" x14ac:dyDescent="0.2">
      <c r="AJ26991" s="23"/>
      <c r="HH26991"/>
      <c r="IW26991" s="36"/>
      <c r="JI26991"/>
      <c r="JJ26991"/>
      <c r="KX26991" s="23"/>
      <c r="KY26991" s="23"/>
    </row>
    <row r="26992" spans="36:311" x14ac:dyDescent="0.2">
      <c r="AJ26992" s="23"/>
      <c r="HH26992"/>
      <c r="IW26992" s="36"/>
      <c r="JI26992"/>
      <c r="JJ26992"/>
      <c r="KX26992" s="23"/>
      <c r="KY26992" s="23"/>
    </row>
    <row r="26993" spans="36:311" x14ac:dyDescent="0.2">
      <c r="AJ26993" s="23"/>
      <c r="HH26993"/>
      <c r="IW26993" s="36"/>
      <c r="JI26993"/>
      <c r="JJ26993"/>
      <c r="KX26993" s="23"/>
      <c r="KY26993" s="23"/>
    </row>
    <row r="26994" spans="36:311" x14ac:dyDescent="0.2">
      <c r="AJ26994" s="23"/>
      <c r="HH26994"/>
      <c r="IW26994" s="36"/>
      <c r="JI26994"/>
      <c r="JJ26994"/>
      <c r="KX26994" s="23"/>
      <c r="KY26994" s="23"/>
    </row>
    <row r="26995" spans="36:311" x14ac:dyDescent="0.2">
      <c r="AJ26995" s="23"/>
      <c r="HH26995"/>
      <c r="IW26995" s="36"/>
      <c r="JI26995"/>
      <c r="JJ26995"/>
      <c r="KX26995" s="23"/>
      <c r="KY26995" s="23"/>
    </row>
    <row r="26996" spans="36:311" x14ac:dyDescent="0.2">
      <c r="AJ26996" s="23"/>
      <c r="HH26996"/>
      <c r="IW26996" s="36"/>
      <c r="JI26996"/>
      <c r="JJ26996"/>
      <c r="KX26996" s="23"/>
      <c r="KY26996" s="23"/>
    </row>
    <row r="26997" spans="36:311" x14ac:dyDescent="0.2">
      <c r="AJ26997" s="23"/>
      <c r="HH26997"/>
      <c r="IW26997" s="36"/>
      <c r="JI26997"/>
      <c r="JJ26997"/>
      <c r="KX26997" s="23"/>
      <c r="KY26997" s="23"/>
    </row>
    <row r="26998" spans="36:311" x14ac:dyDescent="0.2">
      <c r="AJ26998" s="23"/>
      <c r="HH26998"/>
      <c r="IW26998" s="36"/>
      <c r="JI26998"/>
      <c r="JJ26998"/>
      <c r="KX26998" s="23"/>
      <c r="KY26998" s="23"/>
    </row>
    <row r="26999" spans="36:311" x14ac:dyDescent="0.2">
      <c r="AJ26999" s="23"/>
      <c r="HH26999"/>
      <c r="IW26999" s="36"/>
      <c r="JI26999"/>
      <c r="JJ26999"/>
      <c r="KX26999" s="23"/>
      <c r="KY26999" s="23"/>
    </row>
    <row r="27000" spans="36:311" x14ac:dyDescent="0.2">
      <c r="AJ27000" s="23"/>
      <c r="HH27000"/>
      <c r="IW27000" s="36"/>
      <c r="JI27000"/>
      <c r="JJ27000"/>
      <c r="KX27000" s="23"/>
      <c r="KY27000" s="23"/>
    </row>
    <row r="27001" spans="36:311" x14ac:dyDescent="0.2">
      <c r="AJ27001" s="23"/>
      <c r="HH27001"/>
      <c r="IW27001" s="36"/>
      <c r="JI27001"/>
      <c r="JJ27001"/>
      <c r="KX27001" s="23"/>
      <c r="KY27001" s="23"/>
    </row>
    <row r="27002" spans="36:311" x14ac:dyDescent="0.2">
      <c r="AJ27002" s="23"/>
      <c r="HH27002"/>
      <c r="IW27002" s="36"/>
      <c r="JI27002"/>
      <c r="JJ27002"/>
      <c r="KX27002" s="23"/>
      <c r="KY27002" s="23"/>
    </row>
    <row r="27003" spans="36:311" x14ac:dyDescent="0.2">
      <c r="AJ27003" s="23"/>
      <c r="HH27003"/>
      <c r="IW27003" s="36"/>
      <c r="JI27003"/>
      <c r="JJ27003"/>
      <c r="KX27003" s="23"/>
      <c r="KY27003" s="23"/>
    </row>
    <row r="27004" spans="36:311" x14ac:dyDescent="0.2">
      <c r="AJ27004" s="23"/>
      <c r="HH27004"/>
      <c r="IW27004" s="36"/>
      <c r="JI27004"/>
      <c r="JJ27004"/>
      <c r="KX27004" s="23"/>
      <c r="KY27004" s="23"/>
    </row>
    <row r="27005" spans="36:311" x14ac:dyDescent="0.2">
      <c r="AJ27005" s="23"/>
      <c r="HH27005"/>
      <c r="IW27005" s="36"/>
      <c r="JI27005"/>
      <c r="JJ27005"/>
      <c r="KX27005" s="23"/>
      <c r="KY27005" s="23"/>
    </row>
    <row r="27006" spans="36:311" x14ac:dyDescent="0.2">
      <c r="AJ27006" s="23"/>
      <c r="HH27006"/>
      <c r="IW27006" s="36"/>
      <c r="JI27006"/>
      <c r="JJ27006"/>
      <c r="KX27006" s="23"/>
      <c r="KY27006" s="23"/>
    </row>
    <row r="27007" spans="36:311" x14ac:dyDescent="0.2">
      <c r="AJ27007" s="23"/>
      <c r="HH27007"/>
      <c r="IW27007" s="36"/>
      <c r="JI27007"/>
      <c r="JJ27007"/>
      <c r="KX27007" s="23"/>
      <c r="KY27007" s="23"/>
    </row>
    <row r="27008" spans="36:311" x14ac:dyDescent="0.2">
      <c r="AJ27008" s="23"/>
      <c r="HH27008"/>
      <c r="IW27008" s="36"/>
      <c r="JI27008"/>
      <c r="JJ27008"/>
      <c r="KX27008" s="23"/>
      <c r="KY27008" s="23"/>
    </row>
    <row r="27009" spans="36:311" x14ac:dyDescent="0.2">
      <c r="AJ27009" s="23"/>
      <c r="HH27009"/>
      <c r="IW27009" s="36"/>
      <c r="JI27009"/>
      <c r="JJ27009"/>
      <c r="KX27009" s="23"/>
      <c r="KY27009" s="23"/>
    </row>
    <row r="27010" spans="36:311" x14ac:dyDescent="0.2">
      <c r="AJ27010" s="23"/>
      <c r="HH27010"/>
      <c r="IW27010" s="36"/>
      <c r="JI27010"/>
      <c r="JJ27010"/>
      <c r="KX27010" s="23"/>
      <c r="KY27010" s="23"/>
    </row>
    <row r="27011" spans="36:311" x14ac:dyDescent="0.2">
      <c r="AJ27011" s="23"/>
      <c r="HH27011"/>
      <c r="IW27011" s="36"/>
      <c r="JI27011"/>
      <c r="JJ27011"/>
      <c r="KX27011" s="23"/>
      <c r="KY27011" s="23"/>
    </row>
    <row r="27012" spans="36:311" x14ac:dyDescent="0.2">
      <c r="AJ27012" s="23"/>
      <c r="HH27012"/>
      <c r="IW27012" s="36"/>
      <c r="JI27012"/>
      <c r="JJ27012"/>
      <c r="KX27012" s="23"/>
      <c r="KY27012" s="23"/>
    </row>
    <row r="27013" spans="36:311" x14ac:dyDescent="0.2">
      <c r="AJ27013" s="23"/>
      <c r="HH27013"/>
      <c r="IW27013" s="36"/>
      <c r="JI27013"/>
      <c r="JJ27013"/>
      <c r="KX27013" s="23"/>
      <c r="KY27013" s="23"/>
    </row>
    <row r="27014" spans="36:311" x14ac:dyDescent="0.2">
      <c r="AJ27014" s="23"/>
      <c r="HH27014"/>
      <c r="IW27014" s="36"/>
      <c r="JI27014"/>
      <c r="JJ27014"/>
      <c r="KX27014" s="23"/>
      <c r="KY27014" s="23"/>
    </row>
    <row r="27015" spans="36:311" x14ac:dyDescent="0.2">
      <c r="AJ27015" s="23"/>
      <c r="HH27015"/>
      <c r="IW27015" s="36"/>
      <c r="JI27015"/>
      <c r="JJ27015"/>
      <c r="KX27015" s="23"/>
      <c r="KY27015" s="23"/>
    </row>
    <row r="27016" spans="36:311" x14ac:dyDescent="0.2">
      <c r="AJ27016" s="23"/>
      <c r="HH27016"/>
      <c r="IW27016" s="36"/>
      <c r="JI27016"/>
      <c r="JJ27016"/>
      <c r="KX27016" s="23"/>
      <c r="KY27016" s="23"/>
    </row>
    <row r="27017" spans="36:311" x14ac:dyDescent="0.2">
      <c r="AJ27017" s="23"/>
      <c r="HH27017"/>
      <c r="IW27017" s="36"/>
      <c r="JI27017"/>
      <c r="JJ27017"/>
      <c r="KX27017" s="23"/>
      <c r="KY27017" s="23"/>
    </row>
    <row r="27018" spans="36:311" x14ac:dyDescent="0.2">
      <c r="AJ27018" s="23"/>
      <c r="HH27018"/>
      <c r="IW27018" s="36"/>
      <c r="JI27018"/>
      <c r="JJ27018"/>
      <c r="KX27018" s="23"/>
      <c r="KY27018" s="23"/>
    </row>
    <row r="27019" spans="36:311" x14ac:dyDescent="0.2">
      <c r="AJ27019" s="23"/>
      <c r="HH27019"/>
      <c r="IW27019" s="36"/>
      <c r="JI27019"/>
      <c r="JJ27019"/>
      <c r="KX27019" s="23"/>
      <c r="KY27019" s="23"/>
    </row>
    <row r="27020" spans="36:311" x14ac:dyDescent="0.2">
      <c r="AJ27020" s="23"/>
      <c r="HH27020"/>
      <c r="IW27020" s="36"/>
      <c r="JI27020"/>
      <c r="JJ27020"/>
      <c r="KX27020" s="23"/>
      <c r="KY27020" s="23"/>
    </row>
    <row r="27021" spans="36:311" x14ac:dyDescent="0.2">
      <c r="AJ27021" s="23"/>
      <c r="HH27021"/>
      <c r="IW27021" s="36"/>
      <c r="JI27021"/>
      <c r="JJ27021"/>
      <c r="KX27021" s="23"/>
      <c r="KY27021" s="23"/>
    </row>
    <row r="27022" spans="36:311" x14ac:dyDescent="0.2">
      <c r="AJ27022" s="23"/>
      <c r="HH27022"/>
      <c r="IW27022" s="36"/>
      <c r="JI27022"/>
      <c r="JJ27022"/>
      <c r="KX27022" s="23"/>
      <c r="KY27022" s="23"/>
    </row>
    <row r="27023" spans="36:311" x14ac:dyDescent="0.2">
      <c r="AJ27023" s="23"/>
      <c r="HH27023"/>
      <c r="IW27023" s="36"/>
      <c r="JI27023"/>
      <c r="JJ27023"/>
      <c r="KX27023" s="23"/>
      <c r="KY27023" s="23"/>
    </row>
    <row r="27024" spans="36:311" x14ac:dyDescent="0.2">
      <c r="AJ27024" s="23"/>
      <c r="HH27024"/>
      <c r="IW27024" s="36"/>
      <c r="JI27024"/>
      <c r="JJ27024"/>
      <c r="KX27024" s="23"/>
      <c r="KY27024" s="23"/>
    </row>
    <row r="27025" spans="36:311" x14ac:dyDescent="0.2">
      <c r="AJ27025" s="23"/>
      <c r="HH27025"/>
      <c r="IW27025" s="36"/>
      <c r="JI27025"/>
      <c r="JJ27025"/>
      <c r="KX27025" s="23"/>
      <c r="KY27025" s="23"/>
    </row>
    <row r="27026" spans="36:311" x14ac:dyDescent="0.2">
      <c r="AJ27026" s="23"/>
      <c r="HH27026"/>
      <c r="IW27026" s="36"/>
      <c r="JI27026"/>
      <c r="JJ27026"/>
      <c r="KX27026" s="23"/>
      <c r="KY27026" s="23"/>
    </row>
    <row r="27027" spans="36:311" x14ac:dyDescent="0.2">
      <c r="AJ27027" s="23"/>
      <c r="HH27027"/>
      <c r="IW27027" s="36"/>
      <c r="JI27027"/>
      <c r="JJ27027"/>
      <c r="KX27027" s="23"/>
      <c r="KY27027" s="23"/>
    </row>
    <row r="27028" spans="36:311" x14ac:dyDescent="0.2">
      <c r="AJ27028" s="23"/>
      <c r="HH27028"/>
      <c r="IW27028" s="36"/>
      <c r="JI27028"/>
      <c r="JJ27028"/>
      <c r="KX27028" s="23"/>
      <c r="KY27028" s="23"/>
    </row>
    <row r="27029" spans="36:311" x14ac:dyDescent="0.2">
      <c r="AJ27029" s="23"/>
      <c r="HH27029"/>
      <c r="IW27029" s="36"/>
      <c r="JI27029"/>
      <c r="JJ27029"/>
      <c r="KX27029" s="23"/>
      <c r="KY27029" s="23"/>
    </row>
    <row r="27030" spans="36:311" x14ac:dyDescent="0.2">
      <c r="AJ27030" s="23"/>
      <c r="HH27030"/>
      <c r="IW27030" s="36"/>
      <c r="JI27030"/>
      <c r="JJ27030"/>
      <c r="KX27030" s="23"/>
      <c r="KY27030" s="23"/>
    </row>
    <row r="27031" spans="36:311" x14ac:dyDescent="0.2">
      <c r="AJ27031" s="23"/>
      <c r="HH27031"/>
      <c r="IW27031" s="36"/>
      <c r="JI27031"/>
      <c r="JJ27031"/>
      <c r="KX27031" s="23"/>
      <c r="KY27031" s="23"/>
    </row>
    <row r="27032" spans="36:311" x14ac:dyDescent="0.2">
      <c r="AJ27032" s="23"/>
      <c r="HH27032"/>
      <c r="IW27032" s="36"/>
      <c r="JI27032"/>
      <c r="JJ27032"/>
      <c r="KX27032" s="23"/>
      <c r="KY27032" s="23"/>
    </row>
    <row r="27033" spans="36:311" x14ac:dyDescent="0.2">
      <c r="AJ27033" s="23"/>
      <c r="HH27033"/>
      <c r="IW27033" s="36"/>
      <c r="JI27033"/>
      <c r="JJ27033"/>
      <c r="KX27033" s="23"/>
      <c r="KY27033" s="23"/>
    </row>
    <row r="27034" spans="36:311" x14ac:dyDescent="0.2">
      <c r="AJ27034" s="23"/>
      <c r="HH27034"/>
      <c r="IW27034" s="36"/>
      <c r="JI27034"/>
      <c r="JJ27034"/>
      <c r="KX27034" s="23"/>
      <c r="KY27034" s="23"/>
    </row>
    <row r="27035" spans="36:311" x14ac:dyDescent="0.2">
      <c r="AJ27035" s="23"/>
      <c r="HH27035"/>
      <c r="IW27035" s="36"/>
      <c r="JI27035"/>
      <c r="JJ27035"/>
      <c r="KX27035" s="23"/>
      <c r="KY27035" s="23"/>
    </row>
    <row r="27036" spans="36:311" x14ac:dyDescent="0.2">
      <c r="AJ27036" s="23"/>
      <c r="HH27036"/>
      <c r="IW27036" s="36"/>
      <c r="JI27036"/>
      <c r="JJ27036"/>
      <c r="KX27036" s="23"/>
      <c r="KY27036" s="23"/>
    </row>
    <row r="27037" spans="36:311" x14ac:dyDescent="0.2">
      <c r="AJ27037" s="23"/>
      <c r="HH27037"/>
      <c r="IW27037" s="36"/>
      <c r="JI27037"/>
      <c r="JJ27037"/>
      <c r="KX27037" s="23"/>
      <c r="KY27037" s="23"/>
    </row>
    <row r="27038" spans="36:311" x14ac:dyDescent="0.2">
      <c r="AJ27038" s="23"/>
      <c r="HH27038"/>
      <c r="IW27038" s="36"/>
      <c r="JI27038"/>
      <c r="JJ27038"/>
      <c r="KX27038" s="23"/>
      <c r="KY27038" s="23"/>
    </row>
    <row r="27039" spans="36:311" x14ac:dyDescent="0.2">
      <c r="AJ27039" s="23"/>
      <c r="HH27039"/>
      <c r="IW27039" s="36"/>
      <c r="JI27039"/>
      <c r="JJ27039"/>
      <c r="KX27039" s="23"/>
      <c r="KY27039" s="23"/>
    </row>
    <row r="27040" spans="36:311" x14ac:dyDescent="0.2">
      <c r="AJ27040" s="23"/>
      <c r="HH27040"/>
      <c r="IW27040" s="36"/>
      <c r="JI27040"/>
      <c r="JJ27040"/>
      <c r="KX27040" s="23"/>
      <c r="KY27040" s="23"/>
    </row>
    <row r="27041" spans="36:311" x14ac:dyDescent="0.2">
      <c r="AJ27041" s="23"/>
      <c r="HH27041"/>
      <c r="IW27041" s="36"/>
      <c r="JI27041"/>
      <c r="JJ27041"/>
      <c r="KX27041" s="23"/>
      <c r="KY27041" s="23"/>
    </row>
    <row r="27042" spans="36:311" x14ac:dyDescent="0.2">
      <c r="AJ27042" s="23"/>
      <c r="HH27042"/>
      <c r="IW27042" s="36"/>
      <c r="JI27042"/>
      <c r="JJ27042"/>
      <c r="KX27042" s="23"/>
      <c r="KY27042" s="23"/>
    </row>
    <row r="27043" spans="36:311" x14ac:dyDescent="0.2">
      <c r="AJ27043" s="23"/>
      <c r="HH27043"/>
      <c r="IW27043" s="36"/>
      <c r="JI27043"/>
      <c r="JJ27043"/>
      <c r="KX27043" s="23"/>
      <c r="KY27043" s="23"/>
    </row>
    <row r="27044" spans="36:311" x14ac:dyDescent="0.2">
      <c r="AJ27044" s="23"/>
      <c r="HH27044"/>
      <c r="IW27044" s="36"/>
      <c r="JI27044"/>
      <c r="JJ27044"/>
      <c r="KX27044" s="23"/>
      <c r="KY27044" s="23"/>
    </row>
    <row r="27045" spans="36:311" x14ac:dyDescent="0.2">
      <c r="AJ27045" s="23"/>
      <c r="HH27045"/>
      <c r="IW27045" s="36"/>
      <c r="JI27045"/>
      <c r="JJ27045"/>
      <c r="KX27045" s="23"/>
      <c r="KY27045" s="23"/>
    </row>
    <row r="27046" spans="36:311" x14ac:dyDescent="0.2">
      <c r="AJ27046" s="23"/>
      <c r="HH27046"/>
      <c r="IW27046" s="36"/>
      <c r="JI27046"/>
      <c r="JJ27046"/>
      <c r="KX27046" s="23"/>
      <c r="KY27046" s="23"/>
    </row>
    <row r="27047" spans="36:311" x14ac:dyDescent="0.2">
      <c r="AJ27047" s="23"/>
      <c r="HH27047"/>
      <c r="IW27047" s="36"/>
      <c r="JI27047"/>
      <c r="JJ27047"/>
      <c r="KX27047" s="23"/>
      <c r="KY27047" s="23"/>
    </row>
    <row r="27048" spans="36:311" x14ac:dyDescent="0.2">
      <c r="AJ27048" s="23"/>
      <c r="HH27048"/>
      <c r="IW27048" s="36"/>
      <c r="JI27048"/>
      <c r="JJ27048"/>
      <c r="KX27048" s="23"/>
      <c r="KY27048" s="23"/>
    </row>
    <row r="27049" spans="36:311" x14ac:dyDescent="0.2">
      <c r="AJ27049" s="23"/>
      <c r="HH27049"/>
      <c r="IW27049" s="36"/>
      <c r="JI27049"/>
      <c r="JJ27049"/>
      <c r="KX27049" s="23"/>
      <c r="KY27049" s="23"/>
    </row>
    <row r="27050" spans="36:311" x14ac:dyDescent="0.2">
      <c r="AJ27050" s="23"/>
      <c r="HH27050"/>
      <c r="IW27050" s="36"/>
      <c r="JI27050"/>
      <c r="JJ27050"/>
      <c r="KX27050" s="23"/>
      <c r="KY27050" s="23"/>
    </row>
    <row r="27051" spans="36:311" x14ac:dyDescent="0.2">
      <c r="AJ27051" s="23"/>
      <c r="HH27051"/>
      <c r="IW27051" s="36"/>
      <c r="JI27051"/>
      <c r="JJ27051"/>
      <c r="KX27051" s="23"/>
      <c r="KY27051" s="23"/>
    </row>
    <row r="27052" spans="36:311" x14ac:dyDescent="0.2">
      <c r="AJ27052" s="23"/>
      <c r="HH27052"/>
      <c r="IW27052" s="36"/>
      <c r="JI27052"/>
      <c r="JJ27052"/>
      <c r="KX27052" s="23"/>
      <c r="KY27052" s="23"/>
    </row>
    <row r="27053" spans="36:311" x14ac:dyDescent="0.2">
      <c r="AJ27053" s="23"/>
      <c r="HH27053"/>
      <c r="IW27053" s="36"/>
      <c r="JI27053"/>
      <c r="JJ27053"/>
      <c r="KX27053" s="23"/>
      <c r="KY27053" s="23"/>
    </row>
    <row r="27054" spans="36:311" x14ac:dyDescent="0.2">
      <c r="AJ27054" s="23"/>
      <c r="HH27054"/>
      <c r="IW27054" s="36"/>
      <c r="JI27054"/>
      <c r="JJ27054"/>
      <c r="KX27054" s="23"/>
      <c r="KY27054" s="23"/>
    </row>
    <row r="27055" spans="36:311" x14ac:dyDescent="0.2">
      <c r="AJ27055" s="23"/>
      <c r="HH27055"/>
      <c r="IW27055" s="36"/>
      <c r="JI27055"/>
      <c r="JJ27055"/>
      <c r="KX27055" s="23"/>
      <c r="KY27055" s="23"/>
    </row>
    <row r="27056" spans="36:311" x14ac:dyDescent="0.2">
      <c r="AJ27056" s="23"/>
      <c r="HH27056"/>
      <c r="IW27056" s="36"/>
      <c r="JI27056"/>
      <c r="JJ27056"/>
      <c r="KX27056" s="23"/>
      <c r="KY27056" s="23"/>
    </row>
    <row r="27057" spans="36:311" x14ac:dyDescent="0.2">
      <c r="AJ27057" s="23"/>
      <c r="HH27057"/>
      <c r="IW27057" s="36"/>
      <c r="JI27057"/>
      <c r="JJ27057"/>
      <c r="KX27057" s="23"/>
      <c r="KY27057" s="23"/>
    </row>
    <row r="27058" spans="36:311" x14ac:dyDescent="0.2">
      <c r="AJ27058" s="23"/>
      <c r="HH27058"/>
      <c r="IW27058" s="36"/>
      <c r="JI27058"/>
      <c r="JJ27058"/>
      <c r="KX27058" s="23"/>
      <c r="KY27058" s="23"/>
    </row>
    <row r="27059" spans="36:311" x14ac:dyDescent="0.2">
      <c r="AJ27059" s="23"/>
      <c r="HH27059"/>
      <c r="IW27059" s="36"/>
      <c r="JI27059"/>
      <c r="JJ27059"/>
      <c r="KX27059" s="23"/>
      <c r="KY27059" s="23"/>
    </row>
    <row r="27060" spans="36:311" x14ac:dyDescent="0.2">
      <c r="AJ27060" s="23"/>
      <c r="HH27060"/>
      <c r="IW27060" s="36"/>
      <c r="JI27060"/>
      <c r="JJ27060"/>
      <c r="KX27060" s="23"/>
      <c r="KY27060" s="23"/>
    </row>
    <row r="27061" spans="36:311" x14ac:dyDescent="0.2">
      <c r="AJ27061" s="23"/>
      <c r="HH27061"/>
      <c r="IW27061" s="36"/>
      <c r="JI27061"/>
      <c r="JJ27061"/>
      <c r="KX27061" s="23"/>
      <c r="KY27061" s="23"/>
    </row>
    <row r="27062" spans="36:311" x14ac:dyDescent="0.2">
      <c r="AJ27062" s="23"/>
      <c r="HH27062"/>
      <c r="IW27062" s="36"/>
      <c r="JI27062"/>
      <c r="JJ27062"/>
      <c r="KX27062" s="23"/>
      <c r="KY27062" s="23"/>
    </row>
    <row r="27063" spans="36:311" x14ac:dyDescent="0.2">
      <c r="AJ27063" s="23"/>
      <c r="HH27063"/>
      <c r="IW27063" s="36"/>
      <c r="JI27063"/>
      <c r="JJ27063"/>
      <c r="KX27063" s="23"/>
      <c r="KY27063" s="23"/>
    </row>
    <row r="27064" spans="36:311" x14ac:dyDescent="0.2">
      <c r="AJ27064" s="23"/>
      <c r="HH27064"/>
      <c r="IW27064" s="36"/>
      <c r="JI27064"/>
      <c r="JJ27064"/>
      <c r="KX27064" s="23"/>
      <c r="KY27064" s="23"/>
    </row>
    <row r="27065" spans="36:311" x14ac:dyDescent="0.2">
      <c r="AJ27065" s="23"/>
      <c r="HH27065"/>
      <c r="IW27065" s="36"/>
      <c r="JI27065"/>
      <c r="JJ27065"/>
      <c r="KX27065" s="23"/>
      <c r="KY27065" s="23"/>
    </row>
    <row r="27066" spans="36:311" x14ac:dyDescent="0.2">
      <c r="AJ27066" s="23"/>
      <c r="HH27066"/>
      <c r="IW27066" s="36"/>
      <c r="JI27066"/>
      <c r="JJ27066"/>
      <c r="KX27066" s="23"/>
      <c r="KY27066" s="23"/>
    </row>
    <row r="27067" spans="36:311" x14ac:dyDescent="0.2">
      <c r="AJ27067" s="23"/>
      <c r="HH27067"/>
      <c r="IW27067" s="36"/>
      <c r="JI27067"/>
      <c r="JJ27067"/>
      <c r="KX27067" s="23"/>
      <c r="KY27067" s="23"/>
    </row>
    <row r="27068" spans="36:311" x14ac:dyDescent="0.2">
      <c r="AJ27068" s="23"/>
      <c r="HH27068"/>
      <c r="IW27068" s="36"/>
      <c r="JI27068"/>
      <c r="JJ27068"/>
      <c r="KX27068" s="23"/>
      <c r="KY27068" s="23"/>
    </row>
    <row r="27069" spans="36:311" x14ac:dyDescent="0.2">
      <c r="AJ27069" s="23"/>
      <c r="HH27069"/>
      <c r="IW27069" s="36"/>
      <c r="JI27069"/>
      <c r="JJ27069"/>
      <c r="KX27069" s="23"/>
      <c r="KY27069" s="23"/>
    </row>
    <row r="27070" spans="36:311" x14ac:dyDescent="0.2">
      <c r="AJ27070" s="23"/>
      <c r="HH27070"/>
      <c r="IW27070" s="36"/>
      <c r="JI27070"/>
      <c r="JJ27070"/>
      <c r="KX27070" s="23"/>
      <c r="KY27070" s="23"/>
    </row>
    <row r="27071" spans="36:311" x14ac:dyDescent="0.2">
      <c r="AJ27071" s="23"/>
      <c r="HH27071"/>
      <c r="IW27071" s="36"/>
      <c r="JI27071"/>
      <c r="JJ27071"/>
      <c r="KX27071" s="23"/>
      <c r="KY27071" s="23"/>
    </row>
    <row r="27072" spans="36:311" x14ac:dyDescent="0.2">
      <c r="AJ27072" s="23"/>
      <c r="HH27072"/>
      <c r="IW27072" s="36"/>
      <c r="JI27072"/>
      <c r="JJ27072"/>
      <c r="KX27072" s="23"/>
      <c r="KY27072" s="23"/>
    </row>
    <row r="27073" spans="36:311" x14ac:dyDescent="0.2">
      <c r="AJ27073" s="23"/>
      <c r="HH27073"/>
      <c r="IW27073" s="36"/>
      <c r="JI27073"/>
      <c r="JJ27073"/>
      <c r="KX27073" s="23"/>
      <c r="KY27073" s="23"/>
    </row>
    <row r="27074" spans="36:311" x14ac:dyDescent="0.2">
      <c r="AJ27074" s="23"/>
      <c r="HH27074"/>
      <c r="IW27074" s="36"/>
      <c r="JI27074"/>
      <c r="JJ27074"/>
      <c r="KX27074" s="23"/>
      <c r="KY27074" s="23"/>
    </row>
    <row r="27075" spans="36:311" x14ac:dyDescent="0.2">
      <c r="AJ27075" s="23"/>
      <c r="HH27075"/>
      <c r="IW27075" s="36"/>
      <c r="JI27075"/>
      <c r="JJ27075"/>
      <c r="KX27075" s="23"/>
      <c r="KY27075" s="23"/>
    </row>
    <row r="27076" spans="36:311" x14ac:dyDescent="0.2">
      <c r="AJ27076" s="23"/>
      <c r="HH27076"/>
      <c r="IW27076" s="36"/>
      <c r="JI27076"/>
      <c r="JJ27076"/>
      <c r="KX27076" s="23"/>
      <c r="KY27076" s="23"/>
    </row>
    <row r="27077" spans="36:311" x14ac:dyDescent="0.2">
      <c r="AJ27077" s="23"/>
      <c r="HH27077"/>
      <c r="IW27077" s="36"/>
      <c r="JI27077"/>
      <c r="JJ27077"/>
      <c r="KX27077" s="23"/>
      <c r="KY27077" s="23"/>
    </row>
    <row r="27078" spans="36:311" x14ac:dyDescent="0.2">
      <c r="AJ27078" s="23"/>
      <c r="HH27078"/>
      <c r="IW27078" s="36"/>
      <c r="JI27078"/>
      <c r="JJ27078"/>
      <c r="KX27078" s="23"/>
      <c r="KY27078" s="23"/>
    </row>
    <row r="27079" spans="36:311" x14ac:dyDescent="0.2">
      <c r="AJ27079" s="23"/>
      <c r="HH27079"/>
      <c r="IW27079" s="36"/>
      <c r="JI27079"/>
      <c r="JJ27079"/>
      <c r="KX27079" s="23"/>
      <c r="KY27079" s="23"/>
    </row>
    <row r="27080" spans="36:311" x14ac:dyDescent="0.2">
      <c r="AJ27080" s="23"/>
      <c r="HH27080"/>
      <c r="IW27080" s="36"/>
      <c r="JI27080"/>
      <c r="JJ27080"/>
      <c r="KX27080" s="23"/>
      <c r="KY27080" s="23"/>
    </row>
    <row r="27081" spans="36:311" x14ac:dyDescent="0.2">
      <c r="AJ27081" s="23"/>
      <c r="HH27081"/>
      <c r="IW27081" s="36"/>
      <c r="JI27081"/>
      <c r="JJ27081"/>
      <c r="KX27081" s="23"/>
      <c r="KY27081" s="23"/>
    </row>
    <row r="27082" spans="36:311" x14ac:dyDescent="0.2">
      <c r="AJ27082" s="23"/>
      <c r="HH27082"/>
      <c r="IW27082" s="36"/>
      <c r="JI27082"/>
      <c r="JJ27082"/>
      <c r="KX27082" s="23"/>
      <c r="KY27082" s="23"/>
    </row>
    <row r="27083" spans="36:311" x14ac:dyDescent="0.2">
      <c r="AJ27083" s="23"/>
      <c r="HH27083"/>
      <c r="IW27083" s="36"/>
      <c r="JI27083"/>
      <c r="JJ27083"/>
      <c r="KX27083" s="23"/>
      <c r="KY27083" s="23"/>
    </row>
    <row r="27084" spans="36:311" x14ac:dyDescent="0.2">
      <c r="AJ27084" s="23"/>
      <c r="HH27084"/>
      <c r="IW27084" s="36"/>
      <c r="JI27084"/>
      <c r="JJ27084"/>
      <c r="KX27084" s="23"/>
      <c r="KY27084" s="23"/>
    </row>
    <row r="27085" spans="36:311" x14ac:dyDescent="0.2">
      <c r="AJ27085" s="23"/>
      <c r="HH27085"/>
      <c r="IW27085" s="36"/>
      <c r="JI27085"/>
      <c r="JJ27085"/>
      <c r="KX27085" s="23"/>
      <c r="KY27085" s="23"/>
    </row>
    <row r="27086" spans="36:311" x14ac:dyDescent="0.2">
      <c r="AJ27086" s="23"/>
      <c r="HH27086"/>
      <c r="IW27086" s="36"/>
      <c r="JI27086"/>
      <c r="JJ27086"/>
      <c r="KX27086" s="23"/>
      <c r="KY27086" s="23"/>
    </row>
    <row r="27087" spans="36:311" x14ac:dyDescent="0.2">
      <c r="AJ27087" s="23"/>
      <c r="HH27087"/>
      <c r="IW27087" s="36"/>
      <c r="JI27087"/>
      <c r="JJ27087"/>
      <c r="KX27087" s="23"/>
      <c r="KY27087" s="23"/>
    </row>
    <row r="27088" spans="36:311" x14ac:dyDescent="0.2">
      <c r="AJ27088" s="23"/>
      <c r="HH27088"/>
      <c r="IW27088" s="36"/>
      <c r="JI27088"/>
      <c r="JJ27088"/>
      <c r="KX27088" s="23"/>
      <c r="KY27088" s="23"/>
    </row>
    <row r="27089" spans="36:311" x14ac:dyDescent="0.2">
      <c r="AJ27089" s="23"/>
      <c r="HH27089"/>
      <c r="IW27089" s="36"/>
      <c r="JI27089"/>
      <c r="JJ27089"/>
      <c r="KX27089" s="23"/>
      <c r="KY27089" s="23"/>
    </row>
    <row r="27090" spans="36:311" x14ac:dyDescent="0.2">
      <c r="AJ27090" s="23"/>
      <c r="HH27090"/>
      <c r="IW27090" s="36"/>
      <c r="JI27090"/>
      <c r="JJ27090"/>
      <c r="KX27090" s="23"/>
      <c r="KY27090" s="23"/>
    </row>
    <row r="27091" spans="36:311" x14ac:dyDescent="0.2">
      <c r="AJ27091" s="23"/>
      <c r="HH27091"/>
      <c r="IW27091" s="36"/>
      <c r="JI27091"/>
      <c r="JJ27091"/>
      <c r="KX27091" s="23"/>
      <c r="KY27091" s="23"/>
    </row>
    <row r="27092" spans="36:311" x14ac:dyDescent="0.2">
      <c r="AJ27092" s="23"/>
      <c r="HH27092"/>
      <c r="IW27092" s="36"/>
      <c r="JI27092"/>
      <c r="JJ27092"/>
      <c r="KX27092" s="23"/>
      <c r="KY27092" s="23"/>
    </row>
    <row r="27093" spans="36:311" x14ac:dyDescent="0.2">
      <c r="AJ27093" s="23"/>
      <c r="HH27093"/>
      <c r="IW27093" s="36"/>
      <c r="JI27093"/>
      <c r="JJ27093"/>
      <c r="KX27093" s="23"/>
      <c r="KY27093" s="23"/>
    </row>
    <row r="27094" spans="36:311" x14ac:dyDescent="0.2">
      <c r="AJ27094" s="23"/>
      <c r="HH27094"/>
      <c r="IW27094" s="36"/>
      <c r="JI27094"/>
      <c r="JJ27094"/>
      <c r="KX27094" s="23"/>
      <c r="KY27094" s="23"/>
    </row>
    <row r="27095" spans="36:311" x14ac:dyDescent="0.2">
      <c r="AJ27095" s="23"/>
      <c r="HH27095"/>
      <c r="IW27095" s="36"/>
      <c r="JI27095"/>
      <c r="JJ27095"/>
      <c r="KX27095" s="23"/>
      <c r="KY27095" s="23"/>
    </row>
    <row r="27096" spans="36:311" x14ac:dyDescent="0.2">
      <c r="AJ27096" s="23"/>
      <c r="HH27096"/>
      <c r="IW27096" s="36"/>
      <c r="JI27096"/>
      <c r="JJ27096"/>
      <c r="KX27096" s="23"/>
      <c r="KY27096" s="23"/>
    </row>
    <row r="27097" spans="36:311" x14ac:dyDescent="0.2">
      <c r="AJ27097" s="23"/>
      <c r="HH27097"/>
      <c r="IW27097" s="36"/>
      <c r="JI27097"/>
      <c r="JJ27097"/>
      <c r="KX27097" s="23"/>
      <c r="KY27097" s="23"/>
    </row>
    <row r="27098" spans="36:311" x14ac:dyDescent="0.2">
      <c r="AJ27098" s="23"/>
      <c r="HH27098"/>
      <c r="IW27098" s="36"/>
      <c r="JI27098"/>
      <c r="JJ27098"/>
      <c r="KX27098" s="23"/>
      <c r="KY27098" s="23"/>
    </row>
    <row r="27099" spans="36:311" x14ac:dyDescent="0.2">
      <c r="AJ27099" s="23"/>
      <c r="HH27099"/>
      <c r="IW27099" s="36"/>
      <c r="JI27099"/>
      <c r="JJ27099"/>
      <c r="KX27099" s="23"/>
      <c r="KY27099" s="23"/>
    </row>
    <row r="27100" spans="36:311" x14ac:dyDescent="0.2">
      <c r="AJ27100" s="23"/>
      <c r="HH27100"/>
      <c r="IW27100" s="36"/>
      <c r="JI27100"/>
      <c r="JJ27100"/>
      <c r="KX27100" s="23"/>
      <c r="KY27100" s="23"/>
    </row>
    <row r="27101" spans="36:311" x14ac:dyDescent="0.2">
      <c r="AJ27101" s="23"/>
      <c r="HH27101"/>
      <c r="IW27101" s="36"/>
      <c r="JI27101"/>
      <c r="JJ27101"/>
      <c r="KX27101" s="23"/>
      <c r="KY27101" s="23"/>
    </row>
    <row r="27102" spans="36:311" x14ac:dyDescent="0.2">
      <c r="AJ27102" s="23"/>
      <c r="HH27102"/>
      <c r="IW27102" s="36"/>
      <c r="JI27102"/>
      <c r="JJ27102"/>
      <c r="KX27102" s="23"/>
      <c r="KY27102" s="23"/>
    </row>
    <row r="27103" spans="36:311" x14ac:dyDescent="0.2">
      <c r="AJ27103" s="23"/>
      <c r="HH27103"/>
      <c r="IW27103" s="36"/>
      <c r="JI27103"/>
      <c r="JJ27103"/>
      <c r="KX27103" s="23"/>
      <c r="KY27103" s="23"/>
    </row>
    <row r="27104" spans="36:311" x14ac:dyDescent="0.2">
      <c r="AJ27104" s="23"/>
      <c r="HH27104"/>
      <c r="IW27104" s="36"/>
      <c r="JI27104"/>
      <c r="JJ27104"/>
      <c r="KX27104" s="23"/>
      <c r="KY27104" s="23"/>
    </row>
    <row r="27105" spans="36:311" x14ac:dyDescent="0.2">
      <c r="AJ27105" s="23"/>
      <c r="HH27105"/>
      <c r="IW27105" s="36"/>
      <c r="JI27105"/>
      <c r="JJ27105"/>
      <c r="KX27105" s="23"/>
      <c r="KY27105" s="23"/>
    </row>
    <row r="27106" spans="36:311" x14ac:dyDescent="0.2">
      <c r="AJ27106" s="23"/>
      <c r="HH27106"/>
      <c r="IW27106" s="36"/>
      <c r="JI27106"/>
      <c r="JJ27106"/>
      <c r="KX27106" s="23"/>
      <c r="KY27106" s="23"/>
    </row>
    <row r="27107" spans="36:311" x14ac:dyDescent="0.2">
      <c r="AJ27107" s="23"/>
      <c r="HH27107"/>
      <c r="IW27107" s="36"/>
      <c r="JI27107"/>
      <c r="JJ27107"/>
      <c r="KX27107" s="23"/>
      <c r="KY27107" s="23"/>
    </row>
    <row r="27108" spans="36:311" x14ac:dyDescent="0.2">
      <c r="AJ27108" s="23"/>
      <c r="HH27108"/>
      <c r="IW27108" s="36"/>
      <c r="JI27108"/>
      <c r="JJ27108"/>
      <c r="KX27108" s="23"/>
      <c r="KY27108" s="23"/>
    </row>
    <row r="27109" spans="36:311" x14ac:dyDescent="0.2">
      <c r="AJ27109" s="23"/>
      <c r="HH27109"/>
      <c r="IW27109" s="36"/>
      <c r="JI27109"/>
      <c r="JJ27109"/>
      <c r="KX27109" s="23"/>
      <c r="KY27109" s="23"/>
    </row>
    <row r="27110" spans="36:311" x14ac:dyDescent="0.2">
      <c r="AJ27110" s="23"/>
      <c r="HH27110"/>
      <c r="IW27110" s="36"/>
      <c r="JI27110"/>
      <c r="JJ27110"/>
      <c r="KX27110" s="23"/>
      <c r="KY27110" s="23"/>
    </row>
    <row r="27111" spans="36:311" x14ac:dyDescent="0.2">
      <c r="AJ27111" s="23"/>
      <c r="HH27111"/>
      <c r="IW27111" s="36"/>
      <c r="JI27111"/>
      <c r="JJ27111"/>
      <c r="KX27111" s="23"/>
      <c r="KY27111" s="23"/>
    </row>
    <row r="27112" spans="36:311" x14ac:dyDescent="0.2">
      <c r="AJ27112" s="23"/>
      <c r="HH27112"/>
      <c r="IW27112" s="36"/>
      <c r="JI27112"/>
      <c r="JJ27112"/>
      <c r="KX27112" s="23"/>
      <c r="KY27112" s="23"/>
    </row>
    <row r="27113" spans="36:311" x14ac:dyDescent="0.2">
      <c r="AJ27113" s="23"/>
      <c r="HH27113"/>
      <c r="IW27113" s="36"/>
      <c r="JI27113"/>
      <c r="JJ27113"/>
      <c r="KX27113" s="23"/>
      <c r="KY27113" s="23"/>
    </row>
    <row r="27114" spans="36:311" x14ac:dyDescent="0.2">
      <c r="AJ27114" s="23"/>
      <c r="HH27114"/>
      <c r="IW27114" s="36"/>
      <c r="JI27114"/>
      <c r="JJ27114"/>
      <c r="KX27114" s="23"/>
      <c r="KY27114" s="23"/>
    </row>
    <row r="27115" spans="36:311" x14ac:dyDescent="0.2">
      <c r="AJ27115" s="23"/>
      <c r="HH27115"/>
      <c r="IW27115" s="36"/>
      <c r="JI27115"/>
      <c r="JJ27115"/>
      <c r="KX27115" s="23"/>
      <c r="KY27115" s="23"/>
    </row>
    <row r="27116" spans="36:311" x14ac:dyDescent="0.2">
      <c r="AJ27116" s="23"/>
      <c r="HH27116"/>
      <c r="IW27116" s="36"/>
      <c r="JI27116"/>
      <c r="JJ27116"/>
      <c r="KX27116" s="23"/>
      <c r="KY27116" s="23"/>
    </row>
    <row r="27117" spans="36:311" x14ac:dyDescent="0.2">
      <c r="AJ27117" s="23"/>
      <c r="HH27117"/>
      <c r="IW27117" s="36"/>
      <c r="JI27117"/>
      <c r="JJ27117"/>
      <c r="KX27117" s="23"/>
      <c r="KY27117" s="23"/>
    </row>
    <row r="27118" spans="36:311" x14ac:dyDescent="0.2">
      <c r="AJ27118" s="23"/>
      <c r="HH27118"/>
      <c r="IW27118" s="36"/>
      <c r="JI27118"/>
      <c r="JJ27118"/>
      <c r="KX27118" s="23"/>
      <c r="KY27118" s="23"/>
    </row>
    <row r="27119" spans="36:311" x14ac:dyDescent="0.2">
      <c r="AJ27119" s="23"/>
      <c r="HH27119"/>
      <c r="IW27119" s="36"/>
      <c r="JI27119"/>
      <c r="JJ27119"/>
      <c r="KX27119" s="23"/>
      <c r="KY27119" s="23"/>
    </row>
    <row r="27120" spans="36:311" x14ac:dyDescent="0.2">
      <c r="AJ27120" s="23"/>
      <c r="HH27120"/>
      <c r="IW27120" s="36"/>
      <c r="JI27120"/>
      <c r="JJ27120"/>
      <c r="KX27120" s="23"/>
      <c r="KY27120" s="23"/>
    </row>
    <row r="27121" spans="36:311" x14ac:dyDescent="0.2">
      <c r="AJ27121" s="23"/>
      <c r="HH27121"/>
      <c r="IW27121" s="36"/>
      <c r="JI27121"/>
      <c r="JJ27121"/>
      <c r="KX27121" s="23"/>
      <c r="KY27121" s="23"/>
    </row>
    <row r="27122" spans="36:311" x14ac:dyDescent="0.2">
      <c r="AJ27122" s="23"/>
      <c r="HH27122"/>
      <c r="IW27122" s="36"/>
      <c r="JI27122"/>
      <c r="JJ27122"/>
      <c r="KX27122" s="23"/>
      <c r="KY27122" s="23"/>
    </row>
    <row r="27123" spans="36:311" x14ac:dyDescent="0.2">
      <c r="AJ27123" s="23"/>
      <c r="HH27123"/>
      <c r="IW27123" s="36"/>
      <c r="JI27123"/>
      <c r="JJ27123"/>
      <c r="KX27123" s="23"/>
      <c r="KY27123" s="23"/>
    </row>
    <row r="27124" spans="36:311" x14ac:dyDescent="0.2">
      <c r="AJ27124" s="23"/>
      <c r="HH27124"/>
      <c r="IW27124" s="36"/>
      <c r="JI27124"/>
      <c r="JJ27124"/>
      <c r="KX27124" s="23"/>
      <c r="KY27124" s="23"/>
    </row>
    <row r="27125" spans="36:311" x14ac:dyDescent="0.2">
      <c r="AJ27125" s="23"/>
      <c r="HH27125"/>
      <c r="IW27125" s="36"/>
      <c r="JI27125"/>
      <c r="JJ27125"/>
      <c r="KX27125" s="23"/>
      <c r="KY27125" s="23"/>
    </row>
    <row r="27126" spans="36:311" x14ac:dyDescent="0.2">
      <c r="AJ27126" s="23"/>
      <c r="HH27126"/>
      <c r="IW27126" s="36"/>
      <c r="JI27126"/>
      <c r="JJ27126"/>
      <c r="KX27126" s="23"/>
      <c r="KY27126" s="23"/>
    </row>
    <row r="27127" spans="36:311" x14ac:dyDescent="0.2">
      <c r="AJ27127" s="23"/>
      <c r="HH27127"/>
      <c r="IW27127" s="36"/>
      <c r="JI27127"/>
      <c r="JJ27127"/>
      <c r="KX27127" s="23"/>
      <c r="KY27127" s="23"/>
    </row>
    <row r="27128" spans="36:311" x14ac:dyDescent="0.2">
      <c r="AJ27128" s="23"/>
      <c r="HH27128"/>
      <c r="IW27128" s="36"/>
      <c r="JI27128"/>
      <c r="JJ27128"/>
      <c r="KX27128" s="23"/>
      <c r="KY27128" s="23"/>
    </row>
    <row r="27129" spans="36:311" x14ac:dyDescent="0.2">
      <c r="AJ27129" s="23"/>
      <c r="HH27129"/>
      <c r="IW27129" s="36"/>
      <c r="JI27129"/>
      <c r="JJ27129"/>
      <c r="KX27129" s="23"/>
      <c r="KY27129" s="23"/>
    </row>
    <row r="27130" spans="36:311" x14ac:dyDescent="0.2">
      <c r="AJ27130" s="23"/>
      <c r="HH27130"/>
      <c r="IW27130" s="36"/>
      <c r="JI27130"/>
      <c r="JJ27130"/>
      <c r="KX27130" s="23"/>
      <c r="KY27130" s="23"/>
    </row>
    <row r="27131" spans="36:311" x14ac:dyDescent="0.2">
      <c r="AJ27131" s="23"/>
      <c r="HH27131"/>
      <c r="IW27131" s="36"/>
      <c r="JI27131"/>
      <c r="JJ27131"/>
      <c r="KX27131" s="23"/>
      <c r="KY27131" s="23"/>
    </row>
    <row r="27132" spans="36:311" x14ac:dyDescent="0.2">
      <c r="AJ27132" s="23"/>
      <c r="HH27132"/>
      <c r="IW27132" s="36"/>
      <c r="JI27132"/>
      <c r="JJ27132"/>
      <c r="KX27132" s="23"/>
      <c r="KY27132" s="23"/>
    </row>
    <row r="27133" spans="36:311" x14ac:dyDescent="0.2">
      <c r="AJ27133" s="23"/>
      <c r="HH27133"/>
      <c r="IW27133" s="36"/>
      <c r="JI27133"/>
      <c r="JJ27133"/>
      <c r="KX27133" s="23"/>
      <c r="KY27133" s="23"/>
    </row>
    <row r="27134" spans="36:311" x14ac:dyDescent="0.2">
      <c r="AJ27134" s="23"/>
      <c r="HH27134"/>
      <c r="IW27134" s="36"/>
      <c r="JI27134"/>
      <c r="JJ27134"/>
      <c r="KX27134" s="23"/>
      <c r="KY27134" s="23"/>
    </row>
    <row r="27135" spans="36:311" x14ac:dyDescent="0.2">
      <c r="AJ27135" s="23"/>
      <c r="HH27135"/>
      <c r="IW27135" s="36"/>
      <c r="JI27135"/>
      <c r="JJ27135"/>
      <c r="KX27135" s="23"/>
      <c r="KY27135" s="23"/>
    </row>
    <row r="27136" spans="36:311" x14ac:dyDescent="0.2">
      <c r="AJ27136" s="23"/>
      <c r="HH27136"/>
      <c r="IW27136" s="36"/>
      <c r="JI27136"/>
      <c r="JJ27136"/>
      <c r="KX27136" s="23"/>
      <c r="KY27136" s="23"/>
    </row>
    <row r="27137" spans="36:311" x14ac:dyDescent="0.2">
      <c r="AJ27137" s="23"/>
      <c r="HH27137"/>
      <c r="IW27137" s="36"/>
      <c r="JI27137"/>
      <c r="JJ27137"/>
      <c r="KX27137" s="23"/>
      <c r="KY27137" s="23"/>
    </row>
    <row r="27138" spans="36:311" x14ac:dyDescent="0.2">
      <c r="AJ27138" s="23"/>
      <c r="HH27138"/>
      <c r="IW27138" s="36"/>
      <c r="JI27138"/>
      <c r="JJ27138"/>
      <c r="KX27138" s="23"/>
      <c r="KY27138" s="23"/>
    </row>
    <row r="27139" spans="36:311" x14ac:dyDescent="0.2">
      <c r="AJ27139" s="23"/>
      <c r="HH27139"/>
      <c r="IW27139" s="36"/>
      <c r="JI27139"/>
      <c r="JJ27139"/>
      <c r="KX27139" s="23"/>
      <c r="KY27139" s="23"/>
    </row>
    <row r="27140" spans="36:311" x14ac:dyDescent="0.2">
      <c r="AJ27140" s="23"/>
      <c r="HH27140"/>
      <c r="IW27140" s="36"/>
      <c r="JI27140"/>
      <c r="JJ27140"/>
      <c r="KX27140" s="23"/>
      <c r="KY27140" s="23"/>
    </row>
    <row r="27141" spans="36:311" x14ac:dyDescent="0.2">
      <c r="AJ27141" s="23"/>
      <c r="HH27141"/>
      <c r="IW27141" s="36"/>
      <c r="JI27141"/>
      <c r="JJ27141"/>
      <c r="KX27141" s="23"/>
      <c r="KY27141" s="23"/>
    </row>
    <row r="27142" spans="36:311" x14ac:dyDescent="0.2">
      <c r="AJ27142" s="23"/>
      <c r="HH27142"/>
      <c r="IW27142" s="36"/>
      <c r="JI27142"/>
      <c r="JJ27142"/>
      <c r="KX27142" s="23"/>
      <c r="KY27142" s="23"/>
    </row>
    <row r="27143" spans="36:311" x14ac:dyDescent="0.2">
      <c r="AJ27143" s="23"/>
      <c r="HH27143"/>
      <c r="IW27143" s="36"/>
      <c r="JI27143"/>
      <c r="JJ27143"/>
      <c r="KX27143" s="23"/>
      <c r="KY27143" s="23"/>
    </row>
    <row r="27144" spans="36:311" x14ac:dyDescent="0.2">
      <c r="AJ27144" s="23"/>
      <c r="HH27144"/>
      <c r="IW27144" s="36"/>
      <c r="JI27144"/>
      <c r="JJ27144"/>
      <c r="KX27144" s="23"/>
      <c r="KY27144" s="23"/>
    </row>
    <row r="27145" spans="36:311" x14ac:dyDescent="0.2">
      <c r="AJ27145" s="23"/>
      <c r="HH27145"/>
      <c r="IW27145" s="36"/>
      <c r="JI27145"/>
      <c r="JJ27145"/>
      <c r="KX27145" s="23"/>
      <c r="KY27145" s="23"/>
    </row>
    <row r="27146" spans="36:311" x14ac:dyDescent="0.2">
      <c r="AJ27146" s="23"/>
      <c r="HH27146"/>
      <c r="IW27146" s="36"/>
      <c r="JI27146"/>
      <c r="JJ27146"/>
      <c r="KX27146" s="23"/>
      <c r="KY27146" s="23"/>
    </row>
    <row r="27147" spans="36:311" x14ac:dyDescent="0.2">
      <c r="AJ27147" s="23"/>
      <c r="HH27147"/>
      <c r="IW27147" s="36"/>
      <c r="JI27147"/>
      <c r="JJ27147"/>
      <c r="KX27147" s="23"/>
      <c r="KY27147" s="23"/>
    </row>
    <row r="27148" spans="36:311" x14ac:dyDescent="0.2">
      <c r="AJ27148" s="23"/>
      <c r="HH27148"/>
      <c r="IW27148" s="36"/>
      <c r="JI27148"/>
      <c r="JJ27148"/>
      <c r="KX27148" s="23"/>
      <c r="KY27148" s="23"/>
    </row>
    <row r="27149" spans="36:311" x14ac:dyDescent="0.2">
      <c r="AJ27149" s="23"/>
      <c r="HH27149"/>
      <c r="IW27149" s="36"/>
      <c r="JI27149"/>
      <c r="JJ27149"/>
      <c r="KX27149" s="23"/>
      <c r="KY27149" s="23"/>
    </row>
    <row r="27150" spans="36:311" x14ac:dyDescent="0.2">
      <c r="AJ27150" s="23"/>
      <c r="HH27150"/>
      <c r="IW27150" s="36"/>
      <c r="JI27150"/>
      <c r="JJ27150"/>
      <c r="KX27150" s="23"/>
      <c r="KY27150" s="23"/>
    </row>
    <row r="27151" spans="36:311" x14ac:dyDescent="0.2">
      <c r="AJ27151" s="23"/>
      <c r="HH27151"/>
      <c r="IW27151" s="36"/>
      <c r="JI27151"/>
      <c r="JJ27151"/>
      <c r="KX27151" s="23"/>
      <c r="KY27151" s="23"/>
    </row>
    <row r="27152" spans="36:311" x14ac:dyDescent="0.2">
      <c r="AJ27152" s="23"/>
      <c r="HH27152"/>
      <c r="IW27152" s="36"/>
      <c r="JI27152"/>
      <c r="JJ27152"/>
      <c r="KX27152" s="23"/>
      <c r="KY27152" s="23"/>
    </row>
    <row r="27153" spans="36:311" x14ac:dyDescent="0.2">
      <c r="AJ27153" s="23"/>
      <c r="HH27153"/>
      <c r="IW27153" s="36"/>
      <c r="JI27153"/>
      <c r="JJ27153"/>
      <c r="KX27153" s="23"/>
      <c r="KY27153" s="23"/>
    </row>
    <row r="27154" spans="36:311" x14ac:dyDescent="0.2">
      <c r="AJ27154" s="23"/>
      <c r="HH27154"/>
      <c r="IW27154" s="36"/>
      <c r="JI27154"/>
      <c r="JJ27154"/>
      <c r="KX27154" s="23"/>
      <c r="KY27154" s="23"/>
    </row>
    <row r="27155" spans="36:311" x14ac:dyDescent="0.2">
      <c r="AJ27155" s="23"/>
      <c r="HH27155"/>
      <c r="IW27155" s="36"/>
      <c r="JI27155"/>
      <c r="JJ27155"/>
      <c r="KX27155" s="23"/>
      <c r="KY27155" s="23"/>
    </row>
    <row r="27156" spans="36:311" x14ac:dyDescent="0.2">
      <c r="AJ27156" s="23"/>
      <c r="HH27156"/>
      <c r="IW27156" s="36"/>
      <c r="JI27156"/>
      <c r="JJ27156"/>
      <c r="KX27156" s="23"/>
      <c r="KY27156" s="23"/>
    </row>
    <row r="27157" spans="36:311" x14ac:dyDescent="0.2">
      <c r="AJ27157" s="23"/>
      <c r="HH27157"/>
      <c r="IW27157" s="36"/>
      <c r="JI27157"/>
      <c r="JJ27157"/>
      <c r="KX27157" s="23"/>
      <c r="KY27157" s="23"/>
    </row>
    <row r="27158" spans="36:311" x14ac:dyDescent="0.2">
      <c r="AJ27158" s="23"/>
      <c r="HH27158"/>
      <c r="IW27158" s="36"/>
      <c r="JI27158"/>
      <c r="JJ27158"/>
      <c r="KX27158" s="23"/>
      <c r="KY27158" s="23"/>
    </row>
    <row r="27159" spans="36:311" x14ac:dyDescent="0.2">
      <c r="AJ27159" s="23"/>
      <c r="HH27159"/>
      <c r="IW27159" s="36"/>
      <c r="JI27159"/>
      <c r="JJ27159"/>
      <c r="KX27159" s="23"/>
      <c r="KY27159" s="23"/>
    </row>
    <row r="27160" spans="36:311" x14ac:dyDescent="0.2">
      <c r="AJ27160" s="23"/>
      <c r="HH27160"/>
      <c r="IW27160" s="36"/>
      <c r="JI27160"/>
      <c r="JJ27160"/>
      <c r="KX27160" s="23"/>
      <c r="KY27160" s="23"/>
    </row>
    <row r="27161" spans="36:311" x14ac:dyDescent="0.2">
      <c r="AJ27161" s="23"/>
      <c r="HH27161"/>
      <c r="IW27161" s="36"/>
      <c r="JI27161"/>
      <c r="JJ27161"/>
      <c r="KX27161" s="23"/>
      <c r="KY27161" s="23"/>
    </row>
    <row r="27162" spans="36:311" x14ac:dyDescent="0.2">
      <c r="AJ27162" s="23"/>
      <c r="HH27162"/>
      <c r="IW27162" s="36"/>
      <c r="JI27162"/>
      <c r="JJ27162"/>
      <c r="KX27162" s="23"/>
      <c r="KY27162" s="23"/>
    </row>
    <row r="27163" spans="36:311" x14ac:dyDescent="0.2">
      <c r="AJ27163" s="23"/>
      <c r="HH27163"/>
      <c r="IW27163" s="36"/>
      <c r="JI27163"/>
      <c r="JJ27163"/>
      <c r="KX27163" s="23"/>
      <c r="KY27163" s="23"/>
    </row>
    <row r="27164" spans="36:311" x14ac:dyDescent="0.2">
      <c r="AJ27164" s="23"/>
      <c r="HH27164"/>
      <c r="IW27164" s="36"/>
      <c r="JI27164"/>
      <c r="JJ27164"/>
      <c r="KX27164" s="23"/>
      <c r="KY27164" s="23"/>
    </row>
    <row r="27165" spans="36:311" x14ac:dyDescent="0.2">
      <c r="AJ27165" s="23"/>
      <c r="HH27165"/>
      <c r="IW27165" s="36"/>
      <c r="JI27165"/>
      <c r="JJ27165"/>
      <c r="KX27165" s="23"/>
      <c r="KY27165" s="23"/>
    </row>
    <row r="27166" spans="36:311" x14ac:dyDescent="0.2">
      <c r="AJ27166" s="23"/>
      <c r="HH27166"/>
      <c r="IW27166" s="36"/>
      <c r="JI27166"/>
      <c r="JJ27166"/>
      <c r="KX27166" s="23"/>
      <c r="KY27166" s="23"/>
    </row>
    <row r="27167" spans="36:311" x14ac:dyDescent="0.2">
      <c r="AJ27167" s="23"/>
      <c r="HH27167"/>
      <c r="IW27167" s="36"/>
      <c r="JI27167"/>
      <c r="JJ27167"/>
      <c r="KX27167" s="23"/>
      <c r="KY27167" s="23"/>
    </row>
    <row r="27168" spans="36:311" x14ac:dyDescent="0.2">
      <c r="AJ27168" s="23"/>
      <c r="HH27168"/>
      <c r="IW27168" s="36"/>
      <c r="JI27168"/>
      <c r="JJ27168"/>
      <c r="KX27168" s="23"/>
      <c r="KY27168" s="23"/>
    </row>
    <row r="27169" spans="36:311" x14ac:dyDescent="0.2">
      <c r="AJ27169" s="23"/>
      <c r="HH27169"/>
      <c r="IW27169" s="36"/>
      <c r="JI27169"/>
      <c r="JJ27169"/>
      <c r="KX27169" s="23"/>
      <c r="KY27169" s="23"/>
    </row>
    <row r="27170" spans="36:311" x14ac:dyDescent="0.2">
      <c r="AJ27170" s="23"/>
      <c r="HH27170"/>
      <c r="IW27170" s="36"/>
      <c r="JI27170"/>
      <c r="JJ27170"/>
      <c r="KX27170" s="23"/>
      <c r="KY27170" s="23"/>
    </row>
    <row r="27171" spans="36:311" x14ac:dyDescent="0.2">
      <c r="AJ27171" s="23"/>
      <c r="HH27171"/>
      <c r="IW27171" s="36"/>
      <c r="JI27171"/>
      <c r="JJ27171"/>
      <c r="KX27171" s="23"/>
      <c r="KY27171" s="23"/>
    </row>
    <row r="27172" spans="36:311" x14ac:dyDescent="0.2">
      <c r="AJ27172" s="23"/>
      <c r="HH27172"/>
      <c r="IW27172" s="36"/>
      <c r="JI27172"/>
      <c r="JJ27172"/>
      <c r="KX27172" s="23"/>
      <c r="KY27172" s="23"/>
    </row>
    <row r="27173" spans="36:311" x14ac:dyDescent="0.2">
      <c r="AJ27173" s="23"/>
      <c r="HH27173"/>
      <c r="IW27173" s="36"/>
      <c r="JI27173"/>
      <c r="JJ27173"/>
      <c r="KX27173" s="23"/>
      <c r="KY27173" s="23"/>
    </row>
    <row r="27174" spans="36:311" x14ac:dyDescent="0.2">
      <c r="AJ27174" s="23"/>
      <c r="HH27174"/>
      <c r="IW27174" s="36"/>
      <c r="JI27174"/>
      <c r="JJ27174"/>
      <c r="KX27174" s="23"/>
      <c r="KY27174" s="23"/>
    </row>
    <row r="27175" spans="36:311" x14ac:dyDescent="0.2">
      <c r="AJ27175" s="23"/>
      <c r="HH27175"/>
      <c r="IW27175" s="36"/>
      <c r="JI27175"/>
      <c r="JJ27175"/>
      <c r="KX27175" s="23"/>
      <c r="KY27175" s="23"/>
    </row>
    <row r="27176" spans="36:311" x14ac:dyDescent="0.2">
      <c r="AJ27176" s="23"/>
      <c r="HH27176"/>
      <c r="IW27176" s="36"/>
      <c r="JI27176"/>
      <c r="JJ27176"/>
      <c r="KX27176" s="23"/>
      <c r="KY27176" s="23"/>
    </row>
    <row r="27177" spans="36:311" x14ac:dyDescent="0.2">
      <c r="AJ27177" s="23"/>
      <c r="HH27177"/>
      <c r="IW27177" s="36"/>
      <c r="JI27177"/>
      <c r="JJ27177"/>
      <c r="KX27177" s="23"/>
      <c r="KY27177" s="23"/>
    </row>
    <row r="27178" spans="36:311" x14ac:dyDescent="0.2">
      <c r="AJ27178" s="23"/>
      <c r="HH27178"/>
      <c r="IW27178" s="36"/>
      <c r="JI27178"/>
      <c r="JJ27178"/>
      <c r="KX27178" s="23"/>
      <c r="KY27178" s="23"/>
    </row>
    <row r="27179" spans="36:311" x14ac:dyDescent="0.2">
      <c r="AJ27179" s="23"/>
      <c r="HH27179"/>
      <c r="IW27179" s="36"/>
      <c r="JI27179"/>
      <c r="JJ27179"/>
      <c r="KX27179" s="23"/>
      <c r="KY27179" s="23"/>
    </row>
    <row r="27180" spans="36:311" x14ac:dyDescent="0.2">
      <c r="AJ27180" s="23"/>
      <c r="HH27180"/>
      <c r="IW27180" s="36"/>
      <c r="JI27180"/>
      <c r="JJ27180"/>
      <c r="KX27180" s="23"/>
      <c r="KY27180" s="23"/>
    </row>
    <row r="27181" spans="36:311" x14ac:dyDescent="0.2">
      <c r="AJ27181" s="23"/>
      <c r="HH27181"/>
      <c r="IW27181" s="36"/>
      <c r="JI27181"/>
      <c r="JJ27181"/>
      <c r="KX27181" s="23"/>
      <c r="KY27181" s="23"/>
    </row>
    <row r="27182" spans="36:311" x14ac:dyDescent="0.2">
      <c r="AJ27182" s="23"/>
      <c r="HH27182"/>
      <c r="IW27182" s="36"/>
      <c r="JI27182"/>
      <c r="JJ27182"/>
      <c r="KX27182" s="23"/>
      <c r="KY27182" s="23"/>
    </row>
    <row r="27183" spans="36:311" x14ac:dyDescent="0.2">
      <c r="AJ27183" s="23"/>
      <c r="HH27183"/>
      <c r="IW27183" s="36"/>
      <c r="JI27183"/>
      <c r="JJ27183"/>
      <c r="KX27183" s="23"/>
      <c r="KY27183" s="23"/>
    </row>
    <row r="27184" spans="36:311" x14ac:dyDescent="0.2">
      <c r="AJ27184" s="23"/>
      <c r="HH27184"/>
      <c r="IW27184" s="36"/>
      <c r="JI27184"/>
      <c r="JJ27184"/>
      <c r="KX27184" s="23"/>
      <c r="KY27184" s="23"/>
    </row>
    <row r="27185" spans="36:311" x14ac:dyDescent="0.2">
      <c r="AJ27185" s="23"/>
      <c r="HH27185"/>
      <c r="IW27185" s="36"/>
      <c r="JI27185"/>
      <c r="JJ27185"/>
      <c r="KX27185" s="23"/>
      <c r="KY27185" s="23"/>
    </row>
    <row r="27186" spans="36:311" x14ac:dyDescent="0.2">
      <c r="AJ27186" s="23"/>
      <c r="HH27186"/>
      <c r="IW27186" s="36"/>
      <c r="JI27186"/>
      <c r="JJ27186"/>
      <c r="KX27186" s="23"/>
      <c r="KY27186" s="23"/>
    </row>
    <row r="27187" spans="36:311" x14ac:dyDescent="0.2">
      <c r="AJ27187" s="23"/>
      <c r="HH27187"/>
      <c r="IW27187" s="36"/>
      <c r="JI27187"/>
      <c r="JJ27187"/>
      <c r="KX27187" s="23"/>
      <c r="KY27187" s="23"/>
    </row>
    <row r="27188" spans="36:311" x14ac:dyDescent="0.2">
      <c r="AJ27188" s="23"/>
      <c r="HH27188"/>
      <c r="IW27188" s="36"/>
      <c r="JI27188"/>
      <c r="JJ27188"/>
      <c r="KX27188" s="23"/>
      <c r="KY27188" s="23"/>
    </row>
    <row r="27189" spans="36:311" x14ac:dyDescent="0.2">
      <c r="AJ27189" s="23"/>
      <c r="HH27189"/>
      <c r="IW27189" s="36"/>
      <c r="JI27189"/>
      <c r="JJ27189"/>
      <c r="KX27189" s="23"/>
      <c r="KY27189" s="23"/>
    </row>
    <row r="27190" spans="36:311" x14ac:dyDescent="0.2">
      <c r="AJ27190" s="23"/>
      <c r="HH27190"/>
      <c r="IW27190" s="36"/>
      <c r="JI27190"/>
      <c r="JJ27190"/>
      <c r="KX27190" s="23"/>
      <c r="KY27190" s="23"/>
    </row>
    <row r="27191" spans="36:311" x14ac:dyDescent="0.2">
      <c r="AJ27191" s="23"/>
      <c r="HH27191"/>
      <c r="IW27191" s="36"/>
      <c r="JI27191"/>
      <c r="JJ27191"/>
      <c r="KX27191" s="23"/>
      <c r="KY27191" s="23"/>
    </row>
    <row r="27192" spans="36:311" x14ac:dyDescent="0.2">
      <c r="AJ27192" s="23"/>
      <c r="HH27192"/>
      <c r="IW27192" s="36"/>
      <c r="JI27192"/>
      <c r="JJ27192"/>
      <c r="KX27192" s="23"/>
      <c r="KY27192" s="23"/>
    </row>
    <row r="27193" spans="36:311" x14ac:dyDescent="0.2">
      <c r="AJ27193" s="23"/>
      <c r="HH27193"/>
      <c r="IW27193" s="36"/>
      <c r="JI27193"/>
      <c r="JJ27193"/>
      <c r="KX27193" s="23"/>
      <c r="KY27193" s="23"/>
    </row>
    <row r="27194" spans="36:311" x14ac:dyDescent="0.2">
      <c r="AJ27194" s="23"/>
      <c r="HH27194"/>
      <c r="IW27194" s="36"/>
      <c r="JI27194"/>
      <c r="JJ27194"/>
      <c r="KX27194" s="23"/>
      <c r="KY27194" s="23"/>
    </row>
    <row r="27195" spans="36:311" x14ac:dyDescent="0.2">
      <c r="AJ27195" s="23"/>
      <c r="HH27195"/>
      <c r="IW27195" s="36"/>
      <c r="JI27195"/>
      <c r="JJ27195"/>
      <c r="KX27195" s="23"/>
      <c r="KY27195" s="23"/>
    </row>
    <row r="27196" spans="36:311" x14ac:dyDescent="0.2">
      <c r="AJ27196" s="23"/>
      <c r="HH27196"/>
      <c r="IW27196" s="36"/>
      <c r="JI27196"/>
      <c r="JJ27196"/>
      <c r="KX27196" s="23"/>
      <c r="KY27196" s="23"/>
    </row>
    <row r="27197" spans="36:311" x14ac:dyDescent="0.2">
      <c r="AJ27197" s="23"/>
      <c r="HH27197"/>
      <c r="IW27197" s="36"/>
      <c r="JI27197"/>
      <c r="JJ27197"/>
      <c r="KX27197" s="23"/>
      <c r="KY27197" s="23"/>
    </row>
    <row r="27198" spans="36:311" x14ac:dyDescent="0.2">
      <c r="AJ27198" s="23"/>
      <c r="HH27198"/>
      <c r="IW27198" s="36"/>
      <c r="JI27198"/>
      <c r="JJ27198"/>
      <c r="KX27198" s="23"/>
      <c r="KY27198" s="23"/>
    </row>
    <row r="27199" spans="36:311" x14ac:dyDescent="0.2">
      <c r="AJ27199" s="23"/>
      <c r="HH27199"/>
      <c r="IW27199" s="36"/>
      <c r="JI27199"/>
      <c r="JJ27199"/>
      <c r="KX27199" s="23"/>
      <c r="KY27199" s="23"/>
    </row>
    <row r="27200" spans="36:311" x14ac:dyDescent="0.2">
      <c r="AJ27200" s="23"/>
      <c r="HH27200"/>
      <c r="IW27200" s="36"/>
      <c r="JI27200"/>
      <c r="JJ27200"/>
      <c r="KX27200" s="23"/>
      <c r="KY27200" s="23"/>
    </row>
    <row r="27201" spans="36:311" x14ac:dyDescent="0.2">
      <c r="AJ27201" s="23"/>
      <c r="HH27201"/>
      <c r="IW27201" s="36"/>
      <c r="JI27201"/>
      <c r="JJ27201"/>
      <c r="KX27201" s="23"/>
      <c r="KY27201" s="23"/>
    </row>
    <row r="27202" spans="36:311" x14ac:dyDescent="0.2">
      <c r="AJ27202" s="23"/>
      <c r="HH27202"/>
      <c r="IW27202" s="36"/>
      <c r="JI27202"/>
      <c r="JJ27202"/>
      <c r="KX27202" s="23"/>
      <c r="KY27202" s="23"/>
    </row>
    <row r="27203" spans="36:311" x14ac:dyDescent="0.2">
      <c r="AJ27203" s="23"/>
      <c r="HH27203"/>
      <c r="IW27203" s="36"/>
      <c r="JI27203"/>
      <c r="JJ27203"/>
      <c r="KX27203" s="23"/>
      <c r="KY27203" s="23"/>
    </row>
    <row r="27204" spans="36:311" x14ac:dyDescent="0.2">
      <c r="AJ27204" s="23"/>
      <c r="HH27204"/>
      <c r="IW27204" s="36"/>
      <c r="JI27204"/>
      <c r="JJ27204"/>
      <c r="KX27204" s="23"/>
      <c r="KY27204" s="23"/>
    </row>
    <row r="27205" spans="36:311" x14ac:dyDescent="0.2">
      <c r="AJ27205" s="23"/>
      <c r="HH27205"/>
      <c r="IW27205" s="36"/>
      <c r="JI27205"/>
      <c r="JJ27205"/>
      <c r="KX27205" s="23"/>
      <c r="KY27205" s="23"/>
    </row>
    <row r="27206" spans="36:311" x14ac:dyDescent="0.2">
      <c r="AJ27206" s="23"/>
      <c r="HH27206"/>
      <c r="IW27206" s="36"/>
      <c r="JI27206"/>
      <c r="JJ27206"/>
      <c r="KX27206" s="23"/>
      <c r="KY27206" s="23"/>
    </row>
    <row r="27207" spans="36:311" x14ac:dyDescent="0.2">
      <c r="AJ27207" s="23"/>
      <c r="HH27207"/>
      <c r="IW27207" s="36"/>
      <c r="JI27207"/>
      <c r="JJ27207"/>
      <c r="KX27207" s="23"/>
      <c r="KY27207" s="23"/>
    </row>
    <row r="27208" spans="36:311" x14ac:dyDescent="0.2">
      <c r="AJ27208" s="23"/>
      <c r="HH27208"/>
      <c r="IW27208" s="36"/>
      <c r="JI27208"/>
      <c r="JJ27208"/>
      <c r="KX27208" s="23"/>
      <c r="KY27208" s="23"/>
    </row>
    <row r="27209" spans="36:311" x14ac:dyDescent="0.2">
      <c r="AJ27209" s="23"/>
      <c r="HH27209"/>
      <c r="IW27209" s="36"/>
      <c r="JI27209"/>
      <c r="JJ27209"/>
      <c r="KX27209" s="23"/>
      <c r="KY27209" s="23"/>
    </row>
    <row r="27210" spans="36:311" x14ac:dyDescent="0.2">
      <c r="AJ27210" s="23"/>
      <c r="HH27210"/>
      <c r="IW27210" s="36"/>
      <c r="JI27210"/>
      <c r="JJ27210"/>
      <c r="KX27210" s="23"/>
      <c r="KY27210" s="23"/>
    </row>
    <row r="27211" spans="36:311" x14ac:dyDescent="0.2">
      <c r="AJ27211" s="23"/>
      <c r="HH27211"/>
      <c r="IW27211" s="36"/>
      <c r="JI27211"/>
      <c r="JJ27211"/>
      <c r="KX27211" s="23"/>
      <c r="KY27211" s="23"/>
    </row>
    <row r="27212" spans="36:311" x14ac:dyDescent="0.2">
      <c r="AJ27212" s="23"/>
      <c r="HH27212"/>
      <c r="IW27212" s="36"/>
      <c r="JI27212"/>
      <c r="JJ27212"/>
      <c r="KX27212" s="23"/>
      <c r="KY27212" s="23"/>
    </row>
    <row r="27213" spans="36:311" x14ac:dyDescent="0.2">
      <c r="AJ27213" s="23"/>
      <c r="HH27213"/>
      <c r="IW27213" s="36"/>
      <c r="JI27213"/>
      <c r="JJ27213"/>
      <c r="KX27213" s="23"/>
      <c r="KY27213" s="23"/>
    </row>
    <row r="27214" spans="36:311" x14ac:dyDescent="0.2">
      <c r="AJ27214" s="23"/>
      <c r="HH27214"/>
      <c r="IW27214" s="36"/>
      <c r="JI27214"/>
      <c r="JJ27214"/>
      <c r="KX27214" s="23"/>
      <c r="KY27214" s="23"/>
    </row>
    <row r="27215" spans="36:311" x14ac:dyDescent="0.2">
      <c r="AJ27215" s="23"/>
      <c r="HH27215"/>
      <c r="IW27215" s="36"/>
      <c r="JI27215"/>
      <c r="JJ27215"/>
      <c r="KX27215" s="23"/>
      <c r="KY27215" s="23"/>
    </row>
    <row r="27216" spans="36:311" x14ac:dyDescent="0.2">
      <c r="AJ27216" s="23"/>
      <c r="HH27216"/>
      <c r="IW27216" s="36"/>
      <c r="JI27216"/>
      <c r="JJ27216"/>
      <c r="KX27216" s="23"/>
      <c r="KY27216" s="23"/>
    </row>
    <row r="27217" spans="36:311" x14ac:dyDescent="0.2">
      <c r="AJ27217" s="23"/>
      <c r="HH27217"/>
      <c r="IW27217" s="36"/>
      <c r="JI27217"/>
      <c r="JJ27217"/>
      <c r="KX27217" s="23"/>
      <c r="KY27217" s="23"/>
    </row>
    <row r="27218" spans="36:311" x14ac:dyDescent="0.2">
      <c r="AJ27218" s="23"/>
      <c r="HH27218"/>
      <c r="IW27218" s="36"/>
      <c r="JI27218"/>
      <c r="JJ27218"/>
      <c r="KX27218" s="23"/>
      <c r="KY27218" s="23"/>
    </row>
    <row r="27219" spans="36:311" x14ac:dyDescent="0.2">
      <c r="AJ27219" s="23"/>
      <c r="HH27219"/>
      <c r="IW27219" s="36"/>
      <c r="JI27219"/>
      <c r="JJ27219"/>
      <c r="KX27219" s="23"/>
      <c r="KY27219" s="23"/>
    </row>
    <row r="27220" spans="36:311" x14ac:dyDescent="0.2">
      <c r="AJ27220" s="23"/>
      <c r="HH27220"/>
      <c r="IW27220" s="36"/>
      <c r="JI27220"/>
      <c r="JJ27220"/>
      <c r="KX27220" s="23"/>
      <c r="KY27220" s="23"/>
    </row>
    <row r="27221" spans="36:311" x14ac:dyDescent="0.2">
      <c r="AJ27221" s="23"/>
      <c r="HH27221"/>
      <c r="IW27221" s="36"/>
      <c r="JI27221"/>
      <c r="JJ27221"/>
      <c r="KX27221" s="23"/>
      <c r="KY27221" s="23"/>
    </row>
    <row r="27222" spans="36:311" x14ac:dyDescent="0.2">
      <c r="AJ27222" s="23"/>
      <c r="HH27222"/>
      <c r="IW27222" s="36"/>
      <c r="JI27222"/>
      <c r="JJ27222"/>
      <c r="KX27222" s="23"/>
      <c r="KY27222" s="23"/>
    </row>
    <row r="27223" spans="36:311" x14ac:dyDescent="0.2">
      <c r="AJ27223" s="23"/>
      <c r="HH27223"/>
      <c r="IW27223" s="36"/>
      <c r="JI27223"/>
      <c r="JJ27223"/>
      <c r="KX27223" s="23"/>
      <c r="KY27223" s="23"/>
    </row>
    <row r="27224" spans="36:311" x14ac:dyDescent="0.2">
      <c r="AJ27224" s="23"/>
      <c r="HH27224"/>
      <c r="IW27224" s="36"/>
      <c r="JI27224"/>
      <c r="JJ27224"/>
      <c r="KX27224" s="23"/>
      <c r="KY27224" s="23"/>
    </row>
    <row r="27225" spans="36:311" x14ac:dyDescent="0.2">
      <c r="AJ27225" s="23"/>
      <c r="HH27225"/>
      <c r="IW27225" s="36"/>
      <c r="JI27225"/>
      <c r="JJ27225"/>
      <c r="KX27225" s="23"/>
      <c r="KY27225" s="23"/>
    </row>
    <row r="27226" spans="36:311" x14ac:dyDescent="0.2">
      <c r="AJ27226" s="23"/>
      <c r="HH27226"/>
      <c r="IW27226" s="36"/>
      <c r="JI27226"/>
      <c r="JJ27226"/>
      <c r="KX27226" s="23"/>
      <c r="KY27226" s="23"/>
    </row>
    <row r="27227" spans="36:311" x14ac:dyDescent="0.2">
      <c r="AJ27227" s="23"/>
      <c r="HH27227"/>
      <c r="IW27227" s="36"/>
      <c r="JI27227"/>
      <c r="JJ27227"/>
      <c r="KX27227" s="23"/>
      <c r="KY27227" s="23"/>
    </row>
    <row r="27228" spans="36:311" x14ac:dyDescent="0.2">
      <c r="AJ27228" s="23"/>
      <c r="HH27228"/>
      <c r="IW27228" s="36"/>
      <c r="JI27228"/>
      <c r="JJ27228"/>
      <c r="KX27228" s="23"/>
      <c r="KY27228" s="23"/>
    </row>
    <row r="27229" spans="36:311" x14ac:dyDescent="0.2">
      <c r="AJ27229" s="23"/>
      <c r="HH27229"/>
      <c r="IW27229" s="36"/>
      <c r="JI27229"/>
      <c r="JJ27229"/>
      <c r="KX27229" s="23"/>
      <c r="KY27229" s="23"/>
    </row>
    <row r="27230" spans="36:311" x14ac:dyDescent="0.2">
      <c r="AJ27230" s="23"/>
      <c r="HH27230"/>
      <c r="IW27230" s="36"/>
      <c r="JI27230"/>
      <c r="JJ27230"/>
      <c r="KX27230" s="23"/>
      <c r="KY27230" s="23"/>
    </row>
    <row r="27231" spans="36:311" x14ac:dyDescent="0.2">
      <c r="AJ27231" s="23"/>
      <c r="HH27231"/>
      <c r="IW27231" s="36"/>
      <c r="JI27231"/>
      <c r="JJ27231"/>
      <c r="KX27231" s="23"/>
      <c r="KY27231" s="23"/>
    </row>
    <row r="27232" spans="36:311" x14ac:dyDescent="0.2">
      <c r="AJ27232" s="23"/>
      <c r="HH27232"/>
      <c r="IW27232" s="36"/>
      <c r="JI27232"/>
      <c r="JJ27232"/>
      <c r="KX27232" s="23"/>
      <c r="KY27232" s="23"/>
    </row>
    <row r="27233" spans="36:311" x14ac:dyDescent="0.2">
      <c r="AJ27233" s="23"/>
      <c r="HH27233"/>
      <c r="IW27233" s="36"/>
      <c r="JI27233"/>
      <c r="JJ27233"/>
      <c r="KX27233" s="23"/>
      <c r="KY27233" s="23"/>
    </row>
    <row r="27234" spans="36:311" x14ac:dyDescent="0.2">
      <c r="AJ27234" s="23"/>
      <c r="HH27234"/>
      <c r="IW27234" s="36"/>
      <c r="JI27234"/>
      <c r="JJ27234"/>
      <c r="KX27234" s="23"/>
      <c r="KY27234" s="23"/>
    </row>
    <row r="27235" spans="36:311" x14ac:dyDescent="0.2">
      <c r="AJ27235" s="23"/>
      <c r="HH27235"/>
      <c r="IW27235" s="36"/>
      <c r="JI27235"/>
      <c r="JJ27235"/>
      <c r="KX27235" s="23"/>
      <c r="KY27235" s="23"/>
    </row>
    <row r="27236" spans="36:311" x14ac:dyDescent="0.2">
      <c r="AJ27236" s="23"/>
      <c r="HH27236"/>
      <c r="IW27236" s="36"/>
      <c r="JI27236"/>
      <c r="JJ27236"/>
      <c r="KX27236" s="23"/>
      <c r="KY27236" s="23"/>
    </row>
    <row r="27237" spans="36:311" x14ac:dyDescent="0.2">
      <c r="AJ27237" s="23"/>
      <c r="HH27237"/>
      <c r="IW27237" s="36"/>
      <c r="JI27237"/>
      <c r="JJ27237"/>
      <c r="KX27237" s="23"/>
      <c r="KY27237" s="23"/>
    </row>
    <row r="27238" spans="36:311" x14ac:dyDescent="0.2">
      <c r="AJ27238" s="23"/>
      <c r="HH27238"/>
      <c r="IW27238" s="36"/>
      <c r="JI27238"/>
      <c r="JJ27238"/>
      <c r="KX27238" s="23"/>
      <c r="KY27238" s="23"/>
    </row>
    <row r="27239" spans="36:311" x14ac:dyDescent="0.2">
      <c r="AJ27239" s="23"/>
      <c r="HH27239"/>
      <c r="IW27239" s="36"/>
      <c r="JI27239"/>
      <c r="JJ27239"/>
      <c r="KX27239" s="23"/>
      <c r="KY27239" s="23"/>
    </row>
    <row r="27240" spans="36:311" x14ac:dyDescent="0.2">
      <c r="AJ27240" s="23"/>
      <c r="HH27240"/>
      <c r="IW27240" s="36"/>
      <c r="JI27240"/>
      <c r="JJ27240"/>
      <c r="KX27240" s="23"/>
      <c r="KY27240" s="23"/>
    </row>
    <row r="27241" spans="36:311" x14ac:dyDescent="0.2">
      <c r="AJ27241" s="23"/>
      <c r="HH27241"/>
      <c r="IW27241" s="36"/>
      <c r="JI27241"/>
      <c r="JJ27241"/>
      <c r="KX27241" s="23"/>
      <c r="KY27241" s="23"/>
    </row>
    <row r="27242" spans="36:311" x14ac:dyDescent="0.2">
      <c r="AJ27242" s="23"/>
      <c r="HH27242"/>
      <c r="IW27242" s="36"/>
      <c r="JI27242"/>
      <c r="JJ27242"/>
      <c r="KX27242" s="23"/>
      <c r="KY27242" s="23"/>
    </row>
    <row r="27243" spans="36:311" x14ac:dyDescent="0.2">
      <c r="AJ27243" s="23"/>
      <c r="HH27243"/>
      <c r="IW27243" s="36"/>
      <c r="JI27243"/>
      <c r="JJ27243"/>
      <c r="KX27243" s="23"/>
      <c r="KY27243" s="23"/>
    </row>
    <row r="27244" spans="36:311" x14ac:dyDescent="0.2">
      <c r="AJ27244" s="23"/>
      <c r="HH27244"/>
      <c r="IW27244" s="36"/>
      <c r="JI27244"/>
      <c r="JJ27244"/>
      <c r="KX27244" s="23"/>
      <c r="KY27244" s="23"/>
    </row>
    <row r="27245" spans="36:311" x14ac:dyDescent="0.2">
      <c r="AJ27245" s="23"/>
      <c r="HH27245"/>
      <c r="IW27245" s="36"/>
      <c r="JI27245"/>
      <c r="JJ27245"/>
      <c r="KX27245" s="23"/>
      <c r="KY27245" s="23"/>
    </row>
    <row r="27246" spans="36:311" x14ac:dyDescent="0.2">
      <c r="AJ27246" s="23"/>
      <c r="HH27246"/>
      <c r="IW27246" s="36"/>
      <c r="JI27246"/>
      <c r="JJ27246"/>
      <c r="KX27246" s="23"/>
      <c r="KY27246" s="23"/>
    </row>
    <row r="27247" spans="36:311" x14ac:dyDescent="0.2">
      <c r="AJ27247" s="23"/>
      <c r="HH27247"/>
      <c r="IW27247" s="36"/>
      <c r="JI27247"/>
      <c r="JJ27247"/>
      <c r="KX27247" s="23"/>
      <c r="KY27247" s="23"/>
    </row>
    <row r="27248" spans="36:311" x14ac:dyDescent="0.2">
      <c r="AJ27248" s="23"/>
      <c r="HH27248"/>
      <c r="IW27248" s="36"/>
      <c r="JI27248"/>
      <c r="JJ27248"/>
      <c r="KX27248" s="23"/>
      <c r="KY27248" s="23"/>
    </row>
    <row r="27249" spans="36:311" x14ac:dyDescent="0.2">
      <c r="AJ27249" s="23"/>
      <c r="HH27249"/>
      <c r="IW27249" s="36"/>
      <c r="JI27249"/>
      <c r="JJ27249"/>
      <c r="KX27249" s="23"/>
      <c r="KY27249" s="23"/>
    </row>
    <row r="27250" spans="36:311" x14ac:dyDescent="0.2">
      <c r="AJ27250" s="23"/>
      <c r="HH27250"/>
      <c r="IW27250" s="36"/>
      <c r="JI27250"/>
      <c r="JJ27250"/>
      <c r="KX27250" s="23"/>
      <c r="KY27250" s="23"/>
    </row>
    <row r="27251" spans="36:311" x14ac:dyDescent="0.2">
      <c r="AJ27251" s="23"/>
      <c r="HH27251"/>
      <c r="IW27251" s="36"/>
      <c r="JI27251"/>
      <c r="JJ27251"/>
      <c r="KX27251" s="23"/>
      <c r="KY27251" s="23"/>
    </row>
    <row r="27252" spans="36:311" x14ac:dyDescent="0.2">
      <c r="AJ27252" s="23"/>
      <c r="HH27252"/>
      <c r="IW27252" s="36"/>
      <c r="JI27252"/>
      <c r="JJ27252"/>
      <c r="KX27252" s="23"/>
      <c r="KY27252" s="23"/>
    </row>
    <row r="27253" spans="36:311" x14ac:dyDescent="0.2">
      <c r="AJ27253" s="23"/>
      <c r="HH27253"/>
      <c r="IW27253" s="36"/>
      <c r="JI27253"/>
      <c r="JJ27253"/>
      <c r="KX27253" s="23"/>
      <c r="KY27253" s="23"/>
    </row>
    <row r="27254" spans="36:311" x14ac:dyDescent="0.2">
      <c r="AJ27254" s="23"/>
      <c r="HH27254"/>
      <c r="IW27254" s="36"/>
      <c r="JI27254"/>
      <c r="JJ27254"/>
      <c r="KX27254" s="23"/>
      <c r="KY27254" s="23"/>
    </row>
    <row r="27255" spans="36:311" x14ac:dyDescent="0.2">
      <c r="AJ27255" s="23"/>
      <c r="HH27255"/>
      <c r="IW27255" s="36"/>
      <c r="JI27255"/>
      <c r="JJ27255"/>
      <c r="KX27255" s="23"/>
      <c r="KY27255" s="23"/>
    </row>
    <row r="27256" spans="36:311" x14ac:dyDescent="0.2">
      <c r="AJ27256" s="23"/>
      <c r="HH27256"/>
      <c r="IW27256" s="36"/>
      <c r="JI27256"/>
      <c r="JJ27256"/>
      <c r="KX27256" s="23"/>
      <c r="KY27256" s="23"/>
    </row>
    <row r="27257" spans="36:311" x14ac:dyDescent="0.2">
      <c r="AJ27257" s="23"/>
      <c r="HH27257"/>
      <c r="IW27257" s="36"/>
      <c r="JI27257"/>
      <c r="JJ27257"/>
      <c r="KX27257" s="23"/>
      <c r="KY27257" s="23"/>
    </row>
    <row r="27258" spans="36:311" x14ac:dyDescent="0.2">
      <c r="AJ27258" s="23"/>
      <c r="HH27258"/>
      <c r="IW27258" s="36"/>
      <c r="JI27258"/>
      <c r="JJ27258"/>
      <c r="KX27258" s="23"/>
      <c r="KY27258" s="23"/>
    </row>
    <row r="27259" spans="36:311" x14ac:dyDescent="0.2">
      <c r="AJ27259" s="23"/>
      <c r="HH27259"/>
      <c r="IW27259" s="36"/>
      <c r="JI27259"/>
      <c r="JJ27259"/>
      <c r="KX27259" s="23"/>
      <c r="KY27259" s="23"/>
    </row>
    <row r="27260" spans="36:311" x14ac:dyDescent="0.2">
      <c r="AJ27260" s="23"/>
      <c r="HH27260"/>
      <c r="IW27260" s="36"/>
      <c r="JI27260"/>
      <c r="JJ27260"/>
      <c r="KX27260" s="23"/>
      <c r="KY27260" s="23"/>
    </row>
    <row r="27261" spans="36:311" x14ac:dyDescent="0.2">
      <c r="AJ27261" s="23"/>
      <c r="HH27261"/>
      <c r="IW27261" s="36"/>
      <c r="JI27261"/>
      <c r="JJ27261"/>
      <c r="KX27261" s="23"/>
      <c r="KY27261" s="23"/>
    </row>
    <row r="27262" spans="36:311" x14ac:dyDescent="0.2">
      <c r="AJ27262" s="23"/>
      <c r="HH27262"/>
      <c r="IW27262" s="36"/>
      <c r="JI27262"/>
      <c r="JJ27262"/>
      <c r="KX27262" s="23"/>
      <c r="KY27262" s="23"/>
    </row>
    <row r="27263" spans="36:311" x14ac:dyDescent="0.2">
      <c r="AJ27263" s="23"/>
      <c r="HH27263"/>
      <c r="IW27263" s="36"/>
      <c r="JI27263"/>
      <c r="JJ27263"/>
      <c r="KX27263" s="23"/>
      <c r="KY27263" s="23"/>
    </row>
    <row r="27264" spans="36:311" x14ac:dyDescent="0.2">
      <c r="AJ27264" s="23"/>
      <c r="HH27264"/>
      <c r="IW27264" s="36"/>
      <c r="JI27264"/>
      <c r="JJ27264"/>
      <c r="KX27264" s="23"/>
      <c r="KY27264" s="23"/>
    </row>
    <row r="27265" spans="36:311" x14ac:dyDescent="0.2">
      <c r="AJ27265" s="23"/>
      <c r="HH27265"/>
      <c r="IW27265" s="36"/>
      <c r="JI27265"/>
      <c r="JJ27265"/>
      <c r="KX27265" s="23"/>
      <c r="KY27265" s="23"/>
    </row>
    <row r="27266" spans="36:311" x14ac:dyDescent="0.2">
      <c r="AJ27266" s="23"/>
      <c r="HH27266"/>
      <c r="IW27266" s="36"/>
      <c r="JI27266"/>
      <c r="JJ27266"/>
      <c r="KX27266" s="23"/>
      <c r="KY27266" s="23"/>
    </row>
    <row r="27267" spans="36:311" x14ac:dyDescent="0.2">
      <c r="AJ27267" s="23"/>
      <c r="HH27267"/>
      <c r="IW27267" s="36"/>
      <c r="JI27267"/>
      <c r="JJ27267"/>
      <c r="KX27267" s="23"/>
      <c r="KY27267" s="23"/>
    </row>
    <row r="27268" spans="36:311" x14ac:dyDescent="0.2">
      <c r="AJ27268" s="23"/>
      <c r="HH27268"/>
      <c r="IW27268" s="36"/>
      <c r="JI27268"/>
      <c r="JJ27268"/>
      <c r="KX27268" s="23"/>
      <c r="KY27268" s="23"/>
    </row>
    <row r="27269" spans="36:311" x14ac:dyDescent="0.2">
      <c r="AJ27269" s="23"/>
      <c r="HH27269"/>
      <c r="IW27269" s="36"/>
      <c r="JI27269"/>
      <c r="JJ27269"/>
      <c r="KX27269" s="23"/>
      <c r="KY27269" s="23"/>
    </row>
    <row r="27270" spans="36:311" x14ac:dyDescent="0.2">
      <c r="AJ27270" s="23"/>
      <c r="HH27270"/>
      <c r="IW27270" s="36"/>
      <c r="JI27270"/>
      <c r="JJ27270"/>
      <c r="KX27270" s="23"/>
      <c r="KY27270" s="23"/>
    </row>
    <row r="27271" spans="36:311" x14ac:dyDescent="0.2">
      <c r="AJ27271" s="23"/>
      <c r="HH27271"/>
      <c r="IW27271" s="36"/>
      <c r="JI27271"/>
      <c r="JJ27271"/>
      <c r="KX27271" s="23"/>
      <c r="KY27271" s="23"/>
    </row>
    <row r="27272" spans="36:311" x14ac:dyDescent="0.2">
      <c r="AJ27272" s="23"/>
      <c r="HH27272"/>
      <c r="IW27272" s="36"/>
      <c r="JI27272"/>
      <c r="JJ27272"/>
      <c r="KX27272" s="23"/>
      <c r="KY27272" s="23"/>
    </row>
    <row r="27273" spans="36:311" x14ac:dyDescent="0.2">
      <c r="AJ27273" s="23"/>
      <c r="HH27273"/>
      <c r="IW27273" s="36"/>
      <c r="JI27273"/>
      <c r="JJ27273"/>
      <c r="KX27273" s="23"/>
      <c r="KY27273" s="23"/>
    </row>
    <row r="27274" spans="36:311" x14ac:dyDescent="0.2">
      <c r="AJ27274" s="23"/>
      <c r="HH27274"/>
      <c r="IW27274" s="36"/>
      <c r="JI27274"/>
      <c r="JJ27274"/>
      <c r="KX27274" s="23"/>
      <c r="KY27274" s="23"/>
    </row>
    <row r="27275" spans="36:311" x14ac:dyDescent="0.2">
      <c r="AJ27275" s="23"/>
      <c r="HH27275"/>
      <c r="IW27275" s="36"/>
      <c r="JI27275"/>
      <c r="JJ27275"/>
      <c r="KX27275" s="23"/>
      <c r="KY27275" s="23"/>
    </row>
    <row r="27276" spans="36:311" x14ac:dyDescent="0.2">
      <c r="AJ27276" s="23"/>
      <c r="HH27276"/>
      <c r="IW27276" s="36"/>
      <c r="JI27276"/>
      <c r="JJ27276"/>
      <c r="KX27276" s="23"/>
      <c r="KY27276" s="23"/>
    </row>
    <row r="27277" spans="36:311" x14ac:dyDescent="0.2">
      <c r="AJ27277" s="23"/>
      <c r="HH27277"/>
      <c r="IW27277" s="36"/>
      <c r="JI27277"/>
      <c r="JJ27277"/>
      <c r="KX27277" s="23"/>
      <c r="KY27277" s="23"/>
    </row>
    <row r="27278" spans="36:311" x14ac:dyDescent="0.2">
      <c r="AJ27278" s="23"/>
      <c r="HH27278"/>
      <c r="IW27278" s="36"/>
      <c r="JI27278"/>
      <c r="JJ27278"/>
      <c r="KX27278" s="23"/>
      <c r="KY27278" s="23"/>
    </row>
    <row r="27279" spans="36:311" x14ac:dyDescent="0.2">
      <c r="AJ27279" s="23"/>
      <c r="HH27279"/>
      <c r="IW27279" s="36"/>
      <c r="JI27279"/>
      <c r="JJ27279"/>
      <c r="KX27279" s="23"/>
      <c r="KY27279" s="23"/>
    </row>
    <row r="27280" spans="36:311" x14ac:dyDescent="0.2">
      <c r="AJ27280" s="23"/>
      <c r="HH27280"/>
      <c r="IW27280" s="36"/>
      <c r="JI27280"/>
      <c r="JJ27280"/>
      <c r="KX27280" s="23"/>
      <c r="KY27280" s="23"/>
    </row>
    <row r="27281" spans="36:311" x14ac:dyDescent="0.2">
      <c r="AJ27281" s="23"/>
      <c r="HH27281"/>
      <c r="IW27281" s="36"/>
      <c r="JI27281"/>
      <c r="JJ27281"/>
      <c r="KX27281" s="23"/>
      <c r="KY27281" s="23"/>
    </row>
    <row r="27282" spans="36:311" x14ac:dyDescent="0.2">
      <c r="AJ27282" s="23"/>
      <c r="HH27282"/>
      <c r="IW27282" s="36"/>
      <c r="JI27282"/>
      <c r="JJ27282"/>
      <c r="KX27282" s="23"/>
      <c r="KY27282" s="23"/>
    </row>
    <row r="27283" spans="36:311" x14ac:dyDescent="0.2">
      <c r="AJ27283" s="23"/>
      <c r="HH27283"/>
      <c r="IW27283" s="36"/>
      <c r="JI27283"/>
      <c r="JJ27283"/>
      <c r="KX27283" s="23"/>
      <c r="KY27283" s="23"/>
    </row>
    <row r="27284" spans="36:311" x14ac:dyDescent="0.2">
      <c r="AJ27284" s="23"/>
      <c r="HH27284"/>
      <c r="IW27284" s="36"/>
      <c r="JI27284"/>
      <c r="JJ27284"/>
      <c r="KX27284" s="23"/>
      <c r="KY27284" s="23"/>
    </row>
    <row r="27285" spans="36:311" x14ac:dyDescent="0.2">
      <c r="AJ27285" s="23"/>
      <c r="HH27285"/>
      <c r="IW27285" s="36"/>
      <c r="JI27285"/>
      <c r="JJ27285"/>
      <c r="KX27285" s="23"/>
      <c r="KY27285" s="23"/>
    </row>
    <row r="27286" spans="36:311" x14ac:dyDescent="0.2">
      <c r="AJ27286" s="23"/>
      <c r="HH27286"/>
      <c r="IW27286" s="36"/>
      <c r="JI27286"/>
      <c r="JJ27286"/>
      <c r="KX27286" s="23"/>
      <c r="KY27286" s="23"/>
    </row>
    <row r="27287" spans="36:311" x14ac:dyDescent="0.2">
      <c r="AJ27287" s="23"/>
      <c r="HH27287"/>
      <c r="IW27287" s="36"/>
      <c r="JI27287"/>
      <c r="JJ27287"/>
      <c r="KX27287" s="23"/>
      <c r="KY27287" s="23"/>
    </row>
    <row r="27288" spans="36:311" x14ac:dyDescent="0.2">
      <c r="AJ27288" s="23"/>
      <c r="HH27288"/>
      <c r="IW27288" s="36"/>
      <c r="JI27288"/>
      <c r="JJ27288"/>
      <c r="KX27288" s="23"/>
      <c r="KY27288" s="23"/>
    </row>
    <row r="27289" spans="36:311" x14ac:dyDescent="0.2">
      <c r="AJ27289" s="23"/>
      <c r="HH27289"/>
      <c r="IW27289" s="36"/>
      <c r="JI27289"/>
      <c r="JJ27289"/>
      <c r="KX27289" s="23"/>
      <c r="KY27289" s="23"/>
    </row>
    <row r="27290" spans="36:311" x14ac:dyDescent="0.2">
      <c r="AJ27290" s="23"/>
      <c r="HH27290"/>
      <c r="IW27290" s="36"/>
      <c r="JI27290"/>
      <c r="JJ27290"/>
      <c r="KX27290" s="23"/>
      <c r="KY27290" s="23"/>
    </row>
    <row r="27291" spans="36:311" x14ac:dyDescent="0.2">
      <c r="AJ27291" s="23"/>
      <c r="HH27291"/>
      <c r="IW27291" s="36"/>
      <c r="JI27291"/>
      <c r="JJ27291"/>
      <c r="KX27291" s="23"/>
      <c r="KY27291" s="23"/>
    </row>
    <row r="27292" spans="36:311" x14ac:dyDescent="0.2">
      <c r="AJ27292" s="23"/>
      <c r="HH27292"/>
      <c r="IW27292" s="36"/>
      <c r="JI27292"/>
      <c r="JJ27292"/>
      <c r="KX27292" s="23"/>
      <c r="KY27292" s="23"/>
    </row>
    <row r="27293" spans="36:311" x14ac:dyDescent="0.2">
      <c r="AJ27293" s="23"/>
      <c r="HH27293"/>
      <c r="IW27293" s="36"/>
      <c r="JI27293"/>
      <c r="JJ27293"/>
      <c r="KX27293" s="23"/>
      <c r="KY27293" s="23"/>
    </row>
    <row r="27294" spans="36:311" x14ac:dyDescent="0.2">
      <c r="AJ27294" s="23"/>
      <c r="HH27294"/>
      <c r="IW27294" s="36"/>
      <c r="JI27294"/>
      <c r="JJ27294"/>
      <c r="KX27294" s="23"/>
      <c r="KY27294" s="23"/>
    </row>
    <row r="27295" spans="36:311" x14ac:dyDescent="0.2">
      <c r="AJ27295" s="23"/>
      <c r="HH27295"/>
      <c r="IW27295" s="36"/>
      <c r="JI27295"/>
      <c r="JJ27295"/>
      <c r="KX27295" s="23"/>
      <c r="KY27295" s="23"/>
    </row>
    <row r="27296" spans="36:311" x14ac:dyDescent="0.2">
      <c r="AJ27296" s="23"/>
      <c r="HH27296"/>
      <c r="IW27296" s="36"/>
      <c r="JI27296"/>
      <c r="JJ27296"/>
      <c r="KX27296" s="23"/>
      <c r="KY27296" s="23"/>
    </row>
    <row r="27297" spans="36:311" x14ac:dyDescent="0.2">
      <c r="AJ27297" s="23"/>
      <c r="HH27297"/>
      <c r="IW27297" s="36"/>
      <c r="JI27297"/>
      <c r="JJ27297"/>
      <c r="KX27297" s="23"/>
      <c r="KY27297" s="23"/>
    </row>
    <row r="27298" spans="36:311" x14ac:dyDescent="0.2">
      <c r="AJ27298" s="23"/>
      <c r="HH27298"/>
      <c r="IW27298" s="36"/>
      <c r="JI27298"/>
      <c r="JJ27298"/>
      <c r="KX27298" s="23"/>
      <c r="KY27298" s="23"/>
    </row>
    <row r="27299" spans="36:311" x14ac:dyDescent="0.2">
      <c r="AJ27299" s="23"/>
      <c r="HH27299"/>
      <c r="IW27299" s="36"/>
      <c r="JI27299"/>
      <c r="JJ27299"/>
      <c r="KX27299" s="23"/>
      <c r="KY27299" s="23"/>
    </row>
    <row r="27300" spans="36:311" x14ac:dyDescent="0.2">
      <c r="AJ27300" s="23"/>
      <c r="HH27300"/>
      <c r="IW27300" s="36"/>
      <c r="JI27300"/>
      <c r="JJ27300"/>
      <c r="KX27300" s="23"/>
      <c r="KY27300" s="23"/>
    </row>
    <row r="27301" spans="36:311" x14ac:dyDescent="0.2">
      <c r="AJ27301" s="23"/>
      <c r="HH27301"/>
      <c r="IW27301" s="36"/>
      <c r="JI27301"/>
      <c r="JJ27301"/>
      <c r="KX27301" s="23"/>
      <c r="KY27301" s="23"/>
    </row>
    <row r="27302" spans="36:311" x14ac:dyDescent="0.2">
      <c r="AJ27302" s="23"/>
      <c r="HH27302"/>
      <c r="IW27302" s="36"/>
      <c r="JI27302"/>
      <c r="JJ27302"/>
      <c r="KX27302" s="23"/>
      <c r="KY27302" s="23"/>
    </row>
    <row r="27303" spans="36:311" x14ac:dyDescent="0.2">
      <c r="AJ27303" s="23"/>
      <c r="HH27303"/>
      <c r="IW27303" s="36"/>
      <c r="JI27303"/>
      <c r="JJ27303"/>
      <c r="KX27303" s="23"/>
      <c r="KY27303" s="23"/>
    </row>
    <row r="27304" spans="36:311" x14ac:dyDescent="0.2">
      <c r="AJ27304" s="23"/>
      <c r="HH27304"/>
      <c r="IW27304" s="36"/>
      <c r="JI27304"/>
      <c r="JJ27304"/>
      <c r="KX27304" s="23"/>
      <c r="KY27304" s="23"/>
    </row>
    <row r="27305" spans="36:311" x14ac:dyDescent="0.2">
      <c r="AJ27305" s="23"/>
      <c r="HH27305"/>
      <c r="IW27305" s="36"/>
      <c r="JI27305"/>
      <c r="JJ27305"/>
      <c r="KX27305" s="23"/>
      <c r="KY27305" s="23"/>
    </row>
    <row r="27306" spans="36:311" x14ac:dyDescent="0.2">
      <c r="AJ27306" s="23"/>
      <c r="HH27306"/>
      <c r="IW27306" s="36"/>
      <c r="JI27306"/>
      <c r="JJ27306"/>
      <c r="KX27306" s="23"/>
      <c r="KY27306" s="23"/>
    </row>
    <row r="27307" spans="36:311" x14ac:dyDescent="0.2">
      <c r="AJ27307" s="23"/>
      <c r="HH27307"/>
      <c r="IW27307" s="36"/>
      <c r="JI27307"/>
      <c r="JJ27307"/>
      <c r="KX27307" s="23"/>
      <c r="KY27307" s="23"/>
    </row>
    <row r="27308" spans="36:311" x14ac:dyDescent="0.2">
      <c r="AJ27308" s="23"/>
      <c r="HH27308"/>
      <c r="IW27308" s="36"/>
      <c r="JI27308"/>
      <c r="JJ27308"/>
      <c r="KX27308" s="23"/>
      <c r="KY27308" s="23"/>
    </row>
    <row r="27309" spans="36:311" x14ac:dyDescent="0.2">
      <c r="AJ27309" s="23"/>
      <c r="HH27309"/>
      <c r="IW27309" s="36"/>
      <c r="JI27309"/>
      <c r="JJ27309"/>
      <c r="KX27309" s="23"/>
      <c r="KY27309" s="23"/>
    </row>
    <row r="27310" spans="36:311" x14ac:dyDescent="0.2">
      <c r="AJ27310" s="23"/>
      <c r="HH27310"/>
      <c r="IW27310" s="36"/>
      <c r="JI27310"/>
      <c r="JJ27310"/>
      <c r="KX27310" s="23"/>
      <c r="KY27310" s="23"/>
    </row>
    <row r="27311" spans="36:311" x14ac:dyDescent="0.2">
      <c r="AJ27311" s="23"/>
      <c r="HH27311"/>
      <c r="IW27311" s="36"/>
      <c r="JI27311"/>
      <c r="JJ27311"/>
      <c r="KX27311" s="23"/>
      <c r="KY27311" s="23"/>
    </row>
    <row r="27312" spans="36:311" x14ac:dyDescent="0.2">
      <c r="AJ27312" s="23"/>
      <c r="HH27312"/>
      <c r="IW27312" s="36"/>
      <c r="JI27312"/>
      <c r="JJ27312"/>
      <c r="KX27312" s="23"/>
      <c r="KY27312" s="23"/>
    </row>
    <row r="27313" spans="36:311" x14ac:dyDescent="0.2">
      <c r="AJ27313" s="23"/>
      <c r="HH27313"/>
      <c r="IW27313" s="36"/>
      <c r="JI27313"/>
      <c r="JJ27313"/>
      <c r="KX27313" s="23"/>
      <c r="KY27313" s="23"/>
    </row>
    <row r="27314" spans="36:311" x14ac:dyDescent="0.2">
      <c r="AJ27314" s="23"/>
      <c r="HH27314"/>
      <c r="IW27314" s="36"/>
      <c r="JI27314"/>
      <c r="JJ27314"/>
      <c r="KX27314" s="23"/>
      <c r="KY27314" s="23"/>
    </row>
    <row r="27315" spans="36:311" x14ac:dyDescent="0.2">
      <c r="AJ27315" s="23"/>
      <c r="HH27315"/>
      <c r="IW27315" s="36"/>
      <c r="JI27315"/>
      <c r="JJ27315"/>
      <c r="KX27315" s="23"/>
      <c r="KY27315" s="23"/>
    </row>
    <row r="27316" spans="36:311" x14ac:dyDescent="0.2">
      <c r="AJ27316" s="23"/>
      <c r="HH27316"/>
      <c r="IW27316" s="36"/>
      <c r="JI27316"/>
      <c r="JJ27316"/>
      <c r="KX27316" s="23"/>
      <c r="KY27316" s="23"/>
    </row>
    <row r="27317" spans="36:311" x14ac:dyDescent="0.2">
      <c r="AJ27317" s="23"/>
      <c r="HH27317"/>
      <c r="IW27317" s="36"/>
      <c r="JI27317"/>
      <c r="JJ27317"/>
      <c r="KX27317" s="23"/>
      <c r="KY27317" s="23"/>
    </row>
    <row r="27318" spans="36:311" x14ac:dyDescent="0.2">
      <c r="AJ27318" s="23"/>
      <c r="HH27318"/>
      <c r="IW27318" s="36"/>
      <c r="JI27318"/>
      <c r="JJ27318"/>
      <c r="KX27318" s="23"/>
      <c r="KY27318" s="23"/>
    </row>
    <row r="27319" spans="36:311" x14ac:dyDescent="0.2">
      <c r="AJ27319" s="23"/>
      <c r="HH27319"/>
      <c r="IW27319" s="36"/>
      <c r="JI27319"/>
      <c r="JJ27319"/>
      <c r="KX27319" s="23"/>
      <c r="KY27319" s="23"/>
    </row>
    <row r="27320" spans="36:311" x14ac:dyDescent="0.2">
      <c r="AJ27320" s="23"/>
      <c r="HH27320"/>
      <c r="IW27320" s="36"/>
      <c r="JI27320"/>
      <c r="JJ27320"/>
      <c r="KX27320" s="23"/>
      <c r="KY27320" s="23"/>
    </row>
    <row r="27321" spans="36:311" x14ac:dyDescent="0.2">
      <c r="AJ27321" s="23"/>
      <c r="HH27321"/>
      <c r="IW27321" s="36"/>
      <c r="JI27321"/>
      <c r="JJ27321"/>
      <c r="KX27321" s="23"/>
      <c r="KY27321" s="23"/>
    </row>
    <row r="27322" spans="36:311" x14ac:dyDescent="0.2">
      <c r="AJ27322" s="23"/>
      <c r="HH27322"/>
      <c r="IW27322" s="36"/>
      <c r="JI27322"/>
      <c r="JJ27322"/>
      <c r="KX27322" s="23"/>
      <c r="KY27322" s="23"/>
    </row>
    <row r="27323" spans="36:311" x14ac:dyDescent="0.2">
      <c r="AJ27323" s="23"/>
      <c r="HH27323"/>
      <c r="IW27323" s="36"/>
      <c r="JI27323"/>
      <c r="JJ27323"/>
      <c r="KX27323" s="23"/>
      <c r="KY27323" s="23"/>
    </row>
    <row r="27324" spans="36:311" x14ac:dyDescent="0.2">
      <c r="AJ27324" s="23"/>
      <c r="HH27324"/>
      <c r="IW27324" s="36"/>
      <c r="JI27324"/>
      <c r="JJ27324"/>
      <c r="KX27324" s="23"/>
      <c r="KY27324" s="23"/>
    </row>
    <row r="27325" spans="36:311" x14ac:dyDescent="0.2">
      <c r="AJ27325" s="23"/>
      <c r="HH27325"/>
      <c r="IW27325" s="36"/>
      <c r="JI27325"/>
      <c r="JJ27325"/>
      <c r="KX27325" s="23"/>
      <c r="KY27325" s="23"/>
    </row>
    <row r="27326" spans="36:311" x14ac:dyDescent="0.2">
      <c r="AJ27326" s="23"/>
      <c r="HH27326"/>
      <c r="IW27326" s="36"/>
      <c r="JI27326"/>
      <c r="JJ27326"/>
      <c r="KX27326" s="23"/>
      <c r="KY27326" s="23"/>
    </row>
    <row r="27327" spans="36:311" x14ac:dyDescent="0.2">
      <c r="AJ27327" s="23"/>
      <c r="HH27327"/>
      <c r="IW27327" s="36"/>
      <c r="JI27327"/>
      <c r="JJ27327"/>
      <c r="KX27327" s="23"/>
      <c r="KY27327" s="23"/>
    </row>
    <row r="27328" spans="36:311" x14ac:dyDescent="0.2">
      <c r="AJ27328" s="23"/>
      <c r="HH27328"/>
      <c r="IW27328" s="36"/>
      <c r="JI27328"/>
      <c r="JJ27328"/>
      <c r="KX27328" s="23"/>
      <c r="KY27328" s="23"/>
    </row>
    <row r="27329" spans="36:311" x14ac:dyDescent="0.2">
      <c r="AJ27329" s="23"/>
      <c r="HH27329"/>
      <c r="IW27329" s="36"/>
      <c r="JI27329"/>
      <c r="JJ27329"/>
      <c r="KX27329" s="23"/>
      <c r="KY27329" s="23"/>
    </row>
    <row r="27330" spans="36:311" x14ac:dyDescent="0.2">
      <c r="AJ27330" s="23"/>
      <c r="HH27330"/>
      <c r="IW27330" s="36"/>
      <c r="JI27330"/>
      <c r="JJ27330"/>
      <c r="KX27330" s="23"/>
      <c r="KY27330" s="23"/>
    </row>
    <row r="27331" spans="36:311" x14ac:dyDescent="0.2">
      <c r="AJ27331" s="23"/>
      <c r="HH27331"/>
      <c r="IW27331" s="36"/>
      <c r="JI27331"/>
      <c r="JJ27331"/>
      <c r="KX27331" s="23"/>
      <c r="KY27331" s="23"/>
    </row>
    <row r="27332" spans="36:311" x14ac:dyDescent="0.2">
      <c r="AJ27332" s="23"/>
      <c r="HH27332"/>
      <c r="IW27332" s="36"/>
      <c r="JI27332"/>
      <c r="JJ27332"/>
      <c r="KX27332" s="23"/>
      <c r="KY27332" s="23"/>
    </row>
    <row r="27333" spans="36:311" x14ac:dyDescent="0.2">
      <c r="AJ27333" s="23"/>
      <c r="HH27333"/>
      <c r="IW27333" s="36"/>
      <c r="JI27333"/>
      <c r="JJ27333"/>
      <c r="KX27333" s="23"/>
      <c r="KY27333" s="23"/>
    </row>
    <row r="27334" spans="36:311" x14ac:dyDescent="0.2">
      <c r="AJ27334" s="23"/>
      <c r="HH27334"/>
      <c r="IW27334" s="36"/>
      <c r="JI27334"/>
      <c r="JJ27334"/>
      <c r="KX27334" s="23"/>
      <c r="KY27334" s="23"/>
    </row>
    <row r="27335" spans="36:311" x14ac:dyDescent="0.2">
      <c r="AJ27335" s="23"/>
      <c r="HH27335"/>
      <c r="IW27335" s="36"/>
      <c r="JI27335"/>
      <c r="JJ27335"/>
      <c r="KX27335" s="23"/>
      <c r="KY27335" s="23"/>
    </row>
    <row r="27336" spans="36:311" x14ac:dyDescent="0.2">
      <c r="AJ27336" s="23"/>
      <c r="HH27336"/>
      <c r="IW27336" s="36"/>
      <c r="JI27336"/>
      <c r="JJ27336"/>
      <c r="KX27336" s="23"/>
      <c r="KY27336" s="23"/>
    </row>
    <row r="27337" spans="36:311" x14ac:dyDescent="0.2">
      <c r="AJ27337" s="23"/>
      <c r="HH27337"/>
      <c r="IW27337" s="36"/>
      <c r="JI27337"/>
      <c r="JJ27337"/>
      <c r="KX27337" s="23"/>
      <c r="KY27337" s="23"/>
    </row>
    <row r="27338" spans="36:311" x14ac:dyDescent="0.2">
      <c r="AJ27338" s="23"/>
      <c r="HH27338"/>
      <c r="IW27338" s="36"/>
      <c r="JI27338"/>
      <c r="JJ27338"/>
      <c r="KX27338" s="23"/>
      <c r="KY27338" s="23"/>
    </row>
    <row r="27339" spans="36:311" x14ac:dyDescent="0.2">
      <c r="AJ27339" s="23"/>
      <c r="HH27339"/>
      <c r="IW27339" s="36"/>
      <c r="JI27339"/>
      <c r="JJ27339"/>
      <c r="KX27339" s="23"/>
      <c r="KY27339" s="23"/>
    </row>
    <row r="27340" spans="36:311" x14ac:dyDescent="0.2">
      <c r="AJ27340" s="23"/>
      <c r="HH27340"/>
      <c r="IW27340" s="36"/>
      <c r="JI27340"/>
      <c r="JJ27340"/>
      <c r="KX27340" s="23"/>
      <c r="KY27340" s="23"/>
    </row>
    <row r="27341" spans="36:311" x14ac:dyDescent="0.2">
      <c r="AJ27341" s="23"/>
      <c r="HH27341"/>
      <c r="IW27341" s="36"/>
      <c r="JI27341"/>
      <c r="JJ27341"/>
      <c r="KX27341" s="23"/>
      <c r="KY27341" s="23"/>
    </row>
    <row r="27342" spans="36:311" x14ac:dyDescent="0.2">
      <c r="AJ27342" s="23"/>
      <c r="HH27342"/>
      <c r="IW27342" s="36"/>
      <c r="JI27342"/>
      <c r="JJ27342"/>
      <c r="KX27342" s="23"/>
      <c r="KY27342" s="23"/>
    </row>
    <row r="27343" spans="36:311" x14ac:dyDescent="0.2">
      <c r="AJ27343" s="23"/>
      <c r="HH27343"/>
      <c r="IW27343" s="36"/>
      <c r="JI27343"/>
      <c r="JJ27343"/>
      <c r="KX27343" s="23"/>
      <c r="KY27343" s="23"/>
    </row>
    <row r="27344" spans="36:311" x14ac:dyDescent="0.2">
      <c r="AJ27344" s="23"/>
      <c r="HH27344"/>
      <c r="IW27344" s="36"/>
      <c r="JI27344"/>
      <c r="JJ27344"/>
      <c r="KX27344" s="23"/>
      <c r="KY27344" s="23"/>
    </row>
    <row r="27345" spans="36:311" x14ac:dyDescent="0.2">
      <c r="AJ27345" s="23"/>
      <c r="HH27345"/>
      <c r="IW27345" s="36"/>
      <c r="JI27345"/>
      <c r="JJ27345"/>
      <c r="KX27345" s="23"/>
      <c r="KY27345" s="23"/>
    </row>
    <row r="27346" spans="36:311" x14ac:dyDescent="0.2">
      <c r="AJ27346" s="23"/>
      <c r="HH27346"/>
      <c r="IW27346" s="36"/>
      <c r="JI27346"/>
      <c r="JJ27346"/>
      <c r="KX27346" s="23"/>
      <c r="KY27346" s="23"/>
    </row>
    <row r="27347" spans="36:311" x14ac:dyDescent="0.2">
      <c r="AJ27347" s="23"/>
      <c r="HH27347"/>
      <c r="IW27347" s="36"/>
      <c r="JI27347"/>
      <c r="JJ27347"/>
      <c r="KX27347" s="23"/>
      <c r="KY27347" s="23"/>
    </row>
    <row r="27348" spans="36:311" x14ac:dyDescent="0.2">
      <c r="AJ27348" s="23"/>
      <c r="HH27348"/>
      <c r="IW27348" s="36"/>
      <c r="JI27348"/>
      <c r="JJ27348"/>
      <c r="KX27348" s="23"/>
      <c r="KY27348" s="23"/>
    </row>
    <row r="27349" spans="36:311" x14ac:dyDescent="0.2">
      <c r="AJ27349" s="23"/>
      <c r="HH27349"/>
      <c r="IW27349" s="36"/>
      <c r="JI27349"/>
      <c r="JJ27349"/>
      <c r="KX27349" s="23"/>
      <c r="KY27349" s="23"/>
    </row>
    <row r="27350" spans="36:311" x14ac:dyDescent="0.2">
      <c r="AJ27350" s="23"/>
      <c r="HH27350"/>
      <c r="IW27350" s="36"/>
      <c r="JI27350"/>
      <c r="JJ27350"/>
      <c r="KX27350" s="23"/>
      <c r="KY27350" s="23"/>
    </row>
    <row r="27351" spans="36:311" x14ac:dyDescent="0.2">
      <c r="AJ27351" s="23"/>
      <c r="HH27351"/>
      <c r="IW27351" s="36"/>
      <c r="JI27351"/>
      <c r="JJ27351"/>
      <c r="KX27351" s="23"/>
      <c r="KY27351" s="23"/>
    </row>
    <row r="27352" spans="36:311" x14ac:dyDescent="0.2">
      <c r="AJ27352" s="23"/>
      <c r="HH27352"/>
      <c r="IW27352" s="36"/>
      <c r="JI27352"/>
      <c r="JJ27352"/>
      <c r="KX27352" s="23"/>
      <c r="KY27352" s="23"/>
    </row>
    <row r="27353" spans="36:311" x14ac:dyDescent="0.2">
      <c r="AJ27353" s="23"/>
      <c r="HH27353"/>
      <c r="IW27353" s="36"/>
      <c r="JI27353"/>
      <c r="JJ27353"/>
      <c r="KX27353" s="23"/>
      <c r="KY27353" s="23"/>
    </row>
    <row r="27354" spans="36:311" x14ac:dyDescent="0.2">
      <c r="AJ27354" s="23"/>
      <c r="HH27354"/>
      <c r="IW27354" s="36"/>
      <c r="JI27354"/>
      <c r="JJ27354"/>
      <c r="KX27354" s="23"/>
      <c r="KY27354" s="23"/>
    </row>
    <row r="27355" spans="36:311" x14ac:dyDescent="0.2">
      <c r="AJ27355" s="23"/>
      <c r="HH27355"/>
      <c r="IW27355" s="36"/>
      <c r="JI27355"/>
      <c r="JJ27355"/>
      <c r="KX27355" s="23"/>
      <c r="KY27355" s="23"/>
    </row>
    <row r="27356" spans="36:311" x14ac:dyDescent="0.2">
      <c r="AJ27356" s="23"/>
      <c r="HH27356"/>
      <c r="IW27356" s="36"/>
      <c r="JI27356"/>
      <c r="JJ27356"/>
      <c r="KX27356" s="23"/>
      <c r="KY27356" s="23"/>
    </row>
    <row r="27357" spans="36:311" x14ac:dyDescent="0.2">
      <c r="AJ27357" s="23"/>
      <c r="HH27357"/>
      <c r="IW27357" s="36"/>
      <c r="JI27357"/>
      <c r="JJ27357"/>
      <c r="KX27357" s="23"/>
      <c r="KY27357" s="23"/>
    </row>
    <row r="27358" spans="36:311" x14ac:dyDescent="0.2">
      <c r="AJ27358" s="23"/>
      <c r="HH27358"/>
      <c r="IW27358" s="36"/>
      <c r="JI27358"/>
      <c r="JJ27358"/>
      <c r="KX27358" s="23"/>
      <c r="KY27358" s="23"/>
    </row>
    <row r="27359" spans="36:311" x14ac:dyDescent="0.2">
      <c r="AJ27359" s="23"/>
      <c r="HH27359"/>
      <c r="IW27359" s="36"/>
      <c r="JI27359"/>
      <c r="JJ27359"/>
      <c r="KX27359" s="23"/>
      <c r="KY27359" s="23"/>
    </row>
    <row r="27360" spans="36:311" x14ac:dyDescent="0.2">
      <c r="AJ27360" s="23"/>
      <c r="HH27360"/>
      <c r="IW27360" s="36"/>
      <c r="JI27360"/>
      <c r="JJ27360"/>
      <c r="KX27360" s="23"/>
      <c r="KY27360" s="23"/>
    </row>
    <row r="27361" spans="36:311" x14ac:dyDescent="0.2">
      <c r="AJ27361" s="23"/>
      <c r="HH27361"/>
      <c r="IW27361" s="36"/>
      <c r="JI27361"/>
      <c r="JJ27361"/>
      <c r="KX27361" s="23"/>
      <c r="KY27361" s="23"/>
    </row>
    <row r="27362" spans="36:311" x14ac:dyDescent="0.2">
      <c r="AJ27362" s="23"/>
      <c r="HH27362"/>
      <c r="IW27362" s="36"/>
      <c r="JI27362"/>
      <c r="JJ27362"/>
      <c r="KX27362" s="23"/>
      <c r="KY27362" s="23"/>
    </row>
    <row r="27363" spans="36:311" x14ac:dyDescent="0.2">
      <c r="AJ27363" s="23"/>
      <c r="HH27363"/>
      <c r="IW27363" s="36"/>
      <c r="JI27363"/>
      <c r="JJ27363"/>
      <c r="KX27363" s="23"/>
      <c r="KY27363" s="23"/>
    </row>
    <row r="27364" spans="36:311" x14ac:dyDescent="0.2">
      <c r="AJ27364" s="23"/>
      <c r="HH27364"/>
      <c r="IW27364" s="36"/>
      <c r="JI27364"/>
      <c r="JJ27364"/>
      <c r="KX27364" s="23"/>
      <c r="KY27364" s="23"/>
    </row>
    <row r="27365" spans="36:311" x14ac:dyDescent="0.2">
      <c r="AJ27365" s="23"/>
      <c r="HH27365"/>
      <c r="IW27365" s="36"/>
      <c r="JI27365"/>
      <c r="JJ27365"/>
      <c r="KX27365" s="23"/>
      <c r="KY27365" s="23"/>
    </row>
    <row r="27366" spans="36:311" x14ac:dyDescent="0.2">
      <c r="AJ27366" s="23"/>
      <c r="HH27366"/>
      <c r="IW27366" s="36"/>
      <c r="JI27366"/>
      <c r="JJ27366"/>
      <c r="KX27366" s="23"/>
      <c r="KY27366" s="23"/>
    </row>
    <row r="27367" spans="36:311" x14ac:dyDescent="0.2">
      <c r="AJ27367" s="23"/>
      <c r="HH27367"/>
      <c r="IW27367" s="36"/>
      <c r="JI27367"/>
      <c r="JJ27367"/>
      <c r="KX27367" s="23"/>
      <c r="KY27367" s="23"/>
    </row>
    <row r="27368" spans="36:311" x14ac:dyDescent="0.2">
      <c r="AJ27368" s="23"/>
      <c r="HH27368"/>
      <c r="IW27368" s="36"/>
      <c r="JI27368"/>
      <c r="JJ27368"/>
      <c r="KX27368" s="23"/>
      <c r="KY27368" s="23"/>
    </row>
    <row r="27369" spans="36:311" x14ac:dyDescent="0.2">
      <c r="AJ27369" s="23"/>
      <c r="HH27369"/>
      <c r="IW27369" s="36"/>
      <c r="JI27369"/>
      <c r="JJ27369"/>
      <c r="KX27369" s="23"/>
      <c r="KY27369" s="23"/>
    </row>
    <row r="27370" spans="36:311" x14ac:dyDescent="0.2">
      <c r="AJ27370" s="23"/>
      <c r="HH27370"/>
      <c r="IW27370" s="36"/>
      <c r="JI27370"/>
      <c r="JJ27370"/>
      <c r="KX27370" s="23"/>
      <c r="KY27370" s="23"/>
    </row>
    <row r="27371" spans="36:311" x14ac:dyDescent="0.2">
      <c r="AJ27371" s="23"/>
      <c r="HH27371"/>
      <c r="IW27371" s="36"/>
      <c r="JI27371"/>
      <c r="JJ27371"/>
      <c r="KX27371" s="23"/>
      <c r="KY27371" s="23"/>
    </row>
    <row r="27372" spans="36:311" x14ac:dyDescent="0.2">
      <c r="AJ27372" s="23"/>
      <c r="HH27372"/>
      <c r="IW27372" s="36"/>
      <c r="JI27372"/>
      <c r="JJ27372"/>
      <c r="KX27372" s="23"/>
      <c r="KY27372" s="23"/>
    </row>
    <row r="27373" spans="36:311" x14ac:dyDescent="0.2">
      <c r="AJ27373" s="23"/>
      <c r="HH27373"/>
      <c r="IW27373" s="36"/>
      <c r="JI27373"/>
      <c r="JJ27373"/>
      <c r="KX27373" s="23"/>
      <c r="KY27373" s="23"/>
    </row>
    <row r="27374" spans="36:311" x14ac:dyDescent="0.2">
      <c r="AJ27374" s="23"/>
      <c r="HH27374"/>
      <c r="IW27374" s="36"/>
      <c r="JI27374"/>
      <c r="JJ27374"/>
      <c r="KX27374" s="23"/>
      <c r="KY27374" s="23"/>
    </row>
    <row r="27375" spans="36:311" x14ac:dyDescent="0.2">
      <c r="AJ27375" s="23"/>
      <c r="HH27375"/>
      <c r="IW27375" s="36"/>
      <c r="JI27375"/>
      <c r="JJ27375"/>
      <c r="KX27375" s="23"/>
      <c r="KY27375" s="23"/>
    </row>
    <row r="27376" spans="36:311" x14ac:dyDescent="0.2">
      <c r="AJ27376" s="23"/>
      <c r="HH27376"/>
      <c r="IW27376" s="36"/>
      <c r="JI27376"/>
      <c r="JJ27376"/>
      <c r="KX27376" s="23"/>
      <c r="KY27376" s="23"/>
    </row>
    <row r="27377" spans="36:311" x14ac:dyDescent="0.2">
      <c r="AJ27377" s="23"/>
      <c r="HH27377"/>
      <c r="IW27377" s="36"/>
      <c r="JI27377"/>
      <c r="JJ27377"/>
      <c r="KX27377" s="23"/>
      <c r="KY27377" s="23"/>
    </row>
    <row r="27378" spans="36:311" x14ac:dyDescent="0.2">
      <c r="AJ27378" s="23"/>
      <c r="HH27378"/>
      <c r="IW27378" s="36"/>
      <c r="JI27378"/>
      <c r="JJ27378"/>
      <c r="KX27378" s="23"/>
      <c r="KY27378" s="23"/>
    </row>
    <row r="27379" spans="36:311" x14ac:dyDescent="0.2">
      <c r="AJ27379" s="23"/>
      <c r="HH27379"/>
      <c r="IW27379" s="36"/>
      <c r="JI27379"/>
      <c r="JJ27379"/>
      <c r="KX27379" s="23"/>
      <c r="KY27379" s="23"/>
    </row>
    <row r="27380" spans="36:311" x14ac:dyDescent="0.2">
      <c r="AJ27380" s="23"/>
      <c r="HH27380"/>
      <c r="IW27380" s="36"/>
      <c r="JI27380"/>
      <c r="JJ27380"/>
      <c r="KX27380" s="23"/>
      <c r="KY27380" s="23"/>
    </row>
    <row r="27381" spans="36:311" x14ac:dyDescent="0.2">
      <c r="AJ27381" s="23"/>
      <c r="HH27381"/>
      <c r="IW27381" s="36"/>
      <c r="JI27381"/>
      <c r="JJ27381"/>
      <c r="KX27381" s="23"/>
      <c r="KY27381" s="23"/>
    </row>
    <row r="27382" spans="36:311" x14ac:dyDescent="0.2">
      <c r="AJ27382" s="23"/>
      <c r="HH27382"/>
      <c r="IW27382" s="36"/>
      <c r="JI27382"/>
      <c r="JJ27382"/>
      <c r="KX27382" s="23"/>
      <c r="KY27382" s="23"/>
    </row>
    <row r="27383" spans="36:311" x14ac:dyDescent="0.2">
      <c r="AJ27383" s="23"/>
      <c r="HH27383"/>
      <c r="IW27383" s="36"/>
      <c r="JI27383"/>
      <c r="JJ27383"/>
      <c r="KX27383" s="23"/>
      <c r="KY27383" s="23"/>
    </row>
    <row r="27384" spans="36:311" x14ac:dyDescent="0.2">
      <c r="AJ27384" s="23"/>
      <c r="HH27384"/>
      <c r="IW27384" s="36"/>
      <c r="JI27384"/>
      <c r="JJ27384"/>
      <c r="KX27384" s="23"/>
      <c r="KY27384" s="23"/>
    </row>
    <row r="27385" spans="36:311" x14ac:dyDescent="0.2">
      <c r="AJ27385" s="23"/>
      <c r="HH27385"/>
      <c r="IW27385" s="36"/>
      <c r="JI27385"/>
      <c r="JJ27385"/>
      <c r="KX27385" s="23"/>
      <c r="KY27385" s="23"/>
    </row>
    <row r="27386" spans="36:311" x14ac:dyDescent="0.2">
      <c r="AJ27386" s="23"/>
      <c r="HH27386"/>
      <c r="IW27386" s="36"/>
      <c r="JI27386"/>
      <c r="JJ27386"/>
      <c r="KX27386" s="23"/>
      <c r="KY27386" s="23"/>
    </row>
    <row r="27387" spans="36:311" x14ac:dyDescent="0.2">
      <c r="AJ27387" s="23"/>
      <c r="HH27387"/>
      <c r="IW27387" s="36"/>
      <c r="JI27387"/>
      <c r="JJ27387"/>
      <c r="KX27387" s="23"/>
      <c r="KY27387" s="23"/>
    </row>
    <row r="27388" spans="36:311" x14ac:dyDescent="0.2">
      <c r="AJ27388" s="23"/>
      <c r="HH27388"/>
      <c r="IW27388" s="36"/>
      <c r="JI27388"/>
      <c r="JJ27388"/>
      <c r="KX27388" s="23"/>
      <c r="KY27388" s="23"/>
    </row>
    <row r="27389" spans="36:311" x14ac:dyDescent="0.2">
      <c r="AJ27389" s="23"/>
      <c r="HH27389"/>
      <c r="IW27389" s="36"/>
      <c r="JI27389"/>
      <c r="JJ27389"/>
      <c r="KX27389" s="23"/>
      <c r="KY27389" s="23"/>
    </row>
    <row r="27390" spans="36:311" x14ac:dyDescent="0.2">
      <c r="AJ27390" s="23"/>
      <c r="HH27390"/>
      <c r="IW27390" s="36"/>
      <c r="JI27390"/>
      <c r="JJ27390"/>
      <c r="KX27390" s="23"/>
      <c r="KY27390" s="23"/>
    </row>
    <row r="27391" spans="36:311" x14ac:dyDescent="0.2">
      <c r="AJ27391" s="23"/>
      <c r="HH27391"/>
      <c r="IW27391" s="36"/>
      <c r="JI27391"/>
      <c r="JJ27391"/>
      <c r="KX27391" s="23"/>
      <c r="KY27391" s="23"/>
    </row>
    <row r="27392" spans="36:311" x14ac:dyDescent="0.2">
      <c r="AJ27392" s="23"/>
      <c r="HH27392"/>
      <c r="IW27392" s="36"/>
      <c r="JI27392"/>
      <c r="JJ27392"/>
      <c r="KX27392" s="23"/>
      <c r="KY27392" s="23"/>
    </row>
    <row r="27393" spans="36:311" x14ac:dyDescent="0.2">
      <c r="AJ27393" s="23"/>
      <c r="HH27393"/>
      <c r="IW27393" s="36"/>
      <c r="JI27393"/>
      <c r="JJ27393"/>
      <c r="KX27393" s="23"/>
      <c r="KY27393" s="23"/>
    </row>
    <row r="27394" spans="36:311" x14ac:dyDescent="0.2">
      <c r="AJ27394" s="23"/>
      <c r="HH27394"/>
      <c r="IW27394" s="36"/>
      <c r="JI27394"/>
      <c r="JJ27394"/>
      <c r="KX27394" s="23"/>
      <c r="KY27394" s="23"/>
    </row>
    <row r="27395" spans="36:311" x14ac:dyDescent="0.2">
      <c r="AJ27395" s="23"/>
      <c r="HH27395"/>
      <c r="IW27395" s="36"/>
      <c r="JI27395"/>
      <c r="JJ27395"/>
      <c r="KX27395" s="23"/>
      <c r="KY27395" s="23"/>
    </row>
    <row r="27396" spans="36:311" x14ac:dyDescent="0.2">
      <c r="AJ27396" s="23"/>
      <c r="HH27396"/>
      <c r="IW27396" s="36"/>
      <c r="JI27396"/>
      <c r="JJ27396"/>
      <c r="KX27396" s="23"/>
      <c r="KY27396" s="23"/>
    </row>
    <row r="27397" spans="36:311" x14ac:dyDescent="0.2">
      <c r="AJ27397" s="23"/>
      <c r="HH27397"/>
      <c r="IW27397" s="36"/>
      <c r="JI27397"/>
      <c r="JJ27397"/>
      <c r="KX27397" s="23"/>
      <c r="KY27397" s="23"/>
    </row>
    <row r="27398" spans="36:311" x14ac:dyDescent="0.2">
      <c r="AJ27398" s="23"/>
      <c r="HH27398"/>
      <c r="IW27398" s="36"/>
      <c r="JI27398"/>
      <c r="JJ27398"/>
      <c r="KX27398" s="23"/>
      <c r="KY27398" s="23"/>
    </row>
    <row r="27399" spans="36:311" x14ac:dyDescent="0.2">
      <c r="AJ27399" s="23"/>
      <c r="HH27399"/>
      <c r="IW27399" s="36"/>
      <c r="JI27399"/>
      <c r="JJ27399"/>
      <c r="KX27399" s="23"/>
      <c r="KY27399" s="23"/>
    </row>
    <row r="27400" spans="36:311" x14ac:dyDescent="0.2">
      <c r="AJ27400" s="23"/>
      <c r="HH27400"/>
      <c r="IW27400" s="36"/>
      <c r="JI27400"/>
      <c r="JJ27400"/>
      <c r="KX27400" s="23"/>
      <c r="KY27400" s="23"/>
    </row>
    <row r="27401" spans="36:311" x14ac:dyDescent="0.2">
      <c r="AJ27401" s="23"/>
      <c r="HH27401"/>
      <c r="IW27401" s="36"/>
      <c r="JI27401"/>
      <c r="JJ27401"/>
      <c r="KX27401" s="23"/>
      <c r="KY27401" s="23"/>
    </row>
    <row r="27402" spans="36:311" x14ac:dyDescent="0.2">
      <c r="AJ27402" s="23"/>
      <c r="HH27402"/>
      <c r="IW27402" s="36"/>
      <c r="JI27402"/>
      <c r="JJ27402"/>
      <c r="KX27402" s="23"/>
      <c r="KY27402" s="23"/>
    </row>
    <row r="27403" spans="36:311" x14ac:dyDescent="0.2">
      <c r="AJ27403" s="23"/>
      <c r="HH27403"/>
      <c r="IW27403" s="36"/>
      <c r="JI27403"/>
      <c r="JJ27403"/>
      <c r="KX27403" s="23"/>
      <c r="KY27403" s="23"/>
    </row>
    <row r="27404" spans="36:311" x14ac:dyDescent="0.2">
      <c r="AJ27404" s="23"/>
      <c r="HH27404"/>
      <c r="IW27404" s="36"/>
      <c r="JI27404"/>
      <c r="JJ27404"/>
      <c r="KX27404" s="23"/>
      <c r="KY27404" s="23"/>
    </row>
    <row r="27405" spans="36:311" x14ac:dyDescent="0.2">
      <c r="AJ27405" s="23"/>
      <c r="HH27405"/>
      <c r="IW27405" s="36"/>
      <c r="JI27405"/>
      <c r="JJ27405"/>
      <c r="KX27405" s="23"/>
      <c r="KY27405" s="23"/>
    </row>
    <row r="27406" spans="36:311" x14ac:dyDescent="0.2">
      <c r="AJ27406" s="23"/>
      <c r="HH27406"/>
      <c r="IW27406" s="36"/>
      <c r="JI27406"/>
      <c r="JJ27406"/>
      <c r="KX27406" s="23"/>
      <c r="KY27406" s="23"/>
    </row>
    <row r="27407" spans="36:311" x14ac:dyDescent="0.2">
      <c r="AJ27407" s="23"/>
      <c r="HH27407"/>
      <c r="IW27407" s="36"/>
      <c r="JI27407"/>
      <c r="JJ27407"/>
      <c r="KX27407" s="23"/>
      <c r="KY27407" s="23"/>
    </row>
    <row r="27408" spans="36:311" x14ac:dyDescent="0.2">
      <c r="AJ27408" s="23"/>
      <c r="HH27408"/>
      <c r="IW27408" s="36"/>
      <c r="JI27408"/>
      <c r="JJ27408"/>
      <c r="KX27408" s="23"/>
      <c r="KY27408" s="23"/>
    </row>
    <row r="27409" spans="36:311" x14ac:dyDescent="0.2">
      <c r="AJ27409" s="23"/>
      <c r="HH27409"/>
      <c r="IW27409" s="36"/>
      <c r="JI27409"/>
      <c r="JJ27409"/>
      <c r="KX27409" s="23"/>
      <c r="KY27409" s="23"/>
    </row>
    <row r="27410" spans="36:311" x14ac:dyDescent="0.2">
      <c r="AJ27410" s="23"/>
      <c r="HH27410"/>
      <c r="IW27410" s="36"/>
      <c r="JI27410"/>
      <c r="JJ27410"/>
      <c r="KX27410" s="23"/>
      <c r="KY27410" s="23"/>
    </row>
    <row r="27411" spans="36:311" x14ac:dyDescent="0.2">
      <c r="AJ27411" s="23"/>
      <c r="HH27411"/>
      <c r="IW27411" s="36"/>
      <c r="JI27411"/>
      <c r="JJ27411"/>
      <c r="KX27411" s="23"/>
      <c r="KY27411" s="23"/>
    </row>
    <row r="27412" spans="36:311" x14ac:dyDescent="0.2">
      <c r="AJ27412" s="23"/>
      <c r="HH27412"/>
      <c r="IW27412" s="36"/>
      <c r="JI27412"/>
      <c r="JJ27412"/>
      <c r="KX27412" s="23"/>
      <c r="KY27412" s="23"/>
    </row>
    <row r="27413" spans="36:311" x14ac:dyDescent="0.2">
      <c r="AJ27413" s="23"/>
      <c r="HH27413"/>
      <c r="IW27413" s="36"/>
      <c r="JI27413"/>
      <c r="JJ27413"/>
      <c r="KX27413" s="23"/>
      <c r="KY27413" s="23"/>
    </row>
    <row r="27414" spans="36:311" x14ac:dyDescent="0.2">
      <c r="AJ27414" s="23"/>
      <c r="HH27414"/>
      <c r="IW27414" s="36"/>
      <c r="JI27414"/>
      <c r="JJ27414"/>
      <c r="KX27414" s="23"/>
      <c r="KY27414" s="23"/>
    </row>
    <row r="27415" spans="36:311" x14ac:dyDescent="0.2">
      <c r="AJ27415" s="23"/>
      <c r="HH27415"/>
      <c r="IW27415" s="36"/>
      <c r="JI27415"/>
      <c r="JJ27415"/>
      <c r="KX27415" s="23"/>
      <c r="KY27415" s="23"/>
    </row>
    <row r="27416" spans="36:311" x14ac:dyDescent="0.2">
      <c r="AJ27416" s="23"/>
      <c r="HH27416"/>
      <c r="IW27416" s="36"/>
      <c r="JI27416"/>
      <c r="JJ27416"/>
      <c r="KX27416" s="23"/>
      <c r="KY27416" s="23"/>
    </row>
    <row r="27417" spans="36:311" x14ac:dyDescent="0.2">
      <c r="AJ27417" s="23"/>
      <c r="HH27417"/>
      <c r="IW27417" s="36"/>
      <c r="JI27417"/>
      <c r="JJ27417"/>
      <c r="KX27417" s="23"/>
      <c r="KY27417" s="23"/>
    </row>
    <row r="27418" spans="36:311" x14ac:dyDescent="0.2">
      <c r="AJ27418" s="23"/>
      <c r="HH27418"/>
      <c r="IW27418" s="36"/>
      <c r="JI27418"/>
      <c r="JJ27418"/>
      <c r="KX27418" s="23"/>
      <c r="KY27418" s="23"/>
    </row>
    <row r="27419" spans="36:311" x14ac:dyDescent="0.2">
      <c r="AJ27419" s="23"/>
      <c r="HH27419"/>
      <c r="IW27419" s="36"/>
      <c r="JI27419"/>
      <c r="JJ27419"/>
      <c r="KX27419" s="23"/>
      <c r="KY27419" s="23"/>
    </row>
    <row r="27420" spans="36:311" x14ac:dyDescent="0.2">
      <c r="AJ27420" s="23"/>
      <c r="HH27420"/>
      <c r="IW27420" s="36"/>
      <c r="JI27420"/>
      <c r="JJ27420"/>
      <c r="KX27420" s="23"/>
      <c r="KY27420" s="23"/>
    </row>
    <row r="27421" spans="36:311" x14ac:dyDescent="0.2">
      <c r="AJ27421" s="23"/>
      <c r="HH27421"/>
      <c r="IW27421" s="36"/>
      <c r="JI27421"/>
      <c r="JJ27421"/>
      <c r="KX27421" s="23"/>
      <c r="KY27421" s="23"/>
    </row>
    <row r="27422" spans="36:311" x14ac:dyDescent="0.2">
      <c r="AJ27422" s="23"/>
      <c r="HH27422"/>
      <c r="IW27422" s="36"/>
      <c r="JI27422"/>
      <c r="JJ27422"/>
      <c r="KX27422" s="23"/>
      <c r="KY27422" s="23"/>
    </row>
    <row r="27423" spans="36:311" x14ac:dyDescent="0.2">
      <c r="AJ27423" s="23"/>
      <c r="HH27423"/>
      <c r="IW27423" s="36"/>
      <c r="JI27423"/>
      <c r="JJ27423"/>
      <c r="KX27423" s="23"/>
      <c r="KY27423" s="23"/>
    </row>
    <row r="27424" spans="36:311" x14ac:dyDescent="0.2">
      <c r="AJ27424" s="23"/>
      <c r="HH27424"/>
      <c r="IW27424" s="36"/>
      <c r="JI27424"/>
      <c r="JJ27424"/>
      <c r="KX27424" s="23"/>
      <c r="KY27424" s="23"/>
    </row>
    <row r="27425" spans="36:311" x14ac:dyDescent="0.2">
      <c r="AJ27425" s="23"/>
      <c r="HH27425"/>
      <c r="IW27425" s="36"/>
      <c r="JI27425"/>
      <c r="JJ27425"/>
      <c r="KX27425" s="23"/>
      <c r="KY27425" s="23"/>
    </row>
    <row r="27426" spans="36:311" x14ac:dyDescent="0.2">
      <c r="AJ27426" s="23"/>
      <c r="HH27426"/>
      <c r="IW27426" s="36"/>
      <c r="JI27426"/>
      <c r="JJ27426"/>
      <c r="KX27426" s="23"/>
      <c r="KY27426" s="23"/>
    </row>
    <row r="27427" spans="36:311" x14ac:dyDescent="0.2">
      <c r="AJ27427" s="23"/>
      <c r="HH27427"/>
      <c r="IW27427" s="36"/>
      <c r="JI27427"/>
      <c r="JJ27427"/>
      <c r="KX27427" s="23"/>
      <c r="KY27427" s="23"/>
    </row>
    <row r="27428" spans="36:311" x14ac:dyDescent="0.2">
      <c r="AJ27428" s="23"/>
      <c r="HH27428"/>
      <c r="IW27428" s="36"/>
      <c r="JI27428"/>
      <c r="JJ27428"/>
      <c r="KX27428" s="23"/>
      <c r="KY27428" s="23"/>
    </row>
    <row r="27429" spans="36:311" x14ac:dyDescent="0.2">
      <c r="AJ27429" s="23"/>
      <c r="HH27429"/>
      <c r="IW27429" s="36"/>
      <c r="JI27429"/>
      <c r="JJ27429"/>
      <c r="KX27429" s="23"/>
      <c r="KY27429" s="23"/>
    </row>
    <row r="27430" spans="36:311" x14ac:dyDescent="0.2">
      <c r="AJ27430" s="23"/>
      <c r="HH27430"/>
      <c r="IW27430" s="36"/>
      <c r="JI27430"/>
      <c r="JJ27430"/>
      <c r="KX27430" s="23"/>
      <c r="KY27430" s="23"/>
    </row>
    <row r="27431" spans="36:311" x14ac:dyDescent="0.2">
      <c r="AJ27431" s="23"/>
      <c r="HH27431"/>
      <c r="IW27431" s="36"/>
      <c r="JI27431"/>
      <c r="JJ27431"/>
      <c r="KX27431" s="23"/>
      <c r="KY27431" s="23"/>
    </row>
    <row r="27432" spans="36:311" x14ac:dyDescent="0.2">
      <c r="AJ27432" s="23"/>
      <c r="HH27432"/>
      <c r="IW27432" s="36"/>
      <c r="JI27432"/>
      <c r="JJ27432"/>
      <c r="KX27432" s="23"/>
      <c r="KY27432" s="23"/>
    </row>
    <row r="27433" spans="36:311" x14ac:dyDescent="0.2">
      <c r="AJ27433" s="23"/>
      <c r="HH27433"/>
      <c r="IW27433" s="36"/>
      <c r="JI27433"/>
      <c r="JJ27433"/>
      <c r="KX27433" s="23"/>
      <c r="KY27433" s="23"/>
    </row>
    <row r="27434" spans="36:311" x14ac:dyDescent="0.2">
      <c r="AJ27434" s="23"/>
      <c r="HH27434"/>
      <c r="IW27434" s="36"/>
      <c r="JI27434"/>
      <c r="JJ27434"/>
      <c r="KX27434" s="23"/>
      <c r="KY27434" s="23"/>
    </row>
    <row r="27435" spans="36:311" x14ac:dyDescent="0.2">
      <c r="AJ27435" s="23"/>
      <c r="HH27435"/>
      <c r="IW27435" s="36"/>
      <c r="JI27435"/>
      <c r="JJ27435"/>
      <c r="KX27435" s="23"/>
      <c r="KY27435" s="23"/>
    </row>
    <row r="27436" spans="36:311" x14ac:dyDescent="0.2">
      <c r="AJ27436" s="23"/>
      <c r="HH27436"/>
      <c r="IW27436" s="36"/>
      <c r="JI27436"/>
      <c r="JJ27436"/>
      <c r="KX27436" s="23"/>
      <c r="KY27436" s="23"/>
    </row>
    <row r="27437" spans="36:311" x14ac:dyDescent="0.2">
      <c r="AJ27437" s="23"/>
      <c r="HH27437"/>
      <c r="IW27437" s="36"/>
      <c r="JI27437"/>
      <c r="JJ27437"/>
      <c r="KX27437" s="23"/>
      <c r="KY27437" s="23"/>
    </row>
    <row r="27438" spans="36:311" x14ac:dyDescent="0.2">
      <c r="AJ27438" s="23"/>
      <c r="HH27438"/>
      <c r="IW27438" s="36"/>
      <c r="JI27438"/>
      <c r="JJ27438"/>
      <c r="KX27438" s="23"/>
      <c r="KY27438" s="23"/>
    </row>
    <row r="27439" spans="36:311" x14ac:dyDescent="0.2">
      <c r="AJ27439" s="23"/>
      <c r="HH27439"/>
      <c r="IW27439" s="36"/>
      <c r="JI27439"/>
      <c r="JJ27439"/>
      <c r="KX27439" s="23"/>
      <c r="KY27439" s="23"/>
    </row>
    <row r="27440" spans="36:311" x14ac:dyDescent="0.2">
      <c r="AJ27440" s="23"/>
      <c r="HH27440"/>
      <c r="IW27440" s="36"/>
      <c r="JI27440"/>
      <c r="JJ27440"/>
      <c r="KX27440" s="23"/>
      <c r="KY27440" s="23"/>
    </row>
    <row r="27441" spans="36:311" x14ac:dyDescent="0.2">
      <c r="AJ27441" s="23"/>
      <c r="HH27441"/>
      <c r="IW27441" s="36"/>
      <c r="JI27441"/>
      <c r="JJ27441"/>
      <c r="KX27441" s="23"/>
      <c r="KY27441" s="23"/>
    </row>
    <row r="27442" spans="36:311" x14ac:dyDescent="0.2">
      <c r="AJ27442" s="23"/>
      <c r="HH27442"/>
      <c r="IW27442" s="36"/>
      <c r="JI27442"/>
      <c r="JJ27442"/>
      <c r="KX27442" s="23"/>
      <c r="KY27442" s="23"/>
    </row>
    <row r="27443" spans="36:311" x14ac:dyDescent="0.2">
      <c r="AJ27443" s="23"/>
      <c r="HH27443"/>
      <c r="IW27443" s="36"/>
      <c r="JI27443"/>
      <c r="JJ27443"/>
      <c r="KX27443" s="23"/>
      <c r="KY27443" s="23"/>
    </row>
    <row r="27444" spans="36:311" x14ac:dyDescent="0.2">
      <c r="AJ27444" s="23"/>
      <c r="HH27444"/>
      <c r="IW27444" s="36"/>
      <c r="JI27444"/>
      <c r="JJ27444"/>
      <c r="KX27444" s="23"/>
      <c r="KY27444" s="23"/>
    </row>
    <row r="27445" spans="36:311" x14ac:dyDescent="0.2">
      <c r="AJ27445" s="23"/>
      <c r="HH27445"/>
      <c r="IW27445" s="36"/>
      <c r="JI27445"/>
      <c r="JJ27445"/>
      <c r="KX27445" s="23"/>
      <c r="KY27445" s="23"/>
    </row>
    <row r="27446" spans="36:311" x14ac:dyDescent="0.2">
      <c r="AJ27446" s="23"/>
      <c r="HH27446"/>
      <c r="IW27446" s="36"/>
      <c r="JI27446"/>
      <c r="JJ27446"/>
      <c r="KX27446" s="23"/>
      <c r="KY27446" s="23"/>
    </row>
    <row r="27447" spans="36:311" x14ac:dyDescent="0.2">
      <c r="AJ27447" s="23"/>
      <c r="HH27447"/>
      <c r="IW27447" s="36"/>
      <c r="JI27447"/>
      <c r="JJ27447"/>
      <c r="KX27447" s="23"/>
      <c r="KY27447" s="23"/>
    </row>
    <row r="27448" spans="36:311" x14ac:dyDescent="0.2">
      <c r="AJ27448" s="23"/>
      <c r="HH27448"/>
      <c r="IW27448" s="36"/>
      <c r="JI27448"/>
      <c r="JJ27448"/>
      <c r="KX27448" s="23"/>
      <c r="KY27448" s="23"/>
    </row>
    <row r="27449" spans="36:311" x14ac:dyDescent="0.2">
      <c r="AJ27449" s="23"/>
      <c r="HH27449"/>
      <c r="IW27449" s="36"/>
      <c r="JI27449"/>
      <c r="JJ27449"/>
      <c r="KX27449" s="23"/>
      <c r="KY27449" s="23"/>
    </row>
    <row r="27450" spans="36:311" x14ac:dyDescent="0.2">
      <c r="AJ27450" s="23"/>
      <c r="HH27450"/>
      <c r="IW27450" s="36"/>
      <c r="JI27450"/>
      <c r="JJ27450"/>
      <c r="KX27450" s="23"/>
      <c r="KY27450" s="23"/>
    </row>
    <row r="27451" spans="36:311" x14ac:dyDescent="0.2">
      <c r="AJ27451" s="23"/>
      <c r="HH27451"/>
      <c r="IW27451" s="36"/>
      <c r="JI27451"/>
      <c r="JJ27451"/>
      <c r="KX27451" s="23"/>
      <c r="KY27451" s="23"/>
    </row>
    <row r="27452" spans="36:311" x14ac:dyDescent="0.2">
      <c r="AJ27452" s="23"/>
      <c r="HH27452"/>
      <c r="IW27452" s="36"/>
      <c r="JI27452"/>
      <c r="JJ27452"/>
      <c r="KX27452" s="23"/>
      <c r="KY27452" s="23"/>
    </row>
    <row r="27453" spans="36:311" x14ac:dyDescent="0.2">
      <c r="AJ27453" s="23"/>
      <c r="HH27453"/>
      <c r="IW27453" s="36"/>
      <c r="JI27453"/>
      <c r="JJ27453"/>
      <c r="KX27453" s="23"/>
      <c r="KY27453" s="23"/>
    </row>
    <row r="27454" spans="36:311" x14ac:dyDescent="0.2">
      <c r="AJ27454" s="23"/>
      <c r="HH27454"/>
      <c r="IW27454" s="36"/>
      <c r="JI27454"/>
      <c r="JJ27454"/>
      <c r="KX27454" s="23"/>
      <c r="KY27454" s="23"/>
    </row>
    <row r="27455" spans="36:311" x14ac:dyDescent="0.2">
      <c r="AJ27455" s="23"/>
      <c r="HH27455"/>
      <c r="IW27455" s="36"/>
      <c r="JI27455"/>
      <c r="JJ27455"/>
      <c r="KX27455" s="23"/>
      <c r="KY27455" s="23"/>
    </row>
    <row r="27456" spans="36:311" x14ac:dyDescent="0.2">
      <c r="AJ27456" s="23"/>
      <c r="HH27456"/>
      <c r="IW27456" s="36"/>
      <c r="JI27456"/>
      <c r="JJ27456"/>
      <c r="KX27456" s="23"/>
      <c r="KY27456" s="23"/>
    </row>
    <row r="27457" spans="36:311" x14ac:dyDescent="0.2">
      <c r="AJ27457" s="23"/>
      <c r="HH27457"/>
      <c r="IW27457" s="36"/>
      <c r="JI27457"/>
      <c r="JJ27457"/>
      <c r="KX27457" s="23"/>
      <c r="KY27457" s="23"/>
    </row>
    <row r="27458" spans="36:311" x14ac:dyDescent="0.2">
      <c r="AJ27458" s="23"/>
      <c r="HH27458"/>
      <c r="IW27458" s="36"/>
      <c r="JI27458"/>
      <c r="JJ27458"/>
      <c r="KX27458" s="23"/>
      <c r="KY27458" s="23"/>
    </row>
    <row r="27459" spans="36:311" x14ac:dyDescent="0.2">
      <c r="AJ27459" s="23"/>
      <c r="HH27459"/>
      <c r="IW27459" s="36"/>
      <c r="JI27459"/>
      <c r="JJ27459"/>
      <c r="KX27459" s="23"/>
      <c r="KY27459" s="23"/>
    </row>
    <row r="27460" spans="36:311" x14ac:dyDescent="0.2">
      <c r="AJ27460" s="23"/>
      <c r="HH27460"/>
      <c r="IW27460" s="36"/>
      <c r="JI27460"/>
      <c r="JJ27460"/>
      <c r="KX27460" s="23"/>
      <c r="KY27460" s="23"/>
    </row>
    <row r="27461" spans="36:311" x14ac:dyDescent="0.2">
      <c r="AJ27461" s="23"/>
      <c r="HH27461"/>
      <c r="IW27461" s="36"/>
      <c r="JI27461"/>
      <c r="JJ27461"/>
      <c r="KX27461" s="23"/>
      <c r="KY27461" s="23"/>
    </row>
    <row r="27462" spans="36:311" x14ac:dyDescent="0.2">
      <c r="AJ27462" s="23"/>
      <c r="HH27462"/>
      <c r="IW27462" s="36"/>
      <c r="JI27462"/>
      <c r="JJ27462"/>
      <c r="KX27462" s="23"/>
      <c r="KY27462" s="23"/>
    </row>
    <row r="27463" spans="36:311" x14ac:dyDescent="0.2">
      <c r="AJ27463" s="23"/>
      <c r="HH27463"/>
      <c r="IW27463" s="36"/>
      <c r="JI27463"/>
      <c r="JJ27463"/>
      <c r="KX27463" s="23"/>
      <c r="KY27463" s="23"/>
    </row>
    <row r="27464" spans="36:311" x14ac:dyDescent="0.2">
      <c r="AJ27464" s="23"/>
      <c r="HH27464"/>
      <c r="IW27464" s="36"/>
      <c r="JI27464"/>
      <c r="JJ27464"/>
      <c r="KX27464" s="23"/>
      <c r="KY27464" s="23"/>
    </row>
    <row r="27465" spans="36:311" x14ac:dyDescent="0.2">
      <c r="AJ27465" s="23"/>
      <c r="HH27465"/>
      <c r="IW27465" s="36"/>
      <c r="JI27465"/>
      <c r="JJ27465"/>
      <c r="KX27465" s="23"/>
      <c r="KY27465" s="23"/>
    </row>
    <row r="27466" spans="36:311" x14ac:dyDescent="0.2">
      <c r="AJ27466" s="23"/>
      <c r="HH27466"/>
      <c r="IW27466" s="36"/>
      <c r="JI27466"/>
      <c r="JJ27466"/>
      <c r="KX27466" s="23"/>
      <c r="KY27466" s="23"/>
    </row>
    <row r="27467" spans="36:311" x14ac:dyDescent="0.2">
      <c r="AJ27467" s="23"/>
      <c r="HH27467"/>
      <c r="IW27467" s="36"/>
      <c r="JI27467"/>
      <c r="JJ27467"/>
      <c r="KX27467" s="23"/>
      <c r="KY27467" s="23"/>
    </row>
    <row r="27468" spans="36:311" x14ac:dyDescent="0.2">
      <c r="AJ27468" s="23"/>
      <c r="HH27468"/>
      <c r="IW27468" s="36"/>
      <c r="JI27468"/>
      <c r="JJ27468"/>
      <c r="KX27468" s="23"/>
      <c r="KY27468" s="23"/>
    </row>
    <row r="27469" spans="36:311" x14ac:dyDescent="0.2">
      <c r="AJ27469" s="23"/>
      <c r="HH27469"/>
      <c r="IW27469" s="36"/>
      <c r="JI27469"/>
      <c r="JJ27469"/>
      <c r="KX27469" s="23"/>
      <c r="KY27469" s="23"/>
    </row>
    <row r="27470" spans="36:311" x14ac:dyDescent="0.2">
      <c r="AJ27470" s="23"/>
      <c r="HH27470"/>
      <c r="IW27470" s="36"/>
      <c r="JI27470"/>
      <c r="JJ27470"/>
      <c r="KX27470" s="23"/>
      <c r="KY27470" s="23"/>
    </row>
    <row r="27471" spans="36:311" x14ac:dyDescent="0.2">
      <c r="AJ27471" s="23"/>
      <c r="HH27471"/>
      <c r="IW27471" s="36"/>
      <c r="JI27471"/>
      <c r="JJ27471"/>
      <c r="KX27471" s="23"/>
      <c r="KY27471" s="23"/>
    </row>
    <row r="27472" spans="36:311" x14ac:dyDescent="0.2">
      <c r="AJ27472" s="23"/>
      <c r="HH27472"/>
      <c r="IW27472" s="36"/>
      <c r="JI27472"/>
      <c r="JJ27472"/>
      <c r="KX27472" s="23"/>
      <c r="KY27472" s="23"/>
    </row>
    <row r="27473" spans="36:311" x14ac:dyDescent="0.2">
      <c r="AJ27473" s="23"/>
      <c r="HH27473"/>
      <c r="IW27473" s="36"/>
      <c r="JI27473"/>
      <c r="JJ27473"/>
      <c r="KX27473" s="23"/>
      <c r="KY27473" s="23"/>
    </row>
    <row r="27474" spans="36:311" x14ac:dyDescent="0.2">
      <c r="AJ27474" s="23"/>
      <c r="HH27474"/>
      <c r="IW27474" s="36"/>
      <c r="JI27474"/>
      <c r="JJ27474"/>
      <c r="KX27474" s="23"/>
      <c r="KY27474" s="23"/>
    </row>
    <row r="27475" spans="36:311" x14ac:dyDescent="0.2">
      <c r="AJ27475" s="23"/>
      <c r="HH27475"/>
      <c r="IW27475" s="36"/>
      <c r="JI27475"/>
      <c r="JJ27475"/>
      <c r="KX27475" s="23"/>
      <c r="KY27475" s="23"/>
    </row>
    <row r="27476" spans="36:311" x14ac:dyDescent="0.2">
      <c r="AJ27476" s="23"/>
      <c r="HH27476"/>
      <c r="IW27476" s="36"/>
      <c r="JI27476"/>
      <c r="JJ27476"/>
      <c r="KX27476" s="23"/>
      <c r="KY27476" s="23"/>
    </row>
    <row r="27477" spans="36:311" x14ac:dyDescent="0.2">
      <c r="AJ27477" s="23"/>
      <c r="HH27477"/>
      <c r="IW27477" s="36"/>
      <c r="JI27477"/>
      <c r="JJ27477"/>
      <c r="KX27477" s="23"/>
      <c r="KY27477" s="23"/>
    </row>
    <row r="27478" spans="36:311" x14ac:dyDescent="0.2">
      <c r="AJ27478" s="23"/>
      <c r="HH27478"/>
      <c r="IW27478" s="36"/>
      <c r="JI27478"/>
      <c r="JJ27478"/>
      <c r="KX27478" s="23"/>
      <c r="KY27478" s="23"/>
    </row>
    <row r="27479" spans="36:311" x14ac:dyDescent="0.2">
      <c r="AJ27479" s="23"/>
      <c r="HH27479"/>
      <c r="IW27479" s="36"/>
      <c r="JI27479"/>
      <c r="JJ27479"/>
      <c r="KX27479" s="23"/>
      <c r="KY27479" s="23"/>
    </row>
    <row r="27480" spans="36:311" x14ac:dyDescent="0.2">
      <c r="AJ27480" s="23"/>
      <c r="HH27480"/>
      <c r="IW27480" s="36"/>
      <c r="JI27480"/>
      <c r="JJ27480"/>
      <c r="KX27480" s="23"/>
      <c r="KY27480" s="23"/>
    </row>
    <row r="27481" spans="36:311" x14ac:dyDescent="0.2">
      <c r="AJ27481" s="23"/>
      <c r="HH27481"/>
      <c r="IW27481" s="36"/>
      <c r="JI27481"/>
      <c r="JJ27481"/>
      <c r="KX27481" s="23"/>
      <c r="KY27481" s="23"/>
    </row>
    <row r="27482" spans="36:311" x14ac:dyDescent="0.2">
      <c r="AJ27482" s="23"/>
      <c r="HH27482"/>
      <c r="IW27482" s="36"/>
      <c r="JI27482"/>
      <c r="JJ27482"/>
      <c r="KX27482" s="23"/>
      <c r="KY27482" s="23"/>
    </row>
    <row r="27483" spans="36:311" x14ac:dyDescent="0.2">
      <c r="AJ27483" s="23"/>
      <c r="HH27483"/>
      <c r="IW27483" s="36"/>
      <c r="JI27483"/>
      <c r="JJ27483"/>
      <c r="KX27483" s="23"/>
      <c r="KY27483" s="23"/>
    </row>
    <row r="27484" spans="36:311" x14ac:dyDescent="0.2">
      <c r="AJ27484" s="23"/>
      <c r="HH27484"/>
      <c r="IW27484" s="36"/>
      <c r="JI27484"/>
      <c r="JJ27484"/>
      <c r="KX27484" s="23"/>
      <c r="KY27484" s="23"/>
    </row>
    <row r="27485" spans="36:311" x14ac:dyDescent="0.2">
      <c r="AJ27485" s="23"/>
      <c r="HH27485"/>
      <c r="IW27485" s="36"/>
      <c r="JI27485"/>
      <c r="JJ27485"/>
      <c r="KX27485" s="23"/>
      <c r="KY27485" s="23"/>
    </row>
    <row r="27486" spans="36:311" x14ac:dyDescent="0.2">
      <c r="AJ27486" s="23"/>
      <c r="HH27486"/>
      <c r="IW27486" s="36"/>
      <c r="JI27486"/>
      <c r="JJ27486"/>
      <c r="KX27486" s="23"/>
      <c r="KY27486" s="23"/>
    </row>
    <row r="27487" spans="36:311" x14ac:dyDescent="0.2">
      <c r="AJ27487" s="23"/>
      <c r="HH27487"/>
      <c r="IW27487" s="36"/>
      <c r="JI27487"/>
      <c r="JJ27487"/>
      <c r="KX27487" s="23"/>
      <c r="KY27487" s="23"/>
    </row>
    <row r="27488" spans="36:311" x14ac:dyDescent="0.2">
      <c r="AJ27488" s="23"/>
      <c r="HH27488"/>
      <c r="IW27488" s="36"/>
      <c r="JI27488"/>
      <c r="JJ27488"/>
      <c r="KX27488" s="23"/>
      <c r="KY27488" s="23"/>
    </row>
    <row r="27489" spans="36:311" x14ac:dyDescent="0.2">
      <c r="AJ27489" s="23"/>
      <c r="HH27489"/>
      <c r="IW27489" s="36"/>
      <c r="JI27489"/>
      <c r="JJ27489"/>
      <c r="KX27489" s="23"/>
      <c r="KY27489" s="23"/>
    </row>
    <row r="27490" spans="36:311" x14ac:dyDescent="0.2">
      <c r="AJ27490" s="23"/>
      <c r="HH27490"/>
      <c r="IW27490" s="36"/>
      <c r="JI27490"/>
      <c r="JJ27490"/>
      <c r="KX27490" s="23"/>
      <c r="KY27490" s="23"/>
    </row>
    <row r="27491" spans="36:311" x14ac:dyDescent="0.2">
      <c r="AJ27491" s="23"/>
      <c r="HH27491"/>
      <c r="IW27491" s="36"/>
      <c r="JI27491"/>
      <c r="JJ27491"/>
      <c r="KX27491" s="23"/>
      <c r="KY27491" s="23"/>
    </row>
    <row r="27492" spans="36:311" x14ac:dyDescent="0.2">
      <c r="AJ27492" s="23"/>
      <c r="HH27492"/>
      <c r="IW27492" s="36"/>
      <c r="JI27492"/>
      <c r="JJ27492"/>
      <c r="KX27492" s="23"/>
      <c r="KY27492" s="23"/>
    </row>
    <row r="27493" spans="36:311" x14ac:dyDescent="0.2">
      <c r="AJ27493" s="23"/>
      <c r="HH27493"/>
      <c r="IW27493" s="36"/>
      <c r="JI27493"/>
      <c r="JJ27493"/>
      <c r="KX27493" s="23"/>
      <c r="KY27493" s="23"/>
    </row>
    <row r="27494" spans="36:311" x14ac:dyDescent="0.2">
      <c r="AJ27494" s="23"/>
      <c r="HH27494"/>
      <c r="IW27494" s="36"/>
      <c r="JI27494"/>
      <c r="JJ27494"/>
      <c r="KX27494" s="23"/>
      <c r="KY27494" s="23"/>
    </row>
    <row r="27495" spans="36:311" x14ac:dyDescent="0.2">
      <c r="AJ27495" s="23"/>
      <c r="HH27495"/>
      <c r="IW27495" s="36"/>
      <c r="JI27495"/>
      <c r="JJ27495"/>
      <c r="KX27495" s="23"/>
      <c r="KY27495" s="23"/>
    </row>
    <row r="27496" spans="36:311" x14ac:dyDescent="0.2">
      <c r="AJ27496" s="23"/>
      <c r="HH27496"/>
      <c r="IW27496" s="36"/>
      <c r="JI27496"/>
      <c r="JJ27496"/>
      <c r="KX27496" s="23"/>
      <c r="KY27496" s="23"/>
    </row>
    <row r="27497" spans="36:311" x14ac:dyDescent="0.2">
      <c r="AJ27497" s="23"/>
      <c r="HH27497"/>
      <c r="IW27497" s="36"/>
      <c r="JI27497"/>
      <c r="JJ27497"/>
      <c r="KX27497" s="23"/>
      <c r="KY27497" s="23"/>
    </row>
    <row r="27498" spans="36:311" x14ac:dyDescent="0.2">
      <c r="AJ27498" s="23"/>
      <c r="HH27498"/>
      <c r="IW27498" s="36"/>
      <c r="JI27498"/>
      <c r="JJ27498"/>
      <c r="KX27498" s="23"/>
      <c r="KY27498" s="23"/>
    </row>
    <row r="27499" spans="36:311" x14ac:dyDescent="0.2">
      <c r="AJ27499" s="23"/>
      <c r="HH27499"/>
      <c r="IW27499" s="36"/>
      <c r="JI27499"/>
      <c r="JJ27499"/>
      <c r="KX27499" s="23"/>
      <c r="KY27499" s="23"/>
    </row>
    <row r="27500" spans="36:311" x14ac:dyDescent="0.2">
      <c r="AJ27500" s="23"/>
      <c r="HH27500"/>
      <c r="IW27500" s="36"/>
      <c r="JI27500"/>
      <c r="JJ27500"/>
      <c r="KX27500" s="23"/>
      <c r="KY27500" s="23"/>
    </row>
    <row r="27501" spans="36:311" x14ac:dyDescent="0.2">
      <c r="AJ27501" s="23"/>
      <c r="HH27501"/>
      <c r="IW27501" s="36"/>
      <c r="JI27501"/>
      <c r="JJ27501"/>
      <c r="KX27501" s="23"/>
      <c r="KY27501" s="23"/>
    </row>
    <row r="27502" spans="36:311" x14ac:dyDescent="0.2">
      <c r="AJ27502" s="23"/>
      <c r="HH27502"/>
      <c r="IW27502" s="36"/>
      <c r="JI27502"/>
      <c r="JJ27502"/>
      <c r="KX27502" s="23"/>
      <c r="KY27502" s="23"/>
    </row>
    <row r="27503" spans="36:311" x14ac:dyDescent="0.2">
      <c r="AJ27503" s="23"/>
      <c r="HH27503"/>
      <c r="IW27503" s="36"/>
      <c r="JI27503"/>
      <c r="JJ27503"/>
      <c r="KX27503" s="23"/>
      <c r="KY27503" s="23"/>
    </row>
    <row r="27504" spans="36:311" x14ac:dyDescent="0.2">
      <c r="AJ27504" s="23"/>
      <c r="HH27504"/>
      <c r="IW27504" s="36"/>
      <c r="JI27504"/>
      <c r="JJ27504"/>
      <c r="KX27504" s="23"/>
      <c r="KY27504" s="23"/>
    </row>
    <row r="27505" spans="36:311" x14ac:dyDescent="0.2">
      <c r="AJ27505" s="23"/>
      <c r="HH27505"/>
      <c r="IW27505" s="36"/>
      <c r="JI27505"/>
      <c r="JJ27505"/>
      <c r="KX27505" s="23"/>
      <c r="KY27505" s="23"/>
    </row>
    <row r="27506" spans="36:311" x14ac:dyDescent="0.2">
      <c r="AJ27506" s="23"/>
      <c r="HH27506"/>
      <c r="IW27506" s="36"/>
      <c r="JI27506"/>
      <c r="JJ27506"/>
      <c r="KX27506" s="23"/>
      <c r="KY27506" s="23"/>
    </row>
    <row r="27507" spans="36:311" x14ac:dyDescent="0.2">
      <c r="AJ27507" s="23"/>
      <c r="HH27507"/>
      <c r="IW27507" s="36"/>
      <c r="JI27507"/>
      <c r="JJ27507"/>
      <c r="KX27507" s="23"/>
      <c r="KY27507" s="23"/>
    </row>
    <row r="27508" spans="36:311" x14ac:dyDescent="0.2">
      <c r="AJ27508" s="23"/>
      <c r="HH27508"/>
      <c r="IW27508" s="36"/>
      <c r="JI27508"/>
      <c r="JJ27508"/>
      <c r="KX27508" s="23"/>
      <c r="KY27508" s="23"/>
    </row>
    <row r="27509" spans="36:311" x14ac:dyDescent="0.2">
      <c r="AJ27509" s="23"/>
      <c r="HH27509"/>
      <c r="IW27509" s="36"/>
      <c r="JI27509"/>
      <c r="JJ27509"/>
      <c r="KX27509" s="23"/>
      <c r="KY27509" s="23"/>
    </row>
    <row r="27510" spans="36:311" x14ac:dyDescent="0.2">
      <c r="AJ27510" s="23"/>
      <c r="HH27510"/>
      <c r="IW27510" s="36"/>
      <c r="JI27510"/>
      <c r="JJ27510"/>
      <c r="KX27510" s="23"/>
      <c r="KY27510" s="23"/>
    </row>
    <row r="27511" spans="36:311" x14ac:dyDescent="0.2">
      <c r="AJ27511" s="23"/>
      <c r="HH27511"/>
      <c r="IW27511" s="36"/>
      <c r="JI27511"/>
      <c r="JJ27511"/>
      <c r="KX27511" s="23"/>
      <c r="KY27511" s="23"/>
    </row>
    <row r="27512" spans="36:311" x14ac:dyDescent="0.2">
      <c r="AJ27512" s="23"/>
      <c r="HH27512"/>
      <c r="IW27512" s="36"/>
      <c r="JI27512"/>
      <c r="JJ27512"/>
      <c r="KX27512" s="23"/>
      <c r="KY27512" s="23"/>
    </row>
    <row r="27513" spans="36:311" x14ac:dyDescent="0.2">
      <c r="AJ27513" s="23"/>
      <c r="HH27513"/>
      <c r="IW27513" s="36"/>
      <c r="JI27513"/>
      <c r="JJ27513"/>
      <c r="KX27513" s="23"/>
      <c r="KY27513" s="23"/>
    </row>
    <row r="27514" spans="36:311" x14ac:dyDescent="0.2">
      <c r="AJ27514" s="23"/>
      <c r="HH27514"/>
      <c r="IW27514" s="36"/>
      <c r="JI27514"/>
      <c r="JJ27514"/>
      <c r="KX27514" s="23"/>
      <c r="KY27514" s="23"/>
    </row>
    <row r="27515" spans="36:311" x14ac:dyDescent="0.2">
      <c r="AJ27515" s="23"/>
      <c r="HH27515"/>
      <c r="IW27515" s="36"/>
      <c r="JI27515"/>
      <c r="JJ27515"/>
      <c r="KX27515" s="23"/>
      <c r="KY27515" s="23"/>
    </row>
    <row r="27516" spans="36:311" x14ac:dyDescent="0.2">
      <c r="AJ27516" s="23"/>
      <c r="HH27516"/>
      <c r="IW27516" s="36"/>
      <c r="JI27516"/>
      <c r="JJ27516"/>
      <c r="KX27516" s="23"/>
      <c r="KY27516" s="23"/>
    </row>
    <row r="27517" spans="36:311" x14ac:dyDescent="0.2">
      <c r="AJ27517" s="23"/>
      <c r="HH27517"/>
      <c r="IW27517" s="36"/>
      <c r="JI27517"/>
      <c r="JJ27517"/>
      <c r="KX27517" s="23"/>
      <c r="KY27517" s="23"/>
    </row>
    <row r="27518" spans="36:311" x14ac:dyDescent="0.2">
      <c r="AJ27518" s="23"/>
      <c r="HH27518"/>
      <c r="IW27518" s="36"/>
      <c r="JI27518"/>
      <c r="JJ27518"/>
      <c r="KX27518" s="23"/>
      <c r="KY27518" s="23"/>
    </row>
    <row r="27519" spans="36:311" x14ac:dyDescent="0.2">
      <c r="AJ27519" s="23"/>
      <c r="HH27519"/>
      <c r="IW27519" s="36"/>
      <c r="JI27519"/>
      <c r="JJ27519"/>
      <c r="KX27519" s="23"/>
      <c r="KY27519" s="23"/>
    </row>
    <row r="27520" spans="36:311" x14ac:dyDescent="0.2">
      <c r="AJ27520" s="23"/>
      <c r="HH27520"/>
      <c r="IW27520" s="36"/>
      <c r="JI27520"/>
      <c r="JJ27520"/>
      <c r="KX27520" s="23"/>
      <c r="KY27520" s="23"/>
    </row>
    <row r="27521" spans="36:311" x14ac:dyDescent="0.2">
      <c r="AJ27521" s="23"/>
      <c r="HH27521"/>
      <c r="IW27521" s="36"/>
      <c r="JI27521"/>
      <c r="JJ27521"/>
      <c r="KX27521" s="23"/>
      <c r="KY27521" s="23"/>
    </row>
    <row r="27522" spans="36:311" x14ac:dyDescent="0.2">
      <c r="AJ27522" s="23"/>
      <c r="HH27522"/>
      <c r="IW27522" s="36"/>
      <c r="JI27522"/>
      <c r="JJ27522"/>
      <c r="KX27522" s="23"/>
      <c r="KY27522" s="23"/>
    </row>
    <row r="27523" spans="36:311" x14ac:dyDescent="0.2">
      <c r="AJ27523" s="23"/>
      <c r="HH27523"/>
      <c r="IW27523" s="36"/>
      <c r="JI27523"/>
      <c r="JJ27523"/>
      <c r="KX27523" s="23"/>
      <c r="KY27523" s="23"/>
    </row>
    <row r="27524" spans="36:311" x14ac:dyDescent="0.2">
      <c r="AJ27524" s="23"/>
      <c r="HH27524"/>
      <c r="IW27524" s="36"/>
      <c r="JI27524"/>
      <c r="JJ27524"/>
      <c r="KX27524" s="23"/>
      <c r="KY27524" s="23"/>
    </row>
    <row r="27525" spans="36:311" x14ac:dyDescent="0.2">
      <c r="AJ27525" s="23"/>
      <c r="HH27525"/>
      <c r="IW27525" s="36"/>
      <c r="JI27525"/>
      <c r="JJ27525"/>
      <c r="KX27525" s="23"/>
      <c r="KY27525" s="23"/>
    </row>
    <row r="27526" spans="36:311" x14ac:dyDescent="0.2">
      <c r="AJ27526" s="23"/>
      <c r="HH27526"/>
      <c r="IW27526" s="36"/>
      <c r="JI27526"/>
      <c r="JJ27526"/>
      <c r="KX27526" s="23"/>
      <c r="KY27526" s="23"/>
    </row>
    <row r="27527" spans="36:311" x14ac:dyDescent="0.2">
      <c r="AJ27527" s="23"/>
      <c r="HH27527"/>
      <c r="IW27527" s="36"/>
      <c r="JI27527"/>
      <c r="JJ27527"/>
      <c r="KX27527" s="23"/>
      <c r="KY27527" s="23"/>
    </row>
    <row r="27528" spans="36:311" x14ac:dyDescent="0.2">
      <c r="AJ27528" s="23"/>
      <c r="HH27528"/>
      <c r="IW27528" s="36"/>
      <c r="JI27528"/>
      <c r="JJ27528"/>
      <c r="KX27528" s="23"/>
      <c r="KY27528" s="23"/>
    </row>
    <row r="27529" spans="36:311" x14ac:dyDescent="0.2">
      <c r="AJ27529" s="23"/>
      <c r="HH27529"/>
      <c r="IW27529" s="36"/>
      <c r="JI27529"/>
      <c r="JJ27529"/>
      <c r="KX27529" s="23"/>
      <c r="KY27529" s="23"/>
    </row>
    <row r="27530" spans="36:311" x14ac:dyDescent="0.2">
      <c r="AJ27530" s="23"/>
      <c r="HH27530"/>
      <c r="IW27530" s="36"/>
      <c r="JI27530"/>
      <c r="JJ27530"/>
      <c r="KX27530" s="23"/>
      <c r="KY27530" s="23"/>
    </row>
    <row r="27531" spans="36:311" x14ac:dyDescent="0.2">
      <c r="AJ27531" s="23"/>
      <c r="HH27531"/>
      <c r="IW27531" s="36"/>
      <c r="JI27531"/>
      <c r="JJ27531"/>
      <c r="KX27531" s="23"/>
      <c r="KY27531" s="23"/>
    </row>
    <row r="27532" spans="36:311" x14ac:dyDescent="0.2">
      <c r="AJ27532" s="23"/>
      <c r="HH27532"/>
      <c r="IW27532" s="36"/>
      <c r="JI27532"/>
      <c r="JJ27532"/>
      <c r="KX27532" s="23"/>
      <c r="KY27532" s="23"/>
    </row>
    <row r="27533" spans="36:311" x14ac:dyDescent="0.2">
      <c r="AJ27533" s="23"/>
      <c r="HH27533"/>
      <c r="IW27533" s="36"/>
      <c r="JI27533"/>
      <c r="JJ27533"/>
      <c r="KX27533" s="23"/>
      <c r="KY27533" s="23"/>
    </row>
    <row r="27534" spans="36:311" x14ac:dyDescent="0.2">
      <c r="AJ27534" s="23"/>
      <c r="HH27534"/>
      <c r="IW27534" s="36"/>
      <c r="JI27534"/>
      <c r="JJ27534"/>
      <c r="KX27534" s="23"/>
      <c r="KY27534" s="23"/>
    </row>
    <row r="27535" spans="36:311" x14ac:dyDescent="0.2">
      <c r="AJ27535" s="23"/>
      <c r="HH27535"/>
      <c r="IW27535" s="36"/>
      <c r="JI27535"/>
      <c r="JJ27535"/>
      <c r="KX27535" s="23"/>
      <c r="KY27535" s="23"/>
    </row>
    <row r="27536" spans="36:311" x14ac:dyDescent="0.2">
      <c r="AJ27536" s="23"/>
      <c r="HH27536"/>
      <c r="IW27536" s="36"/>
      <c r="JI27536"/>
      <c r="JJ27536"/>
      <c r="KX27536" s="23"/>
      <c r="KY27536" s="23"/>
    </row>
    <row r="27537" spans="36:311" x14ac:dyDescent="0.2">
      <c r="AJ27537" s="23"/>
      <c r="HH27537"/>
      <c r="IW27537" s="36"/>
      <c r="JI27537"/>
      <c r="JJ27537"/>
      <c r="KX27537" s="23"/>
      <c r="KY27537" s="23"/>
    </row>
    <row r="27538" spans="36:311" x14ac:dyDescent="0.2">
      <c r="AJ27538" s="23"/>
      <c r="HH27538"/>
      <c r="IW27538" s="36"/>
      <c r="JI27538"/>
      <c r="JJ27538"/>
      <c r="KX27538" s="23"/>
      <c r="KY27538" s="23"/>
    </row>
    <row r="27539" spans="36:311" x14ac:dyDescent="0.2">
      <c r="AJ27539" s="23"/>
      <c r="HH27539"/>
      <c r="IW27539" s="36"/>
      <c r="JI27539"/>
      <c r="JJ27539"/>
      <c r="KX27539" s="23"/>
      <c r="KY27539" s="23"/>
    </row>
    <row r="27540" spans="36:311" x14ac:dyDescent="0.2">
      <c r="AJ27540" s="23"/>
      <c r="HH27540"/>
      <c r="IW27540" s="36"/>
      <c r="JI27540"/>
      <c r="JJ27540"/>
      <c r="KX27540" s="23"/>
      <c r="KY27540" s="23"/>
    </row>
    <row r="27541" spans="36:311" x14ac:dyDescent="0.2">
      <c r="AJ27541" s="23"/>
      <c r="HH27541"/>
      <c r="IW27541" s="36"/>
      <c r="JI27541"/>
      <c r="JJ27541"/>
      <c r="KX27541" s="23"/>
      <c r="KY27541" s="23"/>
    </row>
    <row r="27542" spans="36:311" x14ac:dyDescent="0.2">
      <c r="AJ27542" s="23"/>
      <c r="HH27542"/>
      <c r="IW27542" s="36"/>
      <c r="JI27542"/>
      <c r="JJ27542"/>
      <c r="KX27542" s="23"/>
      <c r="KY27542" s="23"/>
    </row>
    <row r="27543" spans="36:311" x14ac:dyDescent="0.2">
      <c r="AJ27543" s="23"/>
      <c r="HH27543"/>
      <c r="IW27543" s="36"/>
      <c r="JI27543"/>
      <c r="JJ27543"/>
      <c r="KX27543" s="23"/>
      <c r="KY27543" s="23"/>
    </row>
    <row r="27544" spans="36:311" x14ac:dyDescent="0.2">
      <c r="AJ27544" s="23"/>
      <c r="HH27544"/>
      <c r="IW27544" s="36"/>
      <c r="JI27544"/>
      <c r="JJ27544"/>
      <c r="KX27544" s="23"/>
      <c r="KY27544" s="23"/>
    </row>
    <row r="27545" spans="36:311" x14ac:dyDescent="0.2">
      <c r="AJ27545" s="23"/>
      <c r="HH27545"/>
      <c r="IW27545" s="36"/>
      <c r="JI27545"/>
      <c r="JJ27545"/>
      <c r="KX27545" s="23"/>
      <c r="KY27545" s="23"/>
    </row>
    <row r="27546" spans="36:311" x14ac:dyDescent="0.2">
      <c r="AJ27546" s="23"/>
      <c r="HH27546"/>
      <c r="IW27546" s="36"/>
      <c r="JI27546"/>
      <c r="JJ27546"/>
      <c r="KX27546" s="23"/>
      <c r="KY27546" s="23"/>
    </row>
    <row r="27547" spans="36:311" x14ac:dyDescent="0.2">
      <c r="AJ27547" s="23"/>
      <c r="HH27547"/>
      <c r="IW27547" s="36"/>
      <c r="JI27547"/>
      <c r="JJ27547"/>
      <c r="KX27547" s="23"/>
      <c r="KY27547" s="23"/>
    </row>
    <row r="27548" spans="36:311" x14ac:dyDescent="0.2">
      <c r="AJ27548" s="23"/>
      <c r="HH27548"/>
      <c r="IW27548" s="36"/>
      <c r="JI27548"/>
      <c r="JJ27548"/>
      <c r="KX27548" s="23"/>
      <c r="KY27548" s="23"/>
    </row>
    <row r="27549" spans="36:311" x14ac:dyDescent="0.2">
      <c r="AJ27549" s="23"/>
      <c r="HH27549"/>
      <c r="IW27549" s="36"/>
      <c r="JI27549"/>
      <c r="JJ27549"/>
      <c r="KX27549" s="23"/>
      <c r="KY27549" s="23"/>
    </row>
    <row r="27550" spans="36:311" x14ac:dyDescent="0.2">
      <c r="AJ27550" s="23"/>
      <c r="HH27550"/>
      <c r="IW27550" s="36"/>
      <c r="JI27550"/>
      <c r="JJ27550"/>
      <c r="KX27550" s="23"/>
      <c r="KY27550" s="23"/>
    </row>
    <row r="27551" spans="36:311" x14ac:dyDescent="0.2">
      <c r="AJ27551" s="23"/>
      <c r="HH27551"/>
      <c r="IW27551" s="36"/>
      <c r="JI27551"/>
      <c r="JJ27551"/>
      <c r="KX27551" s="23"/>
      <c r="KY27551" s="23"/>
    </row>
    <row r="27552" spans="36:311" x14ac:dyDescent="0.2">
      <c r="AJ27552" s="23"/>
      <c r="HH27552"/>
      <c r="IW27552" s="36"/>
      <c r="JI27552"/>
      <c r="JJ27552"/>
      <c r="KX27552" s="23"/>
      <c r="KY27552" s="23"/>
    </row>
    <row r="27553" spans="36:311" x14ac:dyDescent="0.2">
      <c r="AJ27553" s="23"/>
      <c r="HH27553"/>
      <c r="IW27553" s="36"/>
      <c r="JI27553"/>
      <c r="JJ27553"/>
      <c r="KX27553" s="23"/>
      <c r="KY27553" s="23"/>
    </row>
    <row r="27554" spans="36:311" x14ac:dyDescent="0.2">
      <c r="AJ27554" s="23"/>
      <c r="HH27554"/>
      <c r="IW27554" s="36"/>
      <c r="JI27554"/>
      <c r="JJ27554"/>
      <c r="KX27554" s="23"/>
      <c r="KY27554" s="23"/>
    </row>
    <row r="27555" spans="36:311" x14ac:dyDescent="0.2">
      <c r="AJ27555" s="23"/>
      <c r="HH27555"/>
      <c r="IW27555" s="36"/>
      <c r="JI27555"/>
      <c r="JJ27555"/>
      <c r="KX27555" s="23"/>
      <c r="KY27555" s="23"/>
    </row>
    <row r="27556" spans="36:311" x14ac:dyDescent="0.2">
      <c r="AJ27556" s="23"/>
      <c r="HH27556"/>
      <c r="IW27556" s="36"/>
      <c r="JI27556"/>
      <c r="JJ27556"/>
      <c r="KX27556" s="23"/>
      <c r="KY27556" s="23"/>
    </row>
    <row r="27557" spans="36:311" x14ac:dyDescent="0.2">
      <c r="AJ27557" s="23"/>
      <c r="HH27557"/>
      <c r="IW27557" s="36"/>
      <c r="JI27557"/>
      <c r="JJ27557"/>
      <c r="KX27557" s="23"/>
      <c r="KY27557" s="23"/>
    </row>
    <row r="27558" spans="36:311" x14ac:dyDescent="0.2">
      <c r="AJ27558" s="23"/>
      <c r="HH27558"/>
      <c r="IW27558" s="36"/>
      <c r="JI27558"/>
      <c r="JJ27558"/>
      <c r="KX27558" s="23"/>
      <c r="KY27558" s="23"/>
    </row>
    <row r="27559" spans="36:311" x14ac:dyDescent="0.2">
      <c r="AJ27559" s="23"/>
      <c r="HH27559"/>
      <c r="IW27559" s="36"/>
      <c r="JI27559"/>
      <c r="JJ27559"/>
      <c r="KX27559" s="23"/>
      <c r="KY27559" s="23"/>
    </row>
    <row r="27560" spans="36:311" x14ac:dyDescent="0.2">
      <c r="AJ27560" s="23"/>
      <c r="HH27560"/>
      <c r="IW27560" s="36"/>
      <c r="JI27560"/>
      <c r="JJ27560"/>
      <c r="KX27560" s="23"/>
      <c r="KY27560" s="23"/>
    </row>
    <row r="27561" spans="36:311" x14ac:dyDescent="0.2">
      <c r="AJ27561" s="23"/>
      <c r="HH27561"/>
      <c r="IW27561" s="36"/>
      <c r="JI27561"/>
      <c r="JJ27561"/>
      <c r="KX27561" s="23"/>
      <c r="KY27561" s="23"/>
    </row>
    <row r="27562" spans="36:311" x14ac:dyDescent="0.2">
      <c r="AJ27562" s="23"/>
      <c r="HH27562"/>
      <c r="IW27562" s="36"/>
      <c r="JI27562"/>
      <c r="JJ27562"/>
      <c r="KX27562" s="23"/>
      <c r="KY27562" s="23"/>
    </row>
    <row r="27563" spans="36:311" x14ac:dyDescent="0.2">
      <c r="AJ27563" s="23"/>
      <c r="HH27563"/>
      <c r="IW27563" s="36"/>
      <c r="JI27563"/>
      <c r="JJ27563"/>
      <c r="KX27563" s="23"/>
      <c r="KY27563" s="23"/>
    </row>
    <row r="27564" spans="36:311" x14ac:dyDescent="0.2">
      <c r="AJ27564" s="23"/>
      <c r="HH27564"/>
      <c r="IW27564" s="36"/>
      <c r="JI27564"/>
      <c r="JJ27564"/>
      <c r="KX27564" s="23"/>
      <c r="KY27564" s="23"/>
    </row>
    <row r="27565" spans="36:311" x14ac:dyDescent="0.2">
      <c r="AJ27565" s="23"/>
      <c r="HH27565"/>
      <c r="IW27565" s="36"/>
      <c r="JI27565"/>
      <c r="JJ27565"/>
      <c r="KX27565" s="23"/>
      <c r="KY27565" s="23"/>
    </row>
    <row r="27566" spans="36:311" x14ac:dyDescent="0.2">
      <c r="AJ27566" s="23"/>
      <c r="HH27566"/>
      <c r="IW27566" s="36"/>
      <c r="JI27566"/>
      <c r="JJ27566"/>
      <c r="KX27566" s="23"/>
      <c r="KY27566" s="23"/>
    </row>
    <row r="27567" spans="36:311" x14ac:dyDescent="0.2">
      <c r="AJ27567" s="23"/>
      <c r="HH27567"/>
      <c r="IW27567" s="36"/>
      <c r="JI27567"/>
      <c r="JJ27567"/>
      <c r="KX27567" s="23"/>
      <c r="KY27567" s="23"/>
    </row>
    <row r="27568" spans="36:311" x14ac:dyDescent="0.2">
      <c r="AJ27568" s="23"/>
      <c r="HH27568"/>
      <c r="IW27568" s="36"/>
      <c r="JI27568"/>
      <c r="JJ27568"/>
      <c r="KX27568" s="23"/>
      <c r="KY27568" s="23"/>
    </row>
    <row r="27569" spans="36:311" x14ac:dyDescent="0.2">
      <c r="AJ27569" s="23"/>
      <c r="HH27569"/>
      <c r="IW27569" s="36"/>
      <c r="JI27569"/>
      <c r="JJ27569"/>
      <c r="KX27569" s="23"/>
      <c r="KY27569" s="23"/>
    </row>
    <row r="27570" spans="36:311" x14ac:dyDescent="0.2">
      <c r="AJ27570" s="23"/>
      <c r="HH27570"/>
      <c r="IW27570" s="36"/>
      <c r="JI27570"/>
      <c r="JJ27570"/>
      <c r="KX27570" s="23"/>
      <c r="KY27570" s="23"/>
    </row>
    <row r="27571" spans="36:311" x14ac:dyDescent="0.2">
      <c r="AJ27571" s="23"/>
      <c r="HH27571"/>
      <c r="IW27571" s="36"/>
      <c r="JI27571"/>
      <c r="JJ27571"/>
      <c r="KX27571" s="23"/>
      <c r="KY27571" s="23"/>
    </row>
    <row r="27572" spans="36:311" x14ac:dyDescent="0.2">
      <c r="AJ27572" s="23"/>
      <c r="HH27572"/>
      <c r="IW27572" s="36"/>
      <c r="JI27572"/>
      <c r="JJ27572"/>
      <c r="KX27572" s="23"/>
      <c r="KY27572" s="23"/>
    </row>
    <row r="27573" spans="36:311" x14ac:dyDescent="0.2">
      <c r="AJ27573" s="23"/>
      <c r="HH27573"/>
      <c r="IW27573" s="36"/>
      <c r="JI27573"/>
      <c r="JJ27573"/>
      <c r="KX27573" s="23"/>
      <c r="KY27573" s="23"/>
    </row>
    <row r="27574" spans="36:311" x14ac:dyDescent="0.2">
      <c r="AJ27574" s="23"/>
      <c r="HH27574"/>
      <c r="IW27574" s="36"/>
      <c r="JI27574"/>
      <c r="JJ27574"/>
      <c r="KX27574" s="23"/>
      <c r="KY27574" s="23"/>
    </row>
    <row r="27575" spans="36:311" x14ac:dyDescent="0.2">
      <c r="AJ27575" s="23"/>
      <c r="HH27575"/>
      <c r="IW27575" s="36"/>
      <c r="JI27575"/>
      <c r="JJ27575"/>
      <c r="KX27575" s="23"/>
      <c r="KY27575" s="23"/>
    </row>
    <row r="27576" spans="36:311" x14ac:dyDescent="0.2">
      <c r="AJ27576" s="23"/>
      <c r="HH27576"/>
      <c r="IW27576" s="36"/>
      <c r="JI27576"/>
      <c r="JJ27576"/>
      <c r="KX27576" s="23"/>
      <c r="KY27576" s="23"/>
    </row>
    <row r="27577" spans="36:311" x14ac:dyDescent="0.2">
      <c r="AJ27577" s="23"/>
      <c r="HH27577"/>
      <c r="IW27577" s="36"/>
      <c r="JI27577"/>
      <c r="JJ27577"/>
      <c r="KX27577" s="23"/>
      <c r="KY27577" s="23"/>
    </row>
    <row r="27578" spans="36:311" x14ac:dyDescent="0.2">
      <c r="AJ27578" s="23"/>
      <c r="HH27578"/>
      <c r="IW27578" s="36"/>
      <c r="JI27578"/>
      <c r="JJ27578"/>
      <c r="KX27578" s="23"/>
      <c r="KY27578" s="23"/>
    </row>
    <row r="27579" spans="36:311" x14ac:dyDescent="0.2">
      <c r="AJ27579" s="23"/>
      <c r="HH27579"/>
      <c r="IW27579" s="36"/>
      <c r="JI27579"/>
      <c r="JJ27579"/>
      <c r="KX27579" s="23"/>
      <c r="KY27579" s="23"/>
    </row>
    <row r="27580" spans="36:311" x14ac:dyDescent="0.2">
      <c r="AJ27580" s="23"/>
      <c r="HH27580"/>
      <c r="IW27580" s="36"/>
      <c r="JI27580"/>
      <c r="JJ27580"/>
      <c r="KX27580" s="23"/>
      <c r="KY27580" s="23"/>
    </row>
    <row r="27581" spans="36:311" x14ac:dyDescent="0.2">
      <c r="AJ27581" s="23"/>
      <c r="HH27581"/>
      <c r="IW27581" s="36"/>
      <c r="JI27581"/>
      <c r="JJ27581"/>
      <c r="KX27581" s="23"/>
      <c r="KY27581" s="23"/>
    </row>
    <row r="27582" spans="36:311" x14ac:dyDescent="0.2">
      <c r="AJ27582" s="23"/>
      <c r="HH27582"/>
      <c r="IW27582" s="36"/>
      <c r="JI27582"/>
      <c r="JJ27582"/>
      <c r="KX27582" s="23"/>
      <c r="KY27582" s="23"/>
    </row>
    <row r="27583" spans="36:311" x14ac:dyDescent="0.2">
      <c r="AJ27583" s="23"/>
      <c r="HH27583"/>
      <c r="IW27583" s="36"/>
      <c r="JI27583"/>
      <c r="JJ27583"/>
      <c r="KX27583" s="23"/>
      <c r="KY27583" s="23"/>
    </row>
    <row r="27584" spans="36:311" x14ac:dyDescent="0.2">
      <c r="AJ27584" s="23"/>
      <c r="HH27584"/>
      <c r="IW27584" s="36"/>
      <c r="JI27584"/>
      <c r="JJ27584"/>
      <c r="KX27584" s="23"/>
      <c r="KY27584" s="23"/>
    </row>
    <row r="27585" spans="36:311" x14ac:dyDescent="0.2">
      <c r="AJ27585" s="23"/>
      <c r="HH27585"/>
      <c r="IW27585" s="36"/>
      <c r="JI27585"/>
      <c r="JJ27585"/>
      <c r="KX27585" s="23"/>
      <c r="KY27585" s="23"/>
    </row>
    <row r="27586" spans="36:311" x14ac:dyDescent="0.2">
      <c r="AJ27586" s="23"/>
      <c r="HH27586"/>
      <c r="IW27586" s="36"/>
      <c r="JI27586"/>
      <c r="JJ27586"/>
      <c r="KX27586" s="23"/>
      <c r="KY27586" s="23"/>
    </row>
    <row r="27587" spans="36:311" x14ac:dyDescent="0.2">
      <c r="AJ27587" s="23"/>
      <c r="HH27587"/>
      <c r="IW27587" s="36"/>
      <c r="JI27587"/>
      <c r="JJ27587"/>
      <c r="KX27587" s="23"/>
      <c r="KY27587" s="23"/>
    </row>
    <row r="27588" spans="36:311" x14ac:dyDescent="0.2">
      <c r="AJ27588" s="23"/>
      <c r="HH27588"/>
      <c r="IW27588" s="36"/>
      <c r="JI27588"/>
      <c r="JJ27588"/>
      <c r="KX27588" s="23"/>
      <c r="KY27588" s="23"/>
    </row>
    <row r="27589" spans="36:311" x14ac:dyDescent="0.2">
      <c r="AJ27589" s="23"/>
      <c r="HH27589"/>
      <c r="IW27589" s="36"/>
      <c r="JI27589"/>
      <c r="JJ27589"/>
      <c r="KX27589" s="23"/>
      <c r="KY27589" s="23"/>
    </row>
    <row r="27590" spans="36:311" x14ac:dyDescent="0.2">
      <c r="AJ27590" s="23"/>
      <c r="HH27590"/>
      <c r="IW27590" s="36"/>
      <c r="JI27590"/>
      <c r="JJ27590"/>
      <c r="KX27590" s="23"/>
      <c r="KY27590" s="23"/>
    </row>
    <row r="27591" spans="36:311" x14ac:dyDescent="0.2">
      <c r="AJ27591" s="23"/>
      <c r="HH27591"/>
      <c r="IW27591" s="36"/>
      <c r="JI27591"/>
      <c r="JJ27591"/>
      <c r="KX27591" s="23"/>
      <c r="KY27591" s="23"/>
    </row>
    <row r="27592" spans="36:311" x14ac:dyDescent="0.2">
      <c r="AJ27592" s="23"/>
      <c r="HH27592"/>
      <c r="IW27592" s="36"/>
      <c r="JI27592"/>
      <c r="JJ27592"/>
      <c r="KX27592" s="23"/>
      <c r="KY27592" s="23"/>
    </row>
    <row r="27593" spans="36:311" x14ac:dyDescent="0.2">
      <c r="AJ27593" s="23"/>
      <c r="HH27593"/>
      <c r="IW27593" s="36"/>
      <c r="JI27593"/>
      <c r="JJ27593"/>
      <c r="KX27593" s="23"/>
      <c r="KY27593" s="23"/>
    </row>
    <row r="27594" spans="36:311" x14ac:dyDescent="0.2">
      <c r="AJ27594" s="23"/>
      <c r="HH27594"/>
      <c r="IW27594" s="36"/>
      <c r="JI27594"/>
      <c r="JJ27594"/>
      <c r="KX27594" s="23"/>
      <c r="KY27594" s="23"/>
    </row>
    <row r="27595" spans="36:311" x14ac:dyDescent="0.2">
      <c r="AJ27595" s="23"/>
      <c r="HH27595"/>
      <c r="IW27595" s="36"/>
      <c r="JI27595"/>
      <c r="JJ27595"/>
      <c r="KX27595" s="23"/>
      <c r="KY27595" s="23"/>
    </row>
    <row r="27596" spans="36:311" x14ac:dyDescent="0.2">
      <c r="AJ27596" s="23"/>
      <c r="HH27596"/>
      <c r="IW27596" s="36"/>
      <c r="JI27596"/>
      <c r="JJ27596"/>
      <c r="KX27596" s="23"/>
      <c r="KY27596" s="23"/>
    </row>
    <row r="27597" spans="36:311" x14ac:dyDescent="0.2">
      <c r="AJ27597" s="23"/>
      <c r="HH27597"/>
      <c r="IW27597" s="36"/>
      <c r="JI27597"/>
      <c r="JJ27597"/>
      <c r="KX27597" s="23"/>
      <c r="KY27597" s="23"/>
    </row>
    <row r="27598" spans="36:311" x14ac:dyDescent="0.2">
      <c r="AJ27598" s="23"/>
      <c r="HH27598"/>
      <c r="IW27598" s="36"/>
      <c r="JI27598"/>
      <c r="JJ27598"/>
      <c r="KX27598" s="23"/>
      <c r="KY27598" s="23"/>
    </row>
    <row r="27599" spans="36:311" x14ac:dyDescent="0.2">
      <c r="AJ27599" s="23"/>
      <c r="HH27599"/>
      <c r="IW27599" s="36"/>
      <c r="JI27599"/>
      <c r="JJ27599"/>
      <c r="KX27599" s="23"/>
      <c r="KY27599" s="23"/>
    </row>
    <row r="27600" spans="36:311" x14ac:dyDescent="0.2">
      <c r="AJ27600" s="23"/>
      <c r="HH27600"/>
      <c r="IW27600" s="36"/>
      <c r="JI27600"/>
      <c r="JJ27600"/>
      <c r="KX27600" s="23"/>
      <c r="KY27600" s="23"/>
    </row>
    <row r="27601" spans="36:311" x14ac:dyDescent="0.2">
      <c r="AJ27601" s="23"/>
      <c r="HH27601"/>
      <c r="IW27601" s="36"/>
      <c r="JI27601"/>
      <c r="JJ27601"/>
      <c r="KX27601" s="23"/>
      <c r="KY27601" s="23"/>
    </row>
    <row r="27602" spans="36:311" x14ac:dyDescent="0.2">
      <c r="AJ27602" s="23"/>
      <c r="HH27602"/>
      <c r="IW27602" s="36"/>
      <c r="JI27602"/>
      <c r="JJ27602"/>
      <c r="KX27602" s="23"/>
      <c r="KY27602" s="23"/>
    </row>
    <row r="27603" spans="36:311" x14ac:dyDescent="0.2">
      <c r="AJ27603" s="23"/>
      <c r="HH27603"/>
      <c r="IW27603" s="36"/>
      <c r="JI27603"/>
      <c r="JJ27603"/>
      <c r="KX27603" s="23"/>
      <c r="KY27603" s="23"/>
    </row>
    <row r="27604" spans="36:311" x14ac:dyDescent="0.2">
      <c r="AJ27604" s="23"/>
      <c r="HH27604"/>
      <c r="IW27604" s="36"/>
      <c r="JI27604"/>
      <c r="JJ27604"/>
      <c r="KX27604" s="23"/>
      <c r="KY27604" s="23"/>
    </row>
    <row r="27605" spans="36:311" x14ac:dyDescent="0.2">
      <c r="AJ27605" s="23"/>
      <c r="HH27605"/>
      <c r="IW27605" s="36"/>
      <c r="JI27605"/>
      <c r="JJ27605"/>
      <c r="KX27605" s="23"/>
      <c r="KY27605" s="23"/>
    </row>
    <row r="27606" spans="36:311" x14ac:dyDescent="0.2">
      <c r="AJ27606" s="23"/>
      <c r="HH27606"/>
      <c r="IW27606" s="36"/>
      <c r="JI27606"/>
      <c r="JJ27606"/>
      <c r="KX27606" s="23"/>
      <c r="KY27606" s="23"/>
    </row>
    <row r="27607" spans="36:311" x14ac:dyDescent="0.2">
      <c r="AJ27607" s="23"/>
      <c r="HH27607"/>
      <c r="IW27607" s="36"/>
      <c r="JI27607"/>
      <c r="JJ27607"/>
      <c r="KX27607" s="23"/>
      <c r="KY27607" s="23"/>
    </row>
    <row r="27608" spans="36:311" x14ac:dyDescent="0.2">
      <c r="AJ27608" s="23"/>
      <c r="HH27608"/>
      <c r="IW27608" s="36"/>
      <c r="JI27608"/>
      <c r="JJ27608"/>
      <c r="KX27608" s="23"/>
      <c r="KY27608" s="23"/>
    </row>
    <row r="27609" spans="36:311" x14ac:dyDescent="0.2">
      <c r="AJ27609" s="23"/>
      <c r="HH27609"/>
      <c r="IW27609" s="36"/>
      <c r="JI27609"/>
      <c r="JJ27609"/>
      <c r="KX27609" s="23"/>
      <c r="KY27609" s="23"/>
    </row>
    <row r="27610" spans="36:311" x14ac:dyDescent="0.2">
      <c r="AJ27610" s="23"/>
      <c r="HH27610"/>
      <c r="IW27610" s="36"/>
      <c r="JI27610"/>
      <c r="JJ27610"/>
      <c r="KX27610" s="23"/>
      <c r="KY27610" s="23"/>
    </row>
    <row r="27611" spans="36:311" x14ac:dyDescent="0.2">
      <c r="AJ27611" s="23"/>
      <c r="HH27611"/>
      <c r="IW27611" s="36"/>
      <c r="JI27611"/>
      <c r="JJ27611"/>
      <c r="KX27611" s="23"/>
      <c r="KY27611" s="23"/>
    </row>
    <row r="27612" spans="36:311" x14ac:dyDescent="0.2">
      <c r="AJ27612" s="23"/>
      <c r="HH27612"/>
      <c r="IW27612" s="36"/>
      <c r="JI27612"/>
      <c r="JJ27612"/>
      <c r="KX27612" s="23"/>
      <c r="KY27612" s="23"/>
    </row>
    <row r="27613" spans="36:311" x14ac:dyDescent="0.2">
      <c r="AJ27613" s="23"/>
      <c r="HH27613"/>
      <c r="IW27613" s="36"/>
      <c r="JI27613"/>
      <c r="JJ27613"/>
      <c r="KX27613" s="23"/>
      <c r="KY27613" s="23"/>
    </row>
    <row r="27614" spans="36:311" x14ac:dyDescent="0.2">
      <c r="AJ27614" s="23"/>
      <c r="HH27614"/>
      <c r="IW27614" s="36"/>
      <c r="JI27614"/>
      <c r="JJ27614"/>
      <c r="KX27614" s="23"/>
      <c r="KY27614" s="23"/>
    </row>
    <row r="27615" spans="36:311" x14ac:dyDescent="0.2">
      <c r="AJ27615" s="23"/>
      <c r="HH27615"/>
      <c r="IW27615" s="36"/>
      <c r="JI27615"/>
      <c r="JJ27615"/>
      <c r="KX27615" s="23"/>
      <c r="KY27615" s="23"/>
    </row>
    <row r="27616" spans="36:311" x14ac:dyDescent="0.2">
      <c r="AJ27616" s="23"/>
      <c r="HH27616"/>
      <c r="IW27616" s="36"/>
      <c r="JI27616"/>
      <c r="JJ27616"/>
      <c r="KX27616" s="23"/>
      <c r="KY27616" s="23"/>
    </row>
    <row r="27617" spans="36:311" x14ac:dyDescent="0.2">
      <c r="AJ27617" s="23"/>
      <c r="HH27617"/>
      <c r="IW27617" s="36"/>
      <c r="JI27617"/>
      <c r="JJ27617"/>
      <c r="KX27617" s="23"/>
      <c r="KY27617" s="23"/>
    </row>
    <row r="27618" spans="36:311" x14ac:dyDescent="0.2">
      <c r="AJ27618" s="23"/>
      <c r="HH27618"/>
      <c r="IW27618" s="36"/>
      <c r="JI27618"/>
      <c r="JJ27618"/>
      <c r="KX27618" s="23"/>
      <c r="KY27618" s="23"/>
    </row>
    <row r="27619" spans="36:311" x14ac:dyDescent="0.2">
      <c r="AJ27619" s="23"/>
      <c r="HH27619"/>
      <c r="IW27619" s="36"/>
      <c r="JI27619"/>
      <c r="JJ27619"/>
      <c r="KX27619" s="23"/>
      <c r="KY27619" s="23"/>
    </row>
    <row r="27620" spans="36:311" x14ac:dyDescent="0.2">
      <c r="AJ27620" s="23"/>
      <c r="HH27620"/>
      <c r="IW27620" s="36"/>
      <c r="JI27620"/>
      <c r="JJ27620"/>
      <c r="KX27620" s="23"/>
      <c r="KY27620" s="23"/>
    </row>
    <row r="27621" spans="36:311" x14ac:dyDescent="0.2">
      <c r="AJ27621" s="23"/>
      <c r="HH27621"/>
      <c r="IW27621" s="36"/>
      <c r="JI27621"/>
      <c r="JJ27621"/>
      <c r="KX27621" s="23"/>
      <c r="KY27621" s="23"/>
    </row>
    <row r="27622" spans="36:311" x14ac:dyDescent="0.2">
      <c r="AJ27622" s="23"/>
      <c r="HH27622"/>
      <c r="IW27622" s="36"/>
      <c r="JI27622"/>
      <c r="JJ27622"/>
      <c r="KX27622" s="23"/>
      <c r="KY27622" s="23"/>
    </row>
    <row r="27623" spans="36:311" x14ac:dyDescent="0.2">
      <c r="AJ27623" s="23"/>
      <c r="HH27623"/>
      <c r="IW27623" s="36"/>
      <c r="JI27623"/>
      <c r="JJ27623"/>
      <c r="KX27623" s="23"/>
      <c r="KY27623" s="23"/>
    </row>
    <row r="27624" spans="36:311" x14ac:dyDescent="0.2">
      <c r="AJ27624" s="23"/>
      <c r="HH27624"/>
      <c r="IW27624" s="36"/>
      <c r="JI27624"/>
      <c r="JJ27624"/>
      <c r="KX27624" s="23"/>
      <c r="KY27624" s="23"/>
    </row>
    <row r="27625" spans="36:311" x14ac:dyDescent="0.2">
      <c r="AJ27625" s="23"/>
      <c r="HH27625"/>
      <c r="IW27625" s="36"/>
      <c r="JI27625"/>
      <c r="JJ27625"/>
      <c r="KX27625" s="23"/>
      <c r="KY27625" s="23"/>
    </row>
    <row r="27626" spans="36:311" x14ac:dyDescent="0.2">
      <c r="AJ27626" s="23"/>
      <c r="HH27626"/>
      <c r="IW27626" s="36"/>
      <c r="JI27626"/>
      <c r="JJ27626"/>
      <c r="KX27626" s="23"/>
      <c r="KY27626" s="23"/>
    </row>
    <row r="27627" spans="36:311" x14ac:dyDescent="0.2">
      <c r="AJ27627" s="23"/>
      <c r="HH27627"/>
      <c r="IW27627" s="36"/>
      <c r="JI27627"/>
      <c r="JJ27627"/>
      <c r="KX27627" s="23"/>
      <c r="KY27627" s="23"/>
    </row>
    <row r="27628" spans="36:311" x14ac:dyDescent="0.2">
      <c r="AJ27628" s="23"/>
      <c r="HH27628"/>
      <c r="IW27628" s="36"/>
      <c r="JI27628"/>
      <c r="JJ27628"/>
      <c r="KX27628" s="23"/>
      <c r="KY27628" s="23"/>
    </row>
    <row r="27629" spans="36:311" x14ac:dyDescent="0.2">
      <c r="AJ27629" s="23"/>
      <c r="HH27629"/>
      <c r="IW27629" s="36"/>
      <c r="JI27629"/>
      <c r="JJ27629"/>
      <c r="KX27629" s="23"/>
      <c r="KY27629" s="23"/>
    </row>
    <row r="27630" spans="36:311" x14ac:dyDescent="0.2">
      <c r="AJ27630" s="23"/>
      <c r="HH27630"/>
      <c r="IW27630" s="36"/>
      <c r="JI27630"/>
      <c r="JJ27630"/>
      <c r="KX27630" s="23"/>
      <c r="KY27630" s="23"/>
    </row>
    <row r="27631" spans="36:311" x14ac:dyDescent="0.2">
      <c r="AJ27631" s="23"/>
      <c r="HH27631"/>
      <c r="IW27631" s="36"/>
      <c r="JI27631"/>
      <c r="JJ27631"/>
      <c r="KX27631" s="23"/>
      <c r="KY27631" s="23"/>
    </row>
    <row r="27632" spans="36:311" x14ac:dyDescent="0.2">
      <c r="AJ27632" s="23"/>
      <c r="HH27632"/>
      <c r="IW27632" s="36"/>
      <c r="JI27632"/>
      <c r="JJ27632"/>
      <c r="KX27632" s="23"/>
      <c r="KY27632" s="23"/>
    </row>
    <row r="27633" spans="36:311" x14ac:dyDescent="0.2">
      <c r="AJ27633" s="23"/>
      <c r="HH27633"/>
      <c r="IW27633" s="36"/>
      <c r="JI27633"/>
      <c r="JJ27633"/>
      <c r="KX27633" s="23"/>
      <c r="KY27633" s="23"/>
    </row>
    <row r="27634" spans="36:311" x14ac:dyDescent="0.2">
      <c r="AJ27634" s="23"/>
      <c r="HH27634"/>
      <c r="IW27634" s="36"/>
      <c r="JI27634"/>
      <c r="JJ27634"/>
      <c r="KX27634" s="23"/>
      <c r="KY27634" s="23"/>
    </row>
    <row r="27635" spans="36:311" x14ac:dyDescent="0.2">
      <c r="AJ27635" s="23"/>
      <c r="HH27635"/>
      <c r="IW27635" s="36"/>
      <c r="JI27635"/>
      <c r="JJ27635"/>
      <c r="KX27635" s="23"/>
      <c r="KY27635" s="23"/>
    </row>
    <row r="27636" spans="36:311" x14ac:dyDescent="0.2">
      <c r="AJ27636" s="23"/>
      <c r="HH27636"/>
      <c r="IW27636" s="36"/>
      <c r="JI27636"/>
      <c r="JJ27636"/>
      <c r="KX27636" s="23"/>
      <c r="KY27636" s="23"/>
    </row>
    <row r="27637" spans="36:311" x14ac:dyDescent="0.2">
      <c r="AJ27637" s="23"/>
      <c r="HH27637"/>
      <c r="IW27637" s="36"/>
      <c r="JI27637"/>
      <c r="JJ27637"/>
      <c r="KX27637" s="23"/>
      <c r="KY27637" s="23"/>
    </row>
    <row r="27638" spans="36:311" x14ac:dyDescent="0.2">
      <c r="AJ27638" s="23"/>
      <c r="HH27638"/>
      <c r="IW27638" s="36"/>
      <c r="JI27638"/>
      <c r="JJ27638"/>
      <c r="KX27638" s="23"/>
      <c r="KY27638" s="23"/>
    </row>
    <row r="27639" spans="36:311" x14ac:dyDescent="0.2">
      <c r="AJ27639" s="23"/>
      <c r="HH27639"/>
      <c r="IW27639" s="36"/>
      <c r="JI27639"/>
      <c r="JJ27639"/>
      <c r="KX27639" s="23"/>
      <c r="KY27639" s="23"/>
    </row>
    <row r="27640" spans="36:311" x14ac:dyDescent="0.2">
      <c r="AJ27640" s="23"/>
      <c r="HH27640"/>
      <c r="IW27640" s="36"/>
      <c r="JI27640"/>
      <c r="JJ27640"/>
      <c r="KX27640" s="23"/>
      <c r="KY27640" s="23"/>
    </row>
    <row r="27641" spans="36:311" x14ac:dyDescent="0.2">
      <c r="AJ27641" s="23"/>
      <c r="HH27641"/>
      <c r="IW27641" s="36"/>
      <c r="JI27641"/>
      <c r="JJ27641"/>
      <c r="KX27641" s="23"/>
      <c r="KY27641" s="23"/>
    </row>
    <row r="27642" spans="36:311" x14ac:dyDescent="0.2">
      <c r="AJ27642" s="23"/>
      <c r="HH27642"/>
      <c r="IW27642" s="36"/>
      <c r="JI27642"/>
      <c r="JJ27642"/>
      <c r="KX27642" s="23"/>
      <c r="KY27642" s="23"/>
    </row>
    <row r="27643" spans="36:311" x14ac:dyDescent="0.2">
      <c r="AJ27643" s="23"/>
      <c r="HH27643"/>
      <c r="IW27643" s="36"/>
      <c r="JI27643"/>
      <c r="JJ27643"/>
      <c r="KX27643" s="23"/>
      <c r="KY27643" s="23"/>
    </row>
    <row r="27644" spans="36:311" x14ac:dyDescent="0.2">
      <c r="AJ27644" s="23"/>
      <c r="HH27644"/>
      <c r="IW27644" s="36"/>
      <c r="JI27644"/>
      <c r="JJ27644"/>
      <c r="KX27644" s="23"/>
      <c r="KY27644" s="23"/>
    </row>
    <row r="27645" spans="36:311" x14ac:dyDescent="0.2">
      <c r="AJ27645" s="23"/>
      <c r="HH27645"/>
      <c r="IW27645" s="36"/>
      <c r="JI27645"/>
      <c r="JJ27645"/>
      <c r="KX27645" s="23"/>
      <c r="KY27645" s="23"/>
    </row>
    <row r="27646" spans="36:311" x14ac:dyDescent="0.2">
      <c r="AJ27646" s="23"/>
      <c r="HH27646"/>
      <c r="IW27646" s="36"/>
      <c r="JI27646"/>
      <c r="JJ27646"/>
      <c r="KX27646" s="23"/>
      <c r="KY27646" s="23"/>
    </row>
    <row r="27647" spans="36:311" x14ac:dyDescent="0.2">
      <c r="AJ27647" s="23"/>
      <c r="HH27647"/>
      <c r="IW27647" s="36"/>
      <c r="JI27647"/>
      <c r="JJ27647"/>
      <c r="KX27647" s="23"/>
      <c r="KY27647" s="23"/>
    </row>
    <row r="27648" spans="36:311" x14ac:dyDescent="0.2">
      <c r="AJ27648" s="23"/>
      <c r="HH27648"/>
      <c r="IW27648" s="36"/>
      <c r="JI27648"/>
      <c r="JJ27648"/>
      <c r="KX27648" s="23"/>
      <c r="KY27648" s="23"/>
    </row>
    <row r="27649" spans="36:311" x14ac:dyDescent="0.2">
      <c r="AJ27649" s="23"/>
      <c r="HH27649"/>
      <c r="IW27649" s="36"/>
      <c r="JI27649"/>
      <c r="JJ27649"/>
      <c r="KX27649" s="23"/>
      <c r="KY27649" s="23"/>
    </row>
    <row r="27650" spans="36:311" x14ac:dyDescent="0.2">
      <c r="AJ27650" s="23"/>
      <c r="HH27650"/>
      <c r="IW27650" s="36"/>
      <c r="JI27650"/>
      <c r="JJ27650"/>
      <c r="KX27650" s="23"/>
      <c r="KY27650" s="23"/>
    </row>
    <row r="27651" spans="36:311" x14ac:dyDescent="0.2">
      <c r="AJ27651" s="23"/>
      <c r="HH27651"/>
      <c r="IW27651" s="36"/>
      <c r="JI27651"/>
      <c r="JJ27651"/>
      <c r="KX27651" s="23"/>
      <c r="KY27651" s="23"/>
    </row>
    <row r="27652" spans="36:311" x14ac:dyDescent="0.2">
      <c r="AJ27652" s="23"/>
      <c r="HH27652"/>
      <c r="IW27652" s="36"/>
      <c r="JI27652"/>
      <c r="JJ27652"/>
      <c r="KX27652" s="23"/>
      <c r="KY27652" s="23"/>
    </row>
    <row r="27653" spans="36:311" x14ac:dyDescent="0.2">
      <c r="AJ27653" s="23"/>
      <c r="HH27653"/>
      <c r="IW27653" s="36"/>
      <c r="JI27653"/>
      <c r="JJ27653"/>
      <c r="KX27653" s="23"/>
      <c r="KY27653" s="23"/>
    </row>
    <row r="27654" spans="36:311" x14ac:dyDescent="0.2">
      <c r="AJ27654" s="23"/>
      <c r="HH27654"/>
      <c r="IW27654" s="36"/>
      <c r="JI27654"/>
      <c r="JJ27654"/>
      <c r="KX27654" s="23"/>
      <c r="KY27654" s="23"/>
    </row>
    <row r="27655" spans="36:311" x14ac:dyDescent="0.2">
      <c r="AJ27655" s="23"/>
      <c r="HH27655"/>
      <c r="IW27655" s="36"/>
      <c r="JI27655"/>
      <c r="JJ27655"/>
      <c r="KX27655" s="23"/>
      <c r="KY27655" s="23"/>
    </row>
    <row r="27656" spans="36:311" x14ac:dyDescent="0.2">
      <c r="AJ27656" s="23"/>
      <c r="HH27656"/>
      <c r="IW27656" s="36"/>
      <c r="JI27656"/>
      <c r="JJ27656"/>
      <c r="KX27656" s="23"/>
      <c r="KY27656" s="23"/>
    </row>
    <row r="27657" spans="36:311" x14ac:dyDescent="0.2">
      <c r="AJ27657" s="23"/>
      <c r="HH27657"/>
      <c r="IW27657" s="36"/>
      <c r="JI27657"/>
      <c r="JJ27657"/>
      <c r="KX27657" s="23"/>
      <c r="KY27657" s="23"/>
    </row>
    <row r="27658" spans="36:311" x14ac:dyDescent="0.2">
      <c r="AJ27658" s="23"/>
      <c r="HH27658"/>
      <c r="IW27658" s="36"/>
      <c r="JI27658"/>
      <c r="JJ27658"/>
      <c r="KX27658" s="23"/>
      <c r="KY27658" s="23"/>
    </row>
    <row r="27659" spans="36:311" x14ac:dyDescent="0.2">
      <c r="AJ27659" s="23"/>
      <c r="HH27659"/>
      <c r="IW27659" s="36"/>
      <c r="JI27659"/>
      <c r="JJ27659"/>
      <c r="KX27659" s="23"/>
      <c r="KY27659" s="23"/>
    </row>
    <row r="27660" spans="36:311" x14ac:dyDescent="0.2">
      <c r="AJ27660" s="23"/>
      <c r="HH27660"/>
      <c r="IW27660" s="36"/>
      <c r="JI27660"/>
      <c r="JJ27660"/>
      <c r="KX27660" s="23"/>
      <c r="KY27660" s="23"/>
    </row>
    <row r="27661" spans="36:311" x14ac:dyDescent="0.2">
      <c r="AJ27661" s="23"/>
      <c r="HH27661"/>
      <c r="IW27661" s="36"/>
      <c r="JI27661"/>
      <c r="JJ27661"/>
      <c r="KX27661" s="23"/>
      <c r="KY27661" s="23"/>
    </row>
    <row r="27662" spans="36:311" x14ac:dyDescent="0.2">
      <c r="AJ27662" s="23"/>
      <c r="HH27662"/>
      <c r="IW27662" s="36"/>
      <c r="JI27662"/>
      <c r="JJ27662"/>
      <c r="KX27662" s="23"/>
      <c r="KY27662" s="23"/>
    </row>
    <row r="27663" spans="36:311" x14ac:dyDescent="0.2">
      <c r="AJ27663" s="23"/>
      <c r="HH27663"/>
      <c r="IW27663" s="36"/>
      <c r="JI27663"/>
      <c r="JJ27663"/>
      <c r="KX27663" s="23"/>
      <c r="KY27663" s="23"/>
    </row>
    <row r="27664" spans="36:311" x14ac:dyDescent="0.2">
      <c r="AJ27664" s="23"/>
      <c r="HH27664"/>
      <c r="IW27664" s="36"/>
      <c r="JI27664"/>
      <c r="JJ27664"/>
      <c r="KX27664" s="23"/>
      <c r="KY27664" s="23"/>
    </row>
    <row r="27665" spans="36:311" x14ac:dyDescent="0.2">
      <c r="AJ27665" s="23"/>
      <c r="HH27665"/>
      <c r="IW27665" s="36"/>
      <c r="JI27665"/>
      <c r="JJ27665"/>
      <c r="KX27665" s="23"/>
      <c r="KY27665" s="23"/>
    </row>
    <row r="27666" spans="36:311" x14ac:dyDescent="0.2">
      <c r="AJ27666" s="23"/>
      <c r="HH27666"/>
      <c r="IW27666" s="36"/>
      <c r="JI27666"/>
      <c r="JJ27666"/>
      <c r="KX27666" s="23"/>
      <c r="KY27666" s="23"/>
    </row>
    <row r="27667" spans="36:311" x14ac:dyDescent="0.2">
      <c r="AJ27667" s="23"/>
      <c r="HH27667"/>
      <c r="IW27667" s="36"/>
      <c r="JI27667"/>
      <c r="JJ27667"/>
      <c r="KX27667" s="23"/>
      <c r="KY27667" s="23"/>
    </row>
    <row r="27668" spans="36:311" x14ac:dyDescent="0.2">
      <c r="AJ27668" s="23"/>
      <c r="HH27668"/>
      <c r="IW27668" s="36"/>
      <c r="JI27668"/>
      <c r="JJ27668"/>
      <c r="KX27668" s="23"/>
      <c r="KY27668" s="23"/>
    </row>
    <row r="27669" spans="36:311" x14ac:dyDescent="0.2">
      <c r="AJ27669" s="23"/>
      <c r="HH27669"/>
      <c r="IW27669" s="36"/>
      <c r="JI27669"/>
      <c r="JJ27669"/>
      <c r="KX27669" s="23"/>
      <c r="KY27669" s="23"/>
    </row>
    <row r="27670" spans="36:311" x14ac:dyDescent="0.2">
      <c r="AJ27670" s="23"/>
      <c r="HH27670"/>
      <c r="IW27670" s="36"/>
      <c r="JI27670"/>
      <c r="JJ27670"/>
      <c r="KX27670" s="23"/>
      <c r="KY27670" s="23"/>
    </row>
    <row r="27671" spans="36:311" x14ac:dyDescent="0.2">
      <c r="AJ27671" s="23"/>
      <c r="HH27671"/>
      <c r="IW27671" s="36"/>
      <c r="JI27671"/>
      <c r="JJ27671"/>
      <c r="KX27671" s="23"/>
      <c r="KY27671" s="23"/>
    </row>
    <row r="27672" spans="36:311" x14ac:dyDescent="0.2">
      <c r="AJ27672" s="23"/>
      <c r="HH27672"/>
      <c r="IW27672" s="36"/>
      <c r="JI27672"/>
      <c r="JJ27672"/>
      <c r="KX27672" s="23"/>
      <c r="KY27672" s="23"/>
    </row>
    <row r="27673" spans="36:311" x14ac:dyDescent="0.2">
      <c r="AJ27673" s="23"/>
      <c r="HH27673"/>
      <c r="IW27673" s="36"/>
      <c r="JI27673"/>
      <c r="JJ27673"/>
      <c r="KX27673" s="23"/>
      <c r="KY27673" s="23"/>
    </row>
    <row r="27674" spans="36:311" x14ac:dyDescent="0.2">
      <c r="AJ27674" s="23"/>
      <c r="HH27674"/>
      <c r="IW27674" s="36"/>
      <c r="JI27674"/>
      <c r="JJ27674"/>
      <c r="KX27674" s="23"/>
      <c r="KY27674" s="23"/>
    </row>
    <row r="27675" spans="36:311" x14ac:dyDescent="0.2">
      <c r="AJ27675" s="23"/>
      <c r="HH27675"/>
      <c r="IW27675" s="36"/>
      <c r="JI27675"/>
      <c r="JJ27675"/>
      <c r="KX27675" s="23"/>
      <c r="KY27675" s="23"/>
    </row>
    <row r="27676" spans="36:311" x14ac:dyDescent="0.2">
      <c r="AJ27676" s="23"/>
      <c r="HH27676"/>
      <c r="IW27676" s="36"/>
      <c r="JI27676"/>
      <c r="JJ27676"/>
      <c r="KX27676" s="23"/>
      <c r="KY27676" s="23"/>
    </row>
    <row r="27677" spans="36:311" x14ac:dyDescent="0.2">
      <c r="AJ27677" s="23"/>
      <c r="HH27677"/>
      <c r="IW27677" s="36"/>
      <c r="JI27677"/>
      <c r="JJ27677"/>
      <c r="KX27677" s="23"/>
      <c r="KY27677" s="23"/>
    </row>
    <row r="27678" spans="36:311" x14ac:dyDescent="0.2">
      <c r="AJ27678" s="23"/>
      <c r="HH27678"/>
      <c r="IW27678" s="36"/>
      <c r="JI27678"/>
      <c r="JJ27678"/>
      <c r="KX27678" s="23"/>
      <c r="KY27678" s="23"/>
    </row>
    <row r="27679" spans="36:311" x14ac:dyDescent="0.2">
      <c r="AJ27679" s="23"/>
      <c r="HH27679"/>
      <c r="IW27679" s="36"/>
      <c r="JI27679"/>
      <c r="JJ27679"/>
      <c r="KX27679" s="23"/>
      <c r="KY27679" s="23"/>
    </row>
    <row r="27680" spans="36:311" x14ac:dyDescent="0.2">
      <c r="AJ27680" s="23"/>
      <c r="HH27680"/>
      <c r="IW27680" s="36"/>
      <c r="JI27680"/>
      <c r="JJ27680"/>
      <c r="KX27680" s="23"/>
      <c r="KY27680" s="23"/>
    </row>
    <row r="27681" spans="36:311" x14ac:dyDescent="0.2">
      <c r="AJ27681" s="23"/>
      <c r="HH27681"/>
      <c r="IW27681" s="36"/>
      <c r="JI27681"/>
      <c r="JJ27681"/>
      <c r="KX27681" s="23"/>
      <c r="KY27681" s="23"/>
    </row>
    <row r="27682" spans="36:311" x14ac:dyDescent="0.2">
      <c r="AJ27682" s="23"/>
      <c r="HH27682"/>
      <c r="IW27682" s="36"/>
      <c r="JI27682"/>
      <c r="JJ27682"/>
      <c r="KX27682" s="23"/>
      <c r="KY27682" s="23"/>
    </row>
    <row r="27683" spans="36:311" x14ac:dyDescent="0.2">
      <c r="AJ27683" s="23"/>
      <c r="HH27683"/>
      <c r="IW27683" s="36"/>
      <c r="JI27683"/>
      <c r="JJ27683"/>
      <c r="KX27683" s="23"/>
      <c r="KY27683" s="23"/>
    </row>
    <row r="27684" spans="36:311" x14ac:dyDescent="0.2">
      <c r="AJ27684" s="23"/>
      <c r="HH27684"/>
      <c r="IW27684" s="36"/>
      <c r="JI27684"/>
      <c r="JJ27684"/>
      <c r="KX27684" s="23"/>
      <c r="KY27684" s="23"/>
    </row>
    <row r="27685" spans="36:311" x14ac:dyDescent="0.2">
      <c r="AJ27685" s="23"/>
      <c r="HH27685"/>
      <c r="IW27685" s="36"/>
      <c r="JI27685"/>
      <c r="JJ27685"/>
      <c r="KX27685" s="23"/>
      <c r="KY27685" s="23"/>
    </row>
    <row r="27686" spans="36:311" x14ac:dyDescent="0.2">
      <c r="AJ27686" s="23"/>
      <c r="HH27686"/>
      <c r="IW27686" s="36"/>
      <c r="JI27686"/>
      <c r="JJ27686"/>
      <c r="KX27686" s="23"/>
      <c r="KY27686" s="23"/>
    </row>
    <row r="27687" spans="36:311" x14ac:dyDescent="0.2">
      <c r="AJ27687" s="23"/>
      <c r="HH27687"/>
      <c r="IW27687" s="36"/>
      <c r="JI27687"/>
      <c r="JJ27687"/>
      <c r="KX27687" s="23"/>
      <c r="KY27687" s="23"/>
    </row>
    <row r="27688" spans="36:311" x14ac:dyDescent="0.2">
      <c r="AJ27688" s="23"/>
      <c r="HH27688"/>
      <c r="IW27688" s="36"/>
      <c r="JI27688"/>
      <c r="JJ27688"/>
      <c r="KX27688" s="23"/>
      <c r="KY27688" s="23"/>
    </row>
    <row r="27689" spans="36:311" x14ac:dyDescent="0.2">
      <c r="AJ27689" s="23"/>
      <c r="HH27689"/>
      <c r="IW27689" s="36"/>
      <c r="JI27689"/>
      <c r="JJ27689"/>
      <c r="KX27689" s="23"/>
      <c r="KY27689" s="23"/>
    </row>
    <row r="27690" spans="36:311" x14ac:dyDescent="0.2">
      <c r="AJ27690" s="23"/>
      <c r="HH27690"/>
      <c r="IW27690" s="36"/>
      <c r="JI27690"/>
      <c r="JJ27690"/>
      <c r="KX27690" s="23"/>
      <c r="KY27690" s="23"/>
    </row>
    <row r="27691" spans="36:311" x14ac:dyDescent="0.2">
      <c r="AJ27691" s="23"/>
      <c r="HH27691"/>
      <c r="IW27691" s="36"/>
      <c r="JI27691"/>
      <c r="JJ27691"/>
      <c r="KX27691" s="23"/>
      <c r="KY27691" s="23"/>
    </row>
    <row r="27692" spans="36:311" x14ac:dyDescent="0.2">
      <c r="AJ27692" s="23"/>
      <c r="HH27692"/>
      <c r="IW27692" s="36"/>
      <c r="JI27692"/>
      <c r="JJ27692"/>
      <c r="KX27692" s="23"/>
      <c r="KY27692" s="23"/>
    </row>
    <row r="27693" spans="36:311" x14ac:dyDescent="0.2">
      <c r="AJ27693" s="23"/>
      <c r="HH27693"/>
      <c r="IW27693" s="36"/>
      <c r="JI27693"/>
      <c r="JJ27693"/>
      <c r="KX27693" s="23"/>
      <c r="KY27693" s="23"/>
    </row>
    <row r="27694" spans="36:311" x14ac:dyDescent="0.2">
      <c r="AJ27694" s="23"/>
      <c r="HH27694"/>
      <c r="IW27694" s="36"/>
      <c r="JI27694"/>
      <c r="JJ27694"/>
      <c r="KX27694" s="23"/>
      <c r="KY27694" s="23"/>
    </row>
    <row r="27695" spans="36:311" x14ac:dyDescent="0.2">
      <c r="AJ27695" s="23"/>
      <c r="HH27695"/>
      <c r="IW27695" s="36"/>
      <c r="JI27695"/>
      <c r="JJ27695"/>
      <c r="KX27695" s="23"/>
      <c r="KY27695" s="23"/>
    </row>
    <row r="27696" spans="36:311" x14ac:dyDescent="0.2">
      <c r="AJ27696" s="23"/>
      <c r="HH27696"/>
      <c r="IW27696" s="36"/>
      <c r="JI27696"/>
      <c r="JJ27696"/>
      <c r="KX27696" s="23"/>
      <c r="KY27696" s="23"/>
    </row>
    <row r="27697" spans="36:311" x14ac:dyDescent="0.2">
      <c r="AJ27697" s="23"/>
      <c r="HH27697"/>
      <c r="IW27697" s="36"/>
      <c r="JI27697"/>
      <c r="JJ27697"/>
      <c r="KX27697" s="23"/>
      <c r="KY27697" s="23"/>
    </row>
    <row r="27698" spans="36:311" x14ac:dyDescent="0.2">
      <c r="AJ27698" s="23"/>
      <c r="HH27698"/>
      <c r="IW27698" s="36"/>
      <c r="JI27698"/>
      <c r="JJ27698"/>
      <c r="KX27698" s="23"/>
      <c r="KY27698" s="23"/>
    </row>
    <row r="27699" spans="36:311" x14ac:dyDescent="0.2">
      <c r="AJ27699" s="23"/>
      <c r="HH27699"/>
      <c r="IW27699" s="36"/>
      <c r="JI27699"/>
      <c r="JJ27699"/>
      <c r="KX27699" s="23"/>
      <c r="KY27699" s="23"/>
    </row>
    <row r="27700" spans="36:311" x14ac:dyDescent="0.2">
      <c r="AJ27700" s="23"/>
      <c r="HH27700"/>
      <c r="IW27700" s="36"/>
      <c r="JI27700"/>
      <c r="JJ27700"/>
      <c r="KX27700" s="23"/>
      <c r="KY27700" s="23"/>
    </row>
    <row r="27701" spans="36:311" x14ac:dyDescent="0.2">
      <c r="AJ27701" s="23"/>
      <c r="HH27701"/>
      <c r="IW27701" s="36"/>
      <c r="JI27701"/>
      <c r="JJ27701"/>
      <c r="KX27701" s="23"/>
      <c r="KY27701" s="23"/>
    </row>
    <row r="27702" spans="36:311" x14ac:dyDescent="0.2">
      <c r="AJ27702" s="23"/>
      <c r="HH27702"/>
      <c r="IW27702" s="36"/>
      <c r="JI27702"/>
      <c r="JJ27702"/>
      <c r="KX27702" s="23"/>
      <c r="KY27702" s="23"/>
    </row>
    <row r="27703" spans="36:311" x14ac:dyDescent="0.2">
      <c r="AJ27703" s="23"/>
      <c r="HH27703"/>
      <c r="IW27703" s="36"/>
      <c r="JI27703"/>
      <c r="JJ27703"/>
      <c r="KX27703" s="23"/>
      <c r="KY27703" s="23"/>
    </row>
    <row r="27704" spans="36:311" x14ac:dyDescent="0.2">
      <c r="AJ27704" s="23"/>
      <c r="HH27704"/>
      <c r="IW27704" s="36"/>
      <c r="JI27704"/>
      <c r="JJ27704"/>
      <c r="KX27704" s="23"/>
      <c r="KY27704" s="23"/>
    </row>
    <row r="27705" spans="36:311" x14ac:dyDescent="0.2">
      <c r="AJ27705" s="23"/>
      <c r="HH27705"/>
      <c r="IW27705" s="36"/>
      <c r="JI27705"/>
      <c r="JJ27705"/>
      <c r="KX27705" s="23"/>
      <c r="KY27705" s="23"/>
    </row>
    <row r="27706" spans="36:311" x14ac:dyDescent="0.2">
      <c r="AJ27706" s="23"/>
      <c r="HH27706"/>
      <c r="IW27706" s="36"/>
      <c r="JI27706"/>
      <c r="JJ27706"/>
      <c r="KX27706" s="23"/>
      <c r="KY27706" s="23"/>
    </row>
    <row r="27707" spans="36:311" x14ac:dyDescent="0.2">
      <c r="AJ27707" s="23"/>
      <c r="HH27707"/>
      <c r="IW27707" s="36"/>
      <c r="JI27707"/>
      <c r="JJ27707"/>
      <c r="KX27707" s="23"/>
      <c r="KY27707" s="23"/>
    </row>
    <row r="27708" spans="36:311" x14ac:dyDescent="0.2">
      <c r="AJ27708" s="23"/>
      <c r="HH27708"/>
      <c r="IW27708" s="36"/>
      <c r="JI27708"/>
      <c r="JJ27708"/>
      <c r="KX27708" s="23"/>
      <c r="KY27708" s="23"/>
    </row>
    <row r="27709" spans="36:311" x14ac:dyDescent="0.2">
      <c r="AJ27709" s="23"/>
      <c r="HH27709"/>
      <c r="IW27709" s="36"/>
      <c r="JI27709"/>
      <c r="JJ27709"/>
      <c r="KX27709" s="23"/>
      <c r="KY27709" s="23"/>
    </row>
    <row r="27710" spans="36:311" x14ac:dyDescent="0.2">
      <c r="AJ27710" s="23"/>
      <c r="HH27710"/>
      <c r="IW27710" s="36"/>
      <c r="JI27710"/>
      <c r="JJ27710"/>
      <c r="KX27710" s="23"/>
      <c r="KY27710" s="23"/>
    </row>
    <row r="27711" spans="36:311" x14ac:dyDescent="0.2">
      <c r="AJ27711" s="23"/>
      <c r="HH27711"/>
      <c r="IW27711" s="36"/>
      <c r="JI27711"/>
      <c r="JJ27711"/>
      <c r="KX27711" s="23"/>
      <c r="KY27711" s="23"/>
    </row>
    <row r="27712" spans="36:311" x14ac:dyDescent="0.2">
      <c r="AJ27712" s="23"/>
      <c r="HH27712"/>
      <c r="IW27712" s="36"/>
      <c r="JI27712"/>
      <c r="JJ27712"/>
      <c r="KX27712" s="23"/>
      <c r="KY27712" s="23"/>
    </row>
    <row r="27713" spans="36:311" x14ac:dyDescent="0.2">
      <c r="AJ27713" s="23"/>
      <c r="HH27713"/>
      <c r="IW27713" s="36"/>
      <c r="JI27713"/>
      <c r="JJ27713"/>
      <c r="KX27713" s="23"/>
      <c r="KY27713" s="23"/>
    </row>
    <row r="27714" spans="36:311" x14ac:dyDescent="0.2">
      <c r="AJ27714" s="23"/>
      <c r="HH27714"/>
      <c r="IW27714" s="36"/>
      <c r="JI27714"/>
      <c r="JJ27714"/>
      <c r="KX27714" s="23"/>
      <c r="KY27714" s="23"/>
    </row>
    <row r="27715" spans="36:311" x14ac:dyDescent="0.2">
      <c r="AJ27715" s="23"/>
      <c r="HH27715"/>
      <c r="IW27715" s="36"/>
      <c r="JI27715"/>
      <c r="JJ27715"/>
      <c r="KX27715" s="23"/>
      <c r="KY27715" s="23"/>
    </row>
    <row r="27716" spans="36:311" x14ac:dyDescent="0.2">
      <c r="AJ27716" s="23"/>
      <c r="HH27716"/>
      <c r="IW27716" s="36"/>
      <c r="JI27716"/>
      <c r="JJ27716"/>
      <c r="KX27716" s="23"/>
      <c r="KY27716" s="23"/>
    </row>
    <row r="27717" spans="36:311" x14ac:dyDescent="0.2">
      <c r="AJ27717" s="23"/>
      <c r="HH27717"/>
      <c r="IW27717" s="36"/>
      <c r="JI27717"/>
      <c r="JJ27717"/>
      <c r="KX27717" s="23"/>
      <c r="KY27717" s="23"/>
    </row>
    <row r="27718" spans="36:311" x14ac:dyDescent="0.2">
      <c r="AJ27718" s="23"/>
      <c r="HH27718"/>
      <c r="IW27718" s="36"/>
      <c r="JI27718"/>
      <c r="JJ27718"/>
      <c r="KX27718" s="23"/>
      <c r="KY27718" s="23"/>
    </row>
    <row r="27719" spans="36:311" x14ac:dyDescent="0.2">
      <c r="AJ27719" s="23"/>
      <c r="HH27719"/>
      <c r="IW27719" s="36"/>
      <c r="JI27719"/>
      <c r="JJ27719"/>
      <c r="KX27719" s="23"/>
      <c r="KY27719" s="23"/>
    </row>
    <row r="27720" spans="36:311" x14ac:dyDescent="0.2">
      <c r="AJ27720" s="23"/>
      <c r="HH27720"/>
      <c r="IW27720" s="36"/>
      <c r="JI27720"/>
      <c r="JJ27720"/>
      <c r="KX27720" s="23"/>
      <c r="KY27720" s="23"/>
    </row>
    <row r="27721" spans="36:311" x14ac:dyDescent="0.2">
      <c r="AJ27721" s="23"/>
      <c r="HH27721"/>
      <c r="IW27721" s="36"/>
      <c r="JI27721"/>
      <c r="JJ27721"/>
      <c r="KX27721" s="23"/>
      <c r="KY27721" s="23"/>
    </row>
    <row r="27722" spans="36:311" x14ac:dyDescent="0.2">
      <c r="AJ27722" s="23"/>
      <c r="HH27722"/>
      <c r="IW27722" s="36"/>
      <c r="JI27722"/>
      <c r="JJ27722"/>
      <c r="KX27722" s="23"/>
      <c r="KY27722" s="23"/>
    </row>
    <row r="27723" spans="36:311" x14ac:dyDescent="0.2">
      <c r="AJ27723" s="23"/>
      <c r="HH27723"/>
      <c r="IW27723" s="36"/>
      <c r="JI27723"/>
      <c r="JJ27723"/>
      <c r="KX27723" s="23"/>
      <c r="KY27723" s="23"/>
    </row>
    <row r="27724" spans="36:311" x14ac:dyDescent="0.2">
      <c r="AJ27724" s="23"/>
      <c r="HH27724"/>
      <c r="IW27724" s="36"/>
      <c r="JI27724"/>
      <c r="JJ27724"/>
      <c r="KX27724" s="23"/>
      <c r="KY27724" s="23"/>
    </row>
    <row r="27725" spans="36:311" x14ac:dyDescent="0.2">
      <c r="AJ27725" s="23"/>
      <c r="HH27725"/>
      <c r="IW27725" s="36"/>
      <c r="JI27725"/>
      <c r="JJ27725"/>
      <c r="KX27725" s="23"/>
      <c r="KY27725" s="23"/>
    </row>
    <row r="27726" spans="36:311" x14ac:dyDescent="0.2">
      <c r="AJ27726" s="23"/>
      <c r="HH27726"/>
      <c r="IW27726" s="36"/>
      <c r="JI27726"/>
      <c r="JJ27726"/>
      <c r="KX27726" s="23"/>
      <c r="KY27726" s="23"/>
    </row>
    <row r="27727" spans="36:311" x14ac:dyDescent="0.2">
      <c r="AJ27727" s="23"/>
      <c r="HH27727"/>
      <c r="IW27727" s="36"/>
      <c r="JI27727"/>
      <c r="JJ27727"/>
      <c r="KX27727" s="23"/>
      <c r="KY27727" s="23"/>
    </row>
    <row r="27728" spans="36:311" x14ac:dyDescent="0.2">
      <c r="AJ27728" s="23"/>
      <c r="HH27728"/>
      <c r="IW27728" s="36"/>
      <c r="JI27728"/>
      <c r="JJ27728"/>
      <c r="KX27728" s="23"/>
      <c r="KY27728" s="23"/>
    </row>
    <row r="27729" spans="36:311" x14ac:dyDescent="0.2">
      <c r="AJ27729" s="23"/>
      <c r="HH27729"/>
      <c r="IW27729" s="36"/>
      <c r="JI27729"/>
      <c r="JJ27729"/>
      <c r="KX27729" s="23"/>
      <c r="KY27729" s="23"/>
    </row>
    <row r="27730" spans="36:311" x14ac:dyDescent="0.2">
      <c r="AJ27730" s="23"/>
      <c r="HH27730"/>
      <c r="IW27730" s="36"/>
      <c r="JI27730"/>
      <c r="JJ27730"/>
      <c r="KX27730" s="23"/>
      <c r="KY27730" s="23"/>
    </row>
    <row r="27731" spans="36:311" x14ac:dyDescent="0.2">
      <c r="AJ27731" s="23"/>
      <c r="HH27731"/>
      <c r="IW27731" s="36"/>
      <c r="JI27731"/>
      <c r="JJ27731"/>
      <c r="KX27731" s="23"/>
      <c r="KY27731" s="23"/>
    </row>
    <row r="27732" spans="36:311" x14ac:dyDescent="0.2">
      <c r="AJ27732" s="23"/>
      <c r="HH27732"/>
      <c r="IW27732" s="36"/>
      <c r="JI27732"/>
      <c r="JJ27732"/>
      <c r="KX27732" s="23"/>
      <c r="KY27732" s="23"/>
    </row>
    <row r="27733" spans="36:311" x14ac:dyDescent="0.2">
      <c r="AJ27733" s="23"/>
      <c r="HH27733"/>
      <c r="IW27733" s="36"/>
      <c r="JI27733"/>
      <c r="JJ27733"/>
      <c r="KX27733" s="23"/>
      <c r="KY27733" s="23"/>
    </row>
    <row r="27734" spans="36:311" x14ac:dyDescent="0.2">
      <c r="AJ27734" s="23"/>
      <c r="HH27734"/>
      <c r="IW27734" s="36"/>
      <c r="JI27734"/>
      <c r="JJ27734"/>
      <c r="KX27734" s="23"/>
      <c r="KY27734" s="23"/>
    </row>
    <row r="27735" spans="36:311" x14ac:dyDescent="0.2">
      <c r="AJ27735" s="23"/>
      <c r="HH27735"/>
      <c r="IW27735" s="36"/>
      <c r="JI27735"/>
      <c r="JJ27735"/>
      <c r="KX27735" s="23"/>
      <c r="KY27735" s="23"/>
    </row>
    <row r="27736" spans="36:311" x14ac:dyDescent="0.2">
      <c r="AJ27736" s="23"/>
      <c r="HH27736"/>
      <c r="IW27736" s="36"/>
      <c r="JI27736"/>
      <c r="JJ27736"/>
      <c r="KX27736" s="23"/>
      <c r="KY27736" s="23"/>
    </row>
    <row r="27737" spans="36:311" x14ac:dyDescent="0.2">
      <c r="AJ27737" s="23"/>
      <c r="HH27737"/>
      <c r="IW27737" s="36"/>
      <c r="JI27737"/>
      <c r="JJ27737"/>
      <c r="KX27737" s="23"/>
      <c r="KY27737" s="23"/>
    </row>
    <row r="27738" spans="36:311" x14ac:dyDescent="0.2">
      <c r="AJ27738" s="23"/>
      <c r="HH27738"/>
      <c r="IW27738" s="36"/>
      <c r="JI27738"/>
      <c r="JJ27738"/>
      <c r="KX27738" s="23"/>
      <c r="KY27738" s="23"/>
    </row>
    <row r="27739" spans="36:311" x14ac:dyDescent="0.2">
      <c r="AJ27739" s="23"/>
      <c r="HH27739"/>
      <c r="IW27739" s="36"/>
      <c r="JI27739"/>
      <c r="JJ27739"/>
      <c r="KX27739" s="23"/>
      <c r="KY27739" s="23"/>
    </row>
    <row r="27740" spans="36:311" x14ac:dyDescent="0.2">
      <c r="AJ27740" s="23"/>
      <c r="HH27740"/>
      <c r="IW27740" s="36"/>
      <c r="JI27740"/>
      <c r="JJ27740"/>
      <c r="KX27740" s="23"/>
      <c r="KY27740" s="23"/>
    </row>
    <row r="27741" spans="36:311" x14ac:dyDescent="0.2">
      <c r="AJ27741" s="23"/>
      <c r="HH27741"/>
      <c r="IW27741" s="36"/>
      <c r="JI27741"/>
      <c r="JJ27741"/>
      <c r="KX27741" s="23"/>
      <c r="KY27741" s="23"/>
    </row>
    <row r="27742" spans="36:311" x14ac:dyDescent="0.2">
      <c r="AJ27742" s="23"/>
      <c r="HH27742"/>
      <c r="IW27742" s="36"/>
      <c r="JI27742"/>
      <c r="JJ27742"/>
      <c r="KX27742" s="23"/>
      <c r="KY27742" s="23"/>
    </row>
    <row r="27743" spans="36:311" x14ac:dyDescent="0.2">
      <c r="AJ27743" s="23"/>
      <c r="HH27743"/>
      <c r="IW27743" s="36"/>
      <c r="JI27743"/>
      <c r="JJ27743"/>
      <c r="KX27743" s="23"/>
      <c r="KY27743" s="23"/>
    </row>
    <row r="27744" spans="36:311" x14ac:dyDescent="0.2">
      <c r="AJ27744" s="23"/>
      <c r="HH27744"/>
      <c r="IW27744" s="36"/>
      <c r="JI27744"/>
      <c r="JJ27744"/>
      <c r="KX27744" s="23"/>
      <c r="KY27744" s="23"/>
    </row>
    <row r="27745" spans="36:311" x14ac:dyDescent="0.2">
      <c r="AJ27745" s="23"/>
      <c r="HH27745"/>
      <c r="IW27745" s="36"/>
      <c r="JI27745"/>
      <c r="JJ27745"/>
      <c r="KX27745" s="23"/>
      <c r="KY27745" s="23"/>
    </row>
    <row r="27746" spans="36:311" x14ac:dyDescent="0.2">
      <c r="AJ27746" s="23"/>
      <c r="HH27746"/>
      <c r="IW27746" s="36"/>
      <c r="JI27746"/>
      <c r="JJ27746"/>
      <c r="KX27746" s="23"/>
      <c r="KY27746" s="23"/>
    </row>
    <row r="27747" spans="36:311" x14ac:dyDescent="0.2">
      <c r="AJ27747" s="23"/>
      <c r="HH27747"/>
      <c r="IW27747" s="36"/>
      <c r="JI27747"/>
      <c r="JJ27747"/>
      <c r="KX27747" s="23"/>
      <c r="KY27747" s="23"/>
    </row>
    <row r="27748" spans="36:311" x14ac:dyDescent="0.2">
      <c r="AJ27748" s="23"/>
      <c r="HH27748"/>
      <c r="IW27748" s="36"/>
      <c r="JI27748"/>
      <c r="JJ27748"/>
      <c r="KX27748" s="23"/>
      <c r="KY27748" s="23"/>
    </row>
    <row r="27749" spans="36:311" x14ac:dyDescent="0.2">
      <c r="AJ27749" s="23"/>
      <c r="HH27749"/>
      <c r="IW27749" s="36"/>
      <c r="JI27749"/>
      <c r="JJ27749"/>
      <c r="KX27749" s="23"/>
      <c r="KY27749" s="23"/>
    </row>
    <row r="27750" spans="36:311" x14ac:dyDescent="0.2">
      <c r="AJ27750" s="23"/>
      <c r="HH27750"/>
      <c r="IW27750" s="36"/>
      <c r="JI27750"/>
      <c r="JJ27750"/>
      <c r="KX27750" s="23"/>
      <c r="KY27750" s="23"/>
    </row>
    <row r="27751" spans="36:311" x14ac:dyDescent="0.2">
      <c r="AJ27751" s="23"/>
      <c r="HH27751"/>
      <c r="IW27751" s="36"/>
      <c r="JI27751"/>
      <c r="JJ27751"/>
      <c r="KX27751" s="23"/>
      <c r="KY27751" s="23"/>
    </row>
    <row r="27752" spans="36:311" x14ac:dyDescent="0.2">
      <c r="AJ27752" s="23"/>
      <c r="HH27752"/>
      <c r="IW27752" s="36"/>
      <c r="JI27752"/>
      <c r="JJ27752"/>
      <c r="KX27752" s="23"/>
      <c r="KY27752" s="23"/>
    </row>
    <row r="27753" spans="36:311" x14ac:dyDescent="0.2">
      <c r="AJ27753" s="23"/>
      <c r="HH27753"/>
      <c r="IW27753" s="36"/>
      <c r="JI27753"/>
      <c r="JJ27753"/>
      <c r="KX27753" s="23"/>
      <c r="KY27753" s="23"/>
    </row>
    <row r="27754" spans="36:311" x14ac:dyDescent="0.2">
      <c r="AJ27754" s="23"/>
      <c r="HH27754"/>
      <c r="IW27754" s="36"/>
      <c r="JI27754"/>
      <c r="JJ27754"/>
      <c r="KX27754" s="23"/>
      <c r="KY27754" s="23"/>
    </row>
    <row r="27755" spans="36:311" x14ac:dyDescent="0.2">
      <c r="AJ27755" s="23"/>
      <c r="HH27755"/>
      <c r="IW27755" s="36"/>
      <c r="JI27755"/>
      <c r="JJ27755"/>
      <c r="KX27755" s="23"/>
      <c r="KY27755" s="23"/>
    </row>
    <row r="27756" spans="36:311" x14ac:dyDescent="0.2">
      <c r="AJ27756" s="23"/>
      <c r="HH27756"/>
      <c r="IW27756" s="36"/>
      <c r="JI27756"/>
      <c r="JJ27756"/>
      <c r="KX27756" s="23"/>
      <c r="KY27756" s="23"/>
    </row>
    <row r="27757" spans="36:311" x14ac:dyDescent="0.2">
      <c r="AJ27757" s="23"/>
      <c r="HH27757"/>
      <c r="IW27757" s="36"/>
      <c r="JI27757"/>
      <c r="JJ27757"/>
      <c r="KX27757" s="23"/>
      <c r="KY27757" s="23"/>
    </row>
    <row r="27758" spans="36:311" x14ac:dyDescent="0.2">
      <c r="AJ27758" s="23"/>
      <c r="HH27758"/>
      <c r="IW27758" s="36"/>
      <c r="JI27758"/>
      <c r="JJ27758"/>
      <c r="KX27758" s="23"/>
      <c r="KY27758" s="23"/>
    </row>
    <row r="27759" spans="36:311" x14ac:dyDescent="0.2">
      <c r="AJ27759" s="23"/>
      <c r="HH27759"/>
      <c r="IW27759" s="36"/>
      <c r="JI27759"/>
      <c r="JJ27759"/>
      <c r="KX27759" s="23"/>
      <c r="KY27759" s="23"/>
    </row>
    <row r="27760" spans="36:311" x14ac:dyDescent="0.2">
      <c r="AJ27760" s="23"/>
      <c r="HH27760"/>
      <c r="IW27760" s="36"/>
      <c r="JI27760"/>
      <c r="JJ27760"/>
      <c r="KX27760" s="23"/>
      <c r="KY27760" s="23"/>
    </row>
    <row r="27761" spans="36:311" x14ac:dyDescent="0.2">
      <c r="AJ27761" s="23"/>
      <c r="HH27761"/>
      <c r="IW27761" s="36"/>
      <c r="JI27761"/>
      <c r="JJ27761"/>
      <c r="KX27761" s="23"/>
      <c r="KY27761" s="23"/>
    </row>
    <row r="27762" spans="36:311" x14ac:dyDescent="0.2">
      <c r="AJ27762" s="23"/>
      <c r="HH27762"/>
      <c r="IW27762" s="36"/>
      <c r="JI27762"/>
      <c r="JJ27762"/>
      <c r="KX27762" s="23"/>
      <c r="KY27762" s="23"/>
    </row>
    <row r="27763" spans="36:311" x14ac:dyDescent="0.2">
      <c r="AJ27763" s="23"/>
      <c r="HH27763"/>
      <c r="IW27763" s="36"/>
      <c r="JI27763"/>
      <c r="JJ27763"/>
      <c r="KX27763" s="23"/>
      <c r="KY27763" s="23"/>
    </row>
    <row r="27764" spans="36:311" x14ac:dyDescent="0.2">
      <c r="AJ27764" s="23"/>
      <c r="HH27764"/>
      <c r="IW27764" s="36"/>
      <c r="JI27764"/>
      <c r="JJ27764"/>
      <c r="KX27764" s="23"/>
      <c r="KY27764" s="23"/>
    </row>
    <row r="27765" spans="36:311" x14ac:dyDescent="0.2">
      <c r="AJ27765" s="23"/>
      <c r="HH27765"/>
      <c r="IW27765" s="36"/>
      <c r="JI27765"/>
      <c r="JJ27765"/>
      <c r="KX27765" s="23"/>
      <c r="KY27765" s="23"/>
    </row>
    <row r="27766" spans="36:311" x14ac:dyDescent="0.2">
      <c r="AJ27766" s="23"/>
      <c r="HH27766"/>
      <c r="IW27766" s="36"/>
      <c r="JI27766"/>
      <c r="JJ27766"/>
      <c r="KX27766" s="23"/>
      <c r="KY27766" s="23"/>
    </row>
    <row r="27767" spans="36:311" x14ac:dyDescent="0.2">
      <c r="AJ27767" s="23"/>
      <c r="HH27767"/>
      <c r="IW27767" s="36"/>
      <c r="JI27767"/>
      <c r="JJ27767"/>
      <c r="KX27767" s="23"/>
      <c r="KY27767" s="23"/>
    </row>
    <row r="27768" spans="36:311" x14ac:dyDescent="0.2">
      <c r="AJ27768" s="23"/>
      <c r="HH27768"/>
      <c r="IW27768" s="36"/>
      <c r="JI27768"/>
      <c r="JJ27768"/>
      <c r="KX27768" s="23"/>
      <c r="KY27768" s="23"/>
    </row>
    <row r="27769" spans="36:311" x14ac:dyDescent="0.2">
      <c r="AJ27769" s="23"/>
      <c r="HH27769"/>
      <c r="IW27769" s="36"/>
      <c r="JI27769"/>
      <c r="JJ27769"/>
      <c r="KX27769" s="23"/>
      <c r="KY27769" s="23"/>
    </row>
    <row r="27770" spans="36:311" x14ac:dyDescent="0.2">
      <c r="AJ27770" s="23"/>
      <c r="HH27770"/>
      <c r="IW27770" s="36"/>
      <c r="JI27770"/>
      <c r="JJ27770"/>
      <c r="KX27770" s="23"/>
      <c r="KY27770" s="23"/>
    </row>
    <row r="27771" spans="36:311" x14ac:dyDescent="0.2">
      <c r="AJ27771" s="23"/>
      <c r="HH27771"/>
      <c r="IW27771" s="36"/>
      <c r="JI27771"/>
      <c r="JJ27771"/>
      <c r="KX27771" s="23"/>
      <c r="KY27771" s="23"/>
    </row>
    <row r="27772" spans="36:311" x14ac:dyDescent="0.2">
      <c r="AJ27772" s="23"/>
      <c r="HH27772"/>
      <c r="IW27772" s="36"/>
      <c r="JI27772"/>
      <c r="JJ27772"/>
      <c r="KX27772" s="23"/>
      <c r="KY27772" s="23"/>
    </row>
    <row r="27773" spans="36:311" x14ac:dyDescent="0.2">
      <c r="AJ27773" s="23"/>
      <c r="HH27773"/>
      <c r="IW27773" s="36"/>
      <c r="JI27773"/>
      <c r="JJ27773"/>
      <c r="KX27773" s="23"/>
      <c r="KY27773" s="23"/>
    </row>
    <row r="27774" spans="36:311" x14ac:dyDescent="0.2">
      <c r="AJ27774" s="23"/>
      <c r="HH27774"/>
      <c r="IW27774" s="36"/>
      <c r="JI27774"/>
      <c r="JJ27774"/>
      <c r="KX27774" s="23"/>
      <c r="KY27774" s="23"/>
    </row>
    <row r="27775" spans="36:311" x14ac:dyDescent="0.2">
      <c r="AJ27775" s="23"/>
      <c r="HH27775"/>
      <c r="IW27775" s="36"/>
      <c r="JI27775"/>
      <c r="JJ27775"/>
      <c r="KX27775" s="23"/>
      <c r="KY27775" s="23"/>
    </row>
    <row r="27776" spans="36:311" x14ac:dyDescent="0.2">
      <c r="AJ27776" s="23"/>
      <c r="HH27776"/>
      <c r="IW27776" s="36"/>
      <c r="JI27776"/>
      <c r="JJ27776"/>
      <c r="KX27776" s="23"/>
      <c r="KY27776" s="23"/>
    </row>
    <row r="27777" spans="36:311" x14ac:dyDescent="0.2">
      <c r="AJ27777" s="23"/>
      <c r="HH27777"/>
      <c r="IW27777" s="36"/>
      <c r="JI27777"/>
      <c r="JJ27777"/>
      <c r="KX27777" s="23"/>
      <c r="KY27777" s="23"/>
    </row>
    <row r="27778" spans="36:311" x14ac:dyDescent="0.2">
      <c r="AJ27778" s="23"/>
      <c r="HH27778"/>
      <c r="IW27778" s="36"/>
      <c r="JI27778"/>
      <c r="JJ27778"/>
      <c r="KX27778" s="23"/>
      <c r="KY27778" s="23"/>
    </row>
    <row r="27779" spans="36:311" x14ac:dyDescent="0.2">
      <c r="AJ27779" s="23"/>
      <c r="HH27779"/>
      <c r="IW27779" s="36"/>
      <c r="JI27779"/>
      <c r="JJ27779"/>
      <c r="KX27779" s="23"/>
      <c r="KY27779" s="23"/>
    </row>
    <row r="27780" spans="36:311" x14ac:dyDescent="0.2">
      <c r="AJ27780" s="23"/>
      <c r="HH27780"/>
      <c r="IW27780" s="36"/>
      <c r="JI27780"/>
      <c r="JJ27780"/>
      <c r="KX27780" s="23"/>
      <c r="KY27780" s="23"/>
    </row>
    <row r="27781" spans="36:311" x14ac:dyDescent="0.2">
      <c r="AJ27781" s="23"/>
      <c r="HH27781"/>
      <c r="IW27781" s="36"/>
      <c r="JI27781"/>
      <c r="JJ27781"/>
      <c r="KX27781" s="23"/>
      <c r="KY27781" s="23"/>
    </row>
    <row r="27782" spans="36:311" x14ac:dyDescent="0.2">
      <c r="AJ27782" s="23"/>
      <c r="HH27782"/>
      <c r="IW27782" s="36"/>
      <c r="JI27782"/>
      <c r="JJ27782"/>
      <c r="KX27782" s="23"/>
      <c r="KY27782" s="23"/>
    </row>
    <row r="27783" spans="36:311" x14ac:dyDescent="0.2">
      <c r="AJ27783" s="23"/>
      <c r="HH27783"/>
      <c r="IW27783" s="36"/>
      <c r="JI27783"/>
      <c r="JJ27783"/>
      <c r="KX27783" s="23"/>
      <c r="KY27783" s="23"/>
    </row>
    <row r="27784" spans="36:311" x14ac:dyDescent="0.2">
      <c r="AJ27784" s="23"/>
      <c r="HH27784"/>
      <c r="IW27784" s="36"/>
      <c r="JI27784"/>
      <c r="JJ27784"/>
      <c r="KX27784" s="23"/>
      <c r="KY27784" s="23"/>
    </row>
    <row r="27785" spans="36:311" x14ac:dyDescent="0.2">
      <c r="AJ27785" s="23"/>
      <c r="HH27785"/>
      <c r="IW27785" s="36"/>
      <c r="JI27785"/>
      <c r="JJ27785"/>
      <c r="KX27785" s="23"/>
      <c r="KY27785" s="23"/>
    </row>
    <row r="27786" spans="36:311" x14ac:dyDescent="0.2">
      <c r="AJ27786" s="23"/>
      <c r="HH27786"/>
      <c r="IW27786" s="36"/>
      <c r="JI27786"/>
      <c r="JJ27786"/>
      <c r="KX27786" s="23"/>
      <c r="KY27786" s="23"/>
    </row>
    <row r="27787" spans="36:311" x14ac:dyDescent="0.2">
      <c r="AJ27787" s="23"/>
      <c r="HH27787"/>
      <c r="IW27787" s="36"/>
      <c r="JI27787"/>
      <c r="JJ27787"/>
      <c r="KX27787" s="23"/>
      <c r="KY27787" s="23"/>
    </row>
    <row r="27788" spans="36:311" x14ac:dyDescent="0.2">
      <c r="AJ27788" s="23"/>
      <c r="HH27788"/>
      <c r="IW27788" s="36"/>
      <c r="JI27788"/>
      <c r="JJ27788"/>
      <c r="KX27788" s="23"/>
      <c r="KY27788" s="23"/>
    </row>
    <row r="27789" spans="36:311" x14ac:dyDescent="0.2">
      <c r="AJ27789" s="23"/>
      <c r="HH27789"/>
      <c r="IW27789" s="36"/>
      <c r="JI27789"/>
      <c r="JJ27789"/>
      <c r="KX27789" s="23"/>
      <c r="KY27789" s="23"/>
    </row>
    <row r="27790" spans="36:311" x14ac:dyDescent="0.2">
      <c r="AJ27790" s="23"/>
      <c r="HH27790"/>
      <c r="IW27790" s="36"/>
      <c r="JI27790"/>
      <c r="JJ27790"/>
      <c r="KX27790" s="23"/>
      <c r="KY27790" s="23"/>
    </row>
    <row r="27791" spans="36:311" x14ac:dyDescent="0.2">
      <c r="AJ27791" s="23"/>
      <c r="HH27791"/>
      <c r="IW27791" s="36"/>
      <c r="JI27791"/>
      <c r="JJ27791"/>
      <c r="KX27791" s="23"/>
      <c r="KY27791" s="23"/>
    </row>
    <row r="27792" spans="36:311" x14ac:dyDescent="0.2">
      <c r="AJ27792" s="23"/>
      <c r="HH27792"/>
      <c r="IW27792" s="36"/>
      <c r="JI27792"/>
      <c r="JJ27792"/>
      <c r="KX27792" s="23"/>
      <c r="KY27792" s="23"/>
    </row>
    <row r="27793" spans="36:311" x14ac:dyDescent="0.2">
      <c r="AJ27793" s="23"/>
      <c r="HH27793"/>
      <c r="IW27793" s="36"/>
      <c r="JI27793"/>
      <c r="JJ27793"/>
      <c r="KX27793" s="23"/>
      <c r="KY27793" s="23"/>
    </row>
    <row r="27794" spans="36:311" x14ac:dyDescent="0.2">
      <c r="AJ27794" s="23"/>
      <c r="HH27794"/>
      <c r="IW27794" s="36"/>
      <c r="JI27794"/>
      <c r="JJ27794"/>
      <c r="KX27794" s="23"/>
      <c r="KY27794" s="23"/>
    </row>
    <row r="27795" spans="36:311" x14ac:dyDescent="0.2">
      <c r="AJ27795" s="23"/>
      <c r="HH27795"/>
      <c r="IW27795" s="36"/>
      <c r="JI27795"/>
      <c r="JJ27795"/>
      <c r="KX27795" s="23"/>
      <c r="KY27795" s="23"/>
    </row>
    <row r="27796" spans="36:311" x14ac:dyDescent="0.2">
      <c r="AJ27796" s="23"/>
      <c r="HH27796"/>
      <c r="IW27796" s="36"/>
      <c r="JI27796"/>
      <c r="JJ27796"/>
      <c r="KX27796" s="23"/>
      <c r="KY27796" s="23"/>
    </row>
    <row r="27797" spans="36:311" x14ac:dyDescent="0.2">
      <c r="AJ27797" s="23"/>
      <c r="HH27797"/>
      <c r="IW27797" s="36"/>
      <c r="JI27797"/>
      <c r="JJ27797"/>
      <c r="KX27797" s="23"/>
      <c r="KY27797" s="23"/>
    </row>
    <row r="27798" spans="36:311" x14ac:dyDescent="0.2">
      <c r="AJ27798" s="23"/>
      <c r="HH27798"/>
      <c r="IW27798" s="36"/>
      <c r="JI27798"/>
      <c r="JJ27798"/>
      <c r="KX27798" s="23"/>
      <c r="KY27798" s="23"/>
    </row>
    <row r="27799" spans="36:311" x14ac:dyDescent="0.2">
      <c r="AJ27799" s="23"/>
      <c r="HH27799"/>
      <c r="IW27799" s="36"/>
      <c r="JI27799"/>
      <c r="JJ27799"/>
      <c r="KX27799" s="23"/>
      <c r="KY27799" s="23"/>
    </row>
    <row r="27800" spans="36:311" x14ac:dyDescent="0.2">
      <c r="AJ27800" s="23"/>
      <c r="HH27800"/>
      <c r="IW27800" s="36"/>
      <c r="JI27800"/>
      <c r="JJ27800"/>
      <c r="KX27800" s="23"/>
      <c r="KY27800" s="23"/>
    </row>
    <row r="27801" spans="36:311" x14ac:dyDescent="0.2">
      <c r="AJ27801" s="23"/>
      <c r="HH27801"/>
      <c r="IW27801" s="36"/>
      <c r="JI27801"/>
      <c r="JJ27801"/>
      <c r="KX27801" s="23"/>
      <c r="KY27801" s="23"/>
    </row>
    <row r="27802" spans="36:311" x14ac:dyDescent="0.2">
      <c r="AJ27802" s="23"/>
      <c r="HH27802"/>
      <c r="IW27802" s="36"/>
      <c r="JI27802"/>
      <c r="JJ27802"/>
      <c r="KX27802" s="23"/>
      <c r="KY27802" s="23"/>
    </row>
    <row r="27803" spans="36:311" x14ac:dyDescent="0.2">
      <c r="AJ27803" s="23"/>
      <c r="HH27803"/>
      <c r="IW27803" s="36"/>
      <c r="JI27803"/>
      <c r="JJ27803"/>
      <c r="KX27803" s="23"/>
      <c r="KY27803" s="23"/>
    </row>
    <row r="27804" spans="36:311" x14ac:dyDescent="0.2">
      <c r="AJ27804" s="23"/>
      <c r="HH27804"/>
      <c r="IW27804" s="36"/>
      <c r="JI27804"/>
      <c r="JJ27804"/>
      <c r="KX27804" s="23"/>
      <c r="KY27804" s="23"/>
    </row>
    <row r="27805" spans="36:311" x14ac:dyDescent="0.2">
      <c r="AJ27805" s="23"/>
      <c r="HH27805"/>
      <c r="IW27805" s="36"/>
      <c r="JI27805"/>
      <c r="JJ27805"/>
      <c r="KX27805" s="23"/>
      <c r="KY27805" s="23"/>
    </row>
    <row r="27806" spans="36:311" x14ac:dyDescent="0.2">
      <c r="AJ27806" s="23"/>
      <c r="HH27806"/>
      <c r="IW27806" s="36"/>
      <c r="JI27806"/>
      <c r="JJ27806"/>
      <c r="KX27806" s="23"/>
      <c r="KY27806" s="23"/>
    </row>
    <row r="27807" spans="36:311" x14ac:dyDescent="0.2">
      <c r="AJ27807" s="23"/>
      <c r="HH27807"/>
      <c r="IW27807" s="36"/>
      <c r="JI27807"/>
      <c r="JJ27807"/>
      <c r="KX27807" s="23"/>
      <c r="KY27807" s="23"/>
    </row>
    <row r="27808" spans="36:311" x14ac:dyDescent="0.2">
      <c r="AJ27808" s="23"/>
      <c r="HH27808"/>
      <c r="IW27808" s="36"/>
      <c r="JI27808"/>
      <c r="JJ27808"/>
      <c r="KX27808" s="23"/>
      <c r="KY27808" s="23"/>
    </row>
    <row r="27809" spans="36:311" x14ac:dyDescent="0.2">
      <c r="AJ27809" s="23"/>
      <c r="HH27809"/>
      <c r="IW27809" s="36"/>
      <c r="JI27809"/>
      <c r="JJ27809"/>
      <c r="KX27809" s="23"/>
      <c r="KY27809" s="23"/>
    </row>
    <row r="27810" spans="36:311" x14ac:dyDescent="0.2">
      <c r="AJ27810" s="23"/>
      <c r="HH27810"/>
      <c r="IW27810" s="36"/>
      <c r="JI27810"/>
      <c r="JJ27810"/>
      <c r="KX27810" s="23"/>
      <c r="KY27810" s="23"/>
    </row>
    <row r="27811" spans="36:311" x14ac:dyDescent="0.2">
      <c r="AJ27811" s="23"/>
      <c r="HH27811"/>
      <c r="IW27811" s="36"/>
      <c r="JI27811"/>
      <c r="JJ27811"/>
      <c r="KX27811" s="23"/>
      <c r="KY27811" s="23"/>
    </row>
    <row r="27812" spans="36:311" x14ac:dyDescent="0.2">
      <c r="AJ27812" s="23"/>
      <c r="HH27812"/>
      <c r="IW27812" s="36"/>
      <c r="JI27812"/>
      <c r="JJ27812"/>
      <c r="KX27812" s="23"/>
      <c r="KY27812" s="23"/>
    </row>
    <row r="27813" spans="36:311" x14ac:dyDescent="0.2">
      <c r="AJ27813" s="23"/>
      <c r="HH27813"/>
      <c r="IW27813" s="36"/>
      <c r="JI27813"/>
      <c r="JJ27813"/>
      <c r="KX27813" s="23"/>
      <c r="KY27813" s="23"/>
    </row>
    <row r="27814" spans="36:311" x14ac:dyDescent="0.2">
      <c r="AJ27814" s="23"/>
      <c r="HH27814"/>
      <c r="IW27814" s="36"/>
      <c r="JI27814"/>
      <c r="JJ27814"/>
      <c r="KX27814" s="23"/>
      <c r="KY27814" s="23"/>
    </row>
    <row r="27815" spans="36:311" x14ac:dyDescent="0.2">
      <c r="AJ27815" s="23"/>
      <c r="HH27815"/>
      <c r="IW27815" s="36"/>
      <c r="JI27815"/>
      <c r="JJ27815"/>
      <c r="KX27815" s="23"/>
      <c r="KY27815" s="23"/>
    </row>
    <row r="27816" spans="36:311" x14ac:dyDescent="0.2">
      <c r="AJ27816" s="23"/>
      <c r="HH27816"/>
      <c r="IW27816" s="36"/>
      <c r="JI27816"/>
      <c r="JJ27816"/>
      <c r="KX27816" s="23"/>
      <c r="KY27816" s="23"/>
    </row>
    <row r="27817" spans="36:311" x14ac:dyDescent="0.2">
      <c r="AJ27817" s="23"/>
      <c r="HH27817"/>
      <c r="IW27817" s="36"/>
      <c r="JI27817"/>
      <c r="JJ27817"/>
      <c r="KX27817" s="23"/>
      <c r="KY27817" s="23"/>
    </row>
    <row r="27818" spans="36:311" x14ac:dyDescent="0.2">
      <c r="AJ27818" s="23"/>
      <c r="HH27818"/>
      <c r="IW27818" s="36"/>
      <c r="JI27818"/>
      <c r="JJ27818"/>
      <c r="KX27818" s="23"/>
      <c r="KY27818" s="23"/>
    </row>
    <row r="27819" spans="36:311" x14ac:dyDescent="0.2">
      <c r="AJ27819" s="23"/>
      <c r="HH27819"/>
      <c r="IW27819" s="36"/>
      <c r="JI27819"/>
      <c r="JJ27819"/>
      <c r="KX27819" s="23"/>
      <c r="KY27819" s="23"/>
    </row>
    <row r="27820" spans="36:311" x14ac:dyDescent="0.2">
      <c r="AJ27820" s="23"/>
      <c r="HH27820"/>
      <c r="IW27820" s="36"/>
      <c r="JI27820"/>
      <c r="JJ27820"/>
      <c r="KX27820" s="23"/>
      <c r="KY27820" s="23"/>
    </row>
    <row r="27821" spans="36:311" x14ac:dyDescent="0.2">
      <c r="AJ27821" s="23"/>
      <c r="HH27821"/>
      <c r="IW27821" s="36"/>
      <c r="JI27821"/>
      <c r="JJ27821"/>
      <c r="KX27821" s="23"/>
      <c r="KY27821" s="23"/>
    </row>
    <row r="27822" spans="36:311" x14ac:dyDescent="0.2">
      <c r="AJ27822" s="23"/>
      <c r="HH27822"/>
      <c r="IW27822" s="36"/>
      <c r="JI27822"/>
      <c r="JJ27822"/>
      <c r="KX27822" s="23"/>
      <c r="KY27822" s="23"/>
    </row>
    <row r="27823" spans="36:311" x14ac:dyDescent="0.2">
      <c r="AJ27823" s="23"/>
      <c r="HH27823"/>
      <c r="IW27823" s="36"/>
      <c r="JI27823"/>
      <c r="JJ27823"/>
      <c r="KX27823" s="23"/>
      <c r="KY27823" s="23"/>
    </row>
    <row r="27824" spans="36:311" x14ac:dyDescent="0.2">
      <c r="AJ27824" s="23"/>
      <c r="HH27824"/>
      <c r="IW27824" s="36"/>
      <c r="JI27824"/>
      <c r="JJ27824"/>
      <c r="KX27824" s="23"/>
      <c r="KY27824" s="23"/>
    </row>
    <row r="27825" spans="36:311" x14ac:dyDescent="0.2">
      <c r="AJ27825" s="23"/>
      <c r="HH27825"/>
      <c r="IW27825" s="36"/>
      <c r="JI27825"/>
      <c r="JJ27825"/>
      <c r="KX27825" s="23"/>
      <c r="KY27825" s="23"/>
    </row>
    <row r="27826" spans="36:311" x14ac:dyDescent="0.2">
      <c r="AJ27826" s="23"/>
      <c r="HH27826"/>
      <c r="IW27826" s="36"/>
      <c r="JI27826"/>
      <c r="JJ27826"/>
      <c r="KX27826" s="23"/>
      <c r="KY27826" s="23"/>
    </row>
    <row r="27827" spans="36:311" x14ac:dyDescent="0.2">
      <c r="AJ27827" s="23"/>
      <c r="HH27827"/>
      <c r="IW27827" s="36"/>
      <c r="JI27827"/>
      <c r="JJ27827"/>
      <c r="KX27827" s="23"/>
      <c r="KY27827" s="23"/>
    </row>
    <row r="27828" spans="36:311" x14ac:dyDescent="0.2">
      <c r="AJ27828" s="23"/>
      <c r="HH27828"/>
      <c r="IW27828" s="36"/>
      <c r="JI27828"/>
      <c r="JJ27828"/>
      <c r="KX27828" s="23"/>
      <c r="KY27828" s="23"/>
    </row>
    <row r="27829" spans="36:311" x14ac:dyDescent="0.2">
      <c r="AJ27829" s="23"/>
      <c r="HH27829"/>
      <c r="IW27829" s="36"/>
      <c r="JI27829"/>
      <c r="JJ27829"/>
      <c r="KX27829" s="23"/>
      <c r="KY27829" s="23"/>
    </row>
    <row r="27830" spans="36:311" x14ac:dyDescent="0.2">
      <c r="AJ27830" s="23"/>
      <c r="HH27830"/>
      <c r="IW27830" s="36"/>
      <c r="JI27830"/>
      <c r="JJ27830"/>
      <c r="KX27830" s="23"/>
      <c r="KY27830" s="23"/>
    </row>
    <row r="27831" spans="36:311" x14ac:dyDescent="0.2">
      <c r="AJ27831" s="23"/>
      <c r="HH27831"/>
      <c r="IW27831" s="36"/>
      <c r="JI27831"/>
      <c r="JJ27831"/>
      <c r="KX27831" s="23"/>
      <c r="KY27831" s="23"/>
    </row>
    <row r="27832" spans="36:311" x14ac:dyDescent="0.2">
      <c r="AJ27832" s="23"/>
      <c r="HH27832"/>
      <c r="IW27832" s="36"/>
      <c r="JI27832"/>
      <c r="JJ27832"/>
      <c r="KX27832" s="23"/>
      <c r="KY27832" s="23"/>
    </row>
    <row r="27833" spans="36:311" x14ac:dyDescent="0.2">
      <c r="AJ27833" s="23"/>
      <c r="HH27833"/>
      <c r="IW27833" s="36"/>
      <c r="JI27833"/>
      <c r="JJ27833"/>
      <c r="KX27833" s="23"/>
      <c r="KY27833" s="23"/>
    </row>
    <row r="27834" spans="36:311" x14ac:dyDescent="0.2">
      <c r="AJ27834" s="23"/>
      <c r="HH27834"/>
      <c r="IW27834" s="36"/>
      <c r="JI27834"/>
      <c r="JJ27834"/>
      <c r="KX27834" s="23"/>
      <c r="KY27834" s="23"/>
    </row>
    <row r="27835" spans="36:311" x14ac:dyDescent="0.2">
      <c r="AJ27835" s="23"/>
      <c r="HH27835"/>
      <c r="IW27835" s="36"/>
      <c r="JI27835"/>
      <c r="JJ27835"/>
      <c r="KX27835" s="23"/>
      <c r="KY27835" s="23"/>
    </row>
    <row r="27836" spans="36:311" x14ac:dyDescent="0.2">
      <c r="AJ27836" s="23"/>
      <c r="HH27836"/>
      <c r="IW27836" s="36"/>
      <c r="JI27836"/>
      <c r="JJ27836"/>
      <c r="KX27836" s="23"/>
      <c r="KY27836" s="23"/>
    </row>
    <row r="27837" spans="36:311" x14ac:dyDescent="0.2">
      <c r="AJ27837" s="23"/>
      <c r="HH27837"/>
      <c r="IW27837" s="36"/>
      <c r="JI27837"/>
      <c r="JJ27837"/>
      <c r="KX27837" s="23"/>
      <c r="KY27837" s="23"/>
    </row>
    <row r="27838" spans="36:311" x14ac:dyDescent="0.2">
      <c r="AJ27838" s="23"/>
      <c r="HH27838"/>
      <c r="IW27838" s="36"/>
      <c r="JI27838"/>
      <c r="JJ27838"/>
      <c r="KX27838" s="23"/>
      <c r="KY27838" s="23"/>
    </row>
    <row r="27839" spans="36:311" x14ac:dyDescent="0.2">
      <c r="AJ27839" s="23"/>
      <c r="HH27839"/>
      <c r="IW27839" s="36"/>
      <c r="JI27839"/>
      <c r="JJ27839"/>
      <c r="KX27839" s="23"/>
      <c r="KY27839" s="23"/>
    </row>
    <row r="27840" spans="36:311" x14ac:dyDescent="0.2">
      <c r="AJ27840" s="23"/>
      <c r="HH27840"/>
      <c r="IW27840" s="36"/>
      <c r="JI27840"/>
      <c r="JJ27840"/>
      <c r="KX27840" s="23"/>
      <c r="KY27840" s="23"/>
    </row>
    <row r="27841" spans="36:311" x14ac:dyDescent="0.2">
      <c r="AJ27841" s="23"/>
      <c r="HH27841"/>
      <c r="IW27841" s="36"/>
      <c r="JI27841"/>
      <c r="JJ27841"/>
      <c r="KX27841" s="23"/>
      <c r="KY27841" s="23"/>
    </row>
    <row r="27842" spans="36:311" x14ac:dyDescent="0.2">
      <c r="AJ27842" s="23"/>
      <c r="HH27842"/>
      <c r="IW27842" s="36"/>
      <c r="JI27842"/>
      <c r="JJ27842"/>
      <c r="KX27842" s="23"/>
      <c r="KY27842" s="23"/>
    </row>
    <row r="27843" spans="36:311" x14ac:dyDescent="0.2">
      <c r="AJ27843" s="23"/>
      <c r="HH27843"/>
      <c r="IW27843" s="36"/>
      <c r="JI27843"/>
      <c r="JJ27843"/>
      <c r="KX27843" s="23"/>
      <c r="KY27843" s="23"/>
    </row>
    <row r="27844" spans="36:311" x14ac:dyDescent="0.2">
      <c r="AJ27844" s="23"/>
      <c r="HH27844"/>
      <c r="IW27844" s="36"/>
      <c r="JI27844"/>
      <c r="JJ27844"/>
      <c r="KX27844" s="23"/>
      <c r="KY27844" s="23"/>
    </row>
    <row r="27845" spans="36:311" x14ac:dyDescent="0.2">
      <c r="AJ27845" s="23"/>
      <c r="HH27845"/>
      <c r="IW27845" s="36"/>
      <c r="JI27845"/>
      <c r="JJ27845"/>
      <c r="KX27845" s="23"/>
      <c r="KY27845" s="23"/>
    </row>
    <row r="27846" spans="36:311" x14ac:dyDescent="0.2">
      <c r="AJ27846" s="23"/>
      <c r="HH27846"/>
      <c r="IW27846" s="36"/>
      <c r="JI27846"/>
      <c r="JJ27846"/>
      <c r="KX27846" s="23"/>
      <c r="KY27846" s="23"/>
    </row>
    <row r="27847" spans="36:311" x14ac:dyDescent="0.2">
      <c r="AJ27847" s="23"/>
      <c r="HH27847"/>
      <c r="IW27847" s="36"/>
      <c r="JI27847"/>
      <c r="JJ27847"/>
      <c r="KX27847" s="23"/>
      <c r="KY27847" s="23"/>
    </row>
    <row r="27848" spans="36:311" x14ac:dyDescent="0.2">
      <c r="AJ27848" s="23"/>
      <c r="HH27848"/>
      <c r="IW27848" s="36"/>
      <c r="JI27848"/>
      <c r="JJ27848"/>
      <c r="KX27848" s="23"/>
      <c r="KY27848" s="23"/>
    </row>
    <row r="27849" spans="36:311" x14ac:dyDescent="0.2">
      <c r="AJ27849" s="23"/>
      <c r="HH27849"/>
      <c r="IW27849" s="36"/>
      <c r="JI27849"/>
      <c r="JJ27849"/>
      <c r="KX27849" s="23"/>
      <c r="KY27849" s="23"/>
    </row>
    <row r="27850" spans="36:311" x14ac:dyDescent="0.2">
      <c r="AJ27850" s="23"/>
      <c r="HH27850"/>
      <c r="IW27850" s="36"/>
      <c r="JI27850"/>
      <c r="JJ27850"/>
      <c r="KX27850" s="23"/>
      <c r="KY27850" s="23"/>
    </row>
    <row r="27851" spans="36:311" x14ac:dyDescent="0.2">
      <c r="AJ27851" s="23"/>
      <c r="HH27851"/>
      <c r="IW27851" s="36"/>
      <c r="JI27851"/>
      <c r="JJ27851"/>
      <c r="KX27851" s="23"/>
      <c r="KY27851" s="23"/>
    </row>
    <row r="27852" spans="36:311" x14ac:dyDescent="0.2">
      <c r="AJ27852" s="23"/>
      <c r="HH27852"/>
      <c r="IW27852" s="36"/>
      <c r="JI27852"/>
      <c r="JJ27852"/>
      <c r="KX27852" s="23"/>
      <c r="KY27852" s="23"/>
    </row>
    <row r="27853" spans="36:311" x14ac:dyDescent="0.2">
      <c r="AJ27853" s="23"/>
      <c r="HH27853"/>
      <c r="IW27853" s="36"/>
      <c r="JI27853"/>
      <c r="JJ27853"/>
      <c r="KX27853" s="23"/>
      <c r="KY27853" s="23"/>
    </row>
    <row r="27854" spans="36:311" x14ac:dyDescent="0.2">
      <c r="AJ27854" s="23"/>
      <c r="HH27854"/>
      <c r="IW27854" s="36"/>
      <c r="JI27854"/>
      <c r="JJ27854"/>
      <c r="KX27854" s="23"/>
      <c r="KY27854" s="23"/>
    </row>
    <row r="27855" spans="36:311" x14ac:dyDescent="0.2">
      <c r="AJ27855" s="23"/>
      <c r="HH27855"/>
      <c r="IW27855" s="36"/>
      <c r="JI27855"/>
      <c r="JJ27855"/>
      <c r="KX27855" s="23"/>
      <c r="KY27855" s="23"/>
    </row>
    <row r="27856" spans="36:311" x14ac:dyDescent="0.2">
      <c r="AJ27856" s="23"/>
      <c r="HH27856"/>
      <c r="IW27856" s="36"/>
      <c r="JI27856"/>
      <c r="JJ27856"/>
      <c r="KX27856" s="23"/>
      <c r="KY27856" s="23"/>
    </row>
    <row r="27857" spans="36:311" x14ac:dyDescent="0.2">
      <c r="AJ27857" s="23"/>
      <c r="HH27857"/>
      <c r="IW27857" s="36"/>
      <c r="JI27857"/>
      <c r="JJ27857"/>
      <c r="KX27857" s="23"/>
      <c r="KY27857" s="23"/>
    </row>
    <row r="27858" spans="36:311" x14ac:dyDescent="0.2">
      <c r="AJ27858" s="23"/>
      <c r="HH27858"/>
      <c r="IW27858" s="36"/>
      <c r="JI27858"/>
      <c r="JJ27858"/>
      <c r="KX27858" s="23"/>
      <c r="KY27858" s="23"/>
    </row>
    <row r="27859" spans="36:311" x14ac:dyDescent="0.2">
      <c r="AJ27859" s="23"/>
      <c r="HH27859"/>
      <c r="IW27859" s="36"/>
      <c r="JI27859"/>
      <c r="JJ27859"/>
      <c r="KX27859" s="23"/>
      <c r="KY27859" s="23"/>
    </row>
    <row r="27860" spans="36:311" x14ac:dyDescent="0.2">
      <c r="AJ27860" s="23"/>
      <c r="HH27860"/>
      <c r="IW27860" s="36"/>
      <c r="JI27860"/>
      <c r="JJ27860"/>
      <c r="KX27860" s="23"/>
      <c r="KY27860" s="23"/>
    </row>
    <row r="27861" spans="36:311" x14ac:dyDescent="0.2">
      <c r="AJ27861" s="23"/>
      <c r="HH27861"/>
      <c r="IW27861" s="36"/>
      <c r="JI27861"/>
      <c r="JJ27861"/>
      <c r="KX27861" s="23"/>
      <c r="KY27861" s="23"/>
    </row>
    <row r="27862" spans="36:311" x14ac:dyDescent="0.2">
      <c r="AJ27862" s="23"/>
      <c r="HH27862"/>
      <c r="IW27862" s="36"/>
      <c r="JI27862"/>
      <c r="JJ27862"/>
      <c r="KX27862" s="23"/>
      <c r="KY27862" s="23"/>
    </row>
    <row r="27863" spans="36:311" x14ac:dyDescent="0.2">
      <c r="AJ27863" s="23"/>
      <c r="HH27863"/>
      <c r="IW27863" s="36"/>
      <c r="JI27863"/>
      <c r="JJ27863"/>
      <c r="KX27863" s="23"/>
      <c r="KY27863" s="23"/>
    </row>
    <row r="27864" spans="36:311" x14ac:dyDescent="0.2">
      <c r="AJ27864" s="23"/>
      <c r="HH27864"/>
      <c r="IW27864" s="36"/>
      <c r="JI27864"/>
      <c r="JJ27864"/>
      <c r="KX27864" s="23"/>
      <c r="KY27864" s="23"/>
    </row>
    <row r="27865" spans="36:311" x14ac:dyDescent="0.2">
      <c r="AJ27865" s="23"/>
      <c r="HH27865"/>
      <c r="IW27865" s="36"/>
      <c r="JI27865"/>
      <c r="JJ27865"/>
      <c r="KX27865" s="23"/>
      <c r="KY27865" s="23"/>
    </row>
    <row r="27866" spans="36:311" x14ac:dyDescent="0.2">
      <c r="AJ27866" s="23"/>
      <c r="HH27866"/>
      <c r="IW27866" s="36"/>
      <c r="JI27866"/>
      <c r="JJ27866"/>
      <c r="KX27866" s="23"/>
      <c r="KY27866" s="23"/>
    </row>
    <row r="27867" spans="36:311" x14ac:dyDescent="0.2">
      <c r="AJ27867" s="23"/>
      <c r="HH27867"/>
      <c r="IW27867" s="36"/>
      <c r="JI27867"/>
      <c r="JJ27867"/>
      <c r="KX27867" s="23"/>
      <c r="KY27867" s="23"/>
    </row>
    <row r="27868" spans="36:311" x14ac:dyDescent="0.2">
      <c r="AJ27868" s="23"/>
      <c r="HH27868"/>
      <c r="IW27868" s="36"/>
      <c r="JI27868"/>
      <c r="JJ27868"/>
      <c r="KX27868" s="23"/>
      <c r="KY27868" s="23"/>
    </row>
    <row r="27869" spans="36:311" x14ac:dyDescent="0.2">
      <c r="AJ27869" s="23"/>
      <c r="HH27869"/>
      <c r="IW27869" s="36"/>
      <c r="JI27869"/>
      <c r="JJ27869"/>
      <c r="KX27869" s="23"/>
      <c r="KY27869" s="23"/>
    </row>
    <row r="27870" spans="36:311" x14ac:dyDescent="0.2">
      <c r="AJ27870" s="23"/>
      <c r="HH27870"/>
      <c r="IW27870" s="36"/>
      <c r="JI27870"/>
      <c r="JJ27870"/>
      <c r="KX27870" s="23"/>
      <c r="KY27870" s="23"/>
    </row>
    <row r="27871" spans="36:311" x14ac:dyDescent="0.2">
      <c r="AJ27871" s="23"/>
      <c r="HH27871"/>
      <c r="IW27871" s="36"/>
      <c r="JI27871"/>
      <c r="JJ27871"/>
      <c r="KX27871" s="23"/>
      <c r="KY27871" s="23"/>
    </row>
    <row r="27872" spans="36:311" x14ac:dyDescent="0.2">
      <c r="AJ27872" s="23"/>
      <c r="HH27872"/>
      <c r="IW27872" s="36"/>
      <c r="JI27872"/>
      <c r="JJ27872"/>
      <c r="KX27872" s="23"/>
      <c r="KY27872" s="23"/>
    </row>
    <row r="27873" spans="36:311" x14ac:dyDescent="0.2">
      <c r="AJ27873" s="23"/>
      <c r="HH27873"/>
      <c r="IW27873" s="36"/>
      <c r="JI27873"/>
      <c r="JJ27873"/>
      <c r="KX27873" s="23"/>
      <c r="KY27873" s="23"/>
    </row>
    <row r="27874" spans="36:311" x14ac:dyDescent="0.2">
      <c r="AJ27874" s="23"/>
      <c r="HH27874"/>
      <c r="IW27874" s="36"/>
      <c r="JI27874"/>
      <c r="JJ27874"/>
      <c r="KX27874" s="23"/>
      <c r="KY27874" s="23"/>
    </row>
    <row r="27875" spans="36:311" x14ac:dyDescent="0.2">
      <c r="AJ27875" s="23"/>
      <c r="HH27875"/>
      <c r="IW27875" s="36"/>
      <c r="JI27875"/>
      <c r="JJ27875"/>
      <c r="KX27875" s="23"/>
      <c r="KY27875" s="23"/>
    </row>
    <row r="27876" spans="36:311" x14ac:dyDescent="0.2">
      <c r="AJ27876" s="23"/>
      <c r="HH27876"/>
      <c r="IW27876" s="36"/>
      <c r="JI27876"/>
      <c r="JJ27876"/>
      <c r="KX27876" s="23"/>
      <c r="KY27876" s="23"/>
    </row>
    <row r="27877" spans="36:311" x14ac:dyDescent="0.2">
      <c r="AJ27877" s="23"/>
      <c r="HH27877"/>
      <c r="IW27877" s="36"/>
      <c r="JI27877"/>
      <c r="JJ27877"/>
      <c r="KX27877" s="23"/>
      <c r="KY27877" s="23"/>
    </row>
    <row r="27878" spans="36:311" x14ac:dyDescent="0.2">
      <c r="AJ27878" s="23"/>
      <c r="HH27878"/>
      <c r="IW27878" s="36"/>
      <c r="JI27878"/>
      <c r="JJ27878"/>
      <c r="KX27878" s="23"/>
      <c r="KY27878" s="23"/>
    </row>
    <row r="27879" spans="36:311" x14ac:dyDescent="0.2">
      <c r="AJ27879" s="23"/>
      <c r="HH27879"/>
      <c r="IW27879" s="36"/>
      <c r="JI27879"/>
      <c r="JJ27879"/>
      <c r="KX27879" s="23"/>
      <c r="KY27879" s="23"/>
    </row>
    <row r="27880" spans="36:311" x14ac:dyDescent="0.2">
      <c r="AJ27880" s="23"/>
      <c r="HH27880"/>
      <c r="IW27880" s="36"/>
      <c r="JI27880"/>
      <c r="JJ27880"/>
      <c r="KX27880" s="23"/>
      <c r="KY27880" s="23"/>
    </row>
    <row r="27881" spans="36:311" x14ac:dyDescent="0.2">
      <c r="AJ27881" s="23"/>
      <c r="HH27881"/>
      <c r="IW27881" s="36"/>
      <c r="JI27881"/>
      <c r="JJ27881"/>
      <c r="KX27881" s="23"/>
      <c r="KY27881" s="23"/>
    </row>
    <row r="27882" spans="36:311" x14ac:dyDescent="0.2">
      <c r="AJ27882" s="23"/>
      <c r="HH27882"/>
      <c r="IW27882" s="36"/>
      <c r="JI27882"/>
      <c r="JJ27882"/>
      <c r="KX27882" s="23"/>
      <c r="KY27882" s="23"/>
    </row>
    <row r="27883" spans="36:311" x14ac:dyDescent="0.2">
      <c r="AJ27883" s="23"/>
      <c r="HH27883"/>
      <c r="IW27883" s="36"/>
      <c r="JI27883"/>
      <c r="JJ27883"/>
      <c r="KX27883" s="23"/>
      <c r="KY27883" s="23"/>
    </row>
    <row r="27884" spans="36:311" x14ac:dyDescent="0.2">
      <c r="AJ27884" s="23"/>
      <c r="HH27884"/>
      <c r="IW27884" s="36"/>
      <c r="JI27884"/>
      <c r="JJ27884"/>
      <c r="KX27884" s="23"/>
      <c r="KY27884" s="23"/>
    </row>
    <row r="27885" spans="36:311" x14ac:dyDescent="0.2">
      <c r="AJ27885" s="23"/>
      <c r="HH27885"/>
      <c r="IW27885" s="36"/>
      <c r="JI27885"/>
      <c r="JJ27885"/>
      <c r="KX27885" s="23"/>
      <c r="KY27885" s="23"/>
    </row>
    <row r="27886" spans="36:311" x14ac:dyDescent="0.2">
      <c r="AJ27886" s="23"/>
      <c r="HH27886"/>
      <c r="IW27886" s="36"/>
      <c r="JI27886"/>
      <c r="JJ27886"/>
      <c r="KX27886" s="23"/>
      <c r="KY27886" s="23"/>
    </row>
    <row r="27887" spans="36:311" x14ac:dyDescent="0.2">
      <c r="AJ27887" s="23"/>
      <c r="HH27887"/>
      <c r="IW27887" s="36"/>
      <c r="JI27887"/>
      <c r="JJ27887"/>
      <c r="KX27887" s="23"/>
      <c r="KY27887" s="23"/>
    </row>
    <row r="27888" spans="36:311" x14ac:dyDescent="0.2">
      <c r="AJ27888" s="23"/>
      <c r="HH27888"/>
      <c r="IW27888" s="36"/>
      <c r="JI27888"/>
      <c r="JJ27888"/>
      <c r="KX27888" s="23"/>
      <c r="KY27888" s="23"/>
    </row>
    <row r="27889" spans="36:311" x14ac:dyDescent="0.2">
      <c r="AJ27889" s="23"/>
      <c r="HH27889"/>
      <c r="IW27889" s="36"/>
      <c r="JI27889"/>
      <c r="JJ27889"/>
      <c r="KX27889" s="23"/>
      <c r="KY27889" s="23"/>
    </row>
    <row r="27890" spans="36:311" x14ac:dyDescent="0.2">
      <c r="AJ27890" s="23"/>
      <c r="HH27890"/>
      <c r="IW27890" s="36"/>
      <c r="JI27890"/>
      <c r="JJ27890"/>
      <c r="KX27890" s="23"/>
      <c r="KY27890" s="23"/>
    </row>
    <row r="27891" spans="36:311" x14ac:dyDescent="0.2">
      <c r="AJ27891" s="23"/>
      <c r="HH27891"/>
      <c r="IW27891" s="36"/>
      <c r="JI27891"/>
      <c r="JJ27891"/>
      <c r="KX27891" s="23"/>
      <c r="KY27891" s="23"/>
    </row>
    <row r="27892" spans="36:311" x14ac:dyDescent="0.2">
      <c r="AJ27892" s="23"/>
      <c r="HH27892"/>
      <c r="IW27892" s="36"/>
      <c r="JI27892"/>
      <c r="JJ27892"/>
      <c r="KX27892" s="23"/>
      <c r="KY27892" s="23"/>
    </row>
    <row r="27893" spans="36:311" x14ac:dyDescent="0.2">
      <c r="AJ27893" s="23"/>
      <c r="HH27893"/>
      <c r="IW27893" s="36"/>
      <c r="JI27893"/>
      <c r="JJ27893"/>
      <c r="KX27893" s="23"/>
      <c r="KY27893" s="23"/>
    </row>
    <row r="27894" spans="36:311" x14ac:dyDescent="0.2">
      <c r="AJ27894" s="23"/>
      <c r="HH27894"/>
      <c r="IW27894" s="36"/>
      <c r="JI27894"/>
      <c r="JJ27894"/>
      <c r="KX27894" s="23"/>
      <c r="KY27894" s="23"/>
    </row>
    <row r="27895" spans="36:311" x14ac:dyDescent="0.2">
      <c r="AJ27895" s="23"/>
      <c r="HH27895"/>
      <c r="IW27895" s="36"/>
      <c r="JI27895"/>
      <c r="JJ27895"/>
      <c r="KX27895" s="23"/>
      <c r="KY27895" s="23"/>
    </row>
    <row r="27896" spans="36:311" x14ac:dyDescent="0.2">
      <c r="AJ27896" s="23"/>
      <c r="HH27896"/>
      <c r="IW27896" s="36"/>
      <c r="JI27896"/>
      <c r="JJ27896"/>
      <c r="KX27896" s="23"/>
      <c r="KY27896" s="23"/>
    </row>
    <row r="27897" spans="36:311" x14ac:dyDescent="0.2">
      <c r="AJ27897" s="23"/>
      <c r="HH27897"/>
      <c r="IW27897" s="36"/>
      <c r="JI27897"/>
      <c r="JJ27897"/>
      <c r="KX27897" s="23"/>
      <c r="KY27897" s="23"/>
    </row>
    <row r="27898" spans="36:311" x14ac:dyDescent="0.2">
      <c r="AJ27898" s="23"/>
      <c r="HH27898"/>
      <c r="IW27898" s="36"/>
      <c r="JI27898"/>
      <c r="JJ27898"/>
      <c r="KX27898" s="23"/>
      <c r="KY27898" s="23"/>
    </row>
    <row r="27899" spans="36:311" x14ac:dyDescent="0.2">
      <c r="AJ27899" s="23"/>
      <c r="HH27899"/>
      <c r="IW27899" s="36"/>
      <c r="JI27899"/>
      <c r="JJ27899"/>
      <c r="KX27899" s="23"/>
      <c r="KY27899" s="23"/>
    </row>
    <row r="27900" spans="36:311" x14ac:dyDescent="0.2">
      <c r="AJ27900" s="23"/>
      <c r="HH27900"/>
      <c r="IW27900" s="36"/>
      <c r="JI27900"/>
      <c r="JJ27900"/>
      <c r="KX27900" s="23"/>
      <c r="KY27900" s="23"/>
    </row>
    <row r="27901" spans="36:311" x14ac:dyDescent="0.2">
      <c r="AJ27901" s="23"/>
      <c r="HH27901"/>
      <c r="IW27901" s="36"/>
      <c r="JI27901"/>
      <c r="JJ27901"/>
      <c r="KX27901" s="23"/>
      <c r="KY27901" s="23"/>
    </row>
    <row r="27902" spans="36:311" x14ac:dyDescent="0.2">
      <c r="AJ27902" s="23"/>
      <c r="HH27902"/>
      <c r="IW27902" s="36"/>
      <c r="JI27902"/>
      <c r="JJ27902"/>
      <c r="KX27902" s="23"/>
      <c r="KY27902" s="23"/>
    </row>
    <row r="27903" spans="36:311" x14ac:dyDescent="0.2">
      <c r="AJ27903" s="23"/>
      <c r="HH27903"/>
      <c r="IW27903" s="36"/>
      <c r="JI27903"/>
      <c r="JJ27903"/>
      <c r="KX27903" s="23"/>
      <c r="KY27903" s="23"/>
    </row>
    <row r="27904" spans="36:311" x14ac:dyDescent="0.2">
      <c r="AJ27904" s="23"/>
      <c r="HH27904"/>
      <c r="IW27904" s="36"/>
      <c r="JI27904"/>
      <c r="JJ27904"/>
      <c r="KX27904" s="23"/>
      <c r="KY27904" s="23"/>
    </row>
    <row r="27905" spans="36:311" x14ac:dyDescent="0.2">
      <c r="AJ27905" s="23"/>
      <c r="HH27905"/>
      <c r="IW27905" s="36"/>
      <c r="JI27905"/>
      <c r="JJ27905"/>
      <c r="KX27905" s="23"/>
      <c r="KY27905" s="23"/>
    </row>
    <row r="27906" spans="36:311" x14ac:dyDescent="0.2">
      <c r="AJ27906" s="23"/>
      <c r="HH27906"/>
      <c r="IW27906" s="36"/>
      <c r="JI27906"/>
      <c r="JJ27906"/>
      <c r="KX27906" s="23"/>
      <c r="KY27906" s="23"/>
    </row>
    <row r="27907" spans="36:311" x14ac:dyDescent="0.2">
      <c r="AJ27907" s="23"/>
      <c r="HH27907"/>
      <c r="IW27907" s="36"/>
      <c r="JI27907"/>
      <c r="JJ27907"/>
      <c r="KX27907" s="23"/>
      <c r="KY27907" s="23"/>
    </row>
    <row r="27908" spans="36:311" x14ac:dyDescent="0.2">
      <c r="AJ27908" s="23"/>
      <c r="HH27908"/>
      <c r="IW27908" s="36"/>
      <c r="JI27908"/>
      <c r="JJ27908"/>
      <c r="KX27908" s="23"/>
      <c r="KY27908" s="23"/>
    </row>
    <row r="27909" spans="36:311" x14ac:dyDescent="0.2">
      <c r="AJ27909" s="23"/>
      <c r="HH27909"/>
      <c r="IW27909" s="36"/>
      <c r="JI27909"/>
      <c r="JJ27909"/>
      <c r="KX27909" s="23"/>
      <c r="KY27909" s="23"/>
    </row>
    <row r="27910" spans="36:311" x14ac:dyDescent="0.2">
      <c r="AJ27910" s="23"/>
      <c r="HH27910"/>
      <c r="IW27910" s="36"/>
      <c r="JI27910"/>
      <c r="JJ27910"/>
      <c r="KX27910" s="23"/>
      <c r="KY27910" s="23"/>
    </row>
    <row r="27911" spans="36:311" x14ac:dyDescent="0.2">
      <c r="AJ27911" s="23"/>
      <c r="HH27911"/>
      <c r="IW27911" s="36"/>
      <c r="JI27911"/>
      <c r="JJ27911"/>
      <c r="KX27911" s="23"/>
      <c r="KY27911" s="23"/>
    </row>
    <row r="27912" spans="36:311" x14ac:dyDescent="0.2">
      <c r="AJ27912" s="23"/>
      <c r="HH27912"/>
      <c r="IW27912" s="36"/>
      <c r="JI27912"/>
      <c r="JJ27912"/>
      <c r="KX27912" s="23"/>
      <c r="KY27912" s="23"/>
    </row>
    <row r="27913" spans="36:311" x14ac:dyDescent="0.2">
      <c r="AJ27913" s="23"/>
      <c r="HH27913"/>
      <c r="IW27913" s="36"/>
      <c r="JI27913"/>
      <c r="JJ27913"/>
      <c r="KX27913" s="23"/>
      <c r="KY27913" s="23"/>
    </row>
    <row r="27914" spans="36:311" x14ac:dyDescent="0.2">
      <c r="AJ27914" s="23"/>
      <c r="HH27914"/>
      <c r="IW27914" s="36"/>
      <c r="JI27914"/>
      <c r="JJ27914"/>
      <c r="KX27914" s="23"/>
      <c r="KY27914" s="23"/>
    </row>
    <row r="27915" spans="36:311" x14ac:dyDescent="0.2">
      <c r="AJ27915" s="23"/>
      <c r="HH27915"/>
      <c r="IW27915" s="36"/>
      <c r="JI27915"/>
      <c r="JJ27915"/>
      <c r="KX27915" s="23"/>
      <c r="KY27915" s="23"/>
    </row>
    <row r="27916" spans="36:311" x14ac:dyDescent="0.2">
      <c r="AJ27916" s="23"/>
      <c r="HH27916"/>
      <c r="IW27916" s="36"/>
      <c r="JI27916"/>
      <c r="JJ27916"/>
      <c r="KX27916" s="23"/>
      <c r="KY27916" s="23"/>
    </row>
    <row r="27917" spans="36:311" x14ac:dyDescent="0.2">
      <c r="AJ27917" s="23"/>
      <c r="HH27917"/>
      <c r="IW27917" s="36"/>
      <c r="JI27917"/>
      <c r="JJ27917"/>
      <c r="KX27917" s="23"/>
      <c r="KY27917" s="23"/>
    </row>
    <row r="27918" spans="36:311" x14ac:dyDescent="0.2">
      <c r="AJ27918" s="23"/>
      <c r="HH27918"/>
      <c r="IW27918" s="36"/>
      <c r="JI27918"/>
      <c r="JJ27918"/>
      <c r="KX27918" s="23"/>
      <c r="KY27918" s="23"/>
    </row>
    <row r="27919" spans="36:311" x14ac:dyDescent="0.2">
      <c r="AJ27919" s="23"/>
      <c r="HH27919"/>
      <c r="IW27919" s="36"/>
      <c r="JI27919"/>
      <c r="JJ27919"/>
      <c r="KX27919" s="23"/>
      <c r="KY27919" s="23"/>
    </row>
    <row r="27920" spans="36:311" x14ac:dyDescent="0.2">
      <c r="AJ27920" s="23"/>
      <c r="HH27920"/>
      <c r="IW27920" s="36"/>
      <c r="JI27920"/>
      <c r="JJ27920"/>
      <c r="KX27920" s="23"/>
      <c r="KY27920" s="23"/>
    </row>
    <row r="27921" spans="36:311" x14ac:dyDescent="0.2">
      <c r="AJ27921" s="23"/>
      <c r="HH27921"/>
      <c r="IW27921" s="36"/>
      <c r="JI27921"/>
      <c r="JJ27921"/>
      <c r="KX27921" s="23"/>
      <c r="KY27921" s="23"/>
    </row>
    <row r="27922" spans="36:311" x14ac:dyDescent="0.2">
      <c r="AJ27922" s="23"/>
      <c r="HH27922"/>
      <c r="IW27922" s="36"/>
      <c r="JI27922"/>
      <c r="JJ27922"/>
      <c r="KX27922" s="23"/>
      <c r="KY27922" s="23"/>
    </row>
    <row r="27923" spans="36:311" x14ac:dyDescent="0.2">
      <c r="AJ27923" s="23"/>
      <c r="HH27923"/>
      <c r="IW27923" s="36"/>
      <c r="JI27923"/>
      <c r="JJ27923"/>
      <c r="KX27923" s="23"/>
      <c r="KY27923" s="23"/>
    </row>
    <row r="27924" spans="36:311" x14ac:dyDescent="0.2">
      <c r="AJ27924" s="23"/>
      <c r="HH27924"/>
      <c r="IW27924" s="36"/>
      <c r="JI27924"/>
      <c r="JJ27924"/>
      <c r="KX27924" s="23"/>
      <c r="KY27924" s="23"/>
    </row>
    <row r="27925" spans="36:311" x14ac:dyDescent="0.2">
      <c r="AJ27925" s="23"/>
      <c r="HH27925"/>
      <c r="IW27925" s="36"/>
      <c r="JI27925"/>
      <c r="JJ27925"/>
      <c r="KX27925" s="23"/>
      <c r="KY27925" s="23"/>
    </row>
    <row r="27926" spans="36:311" x14ac:dyDescent="0.2">
      <c r="AJ27926" s="23"/>
      <c r="HH27926"/>
      <c r="IW27926" s="36"/>
      <c r="JI27926"/>
      <c r="JJ27926"/>
      <c r="KX27926" s="23"/>
      <c r="KY27926" s="23"/>
    </row>
    <row r="27927" spans="36:311" x14ac:dyDescent="0.2">
      <c r="AJ27927" s="23"/>
      <c r="HH27927"/>
      <c r="IW27927" s="36"/>
      <c r="JI27927"/>
      <c r="JJ27927"/>
      <c r="KX27927" s="23"/>
      <c r="KY27927" s="23"/>
    </row>
    <row r="27928" spans="36:311" x14ac:dyDescent="0.2">
      <c r="AJ27928" s="23"/>
      <c r="HH27928"/>
      <c r="IW27928" s="36"/>
      <c r="JI27928"/>
      <c r="JJ27928"/>
      <c r="KX27928" s="23"/>
      <c r="KY27928" s="23"/>
    </row>
    <row r="27929" spans="36:311" x14ac:dyDescent="0.2">
      <c r="AJ27929" s="23"/>
      <c r="HH27929"/>
      <c r="IW27929" s="36"/>
      <c r="JI27929"/>
      <c r="JJ27929"/>
      <c r="KX27929" s="23"/>
      <c r="KY27929" s="23"/>
    </row>
    <row r="27930" spans="36:311" x14ac:dyDescent="0.2">
      <c r="AJ27930" s="23"/>
      <c r="HH27930"/>
      <c r="IW27930" s="36"/>
      <c r="JI27930"/>
      <c r="JJ27930"/>
      <c r="KX27930" s="23"/>
      <c r="KY27930" s="23"/>
    </row>
    <row r="27931" spans="36:311" x14ac:dyDescent="0.2">
      <c r="AJ27931" s="23"/>
      <c r="HH27931"/>
      <c r="IW27931" s="36"/>
      <c r="JI27931"/>
      <c r="JJ27931"/>
      <c r="KX27931" s="23"/>
      <c r="KY27931" s="23"/>
    </row>
    <row r="27932" spans="36:311" x14ac:dyDescent="0.2">
      <c r="AJ27932" s="23"/>
      <c r="HH27932"/>
      <c r="IW27932" s="36"/>
      <c r="JI27932"/>
      <c r="JJ27932"/>
      <c r="KX27932" s="23"/>
      <c r="KY27932" s="23"/>
    </row>
    <row r="27933" spans="36:311" x14ac:dyDescent="0.2">
      <c r="AJ27933" s="23"/>
      <c r="HH27933"/>
      <c r="IW27933" s="36"/>
      <c r="JI27933"/>
      <c r="JJ27933"/>
      <c r="KX27933" s="23"/>
      <c r="KY27933" s="23"/>
    </row>
    <row r="27934" spans="36:311" x14ac:dyDescent="0.2">
      <c r="AJ27934" s="23"/>
      <c r="HH27934"/>
      <c r="IW27934" s="36"/>
      <c r="JI27934"/>
      <c r="JJ27934"/>
      <c r="KX27934" s="23"/>
      <c r="KY27934" s="23"/>
    </row>
    <row r="27935" spans="36:311" x14ac:dyDescent="0.2">
      <c r="AJ27935" s="23"/>
      <c r="HH27935"/>
      <c r="IW27935" s="36"/>
      <c r="JI27935"/>
      <c r="JJ27935"/>
      <c r="KX27935" s="23"/>
      <c r="KY27935" s="23"/>
    </row>
    <row r="27936" spans="36:311" x14ac:dyDescent="0.2">
      <c r="AJ27936" s="23"/>
      <c r="HH27936"/>
      <c r="IW27936" s="36"/>
      <c r="JI27936"/>
      <c r="JJ27936"/>
      <c r="KX27936" s="23"/>
      <c r="KY27936" s="23"/>
    </row>
    <row r="27937" spans="36:311" x14ac:dyDescent="0.2">
      <c r="AJ27937" s="23"/>
      <c r="HH27937"/>
      <c r="IW27937" s="36"/>
      <c r="JI27937"/>
      <c r="JJ27937"/>
      <c r="KX27937" s="23"/>
      <c r="KY27937" s="23"/>
    </row>
    <row r="27938" spans="36:311" x14ac:dyDescent="0.2">
      <c r="AJ27938" s="23"/>
      <c r="HH27938"/>
      <c r="IW27938" s="36"/>
      <c r="JI27938"/>
      <c r="JJ27938"/>
      <c r="KX27938" s="23"/>
      <c r="KY27938" s="23"/>
    </row>
    <row r="27939" spans="36:311" x14ac:dyDescent="0.2">
      <c r="AJ27939" s="23"/>
      <c r="HH27939"/>
      <c r="IW27939" s="36"/>
      <c r="JI27939"/>
      <c r="JJ27939"/>
      <c r="KX27939" s="23"/>
      <c r="KY27939" s="23"/>
    </row>
    <row r="27940" spans="36:311" x14ac:dyDescent="0.2">
      <c r="AJ27940" s="23"/>
      <c r="HH27940"/>
      <c r="IW27940" s="36"/>
      <c r="JI27940"/>
      <c r="JJ27940"/>
      <c r="KX27940" s="23"/>
      <c r="KY27940" s="23"/>
    </row>
    <row r="27941" spans="36:311" x14ac:dyDescent="0.2">
      <c r="AJ27941" s="23"/>
      <c r="HH27941"/>
      <c r="IW27941" s="36"/>
      <c r="JI27941"/>
      <c r="JJ27941"/>
      <c r="KX27941" s="23"/>
      <c r="KY27941" s="23"/>
    </row>
    <row r="27942" spans="36:311" x14ac:dyDescent="0.2">
      <c r="AJ27942" s="23"/>
      <c r="HH27942"/>
      <c r="IW27942" s="36"/>
      <c r="JI27942"/>
      <c r="JJ27942"/>
      <c r="KX27942" s="23"/>
      <c r="KY27942" s="23"/>
    </row>
    <row r="27943" spans="36:311" x14ac:dyDescent="0.2">
      <c r="AJ27943" s="23"/>
      <c r="HH27943"/>
      <c r="IW27943" s="36"/>
      <c r="JI27943"/>
      <c r="JJ27943"/>
      <c r="KX27943" s="23"/>
      <c r="KY27943" s="23"/>
    </row>
    <row r="27944" spans="36:311" x14ac:dyDescent="0.2">
      <c r="AJ27944" s="23"/>
      <c r="HH27944"/>
      <c r="IW27944" s="36"/>
      <c r="JI27944"/>
      <c r="JJ27944"/>
      <c r="KX27944" s="23"/>
      <c r="KY27944" s="23"/>
    </row>
    <row r="27945" spans="36:311" x14ac:dyDescent="0.2">
      <c r="AJ27945" s="23"/>
      <c r="HH27945"/>
      <c r="IW27945" s="36"/>
      <c r="JI27945"/>
      <c r="JJ27945"/>
      <c r="KX27945" s="23"/>
      <c r="KY27945" s="23"/>
    </row>
    <row r="27946" spans="36:311" x14ac:dyDescent="0.2">
      <c r="AJ27946" s="23"/>
      <c r="HH27946"/>
      <c r="IW27946" s="36"/>
      <c r="JI27946"/>
      <c r="JJ27946"/>
      <c r="KX27946" s="23"/>
      <c r="KY27946" s="23"/>
    </row>
    <row r="27947" spans="36:311" x14ac:dyDescent="0.2">
      <c r="AJ27947" s="23"/>
      <c r="HH27947"/>
      <c r="IW27947" s="36"/>
      <c r="JI27947"/>
      <c r="JJ27947"/>
      <c r="KX27947" s="23"/>
      <c r="KY27947" s="23"/>
    </row>
    <row r="27948" spans="36:311" x14ac:dyDescent="0.2">
      <c r="AJ27948" s="23"/>
      <c r="HH27948"/>
      <c r="IW27948" s="36"/>
      <c r="JI27948"/>
      <c r="JJ27948"/>
      <c r="KX27948" s="23"/>
      <c r="KY27948" s="23"/>
    </row>
    <row r="27949" spans="36:311" x14ac:dyDescent="0.2">
      <c r="AJ27949" s="23"/>
      <c r="HH27949"/>
      <c r="IW27949" s="36"/>
      <c r="JI27949"/>
      <c r="JJ27949"/>
      <c r="KX27949" s="23"/>
      <c r="KY27949" s="23"/>
    </row>
    <row r="27950" spans="36:311" x14ac:dyDescent="0.2">
      <c r="AJ27950" s="23"/>
      <c r="HH27950"/>
      <c r="IW27950" s="36"/>
      <c r="JI27950"/>
      <c r="JJ27950"/>
      <c r="KX27950" s="23"/>
      <c r="KY27950" s="23"/>
    </row>
    <row r="27951" spans="36:311" x14ac:dyDescent="0.2">
      <c r="AJ27951" s="23"/>
      <c r="HH27951"/>
      <c r="IW27951" s="36"/>
      <c r="JI27951"/>
      <c r="JJ27951"/>
      <c r="KX27951" s="23"/>
      <c r="KY27951" s="23"/>
    </row>
    <row r="27952" spans="36:311" x14ac:dyDescent="0.2">
      <c r="AJ27952" s="23"/>
      <c r="HH27952"/>
      <c r="IW27952" s="36"/>
      <c r="JI27952"/>
      <c r="JJ27952"/>
      <c r="KX27952" s="23"/>
      <c r="KY27952" s="23"/>
    </row>
    <row r="27953" spans="36:311" x14ac:dyDescent="0.2">
      <c r="AJ27953" s="23"/>
      <c r="HH27953"/>
      <c r="IW27953" s="36"/>
      <c r="JI27953"/>
      <c r="JJ27953"/>
      <c r="KX27953" s="23"/>
      <c r="KY27953" s="23"/>
    </row>
    <row r="27954" spans="36:311" x14ac:dyDescent="0.2">
      <c r="AJ27954" s="23"/>
      <c r="HH27954"/>
      <c r="IW27954" s="36"/>
      <c r="JI27954"/>
      <c r="JJ27954"/>
      <c r="KX27954" s="23"/>
      <c r="KY27954" s="23"/>
    </row>
    <row r="27955" spans="36:311" x14ac:dyDescent="0.2">
      <c r="AJ27955" s="23"/>
      <c r="HH27955"/>
      <c r="IW27955" s="36"/>
      <c r="JI27955"/>
      <c r="JJ27955"/>
      <c r="KX27955" s="23"/>
      <c r="KY27955" s="23"/>
    </row>
    <row r="27956" spans="36:311" x14ac:dyDescent="0.2">
      <c r="AJ27956" s="23"/>
      <c r="HH27956"/>
      <c r="IW27956" s="36"/>
      <c r="JI27956"/>
      <c r="JJ27956"/>
      <c r="KX27956" s="23"/>
      <c r="KY27956" s="23"/>
    </row>
    <row r="27957" spans="36:311" x14ac:dyDescent="0.2">
      <c r="AJ27957" s="23"/>
      <c r="HH27957"/>
      <c r="IW27957" s="36"/>
      <c r="JI27957"/>
      <c r="JJ27957"/>
      <c r="KX27957" s="23"/>
      <c r="KY27957" s="23"/>
    </row>
    <row r="27958" spans="36:311" x14ac:dyDescent="0.2">
      <c r="AJ27958" s="23"/>
      <c r="HH27958"/>
      <c r="IW27958" s="36"/>
      <c r="JI27958"/>
      <c r="JJ27958"/>
      <c r="KX27958" s="23"/>
      <c r="KY27958" s="23"/>
    </row>
    <row r="27959" spans="36:311" x14ac:dyDescent="0.2">
      <c r="AJ27959" s="23"/>
      <c r="HH27959"/>
      <c r="IW27959" s="36"/>
      <c r="JI27959"/>
      <c r="JJ27959"/>
      <c r="KX27959" s="23"/>
      <c r="KY27959" s="23"/>
    </row>
    <row r="27960" spans="36:311" x14ac:dyDescent="0.2">
      <c r="AJ27960" s="23"/>
      <c r="HH27960"/>
      <c r="IW27960" s="36"/>
      <c r="JI27960"/>
      <c r="JJ27960"/>
      <c r="KX27960" s="23"/>
      <c r="KY27960" s="23"/>
    </row>
    <row r="27961" spans="36:311" x14ac:dyDescent="0.2">
      <c r="AJ27961" s="23"/>
      <c r="HH27961"/>
      <c r="IW27961" s="36"/>
      <c r="JI27961"/>
      <c r="JJ27961"/>
      <c r="KX27961" s="23"/>
      <c r="KY27961" s="23"/>
    </row>
    <row r="27962" spans="36:311" x14ac:dyDescent="0.2">
      <c r="AJ27962" s="23"/>
      <c r="HH27962"/>
      <c r="IW27962" s="36"/>
      <c r="JI27962"/>
      <c r="JJ27962"/>
      <c r="KX27962" s="23"/>
      <c r="KY27962" s="23"/>
    </row>
    <row r="27963" spans="36:311" x14ac:dyDescent="0.2">
      <c r="AJ27963" s="23"/>
      <c r="HH27963"/>
      <c r="IW27963" s="36"/>
      <c r="JI27963"/>
      <c r="JJ27963"/>
      <c r="KX27963" s="23"/>
      <c r="KY27963" s="23"/>
    </row>
    <row r="27964" spans="36:311" x14ac:dyDescent="0.2">
      <c r="AJ27964" s="23"/>
      <c r="HH27964"/>
      <c r="IW27964" s="36"/>
      <c r="JI27964"/>
      <c r="JJ27964"/>
      <c r="KX27964" s="23"/>
      <c r="KY27964" s="23"/>
    </row>
    <row r="27965" spans="36:311" x14ac:dyDescent="0.2">
      <c r="AJ27965" s="23"/>
      <c r="HH27965"/>
      <c r="IW27965" s="36"/>
      <c r="JI27965"/>
      <c r="JJ27965"/>
      <c r="KX27965" s="23"/>
      <c r="KY27965" s="23"/>
    </row>
    <row r="27966" spans="36:311" x14ac:dyDescent="0.2">
      <c r="AJ27966" s="23"/>
      <c r="HH27966"/>
      <c r="IW27966" s="36"/>
      <c r="JI27966"/>
      <c r="JJ27966"/>
      <c r="KX27966" s="23"/>
      <c r="KY27966" s="23"/>
    </row>
    <row r="27967" spans="36:311" x14ac:dyDescent="0.2">
      <c r="AJ27967" s="23"/>
      <c r="HH27967"/>
      <c r="IW27967" s="36"/>
      <c r="JI27967"/>
      <c r="JJ27967"/>
      <c r="KX27967" s="23"/>
      <c r="KY27967" s="23"/>
    </row>
    <row r="27968" spans="36:311" x14ac:dyDescent="0.2">
      <c r="AJ27968" s="23"/>
      <c r="HH27968"/>
      <c r="IW27968" s="36"/>
      <c r="JI27968"/>
      <c r="JJ27968"/>
      <c r="KX27968" s="23"/>
      <c r="KY27968" s="23"/>
    </row>
    <row r="27969" spans="36:311" x14ac:dyDescent="0.2">
      <c r="AJ27969" s="23"/>
      <c r="HH27969"/>
      <c r="IW27969" s="36"/>
      <c r="JI27969"/>
      <c r="JJ27969"/>
      <c r="KX27969" s="23"/>
      <c r="KY27969" s="23"/>
    </row>
    <row r="27970" spans="36:311" x14ac:dyDescent="0.2">
      <c r="AJ27970" s="23"/>
      <c r="HH27970"/>
      <c r="IW27970" s="36"/>
      <c r="JI27970"/>
      <c r="JJ27970"/>
      <c r="KX27970" s="23"/>
      <c r="KY27970" s="23"/>
    </row>
    <row r="27971" spans="36:311" x14ac:dyDescent="0.2">
      <c r="AJ27971" s="23"/>
      <c r="HH27971"/>
      <c r="IW27971" s="36"/>
      <c r="JI27971"/>
      <c r="JJ27971"/>
      <c r="KX27971" s="23"/>
      <c r="KY27971" s="23"/>
    </row>
    <row r="27972" spans="36:311" x14ac:dyDescent="0.2">
      <c r="AJ27972" s="23"/>
      <c r="HH27972"/>
      <c r="IW27972" s="36"/>
      <c r="JI27972"/>
      <c r="JJ27972"/>
      <c r="KX27972" s="23"/>
      <c r="KY27972" s="23"/>
    </row>
    <row r="27973" spans="36:311" x14ac:dyDescent="0.2">
      <c r="AJ27973" s="23"/>
      <c r="HH27973"/>
      <c r="IW27973" s="36"/>
      <c r="JI27973"/>
      <c r="JJ27973"/>
      <c r="KX27973" s="23"/>
      <c r="KY27973" s="23"/>
    </row>
    <row r="27974" spans="36:311" x14ac:dyDescent="0.2">
      <c r="AJ27974" s="23"/>
      <c r="HH27974"/>
      <c r="IW27974" s="36"/>
      <c r="JI27974"/>
      <c r="JJ27974"/>
      <c r="KX27974" s="23"/>
      <c r="KY27974" s="23"/>
    </row>
    <row r="27975" spans="36:311" x14ac:dyDescent="0.2">
      <c r="AJ27975" s="23"/>
      <c r="HH27975"/>
      <c r="IW27975" s="36"/>
      <c r="JI27975"/>
      <c r="JJ27975"/>
      <c r="KX27975" s="23"/>
      <c r="KY27975" s="23"/>
    </row>
    <row r="27976" spans="36:311" x14ac:dyDescent="0.2">
      <c r="AJ27976" s="23"/>
      <c r="HH27976"/>
      <c r="IW27976" s="36"/>
      <c r="JI27976"/>
      <c r="JJ27976"/>
      <c r="KX27976" s="23"/>
      <c r="KY27976" s="23"/>
    </row>
    <row r="27977" spans="36:311" x14ac:dyDescent="0.2">
      <c r="AJ27977" s="23"/>
      <c r="HH27977"/>
      <c r="IW27977" s="36"/>
      <c r="JI27977"/>
      <c r="JJ27977"/>
      <c r="KX27977" s="23"/>
      <c r="KY27977" s="23"/>
    </row>
    <row r="27978" spans="36:311" x14ac:dyDescent="0.2">
      <c r="AJ27978" s="23"/>
      <c r="HH27978"/>
      <c r="IW27978" s="36"/>
      <c r="JI27978"/>
      <c r="JJ27978"/>
      <c r="KX27978" s="23"/>
      <c r="KY27978" s="23"/>
    </row>
    <row r="27979" spans="36:311" x14ac:dyDescent="0.2">
      <c r="AJ27979" s="23"/>
      <c r="HH27979"/>
      <c r="IW27979" s="36"/>
      <c r="JI27979"/>
      <c r="JJ27979"/>
      <c r="KX27979" s="23"/>
      <c r="KY27979" s="23"/>
    </row>
    <row r="27980" spans="36:311" x14ac:dyDescent="0.2">
      <c r="AJ27980" s="23"/>
      <c r="HH27980"/>
      <c r="IW27980" s="36"/>
      <c r="JI27980"/>
      <c r="JJ27980"/>
      <c r="KX27980" s="23"/>
      <c r="KY27980" s="23"/>
    </row>
    <row r="27981" spans="36:311" x14ac:dyDescent="0.2">
      <c r="AJ27981" s="23"/>
      <c r="HH27981"/>
      <c r="IW27981" s="36"/>
      <c r="JI27981"/>
      <c r="JJ27981"/>
      <c r="KX27981" s="23"/>
      <c r="KY27981" s="23"/>
    </row>
    <row r="27982" spans="36:311" x14ac:dyDescent="0.2">
      <c r="AJ27982" s="23"/>
      <c r="HH27982"/>
      <c r="IW27982" s="36"/>
      <c r="JI27982"/>
      <c r="JJ27982"/>
      <c r="KX27982" s="23"/>
      <c r="KY27982" s="23"/>
    </row>
    <row r="27983" spans="36:311" x14ac:dyDescent="0.2">
      <c r="AJ27983" s="23"/>
      <c r="HH27983"/>
      <c r="IW27983" s="36"/>
      <c r="JI27983"/>
      <c r="JJ27983"/>
      <c r="KX27983" s="23"/>
      <c r="KY27983" s="23"/>
    </row>
    <row r="27984" spans="36:311" x14ac:dyDescent="0.2">
      <c r="AJ27984" s="23"/>
      <c r="HH27984"/>
      <c r="IW27984" s="36"/>
      <c r="JI27984"/>
      <c r="JJ27984"/>
      <c r="KX27984" s="23"/>
      <c r="KY27984" s="23"/>
    </row>
    <row r="27985" spans="36:311" x14ac:dyDescent="0.2">
      <c r="AJ27985" s="23"/>
      <c r="HH27985"/>
      <c r="IW27985" s="36"/>
      <c r="JI27985"/>
      <c r="JJ27985"/>
      <c r="KX27985" s="23"/>
      <c r="KY27985" s="23"/>
    </row>
    <row r="27986" spans="36:311" x14ac:dyDescent="0.2">
      <c r="AJ27986" s="23"/>
      <c r="HH27986"/>
      <c r="IW27986" s="36"/>
      <c r="JI27986"/>
      <c r="JJ27986"/>
      <c r="KX27986" s="23"/>
      <c r="KY27986" s="23"/>
    </row>
    <row r="27987" spans="36:311" x14ac:dyDescent="0.2">
      <c r="AJ27987" s="23"/>
      <c r="HH27987"/>
      <c r="IW27987" s="36"/>
      <c r="JI27987"/>
      <c r="JJ27987"/>
      <c r="KX27987" s="23"/>
      <c r="KY27987" s="23"/>
    </row>
    <row r="27988" spans="36:311" x14ac:dyDescent="0.2">
      <c r="AJ27988" s="23"/>
      <c r="HH27988"/>
      <c r="IW27988" s="36"/>
      <c r="JI27988"/>
      <c r="JJ27988"/>
      <c r="KX27988" s="23"/>
      <c r="KY27988" s="23"/>
    </row>
    <row r="27989" spans="36:311" x14ac:dyDescent="0.2">
      <c r="AJ27989" s="23"/>
      <c r="HH27989"/>
      <c r="IW27989" s="36"/>
      <c r="JI27989"/>
      <c r="JJ27989"/>
      <c r="KX27989" s="23"/>
      <c r="KY27989" s="23"/>
    </row>
    <row r="27990" spans="36:311" x14ac:dyDescent="0.2">
      <c r="AJ27990" s="23"/>
      <c r="HH27990"/>
      <c r="IW27990" s="36"/>
      <c r="JI27990"/>
      <c r="JJ27990"/>
      <c r="KX27990" s="23"/>
      <c r="KY27990" s="23"/>
    </row>
    <row r="27991" spans="36:311" x14ac:dyDescent="0.2">
      <c r="AJ27991" s="23"/>
      <c r="HH27991"/>
      <c r="IW27991" s="36"/>
      <c r="JI27991"/>
      <c r="JJ27991"/>
      <c r="KX27991" s="23"/>
      <c r="KY27991" s="23"/>
    </row>
    <row r="27992" spans="36:311" x14ac:dyDescent="0.2">
      <c r="AJ27992" s="23"/>
      <c r="HH27992"/>
      <c r="IW27992" s="36"/>
      <c r="JI27992"/>
      <c r="JJ27992"/>
      <c r="KX27992" s="23"/>
      <c r="KY27992" s="23"/>
    </row>
    <row r="27993" spans="36:311" x14ac:dyDescent="0.2">
      <c r="AJ27993" s="23"/>
      <c r="HH27993"/>
      <c r="IW27993" s="36"/>
      <c r="JI27993"/>
      <c r="JJ27993"/>
      <c r="KX27993" s="23"/>
      <c r="KY27993" s="23"/>
    </row>
    <row r="27994" spans="36:311" x14ac:dyDescent="0.2">
      <c r="AJ27994" s="23"/>
      <c r="HH27994"/>
      <c r="IW27994" s="36"/>
      <c r="JI27994"/>
      <c r="JJ27994"/>
      <c r="KX27994" s="23"/>
      <c r="KY27994" s="23"/>
    </row>
    <row r="27995" spans="36:311" x14ac:dyDescent="0.2">
      <c r="AJ27995" s="23"/>
      <c r="HH27995"/>
      <c r="IW27995" s="36"/>
      <c r="JI27995"/>
      <c r="JJ27995"/>
      <c r="KX27995" s="23"/>
      <c r="KY27995" s="23"/>
    </row>
    <row r="27996" spans="36:311" x14ac:dyDescent="0.2">
      <c r="AJ27996" s="23"/>
      <c r="HH27996"/>
      <c r="IW27996" s="36"/>
      <c r="JI27996"/>
      <c r="JJ27996"/>
      <c r="KX27996" s="23"/>
      <c r="KY27996" s="23"/>
    </row>
    <row r="27997" spans="36:311" x14ac:dyDescent="0.2">
      <c r="AJ27997" s="23"/>
      <c r="HH27997"/>
      <c r="IW27997" s="36"/>
      <c r="JI27997"/>
      <c r="JJ27997"/>
      <c r="KX27997" s="23"/>
      <c r="KY27997" s="23"/>
    </row>
    <row r="27998" spans="36:311" x14ac:dyDescent="0.2">
      <c r="AJ27998" s="23"/>
      <c r="HH27998"/>
      <c r="IW27998" s="36"/>
      <c r="JI27998"/>
      <c r="JJ27998"/>
      <c r="KX27998" s="23"/>
      <c r="KY27998" s="23"/>
    </row>
    <row r="27999" spans="36:311" x14ac:dyDescent="0.2">
      <c r="AJ27999" s="23"/>
      <c r="HH27999"/>
      <c r="IW27999" s="36"/>
      <c r="JI27999"/>
      <c r="JJ27999"/>
      <c r="KX27999" s="23"/>
      <c r="KY27999" s="23"/>
    </row>
    <row r="28000" spans="36:311" x14ac:dyDescent="0.2">
      <c r="AJ28000" s="23"/>
      <c r="HH28000"/>
      <c r="IW28000" s="36"/>
      <c r="JI28000"/>
      <c r="JJ28000"/>
      <c r="KX28000" s="23"/>
      <c r="KY28000" s="23"/>
    </row>
    <row r="28001" spans="36:311" x14ac:dyDescent="0.2">
      <c r="AJ28001" s="23"/>
      <c r="HH28001"/>
      <c r="IW28001" s="36"/>
      <c r="JI28001"/>
      <c r="JJ28001"/>
      <c r="KX28001" s="23"/>
      <c r="KY28001" s="23"/>
    </row>
    <row r="28002" spans="36:311" x14ac:dyDescent="0.2">
      <c r="AJ28002" s="23"/>
      <c r="HH28002"/>
      <c r="IW28002" s="36"/>
      <c r="JI28002"/>
      <c r="JJ28002"/>
      <c r="KX28002" s="23"/>
      <c r="KY28002" s="23"/>
    </row>
    <row r="28003" spans="36:311" x14ac:dyDescent="0.2">
      <c r="AJ28003" s="23"/>
      <c r="HH28003"/>
      <c r="IW28003" s="36"/>
      <c r="JI28003"/>
      <c r="JJ28003"/>
      <c r="KX28003" s="23"/>
      <c r="KY28003" s="23"/>
    </row>
    <row r="28004" spans="36:311" x14ac:dyDescent="0.2">
      <c r="AJ28004" s="23"/>
      <c r="HH28004"/>
      <c r="IW28004" s="36"/>
      <c r="JI28004"/>
      <c r="JJ28004"/>
      <c r="KX28004" s="23"/>
      <c r="KY28004" s="23"/>
    </row>
    <row r="28005" spans="36:311" x14ac:dyDescent="0.2">
      <c r="AJ28005" s="23"/>
      <c r="HH28005"/>
      <c r="IW28005" s="36"/>
      <c r="JI28005"/>
      <c r="JJ28005"/>
      <c r="KX28005" s="23"/>
      <c r="KY28005" s="23"/>
    </row>
    <row r="28006" spans="36:311" x14ac:dyDescent="0.2">
      <c r="AJ28006" s="23"/>
      <c r="HH28006"/>
      <c r="IW28006" s="36"/>
      <c r="JI28006"/>
      <c r="JJ28006"/>
      <c r="KX28006" s="23"/>
      <c r="KY28006" s="23"/>
    </row>
    <row r="28007" spans="36:311" x14ac:dyDescent="0.2">
      <c r="AJ28007" s="23"/>
      <c r="HH28007"/>
      <c r="IW28007" s="36"/>
      <c r="JI28007"/>
      <c r="JJ28007"/>
      <c r="KX28007" s="23"/>
      <c r="KY28007" s="23"/>
    </row>
    <row r="28008" spans="36:311" x14ac:dyDescent="0.2">
      <c r="AJ28008" s="23"/>
      <c r="HH28008"/>
      <c r="IW28008" s="36"/>
      <c r="JI28008"/>
      <c r="JJ28008"/>
      <c r="KX28008" s="23"/>
      <c r="KY28008" s="23"/>
    </row>
    <row r="28009" spans="36:311" x14ac:dyDescent="0.2">
      <c r="AJ28009" s="23"/>
      <c r="HH28009"/>
      <c r="IW28009" s="36"/>
      <c r="JI28009"/>
      <c r="JJ28009"/>
      <c r="KX28009" s="23"/>
      <c r="KY28009" s="23"/>
    </row>
    <row r="28010" spans="36:311" x14ac:dyDescent="0.2">
      <c r="AJ28010" s="23"/>
      <c r="HH28010"/>
      <c r="IW28010" s="36"/>
      <c r="JI28010"/>
      <c r="JJ28010"/>
      <c r="KX28010" s="23"/>
      <c r="KY28010" s="23"/>
    </row>
    <row r="28011" spans="36:311" x14ac:dyDescent="0.2">
      <c r="AJ28011" s="23"/>
      <c r="HH28011"/>
      <c r="IW28011" s="36"/>
      <c r="JI28011"/>
      <c r="JJ28011"/>
      <c r="KX28011" s="23"/>
      <c r="KY28011" s="23"/>
    </row>
    <row r="28012" spans="36:311" x14ac:dyDescent="0.2">
      <c r="AJ28012" s="23"/>
      <c r="HH28012"/>
      <c r="IW28012" s="36"/>
      <c r="JI28012"/>
      <c r="JJ28012"/>
      <c r="KX28012" s="23"/>
      <c r="KY28012" s="23"/>
    </row>
    <row r="28013" spans="36:311" x14ac:dyDescent="0.2">
      <c r="AJ28013" s="23"/>
      <c r="HH28013"/>
      <c r="IW28013" s="36"/>
      <c r="JI28013"/>
      <c r="JJ28013"/>
      <c r="KX28013" s="23"/>
      <c r="KY28013" s="23"/>
    </row>
    <row r="28014" spans="36:311" x14ac:dyDescent="0.2">
      <c r="AJ28014" s="23"/>
      <c r="HH28014"/>
      <c r="IW28014" s="36"/>
      <c r="JI28014"/>
      <c r="JJ28014"/>
      <c r="KX28014" s="23"/>
      <c r="KY28014" s="23"/>
    </row>
    <row r="28015" spans="36:311" x14ac:dyDescent="0.2">
      <c r="AJ28015" s="23"/>
      <c r="HH28015"/>
      <c r="IW28015" s="36"/>
      <c r="JI28015"/>
      <c r="JJ28015"/>
      <c r="KX28015" s="23"/>
      <c r="KY28015" s="23"/>
    </row>
    <row r="28016" spans="36:311" x14ac:dyDescent="0.2">
      <c r="AJ28016" s="23"/>
      <c r="HH28016"/>
      <c r="IW28016" s="36"/>
      <c r="JI28016"/>
      <c r="JJ28016"/>
      <c r="KX28016" s="23"/>
      <c r="KY28016" s="23"/>
    </row>
    <row r="28017" spans="36:311" x14ac:dyDescent="0.2">
      <c r="AJ28017" s="23"/>
      <c r="HH28017"/>
      <c r="IW28017" s="36"/>
      <c r="JI28017"/>
      <c r="JJ28017"/>
      <c r="KX28017" s="23"/>
      <c r="KY28017" s="23"/>
    </row>
    <row r="28018" spans="36:311" x14ac:dyDescent="0.2">
      <c r="AJ28018" s="23"/>
      <c r="HH28018"/>
      <c r="IW28018" s="36"/>
      <c r="JI28018"/>
      <c r="JJ28018"/>
      <c r="KX28018" s="23"/>
      <c r="KY28018" s="23"/>
    </row>
    <row r="28019" spans="36:311" x14ac:dyDescent="0.2">
      <c r="AJ28019" s="23"/>
      <c r="HH28019"/>
      <c r="IW28019" s="36"/>
      <c r="JI28019"/>
      <c r="JJ28019"/>
      <c r="KX28019" s="23"/>
      <c r="KY28019" s="23"/>
    </row>
    <row r="28020" spans="36:311" x14ac:dyDescent="0.2">
      <c r="AJ28020" s="23"/>
      <c r="HH28020"/>
      <c r="IW28020" s="36"/>
      <c r="JI28020"/>
      <c r="JJ28020"/>
      <c r="KX28020" s="23"/>
      <c r="KY28020" s="23"/>
    </row>
    <row r="28021" spans="36:311" x14ac:dyDescent="0.2">
      <c r="AJ28021" s="23"/>
      <c r="HH28021"/>
      <c r="IW28021" s="36"/>
      <c r="JI28021"/>
      <c r="JJ28021"/>
      <c r="KX28021" s="23"/>
      <c r="KY28021" s="23"/>
    </row>
    <row r="28022" spans="36:311" x14ac:dyDescent="0.2">
      <c r="AJ28022" s="23"/>
      <c r="HH28022"/>
      <c r="IW28022" s="36"/>
      <c r="JI28022"/>
      <c r="JJ28022"/>
      <c r="KX28022" s="23"/>
      <c r="KY28022" s="23"/>
    </row>
    <row r="28023" spans="36:311" x14ac:dyDescent="0.2">
      <c r="AJ28023" s="23"/>
      <c r="HH28023"/>
      <c r="IW28023" s="36"/>
      <c r="JI28023"/>
      <c r="JJ28023"/>
      <c r="KX28023" s="23"/>
      <c r="KY28023" s="23"/>
    </row>
    <row r="28024" spans="36:311" x14ac:dyDescent="0.2">
      <c r="AJ28024" s="23"/>
      <c r="HH28024"/>
      <c r="IW28024" s="36"/>
      <c r="JI28024"/>
      <c r="JJ28024"/>
      <c r="KX28024" s="23"/>
      <c r="KY28024" s="23"/>
    </row>
    <row r="28025" spans="36:311" x14ac:dyDescent="0.2">
      <c r="AJ28025" s="23"/>
      <c r="HH28025"/>
      <c r="IW28025" s="36"/>
      <c r="JI28025"/>
      <c r="JJ28025"/>
      <c r="KX28025" s="23"/>
      <c r="KY28025" s="23"/>
    </row>
    <row r="28026" spans="36:311" x14ac:dyDescent="0.2">
      <c r="AJ28026" s="23"/>
      <c r="HH28026"/>
      <c r="IW28026" s="36"/>
      <c r="JI28026"/>
      <c r="JJ28026"/>
      <c r="KX28026" s="23"/>
      <c r="KY28026" s="23"/>
    </row>
    <row r="28027" spans="36:311" x14ac:dyDescent="0.2">
      <c r="AJ28027" s="23"/>
      <c r="HH28027"/>
      <c r="IW28027" s="36"/>
      <c r="JI28027"/>
      <c r="JJ28027"/>
      <c r="KX28027" s="23"/>
      <c r="KY28027" s="23"/>
    </row>
    <row r="28028" spans="36:311" x14ac:dyDescent="0.2">
      <c r="AJ28028" s="23"/>
      <c r="HH28028"/>
      <c r="IW28028" s="36"/>
      <c r="JI28028"/>
      <c r="JJ28028"/>
      <c r="KX28028" s="23"/>
      <c r="KY28028" s="23"/>
    </row>
    <row r="28029" spans="36:311" x14ac:dyDescent="0.2">
      <c r="AJ28029" s="23"/>
      <c r="HH28029"/>
      <c r="IW28029" s="36"/>
      <c r="JI28029"/>
      <c r="JJ28029"/>
      <c r="KX28029" s="23"/>
      <c r="KY28029" s="23"/>
    </row>
    <row r="28030" spans="36:311" x14ac:dyDescent="0.2">
      <c r="AJ28030" s="23"/>
      <c r="HH28030"/>
      <c r="IW28030" s="36"/>
      <c r="JI28030"/>
      <c r="JJ28030"/>
      <c r="KX28030" s="23"/>
      <c r="KY28030" s="23"/>
    </row>
    <row r="28031" spans="36:311" x14ac:dyDescent="0.2">
      <c r="AJ28031" s="23"/>
      <c r="HH28031"/>
      <c r="IW28031" s="36"/>
      <c r="JI28031"/>
      <c r="JJ28031"/>
      <c r="KX28031" s="23"/>
      <c r="KY28031" s="23"/>
    </row>
    <row r="28032" spans="36:311" x14ac:dyDescent="0.2">
      <c r="AJ28032" s="23"/>
      <c r="HH28032"/>
      <c r="IW28032" s="36"/>
      <c r="JI28032"/>
      <c r="JJ28032"/>
      <c r="KX28032" s="23"/>
      <c r="KY28032" s="23"/>
    </row>
    <row r="28033" spans="36:311" x14ac:dyDescent="0.2">
      <c r="AJ28033" s="23"/>
      <c r="HH28033"/>
      <c r="IW28033" s="36"/>
      <c r="JI28033"/>
      <c r="JJ28033"/>
      <c r="KX28033" s="23"/>
      <c r="KY28033" s="23"/>
    </row>
    <row r="28034" spans="36:311" x14ac:dyDescent="0.2">
      <c r="AJ28034" s="23"/>
      <c r="HH28034"/>
      <c r="IW28034" s="36"/>
      <c r="JI28034"/>
      <c r="JJ28034"/>
      <c r="KX28034" s="23"/>
      <c r="KY28034" s="23"/>
    </row>
    <row r="28035" spans="36:311" x14ac:dyDescent="0.2">
      <c r="AJ28035" s="23"/>
      <c r="HH28035"/>
      <c r="IW28035" s="36"/>
      <c r="JI28035"/>
      <c r="JJ28035"/>
      <c r="KX28035" s="23"/>
      <c r="KY28035" s="23"/>
    </row>
    <row r="28036" spans="36:311" x14ac:dyDescent="0.2">
      <c r="AJ28036" s="23"/>
      <c r="HH28036"/>
      <c r="IW28036" s="36"/>
      <c r="JI28036"/>
      <c r="JJ28036"/>
      <c r="KX28036" s="23"/>
      <c r="KY28036" s="23"/>
    </row>
    <row r="28037" spans="36:311" x14ac:dyDescent="0.2">
      <c r="AJ28037" s="23"/>
      <c r="HH28037"/>
      <c r="IW28037" s="36"/>
      <c r="JI28037"/>
      <c r="JJ28037"/>
      <c r="KX28037" s="23"/>
      <c r="KY28037" s="23"/>
    </row>
    <row r="28038" spans="36:311" x14ac:dyDescent="0.2">
      <c r="AJ28038" s="23"/>
      <c r="HH28038"/>
      <c r="IW28038" s="36"/>
      <c r="JI28038"/>
      <c r="JJ28038"/>
      <c r="KX28038" s="23"/>
      <c r="KY28038" s="23"/>
    </row>
    <row r="28039" spans="36:311" x14ac:dyDescent="0.2">
      <c r="AJ28039" s="23"/>
      <c r="HH28039"/>
      <c r="IW28039" s="36"/>
      <c r="JI28039"/>
      <c r="JJ28039"/>
      <c r="KX28039" s="23"/>
      <c r="KY28039" s="23"/>
    </row>
    <row r="28040" spans="36:311" x14ac:dyDescent="0.2">
      <c r="AJ28040" s="23"/>
      <c r="HH28040"/>
      <c r="IW28040" s="36"/>
      <c r="JI28040"/>
      <c r="JJ28040"/>
      <c r="KX28040" s="23"/>
      <c r="KY28040" s="23"/>
    </row>
    <row r="28041" spans="36:311" x14ac:dyDescent="0.2">
      <c r="AJ28041" s="23"/>
      <c r="HH28041"/>
      <c r="IW28041" s="36"/>
      <c r="JI28041"/>
      <c r="JJ28041"/>
      <c r="KX28041" s="23"/>
      <c r="KY28041" s="23"/>
    </row>
    <row r="28042" spans="36:311" x14ac:dyDescent="0.2">
      <c r="AJ28042" s="23"/>
      <c r="HH28042"/>
      <c r="IW28042" s="36"/>
      <c r="JI28042"/>
      <c r="JJ28042"/>
      <c r="KX28042" s="23"/>
      <c r="KY28042" s="23"/>
    </row>
    <row r="28043" spans="36:311" x14ac:dyDescent="0.2">
      <c r="AJ28043" s="23"/>
      <c r="HH28043"/>
      <c r="IW28043" s="36"/>
      <c r="JI28043"/>
      <c r="JJ28043"/>
      <c r="KX28043" s="23"/>
      <c r="KY28043" s="23"/>
    </row>
    <row r="28044" spans="36:311" x14ac:dyDescent="0.2">
      <c r="AJ28044" s="23"/>
      <c r="HH28044"/>
      <c r="IW28044" s="36"/>
      <c r="JI28044"/>
      <c r="JJ28044"/>
      <c r="KX28044" s="23"/>
      <c r="KY28044" s="23"/>
    </row>
    <row r="28045" spans="36:311" x14ac:dyDescent="0.2">
      <c r="AJ28045" s="23"/>
      <c r="HH28045"/>
      <c r="IW28045" s="36"/>
      <c r="JI28045"/>
      <c r="JJ28045"/>
      <c r="KX28045" s="23"/>
      <c r="KY28045" s="23"/>
    </row>
    <row r="28046" spans="36:311" x14ac:dyDescent="0.2">
      <c r="AJ28046" s="23"/>
      <c r="HH28046"/>
      <c r="IW28046" s="36"/>
      <c r="JI28046"/>
      <c r="JJ28046"/>
      <c r="KX28046" s="23"/>
      <c r="KY28046" s="23"/>
    </row>
    <row r="28047" spans="36:311" x14ac:dyDescent="0.2">
      <c r="AJ28047" s="23"/>
      <c r="HH28047"/>
      <c r="IW28047" s="36"/>
      <c r="JI28047"/>
      <c r="JJ28047"/>
      <c r="KX28047" s="23"/>
      <c r="KY28047" s="23"/>
    </row>
    <row r="28048" spans="36:311" x14ac:dyDescent="0.2">
      <c r="AJ28048" s="23"/>
      <c r="HH28048"/>
      <c r="IW28048" s="36"/>
      <c r="JI28048"/>
      <c r="JJ28048"/>
      <c r="KX28048" s="23"/>
      <c r="KY28048" s="23"/>
    </row>
    <row r="28049" spans="36:311" x14ac:dyDescent="0.2">
      <c r="AJ28049" s="23"/>
      <c r="HH28049"/>
      <c r="IW28049" s="36"/>
      <c r="JI28049"/>
      <c r="JJ28049"/>
      <c r="KX28049" s="23"/>
      <c r="KY28049" s="23"/>
    </row>
    <row r="28050" spans="36:311" x14ac:dyDescent="0.2">
      <c r="AJ28050" s="23"/>
      <c r="HH28050"/>
      <c r="IW28050" s="36"/>
      <c r="JI28050"/>
      <c r="JJ28050"/>
      <c r="KX28050" s="23"/>
      <c r="KY28050" s="23"/>
    </row>
    <row r="28051" spans="36:311" x14ac:dyDescent="0.2">
      <c r="AJ28051" s="23"/>
      <c r="HH28051"/>
      <c r="IW28051" s="36"/>
      <c r="JI28051"/>
      <c r="JJ28051"/>
      <c r="KX28051" s="23"/>
      <c r="KY28051" s="23"/>
    </row>
    <row r="28052" spans="36:311" x14ac:dyDescent="0.2">
      <c r="AJ28052" s="23"/>
      <c r="HH28052"/>
      <c r="IW28052" s="36"/>
      <c r="JI28052"/>
      <c r="JJ28052"/>
      <c r="KX28052" s="23"/>
      <c r="KY28052" s="23"/>
    </row>
    <row r="28053" spans="36:311" x14ac:dyDescent="0.2">
      <c r="AJ28053" s="23"/>
      <c r="HH28053"/>
      <c r="IW28053" s="36"/>
      <c r="JI28053"/>
      <c r="JJ28053"/>
      <c r="KX28053" s="23"/>
      <c r="KY28053" s="23"/>
    </row>
    <row r="28054" spans="36:311" x14ac:dyDescent="0.2">
      <c r="AJ28054" s="23"/>
      <c r="HH28054"/>
      <c r="IW28054" s="36"/>
      <c r="JI28054"/>
      <c r="JJ28054"/>
      <c r="KX28054" s="23"/>
      <c r="KY28054" s="23"/>
    </row>
    <row r="28055" spans="36:311" x14ac:dyDescent="0.2">
      <c r="AJ28055" s="23"/>
      <c r="HH28055"/>
      <c r="IW28055" s="36"/>
      <c r="JI28055"/>
      <c r="JJ28055"/>
      <c r="KX28055" s="23"/>
      <c r="KY28055" s="23"/>
    </row>
    <row r="28056" spans="36:311" x14ac:dyDescent="0.2">
      <c r="AJ28056" s="23"/>
      <c r="HH28056"/>
      <c r="IW28056" s="36"/>
      <c r="JI28056"/>
      <c r="JJ28056"/>
      <c r="KX28056" s="23"/>
      <c r="KY28056" s="23"/>
    </row>
    <row r="28057" spans="36:311" x14ac:dyDescent="0.2">
      <c r="AJ28057" s="23"/>
      <c r="HH28057"/>
      <c r="IW28057" s="36"/>
      <c r="JI28057"/>
      <c r="JJ28057"/>
      <c r="KX28057" s="23"/>
      <c r="KY28057" s="23"/>
    </row>
    <row r="28058" spans="36:311" x14ac:dyDescent="0.2">
      <c r="AJ28058" s="23"/>
      <c r="HH28058"/>
      <c r="IW28058" s="36"/>
      <c r="JI28058"/>
      <c r="JJ28058"/>
      <c r="KX28058" s="23"/>
      <c r="KY28058" s="23"/>
    </row>
    <row r="28059" spans="36:311" x14ac:dyDescent="0.2">
      <c r="AJ28059" s="23"/>
      <c r="HH28059"/>
      <c r="IW28059" s="36"/>
      <c r="JI28059"/>
      <c r="JJ28059"/>
      <c r="KX28059" s="23"/>
      <c r="KY28059" s="23"/>
    </row>
    <row r="28060" spans="36:311" x14ac:dyDescent="0.2">
      <c r="AJ28060" s="23"/>
      <c r="HH28060"/>
      <c r="IW28060" s="36"/>
      <c r="JI28060"/>
      <c r="JJ28060"/>
      <c r="KX28060" s="23"/>
      <c r="KY28060" s="23"/>
    </row>
    <row r="28061" spans="36:311" x14ac:dyDescent="0.2">
      <c r="AJ28061" s="23"/>
      <c r="HH28061"/>
      <c r="IW28061" s="36"/>
      <c r="JI28061"/>
      <c r="JJ28061"/>
      <c r="KX28061" s="23"/>
      <c r="KY28061" s="23"/>
    </row>
    <row r="28062" spans="36:311" x14ac:dyDescent="0.2">
      <c r="AJ28062" s="23"/>
      <c r="HH28062"/>
      <c r="IW28062" s="36"/>
      <c r="JI28062"/>
      <c r="JJ28062"/>
      <c r="KX28062" s="23"/>
      <c r="KY28062" s="23"/>
    </row>
    <row r="28063" spans="36:311" x14ac:dyDescent="0.2">
      <c r="AJ28063" s="23"/>
      <c r="HH28063"/>
      <c r="IW28063" s="36"/>
      <c r="JI28063"/>
      <c r="JJ28063"/>
      <c r="KX28063" s="23"/>
      <c r="KY28063" s="23"/>
    </row>
    <row r="28064" spans="36:311" x14ac:dyDescent="0.2">
      <c r="AJ28064" s="23"/>
      <c r="HH28064"/>
      <c r="IW28064" s="36"/>
      <c r="JI28064"/>
      <c r="JJ28064"/>
      <c r="KX28064" s="23"/>
      <c r="KY28064" s="23"/>
    </row>
    <row r="28065" spans="36:311" x14ac:dyDescent="0.2">
      <c r="AJ28065" s="23"/>
      <c r="HH28065"/>
      <c r="IW28065" s="36"/>
      <c r="JI28065"/>
      <c r="JJ28065"/>
      <c r="KX28065" s="23"/>
      <c r="KY28065" s="23"/>
    </row>
    <row r="28066" spans="36:311" x14ac:dyDescent="0.2">
      <c r="AJ28066" s="23"/>
      <c r="HH28066"/>
      <c r="IW28066" s="36"/>
      <c r="JI28066"/>
      <c r="JJ28066"/>
      <c r="KX28066" s="23"/>
      <c r="KY28066" s="23"/>
    </row>
    <row r="28067" spans="36:311" x14ac:dyDescent="0.2">
      <c r="AJ28067" s="23"/>
      <c r="HH28067"/>
      <c r="IW28067" s="36"/>
      <c r="JI28067"/>
      <c r="JJ28067"/>
      <c r="KX28067" s="23"/>
      <c r="KY28067" s="23"/>
    </row>
    <row r="28068" spans="36:311" x14ac:dyDescent="0.2">
      <c r="AJ28068" s="23"/>
      <c r="HH28068"/>
      <c r="IW28068" s="36"/>
      <c r="JI28068"/>
      <c r="JJ28068"/>
      <c r="KX28068" s="23"/>
      <c r="KY28068" s="23"/>
    </row>
    <row r="28069" spans="36:311" x14ac:dyDescent="0.2">
      <c r="AJ28069" s="23"/>
      <c r="HH28069"/>
      <c r="IW28069" s="36"/>
      <c r="JI28069"/>
      <c r="JJ28069"/>
      <c r="KX28069" s="23"/>
      <c r="KY28069" s="23"/>
    </row>
    <row r="28070" spans="36:311" x14ac:dyDescent="0.2">
      <c r="AJ28070" s="23"/>
      <c r="HH28070"/>
      <c r="IW28070" s="36"/>
      <c r="JI28070"/>
      <c r="JJ28070"/>
      <c r="KX28070" s="23"/>
      <c r="KY28070" s="23"/>
    </row>
    <row r="28071" spans="36:311" x14ac:dyDescent="0.2">
      <c r="AJ28071" s="23"/>
      <c r="HH28071"/>
      <c r="IW28071" s="36"/>
      <c r="JI28071"/>
      <c r="JJ28071"/>
      <c r="KX28071" s="23"/>
      <c r="KY28071" s="23"/>
    </row>
    <row r="28072" spans="36:311" x14ac:dyDescent="0.2">
      <c r="AJ28072" s="23"/>
      <c r="HH28072"/>
      <c r="IW28072" s="36"/>
      <c r="JI28072"/>
      <c r="JJ28072"/>
      <c r="KX28072" s="23"/>
      <c r="KY28072" s="23"/>
    </row>
    <row r="28073" spans="36:311" x14ac:dyDescent="0.2">
      <c r="AJ28073" s="23"/>
      <c r="HH28073"/>
      <c r="IW28073" s="36"/>
      <c r="JI28073"/>
      <c r="JJ28073"/>
      <c r="KX28073" s="23"/>
      <c r="KY28073" s="23"/>
    </row>
    <row r="28074" spans="36:311" x14ac:dyDescent="0.2">
      <c r="AJ28074" s="23"/>
      <c r="HH28074"/>
      <c r="IW28074" s="36"/>
      <c r="JI28074"/>
      <c r="JJ28074"/>
      <c r="KX28074" s="23"/>
      <c r="KY28074" s="23"/>
    </row>
    <row r="28075" spans="36:311" x14ac:dyDescent="0.2">
      <c r="AJ28075" s="23"/>
      <c r="HH28075"/>
      <c r="IW28075" s="36"/>
      <c r="JI28075"/>
      <c r="JJ28075"/>
      <c r="KX28075" s="23"/>
      <c r="KY28075" s="23"/>
    </row>
    <row r="28076" spans="36:311" x14ac:dyDescent="0.2">
      <c r="AJ28076" s="23"/>
      <c r="HH28076"/>
      <c r="IW28076" s="36"/>
      <c r="JI28076"/>
      <c r="JJ28076"/>
      <c r="KX28076" s="23"/>
      <c r="KY28076" s="23"/>
    </row>
    <row r="28077" spans="36:311" x14ac:dyDescent="0.2">
      <c r="AJ28077" s="23"/>
      <c r="HH28077"/>
      <c r="IW28077" s="36"/>
      <c r="JI28077"/>
      <c r="JJ28077"/>
      <c r="KX28077" s="23"/>
      <c r="KY28077" s="23"/>
    </row>
    <row r="28078" spans="36:311" x14ac:dyDescent="0.2">
      <c r="AJ28078" s="23"/>
      <c r="HH28078"/>
      <c r="IW28078" s="36"/>
      <c r="JI28078"/>
      <c r="JJ28078"/>
      <c r="KX28078" s="23"/>
      <c r="KY28078" s="23"/>
    </row>
    <row r="28079" spans="36:311" x14ac:dyDescent="0.2">
      <c r="AJ28079" s="23"/>
      <c r="HH28079"/>
      <c r="IW28079" s="36"/>
      <c r="JI28079"/>
      <c r="JJ28079"/>
      <c r="KX28079" s="23"/>
      <c r="KY28079" s="23"/>
    </row>
    <row r="28080" spans="36:311" x14ac:dyDescent="0.2">
      <c r="AJ28080" s="23"/>
      <c r="HH28080"/>
      <c r="IW28080" s="36"/>
      <c r="JI28080"/>
      <c r="JJ28080"/>
      <c r="KX28080" s="23"/>
      <c r="KY28080" s="23"/>
    </row>
    <row r="28081" spans="36:311" x14ac:dyDescent="0.2">
      <c r="AJ28081" s="23"/>
      <c r="HH28081"/>
      <c r="IW28081" s="36"/>
      <c r="JI28081"/>
      <c r="JJ28081"/>
      <c r="KX28081" s="23"/>
      <c r="KY28081" s="23"/>
    </row>
    <row r="28082" spans="36:311" x14ac:dyDescent="0.2">
      <c r="AJ28082" s="23"/>
      <c r="HH28082"/>
      <c r="IW28082" s="36"/>
      <c r="JI28082"/>
      <c r="JJ28082"/>
      <c r="KX28082" s="23"/>
      <c r="KY28082" s="23"/>
    </row>
    <row r="28083" spans="36:311" x14ac:dyDescent="0.2">
      <c r="AJ28083" s="23"/>
      <c r="HH28083"/>
      <c r="IW28083" s="36"/>
      <c r="JI28083"/>
      <c r="JJ28083"/>
      <c r="KX28083" s="23"/>
      <c r="KY28083" s="23"/>
    </row>
    <row r="28084" spans="36:311" x14ac:dyDescent="0.2">
      <c r="AJ28084" s="23"/>
      <c r="HH28084"/>
      <c r="IW28084" s="36"/>
      <c r="JI28084"/>
      <c r="JJ28084"/>
      <c r="KX28084" s="23"/>
      <c r="KY28084" s="23"/>
    </row>
    <row r="28085" spans="36:311" x14ac:dyDescent="0.2">
      <c r="AJ28085" s="23"/>
      <c r="HH28085"/>
      <c r="IW28085" s="36"/>
      <c r="JI28085"/>
      <c r="JJ28085"/>
      <c r="KX28085" s="23"/>
      <c r="KY28085" s="23"/>
    </row>
    <row r="28086" spans="36:311" x14ac:dyDescent="0.2">
      <c r="AJ28086" s="23"/>
      <c r="HH28086"/>
      <c r="IW28086" s="36"/>
      <c r="JI28086"/>
      <c r="JJ28086"/>
      <c r="KX28086" s="23"/>
      <c r="KY28086" s="23"/>
    </row>
    <row r="28087" spans="36:311" x14ac:dyDescent="0.2">
      <c r="AJ28087" s="23"/>
      <c r="HH28087"/>
      <c r="IW28087" s="36"/>
      <c r="JI28087"/>
      <c r="JJ28087"/>
      <c r="KX28087" s="23"/>
      <c r="KY28087" s="23"/>
    </row>
    <row r="28088" spans="36:311" x14ac:dyDescent="0.2">
      <c r="AJ28088" s="23"/>
      <c r="HH28088"/>
      <c r="IW28088" s="36"/>
      <c r="JI28088"/>
      <c r="JJ28088"/>
      <c r="KX28088" s="23"/>
      <c r="KY28088" s="23"/>
    </row>
    <row r="28089" spans="36:311" x14ac:dyDescent="0.2">
      <c r="AJ28089" s="23"/>
      <c r="HH28089"/>
      <c r="IW28089" s="36"/>
      <c r="JI28089"/>
      <c r="JJ28089"/>
      <c r="KX28089" s="23"/>
      <c r="KY28089" s="23"/>
    </row>
    <row r="28090" spans="36:311" x14ac:dyDescent="0.2">
      <c r="AJ28090" s="23"/>
      <c r="HH28090"/>
      <c r="IW28090" s="36"/>
      <c r="JI28090"/>
      <c r="JJ28090"/>
      <c r="KX28090" s="23"/>
      <c r="KY28090" s="23"/>
    </row>
    <row r="28091" spans="36:311" x14ac:dyDescent="0.2">
      <c r="AJ28091" s="23"/>
      <c r="HH28091"/>
      <c r="IW28091" s="36"/>
      <c r="JI28091"/>
      <c r="JJ28091"/>
      <c r="KX28091" s="23"/>
      <c r="KY28091" s="23"/>
    </row>
    <row r="28092" spans="36:311" x14ac:dyDescent="0.2">
      <c r="AJ28092" s="23"/>
      <c r="HH28092"/>
      <c r="IW28092" s="36"/>
      <c r="JI28092"/>
      <c r="JJ28092"/>
      <c r="KX28092" s="23"/>
      <c r="KY28092" s="23"/>
    </row>
    <row r="28093" spans="36:311" x14ac:dyDescent="0.2">
      <c r="AJ28093" s="23"/>
      <c r="HH28093"/>
      <c r="IW28093" s="36"/>
      <c r="JI28093"/>
      <c r="JJ28093"/>
      <c r="KX28093" s="23"/>
      <c r="KY28093" s="23"/>
    </row>
    <row r="28094" spans="36:311" x14ac:dyDescent="0.2">
      <c r="AJ28094" s="23"/>
      <c r="HH28094"/>
      <c r="IW28094" s="36"/>
      <c r="JI28094"/>
      <c r="JJ28094"/>
      <c r="KX28094" s="23"/>
      <c r="KY28094" s="23"/>
    </row>
    <row r="28095" spans="36:311" x14ac:dyDescent="0.2">
      <c r="AJ28095" s="23"/>
      <c r="HH28095"/>
      <c r="IW28095" s="36"/>
      <c r="JI28095"/>
      <c r="JJ28095"/>
      <c r="KX28095" s="23"/>
      <c r="KY28095" s="23"/>
    </row>
    <row r="28096" spans="36:311" x14ac:dyDescent="0.2">
      <c r="AJ28096" s="23"/>
      <c r="HH28096"/>
      <c r="IW28096" s="36"/>
      <c r="JI28096"/>
      <c r="JJ28096"/>
      <c r="KX28096" s="23"/>
      <c r="KY28096" s="23"/>
    </row>
    <row r="28097" spans="36:311" x14ac:dyDescent="0.2">
      <c r="AJ28097" s="23"/>
      <c r="HH28097"/>
      <c r="IW28097" s="36"/>
      <c r="JI28097"/>
      <c r="JJ28097"/>
      <c r="KX28097" s="23"/>
      <c r="KY28097" s="23"/>
    </row>
    <row r="28098" spans="36:311" x14ac:dyDescent="0.2">
      <c r="AJ28098" s="23"/>
      <c r="HH28098"/>
      <c r="IW28098" s="36"/>
      <c r="JI28098"/>
      <c r="JJ28098"/>
      <c r="KX28098" s="23"/>
      <c r="KY28098" s="23"/>
    </row>
    <row r="28099" spans="36:311" x14ac:dyDescent="0.2">
      <c r="AJ28099" s="23"/>
      <c r="HH28099"/>
      <c r="IW28099" s="36"/>
      <c r="JI28099"/>
      <c r="JJ28099"/>
      <c r="KX28099" s="23"/>
      <c r="KY28099" s="23"/>
    </row>
    <row r="28100" spans="36:311" x14ac:dyDescent="0.2">
      <c r="AJ28100" s="23"/>
      <c r="HH28100"/>
      <c r="IW28100" s="36"/>
      <c r="JI28100"/>
      <c r="JJ28100"/>
      <c r="KX28100" s="23"/>
      <c r="KY28100" s="23"/>
    </row>
    <row r="28101" spans="36:311" x14ac:dyDescent="0.2">
      <c r="AJ28101" s="23"/>
      <c r="HH28101"/>
      <c r="IW28101" s="36"/>
      <c r="JI28101"/>
      <c r="JJ28101"/>
      <c r="KX28101" s="23"/>
      <c r="KY28101" s="23"/>
    </row>
    <row r="28102" spans="36:311" x14ac:dyDescent="0.2">
      <c r="AJ28102" s="23"/>
      <c r="HH28102"/>
      <c r="IW28102" s="36"/>
      <c r="JI28102"/>
      <c r="JJ28102"/>
      <c r="KX28102" s="23"/>
      <c r="KY28102" s="23"/>
    </row>
    <row r="28103" spans="36:311" x14ac:dyDescent="0.2">
      <c r="AJ28103" s="23"/>
      <c r="HH28103"/>
      <c r="IW28103" s="36"/>
      <c r="JI28103"/>
      <c r="JJ28103"/>
      <c r="KX28103" s="23"/>
      <c r="KY28103" s="23"/>
    </row>
    <row r="28104" spans="36:311" x14ac:dyDescent="0.2">
      <c r="AJ28104" s="23"/>
      <c r="HH28104"/>
      <c r="IW28104" s="36"/>
      <c r="JI28104"/>
      <c r="JJ28104"/>
      <c r="KX28104" s="23"/>
      <c r="KY28104" s="23"/>
    </row>
    <row r="28105" spans="36:311" x14ac:dyDescent="0.2">
      <c r="AJ28105" s="23"/>
      <c r="HH28105"/>
      <c r="IW28105" s="36"/>
      <c r="JI28105"/>
      <c r="JJ28105"/>
      <c r="KX28105" s="23"/>
      <c r="KY28105" s="23"/>
    </row>
    <row r="28106" spans="36:311" x14ac:dyDescent="0.2">
      <c r="AJ28106" s="23"/>
      <c r="HH28106"/>
      <c r="IW28106" s="36"/>
      <c r="JI28106"/>
      <c r="JJ28106"/>
      <c r="KX28106" s="23"/>
      <c r="KY28106" s="23"/>
    </row>
    <row r="28107" spans="36:311" x14ac:dyDescent="0.2">
      <c r="AJ28107" s="23"/>
      <c r="HH28107"/>
      <c r="IW28107" s="36"/>
      <c r="JI28107"/>
      <c r="JJ28107"/>
      <c r="KX28107" s="23"/>
      <c r="KY28107" s="23"/>
    </row>
    <row r="28108" spans="36:311" x14ac:dyDescent="0.2">
      <c r="AJ28108" s="23"/>
      <c r="HH28108"/>
      <c r="IW28108" s="36"/>
      <c r="JI28108"/>
      <c r="JJ28108"/>
      <c r="KX28108" s="23"/>
      <c r="KY28108" s="23"/>
    </row>
    <row r="28109" spans="36:311" x14ac:dyDescent="0.2">
      <c r="AJ28109" s="23"/>
      <c r="HH28109"/>
      <c r="IW28109" s="36"/>
      <c r="JI28109"/>
      <c r="JJ28109"/>
      <c r="KX28109" s="23"/>
      <c r="KY28109" s="23"/>
    </row>
    <row r="28110" spans="36:311" x14ac:dyDescent="0.2">
      <c r="AJ28110" s="23"/>
      <c r="HH28110"/>
      <c r="IW28110" s="36"/>
      <c r="JI28110"/>
      <c r="JJ28110"/>
      <c r="KX28110" s="23"/>
      <c r="KY28110" s="23"/>
    </row>
    <row r="28111" spans="36:311" x14ac:dyDescent="0.2">
      <c r="AJ28111" s="23"/>
      <c r="HH28111"/>
      <c r="IW28111" s="36"/>
      <c r="JI28111"/>
      <c r="JJ28111"/>
      <c r="KX28111" s="23"/>
      <c r="KY28111" s="23"/>
    </row>
    <row r="28112" spans="36:311" x14ac:dyDescent="0.2">
      <c r="AJ28112" s="23"/>
      <c r="HH28112"/>
      <c r="IW28112" s="36"/>
      <c r="JI28112"/>
      <c r="JJ28112"/>
      <c r="KX28112" s="23"/>
      <c r="KY28112" s="23"/>
    </row>
    <row r="28113" spans="36:311" x14ac:dyDescent="0.2">
      <c r="AJ28113" s="23"/>
      <c r="HH28113"/>
      <c r="IW28113" s="36"/>
      <c r="JI28113"/>
      <c r="JJ28113"/>
      <c r="KX28113" s="23"/>
      <c r="KY28113" s="23"/>
    </row>
    <row r="28114" spans="36:311" x14ac:dyDescent="0.2">
      <c r="AJ28114" s="23"/>
      <c r="HH28114"/>
      <c r="IW28114" s="36"/>
      <c r="JI28114"/>
      <c r="JJ28114"/>
      <c r="KX28114" s="23"/>
      <c r="KY28114" s="23"/>
    </row>
    <row r="28115" spans="36:311" x14ac:dyDescent="0.2">
      <c r="AJ28115" s="23"/>
      <c r="HH28115"/>
      <c r="IW28115" s="36"/>
      <c r="JI28115"/>
      <c r="JJ28115"/>
      <c r="KX28115" s="23"/>
      <c r="KY28115" s="23"/>
    </row>
    <row r="28116" spans="36:311" x14ac:dyDescent="0.2">
      <c r="AJ28116" s="23"/>
      <c r="HH28116"/>
      <c r="IW28116" s="36"/>
      <c r="JI28116"/>
      <c r="JJ28116"/>
      <c r="KX28116" s="23"/>
      <c r="KY28116" s="23"/>
    </row>
    <row r="28117" spans="36:311" x14ac:dyDescent="0.2">
      <c r="AJ28117" s="23"/>
      <c r="HH28117"/>
      <c r="IW28117" s="36"/>
      <c r="JI28117"/>
      <c r="JJ28117"/>
      <c r="KX28117" s="23"/>
      <c r="KY28117" s="23"/>
    </row>
    <row r="28118" spans="36:311" x14ac:dyDescent="0.2">
      <c r="AJ28118" s="23"/>
      <c r="HH28118"/>
      <c r="IW28118" s="36"/>
      <c r="JI28118"/>
      <c r="JJ28118"/>
      <c r="KX28118" s="23"/>
      <c r="KY28118" s="23"/>
    </row>
    <row r="28119" spans="36:311" x14ac:dyDescent="0.2">
      <c r="AJ28119" s="23"/>
      <c r="HH28119"/>
      <c r="IW28119" s="36"/>
      <c r="JI28119"/>
      <c r="JJ28119"/>
      <c r="KX28119" s="23"/>
      <c r="KY28119" s="23"/>
    </row>
    <row r="28120" spans="36:311" x14ac:dyDescent="0.2">
      <c r="AJ28120" s="23"/>
      <c r="HH28120"/>
      <c r="IW28120" s="36"/>
      <c r="JI28120"/>
      <c r="JJ28120"/>
      <c r="KX28120" s="23"/>
      <c r="KY28120" s="23"/>
    </row>
    <row r="28121" spans="36:311" x14ac:dyDescent="0.2">
      <c r="AJ28121" s="23"/>
      <c r="HH28121"/>
      <c r="IW28121" s="36"/>
      <c r="JI28121"/>
      <c r="JJ28121"/>
      <c r="KX28121" s="23"/>
      <c r="KY28121" s="23"/>
    </row>
    <row r="28122" spans="36:311" x14ac:dyDescent="0.2">
      <c r="AJ28122" s="23"/>
      <c r="HH28122"/>
      <c r="IW28122" s="36"/>
      <c r="JI28122"/>
      <c r="JJ28122"/>
      <c r="KX28122" s="23"/>
      <c r="KY28122" s="23"/>
    </row>
    <row r="28123" spans="36:311" x14ac:dyDescent="0.2">
      <c r="AJ28123" s="23"/>
      <c r="HH28123"/>
      <c r="IW28123" s="36"/>
      <c r="JI28123"/>
      <c r="JJ28123"/>
      <c r="KX28123" s="23"/>
      <c r="KY28123" s="23"/>
    </row>
    <row r="28124" spans="36:311" x14ac:dyDescent="0.2">
      <c r="AJ28124" s="23"/>
      <c r="HH28124"/>
      <c r="IW28124" s="36"/>
      <c r="JI28124"/>
      <c r="JJ28124"/>
      <c r="KX28124" s="23"/>
      <c r="KY28124" s="23"/>
    </row>
    <row r="28125" spans="36:311" x14ac:dyDescent="0.2">
      <c r="AJ28125" s="23"/>
      <c r="HH28125"/>
      <c r="IW28125" s="36"/>
      <c r="JI28125"/>
      <c r="JJ28125"/>
      <c r="KX28125" s="23"/>
      <c r="KY28125" s="23"/>
    </row>
    <row r="28126" spans="36:311" x14ac:dyDescent="0.2">
      <c r="AJ28126" s="23"/>
      <c r="HH28126"/>
      <c r="IW28126" s="36"/>
      <c r="JI28126"/>
      <c r="JJ28126"/>
      <c r="KX28126" s="23"/>
      <c r="KY28126" s="23"/>
    </row>
    <row r="28127" spans="36:311" x14ac:dyDescent="0.2">
      <c r="AJ28127" s="23"/>
      <c r="HH28127"/>
      <c r="IW28127" s="36"/>
      <c r="JI28127"/>
      <c r="JJ28127"/>
      <c r="KX28127" s="23"/>
      <c r="KY28127" s="23"/>
    </row>
    <row r="28128" spans="36:311" x14ac:dyDescent="0.2">
      <c r="AJ28128" s="23"/>
      <c r="HH28128"/>
      <c r="IW28128" s="36"/>
      <c r="JI28128"/>
      <c r="JJ28128"/>
      <c r="KX28128" s="23"/>
      <c r="KY28128" s="23"/>
    </row>
    <row r="28129" spans="36:311" x14ac:dyDescent="0.2">
      <c r="AJ28129" s="23"/>
      <c r="HH28129"/>
      <c r="IW28129" s="36"/>
      <c r="JI28129"/>
      <c r="JJ28129"/>
      <c r="KX28129" s="23"/>
      <c r="KY28129" s="23"/>
    </row>
    <row r="28130" spans="36:311" x14ac:dyDescent="0.2">
      <c r="AJ28130" s="23"/>
      <c r="HH28130"/>
      <c r="IW28130" s="36"/>
      <c r="JI28130"/>
      <c r="JJ28130"/>
      <c r="KX28130" s="23"/>
      <c r="KY28130" s="23"/>
    </row>
    <row r="28131" spans="36:311" x14ac:dyDescent="0.2">
      <c r="AJ28131" s="23"/>
      <c r="HH28131"/>
      <c r="IW28131" s="36"/>
      <c r="JI28131"/>
      <c r="JJ28131"/>
      <c r="KX28131" s="23"/>
      <c r="KY28131" s="23"/>
    </row>
    <row r="28132" spans="36:311" x14ac:dyDescent="0.2">
      <c r="AJ28132" s="23"/>
      <c r="HH28132"/>
      <c r="IW28132" s="36"/>
      <c r="JI28132"/>
      <c r="JJ28132"/>
      <c r="KX28132" s="23"/>
      <c r="KY28132" s="23"/>
    </row>
    <row r="28133" spans="36:311" x14ac:dyDescent="0.2">
      <c r="AJ28133" s="23"/>
      <c r="HH28133"/>
      <c r="IW28133" s="36"/>
      <c r="JI28133"/>
      <c r="JJ28133"/>
      <c r="KX28133" s="23"/>
      <c r="KY28133" s="23"/>
    </row>
    <row r="28134" spans="36:311" x14ac:dyDescent="0.2">
      <c r="AJ28134" s="23"/>
      <c r="HH28134"/>
      <c r="IW28134" s="36"/>
      <c r="JI28134"/>
      <c r="JJ28134"/>
      <c r="KX28134" s="23"/>
      <c r="KY28134" s="23"/>
    </row>
    <row r="28135" spans="36:311" x14ac:dyDescent="0.2">
      <c r="AJ28135" s="23"/>
      <c r="HH28135"/>
      <c r="IW28135" s="36"/>
      <c r="JI28135"/>
      <c r="JJ28135"/>
      <c r="KX28135" s="23"/>
      <c r="KY28135" s="23"/>
    </row>
    <row r="28136" spans="36:311" x14ac:dyDescent="0.2">
      <c r="AJ28136" s="23"/>
      <c r="HH28136"/>
      <c r="IW28136" s="36"/>
      <c r="JI28136"/>
      <c r="JJ28136"/>
      <c r="KX28136" s="23"/>
      <c r="KY28136" s="23"/>
    </row>
    <row r="28137" spans="36:311" x14ac:dyDescent="0.2">
      <c r="AJ28137" s="23"/>
      <c r="HH28137"/>
      <c r="IW28137" s="36"/>
      <c r="JI28137"/>
      <c r="JJ28137"/>
      <c r="KX28137" s="23"/>
      <c r="KY28137" s="23"/>
    </row>
    <row r="28138" spans="36:311" x14ac:dyDescent="0.2">
      <c r="AJ28138" s="23"/>
      <c r="HH28138"/>
      <c r="IW28138" s="36"/>
      <c r="JI28138"/>
      <c r="JJ28138"/>
      <c r="KX28138" s="23"/>
      <c r="KY28138" s="23"/>
    </row>
    <row r="28139" spans="36:311" x14ac:dyDescent="0.2">
      <c r="AJ28139" s="23"/>
      <c r="HH28139"/>
      <c r="IW28139" s="36"/>
      <c r="JI28139"/>
      <c r="JJ28139"/>
      <c r="KX28139" s="23"/>
      <c r="KY28139" s="23"/>
    </row>
    <row r="28140" spans="36:311" x14ac:dyDescent="0.2">
      <c r="AJ28140" s="23"/>
      <c r="HH28140"/>
      <c r="IW28140" s="36"/>
      <c r="JI28140"/>
      <c r="JJ28140"/>
      <c r="KX28140" s="23"/>
      <c r="KY28140" s="23"/>
    </row>
    <row r="28141" spans="36:311" x14ac:dyDescent="0.2">
      <c r="AJ28141" s="23"/>
      <c r="HH28141"/>
      <c r="IW28141" s="36"/>
      <c r="JI28141"/>
      <c r="JJ28141"/>
      <c r="KX28141" s="23"/>
      <c r="KY28141" s="23"/>
    </row>
    <row r="28142" spans="36:311" x14ac:dyDescent="0.2">
      <c r="AJ28142" s="23"/>
      <c r="HH28142"/>
      <c r="IW28142" s="36"/>
      <c r="JI28142"/>
      <c r="JJ28142"/>
      <c r="KX28142" s="23"/>
      <c r="KY28142" s="23"/>
    </row>
    <row r="28143" spans="36:311" x14ac:dyDescent="0.2">
      <c r="AJ28143" s="23"/>
      <c r="HH28143"/>
      <c r="IW28143" s="36"/>
      <c r="JI28143"/>
      <c r="JJ28143"/>
      <c r="KX28143" s="23"/>
      <c r="KY28143" s="23"/>
    </row>
    <row r="28144" spans="36:311" x14ac:dyDescent="0.2">
      <c r="AJ28144" s="23"/>
      <c r="HH28144"/>
      <c r="IW28144" s="36"/>
      <c r="JI28144"/>
      <c r="JJ28144"/>
      <c r="KX28144" s="23"/>
      <c r="KY28144" s="23"/>
    </row>
    <row r="28145" spans="36:311" x14ac:dyDescent="0.2">
      <c r="AJ28145" s="23"/>
      <c r="HH28145"/>
      <c r="IW28145" s="36"/>
      <c r="JI28145"/>
      <c r="JJ28145"/>
      <c r="KX28145" s="23"/>
      <c r="KY28145" s="23"/>
    </row>
    <row r="28146" spans="36:311" x14ac:dyDescent="0.2">
      <c r="AJ28146" s="23"/>
      <c r="HH28146"/>
      <c r="IW28146" s="36"/>
      <c r="JI28146"/>
      <c r="JJ28146"/>
      <c r="KX28146" s="23"/>
      <c r="KY28146" s="23"/>
    </row>
    <row r="28147" spans="36:311" x14ac:dyDescent="0.2">
      <c r="AJ28147" s="23"/>
      <c r="HH28147"/>
      <c r="IW28147" s="36"/>
      <c r="JI28147"/>
      <c r="JJ28147"/>
      <c r="KX28147" s="23"/>
      <c r="KY28147" s="23"/>
    </row>
    <row r="28148" spans="36:311" x14ac:dyDescent="0.2">
      <c r="AJ28148" s="23"/>
      <c r="HH28148"/>
      <c r="IW28148" s="36"/>
      <c r="JI28148"/>
      <c r="JJ28148"/>
      <c r="KX28148" s="23"/>
      <c r="KY28148" s="23"/>
    </row>
    <row r="28149" spans="36:311" x14ac:dyDescent="0.2">
      <c r="AJ28149" s="23"/>
      <c r="HH28149"/>
      <c r="IW28149" s="36"/>
      <c r="JI28149"/>
      <c r="JJ28149"/>
      <c r="KX28149" s="23"/>
      <c r="KY28149" s="23"/>
    </row>
    <row r="28150" spans="36:311" x14ac:dyDescent="0.2">
      <c r="AJ28150" s="23"/>
      <c r="HH28150"/>
      <c r="IW28150" s="36"/>
      <c r="JI28150"/>
      <c r="JJ28150"/>
      <c r="KX28150" s="23"/>
      <c r="KY28150" s="23"/>
    </row>
    <row r="28151" spans="36:311" x14ac:dyDescent="0.2">
      <c r="AJ28151" s="23"/>
      <c r="HH28151"/>
      <c r="IW28151" s="36"/>
      <c r="JI28151"/>
      <c r="JJ28151"/>
      <c r="KX28151" s="23"/>
      <c r="KY28151" s="23"/>
    </row>
    <row r="28152" spans="36:311" x14ac:dyDescent="0.2">
      <c r="AJ28152" s="23"/>
      <c r="HH28152"/>
      <c r="IW28152" s="36"/>
      <c r="JI28152"/>
      <c r="JJ28152"/>
      <c r="KX28152" s="23"/>
      <c r="KY28152" s="23"/>
    </row>
    <row r="28153" spans="36:311" x14ac:dyDescent="0.2">
      <c r="AJ28153" s="23"/>
      <c r="HH28153"/>
      <c r="IW28153" s="36"/>
      <c r="JI28153"/>
      <c r="JJ28153"/>
      <c r="KX28153" s="23"/>
      <c r="KY28153" s="23"/>
    </row>
    <row r="28154" spans="36:311" x14ac:dyDescent="0.2">
      <c r="AJ28154" s="23"/>
      <c r="HH28154"/>
      <c r="IW28154" s="36"/>
      <c r="JI28154"/>
      <c r="JJ28154"/>
      <c r="KX28154" s="23"/>
      <c r="KY28154" s="23"/>
    </row>
    <row r="28155" spans="36:311" x14ac:dyDescent="0.2">
      <c r="AJ28155" s="23"/>
      <c r="HH28155"/>
      <c r="IW28155" s="36"/>
      <c r="JI28155"/>
      <c r="JJ28155"/>
      <c r="KX28155" s="23"/>
      <c r="KY28155" s="23"/>
    </row>
    <row r="28156" spans="36:311" x14ac:dyDescent="0.2">
      <c r="AJ28156" s="23"/>
      <c r="HH28156"/>
      <c r="IW28156" s="36"/>
      <c r="JI28156"/>
      <c r="JJ28156"/>
      <c r="KX28156" s="23"/>
      <c r="KY28156" s="23"/>
    </row>
    <row r="28157" spans="36:311" x14ac:dyDescent="0.2">
      <c r="AJ28157" s="23"/>
      <c r="HH28157"/>
      <c r="IW28157" s="36"/>
      <c r="JI28157"/>
      <c r="JJ28157"/>
      <c r="KX28157" s="23"/>
      <c r="KY28157" s="23"/>
    </row>
    <row r="28158" spans="36:311" x14ac:dyDescent="0.2">
      <c r="AJ28158" s="23"/>
      <c r="HH28158"/>
      <c r="IW28158" s="36"/>
      <c r="JI28158"/>
      <c r="JJ28158"/>
      <c r="KX28158" s="23"/>
      <c r="KY28158" s="23"/>
    </row>
    <row r="28159" spans="36:311" x14ac:dyDescent="0.2">
      <c r="AJ28159" s="23"/>
      <c r="HH28159"/>
      <c r="IW28159" s="36"/>
      <c r="JI28159"/>
      <c r="JJ28159"/>
      <c r="KX28159" s="23"/>
      <c r="KY28159" s="23"/>
    </row>
    <row r="28160" spans="36:311" x14ac:dyDescent="0.2">
      <c r="AJ28160" s="23"/>
      <c r="HH28160"/>
      <c r="IW28160" s="36"/>
      <c r="JI28160"/>
      <c r="JJ28160"/>
      <c r="KX28160" s="23"/>
      <c r="KY28160" s="23"/>
    </row>
    <row r="28161" spans="36:311" x14ac:dyDescent="0.2">
      <c r="AJ28161" s="23"/>
      <c r="HH28161"/>
      <c r="IW28161" s="36"/>
      <c r="JI28161"/>
      <c r="JJ28161"/>
      <c r="KX28161" s="23"/>
      <c r="KY28161" s="23"/>
    </row>
    <row r="28162" spans="36:311" x14ac:dyDescent="0.2">
      <c r="AJ28162" s="23"/>
      <c r="HH28162"/>
      <c r="IW28162" s="36"/>
      <c r="JI28162"/>
      <c r="JJ28162"/>
      <c r="KX28162" s="23"/>
      <c r="KY28162" s="23"/>
    </row>
    <row r="28163" spans="36:311" x14ac:dyDescent="0.2">
      <c r="AJ28163" s="23"/>
      <c r="HH28163"/>
      <c r="IW28163" s="36"/>
      <c r="JI28163"/>
      <c r="JJ28163"/>
      <c r="KX28163" s="23"/>
      <c r="KY28163" s="23"/>
    </row>
    <row r="28164" spans="36:311" x14ac:dyDescent="0.2">
      <c r="AJ28164" s="23"/>
      <c r="HH28164"/>
      <c r="IW28164" s="36"/>
      <c r="JI28164"/>
      <c r="JJ28164"/>
      <c r="KX28164" s="23"/>
      <c r="KY28164" s="23"/>
    </row>
    <row r="28165" spans="36:311" x14ac:dyDescent="0.2">
      <c r="AJ28165" s="23"/>
      <c r="HH28165"/>
      <c r="IW28165" s="36"/>
      <c r="JI28165"/>
      <c r="JJ28165"/>
      <c r="KX28165" s="23"/>
      <c r="KY28165" s="23"/>
    </row>
    <row r="28166" spans="36:311" x14ac:dyDescent="0.2">
      <c r="AJ28166" s="23"/>
      <c r="HH28166"/>
      <c r="IW28166" s="36"/>
      <c r="JI28166"/>
      <c r="JJ28166"/>
      <c r="KX28166" s="23"/>
      <c r="KY28166" s="23"/>
    </row>
    <row r="28167" spans="36:311" x14ac:dyDescent="0.2">
      <c r="AJ28167" s="23"/>
      <c r="HH28167"/>
      <c r="IW28167" s="36"/>
      <c r="JI28167"/>
      <c r="JJ28167"/>
      <c r="KX28167" s="23"/>
      <c r="KY28167" s="23"/>
    </row>
    <row r="28168" spans="36:311" x14ac:dyDescent="0.2">
      <c r="AJ28168" s="23"/>
      <c r="HH28168"/>
      <c r="IW28168" s="36"/>
      <c r="JI28168"/>
      <c r="JJ28168"/>
      <c r="KX28168" s="23"/>
      <c r="KY28168" s="23"/>
    </row>
    <row r="28169" spans="36:311" x14ac:dyDescent="0.2">
      <c r="AJ28169" s="23"/>
      <c r="HH28169"/>
      <c r="IW28169" s="36"/>
      <c r="JI28169"/>
      <c r="JJ28169"/>
      <c r="KX28169" s="23"/>
      <c r="KY28169" s="23"/>
    </row>
    <row r="28170" spans="36:311" x14ac:dyDescent="0.2">
      <c r="AJ28170" s="23"/>
      <c r="HH28170"/>
      <c r="IW28170" s="36"/>
      <c r="JI28170"/>
      <c r="JJ28170"/>
      <c r="KX28170" s="23"/>
      <c r="KY28170" s="23"/>
    </row>
    <row r="28171" spans="36:311" x14ac:dyDescent="0.2">
      <c r="AJ28171" s="23"/>
      <c r="HH28171"/>
      <c r="IW28171" s="36"/>
      <c r="JI28171"/>
      <c r="JJ28171"/>
      <c r="KX28171" s="23"/>
      <c r="KY28171" s="23"/>
    </row>
    <row r="28172" spans="36:311" x14ac:dyDescent="0.2">
      <c r="AJ28172" s="23"/>
      <c r="HH28172"/>
      <c r="IW28172" s="36"/>
      <c r="JI28172"/>
      <c r="JJ28172"/>
      <c r="KX28172" s="23"/>
      <c r="KY28172" s="23"/>
    </row>
    <row r="28173" spans="36:311" x14ac:dyDescent="0.2">
      <c r="AJ28173" s="23"/>
      <c r="HH28173"/>
      <c r="IW28173" s="36"/>
      <c r="JI28173"/>
      <c r="JJ28173"/>
      <c r="KX28173" s="23"/>
      <c r="KY28173" s="23"/>
    </row>
    <row r="28174" spans="36:311" x14ac:dyDescent="0.2">
      <c r="AJ28174" s="23"/>
      <c r="HH28174"/>
      <c r="IW28174" s="36"/>
      <c r="JI28174"/>
      <c r="JJ28174"/>
      <c r="KX28174" s="23"/>
      <c r="KY28174" s="23"/>
    </row>
    <row r="28175" spans="36:311" x14ac:dyDescent="0.2">
      <c r="AJ28175" s="23"/>
      <c r="HH28175"/>
      <c r="IW28175" s="36"/>
      <c r="JI28175"/>
      <c r="JJ28175"/>
      <c r="KX28175" s="23"/>
      <c r="KY28175" s="23"/>
    </row>
    <row r="28176" spans="36:311" x14ac:dyDescent="0.2">
      <c r="AJ28176" s="23"/>
      <c r="HH28176"/>
      <c r="IW28176" s="36"/>
      <c r="JI28176"/>
      <c r="JJ28176"/>
      <c r="KX28176" s="23"/>
      <c r="KY28176" s="23"/>
    </row>
    <row r="28177" spans="36:311" x14ac:dyDescent="0.2">
      <c r="AJ28177" s="23"/>
      <c r="HH28177"/>
      <c r="IW28177" s="36"/>
      <c r="JI28177"/>
      <c r="JJ28177"/>
      <c r="KX28177" s="23"/>
      <c r="KY28177" s="23"/>
    </row>
    <row r="28178" spans="36:311" x14ac:dyDescent="0.2">
      <c r="AJ28178" s="23"/>
      <c r="HH28178"/>
      <c r="IW28178" s="36"/>
      <c r="JI28178"/>
      <c r="JJ28178"/>
      <c r="KX28178" s="23"/>
      <c r="KY28178" s="23"/>
    </row>
    <row r="28179" spans="36:311" x14ac:dyDescent="0.2">
      <c r="AJ28179" s="23"/>
      <c r="HH28179"/>
      <c r="IW28179" s="36"/>
      <c r="JI28179"/>
      <c r="JJ28179"/>
      <c r="KX28179" s="23"/>
      <c r="KY28179" s="23"/>
    </row>
    <row r="28180" spans="36:311" x14ac:dyDescent="0.2">
      <c r="AJ28180" s="23"/>
      <c r="HH28180"/>
      <c r="IW28180" s="36"/>
      <c r="JI28180"/>
      <c r="JJ28180"/>
      <c r="KX28180" s="23"/>
      <c r="KY28180" s="23"/>
    </row>
    <row r="28181" spans="36:311" x14ac:dyDescent="0.2">
      <c r="AJ28181" s="23"/>
      <c r="HH28181"/>
      <c r="IW28181" s="36"/>
      <c r="JI28181"/>
      <c r="JJ28181"/>
      <c r="KX28181" s="23"/>
      <c r="KY28181" s="23"/>
    </row>
    <row r="28182" spans="36:311" x14ac:dyDescent="0.2">
      <c r="AJ28182" s="23"/>
      <c r="HH28182"/>
      <c r="IW28182" s="36"/>
      <c r="JI28182"/>
      <c r="JJ28182"/>
      <c r="KX28182" s="23"/>
      <c r="KY28182" s="23"/>
    </row>
    <row r="28183" spans="36:311" x14ac:dyDescent="0.2">
      <c r="AJ28183" s="23"/>
      <c r="HH28183"/>
      <c r="IW28183" s="36"/>
      <c r="JI28183"/>
      <c r="JJ28183"/>
      <c r="KX28183" s="23"/>
      <c r="KY28183" s="23"/>
    </row>
    <row r="28184" spans="36:311" x14ac:dyDescent="0.2">
      <c r="AJ28184" s="23"/>
      <c r="HH28184"/>
      <c r="IW28184" s="36"/>
      <c r="JI28184"/>
      <c r="JJ28184"/>
      <c r="KX28184" s="23"/>
      <c r="KY28184" s="23"/>
    </row>
    <row r="28185" spans="36:311" x14ac:dyDescent="0.2">
      <c r="AJ28185" s="23"/>
      <c r="HH28185"/>
      <c r="IW28185" s="36"/>
      <c r="JI28185"/>
      <c r="JJ28185"/>
      <c r="KX28185" s="23"/>
      <c r="KY28185" s="23"/>
    </row>
    <row r="28186" spans="36:311" x14ac:dyDescent="0.2">
      <c r="AJ28186" s="23"/>
      <c r="HH28186"/>
      <c r="IW28186" s="36"/>
      <c r="JI28186"/>
      <c r="JJ28186"/>
      <c r="KX28186" s="23"/>
      <c r="KY28186" s="23"/>
    </row>
    <row r="28187" spans="36:311" x14ac:dyDescent="0.2">
      <c r="AJ28187" s="23"/>
      <c r="HH28187"/>
      <c r="IW28187" s="36"/>
      <c r="JI28187"/>
      <c r="JJ28187"/>
      <c r="KX28187" s="23"/>
      <c r="KY28187" s="23"/>
    </row>
    <row r="28188" spans="36:311" x14ac:dyDescent="0.2">
      <c r="AJ28188" s="23"/>
      <c r="HH28188"/>
      <c r="IW28188" s="36"/>
      <c r="JI28188"/>
      <c r="JJ28188"/>
      <c r="KX28188" s="23"/>
      <c r="KY28188" s="23"/>
    </row>
    <row r="28189" spans="36:311" x14ac:dyDescent="0.2">
      <c r="AJ28189" s="23"/>
      <c r="HH28189"/>
      <c r="IW28189" s="36"/>
      <c r="JI28189"/>
      <c r="JJ28189"/>
      <c r="KX28189" s="23"/>
      <c r="KY28189" s="23"/>
    </row>
    <row r="28190" spans="36:311" x14ac:dyDescent="0.2">
      <c r="AJ28190" s="23"/>
      <c r="HH28190"/>
      <c r="IW28190" s="36"/>
      <c r="JI28190"/>
      <c r="JJ28190"/>
      <c r="KX28190" s="23"/>
      <c r="KY28190" s="23"/>
    </row>
    <row r="28191" spans="36:311" x14ac:dyDescent="0.2">
      <c r="AJ28191" s="23"/>
      <c r="HH28191"/>
      <c r="IW28191" s="36"/>
      <c r="JI28191"/>
      <c r="JJ28191"/>
      <c r="KX28191" s="23"/>
      <c r="KY28191" s="23"/>
    </row>
    <row r="28192" spans="36:311" x14ac:dyDescent="0.2">
      <c r="AJ28192" s="23"/>
      <c r="HH28192"/>
      <c r="IW28192" s="36"/>
      <c r="JI28192"/>
      <c r="JJ28192"/>
      <c r="KX28192" s="23"/>
      <c r="KY28192" s="23"/>
    </row>
    <row r="28193" spans="36:311" x14ac:dyDescent="0.2">
      <c r="AJ28193" s="23"/>
      <c r="HH28193"/>
      <c r="IW28193" s="36"/>
      <c r="JI28193"/>
      <c r="JJ28193"/>
      <c r="KX28193" s="23"/>
      <c r="KY28193" s="23"/>
    </row>
    <row r="28194" spans="36:311" x14ac:dyDescent="0.2">
      <c r="AJ28194" s="23"/>
      <c r="HH28194"/>
      <c r="IW28194" s="36"/>
      <c r="JI28194"/>
      <c r="JJ28194"/>
      <c r="KX28194" s="23"/>
      <c r="KY28194" s="23"/>
    </row>
    <row r="28195" spans="36:311" x14ac:dyDescent="0.2">
      <c r="AJ28195" s="23"/>
      <c r="HH28195"/>
      <c r="IW28195" s="36"/>
      <c r="JI28195"/>
      <c r="JJ28195"/>
      <c r="KX28195" s="23"/>
      <c r="KY28195" s="23"/>
    </row>
    <row r="28196" spans="36:311" x14ac:dyDescent="0.2">
      <c r="AJ28196" s="23"/>
      <c r="HH28196"/>
      <c r="IW28196" s="36"/>
      <c r="JI28196"/>
      <c r="JJ28196"/>
      <c r="KX28196" s="23"/>
      <c r="KY28196" s="23"/>
    </row>
    <row r="28197" spans="36:311" x14ac:dyDescent="0.2">
      <c r="AJ28197" s="23"/>
      <c r="HH28197"/>
      <c r="IW28197" s="36"/>
      <c r="JI28197"/>
      <c r="JJ28197"/>
      <c r="KX28197" s="23"/>
      <c r="KY28197" s="23"/>
    </row>
    <row r="28198" spans="36:311" x14ac:dyDescent="0.2">
      <c r="AJ28198" s="23"/>
      <c r="HH28198"/>
      <c r="IW28198" s="36"/>
      <c r="JI28198"/>
      <c r="JJ28198"/>
      <c r="KX28198" s="23"/>
      <c r="KY28198" s="23"/>
    </row>
    <row r="28199" spans="36:311" x14ac:dyDescent="0.2">
      <c r="AJ28199" s="23"/>
      <c r="HH28199"/>
      <c r="IW28199" s="36"/>
      <c r="JI28199"/>
      <c r="JJ28199"/>
      <c r="KX28199" s="23"/>
      <c r="KY28199" s="23"/>
    </row>
    <row r="28200" spans="36:311" x14ac:dyDescent="0.2">
      <c r="AJ28200" s="23"/>
      <c r="HH28200"/>
      <c r="IW28200" s="36"/>
      <c r="JI28200"/>
      <c r="JJ28200"/>
      <c r="KX28200" s="23"/>
      <c r="KY28200" s="23"/>
    </row>
    <row r="28201" spans="36:311" x14ac:dyDescent="0.2">
      <c r="AJ28201" s="23"/>
      <c r="HH28201"/>
      <c r="IW28201" s="36"/>
      <c r="JI28201"/>
      <c r="JJ28201"/>
      <c r="KX28201" s="23"/>
      <c r="KY28201" s="23"/>
    </row>
    <row r="28202" spans="36:311" x14ac:dyDescent="0.2">
      <c r="AJ28202" s="23"/>
      <c r="HH28202"/>
      <c r="IW28202" s="36"/>
      <c r="JI28202"/>
      <c r="JJ28202"/>
      <c r="KX28202" s="23"/>
      <c r="KY28202" s="23"/>
    </row>
    <row r="28203" spans="36:311" x14ac:dyDescent="0.2">
      <c r="AJ28203" s="23"/>
      <c r="HH28203"/>
      <c r="IW28203" s="36"/>
      <c r="JI28203"/>
      <c r="JJ28203"/>
      <c r="KX28203" s="23"/>
      <c r="KY28203" s="23"/>
    </row>
    <row r="28204" spans="36:311" x14ac:dyDescent="0.2">
      <c r="AJ28204" s="23"/>
      <c r="HH28204"/>
      <c r="IW28204" s="36"/>
      <c r="JI28204"/>
      <c r="JJ28204"/>
      <c r="KX28204" s="23"/>
      <c r="KY28204" s="23"/>
    </row>
    <row r="28205" spans="36:311" x14ac:dyDescent="0.2">
      <c r="AJ28205" s="23"/>
      <c r="HH28205"/>
      <c r="IW28205" s="36"/>
      <c r="JI28205"/>
      <c r="JJ28205"/>
      <c r="KX28205" s="23"/>
      <c r="KY28205" s="23"/>
    </row>
    <row r="28206" spans="36:311" x14ac:dyDescent="0.2">
      <c r="AJ28206" s="23"/>
      <c r="HH28206"/>
      <c r="IW28206" s="36"/>
      <c r="JI28206"/>
      <c r="JJ28206"/>
      <c r="KX28206" s="23"/>
      <c r="KY28206" s="23"/>
    </row>
    <row r="28207" spans="36:311" x14ac:dyDescent="0.2">
      <c r="AJ28207" s="23"/>
      <c r="HH28207"/>
      <c r="IW28207" s="36"/>
      <c r="JI28207"/>
      <c r="JJ28207"/>
      <c r="KX28207" s="23"/>
      <c r="KY28207" s="23"/>
    </row>
    <row r="28208" spans="36:311" x14ac:dyDescent="0.2">
      <c r="AJ28208" s="23"/>
      <c r="HH28208"/>
      <c r="IW28208" s="36"/>
      <c r="JI28208"/>
      <c r="JJ28208"/>
      <c r="KX28208" s="23"/>
      <c r="KY28208" s="23"/>
    </row>
    <row r="28209" spans="36:311" x14ac:dyDescent="0.2">
      <c r="AJ28209" s="23"/>
      <c r="HH28209"/>
      <c r="IW28209" s="36"/>
      <c r="JI28209"/>
      <c r="JJ28209"/>
      <c r="KX28209" s="23"/>
      <c r="KY28209" s="23"/>
    </row>
    <row r="28210" spans="36:311" x14ac:dyDescent="0.2">
      <c r="AJ28210" s="23"/>
      <c r="HH28210"/>
      <c r="IW28210" s="36"/>
      <c r="JI28210"/>
      <c r="JJ28210"/>
      <c r="KX28210" s="23"/>
      <c r="KY28210" s="23"/>
    </row>
    <row r="28211" spans="36:311" x14ac:dyDescent="0.2">
      <c r="AJ28211" s="23"/>
      <c r="HH28211"/>
      <c r="IW28211" s="36"/>
      <c r="JI28211"/>
      <c r="JJ28211"/>
      <c r="KX28211" s="23"/>
      <c r="KY28211" s="23"/>
    </row>
    <row r="28212" spans="36:311" x14ac:dyDescent="0.2">
      <c r="AJ28212" s="23"/>
      <c r="HH28212"/>
      <c r="IW28212" s="36"/>
      <c r="JI28212"/>
      <c r="JJ28212"/>
      <c r="KX28212" s="23"/>
      <c r="KY28212" s="23"/>
    </row>
    <row r="28213" spans="36:311" x14ac:dyDescent="0.2">
      <c r="AJ28213" s="23"/>
      <c r="HH28213"/>
      <c r="IW28213" s="36"/>
      <c r="JI28213"/>
      <c r="JJ28213"/>
      <c r="KX28213" s="23"/>
      <c r="KY28213" s="23"/>
    </row>
    <row r="28214" spans="36:311" x14ac:dyDescent="0.2">
      <c r="AJ28214" s="23"/>
      <c r="HH28214"/>
      <c r="IW28214" s="36"/>
      <c r="JI28214"/>
      <c r="JJ28214"/>
      <c r="KX28214" s="23"/>
      <c r="KY28214" s="23"/>
    </row>
    <row r="28215" spans="36:311" x14ac:dyDescent="0.2">
      <c r="AJ28215" s="23"/>
      <c r="HH28215"/>
      <c r="IW28215" s="36"/>
      <c r="JI28215"/>
      <c r="JJ28215"/>
      <c r="KX28215" s="23"/>
      <c r="KY28215" s="23"/>
    </row>
    <row r="28216" spans="36:311" x14ac:dyDescent="0.2">
      <c r="AJ28216" s="23"/>
      <c r="HH28216"/>
      <c r="IW28216" s="36"/>
      <c r="JI28216"/>
      <c r="JJ28216"/>
      <c r="KX28216" s="23"/>
      <c r="KY28216" s="23"/>
    </row>
    <row r="28217" spans="36:311" x14ac:dyDescent="0.2">
      <c r="AJ28217" s="23"/>
      <c r="HH28217"/>
      <c r="IW28217" s="36"/>
      <c r="JI28217"/>
      <c r="JJ28217"/>
      <c r="KX28217" s="23"/>
      <c r="KY28217" s="23"/>
    </row>
    <row r="28218" spans="36:311" x14ac:dyDescent="0.2">
      <c r="AJ28218" s="23"/>
      <c r="HH28218"/>
      <c r="IW28218" s="36"/>
      <c r="JI28218"/>
      <c r="JJ28218"/>
      <c r="KX28218" s="23"/>
      <c r="KY28218" s="23"/>
    </row>
    <row r="28219" spans="36:311" x14ac:dyDescent="0.2">
      <c r="AJ28219" s="23"/>
      <c r="HH28219"/>
      <c r="IW28219" s="36"/>
      <c r="JI28219"/>
      <c r="JJ28219"/>
      <c r="KX28219" s="23"/>
      <c r="KY28219" s="23"/>
    </row>
    <row r="28220" spans="36:311" x14ac:dyDescent="0.2">
      <c r="AJ28220" s="23"/>
      <c r="HH28220"/>
      <c r="IW28220" s="36"/>
      <c r="JI28220"/>
      <c r="JJ28220"/>
      <c r="KX28220" s="23"/>
      <c r="KY28220" s="23"/>
    </row>
    <row r="28221" spans="36:311" x14ac:dyDescent="0.2">
      <c r="AJ28221" s="23"/>
      <c r="HH28221"/>
      <c r="IW28221" s="36"/>
      <c r="JI28221"/>
      <c r="JJ28221"/>
      <c r="KX28221" s="23"/>
      <c r="KY28221" s="23"/>
    </row>
    <row r="28222" spans="36:311" x14ac:dyDescent="0.2">
      <c r="AJ28222" s="23"/>
      <c r="HH28222"/>
      <c r="IW28222" s="36"/>
      <c r="JI28222"/>
      <c r="JJ28222"/>
      <c r="KX28222" s="23"/>
      <c r="KY28222" s="23"/>
    </row>
    <row r="28223" spans="36:311" x14ac:dyDescent="0.2">
      <c r="AJ28223" s="23"/>
      <c r="HH28223"/>
      <c r="IW28223" s="36"/>
      <c r="JI28223"/>
      <c r="JJ28223"/>
      <c r="KX28223" s="23"/>
      <c r="KY28223" s="23"/>
    </row>
    <row r="28224" spans="36:311" x14ac:dyDescent="0.2">
      <c r="AJ28224" s="23"/>
      <c r="HH28224"/>
      <c r="IW28224" s="36"/>
      <c r="JI28224"/>
      <c r="JJ28224"/>
      <c r="KX28224" s="23"/>
      <c r="KY28224" s="23"/>
    </row>
    <row r="28225" spans="36:311" x14ac:dyDescent="0.2">
      <c r="AJ28225" s="23"/>
      <c r="HH28225"/>
      <c r="IW28225" s="36"/>
      <c r="JI28225"/>
      <c r="JJ28225"/>
      <c r="KX28225" s="23"/>
      <c r="KY28225" s="23"/>
    </row>
    <row r="28226" spans="36:311" x14ac:dyDescent="0.2">
      <c r="AJ28226" s="23"/>
      <c r="HH28226"/>
      <c r="IW28226" s="36"/>
      <c r="JI28226"/>
      <c r="JJ28226"/>
      <c r="KX28226" s="23"/>
      <c r="KY28226" s="23"/>
    </row>
    <row r="28227" spans="36:311" x14ac:dyDescent="0.2">
      <c r="AJ28227" s="23"/>
      <c r="HH28227"/>
      <c r="IW28227" s="36"/>
      <c r="JI28227"/>
      <c r="JJ28227"/>
      <c r="KX28227" s="23"/>
      <c r="KY28227" s="23"/>
    </row>
    <row r="28228" spans="36:311" x14ac:dyDescent="0.2">
      <c r="AJ28228" s="23"/>
      <c r="HH28228"/>
      <c r="IW28228" s="36"/>
      <c r="JI28228"/>
      <c r="JJ28228"/>
      <c r="KX28228" s="23"/>
      <c r="KY28228" s="23"/>
    </row>
    <row r="28229" spans="36:311" x14ac:dyDescent="0.2">
      <c r="AJ28229" s="23"/>
      <c r="HH28229"/>
      <c r="IW28229" s="36"/>
      <c r="JI28229"/>
      <c r="JJ28229"/>
      <c r="KX28229" s="23"/>
      <c r="KY28229" s="23"/>
    </row>
    <row r="28230" spans="36:311" x14ac:dyDescent="0.2">
      <c r="AJ28230" s="23"/>
      <c r="HH28230"/>
      <c r="IW28230" s="36"/>
      <c r="JI28230"/>
      <c r="JJ28230"/>
      <c r="KX28230" s="23"/>
      <c r="KY28230" s="23"/>
    </row>
    <row r="28231" spans="36:311" x14ac:dyDescent="0.2">
      <c r="AJ28231" s="23"/>
      <c r="HH28231"/>
      <c r="IW28231" s="36"/>
      <c r="JI28231"/>
      <c r="JJ28231"/>
      <c r="KX28231" s="23"/>
      <c r="KY28231" s="23"/>
    </row>
    <row r="28232" spans="36:311" x14ac:dyDescent="0.2">
      <c r="AJ28232" s="23"/>
      <c r="HH28232"/>
      <c r="IW28232" s="36"/>
      <c r="JI28232"/>
      <c r="JJ28232"/>
      <c r="KX28232" s="23"/>
      <c r="KY28232" s="23"/>
    </row>
    <row r="28233" spans="36:311" x14ac:dyDescent="0.2">
      <c r="AJ28233" s="23"/>
      <c r="HH28233"/>
      <c r="IW28233" s="36"/>
      <c r="JI28233"/>
      <c r="JJ28233"/>
      <c r="KX28233" s="23"/>
      <c r="KY28233" s="23"/>
    </row>
    <row r="28234" spans="36:311" x14ac:dyDescent="0.2">
      <c r="AJ28234" s="23"/>
      <c r="HH28234"/>
      <c r="IW28234" s="36"/>
      <c r="JI28234"/>
      <c r="JJ28234"/>
      <c r="KX28234" s="23"/>
      <c r="KY28234" s="23"/>
    </row>
    <row r="28235" spans="36:311" x14ac:dyDescent="0.2">
      <c r="AJ28235" s="23"/>
      <c r="HH28235"/>
      <c r="IW28235" s="36"/>
      <c r="JI28235"/>
      <c r="JJ28235"/>
      <c r="KX28235" s="23"/>
      <c r="KY28235" s="23"/>
    </row>
    <row r="28236" spans="36:311" x14ac:dyDescent="0.2">
      <c r="AJ28236" s="23"/>
      <c r="HH28236"/>
      <c r="IW28236" s="36"/>
      <c r="JI28236"/>
      <c r="JJ28236"/>
      <c r="KX28236" s="23"/>
      <c r="KY28236" s="23"/>
    </row>
    <row r="28237" spans="36:311" x14ac:dyDescent="0.2">
      <c r="AJ28237" s="23"/>
      <c r="HH28237"/>
      <c r="IW28237" s="36"/>
      <c r="JI28237"/>
      <c r="JJ28237"/>
      <c r="KX28237" s="23"/>
      <c r="KY28237" s="23"/>
    </row>
    <row r="28238" spans="36:311" x14ac:dyDescent="0.2">
      <c r="AJ28238" s="23"/>
      <c r="HH28238"/>
      <c r="IW28238" s="36"/>
      <c r="JI28238"/>
      <c r="JJ28238"/>
      <c r="KX28238" s="23"/>
      <c r="KY28238" s="23"/>
    </row>
    <row r="28239" spans="36:311" x14ac:dyDescent="0.2">
      <c r="AJ28239" s="23"/>
      <c r="HH28239"/>
      <c r="IW28239" s="36"/>
      <c r="JI28239"/>
      <c r="JJ28239"/>
      <c r="KX28239" s="23"/>
      <c r="KY28239" s="23"/>
    </row>
    <row r="28240" spans="36:311" x14ac:dyDescent="0.2">
      <c r="AJ28240" s="23"/>
      <c r="HH28240"/>
      <c r="IW28240" s="36"/>
      <c r="JI28240"/>
      <c r="JJ28240"/>
      <c r="KX28240" s="23"/>
      <c r="KY28240" s="23"/>
    </row>
    <row r="28241" spans="36:311" x14ac:dyDescent="0.2">
      <c r="AJ28241" s="23"/>
      <c r="HH28241"/>
      <c r="IW28241" s="36"/>
      <c r="JI28241"/>
      <c r="JJ28241"/>
      <c r="KX28241" s="23"/>
      <c r="KY28241" s="23"/>
    </row>
    <row r="28242" spans="36:311" x14ac:dyDescent="0.2">
      <c r="AJ28242" s="23"/>
      <c r="HH28242"/>
      <c r="IW28242" s="36"/>
      <c r="JI28242"/>
      <c r="JJ28242"/>
      <c r="KX28242" s="23"/>
      <c r="KY28242" s="23"/>
    </row>
    <row r="28243" spans="36:311" x14ac:dyDescent="0.2">
      <c r="AJ28243" s="23"/>
      <c r="HH28243"/>
      <c r="IW28243" s="36"/>
      <c r="JI28243"/>
      <c r="JJ28243"/>
      <c r="KX28243" s="23"/>
      <c r="KY28243" s="23"/>
    </row>
    <row r="28244" spans="36:311" x14ac:dyDescent="0.2">
      <c r="AJ28244" s="23"/>
      <c r="HH28244"/>
      <c r="IW28244" s="36"/>
      <c r="JI28244"/>
      <c r="JJ28244"/>
      <c r="KX28244" s="23"/>
      <c r="KY28244" s="23"/>
    </row>
    <row r="28245" spans="36:311" x14ac:dyDescent="0.2">
      <c r="AJ28245" s="23"/>
      <c r="HH28245"/>
      <c r="IW28245" s="36"/>
      <c r="JI28245"/>
      <c r="JJ28245"/>
      <c r="KX28245" s="23"/>
      <c r="KY28245" s="23"/>
    </row>
    <row r="28246" spans="36:311" x14ac:dyDescent="0.2">
      <c r="AJ28246" s="23"/>
      <c r="HH28246"/>
      <c r="IW28246" s="36"/>
      <c r="JI28246"/>
      <c r="JJ28246"/>
      <c r="KX28246" s="23"/>
      <c r="KY28246" s="23"/>
    </row>
    <row r="28247" spans="36:311" x14ac:dyDescent="0.2">
      <c r="AJ28247" s="23"/>
      <c r="HH28247"/>
      <c r="IW28247" s="36"/>
      <c r="JI28247"/>
      <c r="JJ28247"/>
      <c r="KX28247" s="23"/>
      <c r="KY28247" s="23"/>
    </row>
    <row r="28248" spans="36:311" x14ac:dyDescent="0.2">
      <c r="AJ28248" s="23"/>
      <c r="HH28248"/>
      <c r="IW28248" s="36"/>
      <c r="JI28248"/>
      <c r="JJ28248"/>
      <c r="KX28248" s="23"/>
      <c r="KY28248" s="23"/>
    </row>
    <row r="28249" spans="36:311" x14ac:dyDescent="0.2">
      <c r="AJ28249" s="23"/>
      <c r="HH28249"/>
      <c r="IW28249" s="36"/>
      <c r="JI28249"/>
      <c r="JJ28249"/>
      <c r="KX28249" s="23"/>
      <c r="KY28249" s="23"/>
    </row>
    <row r="28250" spans="36:311" x14ac:dyDescent="0.2">
      <c r="AJ28250" s="23"/>
      <c r="HH28250"/>
      <c r="IW28250" s="36"/>
      <c r="JI28250"/>
      <c r="JJ28250"/>
      <c r="KX28250" s="23"/>
      <c r="KY28250" s="23"/>
    </row>
    <row r="28251" spans="36:311" x14ac:dyDescent="0.2">
      <c r="AJ28251" s="23"/>
      <c r="HH28251"/>
      <c r="IW28251" s="36"/>
      <c r="JI28251"/>
      <c r="JJ28251"/>
      <c r="KX28251" s="23"/>
      <c r="KY28251" s="23"/>
    </row>
    <row r="28252" spans="36:311" x14ac:dyDescent="0.2">
      <c r="AJ28252" s="23"/>
      <c r="HH28252"/>
      <c r="IW28252" s="36"/>
      <c r="JI28252"/>
      <c r="JJ28252"/>
      <c r="KX28252" s="23"/>
      <c r="KY28252" s="23"/>
    </row>
    <row r="28253" spans="36:311" x14ac:dyDescent="0.2">
      <c r="AJ28253" s="23"/>
      <c r="HH28253"/>
      <c r="IW28253" s="36"/>
      <c r="JI28253"/>
      <c r="JJ28253"/>
      <c r="KX28253" s="23"/>
      <c r="KY28253" s="23"/>
    </row>
    <row r="28254" spans="36:311" x14ac:dyDescent="0.2">
      <c r="AJ28254" s="23"/>
      <c r="HH28254"/>
      <c r="IW28254" s="36"/>
      <c r="JI28254"/>
      <c r="JJ28254"/>
      <c r="KX28254" s="23"/>
      <c r="KY28254" s="23"/>
    </row>
    <row r="28255" spans="36:311" x14ac:dyDescent="0.2">
      <c r="AJ28255" s="23"/>
      <c r="HH28255"/>
      <c r="IW28255" s="36"/>
      <c r="JI28255"/>
      <c r="JJ28255"/>
      <c r="KX28255" s="23"/>
      <c r="KY28255" s="23"/>
    </row>
    <row r="28256" spans="36:311" x14ac:dyDescent="0.2">
      <c r="AJ28256" s="23"/>
      <c r="HH28256"/>
      <c r="IW28256" s="36"/>
      <c r="JI28256"/>
      <c r="JJ28256"/>
      <c r="KX28256" s="23"/>
      <c r="KY28256" s="23"/>
    </row>
    <row r="28257" spans="36:311" x14ac:dyDescent="0.2">
      <c r="AJ28257" s="23"/>
      <c r="HH28257"/>
      <c r="IW28257" s="36"/>
      <c r="JI28257"/>
      <c r="JJ28257"/>
      <c r="KX28257" s="23"/>
      <c r="KY28257" s="23"/>
    </row>
    <row r="28258" spans="36:311" x14ac:dyDescent="0.2">
      <c r="AJ28258" s="23"/>
      <c r="HH28258"/>
      <c r="IW28258" s="36"/>
      <c r="JI28258"/>
      <c r="JJ28258"/>
      <c r="KX28258" s="23"/>
      <c r="KY28258" s="23"/>
    </row>
    <row r="28259" spans="36:311" x14ac:dyDescent="0.2">
      <c r="AJ28259" s="23"/>
      <c r="HH28259"/>
      <c r="IW28259" s="36"/>
      <c r="JI28259"/>
      <c r="JJ28259"/>
      <c r="KX28259" s="23"/>
      <c r="KY28259" s="23"/>
    </row>
    <row r="28260" spans="36:311" x14ac:dyDescent="0.2">
      <c r="AJ28260" s="23"/>
      <c r="HH28260"/>
      <c r="IW28260" s="36"/>
      <c r="JI28260"/>
      <c r="JJ28260"/>
      <c r="KX28260" s="23"/>
      <c r="KY28260" s="23"/>
    </row>
    <row r="28261" spans="36:311" x14ac:dyDescent="0.2">
      <c r="AJ28261" s="23"/>
      <c r="HH28261"/>
      <c r="IW28261" s="36"/>
      <c r="JI28261"/>
      <c r="JJ28261"/>
      <c r="KX28261" s="23"/>
      <c r="KY28261" s="23"/>
    </row>
    <row r="28262" spans="36:311" x14ac:dyDescent="0.2">
      <c r="AJ28262" s="23"/>
      <c r="HH28262"/>
      <c r="IW28262" s="36"/>
      <c r="JI28262"/>
      <c r="JJ28262"/>
      <c r="KX28262" s="23"/>
      <c r="KY28262" s="23"/>
    </row>
    <row r="28263" spans="36:311" x14ac:dyDescent="0.2">
      <c r="AJ28263" s="23"/>
      <c r="HH28263"/>
      <c r="IW28263" s="36"/>
      <c r="JI28263"/>
      <c r="JJ28263"/>
      <c r="KX28263" s="23"/>
      <c r="KY28263" s="23"/>
    </row>
    <row r="28264" spans="36:311" x14ac:dyDescent="0.2">
      <c r="AJ28264" s="23"/>
      <c r="HH28264"/>
      <c r="IW28264" s="36"/>
      <c r="JI28264"/>
      <c r="JJ28264"/>
      <c r="KX28264" s="23"/>
      <c r="KY28264" s="23"/>
    </row>
    <row r="28265" spans="36:311" x14ac:dyDescent="0.2">
      <c r="AJ28265" s="23"/>
      <c r="HH28265"/>
      <c r="IW28265" s="36"/>
      <c r="JI28265"/>
      <c r="JJ28265"/>
      <c r="KX28265" s="23"/>
      <c r="KY28265" s="23"/>
    </row>
    <row r="28266" spans="36:311" x14ac:dyDescent="0.2">
      <c r="AJ28266" s="23"/>
      <c r="HH28266"/>
      <c r="IW28266" s="36"/>
      <c r="JI28266"/>
      <c r="JJ28266"/>
      <c r="KX28266" s="23"/>
      <c r="KY28266" s="23"/>
    </row>
    <row r="28267" spans="36:311" x14ac:dyDescent="0.2">
      <c r="AJ28267" s="23"/>
      <c r="HH28267"/>
      <c r="IW28267" s="36"/>
      <c r="JI28267"/>
      <c r="JJ28267"/>
      <c r="KX28267" s="23"/>
      <c r="KY28267" s="23"/>
    </row>
    <row r="28268" spans="36:311" x14ac:dyDescent="0.2">
      <c r="AJ28268" s="23"/>
      <c r="HH28268"/>
      <c r="IW28268" s="36"/>
      <c r="JI28268"/>
      <c r="JJ28268"/>
      <c r="KX28268" s="23"/>
      <c r="KY28268" s="23"/>
    </row>
    <row r="28269" spans="36:311" x14ac:dyDescent="0.2">
      <c r="AJ28269" s="23"/>
      <c r="HH28269"/>
      <c r="IW28269" s="36"/>
      <c r="JI28269"/>
      <c r="JJ28269"/>
      <c r="KX28269" s="23"/>
      <c r="KY28269" s="23"/>
    </row>
    <row r="28270" spans="36:311" x14ac:dyDescent="0.2">
      <c r="AJ28270" s="23"/>
      <c r="HH28270"/>
      <c r="IW28270" s="36"/>
      <c r="JI28270"/>
      <c r="JJ28270"/>
      <c r="KX28270" s="23"/>
      <c r="KY28270" s="23"/>
    </row>
    <row r="28271" spans="36:311" x14ac:dyDescent="0.2">
      <c r="AJ28271" s="23"/>
      <c r="HH28271"/>
      <c r="IW28271" s="36"/>
      <c r="JI28271"/>
      <c r="JJ28271"/>
      <c r="KX28271" s="23"/>
      <c r="KY28271" s="23"/>
    </row>
    <row r="28272" spans="36:311" x14ac:dyDescent="0.2">
      <c r="AJ28272" s="23"/>
      <c r="HH28272"/>
      <c r="IW28272" s="36"/>
      <c r="JI28272"/>
      <c r="JJ28272"/>
      <c r="KX28272" s="23"/>
      <c r="KY28272" s="23"/>
    </row>
    <row r="28273" spans="36:311" x14ac:dyDescent="0.2">
      <c r="AJ28273" s="23"/>
      <c r="HH28273"/>
      <c r="IW28273" s="36"/>
      <c r="JI28273"/>
      <c r="JJ28273"/>
      <c r="KX28273" s="23"/>
      <c r="KY28273" s="23"/>
    </row>
    <row r="28274" spans="36:311" x14ac:dyDescent="0.2">
      <c r="AJ28274" s="23"/>
      <c r="HH28274"/>
      <c r="IW28274" s="36"/>
      <c r="JI28274"/>
      <c r="JJ28274"/>
      <c r="KX28274" s="23"/>
      <c r="KY28274" s="23"/>
    </row>
    <row r="28275" spans="36:311" x14ac:dyDescent="0.2">
      <c r="AJ28275" s="23"/>
      <c r="HH28275"/>
      <c r="IW28275" s="36"/>
      <c r="JI28275"/>
      <c r="JJ28275"/>
      <c r="KX28275" s="23"/>
      <c r="KY28275" s="23"/>
    </row>
    <row r="28276" spans="36:311" x14ac:dyDescent="0.2">
      <c r="AJ28276" s="23"/>
      <c r="HH28276"/>
      <c r="IW28276" s="36"/>
      <c r="JI28276"/>
      <c r="JJ28276"/>
      <c r="KX28276" s="23"/>
      <c r="KY28276" s="23"/>
    </row>
    <row r="28277" spans="36:311" x14ac:dyDescent="0.2">
      <c r="AJ28277" s="23"/>
      <c r="HH28277"/>
      <c r="IW28277" s="36"/>
      <c r="JI28277"/>
      <c r="JJ28277"/>
      <c r="KX28277" s="23"/>
      <c r="KY28277" s="23"/>
    </row>
    <row r="28278" spans="36:311" x14ac:dyDescent="0.2">
      <c r="AJ28278" s="23"/>
      <c r="HH28278"/>
      <c r="IW28278" s="36"/>
      <c r="JI28278"/>
      <c r="JJ28278"/>
      <c r="KX28278" s="23"/>
      <c r="KY28278" s="23"/>
    </row>
    <row r="28279" spans="36:311" x14ac:dyDescent="0.2">
      <c r="AJ28279" s="23"/>
      <c r="HH28279"/>
      <c r="IW28279" s="36"/>
      <c r="JI28279"/>
      <c r="JJ28279"/>
      <c r="KX28279" s="23"/>
      <c r="KY28279" s="23"/>
    </row>
    <row r="28280" spans="36:311" x14ac:dyDescent="0.2">
      <c r="AJ28280" s="23"/>
      <c r="HH28280"/>
      <c r="IW28280" s="36"/>
      <c r="JI28280"/>
      <c r="JJ28280"/>
      <c r="KX28280" s="23"/>
      <c r="KY28280" s="23"/>
    </row>
    <row r="28281" spans="36:311" x14ac:dyDescent="0.2">
      <c r="AJ28281" s="23"/>
      <c r="HH28281"/>
      <c r="IW28281" s="36"/>
      <c r="JI28281"/>
      <c r="JJ28281"/>
      <c r="KX28281" s="23"/>
      <c r="KY28281" s="23"/>
    </row>
    <row r="28282" spans="36:311" x14ac:dyDescent="0.2">
      <c r="AJ28282" s="23"/>
      <c r="HH28282"/>
      <c r="IW28282" s="36"/>
      <c r="JI28282"/>
      <c r="JJ28282"/>
      <c r="KX28282" s="23"/>
      <c r="KY28282" s="23"/>
    </row>
    <row r="28283" spans="36:311" x14ac:dyDescent="0.2">
      <c r="AJ28283" s="23"/>
      <c r="HH28283"/>
      <c r="IW28283" s="36"/>
      <c r="JI28283"/>
      <c r="JJ28283"/>
      <c r="KX28283" s="23"/>
      <c r="KY28283" s="23"/>
    </row>
    <row r="28284" spans="36:311" x14ac:dyDescent="0.2">
      <c r="AJ28284" s="23"/>
      <c r="HH28284"/>
      <c r="IW28284" s="36"/>
      <c r="JI28284"/>
      <c r="JJ28284"/>
      <c r="KX28284" s="23"/>
      <c r="KY28284" s="23"/>
    </row>
    <row r="28285" spans="36:311" x14ac:dyDescent="0.2">
      <c r="AJ28285" s="23"/>
      <c r="HH28285"/>
      <c r="IW28285" s="36"/>
      <c r="JI28285"/>
      <c r="JJ28285"/>
      <c r="KX28285" s="23"/>
      <c r="KY28285" s="23"/>
    </row>
    <row r="28286" spans="36:311" x14ac:dyDescent="0.2">
      <c r="AJ28286" s="23"/>
      <c r="HH28286"/>
      <c r="IW28286" s="36"/>
      <c r="JI28286"/>
      <c r="JJ28286"/>
      <c r="KX28286" s="23"/>
      <c r="KY28286" s="23"/>
    </row>
    <row r="28287" spans="36:311" x14ac:dyDescent="0.2">
      <c r="AJ28287" s="23"/>
      <c r="HH28287"/>
      <c r="IW28287" s="36"/>
      <c r="JI28287"/>
      <c r="JJ28287"/>
      <c r="KX28287" s="23"/>
      <c r="KY28287" s="23"/>
    </row>
    <row r="28288" spans="36:311" x14ac:dyDescent="0.2">
      <c r="AJ28288" s="23"/>
      <c r="HH28288"/>
      <c r="IW28288" s="36"/>
      <c r="JI28288"/>
      <c r="JJ28288"/>
      <c r="KX28288" s="23"/>
      <c r="KY28288" s="23"/>
    </row>
    <row r="28289" spans="36:311" x14ac:dyDescent="0.2">
      <c r="AJ28289" s="23"/>
      <c r="HH28289"/>
      <c r="IW28289" s="36"/>
      <c r="JI28289"/>
      <c r="JJ28289"/>
      <c r="KX28289" s="23"/>
      <c r="KY28289" s="23"/>
    </row>
    <row r="28290" spans="36:311" x14ac:dyDescent="0.2">
      <c r="AJ28290" s="23"/>
      <c r="HH28290"/>
      <c r="IW28290" s="36"/>
      <c r="JI28290"/>
      <c r="JJ28290"/>
      <c r="KX28290" s="23"/>
      <c r="KY28290" s="23"/>
    </row>
    <row r="28291" spans="36:311" x14ac:dyDescent="0.2">
      <c r="AJ28291" s="23"/>
      <c r="HH28291"/>
      <c r="IW28291" s="36"/>
      <c r="JI28291"/>
      <c r="JJ28291"/>
      <c r="KX28291" s="23"/>
      <c r="KY28291" s="23"/>
    </row>
    <row r="28292" spans="36:311" x14ac:dyDescent="0.2">
      <c r="AJ28292" s="23"/>
      <c r="HH28292"/>
      <c r="IW28292" s="36"/>
      <c r="JI28292"/>
      <c r="JJ28292"/>
      <c r="KX28292" s="23"/>
      <c r="KY28292" s="23"/>
    </row>
    <row r="28293" spans="36:311" x14ac:dyDescent="0.2">
      <c r="AJ28293" s="23"/>
      <c r="HH28293"/>
      <c r="IW28293" s="36"/>
      <c r="JI28293"/>
      <c r="JJ28293"/>
      <c r="KX28293" s="23"/>
      <c r="KY28293" s="23"/>
    </row>
    <row r="28294" spans="36:311" x14ac:dyDescent="0.2">
      <c r="AJ28294" s="23"/>
      <c r="HH28294"/>
      <c r="IW28294" s="36"/>
      <c r="JI28294"/>
      <c r="JJ28294"/>
      <c r="KX28294" s="23"/>
      <c r="KY28294" s="23"/>
    </row>
    <row r="28295" spans="36:311" x14ac:dyDescent="0.2">
      <c r="AJ28295" s="23"/>
      <c r="HH28295"/>
      <c r="IW28295" s="36"/>
      <c r="JI28295"/>
      <c r="JJ28295"/>
      <c r="KX28295" s="23"/>
      <c r="KY28295" s="23"/>
    </row>
    <row r="28296" spans="36:311" x14ac:dyDescent="0.2">
      <c r="AJ28296" s="23"/>
      <c r="HH28296"/>
      <c r="IW28296" s="36"/>
      <c r="JI28296"/>
      <c r="JJ28296"/>
      <c r="KX28296" s="23"/>
      <c r="KY28296" s="23"/>
    </row>
    <row r="28297" spans="36:311" x14ac:dyDescent="0.2">
      <c r="AJ28297" s="23"/>
      <c r="HH28297"/>
      <c r="IW28297" s="36"/>
      <c r="JI28297"/>
      <c r="JJ28297"/>
      <c r="KX28297" s="23"/>
      <c r="KY28297" s="23"/>
    </row>
    <row r="28298" spans="36:311" x14ac:dyDescent="0.2">
      <c r="AJ28298" s="23"/>
      <c r="HH28298"/>
      <c r="IW28298" s="36"/>
      <c r="JI28298"/>
      <c r="JJ28298"/>
      <c r="KX28298" s="23"/>
      <c r="KY28298" s="23"/>
    </row>
    <row r="28299" spans="36:311" x14ac:dyDescent="0.2">
      <c r="AJ28299" s="23"/>
      <c r="HH28299"/>
      <c r="IW28299" s="36"/>
      <c r="JI28299"/>
      <c r="JJ28299"/>
      <c r="KX28299" s="23"/>
      <c r="KY28299" s="23"/>
    </row>
    <row r="28300" spans="36:311" x14ac:dyDescent="0.2">
      <c r="AJ28300" s="23"/>
      <c r="HH28300"/>
      <c r="IW28300" s="36"/>
      <c r="JI28300"/>
      <c r="JJ28300"/>
      <c r="KX28300" s="23"/>
      <c r="KY28300" s="23"/>
    </row>
    <row r="28301" spans="36:311" x14ac:dyDescent="0.2">
      <c r="AJ28301" s="23"/>
      <c r="HH28301"/>
      <c r="IW28301" s="36"/>
      <c r="JI28301"/>
      <c r="JJ28301"/>
      <c r="KX28301" s="23"/>
      <c r="KY28301" s="23"/>
    </row>
    <row r="28302" spans="36:311" x14ac:dyDescent="0.2">
      <c r="AJ28302" s="23"/>
      <c r="HH28302"/>
      <c r="IW28302" s="36"/>
      <c r="JI28302"/>
      <c r="JJ28302"/>
      <c r="KX28302" s="23"/>
      <c r="KY28302" s="23"/>
    </row>
    <row r="28303" spans="36:311" x14ac:dyDescent="0.2">
      <c r="AJ28303" s="23"/>
      <c r="HH28303"/>
      <c r="IW28303" s="36"/>
      <c r="JI28303"/>
      <c r="JJ28303"/>
      <c r="KX28303" s="23"/>
      <c r="KY28303" s="23"/>
    </row>
    <row r="28304" spans="36:311" x14ac:dyDescent="0.2">
      <c r="AJ28304" s="23"/>
      <c r="HH28304"/>
      <c r="IW28304" s="36"/>
      <c r="JI28304"/>
      <c r="JJ28304"/>
      <c r="KX28304" s="23"/>
      <c r="KY28304" s="23"/>
    </row>
    <row r="28305" spans="36:311" x14ac:dyDescent="0.2">
      <c r="AJ28305" s="23"/>
      <c r="HH28305"/>
      <c r="IW28305" s="36"/>
      <c r="JI28305"/>
      <c r="JJ28305"/>
      <c r="KX28305" s="23"/>
      <c r="KY28305" s="23"/>
    </row>
    <row r="28306" spans="36:311" x14ac:dyDescent="0.2">
      <c r="AJ28306" s="23"/>
      <c r="HH28306"/>
      <c r="IW28306" s="36"/>
      <c r="JI28306"/>
      <c r="JJ28306"/>
      <c r="KX28306" s="23"/>
      <c r="KY28306" s="23"/>
    </row>
    <row r="28307" spans="36:311" x14ac:dyDescent="0.2">
      <c r="AJ28307" s="23"/>
      <c r="HH28307"/>
      <c r="IW28307" s="36"/>
      <c r="JI28307"/>
      <c r="JJ28307"/>
      <c r="KX28307" s="23"/>
      <c r="KY28307" s="23"/>
    </row>
    <row r="28308" spans="36:311" x14ac:dyDescent="0.2">
      <c r="AJ28308" s="23"/>
      <c r="HH28308"/>
      <c r="IW28308" s="36"/>
      <c r="JI28308"/>
      <c r="JJ28308"/>
      <c r="KX28308" s="23"/>
      <c r="KY28308" s="23"/>
    </row>
    <row r="28309" spans="36:311" x14ac:dyDescent="0.2">
      <c r="AJ28309" s="23"/>
      <c r="HH28309"/>
      <c r="IW28309" s="36"/>
      <c r="JI28309"/>
      <c r="JJ28309"/>
      <c r="KX28309" s="23"/>
      <c r="KY28309" s="23"/>
    </row>
    <row r="28310" spans="36:311" x14ac:dyDescent="0.2">
      <c r="AJ28310" s="23"/>
      <c r="HH28310"/>
      <c r="IW28310" s="36"/>
      <c r="JI28310"/>
      <c r="JJ28310"/>
      <c r="KX28310" s="23"/>
      <c r="KY28310" s="23"/>
    </row>
    <row r="28311" spans="36:311" x14ac:dyDescent="0.2">
      <c r="AJ28311" s="23"/>
      <c r="HH28311"/>
      <c r="IW28311" s="36"/>
      <c r="JI28311"/>
      <c r="JJ28311"/>
      <c r="KX28311" s="23"/>
      <c r="KY28311" s="23"/>
    </row>
    <row r="28312" spans="36:311" x14ac:dyDescent="0.2">
      <c r="AJ28312" s="23"/>
      <c r="HH28312"/>
      <c r="IW28312" s="36"/>
      <c r="JI28312"/>
      <c r="JJ28312"/>
      <c r="KX28312" s="23"/>
      <c r="KY28312" s="23"/>
    </row>
    <row r="28313" spans="36:311" x14ac:dyDescent="0.2">
      <c r="AJ28313" s="23"/>
      <c r="HH28313"/>
      <c r="IW28313" s="36"/>
      <c r="JI28313"/>
      <c r="JJ28313"/>
      <c r="KX28313" s="23"/>
      <c r="KY28313" s="23"/>
    </row>
    <row r="28314" spans="36:311" x14ac:dyDescent="0.2">
      <c r="AJ28314" s="23"/>
      <c r="HH28314"/>
      <c r="IW28314" s="36"/>
      <c r="JI28314"/>
      <c r="JJ28314"/>
      <c r="KX28314" s="23"/>
      <c r="KY28314" s="23"/>
    </row>
    <row r="28315" spans="36:311" x14ac:dyDescent="0.2">
      <c r="AJ28315" s="23"/>
      <c r="HH28315"/>
      <c r="IW28315" s="36"/>
      <c r="JI28315"/>
      <c r="JJ28315"/>
      <c r="KX28315" s="23"/>
      <c r="KY28315" s="23"/>
    </row>
    <row r="28316" spans="36:311" x14ac:dyDescent="0.2">
      <c r="AJ28316" s="23"/>
      <c r="HH28316"/>
      <c r="IW28316" s="36"/>
      <c r="JI28316"/>
      <c r="JJ28316"/>
      <c r="KX28316" s="23"/>
      <c r="KY28316" s="23"/>
    </row>
    <row r="28317" spans="36:311" x14ac:dyDescent="0.2">
      <c r="AJ28317" s="23"/>
      <c r="HH28317"/>
      <c r="IW28317" s="36"/>
      <c r="JI28317"/>
      <c r="JJ28317"/>
      <c r="KX28317" s="23"/>
      <c r="KY28317" s="23"/>
    </row>
    <row r="28318" spans="36:311" x14ac:dyDescent="0.2">
      <c r="AJ28318" s="23"/>
      <c r="HH28318"/>
      <c r="IW28318" s="36"/>
      <c r="JI28318"/>
      <c r="JJ28318"/>
      <c r="KX28318" s="23"/>
      <c r="KY28318" s="23"/>
    </row>
    <row r="28319" spans="36:311" x14ac:dyDescent="0.2">
      <c r="AJ28319" s="23"/>
      <c r="HH28319"/>
      <c r="IW28319" s="36"/>
      <c r="JI28319"/>
      <c r="JJ28319"/>
      <c r="KX28319" s="23"/>
      <c r="KY28319" s="23"/>
    </row>
    <row r="28320" spans="36:311" x14ac:dyDescent="0.2">
      <c r="AJ28320" s="23"/>
      <c r="HH28320"/>
      <c r="IW28320" s="36"/>
      <c r="JI28320"/>
      <c r="JJ28320"/>
      <c r="KX28320" s="23"/>
      <c r="KY28320" s="23"/>
    </row>
    <row r="28321" spans="36:311" x14ac:dyDescent="0.2">
      <c r="AJ28321" s="23"/>
      <c r="HH28321"/>
      <c r="IW28321" s="36"/>
      <c r="JI28321"/>
      <c r="JJ28321"/>
      <c r="KX28321" s="23"/>
      <c r="KY28321" s="23"/>
    </row>
    <row r="28322" spans="36:311" x14ac:dyDescent="0.2">
      <c r="AJ28322" s="23"/>
      <c r="HH28322"/>
      <c r="IW28322" s="36"/>
      <c r="JI28322"/>
      <c r="JJ28322"/>
      <c r="KX28322" s="23"/>
      <c r="KY28322" s="23"/>
    </row>
    <row r="28323" spans="36:311" x14ac:dyDescent="0.2">
      <c r="AJ28323" s="23"/>
      <c r="HH28323"/>
      <c r="IW28323" s="36"/>
      <c r="JI28323"/>
      <c r="JJ28323"/>
      <c r="KX28323" s="23"/>
      <c r="KY28323" s="23"/>
    </row>
    <row r="28324" spans="36:311" x14ac:dyDescent="0.2">
      <c r="AJ28324" s="23"/>
      <c r="HH28324"/>
      <c r="IW28324" s="36"/>
      <c r="JI28324"/>
      <c r="JJ28324"/>
      <c r="KX28324" s="23"/>
      <c r="KY28324" s="23"/>
    </row>
    <row r="28325" spans="36:311" x14ac:dyDescent="0.2">
      <c r="AJ28325" s="23"/>
      <c r="HH28325"/>
      <c r="IW28325" s="36"/>
      <c r="JI28325"/>
      <c r="JJ28325"/>
      <c r="KX28325" s="23"/>
      <c r="KY28325" s="23"/>
    </row>
    <row r="28326" spans="36:311" x14ac:dyDescent="0.2">
      <c r="AJ28326" s="23"/>
      <c r="HH28326"/>
      <c r="IW28326" s="36"/>
      <c r="JI28326"/>
      <c r="JJ28326"/>
      <c r="KX28326" s="23"/>
      <c r="KY28326" s="23"/>
    </row>
    <row r="28327" spans="36:311" x14ac:dyDescent="0.2">
      <c r="AJ28327" s="23"/>
      <c r="HH28327"/>
      <c r="IW28327" s="36"/>
      <c r="JI28327"/>
      <c r="JJ28327"/>
      <c r="KX28327" s="23"/>
      <c r="KY28327" s="23"/>
    </row>
    <row r="28328" spans="36:311" x14ac:dyDescent="0.2">
      <c r="AJ28328" s="23"/>
      <c r="HH28328"/>
      <c r="IW28328" s="36"/>
      <c r="JI28328"/>
      <c r="JJ28328"/>
      <c r="KX28328" s="23"/>
      <c r="KY28328" s="23"/>
    </row>
    <row r="28329" spans="36:311" x14ac:dyDescent="0.2">
      <c r="AJ28329" s="23"/>
      <c r="HH28329"/>
      <c r="IW28329" s="36"/>
      <c r="JI28329"/>
      <c r="JJ28329"/>
      <c r="KX28329" s="23"/>
      <c r="KY28329" s="23"/>
    </row>
    <row r="28330" spans="36:311" x14ac:dyDescent="0.2">
      <c r="AJ28330" s="23"/>
      <c r="HH28330"/>
      <c r="IW28330" s="36"/>
      <c r="JI28330"/>
      <c r="JJ28330"/>
      <c r="KX28330" s="23"/>
      <c r="KY28330" s="23"/>
    </row>
    <row r="28331" spans="36:311" x14ac:dyDescent="0.2">
      <c r="AJ28331" s="23"/>
      <c r="HH28331"/>
      <c r="IW28331" s="36"/>
      <c r="JI28331"/>
      <c r="JJ28331"/>
      <c r="KX28331" s="23"/>
      <c r="KY28331" s="23"/>
    </row>
    <row r="28332" spans="36:311" x14ac:dyDescent="0.2">
      <c r="AJ28332" s="23"/>
      <c r="HH28332"/>
      <c r="IW28332" s="36"/>
      <c r="JI28332"/>
      <c r="JJ28332"/>
      <c r="KX28332" s="23"/>
      <c r="KY28332" s="23"/>
    </row>
    <row r="28333" spans="36:311" x14ac:dyDescent="0.2">
      <c r="AJ28333" s="23"/>
      <c r="HH28333"/>
      <c r="IW28333" s="36"/>
      <c r="JI28333"/>
      <c r="JJ28333"/>
      <c r="KX28333" s="23"/>
      <c r="KY28333" s="23"/>
    </row>
    <row r="28334" spans="36:311" x14ac:dyDescent="0.2">
      <c r="AJ28334" s="23"/>
      <c r="HH28334"/>
      <c r="IW28334" s="36"/>
      <c r="JI28334"/>
      <c r="JJ28334"/>
      <c r="KX28334" s="23"/>
      <c r="KY28334" s="23"/>
    </row>
    <row r="28335" spans="36:311" x14ac:dyDescent="0.2">
      <c r="AJ28335" s="23"/>
      <c r="HH28335"/>
      <c r="IW28335" s="36"/>
      <c r="JI28335"/>
      <c r="JJ28335"/>
      <c r="KX28335" s="23"/>
      <c r="KY28335" s="23"/>
    </row>
    <row r="28336" spans="36:311" x14ac:dyDescent="0.2">
      <c r="AJ28336" s="23"/>
      <c r="HH28336"/>
      <c r="IW28336" s="36"/>
      <c r="JI28336"/>
      <c r="JJ28336"/>
      <c r="KX28336" s="23"/>
      <c r="KY28336" s="23"/>
    </row>
    <row r="28337" spans="36:311" x14ac:dyDescent="0.2">
      <c r="AJ28337" s="23"/>
      <c r="HH28337"/>
      <c r="IW28337" s="36"/>
      <c r="JI28337"/>
      <c r="JJ28337"/>
      <c r="KX28337" s="23"/>
      <c r="KY28337" s="23"/>
    </row>
    <row r="28338" spans="36:311" x14ac:dyDescent="0.2">
      <c r="AJ28338" s="23"/>
      <c r="HH28338"/>
      <c r="IW28338" s="36"/>
      <c r="JI28338"/>
      <c r="JJ28338"/>
      <c r="KX28338" s="23"/>
      <c r="KY28338" s="23"/>
    </row>
    <row r="28339" spans="36:311" x14ac:dyDescent="0.2">
      <c r="AJ28339" s="23"/>
      <c r="HH28339"/>
      <c r="IW28339" s="36"/>
      <c r="JI28339"/>
      <c r="JJ28339"/>
      <c r="KX28339" s="23"/>
      <c r="KY28339" s="23"/>
    </row>
    <row r="28340" spans="36:311" x14ac:dyDescent="0.2">
      <c r="AJ28340" s="23"/>
      <c r="HH28340"/>
      <c r="IW28340" s="36"/>
      <c r="JI28340"/>
      <c r="JJ28340"/>
      <c r="KX28340" s="23"/>
      <c r="KY28340" s="23"/>
    </row>
    <row r="28341" spans="36:311" x14ac:dyDescent="0.2">
      <c r="AJ28341" s="23"/>
      <c r="HH28341"/>
      <c r="IW28341" s="36"/>
      <c r="JI28341"/>
      <c r="JJ28341"/>
      <c r="KX28341" s="23"/>
      <c r="KY28341" s="23"/>
    </row>
    <row r="28342" spans="36:311" x14ac:dyDescent="0.2">
      <c r="AJ28342" s="23"/>
      <c r="HH28342"/>
      <c r="IW28342" s="36"/>
      <c r="JI28342"/>
      <c r="JJ28342"/>
      <c r="KX28342" s="23"/>
      <c r="KY28342" s="23"/>
    </row>
    <row r="28343" spans="36:311" x14ac:dyDescent="0.2">
      <c r="AJ28343" s="23"/>
      <c r="HH28343"/>
      <c r="IW28343" s="36"/>
      <c r="JI28343"/>
      <c r="JJ28343"/>
      <c r="KX28343" s="23"/>
      <c r="KY28343" s="23"/>
    </row>
    <row r="28344" spans="36:311" x14ac:dyDescent="0.2">
      <c r="AJ28344" s="23"/>
      <c r="HH28344"/>
      <c r="IW28344" s="36"/>
      <c r="JI28344"/>
      <c r="JJ28344"/>
      <c r="KX28344" s="23"/>
      <c r="KY28344" s="23"/>
    </row>
    <row r="28345" spans="36:311" x14ac:dyDescent="0.2">
      <c r="AJ28345" s="23"/>
      <c r="HH28345"/>
      <c r="IW28345" s="36"/>
      <c r="JI28345"/>
      <c r="JJ28345"/>
      <c r="KX28345" s="23"/>
      <c r="KY28345" s="23"/>
    </row>
    <row r="28346" spans="36:311" x14ac:dyDescent="0.2">
      <c r="AJ28346" s="23"/>
      <c r="HH28346"/>
      <c r="IW28346" s="36"/>
      <c r="JI28346"/>
      <c r="JJ28346"/>
      <c r="KX28346" s="23"/>
      <c r="KY28346" s="23"/>
    </row>
    <row r="28347" spans="36:311" x14ac:dyDescent="0.2">
      <c r="AJ28347" s="23"/>
      <c r="HH28347"/>
      <c r="IW28347" s="36"/>
      <c r="JI28347"/>
      <c r="JJ28347"/>
      <c r="KX28347" s="23"/>
      <c r="KY28347" s="23"/>
    </row>
    <row r="28348" spans="36:311" x14ac:dyDescent="0.2">
      <c r="AJ28348" s="23"/>
      <c r="HH28348"/>
      <c r="IW28348" s="36"/>
      <c r="JI28348"/>
      <c r="JJ28348"/>
      <c r="KX28348" s="23"/>
      <c r="KY28348" s="23"/>
    </row>
    <row r="28349" spans="36:311" x14ac:dyDescent="0.2">
      <c r="AJ28349" s="23"/>
      <c r="HH28349"/>
      <c r="IW28349" s="36"/>
      <c r="JI28349"/>
      <c r="JJ28349"/>
      <c r="KX28349" s="23"/>
      <c r="KY28349" s="23"/>
    </row>
    <row r="28350" spans="36:311" x14ac:dyDescent="0.2">
      <c r="AJ28350" s="23"/>
      <c r="HH28350"/>
      <c r="IW28350" s="36"/>
      <c r="JI28350"/>
      <c r="JJ28350"/>
      <c r="KX28350" s="23"/>
      <c r="KY28350" s="23"/>
    </row>
    <row r="28351" spans="36:311" x14ac:dyDescent="0.2">
      <c r="AJ28351" s="23"/>
      <c r="HH28351"/>
      <c r="IW28351" s="36"/>
      <c r="JI28351"/>
      <c r="JJ28351"/>
      <c r="KX28351" s="23"/>
      <c r="KY28351" s="23"/>
    </row>
    <row r="28352" spans="36:311" x14ac:dyDescent="0.2">
      <c r="AJ28352" s="23"/>
      <c r="HH28352"/>
      <c r="IW28352" s="36"/>
      <c r="JI28352"/>
      <c r="JJ28352"/>
      <c r="KX28352" s="23"/>
      <c r="KY28352" s="23"/>
    </row>
    <row r="28353" spans="36:311" x14ac:dyDescent="0.2">
      <c r="AJ28353" s="23"/>
      <c r="HH28353"/>
      <c r="IW28353" s="36"/>
      <c r="JI28353"/>
      <c r="JJ28353"/>
      <c r="KX28353" s="23"/>
      <c r="KY28353" s="23"/>
    </row>
    <row r="28354" spans="36:311" x14ac:dyDescent="0.2">
      <c r="AJ28354" s="23"/>
      <c r="HH28354"/>
      <c r="IW28354" s="36"/>
      <c r="JI28354"/>
      <c r="JJ28354"/>
      <c r="KX28354" s="23"/>
      <c r="KY28354" s="23"/>
    </row>
    <row r="28355" spans="36:311" x14ac:dyDescent="0.2">
      <c r="AJ28355" s="23"/>
      <c r="HH28355"/>
      <c r="IW28355" s="36"/>
      <c r="JI28355"/>
      <c r="JJ28355"/>
      <c r="KX28355" s="23"/>
      <c r="KY28355" s="23"/>
    </row>
    <row r="28356" spans="36:311" x14ac:dyDescent="0.2">
      <c r="AJ28356" s="23"/>
      <c r="HH28356"/>
      <c r="IW28356" s="36"/>
      <c r="JI28356"/>
      <c r="JJ28356"/>
      <c r="KX28356" s="23"/>
      <c r="KY28356" s="23"/>
    </row>
    <row r="28357" spans="36:311" x14ac:dyDescent="0.2">
      <c r="AJ28357" s="23"/>
      <c r="HH28357"/>
      <c r="IW28357" s="36"/>
      <c r="JI28357"/>
      <c r="JJ28357"/>
      <c r="KX28357" s="23"/>
      <c r="KY28357" s="23"/>
    </row>
    <row r="28358" spans="36:311" x14ac:dyDescent="0.2">
      <c r="AJ28358" s="23"/>
      <c r="HH28358"/>
      <c r="IW28358" s="36"/>
      <c r="JI28358"/>
      <c r="JJ28358"/>
      <c r="KX28358" s="23"/>
      <c r="KY28358" s="23"/>
    </row>
    <row r="28359" spans="36:311" x14ac:dyDescent="0.2">
      <c r="AJ28359" s="23"/>
      <c r="HH28359"/>
      <c r="IW28359" s="36"/>
      <c r="JI28359"/>
      <c r="JJ28359"/>
      <c r="KX28359" s="23"/>
      <c r="KY28359" s="23"/>
    </row>
    <row r="28360" spans="36:311" x14ac:dyDescent="0.2">
      <c r="AJ28360" s="23"/>
      <c r="HH28360"/>
      <c r="IW28360" s="36"/>
      <c r="JI28360"/>
      <c r="JJ28360"/>
      <c r="KX28360" s="23"/>
      <c r="KY28360" s="23"/>
    </row>
    <row r="28361" spans="36:311" x14ac:dyDescent="0.2">
      <c r="AJ28361" s="23"/>
      <c r="HH28361"/>
      <c r="IW28361" s="36"/>
      <c r="JI28361"/>
      <c r="JJ28361"/>
      <c r="KX28361" s="23"/>
      <c r="KY28361" s="23"/>
    </row>
    <row r="28362" spans="36:311" x14ac:dyDescent="0.2">
      <c r="AJ28362" s="23"/>
      <c r="HH28362"/>
      <c r="IW28362" s="36"/>
      <c r="JI28362"/>
      <c r="JJ28362"/>
      <c r="KX28362" s="23"/>
      <c r="KY28362" s="23"/>
    </row>
    <row r="28363" spans="36:311" x14ac:dyDescent="0.2">
      <c r="AJ28363" s="23"/>
      <c r="HH28363"/>
      <c r="IW28363" s="36"/>
      <c r="JI28363"/>
      <c r="JJ28363"/>
      <c r="KX28363" s="23"/>
      <c r="KY28363" s="23"/>
    </row>
    <row r="28364" spans="36:311" x14ac:dyDescent="0.2">
      <c r="AJ28364" s="23"/>
      <c r="HH28364"/>
      <c r="IW28364" s="36"/>
      <c r="JI28364"/>
      <c r="JJ28364"/>
      <c r="KX28364" s="23"/>
      <c r="KY28364" s="23"/>
    </row>
    <row r="28365" spans="36:311" x14ac:dyDescent="0.2">
      <c r="AJ28365" s="23"/>
      <c r="HH28365"/>
      <c r="IW28365" s="36"/>
      <c r="JI28365"/>
      <c r="JJ28365"/>
      <c r="KX28365" s="23"/>
      <c r="KY28365" s="23"/>
    </row>
    <row r="28366" spans="36:311" x14ac:dyDescent="0.2">
      <c r="AJ28366" s="23"/>
      <c r="HH28366"/>
      <c r="IW28366" s="36"/>
      <c r="JI28366"/>
      <c r="JJ28366"/>
      <c r="KX28366" s="23"/>
      <c r="KY28366" s="23"/>
    </row>
    <row r="28367" spans="36:311" x14ac:dyDescent="0.2">
      <c r="AJ28367" s="23"/>
      <c r="HH28367"/>
      <c r="IW28367" s="36"/>
      <c r="JI28367"/>
      <c r="JJ28367"/>
      <c r="KX28367" s="23"/>
      <c r="KY28367" s="23"/>
    </row>
    <row r="28368" spans="36:311" x14ac:dyDescent="0.2">
      <c r="AJ28368" s="23"/>
      <c r="HH28368"/>
      <c r="IW28368" s="36"/>
      <c r="JI28368"/>
      <c r="JJ28368"/>
      <c r="KX28368" s="23"/>
      <c r="KY28368" s="23"/>
    </row>
    <row r="28369" spans="36:311" x14ac:dyDescent="0.2">
      <c r="AJ28369" s="23"/>
      <c r="HH28369"/>
      <c r="IW28369" s="36"/>
      <c r="JI28369"/>
      <c r="JJ28369"/>
      <c r="KX28369" s="23"/>
      <c r="KY28369" s="23"/>
    </row>
    <row r="28370" spans="36:311" x14ac:dyDescent="0.2">
      <c r="AJ28370" s="23"/>
      <c r="HH28370"/>
      <c r="IW28370" s="36"/>
      <c r="JI28370"/>
      <c r="JJ28370"/>
      <c r="KX28370" s="23"/>
      <c r="KY28370" s="23"/>
    </row>
    <row r="28371" spans="36:311" x14ac:dyDescent="0.2">
      <c r="AJ28371" s="23"/>
      <c r="HH28371"/>
      <c r="IW28371" s="36"/>
      <c r="JI28371"/>
      <c r="JJ28371"/>
      <c r="KX28371" s="23"/>
      <c r="KY28371" s="23"/>
    </row>
    <row r="28372" spans="36:311" x14ac:dyDescent="0.2">
      <c r="AJ28372" s="23"/>
      <c r="HH28372"/>
      <c r="IW28372" s="36"/>
      <c r="JI28372"/>
      <c r="JJ28372"/>
      <c r="KX28372" s="23"/>
      <c r="KY28372" s="23"/>
    </row>
    <row r="28373" spans="36:311" x14ac:dyDescent="0.2">
      <c r="AJ28373" s="23"/>
      <c r="HH28373"/>
      <c r="IW28373" s="36"/>
      <c r="JI28373"/>
      <c r="JJ28373"/>
      <c r="KX28373" s="23"/>
      <c r="KY28373" s="23"/>
    </row>
    <row r="28374" spans="36:311" x14ac:dyDescent="0.2">
      <c r="AJ28374" s="23"/>
      <c r="HH28374"/>
      <c r="IW28374" s="36"/>
      <c r="JI28374"/>
      <c r="JJ28374"/>
      <c r="KX28374" s="23"/>
      <c r="KY28374" s="23"/>
    </row>
    <row r="28375" spans="36:311" x14ac:dyDescent="0.2">
      <c r="AJ28375" s="23"/>
      <c r="HH28375"/>
      <c r="IW28375" s="36"/>
      <c r="JI28375"/>
      <c r="JJ28375"/>
      <c r="KX28375" s="23"/>
      <c r="KY28375" s="23"/>
    </row>
    <row r="28376" spans="36:311" x14ac:dyDescent="0.2">
      <c r="AJ28376" s="23"/>
      <c r="HH28376"/>
      <c r="IW28376" s="36"/>
      <c r="JI28376"/>
      <c r="JJ28376"/>
      <c r="KX28376" s="23"/>
      <c r="KY28376" s="23"/>
    </row>
    <row r="28377" spans="36:311" x14ac:dyDescent="0.2">
      <c r="AJ28377" s="23"/>
      <c r="HH28377"/>
      <c r="IW28377" s="36"/>
      <c r="JI28377"/>
      <c r="JJ28377"/>
      <c r="KX28377" s="23"/>
      <c r="KY28377" s="23"/>
    </row>
    <row r="28378" spans="36:311" x14ac:dyDescent="0.2">
      <c r="AJ28378" s="23"/>
      <c r="HH28378"/>
      <c r="IW28378" s="36"/>
      <c r="JI28378"/>
      <c r="JJ28378"/>
      <c r="KX28378" s="23"/>
      <c r="KY28378" s="23"/>
    </row>
    <row r="28379" spans="36:311" x14ac:dyDescent="0.2">
      <c r="AJ28379" s="23"/>
      <c r="HH28379"/>
      <c r="IW28379" s="36"/>
      <c r="JI28379"/>
      <c r="JJ28379"/>
      <c r="KX28379" s="23"/>
      <c r="KY28379" s="23"/>
    </row>
    <row r="28380" spans="36:311" x14ac:dyDescent="0.2">
      <c r="AJ28380" s="23"/>
      <c r="HH28380"/>
      <c r="IW28380" s="36"/>
      <c r="JI28380"/>
      <c r="JJ28380"/>
      <c r="KX28380" s="23"/>
      <c r="KY28380" s="23"/>
    </row>
    <row r="28381" spans="36:311" x14ac:dyDescent="0.2">
      <c r="AJ28381" s="23"/>
      <c r="HH28381"/>
      <c r="IW28381" s="36"/>
      <c r="JI28381"/>
      <c r="JJ28381"/>
      <c r="KX28381" s="23"/>
      <c r="KY28381" s="23"/>
    </row>
    <row r="28382" spans="36:311" x14ac:dyDescent="0.2">
      <c r="AJ28382" s="23"/>
      <c r="HH28382"/>
      <c r="IW28382" s="36"/>
      <c r="JI28382"/>
      <c r="JJ28382"/>
      <c r="KX28382" s="23"/>
      <c r="KY28382" s="23"/>
    </row>
    <row r="28383" spans="36:311" x14ac:dyDescent="0.2">
      <c r="AJ28383" s="23"/>
      <c r="HH28383"/>
      <c r="IW28383" s="36"/>
      <c r="JI28383"/>
      <c r="JJ28383"/>
      <c r="KX28383" s="23"/>
      <c r="KY28383" s="23"/>
    </row>
    <row r="28384" spans="36:311" x14ac:dyDescent="0.2">
      <c r="AJ28384" s="23"/>
      <c r="HH28384"/>
      <c r="IW28384" s="36"/>
      <c r="JI28384"/>
      <c r="JJ28384"/>
      <c r="KX28384" s="23"/>
      <c r="KY28384" s="23"/>
    </row>
    <row r="28385" spans="36:311" x14ac:dyDescent="0.2">
      <c r="AJ28385" s="23"/>
      <c r="HH28385"/>
      <c r="IW28385" s="36"/>
      <c r="JI28385"/>
      <c r="JJ28385"/>
      <c r="KX28385" s="23"/>
      <c r="KY28385" s="23"/>
    </row>
    <row r="28386" spans="36:311" x14ac:dyDescent="0.2">
      <c r="AJ28386" s="23"/>
      <c r="HH28386"/>
      <c r="IW28386" s="36"/>
      <c r="JI28386"/>
      <c r="JJ28386"/>
      <c r="KX28386" s="23"/>
      <c r="KY28386" s="23"/>
    </row>
    <row r="28387" spans="36:311" x14ac:dyDescent="0.2">
      <c r="AJ28387" s="23"/>
      <c r="HH28387"/>
      <c r="IW28387" s="36"/>
      <c r="JI28387"/>
      <c r="JJ28387"/>
      <c r="KX28387" s="23"/>
      <c r="KY28387" s="23"/>
    </row>
    <row r="28388" spans="36:311" x14ac:dyDescent="0.2">
      <c r="AJ28388" s="23"/>
      <c r="HH28388"/>
      <c r="IW28388" s="36"/>
      <c r="JI28388"/>
      <c r="JJ28388"/>
      <c r="KX28388" s="23"/>
      <c r="KY28388" s="23"/>
    </row>
    <row r="28389" spans="36:311" x14ac:dyDescent="0.2">
      <c r="AJ28389" s="23"/>
      <c r="HH28389"/>
      <c r="IW28389" s="36"/>
      <c r="JI28389"/>
      <c r="JJ28389"/>
      <c r="KX28389" s="23"/>
      <c r="KY28389" s="23"/>
    </row>
    <row r="28390" spans="36:311" x14ac:dyDescent="0.2">
      <c r="AJ28390" s="23"/>
      <c r="HH28390"/>
      <c r="IW28390" s="36"/>
      <c r="JI28390"/>
      <c r="JJ28390"/>
      <c r="KX28390" s="23"/>
      <c r="KY28390" s="23"/>
    </row>
    <row r="28391" spans="36:311" x14ac:dyDescent="0.2">
      <c r="AJ28391" s="23"/>
      <c r="HH28391"/>
      <c r="IW28391" s="36"/>
      <c r="JI28391"/>
      <c r="JJ28391"/>
      <c r="KX28391" s="23"/>
      <c r="KY28391" s="23"/>
    </row>
    <row r="28392" spans="36:311" x14ac:dyDescent="0.2">
      <c r="AJ28392" s="23"/>
      <c r="HH28392"/>
      <c r="IW28392" s="36"/>
      <c r="JI28392"/>
      <c r="JJ28392"/>
      <c r="KX28392" s="23"/>
      <c r="KY28392" s="23"/>
    </row>
    <row r="28393" spans="36:311" x14ac:dyDescent="0.2">
      <c r="AJ28393" s="23"/>
      <c r="HH28393"/>
      <c r="IW28393" s="36"/>
      <c r="JI28393"/>
      <c r="JJ28393"/>
      <c r="KX28393" s="23"/>
      <c r="KY28393" s="23"/>
    </row>
    <row r="28394" spans="36:311" x14ac:dyDescent="0.2">
      <c r="AJ28394" s="23"/>
      <c r="HH28394"/>
      <c r="IW28394" s="36"/>
      <c r="JI28394"/>
      <c r="JJ28394"/>
      <c r="KX28394" s="23"/>
      <c r="KY28394" s="23"/>
    </row>
    <row r="28395" spans="36:311" x14ac:dyDescent="0.2">
      <c r="AJ28395" s="23"/>
      <c r="HH28395"/>
      <c r="IW28395" s="36"/>
      <c r="JI28395"/>
      <c r="JJ28395"/>
      <c r="KX28395" s="23"/>
      <c r="KY28395" s="23"/>
    </row>
    <row r="28396" spans="36:311" x14ac:dyDescent="0.2">
      <c r="AJ28396" s="23"/>
      <c r="HH28396"/>
      <c r="IW28396" s="36"/>
      <c r="JI28396"/>
      <c r="JJ28396"/>
      <c r="KX28396" s="23"/>
      <c r="KY28396" s="23"/>
    </row>
    <row r="28397" spans="36:311" x14ac:dyDescent="0.2">
      <c r="AJ28397" s="23"/>
      <c r="HH28397"/>
      <c r="IW28397" s="36"/>
      <c r="JI28397"/>
      <c r="JJ28397"/>
      <c r="KX28397" s="23"/>
      <c r="KY28397" s="23"/>
    </row>
    <row r="28398" spans="36:311" x14ac:dyDescent="0.2">
      <c r="AJ28398" s="23"/>
      <c r="HH28398"/>
      <c r="IW28398" s="36"/>
      <c r="JI28398"/>
      <c r="JJ28398"/>
      <c r="KX28398" s="23"/>
      <c r="KY28398" s="23"/>
    </row>
    <row r="28399" spans="36:311" x14ac:dyDescent="0.2">
      <c r="AJ28399" s="23"/>
      <c r="HH28399"/>
      <c r="IW28399" s="36"/>
      <c r="JI28399"/>
      <c r="JJ28399"/>
      <c r="KX28399" s="23"/>
      <c r="KY28399" s="23"/>
    </row>
    <row r="28400" spans="36:311" x14ac:dyDescent="0.2">
      <c r="AJ28400" s="23"/>
      <c r="HH28400"/>
      <c r="IW28400" s="36"/>
      <c r="JI28400"/>
      <c r="JJ28400"/>
      <c r="KX28400" s="23"/>
      <c r="KY28400" s="23"/>
    </row>
    <row r="28401" spans="36:311" x14ac:dyDescent="0.2">
      <c r="AJ28401" s="23"/>
      <c r="HH28401"/>
      <c r="IW28401" s="36"/>
      <c r="JI28401"/>
      <c r="JJ28401"/>
      <c r="KX28401" s="23"/>
      <c r="KY28401" s="23"/>
    </row>
    <row r="28402" spans="36:311" x14ac:dyDescent="0.2">
      <c r="AJ28402" s="23"/>
      <c r="HH28402"/>
      <c r="IW28402" s="36"/>
      <c r="JI28402"/>
      <c r="JJ28402"/>
      <c r="KX28402" s="23"/>
      <c r="KY28402" s="23"/>
    </row>
    <row r="28403" spans="36:311" x14ac:dyDescent="0.2">
      <c r="AJ28403" s="23"/>
      <c r="HH28403"/>
      <c r="IW28403" s="36"/>
      <c r="JI28403"/>
      <c r="JJ28403"/>
      <c r="KX28403" s="23"/>
      <c r="KY28403" s="23"/>
    </row>
    <row r="28404" spans="36:311" x14ac:dyDescent="0.2">
      <c r="AJ28404" s="23"/>
      <c r="HH28404"/>
      <c r="IW28404" s="36"/>
      <c r="JI28404"/>
      <c r="JJ28404"/>
      <c r="KX28404" s="23"/>
      <c r="KY28404" s="23"/>
    </row>
    <row r="28405" spans="36:311" x14ac:dyDescent="0.2">
      <c r="AJ28405" s="23"/>
      <c r="HH28405"/>
      <c r="IW28405" s="36"/>
      <c r="JI28405"/>
      <c r="JJ28405"/>
      <c r="KX28405" s="23"/>
      <c r="KY28405" s="23"/>
    </row>
    <row r="28406" spans="36:311" x14ac:dyDescent="0.2">
      <c r="AJ28406" s="23"/>
      <c r="HH28406"/>
      <c r="IW28406" s="36"/>
      <c r="JI28406"/>
      <c r="JJ28406"/>
      <c r="KX28406" s="23"/>
      <c r="KY28406" s="23"/>
    </row>
    <row r="28407" spans="36:311" x14ac:dyDescent="0.2">
      <c r="AJ28407" s="23"/>
      <c r="HH28407"/>
      <c r="IW28407" s="36"/>
      <c r="JI28407"/>
      <c r="JJ28407"/>
      <c r="KX28407" s="23"/>
      <c r="KY28407" s="23"/>
    </row>
    <row r="28408" spans="36:311" x14ac:dyDescent="0.2">
      <c r="AJ28408" s="23"/>
      <c r="HH28408"/>
      <c r="IW28408" s="36"/>
      <c r="JI28408"/>
      <c r="JJ28408"/>
      <c r="KX28408" s="23"/>
      <c r="KY28408" s="23"/>
    </row>
    <row r="28409" spans="36:311" x14ac:dyDescent="0.2">
      <c r="AJ28409" s="23"/>
      <c r="HH28409"/>
      <c r="IW28409" s="36"/>
      <c r="JI28409"/>
      <c r="JJ28409"/>
      <c r="KX28409" s="23"/>
      <c r="KY28409" s="23"/>
    </row>
    <row r="28410" spans="36:311" x14ac:dyDescent="0.2">
      <c r="AJ28410" s="23"/>
      <c r="HH28410"/>
      <c r="IW28410" s="36"/>
      <c r="JI28410"/>
      <c r="JJ28410"/>
      <c r="KX28410" s="23"/>
      <c r="KY28410" s="23"/>
    </row>
    <row r="28411" spans="36:311" x14ac:dyDescent="0.2">
      <c r="AJ28411" s="23"/>
      <c r="HH28411"/>
      <c r="IW28411" s="36"/>
      <c r="JI28411"/>
      <c r="JJ28411"/>
      <c r="KX28411" s="23"/>
      <c r="KY28411" s="23"/>
    </row>
    <row r="28412" spans="36:311" x14ac:dyDescent="0.2">
      <c r="AJ28412" s="23"/>
      <c r="HH28412"/>
      <c r="IW28412" s="36"/>
      <c r="JI28412"/>
      <c r="JJ28412"/>
      <c r="KX28412" s="23"/>
      <c r="KY28412" s="23"/>
    </row>
    <row r="28413" spans="36:311" x14ac:dyDescent="0.2">
      <c r="AJ28413" s="23"/>
      <c r="HH28413"/>
      <c r="IW28413" s="36"/>
      <c r="JI28413"/>
      <c r="JJ28413"/>
      <c r="KX28413" s="23"/>
      <c r="KY28413" s="23"/>
    </row>
    <row r="28414" spans="36:311" x14ac:dyDescent="0.2">
      <c r="AJ28414" s="23"/>
      <c r="HH28414"/>
      <c r="IW28414" s="36"/>
      <c r="JI28414"/>
      <c r="JJ28414"/>
      <c r="KX28414" s="23"/>
      <c r="KY28414" s="23"/>
    </row>
    <row r="28415" spans="36:311" x14ac:dyDescent="0.2">
      <c r="AJ28415" s="23"/>
      <c r="HH28415"/>
      <c r="IW28415" s="36"/>
      <c r="JI28415"/>
      <c r="JJ28415"/>
      <c r="KX28415" s="23"/>
      <c r="KY28415" s="23"/>
    </row>
    <row r="28416" spans="36:311" x14ac:dyDescent="0.2">
      <c r="AJ28416" s="23"/>
      <c r="HH28416"/>
      <c r="IW28416" s="36"/>
      <c r="JI28416"/>
      <c r="JJ28416"/>
      <c r="KX28416" s="23"/>
      <c r="KY28416" s="23"/>
    </row>
    <row r="28417" spans="36:311" x14ac:dyDescent="0.2">
      <c r="AJ28417" s="23"/>
      <c r="HH28417"/>
      <c r="IW28417" s="36"/>
      <c r="JI28417"/>
      <c r="JJ28417"/>
      <c r="KX28417" s="23"/>
      <c r="KY28417" s="23"/>
    </row>
    <row r="28418" spans="36:311" x14ac:dyDescent="0.2">
      <c r="AJ28418" s="23"/>
      <c r="HH28418"/>
      <c r="IW28418" s="36"/>
      <c r="JI28418"/>
      <c r="JJ28418"/>
      <c r="KX28418" s="23"/>
      <c r="KY28418" s="23"/>
    </row>
    <row r="28419" spans="36:311" x14ac:dyDescent="0.2">
      <c r="AJ28419" s="23"/>
      <c r="HH28419"/>
      <c r="IW28419" s="36"/>
      <c r="JI28419"/>
      <c r="JJ28419"/>
      <c r="KX28419" s="23"/>
      <c r="KY28419" s="23"/>
    </row>
    <row r="28420" spans="36:311" x14ac:dyDescent="0.2">
      <c r="AJ28420" s="23"/>
      <c r="HH28420"/>
      <c r="IW28420" s="36"/>
      <c r="JI28420"/>
      <c r="JJ28420"/>
      <c r="KX28420" s="23"/>
      <c r="KY28420" s="23"/>
    </row>
    <row r="28421" spans="36:311" x14ac:dyDescent="0.2">
      <c r="AJ28421" s="23"/>
      <c r="HH28421"/>
      <c r="IW28421" s="36"/>
      <c r="JI28421"/>
      <c r="JJ28421"/>
      <c r="KX28421" s="23"/>
      <c r="KY28421" s="23"/>
    </row>
    <row r="28422" spans="36:311" x14ac:dyDescent="0.2">
      <c r="AJ28422" s="23"/>
      <c r="HH28422"/>
      <c r="IW28422" s="36"/>
      <c r="JI28422"/>
      <c r="JJ28422"/>
      <c r="KX28422" s="23"/>
      <c r="KY28422" s="23"/>
    </row>
    <row r="28423" spans="36:311" x14ac:dyDescent="0.2">
      <c r="AJ28423" s="23"/>
      <c r="HH28423"/>
      <c r="IW28423" s="36"/>
      <c r="JI28423"/>
      <c r="JJ28423"/>
      <c r="KX28423" s="23"/>
      <c r="KY28423" s="23"/>
    </row>
    <row r="28424" spans="36:311" x14ac:dyDescent="0.2">
      <c r="AJ28424" s="23"/>
      <c r="HH28424"/>
      <c r="IW28424" s="36"/>
      <c r="JI28424"/>
      <c r="JJ28424"/>
      <c r="KX28424" s="23"/>
      <c r="KY28424" s="23"/>
    </row>
    <row r="28425" spans="36:311" x14ac:dyDescent="0.2">
      <c r="AJ28425" s="23"/>
      <c r="HH28425"/>
      <c r="IW28425" s="36"/>
      <c r="JI28425"/>
      <c r="JJ28425"/>
      <c r="KX28425" s="23"/>
      <c r="KY28425" s="23"/>
    </row>
    <row r="28426" spans="36:311" x14ac:dyDescent="0.2">
      <c r="AJ28426" s="23"/>
      <c r="HH28426"/>
      <c r="IW28426" s="36"/>
      <c r="JI28426"/>
      <c r="JJ28426"/>
      <c r="KX28426" s="23"/>
      <c r="KY28426" s="23"/>
    </row>
    <row r="28427" spans="36:311" x14ac:dyDescent="0.2">
      <c r="AJ28427" s="23"/>
      <c r="HH28427"/>
      <c r="IW28427" s="36"/>
      <c r="JI28427"/>
      <c r="JJ28427"/>
      <c r="KX28427" s="23"/>
      <c r="KY28427" s="23"/>
    </row>
    <row r="28428" spans="36:311" x14ac:dyDescent="0.2">
      <c r="AJ28428" s="23"/>
      <c r="HH28428"/>
      <c r="IW28428" s="36"/>
      <c r="JI28428"/>
      <c r="JJ28428"/>
      <c r="KX28428" s="23"/>
      <c r="KY28428" s="23"/>
    </row>
    <row r="28429" spans="36:311" x14ac:dyDescent="0.2">
      <c r="AJ28429" s="23"/>
      <c r="HH28429"/>
      <c r="IW28429" s="36"/>
      <c r="JI28429"/>
      <c r="JJ28429"/>
      <c r="KX28429" s="23"/>
      <c r="KY28429" s="23"/>
    </row>
    <row r="28430" spans="36:311" x14ac:dyDescent="0.2">
      <c r="AJ28430" s="23"/>
      <c r="HH28430"/>
      <c r="IW28430" s="36"/>
      <c r="JI28430"/>
      <c r="JJ28430"/>
      <c r="KX28430" s="23"/>
      <c r="KY28430" s="23"/>
    </row>
    <row r="28431" spans="36:311" x14ac:dyDescent="0.2">
      <c r="AJ28431" s="23"/>
      <c r="HH28431"/>
      <c r="IW28431" s="36"/>
      <c r="JI28431"/>
      <c r="JJ28431"/>
      <c r="KX28431" s="23"/>
      <c r="KY28431" s="23"/>
    </row>
    <row r="28432" spans="36:311" x14ac:dyDescent="0.2">
      <c r="AJ28432" s="23"/>
      <c r="HH28432"/>
      <c r="IW28432" s="36"/>
      <c r="JI28432"/>
      <c r="JJ28432"/>
      <c r="KX28432" s="23"/>
      <c r="KY28432" s="23"/>
    </row>
    <row r="28433" spans="36:311" x14ac:dyDescent="0.2">
      <c r="AJ28433" s="23"/>
      <c r="HH28433"/>
      <c r="IW28433" s="36"/>
      <c r="JI28433"/>
      <c r="JJ28433"/>
      <c r="KX28433" s="23"/>
      <c r="KY28433" s="23"/>
    </row>
    <row r="28434" spans="36:311" x14ac:dyDescent="0.2">
      <c r="AJ28434" s="23"/>
      <c r="HH28434"/>
      <c r="IW28434" s="36"/>
      <c r="JI28434"/>
      <c r="JJ28434"/>
      <c r="KX28434" s="23"/>
      <c r="KY28434" s="23"/>
    </row>
    <row r="28435" spans="36:311" x14ac:dyDescent="0.2">
      <c r="AJ28435" s="23"/>
      <c r="HH28435"/>
      <c r="IW28435" s="36"/>
      <c r="JI28435"/>
      <c r="JJ28435"/>
      <c r="KX28435" s="23"/>
      <c r="KY28435" s="23"/>
    </row>
    <row r="28436" spans="36:311" x14ac:dyDescent="0.2">
      <c r="AJ28436" s="23"/>
      <c r="HH28436"/>
      <c r="IW28436" s="36"/>
      <c r="JI28436"/>
      <c r="JJ28436"/>
      <c r="KX28436" s="23"/>
      <c r="KY28436" s="23"/>
    </row>
    <row r="28437" spans="36:311" x14ac:dyDescent="0.2">
      <c r="AJ28437" s="23"/>
      <c r="HH28437"/>
      <c r="IW28437" s="36"/>
      <c r="JI28437"/>
      <c r="JJ28437"/>
      <c r="KX28437" s="23"/>
      <c r="KY28437" s="23"/>
    </row>
    <row r="28438" spans="36:311" x14ac:dyDescent="0.2">
      <c r="AJ28438" s="23"/>
      <c r="HH28438"/>
      <c r="IW28438" s="36"/>
      <c r="JI28438"/>
      <c r="JJ28438"/>
      <c r="KX28438" s="23"/>
      <c r="KY28438" s="23"/>
    </row>
    <row r="28439" spans="36:311" x14ac:dyDescent="0.2">
      <c r="AJ28439" s="23"/>
      <c r="HH28439"/>
      <c r="IW28439" s="36"/>
      <c r="JI28439"/>
      <c r="JJ28439"/>
      <c r="KX28439" s="23"/>
      <c r="KY28439" s="23"/>
    </row>
    <row r="28440" spans="36:311" x14ac:dyDescent="0.2">
      <c r="AJ28440" s="23"/>
      <c r="HH28440"/>
      <c r="IW28440" s="36"/>
      <c r="JI28440"/>
      <c r="JJ28440"/>
      <c r="KX28440" s="23"/>
      <c r="KY28440" s="23"/>
    </row>
    <row r="28441" spans="36:311" x14ac:dyDescent="0.2">
      <c r="AJ28441" s="23"/>
      <c r="HH28441"/>
      <c r="IW28441" s="36"/>
      <c r="JI28441"/>
      <c r="JJ28441"/>
      <c r="KX28441" s="23"/>
      <c r="KY28441" s="23"/>
    </row>
    <row r="28442" spans="36:311" x14ac:dyDescent="0.2">
      <c r="AJ28442" s="23"/>
      <c r="HH28442"/>
      <c r="IW28442" s="36"/>
      <c r="JI28442"/>
      <c r="JJ28442"/>
      <c r="KX28442" s="23"/>
      <c r="KY28442" s="23"/>
    </row>
    <row r="28443" spans="36:311" x14ac:dyDescent="0.2">
      <c r="AJ28443" s="23"/>
      <c r="HH28443"/>
      <c r="IW28443" s="36"/>
      <c r="JI28443"/>
      <c r="JJ28443"/>
      <c r="KX28443" s="23"/>
      <c r="KY28443" s="23"/>
    </row>
    <row r="28444" spans="36:311" x14ac:dyDescent="0.2">
      <c r="AJ28444" s="23"/>
      <c r="HH28444"/>
      <c r="IW28444" s="36"/>
      <c r="JI28444"/>
      <c r="JJ28444"/>
      <c r="KX28444" s="23"/>
      <c r="KY28444" s="23"/>
    </row>
    <row r="28445" spans="36:311" x14ac:dyDescent="0.2">
      <c r="AJ28445" s="23"/>
      <c r="HH28445"/>
      <c r="IW28445" s="36"/>
      <c r="JI28445"/>
      <c r="JJ28445"/>
      <c r="KX28445" s="23"/>
      <c r="KY28445" s="23"/>
    </row>
    <row r="28446" spans="36:311" x14ac:dyDescent="0.2">
      <c r="AJ28446" s="23"/>
      <c r="HH28446"/>
      <c r="IW28446" s="36"/>
      <c r="JI28446"/>
      <c r="JJ28446"/>
      <c r="KX28446" s="23"/>
      <c r="KY28446" s="23"/>
    </row>
    <row r="28447" spans="36:311" x14ac:dyDescent="0.2">
      <c r="AJ28447" s="23"/>
      <c r="HH28447"/>
      <c r="IW28447" s="36"/>
      <c r="JI28447"/>
      <c r="JJ28447"/>
      <c r="KX28447" s="23"/>
      <c r="KY28447" s="23"/>
    </row>
    <row r="28448" spans="36:311" x14ac:dyDescent="0.2">
      <c r="AJ28448" s="23"/>
      <c r="HH28448"/>
      <c r="IW28448" s="36"/>
      <c r="JI28448"/>
      <c r="JJ28448"/>
      <c r="KX28448" s="23"/>
      <c r="KY28448" s="23"/>
    </row>
    <row r="28449" spans="36:311" x14ac:dyDescent="0.2">
      <c r="AJ28449" s="23"/>
      <c r="HH28449"/>
      <c r="IW28449" s="36"/>
      <c r="JI28449"/>
      <c r="JJ28449"/>
      <c r="KX28449" s="23"/>
      <c r="KY28449" s="23"/>
    </row>
    <row r="28450" spans="36:311" x14ac:dyDescent="0.2">
      <c r="AJ28450" s="23"/>
      <c r="HH28450"/>
      <c r="IW28450" s="36"/>
      <c r="JI28450"/>
      <c r="JJ28450"/>
      <c r="KX28450" s="23"/>
      <c r="KY28450" s="23"/>
    </row>
    <row r="28451" spans="36:311" x14ac:dyDescent="0.2">
      <c r="AJ28451" s="23"/>
      <c r="HH28451"/>
      <c r="IW28451" s="36"/>
      <c r="JI28451"/>
      <c r="JJ28451"/>
      <c r="KX28451" s="23"/>
      <c r="KY28451" s="23"/>
    </row>
    <row r="28452" spans="36:311" x14ac:dyDescent="0.2">
      <c r="AJ28452" s="23"/>
      <c r="HH28452"/>
      <c r="IW28452" s="36"/>
      <c r="JI28452"/>
      <c r="JJ28452"/>
      <c r="KX28452" s="23"/>
      <c r="KY28452" s="23"/>
    </row>
    <row r="28453" spans="36:311" x14ac:dyDescent="0.2">
      <c r="AJ28453" s="23"/>
      <c r="HH28453"/>
      <c r="IW28453" s="36"/>
      <c r="JI28453"/>
      <c r="JJ28453"/>
      <c r="KX28453" s="23"/>
      <c r="KY28453" s="23"/>
    </row>
    <row r="28454" spans="36:311" x14ac:dyDescent="0.2">
      <c r="AJ28454" s="23"/>
      <c r="HH28454"/>
      <c r="IW28454" s="36"/>
      <c r="JI28454"/>
      <c r="JJ28454"/>
      <c r="KX28454" s="23"/>
      <c r="KY28454" s="23"/>
    </row>
    <row r="28455" spans="36:311" x14ac:dyDescent="0.2">
      <c r="AJ28455" s="23"/>
      <c r="HH28455"/>
      <c r="IW28455" s="36"/>
      <c r="JI28455"/>
      <c r="JJ28455"/>
      <c r="KX28455" s="23"/>
      <c r="KY28455" s="23"/>
    </row>
    <row r="28456" spans="36:311" x14ac:dyDescent="0.2">
      <c r="AJ28456" s="23"/>
      <c r="HH28456"/>
      <c r="IW28456" s="36"/>
      <c r="JI28456"/>
      <c r="JJ28456"/>
      <c r="KX28456" s="23"/>
      <c r="KY28456" s="23"/>
    </row>
    <row r="28457" spans="36:311" x14ac:dyDescent="0.2">
      <c r="AJ28457" s="23"/>
      <c r="HH28457"/>
      <c r="IW28457" s="36"/>
      <c r="JI28457"/>
      <c r="JJ28457"/>
      <c r="KX28457" s="23"/>
      <c r="KY28457" s="23"/>
    </row>
    <row r="28458" spans="36:311" x14ac:dyDescent="0.2">
      <c r="AJ28458" s="23"/>
      <c r="HH28458"/>
      <c r="IW28458" s="36"/>
      <c r="JI28458"/>
      <c r="JJ28458"/>
      <c r="KX28458" s="23"/>
      <c r="KY28458" s="23"/>
    </row>
    <row r="28459" spans="36:311" x14ac:dyDescent="0.2">
      <c r="AJ28459" s="23"/>
      <c r="HH28459"/>
      <c r="IW28459" s="36"/>
      <c r="JI28459"/>
      <c r="JJ28459"/>
      <c r="KX28459" s="23"/>
      <c r="KY28459" s="23"/>
    </row>
    <row r="28460" spans="36:311" x14ac:dyDescent="0.2">
      <c r="AJ28460" s="23"/>
      <c r="HH28460"/>
      <c r="IW28460" s="36"/>
      <c r="JI28460"/>
      <c r="JJ28460"/>
      <c r="KX28460" s="23"/>
      <c r="KY28460" s="23"/>
    </row>
    <row r="28461" spans="36:311" x14ac:dyDescent="0.2">
      <c r="AJ28461" s="23"/>
      <c r="HH28461"/>
      <c r="IW28461" s="36"/>
      <c r="JI28461"/>
      <c r="JJ28461"/>
      <c r="KX28461" s="23"/>
      <c r="KY28461" s="23"/>
    </row>
    <row r="28462" spans="36:311" x14ac:dyDescent="0.2">
      <c r="AJ28462" s="23"/>
      <c r="HH28462"/>
      <c r="IW28462" s="36"/>
      <c r="JI28462"/>
      <c r="JJ28462"/>
      <c r="KX28462" s="23"/>
      <c r="KY28462" s="23"/>
    </row>
    <row r="28463" spans="36:311" x14ac:dyDescent="0.2">
      <c r="AJ28463" s="23"/>
      <c r="HH28463"/>
      <c r="IW28463" s="36"/>
      <c r="JI28463"/>
      <c r="JJ28463"/>
      <c r="KX28463" s="23"/>
      <c r="KY28463" s="23"/>
    </row>
    <row r="28464" spans="36:311" x14ac:dyDescent="0.2">
      <c r="AJ28464" s="23"/>
      <c r="HH28464"/>
      <c r="IW28464" s="36"/>
      <c r="JI28464"/>
      <c r="JJ28464"/>
      <c r="KX28464" s="23"/>
      <c r="KY28464" s="23"/>
    </row>
    <row r="28465" spans="36:311" x14ac:dyDescent="0.2">
      <c r="AJ28465" s="23"/>
      <c r="HH28465"/>
      <c r="IW28465" s="36"/>
      <c r="JI28465"/>
      <c r="JJ28465"/>
      <c r="KX28465" s="23"/>
      <c r="KY28465" s="23"/>
    </row>
    <row r="28466" spans="36:311" x14ac:dyDescent="0.2">
      <c r="AJ28466" s="23"/>
      <c r="HH28466"/>
      <c r="IW28466" s="36"/>
      <c r="JI28466"/>
      <c r="JJ28466"/>
      <c r="KX28466" s="23"/>
      <c r="KY28466" s="23"/>
    </row>
    <row r="28467" spans="36:311" x14ac:dyDescent="0.2">
      <c r="AJ28467" s="23"/>
      <c r="HH28467"/>
      <c r="IW28467" s="36"/>
      <c r="JI28467"/>
      <c r="JJ28467"/>
      <c r="KX28467" s="23"/>
      <c r="KY28467" s="23"/>
    </row>
    <row r="28468" spans="36:311" x14ac:dyDescent="0.2">
      <c r="AJ28468" s="23"/>
      <c r="HH28468"/>
      <c r="IW28468" s="36"/>
      <c r="JI28468"/>
      <c r="JJ28468"/>
      <c r="KX28468" s="23"/>
      <c r="KY28468" s="23"/>
    </row>
    <row r="28469" spans="36:311" x14ac:dyDescent="0.2">
      <c r="AJ28469" s="23"/>
      <c r="HH28469"/>
      <c r="IW28469" s="36"/>
      <c r="JI28469"/>
      <c r="JJ28469"/>
      <c r="KX28469" s="23"/>
      <c r="KY28469" s="23"/>
    </row>
    <row r="28470" spans="36:311" x14ac:dyDescent="0.2">
      <c r="AJ28470" s="23"/>
      <c r="HH28470"/>
      <c r="IW28470" s="36"/>
      <c r="JI28470"/>
      <c r="JJ28470"/>
      <c r="KX28470" s="23"/>
      <c r="KY28470" s="23"/>
    </row>
    <row r="28471" spans="36:311" x14ac:dyDescent="0.2">
      <c r="AJ28471" s="23"/>
      <c r="HH28471"/>
      <c r="IW28471" s="36"/>
      <c r="JI28471"/>
      <c r="JJ28471"/>
      <c r="KX28471" s="23"/>
      <c r="KY28471" s="23"/>
    </row>
    <row r="28472" spans="36:311" x14ac:dyDescent="0.2">
      <c r="AJ28472" s="23"/>
      <c r="HH28472"/>
      <c r="IW28472" s="36"/>
      <c r="JI28472"/>
      <c r="JJ28472"/>
      <c r="KX28472" s="23"/>
      <c r="KY28472" s="23"/>
    </row>
    <row r="28473" spans="36:311" x14ac:dyDescent="0.2">
      <c r="AJ28473" s="23"/>
      <c r="HH28473"/>
      <c r="IW28473" s="36"/>
      <c r="JI28473"/>
      <c r="JJ28473"/>
      <c r="KX28473" s="23"/>
      <c r="KY28473" s="23"/>
    </row>
    <row r="28474" spans="36:311" x14ac:dyDescent="0.2">
      <c r="AJ28474" s="23"/>
      <c r="HH28474"/>
      <c r="IW28474" s="36"/>
      <c r="JI28474"/>
      <c r="JJ28474"/>
      <c r="KX28474" s="23"/>
      <c r="KY28474" s="23"/>
    </row>
    <row r="28475" spans="36:311" x14ac:dyDescent="0.2">
      <c r="AJ28475" s="23"/>
      <c r="HH28475"/>
      <c r="IW28475" s="36"/>
      <c r="JI28475"/>
      <c r="JJ28475"/>
      <c r="KX28475" s="23"/>
      <c r="KY28475" s="23"/>
    </row>
    <row r="28476" spans="36:311" x14ac:dyDescent="0.2">
      <c r="AJ28476" s="23"/>
      <c r="HH28476"/>
      <c r="IW28476" s="36"/>
      <c r="JI28476"/>
      <c r="JJ28476"/>
      <c r="KX28476" s="23"/>
      <c r="KY28476" s="23"/>
    </row>
    <row r="28477" spans="36:311" x14ac:dyDescent="0.2">
      <c r="AJ28477" s="23"/>
      <c r="HH28477"/>
      <c r="IW28477" s="36"/>
      <c r="JI28477"/>
      <c r="JJ28477"/>
      <c r="KX28477" s="23"/>
      <c r="KY28477" s="23"/>
    </row>
    <row r="28478" spans="36:311" x14ac:dyDescent="0.2">
      <c r="AJ28478" s="23"/>
      <c r="HH28478"/>
      <c r="IW28478" s="36"/>
      <c r="JI28478"/>
      <c r="JJ28478"/>
      <c r="KX28478" s="23"/>
      <c r="KY28478" s="23"/>
    </row>
    <row r="28479" spans="36:311" x14ac:dyDescent="0.2">
      <c r="AJ28479" s="23"/>
      <c r="HH28479"/>
      <c r="IW28479" s="36"/>
      <c r="JI28479"/>
      <c r="JJ28479"/>
      <c r="KX28479" s="23"/>
      <c r="KY28479" s="23"/>
    </row>
    <row r="28480" spans="36:311" x14ac:dyDescent="0.2">
      <c r="AJ28480" s="23"/>
      <c r="HH28480"/>
      <c r="IW28480" s="36"/>
      <c r="JI28480"/>
      <c r="JJ28480"/>
      <c r="KX28480" s="23"/>
      <c r="KY28480" s="23"/>
    </row>
    <row r="28481" spans="36:311" x14ac:dyDescent="0.2">
      <c r="AJ28481" s="23"/>
      <c r="HH28481"/>
      <c r="IW28481" s="36"/>
      <c r="JI28481"/>
      <c r="JJ28481"/>
      <c r="KX28481" s="23"/>
      <c r="KY28481" s="23"/>
    </row>
    <row r="28482" spans="36:311" x14ac:dyDescent="0.2">
      <c r="AJ28482" s="23"/>
      <c r="HH28482"/>
      <c r="IW28482" s="36"/>
      <c r="JI28482"/>
      <c r="JJ28482"/>
      <c r="KX28482" s="23"/>
      <c r="KY28482" s="23"/>
    </row>
    <row r="28483" spans="36:311" x14ac:dyDescent="0.2">
      <c r="AJ28483" s="23"/>
      <c r="HH28483"/>
      <c r="IW28483" s="36"/>
      <c r="JI28483"/>
      <c r="JJ28483"/>
      <c r="KX28483" s="23"/>
      <c r="KY28483" s="23"/>
    </row>
    <row r="28484" spans="36:311" x14ac:dyDescent="0.2">
      <c r="AJ28484" s="23"/>
      <c r="HH28484"/>
      <c r="IW28484" s="36"/>
      <c r="JI28484"/>
      <c r="JJ28484"/>
      <c r="KX28484" s="23"/>
      <c r="KY28484" s="23"/>
    </row>
    <row r="28485" spans="36:311" x14ac:dyDescent="0.2">
      <c r="AJ28485" s="23"/>
      <c r="HH28485"/>
      <c r="IW28485" s="36"/>
      <c r="JI28485"/>
      <c r="JJ28485"/>
      <c r="KX28485" s="23"/>
      <c r="KY28485" s="23"/>
    </row>
    <row r="28486" spans="36:311" x14ac:dyDescent="0.2">
      <c r="AJ28486" s="23"/>
      <c r="HH28486"/>
      <c r="IW28486" s="36"/>
      <c r="JI28486"/>
      <c r="JJ28486"/>
      <c r="KX28486" s="23"/>
      <c r="KY28486" s="23"/>
    </row>
    <row r="28487" spans="36:311" x14ac:dyDescent="0.2">
      <c r="AJ28487" s="23"/>
      <c r="HH28487"/>
      <c r="IW28487" s="36"/>
      <c r="JI28487"/>
      <c r="JJ28487"/>
      <c r="KX28487" s="23"/>
      <c r="KY28487" s="23"/>
    </row>
    <row r="28488" spans="36:311" x14ac:dyDescent="0.2">
      <c r="AJ28488" s="23"/>
      <c r="HH28488"/>
      <c r="IW28488" s="36"/>
      <c r="JI28488"/>
      <c r="JJ28488"/>
      <c r="KX28488" s="23"/>
      <c r="KY28488" s="23"/>
    </row>
    <row r="28489" spans="36:311" x14ac:dyDescent="0.2">
      <c r="AJ28489" s="23"/>
      <c r="HH28489"/>
      <c r="IW28489" s="36"/>
      <c r="JI28489"/>
      <c r="JJ28489"/>
      <c r="KX28489" s="23"/>
      <c r="KY28489" s="23"/>
    </row>
    <row r="28490" spans="36:311" x14ac:dyDescent="0.2">
      <c r="AJ28490" s="23"/>
      <c r="HH28490"/>
      <c r="IW28490" s="36"/>
      <c r="JI28490"/>
      <c r="JJ28490"/>
      <c r="KX28490" s="23"/>
      <c r="KY28490" s="23"/>
    </row>
    <row r="28491" spans="36:311" x14ac:dyDescent="0.2">
      <c r="AJ28491" s="23"/>
      <c r="HH28491"/>
      <c r="IW28491" s="36"/>
      <c r="JI28491"/>
      <c r="JJ28491"/>
      <c r="KX28491" s="23"/>
      <c r="KY28491" s="23"/>
    </row>
    <row r="28492" spans="36:311" x14ac:dyDescent="0.2">
      <c r="AJ28492" s="23"/>
      <c r="HH28492"/>
      <c r="IW28492" s="36"/>
      <c r="JI28492"/>
      <c r="JJ28492"/>
      <c r="KX28492" s="23"/>
      <c r="KY28492" s="23"/>
    </row>
    <row r="28493" spans="36:311" x14ac:dyDescent="0.2">
      <c r="AJ28493" s="23"/>
      <c r="HH28493"/>
      <c r="IW28493" s="36"/>
      <c r="JI28493"/>
      <c r="JJ28493"/>
      <c r="KX28493" s="23"/>
      <c r="KY28493" s="23"/>
    </row>
    <row r="28494" spans="36:311" x14ac:dyDescent="0.2">
      <c r="AJ28494" s="23"/>
      <c r="HH28494"/>
      <c r="IW28494" s="36"/>
      <c r="JI28494"/>
      <c r="JJ28494"/>
      <c r="KX28494" s="23"/>
      <c r="KY28494" s="23"/>
    </row>
    <row r="28495" spans="36:311" x14ac:dyDescent="0.2">
      <c r="AJ28495" s="23"/>
      <c r="HH28495"/>
      <c r="IW28495" s="36"/>
      <c r="JI28495"/>
      <c r="JJ28495"/>
      <c r="KX28495" s="23"/>
      <c r="KY28495" s="23"/>
    </row>
    <row r="28496" spans="36:311" x14ac:dyDescent="0.2">
      <c r="AJ28496" s="23"/>
      <c r="HH28496"/>
      <c r="IW28496" s="36"/>
      <c r="JI28496"/>
      <c r="JJ28496"/>
      <c r="KX28496" s="23"/>
      <c r="KY28496" s="23"/>
    </row>
    <row r="28497" spans="36:311" x14ac:dyDescent="0.2">
      <c r="AJ28497" s="23"/>
      <c r="HH28497"/>
      <c r="IW28497" s="36"/>
      <c r="JI28497"/>
      <c r="JJ28497"/>
      <c r="KX28497" s="23"/>
      <c r="KY28497" s="23"/>
    </row>
    <row r="28498" spans="36:311" x14ac:dyDescent="0.2">
      <c r="AJ28498" s="23"/>
      <c r="HH28498"/>
      <c r="IW28498" s="36"/>
      <c r="JI28498"/>
      <c r="JJ28498"/>
      <c r="KX28498" s="23"/>
      <c r="KY28498" s="23"/>
    </row>
    <row r="28499" spans="36:311" x14ac:dyDescent="0.2">
      <c r="AJ28499" s="23"/>
      <c r="HH28499"/>
      <c r="IW28499" s="36"/>
      <c r="JI28499"/>
      <c r="JJ28499"/>
      <c r="KX28499" s="23"/>
      <c r="KY28499" s="23"/>
    </row>
    <row r="28500" spans="36:311" x14ac:dyDescent="0.2">
      <c r="AJ28500" s="23"/>
      <c r="HH28500"/>
      <c r="IW28500" s="36"/>
      <c r="JI28500"/>
      <c r="JJ28500"/>
      <c r="KX28500" s="23"/>
      <c r="KY28500" s="23"/>
    </row>
    <row r="28501" spans="36:311" x14ac:dyDescent="0.2">
      <c r="AJ28501" s="23"/>
      <c r="HH28501"/>
      <c r="IW28501" s="36"/>
      <c r="JI28501"/>
      <c r="JJ28501"/>
      <c r="KX28501" s="23"/>
      <c r="KY28501" s="23"/>
    </row>
    <row r="28502" spans="36:311" x14ac:dyDescent="0.2">
      <c r="AJ28502" s="23"/>
      <c r="HH28502"/>
      <c r="IW28502" s="36"/>
      <c r="JI28502"/>
      <c r="JJ28502"/>
      <c r="KX28502" s="23"/>
      <c r="KY28502" s="23"/>
    </row>
    <row r="28503" spans="36:311" x14ac:dyDescent="0.2">
      <c r="AJ28503" s="23"/>
      <c r="HH28503"/>
      <c r="IW28503" s="36"/>
      <c r="JI28503"/>
      <c r="JJ28503"/>
      <c r="KX28503" s="23"/>
      <c r="KY28503" s="23"/>
    </row>
    <row r="28504" spans="36:311" x14ac:dyDescent="0.2">
      <c r="AJ28504" s="23"/>
      <c r="HH28504"/>
      <c r="IW28504" s="36"/>
      <c r="JI28504"/>
      <c r="JJ28504"/>
      <c r="KX28504" s="23"/>
      <c r="KY28504" s="23"/>
    </row>
    <row r="28505" spans="36:311" x14ac:dyDescent="0.2">
      <c r="AJ28505" s="23"/>
      <c r="HH28505"/>
      <c r="IW28505" s="36"/>
      <c r="JI28505"/>
      <c r="JJ28505"/>
      <c r="KX28505" s="23"/>
      <c r="KY28505" s="23"/>
    </row>
    <row r="28506" spans="36:311" x14ac:dyDescent="0.2">
      <c r="AJ28506" s="23"/>
      <c r="HH28506"/>
      <c r="IW28506" s="36"/>
      <c r="JI28506"/>
      <c r="JJ28506"/>
      <c r="KX28506" s="23"/>
      <c r="KY28506" s="23"/>
    </row>
    <row r="28507" spans="36:311" x14ac:dyDescent="0.2">
      <c r="AJ28507" s="23"/>
      <c r="HH28507"/>
      <c r="IW28507" s="36"/>
      <c r="JI28507"/>
      <c r="JJ28507"/>
      <c r="KX28507" s="23"/>
      <c r="KY28507" s="23"/>
    </row>
    <row r="28508" spans="36:311" x14ac:dyDescent="0.2">
      <c r="AJ28508" s="23"/>
      <c r="HH28508"/>
      <c r="IW28508" s="36"/>
      <c r="JI28508"/>
      <c r="JJ28508"/>
      <c r="KX28508" s="23"/>
      <c r="KY28508" s="23"/>
    </row>
    <row r="28509" spans="36:311" x14ac:dyDescent="0.2">
      <c r="AJ28509" s="23"/>
      <c r="HH28509"/>
      <c r="IW28509" s="36"/>
      <c r="JI28509"/>
      <c r="JJ28509"/>
      <c r="KX28509" s="23"/>
      <c r="KY28509" s="23"/>
    </row>
    <row r="28510" spans="36:311" x14ac:dyDescent="0.2">
      <c r="AJ28510" s="23"/>
      <c r="HH28510"/>
      <c r="IW28510" s="36"/>
      <c r="JI28510"/>
      <c r="JJ28510"/>
      <c r="KX28510" s="23"/>
      <c r="KY28510" s="23"/>
    </row>
    <row r="28511" spans="36:311" x14ac:dyDescent="0.2">
      <c r="AJ28511" s="23"/>
      <c r="HH28511"/>
      <c r="IW28511" s="36"/>
      <c r="JI28511"/>
      <c r="JJ28511"/>
      <c r="KX28511" s="23"/>
      <c r="KY28511" s="23"/>
    </row>
    <row r="28512" spans="36:311" x14ac:dyDescent="0.2">
      <c r="AJ28512" s="23"/>
      <c r="HH28512"/>
      <c r="IW28512" s="36"/>
      <c r="JI28512"/>
      <c r="JJ28512"/>
      <c r="KX28512" s="23"/>
      <c r="KY28512" s="23"/>
    </row>
    <row r="28513" spans="36:311" x14ac:dyDescent="0.2">
      <c r="AJ28513" s="23"/>
      <c r="HH28513"/>
      <c r="IW28513" s="36"/>
      <c r="JI28513"/>
      <c r="JJ28513"/>
      <c r="KX28513" s="23"/>
      <c r="KY28513" s="23"/>
    </row>
    <row r="28514" spans="36:311" x14ac:dyDescent="0.2">
      <c r="AJ28514" s="23"/>
      <c r="HH28514"/>
      <c r="IW28514" s="36"/>
      <c r="JI28514"/>
      <c r="JJ28514"/>
      <c r="KX28514" s="23"/>
      <c r="KY28514" s="23"/>
    </row>
    <row r="28515" spans="36:311" x14ac:dyDescent="0.2">
      <c r="AJ28515" s="23"/>
      <c r="HH28515"/>
      <c r="IW28515" s="36"/>
      <c r="JI28515"/>
      <c r="JJ28515"/>
      <c r="KX28515" s="23"/>
      <c r="KY28515" s="23"/>
    </row>
    <row r="28516" spans="36:311" x14ac:dyDescent="0.2">
      <c r="AJ28516" s="23"/>
      <c r="HH28516"/>
      <c r="IW28516" s="36"/>
      <c r="JI28516"/>
      <c r="JJ28516"/>
      <c r="KX28516" s="23"/>
      <c r="KY28516" s="23"/>
    </row>
    <row r="28517" spans="36:311" x14ac:dyDescent="0.2">
      <c r="AJ28517" s="23"/>
      <c r="HH28517"/>
      <c r="IW28517" s="36"/>
      <c r="JI28517"/>
      <c r="JJ28517"/>
      <c r="KX28517" s="23"/>
      <c r="KY28517" s="23"/>
    </row>
    <row r="28518" spans="36:311" x14ac:dyDescent="0.2">
      <c r="AJ28518" s="23"/>
      <c r="HH28518"/>
      <c r="IW28518" s="36"/>
      <c r="JI28518"/>
      <c r="JJ28518"/>
      <c r="KX28518" s="23"/>
      <c r="KY28518" s="23"/>
    </row>
    <row r="28519" spans="36:311" x14ac:dyDescent="0.2">
      <c r="AJ28519" s="23"/>
      <c r="HH28519"/>
      <c r="IW28519" s="36"/>
      <c r="JI28519"/>
      <c r="JJ28519"/>
      <c r="KX28519" s="23"/>
      <c r="KY28519" s="23"/>
    </row>
    <row r="28520" spans="36:311" x14ac:dyDescent="0.2">
      <c r="AJ28520" s="23"/>
      <c r="HH28520"/>
      <c r="IW28520" s="36"/>
      <c r="JI28520"/>
      <c r="JJ28520"/>
      <c r="KX28520" s="23"/>
      <c r="KY28520" s="23"/>
    </row>
    <row r="28521" spans="36:311" x14ac:dyDescent="0.2">
      <c r="AJ28521" s="23"/>
      <c r="HH28521"/>
      <c r="IW28521" s="36"/>
      <c r="JI28521"/>
      <c r="JJ28521"/>
      <c r="KX28521" s="23"/>
      <c r="KY28521" s="23"/>
    </row>
    <row r="28522" spans="36:311" x14ac:dyDescent="0.2">
      <c r="AJ28522" s="23"/>
      <c r="HH28522"/>
      <c r="IW28522" s="36"/>
      <c r="JI28522"/>
      <c r="JJ28522"/>
      <c r="KX28522" s="23"/>
      <c r="KY28522" s="23"/>
    </row>
    <row r="28523" spans="36:311" x14ac:dyDescent="0.2">
      <c r="AJ28523" s="23"/>
      <c r="HH28523"/>
      <c r="IW28523" s="36"/>
      <c r="JI28523"/>
      <c r="JJ28523"/>
      <c r="KX28523" s="23"/>
      <c r="KY28523" s="23"/>
    </row>
    <row r="28524" spans="36:311" x14ac:dyDescent="0.2">
      <c r="AJ28524" s="23"/>
      <c r="HH28524"/>
      <c r="IW28524" s="36"/>
      <c r="JI28524"/>
      <c r="JJ28524"/>
      <c r="KX28524" s="23"/>
      <c r="KY28524" s="23"/>
    </row>
    <row r="28525" spans="36:311" x14ac:dyDescent="0.2">
      <c r="AJ28525" s="23"/>
      <c r="HH28525"/>
      <c r="IW28525" s="36"/>
      <c r="JI28525"/>
      <c r="JJ28525"/>
      <c r="KX28525" s="23"/>
      <c r="KY28525" s="23"/>
    </row>
    <row r="28526" spans="36:311" x14ac:dyDescent="0.2">
      <c r="AJ28526" s="23"/>
      <c r="HH28526"/>
      <c r="IW28526" s="36"/>
      <c r="JI28526"/>
      <c r="JJ28526"/>
      <c r="KX28526" s="23"/>
      <c r="KY28526" s="23"/>
    </row>
    <row r="28527" spans="36:311" x14ac:dyDescent="0.2">
      <c r="AJ28527" s="23"/>
      <c r="HH28527"/>
      <c r="IW28527" s="36"/>
      <c r="JI28527"/>
      <c r="JJ28527"/>
      <c r="KX28527" s="23"/>
      <c r="KY28527" s="23"/>
    </row>
    <row r="28528" spans="36:311" x14ac:dyDescent="0.2">
      <c r="AJ28528" s="23"/>
      <c r="HH28528"/>
      <c r="IW28528" s="36"/>
      <c r="JI28528"/>
      <c r="JJ28528"/>
      <c r="KX28528" s="23"/>
      <c r="KY28528" s="23"/>
    </row>
    <row r="28529" spans="36:311" x14ac:dyDescent="0.2">
      <c r="AJ28529" s="23"/>
      <c r="HH28529"/>
      <c r="IW28529" s="36"/>
      <c r="JI28529"/>
      <c r="JJ28529"/>
      <c r="KX28529" s="23"/>
      <c r="KY28529" s="23"/>
    </row>
    <row r="28530" spans="36:311" x14ac:dyDescent="0.2">
      <c r="AJ28530" s="23"/>
      <c r="HH28530"/>
      <c r="IW28530" s="36"/>
      <c r="JI28530"/>
      <c r="JJ28530"/>
      <c r="KX28530" s="23"/>
      <c r="KY28530" s="23"/>
    </row>
    <row r="28531" spans="36:311" x14ac:dyDescent="0.2">
      <c r="AJ28531" s="23"/>
      <c r="HH28531"/>
      <c r="IW28531" s="36"/>
      <c r="JI28531"/>
      <c r="JJ28531"/>
      <c r="KX28531" s="23"/>
      <c r="KY28531" s="23"/>
    </row>
    <row r="28532" spans="36:311" x14ac:dyDescent="0.2">
      <c r="AJ28532" s="23"/>
      <c r="HH28532"/>
      <c r="IW28532" s="36"/>
      <c r="JI28532"/>
      <c r="JJ28532"/>
      <c r="KX28532" s="23"/>
      <c r="KY28532" s="23"/>
    </row>
    <row r="28533" spans="36:311" x14ac:dyDescent="0.2">
      <c r="AJ28533" s="23"/>
      <c r="HH28533"/>
      <c r="IW28533" s="36"/>
      <c r="JI28533"/>
      <c r="JJ28533"/>
      <c r="KX28533" s="23"/>
      <c r="KY28533" s="23"/>
    </row>
    <row r="28534" spans="36:311" x14ac:dyDescent="0.2">
      <c r="AJ28534" s="23"/>
      <c r="HH28534"/>
      <c r="IW28534" s="36"/>
      <c r="JI28534"/>
      <c r="JJ28534"/>
      <c r="KX28534" s="23"/>
      <c r="KY28534" s="23"/>
    </row>
    <row r="28535" spans="36:311" x14ac:dyDescent="0.2">
      <c r="AJ28535" s="23"/>
      <c r="HH28535"/>
      <c r="IW28535" s="36"/>
      <c r="JI28535"/>
      <c r="JJ28535"/>
      <c r="KX28535" s="23"/>
      <c r="KY28535" s="23"/>
    </row>
    <row r="28536" spans="36:311" x14ac:dyDescent="0.2">
      <c r="AJ28536" s="23"/>
      <c r="HH28536"/>
      <c r="IW28536" s="36"/>
      <c r="JI28536"/>
      <c r="JJ28536"/>
      <c r="KX28536" s="23"/>
      <c r="KY28536" s="23"/>
    </row>
    <row r="28537" spans="36:311" x14ac:dyDescent="0.2">
      <c r="AJ28537" s="23"/>
      <c r="HH28537"/>
      <c r="IW28537" s="36"/>
      <c r="JI28537"/>
      <c r="JJ28537"/>
      <c r="KX28537" s="23"/>
      <c r="KY28537" s="23"/>
    </row>
    <row r="28538" spans="36:311" x14ac:dyDescent="0.2">
      <c r="AJ28538" s="23"/>
      <c r="HH28538"/>
      <c r="IW28538" s="36"/>
      <c r="JI28538"/>
      <c r="JJ28538"/>
      <c r="KX28538" s="23"/>
      <c r="KY28538" s="23"/>
    </row>
    <row r="28539" spans="36:311" x14ac:dyDescent="0.2">
      <c r="AJ28539" s="23"/>
      <c r="HH28539"/>
      <c r="IW28539" s="36"/>
      <c r="JI28539"/>
      <c r="JJ28539"/>
      <c r="KX28539" s="23"/>
      <c r="KY28539" s="23"/>
    </row>
    <row r="28540" spans="36:311" x14ac:dyDescent="0.2">
      <c r="AJ28540" s="23"/>
      <c r="HH28540"/>
      <c r="IW28540" s="36"/>
      <c r="JI28540"/>
      <c r="JJ28540"/>
      <c r="KX28540" s="23"/>
      <c r="KY28540" s="23"/>
    </row>
    <row r="28541" spans="36:311" x14ac:dyDescent="0.2">
      <c r="AJ28541" s="23"/>
      <c r="HH28541"/>
      <c r="IW28541" s="36"/>
      <c r="JI28541"/>
      <c r="JJ28541"/>
      <c r="KX28541" s="23"/>
      <c r="KY28541" s="23"/>
    </row>
    <row r="28542" spans="36:311" x14ac:dyDescent="0.2">
      <c r="AJ28542" s="23"/>
      <c r="HH28542"/>
      <c r="IW28542" s="36"/>
      <c r="JI28542"/>
      <c r="JJ28542"/>
      <c r="KX28542" s="23"/>
      <c r="KY28542" s="23"/>
    </row>
    <row r="28543" spans="36:311" x14ac:dyDescent="0.2">
      <c r="AJ28543" s="23"/>
      <c r="HH28543"/>
      <c r="IW28543" s="36"/>
      <c r="JI28543"/>
      <c r="JJ28543"/>
      <c r="KX28543" s="23"/>
      <c r="KY28543" s="23"/>
    </row>
    <row r="28544" spans="36:311" x14ac:dyDescent="0.2">
      <c r="AJ28544" s="23"/>
      <c r="HH28544"/>
      <c r="IW28544" s="36"/>
      <c r="JI28544"/>
      <c r="JJ28544"/>
      <c r="KX28544" s="23"/>
      <c r="KY28544" s="23"/>
    </row>
    <row r="28545" spans="36:311" x14ac:dyDescent="0.2">
      <c r="AJ28545" s="23"/>
      <c r="HH28545"/>
      <c r="IW28545" s="36"/>
      <c r="JI28545"/>
      <c r="JJ28545"/>
      <c r="KX28545" s="23"/>
      <c r="KY28545" s="23"/>
    </row>
    <row r="28546" spans="36:311" x14ac:dyDescent="0.2">
      <c r="AJ28546" s="23"/>
      <c r="HH28546"/>
      <c r="IW28546" s="36"/>
      <c r="JI28546"/>
      <c r="JJ28546"/>
      <c r="KX28546" s="23"/>
      <c r="KY28546" s="23"/>
    </row>
    <row r="28547" spans="36:311" x14ac:dyDescent="0.2">
      <c r="AJ28547" s="23"/>
      <c r="HH28547"/>
      <c r="IW28547" s="36"/>
      <c r="JI28547"/>
      <c r="JJ28547"/>
      <c r="KX28547" s="23"/>
      <c r="KY28547" s="23"/>
    </row>
    <row r="28548" spans="36:311" x14ac:dyDescent="0.2">
      <c r="AJ28548" s="23"/>
      <c r="HH28548"/>
      <c r="IW28548" s="36"/>
      <c r="JI28548"/>
      <c r="JJ28548"/>
      <c r="KX28548" s="23"/>
      <c r="KY28548" s="23"/>
    </row>
    <row r="28549" spans="36:311" x14ac:dyDescent="0.2">
      <c r="AJ28549" s="23"/>
      <c r="HH28549"/>
      <c r="IW28549" s="36"/>
      <c r="JI28549"/>
      <c r="JJ28549"/>
      <c r="KX28549" s="23"/>
      <c r="KY28549" s="23"/>
    </row>
    <row r="28550" spans="36:311" x14ac:dyDescent="0.2">
      <c r="AJ28550" s="23"/>
      <c r="HH28550"/>
      <c r="IW28550" s="36"/>
      <c r="JI28550"/>
      <c r="JJ28550"/>
      <c r="KX28550" s="23"/>
      <c r="KY28550" s="23"/>
    </row>
    <row r="28551" spans="36:311" x14ac:dyDescent="0.2">
      <c r="AJ28551" s="23"/>
      <c r="HH28551"/>
      <c r="IW28551" s="36"/>
      <c r="JI28551"/>
      <c r="JJ28551"/>
      <c r="KX28551" s="23"/>
      <c r="KY28551" s="23"/>
    </row>
    <row r="28552" spans="36:311" x14ac:dyDescent="0.2">
      <c r="AJ28552" s="23"/>
      <c r="HH28552"/>
      <c r="IW28552" s="36"/>
      <c r="JI28552"/>
      <c r="JJ28552"/>
      <c r="KX28552" s="23"/>
      <c r="KY28552" s="23"/>
    </row>
    <row r="28553" spans="36:311" x14ac:dyDescent="0.2">
      <c r="AJ28553" s="23"/>
      <c r="HH28553"/>
      <c r="IW28553" s="36"/>
      <c r="JI28553"/>
      <c r="JJ28553"/>
      <c r="KX28553" s="23"/>
      <c r="KY28553" s="23"/>
    </row>
    <row r="28554" spans="36:311" x14ac:dyDescent="0.2">
      <c r="AJ28554" s="23"/>
      <c r="HH28554"/>
      <c r="IW28554" s="36"/>
      <c r="JI28554"/>
      <c r="JJ28554"/>
      <c r="KX28554" s="23"/>
      <c r="KY28554" s="23"/>
    </row>
    <row r="28555" spans="36:311" x14ac:dyDescent="0.2">
      <c r="AJ28555" s="23"/>
      <c r="HH28555"/>
      <c r="IW28555" s="36"/>
      <c r="JI28555"/>
      <c r="JJ28555"/>
      <c r="KX28555" s="23"/>
      <c r="KY28555" s="23"/>
    </row>
    <row r="28556" spans="36:311" x14ac:dyDescent="0.2">
      <c r="AJ28556" s="23"/>
      <c r="HH28556"/>
      <c r="IW28556" s="36"/>
      <c r="JI28556"/>
      <c r="JJ28556"/>
      <c r="KX28556" s="23"/>
      <c r="KY28556" s="23"/>
    </row>
    <row r="28557" spans="36:311" x14ac:dyDescent="0.2">
      <c r="AJ28557" s="23"/>
      <c r="HH28557"/>
      <c r="IW28557" s="36"/>
      <c r="JI28557"/>
      <c r="JJ28557"/>
      <c r="KX28557" s="23"/>
      <c r="KY28557" s="23"/>
    </row>
    <row r="28558" spans="36:311" x14ac:dyDescent="0.2">
      <c r="AJ28558" s="23"/>
      <c r="HH28558"/>
      <c r="IW28558" s="36"/>
      <c r="JI28558"/>
      <c r="JJ28558"/>
      <c r="KX28558" s="23"/>
      <c r="KY28558" s="23"/>
    </row>
    <row r="28559" spans="36:311" x14ac:dyDescent="0.2">
      <c r="AJ28559" s="23"/>
      <c r="HH28559"/>
      <c r="IW28559" s="36"/>
      <c r="JI28559"/>
      <c r="JJ28559"/>
      <c r="KX28559" s="23"/>
      <c r="KY28559" s="23"/>
    </row>
    <row r="28560" spans="36:311" x14ac:dyDescent="0.2">
      <c r="AJ28560" s="23"/>
      <c r="HH28560"/>
      <c r="IW28560" s="36"/>
      <c r="JI28560"/>
      <c r="JJ28560"/>
      <c r="KX28560" s="23"/>
      <c r="KY28560" s="23"/>
    </row>
    <row r="28561" spans="36:311" x14ac:dyDescent="0.2">
      <c r="AJ28561" s="23"/>
      <c r="HH28561"/>
      <c r="IW28561" s="36"/>
      <c r="JI28561"/>
      <c r="JJ28561"/>
      <c r="KX28561" s="23"/>
      <c r="KY28561" s="23"/>
    </row>
    <row r="28562" spans="36:311" x14ac:dyDescent="0.2">
      <c r="AJ28562" s="23"/>
      <c r="HH28562"/>
      <c r="IW28562" s="36"/>
      <c r="JI28562"/>
      <c r="JJ28562"/>
      <c r="KX28562" s="23"/>
      <c r="KY28562" s="23"/>
    </row>
    <row r="28563" spans="36:311" x14ac:dyDescent="0.2">
      <c r="AJ28563" s="23"/>
      <c r="HH28563"/>
      <c r="IW28563" s="36"/>
      <c r="JI28563"/>
      <c r="JJ28563"/>
      <c r="KX28563" s="23"/>
      <c r="KY28563" s="23"/>
    </row>
    <row r="28564" spans="36:311" x14ac:dyDescent="0.2">
      <c r="AJ28564" s="23"/>
      <c r="HH28564"/>
      <c r="IW28564" s="36"/>
      <c r="JI28564"/>
      <c r="JJ28564"/>
      <c r="KX28564" s="23"/>
      <c r="KY28564" s="23"/>
    </row>
    <row r="28565" spans="36:311" x14ac:dyDescent="0.2">
      <c r="AJ28565" s="23"/>
      <c r="HH28565"/>
      <c r="IW28565" s="36"/>
      <c r="JI28565"/>
      <c r="JJ28565"/>
      <c r="KX28565" s="23"/>
      <c r="KY28565" s="23"/>
    </row>
    <row r="28566" spans="36:311" x14ac:dyDescent="0.2">
      <c r="AJ28566" s="23"/>
      <c r="HH28566"/>
      <c r="IW28566" s="36"/>
      <c r="JI28566"/>
      <c r="JJ28566"/>
      <c r="KX28566" s="23"/>
      <c r="KY28566" s="23"/>
    </row>
    <row r="28567" spans="36:311" x14ac:dyDescent="0.2">
      <c r="AJ28567" s="23"/>
      <c r="HH28567"/>
      <c r="IW28567" s="36"/>
      <c r="JI28567"/>
      <c r="JJ28567"/>
      <c r="KX28567" s="23"/>
      <c r="KY28567" s="23"/>
    </row>
    <row r="28568" spans="36:311" x14ac:dyDescent="0.2">
      <c r="AJ28568" s="23"/>
      <c r="HH28568"/>
      <c r="IW28568" s="36"/>
      <c r="JI28568"/>
      <c r="JJ28568"/>
      <c r="KX28568" s="23"/>
      <c r="KY28568" s="23"/>
    </row>
    <row r="28569" spans="36:311" x14ac:dyDescent="0.2">
      <c r="AJ28569" s="23"/>
      <c r="HH28569"/>
      <c r="IW28569" s="36"/>
      <c r="JI28569"/>
      <c r="JJ28569"/>
      <c r="KX28569" s="23"/>
      <c r="KY28569" s="23"/>
    </row>
    <row r="28570" spans="36:311" x14ac:dyDescent="0.2">
      <c r="AJ28570" s="23"/>
      <c r="HH28570"/>
      <c r="IW28570" s="36"/>
      <c r="JI28570"/>
      <c r="JJ28570"/>
      <c r="KX28570" s="23"/>
      <c r="KY28570" s="23"/>
    </row>
    <row r="28571" spans="36:311" x14ac:dyDescent="0.2">
      <c r="AJ28571" s="23"/>
      <c r="HH28571"/>
      <c r="IW28571" s="36"/>
      <c r="JI28571"/>
      <c r="JJ28571"/>
      <c r="KX28571" s="23"/>
      <c r="KY28571" s="23"/>
    </row>
    <row r="28572" spans="36:311" x14ac:dyDescent="0.2">
      <c r="AJ28572" s="23"/>
      <c r="HH28572"/>
      <c r="IW28572" s="36"/>
      <c r="JI28572"/>
      <c r="JJ28572"/>
      <c r="KX28572" s="23"/>
      <c r="KY28572" s="23"/>
    </row>
    <row r="28573" spans="36:311" x14ac:dyDescent="0.2">
      <c r="AJ28573" s="23"/>
      <c r="HH28573"/>
      <c r="IW28573" s="36"/>
      <c r="JI28573"/>
      <c r="JJ28573"/>
      <c r="KX28573" s="23"/>
      <c r="KY28573" s="23"/>
    </row>
    <row r="28574" spans="36:311" x14ac:dyDescent="0.2">
      <c r="AJ28574" s="23"/>
      <c r="HH28574"/>
      <c r="IW28574" s="36"/>
      <c r="JI28574"/>
      <c r="JJ28574"/>
      <c r="KX28574" s="23"/>
      <c r="KY28574" s="23"/>
    </row>
    <row r="28575" spans="36:311" x14ac:dyDescent="0.2">
      <c r="AJ28575" s="23"/>
      <c r="HH28575"/>
      <c r="IW28575" s="36"/>
      <c r="JI28575"/>
      <c r="JJ28575"/>
      <c r="KX28575" s="23"/>
      <c r="KY28575" s="23"/>
    </row>
    <row r="28576" spans="36:311" x14ac:dyDescent="0.2">
      <c r="AJ28576" s="23"/>
      <c r="HH28576"/>
      <c r="IW28576" s="36"/>
      <c r="JI28576"/>
      <c r="JJ28576"/>
      <c r="KX28576" s="23"/>
      <c r="KY28576" s="23"/>
    </row>
    <row r="28577" spans="36:311" x14ac:dyDescent="0.2">
      <c r="AJ28577" s="23"/>
      <c r="HH28577"/>
      <c r="IW28577" s="36"/>
      <c r="JI28577"/>
      <c r="JJ28577"/>
      <c r="KX28577" s="23"/>
      <c r="KY28577" s="23"/>
    </row>
    <row r="28578" spans="36:311" x14ac:dyDescent="0.2">
      <c r="AJ28578" s="23"/>
      <c r="HH28578"/>
      <c r="IW28578" s="36"/>
      <c r="JI28578"/>
      <c r="JJ28578"/>
      <c r="KX28578" s="23"/>
      <c r="KY28578" s="23"/>
    </row>
    <row r="28579" spans="36:311" x14ac:dyDescent="0.2">
      <c r="AJ28579" s="23"/>
      <c r="HH28579"/>
      <c r="IW28579" s="36"/>
      <c r="JI28579"/>
      <c r="JJ28579"/>
      <c r="KX28579" s="23"/>
      <c r="KY28579" s="23"/>
    </row>
    <row r="28580" spans="36:311" x14ac:dyDescent="0.2">
      <c r="AJ28580" s="23"/>
      <c r="HH28580"/>
      <c r="IW28580" s="36"/>
      <c r="JI28580"/>
      <c r="JJ28580"/>
      <c r="KX28580" s="23"/>
      <c r="KY28580" s="23"/>
    </row>
    <row r="28581" spans="36:311" x14ac:dyDescent="0.2">
      <c r="AJ28581" s="23"/>
      <c r="HH28581"/>
      <c r="IW28581" s="36"/>
      <c r="JI28581"/>
      <c r="JJ28581"/>
      <c r="KX28581" s="23"/>
      <c r="KY28581" s="23"/>
    </row>
    <row r="28582" spans="36:311" x14ac:dyDescent="0.2">
      <c r="AJ28582" s="23"/>
      <c r="HH28582"/>
      <c r="IW28582" s="36"/>
      <c r="JI28582"/>
      <c r="JJ28582"/>
      <c r="KX28582" s="23"/>
      <c r="KY28582" s="23"/>
    </row>
    <row r="28583" spans="36:311" x14ac:dyDescent="0.2">
      <c r="AJ28583" s="23"/>
      <c r="HH28583"/>
      <c r="IW28583" s="36"/>
      <c r="JI28583"/>
      <c r="JJ28583"/>
      <c r="KX28583" s="23"/>
      <c r="KY28583" s="23"/>
    </row>
    <row r="28584" spans="36:311" x14ac:dyDescent="0.2">
      <c r="AJ28584" s="23"/>
      <c r="HH28584"/>
      <c r="IW28584" s="36"/>
      <c r="JI28584"/>
      <c r="JJ28584"/>
      <c r="KX28584" s="23"/>
      <c r="KY28584" s="23"/>
    </row>
    <row r="28585" spans="36:311" x14ac:dyDescent="0.2">
      <c r="AJ28585" s="23"/>
      <c r="HH28585"/>
      <c r="IW28585" s="36"/>
      <c r="JI28585"/>
      <c r="JJ28585"/>
      <c r="KX28585" s="23"/>
      <c r="KY28585" s="23"/>
    </row>
    <row r="28586" spans="36:311" x14ac:dyDescent="0.2">
      <c r="AJ28586" s="23"/>
      <c r="HH28586"/>
      <c r="IW28586" s="36"/>
      <c r="JI28586"/>
      <c r="JJ28586"/>
      <c r="KX28586" s="23"/>
      <c r="KY28586" s="23"/>
    </row>
    <row r="28587" spans="36:311" x14ac:dyDescent="0.2">
      <c r="AJ28587" s="23"/>
      <c r="HH28587"/>
      <c r="IW28587" s="36"/>
      <c r="JI28587"/>
      <c r="JJ28587"/>
      <c r="KX28587" s="23"/>
      <c r="KY28587" s="23"/>
    </row>
    <row r="28588" spans="36:311" x14ac:dyDescent="0.2">
      <c r="AJ28588" s="23"/>
      <c r="HH28588"/>
      <c r="IW28588" s="36"/>
      <c r="JI28588"/>
      <c r="JJ28588"/>
      <c r="KX28588" s="23"/>
      <c r="KY28588" s="23"/>
    </row>
    <row r="28589" spans="36:311" x14ac:dyDescent="0.2">
      <c r="AJ28589" s="23"/>
      <c r="HH28589"/>
      <c r="IW28589" s="36"/>
      <c r="JI28589"/>
      <c r="JJ28589"/>
      <c r="KX28589" s="23"/>
      <c r="KY28589" s="23"/>
    </row>
    <row r="28590" spans="36:311" x14ac:dyDescent="0.2">
      <c r="AJ28590" s="23"/>
      <c r="HH28590"/>
      <c r="IW28590" s="36"/>
      <c r="JI28590"/>
      <c r="JJ28590"/>
      <c r="KX28590" s="23"/>
      <c r="KY28590" s="23"/>
    </row>
    <row r="28591" spans="36:311" x14ac:dyDescent="0.2">
      <c r="AJ28591" s="23"/>
      <c r="HH28591"/>
      <c r="IW28591" s="36"/>
      <c r="JI28591"/>
      <c r="JJ28591"/>
      <c r="KX28591" s="23"/>
      <c r="KY28591" s="23"/>
    </row>
    <row r="28592" spans="36:311" x14ac:dyDescent="0.2">
      <c r="AJ28592" s="23"/>
      <c r="HH28592"/>
      <c r="IW28592" s="36"/>
      <c r="JI28592"/>
      <c r="JJ28592"/>
      <c r="KX28592" s="23"/>
      <c r="KY28592" s="23"/>
    </row>
    <row r="28593" spans="36:311" x14ac:dyDescent="0.2">
      <c r="AJ28593" s="23"/>
      <c r="HH28593"/>
      <c r="IW28593" s="36"/>
      <c r="JI28593"/>
      <c r="JJ28593"/>
      <c r="KX28593" s="23"/>
      <c r="KY28593" s="23"/>
    </row>
    <row r="28594" spans="36:311" x14ac:dyDescent="0.2">
      <c r="AJ28594" s="23"/>
      <c r="HH28594"/>
      <c r="IW28594" s="36"/>
      <c r="JI28594"/>
      <c r="JJ28594"/>
      <c r="KX28594" s="23"/>
      <c r="KY28594" s="23"/>
    </row>
    <row r="28595" spans="36:311" x14ac:dyDescent="0.2">
      <c r="AJ28595" s="23"/>
      <c r="HH28595"/>
      <c r="IW28595" s="36"/>
      <c r="JI28595"/>
      <c r="JJ28595"/>
      <c r="KX28595" s="23"/>
      <c r="KY28595" s="23"/>
    </row>
    <row r="28596" spans="36:311" x14ac:dyDescent="0.2">
      <c r="AJ28596" s="23"/>
      <c r="HH28596"/>
      <c r="IW28596" s="36"/>
      <c r="JI28596"/>
      <c r="JJ28596"/>
      <c r="KX28596" s="23"/>
      <c r="KY28596" s="23"/>
    </row>
    <row r="28597" spans="36:311" x14ac:dyDescent="0.2">
      <c r="AJ28597" s="23"/>
      <c r="HH28597"/>
      <c r="IW28597" s="36"/>
      <c r="JI28597"/>
      <c r="JJ28597"/>
      <c r="KX28597" s="23"/>
      <c r="KY28597" s="23"/>
    </row>
    <row r="28598" spans="36:311" x14ac:dyDescent="0.2">
      <c r="AJ28598" s="23"/>
      <c r="HH28598"/>
      <c r="IW28598" s="36"/>
      <c r="JI28598"/>
      <c r="JJ28598"/>
      <c r="KX28598" s="23"/>
      <c r="KY28598" s="23"/>
    </row>
    <row r="28599" spans="36:311" x14ac:dyDescent="0.2">
      <c r="AJ28599" s="23"/>
      <c r="HH28599"/>
      <c r="IW28599" s="36"/>
      <c r="JI28599"/>
      <c r="JJ28599"/>
      <c r="KX28599" s="23"/>
      <c r="KY28599" s="23"/>
    </row>
    <row r="28600" spans="36:311" x14ac:dyDescent="0.2">
      <c r="AJ28600" s="23"/>
      <c r="HH28600"/>
      <c r="IW28600" s="36"/>
      <c r="JI28600"/>
      <c r="JJ28600"/>
      <c r="KX28600" s="23"/>
      <c r="KY28600" s="23"/>
    </row>
    <row r="28601" spans="36:311" x14ac:dyDescent="0.2">
      <c r="AJ28601" s="23"/>
      <c r="HH28601"/>
      <c r="IW28601" s="36"/>
      <c r="JI28601"/>
      <c r="JJ28601"/>
      <c r="KX28601" s="23"/>
      <c r="KY28601" s="23"/>
    </row>
    <row r="28602" spans="36:311" x14ac:dyDescent="0.2">
      <c r="AJ28602" s="23"/>
      <c r="HH28602"/>
      <c r="IW28602" s="36"/>
      <c r="JI28602"/>
      <c r="JJ28602"/>
      <c r="KX28602" s="23"/>
      <c r="KY28602" s="23"/>
    </row>
    <row r="28603" spans="36:311" x14ac:dyDescent="0.2">
      <c r="AJ28603" s="23"/>
      <c r="HH28603"/>
      <c r="IW28603" s="36"/>
      <c r="JI28603"/>
      <c r="JJ28603"/>
      <c r="KX28603" s="23"/>
      <c r="KY28603" s="23"/>
    </row>
    <row r="28604" spans="36:311" x14ac:dyDescent="0.2">
      <c r="AJ28604" s="23"/>
      <c r="HH28604"/>
      <c r="IW28604" s="36"/>
      <c r="JI28604"/>
      <c r="JJ28604"/>
      <c r="KX28604" s="23"/>
      <c r="KY28604" s="23"/>
    </row>
    <row r="28605" spans="36:311" x14ac:dyDescent="0.2">
      <c r="AJ28605" s="23"/>
      <c r="HH28605"/>
      <c r="IW28605" s="36"/>
      <c r="JI28605"/>
      <c r="JJ28605"/>
      <c r="KX28605" s="23"/>
      <c r="KY28605" s="23"/>
    </row>
    <row r="28606" spans="36:311" x14ac:dyDescent="0.2">
      <c r="AJ28606" s="23"/>
      <c r="HH28606"/>
      <c r="IW28606" s="36"/>
      <c r="JI28606"/>
      <c r="JJ28606"/>
      <c r="KX28606" s="23"/>
      <c r="KY28606" s="23"/>
    </row>
    <row r="28607" spans="36:311" x14ac:dyDescent="0.2">
      <c r="AJ28607" s="23"/>
      <c r="HH28607"/>
      <c r="IW28607" s="36"/>
      <c r="JI28607"/>
      <c r="JJ28607"/>
      <c r="KX28607" s="23"/>
      <c r="KY28607" s="23"/>
    </row>
    <row r="28608" spans="36:311" x14ac:dyDescent="0.2">
      <c r="AJ28608" s="23"/>
      <c r="HH28608"/>
      <c r="IW28608" s="36"/>
      <c r="JI28608"/>
      <c r="JJ28608"/>
      <c r="KX28608" s="23"/>
      <c r="KY28608" s="23"/>
    </row>
    <row r="28609" spans="36:311" x14ac:dyDescent="0.2">
      <c r="AJ28609" s="23"/>
      <c r="HH28609"/>
      <c r="IW28609" s="36"/>
      <c r="JI28609"/>
      <c r="JJ28609"/>
      <c r="KX28609" s="23"/>
      <c r="KY28609" s="23"/>
    </row>
    <row r="28610" spans="36:311" x14ac:dyDescent="0.2">
      <c r="AJ28610" s="23"/>
      <c r="HH28610"/>
      <c r="IW28610" s="36"/>
      <c r="JI28610"/>
      <c r="JJ28610"/>
      <c r="KX28610" s="23"/>
      <c r="KY28610" s="23"/>
    </row>
    <row r="28611" spans="36:311" x14ac:dyDescent="0.2">
      <c r="AJ28611" s="23"/>
      <c r="HH28611"/>
      <c r="IW28611" s="36"/>
      <c r="JI28611"/>
      <c r="JJ28611"/>
      <c r="KX28611" s="23"/>
      <c r="KY28611" s="23"/>
    </row>
    <row r="28612" spans="36:311" x14ac:dyDescent="0.2">
      <c r="AJ28612" s="23"/>
      <c r="HH28612"/>
      <c r="IW28612" s="36"/>
      <c r="JI28612"/>
      <c r="JJ28612"/>
      <c r="KX28612" s="23"/>
      <c r="KY28612" s="23"/>
    </row>
    <row r="28613" spans="36:311" x14ac:dyDescent="0.2">
      <c r="AJ28613" s="23"/>
      <c r="HH28613"/>
      <c r="IW28613" s="36"/>
      <c r="JI28613"/>
      <c r="JJ28613"/>
      <c r="KX28613" s="23"/>
      <c r="KY28613" s="23"/>
    </row>
    <row r="28614" spans="36:311" x14ac:dyDescent="0.2">
      <c r="AJ28614" s="23"/>
      <c r="HH28614"/>
      <c r="IW28614" s="36"/>
      <c r="JI28614"/>
      <c r="JJ28614"/>
      <c r="KX28614" s="23"/>
      <c r="KY28614" s="23"/>
    </row>
    <row r="28615" spans="36:311" x14ac:dyDescent="0.2">
      <c r="AJ28615" s="23"/>
      <c r="HH28615"/>
      <c r="IW28615" s="36"/>
      <c r="JI28615"/>
      <c r="JJ28615"/>
      <c r="KX28615" s="23"/>
      <c r="KY28615" s="23"/>
    </row>
    <row r="28616" spans="36:311" x14ac:dyDescent="0.2">
      <c r="AJ28616" s="23"/>
      <c r="HH28616"/>
      <c r="IW28616" s="36"/>
      <c r="JI28616"/>
      <c r="JJ28616"/>
      <c r="KX28616" s="23"/>
      <c r="KY28616" s="23"/>
    </row>
    <row r="28617" spans="36:311" x14ac:dyDescent="0.2">
      <c r="AJ28617" s="23"/>
      <c r="HH28617"/>
      <c r="IW28617" s="36"/>
      <c r="JI28617"/>
      <c r="JJ28617"/>
      <c r="KX28617" s="23"/>
      <c r="KY28617" s="23"/>
    </row>
    <row r="28618" spans="36:311" x14ac:dyDescent="0.2">
      <c r="AJ28618" s="23"/>
      <c r="HH28618"/>
      <c r="IW28618" s="36"/>
      <c r="JI28618"/>
      <c r="JJ28618"/>
      <c r="KX28618" s="23"/>
      <c r="KY28618" s="23"/>
    </row>
    <row r="28619" spans="36:311" x14ac:dyDescent="0.2">
      <c r="AJ28619" s="23"/>
      <c r="HH28619"/>
      <c r="IW28619" s="36"/>
      <c r="JI28619"/>
      <c r="JJ28619"/>
      <c r="KX28619" s="23"/>
      <c r="KY28619" s="23"/>
    </row>
    <row r="28620" spans="36:311" x14ac:dyDescent="0.2">
      <c r="AJ28620" s="23"/>
      <c r="HH28620"/>
      <c r="IW28620" s="36"/>
      <c r="JI28620"/>
      <c r="JJ28620"/>
      <c r="KX28620" s="23"/>
      <c r="KY28620" s="23"/>
    </row>
    <row r="28621" spans="36:311" x14ac:dyDescent="0.2">
      <c r="AJ28621" s="23"/>
      <c r="HH28621"/>
      <c r="IW28621" s="36"/>
      <c r="JI28621"/>
      <c r="JJ28621"/>
      <c r="KX28621" s="23"/>
      <c r="KY28621" s="23"/>
    </row>
    <row r="28622" spans="36:311" x14ac:dyDescent="0.2">
      <c r="AJ28622" s="23"/>
      <c r="HH28622"/>
      <c r="IW28622" s="36"/>
      <c r="JI28622"/>
      <c r="JJ28622"/>
      <c r="KX28622" s="23"/>
      <c r="KY28622" s="23"/>
    </row>
    <row r="28623" spans="36:311" x14ac:dyDescent="0.2">
      <c r="AJ28623" s="23"/>
      <c r="HH28623"/>
      <c r="IW28623" s="36"/>
      <c r="JI28623"/>
      <c r="JJ28623"/>
      <c r="KX28623" s="23"/>
      <c r="KY28623" s="23"/>
    </row>
    <row r="28624" spans="36:311" x14ac:dyDescent="0.2">
      <c r="AJ28624" s="23"/>
      <c r="HH28624"/>
      <c r="IW28624" s="36"/>
      <c r="JI28624"/>
      <c r="JJ28624"/>
      <c r="KX28624" s="23"/>
      <c r="KY28624" s="23"/>
    </row>
    <row r="28625" spans="36:311" x14ac:dyDescent="0.2">
      <c r="AJ28625" s="23"/>
      <c r="HH28625"/>
      <c r="IW28625" s="36"/>
      <c r="JI28625"/>
      <c r="JJ28625"/>
      <c r="KX28625" s="23"/>
      <c r="KY28625" s="23"/>
    </row>
    <row r="28626" spans="36:311" x14ac:dyDescent="0.2">
      <c r="AJ28626" s="23"/>
      <c r="HH28626"/>
      <c r="IW28626" s="36"/>
      <c r="JI28626"/>
      <c r="JJ28626"/>
      <c r="KX28626" s="23"/>
      <c r="KY28626" s="23"/>
    </row>
    <row r="28627" spans="36:311" x14ac:dyDescent="0.2">
      <c r="AJ28627" s="23"/>
      <c r="HH28627"/>
      <c r="IW28627" s="36"/>
      <c r="JI28627"/>
      <c r="JJ28627"/>
      <c r="KX28627" s="23"/>
      <c r="KY28627" s="23"/>
    </row>
    <row r="28628" spans="36:311" x14ac:dyDescent="0.2">
      <c r="AJ28628" s="23"/>
      <c r="HH28628"/>
      <c r="IW28628" s="36"/>
      <c r="JI28628"/>
      <c r="JJ28628"/>
      <c r="KX28628" s="23"/>
      <c r="KY28628" s="23"/>
    </row>
    <row r="28629" spans="36:311" x14ac:dyDescent="0.2">
      <c r="AJ28629" s="23"/>
      <c r="HH28629"/>
      <c r="IW28629" s="36"/>
      <c r="JI28629"/>
      <c r="JJ28629"/>
      <c r="KX28629" s="23"/>
      <c r="KY28629" s="23"/>
    </row>
    <row r="28630" spans="36:311" x14ac:dyDescent="0.2">
      <c r="AJ28630" s="23"/>
      <c r="HH28630"/>
      <c r="IW28630" s="36"/>
      <c r="JI28630"/>
      <c r="JJ28630"/>
      <c r="KX28630" s="23"/>
      <c r="KY28630" s="23"/>
    </row>
    <row r="28631" spans="36:311" x14ac:dyDescent="0.2">
      <c r="AJ28631" s="23"/>
      <c r="HH28631"/>
      <c r="IW28631" s="36"/>
      <c r="JI28631"/>
      <c r="JJ28631"/>
      <c r="KX28631" s="23"/>
      <c r="KY28631" s="23"/>
    </row>
    <row r="28632" spans="36:311" x14ac:dyDescent="0.2">
      <c r="AJ28632" s="23"/>
      <c r="HH28632"/>
      <c r="IW28632" s="36"/>
      <c r="JI28632"/>
      <c r="JJ28632"/>
      <c r="KX28632" s="23"/>
      <c r="KY28632" s="23"/>
    </row>
    <row r="28633" spans="36:311" x14ac:dyDescent="0.2">
      <c r="AJ28633" s="23"/>
      <c r="HH28633"/>
      <c r="IW28633" s="36"/>
      <c r="JI28633"/>
      <c r="JJ28633"/>
      <c r="KX28633" s="23"/>
      <c r="KY28633" s="23"/>
    </row>
    <row r="28634" spans="36:311" x14ac:dyDescent="0.2">
      <c r="AJ28634" s="23"/>
      <c r="HH28634"/>
      <c r="IW28634" s="36"/>
      <c r="JI28634"/>
      <c r="JJ28634"/>
      <c r="KX28634" s="23"/>
      <c r="KY28634" s="23"/>
    </row>
    <row r="28635" spans="36:311" x14ac:dyDescent="0.2">
      <c r="AJ28635" s="23"/>
      <c r="HH28635"/>
      <c r="IW28635" s="36"/>
      <c r="JI28635"/>
      <c r="JJ28635"/>
      <c r="KX28635" s="23"/>
      <c r="KY28635" s="23"/>
    </row>
    <row r="28636" spans="36:311" x14ac:dyDescent="0.2">
      <c r="AJ28636" s="23"/>
      <c r="HH28636"/>
      <c r="IW28636" s="36"/>
      <c r="JI28636"/>
      <c r="JJ28636"/>
      <c r="KX28636" s="23"/>
      <c r="KY28636" s="23"/>
    </row>
    <row r="28637" spans="36:311" x14ac:dyDescent="0.2">
      <c r="AJ28637" s="23"/>
      <c r="HH28637"/>
      <c r="IW28637" s="36"/>
      <c r="JI28637"/>
      <c r="JJ28637"/>
      <c r="KX28637" s="23"/>
      <c r="KY28637" s="23"/>
    </row>
    <row r="28638" spans="36:311" x14ac:dyDescent="0.2">
      <c r="AJ28638" s="23"/>
      <c r="HH28638"/>
      <c r="IW28638" s="36"/>
      <c r="JI28638"/>
      <c r="JJ28638"/>
      <c r="KX28638" s="23"/>
      <c r="KY28638" s="23"/>
    </row>
    <row r="28639" spans="36:311" x14ac:dyDescent="0.2">
      <c r="AJ28639" s="23"/>
      <c r="HH28639"/>
      <c r="IW28639" s="36"/>
      <c r="JI28639"/>
      <c r="JJ28639"/>
      <c r="KX28639" s="23"/>
      <c r="KY28639" s="23"/>
    </row>
    <row r="28640" spans="36:311" x14ac:dyDescent="0.2">
      <c r="AJ28640" s="23"/>
      <c r="HH28640"/>
      <c r="IW28640" s="36"/>
      <c r="JI28640"/>
      <c r="JJ28640"/>
      <c r="KX28640" s="23"/>
      <c r="KY28640" s="23"/>
    </row>
    <row r="28641" spans="36:311" x14ac:dyDescent="0.2">
      <c r="AJ28641" s="23"/>
      <c r="HH28641"/>
      <c r="IW28641" s="36"/>
      <c r="JI28641"/>
      <c r="JJ28641"/>
      <c r="KX28641" s="23"/>
      <c r="KY28641" s="23"/>
    </row>
    <row r="28642" spans="36:311" x14ac:dyDescent="0.2">
      <c r="AJ28642" s="23"/>
      <c r="HH28642"/>
      <c r="IW28642" s="36"/>
      <c r="JI28642"/>
      <c r="JJ28642"/>
      <c r="KX28642" s="23"/>
      <c r="KY28642" s="23"/>
    </row>
    <row r="28643" spans="36:311" x14ac:dyDescent="0.2">
      <c r="AJ28643" s="23"/>
      <c r="HH28643"/>
      <c r="IW28643" s="36"/>
      <c r="JI28643"/>
      <c r="JJ28643"/>
      <c r="KX28643" s="23"/>
      <c r="KY28643" s="23"/>
    </row>
    <row r="28644" spans="36:311" x14ac:dyDescent="0.2">
      <c r="AJ28644" s="23"/>
      <c r="HH28644"/>
      <c r="IW28644" s="36"/>
      <c r="JI28644"/>
      <c r="JJ28644"/>
      <c r="KX28644" s="23"/>
      <c r="KY28644" s="23"/>
    </row>
    <row r="28645" spans="36:311" x14ac:dyDescent="0.2">
      <c r="AJ28645" s="23"/>
      <c r="HH28645"/>
      <c r="IW28645" s="36"/>
      <c r="JI28645"/>
      <c r="JJ28645"/>
      <c r="KX28645" s="23"/>
      <c r="KY28645" s="23"/>
    </row>
    <row r="28646" spans="36:311" x14ac:dyDescent="0.2">
      <c r="AJ28646" s="23"/>
      <c r="HH28646"/>
      <c r="IW28646" s="36"/>
      <c r="JI28646"/>
      <c r="JJ28646"/>
      <c r="KX28646" s="23"/>
      <c r="KY28646" s="23"/>
    </row>
    <row r="28647" spans="36:311" x14ac:dyDescent="0.2">
      <c r="AJ28647" s="23"/>
      <c r="HH28647"/>
      <c r="IW28647" s="36"/>
      <c r="JI28647"/>
      <c r="JJ28647"/>
      <c r="KX28647" s="23"/>
      <c r="KY28647" s="23"/>
    </row>
    <row r="28648" spans="36:311" x14ac:dyDescent="0.2">
      <c r="AJ28648" s="23"/>
      <c r="HH28648"/>
      <c r="IW28648" s="36"/>
      <c r="JI28648"/>
      <c r="JJ28648"/>
      <c r="KX28648" s="23"/>
      <c r="KY28648" s="23"/>
    </row>
    <row r="28649" spans="36:311" x14ac:dyDescent="0.2">
      <c r="AJ28649" s="23"/>
      <c r="HH28649"/>
      <c r="IW28649" s="36"/>
      <c r="JI28649"/>
      <c r="JJ28649"/>
      <c r="KX28649" s="23"/>
      <c r="KY28649" s="23"/>
    </row>
    <row r="28650" spans="36:311" x14ac:dyDescent="0.2">
      <c r="AJ28650" s="23"/>
      <c r="HH28650"/>
      <c r="IW28650" s="36"/>
      <c r="JI28650"/>
      <c r="JJ28650"/>
      <c r="KX28650" s="23"/>
      <c r="KY28650" s="23"/>
    </row>
    <row r="28651" spans="36:311" x14ac:dyDescent="0.2">
      <c r="AJ28651" s="23"/>
      <c r="HH28651"/>
      <c r="IW28651" s="36"/>
      <c r="JI28651"/>
      <c r="JJ28651"/>
      <c r="KX28651" s="23"/>
      <c r="KY28651" s="23"/>
    </row>
    <row r="28652" spans="36:311" x14ac:dyDescent="0.2">
      <c r="AJ28652" s="23"/>
      <c r="HH28652"/>
      <c r="IW28652" s="36"/>
      <c r="JI28652"/>
      <c r="JJ28652"/>
      <c r="KX28652" s="23"/>
      <c r="KY28652" s="23"/>
    </row>
    <row r="28653" spans="36:311" x14ac:dyDescent="0.2">
      <c r="AJ28653" s="23"/>
      <c r="HH28653"/>
      <c r="IW28653" s="36"/>
      <c r="JI28653"/>
      <c r="JJ28653"/>
      <c r="KX28653" s="23"/>
      <c r="KY28653" s="23"/>
    </row>
    <row r="28654" spans="36:311" x14ac:dyDescent="0.2">
      <c r="AJ28654" s="23"/>
      <c r="HH28654"/>
      <c r="IW28654" s="36"/>
      <c r="JI28654"/>
      <c r="JJ28654"/>
      <c r="KX28654" s="23"/>
      <c r="KY28654" s="23"/>
    </row>
    <row r="28655" spans="36:311" x14ac:dyDescent="0.2">
      <c r="AJ28655" s="23"/>
      <c r="HH28655"/>
      <c r="IW28655" s="36"/>
      <c r="JI28655"/>
      <c r="JJ28655"/>
      <c r="KX28655" s="23"/>
      <c r="KY28655" s="23"/>
    </row>
    <row r="28656" spans="36:311" x14ac:dyDescent="0.2">
      <c r="AJ28656" s="23"/>
      <c r="HH28656"/>
      <c r="IW28656" s="36"/>
      <c r="JI28656"/>
      <c r="JJ28656"/>
      <c r="KX28656" s="23"/>
      <c r="KY28656" s="23"/>
    </row>
    <row r="28657" spans="36:311" x14ac:dyDescent="0.2">
      <c r="AJ28657" s="23"/>
      <c r="HH28657"/>
      <c r="IW28657" s="36"/>
      <c r="JI28657"/>
      <c r="JJ28657"/>
      <c r="KX28657" s="23"/>
      <c r="KY28657" s="23"/>
    </row>
    <row r="28658" spans="36:311" x14ac:dyDescent="0.2">
      <c r="AJ28658" s="23"/>
      <c r="HH28658"/>
      <c r="IW28658" s="36"/>
      <c r="JI28658"/>
      <c r="JJ28658"/>
      <c r="KX28658" s="23"/>
      <c r="KY28658" s="23"/>
    </row>
    <row r="28659" spans="36:311" x14ac:dyDescent="0.2">
      <c r="AJ28659" s="23"/>
      <c r="HH28659"/>
      <c r="IW28659" s="36"/>
      <c r="JI28659"/>
      <c r="JJ28659"/>
      <c r="KX28659" s="23"/>
      <c r="KY28659" s="23"/>
    </row>
    <row r="28660" spans="36:311" x14ac:dyDescent="0.2">
      <c r="AJ28660" s="23"/>
      <c r="HH28660"/>
      <c r="IW28660" s="36"/>
      <c r="JI28660"/>
      <c r="JJ28660"/>
      <c r="KX28660" s="23"/>
      <c r="KY28660" s="23"/>
    </row>
    <row r="28661" spans="36:311" x14ac:dyDescent="0.2">
      <c r="AJ28661" s="23"/>
      <c r="HH28661"/>
      <c r="IW28661" s="36"/>
      <c r="JI28661"/>
      <c r="JJ28661"/>
      <c r="KX28661" s="23"/>
      <c r="KY28661" s="23"/>
    </row>
    <row r="28662" spans="36:311" x14ac:dyDescent="0.2">
      <c r="AJ28662" s="23"/>
      <c r="HH28662"/>
      <c r="IW28662" s="36"/>
      <c r="JI28662"/>
      <c r="JJ28662"/>
      <c r="KX28662" s="23"/>
      <c r="KY28662" s="23"/>
    </row>
    <row r="28663" spans="36:311" x14ac:dyDescent="0.2">
      <c r="AJ28663" s="23"/>
      <c r="HH28663"/>
      <c r="IW28663" s="36"/>
      <c r="JI28663"/>
      <c r="JJ28663"/>
      <c r="KX28663" s="23"/>
      <c r="KY28663" s="23"/>
    </row>
    <row r="28664" spans="36:311" x14ac:dyDescent="0.2">
      <c r="AJ28664" s="23"/>
      <c r="HH28664"/>
      <c r="IW28664" s="36"/>
      <c r="JI28664"/>
      <c r="JJ28664"/>
      <c r="KX28664" s="23"/>
      <c r="KY28664" s="23"/>
    </row>
    <row r="28665" spans="36:311" x14ac:dyDescent="0.2">
      <c r="AJ28665" s="23"/>
      <c r="HH28665"/>
      <c r="IW28665" s="36"/>
      <c r="JI28665"/>
      <c r="JJ28665"/>
      <c r="KX28665" s="23"/>
      <c r="KY28665" s="23"/>
    </row>
    <row r="28666" spans="36:311" x14ac:dyDescent="0.2">
      <c r="AJ28666" s="23"/>
      <c r="HH28666"/>
      <c r="IW28666" s="36"/>
      <c r="JI28666"/>
      <c r="JJ28666"/>
      <c r="KX28666" s="23"/>
      <c r="KY28666" s="23"/>
    </row>
    <row r="28667" spans="36:311" x14ac:dyDescent="0.2">
      <c r="AJ28667" s="23"/>
      <c r="HH28667"/>
      <c r="IW28667" s="36"/>
      <c r="JI28667"/>
      <c r="JJ28667"/>
      <c r="KX28667" s="23"/>
      <c r="KY28667" s="23"/>
    </row>
    <row r="28668" spans="36:311" x14ac:dyDescent="0.2">
      <c r="AJ28668" s="23"/>
      <c r="HH28668"/>
      <c r="IW28668" s="36"/>
      <c r="JI28668"/>
      <c r="JJ28668"/>
      <c r="KX28668" s="23"/>
      <c r="KY28668" s="23"/>
    </row>
    <row r="28669" spans="36:311" x14ac:dyDescent="0.2">
      <c r="AJ28669" s="23"/>
      <c r="HH28669"/>
      <c r="IW28669" s="36"/>
      <c r="JI28669"/>
      <c r="JJ28669"/>
      <c r="KX28669" s="23"/>
      <c r="KY28669" s="23"/>
    </row>
    <row r="28670" spans="36:311" x14ac:dyDescent="0.2">
      <c r="AJ28670" s="23"/>
      <c r="HH28670"/>
      <c r="IW28670" s="36"/>
      <c r="JI28670"/>
      <c r="JJ28670"/>
      <c r="KX28670" s="23"/>
      <c r="KY28670" s="23"/>
    </row>
    <row r="28671" spans="36:311" x14ac:dyDescent="0.2">
      <c r="AJ28671" s="23"/>
      <c r="HH28671"/>
      <c r="IW28671" s="36"/>
      <c r="JI28671"/>
      <c r="JJ28671"/>
      <c r="KX28671" s="23"/>
      <c r="KY28671" s="23"/>
    </row>
    <row r="28672" spans="36:311" x14ac:dyDescent="0.2">
      <c r="AJ28672" s="23"/>
      <c r="HH28672"/>
      <c r="IW28672" s="36"/>
      <c r="JI28672"/>
      <c r="JJ28672"/>
      <c r="KX28672" s="23"/>
      <c r="KY28672" s="23"/>
    </row>
    <row r="28673" spans="36:311" x14ac:dyDescent="0.2">
      <c r="AJ28673" s="23"/>
      <c r="HH28673"/>
      <c r="IW28673" s="36"/>
      <c r="JI28673"/>
      <c r="JJ28673"/>
      <c r="KX28673" s="23"/>
      <c r="KY28673" s="23"/>
    </row>
    <row r="28674" spans="36:311" x14ac:dyDescent="0.2">
      <c r="AJ28674" s="23"/>
      <c r="HH28674"/>
      <c r="IW28674" s="36"/>
      <c r="JI28674"/>
      <c r="JJ28674"/>
      <c r="KX28674" s="23"/>
      <c r="KY28674" s="23"/>
    </row>
    <row r="28675" spans="36:311" x14ac:dyDescent="0.2">
      <c r="AJ28675" s="23"/>
      <c r="HH28675"/>
      <c r="IW28675" s="36"/>
      <c r="JI28675"/>
      <c r="JJ28675"/>
      <c r="KX28675" s="23"/>
      <c r="KY28675" s="23"/>
    </row>
    <row r="28676" spans="36:311" x14ac:dyDescent="0.2">
      <c r="AJ28676" s="23"/>
      <c r="HH28676"/>
      <c r="IW28676" s="36"/>
      <c r="JI28676"/>
      <c r="JJ28676"/>
      <c r="KX28676" s="23"/>
      <c r="KY28676" s="23"/>
    </row>
    <row r="28677" spans="36:311" x14ac:dyDescent="0.2">
      <c r="AJ28677" s="23"/>
      <c r="HH28677"/>
      <c r="IW28677" s="36"/>
      <c r="JI28677"/>
      <c r="JJ28677"/>
      <c r="KX28677" s="23"/>
      <c r="KY28677" s="23"/>
    </row>
    <row r="28678" spans="36:311" x14ac:dyDescent="0.2">
      <c r="AJ28678" s="23"/>
      <c r="HH28678"/>
      <c r="IW28678" s="36"/>
      <c r="JI28678"/>
      <c r="JJ28678"/>
      <c r="KX28678" s="23"/>
      <c r="KY28678" s="23"/>
    </row>
    <row r="28679" spans="36:311" x14ac:dyDescent="0.2">
      <c r="AJ28679" s="23"/>
      <c r="HH28679"/>
      <c r="IW28679" s="36"/>
      <c r="JI28679"/>
      <c r="JJ28679"/>
      <c r="KX28679" s="23"/>
      <c r="KY28679" s="23"/>
    </row>
    <row r="28680" spans="36:311" x14ac:dyDescent="0.2">
      <c r="AJ28680" s="23"/>
      <c r="HH28680"/>
      <c r="IW28680" s="36"/>
      <c r="JI28680"/>
      <c r="JJ28680"/>
      <c r="KX28680" s="23"/>
      <c r="KY28680" s="23"/>
    </row>
    <row r="28681" spans="36:311" x14ac:dyDescent="0.2">
      <c r="AJ28681" s="23"/>
      <c r="HH28681"/>
      <c r="IW28681" s="36"/>
      <c r="JI28681"/>
      <c r="JJ28681"/>
      <c r="KX28681" s="23"/>
      <c r="KY28681" s="23"/>
    </row>
    <row r="28682" spans="36:311" x14ac:dyDescent="0.2">
      <c r="AJ28682" s="23"/>
      <c r="HH28682"/>
      <c r="IW28682" s="36"/>
      <c r="JI28682"/>
      <c r="JJ28682"/>
      <c r="KX28682" s="23"/>
      <c r="KY28682" s="23"/>
    </row>
    <row r="28683" spans="36:311" x14ac:dyDescent="0.2">
      <c r="AJ28683" s="23"/>
      <c r="HH28683"/>
      <c r="IW28683" s="36"/>
      <c r="JI28683"/>
      <c r="JJ28683"/>
      <c r="KX28683" s="23"/>
      <c r="KY28683" s="23"/>
    </row>
    <row r="28684" spans="36:311" x14ac:dyDescent="0.2">
      <c r="AJ28684" s="23"/>
      <c r="HH28684"/>
      <c r="IW28684" s="36"/>
      <c r="JI28684"/>
      <c r="JJ28684"/>
      <c r="KX28684" s="23"/>
      <c r="KY28684" s="23"/>
    </row>
    <row r="28685" spans="36:311" x14ac:dyDescent="0.2">
      <c r="AJ28685" s="23"/>
      <c r="HH28685"/>
      <c r="IW28685" s="36"/>
      <c r="JI28685"/>
      <c r="JJ28685"/>
      <c r="KX28685" s="23"/>
      <c r="KY28685" s="23"/>
    </row>
    <row r="28686" spans="36:311" x14ac:dyDescent="0.2">
      <c r="AJ28686" s="23"/>
      <c r="HH28686"/>
      <c r="IW28686" s="36"/>
      <c r="JI28686"/>
      <c r="JJ28686"/>
      <c r="KX28686" s="23"/>
      <c r="KY28686" s="23"/>
    </row>
    <row r="28687" spans="36:311" x14ac:dyDescent="0.2">
      <c r="AJ28687" s="23"/>
      <c r="HH28687"/>
      <c r="IW28687" s="36"/>
      <c r="JI28687"/>
      <c r="JJ28687"/>
      <c r="KX28687" s="23"/>
      <c r="KY28687" s="23"/>
    </row>
    <row r="28688" spans="36:311" x14ac:dyDescent="0.2">
      <c r="AJ28688" s="23"/>
      <c r="HH28688"/>
      <c r="IW28688" s="36"/>
      <c r="JI28688"/>
      <c r="JJ28688"/>
      <c r="KX28688" s="23"/>
      <c r="KY28688" s="23"/>
    </row>
    <row r="28689" spans="36:311" x14ac:dyDescent="0.2">
      <c r="AJ28689" s="23"/>
      <c r="HH28689"/>
      <c r="IW28689" s="36"/>
      <c r="JI28689"/>
      <c r="JJ28689"/>
      <c r="KX28689" s="23"/>
      <c r="KY28689" s="23"/>
    </row>
    <row r="28690" spans="36:311" x14ac:dyDescent="0.2">
      <c r="AJ28690" s="23"/>
      <c r="HH28690"/>
      <c r="IW28690" s="36"/>
      <c r="JI28690"/>
      <c r="JJ28690"/>
      <c r="KX28690" s="23"/>
      <c r="KY28690" s="23"/>
    </row>
    <row r="28691" spans="36:311" x14ac:dyDescent="0.2">
      <c r="AJ28691" s="23"/>
      <c r="HH28691"/>
      <c r="IW28691" s="36"/>
      <c r="JI28691"/>
      <c r="JJ28691"/>
      <c r="KX28691" s="23"/>
      <c r="KY28691" s="23"/>
    </row>
    <row r="28692" spans="36:311" x14ac:dyDescent="0.2">
      <c r="AJ28692" s="23"/>
      <c r="HH28692"/>
      <c r="IW28692" s="36"/>
      <c r="JI28692"/>
      <c r="JJ28692"/>
      <c r="KX28692" s="23"/>
      <c r="KY28692" s="23"/>
    </row>
    <row r="28693" spans="36:311" x14ac:dyDescent="0.2">
      <c r="AJ28693" s="23"/>
      <c r="HH28693"/>
      <c r="IW28693" s="36"/>
      <c r="JI28693"/>
      <c r="JJ28693"/>
      <c r="KX28693" s="23"/>
      <c r="KY28693" s="23"/>
    </row>
    <row r="28694" spans="36:311" x14ac:dyDescent="0.2">
      <c r="AJ28694" s="23"/>
      <c r="HH28694"/>
      <c r="IW28694" s="36"/>
      <c r="JI28694"/>
      <c r="JJ28694"/>
      <c r="KX28694" s="23"/>
      <c r="KY28694" s="23"/>
    </row>
    <row r="28695" spans="36:311" x14ac:dyDescent="0.2">
      <c r="AJ28695" s="23"/>
      <c r="HH28695"/>
      <c r="IW28695" s="36"/>
      <c r="JI28695"/>
      <c r="JJ28695"/>
      <c r="KX28695" s="23"/>
      <c r="KY28695" s="23"/>
    </row>
    <row r="28696" spans="36:311" x14ac:dyDescent="0.2">
      <c r="AJ28696" s="23"/>
      <c r="HH28696"/>
      <c r="IW28696" s="36"/>
      <c r="JI28696"/>
      <c r="JJ28696"/>
      <c r="KX28696" s="23"/>
      <c r="KY28696" s="23"/>
    </row>
    <row r="28697" spans="36:311" x14ac:dyDescent="0.2">
      <c r="AJ28697" s="23"/>
      <c r="HH28697"/>
      <c r="IW28697" s="36"/>
      <c r="JI28697"/>
      <c r="JJ28697"/>
      <c r="KX28697" s="23"/>
      <c r="KY28697" s="23"/>
    </row>
    <row r="28698" spans="36:311" x14ac:dyDescent="0.2">
      <c r="AJ28698" s="23"/>
      <c r="HH28698"/>
      <c r="IW28698" s="36"/>
      <c r="JI28698"/>
      <c r="JJ28698"/>
      <c r="KX28698" s="23"/>
      <c r="KY28698" s="23"/>
    </row>
    <row r="28699" spans="36:311" x14ac:dyDescent="0.2">
      <c r="AJ28699" s="23"/>
      <c r="HH28699"/>
      <c r="IW28699" s="36"/>
      <c r="JI28699"/>
      <c r="JJ28699"/>
      <c r="KX28699" s="23"/>
      <c r="KY28699" s="23"/>
    </row>
    <row r="28700" spans="36:311" x14ac:dyDescent="0.2">
      <c r="AJ28700" s="23"/>
      <c r="HH28700"/>
      <c r="IW28700" s="36"/>
      <c r="JI28700"/>
      <c r="JJ28700"/>
      <c r="KX28700" s="23"/>
      <c r="KY28700" s="23"/>
    </row>
    <row r="28701" spans="36:311" x14ac:dyDescent="0.2">
      <c r="AJ28701" s="23"/>
      <c r="HH28701"/>
      <c r="IW28701" s="36"/>
      <c r="JI28701"/>
      <c r="JJ28701"/>
      <c r="KX28701" s="23"/>
      <c r="KY28701" s="23"/>
    </row>
    <row r="28702" spans="36:311" x14ac:dyDescent="0.2">
      <c r="AJ28702" s="23"/>
      <c r="HH28702"/>
      <c r="IW28702" s="36"/>
      <c r="JI28702"/>
      <c r="JJ28702"/>
      <c r="KX28702" s="23"/>
      <c r="KY28702" s="23"/>
    </row>
    <row r="28703" spans="36:311" x14ac:dyDescent="0.2">
      <c r="AJ28703" s="23"/>
      <c r="HH28703"/>
      <c r="IW28703" s="36"/>
      <c r="JI28703"/>
      <c r="JJ28703"/>
      <c r="KX28703" s="23"/>
      <c r="KY28703" s="23"/>
    </row>
    <row r="28704" spans="36:311" x14ac:dyDescent="0.2">
      <c r="AJ28704" s="23"/>
      <c r="HH28704"/>
      <c r="IW28704" s="36"/>
      <c r="JI28704"/>
      <c r="JJ28704"/>
      <c r="KX28704" s="23"/>
      <c r="KY28704" s="23"/>
    </row>
    <row r="28705" spans="36:311" x14ac:dyDescent="0.2">
      <c r="AJ28705" s="23"/>
      <c r="HH28705"/>
      <c r="IW28705" s="36"/>
      <c r="JI28705"/>
      <c r="JJ28705"/>
      <c r="KX28705" s="23"/>
      <c r="KY28705" s="23"/>
    </row>
    <row r="28706" spans="36:311" x14ac:dyDescent="0.2">
      <c r="AJ28706" s="23"/>
      <c r="HH28706"/>
      <c r="IW28706" s="36"/>
      <c r="JI28706"/>
      <c r="JJ28706"/>
      <c r="KX28706" s="23"/>
      <c r="KY28706" s="23"/>
    </row>
    <row r="28707" spans="36:311" x14ac:dyDescent="0.2">
      <c r="AJ28707" s="23"/>
      <c r="HH28707"/>
      <c r="IW28707" s="36"/>
      <c r="JI28707"/>
      <c r="JJ28707"/>
      <c r="KX28707" s="23"/>
      <c r="KY28707" s="23"/>
    </row>
    <row r="28708" spans="36:311" x14ac:dyDescent="0.2">
      <c r="AJ28708" s="23"/>
      <c r="HH28708"/>
      <c r="IW28708" s="36"/>
      <c r="JI28708"/>
      <c r="JJ28708"/>
      <c r="KX28708" s="23"/>
      <c r="KY28708" s="23"/>
    </row>
    <row r="28709" spans="36:311" x14ac:dyDescent="0.2">
      <c r="AJ28709" s="23"/>
      <c r="HH28709"/>
      <c r="IW28709" s="36"/>
      <c r="JI28709"/>
      <c r="JJ28709"/>
      <c r="KX28709" s="23"/>
      <c r="KY28709" s="23"/>
    </row>
    <row r="28710" spans="36:311" x14ac:dyDescent="0.2">
      <c r="AJ28710" s="23"/>
      <c r="HH28710"/>
      <c r="IW28710" s="36"/>
      <c r="JI28710"/>
      <c r="JJ28710"/>
      <c r="KX28710" s="23"/>
      <c r="KY28710" s="23"/>
    </row>
    <row r="28711" spans="36:311" x14ac:dyDescent="0.2">
      <c r="AJ28711" s="23"/>
      <c r="HH28711"/>
      <c r="IW28711" s="36"/>
      <c r="JI28711"/>
      <c r="JJ28711"/>
      <c r="KX28711" s="23"/>
      <c r="KY28711" s="23"/>
    </row>
    <row r="28712" spans="36:311" x14ac:dyDescent="0.2">
      <c r="AJ28712" s="23"/>
      <c r="HH28712"/>
      <c r="IW28712" s="36"/>
      <c r="JI28712"/>
      <c r="JJ28712"/>
      <c r="KX28712" s="23"/>
      <c r="KY28712" s="23"/>
    </row>
    <row r="28713" spans="36:311" x14ac:dyDescent="0.2">
      <c r="AJ28713" s="23"/>
      <c r="HH28713"/>
      <c r="IW28713" s="36"/>
      <c r="JI28713"/>
      <c r="JJ28713"/>
      <c r="KX28713" s="23"/>
      <c r="KY28713" s="23"/>
    </row>
    <row r="28714" spans="36:311" x14ac:dyDescent="0.2">
      <c r="AJ28714" s="23"/>
      <c r="HH28714"/>
      <c r="IW28714" s="36"/>
      <c r="JI28714"/>
      <c r="JJ28714"/>
      <c r="KX28714" s="23"/>
      <c r="KY28714" s="23"/>
    </row>
    <row r="28715" spans="36:311" x14ac:dyDescent="0.2">
      <c r="AJ28715" s="23"/>
      <c r="HH28715"/>
      <c r="IW28715" s="36"/>
      <c r="JI28715"/>
      <c r="JJ28715"/>
      <c r="KX28715" s="23"/>
      <c r="KY28715" s="23"/>
    </row>
    <row r="28716" spans="36:311" x14ac:dyDescent="0.2">
      <c r="AJ28716" s="23"/>
      <c r="HH28716"/>
      <c r="IW28716" s="36"/>
      <c r="JI28716"/>
      <c r="JJ28716"/>
      <c r="KX28716" s="23"/>
      <c r="KY28716" s="23"/>
    </row>
    <row r="28717" spans="36:311" x14ac:dyDescent="0.2">
      <c r="AJ28717" s="23"/>
      <c r="HH28717"/>
      <c r="IW28717" s="36"/>
      <c r="JI28717"/>
      <c r="JJ28717"/>
      <c r="KX28717" s="23"/>
      <c r="KY28717" s="23"/>
    </row>
    <row r="28718" spans="36:311" x14ac:dyDescent="0.2">
      <c r="AJ28718" s="23"/>
      <c r="HH28718"/>
      <c r="IW28718" s="36"/>
      <c r="JI28718"/>
      <c r="JJ28718"/>
      <c r="KX28718" s="23"/>
      <c r="KY28718" s="23"/>
    </row>
    <row r="28719" spans="36:311" x14ac:dyDescent="0.2">
      <c r="AJ28719" s="23"/>
      <c r="HH28719"/>
      <c r="IW28719" s="36"/>
      <c r="JI28719"/>
      <c r="JJ28719"/>
      <c r="KX28719" s="23"/>
      <c r="KY28719" s="23"/>
    </row>
    <row r="28720" spans="36:311" x14ac:dyDescent="0.2">
      <c r="AJ28720" s="23"/>
      <c r="HH28720"/>
      <c r="IW28720" s="36"/>
      <c r="JI28720"/>
      <c r="JJ28720"/>
      <c r="KX28720" s="23"/>
      <c r="KY28720" s="23"/>
    </row>
    <row r="28721" spans="36:311" x14ac:dyDescent="0.2">
      <c r="AJ28721" s="23"/>
      <c r="HH28721"/>
      <c r="IW28721" s="36"/>
      <c r="JI28721"/>
      <c r="JJ28721"/>
      <c r="KX28721" s="23"/>
      <c r="KY28721" s="23"/>
    </row>
    <row r="28722" spans="36:311" x14ac:dyDescent="0.2">
      <c r="AJ28722" s="23"/>
      <c r="HH28722"/>
      <c r="IW28722" s="36"/>
      <c r="JI28722"/>
      <c r="JJ28722"/>
      <c r="KX28722" s="23"/>
      <c r="KY28722" s="23"/>
    </row>
    <row r="28723" spans="36:311" x14ac:dyDescent="0.2">
      <c r="AJ28723" s="23"/>
      <c r="HH28723"/>
      <c r="IW28723" s="36"/>
      <c r="JI28723"/>
      <c r="JJ28723"/>
      <c r="KX28723" s="23"/>
      <c r="KY28723" s="23"/>
    </row>
    <row r="28724" spans="36:311" x14ac:dyDescent="0.2">
      <c r="AJ28724" s="23"/>
      <c r="HH28724"/>
      <c r="IW28724" s="36"/>
      <c r="JI28724"/>
      <c r="JJ28724"/>
      <c r="KX28724" s="23"/>
      <c r="KY28724" s="23"/>
    </row>
    <row r="28725" spans="36:311" x14ac:dyDescent="0.2">
      <c r="AJ28725" s="23"/>
      <c r="HH28725"/>
      <c r="IW28725" s="36"/>
      <c r="JI28725"/>
      <c r="JJ28725"/>
      <c r="KX28725" s="23"/>
      <c r="KY28725" s="23"/>
    </row>
    <row r="28726" spans="36:311" x14ac:dyDescent="0.2">
      <c r="AJ28726" s="23"/>
      <c r="HH28726"/>
      <c r="IW28726" s="36"/>
      <c r="JI28726"/>
      <c r="JJ28726"/>
      <c r="KX28726" s="23"/>
      <c r="KY28726" s="23"/>
    </row>
    <row r="28727" spans="36:311" x14ac:dyDescent="0.2">
      <c r="AJ28727" s="23"/>
      <c r="HH28727"/>
      <c r="IW28727" s="36"/>
      <c r="JI28727"/>
      <c r="JJ28727"/>
      <c r="KX28727" s="23"/>
      <c r="KY28727" s="23"/>
    </row>
    <row r="28728" spans="36:311" x14ac:dyDescent="0.2">
      <c r="AJ28728" s="23"/>
      <c r="HH28728"/>
      <c r="IW28728" s="36"/>
      <c r="JI28728"/>
      <c r="JJ28728"/>
      <c r="KX28728" s="23"/>
      <c r="KY28728" s="23"/>
    </row>
    <row r="28729" spans="36:311" x14ac:dyDescent="0.2">
      <c r="AJ28729" s="23"/>
      <c r="HH28729"/>
      <c r="IW28729" s="36"/>
      <c r="JI28729"/>
      <c r="JJ28729"/>
      <c r="KX28729" s="23"/>
      <c r="KY28729" s="23"/>
    </row>
    <row r="28730" spans="36:311" x14ac:dyDescent="0.2">
      <c r="AJ28730" s="23"/>
      <c r="HH28730"/>
      <c r="IW28730" s="36"/>
      <c r="JI28730"/>
      <c r="JJ28730"/>
      <c r="KX28730" s="23"/>
      <c r="KY28730" s="23"/>
    </row>
    <row r="28731" spans="36:311" x14ac:dyDescent="0.2">
      <c r="AJ28731" s="23"/>
      <c r="HH28731"/>
      <c r="IW28731" s="36"/>
      <c r="JI28731"/>
      <c r="JJ28731"/>
      <c r="KX28731" s="23"/>
      <c r="KY28731" s="23"/>
    </row>
    <row r="28732" spans="36:311" x14ac:dyDescent="0.2">
      <c r="AJ28732" s="23"/>
      <c r="HH28732"/>
      <c r="IW28732" s="36"/>
      <c r="JI28732"/>
      <c r="JJ28732"/>
      <c r="KX28732" s="23"/>
      <c r="KY28732" s="23"/>
    </row>
    <row r="28733" spans="36:311" x14ac:dyDescent="0.2">
      <c r="AJ28733" s="23"/>
      <c r="HH28733"/>
      <c r="IW28733" s="36"/>
      <c r="JI28733"/>
      <c r="JJ28733"/>
      <c r="KX28733" s="23"/>
      <c r="KY28733" s="23"/>
    </row>
    <row r="28734" spans="36:311" x14ac:dyDescent="0.2">
      <c r="AJ28734" s="23"/>
      <c r="HH28734"/>
      <c r="IW28734" s="36"/>
      <c r="JI28734"/>
      <c r="JJ28734"/>
      <c r="KX28734" s="23"/>
      <c r="KY28734" s="23"/>
    </row>
    <row r="28735" spans="36:311" x14ac:dyDescent="0.2">
      <c r="AJ28735" s="23"/>
      <c r="HH28735"/>
      <c r="IW28735" s="36"/>
      <c r="JI28735"/>
      <c r="JJ28735"/>
      <c r="KX28735" s="23"/>
      <c r="KY28735" s="23"/>
    </row>
    <row r="28736" spans="36:311" x14ac:dyDescent="0.2">
      <c r="AJ28736" s="23"/>
      <c r="HH28736"/>
      <c r="IW28736" s="36"/>
      <c r="JI28736"/>
      <c r="JJ28736"/>
      <c r="KX28736" s="23"/>
      <c r="KY28736" s="23"/>
    </row>
    <row r="28737" spans="36:311" x14ac:dyDescent="0.2">
      <c r="AJ28737" s="23"/>
      <c r="HH28737"/>
      <c r="IW28737" s="36"/>
      <c r="JI28737"/>
      <c r="JJ28737"/>
      <c r="KX28737" s="23"/>
      <c r="KY28737" s="23"/>
    </row>
    <row r="28738" spans="36:311" x14ac:dyDescent="0.2">
      <c r="AJ28738" s="23"/>
      <c r="HH28738"/>
      <c r="IW28738" s="36"/>
      <c r="JI28738"/>
      <c r="JJ28738"/>
      <c r="KX28738" s="23"/>
      <c r="KY28738" s="23"/>
    </row>
    <row r="28739" spans="36:311" x14ac:dyDescent="0.2">
      <c r="AJ28739" s="23"/>
      <c r="HH28739"/>
      <c r="IW28739" s="36"/>
      <c r="JI28739"/>
      <c r="JJ28739"/>
      <c r="KX28739" s="23"/>
      <c r="KY28739" s="23"/>
    </row>
    <row r="28740" spans="36:311" x14ac:dyDescent="0.2">
      <c r="AJ28740" s="23"/>
      <c r="HH28740"/>
      <c r="IW28740" s="36"/>
      <c r="JI28740"/>
      <c r="JJ28740"/>
      <c r="KX28740" s="23"/>
      <c r="KY28740" s="23"/>
    </row>
    <row r="28741" spans="36:311" x14ac:dyDescent="0.2">
      <c r="AJ28741" s="23"/>
      <c r="HH28741"/>
      <c r="IW28741" s="36"/>
      <c r="JI28741"/>
      <c r="JJ28741"/>
      <c r="KX28741" s="23"/>
      <c r="KY28741" s="23"/>
    </row>
    <row r="28742" spans="36:311" x14ac:dyDescent="0.2">
      <c r="AJ28742" s="23"/>
      <c r="HH28742"/>
      <c r="IW28742" s="36"/>
      <c r="JI28742"/>
      <c r="JJ28742"/>
      <c r="KX28742" s="23"/>
      <c r="KY28742" s="23"/>
    </row>
    <row r="28743" spans="36:311" x14ac:dyDescent="0.2">
      <c r="AJ28743" s="23"/>
      <c r="HH28743"/>
      <c r="IW28743" s="36"/>
      <c r="JI28743"/>
      <c r="JJ28743"/>
      <c r="KX28743" s="23"/>
      <c r="KY28743" s="23"/>
    </row>
    <row r="28744" spans="36:311" x14ac:dyDescent="0.2">
      <c r="AJ28744" s="23"/>
      <c r="HH28744"/>
      <c r="IW28744" s="36"/>
      <c r="JI28744"/>
      <c r="JJ28744"/>
      <c r="KX28744" s="23"/>
      <c r="KY28744" s="23"/>
    </row>
    <row r="28745" spans="36:311" x14ac:dyDescent="0.2">
      <c r="AJ28745" s="23"/>
      <c r="HH28745"/>
      <c r="IW28745" s="36"/>
      <c r="JI28745"/>
      <c r="JJ28745"/>
      <c r="KX28745" s="23"/>
      <c r="KY28745" s="23"/>
    </row>
    <row r="28746" spans="36:311" x14ac:dyDescent="0.2">
      <c r="AJ28746" s="23"/>
      <c r="HH28746"/>
      <c r="IW28746" s="36"/>
      <c r="JI28746"/>
      <c r="JJ28746"/>
      <c r="KX28746" s="23"/>
      <c r="KY28746" s="23"/>
    </row>
    <row r="28747" spans="36:311" x14ac:dyDescent="0.2">
      <c r="AJ28747" s="23"/>
      <c r="HH28747"/>
      <c r="IW28747" s="36"/>
      <c r="JI28747"/>
      <c r="JJ28747"/>
      <c r="KX28747" s="23"/>
      <c r="KY28747" s="23"/>
    </row>
    <row r="28748" spans="36:311" x14ac:dyDescent="0.2">
      <c r="AJ28748" s="23"/>
      <c r="HH28748"/>
      <c r="IW28748" s="36"/>
      <c r="JI28748"/>
      <c r="JJ28748"/>
      <c r="KX28748" s="23"/>
      <c r="KY28748" s="23"/>
    </row>
    <row r="28749" spans="36:311" x14ac:dyDescent="0.2">
      <c r="AJ28749" s="23"/>
      <c r="HH28749"/>
      <c r="IW28749" s="36"/>
      <c r="JI28749"/>
      <c r="JJ28749"/>
      <c r="KX28749" s="23"/>
      <c r="KY28749" s="23"/>
    </row>
    <row r="28750" spans="36:311" x14ac:dyDescent="0.2">
      <c r="AJ28750" s="23"/>
      <c r="HH28750"/>
      <c r="IW28750" s="36"/>
      <c r="JI28750"/>
      <c r="JJ28750"/>
      <c r="KX28750" s="23"/>
      <c r="KY28750" s="23"/>
    </row>
    <row r="28751" spans="36:311" x14ac:dyDescent="0.2">
      <c r="AJ28751" s="23"/>
      <c r="HH28751"/>
      <c r="IW28751" s="36"/>
      <c r="JI28751"/>
      <c r="JJ28751"/>
      <c r="KX28751" s="23"/>
      <c r="KY28751" s="23"/>
    </row>
    <row r="28752" spans="36:311" x14ac:dyDescent="0.2">
      <c r="AJ28752" s="23"/>
      <c r="HH28752"/>
      <c r="IW28752" s="36"/>
      <c r="JI28752"/>
      <c r="JJ28752"/>
      <c r="KX28752" s="23"/>
      <c r="KY28752" s="23"/>
    </row>
    <row r="28753" spans="36:311" x14ac:dyDescent="0.2">
      <c r="AJ28753" s="23"/>
      <c r="HH28753"/>
      <c r="IW28753" s="36"/>
      <c r="JI28753"/>
      <c r="JJ28753"/>
      <c r="KX28753" s="23"/>
      <c r="KY28753" s="23"/>
    </row>
    <row r="28754" spans="36:311" x14ac:dyDescent="0.2">
      <c r="AJ28754" s="23"/>
      <c r="HH28754"/>
      <c r="IW28754" s="36"/>
      <c r="JI28754"/>
      <c r="JJ28754"/>
      <c r="KX28754" s="23"/>
      <c r="KY28754" s="23"/>
    </row>
    <row r="28755" spans="36:311" x14ac:dyDescent="0.2">
      <c r="AJ28755" s="23"/>
      <c r="HH28755"/>
      <c r="IW28755" s="36"/>
      <c r="JI28755"/>
      <c r="JJ28755"/>
      <c r="KX28755" s="23"/>
      <c r="KY28755" s="23"/>
    </row>
    <row r="28756" spans="36:311" x14ac:dyDescent="0.2">
      <c r="AJ28756" s="23"/>
      <c r="HH28756"/>
      <c r="IW28756" s="36"/>
      <c r="JI28756"/>
      <c r="JJ28756"/>
      <c r="KX28756" s="23"/>
      <c r="KY28756" s="23"/>
    </row>
    <row r="28757" spans="36:311" x14ac:dyDescent="0.2">
      <c r="AJ28757" s="23"/>
      <c r="HH28757"/>
      <c r="IW28757" s="36"/>
      <c r="JI28757"/>
      <c r="JJ28757"/>
      <c r="KX28757" s="23"/>
      <c r="KY28757" s="23"/>
    </row>
    <row r="28758" spans="36:311" x14ac:dyDescent="0.2">
      <c r="AJ28758" s="23"/>
      <c r="HH28758"/>
      <c r="IW28758" s="36"/>
      <c r="JI28758"/>
      <c r="JJ28758"/>
      <c r="KX28758" s="23"/>
      <c r="KY28758" s="23"/>
    </row>
    <row r="28759" spans="36:311" x14ac:dyDescent="0.2">
      <c r="AJ28759" s="23"/>
      <c r="HH28759"/>
      <c r="IW28759" s="36"/>
      <c r="JI28759"/>
      <c r="JJ28759"/>
      <c r="KX28759" s="23"/>
      <c r="KY28759" s="23"/>
    </row>
    <row r="28760" spans="36:311" x14ac:dyDescent="0.2">
      <c r="AJ28760" s="23"/>
      <c r="HH28760"/>
      <c r="IW28760" s="36"/>
      <c r="JI28760"/>
      <c r="JJ28760"/>
      <c r="KX28760" s="23"/>
      <c r="KY28760" s="23"/>
    </row>
    <row r="28761" spans="36:311" x14ac:dyDescent="0.2">
      <c r="AJ28761" s="23"/>
      <c r="HH28761"/>
      <c r="IW28761" s="36"/>
      <c r="JI28761"/>
      <c r="JJ28761"/>
      <c r="KX28761" s="23"/>
      <c r="KY28761" s="23"/>
    </row>
    <row r="28762" spans="36:311" x14ac:dyDescent="0.2">
      <c r="AJ28762" s="23"/>
      <c r="HH28762"/>
      <c r="IW28762" s="36"/>
      <c r="JI28762"/>
      <c r="JJ28762"/>
      <c r="KX28762" s="23"/>
      <c r="KY28762" s="23"/>
    </row>
    <row r="28763" spans="36:311" x14ac:dyDescent="0.2">
      <c r="AJ28763" s="23"/>
      <c r="HH28763"/>
      <c r="IW28763" s="36"/>
      <c r="JI28763"/>
      <c r="JJ28763"/>
      <c r="KX28763" s="23"/>
      <c r="KY28763" s="23"/>
    </row>
    <row r="28764" spans="36:311" x14ac:dyDescent="0.2">
      <c r="AJ28764" s="23"/>
      <c r="HH28764"/>
      <c r="IW28764" s="36"/>
      <c r="JI28764"/>
      <c r="JJ28764"/>
      <c r="KX28764" s="23"/>
      <c r="KY28764" s="23"/>
    </row>
    <row r="28765" spans="36:311" x14ac:dyDescent="0.2">
      <c r="AJ28765" s="23"/>
      <c r="HH28765"/>
      <c r="IW28765" s="36"/>
      <c r="JI28765"/>
      <c r="JJ28765"/>
      <c r="KX28765" s="23"/>
      <c r="KY28765" s="23"/>
    </row>
    <row r="28766" spans="36:311" x14ac:dyDescent="0.2">
      <c r="AJ28766" s="23"/>
      <c r="HH28766"/>
      <c r="IW28766" s="36"/>
      <c r="JI28766"/>
      <c r="JJ28766"/>
      <c r="KX28766" s="23"/>
      <c r="KY28766" s="23"/>
    </row>
    <row r="28767" spans="36:311" x14ac:dyDescent="0.2">
      <c r="AJ28767" s="23"/>
      <c r="HH28767"/>
      <c r="IW28767" s="36"/>
      <c r="JI28767"/>
      <c r="JJ28767"/>
      <c r="KX28767" s="23"/>
      <c r="KY28767" s="23"/>
    </row>
    <row r="28768" spans="36:311" x14ac:dyDescent="0.2">
      <c r="AJ28768" s="23"/>
      <c r="HH28768"/>
      <c r="IW28768" s="36"/>
      <c r="JI28768"/>
      <c r="JJ28768"/>
      <c r="KX28768" s="23"/>
      <c r="KY28768" s="23"/>
    </row>
    <row r="28769" spans="36:311" x14ac:dyDescent="0.2">
      <c r="AJ28769" s="23"/>
      <c r="HH28769"/>
      <c r="IW28769" s="36"/>
      <c r="JI28769"/>
      <c r="JJ28769"/>
      <c r="KX28769" s="23"/>
      <c r="KY28769" s="23"/>
    </row>
    <row r="28770" spans="36:311" x14ac:dyDescent="0.2">
      <c r="AJ28770" s="23"/>
      <c r="HH28770"/>
      <c r="IW28770" s="36"/>
      <c r="JI28770"/>
      <c r="JJ28770"/>
      <c r="KX28770" s="23"/>
      <c r="KY28770" s="23"/>
    </row>
    <row r="28771" spans="36:311" x14ac:dyDescent="0.2">
      <c r="AJ28771" s="23"/>
      <c r="HH28771"/>
      <c r="IW28771" s="36"/>
      <c r="JI28771"/>
      <c r="JJ28771"/>
      <c r="KX28771" s="23"/>
      <c r="KY28771" s="23"/>
    </row>
    <row r="28772" spans="36:311" x14ac:dyDescent="0.2">
      <c r="AJ28772" s="23"/>
      <c r="HH28772"/>
      <c r="IW28772" s="36"/>
      <c r="JI28772"/>
      <c r="JJ28772"/>
      <c r="KX28772" s="23"/>
      <c r="KY28772" s="23"/>
    </row>
    <row r="28773" spans="36:311" x14ac:dyDescent="0.2">
      <c r="AJ28773" s="23"/>
      <c r="HH28773"/>
      <c r="IW28773" s="36"/>
      <c r="JI28773"/>
      <c r="JJ28773"/>
      <c r="KX28773" s="23"/>
      <c r="KY28773" s="23"/>
    </row>
    <row r="28774" spans="36:311" x14ac:dyDescent="0.2">
      <c r="AJ28774" s="23"/>
      <c r="HH28774"/>
      <c r="IW28774" s="36"/>
      <c r="JI28774"/>
      <c r="JJ28774"/>
      <c r="KX28774" s="23"/>
      <c r="KY28774" s="23"/>
    </row>
    <row r="28775" spans="36:311" x14ac:dyDescent="0.2">
      <c r="AJ28775" s="23"/>
      <c r="HH28775"/>
      <c r="IW28775" s="36"/>
      <c r="JI28775"/>
      <c r="JJ28775"/>
      <c r="KX28775" s="23"/>
      <c r="KY28775" s="23"/>
    </row>
    <row r="28776" spans="36:311" x14ac:dyDescent="0.2">
      <c r="AJ28776" s="23"/>
      <c r="HH28776"/>
      <c r="IW28776" s="36"/>
      <c r="JI28776"/>
      <c r="JJ28776"/>
      <c r="KX28776" s="23"/>
      <c r="KY28776" s="23"/>
    </row>
    <row r="28777" spans="36:311" x14ac:dyDescent="0.2">
      <c r="AJ28777" s="23"/>
      <c r="HH28777"/>
      <c r="IW28777" s="36"/>
      <c r="JI28777"/>
      <c r="JJ28777"/>
      <c r="KX28777" s="23"/>
      <c r="KY28777" s="23"/>
    </row>
    <row r="28778" spans="36:311" x14ac:dyDescent="0.2">
      <c r="AJ28778" s="23"/>
      <c r="HH28778"/>
      <c r="IW28778" s="36"/>
      <c r="JI28778"/>
      <c r="JJ28778"/>
      <c r="KX28778" s="23"/>
      <c r="KY28778" s="23"/>
    </row>
    <row r="28779" spans="36:311" x14ac:dyDescent="0.2">
      <c r="AJ28779" s="23"/>
      <c r="HH28779"/>
      <c r="IW28779" s="36"/>
      <c r="JI28779"/>
      <c r="JJ28779"/>
      <c r="KX28779" s="23"/>
      <c r="KY28779" s="23"/>
    </row>
    <row r="28780" spans="36:311" x14ac:dyDescent="0.2">
      <c r="AJ28780" s="23"/>
      <c r="HH28780"/>
      <c r="IW28780" s="36"/>
      <c r="JI28780"/>
      <c r="JJ28780"/>
      <c r="KX28780" s="23"/>
      <c r="KY28780" s="23"/>
    </row>
    <row r="28781" spans="36:311" x14ac:dyDescent="0.2">
      <c r="AJ28781" s="23"/>
      <c r="HH28781"/>
      <c r="IW28781" s="36"/>
      <c r="JI28781"/>
      <c r="JJ28781"/>
      <c r="KX28781" s="23"/>
      <c r="KY28781" s="23"/>
    </row>
    <row r="28782" spans="36:311" x14ac:dyDescent="0.2">
      <c r="AJ28782" s="23"/>
      <c r="HH28782"/>
      <c r="IW28782" s="36"/>
      <c r="JI28782"/>
      <c r="JJ28782"/>
      <c r="KX28782" s="23"/>
      <c r="KY28782" s="23"/>
    </row>
    <row r="28783" spans="36:311" x14ac:dyDescent="0.2">
      <c r="AJ28783" s="23"/>
      <c r="HH28783"/>
      <c r="IW28783" s="36"/>
      <c r="JI28783"/>
      <c r="JJ28783"/>
      <c r="KX28783" s="23"/>
      <c r="KY28783" s="23"/>
    </row>
    <row r="28784" spans="36:311" x14ac:dyDescent="0.2">
      <c r="AJ28784" s="23"/>
      <c r="HH28784"/>
      <c r="IW28784" s="36"/>
      <c r="JI28784"/>
      <c r="JJ28784"/>
      <c r="KX28784" s="23"/>
      <c r="KY28784" s="23"/>
    </row>
    <row r="28785" spans="36:311" x14ac:dyDescent="0.2">
      <c r="AJ28785" s="23"/>
      <c r="HH28785"/>
      <c r="IW28785" s="36"/>
      <c r="JI28785"/>
      <c r="JJ28785"/>
      <c r="KX28785" s="23"/>
      <c r="KY28785" s="23"/>
    </row>
    <row r="28786" spans="36:311" x14ac:dyDescent="0.2">
      <c r="AJ28786" s="23"/>
      <c r="HH28786"/>
      <c r="IW28786" s="36"/>
      <c r="JI28786"/>
      <c r="JJ28786"/>
      <c r="KX28786" s="23"/>
      <c r="KY28786" s="23"/>
    </row>
    <row r="28787" spans="36:311" x14ac:dyDescent="0.2">
      <c r="AJ28787" s="23"/>
      <c r="HH28787"/>
      <c r="IW28787" s="36"/>
      <c r="JI28787"/>
      <c r="JJ28787"/>
      <c r="KX28787" s="23"/>
      <c r="KY28787" s="23"/>
    </row>
    <row r="28788" spans="36:311" x14ac:dyDescent="0.2">
      <c r="AJ28788" s="23"/>
      <c r="HH28788"/>
      <c r="IW28788" s="36"/>
      <c r="JI28788"/>
      <c r="JJ28788"/>
      <c r="KX28788" s="23"/>
      <c r="KY28788" s="23"/>
    </row>
    <row r="28789" spans="36:311" x14ac:dyDescent="0.2">
      <c r="AJ28789" s="23"/>
      <c r="HH28789"/>
      <c r="IW28789" s="36"/>
      <c r="JI28789"/>
      <c r="JJ28789"/>
      <c r="KX28789" s="23"/>
      <c r="KY28789" s="23"/>
    </row>
    <row r="28790" spans="36:311" x14ac:dyDescent="0.2">
      <c r="AJ28790" s="23"/>
      <c r="HH28790"/>
      <c r="IW28790" s="36"/>
      <c r="JI28790"/>
      <c r="JJ28790"/>
      <c r="KX28790" s="23"/>
      <c r="KY28790" s="23"/>
    </row>
    <row r="28791" spans="36:311" x14ac:dyDescent="0.2">
      <c r="AJ28791" s="23"/>
      <c r="HH28791"/>
      <c r="IW28791" s="36"/>
      <c r="JI28791"/>
      <c r="JJ28791"/>
      <c r="KX28791" s="23"/>
      <c r="KY28791" s="23"/>
    </row>
    <row r="28792" spans="36:311" x14ac:dyDescent="0.2">
      <c r="AJ28792" s="23"/>
      <c r="HH28792"/>
      <c r="IW28792" s="36"/>
      <c r="JI28792"/>
      <c r="JJ28792"/>
      <c r="KX28792" s="23"/>
      <c r="KY28792" s="23"/>
    </row>
    <row r="28793" spans="36:311" x14ac:dyDescent="0.2">
      <c r="AJ28793" s="23"/>
      <c r="HH28793"/>
      <c r="IW28793" s="36"/>
      <c r="JI28793"/>
      <c r="JJ28793"/>
      <c r="KX28793" s="23"/>
      <c r="KY28793" s="23"/>
    </row>
    <row r="28794" spans="36:311" x14ac:dyDescent="0.2">
      <c r="AJ28794" s="23"/>
      <c r="HH28794"/>
      <c r="IW28794" s="36"/>
      <c r="JI28794"/>
      <c r="JJ28794"/>
      <c r="KX28794" s="23"/>
      <c r="KY28794" s="23"/>
    </row>
    <row r="28795" spans="36:311" x14ac:dyDescent="0.2">
      <c r="AJ28795" s="23"/>
      <c r="HH28795"/>
      <c r="IW28795" s="36"/>
      <c r="JI28795"/>
      <c r="JJ28795"/>
      <c r="KX28795" s="23"/>
      <c r="KY28795" s="23"/>
    </row>
    <row r="28796" spans="36:311" x14ac:dyDescent="0.2">
      <c r="AJ28796" s="23"/>
      <c r="HH28796"/>
      <c r="IW28796" s="36"/>
      <c r="JI28796"/>
      <c r="JJ28796"/>
      <c r="KX28796" s="23"/>
      <c r="KY28796" s="23"/>
    </row>
    <row r="28797" spans="36:311" x14ac:dyDescent="0.2">
      <c r="AJ28797" s="23"/>
      <c r="HH28797"/>
      <c r="IW28797" s="36"/>
      <c r="JI28797"/>
      <c r="JJ28797"/>
      <c r="KX28797" s="23"/>
      <c r="KY28797" s="23"/>
    </row>
    <row r="28798" spans="36:311" x14ac:dyDescent="0.2">
      <c r="AJ28798" s="23"/>
      <c r="HH28798"/>
      <c r="IW28798" s="36"/>
      <c r="JI28798"/>
      <c r="JJ28798"/>
      <c r="KX28798" s="23"/>
      <c r="KY28798" s="23"/>
    </row>
    <row r="28799" spans="36:311" x14ac:dyDescent="0.2">
      <c r="AJ28799" s="23"/>
      <c r="HH28799"/>
      <c r="IW28799" s="36"/>
      <c r="JI28799"/>
      <c r="JJ28799"/>
      <c r="KX28799" s="23"/>
      <c r="KY28799" s="23"/>
    </row>
    <row r="28800" spans="36:311" x14ac:dyDescent="0.2">
      <c r="AJ28800" s="23"/>
      <c r="HH28800"/>
      <c r="IW28800" s="36"/>
      <c r="JI28800"/>
      <c r="JJ28800"/>
      <c r="KX28800" s="23"/>
      <c r="KY28800" s="23"/>
    </row>
    <row r="28801" spans="36:311" x14ac:dyDescent="0.2">
      <c r="AJ28801" s="23"/>
      <c r="HH28801"/>
      <c r="IW28801" s="36"/>
      <c r="JI28801"/>
      <c r="JJ28801"/>
      <c r="KX28801" s="23"/>
      <c r="KY28801" s="23"/>
    </row>
    <row r="28802" spans="36:311" x14ac:dyDescent="0.2">
      <c r="AJ28802" s="23"/>
      <c r="HH28802"/>
      <c r="IW28802" s="36"/>
      <c r="JI28802"/>
      <c r="JJ28802"/>
      <c r="KX28802" s="23"/>
      <c r="KY28802" s="23"/>
    </row>
    <row r="28803" spans="36:311" x14ac:dyDescent="0.2">
      <c r="AJ28803" s="23"/>
      <c r="HH28803"/>
      <c r="IW28803" s="36"/>
      <c r="JI28803"/>
      <c r="JJ28803"/>
      <c r="KX28803" s="23"/>
      <c r="KY28803" s="23"/>
    </row>
    <row r="28804" spans="36:311" x14ac:dyDescent="0.2">
      <c r="AJ28804" s="23"/>
      <c r="HH28804"/>
      <c r="IW28804" s="36"/>
      <c r="JI28804"/>
      <c r="JJ28804"/>
      <c r="KX28804" s="23"/>
      <c r="KY28804" s="23"/>
    </row>
    <row r="28805" spans="36:311" x14ac:dyDescent="0.2">
      <c r="AJ28805" s="23"/>
      <c r="HH28805"/>
      <c r="IW28805" s="36"/>
      <c r="JI28805"/>
      <c r="JJ28805"/>
      <c r="KX28805" s="23"/>
      <c r="KY28805" s="23"/>
    </row>
    <row r="28806" spans="36:311" x14ac:dyDescent="0.2">
      <c r="AJ28806" s="23"/>
      <c r="HH28806"/>
      <c r="IW28806" s="36"/>
      <c r="JI28806"/>
      <c r="JJ28806"/>
      <c r="KX28806" s="23"/>
      <c r="KY28806" s="23"/>
    </row>
    <row r="28807" spans="36:311" x14ac:dyDescent="0.2">
      <c r="AJ28807" s="23"/>
      <c r="HH28807"/>
      <c r="IW28807" s="36"/>
      <c r="JI28807"/>
      <c r="JJ28807"/>
      <c r="KX28807" s="23"/>
      <c r="KY28807" s="23"/>
    </row>
    <row r="28808" spans="36:311" x14ac:dyDescent="0.2">
      <c r="AJ28808" s="23"/>
      <c r="HH28808"/>
      <c r="IW28808" s="36"/>
      <c r="JI28808"/>
      <c r="JJ28808"/>
      <c r="KX28808" s="23"/>
      <c r="KY28808" s="23"/>
    </row>
    <row r="28809" spans="36:311" x14ac:dyDescent="0.2">
      <c r="AJ28809" s="23"/>
      <c r="HH28809"/>
      <c r="IW28809" s="36"/>
      <c r="JI28809"/>
      <c r="JJ28809"/>
      <c r="KX28809" s="23"/>
      <c r="KY28809" s="23"/>
    </row>
    <row r="28810" spans="36:311" x14ac:dyDescent="0.2">
      <c r="AJ28810" s="23"/>
      <c r="HH28810"/>
      <c r="IW28810" s="36"/>
      <c r="JI28810"/>
      <c r="JJ28810"/>
      <c r="KX28810" s="23"/>
      <c r="KY28810" s="23"/>
    </row>
    <row r="28811" spans="36:311" x14ac:dyDescent="0.2">
      <c r="AJ28811" s="23"/>
      <c r="HH28811"/>
      <c r="IW28811" s="36"/>
      <c r="JI28811"/>
      <c r="JJ28811"/>
      <c r="KX28811" s="23"/>
      <c r="KY28811" s="23"/>
    </row>
    <row r="28812" spans="36:311" x14ac:dyDescent="0.2">
      <c r="AJ28812" s="23"/>
      <c r="HH28812"/>
      <c r="IW28812" s="36"/>
      <c r="JI28812"/>
      <c r="JJ28812"/>
      <c r="KX28812" s="23"/>
      <c r="KY28812" s="23"/>
    </row>
    <row r="28813" spans="36:311" x14ac:dyDescent="0.2">
      <c r="AJ28813" s="23"/>
      <c r="HH28813"/>
      <c r="IW28813" s="36"/>
      <c r="JI28813"/>
      <c r="JJ28813"/>
      <c r="KX28813" s="23"/>
      <c r="KY28813" s="23"/>
    </row>
    <row r="28814" spans="36:311" x14ac:dyDescent="0.2">
      <c r="AJ28814" s="23"/>
      <c r="HH28814"/>
      <c r="IW28814" s="36"/>
      <c r="JI28814"/>
      <c r="JJ28814"/>
      <c r="KX28814" s="23"/>
      <c r="KY28814" s="23"/>
    </row>
    <row r="28815" spans="36:311" x14ac:dyDescent="0.2">
      <c r="AJ28815" s="23"/>
      <c r="HH28815"/>
      <c r="IW28815" s="36"/>
      <c r="JI28815"/>
      <c r="JJ28815"/>
      <c r="KX28815" s="23"/>
      <c r="KY28815" s="23"/>
    </row>
    <row r="28816" spans="36:311" x14ac:dyDescent="0.2">
      <c r="AJ28816" s="23"/>
      <c r="HH28816"/>
      <c r="IW28816" s="36"/>
      <c r="JI28816"/>
      <c r="JJ28816"/>
      <c r="KX28816" s="23"/>
      <c r="KY28816" s="23"/>
    </row>
    <row r="28817" spans="36:311" x14ac:dyDescent="0.2">
      <c r="AJ28817" s="23"/>
      <c r="HH28817"/>
      <c r="IW28817" s="36"/>
      <c r="JI28817"/>
      <c r="JJ28817"/>
      <c r="KX28817" s="23"/>
      <c r="KY28817" s="23"/>
    </row>
    <row r="28818" spans="36:311" x14ac:dyDescent="0.2">
      <c r="AJ28818" s="23"/>
      <c r="HH28818"/>
      <c r="IW28818" s="36"/>
      <c r="JI28818"/>
      <c r="JJ28818"/>
      <c r="KX28818" s="23"/>
      <c r="KY28818" s="23"/>
    </row>
    <row r="28819" spans="36:311" x14ac:dyDescent="0.2">
      <c r="AJ28819" s="23"/>
      <c r="HH28819"/>
      <c r="IW28819" s="36"/>
      <c r="JI28819"/>
      <c r="JJ28819"/>
      <c r="KX28819" s="23"/>
      <c r="KY28819" s="23"/>
    </row>
    <row r="28820" spans="36:311" x14ac:dyDescent="0.2">
      <c r="AJ28820" s="23"/>
      <c r="HH28820"/>
      <c r="IW28820" s="36"/>
      <c r="JI28820"/>
      <c r="JJ28820"/>
      <c r="KX28820" s="23"/>
      <c r="KY28820" s="23"/>
    </row>
    <row r="28821" spans="36:311" x14ac:dyDescent="0.2">
      <c r="AJ28821" s="23"/>
      <c r="HH28821"/>
      <c r="IW28821" s="36"/>
      <c r="JI28821"/>
      <c r="JJ28821"/>
      <c r="KX28821" s="23"/>
      <c r="KY28821" s="23"/>
    </row>
    <row r="28822" spans="36:311" x14ac:dyDescent="0.2">
      <c r="AJ28822" s="23"/>
      <c r="HH28822"/>
      <c r="IW28822" s="36"/>
      <c r="JI28822"/>
      <c r="JJ28822"/>
      <c r="KX28822" s="23"/>
      <c r="KY28822" s="23"/>
    </row>
    <row r="28823" spans="36:311" x14ac:dyDescent="0.2">
      <c r="AJ28823" s="23"/>
      <c r="HH28823"/>
      <c r="IW28823" s="36"/>
      <c r="JI28823"/>
      <c r="JJ28823"/>
      <c r="KX28823" s="23"/>
      <c r="KY28823" s="23"/>
    </row>
    <row r="28824" spans="36:311" x14ac:dyDescent="0.2">
      <c r="AJ28824" s="23"/>
      <c r="HH28824"/>
      <c r="IW28824" s="36"/>
      <c r="JI28824"/>
      <c r="JJ28824"/>
      <c r="KX28824" s="23"/>
      <c r="KY28824" s="23"/>
    </row>
    <row r="28825" spans="36:311" x14ac:dyDescent="0.2">
      <c r="AJ28825" s="23"/>
      <c r="HH28825"/>
      <c r="IW28825" s="36"/>
      <c r="JI28825"/>
      <c r="JJ28825"/>
      <c r="KX28825" s="23"/>
      <c r="KY28825" s="23"/>
    </row>
    <row r="28826" spans="36:311" x14ac:dyDescent="0.2">
      <c r="AJ28826" s="23"/>
      <c r="HH28826"/>
      <c r="IW28826" s="36"/>
      <c r="JI28826"/>
      <c r="JJ28826"/>
      <c r="KX28826" s="23"/>
      <c r="KY28826" s="23"/>
    </row>
    <row r="28827" spans="36:311" x14ac:dyDescent="0.2">
      <c r="AJ28827" s="23"/>
      <c r="HH28827"/>
      <c r="IW28827" s="36"/>
      <c r="JI28827"/>
      <c r="JJ28827"/>
      <c r="KX28827" s="23"/>
      <c r="KY28827" s="23"/>
    </row>
    <row r="28828" spans="36:311" x14ac:dyDescent="0.2">
      <c r="AJ28828" s="23"/>
      <c r="HH28828"/>
      <c r="IW28828" s="36"/>
      <c r="JI28828"/>
      <c r="JJ28828"/>
      <c r="KX28828" s="23"/>
      <c r="KY28828" s="23"/>
    </row>
    <row r="28829" spans="36:311" x14ac:dyDescent="0.2">
      <c r="AJ28829" s="23"/>
      <c r="HH28829"/>
      <c r="IW28829" s="36"/>
      <c r="JI28829"/>
      <c r="JJ28829"/>
      <c r="KX28829" s="23"/>
      <c r="KY28829" s="23"/>
    </row>
    <row r="28830" spans="36:311" x14ac:dyDescent="0.2">
      <c r="AJ28830" s="23"/>
      <c r="HH28830"/>
      <c r="IW28830" s="36"/>
      <c r="JI28830"/>
      <c r="JJ28830"/>
      <c r="KX28830" s="23"/>
      <c r="KY28830" s="23"/>
    </row>
    <row r="28831" spans="36:311" x14ac:dyDescent="0.2">
      <c r="AJ28831" s="23"/>
      <c r="HH28831"/>
      <c r="IW28831" s="36"/>
      <c r="JI28831"/>
      <c r="JJ28831"/>
      <c r="KX28831" s="23"/>
      <c r="KY28831" s="23"/>
    </row>
    <row r="28832" spans="36:311" x14ac:dyDescent="0.2">
      <c r="AJ28832" s="23"/>
      <c r="HH28832"/>
      <c r="IW28832" s="36"/>
      <c r="JI28832"/>
      <c r="JJ28832"/>
      <c r="KX28832" s="23"/>
      <c r="KY28832" s="23"/>
    </row>
    <row r="28833" spans="36:311" x14ac:dyDescent="0.2">
      <c r="AJ28833" s="23"/>
      <c r="HH28833"/>
      <c r="IW28833" s="36"/>
      <c r="JI28833"/>
      <c r="JJ28833"/>
      <c r="KX28833" s="23"/>
      <c r="KY28833" s="23"/>
    </row>
    <row r="28834" spans="36:311" x14ac:dyDescent="0.2">
      <c r="AJ28834" s="23"/>
      <c r="HH28834"/>
      <c r="IW28834" s="36"/>
      <c r="JI28834"/>
      <c r="JJ28834"/>
      <c r="KX28834" s="23"/>
      <c r="KY28834" s="23"/>
    </row>
    <row r="28835" spans="36:311" x14ac:dyDescent="0.2">
      <c r="AJ28835" s="23"/>
      <c r="HH28835"/>
      <c r="IW28835" s="36"/>
      <c r="JI28835"/>
      <c r="JJ28835"/>
      <c r="KX28835" s="23"/>
      <c r="KY28835" s="23"/>
    </row>
    <row r="28836" spans="36:311" x14ac:dyDescent="0.2">
      <c r="AJ28836" s="23"/>
      <c r="HH28836"/>
      <c r="IW28836" s="36"/>
      <c r="JI28836"/>
      <c r="JJ28836"/>
      <c r="KX28836" s="23"/>
      <c r="KY28836" s="23"/>
    </row>
    <row r="28837" spans="36:311" x14ac:dyDescent="0.2">
      <c r="AJ28837" s="23"/>
      <c r="HH28837"/>
      <c r="IW28837" s="36"/>
      <c r="JI28837"/>
      <c r="JJ28837"/>
      <c r="KX28837" s="23"/>
      <c r="KY28837" s="23"/>
    </row>
    <row r="28838" spans="36:311" x14ac:dyDescent="0.2">
      <c r="AJ28838" s="23"/>
      <c r="HH28838"/>
      <c r="IW28838" s="36"/>
      <c r="JI28838"/>
      <c r="JJ28838"/>
      <c r="KX28838" s="23"/>
      <c r="KY28838" s="23"/>
    </row>
    <row r="28839" spans="36:311" x14ac:dyDescent="0.2">
      <c r="AJ28839" s="23"/>
      <c r="HH28839"/>
      <c r="IW28839" s="36"/>
      <c r="JI28839"/>
      <c r="JJ28839"/>
      <c r="KX28839" s="23"/>
      <c r="KY28839" s="23"/>
    </row>
    <row r="28840" spans="36:311" x14ac:dyDescent="0.2">
      <c r="AJ28840" s="23"/>
      <c r="HH28840"/>
      <c r="IW28840" s="36"/>
      <c r="JI28840"/>
      <c r="JJ28840"/>
      <c r="KX28840" s="23"/>
      <c r="KY28840" s="23"/>
    </row>
    <row r="28841" spans="36:311" x14ac:dyDescent="0.2">
      <c r="AJ28841" s="23"/>
      <c r="HH28841"/>
      <c r="IW28841" s="36"/>
      <c r="JI28841"/>
      <c r="JJ28841"/>
      <c r="KX28841" s="23"/>
      <c r="KY28841" s="23"/>
    </row>
    <row r="28842" spans="36:311" x14ac:dyDescent="0.2">
      <c r="AJ28842" s="23"/>
      <c r="HH28842"/>
      <c r="IW28842" s="36"/>
      <c r="JI28842"/>
      <c r="JJ28842"/>
      <c r="KX28842" s="23"/>
      <c r="KY28842" s="23"/>
    </row>
    <row r="28843" spans="36:311" x14ac:dyDescent="0.2">
      <c r="AJ28843" s="23"/>
      <c r="HH28843"/>
      <c r="IW28843" s="36"/>
      <c r="JI28843"/>
      <c r="JJ28843"/>
      <c r="KX28843" s="23"/>
      <c r="KY28843" s="23"/>
    </row>
    <row r="28844" spans="36:311" x14ac:dyDescent="0.2">
      <c r="AJ28844" s="23"/>
      <c r="HH28844"/>
      <c r="IW28844" s="36"/>
      <c r="JI28844"/>
      <c r="JJ28844"/>
      <c r="KX28844" s="23"/>
      <c r="KY28844" s="23"/>
    </row>
    <row r="28845" spans="36:311" x14ac:dyDescent="0.2">
      <c r="AJ28845" s="23"/>
      <c r="HH28845"/>
      <c r="IW28845" s="36"/>
      <c r="JI28845"/>
      <c r="JJ28845"/>
      <c r="KX28845" s="23"/>
      <c r="KY28845" s="23"/>
    </row>
    <row r="28846" spans="36:311" x14ac:dyDescent="0.2">
      <c r="AJ28846" s="23"/>
      <c r="HH28846"/>
      <c r="IW28846" s="36"/>
      <c r="JI28846"/>
      <c r="JJ28846"/>
      <c r="KX28846" s="23"/>
      <c r="KY28846" s="23"/>
    </row>
    <row r="28847" spans="36:311" x14ac:dyDescent="0.2">
      <c r="AJ28847" s="23"/>
      <c r="HH28847"/>
      <c r="IW28847" s="36"/>
      <c r="JI28847"/>
      <c r="JJ28847"/>
      <c r="KX28847" s="23"/>
      <c r="KY28847" s="23"/>
    </row>
    <row r="28848" spans="36:311" x14ac:dyDescent="0.2">
      <c r="AJ28848" s="23"/>
      <c r="HH28848"/>
      <c r="IW28848" s="36"/>
      <c r="JI28848"/>
      <c r="JJ28848"/>
      <c r="KX28848" s="23"/>
      <c r="KY28848" s="23"/>
    </row>
    <row r="28849" spans="36:311" x14ac:dyDescent="0.2">
      <c r="AJ28849" s="23"/>
      <c r="HH28849"/>
      <c r="IW28849" s="36"/>
      <c r="JI28849"/>
      <c r="JJ28849"/>
      <c r="KX28849" s="23"/>
      <c r="KY28849" s="23"/>
    </row>
    <row r="28850" spans="36:311" x14ac:dyDescent="0.2">
      <c r="AJ28850" s="23"/>
      <c r="HH28850"/>
      <c r="IW28850" s="36"/>
      <c r="JI28850"/>
      <c r="JJ28850"/>
      <c r="KX28850" s="23"/>
      <c r="KY28850" s="23"/>
    </row>
    <row r="28851" spans="36:311" x14ac:dyDescent="0.2">
      <c r="AJ28851" s="23"/>
      <c r="HH28851"/>
      <c r="IW28851" s="36"/>
      <c r="JI28851"/>
      <c r="JJ28851"/>
      <c r="KX28851" s="23"/>
      <c r="KY28851" s="23"/>
    </row>
    <row r="28852" spans="36:311" x14ac:dyDescent="0.2">
      <c r="AJ28852" s="23"/>
      <c r="HH28852"/>
      <c r="IW28852" s="36"/>
      <c r="JI28852"/>
      <c r="JJ28852"/>
      <c r="KX28852" s="23"/>
      <c r="KY28852" s="23"/>
    </row>
    <row r="28853" spans="36:311" x14ac:dyDescent="0.2">
      <c r="AJ28853" s="23"/>
      <c r="HH28853"/>
      <c r="IW28853" s="36"/>
      <c r="JI28853"/>
      <c r="JJ28853"/>
      <c r="KX28853" s="23"/>
      <c r="KY28853" s="23"/>
    </row>
    <row r="28854" spans="36:311" x14ac:dyDescent="0.2">
      <c r="AJ28854" s="23"/>
      <c r="HH28854"/>
      <c r="IW28854" s="36"/>
      <c r="JI28854"/>
      <c r="JJ28854"/>
      <c r="KX28854" s="23"/>
      <c r="KY28854" s="23"/>
    </row>
    <row r="28855" spans="36:311" x14ac:dyDescent="0.2">
      <c r="AJ28855" s="23"/>
      <c r="HH28855"/>
      <c r="IW28855" s="36"/>
      <c r="JI28855"/>
      <c r="JJ28855"/>
      <c r="KX28855" s="23"/>
      <c r="KY28855" s="23"/>
    </row>
    <row r="28856" spans="36:311" x14ac:dyDescent="0.2">
      <c r="AJ28856" s="23"/>
      <c r="HH28856"/>
      <c r="IW28856" s="36"/>
      <c r="JI28856"/>
      <c r="JJ28856"/>
      <c r="KX28856" s="23"/>
      <c r="KY28856" s="23"/>
    </row>
    <row r="28857" spans="36:311" x14ac:dyDescent="0.2">
      <c r="AJ28857" s="23"/>
      <c r="HH28857"/>
      <c r="IW28857" s="36"/>
      <c r="JI28857"/>
      <c r="JJ28857"/>
      <c r="KX28857" s="23"/>
      <c r="KY28857" s="23"/>
    </row>
    <row r="28858" spans="36:311" x14ac:dyDescent="0.2">
      <c r="AJ28858" s="23"/>
      <c r="HH28858"/>
      <c r="IW28858" s="36"/>
      <c r="JI28858"/>
      <c r="JJ28858"/>
      <c r="KX28858" s="23"/>
      <c r="KY28858" s="23"/>
    </row>
    <row r="28859" spans="36:311" x14ac:dyDescent="0.2">
      <c r="AJ28859" s="23"/>
      <c r="HH28859"/>
      <c r="IW28859" s="36"/>
      <c r="JI28859"/>
      <c r="JJ28859"/>
      <c r="KX28859" s="23"/>
      <c r="KY28859" s="23"/>
    </row>
    <row r="28860" spans="36:311" x14ac:dyDescent="0.2">
      <c r="AJ28860" s="23"/>
      <c r="HH28860"/>
      <c r="IW28860" s="36"/>
      <c r="JI28860"/>
      <c r="JJ28860"/>
      <c r="KX28860" s="23"/>
      <c r="KY28860" s="23"/>
    </row>
    <row r="28861" spans="36:311" x14ac:dyDescent="0.2">
      <c r="AJ28861" s="23"/>
      <c r="HH28861"/>
      <c r="IW28861" s="36"/>
      <c r="JI28861"/>
      <c r="JJ28861"/>
      <c r="KX28861" s="23"/>
      <c r="KY28861" s="23"/>
    </row>
    <row r="28862" spans="36:311" x14ac:dyDescent="0.2">
      <c r="AJ28862" s="23"/>
      <c r="HH28862"/>
      <c r="IW28862" s="36"/>
      <c r="JI28862"/>
      <c r="JJ28862"/>
      <c r="KX28862" s="23"/>
      <c r="KY28862" s="23"/>
    </row>
    <row r="28863" spans="36:311" x14ac:dyDescent="0.2">
      <c r="AJ28863" s="23"/>
      <c r="HH28863"/>
      <c r="IW28863" s="36"/>
      <c r="JI28863"/>
      <c r="JJ28863"/>
      <c r="KX28863" s="23"/>
      <c r="KY28863" s="23"/>
    </row>
    <row r="28864" spans="36:311" x14ac:dyDescent="0.2">
      <c r="AJ28864" s="23"/>
      <c r="HH28864"/>
      <c r="IW28864" s="36"/>
      <c r="JI28864"/>
      <c r="JJ28864"/>
      <c r="KX28864" s="23"/>
      <c r="KY28864" s="23"/>
    </row>
    <row r="28865" spans="36:311" x14ac:dyDescent="0.2">
      <c r="AJ28865" s="23"/>
      <c r="HH28865"/>
      <c r="IW28865" s="36"/>
      <c r="JI28865"/>
      <c r="JJ28865"/>
      <c r="KX28865" s="23"/>
      <c r="KY28865" s="23"/>
    </row>
    <row r="28866" spans="36:311" x14ac:dyDescent="0.2">
      <c r="AJ28866" s="23"/>
      <c r="HH28866"/>
      <c r="IW28866" s="36"/>
      <c r="JI28866"/>
      <c r="JJ28866"/>
      <c r="KX28866" s="23"/>
      <c r="KY28866" s="23"/>
    </row>
    <row r="28867" spans="36:311" x14ac:dyDescent="0.2">
      <c r="AJ28867" s="23"/>
      <c r="HH28867"/>
      <c r="IW28867" s="36"/>
      <c r="JI28867"/>
      <c r="JJ28867"/>
      <c r="KX28867" s="23"/>
      <c r="KY28867" s="23"/>
    </row>
    <row r="28868" spans="36:311" x14ac:dyDescent="0.2">
      <c r="AJ28868" s="23"/>
      <c r="HH28868"/>
      <c r="IW28868" s="36"/>
      <c r="JI28868"/>
      <c r="JJ28868"/>
      <c r="KX28868" s="23"/>
      <c r="KY28868" s="23"/>
    </row>
    <row r="28869" spans="36:311" x14ac:dyDescent="0.2">
      <c r="AJ28869" s="23"/>
      <c r="HH28869"/>
      <c r="IW28869" s="36"/>
      <c r="JI28869"/>
      <c r="JJ28869"/>
      <c r="KX28869" s="23"/>
      <c r="KY28869" s="23"/>
    </row>
    <row r="28870" spans="36:311" x14ac:dyDescent="0.2">
      <c r="AJ28870" s="23"/>
      <c r="HH28870"/>
      <c r="IW28870" s="36"/>
      <c r="JI28870"/>
      <c r="JJ28870"/>
      <c r="KX28870" s="23"/>
      <c r="KY28870" s="23"/>
    </row>
    <row r="28871" spans="36:311" x14ac:dyDescent="0.2">
      <c r="AJ28871" s="23"/>
      <c r="HH28871"/>
      <c r="IW28871" s="36"/>
      <c r="JI28871"/>
      <c r="JJ28871"/>
      <c r="KX28871" s="23"/>
      <c r="KY28871" s="23"/>
    </row>
    <row r="28872" spans="36:311" x14ac:dyDescent="0.2">
      <c r="AJ28872" s="23"/>
      <c r="HH28872"/>
      <c r="IW28872" s="36"/>
      <c r="JI28872"/>
      <c r="JJ28872"/>
      <c r="KX28872" s="23"/>
      <c r="KY28872" s="23"/>
    </row>
    <row r="28873" spans="36:311" x14ac:dyDescent="0.2">
      <c r="AJ28873" s="23"/>
      <c r="HH28873"/>
      <c r="IW28873" s="36"/>
      <c r="JI28873"/>
      <c r="JJ28873"/>
      <c r="KX28873" s="23"/>
      <c r="KY28873" s="23"/>
    </row>
    <row r="28874" spans="36:311" x14ac:dyDescent="0.2">
      <c r="AJ28874" s="23"/>
      <c r="HH28874"/>
      <c r="IW28874" s="36"/>
      <c r="JI28874"/>
      <c r="JJ28874"/>
      <c r="KX28874" s="23"/>
      <c r="KY28874" s="23"/>
    </row>
    <row r="28875" spans="36:311" x14ac:dyDescent="0.2">
      <c r="AJ28875" s="23"/>
      <c r="HH28875"/>
      <c r="IW28875" s="36"/>
      <c r="JI28875"/>
      <c r="JJ28875"/>
      <c r="KX28875" s="23"/>
      <c r="KY28875" s="23"/>
    </row>
    <row r="28876" spans="36:311" x14ac:dyDescent="0.2">
      <c r="AJ28876" s="23"/>
      <c r="HH28876"/>
      <c r="IW28876" s="36"/>
      <c r="JI28876"/>
      <c r="JJ28876"/>
      <c r="KX28876" s="23"/>
      <c r="KY28876" s="23"/>
    </row>
    <row r="28877" spans="36:311" x14ac:dyDescent="0.2">
      <c r="AJ28877" s="23"/>
      <c r="HH28877"/>
      <c r="IW28877" s="36"/>
      <c r="JI28877"/>
      <c r="JJ28877"/>
      <c r="KX28877" s="23"/>
      <c r="KY28877" s="23"/>
    </row>
    <row r="28878" spans="36:311" x14ac:dyDescent="0.2">
      <c r="AJ28878" s="23"/>
      <c r="HH28878"/>
      <c r="IW28878" s="36"/>
      <c r="JI28878"/>
      <c r="JJ28878"/>
      <c r="KX28878" s="23"/>
      <c r="KY28878" s="23"/>
    </row>
    <row r="28879" spans="36:311" x14ac:dyDescent="0.2">
      <c r="AJ28879" s="23"/>
      <c r="HH28879"/>
      <c r="IW28879" s="36"/>
      <c r="JI28879"/>
      <c r="JJ28879"/>
      <c r="KX28879" s="23"/>
      <c r="KY28879" s="23"/>
    </row>
    <row r="28880" spans="36:311" x14ac:dyDescent="0.2">
      <c r="AJ28880" s="23"/>
      <c r="HH28880"/>
      <c r="IW28880" s="36"/>
      <c r="JI28880"/>
      <c r="JJ28880"/>
      <c r="KX28880" s="23"/>
      <c r="KY28880" s="23"/>
    </row>
    <row r="28881" spans="36:311" x14ac:dyDescent="0.2">
      <c r="AJ28881" s="23"/>
      <c r="HH28881"/>
      <c r="IW28881" s="36"/>
      <c r="JI28881"/>
      <c r="JJ28881"/>
      <c r="KX28881" s="23"/>
      <c r="KY28881" s="23"/>
    </row>
    <row r="28882" spans="36:311" x14ac:dyDescent="0.2">
      <c r="AJ28882" s="23"/>
      <c r="HH28882"/>
      <c r="IW28882" s="36"/>
      <c r="JI28882"/>
      <c r="JJ28882"/>
      <c r="KX28882" s="23"/>
      <c r="KY28882" s="23"/>
    </row>
    <row r="28883" spans="36:311" x14ac:dyDescent="0.2">
      <c r="AJ28883" s="23"/>
      <c r="HH28883"/>
      <c r="IW28883" s="36"/>
      <c r="JI28883"/>
      <c r="JJ28883"/>
      <c r="KX28883" s="23"/>
      <c r="KY28883" s="23"/>
    </row>
    <row r="28884" spans="36:311" x14ac:dyDescent="0.2">
      <c r="AJ28884" s="23"/>
      <c r="HH28884"/>
      <c r="IW28884" s="36"/>
      <c r="JI28884"/>
      <c r="JJ28884"/>
      <c r="KX28884" s="23"/>
      <c r="KY28884" s="23"/>
    </row>
    <row r="28885" spans="36:311" x14ac:dyDescent="0.2">
      <c r="AJ28885" s="23"/>
      <c r="HH28885"/>
      <c r="IW28885" s="36"/>
      <c r="JI28885"/>
      <c r="JJ28885"/>
      <c r="KX28885" s="23"/>
      <c r="KY28885" s="23"/>
    </row>
    <row r="28886" spans="36:311" x14ac:dyDescent="0.2">
      <c r="AJ28886" s="23"/>
      <c r="HH28886"/>
      <c r="IW28886" s="36"/>
      <c r="JI28886"/>
      <c r="JJ28886"/>
      <c r="KX28886" s="23"/>
      <c r="KY28886" s="23"/>
    </row>
    <row r="28887" spans="36:311" x14ac:dyDescent="0.2">
      <c r="AJ28887" s="23"/>
      <c r="HH28887"/>
      <c r="IW28887" s="36"/>
      <c r="JI28887"/>
      <c r="JJ28887"/>
      <c r="KX28887" s="23"/>
      <c r="KY28887" s="23"/>
    </row>
    <row r="28888" spans="36:311" x14ac:dyDescent="0.2">
      <c r="AJ28888" s="23"/>
      <c r="HH28888"/>
      <c r="IW28888" s="36"/>
      <c r="JI28888"/>
      <c r="JJ28888"/>
      <c r="KX28888" s="23"/>
      <c r="KY28888" s="23"/>
    </row>
    <row r="28889" spans="36:311" x14ac:dyDescent="0.2">
      <c r="AJ28889" s="23"/>
      <c r="HH28889"/>
      <c r="IW28889" s="36"/>
      <c r="JI28889"/>
      <c r="JJ28889"/>
      <c r="KX28889" s="23"/>
      <c r="KY28889" s="23"/>
    </row>
    <row r="28890" spans="36:311" x14ac:dyDescent="0.2">
      <c r="AJ28890" s="23"/>
      <c r="HH28890"/>
      <c r="IW28890" s="36"/>
      <c r="JI28890"/>
      <c r="JJ28890"/>
      <c r="KX28890" s="23"/>
      <c r="KY28890" s="23"/>
    </row>
    <row r="28891" spans="36:311" x14ac:dyDescent="0.2">
      <c r="AJ28891" s="23"/>
      <c r="HH28891"/>
      <c r="IW28891" s="36"/>
      <c r="JI28891"/>
      <c r="JJ28891"/>
      <c r="KX28891" s="23"/>
      <c r="KY28891" s="23"/>
    </row>
    <row r="28892" spans="36:311" x14ac:dyDescent="0.2">
      <c r="AJ28892" s="23"/>
      <c r="HH28892"/>
      <c r="IW28892" s="36"/>
      <c r="JI28892"/>
      <c r="JJ28892"/>
      <c r="KX28892" s="23"/>
      <c r="KY28892" s="23"/>
    </row>
    <row r="28893" spans="36:311" x14ac:dyDescent="0.2">
      <c r="AJ28893" s="23"/>
      <c r="HH28893"/>
      <c r="IW28893" s="36"/>
      <c r="JI28893"/>
      <c r="JJ28893"/>
      <c r="KX28893" s="23"/>
      <c r="KY28893" s="23"/>
    </row>
    <row r="28894" spans="36:311" x14ac:dyDescent="0.2">
      <c r="AJ28894" s="23"/>
      <c r="HH28894"/>
      <c r="IW28894" s="36"/>
      <c r="JI28894"/>
      <c r="JJ28894"/>
      <c r="KX28894" s="23"/>
      <c r="KY28894" s="23"/>
    </row>
    <row r="28895" spans="36:311" x14ac:dyDescent="0.2">
      <c r="AJ28895" s="23"/>
      <c r="HH28895"/>
      <c r="IW28895" s="36"/>
      <c r="JI28895"/>
      <c r="JJ28895"/>
      <c r="KX28895" s="23"/>
      <c r="KY28895" s="23"/>
    </row>
    <row r="28896" spans="36:311" x14ac:dyDescent="0.2">
      <c r="AJ28896" s="23"/>
      <c r="HH28896"/>
      <c r="IW28896" s="36"/>
      <c r="JI28896"/>
      <c r="JJ28896"/>
      <c r="KX28896" s="23"/>
      <c r="KY28896" s="23"/>
    </row>
    <row r="28897" spans="36:311" x14ac:dyDescent="0.2">
      <c r="AJ28897" s="23"/>
      <c r="HH28897"/>
      <c r="IW28897" s="36"/>
      <c r="JI28897"/>
      <c r="JJ28897"/>
      <c r="KX28897" s="23"/>
      <c r="KY28897" s="23"/>
    </row>
    <row r="28898" spans="36:311" x14ac:dyDescent="0.2">
      <c r="AJ28898" s="23"/>
      <c r="HH28898"/>
      <c r="IW28898" s="36"/>
      <c r="JI28898"/>
      <c r="JJ28898"/>
      <c r="KX28898" s="23"/>
      <c r="KY28898" s="23"/>
    </row>
    <row r="28899" spans="36:311" x14ac:dyDescent="0.2">
      <c r="AJ28899" s="23"/>
      <c r="HH28899"/>
      <c r="IW28899" s="36"/>
      <c r="JI28899"/>
      <c r="JJ28899"/>
      <c r="KX28899" s="23"/>
      <c r="KY28899" s="23"/>
    </row>
    <row r="28900" spans="36:311" x14ac:dyDescent="0.2">
      <c r="AJ28900" s="23"/>
      <c r="HH28900"/>
      <c r="IW28900" s="36"/>
      <c r="JI28900"/>
      <c r="JJ28900"/>
      <c r="KX28900" s="23"/>
      <c r="KY28900" s="23"/>
    </row>
    <row r="28901" spans="36:311" x14ac:dyDescent="0.2">
      <c r="AJ28901" s="23"/>
      <c r="HH28901"/>
      <c r="IW28901" s="36"/>
      <c r="JI28901"/>
      <c r="JJ28901"/>
      <c r="KX28901" s="23"/>
      <c r="KY28901" s="23"/>
    </row>
    <row r="28902" spans="36:311" x14ac:dyDescent="0.2">
      <c r="AJ28902" s="23"/>
      <c r="HH28902"/>
      <c r="IW28902" s="36"/>
      <c r="JI28902"/>
      <c r="JJ28902"/>
      <c r="KX28902" s="23"/>
      <c r="KY28902" s="23"/>
    </row>
    <row r="28903" spans="36:311" x14ac:dyDescent="0.2">
      <c r="AJ28903" s="23"/>
      <c r="HH28903"/>
      <c r="IW28903" s="36"/>
      <c r="JI28903"/>
      <c r="JJ28903"/>
      <c r="KX28903" s="23"/>
      <c r="KY28903" s="23"/>
    </row>
    <row r="28904" spans="36:311" x14ac:dyDescent="0.2">
      <c r="AJ28904" s="23"/>
      <c r="HH28904"/>
      <c r="IW28904" s="36"/>
      <c r="JI28904"/>
      <c r="JJ28904"/>
      <c r="KX28904" s="23"/>
      <c r="KY28904" s="23"/>
    </row>
    <row r="28905" spans="36:311" x14ac:dyDescent="0.2">
      <c r="AJ28905" s="23"/>
      <c r="HH28905"/>
      <c r="IW28905" s="36"/>
      <c r="JI28905"/>
      <c r="JJ28905"/>
      <c r="KX28905" s="23"/>
      <c r="KY28905" s="23"/>
    </row>
    <row r="28906" spans="36:311" x14ac:dyDescent="0.2">
      <c r="AJ28906" s="23"/>
      <c r="HH28906"/>
      <c r="IW28906" s="36"/>
      <c r="JI28906"/>
      <c r="JJ28906"/>
      <c r="KX28906" s="23"/>
      <c r="KY28906" s="23"/>
    </row>
    <row r="28907" spans="36:311" x14ac:dyDescent="0.2">
      <c r="AJ28907" s="23"/>
      <c r="HH28907"/>
      <c r="IW28907" s="36"/>
      <c r="JI28907"/>
      <c r="JJ28907"/>
      <c r="KX28907" s="23"/>
      <c r="KY28907" s="23"/>
    </row>
    <row r="28908" spans="36:311" x14ac:dyDescent="0.2">
      <c r="AJ28908" s="23"/>
      <c r="HH28908"/>
      <c r="IW28908" s="36"/>
      <c r="JI28908"/>
      <c r="JJ28908"/>
      <c r="KX28908" s="23"/>
      <c r="KY28908" s="23"/>
    </row>
    <row r="28909" spans="36:311" x14ac:dyDescent="0.2">
      <c r="AJ28909" s="23"/>
      <c r="HH28909"/>
      <c r="IW28909" s="36"/>
      <c r="JI28909"/>
      <c r="JJ28909"/>
      <c r="KX28909" s="23"/>
      <c r="KY28909" s="23"/>
    </row>
    <row r="28910" spans="36:311" x14ac:dyDescent="0.2">
      <c r="AJ28910" s="23"/>
      <c r="HH28910"/>
      <c r="IW28910" s="36"/>
      <c r="JI28910"/>
      <c r="JJ28910"/>
      <c r="KX28910" s="23"/>
      <c r="KY28910" s="23"/>
    </row>
    <row r="28911" spans="36:311" x14ac:dyDescent="0.2">
      <c r="AJ28911" s="23"/>
      <c r="HH28911"/>
      <c r="IW28911" s="36"/>
      <c r="JI28911"/>
      <c r="JJ28911"/>
      <c r="KX28911" s="23"/>
      <c r="KY28911" s="23"/>
    </row>
    <row r="28912" spans="36:311" x14ac:dyDescent="0.2">
      <c r="AJ28912" s="23"/>
      <c r="HH28912"/>
      <c r="IW28912" s="36"/>
      <c r="JI28912"/>
      <c r="JJ28912"/>
      <c r="KX28912" s="23"/>
      <c r="KY28912" s="23"/>
    </row>
    <row r="28913" spans="36:311" x14ac:dyDescent="0.2">
      <c r="AJ28913" s="23"/>
      <c r="HH28913"/>
      <c r="IW28913" s="36"/>
      <c r="JI28913"/>
      <c r="JJ28913"/>
      <c r="KX28913" s="23"/>
      <c r="KY28913" s="23"/>
    </row>
    <row r="28914" spans="36:311" x14ac:dyDescent="0.2">
      <c r="AJ28914" s="23"/>
      <c r="HH28914"/>
      <c r="IW28914" s="36"/>
      <c r="JI28914"/>
      <c r="JJ28914"/>
      <c r="KX28914" s="23"/>
      <c r="KY28914" s="23"/>
    </row>
    <row r="28915" spans="36:311" x14ac:dyDescent="0.2">
      <c r="AJ28915" s="23"/>
      <c r="HH28915"/>
      <c r="IW28915" s="36"/>
      <c r="JI28915"/>
      <c r="JJ28915"/>
      <c r="KX28915" s="23"/>
      <c r="KY28915" s="23"/>
    </row>
    <row r="28916" spans="36:311" x14ac:dyDescent="0.2">
      <c r="AJ28916" s="23"/>
      <c r="HH28916"/>
      <c r="IW28916" s="36"/>
      <c r="JI28916"/>
      <c r="JJ28916"/>
      <c r="KX28916" s="23"/>
      <c r="KY28916" s="23"/>
    </row>
    <row r="28917" spans="36:311" x14ac:dyDescent="0.2">
      <c r="AJ28917" s="23"/>
      <c r="HH28917"/>
      <c r="IW28917" s="36"/>
      <c r="JI28917"/>
      <c r="JJ28917"/>
      <c r="KX28917" s="23"/>
      <c r="KY28917" s="23"/>
    </row>
    <row r="28918" spans="36:311" x14ac:dyDescent="0.2">
      <c r="AJ28918" s="23"/>
      <c r="HH28918"/>
      <c r="IW28918" s="36"/>
      <c r="JI28918"/>
      <c r="JJ28918"/>
      <c r="KX28918" s="23"/>
      <c r="KY28918" s="23"/>
    </row>
    <row r="28919" spans="36:311" x14ac:dyDescent="0.2">
      <c r="AJ28919" s="23"/>
      <c r="HH28919"/>
      <c r="IW28919" s="36"/>
      <c r="JI28919"/>
      <c r="JJ28919"/>
      <c r="KX28919" s="23"/>
      <c r="KY28919" s="23"/>
    </row>
    <row r="28920" spans="36:311" x14ac:dyDescent="0.2">
      <c r="AJ28920" s="23"/>
      <c r="HH28920"/>
      <c r="IW28920" s="36"/>
      <c r="JI28920"/>
      <c r="JJ28920"/>
      <c r="KX28920" s="23"/>
      <c r="KY28920" s="23"/>
    </row>
    <row r="28921" spans="36:311" x14ac:dyDescent="0.2">
      <c r="AJ28921" s="23"/>
      <c r="HH28921"/>
      <c r="IW28921" s="36"/>
      <c r="JI28921"/>
      <c r="JJ28921"/>
      <c r="KX28921" s="23"/>
      <c r="KY28921" s="23"/>
    </row>
    <row r="28922" spans="36:311" x14ac:dyDescent="0.2">
      <c r="AJ28922" s="23"/>
      <c r="HH28922"/>
      <c r="IW28922" s="36"/>
      <c r="JI28922"/>
      <c r="JJ28922"/>
      <c r="KX28922" s="23"/>
      <c r="KY28922" s="23"/>
    </row>
    <row r="28923" spans="36:311" x14ac:dyDescent="0.2">
      <c r="AJ28923" s="23"/>
      <c r="HH28923"/>
      <c r="IW28923" s="36"/>
      <c r="JI28923"/>
      <c r="JJ28923"/>
      <c r="KX28923" s="23"/>
      <c r="KY28923" s="23"/>
    </row>
    <row r="28924" spans="36:311" x14ac:dyDescent="0.2">
      <c r="AJ28924" s="23"/>
      <c r="HH28924"/>
      <c r="IW28924" s="36"/>
      <c r="JI28924"/>
      <c r="JJ28924"/>
      <c r="KX28924" s="23"/>
      <c r="KY28924" s="23"/>
    </row>
    <row r="28925" spans="36:311" x14ac:dyDescent="0.2">
      <c r="AJ28925" s="23"/>
      <c r="HH28925"/>
      <c r="IW28925" s="36"/>
      <c r="JI28925"/>
      <c r="JJ28925"/>
      <c r="KX28925" s="23"/>
      <c r="KY28925" s="23"/>
    </row>
    <row r="28926" spans="36:311" x14ac:dyDescent="0.2">
      <c r="AJ28926" s="23"/>
      <c r="HH28926"/>
      <c r="IW28926" s="36"/>
      <c r="JI28926"/>
      <c r="JJ28926"/>
      <c r="KX28926" s="23"/>
      <c r="KY28926" s="23"/>
    </row>
    <row r="28927" spans="36:311" x14ac:dyDescent="0.2">
      <c r="AJ28927" s="23"/>
      <c r="HH28927"/>
      <c r="IW28927" s="36"/>
      <c r="JI28927"/>
      <c r="JJ28927"/>
      <c r="KX28927" s="23"/>
      <c r="KY28927" s="23"/>
    </row>
    <row r="28928" spans="36:311" x14ac:dyDescent="0.2">
      <c r="AJ28928" s="23"/>
      <c r="HH28928"/>
      <c r="IW28928" s="36"/>
      <c r="JI28928"/>
      <c r="JJ28928"/>
      <c r="KX28928" s="23"/>
      <c r="KY28928" s="23"/>
    </row>
    <row r="28929" spans="36:311" x14ac:dyDescent="0.2">
      <c r="AJ28929" s="23"/>
      <c r="HH28929"/>
      <c r="IW28929" s="36"/>
      <c r="JI28929"/>
      <c r="JJ28929"/>
      <c r="KX28929" s="23"/>
      <c r="KY28929" s="23"/>
    </row>
    <row r="28930" spans="36:311" x14ac:dyDescent="0.2">
      <c r="AJ28930" s="23"/>
      <c r="HH28930"/>
      <c r="IW28930" s="36"/>
      <c r="JI28930"/>
      <c r="JJ28930"/>
      <c r="KX28930" s="23"/>
      <c r="KY28930" s="23"/>
    </row>
    <row r="28931" spans="36:311" x14ac:dyDescent="0.2">
      <c r="AJ28931" s="23"/>
      <c r="HH28931"/>
      <c r="IW28931" s="36"/>
      <c r="JI28931"/>
      <c r="JJ28931"/>
      <c r="KX28931" s="23"/>
      <c r="KY28931" s="23"/>
    </row>
    <row r="28932" spans="36:311" x14ac:dyDescent="0.2">
      <c r="AJ28932" s="23"/>
      <c r="HH28932"/>
      <c r="IW28932" s="36"/>
      <c r="JI28932"/>
      <c r="JJ28932"/>
      <c r="KX28932" s="23"/>
      <c r="KY28932" s="23"/>
    </row>
    <row r="28933" spans="36:311" x14ac:dyDescent="0.2">
      <c r="AJ28933" s="23"/>
      <c r="HH28933"/>
      <c r="IW28933" s="36"/>
      <c r="JI28933"/>
      <c r="JJ28933"/>
      <c r="KX28933" s="23"/>
      <c r="KY28933" s="23"/>
    </row>
    <row r="28934" spans="36:311" x14ac:dyDescent="0.2">
      <c r="AJ28934" s="23"/>
      <c r="HH28934"/>
      <c r="IW28934" s="36"/>
      <c r="JI28934"/>
      <c r="JJ28934"/>
      <c r="KX28934" s="23"/>
      <c r="KY28934" s="23"/>
    </row>
    <row r="28935" spans="36:311" x14ac:dyDescent="0.2">
      <c r="AJ28935" s="23"/>
      <c r="HH28935"/>
      <c r="IW28935" s="36"/>
      <c r="JI28935"/>
      <c r="JJ28935"/>
      <c r="KX28935" s="23"/>
      <c r="KY28935" s="23"/>
    </row>
    <row r="28936" spans="36:311" x14ac:dyDescent="0.2">
      <c r="AJ28936" s="23"/>
      <c r="HH28936"/>
      <c r="IW28936" s="36"/>
      <c r="JI28936"/>
      <c r="JJ28936"/>
      <c r="KX28936" s="23"/>
      <c r="KY28936" s="23"/>
    </row>
    <row r="28937" spans="36:311" x14ac:dyDescent="0.2">
      <c r="AJ28937" s="23"/>
      <c r="HH28937"/>
      <c r="IW28937" s="36"/>
      <c r="JI28937"/>
      <c r="JJ28937"/>
      <c r="KX28937" s="23"/>
      <c r="KY28937" s="23"/>
    </row>
    <row r="28938" spans="36:311" x14ac:dyDescent="0.2">
      <c r="AJ28938" s="23"/>
      <c r="HH28938"/>
      <c r="IW28938" s="36"/>
      <c r="JI28938"/>
      <c r="JJ28938"/>
      <c r="KX28938" s="23"/>
      <c r="KY28938" s="23"/>
    </row>
    <row r="28939" spans="36:311" x14ac:dyDescent="0.2">
      <c r="AJ28939" s="23"/>
      <c r="HH28939"/>
      <c r="IW28939" s="36"/>
      <c r="JI28939"/>
      <c r="JJ28939"/>
      <c r="KX28939" s="23"/>
      <c r="KY28939" s="23"/>
    </row>
    <row r="28940" spans="36:311" x14ac:dyDescent="0.2">
      <c r="AJ28940" s="23"/>
      <c r="HH28940"/>
      <c r="IW28940" s="36"/>
      <c r="JI28940"/>
      <c r="JJ28940"/>
      <c r="KX28940" s="23"/>
      <c r="KY28940" s="23"/>
    </row>
    <row r="28941" spans="36:311" x14ac:dyDescent="0.2">
      <c r="AJ28941" s="23"/>
      <c r="HH28941"/>
      <c r="IW28941" s="36"/>
      <c r="JI28941"/>
      <c r="JJ28941"/>
      <c r="KX28941" s="23"/>
      <c r="KY28941" s="23"/>
    </row>
    <row r="28942" spans="36:311" x14ac:dyDescent="0.2">
      <c r="AJ28942" s="23"/>
      <c r="HH28942"/>
      <c r="IW28942" s="36"/>
      <c r="JI28942"/>
      <c r="JJ28942"/>
      <c r="KX28942" s="23"/>
      <c r="KY28942" s="23"/>
    </row>
    <row r="28943" spans="36:311" x14ac:dyDescent="0.2">
      <c r="AJ28943" s="23"/>
      <c r="HH28943"/>
      <c r="IW28943" s="36"/>
      <c r="JI28943"/>
      <c r="JJ28943"/>
      <c r="KX28943" s="23"/>
      <c r="KY28943" s="23"/>
    </row>
    <row r="28944" spans="36:311" x14ac:dyDescent="0.2">
      <c r="AJ28944" s="23"/>
      <c r="HH28944"/>
      <c r="IW28944" s="36"/>
      <c r="JI28944"/>
      <c r="JJ28944"/>
      <c r="KX28944" s="23"/>
      <c r="KY28944" s="23"/>
    </row>
    <row r="28945" spans="36:311" x14ac:dyDescent="0.2">
      <c r="AJ28945" s="23"/>
      <c r="HH28945"/>
      <c r="IW28945" s="36"/>
      <c r="JI28945"/>
      <c r="JJ28945"/>
      <c r="KX28945" s="23"/>
      <c r="KY28945" s="23"/>
    </row>
    <row r="28946" spans="36:311" x14ac:dyDescent="0.2">
      <c r="AJ28946" s="23"/>
      <c r="HH28946"/>
      <c r="IW28946" s="36"/>
      <c r="JI28946"/>
      <c r="JJ28946"/>
      <c r="KX28946" s="23"/>
      <c r="KY28946" s="23"/>
    </row>
    <row r="28947" spans="36:311" x14ac:dyDescent="0.2">
      <c r="AJ28947" s="23"/>
      <c r="HH28947"/>
      <c r="IW28947" s="36"/>
      <c r="JI28947"/>
      <c r="JJ28947"/>
      <c r="KX28947" s="23"/>
      <c r="KY28947" s="23"/>
    </row>
    <row r="28948" spans="36:311" x14ac:dyDescent="0.2">
      <c r="AJ28948" s="23"/>
      <c r="HH28948"/>
      <c r="IW28948" s="36"/>
      <c r="JI28948"/>
      <c r="JJ28948"/>
      <c r="KX28948" s="23"/>
      <c r="KY28948" s="23"/>
    </row>
    <row r="28949" spans="36:311" x14ac:dyDescent="0.2">
      <c r="AJ28949" s="23"/>
      <c r="HH28949"/>
      <c r="IW28949" s="36"/>
      <c r="JI28949"/>
      <c r="JJ28949"/>
      <c r="KX28949" s="23"/>
      <c r="KY28949" s="23"/>
    </row>
    <row r="28950" spans="36:311" x14ac:dyDescent="0.2">
      <c r="AJ28950" s="23"/>
      <c r="HH28950"/>
      <c r="IW28950" s="36"/>
      <c r="JI28950"/>
      <c r="JJ28950"/>
      <c r="KX28950" s="23"/>
      <c r="KY28950" s="23"/>
    </row>
    <row r="28951" spans="36:311" x14ac:dyDescent="0.2">
      <c r="AJ28951" s="23"/>
      <c r="HH28951"/>
      <c r="IW28951" s="36"/>
      <c r="JI28951"/>
      <c r="JJ28951"/>
      <c r="KX28951" s="23"/>
      <c r="KY28951" s="23"/>
    </row>
    <row r="28952" spans="36:311" x14ac:dyDescent="0.2">
      <c r="AJ28952" s="23"/>
      <c r="HH28952"/>
      <c r="IW28952" s="36"/>
      <c r="JI28952"/>
      <c r="JJ28952"/>
      <c r="KX28952" s="23"/>
      <c r="KY28952" s="23"/>
    </row>
    <row r="28953" spans="36:311" x14ac:dyDescent="0.2">
      <c r="AJ28953" s="23"/>
      <c r="HH28953"/>
      <c r="IW28953" s="36"/>
      <c r="JI28953"/>
      <c r="JJ28953"/>
      <c r="KX28953" s="23"/>
      <c r="KY28953" s="23"/>
    </row>
    <row r="28954" spans="36:311" x14ac:dyDescent="0.2">
      <c r="AJ28954" s="23"/>
      <c r="HH28954"/>
      <c r="IW28954" s="36"/>
      <c r="JI28954"/>
      <c r="JJ28954"/>
      <c r="KX28954" s="23"/>
      <c r="KY28954" s="23"/>
    </row>
    <row r="28955" spans="36:311" x14ac:dyDescent="0.2">
      <c r="AJ28955" s="23"/>
      <c r="HH28955"/>
      <c r="IW28955" s="36"/>
      <c r="JI28955"/>
      <c r="JJ28955"/>
      <c r="KX28955" s="23"/>
      <c r="KY28955" s="23"/>
    </row>
    <row r="28956" spans="36:311" x14ac:dyDescent="0.2">
      <c r="AJ28956" s="23"/>
      <c r="HH28956"/>
      <c r="IW28956" s="36"/>
      <c r="JI28956"/>
      <c r="JJ28956"/>
      <c r="KX28956" s="23"/>
      <c r="KY28956" s="23"/>
    </row>
    <row r="28957" spans="36:311" x14ac:dyDescent="0.2">
      <c r="AJ28957" s="23"/>
      <c r="HH28957"/>
      <c r="IW28957" s="36"/>
      <c r="JI28957"/>
      <c r="JJ28957"/>
      <c r="KX28957" s="23"/>
      <c r="KY28957" s="23"/>
    </row>
    <row r="28958" spans="36:311" x14ac:dyDescent="0.2">
      <c r="AJ28958" s="23"/>
      <c r="HH28958"/>
      <c r="IW28958" s="36"/>
      <c r="JI28958"/>
      <c r="JJ28958"/>
      <c r="KX28958" s="23"/>
      <c r="KY28958" s="23"/>
    </row>
    <row r="28959" spans="36:311" x14ac:dyDescent="0.2">
      <c r="AJ28959" s="23"/>
      <c r="HH28959"/>
      <c r="IW28959" s="36"/>
      <c r="JI28959"/>
      <c r="JJ28959"/>
      <c r="KX28959" s="23"/>
      <c r="KY28959" s="23"/>
    </row>
    <row r="28960" spans="36:311" x14ac:dyDescent="0.2">
      <c r="AJ28960" s="23"/>
      <c r="HH28960"/>
      <c r="IW28960" s="36"/>
      <c r="JI28960"/>
      <c r="JJ28960"/>
      <c r="KX28960" s="23"/>
      <c r="KY28960" s="23"/>
    </row>
    <row r="28961" spans="36:311" x14ac:dyDescent="0.2">
      <c r="AJ28961" s="23"/>
      <c r="HH28961"/>
      <c r="IW28961" s="36"/>
      <c r="JI28961"/>
      <c r="JJ28961"/>
      <c r="KX28961" s="23"/>
      <c r="KY28961" s="23"/>
    </row>
    <row r="28962" spans="36:311" x14ac:dyDescent="0.2">
      <c r="AJ28962" s="23"/>
      <c r="HH28962"/>
      <c r="IW28962" s="36"/>
      <c r="JI28962"/>
      <c r="JJ28962"/>
      <c r="KX28962" s="23"/>
      <c r="KY28962" s="23"/>
    </row>
    <row r="28963" spans="36:311" x14ac:dyDescent="0.2">
      <c r="AJ28963" s="23"/>
      <c r="HH28963"/>
      <c r="IW28963" s="36"/>
      <c r="JI28963"/>
      <c r="JJ28963"/>
      <c r="KX28963" s="23"/>
      <c r="KY28963" s="23"/>
    </row>
    <row r="28964" spans="36:311" x14ac:dyDescent="0.2">
      <c r="AJ28964" s="23"/>
      <c r="HH28964"/>
      <c r="IW28964" s="36"/>
      <c r="JI28964"/>
      <c r="JJ28964"/>
      <c r="KX28964" s="23"/>
      <c r="KY28964" s="23"/>
    </row>
    <row r="28965" spans="36:311" x14ac:dyDescent="0.2">
      <c r="AJ28965" s="23"/>
      <c r="HH28965"/>
      <c r="IW28965" s="36"/>
      <c r="JI28965"/>
      <c r="JJ28965"/>
      <c r="KX28965" s="23"/>
      <c r="KY28965" s="23"/>
    </row>
    <row r="28966" spans="36:311" x14ac:dyDescent="0.2">
      <c r="AJ28966" s="23"/>
      <c r="HH28966"/>
      <c r="IW28966" s="36"/>
      <c r="JI28966"/>
      <c r="JJ28966"/>
      <c r="KX28966" s="23"/>
      <c r="KY28966" s="23"/>
    </row>
    <row r="28967" spans="36:311" x14ac:dyDescent="0.2">
      <c r="AJ28967" s="23"/>
      <c r="HH28967"/>
      <c r="IW28967" s="36"/>
      <c r="JI28967"/>
      <c r="JJ28967"/>
      <c r="KX28967" s="23"/>
      <c r="KY28967" s="23"/>
    </row>
    <row r="28968" spans="36:311" x14ac:dyDescent="0.2">
      <c r="AJ28968" s="23"/>
      <c r="HH28968"/>
      <c r="IW28968" s="36"/>
      <c r="JI28968"/>
      <c r="JJ28968"/>
      <c r="KX28968" s="23"/>
      <c r="KY28968" s="23"/>
    </row>
    <row r="28969" spans="36:311" x14ac:dyDescent="0.2">
      <c r="AJ28969" s="23"/>
      <c r="HH28969"/>
      <c r="IW28969" s="36"/>
      <c r="JI28969"/>
      <c r="JJ28969"/>
      <c r="KX28969" s="23"/>
      <c r="KY28969" s="23"/>
    </row>
    <row r="28970" spans="36:311" x14ac:dyDescent="0.2">
      <c r="AJ28970" s="23"/>
      <c r="HH28970"/>
      <c r="IW28970" s="36"/>
      <c r="JI28970"/>
      <c r="JJ28970"/>
      <c r="KX28970" s="23"/>
      <c r="KY28970" s="23"/>
    </row>
    <row r="28971" spans="36:311" x14ac:dyDescent="0.2">
      <c r="AJ28971" s="23"/>
      <c r="HH28971"/>
      <c r="IW28971" s="36"/>
      <c r="JI28971"/>
      <c r="JJ28971"/>
      <c r="KX28971" s="23"/>
      <c r="KY28971" s="23"/>
    </row>
    <row r="28972" spans="36:311" x14ac:dyDescent="0.2">
      <c r="AJ28972" s="23"/>
      <c r="HH28972"/>
      <c r="IW28972" s="36"/>
      <c r="JI28972"/>
      <c r="JJ28972"/>
      <c r="KX28972" s="23"/>
      <c r="KY28972" s="23"/>
    </row>
    <row r="28973" spans="36:311" x14ac:dyDescent="0.2">
      <c r="AJ28973" s="23"/>
      <c r="HH28973"/>
      <c r="IW28973" s="36"/>
      <c r="JI28973"/>
      <c r="JJ28973"/>
      <c r="KX28973" s="23"/>
      <c r="KY28973" s="23"/>
    </row>
    <row r="28974" spans="36:311" x14ac:dyDescent="0.2">
      <c r="AJ28974" s="23"/>
      <c r="HH28974"/>
      <c r="IW28974" s="36"/>
      <c r="JI28974"/>
      <c r="JJ28974"/>
      <c r="KX28974" s="23"/>
      <c r="KY28974" s="23"/>
    </row>
    <row r="28975" spans="36:311" x14ac:dyDescent="0.2">
      <c r="AJ28975" s="23"/>
      <c r="HH28975"/>
      <c r="IW28975" s="36"/>
      <c r="JI28975"/>
      <c r="JJ28975"/>
      <c r="KX28975" s="23"/>
      <c r="KY28975" s="23"/>
    </row>
    <row r="28976" spans="36:311" x14ac:dyDescent="0.2">
      <c r="AJ28976" s="23"/>
      <c r="HH28976"/>
      <c r="IW28976" s="36"/>
      <c r="JI28976"/>
      <c r="JJ28976"/>
      <c r="KX28976" s="23"/>
      <c r="KY28976" s="23"/>
    </row>
    <row r="28977" spans="36:311" x14ac:dyDescent="0.2">
      <c r="AJ28977" s="23"/>
      <c r="HH28977"/>
      <c r="IW28977" s="36"/>
      <c r="JI28977"/>
      <c r="JJ28977"/>
      <c r="KX28977" s="23"/>
      <c r="KY28977" s="23"/>
    </row>
    <row r="28978" spans="36:311" x14ac:dyDescent="0.2">
      <c r="AJ28978" s="23"/>
      <c r="HH28978"/>
      <c r="IW28978" s="36"/>
      <c r="JI28978"/>
      <c r="JJ28978"/>
      <c r="KX28978" s="23"/>
      <c r="KY28978" s="23"/>
    </row>
    <row r="28979" spans="36:311" x14ac:dyDescent="0.2">
      <c r="AJ28979" s="23"/>
      <c r="HH28979"/>
      <c r="IW28979" s="36"/>
      <c r="JI28979"/>
      <c r="JJ28979"/>
      <c r="KX28979" s="23"/>
      <c r="KY28979" s="23"/>
    </row>
    <row r="28980" spans="36:311" x14ac:dyDescent="0.2">
      <c r="AJ28980" s="23"/>
      <c r="HH28980"/>
      <c r="IW28980" s="36"/>
      <c r="JI28980"/>
      <c r="JJ28980"/>
      <c r="KX28980" s="23"/>
      <c r="KY28980" s="23"/>
    </row>
    <row r="28981" spans="36:311" x14ac:dyDescent="0.2">
      <c r="AJ28981" s="23"/>
      <c r="HH28981"/>
      <c r="IW28981" s="36"/>
      <c r="JI28981"/>
      <c r="JJ28981"/>
      <c r="KX28981" s="23"/>
      <c r="KY28981" s="23"/>
    </row>
    <row r="28982" spans="36:311" x14ac:dyDescent="0.2">
      <c r="AJ28982" s="23"/>
      <c r="HH28982"/>
      <c r="IW28982" s="36"/>
      <c r="JI28982"/>
      <c r="JJ28982"/>
      <c r="KX28982" s="23"/>
      <c r="KY28982" s="23"/>
    </row>
    <row r="28983" spans="36:311" x14ac:dyDescent="0.2">
      <c r="AJ28983" s="23"/>
      <c r="HH28983"/>
      <c r="IW28983" s="36"/>
      <c r="JI28983"/>
      <c r="JJ28983"/>
      <c r="KX28983" s="23"/>
      <c r="KY28983" s="23"/>
    </row>
    <row r="28984" spans="36:311" x14ac:dyDescent="0.2">
      <c r="AJ28984" s="23"/>
      <c r="HH28984"/>
      <c r="IW28984" s="36"/>
      <c r="JI28984"/>
      <c r="JJ28984"/>
      <c r="KX28984" s="23"/>
      <c r="KY28984" s="23"/>
    </row>
    <row r="28985" spans="36:311" x14ac:dyDescent="0.2">
      <c r="AJ28985" s="23"/>
      <c r="HH28985"/>
      <c r="IW28985" s="36"/>
      <c r="JI28985"/>
      <c r="JJ28985"/>
      <c r="KX28985" s="23"/>
      <c r="KY28985" s="23"/>
    </row>
    <row r="28986" spans="36:311" x14ac:dyDescent="0.2">
      <c r="AJ28986" s="23"/>
      <c r="HH28986"/>
      <c r="IW28986" s="36"/>
      <c r="JI28986"/>
      <c r="JJ28986"/>
      <c r="KX28986" s="23"/>
      <c r="KY28986" s="23"/>
    </row>
    <row r="28987" spans="36:311" x14ac:dyDescent="0.2">
      <c r="AJ28987" s="23"/>
      <c r="HH28987"/>
      <c r="IW28987" s="36"/>
      <c r="JI28987"/>
      <c r="JJ28987"/>
      <c r="KX28987" s="23"/>
      <c r="KY28987" s="23"/>
    </row>
    <row r="28988" spans="36:311" x14ac:dyDescent="0.2">
      <c r="AJ28988" s="23"/>
      <c r="HH28988"/>
      <c r="IW28988" s="36"/>
      <c r="JI28988"/>
      <c r="JJ28988"/>
      <c r="KX28988" s="23"/>
      <c r="KY28988" s="23"/>
    </row>
    <row r="28989" spans="36:311" x14ac:dyDescent="0.2">
      <c r="AJ28989" s="23"/>
      <c r="HH28989"/>
      <c r="IW28989" s="36"/>
      <c r="JI28989"/>
      <c r="JJ28989"/>
      <c r="KX28989" s="23"/>
      <c r="KY28989" s="23"/>
    </row>
    <row r="28990" spans="36:311" x14ac:dyDescent="0.2">
      <c r="AJ28990" s="23"/>
      <c r="HH28990"/>
      <c r="IW28990" s="36"/>
      <c r="JI28990"/>
      <c r="JJ28990"/>
      <c r="KX28990" s="23"/>
      <c r="KY28990" s="23"/>
    </row>
    <row r="28991" spans="36:311" x14ac:dyDescent="0.2">
      <c r="AJ28991" s="23"/>
      <c r="HH28991"/>
      <c r="IW28991" s="36"/>
      <c r="JI28991"/>
      <c r="JJ28991"/>
      <c r="KX28991" s="23"/>
      <c r="KY28991" s="23"/>
    </row>
    <row r="28992" spans="36:311" x14ac:dyDescent="0.2">
      <c r="AJ28992" s="23"/>
      <c r="HH28992"/>
      <c r="IW28992" s="36"/>
      <c r="JI28992"/>
      <c r="JJ28992"/>
      <c r="KX28992" s="23"/>
      <c r="KY28992" s="23"/>
    </row>
    <row r="28993" spans="36:311" x14ac:dyDescent="0.2">
      <c r="AJ28993" s="23"/>
      <c r="HH28993"/>
      <c r="IW28993" s="36"/>
      <c r="JI28993"/>
      <c r="JJ28993"/>
      <c r="KX28993" s="23"/>
      <c r="KY28993" s="23"/>
    </row>
    <row r="28994" spans="36:311" x14ac:dyDescent="0.2">
      <c r="AJ28994" s="23"/>
      <c r="HH28994"/>
      <c r="IW28994" s="36"/>
      <c r="JI28994"/>
      <c r="JJ28994"/>
      <c r="KX28994" s="23"/>
      <c r="KY28994" s="23"/>
    </row>
    <row r="28995" spans="36:311" x14ac:dyDescent="0.2">
      <c r="AJ28995" s="23"/>
      <c r="HH28995"/>
      <c r="IW28995" s="36"/>
      <c r="JI28995"/>
      <c r="JJ28995"/>
      <c r="KX28995" s="23"/>
      <c r="KY28995" s="23"/>
    </row>
    <row r="28996" spans="36:311" x14ac:dyDescent="0.2">
      <c r="AJ28996" s="23"/>
      <c r="HH28996"/>
      <c r="IW28996" s="36"/>
      <c r="JI28996"/>
      <c r="JJ28996"/>
      <c r="KX28996" s="23"/>
      <c r="KY28996" s="23"/>
    </row>
    <row r="28997" spans="36:311" x14ac:dyDescent="0.2">
      <c r="AJ28997" s="23"/>
      <c r="HH28997"/>
      <c r="IW28997" s="36"/>
      <c r="JI28997"/>
      <c r="JJ28997"/>
      <c r="KX28997" s="23"/>
      <c r="KY28997" s="23"/>
    </row>
    <row r="28998" spans="36:311" x14ac:dyDescent="0.2">
      <c r="AJ28998" s="23"/>
      <c r="HH28998"/>
      <c r="IW28998" s="36"/>
      <c r="JI28998"/>
      <c r="JJ28998"/>
      <c r="KX28998" s="23"/>
      <c r="KY28998" s="23"/>
    </row>
    <row r="28999" spans="36:311" x14ac:dyDescent="0.2">
      <c r="AJ28999" s="23"/>
      <c r="HH28999"/>
      <c r="IW28999" s="36"/>
      <c r="JI28999"/>
      <c r="JJ28999"/>
      <c r="KX28999" s="23"/>
      <c r="KY28999" s="23"/>
    </row>
    <row r="29000" spans="36:311" x14ac:dyDescent="0.2">
      <c r="AJ29000" s="23"/>
      <c r="HH29000"/>
      <c r="IW29000" s="36"/>
      <c r="JI29000"/>
      <c r="JJ29000"/>
      <c r="KX29000" s="23"/>
      <c r="KY29000" s="23"/>
    </row>
    <row r="29001" spans="36:311" x14ac:dyDescent="0.2">
      <c r="AJ29001" s="23"/>
      <c r="HH29001"/>
      <c r="IW29001" s="36"/>
      <c r="JI29001"/>
      <c r="JJ29001"/>
      <c r="KX29001" s="23"/>
      <c r="KY29001" s="23"/>
    </row>
    <row r="29002" spans="36:311" x14ac:dyDescent="0.2">
      <c r="AJ29002" s="23"/>
      <c r="HH29002"/>
      <c r="IW29002" s="36"/>
      <c r="JI29002"/>
      <c r="JJ29002"/>
      <c r="KX29002" s="23"/>
      <c r="KY29002" s="23"/>
    </row>
    <row r="29003" spans="36:311" x14ac:dyDescent="0.2">
      <c r="AJ29003" s="23"/>
      <c r="HH29003"/>
      <c r="IW29003" s="36"/>
      <c r="JI29003"/>
      <c r="JJ29003"/>
      <c r="KX29003" s="23"/>
      <c r="KY29003" s="23"/>
    </row>
    <row r="29004" spans="36:311" x14ac:dyDescent="0.2">
      <c r="AJ29004" s="23"/>
      <c r="HH29004"/>
      <c r="IW29004" s="36"/>
      <c r="JI29004"/>
      <c r="JJ29004"/>
      <c r="KX29004" s="23"/>
      <c r="KY29004" s="23"/>
    </row>
    <row r="29005" spans="36:311" x14ac:dyDescent="0.2">
      <c r="AJ29005" s="23"/>
      <c r="HH29005"/>
      <c r="IW29005" s="36"/>
      <c r="JI29005"/>
      <c r="JJ29005"/>
      <c r="KX29005" s="23"/>
      <c r="KY29005" s="23"/>
    </row>
    <row r="29006" spans="36:311" x14ac:dyDescent="0.2">
      <c r="AJ29006" s="23"/>
      <c r="HH29006"/>
      <c r="IW29006" s="36"/>
      <c r="JI29006"/>
      <c r="JJ29006"/>
      <c r="KX29006" s="23"/>
      <c r="KY29006" s="23"/>
    </row>
    <row r="29007" spans="36:311" x14ac:dyDescent="0.2">
      <c r="AJ29007" s="23"/>
      <c r="HH29007"/>
      <c r="IW29007" s="36"/>
      <c r="JI29007"/>
      <c r="JJ29007"/>
      <c r="KX29007" s="23"/>
      <c r="KY29007" s="23"/>
    </row>
    <row r="29008" spans="36:311" x14ac:dyDescent="0.2">
      <c r="AJ29008" s="23"/>
      <c r="HH29008"/>
      <c r="IW29008" s="36"/>
      <c r="JI29008"/>
      <c r="JJ29008"/>
      <c r="KX29008" s="23"/>
      <c r="KY29008" s="23"/>
    </row>
    <row r="29009" spans="36:311" x14ac:dyDescent="0.2">
      <c r="AJ29009" s="23"/>
      <c r="HH29009"/>
      <c r="IW29009" s="36"/>
      <c r="JI29009"/>
      <c r="JJ29009"/>
      <c r="KX29009" s="23"/>
      <c r="KY29009" s="23"/>
    </row>
    <row r="29010" spans="36:311" x14ac:dyDescent="0.2">
      <c r="AJ29010" s="23"/>
      <c r="HH29010"/>
      <c r="IW29010" s="36"/>
      <c r="JI29010"/>
      <c r="JJ29010"/>
      <c r="KX29010" s="23"/>
      <c r="KY29010" s="23"/>
    </row>
    <row r="29011" spans="36:311" x14ac:dyDescent="0.2">
      <c r="AJ29011" s="23"/>
      <c r="HH29011"/>
      <c r="IW29011" s="36"/>
      <c r="JI29011"/>
      <c r="JJ29011"/>
      <c r="KX29011" s="23"/>
      <c r="KY29011" s="23"/>
    </row>
    <row r="29012" spans="36:311" x14ac:dyDescent="0.2">
      <c r="AJ29012" s="23"/>
      <c r="HH29012"/>
      <c r="IW29012" s="36"/>
      <c r="JI29012"/>
      <c r="JJ29012"/>
      <c r="KX29012" s="23"/>
      <c r="KY29012" s="23"/>
    </row>
    <row r="29013" spans="36:311" x14ac:dyDescent="0.2">
      <c r="AJ29013" s="23"/>
      <c r="HH29013"/>
      <c r="IW29013" s="36"/>
      <c r="JI29013"/>
      <c r="JJ29013"/>
      <c r="KX29013" s="23"/>
      <c r="KY29013" s="23"/>
    </row>
    <row r="29014" spans="36:311" x14ac:dyDescent="0.2">
      <c r="AJ29014" s="23"/>
      <c r="HH29014"/>
      <c r="IW29014" s="36"/>
      <c r="JI29014"/>
      <c r="JJ29014"/>
      <c r="KX29014" s="23"/>
      <c r="KY29014" s="23"/>
    </row>
    <row r="29015" spans="36:311" x14ac:dyDescent="0.2">
      <c r="AJ29015" s="23"/>
      <c r="HH29015"/>
      <c r="IW29015" s="36"/>
      <c r="JI29015"/>
      <c r="JJ29015"/>
      <c r="KX29015" s="23"/>
      <c r="KY29015" s="23"/>
    </row>
    <row r="29016" spans="36:311" x14ac:dyDescent="0.2">
      <c r="AJ29016" s="23"/>
      <c r="HH29016"/>
      <c r="IW29016" s="36"/>
      <c r="JI29016"/>
      <c r="JJ29016"/>
      <c r="KX29016" s="23"/>
      <c r="KY29016" s="23"/>
    </row>
    <row r="29017" spans="36:311" x14ac:dyDescent="0.2">
      <c r="AJ29017" s="23"/>
      <c r="HH29017"/>
      <c r="IW29017" s="36"/>
      <c r="JI29017"/>
      <c r="JJ29017"/>
      <c r="KX29017" s="23"/>
      <c r="KY29017" s="23"/>
    </row>
    <row r="29018" spans="36:311" x14ac:dyDescent="0.2">
      <c r="AJ29018" s="23"/>
      <c r="HH29018"/>
      <c r="IW29018" s="36"/>
      <c r="JI29018"/>
      <c r="JJ29018"/>
      <c r="KX29018" s="23"/>
      <c r="KY29018" s="23"/>
    </row>
    <row r="29019" spans="36:311" x14ac:dyDescent="0.2">
      <c r="AJ29019" s="23"/>
      <c r="HH29019"/>
      <c r="IW29019" s="36"/>
      <c r="JI29019"/>
      <c r="JJ29019"/>
      <c r="KX29019" s="23"/>
      <c r="KY29019" s="23"/>
    </row>
    <row r="29020" spans="36:311" x14ac:dyDescent="0.2">
      <c r="AJ29020" s="23"/>
      <c r="HH29020"/>
      <c r="IW29020" s="36"/>
      <c r="JI29020"/>
      <c r="JJ29020"/>
      <c r="KX29020" s="23"/>
      <c r="KY29020" s="23"/>
    </row>
    <row r="29021" spans="36:311" x14ac:dyDescent="0.2">
      <c r="AJ29021" s="23"/>
      <c r="HH29021"/>
      <c r="IW29021" s="36"/>
      <c r="JI29021"/>
      <c r="JJ29021"/>
      <c r="KX29021" s="23"/>
      <c r="KY29021" s="23"/>
    </row>
    <row r="29022" spans="36:311" x14ac:dyDescent="0.2">
      <c r="AJ29022" s="23"/>
      <c r="HH29022"/>
      <c r="IW29022" s="36"/>
      <c r="JI29022"/>
      <c r="JJ29022"/>
      <c r="KX29022" s="23"/>
      <c r="KY29022" s="23"/>
    </row>
    <row r="29023" spans="36:311" x14ac:dyDescent="0.2">
      <c r="AJ29023" s="23"/>
      <c r="HH29023"/>
      <c r="IW29023" s="36"/>
      <c r="JI29023"/>
      <c r="JJ29023"/>
      <c r="KX29023" s="23"/>
      <c r="KY29023" s="23"/>
    </row>
    <row r="29024" spans="36:311" x14ac:dyDescent="0.2">
      <c r="AJ29024" s="23"/>
      <c r="HH29024"/>
      <c r="IW29024" s="36"/>
      <c r="JI29024"/>
      <c r="JJ29024"/>
      <c r="KX29024" s="23"/>
      <c r="KY29024" s="23"/>
    </row>
    <row r="29025" spans="36:311" x14ac:dyDescent="0.2">
      <c r="AJ29025" s="23"/>
      <c r="HH29025"/>
      <c r="IW29025" s="36"/>
      <c r="JI29025"/>
      <c r="JJ29025"/>
      <c r="KX29025" s="23"/>
      <c r="KY29025" s="23"/>
    </row>
    <row r="29026" spans="36:311" x14ac:dyDescent="0.2">
      <c r="AJ29026" s="23"/>
      <c r="HH29026"/>
      <c r="IW29026" s="36"/>
      <c r="JI29026"/>
      <c r="JJ29026"/>
      <c r="KX29026" s="23"/>
      <c r="KY29026" s="23"/>
    </row>
    <row r="29027" spans="36:311" x14ac:dyDescent="0.2">
      <c r="AJ29027" s="23"/>
      <c r="HH29027"/>
      <c r="IW29027" s="36"/>
      <c r="JI29027"/>
      <c r="JJ29027"/>
      <c r="KX29027" s="23"/>
      <c r="KY29027" s="23"/>
    </row>
    <row r="29028" spans="36:311" x14ac:dyDescent="0.2">
      <c r="AJ29028" s="23"/>
      <c r="HH29028"/>
      <c r="IW29028" s="36"/>
      <c r="JI29028"/>
      <c r="JJ29028"/>
      <c r="KX29028" s="23"/>
      <c r="KY29028" s="23"/>
    </row>
    <row r="29029" spans="36:311" x14ac:dyDescent="0.2">
      <c r="AJ29029" s="23"/>
      <c r="HH29029"/>
      <c r="IW29029" s="36"/>
      <c r="JI29029"/>
      <c r="JJ29029"/>
      <c r="KX29029" s="23"/>
      <c r="KY29029" s="23"/>
    </row>
    <row r="29030" spans="36:311" x14ac:dyDescent="0.2">
      <c r="AJ29030" s="23"/>
      <c r="HH29030"/>
      <c r="IW29030" s="36"/>
      <c r="JI29030"/>
      <c r="JJ29030"/>
      <c r="KX29030" s="23"/>
      <c r="KY29030" s="23"/>
    </row>
    <row r="29031" spans="36:311" x14ac:dyDescent="0.2">
      <c r="AJ29031" s="23"/>
      <c r="HH29031"/>
      <c r="IW29031" s="36"/>
      <c r="JI29031"/>
      <c r="JJ29031"/>
      <c r="KX29031" s="23"/>
      <c r="KY29031" s="23"/>
    </row>
    <row r="29032" spans="36:311" x14ac:dyDescent="0.2">
      <c r="AJ29032" s="23"/>
      <c r="HH29032"/>
      <c r="IW29032" s="36"/>
      <c r="JI29032"/>
      <c r="JJ29032"/>
      <c r="KX29032" s="23"/>
      <c r="KY29032" s="23"/>
    </row>
    <row r="29033" spans="36:311" x14ac:dyDescent="0.2">
      <c r="AJ29033" s="23"/>
      <c r="HH29033"/>
      <c r="IW29033" s="36"/>
      <c r="JI29033"/>
      <c r="JJ29033"/>
      <c r="KX29033" s="23"/>
      <c r="KY29033" s="23"/>
    </row>
    <row r="29034" spans="36:311" x14ac:dyDescent="0.2">
      <c r="AJ29034" s="23"/>
      <c r="HH29034"/>
      <c r="IW29034" s="36"/>
      <c r="JI29034"/>
      <c r="JJ29034"/>
      <c r="KX29034" s="23"/>
      <c r="KY29034" s="23"/>
    </row>
    <row r="29035" spans="36:311" x14ac:dyDescent="0.2">
      <c r="AJ29035" s="23"/>
      <c r="HH29035"/>
      <c r="IW29035" s="36"/>
      <c r="JI29035"/>
      <c r="JJ29035"/>
      <c r="KX29035" s="23"/>
      <c r="KY29035" s="23"/>
    </row>
    <row r="29036" spans="36:311" x14ac:dyDescent="0.2">
      <c r="AJ29036" s="23"/>
      <c r="HH29036"/>
      <c r="IW29036" s="36"/>
      <c r="JI29036"/>
      <c r="JJ29036"/>
      <c r="KX29036" s="23"/>
      <c r="KY29036" s="23"/>
    </row>
    <row r="29037" spans="36:311" x14ac:dyDescent="0.2">
      <c r="AJ29037" s="23"/>
      <c r="HH29037"/>
      <c r="IW29037" s="36"/>
      <c r="JI29037"/>
      <c r="JJ29037"/>
      <c r="KX29037" s="23"/>
      <c r="KY29037" s="23"/>
    </row>
    <row r="29038" spans="36:311" x14ac:dyDescent="0.2">
      <c r="AJ29038" s="23"/>
      <c r="HH29038"/>
      <c r="IW29038" s="36"/>
      <c r="JI29038"/>
      <c r="JJ29038"/>
      <c r="KX29038" s="23"/>
      <c r="KY29038" s="23"/>
    </row>
    <row r="29039" spans="36:311" x14ac:dyDescent="0.2">
      <c r="AJ29039" s="23"/>
      <c r="HH29039"/>
      <c r="IW29039" s="36"/>
      <c r="JI29039"/>
      <c r="JJ29039"/>
      <c r="KX29039" s="23"/>
      <c r="KY29039" s="23"/>
    </row>
    <row r="29040" spans="36:311" x14ac:dyDescent="0.2">
      <c r="AJ29040" s="23"/>
      <c r="HH29040"/>
      <c r="IW29040" s="36"/>
      <c r="JI29040"/>
      <c r="JJ29040"/>
      <c r="KX29040" s="23"/>
      <c r="KY29040" s="23"/>
    </row>
    <row r="29041" spans="36:311" x14ac:dyDescent="0.2">
      <c r="AJ29041" s="23"/>
      <c r="HH29041"/>
      <c r="IW29041" s="36"/>
      <c r="JI29041"/>
      <c r="JJ29041"/>
      <c r="KX29041" s="23"/>
      <c r="KY29041" s="23"/>
    </row>
    <row r="29042" spans="36:311" x14ac:dyDescent="0.2">
      <c r="AJ29042" s="23"/>
      <c r="HH29042"/>
      <c r="IW29042" s="36"/>
      <c r="JI29042"/>
      <c r="JJ29042"/>
      <c r="KX29042" s="23"/>
      <c r="KY29042" s="23"/>
    </row>
    <row r="29043" spans="36:311" x14ac:dyDescent="0.2">
      <c r="AJ29043" s="23"/>
      <c r="HH29043"/>
      <c r="IW29043" s="36"/>
      <c r="JI29043"/>
      <c r="JJ29043"/>
      <c r="KX29043" s="23"/>
      <c r="KY29043" s="23"/>
    </row>
    <row r="29044" spans="36:311" x14ac:dyDescent="0.2">
      <c r="AJ29044" s="23"/>
      <c r="HH29044"/>
      <c r="IW29044" s="36"/>
      <c r="JI29044"/>
      <c r="JJ29044"/>
      <c r="KX29044" s="23"/>
      <c r="KY29044" s="23"/>
    </row>
    <row r="29045" spans="36:311" x14ac:dyDescent="0.2">
      <c r="AJ29045" s="23"/>
      <c r="HH29045"/>
      <c r="IW29045" s="36"/>
      <c r="JI29045"/>
      <c r="JJ29045"/>
      <c r="KX29045" s="23"/>
      <c r="KY29045" s="23"/>
    </row>
    <row r="29046" spans="36:311" x14ac:dyDescent="0.2">
      <c r="AJ29046" s="23"/>
      <c r="HH29046"/>
      <c r="IW29046" s="36"/>
      <c r="JI29046"/>
      <c r="JJ29046"/>
      <c r="KX29046" s="23"/>
      <c r="KY29046" s="23"/>
    </row>
    <row r="29047" spans="36:311" x14ac:dyDescent="0.2">
      <c r="AJ29047" s="23"/>
      <c r="HH29047"/>
      <c r="IW29047" s="36"/>
      <c r="JI29047"/>
      <c r="JJ29047"/>
      <c r="KX29047" s="23"/>
      <c r="KY29047" s="23"/>
    </row>
    <row r="29048" spans="36:311" x14ac:dyDescent="0.2">
      <c r="AJ29048" s="23"/>
      <c r="HH29048"/>
      <c r="IW29048" s="36"/>
      <c r="JI29048"/>
      <c r="JJ29048"/>
      <c r="KX29048" s="23"/>
      <c r="KY29048" s="23"/>
    </row>
    <row r="29049" spans="36:311" x14ac:dyDescent="0.2">
      <c r="AJ29049" s="23"/>
      <c r="HH29049"/>
      <c r="IW29049" s="36"/>
      <c r="JI29049"/>
      <c r="JJ29049"/>
      <c r="KX29049" s="23"/>
      <c r="KY29049" s="23"/>
    </row>
    <row r="29050" spans="36:311" x14ac:dyDescent="0.2">
      <c r="AJ29050" s="23"/>
      <c r="HH29050"/>
      <c r="IW29050" s="36"/>
      <c r="JI29050"/>
      <c r="JJ29050"/>
      <c r="KX29050" s="23"/>
      <c r="KY29050" s="23"/>
    </row>
    <row r="29051" spans="36:311" x14ac:dyDescent="0.2">
      <c r="AJ29051" s="23"/>
      <c r="HH29051"/>
      <c r="IW29051" s="36"/>
      <c r="JI29051"/>
      <c r="JJ29051"/>
      <c r="KX29051" s="23"/>
      <c r="KY29051" s="23"/>
    </row>
    <row r="29052" spans="36:311" x14ac:dyDescent="0.2">
      <c r="AJ29052" s="23"/>
      <c r="HH29052"/>
      <c r="IW29052" s="36"/>
      <c r="JI29052"/>
      <c r="JJ29052"/>
      <c r="KX29052" s="23"/>
      <c r="KY29052" s="23"/>
    </row>
    <row r="29053" spans="36:311" x14ac:dyDescent="0.2">
      <c r="AJ29053" s="23"/>
      <c r="HH29053"/>
      <c r="IW29053" s="36"/>
      <c r="JI29053"/>
      <c r="JJ29053"/>
      <c r="KX29053" s="23"/>
      <c r="KY29053" s="23"/>
    </row>
    <row r="29054" spans="36:311" x14ac:dyDescent="0.2">
      <c r="AJ29054" s="23"/>
      <c r="HH29054"/>
      <c r="IW29054" s="36"/>
      <c r="JI29054"/>
      <c r="JJ29054"/>
      <c r="KX29054" s="23"/>
      <c r="KY29054" s="23"/>
    </row>
    <row r="29055" spans="36:311" x14ac:dyDescent="0.2">
      <c r="AJ29055" s="23"/>
      <c r="HH29055"/>
      <c r="IW29055" s="36"/>
      <c r="JI29055"/>
      <c r="JJ29055"/>
      <c r="KX29055" s="23"/>
      <c r="KY29055" s="23"/>
    </row>
    <row r="29056" spans="36:311" x14ac:dyDescent="0.2">
      <c r="AJ29056" s="23"/>
      <c r="HH29056"/>
      <c r="IW29056" s="36"/>
      <c r="JI29056"/>
      <c r="JJ29056"/>
      <c r="KX29056" s="23"/>
      <c r="KY29056" s="23"/>
    </row>
    <row r="29057" spans="36:311" x14ac:dyDescent="0.2">
      <c r="AJ29057" s="23"/>
      <c r="HH29057"/>
      <c r="IW29057" s="36"/>
      <c r="JI29057"/>
      <c r="JJ29057"/>
      <c r="KX29057" s="23"/>
      <c r="KY29057" s="23"/>
    </row>
    <row r="29058" spans="36:311" x14ac:dyDescent="0.2">
      <c r="AJ29058" s="23"/>
      <c r="HH29058"/>
      <c r="IW29058" s="36"/>
      <c r="JI29058"/>
      <c r="JJ29058"/>
      <c r="KX29058" s="23"/>
      <c r="KY29058" s="23"/>
    </row>
    <row r="29059" spans="36:311" x14ac:dyDescent="0.2">
      <c r="AJ29059" s="23"/>
      <c r="HH29059"/>
      <c r="IW29059" s="36"/>
      <c r="JI29059"/>
      <c r="JJ29059"/>
      <c r="KX29059" s="23"/>
      <c r="KY29059" s="23"/>
    </row>
    <row r="29060" spans="36:311" x14ac:dyDescent="0.2">
      <c r="AJ29060" s="23"/>
      <c r="HH29060"/>
      <c r="IW29060" s="36"/>
      <c r="JI29060"/>
      <c r="JJ29060"/>
      <c r="KX29060" s="23"/>
      <c r="KY29060" s="23"/>
    </row>
    <row r="29061" spans="36:311" x14ac:dyDescent="0.2">
      <c r="AJ29061" s="23"/>
      <c r="HH29061"/>
      <c r="IW29061" s="36"/>
      <c r="JI29061"/>
      <c r="JJ29061"/>
      <c r="KX29061" s="23"/>
      <c r="KY29061" s="23"/>
    </row>
    <row r="29062" spans="36:311" x14ac:dyDescent="0.2">
      <c r="AJ29062" s="23"/>
      <c r="HH29062"/>
      <c r="IW29062" s="36"/>
      <c r="JI29062"/>
      <c r="JJ29062"/>
      <c r="KX29062" s="23"/>
      <c r="KY29062" s="23"/>
    </row>
    <row r="29063" spans="36:311" x14ac:dyDescent="0.2">
      <c r="AJ29063" s="23"/>
      <c r="HH29063"/>
      <c r="IW29063" s="36"/>
      <c r="JI29063"/>
      <c r="JJ29063"/>
      <c r="KX29063" s="23"/>
      <c r="KY29063" s="23"/>
    </row>
    <row r="29064" spans="36:311" x14ac:dyDescent="0.2">
      <c r="AJ29064" s="23"/>
      <c r="HH29064"/>
      <c r="IW29064" s="36"/>
      <c r="JI29064"/>
      <c r="JJ29064"/>
      <c r="KX29064" s="23"/>
      <c r="KY29064" s="23"/>
    </row>
    <row r="29065" spans="36:311" x14ac:dyDescent="0.2">
      <c r="AJ29065" s="23"/>
      <c r="HH29065"/>
      <c r="IW29065" s="36"/>
      <c r="JI29065"/>
      <c r="JJ29065"/>
      <c r="KX29065" s="23"/>
      <c r="KY29065" s="23"/>
    </row>
    <row r="29066" spans="36:311" x14ac:dyDescent="0.2">
      <c r="AJ29066" s="23"/>
      <c r="HH29066"/>
      <c r="IW29066" s="36"/>
      <c r="JI29066"/>
      <c r="JJ29066"/>
      <c r="KX29066" s="23"/>
      <c r="KY29066" s="23"/>
    </row>
    <row r="29067" spans="36:311" x14ac:dyDescent="0.2">
      <c r="AJ29067" s="23"/>
      <c r="HH29067"/>
      <c r="IW29067" s="36"/>
      <c r="JI29067"/>
      <c r="JJ29067"/>
      <c r="KX29067" s="23"/>
      <c r="KY29067" s="23"/>
    </row>
    <row r="29068" spans="36:311" x14ac:dyDescent="0.2">
      <c r="AJ29068" s="23"/>
      <c r="HH29068"/>
      <c r="IW29068" s="36"/>
      <c r="JI29068"/>
      <c r="JJ29068"/>
      <c r="KX29068" s="23"/>
      <c r="KY29068" s="23"/>
    </row>
    <row r="29069" spans="36:311" x14ac:dyDescent="0.2">
      <c r="AJ29069" s="23"/>
      <c r="HH29069"/>
      <c r="IW29069" s="36"/>
      <c r="JI29069"/>
      <c r="JJ29069"/>
      <c r="KX29069" s="23"/>
      <c r="KY29069" s="23"/>
    </row>
    <row r="29070" spans="36:311" x14ac:dyDescent="0.2">
      <c r="AJ29070" s="23"/>
      <c r="HH29070"/>
      <c r="IW29070" s="36"/>
      <c r="JI29070"/>
      <c r="JJ29070"/>
      <c r="KX29070" s="23"/>
      <c r="KY29070" s="23"/>
    </row>
    <row r="29071" spans="36:311" x14ac:dyDescent="0.2">
      <c r="AJ29071" s="23"/>
      <c r="HH29071"/>
      <c r="IW29071" s="36"/>
      <c r="JI29071"/>
      <c r="JJ29071"/>
      <c r="KX29071" s="23"/>
      <c r="KY29071" s="23"/>
    </row>
    <row r="29072" spans="36:311" x14ac:dyDescent="0.2">
      <c r="AJ29072" s="23"/>
      <c r="HH29072"/>
      <c r="IW29072" s="36"/>
      <c r="JI29072"/>
      <c r="JJ29072"/>
      <c r="KX29072" s="23"/>
      <c r="KY29072" s="23"/>
    </row>
    <row r="29073" spans="36:311" x14ac:dyDescent="0.2">
      <c r="AJ29073" s="23"/>
      <c r="HH29073"/>
      <c r="IW29073" s="36"/>
      <c r="JI29073"/>
      <c r="JJ29073"/>
      <c r="KX29073" s="23"/>
      <c r="KY29073" s="23"/>
    </row>
    <row r="29074" spans="36:311" x14ac:dyDescent="0.2">
      <c r="AJ29074" s="23"/>
      <c r="HH29074"/>
      <c r="IW29074" s="36"/>
      <c r="JI29074"/>
      <c r="JJ29074"/>
      <c r="KX29074" s="23"/>
      <c r="KY29074" s="23"/>
    </row>
    <row r="29075" spans="36:311" x14ac:dyDescent="0.2">
      <c r="AJ29075" s="23"/>
      <c r="HH29075"/>
      <c r="IW29075" s="36"/>
      <c r="JI29075"/>
      <c r="JJ29075"/>
      <c r="KX29075" s="23"/>
      <c r="KY29075" s="23"/>
    </row>
    <row r="29076" spans="36:311" x14ac:dyDescent="0.2">
      <c r="AJ29076" s="23"/>
      <c r="HH29076"/>
      <c r="IW29076" s="36"/>
      <c r="JI29076"/>
      <c r="JJ29076"/>
      <c r="KX29076" s="23"/>
      <c r="KY29076" s="23"/>
    </row>
    <row r="29077" spans="36:311" x14ac:dyDescent="0.2">
      <c r="AJ29077" s="23"/>
      <c r="HH29077"/>
      <c r="IW29077" s="36"/>
      <c r="JI29077"/>
      <c r="JJ29077"/>
      <c r="KX29077" s="23"/>
      <c r="KY29077" s="23"/>
    </row>
    <row r="29078" spans="36:311" x14ac:dyDescent="0.2">
      <c r="AJ29078" s="23"/>
      <c r="HH29078"/>
      <c r="IW29078" s="36"/>
      <c r="JI29078"/>
      <c r="JJ29078"/>
      <c r="KX29078" s="23"/>
      <c r="KY29078" s="23"/>
    </row>
    <row r="29079" spans="36:311" x14ac:dyDescent="0.2">
      <c r="AJ29079" s="23"/>
      <c r="HH29079"/>
      <c r="IW29079" s="36"/>
      <c r="JI29079"/>
      <c r="JJ29079"/>
      <c r="KX29079" s="23"/>
      <c r="KY29079" s="23"/>
    </row>
    <row r="29080" spans="36:311" x14ac:dyDescent="0.2">
      <c r="AJ29080" s="23"/>
      <c r="HH29080"/>
      <c r="IW29080" s="36"/>
      <c r="JI29080"/>
      <c r="JJ29080"/>
      <c r="KX29080" s="23"/>
      <c r="KY29080" s="23"/>
    </row>
    <row r="29081" spans="36:311" x14ac:dyDescent="0.2">
      <c r="AJ29081" s="23"/>
      <c r="HH29081"/>
      <c r="IW29081" s="36"/>
      <c r="JI29081"/>
      <c r="JJ29081"/>
      <c r="KX29081" s="23"/>
      <c r="KY29081" s="23"/>
    </row>
    <row r="29082" spans="36:311" x14ac:dyDescent="0.2">
      <c r="AJ29082" s="23"/>
      <c r="HH29082"/>
      <c r="IW29082" s="36"/>
      <c r="JI29082"/>
      <c r="JJ29082"/>
      <c r="KX29082" s="23"/>
      <c r="KY29082" s="23"/>
    </row>
    <row r="29083" spans="36:311" x14ac:dyDescent="0.2">
      <c r="AJ29083" s="23"/>
      <c r="HH29083"/>
      <c r="IW29083" s="36"/>
      <c r="JI29083"/>
      <c r="JJ29083"/>
      <c r="KX29083" s="23"/>
      <c r="KY29083" s="23"/>
    </row>
    <row r="29084" spans="36:311" x14ac:dyDescent="0.2">
      <c r="AJ29084" s="23"/>
      <c r="HH29084"/>
      <c r="IW29084" s="36"/>
      <c r="JI29084"/>
      <c r="JJ29084"/>
      <c r="KX29084" s="23"/>
      <c r="KY29084" s="23"/>
    </row>
    <row r="29085" spans="36:311" x14ac:dyDescent="0.2">
      <c r="AJ29085" s="23"/>
      <c r="HH29085"/>
      <c r="IW29085" s="36"/>
      <c r="JI29085"/>
      <c r="JJ29085"/>
      <c r="KX29085" s="23"/>
      <c r="KY29085" s="23"/>
    </row>
    <row r="29086" spans="36:311" x14ac:dyDescent="0.2">
      <c r="AJ29086" s="23"/>
      <c r="HH29086"/>
      <c r="IW29086" s="36"/>
      <c r="JI29086"/>
      <c r="JJ29086"/>
      <c r="KX29086" s="23"/>
      <c r="KY29086" s="23"/>
    </row>
    <row r="29087" spans="36:311" x14ac:dyDescent="0.2">
      <c r="AJ29087" s="23"/>
      <c r="HH29087"/>
      <c r="IW29087" s="36"/>
      <c r="JI29087"/>
      <c r="JJ29087"/>
      <c r="KX29087" s="23"/>
      <c r="KY29087" s="23"/>
    </row>
    <row r="29088" spans="36:311" x14ac:dyDescent="0.2">
      <c r="AJ29088" s="23"/>
      <c r="HH29088"/>
      <c r="IW29088" s="36"/>
      <c r="JI29088"/>
      <c r="JJ29088"/>
      <c r="KX29088" s="23"/>
      <c r="KY29088" s="23"/>
    </row>
    <row r="29089" spans="36:311" x14ac:dyDescent="0.2">
      <c r="AJ29089" s="23"/>
      <c r="HH29089"/>
      <c r="IW29089" s="36"/>
      <c r="JI29089"/>
      <c r="JJ29089"/>
      <c r="KX29089" s="23"/>
      <c r="KY29089" s="23"/>
    </row>
    <row r="29090" spans="36:311" x14ac:dyDescent="0.2">
      <c r="AJ29090" s="23"/>
      <c r="HH29090"/>
      <c r="IW29090" s="36"/>
      <c r="JI29090"/>
      <c r="JJ29090"/>
      <c r="KX29090" s="23"/>
      <c r="KY29090" s="23"/>
    </row>
    <row r="29091" spans="36:311" x14ac:dyDescent="0.2">
      <c r="AJ29091" s="23"/>
      <c r="HH29091"/>
      <c r="IW29091" s="36"/>
      <c r="JI29091"/>
      <c r="JJ29091"/>
      <c r="KX29091" s="23"/>
      <c r="KY29091" s="23"/>
    </row>
    <row r="29092" spans="36:311" x14ac:dyDescent="0.2">
      <c r="AJ29092" s="23"/>
      <c r="HH29092"/>
      <c r="IW29092" s="36"/>
      <c r="JI29092"/>
      <c r="JJ29092"/>
      <c r="KX29092" s="23"/>
      <c r="KY29092" s="23"/>
    </row>
    <row r="29093" spans="36:311" x14ac:dyDescent="0.2">
      <c r="AJ29093" s="23"/>
      <c r="HH29093"/>
      <c r="IW29093" s="36"/>
      <c r="JI29093"/>
      <c r="JJ29093"/>
      <c r="KX29093" s="23"/>
      <c r="KY29093" s="23"/>
    </row>
    <row r="29094" spans="36:311" x14ac:dyDescent="0.2">
      <c r="AJ29094" s="23"/>
      <c r="HH29094"/>
      <c r="IW29094" s="36"/>
      <c r="JI29094"/>
      <c r="JJ29094"/>
      <c r="KX29094" s="23"/>
      <c r="KY29094" s="23"/>
    </row>
    <row r="29095" spans="36:311" x14ac:dyDescent="0.2">
      <c r="AJ29095" s="23"/>
      <c r="HH29095"/>
      <c r="IW29095" s="36"/>
      <c r="JI29095"/>
      <c r="JJ29095"/>
      <c r="KX29095" s="23"/>
      <c r="KY29095" s="23"/>
    </row>
    <row r="29096" spans="36:311" x14ac:dyDescent="0.2">
      <c r="AJ29096" s="23"/>
      <c r="HH29096"/>
      <c r="IW29096" s="36"/>
      <c r="JI29096"/>
      <c r="JJ29096"/>
      <c r="KX29096" s="23"/>
      <c r="KY29096" s="23"/>
    </row>
    <row r="29097" spans="36:311" x14ac:dyDescent="0.2">
      <c r="AJ29097" s="23"/>
      <c r="HH29097"/>
      <c r="IW29097" s="36"/>
      <c r="JI29097"/>
      <c r="JJ29097"/>
      <c r="KX29097" s="23"/>
      <c r="KY29097" s="23"/>
    </row>
    <row r="29098" spans="36:311" x14ac:dyDescent="0.2">
      <c r="AJ29098" s="23"/>
      <c r="HH29098"/>
      <c r="IW29098" s="36"/>
      <c r="JI29098"/>
      <c r="JJ29098"/>
      <c r="KX29098" s="23"/>
      <c r="KY29098" s="23"/>
    </row>
    <row r="29099" spans="36:311" x14ac:dyDescent="0.2">
      <c r="AJ29099" s="23"/>
      <c r="HH29099"/>
      <c r="IW29099" s="36"/>
      <c r="JI29099"/>
      <c r="JJ29099"/>
      <c r="KX29099" s="23"/>
      <c r="KY29099" s="23"/>
    </row>
    <row r="29100" spans="36:311" x14ac:dyDescent="0.2">
      <c r="AJ29100" s="23"/>
      <c r="HH29100"/>
      <c r="IW29100" s="36"/>
      <c r="JI29100"/>
      <c r="JJ29100"/>
      <c r="KX29100" s="23"/>
      <c r="KY29100" s="23"/>
    </row>
    <row r="29101" spans="36:311" x14ac:dyDescent="0.2">
      <c r="AJ29101" s="23"/>
      <c r="HH29101"/>
      <c r="IW29101" s="36"/>
      <c r="JI29101"/>
      <c r="JJ29101"/>
      <c r="KX29101" s="23"/>
      <c r="KY29101" s="23"/>
    </row>
    <row r="29102" spans="36:311" x14ac:dyDescent="0.2">
      <c r="AJ29102" s="23"/>
      <c r="HH29102"/>
      <c r="IW29102" s="36"/>
      <c r="JI29102"/>
      <c r="JJ29102"/>
      <c r="KX29102" s="23"/>
      <c r="KY29102" s="23"/>
    </row>
    <row r="29103" spans="36:311" x14ac:dyDescent="0.2">
      <c r="AJ29103" s="23"/>
      <c r="HH29103"/>
      <c r="IW29103" s="36"/>
      <c r="JI29103"/>
      <c r="JJ29103"/>
      <c r="KX29103" s="23"/>
      <c r="KY29103" s="23"/>
    </row>
    <row r="29104" spans="36:311" x14ac:dyDescent="0.2">
      <c r="AJ29104" s="23"/>
      <c r="HH29104"/>
      <c r="IW29104" s="36"/>
      <c r="JI29104"/>
      <c r="JJ29104"/>
      <c r="KX29104" s="23"/>
      <c r="KY29104" s="23"/>
    </row>
    <row r="29105" spans="36:311" x14ac:dyDescent="0.2">
      <c r="AJ29105" s="23"/>
      <c r="HH29105"/>
      <c r="IW29105" s="36"/>
      <c r="JI29105"/>
      <c r="JJ29105"/>
      <c r="KX29105" s="23"/>
      <c r="KY29105" s="23"/>
    </row>
    <row r="29106" spans="36:311" x14ac:dyDescent="0.2">
      <c r="AJ29106" s="23"/>
      <c r="HH29106"/>
      <c r="IW29106" s="36"/>
      <c r="JI29106"/>
      <c r="JJ29106"/>
      <c r="KX29106" s="23"/>
      <c r="KY29106" s="23"/>
    </row>
    <row r="29107" spans="36:311" x14ac:dyDescent="0.2">
      <c r="AJ29107" s="23"/>
      <c r="HH29107"/>
      <c r="IW29107" s="36"/>
      <c r="JI29107"/>
      <c r="JJ29107"/>
      <c r="KX29107" s="23"/>
      <c r="KY29107" s="23"/>
    </row>
    <row r="29108" spans="36:311" x14ac:dyDescent="0.2">
      <c r="AJ29108" s="23"/>
      <c r="HH29108"/>
      <c r="IW29108" s="36"/>
      <c r="JI29108"/>
      <c r="JJ29108"/>
      <c r="KX29108" s="23"/>
      <c r="KY29108" s="23"/>
    </row>
    <row r="29109" spans="36:311" x14ac:dyDescent="0.2">
      <c r="AJ29109" s="23"/>
      <c r="HH29109"/>
      <c r="IW29109" s="36"/>
      <c r="JI29109"/>
      <c r="JJ29109"/>
      <c r="KX29109" s="23"/>
      <c r="KY29109" s="23"/>
    </row>
    <row r="29110" spans="36:311" x14ac:dyDescent="0.2">
      <c r="AJ29110" s="23"/>
      <c r="HH29110"/>
      <c r="IW29110" s="36"/>
      <c r="JI29110"/>
      <c r="JJ29110"/>
      <c r="KX29110" s="23"/>
      <c r="KY29110" s="23"/>
    </row>
    <row r="29111" spans="36:311" x14ac:dyDescent="0.2">
      <c r="AJ29111" s="23"/>
      <c r="HH29111"/>
      <c r="IW29111" s="36"/>
      <c r="JI29111"/>
      <c r="JJ29111"/>
      <c r="KX29111" s="23"/>
      <c r="KY29111" s="23"/>
    </row>
    <row r="29112" spans="36:311" x14ac:dyDescent="0.2">
      <c r="AJ29112" s="23"/>
      <c r="HH29112"/>
      <c r="IW29112" s="36"/>
      <c r="JI29112"/>
      <c r="JJ29112"/>
      <c r="KX29112" s="23"/>
      <c r="KY29112" s="23"/>
    </row>
    <row r="29113" spans="36:311" x14ac:dyDescent="0.2">
      <c r="AJ29113" s="23"/>
      <c r="HH29113"/>
      <c r="IW29113" s="36"/>
      <c r="JI29113"/>
      <c r="JJ29113"/>
      <c r="KX29113" s="23"/>
      <c r="KY29113" s="23"/>
    </row>
    <row r="29114" spans="36:311" x14ac:dyDescent="0.2">
      <c r="AJ29114" s="23"/>
      <c r="HH29114"/>
      <c r="IW29114" s="36"/>
      <c r="JI29114"/>
      <c r="JJ29114"/>
      <c r="KX29114" s="23"/>
      <c r="KY29114" s="23"/>
    </row>
    <row r="29115" spans="36:311" x14ac:dyDescent="0.2">
      <c r="AJ29115" s="23"/>
      <c r="HH29115"/>
      <c r="IW29115" s="36"/>
      <c r="JI29115"/>
      <c r="JJ29115"/>
      <c r="KX29115" s="23"/>
      <c r="KY29115" s="23"/>
    </row>
    <row r="29116" spans="36:311" x14ac:dyDescent="0.2">
      <c r="AJ29116" s="23"/>
      <c r="HH29116"/>
      <c r="IW29116" s="36"/>
      <c r="JI29116"/>
      <c r="JJ29116"/>
      <c r="KX29116" s="23"/>
      <c r="KY29116" s="23"/>
    </row>
    <row r="29117" spans="36:311" x14ac:dyDescent="0.2">
      <c r="AJ29117" s="23"/>
      <c r="HH29117"/>
      <c r="IW29117" s="36"/>
      <c r="JI29117"/>
      <c r="JJ29117"/>
      <c r="KX29117" s="23"/>
      <c r="KY29117" s="23"/>
    </row>
    <row r="29118" spans="36:311" x14ac:dyDescent="0.2">
      <c r="AJ29118" s="23"/>
      <c r="HH29118"/>
      <c r="IW29118" s="36"/>
      <c r="JI29118"/>
      <c r="JJ29118"/>
      <c r="KX29118" s="23"/>
      <c r="KY29118" s="23"/>
    </row>
    <row r="29119" spans="36:311" x14ac:dyDescent="0.2">
      <c r="AJ29119" s="23"/>
      <c r="HH29119"/>
      <c r="IW29119" s="36"/>
      <c r="JI29119"/>
      <c r="JJ29119"/>
      <c r="KX29119" s="23"/>
      <c r="KY29119" s="23"/>
    </row>
    <row r="29120" spans="36:311" x14ac:dyDescent="0.2">
      <c r="AJ29120" s="23"/>
      <c r="HH29120"/>
      <c r="IW29120" s="36"/>
      <c r="JI29120"/>
      <c r="JJ29120"/>
      <c r="KX29120" s="23"/>
      <c r="KY29120" s="23"/>
    </row>
    <row r="29121" spans="36:311" x14ac:dyDescent="0.2">
      <c r="AJ29121" s="23"/>
      <c r="HH29121"/>
      <c r="IW29121" s="36"/>
      <c r="JI29121"/>
      <c r="JJ29121"/>
      <c r="KX29121" s="23"/>
      <c r="KY29121" s="23"/>
    </row>
    <row r="29122" spans="36:311" x14ac:dyDescent="0.2">
      <c r="AJ29122" s="23"/>
      <c r="HH29122"/>
      <c r="IW29122" s="36"/>
      <c r="JI29122"/>
      <c r="JJ29122"/>
      <c r="KX29122" s="23"/>
      <c r="KY29122" s="23"/>
    </row>
    <row r="29123" spans="36:311" x14ac:dyDescent="0.2">
      <c r="AJ29123" s="23"/>
      <c r="HH29123"/>
      <c r="IW29123" s="36"/>
      <c r="JI29123"/>
      <c r="JJ29123"/>
      <c r="KX29123" s="23"/>
      <c r="KY29123" s="23"/>
    </row>
    <row r="29124" spans="36:311" x14ac:dyDescent="0.2">
      <c r="AJ29124" s="23"/>
      <c r="HH29124"/>
      <c r="IW29124" s="36"/>
      <c r="JI29124"/>
      <c r="JJ29124"/>
      <c r="KX29124" s="23"/>
      <c r="KY29124" s="23"/>
    </row>
    <row r="29125" spans="36:311" x14ac:dyDescent="0.2">
      <c r="AJ29125" s="23"/>
      <c r="HH29125"/>
      <c r="IW29125" s="36"/>
      <c r="JI29125"/>
      <c r="JJ29125"/>
      <c r="KX29125" s="23"/>
      <c r="KY29125" s="23"/>
    </row>
    <row r="29126" spans="36:311" x14ac:dyDescent="0.2">
      <c r="AJ29126" s="23"/>
      <c r="HH29126"/>
      <c r="IW29126" s="36"/>
      <c r="JI29126"/>
      <c r="JJ29126"/>
      <c r="KX29126" s="23"/>
      <c r="KY29126" s="23"/>
    </row>
    <row r="29127" spans="36:311" x14ac:dyDescent="0.2">
      <c r="AJ29127" s="23"/>
      <c r="HH29127"/>
      <c r="IW29127" s="36"/>
      <c r="JI29127"/>
      <c r="JJ29127"/>
      <c r="KX29127" s="23"/>
      <c r="KY29127" s="23"/>
    </row>
    <row r="29128" spans="36:311" x14ac:dyDescent="0.2">
      <c r="AJ29128" s="23"/>
      <c r="HH29128"/>
      <c r="IW29128" s="36"/>
      <c r="JI29128"/>
      <c r="JJ29128"/>
      <c r="KX29128" s="23"/>
      <c r="KY29128" s="23"/>
    </row>
    <row r="29129" spans="36:311" x14ac:dyDescent="0.2">
      <c r="AJ29129" s="23"/>
      <c r="HH29129"/>
      <c r="IW29129" s="36"/>
      <c r="JI29129"/>
      <c r="JJ29129"/>
      <c r="KX29129" s="23"/>
      <c r="KY29129" s="23"/>
    </row>
    <row r="29130" spans="36:311" x14ac:dyDescent="0.2">
      <c r="AJ29130" s="23"/>
      <c r="HH29130"/>
      <c r="IW29130" s="36"/>
      <c r="JI29130"/>
      <c r="JJ29130"/>
      <c r="KX29130" s="23"/>
      <c r="KY29130" s="23"/>
    </row>
    <row r="29131" spans="36:311" x14ac:dyDescent="0.2">
      <c r="AJ29131" s="23"/>
      <c r="HH29131"/>
      <c r="IW29131" s="36"/>
      <c r="JI29131"/>
      <c r="JJ29131"/>
      <c r="KX29131" s="23"/>
      <c r="KY29131" s="23"/>
    </row>
    <row r="29132" spans="36:311" x14ac:dyDescent="0.2">
      <c r="AJ29132" s="23"/>
      <c r="HH29132"/>
      <c r="IW29132" s="36"/>
      <c r="JI29132"/>
      <c r="JJ29132"/>
      <c r="KX29132" s="23"/>
      <c r="KY29132" s="23"/>
    </row>
    <row r="29133" spans="36:311" x14ac:dyDescent="0.2">
      <c r="AJ29133" s="23"/>
      <c r="HH29133"/>
      <c r="IW29133" s="36"/>
      <c r="JI29133"/>
      <c r="JJ29133"/>
      <c r="KX29133" s="23"/>
      <c r="KY29133" s="23"/>
    </row>
    <row r="29134" spans="36:311" x14ac:dyDescent="0.2">
      <c r="AJ29134" s="23"/>
      <c r="HH29134"/>
      <c r="IW29134" s="36"/>
      <c r="JI29134"/>
      <c r="JJ29134"/>
      <c r="KX29134" s="23"/>
      <c r="KY29134" s="23"/>
    </row>
    <row r="29135" spans="36:311" x14ac:dyDescent="0.2">
      <c r="AJ29135" s="23"/>
      <c r="HH29135"/>
      <c r="IW29135" s="36"/>
      <c r="JI29135"/>
      <c r="JJ29135"/>
      <c r="KX29135" s="23"/>
      <c r="KY29135" s="23"/>
    </row>
    <row r="29136" spans="36:311" x14ac:dyDescent="0.2">
      <c r="AJ29136" s="23"/>
      <c r="HH29136"/>
      <c r="IW29136" s="36"/>
      <c r="JI29136"/>
      <c r="JJ29136"/>
      <c r="KX29136" s="23"/>
      <c r="KY29136" s="23"/>
    </row>
    <row r="29137" spans="36:311" x14ac:dyDescent="0.2">
      <c r="AJ29137" s="23"/>
      <c r="HH29137"/>
      <c r="IW29137" s="36"/>
      <c r="JI29137"/>
      <c r="JJ29137"/>
      <c r="KX29137" s="23"/>
      <c r="KY29137" s="23"/>
    </row>
    <row r="29138" spans="36:311" x14ac:dyDescent="0.2">
      <c r="AJ29138" s="23"/>
      <c r="HH29138"/>
      <c r="IW29138" s="36"/>
      <c r="JI29138"/>
      <c r="JJ29138"/>
      <c r="KX29138" s="23"/>
      <c r="KY29138" s="23"/>
    </row>
    <row r="29139" spans="36:311" x14ac:dyDescent="0.2">
      <c r="AJ29139" s="23"/>
      <c r="HH29139"/>
      <c r="IW29139" s="36"/>
      <c r="JI29139"/>
      <c r="JJ29139"/>
      <c r="KX29139" s="23"/>
      <c r="KY29139" s="23"/>
    </row>
    <row r="29140" spans="36:311" x14ac:dyDescent="0.2">
      <c r="AJ29140" s="23"/>
      <c r="HH29140"/>
      <c r="IW29140" s="36"/>
      <c r="JI29140"/>
      <c r="JJ29140"/>
      <c r="KX29140" s="23"/>
      <c r="KY29140" s="23"/>
    </row>
    <row r="29141" spans="36:311" x14ac:dyDescent="0.2">
      <c r="AJ29141" s="23"/>
      <c r="HH29141"/>
      <c r="IW29141" s="36"/>
      <c r="JI29141"/>
      <c r="JJ29141"/>
      <c r="KX29141" s="23"/>
      <c r="KY29141" s="23"/>
    </row>
    <row r="29142" spans="36:311" x14ac:dyDescent="0.2">
      <c r="AJ29142" s="23"/>
      <c r="HH29142"/>
      <c r="IW29142" s="36"/>
      <c r="JI29142"/>
      <c r="JJ29142"/>
      <c r="KX29142" s="23"/>
      <c r="KY29142" s="23"/>
    </row>
    <row r="29143" spans="36:311" x14ac:dyDescent="0.2">
      <c r="AJ29143" s="23"/>
      <c r="HH29143"/>
      <c r="IW29143" s="36"/>
      <c r="JI29143"/>
      <c r="JJ29143"/>
      <c r="KX29143" s="23"/>
      <c r="KY29143" s="23"/>
    </row>
    <row r="29144" spans="36:311" x14ac:dyDescent="0.2">
      <c r="AJ29144" s="23"/>
      <c r="HH29144"/>
      <c r="IW29144" s="36"/>
      <c r="JI29144"/>
      <c r="JJ29144"/>
      <c r="KX29144" s="23"/>
      <c r="KY29144" s="23"/>
    </row>
    <row r="29145" spans="36:311" x14ac:dyDescent="0.2">
      <c r="AJ29145" s="23"/>
      <c r="HH29145"/>
      <c r="IW29145" s="36"/>
      <c r="JI29145"/>
      <c r="JJ29145"/>
      <c r="KX29145" s="23"/>
      <c r="KY29145" s="23"/>
    </row>
    <row r="29146" spans="36:311" x14ac:dyDescent="0.2">
      <c r="AJ29146" s="23"/>
      <c r="HH29146"/>
      <c r="IW29146" s="36"/>
      <c r="JI29146"/>
      <c r="JJ29146"/>
      <c r="KX29146" s="23"/>
      <c r="KY29146" s="23"/>
    </row>
    <row r="29147" spans="36:311" x14ac:dyDescent="0.2">
      <c r="AJ29147" s="23"/>
      <c r="HH29147"/>
      <c r="IW29147" s="36"/>
      <c r="JI29147"/>
      <c r="JJ29147"/>
      <c r="KX29147" s="23"/>
      <c r="KY29147" s="23"/>
    </row>
    <row r="29148" spans="36:311" x14ac:dyDescent="0.2">
      <c r="AJ29148" s="23"/>
      <c r="HH29148"/>
      <c r="IW29148" s="36"/>
      <c r="JI29148"/>
      <c r="JJ29148"/>
      <c r="KX29148" s="23"/>
      <c r="KY29148" s="23"/>
    </row>
    <row r="29149" spans="36:311" x14ac:dyDescent="0.2">
      <c r="AJ29149" s="23"/>
      <c r="HH29149"/>
      <c r="IW29149" s="36"/>
      <c r="JI29149"/>
      <c r="JJ29149"/>
      <c r="KX29149" s="23"/>
      <c r="KY29149" s="23"/>
    </row>
    <row r="29150" spans="36:311" x14ac:dyDescent="0.2">
      <c r="AJ29150" s="23"/>
      <c r="HH29150"/>
      <c r="IW29150" s="36"/>
      <c r="JI29150"/>
      <c r="JJ29150"/>
      <c r="KX29150" s="23"/>
      <c r="KY29150" s="23"/>
    </row>
    <row r="29151" spans="36:311" x14ac:dyDescent="0.2">
      <c r="AJ29151" s="23"/>
      <c r="HH29151"/>
      <c r="IW29151" s="36"/>
      <c r="JI29151"/>
      <c r="JJ29151"/>
      <c r="KX29151" s="23"/>
      <c r="KY29151" s="23"/>
    </row>
    <row r="29152" spans="36:311" x14ac:dyDescent="0.2">
      <c r="AJ29152" s="23"/>
      <c r="HH29152"/>
      <c r="IW29152" s="36"/>
      <c r="JI29152"/>
      <c r="JJ29152"/>
      <c r="KX29152" s="23"/>
      <c r="KY29152" s="23"/>
    </row>
    <row r="29153" spans="36:311" x14ac:dyDescent="0.2">
      <c r="AJ29153" s="23"/>
      <c r="HH29153"/>
      <c r="IW29153" s="36"/>
      <c r="JI29153"/>
      <c r="JJ29153"/>
      <c r="KX29153" s="23"/>
      <c r="KY29153" s="23"/>
    </row>
    <row r="29154" spans="36:311" x14ac:dyDescent="0.2">
      <c r="AJ29154" s="23"/>
      <c r="HH29154"/>
      <c r="IW29154" s="36"/>
      <c r="JI29154"/>
      <c r="JJ29154"/>
      <c r="KX29154" s="23"/>
      <c r="KY29154" s="23"/>
    </row>
    <row r="29155" spans="36:311" x14ac:dyDescent="0.2">
      <c r="AJ29155" s="23"/>
      <c r="HH29155"/>
      <c r="IW29155" s="36"/>
      <c r="JI29155"/>
      <c r="JJ29155"/>
      <c r="KX29155" s="23"/>
      <c r="KY29155" s="23"/>
    </row>
    <row r="29156" spans="36:311" x14ac:dyDescent="0.2">
      <c r="AJ29156" s="23"/>
      <c r="HH29156"/>
      <c r="IW29156" s="36"/>
      <c r="JI29156"/>
      <c r="JJ29156"/>
      <c r="KX29156" s="23"/>
      <c r="KY29156" s="23"/>
    </row>
    <row r="29157" spans="36:311" x14ac:dyDescent="0.2">
      <c r="AJ29157" s="23"/>
      <c r="HH29157"/>
      <c r="IW29157" s="36"/>
      <c r="JI29157"/>
      <c r="JJ29157"/>
      <c r="KX29157" s="23"/>
      <c r="KY29157" s="23"/>
    </row>
    <row r="29158" spans="36:311" x14ac:dyDescent="0.2">
      <c r="AJ29158" s="23"/>
      <c r="HH29158"/>
      <c r="IW29158" s="36"/>
      <c r="JI29158"/>
      <c r="JJ29158"/>
      <c r="KX29158" s="23"/>
      <c r="KY29158" s="23"/>
    </row>
    <row r="29159" spans="36:311" x14ac:dyDescent="0.2">
      <c r="AJ29159" s="23"/>
      <c r="HH29159"/>
      <c r="IW29159" s="36"/>
      <c r="JI29159"/>
      <c r="JJ29159"/>
      <c r="KX29159" s="23"/>
      <c r="KY29159" s="23"/>
    </row>
    <row r="29160" spans="36:311" x14ac:dyDescent="0.2">
      <c r="AJ29160" s="23"/>
      <c r="HH29160"/>
      <c r="IW29160" s="36"/>
      <c r="JI29160"/>
      <c r="JJ29160"/>
      <c r="KX29160" s="23"/>
      <c r="KY29160" s="23"/>
    </row>
    <row r="29161" spans="36:311" x14ac:dyDescent="0.2">
      <c r="AJ29161" s="23"/>
      <c r="HH29161"/>
      <c r="IW29161" s="36"/>
      <c r="JI29161"/>
      <c r="JJ29161"/>
      <c r="KX29161" s="23"/>
      <c r="KY29161" s="23"/>
    </row>
    <row r="29162" spans="36:311" x14ac:dyDescent="0.2">
      <c r="AJ29162" s="23"/>
      <c r="HH29162"/>
      <c r="IW29162" s="36"/>
      <c r="JI29162"/>
      <c r="JJ29162"/>
      <c r="KX29162" s="23"/>
      <c r="KY29162" s="23"/>
    </row>
    <row r="29163" spans="36:311" x14ac:dyDescent="0.2">
      <c r="AJ29163" s="23"/>
      <c r="HH29163"/>
      <c r="IW29163" s="36"/>
      <c r="JI29163"/>
      <c r="JJ29163"/>
      <c r="KX29163" s="23"/>
      <c r="KY29163" s="23"/>
    </row>
    <row r="29164" spans="36:311" x14ac:dyDescent="0.2">
      <c r="AJ29164" s="23"/>
      <c r="HH29164"/>
      <c r="IW29164" s="36"/>
      <c r="JI29164"/>
      <c r="JJ29164"/>
      <c r="KX29164" s="23"/>
      <c r="KY29164" s="23"/>
    </row>
    <row r="29165" spans="36:311" x14ac:dyDescent="0.2">
      <c r="AJ29165" s="23"/>
      <c r="HH29165"/>
      <c r="IW29165" s="36"/>
      <c r="JI29165"/>
      <c r="JJ29165"/>
      <c r="KX29165" s="23"/>
      <c r="KY29165" s="23"/>
    </row>
    <row r="29166" spans="36:311" x14ac:dyDescent="0.2">
      <c r="AJ29166" s="23"/>
      <c r="HH29166"/>
      <c r="IW29166" s="36"/>
      <c r="JI29166"/>
      <c r="JJ29166"/>
      <c r="KX29166" s="23"/>
      <c r="KY29166" s="23"/>
    </row>
    <row r="29167" spans="36:311" x14ac:dyDescent="0.2">
      <c r="AJ29167" s="23"/>
      <c r="HH29167"/>
      <c r="IW29167" s="36"/>
      <c r="JI29167"/>
      <c r="JJ29167"/>
      <c r="KX29167" s="23"/>
      <c r="KY29167" s="23"/>
    </row>
    <row r="29168" spans="36:311" x14ac:dyDescent="0.2">
      <c r="AJ29168" s="23"/>
      <c r="HH29168"/>
      <c r="IW29168" s="36"/>
      <c r="JI29168"/>
      <c r="JJ29168"/>
      <c r="KX29168" s="23"/>
      <c r="KY29168" s="23"/>
    </row>
    <row r="29169" spans="36:311" x14ac:dyDescent="0.2">
      <c r="AJ29169" s="23"/>
      <c r="HH29169"/>
      <c r="IW29169" s="36"/>
      <c r="JI29169"/>
      <c r="JJ29169"/>
      <c r="KX29169" s="23"/>
      <c r="KY29169" s="23"/>
    </row>
    <row r="29170" spans="36:311" x14ac:dyDescent="0.2">
      <c r="AJ29170" s="23"/>
      <c r="HH29170"/>
      <c r="IW29170" s="36"/>
      <c r="JI29170"/>
      <c r="JJ29170"/>
      <c r="KX29170" s="23"/>
      <c r="KY29170" s="23"/>
    </row>
    <row r="29171" spans="36:311" x14ac:dyDescent="0.2">
      <c r="AJ29171" s="23"/>
      <c r="HH29171"/>
      <c r="IW29171" s="36"/>
      <c r="JI29171"/>
      <c r="JJ29171"/>
      <c r="KX29171" s="23"/>
      <c r="KY29171" s="23"/>
    </row>
    <row r="29172" spans="36:311" x14ac:dyDescent="0.2">
      <c r="AJ29172" s="23"/>
      <c r="HH29172"/>
      <c r="IW29172" s="36"/>
      <c r="JI29172"/>
      <c r="JJ29172"/>
      <c r="KX29172" s="23"/>
      <c r="KY29172" s="23"/>
    </row>
    <row r="29173" spans="36:311" x14ac:dyDescent="0.2">
      <c r="AJ29173" s="23"/>
      <c r="HH29173"/>
      <c r="IW29173" s="36"/>
      <c r="JI29173"/>
      <c r="JJ29173"/>
      <c r="KX29173" s="23"/>
      <c r="KY29173" s="23"/>
    </row>
    <row r="29174" spans="36:311" x14ac:dyDescent="0.2">
      <c r="AJ29174" s="23"/>
      <c r="HH29174"/>
      <c r="IW29174" s="36"/>
      <c r="JI29174"/>
      <c r="JJ29174"/>
      <c r="KX29174" s="23"/>
      <c r="KY29174" s="23"/>
    </row>
    <row r="29175" spans="36:311" x14ac:dyDescent="0.2">
      <c r="AJ29175" s="23"/>
      <c r="HH29175"/>
      <c r="IW29175" s="36"/>
      <c r="JI29175"/>
      <c r="JJ29175"/>
      <c r="KX29175" s="23"/>
      <c r="KY29175" s="23"/>
    </row>
    <row r="29176" spans="36:311" x14ac:dyDescent="0.2">
      <c r="AJ29176" s="23"/>
      <c r="HH29176"/>
      <c r="IW29176" s="36"/>
      <c r="JI29176"/>
      <c r="JJ29176"/>
      <c r="KX29176" s="23"/>
      <c r="KY29176" s="23"/>
    </row>
    <row r="29177" spans="36:311" x14ac:dyDescent="0.2">
      <c r="AJ29177" s="23"/>
      <c r="HH29177"/>
      <c r="IW29177" s="36"/>
      <c r="JI29177"/>
      <c r="JJ29177"/>
      <c r="KX29177" s="23"/>
      <c r="KY29177" s="23"/>
    </row>
    <row r="29178" spans="36:311" x14ac:dyDescent="0.2">
      <c r="AJ29178" s="23"/>
      <c r="HH29178"/>
      <c r="IW29178" s="36"/>
      <c r="JI29178"/>
      <c r="JJ29178"/>
      <c r="KX29178" s="23"/>
      <c r="KY29178" s="23"/>
    </row>
    <row r="29179" spans="36:311" x14ac:dyDescent="0.2">
      <c r="AJ29179" s="23"/>
      <c r="HH29179"/>
      <c r="IW29179" s="36"/>
      <c r="JI29179"/>
      <c r="JJ29179"/>
      <c r="KX29179" s="23"/>
      <c r="KY29179" s="23"/>
    </row>
    <row r="29180" spans="36:311" x14ac:dyDescent="0.2">
      <c r="AJ29180" s="23"/>
      <c r="HH29180"/>
      <c r="IW29180" s="36"/>
      <c r="JI29180"/>
      <c r="JJ29180"/>
      <c r="KX29180" s="23"/>
      <c r="KY29180" s="23"/>
    </row>
    <row r="29181" spans="36:311" x14ac:dyDescent="0.2">
      <c r="AJ29181" s="23"/>
      <c r="HH29181"/>
      <c r="IW29181" s="36"/>
      <c r="JI29181"/>
      <c r="JJ29181"/>
      <c r="KX29181" s="23"/>
      <c r="KY29181" s="23"/>
    </row>
    <row r="29182" spans="36:311" x14ac:dyDescent="0.2">
      <c r="AJ29182" s="23"/>
      <c r="HH29182"/>
      <c r="IW29182" s="36"/>
      <c r="JI29182"/>
      <c r="JJ29182"/>
      <c r="KX29182" s="23"/>
      <c r="KY29182" s="23"/>
    </row>
    <row r="29183" spans="36:311" x14ac:dyDescent="0.2">
      <c r="AJ29183" s="23"/>
      <c r="HH29183"/>
      <c r="IW29183" s="36"/>
      <c r="JI29183"/>
      <c r="JJ29183"/>
      <c r="KX29183" s="23"/>
      <c r="KY29183" s="23"/>
    </row>
    <row r="29184" spans="36:311" x14ac:dyDescent="0.2">
      <c r="AJ29184" s="23"/>
      <c r="HH29184"/>
      <c r="IW29184" s="36"/>
      <c r="JI29184"/>
      <c r="JJ29184"/>
      <c r="KX29184" s="23"/>
      <c r="KY29184" s="23"/>
    </row>
    <row r="29185" spans="36:311" x14ac:dyDescent="0.2">
      <c r="AJ29185" s="23"/>
      <c r="HH29185"/>
      <c r="IW29185" s="36"/>
      <c r="JI29185"/>
      <c r="JJ29185"/>
      <c r="KX29185" s="23"/>
      <c r="KY29185" s="23"/>
    </row>
    <row r="29186" spans="36:311" x14ac:dyDescent="0.2">
      <c r="AJ29186" s="23"/>
      <c r="HH29186"/>
      <c r="IW29186" s="36"/>
      <c r="JI29186"/>
      <c r="JJ29186"/>
      <c r="KX29186" s="23"/>
      <c r="KY29186" s="23"/>
    </row>
    <row r="29187" spans="36:311" x14ac:dyDescent="0.2">
      <c r="AJ29187" s="23"/>
      <c r="HH29187"/>
      <c r="IW29187" s="36"/>
      <c r="JI29187"/>
      <c r="JJ29187"/>
      <c r="KX29187" s="23"/>
      <c r="KY29187" s="23"/>
    </row>
    <row r="29188" spans="36:311" x14ac:dyDescent="0.2">
      <c r="AJ29188" s="23"/>
      <c r="HH29188"/>
      <c r="IW29188" s="36"/>
      <c r="JI29188"/>
      <c r="JJ29188"/>
      <c r="KX29188" s="23"/>
      <c r="KY29188" s="23"/>
    </row>
    <row r="29189" spans="36:311" x14ac:dyDescent="0.2">
      <c r="AJ29189" s="23"/>
      <c r="HH29189"/>
      <c r="IW29189" s="36"/>
      <c r="JI29189"/>
      <c r="JJ29189"/>
      <c r="KX29189" s="23"/>
      <c r="KY29189" s="23"/>
    </row>
    <row r="29190" spans="36:311" x14ac:dyDescent="0.2">
      <c r="AJ29190" s="23"/>
      <c r="HH29190"/>
      <c r="IW29190" s="36"/>
      <c r="JI29190"/>
      <c r="JJ29190"/>
      <c r="KX29190" s="23"/>
      <c r="KY29190" s="23"/>
    </row>
    <row r="29191" spans="36:311" x14ac:dyDescent="0.2">
      <c r="AJ29191" s="23"/>
      <c r="HH29191"/>
      <c r="IW29191" s="36"/>
      <c r="JI29191"/>
      <c r="JJ29191"/>
      <c r="KX29191" s="23"/>
      <c r="KY29191" s="23"/>
    </row>
    <row r="29192" spans="36:311" x14ac:dyDescent="0.2">
      <c r="AJ29192" s="23"/>
      <c r="HH29192"/>
      <c r="IW29192" s="36"/>
      <c r="JI29192"/>
      <c r="JJ29192"/>
      <c r="KX29192" s="23"/>
      <c r="KY29192" s="23"/>
    </row>
    <row r="29193" spans="36:311" x14ac:dyDescent="0.2">
      <c r="AJ29193" s="23"/>
      <c r="HH29193"/>
      <c r="IW29193" s="36"/>
      <c r="JI29193"/>
      <c r="JJ29193"/>
      <c r="KX29193" s="23"/>
      <c r="KY29193" s="23"/>
    </row>
    <row r="29194" spans="36:311" x14ac:dyDescent="0.2">
      <c r="AJ29194" s="23"/>
      <c r="HH29194"/>
      <c r="IW29194" s="36"/>
      <c r="JI29194"/>
      <c r="JJ29194"/>
      <c r="KX29194" s="23"/>
      <c r="KY29194" s="23"/>
    </row>
    <row r="29195" spans="36:311" x14ac:dyDescent="0.2">
      <c r="AJ29195" s="23"/>
      <c r="HH29195"/>
      <c r="IW29195" s="36"/>
      <c r="JI29195"/>
      <c r="JJ29195"/>
      <c r="KX29195" s="23"/>
      <c r="KY29195" s="23"/>
    </row>
    <row r="29196" spans="36:311" x14ac:dyDescent="0.2">
      <c r="AJ29196" s="23"/>
      <c r="HH29196"/>
      <c r="IW29196" s="36"/>
      <c r="JI29196"/>
      <c r="JJ29196"/>
      <c r="KX29196" s="23"/>
      <c r="KY29196" s="23"/>
    </row>
    <row r="29197" spans="36:311" x14ac:dyDescent="0.2">
      <c r="AJ29197" s="23"/>
      <c r="HH29197"/>
      <c r="IW29197" s="36"/>
      <c r="JI29197"/>
      <c r="JJ29197"/>
      <c r="KX29197" s="23"/>
      <c r="KY29197" s="23"/>
    </row>
    <row r="29198" spans="36:311" x14ac:dyDescent="0.2">
      <c r="AJ29198" s="23"/>
      <c r="HH29198"/>
      <c r="IW29198" s="36"/>
      <c r="JI29198"/>
      <c r="JJ29198"/>
      <c r="KX29198" s="23"/>
      <c r="KY29198" s="23"/>
    </row>
    <row r="29199" spans="36:311" x14ac:dyDescent="0.2">
      <c r="AJ29199" s="23"/>
      <c r="HH29199"/>
      <c r="IW29199" s="36"/>
      <c r="JI29199"/>
      <c r="JJ29199"/>
      <c r="KX29199" s="23"/>
      <c r="KY29199" s="23"/>
    </row>
    <row r="29200" spans="36:311" x14ac:dyDescent="0.2">
      <c r="AJ29200" s="23"/>
      <c r="HH29200"/>
      <c r="IW29200" s="36"/>
      <c r="JI29200"/>
      <c r="JJ29200"/>
      <c r="KX29200" s="23"/>
      <c r="KY29200" s="23"/>
    </row>
    <row r="29201" spans="36:311" x14ac:dyDescent="0.2">
      <c r="AJ29201" s="23"/>
      <c r="HH29201"/>
      <c r="IW29201" s="36"/>
      <c r="JI29201"/>
      <c r="JJ29201"/>
      <c r="KX29201" s="23"/>
      <c r="KY29201" s="23"/>
    </row>
    <row r="29202" spans="36:311" x14ac:dyDescent="0.2">
      <c r="AJ29202" s="23"/>
      <c r="HH29202"/>
      <c r="IW29202" s="36"/>
      <c r="JI29202"/>
      <c r="JJ29202"/>
      <c r="KX29202" s="23"/>
      <c r="KY29202" s="23"/>
    </row>
    <row r="29203" spans="36:311" x14ac:dyDescent="0.2">
      <c r="AJ29203" s="23"/>
      <c r="HH29203"/>
      <c r="IW29203" s="36"/>
      <c r="JI29203"/>
      <c r="JJ29203"/>
      <c r="KX29203" s="23"/>
      <c r="KY29203" s="23"/>
    </row>
    <row r="29204" spans="36:311" x14ac:dyDescent="0.2">
      <c r="AJ29204" s="23"/>
      <c r="HH29204"/>
      <c r="IW29204" s="36"/>
      <c r="JI29204"/>
      <c r="JJ29204"/>
      <c r="KX29204" s="23"/>
      <c r="KY29204" s="23"/>
    </row>
    <row r="29205" spans="36:311" x14ac:dyDescent="0.2">
      <c r="AJ29205" s="23"/>
      <c r="HH29205"/>
      <c r="IW29205" s="36"/>
      <c r="JI29205"/>
      <c r="JJ29205"/>
      <c r="KX29205" s="23"/>
      <c r="KY29205" s="23"/>
    </row>
    <row r="29206" spans="36:311" x14ac:dyDescent="0.2">
      <c r="AJ29206" s="23"/>
      <c r="HH29206"/>
      <c r="IW29206" s="36"/>
      <c r="JI29206"/>
      <c r="JJ29206"/>
      <c r="KX29206" s="23"/>
      <c r="KY29206" s="23"/>
    </row>
    <row r="29207" spans="36:311" x14ac:dyDescent="0.2">
      <c r="AJ29207" s="23"/>
      <c r="HH29207"/>
      <c r="IW29207" s="36"/>
      <c r="JI29207"/>
      <c r="JJ29207"/>
      <c r="KX29207" s="23"/>
      <c r="KY29207" s="23"/>
    </row>
    <row r="29208" spans="36:311" x14ac:dyDescent="0.2">
      <c r="AJ29208" s="23"/>
      <c r="HH29208"/>
      <c r="IW29208" s="36"/>
      <c r="JI29208"/>
      <c r="JJ29208"/>
      <c r="KX29208" s="23"/>
      <c r="KY29208" s="23"/>
    </row>
    <row r="29209" spans="36:311" x14ac:dyDescent="0.2">
      <c r="AJ29209" s="23"/>
      <c r="HH29209"/>
      <c r="IW29209" s="36"/>
      <c r="JI29209"/>
      <c r="JJ29209"/>
      <c r="KX29209" s="23"/>
      <c r="KY29209" s="23"/>
    </row>
    <row r="29210" spans="36:311" x14ac:dyDescent="0.2">
      <c r="AJ29210" s="23"/>
      <c r="HH29210"/>
      <c r="IW29210" s="36"/>
      <c r="JI29210"/>
      <c r="JJ29210"/>
      <c r="KX29210" s="23"/>
      <c r="KY29210" s="23"/>
    </row>
    <row r="29211" spans="36:311" x14ac:dyDescent="0.2">
      <c r="AJ29211" s="23"/>
      <c r="HH29211"/>
      <c r="IW29211" s="36"/>
      <c r="JI29211"/>
      <c r="JJ29211"/>
      <c r="KX29211" s="23"/>
      <c r="KY29211" s="23"/>
    </row>
    <row r="29212" spans="36:311" x14ac:dyDescent="0.2">
      <c r="AJ29212" s="23"/>
      <c r="HH29212"/>
      <c r="IW29212" s="36"/>
      <c r="JI29212"/>
      <c r="JJ29212"/>
      <c r="KX29212" s="23"/>
      <c r="KY29212" s="23"/>
    </row>
    <row r="29213" spans="36:311" x14ac:dyDescent="0.2">
      <c r="AJ29213" s="23"/>
      <c r="HH29213"/>
      <c r="IW29213" s="36"/>
      <c r="JI29213"/>
      <c r="JJ29213"/>
      <c r="KX29213" s="23"/>
      <c r="KY29213" s="23"/>
    </row>
    <row r="29214" spans="36:311" x14ac:dyDescent="0.2">
      <c r="AJ29214" s="23"/>
      <c r="HH29214"/>
      <c r="IW29214" s="36"/>
      <c r="JI29214"/>
      <c r="JJ29214"/>
      <c r="KX29214" s="23"/>
      <c r="KY29214" s="23"/>
    </row>
    <row r="29215" spans="36:311" x14ac:dyDescent="0.2">
      <c r="AJ29215" s="23"/>
      <c r="HH29215"/>
      <c r="IW29215" s="36"/>
      <c r="JI29215"/>
      <c r="JJ29215"/>
      <c r="KX29215" s="23"/>
      <c r="KY29215" s="23"/>
    </row>
    <row r="29216" spans="36:311" x14ac:dyDescent="0.2">
      <c r="AJ29216" s="23"/>
      <c r="HH29216"/>
      <c r="IW29216" s="36"/>
      <c r="JI29216"/>
      <c r="JJ29216"/>
      <c r="KX29216" s="23"/>
      <c r="KY29216" s="23"/>
    </row>
    <row r="29217" spans="36:311" x14ac:dyDescent="0.2">
      <c r="AJ29217" s="23"/>
      <c r="HH29217"/>
      <c r="IW29217" s="36"/>
      <c r="JI29217"/>
      <c r="JJ29217"/>
      <c r="KX29217" s="23"/>
      <c r="KY29217" s="23"/>
    </row>
    <row r="29218" spans="36:311" x14ac:dyDescent="0.2">
      <c r="AJ29218" s="23"/>
      <c r="HH29218"/>
      <c r="IW29218" s="36"/>
      <c r="JI29218"/>
      <c r="JJ29218"/>
      <c r="KX29218" s="23"/>
      <c r="KY29218" s="23"/>
    </row>
    <row r="29219" spans="36:311" x14ac:dyDescent="0.2">
      <c r="AJ29219" s="23"/>
      <c r="HH29219"/>
      <c r="IW29219" s="36"/>
      <c r="JI29219"/>
      <c r="JJ29219"/>
      <c r="KX29219" s="23"/>
      <c r="KY29219" s="23"/>
    </row>
    <row r="29220" spans="36:311" x14ac:dyDescent="0.2">
      <c r="AJ29220" s="23"/>
      <c r="HH29220"/>
      <c r="IW29220" s="36"/>
      <c r="JI29220"/>
      <c r="JJ29220"/>
      <c r="KX29220" s="23"/>
      <c r="KY29220" s="23"/>
    </row>
    <row r="29221" spans="36:311" x14ac:dyDescent="0.2">
      <c r="AJ29221" s="23"/>
      <c r="HH29221"/>
      <c r="IW29221" s="36"/>
      <c r="JI29221"/>
      <c r="JJ29221"/>
      <c r="KX29221" s="23"/>
      <c r="KY29221" s="23"/>
    </row>
    <row r="29222" spans="36:311" x14ac:dyDescent="0.2">
      <c r="AJ29222" s="23"/>
      <c r="HH29222"/>
      <c r="IW29222" s="36"/>
      <c r="JI29222"/>
      <c r="JJ29222"/>
      <c r="KX29222" s="23"/>
      <c r="KY29222" s="23"/>
    </row>
    <row r="29223" spans="36:311" x14ac:dyDescent="0.2">
      <c r="AJ29223" s="23"/>
      <c r="HH29223"/>
      <c r="IW29223" s="36"/>
      <c r="JI29223"/>
      <c r="JJ29223"/>
      <c r="KX29223" s="23"/>
      <c r="KY29223" s="23"/>
    </row>
    <row r="29224" spans="36:311" x14ac:dyDescent="0.2">
      <c r="AJ29224" s="23"/>
      <c r="HH29224"/>
      <c r="IW29224" s="36"/>
      <c r="JI29224"/>
      <c r="JJ29224"/>
      <c r="KX29224" s="23"/>
      <c r="KY29224" s="23"/>
    </row>
    <row r="29225" spans="36:311" x14ac:dyDescent="0.2">
      <c r="AJ29225" s="23"/>
      <c r="HH29225"/>
      <c r="IW29225" s="36"/>
      <c r="JI29225"/>
      <c r="JJ29225"/>
      <c r="KX29225" s="23"/>
      <c r="KY29225" s="23"/>
    </row>
    <row r="29226" spans="36:311" x14ac:dyDescent="0.2">
      <c r="AJ29226" s="23"/>
      <c r="HH29226"/>
      <c r="IW29226" s="36"/>
      <c r="JI29226"/>
      <c r="JJ29226"/>
      <c r="KX29226" s="23"/>
      <c r="KY29226" s="23"/>
    </row>
    <row r="29227" spans="36:311" x14ac:dyDescent="0.2">
      <c r="AJ29227" s="23"/>
      <c r="HH29227"/>
      <c r="IW29227" s="36"/>
      <c r="JI29227"/>
      <c r="JJ29227"/>
      <c r="KX29227" s="23"/>
      <c r="KY29227" s="23"/>
    </row>
    <row r="29228" spans="36:311" x14ac:dyDescent="0.2">
      <c r="AJ29228" s="23"/>
      <c r="HH29228"/>
      <c r="IW29228" s="36"/>
      <c r="JI29228"/>
      <c r="JJ29228"/>
      <c r="KX29228" s="23"/>
      <c r="KY29228" s="23"/>
    </row>
    <row r="29229" spans="36:311" x14ac:dyDescent="0.2">
      <c r="AJ29229" s="23"/>
      <c r="HH29229"/>
      <c r="IW29229" s="36"/>
      <c r="JI29229"/>
      <c r="JJ29229"/>
      <c r="KX29229" s="23"/>
      <c r="KY29229" s="23"/>
    </row>
    <row r="29230" spans="36:311" x14ac:dyDescent="0.2">
      <c r="AJ29230" s="23"/>
      <c r="HH29230"/>
      <c r="IW29230" s="36"/>
      <c r="JI29230"/>
      <c r="JJ29230"/>
      <c r="KX29230" s="23"/>
      <c r="KY29230" s="23"/>
    </row>
    <row r="29231" spans="36:311" x14ac:dyDescent="0.2">
      <c r="AJ29231" s="23"/>
      <c r="HH29231"/>
      <c r="IW29231" s="36"/>
      <c r="JI29231"/>
      <c r="JJ29231"/>
      <c r="KX29231" s="23"/>
      <c r="KY29231" s="23"/>
    </row>
    <row r="29232" spans="36:311" x14ac:dyDescent="0.2">
      <c r="AJ29232" s="23"/>
      <c r="HH29232"/>
      <c r="IW29232" s="36"/>
      <c r="JI29232"/>
      <c r="JJ29232"/>
      <c r="KX29232" s="23"/>
      <c r="KY29232" s="23"/>
    </row>
    <row r="29233" spans="36:311" x14ac:dyDescent="0.2">
      <c r="AJ29233" s="23"/>
      <c r="HH29233"/>
      <c r="IW29233" s="36"/>
      <c r="JI29233"/>
      <c r="JJ29233"/>
      <c r="KX29233" s="23"/>
      <c r="KY29233" s="23"/>
    </row>
    <row r="29234" spans="36:311" x14ac:dyDescent="0.2">
      <c r="AJ29234" s="23"/>
      <c r="HH29234"/>
      <c r="IW29234" s="36"/>
      <c r="JI29234"/>
      <c r="JJ29234"/>
      <c r="KX29234" s="23"/>
      <c r="KY29234" s="23"/>
    </row>
    <row r="29235" spans="36:311" x14ac:dyDescent="0.2">
      <c r="AJ29235" s="23"/>
      <c r="HH29235"/>
      <c r="IW29235" s="36"/>
      <c r="JI29235"/>
      <c r="JJ29235"/>
      <c r="KX29235" s="23"/>
      <c r="KY29235" s="23"/>
    </row>
    <row r="29236" spans="36:311" x14ac:dyDescent="0.2">
      <c r="AJ29236" s="23"/>
      <c r="HH29236"/>
      <c r="IW29236" s="36"/>
      <c r="JI29236"/>
      <c r="JJ29236"/>
      <c r="KX29236" s="23"/>
      <c r="KY29236" s="23"/>
    </row>
    <row r="29237" spans="36:311" x14ac:dyDescent="0.2">
      <c r="AJ29237" s="23"/>
      <c r="HH29237"/>
      <c r="IW29237" s="36"/>
      <c r="JI29237"/>
      <c r="JJ29237"/>
      <c r="KX29237" s="23"/>
      <c r="KY29237" s="23"/>
    </row>
    <row r="29238" spans="36:311" x14ac:dyDescent="0.2">
      <c r="AJ29238" s="23"/>
      <c r="HH29238"/>
      <c r="IW29238" s="36"/>
      <c r="JI29238"/>
      <c r="JJ29238"/>
      <c r="KX29238" s="23"/>
      <c r="KY29238" s="23"/>
    </row>
    <row r="29239" spans="36:311" x14ac:dyDescent="0.2">
      <c r="AJ29239" s="23"/>
      <c r="HH29239"/>
      <c r="IW29239" s="36"/>
      <c r="JI29239"/>
      <c r="JJ29239"/>
      <c r="KX29239" s="23"/>
      <c r="KY29239" s="23"/>
    </row>
    <row r="29240" spans="36:311" x14ac:dyDescent="0.2">
      <c r="AJ29240" s="23"/>
      <c r="HH29240"/>
      <c r="IW29240" s="36"/>
      <c r="JI29240"/>
      <c r="JJ29240"/>
      <c r="KX29240" s="23"/>
      <c r="KY29240" s="23"/>
    </row>
    <row r="29241" spans="36:311" x14ac:dyDescent="0.2">
      <c r="AJ29241" s="23"/>
      <c r="HH29241"/>
      <c r="IW29241" s="36"/>
      <c r="JI29241"/>
      <c r="JJ29241"/>
      <c r="KX29241" s="23"/>
      <c r="KY29241" s="23"/>
    </row>
    <row r="29242" spans="36:311" x14ac:dyDescent="0.2">
      <c r="AJ29242" s="23"/>
      <c r="HH29242"/>
      <c r="IW29242" s="36"/>
      <c r="JI29242"/>
      <c r="JJ29242"/>
      <c r="KX29242" s="23"/>
      <c r="KY29242" s="23"/>
    </row>
    <row r="29243" spans="36:311" x14ac:dyDescent="0.2">
      <c r="AJ29243" s="23"/>
      <c r="HH29243"/>
      <c r="IW29243" s="36"/>
      <c r="JI29243"/>
      <c r="JJ29243"/>
      <c r="KX29243" s="23"/>
      <c r="KY29243" s="23"/>
    </row>
    <row r="29244" spans="36:311" x14ac:dyDescent="0.2">
      <c r="AJ29244" s="23"/>
      <c r="HH29244"/>
      <c r="IW29244" s="36"/>
      <c r="JI29244"/>
      <c r="JJ29244"/>
      <c r="KX29244" s="23"/>
      <c r="KY29244" s="23"/>
    </row>
    <row r="29245" spans="36:311" x14ac:dyDescent="0.2">
      <c r="AJ29245" s="23"/>
      <c r="HH29245"/>
      <c r="IW29245" s="36"/>
      <c r="JI29245"/>
      <c r="JJ29245"/>
      <c r="KX29245" s="23"/>
      <c r="KY29245" s="23"/>
    </row>
    <row r="29246" spans="36:311" x14ac:dyDescent="0.2">
      <c r="AJ29246" s="23"/>
      <c r="HH29246"/>
      <c r="IW29246" s="36"/>
      <c r="JI29246"/>
      <c r="JJ29246"/>
      <c r="KX29246" s="23"/>
      <c r="KY29246" s="23"/>
    </row>
    <row r="29247" spans="36:311" x14ac:dyDescent="0.2">
      <c r="AJ29247" s="23"/>
      <c r="HH29247"/>
      <c r="IW29247" s="36"/>
      <c r="JI29247"/>
      <c r="JJ29247"/>
      <c r="KX29247" s="23"/>
      <c r="KY29247" s="23"/>
    </row>
    <row r="29248" spans="36:311" x14ac:dyDescent="0.2">
      <c r="AJ29248" s="23"/>
      <c r="HH29248"/>
      <c r="IW29248" s="36"/>
      <c r="JI29248"/>
      <c r="JJ29248"/>
      <c r="KX29248" s="23"/>
      <c r="KY29248" s="23"/>
    </row>
    <row r="29249" spans="36:311" x14ac:dyDescent="0.2">
      <c r="AJ29249" s="23"/>
      <c r="HH29249"/>
      <c r="IW29249" s="36"/>
      <c r="JI29249"/>
      <c r="JJ29249"/>
      <c r="KX29249" s="23"/>
      <c r="KY29249" s="23"/>
    </row>
    <row r="29250" spans="36:311" x14ac:dyDescent="0.2">
      <c r="AJ29250" s="23"/>
      <c r="HH29250"/>
      <c r="IW29250" s="36"/>
      <c r="JI29250"/>
      <c r="JJ29250"/>
      <c r="KX29250" s="23"/>
      <c r="KY29250" s="23"/>
    </row>
    <row r="29251" spans="36:311" x14ac:dyDescent="0.2">
      <c r="AJ29251" s="23"/>
      <c r="HH29251"/>
      <c r="IW29251" s="36"/>
      <c r="JI29251"/>
      <c r="JJ29251"/>
      <c r="KX29251" s="23"/>
      <c r="KY29251" s="23"/>
    </row>
    <row r="29252" spans="36:311" x14ac:dyDescent="0.2">
      <c r="AJ29252" s="23"/>
      <c r="HH29252"/>
      <c r="IW29252" s="36"/>
      <c r="JI29252"/>
      <c r="JJ29252"/>
      <c r="KX29252" s="23"/>
      <c r="KY29252" s="23"/>
    </row>
    <row r="29253" spans="36:311" x14ac:dyDescent="0.2">
      <c r="AJ29253" s="23"/>
      <c r="HH29253"/>
      <c r="IW29253" s="36"/>
      <c r="JI29253"/>
      <c r="JJ29253"/>
      <c r="KX29253" s="23"/>
      <c r="KY29253" s="23"/>
    </row>
    <row r="29254" spans="36:311" x14ac:dyDescent="0.2">
      <c r="AJ29254" s="23"/>
      <c r="HH29254"/>
      <c r="IW29254" s="36"/>
      <c r="JI29254"/>
      <c r="JJ29254"/>
      <c r="KX29254" s="23"/>
      <c r="KY29254" s="23"/>
    </row>
    <row r="29255" spans="36:311" x14ac:dyDescent="0.2">
      <c r="AJ29255" s="23"/>
      <c r="HH29255"/>
      <c r="IW29255" s="36"/>
      <c r="JI29255"/>
      <c r="JJ29255"/>
      <c r="KX29255" s="23"/>
      <c r="KY29255" s="23"/>
    </row>
    <row r="29256" spans="36:311" x14ac:dyDescent="0.2">
      <c r="AJ29256" s="23"/>
      <c r="HH29256"/>
      <c r="IW29256" s="36"/>
      <c r="JI29256"/>
      <c r="JJ29256"/>
      <c r="KX29256" s="23"/>
      <c r="KY29256" s="23"/>
    </row>
    <row r="29257" spans="36:311" x14ac:dyDescent="0.2">
      <c r="AJ29257" s="23"/>
      <c r="HH29257"/>
      <c r="IW29257" s="36"/>
      <c r="JI29257"/>
      <c r="JJ29257"/>
      <c r="KX29257" s="23"/>
      <c r="KY29257" s="23"/>
    </row>
    <row r="29258" spans="36:311" x14ac:dyDescent="0.2">
      <c r="AJ29258" s="23"/>
      <c r="HH29258"/>
      <c r="IW29258" s="36"/>
      <c r="JI29258"/>
      <c r="JJ29258"/>
      <c r="KX29258" s="23"/>
      <c r="KY29258" s="23"/>
    </row>
    <row r="29259" spans="36:311" x14ac:dyDescent="0.2">
      <c r="AJ29259" s="23"/>
      <c r="HH29259"/>
      <c r="IW29259" s="36"/>
      <c r="JI29259"/>
      <c r="JJ29259"/>
      <c r="KX29259" s="23"/>
      <c r="KY29259" s="23"/>
    </row>
    <row r="29260" spans="36:311" x14ac:dyDescent="0.2">
      <c r="AJ29260" s="23"/>
      <c r="HH29260"/>
      <c r="IW29260" s="36"/>
      <c r="JI29260"/>
      <c r="JJ29260"/>
      <c r="KX29260" s="23"/>
      <c r="KY29260" s="23"/>
    </row>
    <row r="29261" spans="36:311" x14ac:dyDescent="0.2">
      <c r="AJ29261" s="23"/>
      <c r="HH29261"/>
      <c r="IW29261" s="36"/>
      <c r="JI29261"/>
      <c r="JJ29261"/>
      <c r="KX29261" s="23"/>
      <c r="KY29261" s="23"/>
    </row>
    <row r="29262" spans="36:311" x14ac:dyDescent="0.2">
      <c r="AJ29262" s="23"/>
      <c r="HH29262"/>
      <c r="IW29262" s="36"/>
      <c r="JI29262"/>
      <c r="JJ29262"/>
      <c r="KX29262" s="23"/>
      <c r="KY29262" s="23"/>
    </row>
    <row r="29263" spans="36:311" x14ac:dyDescent="0.2">
      <c r="AJ29263" s="23"/>
      <c r="HH29263"/>
      <c r="IW29263" s="36"/>
      <c r="JI29263"/>
      <c r="JJ29263"/>
      <c r="KX29263" s="23"/>
      <c r="KY29263" s="23"/>
    </row>
    <row r="29264" spans="36:311" x14ac:dyDescent="0.2">
      <c r="AJ29264" s="23"/>
      <c r="HH29264"/>
      <c r="IW29264" s="36"/>
      <c r="JI29264"/>
      <c r="JJ29264"/>
      <c r="KX29264" s="23"/>
      <c r="KY29264" s="23"/>
    </row>
    <row r="29265" spans="36:311" x14ac:dyDescent="0.2">
      <c r="AJ29265" s="23"/>
      <c r="HH29265"/>
      <c r="IW29265" s="36"/>
      <c r="JI29265"/>
      <c r="JJ29265"/>
      <c r="KX29265" s="23"/>
      <c r="KY29265" s="23"/>
    </row>
    <row r="29266" spans="36:311" x14ac:dyDescent="0.2">
      <c r="AJ29266" s="23"/>
      <c r="HH29266"/>
      <c r="IW29266" s="36"/>
      <c r="JI29266"/>
      <c r="JJ29266"/>
      <c r="KX29266" s="23"/>
      <c r="KY29266" s="23"/>
    </row>
    <row r="29267" spans="36:311" x14ac:dyDescent="0.2">
      <c r="AJ29267" s="23"/>
      <c r="HH29267"/>
      <c r="IW29267" s="36"/>
      <c r="JI29267"/>
      <c r="JJ29267"/>
      <c r="KX29267" s="23"/>
      <c r="KY29267" s="23"/>
    </row>
    <row r="29268" spans="36:311" x14ac:dyDescent="0.2">
      <c r="AJ29268" s="23"/>
      <c r="HH29268"/>
      <c r="IW29268" s="36"/>
      <c r="JI29268"/>
      <c r="JJ29268"/>
      <c r="KX29268" s="23"/>
      <c r="KY29268" s="23"/>
    </row>
    <row r="29269" spans="36:311" x14ac:dyDescent="0.2">
      <c r="AJ29269" s="23"/>
      <c r="HH29269"/>
      <c r="IW29269" s="36"/>
      <c r="JI29269"/>
      <c r="JJ29269"/>
      <c r="KX29269" s="23"/>
      <c r="KY29269" s="23"/>
    </row>
    <row r="29270" spans="36:311" x14ac:dyDescent="0.2">
      <c r="AJ29270" s="23"/>
      <c r="HH29270"/>
      <c r="IW29270" s="36"/>
      <c r="JI29270"/>
      <c r="JJ29270"/>
      <c r="KX29270" s="23"/>
      <c r="KY29270" s="23"/>
    </row>
    <row r="29271" spans="36:311" x14ac:dyDescent="0.2">
      <c r="AJ29271" s="23"/>
      <c r="HH29271"/>
      <c r="IW29271" s="36"/>
      <c r="JI29271"/>
      <c r="JJ29271"/>
      <c r="KX29271" s="23"/>
      <c r="KY29271" s="23"/>
    </row>
    <row r="29272" spans="36:311" x14ac:dyDescent="0.2">
      <c r="AJ29272" s="23"/>
      <c r="HH29272"/>
      <c r="IW29272" s="36"/>
      <c r="JI29272"/>
      <c r="JJ29272"/>
      <c r="KX29272" s="23"/>
      <c r="KY29272" s="23"/>
    </row>
    <row r="29273" spans="36:311" x14ac:dyDescent="0.2">
      <c r="AJ29273" s="23"/>
      <c r="HH29273"/>
      <c r="IW29273" s="36"/>
      <c r="JI29273"/>
      <c r="JJ29273"/>
      <c r="KX29273" s="23"/>
      <c r="KY29273" s="23"/>
    </row>
    <row r="29274" spans="36:311" x14ac:dyDescent="0.2">
      <c r="AJ29274" s="23"/>
      <c r="HH29274"/>
      <c r="IW29274" s="36"/>
      <c r="JI29274"/>
      <c r="JJ29274"/>
      <c r="KX29274" s="23"/>
      <c r="KY29274" s="23"/>
    </row>
    <row r="29275" spans="36:311" x14ac:dyDescent="0.2">
      <c r="AJ29275" s="23"/>
      <c r="HH29275"/>
      <c r="IW29275" s="36"/>
      <c r="JI29275"/>
      <c r="JJ29275"/>
      <c r="KX29275" s="23"/>
      <c r="KY29275" s="23"/>
    </row>
    <row r="29276" spans="36:311" x14ac:dyDescent="0.2">
      <c r="AJ29276" s="23"/>
      <c r="HH29276"/>
      <c r="IW29276" s="36"/>
      <c r="JI29276"/>
      <c r="JJ29276"/>
      <c r="KX29276" s="23"/>
      <c r="KY29276" s="23"/>
    </row>
    <row r="29277" spans="36:311" x14ac:dyDescent="0.2">
      <c r="AJ29277" s="23"/>
      <c r="HH29277"/>
      <c r="IW29277" s="36"/>
      <c r="JI29277"/>
      <c r="JJ29277"/>
      <c r="KX29277" s="23"/>
      <c r="KY29277" s="23"/>
    </row>
    <row r="29278" spans="36:311" x14ac:dyDescent="0.2">
      <c r="AJ29278" s="23"/>
      <c r="HH29278"/>
      <c r="IW29278" s="36"/>
      <c r="JI29278"/>
      <c r="JJ29278"/>
      <c r="KX29278" s="23"/>
      <c r="KY29278" s="23"/>
    </row>
    <row r="29279" spans="36:311" x14ac:dyDescent="0.2">
      <c r="AJ29279" s="23"/>
      <c r="HH29279"/>
      <c r="IW29279" s="36"/>
      <c r="JI29279"/>
      <c r="JJ29279"/>
      <c r="KX29279" s="23"/>
      <c r="KY29279" s="23"/>
    </row>
    <row r="29280" spans="36:311" x14ac:dyDescent="0.2">
      <c r="AJ29280" s="23"/>
      <c r="HH29280"/>
      <c r="IW29280" s="36"/>
      <c r="JI29280"/>
      <c r="JJ29280"/>
      <c r="KX29280" s="23"/>
      <c r="KY29280" s="23"/>
    </row>
    <row r="29281" spans="36:311" x14ac:dyDescent="0.2">
      <c r="AJ29281" s="23"/>
      <c r="HH29281"/>
      <c r="IW29281" s="36"/>
      <c r="JI29281"/>
      <c r="JJ29281"/>
      <c r="KX29281" s="23"/>
      <c r="KY29281" s="23"/>
    </row>
    <row r="29282" spans="36:311" x14ac:dyDescent="0.2">
      <c r="AJ29282" s="23"/>
      <c r="HH29282"/>
      <c r="IW29282" s="36"/>
      <c r="JI29282"/>
      <c r="JJ29282"/>
      <c r="KX29282" s="23"/>
      <c r="KY29282" s="23"/>
    </row>
    <row r="29283" spans="36:311" x14ac:dyDescent="0.2">
      <c r="AJ29283" s="23"/>
      <c r="HH29283"/>
      <c r="IW29283" s="36"/>
      <c r="JI29283"/>
      <c r="JJ29283"/>
      <c r="KX29283" s="23"/>
      <c r="KY29283" s="23"/>
    </row>
    <row r="29284" spans="36:311" x14ac:dyDescent="0.2">
      <c r="AJ29284" s="23"/>
      <c r="HH29284"/>
      <c r="IW29284" s="36"/>
      <c r="JI29284"/>
      <c r="JJ29284"/>
      <c r="KX29284" s="23"/>
      <c r="KY29284" s="23"/>
    </row>
    <row r="29285" spans="36:311" x14ac:dyDescent="0.2">
      <c r="AJ29285" s="23"/>
      <c r="HH29285"/>
      <c r="IW29285" s="36"/>
      <c r="JI29285"/>
      <c r="JJ29285"/>
      <c r="KX29285" s="23"/>
      <c r="KY29285" s="23"/>
    </row>
    <row r="29286" spans="36:311" x14ac:dyDescent="0.2">
      <c r="AJ29286" s="23"/>
      <c r="HH29286"/>
      <c r="IW29286" s="36"/>
      <c r="JI29286"/>
      <c r="JJ29286"/>
      <c r="KX29286" s="23"/>
      <c r="KY29286" s="23"/>
    </row>
    <row r="29287" spans="36:311" x14ac:dyDescent="0.2">
      <c r="AJ29287" s="23"/>
      <c r="HH29287"/>
      <c r="IW29287" s="36"/>
      <c r="JI29287"/>
      <c r="JJ29287"/>
      <c r="KX29287" s="23"/>
      <c r="KY29287" s="23"/>
    </row>
    <row r="29288" spans="36:311" x14ac:dyDescent="0.2">
      <c r="AJ29288" s="23"/>
      <c r="HH29288"/>
      <c r="IW29288" s="36"/>
      <c r="JI29288"/>
      <c r="JJ29288"/>
      <c r="KX29288" s="23"/>
      <c r="KY29288" s="23"/>
    </row>
    <row r="29289" spans="36:311" x14ac:dyDescent="0.2">
      <c r="AJ29289" s="23"/>
      <c r="HH29289"/>
      <c r="IW29289" s="36"/>
      <c r="JI29289"/>
      <c r="JJ29289"/>
      <c r="KX29289" s="23"/>
      <c r="KY29289" s="23"/>
    </row>
    <row r="29290" spans="36:311" x14ac:dyDescent="0.2">
      <c r="AJ29290" s="23"/>
      <c r="HH29290"/>
      <c r="IW29290" s="36"/>
      <c r="JI29290"/>
      <c r="JJ29290"/>
      <c r="KX29290" s="23"/>
      <c r="KY29290" s="23"/>
    </row>
    <row r="29291" spans="36:311" x14ac:dyDescent="0.2">
      <c r="AJ29291" s="23"/>
      <c r="HH29291"/>
      <c r="IW29291" s="36"/>
      <c r="JI29291"/>
      <c r="JJ29291"/>
      <c r="KX29291" s="23"/>
      <c r="KY29291" s="23"/>
    </row>
    <row r="29292" spans="36:311" x14ac:dyDescent="0.2">
      <c r="AJ29292" s="23"/>
      <c r="HH29292"/>
      <c r="IW29292" s="36"/>
      <c r="JI29292"/>
      <c r="JJ29292"/>
      <c r="KX29292" s="23"/>
      <c r="KY29292" s="23"/>
    </row>
    <row r="29293" spans="36:311" x14ac:dyDescent="0.2">
      <c r="AJ29293" s="23"/>
      <c r="HH29293"/>
      <c r="IW29293" s="36"/>
      <c r="JI29293"/>
      <c r="JJ29293"/>
      <c r="KX29293" s="23"/>
      <c r="KY29293" s="23"/>
    </row>
    <row r="29294" spans="36:311" x14ac:dyDescent="0.2">
      <c r="AJ29294" s="23"/>
      <c r="HH29294"/>
      <c r="IW29294" s="36"/>
      <c r="JI29294"/>
      <c r="JJ29294"/>
      <c r="KX29294" s="23"/>
      <c r="KY29294" s="23"/>
    </row>
    <row r="29295" spans="36:311" x14ac:dyDescent="0.2">
      <c r="AJ29295" s="23"/>
      <c r="HH29295"/>
      <c r="IW29295" s="36"/>
      <c r="JI29295"/>
      <c r="JJ29295"/>
      <c r="KX29295" s="23"/>
      <c r="KY29295" s="23"/>
    </row>
    <row r="29296" spans="36:311" x14ac:dyDescent="0.2">
      <c r="AJ29296" s="23"/>
      <c r="HH29296"/>
      <c r="IW29296" s="36"/>
      <c r="JI29296"/>
      <c r="JJ29296"/>
      <c r="KX29296" s="23"/>
      <c r="KY29296" s="23"/>
    </row>
    <row r="29297" spans="36:311" x14ac:dyDescent="0.2">
      <c r="AJ29297" s="23"/>
      <c r="HH29297"/>
      <c r="IW29297" s="36"/>
      <c r="JI29297"/>
      <c r="JJ29297"/>
      <c r="KX29297" s="23"/>
      <c r="KY29297" s="23"/>
    </row>
    <row r="29298" spans="36:311" x14ac:dyDescent="0.2">
      <c r="AJ29298" s="23"/>
      <c r="HH29298"/>
      <c r="IW29298" s="36"/>
      <c r="JI29298"/>
      <c r="JJ29298"/>
      <c r="KX29298" s="23"/>
      <c r="KY29298" s="23"/>
    </row>
    <row r="29299" spans="36:311" x14ac:dyDescent="0.2">
      <c r="AJ29299" s="23"/>
      <c r="HH29299"/>
      <c r="IW29299" s="36"/>
      <c r="JI29299"/>
      <c r="JJ29299"/>
      <c r="KX29299" s="23"/>
      <c r="KY29299" s="23"/>
    </row>
    <row r="29300" spans="36:311" x14ac:dyDescent="0.2">
      <c r="AJ29300" s="23"/>
      <c r="HH29300"/>
      <c r="IW29300" s="36"/>
      <c r="JI29300"/>
      <c r="JJ29300"/>
      <c r="KX29300" s="23"/>
      <c r="KY29300" s="23"/>
    </row>
    <row r="29301" spans="36:311" x14ac:dyDescent="0.2">
      <c r="AJ29301" s="23"/>
      <c r="HH29301"/>
      <c r="IW29301" s="36"/>
      <c r="JI29301"/>
      <c r="JJ29301"/>
      <c r="KX29301" s="23"/>
      <c r="KY29301" s="23"/>
    </row>
    <row r="29302" spans="36:311" x14ac:dyDescent="0.2">
      <c r="AJ29302" s="23"/>
      <c r="HH29302"/>
      <c r="IW29302" s="36"/>
      <c r="JI29302"/>
      <c r="JJ29302"/>
      <c r="KX29302" s="23"/>
      <c r="KY29302" s="23"/>
    </row>
    <row r="29303" spans="36:311" x14ac:dyDescent="0.2">
      <c r="AJ29303" s="23"/>
      <c r="HH29303"/>
      <c r="IW29303" s="36"/>
      <c r="JI29303"/>
      <c r="JJ29303"/>
      <c r="KX29303" s="23"/>
      <c r="KY29303" s="23"/>
    </row>
    <row r="29304" spans="36:311" x14ac:dyDescent="0.2">
      <c r="AJ29304" s="23"/>
      <c r="HH29304"/>
      <c r="IW29304" s="36"/>
      <c r="JI29304"/>
      <c r="JJ29304"/>
      <c r="KX29304" s="23"/>
      <c r="KY29304" s="23"/>
    </row>
    <row r="29305" spans="36:311" x14ac:dyDescent="0.2">
      <c r="AJ29305" s="23"/>
      <c r="HH29305"/>
      <c r="IW29305" s="36"/>
      <c r="JI29305"/>
      <c r="JJ29305"/>
      <c r="KX29305" s="23"/>
      <c r="KY29305" s="23"/>
    </row>
    <row r="29306" spans="36:311" x14ac:dyDescent="0.2">
      <c r="AJ29306" s="23"/>
      <c r="HH29306"/>
      <c r="IW29306" s="36"/>
      <c r="JI29306"/>
      <c r="JJ29306"/>
      <c r="KX29306" s="23"/>
      <c r="KY29306" s="23"/>
    </row>
    <row r="29307" spans="36:311" x14ac:dyDescent="0.2">
      <c r="AJ29307" s="23"/>
      <c r="HH29307"/>
      <c r="IW29307" s="36"/>
      <c r="JI29307"/>
      <c r="JJ29307"/>
      <c r="KX29307" s="23"/>
      <c r="KY29307" s="23"/>
    </row>
    <row r="29308" spans="36:311" x14ac:dyDescent="0.2">
      <c r="AJ29308" s="23"/>
      <c r="HH29308"/>
      <c r="IW29308" s="36"/>
      <c r="JI29308"/>
      <c r="JJ29308"/>
      <c r="KX29308" s="23"/>
      <c r="KY29308" s="23"/>
    </row>
    <row r="29309" spans="36:311" x14ac:dyDescent="0.2">
      <c r="AJ29309" s="23"/>
      <c r="HH29309"/>
      <c r="IW29309" s="36"/>
      <c r="JI29309"/>
      <c r="JJ29309"/>
      <c r="KX29309" s="23"/>
      <c r="KY29309" s="23"/>
    </row>
    <row r="29310" spans="36:311" x14ac:dyDescent="0.2">
      <c r="AJ29310" s="23"/>
      <c r="HH29310"/>
      <c r="IW29310" s="36"/>
      <c r="JI29310"/>
      <c r="JJ29310"/>
      <c r="KX29310" s="23"/>
      <c r="KY29310" s="23"/>
    </row>
    <row r="29311" spans="36:311" x14ac:dyDescent="0.2">
      <c r="AJ29311" s="23"/>
      <c r="HH29311"/>
      <c r="IW29311" s="36"/>
      <c r="JI29311"/>
      <c r="JJ29311"/>
      <c r="KX29311" s="23"/>
      <c r="KY29311" s="23"/>
    </row>
    <row r="29312" spans="36:311" x14ac:dyDescent="0.2">
      <c r="AJ29312" s="23"/>
      <c r="HH29312"/>
      <c r="IW29312" s="36"/>
      <c r="JI29312"/>
      <c r="JJ29312"/>
      <c r="KX29312" s="23"/>
      <c r="KY29312" s="23"/>
    </row>
    <row r="29313" spans="36:311" x14ac:dyDescent="0.2">
      <c r="AJ29313" s="23"/>
      <c r="HH29313"/>
      <c r="IW29313" s="36"/>
      <c r="JI29313"/>
      <c r="JJ29313"/>
      <c r="KX29313" s="23"/>
      <c r="KY29313" s="23"/>
    </row>
    <row r="29314" spans="36:311" x14ac:dyDescent="0.2">
      <c r="AJ29314" s="23"/>
      <c r="HH29314"/>
      <c r="IW29314" s="36"/>
      <c r="JI29314"/>
      <c r="JJ29314"/>
      <c r="KX29314" s="23"/>
      <c r="KY29314" s="23"/>
    </row>
    <row r="29315" spans="36:311" x14ac:dyDescent="0.2">
      <c r="AJ29315" s="23"/>
      <c r="HH29315"/>
      <c r="IW29315" s="36"/>
      <c r="JI29315"/>
      <c r="JJ29315"/>
      <c r="KX29315" s="23"/>
      <c r="KY29315" s="23"/>
    </row>
    <row r="29316" spans="36:311" x14ac:dyDescent="0.2">
      <c r="AJ29316" s="23"/>
      <c r="HH29316"/>
      <c r="IW29316" s="36"/>
      <c r="JI29316"/>
      <c r="JJ29316"/>
      <c r="KX29316" s="23"/>
      <c r="KY29316" s="23"/>
    </row>
    <row r="29317" spans="36:311" x14ac:dyDescent="0.2">
      <c r="AJ29317" s="23"/>
      <c r="HH29317"/>
      <c r="IW29317" s="36"/>
      <c r="JI29317"/>
      <c r="JJ29317"/>
      <c r="KX29317" s="23"/>
      <c r="KY29317" s="23"/>
    </row>
    <row r="29318" spans="36:311" x14ac:dyDescent="0.2">
      <c r="AJ29318" s="23"/>
      <c r="HH29318"/>
      <c r="IW29318" s="36"/>
      <c r="JI29318"/>
      <c r="JJ29318"/>
      <c r="KX29318" s="23"/>
      <c r="KY29318" s="23"/>
    </row>
    <row r="29319" spans="36:311" x14ac:dyDescent="0.2">
      <c r="AJ29319" s="23"/>
      <c r="HH29319"/>
      <c r="IW29319" s="36"/>
      <c r="JI29319"/>
      <c r="JJ29319"/>
      <c r="KX29319" s="23"/>
      <c r="KY29319" s="23"/>
    </row>
    <row r="29320" spans="36:311" x14ac:dyDescent="0.2">
      <c r="AJ29320" s="23"/>
      <c r="HH29320"/>
      <c r="IW29320" s="36"/>
      <c r="JI29320"/>
      <c r="JJ29320"/>
      <c r="KX29320" s="23"/>
      <c r="KY29320" s="23"/>
    </row>
    <row r="29321" spans="36:311" x14ac:dyDescent="0.2">
      <c r="AJ29321" s="23"/>
      <c r="HH29321"/>
      <c r="IW29321" s="36"/>
      <c r="JI29321"/>
      <c r="JJ29321"/>
      <c r="KX29321" s="23"/>
      <c r="KY29321" s="23"/>
    </row>
    <row r="29322" spans="36:311" x14ac:dyDescent="0.2">
      <c r="AJ29322" s="23"/>
      <c r="HH29322"/>
      <c r="IW29322" s="36"/>
      <c r="JI29322"/>
      <c r="JJ29322"/>
      <c r="KX29322" s="23"/>
      <c r="KY29322" s="23"/>
    </row>
    <row r="29323" spans="36:311" x14ac:dyDescent="0.2">
      <c r="AJ29323" s="23"/>
      <c r="HH29323"/>
      <c r="IW29323" s="36"/>
      <c r="JI29323"/>
      <c r="JJ29323"/>
      <c r="KX29323" s="23"/>
      <c r="KY29323" s="23"/>
    </row>
    <row r="29324" spans="36:311" x14ac:dyDescent="0.2">
      <c r="AJ29324" s="23"/>
      <c r="HH29324"/>
      <c r="IW29324" s="36"/>
      <c r="JI29324"/>
      <c r="JJ29324"/>
      <c r="KX29324" s="23"/>
      <c r="KY29324" s="23"/>
    </row>
    <row r="29325" spans="36:311" x14ac:dyDescent="0.2">
      <c r="AJ29325" s="23"/>
      <c r="HH29325"/>
      <c r="IW29325" s="36"/>
      <c r="JI29325"/>
      <c r="JJ29325"/>
      <c r="KX29325" s="23"/>
      <c r="KY29325" s="23"/>
    </row>
    <row r="29326" spans="36:311" x14ac:dyDescent="0.2">
      <c r="AJ29326" s="23"/>
      <c r="HH29326"/>
      <c r="IW29326" s="36"/>
      <c r="JI29326"/>
      <c r="JJ29326"/>
      <c r="KX29326" s="23"/>
      <c r="KY29326" s="23"/>
    </row>
    <row r="29327" spans="36:311" x14ac:dyDescent="0.2">
      <c r="AJ29327" s="23"/>
      <c r="HH29327"/>
      <c r="IW29327" s="36"/>
      <c r="JI29327"/>
      <c r="JJ29327"/>
      <c r="KX29327" s="23"/>
      <c r="KY29327" s="23"/>
    </row>
    <row r="29328" spans="36:311" x14ac:dyDescent="0.2">
      <c r="AJ29328" s="23"/>
      <c r="HH29328"/>
      <c r="IW29328" s="36"/>
      <c r="JI29328"/>
      <c r="JJ29328"/>
      <c r="KX29328" s="23"/>
      <c r="KY29328" s="23"/>
    </row>
    <row r="29329" spans="36:311" x14ac:dyDescent="0.2">
      <c r="AJ29329" s="23"/>
      <c r="HH29329"/>
      <c r="IW29329" s="36"/>
      <c r="JI29329"/>
      <c r="JJ29329"/>
      <c r="KX29329" s="23"/>
      <c r="KY29329" s="23"/>
    </row>
    <row r="29330" spans="36:311" x14ac:dyDescent="0.2">
      <c r="AJ29330" s="23"/>
      <c r="HH29330"/>
      <c r="IW29330" s="36"/>
      <c r="JI29330"/>
      <c r="JJ29330"/>
      <c r="KX29330" s="23"/>
      <c r="KY29330" s="23"/>
    </row>
    <row r="29331" spans="36:311" x14ac:dyDescent="0.2">
      <c r="AJ29331" s="23"/>
      <c r="HH29331"/>
      <c r="IW29331" s="36"/>
      <c r="JI29331"/>
      <c r="JJ29331"/>
      <c r="KX29331" s="23"/>
      <c r="KY29331" s="23"/>
    </row>
    <row r="29332" spans="36:311" x14ac:dyDescent="0.2">
      <c r="AJ29332" s="23"/>
      <c r="HH29332"/>
      <c r="IW29332" s="36"/>
      <c r="JI29332"/>
      <c r="JJ29332"/>
      <c r="KX29332" s="23"/>
      <c r="KY29332" s="23"/>
    </row>
    <row r="29333" spans="36:311" x14ac:dyDescent="0.2">
      <c r="AJ29333" s="23"/>
      <c r="HH29333"/>
      <c r="IW29333" s="36"/>
      <c r="JI29333"/>
      <c r="JJ29333"/>
      <c r="KX29333" s="23"/>
      <c r="KY29333" s="23"/>
    </row>
    <row r="29334" spans="36:311" x14ac:dyDescent="0.2">
      <c r="AJ29334" s="23"/>
      <c r="HH29334"/>
      <c r="IW29334" s="36"/>
      <c r="JI29334"/>
      <c r="JJ29334"/>
      <c r="KX29334" s="23"/>
      <c r="KY29334" s="23"/>
    </row>
    <row r="29335" spans="36:311" x14ac:dyDescent="0.2">
      <c r="AJ29335" s="23"/>
      <c r="HH29335"/>
      <c r="IW29335" s="36"/>
      <c r="JI29335"/>
      <c r="JJ29335"/>
      <c r="KX29335" s="23"/>
      <c r="KY29335" s="23"/>
    </row>
    <row r="29336" spans="36:311" x14ac:dyDescent="0.2">
      <c r="AJ29336" s="23"/>
      <c r="HH29336"/>
      <c r="IW29336" s="36"/>
      <c r="JI29336"/>
      <c r="JJ29336"/>
      <c r="KX29336" s="23"/>
      <c r="KY29336" s="23"/>
    </row>
    <row r="29337" spans="36:311" x14ac:dyDescent="0.2">
      <c r="AJ29337" s="23"/>
      <c r="HH29337"/>
      <c r="IW29337" s="36"/>
      <c r="JI29337"/>
      <c r="JJ29337"/>
      <c r="KX29337" s="23"/>
      <c r="KY29337" s="23"/>
    </row>
    <row r="29338" spans="36:311" x14ac:dyDescent="0.2">
      <c r="AJ29338" s="23"/>
      <c r="HH29338"/>
      <c r="IW29338" s="36"/>
      <c r="JI29338"/>
      <c r="JJ29338"/>
      <c r="KX29338" s="23"/>
      <c r="KY29338" s="23"/>
    </row>
    <row r="29339" spans="36:311" x14ac:dyDescent="0.2">
      <c r="AJ29339" s="23"/>
      <c r="HH29339"/>
      <c r="IW29339" s="36"/>
      <c r="JI29339"/>
      <c r="JJ29339"/>
      <c r="KX29339" s="23"/>
      <c r="KY29339" s="23"/>
    </row>
    <row r="29340" spans="36:311" x14ac:dyDescent="0.2">
      <c r="AJ29340" s="23"/>
      <c r="HH29340"/>
      <c r="IW29340" s="36"/>
      <c r="JI29340"/>
      <c r="JJ29340"/>
      <c r="KX29340" s="23"/>
      <c r="KY29340" s="23"/>
    </row>
    <row r="29341" spans="36:311" x14ac:dyDescent="0.2">
      <c r="AJ29341" s="23"/>
      <c r="HH29341"/>
      <c r="IW29341" s="36"/>
      <c r="JI29341"/>
      <c r="JJ29341"/>
      <c r="KX29341" s="23"/>
      <c r="KY29341" s="23"/>
    </row>
    <row r="29342" spans="36:311" x14ac:dyDescent="0.2">
      <c r="AJ29342" s="23"/>
      <c r="HH29342"/>
      <c r="IW29342" s="36"/>
      <c r="JI29342"/>
      <c r="JJ29342"/>
      <c r="KX29342" s="23"/>
      <c r="KY29342" s="23"/>
    </row>
    <row r="29343" spans="36:311" x14ac:dyDescent="0.2">
      <c r="AJ29343" s="23"/>
      <c r="HH29343"/>
      <c r="IW29343" s="36"/>
      <c r="JI29343"/>
      <c r="JJ29343"/>
      <c r="KX29343" s="23"/>
      <c r="KY29343" s="23"/>
    </row>
    <row r="29344" spans="36:311" x14ac:dyDescent="0.2">
      <c r="AJ29344" s="23"/>
      <c r="HH29344"/>
      <c r="IW29344" s="36"/>
      <c r="JI29344"/>
      <c r="JJ29344"/>
      <c r="KX29344" s="23"/>
      <c r="KY29344" s="23"/>
    </row>
    <row r="29345" spans="36:311" x14ac:dyDescent="0.2">
      <c r="AJ29345" s="23"/>
      <c r="HH29345"/>
      <c r="IW29345" s="36"/>
      <c r="JI29345"/>
      <c r="JJ29345"/>
      <c r="KX29345" s="23"/>
      <c r="KY29345" s="23"/>
    </row>
    <row r="29346" spans="36:311" x14ac:dyDescent="0.2">
      <c r="AJ29346" s="23"/>
      <c r="HH29346"/>
      <c r="IW29346" s="36"/>
      <c r="JI29346"/>
      <c r="JJ29346"/>
      <c r="KX29346" s="23"/>
      <c r="KY29346" s="23"/>
    </row>
    <row r="29347" spans="36:311" x14ac:dyDescent="0.2">
      <c r="AJ29347" s="23"/>
      <c r="HH29347"/>
      <c r="IW29347" s="36"/>
      <c r="JI29347"/>
      <c r="JJ29347"/>
      <c r="KX29347" s="23"/>
      <c r="KY29347" s="23"/>
    </row>
    <row r="29348" spans="36:311" x14ac:dyDescent="0.2">
      <c r="AJ29348" s="23"/>
      <c r="HH29348"/>
      <c r="IW29348" s="36"/>
      <c r="JI29348"/>
      <c r="JJ29348"/>
      <c r="KX29348" s="23"/>
      <c r="KY29348" s="23"/>
    </row>
    <row r="29349" spans="36:311" x14ac:dyDescent="0.2">
      <c r="AJ29349" s="23"/>
      <c r="HH29349"/>
      <c r="IW29349" s="36"/>
      <c r="JI29349"/>
      <c r="JJ29349"/>
      <c r="KX29349" s="23"/>
      <c r="KY29349" s="23"/>
    </row>
    <row r="29350" spans="36:311" x14ac:dyDescent="0.2">
      <c r="AJ29350" s="23"/>
      <c r="HH29350"/>
      <c r="IW29350" s="36"/>
      <c r="JI29350"/>
      <c r="JJ29350"/>
      <c r="KX29350" s="23"/>
      <c r="KY29350" s="23"/>
    </row>
    <row r="29351" spans="36:311" x14ac:dyDescent="0.2">
      <c r="AJ29351" s="23"/>
      <c r="HH29351"/>
      <c r="IW29351" s="36"/>
      <c r="JI29351"/>
      <c r="JJ29351"/>
      <c r="KX29351" s="23"/>
      <c r="KY29351" s="23"/>
    </row>
    <row r="29352" spans="36:311" x14ac:dyDescent="0.2">
      <c r="AJ29352" s="23"/>
      <c r="HH29352"/>
      <c r="IW29352" s="36"/>
      <c r="JI29352"/>
      <c r="JJ29352"/>
      <c r="KX29352" s="23"/>
      <c r="KY29352" s="23"/>
    </row>
    <row r="29353" spans="36:311" x14ac:dyDescent="0.2">
      <c r="AJ29353" s="23"/>
      <c r="HH29353"/>
      <c r="IW29353" s="36"/>
      <c r="JI29353"/>
      <c r="JJ29353"/>
      <c r="KX29353" s="23"/>
      <c r="KY29353" s="23"/>
    </row>
    <row r="29354" spans="36:311" x14ac:dyDescent="0.2">
      <c r="AJ29354" s="23"/>
      <c r="HH29354"/>
      <c r="IW29354" s="36"/>
      <c r="JI29354"/>
      <c r="JJ29354"/>
      <c r="KX29354" s="23"/>
      <c r="KY29354" s="23"/>
    </row>
    <row r="29355" spans="36:311" x14ac:dyDescent="0.2">
      <c r="AJ29355" s="23"/>
      <c r="HH29355"/>
      <c r="IW29355" s="36"/>
      <c r="JI29355"/>
      <c r="JJ29355"/>
      <c r="KX29355" s="23"/>
      <c r="KY29355" s="23"/>
    </row>
    <row r="29356" spans="36:311" x14ac:dyDescent="0.2">
      <c r="AJ29356" s="23"/>
      <c r="HH29356"/>
      <c r="IW29356" s="36"/>
      <c r="JI29356"/>
      <c r="JJ29356"/>
      <c r="KX29356" s="23"/>
      <c r="KY29356" s="23"/>
    </row>
    <row r="29357" spans="36:311" x14ac:dyDescent="0.2">
      <c r="AJ29357" s="23"/>
      <c r="HH29357"/>
      <c r="IW29357" s="36"/>
      <c r="JI29357"/>
      <c r="JJ29357"/>
      <c r="KX29357" s="23"/>
      <c r="KY29357" s="23"/>
    </row>
    <row r="29358" spans="36:311" x14ac:dyDescent="0.2">
      <c r="AJ29358" s="23"/>
      <c r="HH29358"/>
      <c r="IW29358" s="36"/>
      <c r="JI29358"/>
      <c r="JJ29358"/>
      <c r="KX29358" s="23"/>
      <c r="KY29358" s="23"/>
    </row>
    <row r="29359" spans="36:311" x14ac:dyDescent="0.2">
      <c r="AJ29359" s="23"/>
      <c r="HH29359"/>
      <c r="IW29359" s="36"/>
      <c r="JI29359"/>
      <c r="JJ29359"/>
      <c r="KX29359" s="23"/>
      <c r="KY29359" s="23"/>
    </row>
    <row r="29360" spans="36:311" x14ac:dyDescent="0.2">
      <c r="AJ29360" s="23"/>
      <c r="HH29360"/>
      <c r="IW29360" s="36"/>
      <c r="JI29360"/>
      <c r="JJ29360"/>
      <c r="KX29360" s="23"/>
      <c r="KY29360" s="23"/>
    </row>
    <row r="29361" spans="36:311" x14ac:dyDescent="0.2">
      <c r="AJ29361" s="23"/>
      <c r="HH29361"/>
      <c r="IW29361" s="36"/>
      <c r="JI29361"/>
      <c r="JJ29361"/>
      <c r="KX29361" s="23"/>
      <c r="KY29361" s="23"/>
    </row>
    <row r="29362" spans="36:311" x14ac:dyDescent="0.2">
      <c r="AJ29362" s="23"/>
      <c r="HH29362"/>
      <c r="IW29362" s="36"/>
      <c r="JI29362"/>
      <c r="JJ29362"/>
      <c r="KX29362" s="23"/>
      <c r="KY29362" s="23"/>
    </row>
    <row r="29363" spans="36:311" x14ac:dyDescent="0.2">
      <c r="AJ29363" s="23"/>
      <c r="HH29363"/>
      <c r="IW29363" s="36"/>
      <c r="JI29363"/>
      <c r="JJ29363"/>
      <c r="KX29363" s="23"/>
      <c r="KY29363" s="23"/>
    </row>
    <row r="29364" spans="36:311" x14ac:dyDescent="0.2">
      <c r="AJ29364" s="23"/>
      <c r="HH29364"/>
      <c r="IW29364" s="36"/>
      <c r="JI29364"/>
      <c r="JJ29364"/>
      <c r="KX29364" s="23"/>
      <c r="KY29364" s="23"/>
    </row>
    <row r="29365" spans="36:311" x14ac:dyDescent="0.2">
      <c r="AJ29365" s="23"/>
      <c r="HH29365"/>
      <c r="IW29365" s="36"/>
      <c r="JI29365"/>
      <c r="JJ29365"/>
      <c r="KX29365" s="23"/>
      <c r="KY29365" s="23"/>
    </row>
    <row r="29366" spans="36:311" x14ac:dyDescent="0.2">
      <c r="AJ29366" s="23"/>
      <c r="HH29366"/>
      <c r="IW29366" s="36"/>
      <c r="JI29366"/>
      <c r="JJ29366"/>
      <c r="KX29366" s="23"/>
      <c r="KY29366" s="23"/>
    </row>
    <row r="29367" spans="36:311" x14ac:dyDescent="0.2">
      <c r="AJ29367" s="23"/>
      <c r="HH29367"/>
      <c r="IW29367" s="36"/>
      <c r="JI29367"/>
      <c r="JJ29367"/>
      <c r="KX29367" s="23"/>
      <c r="KY29367" s="23"/>
    </row>
    <row r="29368" spans="36:311" x14ac:dyDescent="0.2">
      <c r="AJ29368" s="23"/>
      <c r="HH29368"/>
      <c r="IW29368" s="36"/>
      <c r="JI29368"/>
      <c r="JJ29368"/>
      <c r="KX29368" s="23"/>
      <c r="KY29368" s="23"/>
    </row>
    <row r="29369" spans="36:311" x14ac:dyDescent="0.2">
      <c r="AJ29369" s="23"/>
      <c r="HH29369"/>
      <c r="IW29369" s="36"/>
      <c r="JI29369"/>
      <c r="JJ29369"/>
      <c r="KX29369" s="23"/>
      <c r="KY29369" s="23"/>
    </row>
    <row r="29370" spans="36:311" x14ac:dyDescent="0.2">
      <c r="AJ29370" s="23"/>
      <c r="HH29370"/>
      <c r="IW29370" s="36"/>
      <c r="JI29370"/>
      <c r="JJ29370"/>
      <c r="KX29370" s="23"/>
      <c r="KY29370" s="23"/>
    </row>
    <row r="29371" spans="36:311" x14ac:dyDescent="0.2">
      <c r="AJ29371" s="23"/>
      <c r="HH29371"/>
      <c r="IW29371" s="36"/>
      <c r="JI29371"/>
      <c r="JJ29371"/>
      <c r="KX29371" s="23"/>
      <c r="KY29371" s="23"/>
    </row>
    <row r="29372" spans="36:311" x14ac:dyDescent="0.2">
      <c r="AJ29372" s="23"/>
      <c r="HH29372"/>
      <c r="IW29372" s="36"/>
      <c r="JI29372"/>
      <c r="JJ29372"/>
      <c r="KX29372" s="23"/>
      <c r="KY29372" s="23"/>
    </row>
    <row r="29373" spans="36:311" x14ac:dyDescent="0.2">
      <c r="AJ29373" s="23"/>
      <c r="HH29373"/>
      <c r="IW29373" s="36"/>
      <c r="JI29373"/>
      <c r="JJ29373"/>
      <c r="KX29373" s="23"/>
      <c r="KY29373" s="23"/>
    </row>
    <row r="29374" spans="36:311" x14ac:dyDescent="0.2">
      <c r="AJ29374" s="23"/>
      <c r="HH29374"/>
      <c r="IW29374" s="36"/>
      <c r="JI29374"/>
      <c r="JJ29374"/>
      <c r="KX29374" s="23"/>
      <c r="KY29374" s="23"/>
    </row>
    <row r="29375" spans="36:311" x14ac:dyDescent="0.2">
      <c r="AJ29375" s="23"/>
      <c r="HH29375"/>
      <c r="IW29375" s="36"/>
      <c r="JI29375"/>
      <c r="JJ29375"/>
      <c r="KX29375" s="23"/>
      <c r="KY29375" s="23"/>
    </row>
    <row r="29376" spans="36:311" x14ac:dyDescent="0.2">
      <c r="AJ29376" s="23"/>
      <c r="HH29376"/>
      <c r="IW29376" s="36"/>
      <c r="JI29376"/>
      <c r="JJ29376"/>
      <c r="KX29376" s="23"/>
      <c r="KY29376" s="23"/>
    </row>
    <row r="29377" spans="36:311" x14ac:dyDescent="0.2">
      <c r="AJ29377" s="23"/>
      <c r="HH29377"/>
      <c r="IW29377" s="36"/>
      <c r="JI29377"/>
      <c r="JJ29377"/>
      <c r="KX29377" s="23"/>
      <c r="KY29377" s="23"/>
    </row>
    <row r="29378" spans="36:311" x14ac:dyDescent="0.2">
      <c r="AJ29378" s="23"/>
      <c r="HH29378"/>
      <c r="IW29378" s="36"/>
      <c r="JI29378"/>
      <c r="JJ29378"/>
      <c r="KX29378" s="23"/>
      <c r="KY29378" s="23"/>
    </row>
    <row r="29379" spans="36:311" x14ac:dyDescent="0.2">
      <c r="AJ29379" s="23"/>
      <c r="HH29379"/>
      <c r="IW29379" s="36"/>
      <c r="JI29379"/>
      <c r="JJ29379"/>
      <c r="KX29379" s="23"/>
      <c r="KY29379" s="23"/>
    </row>
    <row r="29380" spans="36:311" x14ac:dyDescent="0.2">
      <c r="AJ29380" s="23"/>
      <c r="HH29380"/>
      <c r="IW29380" s="36"/>
      <c r="JI29380"/>
      <c r="JJ29380"/>
      <c r="KX29380" s="23"/>
      <c r="KY29380" s="23"/>
    </row>
    <row r="29381" spans="36:311" x14ac:dyDescent="0.2">
      <c r="AJ29381" s="23"/>
      <c r="HH29381"/>
      <c r="IW29381" s="36"/>
      <c r="JI29381"/>
      <c r="JJ29381"/>
      <c r="KX29381" s="23"/>
      <c r="KY29381" s="23"/>
    </row>
    <row r="29382" spans="36:311" x14ac:dyDescent="0.2">
      <c r="AJ29382" s="23"/>
      <c r="HH29382"/>
      <c r="IW29382" s="36"/>
      <c r="JI29382"/>
      <c r="JJ29382"/>
      <c r="KX29382" s="23"/>
      <c r="KY29382" s="23"/>
    </row>
    <row r="29383" spans="36:311" x14ac:dyDescent="0.2">
      <c r="AJ29383" s="23"/>
      <c r="HH29383"/>
      <c r="IW29383" s="36"/>
      <c r="JI29383"/>
      <c r="JJ29383"/>
      <c r="KX29383" s="23"/>
      <c r="KY29383" s="23"/>
    </row>
    <row r="29384" spans="36:311" x14ac:dyDescent="0.2">
      <c r="AJ29384" s="23"/>
      <c r="HH29384"/>
      <c r="IW29384" s="36"/>
      <c r="JI29384"/>
      <c r="JJ29384"/>
      <c r="KX29384" s="23"/>
      <c r="KY29384" s="23"/>
    </row>
    <row r="29385" spans="36:311" x14ac:dyDescent="0.2">
      <c r="AJ29385" s="23"/>
      <c r="HH29385"/>
      <c r="IW29385" s="36"/>
      <c r="JI29385"/>
      <c r="JJ29385"/>
      <c r="KX29385" s="23"/>
      <c r="KY29385" s="23"/>
    </row>
    <row r="29386" spans="36:311" x14ac:dyDescent="0.2">
      <c r="AJ29386" s="23"/>
      <c r="HH29386"/>
      <c r="IW29386" s="36"/>
      <c r="JI29386"/>
      <c r="JJ29386"/>
      <c r="KX29386" s="23"/>
      <c r="KY29386" s="23"/>
    </row>
    <row r="29387" spans="36:311" x14ac:dyDescent="0.2">
      <c r="AJ29387" s="23"/>
      <c r="HH29387"/>
      <c r="IW29387" s="36"/>
      <c r="JI29387"/>
      <c r="JJ29387"/>
      <c r="KX29387" s="23"/>
      <c r="KY29387" s="23"/>
    </row>
    <row r="29388" spans="36:311" x14ac:dyDescent="0.2">
      <c r="AJ29388" s="23"/>
      <c r="HH29388"/>
      <c r="IW29388" s="36"/>
      <c r="JI29388"/>
      <c r="JJ29388"/>
      <c r="KX29388" s="23"/>
      <c r="KY29388" s="23"/>
    </row>
    <row r="29389" spans="36:311" x14ac:dyDescent="0.2">
      <c r="AJ29389" s="23"/>
      <c r="HH29389"/>
      <c r="IW29389" s="36"/>
      <c r="JI29389"/>
      <c r="JJ29389"/>
      <c r="KX29389" s="23"/>
      <c r="KY29389" s="23"/>
    </row>
    <row r="29390" spans="36:311" x14ac:dyDescent="0.2">
      <c r="AJ29390" s="23"/>
      <c r="HH29390"/>
      <c r="IW29390" s="36"/>
      <c r="JI29390"/>
      <c r="JJ29390"/>
      <c r="KX29390" s="23"/>
      <c r="KY29390" s="23"/>
    </row>
    <row r="29391" spans="36:311" x14ac:dyDescent="0.2">
      <c r="AJ29391" s="23"/>
      <c r="HH29391"/>
      <c r="IW29391" s="36"/>
      <c r="JI29391"/>
      <c r="JJ29391"/>
      <c r="KX29391" s="23"/>
      <c r="KY29391" s="23"/>
    </row>
    <row r="29392" spans="36:311" x14ac:dyDescent="0.2">
      <c r="AJ29392" s="23"/>
      <c r="HH29392"/>
      <c r="IW29392" s="36"/>
      <c r="JI29392"/>
      <c r="JJ29392"/>
      <c r="KX29392" s="23"/>
      <c r="KY29392" s="23"/>
    </row>
    <row r="29393" spans="36:311" x14ac:dyDescent="0.2">
      <c r="AJ29393" s="23"/>
      <c r="HH29393"/>
      <c r="IW29393" s="36"/>
      <c r="JI29393"/>
      <c r="JJ29393"/>
      <c r="KX29393" s="23"/>
      <c r="KY29393" s="23"/>
    </row>
    <row r="29394" spans="36:311" x14ac:dyDescent="0.2">
      <c r="AJ29394" s="23"/>
      <c r="HH29394"/>
      <c r="IW29394" s="36"/>
      <c r="JI29394"/>
      <c r="JJ29394"/>
      <c r="KX29394" s="23"/>
      <c r="KY29394" s="23"/>
    </row>
    <row r="29395" spans="36:311" x14ac:dyDescent="0.2">
      <c r="AJ29395" s="23"/>
      <c r="HH29395"/>
      <c r="IW29395" s="36"/>
      <c r="JI29395"/>
      <c r="JJ29395"/>
      <c r="KX29395" s="23"/>
      <c r="KY29395" s="23"/>
    </row>
    <row r="29396" spans="36:311" x14ac:dyDescent="0.2">
      <c r="AJ29396" s="23"/>
      <c r="HH29396"/>
      <c r="IW29396" s="36"/>
      <c r="JI29396"/>
      <c r="JJ29396"/>
      <c r="KX29396" s="23"/>
      <c r="KY29396" s="23"/>
    </row>
    <row r="29397" spans="36:311" x14ac:dyDescent="0.2">
      <c r="AJ29397" s="23"/>
      <c r="HH29397"/>
      <c r="IW29397" s="36"/>
      <c r="JI29397"/>
      <c r="JJ29397"/>
      <c r="KX29397" s="23"/>
      <c r="KY29397" s="23"/>
    </row>
    <row r="29398" spans="36:311" x14ac:dyDescent="0.2">
      <c r="AJ29398" s="23"/>
      <c r="HH29398"/>
      <c r="IW29398" s="36"/>
      <c r="JI29398"/>
      <c r="JJ29398"/>
      <c r="KX29398" s="23"/>
      <c r="KY29398" s="23"/>
    </row>
    <row r="29399" spans="36:311" x14ac:dyDescent="0.2">
      <c r="AJ29399" s="23"/>
      <c r="HH29399"/>
      <c r="IW29399" s="36"/>
      <c r="JI29399"/>
      <c r="JJ29399"/>
      <c r="KX29399" s="23"/>
      <c r="KY29399" s="23"/>
    </row>
    <row r="29400" spans="36:311" x14ac:dyDescent="0.2">
      <c r="AJ29400" s="23"/>
      <c r="HH29400"/>
      <c r="IW29400" s="36"/>
      <c r="JI29400"/>
      <c r="JJ29400"/>
      <c r="KX29400" s="23"/>
      <c r="KY29400" s="23"/>
    </row>
    <row r="29401" spans="36:311" x14ac:dyDescent="0.2">
      <c r="AJ29401" s="23"/>
      <c r="HH29401"/>
      <c r="IW29401" s="36"/>
      <c r="JI29401"/>
      <c r="JJ29401"/>
      <c r="KX29401" s="23"/>
      <c r="KY29401" s="23"/>
    </row>
    <row r="29402" spans="36:311" x14ac:dyDescent="0.2">
      <c r="AJ29402" s="23"/>
      <c r="HH29402"/>
      <c r="IW29402" s="36"/>
      <c r="JI29402"/>
      <c r="JJ29402"/>
      <c r="KX29402" s="23"/>
      <c r="KY29402" s="23"/>
    </row>
    <row r="29403" spans="36:311" x14ac:dyDescent="0.2">
      <c r="AJ29403" s="23"/>
      <c r="HH29403"/>
      <c r="IW29403" s="36"/>
      <c r="JI29403"/>
      <c r="JJ29403"/>
      <c r="KX29403" s="23"/>
      <c r="KY29403" s="23"/>
    </row>
    <row r="29404" spans="36:311" x14ac:dyDescent="0.2">
      <c r="AJ29404" s="23"/>
      <c r="HH29404"/>
      <c r="IW29404" s="36"/>
      <c r="JI29404"/>
      <c r="JJ29404"/>
      <c r="KX29404" s="23"/>
      <c r="KY29404" s="23"/>
    </row>
    <row r="29405" spans="36:311" x14ac:dyDescent="0.2">
      <c r="AJ29405" s="23"/>
      <c r="HH29405"/>
      <c r="IW29405" s="36"/>
      <c r="JI29405"/>
      <c r="JJ29405"/>
      <c r="KX29405" s="23"/>
      <c r="KY29405" s="23"/>
    </row>
    <row r="29406" spans="36:311" x14ac:dyDescent="0.2">
      <c r="AJ29406" s="23"/>
      <c r="HH29406"/>
      <c r="IW29406" s="36"/>
      <c r="JI29406"/>
      <c r="JJ29406"/>
      <c r="KX29406" s="23"/>
      <c r="KY29406" s="23"/>
    </row>
    <row r="29407" spans="36:311" x14ac:dyDescent="0.2">
      <c r="AJ29407" s="23"/>
      <c r="HH29407"/>
      <c r="IW29407" s="36"/>
      <c r="JI29407"/>
      <c r="JJ29407"/>
      <c r="KX29407" s="23"/>
      <c r="KY29407" s="23"/>
    </row>
    <row r="29408" spans="36:311" x14ac:dyDescent="0.2">
      <c r="AJ29408" s="23"/>
      <c r="HH29408"/>
      <c r="IW29408" s="36"/>
      <c r="JI29408"/>
      <c r="JJ29408"/>
      <c r="KX29408" s="23"/>
      <c r="KY29408" s="23"/>
    </row>
    <row r="29409" spans="36:311" x14ac:dyDescent="0.2">
      <c r="AJ29409" s="23"/>
      <c r="HH29409"/>
      <c r="IW29409" s="36"/>
      <c r="JI29409"/>
      <c r="JJ29409"/>
      <c r="KX29409" s="23"/>
      <c r="KY29409" s="23"/>
    </row>
    <row r="29410" spans="36:311" x14ac:dyDescent="0.2">
      <c r="AJ29410" s="23"/>
      <c r="HH29410"/>
      <c r="IW29410" s="36"/>
      <c r="JI29410"/>
      <c r="JJ29410"/>
      <c r="KX29410" s="23"/>
      <c r="KY29410" s="23"/>
    </row>
    <row r="29411" spans="36:311" x14ac:dyDescent="0.2">
      <c r="AJ29411" s="23"/>
      <c r="HH29411"/>
      <c r="IW29411" s="36"/>
      <c r="JI29411"/>
      <c r="JJ29411"/>
      <c r="KX29411" s="23"/>
      <c r="KY29411" s="23"/>
    </row>
    <row r="29412" spans="36:311" x14ac:dyDescent="0.2">
      <c r="AJ29412" s="23"/>
      <c r="HH29412"/>
      <c r="IW29412" s="36"/>
      <c r="JI29412"/>
      <c r="JJ29412"/>
      <c r="KX29412" s="23"/>
      <c r="KY29412" s="23"/>
    </row>
    <row r="29413" spans="36:311" x14ac:dyDescent="0.2">
      <c r="AJ29413" s="23"/>
      <c r="HH29413"/>
      <c r="IW29413" s="36"/>
      <c r="JI29413"/>
      <c r="JJ29413"/>
      <c r="KX29413" s="23"/>
      <c r="KY29413" s="23"/>
    </row>
    <row r="29414" spans="36:311" x14ac:dyDescent="0.2">
      <c r="AJ29414" s="23"/>
      <c r="HH29414"/>
      <c r="IW29414" s="36"/>
      <c r="JI29414"/>
      <c r="JJ29414"/>
      <c r="KX29414" s="23"/>
      <c r="KY29414" s="23"/>
    </row>
    <row r="29415" spans="36:311" x14ac:dyDescent="0.2">
      <c r="AJ29415" s="23"/>
      <c r="HH29415"/>
      <c r="IW29415" s="36"/>
      <c r="JI29415"/>
      <c r="JJ29415"/>
      <c r="KX29415" s="23"/>
      <c r="KY29415" s="23"/>
    </row>
    <row r="29416" spans="36:311" x14ac:dyDescent="0.2">
      <c r="AJ29416" s="23"/>
      <c r="HH29416"/>
      <c r="IW29416" s="36"/>
      <c r="JI29416"/>
      <c r="JJ29416"/>
      <c r="KX29416" s="23"/>
      <c r="KY29416" s="23"/>
    </row>
    <row r="29417" spans="36:311" x14ac:dyDescent="0.2">
      <c r="AJ29417" s="23"/>
      <c r="HH29417"/>
      <c r="IW29417" s="36"/>
      <c r="JI29417"/>
      <c r="JJ29417"/>
      <c r="KX29417" s="23"/>
      <c r="KY29417" s="23"/>
    </row>
    <row r="29418" spans="36:311" x14ac:dyDescent="0.2">
      <c r="AJ29418" s="23"/>
      <c r="HH29418"/>
      <c r="IW29418" s="36"/>
      <c r="JI29418"/>
      <c r="JJ29418"/>
      <c r="KX29418" s="23"/>
      <c r="KY29418" s="23"/>
    </row>
    <row r="29419" spans="36:311" x14ac:dyDescent="0.2">
      <c r="AJ29419" s="23"/>
      <c r="HH29419"/>
      <c r="IW29419" s="36"/>
      <c r="JI29419"/>
      <c r="JJ29419"/>
      <c r="KX29419" s="23"/>
      <c r="KY29419" s="23"/>
    </row>
    <row r="29420" spans="36:311" x14ac:dyDescent="0.2">
      <c r="AJ29420" s="23"/>
      <c r="HH29420"/>
      <c r="IW29420" s="36"/>
      <c r="JI29420"/>
      <c r="JJ29420"/>
      <c r="KX29420" s="23"/>
      <c r="KY29420" s="23"/>
    </row>
    <row r="29421" spans="36:311" x14ac:dyDescent="0.2">
      <c r="AJ29421" s="23"/>
      <c r="HH29421"/>
      <c r="IW29421" s="36"/>
      <c r="JI29421"/>
      <c r="JJ29421"/>
      <c r="KX29421" s="23"/>
      <c r="KY29421" s="23"/>
    </row>
    <row r="29422" spans="36:311" x14ac:dyDescent="0.2">
      <c r="AJ29422" s="23"/>
      <c r="HH29422"/>
      <c r="IW29422" s="36"/>
      <c r="JI29422"/>
      <c r="JJ29422"/>
      <c r="KX29422" s="23"/>
      <c r="KY29422" s="23"/>
    </row>
    <row r="29423" spans="36:311" x14ac:dyDescent="0.2">
      <c r="AJ29423" s="23"/>
      <c r="HH29423"/>
      <c r="IW29423" s="36"/>
      <c r="JI29423"/>
      <c r="JJ29423"/>
      <c r="KX29423" s="23"/>
      <c r="KY29423" s="23"/>
    </row>
    <row r="29424" spans="36:311" x14ac:dyDescent="0.2">
      <c r="AJ29424" s="23"/>
      <c r="HH29424"/>
      <c r="IW29424" s="36"/>
      <c r="JI29424"/>
      <c r="JJ29424"/>
      <c r="KX29424" s="23"/>
      <c r="KY29424" s="23"/>
    </row>
    <row r="29425" spans="36:311" x14ac:dyDescent="0.2">
      <c r="AJ29425" s="23"/>
      <c r="HH29425"/>
      <c r="IW29425" s="36"/>
      <c r="JI29425"/>
      <c r="JJ29425"/>
      <c r="KX29425" s="23"/>
      <c r="KY29425" s="23"/>
    </row>
    <row r="29426" spans="36:311" x14ac:dyDescent="0.2">
      <c r="AJ29426" s="23"/>
      <c r="HH29426"/>
      <c r="IW29426" s="36"/>
      <c r="JI29426"/>
      <c r="JJ29426"/>
      <c r="KX29426" s="23"/>
      <c r="KY29426" s="23"/>
    </row>
    <row r="29427" spans="36:311" x14ac:dyDescent="0.2">
      <c r="AJ29427" s="23"/>
      <c r="HH29427"/>
      <c r="IW29427" s="36"/>
      <c r="JI29427"/>
      <c r="JJ29427"/>
      <c r="KX29427" s="23"/>
      <c r="KY29427" s="23"/>
    </row>
    <row r="29428" spans="36:311" x14ac:dyDescent="0.2">
      <c r="AJ29428" s="23"/>
      <c r="HH29428"/>
      <c r="IW29428" s="36"/>
      <c r="JI29428"/>
      <c r="JJ29428"/>
      <c r="KX29428" s="23"/>
      <c r="KY29428" s="23"/>
    </row>
    <row r="29429" spans="36:311" x14ac:dyDescent="0.2">
      <c r="AJ29429" s="23"/>
      <c r="HH29429"/>
      <c r="IW29429" s="36"/>
      <c r="JI29429"/>
      <c r="JJ29429"/>
      <c r="KX29429" s="23"/>
      <c r="KY29429" s="23"/>
    </row>
    <row r="29430" spans="36:311" x14ac:dyDescent="0.2">
      <c r="AJ29430" s="23"/>
      <c r="HH29430"/>
      <c r="IW29430" s="36"/>
      <c r="JI29430"/>
      <c r="JJ29430"/>
      <c r="KX29430" s="23"/>
      <c r="KY29430" s="23"/>
    </row>
    <row r="29431" spans="36:311" x14ac:dyDescent="0.2">
      <c r="AJ29431" s="23"/>
      <c r="HH29431"/>
      <c r="IW29431" s="36"/>
      <c r="JI29431"/>
      <c r="JJ29431"/>
      <c r="KX29431" s="23"/>
      <c r="KY29431" s="23"/>
    </row>
    <row r="29432" spans="36:311" x14ac:dyDescent="0.2">
      <c r="AJ29432" s="23"/>
      <c r="HH29432"/>
      <c r="IW29432" s="36"/>
      <c r="JI29432"/>
      <c r="JJ29432"/>
      <c r="KX29432" s="23"/>
      <c r="KY29432" s="23"/>
    </row>
    <row r="29433" spans="36:311" x14ac:dyDescent="0.2">
      <c r="AJ29433" s="23"/>
      <c r="HH29433"/>
      <c r="IW29433" s="36"/>
      <c r="JI29433"/>
      <c r="JJ29433"/>
      <c r="KX29433" s="23"/>
      <c r="KY29433" s="23"/>
    </row>
    <row r="29434" spans="36:311" x14ac:dyDescent="0.2">
      <c r="AJ29434" s="23"/>
      <c r="HH29434"/>
      <c r="IW29434" s="36"/>
      <c r="JI29434"/>
      <c r="JJ29434"/>
      <c r="KX29434" s="23"/>
      <c r="KY29434" s="23"/>
    </row>
    <row r="29435" spans="36:311" x14ac:dyDescent="0.2">
      <c r="AJ29435" s="23"/>
      <c r="HH29435"/>
      <c r="IW29435" s="36"/>
      <c r="JI29435"/>
      <c r="JJ29435"/>
      <c r="KX29435" s="23"/>
      <c r="KY29435" s="23"/>
    </row>
    <row r="29436" spans="36:311" x14ac:dyDescent="0.2">
      <c r="AJ29436" s="23"/>
      <c r="HH29436"/>
      <c r="IW29436" s="36"/>
      <c r="JI29436"/>
      <c r="JJ29436"/>
      <c r="KX29436" s="23"/>
      <c r="KY29436" s="23"/>
    </row>
    <row r="29437" spans="36:311" x14ac:dyDescent="0.2">
      <c r="AJ29437" s="23"/>
      <c r="HH29437"/>
      <c r="IW29437" s="36"/>
      <c r="JI29437"/>
      <c r="JJ29437"/>
      <c r="KX29437" s="23"/>
      <c r="KY29437" s="23"/>
    </row>
    <row r="29438" spans="36:311" x14ac:dyDescent="0.2">
      <c r="AJ29438" s="23"/>
      <c r="HH29438"/>
      <c r="IW29438" s="36"/>
      <c r="JI29438"/>
      <c r="JJ29438"/>
      <c r="KX29438" s="23"/>
      <c r="KY29438" s="23"/>
    </row>
    <row r="29439" spans="36:311" x14ac:dyDescent="0.2">
      <c r="AJ29439" s="23"/>
      <c r="HH29439"/>
      <c r="IW29439" s="36"/>
      <c r="JI29439"/>
      <c r="JJ29439"/>
      <c r="KX29439" s="23"/>
      <c r="KY29439" s="23"/>
    </row>
    <row r="29440" spans="36:311" x14ac:dyDescent="0.2">
      <c r="AJ29440" s="23"/>
      <c r="HH29440"/>
      <c r="IW29440" s="36"/>
      <c r="JI29440"/>
      <c r="JJ29440"/>
      <c r="KX29440" s="23"/>
      <c r="KY29440" s="23"/>
    </row>
    <row r="29441" spans="36:311" x14ac:dyDescent="0.2">
      <c r="AJ29441" s="23"/>
      <c r="HH29441"/>
      <c r="IW29441" s="36"/>
      <c r="JI29441"/>
      <c r="JJ29441"/>
      <c r="KX29441" s="23"/>
      <c r="KY29441" s="23"/>
    </row>
    <row r="29442" spans="36:311" x14ac:dyDescent="0.2">
      <c r="AJ29442" s="23"/>
      <c r="HH29442"/>
      <c r="IW29442" s="36"/>
      <c r="JI29442"/>
      <c r="JJ29442"/>
      <c r="KX29442" s="23"/>
      <c r="KY29442" s="23"/>
    </row>
    <row r="29443" spans="36:311" x14ac:dyDescent="0.2">
      <c r="AJ29443" s="23"/>
      <c r="HH29443"/>
      <c r="IW29443" s="36"/>
      <c r="JI29443"/>
      <c r="JJ29443"/>
      <c r="KX29443" s="23"/>
      <c r="KY29443" s="23"/>
    </row>
    <row r="29444" spans="36:311" x14ac:dyDescent="0.2">
      <c r="AJ29444" s="23"/>
      <c r="HH29444"/>
      <c r="IW29444" s="36"/>
      <c r="JI29444"/>
      <c r="JJ29444"/>
      <c r="KX29444" s="23"/>
      <c r="KY29444" s="23"/>
    </row>
    <row r="29445" spans="36:311" x14ac:dyDescent="0.2">
      <c r="AJ29445" s="23"/>
      <c r="HH29445"/>
      <c r="IW29445" s="36"/>
      <c r="JI29445"/>
      <c r="JJ29445"/>
      <c r="KX29445" s="23"/>
      <c r="KY29445" s="23"/>
    </row>
    <row r="29446" spans="36:311" x14ac:dyDescent="0.2">
      <c r="AJ29446" s="23"/>
      <c r="HH29446"/>
      <c r="IW29446" s="36"/>
      <c r="JI29446"/>
      <c r="JJ29446"/>
      <c r="KX29446" s="23"/>
      <c r="KY29446" s="23"/>
    </row>
    <row r="29447" spans="36:311" x14ac:dyDescent="0.2">
      <c r="AJ29447" s="23"/>
      <c r="HH29447"/>
      <c r="IW29447" s="36"/>
      <c r="JI29447"/>
      <c r="JJ29447"/>
      <c r="KX29447" s="23"/>
      <c r="KY29447" s="23"/>
    </row>
    <row r="29448" spans="36:311" x14ac:dyDescent="0.2">
      <c r="AJ29448" s="23"/>
      <c r="HH29448"/>
      <c r="IW29448" s="36"/>
      <c r="JI29448"/>
      <c r="JJ29448"/>
      <c r="KX29448" s="23"/>
      <c r="KY29448" s="23"/>
    </row>
    <row r="29449" spans="36:311" x14ac:dyDescent="0.2">
      <c r="AJ29449" s="23"/>
      <c r="HH29449"/>
      <c r="IW29449" s="36"/>
      <c r="JI29449"/>
      <c r="JJ29449"/>
      <c r="KX29449" s="23"/>
      <c r="KY29449" s="23"/>
    </row>
    <row r="29450" spans="36:311" x14ac:dyDescent="0.2">
      <c r="AJ29450" s="23"/>
      <c r="HH29450"/>
      <c r="IW29450" s="36"/>
      <c r="JI29450"/>
      <c r="JJ29450"/>
      <c r="KX29450" s="23"/>
      <c r="KY29450" s="23"/>
    </row>
    <row r="29451" spans="36:311" x14ac:dyDescent="0.2">
      <c r="AJ29451" s="23"/>
      <c r="HH29451"/>
      <c r="IW29451" s="36"/>
      <c r="JI29451"/>
      <c r="JJ29451"/>
      <c r="KX29451" s="23"/>
      <c r="KY29451" s="23"/>
    </row>
    <row r="29452" spans="36:311" x14ac:dyDescent="0.2">
      <c r="AJ29452" s="23"/>
      <c r="HH29452"/>
      <c r="IW29452" s="36"/>
      <c r="JI29452"/>
      <c r="JJ29452"/>
      <c r="KX29452" s="23"/>
      <c r="KY29452" s="23"/>
    </row>
    <row r="29453" spans="36:311" x14ac:dyDescent="0.2">
      <c r="AJ29453" s="23"/>
      <c r="HH29453"/>
      <c r="IW29453" s="36"/>
      <c r="JI29453"/>
      <c r="JJ29453"/>
      <c r="KX29453" s="23"/>
      <c r="KY29453" s="23"/>
    </row>
    <row r="29454" spans="36:311" x14ac:dyDescent="0.2">
      <c r="AJ29454" s="23"/>
      <c r="HH29454"/>
      <c r="IW29454" s="36"/>
      <c r="JI29454"/>
      <c r="JJ29454"/>
      <c r="KX29454" s="23"/>
      <c r="KY29454" s="23"/>
    </row>
    <row r="29455" spans="36:311" x14ac:dyDescent="0.2">
      <c r="AJ29455" s="23"/>
      <c r="HH29455"/>
      <c r="IW29455" s="36"/>
      <c r="JI29455"/>
      <c r="JJ29455"/>
      <c r="KX29455" s="23"/>
      <c r="KY29455" s="23"/>
    </row>
    <row r="29456" spans="36:311" x14ac:dyDescent="0.2">
      <c r="AJ29456" s="23"/>
      <c r="HH29456"/>
      <c r="IW29456" s="36"/>
      <c r="JI29456"/>
      <c r="JJ29456"/>
      <c r="KX29456" s="23"/>
      <c r="KY29456" s="23"/>
    </row>
    <row r="29457" spans="36:311" x14ac:dyDescent="0.2">
      <c r="AJ29457" s="23"/>
      <c r="HH29457"/>
      <c r="IW29457" s="36"/>
      <c r="JI29457"/>
      <c r="JJ29457"/>
      <c r="KX29457" s="23"/>
      <c r="KY29457" s="23"/>
    </row>
    <row r="29458" spans="36:311" x14ac:dyDescent="0.2">
      <c r="AJ29458" s="23"/>
      <c r="HH29458"/>
      <c r="IW29458" s="36"/>
      <c r="JI29458"/>
      <c r="JJ29458"/>
      <c r="KX29458" s="23"/>
      <c r="KY29458" s="23"/>
    </row>
    <row r="29459" spans="36:311" x14ac:dyDescent="0.2">
      <c r="AJ29459" s="23"/>
      <c r="HH29459"/>
      <c r="IW29459" s="36"/>
      <c r="JI29459"/>
      <c r="JJ29459"/>
      <c r="KX29459" s="23"/>
      <c r="KY29459" s="23"/>
    </row>
    <row r="29460" spans="36:311" x14ac:dyDescent="0.2">
      <c r="AJ29460" s="23"/>
      <c r="HH29460"/>
      <c r="IW29460" s="36"/>
      <c r="JI29460"/>
      <c r="JJ29460"/>
      <c r="KX29460" s="23"/>
      <c r="KY29460" s="23"/>
    </row>
    <row r="29461" spans="36:311" x14ac:dyDescent="0.2">
      <c r="AJ29461" s="23"/>
      <c r="HH29461"/>
      <c r="IW29461" s="36"/>
      <c r="JI29461"/>
      <c r="JJ29461"/>
      <c r="KX29461" s="23"/>
      <c r="KY29461" s="23"/>
    </row>
    <row r="29462" spans="36:311" x14ac:dyDescent="0.2">
      <c r="AJ29462" s="23"/>
      <c r="HH29462"/>
      <c r="IW29462" s="36"/>
      <c r="JI29462"/>
      <c r="JJ29462"/>
      <c r="KX29462" s="23"/>
      <c r="KY29462" s="23"/>
    </row>
    <row r="29463" spans="36:311" x14ac:dyDescent="0.2">
      <c r="AJ29463" s="23"/>
      <c r="HH29463"/>
      <c r="IW29463" s="36"/>
      <c r="JI29463"/>
      <c r="JJ29463"/>
      <c r="KX29463" s="23"/>
      <c r="KY29463" s="23"/>
    </row>
    <row r="29464" spans="36:311" x14ac:dyDescent="0.2">
      <c r="AJ29464" s="23"/>
      <c r="HH29464"/>
      <c r="IW29464" s="36"/>
      <c r="JI29464"/>
      <c r="JJ29464"/>
      <c r="KX29464" s="23"/>
      <c r="KY29464" s="23"/>
    </row>
    <row r="29465" spans="36:311" x14ac:dyDescent="0.2">
      <c r="AJ29465" s="23"/>
      <c r="HH29465"/>
      <c r="IW29465" s="36"/>
      <c r="JI29465"/>
      <c r="JJ29465"/>
      <c r="KX29465" s="23"/>
      <c r="KY29465" s="23"/>
    </row>
    <row r="29466" spans="36:311" x14ac:dyDescent="0.2">
      <c r="AJ29466" s="23"/>
      <c r="HH29466"/>
      <c r="IW29466" s="36"/>
      <c r="JI29466"/>
      <c r="JJ29466"/>
      <c r="KX29466" s="23"/>
      <c r="KY29466" s="23"/>
    </row>
    <row r="29467" spans="36:311" x14ac:dyDescent="0.2">
      <c r="AJ29467" s="23"/>
      <c r="HH29467"/>
      <c r="IW29467" s="36"/>
      <c r="JI29467"/>
      <c r="JJ29467"/>
      <c r="KX29467" s="23"/>
      <c r="KY29467" s="23"/>
    </row>
    <row r="29468" spans="36:311" x14ac:dyDescent="0.2">
      <c r="AJ29468" s="23"/>
      <c r="HH29468"/>
      <c r="IW29468" s="36"/>
      <c r="JI29468"/>
      <c r="JJ29468"/>
      <c r="KX29468" s="23"/>
      <c r="KY29468" s="23"/>
    </row>
    <row r="29469" spans="36:311" x14ac:dyDescent="0.2">
      <c r="AJ29469" s="23"/>
      <c r="HH29469"/>
      <c r="IW29469" s="36"/>
      <c r="JI29469"/>
      <c r="JJ29469"/>
      <c r="KX29469" s="23"/>
      <c r="KY29469" s="23"/>
    </row>
    <row r="29470" spans="36:311" x14ac:dyDescent="0.2">
      <c r="AJ29470" s="23"/>
      <c r="HH29470"/>
      <c r="IW29470" s="36"/>
      <c r="JI29470"/>
      <c r="JJ29470"/>
      <c r="KX29470" s="23"/>
      <c r="KY29470" s="23"/>
    </row>
    <row r="29471" spans="36:311" x14ac:dyDescent="0.2">
      <c r="AJ29471" s="23"/>
      <c r="HH29471"/>
      <c r="IW29471" s="36"/>
      <c r="JI29471"/>
      <c r="JJ29471"/>
      <c r="KX29471" s="23"/>
      <c r="KY29471" s="23"/>
    </row>
    <row r="29472" spans="36:311" x14ac:dyDescent="0.2">
      <c r="AJ29472" s="23"/>
      <c r="HH29472"/>
      <c r="IW29472" s="36"/>
      <c r="JI29472"/>
      <c r="JJ29472"/>
      <c r="KX29472" s="23"/>
      <c r="KY29472" s="23"/>
    </row>
    <row r="29473" spans="36:311" x14ac:dyDescent="0.2">
      <c r="AJ29473" s="23"/>
      <c r="HH29473"/>
      <c r="IW29473" s="36"/>
      <c r="JI29473"/>
      <c r="JJ29473"/>
      <c r="KX29473" s="23"/>
      <c r="KY29473" s="23"/>
    </row>
    <row r="29474" spans="36:311" x14ac:dyDescent="0.2">
      <c r="AJ29474" s="23"/>
      <c r="HH29474"/>
      <c r="IW29474" s="36"/>
      <c r="JI29474"/>
      <c r="JJ29474"/>
      <c r="KX29474" s="23"/>
      <c r="KY29474" s="23"/>
    </row>
    <row r="29475" spans="36:311" x14ac:dyDescent="0.2">
      <c r="AJ29475" s="23"/>
      <c r="HH29475"/>
      <c r="IW29475" s="36"/>
      <c r="JI29475"/>
      <c r="JJ29475"/>
      <c r="KX29475" s="23"/>
      <c r="KY29475" s="23"/>
    </row>
    <row r="29476" spans="36:311" x14ac:dyDescent="0.2">
      <c r="AJ29476" s="23"/>
      <c r="HH29476"/>
      <c r="IW29476" s="36"/>
      <c r="JI29476"/>
      <c r="JJ29476"/>
      <c r="KX29476" s="23"/>
      <c r="KY29476" s="23"/>
    </row>
    <row r="29477" spans="36:311" x14ac:dyDescent="0.2">
      <c r="AJ29477" s="23"/>
      <c r="HH29477"/>
      <c r="IW29477" s="36"/>
      <c r="JI29477"/>
      <c r="JJ29477"/>
      <c r="KX29477" s="23"/>
      <c r="KY29477" s="23"/>
    </row>
    <row r="29478" spans="36:311" x14ac:dyDescent="0.2">
      <c r="AJ29478" s="23"/>
      <c r="HH29478"/>
      <c r="IW29478" s="36"/>
      <c r="JI29478"/>
      <c r="JJ29478"/>
      <c r="KX29478" s="23"/>
      <c r="KY29478" s="23"/>
    </row>
    <row r="29479" spans="36:311" x14ac:dyDescent="0.2">
      <c r="AJ29479" s="23"/>
      <c r="HH29479"/>
      <c r="IW29479" s="36"/>
      <c r="JI29479"/>
      <c r="JJ29479"/>
      <c r="KX29479" s="23"/>
      <c r="KY29479" s="23"/>
    </row>
    <row r="29480" spans="36:311" x14ac:dyDescent="0.2">
      <c r="AJ29480" s="23"/>
      <c r="HH29480"/>
      <c r="IW29480" s="36"/>
      <c r="JI29480"/>
      <c r="JJ29480"/>
      <c r="KX29480" s="23"/>
      <c r="KY29480" s="23"/>
    </row>
    <row r="29481" spans="36:311" x14ac:dyDescent="0.2">
      <c r="AJ29481" s="23"/>
      <c r="HH29481"/>
      <c r="IW29481" s="36"/>
      <c r="JI29481"/>
      <c r="JJ29481"/>
      <c r="KX29481" s="23"/>
      <c r="KY29481" s="23"/>
    </row>
    <row r="29482" spans="36:311" x14ac:dyDescent="0.2">
      <c r="AJ29482" s="23"/>
      <c r="HH29482"/>
      <c r="IW29482" s="36"/>
      <c r="JI29482"/>
      <c r="JJ29482"/>
      <c r="KX29482" s="23"/>
      <c r="KY29482" s="23"/>
    </row>
    <row r="29483" spans="36:311" x14ac:dyDescent="0.2">
      <c r="AJ29483" s="23"/>
      <c r="HH29483"/>
      <c r="IW29483" s="36"/>
      <c r="JI29483"/>
      <c r="JJ29483"/>
      <c r="KX29483" s="23"/>
      <c r="KY29483" s="23"/>
    </row>
    <row r="29484" spans="36:311" x14ac:dyDescent="0.2">
      <c r="AJ29484" s="23"/>
      <c r="HH29484"/>
      <c r="IW29484" s="36"/>
      <c r="JI29484"/>
      <c r="JJ29484"/>
      <c r="KX29484" s="23"/>
      <c r="KY29484" s="23"/>
    </row>
    <row r="29485" spans="36:311" x14ac:dyDescent="0.2">
      <c r="AJ29485" s="23"/>
      <c r="HH29485"/>
      <c r="IW29485" s="36"/>
      <c r="JI29485"/>
      <c r="JJ29485"/>
      <c r="KX29485" s="23"/>
      <c r="KY29485" s="23"/>
    </row>
    <row r="29486" spans="36:311" x14ac:dyDescent="0.2">
      <c r="AJ29486" s="23"/>
      <c r="HH29486"/>
      <c r="IW29486" s="36"/>
      <c r="JI29486"/>
      <c r="JJ29486"/>
      <c r="KX29486" s="23"/>
      <c r="KY29486" s="23"/>
    </row>
    <row r="29487" spans="36:311" x14ac:dyDescent="0.2">
      <c r="AJ29487" s="23"/>
      <c r="HH29487"/>
      <c r="IW29487" s="36"/>
      <c r="JI29487"/>
      <c r="JJ29487"/>
      <c r="KX29487" s="23"/>
      <c r="KY29487" s="23"/>
    </row>
    <row r="29488" spans="36:311" x14ac:dyDescent="0.2">
      <c r="AJ29488" s="23"/>
      <c r="HH29488"/>
      <c r="IW29488" s="36"/>
      <c r="JI29488"/>
      <c r="JJ29488"/>
      <c r="KX29488" s="23"/>
      <c r="KY29488" s="23"/>
    </row>
    <row r="29489" spans="36:311" x14ac:dyDescent="0.2">
      <c r="AJ29489" s="23"/>
      <c r="HH29489"/>
      <c r="IW29489" s="36"/>
      <c r="JI29489"/>
      <c r="JJ29489"/>
      <c r="KX29489" s="23"/>
      <c r="KY29489" s="23"/>
    </row>
    <row r="29490" spans="36:311" x14ac:dyDescent="0.2">
      <c r="AJ29490" s="23"/>
      <c r="HH29490"/>
      <c r="IW29490" s="36"/>
      <c r="JI29490"/>
      <c r="JJ29490"/>
      <c r="KX29490" s="23"/>
      <c r="KY29490" s="23"/>
    </row>
    <row r="29491" spans="36:311" x14ac:dyDescent="0.2">
      <c r="AJ29491" s="23"/>
      <c r="HH29491"/>
      <c r="IW29491" s="36"/>
      <c r="JI29491"/>
      <c r="JJ29491"/>
      <c r="KX29491" s="23"/>
      <c r="KY29491" s="23"/>
    </row>
    <row r="29492" spans="36:311" x14ac:dyDescent="0.2">
      <c r="AJ29492" s="23"/>
      <c r="HH29492"/>
      <c r="IW29492" s="36"/>
      <c r="JI29492"/>
      <c r="JJ29492"/>
      <c r="KX29492" s="23"/>
      <c r="KY29492" s="23"/>
    </row>
    <row r="29493" spans="36:311" x14ac:dyDescent="0.2">
      <c r="AJ29493" s="23"/>
      <c r="HH29493"/>
      <c r="IW29493" s="36"/>
      <c r="JI29493"/>
      <c r="JJ29493"/>
      <c r="KX29493" s="23"/>
      <c r="KY29493" s="23"/>
    </row>
    <row r="29494" spans="36:311" x14ac:dyDescent="0.2">
      <c r="AJ29494" s="23"/>
      <c r="HH29494"/>
      <c r="IW29494" s="36"/>
      <c r="JI29494"/>
      <c r="JJ29494"/>
      <c r="KX29494" s="23"/>
      <c r="KY29494" s="23"/>
    </row>
    <row r="29495" spans="36:311" x14ac:dyDescent="0.2">
      <c r="AJ29495" s="23"/>
      <c r="HH29495"/>
      <c r="IW29495" s="36"/>
      <c r="JI29495"/>
      <c r="JJ29495"/>
      <c r="KX29495" s="23"/>
      <c r="KY29495" s="23"/>
    </row>
    <row r="29496" spans="36:311" x14ac:dyDescent="0.2">
      <c r="AJ29496" s="23"/>
      <c r="HH29496"/>
      <c r="IW29496" s="36"/>
      <c r="JI29496"/>
      <c r="JJ29496"/>
      <c r="KX29496" s="23"/>
      <c r="KY29496" s="23"/>
    </row>
    <row r="29497" spans="36:311" x14ac:dyDescent="0.2">
      <c r="AJ29497" s="23"/>
      <c r="HH29497"/>
      <c r="IW29497" s="36"/>
      <c r="JI29497"/>
      <c r="JJ29497"/>
      <c r="KX29497" s="23"/>
      <c r="KY29497" s="23"/>
    </row>
    <row r="29498" spans="36:311" x14ac:dyDescent="0.2">
      <c r="AJ29498" s="23"/>
      <c r="HH29498"/>
      <c r="IW29498" s="36"/>
      <c r="JI29498"/>
      <c r="JJ29498"/>
      <c r="KX29498" s="23"/>
      <c r="KY29498" s="23"/>
    </row>
    <row r="29499" spans="36:311" x14ac:dyDescent="0.2">
      <c r="AJ29499" s="23"/>
      <c r="HH29499"/>
      <c r="IW29499" s="36"/>
      <c r="JI29499"/>
      <c r="JJ29499"/>
      <c r="KX29499" s="23"/>
      <c r="KY29499" s="23"/>
    </row>
    <row r="29500" spans="36:311" x14ac:dyDescent="0.2">
      <c r="AJ29500" s="23"/>
      <c r="HH29500"/>
      <c r="IW29500" s="36"/>
      <c r="JI29500"/>
      <c r="JJ29500"/>
      <c r="KX29500" s="23"/>
      <c r="KY29500" s="23"/>
    </row>
    <row r="29501" spans="36:311" x14ac:dyDescent="0.2">
      <c r="AJ29501" s="23"/>
      <c r="HH29501"/>
      <c r="IW29501" s="36"/>
      <c r="JI29501"/>
      <c r="JJ29501"/>
      <c r="KX29501" s="23"/>
      <c r="KY29501" s="23"/>
    </row>
    <row r="29502" spans="36:311" x14ac:dyDescent="0.2">
      <c r="AJ29502" s="23"/>
      <c r="HH29502"/>
      <c r="IW29502" s="36"/>
      <c r="JI29502"/>
      <c r="JJ29502"/>
      <c r="KX29502" s="23"/>
      <c r="KY29502" s="23"/>
    </row>
    <row r="29503" spans="36:311" x14ac:dyDescent="0.2">
      <c r="AJ29503" s="23"/>
      <c r="HH29503"/>
      <c r="IW29503" s="36"/>
      <c r="JI29503"/>
      <c r="JJ29503"/>
      <c r="KX29503" s="23"/>
      <c r="KY29503" s="23"/>
    </row>
    <row r="29504" spans="36:311" x14ac:dyDescent="0.2">
      <c r="AJ29504" s="23"/>
      <c r="HH29504"/>
      <c r="IW29504" s="36"/>
      <c r="JI29504"/>
      <c r="JJ29504"/>
      <c r="KX29504" s="23"/>
      <c r="KY29504" s="23"/>
    </row>
    <row r="29505" spans="36:311" x14ac:dyDescent="0.2">
      <c r="AJ29505" s="23"/>
      <c r="HH29505"/>
      <c r="IW29505" s="36"/>
      <c r="JI29505"/>
      <c r="JJ29505"/>
      <c r="KX29505" s="23"/>
      <c r="KY29505" s="23"/>
    </row>
    <row r="29506" spans="36:311" x14ac:dyDescent="0.2">
      <c r="AJ29506" s="23"/>
      <c r="HH29506"/>
      <c r="IW29506" s="36"/>
      <c r="JI29506"/>
      <c r="JJ29506"/>
      <c r="KX29506" s="23"/>
      <c r="KY29506" s="23"/>
    </row>
    <row r="29507" spans="36:311" x14ac:dyDescent="0.2">
      <c r="AJ29507" s="23"/>
      <c r="HH29507"/>
      <c r="IW29507" s="36"/>
      <c r="JI29507"/>
      <c r="JJ29507"/>
      <c r="KX29507" s="23"/>
      <c r="KY29507" s="23"/>
    </row>
    <row r="29508" spans="36:311" x14ac:dyDescent="0.2">
      <c r="AJ29508" s="23"/>
      <c r="HH29508"/>
      <c r="IW29508" s="36"/>
      <c r="JI29508"/>
      <c r="JJ29508"/>
      <c r="KX29508" s="23"/>
      <c r="KY29508" s="23"/>
    </row>
    <row r="29509" spans="36:311" x14ac:dyDescent="0.2">
      <c r="AJ29509" s="23"/>
      <c r="HH29509"/>
      <c r="IW29509" s="36"/>
      <c r="JI29509"/>
      <c r="JJ29509"/>
      <c r="KX29509" s="23"/>
      <c r="KY29509" s="23"/>
    </row>
    <row r="29510" spans="36:311" x14ac:dyDescent="0.2">
      <c r="AJ29510" s="23"/>
      <c r="HH29510"/>
      <c r="IW29510" s="36"/>
      <c r="JI29510"/>
      <c r="JJ29510"/>
      <c r="KX29510" s="23"/>
      <c r="KY29510" s="23"/>
    </row>
    <row r="29511" spans="36:311" x14ac:dyDescent="0.2">
      <c r="AJ29511" s="23"/>
      <c r="HH29511"/>
      <c r="IW29511" s="36"/>
      <c r="JI29511"/>
      <c r="JJ29511"/>
      <c r="KX29511" s="23"/>
      <c r="KY29511" s="23"/>
    </row>
    <row r="29512" spans="36:311" x14ac:dyDescent="0.2">
      <c r="AJ29512" s="23"/>
      <c r="HH29512"/>
      <c r="IW29512" s="36"/>
      <c r="JI29512"/>
      <c r="JJ29512"/>
      <c r="KX29512" s="23"/>
      <c r="KY29512" s="23"/>
    </row>
    <row r="29513" spans="36:311" x14ac:dyDescent="0.2">
      <c r="AJ29513" s="23"/>
      <c r="HH29513"/>
      <c r="IW29513" s="36"/>
      <c r="JI29513"/>
      <c r="JJ29513"/>
      <c r="KX29513" s="23"/>
      <c r="KY29513" s="23"/>
    </row>
    <row r="29514" spans="36:311" x14ac:dyDescent="0.2">
      <c r="AJ29514" s="23"/>
      <c r="HH29514"/>
      <c r="IW29514" s="36"/>
      <c r="JI29514"/>
      <c r="JJ29514"/>
      <c r="KX29514" s="23"/>
      <c r="KY29514" s="23"/>
    </row>
    <row r="29515" spans="36:311" x14ac:dyDescent="0.2">
      <c r="AJ29515" s="23"/>
      <c r="HH29515"/>
      <c r="IW29515" s="36"/>
      <c r="JI29515"/>
      <c r="JJ29515"/>
      <c r="KX29515" s="23"/>
      <c r="KY29515" s="23"/>
    </row>
    <row r="29516" spans="36:311" x14ac:dyDescent="0.2">
      <c r="AJ29516" s="23"/>
      <c r="HH29516"/>
      <c r="IW29516" s="36"/>
      <c r="JI29516"/>
      <c r="JJ29516"/>
      <c r="KX29516" s="23"/>
      <c r="KY29516" s="23"/>
    </row>
    <row r="29517" spans="36:311" x14ac:dyDescent="0.2">
      <c r="AJ29517" s="23"/>
      <c r="HH29517"/>
      <c r="IW29517" s="36"/>
      <c r="JI29517"/>
      <c r="JJ29517"/>
      <c r="KX29517" s="23"/>
      <c r="KY29517" s="23"/>
    </row>
    <row r="29518" spans="36:311" x14ac:dyDescent="0.2">
      <c r="AJ29518" s="23"/>
      <c r="HH29518"/>
      <c r="IW29518" s="36"/>
      <c r="JI29518"/>
      <c r="JJ29518"/>
      <c r="KX29518" s="23"/>
      <c r="KY29518" s="23"/>
    </row>
    <row r="29519" spans="36:311" x14ac:dyDescent="0.2">
      <c r="AJ29519" s="23"/>
      <c r="HH29519"/>
      <c r="IW29519" s="36"/>
      <c r="JI29519"/>
      <c r="JJ29519"/>
      <c r="KX29519" s="23"/>
      <c r="KY29519" s="23"/>
    </row>
    <row r="29520" spans="36:311" x14ac:dyDescent="0.2">
      <c r="AJ29520" s="23"/>
      <c r="HH29520"/>
      <c r="IW29520" s="36"/>
      <c r="JI29520"/>
      <c r="JJ29520"/>
      <c r="KX29520" s="23"/>
      <c r="KY29520" s="23"/>
    </row>
    <row r="29521" spans="36:311" x14ac:dyDescent="0.2">
      <c r="AJ29521" s="23"/>
      <c r="HH29521"/>
      <c r="IW29521" s="36"/>
      <c r="JI29521"/>
      <c r="JJ29521"/>
      <c r="KX29521" s="23"/>
      <c r="KY29521" s="23"/>
    </row>
    <row r="29522" spans="36:311" x14ac:dyDescent="0.2">
      <c r="AJ29522" s="23"/>
      <c r="HH29522"/>
      <c r="IW29522" s="36"/>
      <c r="JI29522"/>
      <c r="JJ29522"/>
      <c r="KX29522" s="23"/>
      <c r="KY29522" s="23"/>
    </row>
    <row r="29523" spans="36:311" x14ac:dyDescent="0.2">
      <c r="AJ29523" s="23"/>
      <c r="HH29523"/>
      <c r="IW29523" s="36"/>
      <c r="JI29523"/>
      <c r="JJ29523"/>
      <c r="KX29523" s="23"/>
      <c r="KY29523" s="23"/>
    </row>
    <row r="29524" spans="36:311" x14ac:dyDescent="0.2">
      <c r="AJ29524" s="23"/>
      <c r="HH29524"/>
      <c r="IW29524" s="36"/>
      <c r="JI29524"/>
      <c r="JJ29524"/>
      <c r="KX29524" s="23"/>
      <c r="KY29524" s="23"/>
    </row>
    <row r="29525" spans="36:311" x14ac:dyDescent="0.2">
      <c r="AJ29525" s="23"/>
      <c r="HH29525"/>
      <c r="IW29525" s="36"/>
      <c r="JI29525"/>
      <c r="JJ29525"/>
      <c r="KX29525" s="23"/>
      <c r="KY29525" s="23"/>
    </row>
    <row r="29526" spans="36:311" x14ac:dyDescent="0.2">
      <c r="AJ29526" s="23"/>
      <c r="HH29526"/>
      <c r="IW29526" s="36"/>
      <c r="JI29526"/>
      <c r="JJ29526"/>
      <c r="KX29526" s="23"/>
      <c r="KY29526" s="23"/>
    </row>
    <row r="29527" spans="36:311" x14ac:dyDescent="0.2">
      <c r="AJ29527" s="23"/>
      <c r="HH29527"/>
      <c r="IW29527" s="36"/>
      <c r="JI29527"/>
      <c r="JJ29527"/>
      <c r="KX29527" s="23"/>
      <c r="KY29527" s="23"/>
    </row>
    <row r="29528" spans="36:311" x14ac:dyDescent="0.2">
      <c r="AJ29528" s="23"/>
      <c r="HH29528"/>
      <c r="IW29528" s="36"/>
      <c r="JI29528"/>
      <c r="JJ29528"/>
      <c r="KX29528" s="23"/>
      <c r="KY29528" s="23"/>
    </row>
    <row r="29529" spans="36:311" x14ac:dyDescent="0.2">
      <c r="AJ29529" s="23"/>
      <c r="HH29529"/>
      <c r="IW29529" s="36"/>
      <c r="JI29529"/>
      <c r="JJ29529"/>
      <c r="KX29529" s="23"/>
      <c r="KY29529" s="23"/>
    </row>
    <row r="29530" spans="36:311" x14ac:dyDescent="0.2">
      <c r="AJ29530" s="23"/>
      <c r="HH29530"/>
      <c r="IW29530" s="36"/>
      <c r="JI29530"/>
      <c r="JJ29530"/>
      <c r="KX29530" s="23"/>
      <c r="KY29530" s="23"/>
    </row>
    <row r="29531" spans="36:311" x14ac:dyDescent="0.2">
      <c r="AJ29531" s="23"/>
      <c r="HH29531"/>
      <c r="IW29531" s="36"/>
      <c r="JI29531"/>
      <c r="JJ29531"/>
      <c r="KX29531" s="23"/>
      <c r="KY29531" s="23"/>
    </row>
    <row r="29532" spans="36:311" x14ac:dyDescent="0.2">
      <c r="AJ29532" s="23"/>
      <c r="HH29532"/>
      <c r="IW29532" s="36"/>
      <c r="JI29532"/>
      <c r="JJ29532"/>
      <c r="KX29532" s="23"/>
      <c r="KY29532" s="23"/>
    </row>
    <row r="29533" spans="36:311" x14ac:dyDescent="0.2">
      <c r="AJ29533" s="23"/>
      <c r="HH29533"/>
      <c r="IW29533" s="36"/>
      <c r="JI29533"/>
      <c r="JJ29533"/>
      <c r="KX29533" s="23"/>
      <c r="KY29533" s="23"/>
    </row>
    <row r="29534" spans="36:311" x14ac:dyDescent="0.2">
      <c r="AJ29534" s="23"/>
      <c r="HH29534"/>
      <c r="IW29534" s="36"/>
      <c r="JI29534"/>
      <c r="JJ29534"/>
      <c r="KX29534" s="23"/>
      <c r="KY29534" s="23"/>
    </row>
    <row r="29535" spans="36:311" x14ac:dyDescent="0.2">
      <c r="AJ29535" s="23"/>
      <c r="HH29535"/>
      <c r="IW29535" s="36"/>
      <c r="JI29535"/>
      <c r="JJ29535"/>
      <c r="KX29535" s="23"/>
      <c r="KY29535" s="23"/>
    </row>
    <row r="29536" spans="36:311" x14ac:dyDescent="0.2">
      <c r="AJ29536" s="23"/>
      <c r="HH29536"/>
      <c r="IW29536" s="36"/>
      <c r="JI29536"/>
      <c r="JJ29536"/>
      <c r="KX29536" s="23"/>
      <c r="KY29536" s="23"/>
    </row>
    <row r="29537" spans="36:311" x14ac:dyDescent="0.2">
      <c r="AJ29537" s="23"/>
      <c r="HH29537"/>
      <c r="IW29537" s="36"/>
      <c r="JI29537"/>
      <c r="JJ29537"/>
      <c r="KX29537" s="23"/>
      <c r="KY29537" s="23"/>
    </row>
    <row r="29538" spans="36:311" x14ac:dyDescent="0.2">
      <c r="AJ29538" s="23"/>
      <c r="HH29538"/>
      <c r="IW29538" s="36"/>
      <c r="JI29538"/>
      <c r="JJ29538"/>
      <c r="KX29538" s="23"/>
      <c r="KY29538" s="23"/>
    </row>
    <row r="29539" spans="36:311" x14ac:dyDescent="0.2">
      <c r="AJ29539" s="23"/>
      <c r="HH29539"/>
      <c r="IW29539" s="36"/>
      <c r="JI29539"/>
      <c r="JJ29539"/>
      <c r="KX29539" s="23"/>
      <c r="KY29539" s="23"/>
    </row>
    <row r="29540" spans="36:311" x14ac:dyDescent="0.2">
      <c r="AJ29540" s="23"/>
      <c r="HH29540"/>
      <c r="IW29540" s="36"/>
      <c r="JI29540"/>
      <c r="JJ29540"/>
      <c r="KX29540" s="23"/>
      <c r="KY29540" s="23"/>
    </row>
    <row r="29541" spans="36:311" x14ac:dyDescent="0.2">
      <c r="AJ29541" s="23"/>
      <c r="HH29541"/>
      <c r="IW29541" s="36"/>
      <c r="JI29541"/>
      <c r="JJ29541"/>
      <c r="KX29541" s="23"/>
      <c r="KY29541" s="23"/>
    </row>
    <row r="29542" spans="36:311" x14ac:dyDescent="0.2">
      <c r="AJ29542" s="23"/>
      <c r="HH29542"/>
      <c r="IW29542" s="36"/>
      <c r="JI29542"/>
      <c r="JJ29542"/>
      <c r="KX29542" s="23"/>
      <c r="KY29542" s="23"/>
    </row>
    <row r="29543" spans="36:311" x14ac:dyDescent="0.2">
      <c r="AJ29543" s="23"/>
      <c r="HH29543"/>
      <c r="IW29543" s="36"/>
      <c r="JI29543"/>
      <c r="JJ29543"/>
      <c r="KX29543" s="23"/>
      <c r="KY29543" s="23"/>
    </row>
    <row r="29544" spans="36:311" x14ac:dyDescent="0.2">
      <c r="AJ29544" s="23"/>
      <c r="HH29544"/>
      <c r="IW29544" s="36"/>
      <c r="JI29544"/>
      <c r="JJ29544"/>
      <c r="KX29544" s="23"/>
      <c r="KY29544" s="23"/>
    </row>
    <row r="29545" spans="36:311" x14ac:dyDescent="0.2">
      <c r="AJ29545" s="23"/>
      <c r="HH29545"/>
      <c r="IW29545" s="36"/>
      <c r="JI29545"/>
      <c r="JJ29545"/>
      <c r="KX29545" s="23"/>
      <c r="KY29545" s="23"/>
    </row>
    <row r="29546" spans="36:311" x14ac:dyDescent="0.2">
      <c r="AJ29546" s="23"/>
      <c r="HH29546"/>
      <c r="IW29546" s="36"/>
      <c r="JI29546"/>
      <c r="JJ29546"/>
      <c r="KX29546" s="23"/>
      <c r="KY29546" s="23"/>
    </row>
    <row r="29547" spans="36:311" x14ac:dyDescent="0.2">
      <c r="AJ29547" s="23"/>
      <c r="HH29547"/>
      <c r="IW29547" s="36"/>
      <c r="JI29547"/>
      <c r="JJ29547"/>
      <c r="KX29547" s="23"/>
      <c r="KY29547" s="23"/>
    </row>
    <row r="29548" spans="36:311" x14ac:dyDescent="0.2">
      <c r="AJ29548" s="23"/>
      <c r="HH29548"/>
      <c r="IW29548" s="36"/>
      <c r="JI29548"/>
      <c r="JJ29548"/>
      <c r="KX29548" s="23"/>
      <c r="KY29548" s="23"/>
    </row>
    <row r="29549" spans="36:311" x14ac:dyDescent="0.2">
      <c r="AJ29549" s="23"/>
      <c r="HH29549"/>
      <c r="IW29549" s="36"/>
      <c r="JI29549"/>
      <c r="JJ29549"/>
      <c r="KX29549" s="23"/>
      <c r="KY29549" s="23"/>
    </row>
    <row r="29550" spans="36:311" x14ac:dyDescent="0.2">
      <c r="AJ29550" s="23"/>
      <c r="HH29550"/>
      <c r="IW29550" s="36"/>
      <c r="JI29550"/>
      <c r="JJ29550"/>
      <c r="KX29550" s="23"/>
      <c r="KY29550" s="23"/>
    </row>
    <row r="29551" spans="36:311" x14ac:dyDescent="0.2">
      <c r="AJ29551" s="23"/>
      <c r="HH29551"/>
      <c r="IW29551" s="36"/>
      <c r="JI29551"/>
      <c r="JJ29551"/>
      <c r="KX29551" s="23"/>
      <c r="KY29551" s="23"/>
    </row>
    <row r="29552" spans="36:311" x14ac:dyDescent="0.2">
      <c r="AJ29552" s="23"/>
      <c r="HH29552"/>
      <c r="IW29552" s="36"/>
      <c r="JI29552"/>
      <c r="JJ29552"/>
      <c r="KX29552" s="23"/>
      <c r="KY29552" s="23"/>
    </row>
    <row r="29553" spans="36:311" x14ac:dyDescent="0.2">
      <c r="AJ29553" s="23"/>
      <c r="HH29553"/>
      <c r="IW29553" s="36"/>
      <c r="JI29553"/>
      <c r="JJ29553"/>
      <c r="KX29553" s="23"/>
      <c r="KY29553" s="23"/>
    </row>
    <row r="29554" spans="36:311" x14ac:dyDescent="0.2">
      <c r="AJ29554" s="23"/>
      <c r="HH29554"/>
      <c r="IW29554" s="36"/>
      <c r="JI29554"/>
      <c r="JJ29554"/>
      <c r="KX29554" s="23"/>
      <c r="KY29554" s="23"/>
    </row>
    <row r="29555" spans="36:311" x14ac:dyDescent="0.2">
      <c r="AJ29555" s="23"/>
      <c r="HH29555"/>
      <c r="IW29555" s="36"/>
      <c r="JI29555"/>
      <c r="JJ29555"/>
      <c r="KX29555" s="23"/>
      <c r="KY29555" s="23"/>
    </row>
    <row r="29556" spans="36:311" x14ac:dyDescent="0.2">
      <c r="AJ29556" s="23"/>
      <c r="HH29556"/>
      <c r="IW29556" s="36"/>
      <c r="JI29556"/>
      <c r="JJ29556"/>
      <c r="KX29556" s="23"/>
      <c r="KY29556" s="23"/>
    </row>
    <row r="29557" spans="36:311" x14ac:dyDescent="0.2">
      <c r="AJ29557" s="23"/>
      <c r="HH29557"/>
      <c r="IW29557" s="36"/>
      <c r="JI29557"/>
      <c r="JJ29557"/>
      <c r="KX29557" s="23"/>
      <c r="KY29557" s="23"/>
    </row>
    <row r="29558" spans="36:311" x14ac:dyDescent="0.2">
      <c r="AJ29558" s="23"/>
      <c r="HH29558"/>
      <c r="IW29558" s="36"/>
      <c r="JI29558"/>
      <c r="JJ29558"/>
      <c r="KX29558" s="23"/>
      <c r="KY29558" s="23"/>
    </row>
    <row r="29559" spans="36:311" x14ac:dyDescent="0.2">
      <c r="AJ29559" s="23"/>
      <c r="HH29559"/>
      <c r="IW29559" s="36"/>
      <c r="JI29559"/>
      <c r="JJ29559"/>
      <c r="KX29559" s="23"/>
      <c r="KY29559" s="23"/>
    </row>
    <row r="29560" spans="36:311" x14ac:dyDescent="0.2">
      <c r="AJ29560" s="23"/>
      <c r="HH29560"/>
      <c r="IW29560" s="36"/>
      <c r="JI29560"/>
      <c r="JJ29560"/>
      <c r="KX29560" s="23"/>
      <c r="KY29560" s="23"/>
    </row>
    <row r="29561" spans="36:311" x14ac:dyDescent="0.2">
      <c r="AJ29561" s="23"/>
      <c r="HH29561"/>
      <c r="IW29561" s="36"/>
      <c r="JI29561"/>
      <c r="JJ29561"/>
      <c r="KX29561" s="23"/>
      <c r="KY29561" s="23"/>
    </row>
    <row r="29562" spans="36:311" x14ac:dyDescent="0.2">
      <c r="AJ29562" s="23"/>
      <c r="HH29562"/>
      <c r="IW29562" s="36"/>
      <c r="JI29562"/>
      <c r="JJ29562"/>
      <c r="KX29562" s="23"/>
      <c r="KY29562" s="23"/>
    </row>
    <row r="29563" spans="36:311" x14ac:dyDescent="0.2">
      <c r="AJ29563" s="23"/>
      <c r="HH29563"/>
      <c r="IW29563" s="36"/>
      <c r="JI29563"/>
      <c r="JJ29563"/>
      <c r="KX29563" s="23"/>
      <c r="KY29563" s="23"/>
    </row>
    <row r="29564" spans="36:311" x14ac:dyDescent="0.2">
      <c r="AJ29564" s="23"/>
      <c r="HH29564"/>
      <c r="IW29564" s="36"/>
      <c r="JI29564"/>
      <c r="JJ29564"/>
      <c r="KX29564" s="23"/>
      <c r="KY29564" s="23"/>
    </row>
    <row r="29565" spans="36:311" x14ac:dyDescent="0.2">
      <c r="AJ29565" s="23"/>
      <c r="HH29565"/>
      <c r="IW29565" s="36"/>
      <c r="JI29565"/>
      <c r="JJ29565"/>
      <c r="KX29565" s="23"/>
      <c r="KY29565" s="23"/>
    </row>
    <row r="29566" spans="36:311" x14ac:dyDescent="0.2">
      <c r="AJ29566" s="23"/>
      <c r="HH29566"/>
      <c r="IW29566" s="36"/>
      <c r="JI29566"/>
      <c r="JJ29566"/>
      <c r="KX29566" s="23"/>
      <c r="KY29566" s="23"/>
    </row>
    <row r="29567" spans="36:311" x14ac:dyDescent="0.2">
      <c r="AJ29567" s="23"/>
      <c r="HH29567"/>
      <c r="IW29567" s="36"/>
      <c r="JI29567"/>
      <c r="JJ29567"/>
      <c r="KX29567" s="23"/>
      <c r="KY29567" s="23"/>
    </row>
    <row r="29568" spans="36:311" x14ac:dyDescent="0.2">
      <c r="AJ29568" s="23"/>
      <c r="HH29568"/>
      <c r="IW29568" s="36"/>
      <c r="JI29568"/>
      <c r="JJ29568"/>
      <c r="KX29568" s="23"/>
      <c r="KY29568" s="23"/>
    </row>
    <row r="29569" spans="36:311" x14ac:dyDescent="0.2">
      <c r="AJ29569" s="23"/>
      <c r="HH29569"/>
      <c r="IW29569" s="36"/>
      <c r="JI29569"/>
      <c r="JJ29569"/>
      <c r="KX29569" s="23"/>
      <c r="KY29569" s="23"/>
    </row>
    <row r="29570" spans="36:311" x14ac:dyDescent="0.2">
      <c r="AJ29570" s="23"/>
      <c r="HH29570"/>
      <c r="IW29570" s="36"/>
      <c r="JI29570"/>
      <c r="JJ29570"/>
      <c r="KX29570" s="23"/>
      <c r="KY29570" s="23"/>
    </row>
    <row r="29571" spans="36:311" x14ac:dyDescent="0.2">
      <c r="AJ29571" s="23"/>
      <c r="HH29571"/>
      <c r="IW29571" s="36"/>
      <c r="JI29571"/>
      <c r="JJ29571"/>
      <c r="KX29571" s="23"/>
      <c r="KY29571" s="23"/>
    </row>
    <row r="29572" spans="36:311" x14ac:dyDescent="0.2">
      <c r="AJ29572" s="23"/>
      <c r="HH29572"/>
      <c r="IW29572" s="36"/>
      <c r="JI29572"/>
      <c r="JJ29572"/>
      <c r="KX29572" s="23"/>
      <c r="KY29572" s="23"/>
    </row>
    <row r="29573" spans="36:311" x14ac:dyDescent="0.2">
      <c r="AJ29573" s="23"/>
      <c r="HH29573"/>
      <c r="IW29573" s="36"/>
      <c r="JI29573"/>
      <c r="JJ29573"/>
      <c r="KX29573" s="23"/>
      <c r="KY29573" s="23"/>
    </row>
    <row r="29574" spans="36:311" x14ac:dyDescent="0.2">
      <c r="AJ29574" s="23"/>
      <c r="HH29574"/>
      <c r="IW29574" s="36"/>
      <c r="JI29574"/>
      <c r="JJ29574"/>
      <c r="KX29574" s="23"/>
      <c r="KY29574" s="23"/>
    </row>
    <row r="29575" spans="36:311" x14ac:dyDescent="0.2">
      <c r="AJ29575" s="23"/>
      <c r="HH29575"/>
      <c r="IW29575" s="36"/>
      <c r="JI29575"/>
      <c r="JJ29575"/>
      <c r="KX29575" s="23"/>
      <c r="KY29575" s="23"/>
    </row>
    <row r="29576" spans="36:311" x14ac:dyDescent="0.2">
      <c r="AJ29576" s="23"/>
      <c r="HH29576"/>
      <c r="IW29576" s="36"/>
      <c r="JI29576"/>
      <c r="JJ29576"/>
      <c r="KX29576" s="23"/>
      <c r="KY29576" s="23"/>
    </row>
    <row r="29577" spans="36:311" x14ac:dyDescent="0.2">
      <c r="AJ29577" s="23"/>
      <c r="HH29577"/>
      <c r="IW29577" s="36"/>
      <c r="JI29577"/>
      <c r="JJ29577"/>
      <c r="KX29577" s="23"/>
      <c r="KY29577" s="23"/>
    </row>
    <row r="29578" spans="36:311" x14ac:dyDescent="0.2">
      <c r="AJ29578" s="23"/>
      <c r="HH29578"/>
      <c r="IW29578" s="36"/>
      <c r="JI29578"/>
      <c r="JJ29578"/>
      <c r="KX29578" s="23"/>
      <c r="KY29578" s="23"/>
    </row>
    <row r="29579" spans="36:311" x14ac:dyDescent="0.2">
      <c r="AJ29579" s="23"/>
      <c r="HH29579"/>
      <c r="IW29579" s="36"/>
      <c r="JI29579"/>
      <c r="JJ29579"/>
      <c r="KX29579" s="23"/>
      <c r="KY29579" s="23"/>
    </row>
    <row r="29580" spans="36:311" x14ac:dyDescent="0.2">
      <c r="AJ29580" s="23"/>
      <c r="HH29580"/>
      <c r="IW29580" s="36"/>
      <c r="JI29580"/>
      <c r="JJ29580"/>
      <c r="KX29580" s="23"/>
      <c r="KY29580" s="23"/>
    </row>
    <row r="29581" spans="36:311" x14ac:dyDescent="0.2">
      <c r="AJ29581" s="23"/>
      <c r="HH29581"/>
      <c r="IW29581" s="36"/>
      <c r="JI29581"/>
      <c r="JJ29581"/>
      <c r="KX29581" s="23"/>
      <c r="KY29581" s="23"/>
    </row>
    <row r="29582" spans="36:311" x14ac:dyDescent="0.2">
      <c r="AJ29582" s="23"/>
      <c r="HH29582"/>
      <c r="IW29582" s="36"/>
      <c r="JI29582"/>
      <c r="JJ29582"/>
      <c r="KX29582" s="23"/>
      <c r="KY29582" s="23"/>
    </row>
    <row r="29583" spans="36:311" x14ac:dyDescent="0.2">
      <c r="AJ29583" s="23"/>
      <c r="HH29583"/>
      <c r="IW29583" s="36"/>
      <c r="JI29583"/>
      <c r="JJ29583"/>
      <c r="KX29583" s="23"/>
      <c r="KY29583" s="23"/>
    </row>
    <row r="29584" spans="36:311" x14ac:dyDescent="0.2">
      <c r="AJ29584" s="23"/>
      <c r="HH29584"/>
      <c r="IW29584" s="36"/>
      <c r="JI29584"/>
      <c r="JJ29584"/>
      <c r="KX29584" s="23"/>
      <c r="KY29584" s="23"/>
    </row>
    <row r="29585" spans="36:311" x14ac:dyDescent="0.2">
      <c r="AJ29585" s="23"/>
      <c r="HH29585"/>
      <c r="IW29585" s="36"/>
      <c r="JI29585"/>
      <c r="JJ29585"/>
      <c r="KX29585" s="23"/>
      <c r="KY29585" s="23"/>
    </row>
    <row r="29586" spans="36:311" x14ac:dyDescent="0.2">
      <c r="AJ29586" s="23"/>
      <c r="HH29586"/>
      <c r="IW29586" s="36"/>
      <c r="JI29586"/>
      <c r="JJ29586"/>
      <c r="KX29586" s="23"/>
      <c r="KY29586" s="23"/>
    </row>
    <row r="29587" spans="36:311" x14ac:dyDescent="0.2">
      <c r="AJ29587" s="23"/>
      <c r="HH29587"/>
      <c r="IW29587" s="36"/>
      <c r="JI29587"/>
      <c r="JJ29587"/>
      <c r="KX29587" s="23"/>
      <c r="KY29587" s="23"/>
    </row>
    <row r="29588" spans="36:311" x14ac:dyDescent="0.2">
      <c r="AJ29588" s="23"/>
      <c r="HH29588"/>
      <c r="IW29588" s="36"/>
      <c r="JI29588"/>
      <c r="JJ29588"/>
      <c r="KX29588" s="23"/>
      <c r="KY29588" s="23"/>
    </row>
    <row r="29589" spans="36:311" x14ac:dyDescent="0.2">
      <c r="AJ29589" s="23"/>
      <c r="HH29589"/>
      <c r="IW29589" s="36"/>
      <c r="JI29589"/>
      <c r="JJ29589"/>
      <c r="KX29589" s="23"/>
      <c r="KY29589" s="23"/>
    </row>
    <row r="29590" spans="36:311" x14ac:dyDescent="0.2">
      <c r="AJ29590" s="23"/>
      <c r="HH29590"/>
      <c r="IW29590" s="36"/>
      <c r="JI29590"/>
      <c r="JJ29590"/>
      <c r="KX29590" s="23"/>
      <c r="KY29590" s="23"/>
    </row>
    <row r="29591" spans="36:311" x14ac:dyDescent="0.2">
      <c r="AJ29591" s="23"/>
      <c r="HH29591"/>
      <c r="IW29591" s="36"/>
      <c r="JI29591"/>
      <c r="JJ29591"/>
      <c r="KX29591" s="23"/>
      <c r="KY29591" s="23"/>
    </row>
    <row r="29592" spans="36:311" x14ac:dyDescent="0.2">
      <c r="AJ29592" s="23"/>
      <c r="HH29592"/>
      <c r="IW29592" s="36"/>
      <c r="JI29592"/>
      <c r="JJ29592"/>
      <c r="KX29592" s="23"/>
      <c r="KY29592" s="23"/>
    </row>
    <row r="29593" spans="36:311" x14ac:dyDescent="0.2">
      <c r="AJ29593" s="23"/>
      <c r="HH29593"/>
      <c r="IW29593" s="36"/>
      <c r="JI29593"/>
      <c r="JJ29593"/>
      <c r="KX29593" s="23"/>
      <c r="KY29593" s="23"/>
    </row>
    <row r="29594" spans="36:311" x14ac:dyDescent="0.2">
      <c r="AJ29594" s="23"/>
      <c r="HH29594"/>
      <c r="IW29594" s="36"/>
      <c r="JI29594"/>
      <c r="JJ29594"/>
      <c r="KX29594" s="23"/>
      <c r="KY29594" s="23"/>
    </row>
    <row r="29595" spans="36:311" x14ac:dyDescent="0.2">
      <c r="AJ29595" s="23"/>
      <c r="HH29595"/>
      <c r="IW29595" s="36"/>
      <c r="JI29595"/>
      <c r="JJ29595"/>
      <c r="KX29595" s="23"/>
      <c r="KY29595" s="23"/>
    </row>
    <row r="29596" spans="36:311" x14ac:dyDescent="0.2">
      <c r="AJ29596" s="23"/>
      <c r="HH29596"/>
      <c r="IW29596" s="36"/>
      <c r="JI29596"/>
      <c r="JJ29596"/>
      <c r="KX29596" s="23"/>
      <c r="KY29596" s="23"/>
    </row>
    <row r="29597" spans="36:311" x14ac:dyDescent="0.2">
      <c r="AJ29597" s="23"/>
      <c r="HH29597"/>
      <c r="IW29597" s="36"/>
      <c r="JI29597"/>
      <c r="JJ29597"/>
      <c r="KX29597" s="23"/>
      <c r="KY29597" s="23"/>
    </row>
    <row r="29598" spans="36:311" x14ac:dyDescent="0.2">
      <c r="AJ29598" s="23"/>
      <c r="HH29598"/>
      <c r="IW29598" s="36"/>
      <c r="JI29598"/>
      <c r="JJ29598"/>
      <c r="KX29598" s="23"/>
      <c r="KY29598" s="23"/>
    </row>
    <row r="29599" spans="36:311" x14ac:dyDescent="0.2">
      <c r="AJ29599" s="23"/>
      <c r="HH29599"/>
      <c r="IW29599" s="36"/>
      <c r="JI29599"/>
      <c r="JJ29599"/>
      <c r="KX29599" s="23"/>
      <c r="KY29599" s="23"/>
    </row>
    <row r="29600" spans="36:311" x14ac:dyDescent="0.2">
      <c r="AJ29600" s="23"/>
      <c r="HH29600"/>
      <c r="IW29600" s="36"/>
      <c r="JI29600"/>
      <c r="JJ29600"/>
      <c r="KX29600" s="23"/>
      <c r="KY29600" s="23"/>
    </row>
    <row r="29601" spans="36:311" x14ac:dyDescent="0.2">
      <c r="AJ29601" s="23"/>
      <c r="HH29601"/>
      <c r="IW29601" s="36"/>
      <c r="JI29601"/>
      <c r="JJ29601"/>
      <c r="KX29601" s="23"/>
      <c r="KY29601" s="23"/>
    </row>
    <row r="29602" spans="36:311" x14ac:dyDescent="0.2">
      <c r="AJ29602" s="23"/>
      <c r="HH29602"/>
      <c r="IW29602" s="36"/>
      <c r="JI29602"/>
      <c r="JJ29602"/>
      <c r="KX29602" s="23"/>
      <c r="KY29602" s="23"/>
    </row>
    <row r="29603" spans="36:311" x14ac:dyDescent="0.2">
      <c r="AJ29603" s="23"/>
      <c r="HH29603"/>
      <c r="IW29603" s="36"/>
      <c r="JI29603"/>
      <c r="JJ29603"/>
      <c r="KX29603" s="23"/>
      <c r="KY29603" s="23"/>
    </row>
    <row r="29604" spans="36:311" x14ac:dyDescent="0.2">
      <c r="AJ29604" s="23"/>
      <c r="HH29604"/>
      <c r="IW29604" s="36"/>
      <c r="JI29604"/>
      <c r="JJ29604"/>
      <c r="KX29604" s="23"/>
      <c r="KY29604" s="23"/>
    </row>
    <row r="29605" spans="36:311" x14ac:dyDescent="0.2">
      <c r="AJ29605" s="23"/>
      <c r="HH29605"/>
      <c r="IW29605" s="36"/>
      <c r="JI29605"/>
      <c r="JJ29605"/>
      <c r="KX29605" s="23"/>
      <c r="KY29605" s="23"/>
    </row>
    <row r="29606" spans="36:311" x14ac:dyDescent="0.2">
      <c r="AJ29606" s="23"/>
      <c r="HH29606"/>
      <c r="IW29606" s="36"/>
      <c r="JI29606"/>
      <c r="JJ29606"/>
      <c r="KX29606" s="23"/>
      <c r="KY29606" s="23"/>
    </row>
    <row r="29607" spans="36:311" x14ac:dyDescent="0.2">
      <c r="AJ29607" s="23"/>
      <c r="HH29607"/>
      <c r="IW29607" s="36"/>
      <c r="JI29607"/>
      <c r="JJ29607"/>
      <c r="KX29607" s="23"/>
      <c r="KY29607" s="23"/>
    </row>
    <row r="29608" spans="36:311" x14ac:dyDescent="0.2">
      <c r="AJ29608" s="23"/>
      <c r="HH29608"/>
      <c r="IW29608" s="36"/>
      <c r="JI29608"/>
      <c r="JJ29608"/>
      <c r="KX29608" s="23"/>
      <c r="KY29608" s="23"/>
    </row>
    <row r="29609" spans="36:311" x14ac:dyDescent="0.2">
      <c r="AJ29609" s="23"/>
      <c r="HH29609"/>
      <c r="IW29609" s="36"/>
      <c r="JI29609"/>
      <c r="JJ29609"/>
      <c r="KX29609" s="23"/>
      <c r="KY29609" s="23"/>
    </row>
    <row r="29610" spans="36:311" x14ac:dyDescent="0.2">
      <c r="AJ29610" s="23"/>
      <c r="HH29610"/>
      <c r="IW29610" s="36"/>
      <c r="JI29610"/>
      <c r="JJ29610"/>
      <c r="KX29610" s="23"/>
      <c r="KY29610" s="23"/>
    </row>
    <row r="29611" spans="36:311" x14ac:dyDescent="0.2">
      <c r="AJ29611" s="23"/>
      <c r="HH29611"/>
      <c r="IW29611" s="36"/>
      <c r="JI29611"/>
      <c r="JJ29611"/>
      <c r="KX29611" s="23"/>
      <c r="KY29611" s="23"/>
    </row>
    <row r="29612" spans="36:311" x14ac:dyDescent="0.2">
      <c r="AJ29612" s="23"/>
      <c r="HH29612"/>
      <c r="IW29612" s="36"/>
      <c r="JI29612"/>
      <c r="JJ29612"/>
      <c r="KX29612" s="23"/>
      <c r="KY29612" s="23"/>
    </row>
    <row r="29613" spans="36:311" x14ac:dyDescent="0.2">
      <c r="AJ29613" s="23"/>
      <c r="HH29613"/>
      <c r="IW29613" s="36"/>
      <c r="JI29613"/>
      <c r="JJ29613"/>
      <c r="KX29613" s="23"/>
      <c r="KY29613" s="23"/>
    </row>
    <row r="29614" spans="36:311" x14ac:dyDescent="0.2">
      <c r="AJ29614" s="23"/>
      <c r="HH29614"/>
      <c r="IW29614" s="36"/>
      <c r="JI29614"/>
      <c r="JJ29614"/>
      <c r="KX29614" s="23"/>
      <c r="KY29614" s="23"/>
    </row>
    <row r="29615" spans="36:311" x14ac:dyDescent="0.2">
      <c r="AJ29615" s="23"/>
      <c r="HH29615"/>
      <c r="IW29615" s="36"/>
      <c r="JI29615"/>
      <c r="JJ29615"/>
      <c r="KX29615" s="23"/>
      <c r="KY29615" s="23"/>
    </row>
    <row r="29616" spans="36:311" x14ac:dyDescent="0.2">
      <c r="AJ29616" s="23"/>
      <c r="HH29616"/>
      <c r="IW29616" s="36"/>
      <c r="JI29616"/>
      <c r="JJ29616"/>
      <c r="KX29616" s="23"/>
      <c r="KY29616" s="23"/>
    </row>
    <row r="29617" spans="36:311" x14ac:dyDescent="0.2">
      <c r="AJ29617" s="23"/>
      <c r="HH29617"/>
      <c r="IW29617" s="36"/>
      <c r="JI29617"/>
      <c r="JJ29617"/>
      <c r="KX29617" s="23"/>
      <c r="KY29617" s="23"/>
    </row>
    <row r="29618" spans="36:311" x14ac:dyDescent="0.2">
      <c r="AJ29618" s="23"/>
      <c r="HH29618"/>
      <c r="IW29618" s="36"/>
      <c r="JI29618"/>
      <c r="JJ29618"/>
      <c r="KX29618" s="23"/>
      <c r="KY29618" s="23"/>
    </row>
    <row r="29619" spans="36:311" x14ac:dyDescent="0.2">
      <c r="AJ29619" s="23"/>
      <c r="HH29619"/>
      <c r="IW29619" s="36"/>
      <c r="JI29619"/>
      <c r="JJ29619"/>
      <c r="KX29619" s="23"/>
      <c r="KY29619" s="23"/>
    </row>
    <row r="29620" spans="36:311" x14ac:dyDescent="0.2">
      <c r="AJ29620" s="23"/>
      <c r="HH29620"/>
      <c r="IW29620" s="36"/>
      <c r="JI29620"/>
      <c r="JJ29620"/>
      <c r="KX29620" s="23"/>
      <c r="KY29620" s="23"/>
    </row>
    <row r="29621" spans="36:311" x14ac:dyDescent="0.2">
      <c r="AJ29621" s="23"/>
      <c r="HH29621"/>
      <c r="IW29621" s="36"/>
      <c r="JI29621"/>
      <c r="JJ29621"/>
      <c r="KX29621" s="23"/>
      <c r="KY29621" s="23"/>
    </row>
    <row r="29622" spans="36:311" x14ac:dyDescent="0.2">
      <c r="AJ29622" s="23"/>
      <c r="HH29622"/>
      <c r="IW29622" s="36"/>
      <c r="JI29622"/>
      <c r="JJ29622"/>
      <c r="KX29622" s="23"/>
      <c r="KY29622" s="23"/>
    </row>
    <row r="29623" spans="36:311" x14ac:dyDescent="0.2">
      <c r="AJ29623" s="23"/>
      <c r="HH29623"/>
      <c r="IW29623" s="36"/>
      <c r="JI29623"/>
      <c r="JJ29623"/>
      <c r="KX29623" s="23"/>
      <c r="KY29623" s="23"/>
    </row>
    <row r="29624" spans="36:311" x14ac:dyDescent="0.2">
      <c r="AJ29624" s="23"/>
      <c r="HH29624"/>
      <c r="IW29624" s="36"/>
      <c r="JI29624"/>
      <c r="JJ29624"/>
      <c r="KX29624" s="23"/>
      <c r="KY29624" s="23"/>
    </row>
    <row r="29625" spans="36:311" x14ac:dyDescent="0.2">
      <c r="AJ29625" s="23"/>
      <c r="HH29625"/>
      <c r="IW29625" s="36"/>
      <c r="JI29625"/>
      <c r="JJ29625"/>
      <c r="KX29625" s="23"/>
      <c r="KY29625" s="23"/>
    </row>
    <row r="29626" spans="36:311" x14ac:dyDescent="0.2">
      <c r="AJ29626" s="23"/>
      <c r="HH29626"/>
      <c r="IW29626" s="36"/>
      <c r="JI29626"/>
      <c r="JJ29626"/>
      <c r="KX29626" s="23"/>
      <c r="KY29626" s="23"/>
    </row>
    <row r="29627" spans="36:311" x14ac:dyDescent="0.2">
      <c r="AJ29627" s="23"/>
      <c r="HH29627"/>
      <c r="IW29627" s="36"/>
      <c r="JI29627"/>
      <c r="JJ29627"/>
      <c r="KX29627" s="23"/>
      <c r="KY29627" s="23"/>
    </row>
    <row r="29628" spans="36:311" x14ac:dyDescent="0.2">
      <c r="AJ29628" s="23"/>
      <c r="HH29628"/>
      <c r="IW29628" s="36"/>
      <c r="JI29628"/>
      <c r="JJ29628"/>
      <c r="KX29628" s="23"/>
      <c r="KY29628" s="23"/>
    </row>
    <row r="29629" spans="36:311" x14ac:dyDescent="0.2">
      <c r="AJ29629" s="23"/>
      <c r="HH29629"/>
      <c r="IW29629" s="36"/>
      <c r="JI29629"/>
      <c r="JJ29629"/>
      <c r="KX29629" s="23"/>
      <c r="KY29629" s="23"/>
    </row>
    <row r="29630" spans="36:311" x14ac:dyDescent="0.2">
      <c r="AJ29630" s="23"/>
      <c r="HH29630"/>
      <c r="IW29630" s="36"/>
      <c r="JI29630"/>
      <c r="JJ29630"/>
      <c r="KX29630" s="23"/>
      <c r="KY29630" s="23"/>
    </row>
    <row r="29631" spans="36:311" x14ac:dyDescent="0.2">
      <c r="AJ29631" s="23"/>
      <c r="HH29631"/>
      <c r="IW29631" s="36"/>
      <c r="JI29631"/>
      <c r="JJ29631"/>
      <c r="KX29631" s="23"/>
      <c r="KY29631" s="23"/>
    </row>
    <row r="29632" spans="36:311" x14ac:dyDescent="0.2">
      <c r="AJ29632" s="23"/>
      <c r="HH29632"/>
      <c r="IW29632" s="36"/>
      <c r="JI29632"/>
      <c r="JJ29632"/>
      <c r="KX29632" s="23"/>
      <c r="KY29632" s="23"/>
    </row>
    <row r="29633" spans="36:311" x14ac:dyDescent="0.2">
      <c r="AJ29633" s="23"/>
      <c r="HH29633"/>
      <c r="IW29633" s="36"/>
      <c r="JI29633"/>
      <c r="JJ29633"/>
      <c r="KX29633" s="23"/>
      <c r="KY29633" s="23"/>
    </row>
    <row r="29634" spans="36:311" x14ac:dyDescent="0.2">
      <c r="AJ29634" s="23"/>
      <c r="HH29634"/>
      <c r="IW29634" s="36"/>
      <c r="JI29634"/>
      <c r="JJ29634"/>
      <c r="KX29634" s="23"/>
      <c r="KY29634" s="23"/>
    </row>
    <row r="29635" spans="36:311" x14ac:dyDescent="0.2">
      <c r="AJ29635" s="23"/>
      <c r="HH29635"/>
      <c r="IW29635" s="36"/>
      <c r="JI29635"/>
      <c r="JJ29635"/>
      <c r="KX29635" s="23"/>
      <c r="KY29635" s="23"/>
    </row>
    <row r="29636" spans="36:311" x14ac:dyDescent="0.2">
      <c r="AJ29636" s="23"/>
      <c r="HH29636"/>
      <c r="IW29636" s="36"/>
      <c r="JI29636"/>
      <c r="JJ29636"/>
      <c r="KX29636" s="23"/>
      <c r="KY29636" s="23"/>
    </row>
    <row r="29637" spans="36:311" x14ac:dyDescent="0.2">
      <c r="AJ29637" s="23"/>
      <c r="HH29637"/>
      <c r="IW29637" s="36"/>
      <c r="JI29637"/>
      <c r="JJ29637"/>
      <c r="KX29637" s="23"/>
      <c r="KY29637" s="23"/>
    </row>
    <row r="29638" spans="36:311" x14ac:dyDescent="0.2">
      <c r="AJ29638" s="23"/>
      <c r="HH29638"/>
      <c r="IW29638" s="36"/>
      <c r="JI29638"/>
      <c r="JJ29638"/>
      <c r="KX29638" s="23"/>
      <c r="KY29638" s="23"/>
    </row>
    <row r="29639" spans="36:311" x14ac:dyDescent="0.2">
      <c r="AJ29639" s="23"/>
      <c r="HH29639"/>
      <c r="IW29639" s="36"/>
      <c r="JI29639"/>
      <c r="JJ29639"/>
      <c r="KX29639" s="23"/>
      <c r="KY29639" s="23"/>
    </row>
    <row r="29640" spans="36:311" x14ac:dyDescent="0.2">
      <c r="AJ29640" s="23"/>
      <c r="HH29640"/>
      <c r="IW29640" s="36"/>
      <c r="JI29640"/>
      <c r="JJ29640"/>
      <c r="KX29640" s="23"/>
      <c r="KY29640" s="23"/>
    </row>
    <row r="29641" spans="36:311" x14ac:dyDescent="0.2">
      <c r="AJ29641" s="23"/>
      <c r="HH29641"/>
      <c r="IW29641" s="36"/>
      <c r="JI29641"/>
      <c r="JJ29641"/>
      <c r="KX29641" s="23"/>
      <c r="KY29641" s="23"/>
    </row>
    <row r="29642" spans="36:311" x14ac:dyDescent="0.2">
      <c r="AJ29642" s="23"/>
      <c r="HH29642"/>
      <c r="IW29642" s="36"/>
      <c r="JI29642"/>
      <c r="JJ29642"/>
      <c r="KX29642" s="23"/>
      <c r="KY29642" s="23"/>
    </row>
    <row r="29643" spans="36:311" x14ac:dyDescent="0.2">
      <c r="AJ29643" s="23"/>
      <c r="HH29643"/>
      <c r="IW29643" s="36"/>
      <c r="JI29643"/>
      <c r="JJ29643"/>
      <c r="KX29643" s="23"/>
      <c r="KY29643" s="23"/>
    </row>
    <row r="29644" spans="36:311" x14ac:dyDescent="0.2">
      <c r="AJ29644" s="23"/>
      <c r="HH29644"/>
      <c r="IW29644" s="36"/>
      <c r="JI29644"/>
      <c r="JJ29644"/>
      <c r="KX29644" s="23"/>
      <c r="KY29644" s="23"/>
    </row>
    <row r="29645" spans="36:311" x14ac:dyDescent="0.2">
      <c r="AJ29645" s="23"/>
      <c r="HH29645"/>
      <c r="IW29645" s="36"/>
      <c r="JI29645"/>
      <c r="JJ29645"/>
      <c r="KX29645" s="23"/>
      <c r="KY29645" s="23"/>
    </row>
    <row r="29646" spans="36:311" x14ac:dyDescent="0.2">
      <c r="AJ29646" s="23"/>
      <c r="HH29646"/>
      <c r="IW29646" s="36"/>
      <c r="JI29646"/>
      <c r="JJ29646"/>
      <c r="KX29646" s="23"/>
      <c r="KY29646" s="23"/>
    </row>
    <row r="29647" spans="36:311" x14ac:dyDescent="0.2">
      <c r="AJ29647" s="23"/>
      <c r="HH29647"/>
      <c r="IW29647" s="36"/>
      <c r="JI29647"/>
      <c r="JJ29647"/>
      <c r="KX29647" s="23"/>
      <c r="KY29647" s="23"/>
    </row>
    <row r="29648" spans="36:311" x14ac:dyDescent="0.2">
      <c r="AJ29648" s="23"/>
      <c r="HH29648"/>
      <c r="IW29648" s="36"/>
      <c r="JI29648"/>
      <c r="JJ29648"/>
      <c r="KX29648" s="23"/>
      <c r="KY29648" s="23"/>
    </row>
    <row r="29649" spans="36:311" x14ac:dyDescent="0.2">
      <c r="AJ29649" s="23"/>
      <c r="HH29649"/>
      <c r="IW29649" s="36"/>
      <c r="JI29649"/>
      <c r="JJ29649"/>
      <c r="KX29649" s="23"/>
      <c r="KY29649" s="23"/>
    </row>
    <row r="29650" spans="36:311" x14ac:dyDescent="0.2">
      <c r="AJ29650" s="23"/>
      <c r="HH29650"/>
      <c r="IW29650" s="36"/>
      <c r="JI29650"/>
      <c r="JJ29650"/>
      <c r="KX29650" s="23"/>
      <c r="KY29650" s="23"/>
    </row>
    <row r="29651" spans="36:311" x14ac:dyDescent="0.2">
      <c r="AJ29651" s="23"/>
      <c r="HH29651"/>
      <c r="IW29651" s="36"/>
      <c r="JI29651"/>
      <c r="JJ29651"/>
      <c r="KX29651" s="23"/>
      <c r="KY29651" s="23"/>
    </row>
    <row r="29652" spans="36:311" x14ac:dyDescent="0.2">
      <c r="AJ29652" s="23"/>
      <c r="HH29652"/>
      <c r="IW29652" s="36"/>
      <c r="JI29652"/>
      <c r="JJ29652"/>
      <c r="KX29652" s="23"/>
      <c r="KY29652" s="23"/>
    </row>
    <row r="29653" spans="36:311" x14ac:dyDescent="0.2">
      <c r="AJ29653" s="23"/>
      <c r="HH29653"/>
      <c r="IW29653" s="36"/>
      <c r="JI29653"/>
      <c r="JJ29653"/>
      <c r="KX29653" s="23"/>
      <c r="KY29653" s="23"/>
    </row>
    <row r="29654" spans="36:311" x14ac:dyDescent="0.2">
      <c r="AJ29654" s="23"/>
      <c r="HH29654"/>
      <c r="IW29654" s="36"/>
      <c r="JI29654"/>
      <c r="JJ29654"/>
      <c r="KX29654" s="23"/>
      <c r="KY29654" s="23"/>
    </row>
    <row r="29655" spans="36:311" x14ac:dyDescent="0.2">
      <c r="AJ29655" s="23"/>
      <c r="HH29655"/>
      <c r="IW29655" s="36"/>
      <c r="JI29655"/>
      <c r="JJ29655"/>
      <c r="KX29655" s="23"/>
      <c r="KY29655" s="23"/>
    </row>
    <row r="29656" spans="36:311" x14ac:dyDescent="0.2">
      <c r="AJ29656" s="23"/>
      <c r="HH29656"/>
      <c r="IW29656" s="36"/>
      <c r="JI29656"/>
      <c r="JJ29656"/>
      <c r="KX29656" s="23"/>
      <c r="KY29656" s="23"/>
    </row>
    <row r="29657" spans="36:311" x14ac:dyDescent="0.2">
      <c r="AJ29657" s="23"/>
      <c r="HH29657"/>
      <c r="IW29657" s="36"/>
      <c r="JI29657"/>
      <c r="JJ29657"/>
      <c r="KX29657" s="23"/>
      <c r="KY29657" s="23"/>
    </row>
    <row r="29658" spans="36:311" x14ac:dyDescent="0.2">
      <c r="AJ29658" s="23"/>
      <c r="HH29658"/>
      <c r="IW29658" s="36"/>
      <c r="JI29658"/>
      <c r="JJ29658"/>
      <c r="KX29658" s="23"/>
      <c r="KY29658" s="23"/>
    </row>
    <row r="29659" spans="36:311" x14ac:dyDescent="0.2">
      <c r="AJ29659" s="23"/>
      <c r="HH29659"/>
      <c r="IW29659" s="36"/>
      <c r="JI29659"/>
      <c r="JJ29659"/>
      <c r="KX29659" s="23"/>
      <c r="KY29659" s="23"/>
    </row>
    <row r="29660" spans="36:311" x14ac:dyDescent="0.2">
      <c r="AJ29660" s="23"/>
      <c r="HH29660"/>
      <c r="IW29660" s="36"/>
      <c r="JI29660"/>
      <c r="JJ29660"/>
      <c r="KX29660" s="23"/>
      <c r="KY29660" s="23"/>
    </row>
    <row r="29661" spans="36:311" x14ac:dyDescent="0.2">
      <c r="AJ29661" s="23"/>
      <c r="HH29661"/>
      <c r="IW29661" s="36"/>
      <c r="JI29661"/>
      <c r="JJ29661"/>
      <c r="KX29661" s="23"/>
      <c r="KY29661" s="23"/>
    </row>
    <row r="29662" spans="36:311" x14ac:dyDescent="0.2">
      <c r="AJ29662" s="23"/>
      <c r="HH29662"/>
      <c r="IW29662" s="36"/>
      <c r="JI29662"/>
      <c r="JJ29662"/>
      <c r="KX29662" s="23"/>
      <c r="KY29662" s="23"/>
    </row>
    <row r="29663" spans="36:311" x14ac:dyDescent="0.2">
      <c r="AJ29663" s="23"/>
      <c r="HH29663"/>
      <c r="IW29663" s="36"/>
      <c r="JI29663"/>
      <c r="JJ29663"/>
      <c r="KX29663" s="23"/>
      <c r="KY29663" s="23"/>
    </row>
    <row r="29664" spans="36:311" x14ac:dyDescent="0.2">
      <c r="AJ29664" s="23"/>
      <c r="HH29664"/>
      <c r="IW29664" s="36"/>
      <c r="JI29664"/>
      <c r="JJ29664"/>
      <c r="KX29664" s="23"/>
      <c r="KY29664" s="23"/>
    </row>
    <row r="29665" spans="36:311" x14ac:dyDescent="0.2">
      <c r="AJ29665" s="23"/>
      <c r="HH29665"/>
      <c r="IW29665" s="36"/>
      <c r="JI29665"/>
      <c r="JJ29665"/>
      <c r="KX29665" s="23"/>
      <c r="KY29665" s="23"/>
    </row>
    <row r="29666" spans="36:311" x14ac:dyDescent="0.2">
      <c r="AJ29666" s="23"/>
      <c r="HH29666"/>
      <c r="IW29666" s="36"/>
      <c r="JI29666"/>
      <c r="JJ29666"/>
      <c r="KX29666" s="23"/>
      <c r="KY29666" s="23"/>
    </row>
    <row r="29667" spans="36:311" x14ac:dyDescent="0.2">
      <c r="AJ29667" s="23"/>
      <c r="HH29667"/>
      <c r="IW29667" s="36"/>
      <c r="JI29667"/>
      <c r="JJ29667"/>
      <c r="KX29667" s="23"/>
      <c r="KY29667" s="23"/>
    </row>
    <row r="29668" spans="36:311" x14ac:dyDescent="0.2">
      <c r="AJ29668" s="23"/>
      <c r="HH29668"/>
      <c r="IW29668" s="36"/>
      <c r="JI29668"/>
      <c r="JJ29668"/>
      <c r="KX29668" s="23"/>
      <c r="KY29668" s="23"/>
    </row>
    <row r="29669" spans="36:311" x14ac:dyDescent="0.2">
      <c r="AJ29669" s="23"/>
      <c r="HH29669"/>
      <c r="IW29669" s="36"/>
      <c r="JI29669"/>
      <c r="JJ29669"/>
      <c r="KX29669" s="23"/>
      <c r="KY29669" s="23"/>
    </row>
    <row r="29670" spans="36:311" x14ac:dyDescent="0.2">
      <c r="AJ29670" s="23"/>
      <c r="HH29670"/>
      <c r="IW29670" s="36"/>
      <c r="JI29670"/>
      <c r="JJ29670"/>
      <c r="KX29670" s="23"/>
      <c r="KY29670" s="23"/>
    </row>
    <row r="29671" spans="36:311" x14ac:dyDescent="0.2">
      <c r="AJ29671" s="23"/>
      <c r="HH29671"/>
      <c r="IW29671" s="36"/>
      <c r="JI29671"/>
      <c r="JJ29671"/>
      <c r="KX29671" s="23"/>
      <c r="KY29671" s="23"/>
    </row>
    <row r="29672" spans="36:311" x14ac:dyDescent="0.2">
      <c r="AJ29672" s="23"/>
      <c r="HH29672"/>
      <c r="IW29672" s="36"/>
      <c r="JI29672"/>
      <c r="JJ29672"/>
      <c r="KX29672" s="23"/>
      <c r="KY29672" s="23"/>
    </row>
    <row r="29673" spans="36:311" x14ac:dyDescent="0.2">
      <c r="AJ29673" s="23"/>
      <c r="HH29673"/>
      <c r="IW29673" s="36"/>
      <c r="JI29673"/>
      <c r="JJ29673"/>
      <c r="KX29673" s="23"/>
      <c r="KY29673" s="23"/>
    </row>
    <row r="29674" spans="36:311" x14ac:dyDescent="0.2">
      <c r="AJ29674" s="23"/>
      <c r="HH29674"/>
      <c r="IW29674" s="36"/>
      <c r="JI29674"/>
      <c r="JJ29674"/>
      <c r="KX29674" s="23"/>
      <c r="KY29674" s="23"/>
    </row>
    <row r="29675" spans="36:311" x14ac:dyDescent="0.2">
      <c r="AJ29675" s="23"/>
      <c r="HH29675"/>
      <c r="IW29675" s="36"/>
      <c r="JI29675"/>
      <c r="JJ29675"/>
      <c r="KX29675" s="23"/>
      <c r="KY29675" s="23"/>
    </row>
    <row r="29676" spans="36:311" x14ac:dyDescent="0.2">
      <c r="AJ29676" s="23"/>
      <c r="HH29676"/>
      <c r="IW29676" s="36"/>
      <c r="JI29676"/>
      <c r="JJ29676"/>
      <c r="KX29676" s="23"/>
      <c r="KY29676" s="23"/>
    </row>
    <row r="29677" spans="36:311" x14ac:dyDescent="0.2">
      <c r="AJ29677" s="23"/>
      <c r="HH29677"/>
      <c r="IW29677" s="36"/>
      <c r="JI29677"/>
      <c r="JJ29677"/>
      <c r="KX29677" s="23"/>
      <c r="KY29677" s="23"/>
    </row>
    <row r="29678" spans="36:311" x14ac:dyDescent="0.2">
      <c r="AJ29678" s="23"/>
      <c r="HH29678"/>
      <c r="IW29678" s="36"/>
      <c r="JI29678"/>
      <c r="JJ29678"/>
      <c r="KX29678" s="23"/>
      <c r="KY29678" s="23"/>
    </row>
    <row r="29679" spans="36:311" x14ac:dyDescent="0.2">
      <c r="AJ29679" s="23"/>
      <c r="HH29679"/>
      <c r="IW29679" s="36"/>
      <c r="JI29679"/>
      <c r="JJ29679"/>
      <c r="KX29679" s="23"/>
      <c r="KY29679" s="23"/>
    </row>
    <row r="29680" spans="36:311" x14ac:dyDescent="0.2">
      <c r="AJ29680" s="23"/>
      <c r="HH29680"/>
      <c r="IW29680" s="36"/>
      <c r="JI29680"/>
      <c r="JJ29680"/>
      <c r="KX29680" s="23"/>
      <c r="KY29680" s="23"/>
    </row>
    <row r="29681" spans="36:311" x14ac:dyDescent="0.2">
      <c r="AJ29681" s="23"/>
      <c r="HH29681"/>
      <c r="IW29681" s="36"/>
      <c r="JI29681"/>
      <c r="JJ29681"/>
      <c r="KX29681" s="23"/>
      <c r="KY29681" s="23"/>
    </row>
    <row r="29682" spans="36:311" x14ac:dyDescent="0.2">
      <c r="AJ29682" s="23"/>
      <c r="HH29682"/>
      <c r="IW29682" s="36"/>
      <c r="JI29682"/>
      <c r="JJ29682"/>
      <c r="KX29682" s="23"/>
      <c r="KY29682" s="23"/>
    </row>
    <row r="29683" spans="36:311" x14ac:dyDescent="0.2">
      <c r="AJ29683" s="23"/>
      <c r="HH29683"/>
      <c r="IW29683" s="36"/>
      <c r="JI29683"/>
      <c r="JJ29683"/>
      <c r="KX29683" s="23"/>
      <c r="KY29683" s="23"/>
    </row>
    <row r="29684" spans="36:311" x14ac:dyDescent="0.2">
      <c r="AJ29684" s="23"/>
      <c r="HH29684"/>
      <c r="IW29684" s="36"/>
      <c r="JI29684"/>
      <c r="JJ29684"/>
      <c r="KX29684" s="23"/>
      <c r="KY29684" s="23"/>
    </row>
    <row r="29685" spans="36:311" x14ac:dyDescent="0.2">
      <c r="AJ29685" s="23"/>
      <c r="HH29685"/>
      <c r="IW29685" s="36"/>
      <c r="JI29685"/>
      <c r="JJ29685"/>
      <c r="KX29685" s="23"/>
      <c r="KY29685" s="23"/>
    </row>
    <row r="29686" spans="36:311" x14ac:dyDescent="0.2">
      <c r="AJ29686" s="23"/>
      <c r="HH29686"/>
      <c r="IW29686" s="36"/>
      <c r="JI29686"/>
      <c r="JJ29686"/>
      <c r="KX29686" s="23"/>
      <c r="KY29686" s="23"/>
    </row>
    <row r="29687" spans="36:311" x14ac:dyDescent="0.2">
      <c r="AJ29687" s="23"/>
      <c r="HH29687"/>
      <c r="IW29687" s="36"/>
      <c r="JI29687"/>
      <c r="JJ29687"/>
      <c r="KX29687" s="23"/>
      <c r="KY29687" s="23"/>
    </row>
    <row r="29688" spans="36:311" x14ac:dyDescent="0.2">
      <c r="AJ29688" s="23"/>
      <c r="HH29688"/>
      <c r="IW29688" s="36"/>
      <c r="JI29688"/>
      <c r="JJ29688"/>
      <c r="KX29688" s="23"/>
      <c r="KY29688" s="23"/>
    </row>
    <row r="29689" spans="36:311" x14ac:dyDescent="0.2">
      <c r="AJ29689" s="23"/>
      <c r="HH29689"/>
      <c r="IW29689" s="36"/>
      <c r="JI29689"/>
      <c r="JJ29689"/>
      <c r="KX29689" s="23"/>
      <c r="KY29689" s="23"/>
    </row>
    <row r="29690" spans="36:311" x14ac:dyDescent="0.2">
      <c r="AJ29690" s="23"/>
      <c r="HH29690"/>
      <c r="IW29690" s="36"/>
      <c r="JI29690"/>
      <c r="JJ29690"/>
      <c r="KX29690" s="23"/>
      <c r="KY29690" s="23"/>
    </row>
    <row r="29691" spans="36:311" x14ac:dyDescent="0.2">
      <c r="AJ29691" s="23"/>
      <c r="HH29691"/>
      <c r="IW29691" s="36"/>
      <c r="JI29691"/>
      <c r="JJ29691"/>
      <c r="KX29691" s="23"/>
      <c r="KY29691" s="23"/>
    </row>
    <row r="29692" spans="36:311" x14ac:dyDescent="0.2">
      <c r="AJ29692" s="23"/>
      <c r="HH29692"/>
      <c r="IW29692" s="36"/>
      <c r="JI29692"/>
      <c r="JJ29692"/>
      <c r="KX29692" s="23"/>
      <c r="KY29692" s="23"/>
    </row>
    <row r="29693" spans="36:311" x14ac:dyDescent="0.2">
      <c r="AJ29693" s="23"/>
      <c r="HH29693"/>
      <c r="IW29693" s="36"/>
      <c r="JI29693"/>
      <c r="JJ29693"/>
      <c r="KX29693" s="23"/>
      <c r="KY29693" s="23"/>
    </row>
    <row r="29694" spans="36:311" x14ac:dyDescent="0.2">
      <c r="AJ29694" s="23"/>
      <c r="HH29694"/>
      <c r="IW29694" s="36"/>
      <c r="JI29694"/>
      <c r="JJ29694"/>
      <c r="KX29694" s="23"/>
      <c r="KY29694" s="23"/>
    </row>
    <row r="29695" spans="36:311" x14ac:dyDescent="0.2">
      <c r="AJ29695" s="23"/>
      <c r="HH29695"/>
      <c r="IW29695" s="36"/>
      <c r="JI29695"/>
      <c r="JJ29695"/>
      <c r="KX29695" s="23"/>
      <c r="KY29695" s="23"/>
    </row>
    <row r="29696" spans="36:311" x14ac:dyDescent="0.2">
      <c r="AJ29696" s="23"/>
      <c r="HH29696"/>
      <c r="IW29696" s="36"/>
      <c r="JI29696"/>
      <c r="JJ29696"/>
      <c r="KX29696" s="23"/>
      <c r="KY29696" s="23"/>
    </row>
    <row r="29697" spans="36:311" x14ac:dyDescent="0.2">
      <c r="AJ29697" s="23"/>
      <c r="HH29697"/>
      <c r="IW29697" s="36"/>
      <c r="JI29697"/>
      <c r="JJ29697"/>
      <c r="KX29697" s="23"/>
      <c r="KY29697" s="23"/>
    </row>
    <row r="29698" spans="36:311" x14ac:dyDescent="0.2">
      <c r="AJ29698" s="23"/>
      <c r="HH29698"/>
      <c r="IW29698" s="36"/>
      <c r="JI29698"/>
      <c r="JJ29698"/>
      <c r="KX29698" s="23"/>
      <c r="KY29698" s="23"/>
    </row>
    <row r="29699" spans="36:311" x14ac:dyDescent="0.2">
      <c r="AJ29699" s="23"/>
      <c r="HH29699"/>
      <c r="IW29699" s="36"/>
      <c r="JI29699"/>
      <c r="JJ29699"/>
      <c r="KX29699" s="23"/>
      <c r="KY29699" s="23"/>
    </row>
    <row r="29700" spans="36:311" x14ac:dyDescent="0.2">
      <c r="AJ29700" s="23"/>
      <c r="HH29700"/>
      <c r="IW29700" s="36"/>
      <c r="JI29700"/>
      <c r="JJ29700"/>
      <c r="KX29700" s="23"/>
      <c r="KY29700" s="23"/>
    </row>
    <row r="29701" spans="36:311" x14ac:dyDescent="0.2">
      <c r="AJ29701" s="23"/>
      <c r="HH29701"/>
      <c r="IW29701" s="36"/>
      <c r="JI29701"/>
      <c r="JJ29701"/>
      <c r="KX29701" s="23"/>
      <c r="KY29701" s="23"/>
    </row>
    <row r="29702" spans="36:311" x14ac:dyDescent="0.2">
      <c r="AJ29702" s="23"/>
      <c r="HH29702"/>
      <c r="IW29702" s="36"/>
      <c r="JI29702"/>
      <c r="JJ29702"/>
      <c r="KX29702" s="23"/>
      <c r="KY29702" s="23"/>
    </row>
    <row r="29703" spans="36:311" x14ac:dyDescent="0.2">
      <c r="AJ29703" s="23"/>
      <c r="HH29703"/>
      <c r="IW29703" s="36"/>
      <c r="JI29703"/>
      <c r="JJ29703"/>
      <c r="KX29703" s="23"/>
      <c r="KY29703" s="23"/>
    </row>
    <row r="29704" spans="36:311" x14ac:dyDescent="0.2">
      <c r="AJ29704" s="23"/>
      <c r="HH29704"/>
      <c r="IW29704" s="36"/>
      <c r="JI29704"/>
      <c r="JJ29704"/>
      <c r="KX29704" s="23"/>
      <c r="KY29704" s="23"/>
    </row>
    <row r="29705" spans="36:311" x14ac:dyDescent="0.2">
      <c r="AJ29705" s="23"/>
      <c r="HH29705"/>
      <c r="IW29705" s="36"/>
      <c r="JI29705"/>
      <c r="JJ29705"/>
      <c r="KX29705" s="23"/>
      <c r="KY29705" s="23"/>
    </row>
    <row r="29706" spans="36:311" x14ac:dyDescent="0.2">
      <c r="AJ29706" s="23"/>
      <c r="HH29706"/>
      <c r="IW29706" s="36"/>
      <c r="JI29706"/>
      <c r="JJ29706"/>
      <c r="KX29706" s="23"/>
      <c r="KY29706" s="23"/>
    </row>
    <row r="29707" spans="36:311" x14ac:dyDescent="0.2">
      <c r="AJ29707" s="23"/>
      <c r="HH29707"/>
      <c r="IW29707" s="36"/>
      <c r="JI29707"/>
      <c r="JJ29707"/>
      <c r="KX29707" s="23"/>
      <c r="KY29707" s="23"/>
    </row>
    <row r="29708" spans="36:311" x14ac:dyDescent="0.2">
      <c r="AJ29708" s="23"/>
      <c r="HH29708"/>
      <c r="IW29708" s="36"/>
      <c r="JI29708"/>
      <c r="JJ29708"/>
      <c r="KX29708" s="23"/>
      <c r="KY29708" s="23"/>
    </row>
    <row r="29709" spans="36:311" x14ac:dyDescent="0.2">
      <c r="AJ29709" s="23"/>
      <c r="HH29709"/>
      <c r="IW29709" s="36"/>
      <c r="JI29709"/>
      <c r="JJ29709"/>
      <c r="KX29709" s="23"/>
      <c r="KY29709" s="23"/>
    </row>
    <row r="29710" spans="36:311" x14ac:dyDescent="0.2">
      <c r="AJ29710" s="23"/>
      <c r="HH29710"/>
      <c r="IW29710" s="36"/>
      <c r="JI29710"/>
      <c r="JJ29710"/>
      <c r="KX29710" s="23"/>
      <c r="KY29710" s="23"/>
    </row>
    <row r="29711" spans="36:311" x14ac:dyDescent="0.2">
      <c r="AJ29711" s="23"/>
      <c r="HH29711"/>
      <c r="IW29711" s="36"/>
      <c r="JI29711"/>
      <c r="JJ29711"/>
      <c r="KX29711" s="23"/>
      <c r="KY29711" s="23"/>
    </row>
    <row r="29712" spans="36:311" x14ac:dyDescent="0.2">
      <c r="AJ29712" s="23"/>
      <c r="HH29712"/>
      <c r="IW29712" s="36"/>
      <c r="JI29712"/>
      <c r="JJ29712"/>
      <c r="KX29712" s="23"/>
      <c r="KY29712" s="23"/>
    </row>
    <row r="29713" spans="36:311" x14ac:dyDescent="0.2">
      <c r="AJ29713" s="23"/>
      <c r="HH29713"/>
      <c r="IW29713" s="36"/>
      <c r="JI29713"/>
      <c r="JJ29713"/>
      <c r="KX29713" s="23"/>
      <c r="KY29713" s="23"/>
    </row>
    <row r="29714" spans="36:311" x14ac:dyDescent="0.2">
      <c r="AJ29714" s="23"/>
      <c r="HH29714"/>
      <c r="IW29714" s="36"/>
      <c r="JI29714"/>
      <c r="JJ29714"/>
      <c r="KX29714" s="23"/>
      <c r="KY29714" s="23"/>
    </row>
    <row r="29715" spans="36:311" x14ac:dyDescent="0.2">
      <c r="AJ29715" s="23"/>
      <c r="HH29715"/>
      <c r="IW29715" s="36"/>
      <c r="JI29715"/>
      <c r="JJ29715"/>
      <c r="KX29715" s="23"/>
      <c r="KY29715" s="23"/>
    </row>
    <row r="29716" spans="36:311" x14ac:dyDescent="0.2">
      <c r="AJ29716" s="23"/>
      <c r="HH29716"/>
      <c r="IW29716" s="36"/>
      <c r="JI29716"/>
      <c r="JJ29716"/>
      <c r="KX29716" s="23"/>
      <c r="KY29716" s="23"/>
    </row>
    <row r="29717" spans="36:311" x14ac:dyDescent="0.2">
      <c r="AJ29717" s="23"/>
      <c r="HH29717"/>
      <c r="IW29717" s="36"/>
      <c r="JI29717"/>
      <c r="JJ29717"/>
      <c r="KX29717" s="23"/>
      <c r="KY29717" s="23"/>
    </row>
    <row r="29718" spans="36:311" x14ac:dyDescent="0.2">
      <c r="AJ29718" s="23"/>
      <c r="HH29718"/>
      <c r="IW29718" s="36"/>
      <c r="JI29718"/>
      <c r="JJ29718"/>
      <c r="KX29718" s="23"/>
      <c r="KY29718" s="23"/>
    </row>
    <row r="29719" spans="36:311" x14ac:dyDescent="0.2">
      <c r="AJ29719" s="23"/>
      <c r="HH29719"/>
      <c r="IW29719" s="36"/>
      <c r="JI29719"/>
      <c r="JJ29719"/>
      <c r="KX29719" s="23"/>
      <c r="KY29719" s="23"/>
    </row>
    <row r="29720" spans="36:311" x14ac:dyDescent="0.2">
      <c r="AJ29720" s="23"/>
      <c r="HH29720"/>
      <c r="IW29720" s="36"/>
      <c r="JI29720"/>
      <c r="JJ29720"/>
      <c r="KX29720" s="23"/>
      <c r="KY29720" s="23"/>
    </row>
    <row r="29721" spans="36:311" x14ac:dyDescent="0.2">
      <c r="AJ29721" s="23"/>
      <c r="HH29721"/>
      <c r="IW29721" s="36"/>
      <c r="JI29721"/>
      <c r="JJ29721"/>
      <c r="KX29721" s="23"/>
      <c r="KY29721" s="23"/>
    </row>
    <row r="29722" spans="36:311" x14ac:dyDescent="0.2">
      <c r="AJ29722" s="23"/>
      <c r="HH29722"/>
      <c r="IW29722" s="36"/>
      <c r="JI29722"/>
      <c r="JJ29722"/>
      <c r="KX29722" s="23"/>
      <c r="KY29722" s="23"/>
    </row>
    <row r="29723" spans="36:311" x14ac:dyDescent="0.2">
      <c r="AJ29723" s="23"/>
      <c r="HH29723"/>
      <c r="IW29723" s="36"/>
      <c r="JI29723"/>
      <c r="JJ29723"/>
      <c r="KX29723" s="23"/>
      <c r="KY29723" s="23"/>
    </row>
    <row r="29724" spans="36:311" x14ac:dyDescent="0.2">
      <c r="AJ29724" s="23"/>
      <c r="HH29724"/>
      <c r="IW29724" s="36"/>
      <c r="JI29724"/>
      <c r="JJ29724"/>
      <c r="KX29724" s="23"/>
      <c r="KY29724" s="23"/>
    </row>
    <row r="29725" spans="36:311" x14ac:dyDescent="0.2">
      <c r="AJ29725" s="23"/>
      <c r="HH29725"/>
      <c r="IW29725" s="36"/>
      <c r="JI29725"/>
      <c r="JJ29725"/>
      <c r="KX29725" s="23"/>
      <c r="KY29725" s="23"/>
    </row>
    <row r="29726" spans="36:311" x14ac:dyDescent="0.2">
      <c r="AJ29726" s="23"/>
      <c r="HH29726"/>
      <c r="IW29726" s="36"/>
      <c r="JI29726"/>
      <c r="JJ29726"/>
      <c r="KX29726" s="23"/>
      <c r="KY29726" s="23"/>
    </row>
    <row r="29727" spans="36:311" x14ac:dyDescent="0.2">
      <c r="AJ29727" s="23"/>
      <c r="HH29727"/>
      <c r="IW29727" s="36"/>
      <c r="JI29727"/>
      <c r="JJ29727"/>
      <c r="KX29727" s="23"/>
      <c r="KY29727" s="23"/>
    </row>
    <row r="29728" spans="36:311" x14ac:dyDescent="0.2">
      <c r="AJ29728" s="23"/>
      <c r="HH29728"/>
      <c r="IW29728" s="36"/>
      <c r="JI29728"/>
      <c r="JJ29728"/>
      <c r="KX29728" s="23"/>
      <c r="KY29728" s="23"/>
    </row>
    <row r="29729" spans="36:311" x14ac:dyDescent="0.2">
      <c r="AJ29729" s="23"/>
      <c r="HH29729"/>
      <c r="IW29729" s="36"/>
      <c r="JI29729"/>
      <c r="JJ29729"/>
      <c r="KX29729" s="23"/>
      <c r="KY29729" s="23"/>
    </row>
    <row r="29730" spans="36:311" x14ac:dyDescent="0.2">
      <c r="AJ29730" s="23"/>
      <c r="HH29730"/>
      <c r="IW29730" s="36"/>
      <c r="JI29730"/>
      <c r="JJ29730"/>
      <c r="KX29730" s="23"/>
      <c r="KY29730" s="23"/>
    </row>
    <row r="29731" spans="36:311" x14ac:dyDescent="0.2">
      <c r="AJ29731" s="23"/>
      <c r="HH29731"/>
      <c r="IW29731" s="36"/>
      <c r="JI29731"/>
      <c r="JJ29731"/>
      <c r="KX29731" s="23"/>
      <c r="KY29731" s="23"/>
    </row>
    <row r="29732" spans="36:311" x14ac:dyDescent="0.2">
      <c r="AJ29732" s="23"/>
      <c r="HH29732"/>
      <c r="IW29732" s="36"/>
      <c r="JI29732"/>
      <c r="JJ29732"/>
      <c r="KX29732" s="23"/>
      <c r="KY29732" s="23"/>
    </row>
    <row r="29733" spans="36:311" x14ac:dyDescent="0.2">
      <c r="AJ29733" s="23"/>
      <c r="HH29733"/>
      <c r="IW29733" s="36"/>
      <c r="JI29733"/>
      <c r="JJ29733"/>
      <c r="KX29733" s="23"/>
      <c r="KY29733" s="23"/>
    </row>
    <row r="29734" spans="36:311" x14ac:dyDescent="0.2">
      <c r="AJ29734" s="23"/>
      <c r="HH29734"/>
      <c r="IW29734" s="36"/>
      <c r="JI29734"/>
      <c r="JJ29734"/>
      <c r="KX29734" s="23"/>
      <c r="KY29734" s="23"/>
    </row>
    <row r="29735" spans="36:311" x14ac:dyDescent="0.2">
      <c r="AJ29735" s="23"/>
      <c r="HH29735"/>
      <c r="IW29735" s="36"/>
      <c r="JI29735"/>
      <c r="JJ29735"/>
      <c r="KX29735" s="23"/>
      <c r="KY29735" s="23"/>
    </row>
    <row r="29736" spans="36:311" x14ac:dyDescent="0.2">
      <c r="AJ29736" s="23"/>
      <c r="HH29736"/>
      <c r="IW29736" s="36"/>
      <c r="JI29736"/>
      <c r="JJ29736"/>
      <c r="KX29736" s="23"/>
      <c r="KY29736" s="23"/>
    </row>
    <row r="29737" spans="36:311" x14ac:dyDescent="0.2">
      <c r="AJ29737" s="23"/>
      <c r="HH29737"/>
      <c r="IW29737" s="36"/>
      <c r="JI29737"/>
      <c r="JJ29737"/>
      <c r="KX29737" s="23"/>
      <c r="KY29737" s="23"/>
    </row>
    <row r="29738" spans="36:311" x14ac:dyDescent="0.2">
      <c r="AJ29738" s="23"/>
      <c r="HH29738"/>
      <c r="IW29738" s="36"/>
      <c r="JI29738"/>
      <c r="JJ29738"/>
      <c r="KX29738" s="23"/>
      <c r="KY29738" s="23"/>
    </row>
    <row r="29739" spans="36:311" x14ac:dyDescent="0.2">
      <c r="AJ29739" s="23"/>
      <c r="HH29739"/>
      <c r="IW29739" s="36"/>
      <c r="JI29739"/>
      <c r="JJ29739"/>
      <c r="KX29739" s="23"/>
      <c r="KY29739" s="23"/>
    </row>
    <row r="29740" spans="36:311" x14ac:dyDescent="0.2">
      <c r="AJ29740" s="23"/>
      <c r="HH29740"/>
      <c r="IW29740" s="36"/>
      <c r="JI29740"/>
      <c r="JJ29740"/>
      <c r="KX29740" s="23"/>
      <c r="KY29740" s="23"/>
    </row>
    <row r="29741" spans="36:311" x14ac:dyDescent="0.2">
      <c r="AJ29741" s="23"/>
      <c r="HH29741"/>
      <c r="IW29741" s="36"/>
      <c r="JI29741"/>
      <c r="JJ29741"/>
      <c r="KX29741" s="23"/>
      <c r="KY29741" s="23"/>
    </row>
    <row r="29742" spans="36:311" x14ac:dyDescent="0.2">
      <c r="AJ29742" s="23"/>
      <c r="HH29742"/>
      <c r="IW29742" s="36"/>
      <c r="JI29742"/>
      <c r="JJ29742"/>
      <c r="KX29742" s="23"/>
      <c r="KY29742" s="23"/>
    </row>
    <row r="29743" spans="36:311" x14ac:dyDescent="0.2">
      <c r="AJ29743" s="23"/>
      <c r="HH29743"/>
      <c r="IW29743" s="36"/>
      <c r="JI29743"/>
      <c r="JJ29743"/>
      <c r="KX29743" s="23"/>
      <c r="KY29743" s="23"/>
    </row>
    <row r="29744" spans="36:311" x14ac:dyDescent="0.2">
      <c r="AJ29744" s="23"/>
      <c r="HH29744"/>
      <c r="IW29744" s="36"/>
      <c r="JI29744"/>
      <c r="JJ29744"/>
      <c r="KX29744" s="23"/>
      <c r="KY29744" s="23"/>
    </row>
    <row r="29745" spans="36:311" x14ac:dyDescent="0.2">
      <c r="AJ29745" s="23"/>
      <c r="HH29745"/>
      <c r="IW29745" s="36"/>
      <c r="JI29745"/>
      <c r="JJ29745"/>
      <c r="KX29745" s="23"/>
      <c r="KY29745" s="23"/>
    </row>
    <row r="29746" spans="36:311" x14ac:dyDescent="0.2">
      <c r="AJ29746" s="23"/>
      <c r="HH29746"/>
      <c r="IW29746" s="36"/>
      <c r="JI29746"/>
      <c r="JJ29746"/>
      <c r="KX29746" s="23"/>
      <c r="KY29746" s="23"/>
    </row>
    <row r="29747" spans="36:311" x14ac:dyDescent="0.2">
      <c r="AJ29747" s="23"/>
      <c r="HH29747"/>
      <c r="IW29747" s="36"/>
      <c r="JI29747"/>
      <c r="JJ29747"/>
      <c r="KX29747" s="23"/>
      <c r="KY29747" s="23"/>
    </row>
    <row r="29748" spans="36:311" x14ac:dyDescent="0.2">
      <c r="AJ29748" s="23"/>
      <c r="HH29748"/>
      <c r="IW29748" s="36"/>
      <c r="JI29748"/>
      <c r="JJ29748"/>
      <c r="KX29748" s="23"/>
      <c r="KY29748" s="23"/>
    </row>
    <row r="29749" spans="36:311" x14ac:dyDescent="0.2">
      <c r="AJ29749" s="23"/>
      <c r="HH29749"/>
      <c r="IW29749" s="36"/>
      <c r="JI29749"/>
      <c r="JJ29749"/>
      <c r="KX29749" s="23"/>
      <c r="KY29749" s="23"/>
    </row>
    <row r="29750" spans="36:311" x14ac:dyDescent="0.2">
      <c r="AJ29750" s="23"/>
      <c r="HH29750"/>
      <c r="IW29750" s="36"/>
      <c r="JI29750"/>
      <c r="JJ29750"/>
      <c r="KX29750" s="23"/>
      <c r="KY29750" s="23"/>
    </row>
    <row r="29751" spans="36:311" x14ac:dyDescent="0.2">
      <c r="AJ29751" s="23"/>
      <c r="HH29751"/>
      <c r="IW29751" s="36"/>
      <c r="JI29751"/>
      <c r="JJ29751"/>
      <c r="KX29751" s="23"/>
      <c r="KY29751" s="23"/>
    </row>
    <row r="29752" spans="36:311" x14ac:dyDescent="0.2">
      <c r="AJ29752" s="23"/>
      <c r="HH29752"/>
      <c r="IW29752" s="36"/>
      <c r="JI29752"/>
      <c r="JJ29752"/>
      <c r="KX29752" s="23"/>
      <c r="KY29752" s="23"/>
    </row>
    <row r="29753" spans="36:311" x14ac:dyDescent="0.2">
      <c r="AJ29753" s="23"/>
      <c r="HH29753"/>
      <c r="IW29753" s="36"/>
      <c r="JI29753"/>
      <c r="JJ29753"/>
      <c r="KX29753" s="23"/>
      <c r="KY29753" s="23"/>
    </row>
    <row r="29754" spans="36:311" x14ac:dyDescent="0.2">
      <c r="AJ29754" s="23"/>
      <c r="HH29754"/>
      <c r="IW29754" s="36"/>
      <c r="JI29754"/>
      <c r="JJ29754"/>
      <c r="KX29754" s="23"/>
      <c r="KY29754" s="23"/>
    </row>
    <row r="29755" spans="36:311" x14ac:dyDescent="0.2">
      <c r="AJ29755" s="23"/>
      <c r="HH29755"/>
      <c r="IW29755" s="36"/>
      <c r="JI29755"/>
      <c r="JJ29755"/>
      <c r="KX29755" s="23"/>
      <c r="KY29755" s="23"/>
    </row>
    <row r="29756" spans="36:311" x14ac:dyDescent="0.2">
      <c r="AJ29756" s="23"/>
      <c r="HH29756"/>
      <c r="IW29756" s="36"/>
      <c r="JI29756"/>
      <c r="JJ29756"/>
      <c r="KX29756" s="23"/>
      <c r="KY29756" s="23"/>
    </row>
    <row r="29757" spans="36:311" x14ac:dyDescent="0.2">
      <c r="AJ29757" s="23"/>
      <c r="HH29757"/>
      <c r="IW29757" s="36"/>
      <c r="JI29757"/>
      <c r="JJ29757"/>
      <c r="KX29757" s="23"/>
      <c r="KY29757" s="23"/>
    </row>
    <row r="29758" spans="36:311" x14ac:dyDescent="0.2">
      <c r="AJ29758" s="23"/>
      <c r="HH29758"/>
      <c r="IW29758" s="36"/>
      <c r="JI29758"/>
      <c r="JJ29758"/>
      <c r="KX29758" s="23"/>
      <c r="KY29758" s="23"/>
    </row>
    <row r="29759" spans="36:311" x14ac:dyDescent="0.2">
      <c r="AJ29759" s="23"/>
      <c r="HH29759"/>
      <c r="IW29759" s="36"/>
      <c r="JI29759"/>
      <c r="JJ29759"/>
      <c r="KX29759" s="23"/>
      <c r="KY29759" s="23"/>
    </row>
    <row r="29760" spans="36:311" x14ac:dyDescent="0.2">
      <c r="AJ29760" s="23"/>
      <c r="HH29760"/>
      <c r="IW29760" s="36"/>
      <c r="JI29760"/>
      <c r="JJ29760"/>
      <c r="KX29760" s="23"/>
      <c r="KY29760" s="23"/>
    </row>
    <row r="29761" spans="36:311" x14ac:dyDescent="0.2">
      <c r="AJ29761" s="23"/>
      <c r="HH29761"/>
      <c r="IW29761" s="36"/>
      <c r="JI29761"/>
      <c r="JJ29761"/>
      <c r="KX29761" s="23"/>
      <c r="KY29761" s="23"/>
    </row>
    <row r="29762" spans="36:311" x14ac:dyDescent="0.2">
      <c r="AJ29762" s="23"/>
      <c r="HH29762"/>
      <c r="IW29762" s="36"/>
      <c r="JI29762"/>
      <c r="JJ29762"/>
      <c r="KX29762" s="23"/>
      <c r="KY29762" s="23"/>
    </row>
    <row r="29763" spans="36:311" x14ac:dyDescent="0.2">
      <c r="AJ29763" s="23"/>
      <c r="HH29763"/>
      <c r="IW29763" s="36"/>
      <c r="JI29763"/>
      <c r="JJ29763"/>
      <c r="KX29763" s="23"/>
      <c r="KY29763" s="23"/>
    </row>
    <row r="29764" spans="36:311" x14ac:dyDescent="0.2">
      <c r="AJ29764" s="23"/>
      <c r="HH29764"/>
      <c r="IW29764" s="36"/>
      <c r="JI29764"/>
      <c r="JJ29764"/>
      <c r="KX29764" s="23"/>
      <c r="KY29764" s="23"/>
    </row>
    <row r="29765" spans="36:311" x14ac:dyDescent="0.2">
      <c r="AJ29765" s="23"/>
      <c r="HH29765"/>
      <c r="IW29765" s="36"/>
      <c r="JI29765"/>
      <c r="JJ29765"/>
      <c r="KX29765" s="23"/>
      <c r="KY29765" s="23"/>
    </row>
    <row r="29766" spans="36:311" x14ac:dyDescent="0.2">
      <c r="AJ29766" s="23"/>
      <c r="HH29766"/>
      <c r="IW29766" s="36"/>
      <c r="JI29766"/>
      <c r="JJ29766"/>
      <c r="KX29766" s="23"/>
      <c r="KY29766" s="23"/>
    </row>
    <row r="29767" spans="36:311" x14ac:dyDescent="0.2">
      <c r="AJ29767" s="23"/>
      <c r="HH29767"/>
      <c r="IW29767" s="36"/>
      <c r="JI29767"/>
      <c r="JJ29767"/>
      <c r="KX29767" s="23"/>
      <c r="KY29767" s="23"/>
    </row>
    <row r="29768" spans="36:311" x14ac:dyDescent="0.2">
      <c r="AJ29768" s="23"/>
      <c r="HH29768"/>
      <c r="IW29768" s="36"/>
      <c r="JI29768"/>
      <c r="JJ29768"/>
      <c r="KX29768" s="23"/>
      <c r="KY29768" s="23"/>
    </row>
    <row r="29769" spans="36:311" x14ac:dyDescent="0.2">
      <c r="AJ29769" s="23"/>
      <c r="HH29769"/>
      <c r="IW29769" s="36"/>
      <c r="JI29769"/>
      <c r="JJ29769"/>
      <c r="KX29769" s="23"/>
      <c r="KY29769" s="23"/>
    </row>
    <row r="29770" spans="36:311" x14ac:dyDescent="0.2">
      <c r="AJ29770" s="23"/>
      <c r="HH29770"/>
      <c r="IW29770" s="36"/>
      <c r="JI29770"/>
      <c r="JJ29770"/>
      <c r="KX29770" s="23"/>
      <c r="KY29770" s="23"/>
    </row>
    <row r="29771" spans="36:311" x14ac:dyDescent="0.2">
      <c r="AJ29771" s="23"/>
      <c r="HH29771"/>
      <c r="IW29771" s="36"/>
      <c r="JI29771"/>
      <c r="JJ29771"/>
      <c r="KX29771" s="23"/>
      <c r="KY29771" s="23"/>
    </row>
    <row r="29772" spans="36:311" x14ac:dyDescent="0.2">
      <c r="AJ29772" s="23"/>
      <c r="HH29772"/>
      <c r="IW29772" s="36"/>
      <c r="JI29772"/>
      <c r="JJ29772"/>
      <c r="KX29772" s="23"/>
      <c r="KY29772" s="23"/>
    </row>
    <row r="29773" spans="36:311" x14ac:dyDescent="0.2">
      <c r="AJ29773" s="23"/>
      <c r="HH29773"/>
      <c r="IW29773" s="36"/>
      <c r="JI29773"/>
      <c r="JJ29773"/>
      <c r="KX29773" s="23"/>
      <c r="KY29773" s="23"/>
    </row>
    <row r="29774" spans="36:311" x14ac:dyDescent="0.2">
      <c r="AJ29774" s="23"/>
      <c r="HH29774"/>
      <c r="IW29774" s="36"/>
      <c r="JI29774"/>
      <c r="JJ29774"/>
      <c r="KX29774" s="23"/>
      <c r="KY29774" s="23"/>
    </row>
    <row r="29775" spans="36:311" x14ac:dyDescent="0.2">
      <c r="AJ29775" s="23"/>
      <c r="HH29775"/>
      <c r="IW29775" s="36"/>
      <c r="JI29775"/>
      <c r="JJ29775"/>
      <c r="KX29775" s="23"/>
      <c r="KY29775" s="23"/>
    </row>
    <row r="29776" spans="36:311" x14ac:dyDescent="0.2">
      <c r="AJ29776" s="23"/>
      <c r="HH29776"/>
      <c r="IW29776" s="36"/>
      <c r="JI29776"/>
      <c r="JJ29776"/>
      <c r="KX29776" s="23"/>
      <c r="KY29776" s="23"/>
    </row>
    <row r="29777" spans="36:311" x14ac:dyDescent="0.2">
      <c r="AJ29777" s="23"/>
      <c r="HH29777"/>
      <c r="IW29777" s="36"/>
      <c r="JI29777"/>
      <c r="JJ29777"/>
      <c r="KX29777" s="23"/>
      <c r="KY29777" s="23"/>
    </row>
    <row r="29778" spans="36:311" x14ac:dyDescent="0.2">
      <c r="AJ29778" s="23"/>
      <c r="HH29778"/>
      <c r="IW29778" s="36"/>
      <c r="JI29778"/>
      <c r="JJ29778"/>
      <c r="KX29778" s="23"/>
      <c r="KY29778" s="23"/>
    </row>
    <row r="29779" spans="36:311" x14ac:dyDescent="0.2">
      <c r="AJ29779" s="23"/>
      <c r="HH29779"/>
      <c r="IW29779" s="36"/>
      <c r="JI29779"/>
      <c r="JJ29779"/>
      <c r="KX29779" s="23"/>
      <c r="KY29779" s="23"/>
    </row>
    <row r="29780" spans="36:311" x14ac:dyDescent="0.2">
      <c r="AJ29780" s="23"/>
      <c r="HH29780"/>
      <c r="IW29780" s="36"/>
      <c r="JI29780"/>
      <c r="JJ29780"/>
      <c r="KX29780" s="23"/>
      <c r="KY29780" s="23"/>
    </row>
    <row r="29781" spans="36:311" x14ac:dyDescent="0.2">
      <c r="AJ29781" s="23"/>
      <c r="HH29781"/>
      <c r="IW29781" s="36"/>
      <c r="JI29781"/>
      <c r="JJ29781"/>
      <c r="KX29781" s="23"/>
      <c r="KY29781" s="23"/>
    </row>
    <row r="29782" spans="36:311" x14ac:dyDescent="0.2">
      <c r="AJ29782" s="23"/>
      <c r="HH29782"/>
      <c r="IW29782" s="36"/>
      <c r="JI29782"/>
      <c r="JJ29782"/>
      <c r="KX29782" s="23"/>
      <c r="KY29782" s="23"/>
    </row>
    <row r="29783" spans="36:311" x14ac:dyDescent="0.2">
      <c r="AJ29783" s="23"/>
      <c r="HH29783"/>
      <c r="IW29783" s="36"/>
      <c r="JI29783"/>
      <c r="JJ29783"/>
      <c r="KX29783" s="23"/>
      <c r="KY29783" s="23"/>
    </row>
    <row r="29784" spans="36:311" x14ac:dyDescent="0.2">
      <c r="AJ29784" s="23"/>
      <c r="HH29784"/>
      <c r="IW29784" s="36"/>
      <c r="JI29784"/>
      <c r="JJ29784"/>
      <c r="KX29784" s="23"/>
      <c r="KY29784" s="23"/>
    </row>
    <row r="29785" spans="36:311" x14ac:dyDescent="0.2">
      <c r="AJ29785" s="23"/>
      <c r="HH29785"/>
      <c r="IW29785" s="36"/>
      <c r="JI29785"/>
      <c r="JJ29785"/>
      <c r="KX29785" s="23"/>
      <c r="KY29785" s="23"/>
    </row>
    <row r="29786" spans="36:311" x14ac:dyDescent="0.2">
      <c r="AJ29786" s="23"/>
      <c r="HH29786"/>
      <c r="IW29786" s="36"/>
      <c r="JI29786"/>
      <c r="JJ29786"/>
      <c r="KX29786" s="23"/>
      <c r="KY29786" s="23"/>
    </row>
    <row r="29787" spans="36:311" x14ac:dyDescent="0.2">
      <c r="AJ29787" s="23"/>
      <c r="HH29787"/>
      <c r="IW29787" s="36"/>
      <c r="JI29787"/>
      <c r="JJ29787"/>
      <c r="KX29787" s="23"/>
      <c r="KY29787" s="23"/>
    </row>
    <row r="29788" spans="36:311" x14ac:dyDescent="0.2">
      <c r="AJ29788" s="23"/>
      <c r="HH29788"/>
      <c r="IW29788" s="36"/>
      <c r="JI29788"/>
      <c r="JJ29788"/>
      <c r="KX29788" s="23"/>
      <c r="KY29788" s="23"/>
    </row>
    <row r="29789" spans="36:311" x14ac:dyDescent="0.2">
      <c r="AJ29789" s="23"/>
      <c r="HH29789"/>
      <c r="IW29789" s="36"/>
      <c r="JI29789"/>
      <c r="JJ29789"/>
      <c r="KX29789" s="23"/>
      <c r="KY29789" s="23"/>
    </row>
    <row r="29790" spans="36:311" x14ac:dyDescent="0.2">
      <c r="AJ29790" s="23"/>
      <c r="HH29790"/>
      <c r="IW29790" s="36"/>
      <c r="JI29790"/>
      <c r="JJ29790"/>
      <c r="KX29790" s="23"/>
      <c r="KY29790" s="23"/>
    </row>
    <row r="29791" spans="36:311" x14ac:dyDescent="0.2">
      <c r="AJ29791" s="23"/>
      <c r="HH29791"/>
      <c r="IW29791" s="36"/>
      <c r="JI29791"/>
      <c r="JJ29791"/>
      <c r="KX29791" s="23"/>
      <c r="KY29791" s="23"/>
    </row>
    <row r="29792" spans="36:311" x14ac:dyDescent="0.2">
      <c r="AJ29792" s="23"/>
      <c r="HH29792"/>
      <c r="IW29792" s="36"/>
      <c r="JI29792"/>
      <c r="JJ29792"/>
      <c r="KX29792" s="23"/>
      <c r="KY29792" s="23"/>
    </row>
    <row r="29793" spans="36:311" x14ac:dyDescent="0.2">
      <c r="AJ29793" s="23"/>
      <c r="HH29793"/>
      <c r="IW29793" s="36"/>
      <c r="JI29793"/>
      <c r="JJ29793"/>
      <c r="KX29793" s="23"/>
      <c r="KY29793" s="23"/>
    </row>
    <row r="29794" spans="36:311" x14ac:dyDescent="0.2">
      <c r="AJ29794" s="23"/>
      <c r="HH29794"/>
      <c r="IW29794" s="36"/>
      <c r="JI29794"/>
      <c r="JJ29794"/>
      <c r="KX29794" s="23"/>
      <c r="KY29794" s="23"/>
    </row>
    <row r="29795" spans="36:311" x14ac:dyDescent="0.2">
      <c r="AJ29795" s="23"/>
      <c r="HH29795"/>
      <c r="IW29795" s="36"/>
      <c r="JI29795"/>
      <c r="JJ29795"/>
      <c r="KX29795" s="23"/>
      <c r="KY29795" s="23"/>
    </row>
    <row r="29796" spans="36:311" x14ac:dyDescent="0.2">
      <c r="AJ29796" s="23"/>
      <c r="HH29796"/>
      <c r="IW29796" s="36"/>
      <c r="JI29796"/>
      <c r="JJ29796"/>
      <c r="KX29796" s="23"/>
      <c r="KY29796" s="23"/>
    </row>
    <row r="29797" spans="36:311" x14ac:dyDescent="0.2">
      <c r="AJ29797" s="23"/>
      <c r="HH29797"/>
      <c r="IW29797" s="36"/>
      <c r="JI29797"/>
      <c r="JJ29797"/>
      <c r="KX29797" s="23"/>
      <c r="KY29797" s="23"/>
    </row>
    <row r="29798" spans="36:311" x14ac:dyDescent="0.2">
      <c r="AJ29798" s="23"/>
      <c r="HH29798"/>
      <c r="IW29798" s="36"/>
      <c r="JI29798"/>
      <c r="JJ29798"/>
      <c r="KX29798" s="23"/>
      <c r="KY29798" s="23"/>
    </row>
    <row r="29799" spans="36:311" x14ac:dyDescent="0.2">
      <c r="AJ29799" s="23"/>
      <c r="HH29799"/>
      <c r="IW29799" s="36"/>
      <c r="JI29799"/>
      <c r="JJ29799"/>
      <c r="KX29799" s="23"/>
      <c r="KY29799" s="23"/>
    </row>
    <row r="29800" spans="36:311" x14ac:dyDescent="0.2">
      <c r="AJ29800" s="23"/>
      <c r="HH29800"/>
      <c r="IW29800" s="36"/>
      <c r="JI29800"/>
      <c r="JJ29800"/>
      <c r="KX29800" s="23"/>
      <c r="KY29800" s="23"/>
    </row>
    <row r="29801" spans="36:311" x14ac:dyDescent="0.2">
      <c r="AJ29801" s="23"/>
      <c r="HH29801"/>
      <c r="IW29801" s="36"/>
      <c r="JI29801"/>
      <c r="JJ29801"/>
      <c r="KX29801" s="23"/>
      <c r="KY29801" s="23"/>
    </row>
    <row r="29802" spans="36:311" x14ac:dyDescent="0.2">
      <c r="AJ29802" s="23"/>
      <c r="HH29802"/>
      <c r="IW29802" s="36"/>
      <c r="JI29802"/>
      <c r="JJ29802"/>
      <c r="KX29802" s="23"/>
      <c r="KY29802" s="23"/>
    </row>
    <row r="29803" spans="36:311" x14ac:dyDescent="0.2">
      <c r="AJ29803" s="23"/>
      <c r="HH29803"/>
      <c r="IW29803" s="36"/>
      <c r="JI29803"/>
      <c r="JJ29803"/>
      <c r="KX29803" s="23"/>
      <c r="KY29803" s="23"/>
    </row>
    <row r="29804" spans="36:311" x14ac:dyDescent="0.2">
      <c r="AJ29804" s="23"/>
      <c r="HH29804"/>
      <c r="IW29804" s="36"/>
      <c r="JI29804"/>
      <c r="JJ29804"/>
      <c r="KX29804" s="23"/>
      <c r="KY29804" s="23"/>
    </row>
    <row r="29805" spans="36:311" x14ac:dyDescent="0.2">
      <c r="AJ29805" s="23"/>
      <c r="HH29805"/>
      <c r="IW29805" s="36"/>
      <c r="JI29805"/>
      <c r="JJ29805"/>
      <c r="KX29805" s="23"/>
      <c r="KY29805" s="23"/>
    </row>
    <row r="29806" spans="36:311" x14ac:dyDescent="0.2">
      <c r="AJ29806" s="23"/>
      <c r="HH29806"/>
      <c r="IW29806" s="36"/>
      <c r="JI29806"/>
      <c r="JJ29806"/>
      <c r="KX29806" s="23"/>
      <c r="KY29806" s="23"/>
    </row>
    <row r="29807" spans="36:311" x14ac:dyDescent="0.2">
      <c r="AJ29807" s="23"/>
      <c r="HH29807"/>
      <c r="IW29807" s="36"/>
      <c r="JI29807"/>
      <c r="JJ29807"/>
      <c r="KX29807" s="23"/>
      <c r="KY29807" s="23"/>
    </row>
    <row r="29808" spans="36:311" x14ac:dyDescent="0.2">
      <c r="AJ29808" s="23"/>
      <c r="HH29808"/>
      <c r="IW29808" s="36"/>
      <c r="JI29808"/>
      <c r="JJ29808"/>
      <c r="KX29808" s="23"/>
      <c r="KY29808" s="23"/>
    </row>
    <row r="29809" spans="36:311" x14ac:dyDescent="0.2">
      <c r="AJ29809" s="23"/>
      <c r="HH29809"/>
      <c r="IW29809" s="36"/>
      <c r="JI29809"/>
      <c r="JJ29809"/>
      <c r="KX29809" s="23"/>
      <c r="KY29809" s="23"/>
    </row>
    <row r="29810" spans="36:311" x14ac:dyDescent="0.2">
      <c r="AJ29810" s="23"/>
      <c r="HH29810"/>
      <c r="IW29810" s="36"/>
      <c r="JI29810"/>
      <c r="JJ29810"/>
      <c r="KX29810" s="23"/>
      <c r="KY29810" s="23"/>
    </row>
    <row r="29811" spans="36:311" x14ac:dyDescent="0.2">
      <c r="AJ29811" s="23"/>
      <c r="HH29811"/>
      <c r="IW29811" s="36"/>
      <c r="JI29811"/>
      <c r="JJ29811"/>
      <c r="KX29811" s="23"/>
      <c r="KY29811" s="23"/>
    </row>
    <row r="29812" spans="36:311" x14ac:dyDescent="0.2">
      <c r="AJ29812" s="23"/>
      <c r="HH29812"/>
      <c r="IW29812" s="36"/>
      <c r="JI29812"/>
      <c r="JJ29812"/>
      <c r="KX29812" s="23"/>
      <c r="KY29812" s="23"/>
    </row>
    <row r="29813" spans="36:311" x14ac:dyDescent="0.2">
      <c r="AJ29813" s="23"/>
      <c r="HH29813"/>
      <c r="IW29813" s="36"/>
      <c r="JI29813"/>
      <c r="JJ29813"/>
      <c r="KX29813" s="23"/>
      <c r="KY29813" s="23"/>
    </row>
    <row r="29814" spans="36:311" x14ac:dyDescent="0.2">
      <c r="AJ29814" s="23"/>
      <c r="HH29814"/>
      <c r="IW29814" s="36"/>
      <c r="JI29814"/>
      <c r="JJ29814"/>
      <c r="KX29814" s="23"/>
      <c r="KY29814" s="23"/>
    </row>
    <row r="29815" spans="36:311" x14ac:dyDescent="0.2">
      <c r="AJ29815" s="23"/>
      <c r="HH29815"/>
      <c r="IW29815" s="36"/>
      <c r="JI29815"/>
      <c r="JJ29815"/>
      <c r="KX29815" s="23"/>
      <c r="KY29815" s="23"/>
    </row>
    <row r="29816" spans="36:311" x14ac:dyDescent="0.2">
      <c r="AJ29816" s="23"/>
      <c r="HH29816"/>
      <c r="IW29816" s="36"/>
      <c r="JI29816"/>
      <c r="JJ29816"/>
      <c r="KX29816" s="23"/>
      <c r="KY29816" s="23"/>
    </row>
    <row r="29817" spans="36:311" x14ac:dyDescent="0.2">
      <c r="AJ29817" s="23"/>
      <c r="HH29817"/>
      <c r="IW29817" s="36"/>
      <c r="JI29817"/>
      <c r="JJ29817"/>
      <c r="KX29817" s="23"/>
      <c r="KY29817" s="23"/>
    </row>
    <row r="29818" spans="36:311" x14ac:dyDescent="0.2">
      <c r="AJ29818" s="23"/>
      <c r="HH29818"/>
      <c r="IW29818" s="36"/>
      <c r="JI29818"/>
      <c r="JJ29818"/>
      <c r="KX29818" s="23"/>
      <c r="KY29818" s="23"/>
    </row>
    <row r="29819" spans="36:311" x14ac:dyDescent="0.2">
      <c r="AJ29819" s="23"/>
      <c r="HH29819"/>
      <c r="IW29819" s="36"/>
      <c r="JI29819"/>
      <c r="JJ29819"/>
      <c r="KX29819" s="23"/>
      <c r="KY29819" s="23"/>
    </row>
    <row r="29820" spans="36:311" x14ac:dyDescent="0.2">
      <c r="AJ29820" s="23"/>
      <c r="HH29820"/>
      <c r="IW29820" s="36"/>
      <c r="JI29820"/>
      <c r="JJ29820"/>
      <c r="KX29820" s="23"/>
      <c r="KY29820" s="23"/>
    </row>
    <row r="29821" spans="36:311" x14ac:dyDescent="0.2">
      <c r="AJ29821" s="23"/>
      <c r="HH29821"/>
      <c r="IW29821" s="36"/>
      <c r="JI29821"/>
      <c r="JJ29821"/>
      <c r="KX29821" s="23"/>
      <c r="KY29821" s="23"/>
    </row>
    <row r="29822" spans="36:311" x14ac:dyDescent="0.2">
      <c r="AJ29822" s="23"/>
      <c r="HH29822"/>
      <c r="IW29822" s="36"/>
      <c r="JI29822"/>
      <c r="JJ29822"/>
      <c r="KX29822" s="23"/>
      <c r="KY29822" s="23"/>
    </row>
    <row r="29823" spans="36:311" x14ac:dyDescent="0.2">
      <c r="AJ29823" s="23"/>
      <c r="HH29823"/>
      <c r="IW29823" s="36"/>
      <c r="JI29823"/>
      <c r="JJ29823"/>
      <c r="KX29823" s="23"/>
      <c r="KY29823" s="23"/>
    </row>
    <row r="29824" spans="36:311" x14ac:dyDescent="0.2">
      <c r="AJ29824" s="23"/>
      <c r="HH29824"/>
      <c r="IW29824" s="36"/>
      <c r="JI29824"/>
      <c r="JJ29824"/>
      <c r="KX29824" s="23"/>
      <c r="KY29824" s="23"/>
    </row>
    <row r="29825" spans="36:311" x14ac:dyDescent="0.2">
      <c r="AJ29825" s="23"/>
      <c r="HH29825"/>
      <c r="IW29825" s="36"/>
      <c r="JI29825"/>
      <c r="JJ29825"/>
      <c r="KX29825" s="23"/>
      <c r="KY29825" s="23"/>
    </row>
    <row r="29826" spans="36:311" x14ac:dyDescent="0.2">
      <c r="AJ29826" s="23"/>
      <c r="HH29826"/>
      <c r="IW29826" s="36"/>
      <c r="JI29826"/>
      <c r="JJ29826"/>
      <c r="KX29826" s="23"/>
      <c r="KY29826" s="23"/>
    </row>
    <row r="29827" spans="36:311" x14ac:dyDescent="0.2">
      <c r="AJ29827" s="23"/>
      <c r="HH29827"/>
      <c r="IW29827" s="36"/>
      <c r="JI29827"/>
      <c r="JJ29827"/>
      <c r="KX29827" s="23"/>
      <c r="KY29827" s="23"/>
    </row>
    <row r="29828" spans="36:311" x14ac:dyDescent="0.2">
      <c r="AJ29828" s="23"/>
      <c r="HH29828"/>
      <c r="IW29828" s="36"/>
      <c r="JI29828"/>
      <c r="JJ29828"/>
      <c r="KX29828" s="23"/>
      <c r="KY29828" s="23"/>
    </row>
    <row r="29829" spans="36:311" x14ac:dyDescent="0.2">
      <c r="AJ29829" s="23"/>
      <c r="HH29829"/>
      <c r="IW29829" s="36"/>
      <c r="JI29829"/>
      <c r="JJ29829"/>
      <c r="KX29829" s="23"/>
      <c r="KY29829" s="23"/>
    </row>
    <row r="29830" spans="36:311" x14ac:dyDescent="0.2">
      <c r="AJ29830" s="23"/>
      <c r="HH29830"/>
      <c r="IW29830" s="36"/>
      <c r="JI29830"/>
      <c r="JJ29830"/>
      <c r="KX29830" s="23"/>
      <c r="KY29830" s="23"/>
    </row>
    <row r="29831" spans="36:311" x14ac:dyDescent="0.2">
      <c r="AJ29831" s="23"/>
      <c r="HH29831"/>
      <c r="IW29831" s="36"/>
      <c r="JI29831"/>
      <c r="JJ29831"/>
      <c r="KX29831" s="23"/>
      <c r="KY29831" s="23"/>
    </row>
    <row r="29832" spans="36:311" x14ac:dyDescent="0.2">
      <c r="AJ29832" s="23"/>
      <c r="HH29832"/>
      <c r="IW29832" s="36"/>
      <c r="JI29832"/>
      <c r="JJ29832"/>
      <c r="KX29832" s="23"/>
      <c r="KY29832" s="23"/>
    </row>
    <row r="29833" spans="36:311" x14ac:dyDescent="0.2">
      <c r="AJ29833" s="23"/>
      <c r="HH29833"/>
      <c r="IW29833" s="36"/>
      <c r="JI29833"/>
      <c r="JJ29833"/>
      <c r="KX29833" s="23"/>
      <c r="KY29833" s="23"/>
    </row>
    <row r="29834" spans="36:311" x14ac:dyDescent="0.2">
      <c r="AJ29834" s="23"/>
      <c r="HH29834"/>
      <c r="IW29834" s="36"/>
      <c r="JI29834"/>
      <c r="JJ29834"/>
      <c r="KX29834" s="23"/>
      <c r="KY29834" s="23"/>
    </row>
    <row r="29835" spans="36:311" x14ac:dyDescent="0.2">
      <c r="AJ29835" s="23"/>
      <c r="HH29835"/>
      <c r="IW29835" s="36"/>
      <c r="JI29835"/>
      <c r="JJ29835"/>
      <c r="KX29835" s="23"/>
      <c r="KY29835" s="23"/>
    </row>
    <row r="29836" spans="36:311" x14ac:dyDescent="0.2">
      <c r="AJ29836" s="23"/>
      <c r="HH29836"/>
      <c r="IW29836" s="36"/>
      <c r="JI29836"/>
      <c r="JJ29836"/>
      <c r="KX29836" s="23"/>
      <c r="KY29836" s="23"/>
    </row>
    <row r="29837" spans="36:311" x14ac:dyDescent="0.2">
      <c r="AJ29837" s="23"/>
      <c r="HH29837"/>
      <c r="IW29837" s="36"/>
      <c r="JI29837"/>
      <c r="JJ29837"/>
      <c r="KX29837" s="23"/>
      <c r="KY29837" s="23"/>
    </row>
    <row r="29838" spans="36:311" x14ac:dyDescent="0.2">
      <c r="AJ29838" s="23"/>
      <c r="HH29838"/>
      <c r="IW29838" s="36"/>
      <c r="JI29838"/>
      <c r="JJ29838"/>
      <c r="KX29838" s="23"/>
      <c r="KY29838" s="23"/>
    </row>
    <row r="29839" spans="36:311" x14ac:dyDescent="0.2">
      <c r="AJ29839" s="23"/>
      <c r="HH29839"/>
      <c r="IW29839" s="36"/>
      <c r="JI29839"/>
      <c r="JJ29839"/>
      <c r="KX29839" s="23"/>
      <c r="KY29839" s="23"/>
    </row>
    <row r="29840" spans="36:311" x14ac:dyDescent="0.2">
      <c r="AJ29840" s="23"/>
      <c r="HH29840"/>
      <c r="IW29840" s="36"/>
      <c r="JI29840"/>
      <c r="JJ29840"/>
      <c r="KX29840" s="23"/>
      <c r="KY29840" s="23"/>
    </row>
    <row r="29841" spans="36:311" x14ac:dyDescent="0.2">
      <c r="AJ29841" s="23"/>
      <c r="HH29841"/>
      <c r="IW29841" s="36"/>
      <c r="JI29841"/>
      <c r="JJ29841"/>
      <c r="KX29841" s="23"/>
      <c r="KY29841" s="23"/>
    </row>
    <row r="29842" spans="36:311" x14ac:dyDescent="0.2">
      <c r="AJ29842" s="23"/>
      <c r="HH29842"/>
      <c r="IW29842" s="36"/>
      <c r="JI29842"/>
      <c r="JJ29842"/>
      <c r="KX29842" s="23"/>
      <c r="KY29842" s="23"/>
    </row>
    <row r="29843" spans="36:311" x14ac:dyDescent="0.2">
      <c r="AJ29843" s="23"/>
      <c r="HH29843"/>
      <c r="IW29843" s="36"/>
      <c r="JI29843"/>
      <c r="JJ29843"/>
      <c r="KX29843" s="23"/>
      <c r="KY29843" s="23"/>
    </row>
    <row r="29844" spans="36:311" x14ac:dyDescent="0.2">
      <c r="AJ29844" s="23"/>
      <c r="HH29844"/>
      <c r="IW29844" s="36"/>
      <c r="JI29844"/>
      <c r="JJ29844"/>
      <c r="KX29844" s="23"/>
      <c r="KY29844" s="23"/>
    </row>
    <row r="29845" spans="36:311" x14ac:dyDescent="0.2">
      <c r="AJ29845" s="23"/>
      <c r="HH29845"/>
      <c r="IW29845" s="36"/>
      <c r="JI29845"/>
      <c r="JJ29845"/>
      <c r="KX29845" s="23"/>
      <c r="KY29845" s="23"/>
    </row>
    <row r="29846" spans="36:311" x14ac:dyDescent="0.2">
      <c r="AJ29846" s="23"/>
      <c r="HH29846"/>
      <c r="IW29846" s="36"/>
      <c r="JI29846"/>
      <c r="JJ29846"/>
      <c r="KX29846" s="23"/>
      <c r="KY29846" s="23"/>
    </row>
    <row r="29847" spans="36:311" x14ac:dyDescent="0.2">
      <c r="AJ29847" s="23"/>
      <c r="HH29847"/>
      <c r="IW29847" s="36"/>
      <c r="JI29847"/>
      <c r="JJ29847"/>
      <c r="KX29847" s="23"/>
      <c r="KY29847" s="23"/>
    </row>
    <row r="29848" spans="36:311" x14ac:dyDescent="0.2">
      <c r="AJ29848" s="23"/>
      <c r="HH29848"/>
      <c r="IW29848" s="36"/>
      <c r="JI29848"/>
      <c r="JJ29848"/>
      <c r="KX29848" s="23"/>
      <c r="KY29848" s="23"/>
    </row>
    <row r="29849" spans="36:311" x14ac:dyDescent="0.2">
      <c r="AJ29849" s="23"/>
      <c r="HH29849"/>
      <c r="IW29849" s="36"/>
      <c r="JI29849"/>
      <c r="JJ29849"/>
      <c r="KX29849" s="23"/>
      <c r="KY29849" s="23"/>
    </row>
    <row r="29850" spans="36:311" x14ac:dyDescent="0.2">
      <c r="AJ29850" s="23"/>
      <c r="HH29850"/>
      <c r="IW29850" s="36"/>
      <c r="JI29850"/>
      <c r="JJ29850"/>
      <c r="KX29850" s="23"/>
      <c r="KY29850" s="23"/>
    </row>
    <row r="29851" spans="36:311" x14ac:dyDescent="0.2">
      <c r="AJ29851" s="23"/>
      <c r="HH29851"/>
      <c r="IW29851" s="36"/>
      <c r="JI29851"/>
      <c r="JJ29851"/>
      <c r="KX29851" s="23"/>
      <c r="KY29851" s="23"/>
    </row>
    <row r="29852" spans="36:311" x14ac:dyDescent="0.2">
      <c r="AJ29852" s="23"/>
      <c r="HH29852"/>
      <c r="IW29852" s="36"/>
      <c r="JI29852"/>
      <c r="JJ29852"/>
      <c r="KX29852" s="23"/>
      <c r="KY29852" s="23"/>
    </row>
    <row r="29853" spans="36:311" x14ac:dyDescent="0.2">
      <c r="AJ29853" s="23"/>
      <c r="HH29853"/>
      <c r="IW29853" s="36"/>
      <c r="JI29853"/>
      <c r="JJ29853"/>
      <c r="KX29853" s="23"/>
      <c r="KY29853" s="23"/>
    </row>
    <row r="29854" spans="36:311" x14ac:dyDescent="0.2">
      <c r="AJ29854" s="23"/>
      <c r="HH29854"/>
      <c r="IW29854" s="36"/>
      <c r="JI29854"/>
      <c r="JJ29854"/>
      <c r="KX29854" s="23"/>
      <c r="KY29854" s="23"/>
    </row>
    <row r="29855" spans="36:311" x14ac:dyDescent="0.2">
      <c r="AJ29855" s="23"/>
      <c r="HH29855"/>
      <c r="IW29855" s="36"/>
      <c r="JI29855"/>
      <c r="JJ29855"/>
      <c r="KX29855" s="23"/>
      <c r="KY29855" s="23"/>
    </row>
    <row r="29856" spans="36:311" x14ac:dyDescent="0.2">
      <c r="AJ29856" s="23"/>
      <c r="HH29856"/>
      <c r="IW29856" s="36"/>
      <c r="JI29856"/>
      <c r="JJ29856"/>
      <c r="KX29856" s="23"/>
      <c r="KY29856" s="23"/>
    </row>
    <row r="29857" spans="36:311" x14ac:dyDescent="0.2">
      <c r="AJ29857" s="23"/>
      <c r="HH29857"/>
      <c r="IW29857" s="36"/>
      <c r="JI29857"/>
      <c r="JJ29857"/>
      <c r="KX29857" s="23"/>
      <c r="KY29857" s="23"/>
    </row>
    <row r="29858" spans="36:311" x14ac:dyDescent="0.2">
      <c r="AJ29858" s="23"/>
      <c r="HH29858"/>
      <c r="IW29858" s="36"/>
      <c r="JI29858"/>
      <c r="JJ29858"/>
      <c r="KX29858" s="23"/>
      <c r="KY29858" s="23"/>
    </row>
    <row r="29859" spans="36:311" x14ac:dyDescent="0.2">
      <c r="AJ29859" s="23"/>
      <c r="HH29859"/>
      <c r="IW29859" s="36"/>
      <c r="JI29859"/>
      <c r="JJ29859"/>
      <c r="KX29859" s="23"/>
      <c r="KY29859" s="23"/>
    </row>
    <row r="29860" spans="36:311" x14ac:dyDescent="0.2">
      <c r="AJ29860" s="23"/>
      <c r="HH29860"/>
      <c r="IW29860" s="36"/>
      <c r="JI29860"/>
      <c r="JJ29860"/>
      <c r="KX29860" s="23"/>
      <c r="KY29860" s="23"/>
    </row>
    <row r="29861" spans="36:311" x14ac:dyDescent="0.2">
      <c r="AJ29861" s="23"/>
      <c r="HH29861"/>
      <c r="IW29861" s="36"/>
      <c r="JI29861"/>
      <c r="JJ29861"/>
      <c r="KX29861" s="23"/>
      <c r="KY29861" s="23"/>
    </row>
    <row r="29862" spans="36:311" x14ac:dyDescent="0.2">
      <c r="AJ29862" s="23"/>
      <c r="HH29862"/>
      <c r="IW29862" s="36"/>
      <c r="JI29862"/>
      <c r="JJ29862"/>
      <c r="KX29862" s="23"/>
      <c r="KY29862" s="23"/>
    </row>
    <row r="29863" spans="36:311" x14ac:dyDescent="0.2">
      <c r="AJ29863" s="23"/>
      <c r="HH29863"/>
      <c r="IW29863" s="36"/>
      <c r="JI29863"/>
      <c r="JJ29863"/>
      <c r="KX29863" s="23"/>
      <c r="KY29863" s="23"/>
    </row>
    <row r="29864" spans="36:311" x14ac:dyDescent="0.2">
      <c r="AJ29864" s="23"/>
      <c r="HH29864"/>
      <c r="IW29864" s="36"/>
      <c r="JI29864"/>
      <c r="JJ29864"/>
      <c r="KX29864" s="23"/>
      <c r="KY29864" s="23"/>
    </row>
    <row r="29865" spans="36:311" x14ac:dyDescent="0.2">
      <c r="AJ29865" s="23"/>
      <c r="HH29865"/>
      <c r="IW29865" s="36"/>
      <c r="JI29865"/>
      <c r="JJ29865"/>
      <c r="KX29865" s="23"/>
      <c r="KY29865" s="23"/>
    </row>
    <row r="29866" spans="36:311" x14ac:dyDescent="0.2">
      <c r="AJ29866" s="23"/>
      <c r="HH29866"/>
      <c r="IW29866" s="36"/>
      <c r="JI29866"/>
      <c r="JJ29866"/>
      <c r="KX29866" s="23"/>
      <c r="KY29866" s="23"/>
    </row>
    <row r="29867" spans="36:311" x14ac:dyDescent="0.2">
      <c r="AJ29867" s="23"/>
      <c r="HH29867"/>
      <c r="IW29867" s="36"/>
      <c r="JI29867"/>
      <c r="JJ29867"/>
      <c r="KX29867" s="23"/>
      <c r="KY29867" s="23"/>
    </row>
    <row r="29868" spans="36:311" x14ac:dyDescent="0.2">
      <c r="AJ29868" s="23"/>
      <c r="HH29868"/>
      <c r="IW29868" s="36"/>
      <c r="JI29868"/>
      <c r="JJ29868"/>
      <c r="KX29868" s="23"/>
      <c r="KY29868" s="23"/>
    </row>
    <row r="29869" spans="36:311" x14ac:dyDescent="0.2">
      <c r="AJ29869" s="23"/>
      <c r="HH29869"/>
      <c r="IW29869" s="36"/>
      <c r="JI29869"/>
      <c r="JJ29869"/>
      <c r="KX29869" s="23"/>
      <c r="KY29869" s="23"/>
    </row>
    <row r="29870" spans="36:311" x14ac:dyDescent="0.2">
      <c r="AJ29870" s="23"/>
      <c r="HH29870"/>
      <c r="IW29870" s="36"/>
      <c r="JI29870"/>
      <c r="JJ29870"/>
      <c r="KX29870" s="23"/>
      <c r="KY29870" s="23"/>
    </row>
    <row r="29871" spans="36:311" x14ac:dyDescent="0.2">
      <c r="AJ29871" s="23"/>
      <c r="HH29871"/>
      <c r="IW29871" s="36"/>
      <c r="JI29871"/>
      <c r="JJ29871"/>
      <c r="KX29871" s="23"/>
      <c r="KY29871" s="23"/>
    </row>
    <row r="29872" spans="36:311" x14ac:dyDescent="0.2">
      <c r="AJ29872" s="23"/>
      <c r="HH29872"/>
      <c r="IW29872" s="36"/>
      <c r="JI29872"/>
      <c r="JJ29872"/>
      <c r="KX29872" s="23"/>
      <c r="KY29872" s="23"/>
    </row>
    <row r="29873" spans="36:311" x14ac:dyDescent="0.2">
      <c r="AJ29873" s="23"/>
      <c r="HH29873"/>
      <c r="IW29873" s="36"/>
      <c r="JI29873"/>
      <c r="JJ29873"/>
      <c r="KX29873" s="23"/>
      <c r="KY29873" s="23"/>
    </row>
    <row r="29874" spans="36:311" x14ac:dyDescent="0.2">
      <c r="AJ29874" s="23"/>
      <c r="HH29874"/>
      <c r="IW29874" s="36"/>
      <c r="JI29874"/>
      <c r="JJ29874"/>
      <c r="KX29874" s="23"/>
      <c r="KY29874" s="23"/>
    </row>
    <row r="29875" spans="36:311" x14ac:dyDescent="0.2">
      <c r="AJ29875" s="23"/>
      <c r="HH29875"/>
      <c r="IW29875" s="36"/>
      <c r="JI29875"/>
      <c r="JJ29875"/>
      <c r="KX29875" s="23"/>
      <c r="KY29875" s="23"/>
    </row>
    <row r="29876" spans="36:311" x14ac:dyDescent="0.2">
      <c r="AJ29876" s="23"/>
      <c r="HH29876"/>
      <c r="IW29876" s="36"/>
      <c r="JI29876"/>
      <c r="JJ29876"/>
      <c r="KX29876" s="23"/>
      <c r="KY29876" s="23"/>
    </row>
    <row r="29877" spans="36:311" x14ac:dyDescent="0.2">
      <c r="AJ29877" s="23"/>
      <c r="HH29877"/>
      <c r="IW29877" s="36"/>
      <c r="JI29877"/>
      <c r="JJ29877"/>
      <c r="KX29877" s="23"/>
      <c r="KY29877" s="23"/>
    </row>
    <row r="29878" spans="36:311" x14ac:dyDescent="0.2">
      <c r="AJ29878" s="23"/>
      <c r="HH29878"/>
      <c r="IW29878" s="36"/>
      <c r="JI29878"/>
      <c r="JJ29878"/>
      <c r="KX29878" s="23"/>
      <c r="KY29878" s="23"/>
    </row>
    <row r="29879" spans="36:311" x14ac:dyDescent="0.2">
      <c r="AJ29879" s="23"/>
      <c r="HH29879"/>
      <c r="IW29879" s="36"/>
      <c r="JI29879"/>
      <c r="JJ29879"/>
      <c r="KX29879" s="23"/>
      <c r="KY29879" s="23"/>
    </row>
    <row r="29880" spans="36:311" x14ac:dyDescent="0.2">
      <c r="AJ29880" s="23"/>
      <c r="HH29880"/>
      <c r="IW29880" s="36"/>
      <c r="JI29880"/>
      <c r="JJ29880"/>
      <c r="KX29880" s="23"/>
      <c r="KY29880" s="23"/>
    </row>
    <row r="29881" spans="36:311" x14ac:dyDescent="0.2">
      <c r="AJ29881" s="23"/>
      <c r="HH29881"/>
      <c r="IW29881" s="36"/>
      <c r="JI29881"/>
      <c r="JJ29881"/>
      <c r="KX29881" s="23"/>
      <c r="KY29881" s="23"/>
    </row>
    <row r="29882" spans="36:311" x14ac:dyDescent="0.2">
      <c r="AJ29882" s="23"/>
      <c r="HH29882"/>
      <c r="IW29882" s="36"/>
      <c r="JI29882"/>
      <c r="JJ29882"/>
      <c r="KX29882" s="23"/>
      <c r="KY29882" s="23"/>
    </row>
    <row r="29883" spans="36:311" x14ac:dyDescent="0.2">
      <c r="AJ29883" s="23"/>
      <c r="HH29883"/>
      <c r="IW29883" s="36"/>
      <c r="JI29883"/>
      <c r="JJ29883"/>
      <c r="KX29883" s="23"/>
      <c r="KY29883" s="23"/>
    </row>
    <row r="29884" spans="36:311" x14ac:dyDescent="0.2">
      <c r="AJ29884" s="23"/>
      <c r="HH29884"/>
      <c r="IW29884" s="36"/>
      <c r="JI29884"/>
      <c r="JJ29884"/>
      <c r="KX29884" s="23"/>
      <c r="KY29884" s="23"/>
    </row>
    <row r="29885" spans="36:311" x14ac:dyDescent="0.2">
      <c r="AJ29885" s="23"/>
      <c r="HH29885"/>
      <c r="IW29885" s="36"/>
      <c r="JI29885"/>
      <c r="JJ29885"/>
      <c r="KX29885" s="23"/>
      <c r="KY29885" s="23"/>
    </row>
    <row r="29886" spans="36:311" x14ac:dyDescent="0.2">
      <c r="AJ29886" s="23"/>
      <c r="HH29886"/>
      <c r="IW29886" s="36"/>
      <c r="JI29886"/>
      <c r="JJ29886"/>
      <c r="KX29886" s="23"/>
      <c r="KY29886" s="23"/>
    </row>
    <row r="29887" spans="36:311" x14ac:dyDescent="0.2">
      <c r="AJ29887" s="23"/>
      <c r="HH29887"/>
      <c r="IW29887" s="36"/>
      <c r="JI29887"/>
      <c r="JJ29887"/>
      <c r="KX29887" s="23"/>
      <c r="KY29887" s="23"/>
    </row>
    <row r="29888" spans="36:311" x14ac:dyDescent="0.2">
      <c r="AJ29888" s="23"/>
      <c r="HH29888"/>
      <c r="IW29888" s="36"/>
      <c r="JI29888"/>
      <c r="JJ29888"/>
      <c r="KX29888" s="23"/>
      <c r="KY29888" s="23"/>
    </row>
    <row r="29889" spans="36:311" x14ac:dyDescent="0.2">
      <c r="AJ29889" s="23"/>
      <c r="HH29889"/>
      <c r="IW29889" s="36"/>
      <c r="JI29889"/>
      <c r="JJ29889"/>
      <c r="KX29889" s="23"/>
      <c r="KY29889" s="23"/>
    </row>
    <row r="29890" spans="36:311" x14ac:dyDescent="0.2">
      <c r="AJ29890" s="23"/>
      <c r="HH29890"/>
      <c r="IW29890" s="36"/>
      <c r="JI29890"/>
      <c r="JJ29890"/>
      <c r="KX29890" s="23"/>
      <c r="KY29890" s="23"/>
    </row>
    <row r="29891" spans="36:311" x14ac:dyDescent="0.2">
      <c r="AJ29891" s="23"/>
      <c r="HH29891"/>
      <c r="IW29891" s="36"/>
      <c r="JI29891"/>
      <c r="JJ29891"/>
      <c r="KX29891" s="23"/>
      <c r="KY29891" s="23"/>
    </row>
    <row r="29892" spans="36:311" x14ac:dyDescent="0.2">
      <c r="AJ29892" s="23"/>
      <c r="HH29892"/>
      <c r="IW29892" s="36"/>
      <c r="JI29892"/>
      <c r="JJ29892"/>
      <c r="KX29892" s="23"/>
      <c r="KY29892" s="23"/>
    </row>
    <row r="29893" spans="36:311" x14ac:dyDescent="0.2">
      <c r="AJ29893" s="23"/>
      <c r="HH29893"/>
      <c r="IW29893" s="36"/>
      <c r="JI29893"/>
      <c r="JJ29893"/>
      <c r="KX29893" s="23"/>
      <c r="KY29893" s="23"/>
    </row>
    <row r="29894" spans="36:311" x14ac:dyDescent="0.2">
      <c r="AJ29894" s="23"/>
      <c r="HH29894"/>
      <c r="IW29894" s="36"/>
      <c r="JI29894"/>
      <c r="JJ29894"/>
      <c r="KX29894" s="23"/>
      <c r="KY29894" s="23"/>
    </row>
    <row r="29895" spans="36:311" x14ac:dyDescent="0.2">
      <c r="AJ29895" s="23"/>
      <c r="HH29895"/>
      <c r="IW29895" s="36"/>
      <c r="JI29895"/>
      <c r="JJ29895"/>
      <c r="KX29895" s="23"/>
      <c r="KY29895" s="23"/>
    </row>
    <row r="29896" spans="36:311" x14ac:dyDescent="0.2">
      <c r="AJ29896" s="23"/>
      <c r="HH29896"/>
      <c r="IW29896" s="36"/>
      <c r="JI29896"/>
      <c r="JJ29896"/>
      <c r="KX29896" s="23"/>
      <c r="KY29896" s="23"/>
    </row>
    <row r="29897" spans="36:311" x14ac:dyDescent="0.2">
      <c r="AJ29897" s="23"/>
      <c r="HH29897"/>
      <c r="IW29897" s="36"/>
      <c r="JI29897"/>
      <c r="JJ29897"/>
      <c r="KX29897" s="23"/>
      <c r="KY29897" s="23"/>
    </row>
    <row r="29898" spans="36:311" x14ac:dyDescent="0.2">
      <c r="AJ29898" s="23"/>
      <c r="HH29898"/>
      <c r="IW29898" s="36"/>
      <c r="JI29898"/>
      <c r="JJ29898"/>
      <c r="KX29898" s="23"/>
      <c r="KY29898" s="23"/>
    </row>
    <row r="29899" spans="36:311" x14ac:dyDescent="0.2">
      <c r="AJ29899" s="23"/>
      <c r="HH29899"/>
      <c r="IW29899" s="36"/>
      <c r="JI29899"/>
      <c r="JJ29899"/>
      <c r="KX29899" s="23"/>
      <c r="KY29899" s="23"/>
    </row>
    <row r="29900" spans="36:311" x14ac:dyDescent="0.2">
      <c r="AJ29900" s="23"/>
      <c r="HH29900"/>
      <c r="IW29900" s="36"/>
      <c r="JI29900"/>
      <c r="JJ29900"/>
      <c r="KX29900" s="23"/>
      <c r="KY29900" s="23"/>
    </row>
    <row r="29901" spans="36:311" x14ac:dyDescent="0.2">
      <c r="AJ29901" s="23"/>
      <c r="HH29901"/>
      <c r="IW29901" s="36"/>
      <c r="JI29901"/>
      <c r="JJ29901"/>
      <c r="KX29901" s="23"/>
      <c r="KY29901" s="23"/>
    </row>
    <row r="29902" spans="36:311" x14ac:dyDescent="0.2">
      <c r="AJ29902" s="23"/>
      <c r="HH29902"/>
      <c r="IW29902" s="36"/>
      <c r="JI29902"/>
      <c r="JJ29902"/>
      <c r="KX29902" s="23"/>
      <c r="KY29902" s="23"/>
    </row>
    <row r="29903" spans="36:311" x14ac:dyDescent="0.2">
      <c r="AJ29903" s="23"/>
      <c r="HH29903"/>
      <c r="IW29903" s="36"/>
      <c r="JI29903"/>
      <c r="JJ29903"/>
      <c r="KX29903" s="23"/>
      <c r="KY29903" s="23"/>
    </row>
    <row r="29904" spans="36:311" x14ac:dyDescent="0.2">
      <c r="AJ29904" s="23"/>
      <c r="HH29904"/>
      <c r="IW29904" s="36"/>
      <c r="JI29904"/>
      <c r="JJ29904"/>
      <c r="KX29904" s="23"/>
      <c r="KY29904" s="23"/>
    </row>
    <row r="29905" spans="36:311" x14ac:dyDescent="0.2">
      <c r="AJ29905" s="23"/>
      <c r="HH29905"/>
      <c r="IW29905" s="36"/>
      <c r="JI29905"/>
      <c r="JJ29905"/>
      <c r="KX29905" s="23"/>
      <c r="KY29905" s="23"/>
    </row>
    <row r="29906" spans="36:311" x14ac:dyDescent="0.2">
      <c r="AJ29906" s="23"/>
      <c r="HH29906"/>
      <c r="IW29906" s="36"/>
      <c r="JI29906"/>
      <c r="JJ29906"/>
      <c r="KX29906" s="23"/>
      <c r="KY29906" s="23"/>
    </row>
    <row r="29907" spans="36:311" x14ac:dyDescent="0.2">
      <c r="AJ29907" s="23"/>
      <c r="HH29907"/>
      <c r="IW29907" s="36"/>
      <c r="JI29907"/>
      <c r="JJ29907"/>
      <c r="KX29907" s="23"/>
      <c r="KY29907" s="23"/>
    </row>
    <row r="29908" spans="36:311" x14ac:dyDescent="0.2">
      <c r="AJ29908" s="23"/>
      <c r="HH29908"/>
      <c r="IW29908" s="36"/>
      <c r="JI29908"/>
      <c r="JJ29908"/>
      <c r="KX29908" s="23"/>
      <c r="KY29908" s="23"/>
    </row>
    <row r="29909" spans="36:311" x14ac:dyDescent="0.2">
      <c r="AJ29909" s="23"/>
      <c r="HH29909"/>
      <c r="IW29909" s="36"/>
      <c r="JI29909"/>
      <c r="JJ29909"/>
      <c r="KX29909" s="23"/>
      <c r="KY29909" s="23"/>
    </row>
    <row r="29910" spans="36:311" x14ac:dyDescent="0.2">
      <c r="AJ29910" s="23"/>
      <c r="HH29910"/>
      <c r="IW29910" s="36"/>
      <c r="JI29910"/>
      <c r="JJ29910"/>
      <c r="KX29910" s="23"/>
      <c r="KY29910" s="23"/>
    </row>
    <row r="29911" spans="36:311" x14ac:dyDescent="0.2">
      <c r="AJ29911" s="23"/>
      <c r="HH29911"/>
      <c r="IW29911" s="36"/>
      <c r="JI29911"/>
      <c r="JJ29911"/>
      <c r="KX29911" s="23"/>
      <c r="KY29911" s="23"/>
    </row>
    <row r="29912" spans="36:311" x14ac:dyDescent="0.2">
      <c r="AJ29912" s="23"/>
      <c r="HH29912"/>
      <c r="IW29912" s="36"/>
      <c r="JI29912"/>
      <c r="JJ29912"/>
      <c r="KX29912" s="23"/>
      <c r="KY29912" s="23"/>
    </row>
    <row r="29913" spans="36:311" x14ac:dyDescent="0.2">
      <c r="AJ29913" s="23"/>
      <c r="HH29913"/>
      <c r="IW29913" s="36"/>
      <c r="JI29913"/>
      <c r="JJ29913"/>
      <c r="KX29913" s="23"/>
      <c r="KY29913" s="23"/>
    </row>
    <row r="29914" spans="36:311" x14ac:dyDescent="0.2">
      <c r="AJ29914" s="23"/>
      <c r="HH29914"/>
      <c r="IW29914" s="36"/>
      <c r="JI29914"/>
      <c r="JJ29914"/>
      <c r="KX29914" s="23"/>
      <c r="KY29914" s="23"/>
    </row>
    <row r="29915" spans="36:311" x14ac:dyDescent="0.2">
      <c r="AJ29915" s="23"/>
      <c r="HH29915"/>
      <c r="IW29915" s="36"/>
      <c r="JI29915"/>
      <c r="JJ29915"/>
      <c r="KX29915" s="23"/>
      <c r="KY29915" s="23"/>
    </row>
    <row r="29916" spans="36:311" x14ac:dyDescent="0.2">
      <c r="AJ29916" s="23"/>
      <c r="HH29916"/>
      <c r="IW29916" s="36"/>
      <c r="JI29916"/>
      <c r="JJ29916"/>
      <c r="KX29916" s="23"/>
      <c r="KY29916" s="23"/>
    </row>
    <row r="29917" spans="36:311" x14ac:dyDescent="0.2">
      <c r="AJ29917" s="23"/>
      <c r="HH29917"/>
      <c r="IW29917" s="36"/>
      <c r="JI29917"/>
      <c r="JJ29917"/>
      <c r="KX29917" s="23"/>
      <c r="KY29917" s="23"/>
    </row>
    <row r="29918" spans="36:311" x14ac:dyDescent="0.2">
      <c r="AJ29918" s="23"/>
      <c r="HH29918"/>
      <c r="IW29918" s="36"/>
      <c r="JI29918"/>
      <c r="JJ29918"/>
      <c r="KX29918" s="23"/>
      <c r="KY29918" s="23"/>
    </row>
    <row r="29919" spans="36:311" x14ac:dyDescent="0.2">
      <c r="AJ29919" s="23"/>
      <c r="HH29919"/>
      <c r="IW29919" s="36"/>
      <c r="JI29919"/>
      <c r="JJ29919"/>
      <c r="KX29919" s="23"/>
      <c r="KY29919" s="23"/>
    </row>
    <row r="29920" spans="36:311" x14ac:dyDescent="0.2">
      <c r="AJ29920" s="23"/>
      <c r="HH29920"/>
      <c r="IW29920" s="36"/>
      <c r="JI29920"/>
      <c r="JJ29920"/>
      <c r="KX29920" s="23"/>
      <c r="KY29920" s="23"/>
    </row>
    <row r="29921" spans="36:311" x14ac:dyDescent="0.2">
      <c r="AJ29921" s="23"/>
      <c r="HH29921"/>
      <c r="IW29921" s="36"/>
      <c r="JI29921"/>
      <c r="JJ29921"/>
      <c r="KX29921" s="23"/>
      <c r="KY29921" s="23"/>
    </row>
    <row r="29922" spans="36:311" x14ac:dyDescent="0.2">
      <c r="AJ29922" s="23"/>
      <c r="HH29922"/>
      <c r="IW29922" s="36"/>
      <c r="JI29922"/>
      <c r="JJ29922"/>
      <c r="KX29922" s="23"/>
      <c r="KY29922" s="23"/>
    </row>
    <row r="29923" spans="36:311" x14ac:dyDescent="0.2">
      <c r="AJ29923" s="23"/>
      <c r="HH29923"/>
      <c r="IW29923" s="36"/>
      <c r="JI29923"/>
      <c r="JJ29923"/>
      <c r="KX29923" s="23"/>
      <c r="KY29923" s="23"/>
    </row>
    <row r="29924" spans="36:311" x14ac:dyDescent="0.2">
      <c r="AJ29924" s="23"/>
      <c r="HH29924"/>
      <c r="IW29924" s="36"/>
      <c r="JI29924"/>
      <c r="JJ29924"/>
      <c r="KX29924" s="23"/>
      <c r="KY29924" s="23"/>
    </row>
    <row r="29925" spans="36:311" x14ac:dyDescent="0.2">
      <c r="AJ29925" s="23"/>
      <c r="HH29925"/>
      <c r="IW29925" s="36"/>
      <c r="JI29925"/>
      <c r="JJ29925"/>
      <c r="KX29925" s="23"/>
      <c r="KY29925" s="23"/>
    </row>
    <row r="29926" spans="36:311" x14ac:dyDescent="0.2">
      <c r="AJ29926" s="23"/>
      <c r="HH29926"/>
      <c r="IW29926" s="36"/>
      <c r="JI29926"/>
      <c r="JJ29926"/>
      <c r="KX29926" s="23"/>
      <c r="KY29926" s="23"/>
    </row>
    <row r="29927" spans="36:311" x14ac:dyDescent="0.2">
      <c r="AJ29927" s="23"/>
      <c r="HH29927"/>
      <c r="IW29927" s="36"/>
      <c r="JI29927"/>
      <c r="JJ29927"/>
      <c r="KX29927" s="23"/>
      <c r="KY29927" s="23"/>
    </row>
    <row r="29928" spans="36:311" x14ac:dyDescent="0.2">
      <c r="AJ29928" s="23"/>
      <c r="HH29928"/>
      <c r="IW29928" s="36"/>
      <c r="JI29928"/>
      <c r="JJ29928"/>
      <c r="KX29928" s="23"/>
      <c r="KY29928" s="23"/>
    </row>
    <row r="29929" spans="36:311" x14ac:dyDescent="0.2">
      <c r="AJ29929" s="23"/>
      <c r="HH29929"/>
      <c r="IW29929" s="36"/>
      <c r="JI29929"/>
      <c r="JJ29929"/>
      <c r="KX29929" s="23"/>
      <c r="KY29929" s="23"/>
    </row>
    <row r="29930" spans="36:311" x14ac:dyDescent="0.2">
      <c r="AJ29930" s="23"/>
      <c r="HH29930"/>
      <c r="IW29930" s="36"/>
      <c r="JI29930"/>
      <c r="JJ29930"/>
      <c r="KX29930" s="23"/>
      <c r="KY29930" s="23"/>
    </row>
    <row r="29931" spans="36:311" x14ac:dyDescent="0.2">
      <c r="AJ29931" s="23"/>
      <c r="HH29931"/>
      <c r="IW29931" s="36"/>
      <c r="JI29931"/>
      <c r="JJ29931"/>
      <c r="KX29931" s="23"/>
      <c r="KY29931" s="23"/>
    </row>
    <row r="29932" spans="36:311" x14ac:dyDescent="0.2">
      <c r="AJ29932" s="23"/>
      <c r="HH29932"/>
      <c r="IW29932" s="36"/>
      <c r="JI29932"/>
      <c r="JJ29932"/>
      <c r="KX29932" s="23"/>
      <c r="KY29932" s="23"/>
    </row>
    <row r="29933" spans="36:311" x14ac:dyDescent="0.2">
      <c r="AJ29933" s="23"/>
      <c r="HH29933"/>
      <c r="IW29933" s="36"/>
      <c r="JI29933"/>
      <c r="JJ29933"/>
      <c r="KX29933" s="23"/>
      <c r="KY29933" s="23"/>
    </row>
    <row r="29934" spans="36:311" x14ac:dyDescent="0.2">
      <c r="AJ29934" s="23"/>
      <c r="HH29934"/>
      <c r="IW29934" s="36"/>
      <c r="JI29934"/>
      <c r="JJ29934"/>
      <c r="KX29934" s="23"/>
      <c r="KY29934" s="23"/>
    </row>
    <row r="29935" spans="36:311" x14ac:dyDescent="0.2">
      <c r="AJ29935" s="23"/>
      <c r="HH29935"/>
      <c r="IW29935" s="36"/>
      <c r="JI29935"/>
      <c r="JJ29935"/>
      <c r="KX29935" s="23"/>
      <c r="KY29935" s="23"/>
    </row>
    <row r="29936" spans="36:311" x14ac:dyDescent="0.2">
      <c r="AJ29936" s="23"/>
      <c r="HH29936"/>
      <c r="IW29936" s="36"/>
      <c r="JI29936"/>
      <c r="JJ29936"/>
      <c r="KX29936" s="23"/>
      <c r="KY29936" s="23"/>
    </row>
    <row r="29937" spans="36:311" x14ac:dyDescent="0.2">
      <c r="AJ29937" s="23"/>
      <c r="HH29937"/>
      <c r="IW29937" s="36"/>
      <c r="JI29937"/>
      <c r="JJ29937"/>
      <c r="KX29937" s="23"/>
      <c r="KY29937" s="23"/>
    </row>
    <row r="29938" spans="36:311" x14ac:dyDescent="0.2">
      <c r="AJ29938" s="23"/>
      <c r="HH29938"/>
      <c r="IW29938" s="36"/>
      <c r="JI29938"/>
      <c r="JJ29938"/>
      <c r="KX29938" s="23"/>
      <c r="KY29938" s="23"/>
    </row>
    <row r="29939" spans="36:311" x14ac:dyDescent="0.2">
      <c r="AJ29939" s="23"/>
      <c r="HH29939"/>
      <c r="IW29939" s="36"/>
      <c r="JI29939"/>
      <c r="JJ29939"/>
      <c r="KX29939" s="23"/>
      <c r="KY29939" s="23"/>
    </row>
    <row r="29940" spans="36:311" x14ac:dyDescent="0.2">
      <c r="AJ29940" s="23"/>
      <c r="HH29940"/>
      <c r="IW29940" s="36"/>
      <c r="JI29940"/>
      <c r="JJ29940"/>
      <c r="KX29940" s="23"/>
      <c r="KY29940" s="23"/>
    </row>
    <row r="29941" spans="36:311" x14ac:dyDescent="0.2">
      <c r="AJ29941" s="23"/>
      <c r="HH29941"/>
      <c r="IW29941" s="36"/>
      <c r="JI29941"/>
      <c r="JJ29941"/>
      <c r="KX29941" s="23"/>
      <c r="KY29941" s="23"/>
    </row>
    <row r="29942" spans="36:311" x14ac:dyDescent="0.2">
      <c r="AJ29942" s="23"/>
      <c r="HH29942"/>
      <c r="IW29942" s="36"/>
      <c r="JI29942"/>
      <c r="JJ29942"/>
      <c r="KX29942" s="23"/>
      <c r="KY29942" s="23"/>
    </row>
    <row r="29943" spans="36:311" x14ac:dyDescent="0.2">
      <c r="AJ29943" s="23"/>
      <c r="HH29943"/>
      <c r="IW29943" s="36"/>
      <c r="JI29943"/>
      <c r="JJ29943"/>
      <c r="KX29943" s="23"/>
      <c r="KY29943" s="23"/>
    </row>
    <row r="29944" spans="36:311" x14ac:dyDescent="0.2">
      <c r="AJ29944" s="23"/>
      <c r="HH29944"/>
      <c r="IW29944" s="36"/>
      <c r="JI29944"/>
      <c r="JJ29944"/>
      <c r="KX29944" s="23"/>
      <c r="KY29944" s="23"/>
    </row>
    <row r="29945" spans="36:311" x14ac:dyDescent="0.2">
      <c r="AJ29945" s="23"/>
      <c r="HH29945"/>
      <c r="IW29945" s="36"/>
      <c r="JI29945"/>
      <c r="JJ29945"/>
      <c r="KX29945" s="23"/>
      <c r="KY29945" s="23"/>
    </row>
    <row r="29946" spans="36:311" x14ac:dyDescent="0.2">
      <c r="AJ29946" s="23"/>
      <c r="HH29946"/>
      <c r="IW29946" s="36"/>
      <c r="JI29946"/>
      <c r="JJ29946"/>
      <c r="KX29946" s="23"/>
      <c r="KY29946" s="23"/>
    </row>
    <row r="29947" spans="36:311" x14ac:dyDescent="0.2">
      <c r="AJ29947" s="23"/>
      <c r="HH29947"/>
      <c r="IW29947" s="36"/>
      <c r="JI29947"/>
      <c r="JJ29947"/>
      <c r="KX29947" s="23"/>
      <c r="KY29947" s="23"/>
    </row>
    <row r="29948" spans="36:311" x14ac:dyDescent="0.2">
      <c r="AJ29948" s="23"/>
      <c r="HH29948"/>
      <c r="IW29948" s="36"/>
      <c r="JI29948"/>
      <c r="JJ29948"/>
      <c r="KX29948" s="23"/>
      <c r="KY29948" s="23"/>
    </row>
    <row r="29949" spans="36:311" x14ac:dyDescent="0.2">
      <c r="AJ29949" s="23"/>
      <c r="HH29949"/>
      <c r="IW29949" s="36"/>
      <c r="JI29949"/>
      <c r="JJ29949"/>
      <c r="KX29949" s="23"/>
      <c r="KY29949" s="23"/>
    </row>
    <row r="29950" spans="36:311" x14ac:dyDescent="0.2">
      <c r="AJ29950" s="23"/>
      <c r="HH29950"/>
      <c r="IW29950" s="36"/>
      <c r="JI29950"/>
      <c r="JJ29950"/>
      <c r="KX29950" s="23"/>
      <c r="KY29950" s="23"/>
    </row>
    <row r="29951" spans="36:311" x14ac:dyDescent="0.2">
      <c r="AJ29951" s="23"/>
      <c r="HH29951"/>
      <c r="IW29951" s="36"/>
      <c r="JI29951"/>
      <c r="JJ29951"/>
      <c r="KX29951" s="23"/>
      <c r="KY29951" s="23"/>
    </row>
    <row r="29952" spans="36:311" x14ac:dyDescent="0.2">
      <c r="AJ29952" s="23"/>
      <c r="HH29952"/>
      <c r="IW29952" s="36"/>
      <c r="JI29952"/>
      <c r="JJ29952"/>
      <c r="KX29952" s="23"/>
      <c r="KY29952" s="23"/>
    </row>
    <row r="29953" spans="36:311" x14ac:dyDescent="0.2">
      <c r="AJ29953" s="23"/>
      <c r="HH29953"/>
      <c r="IW29953" s="36"/>
      <c r="JI29953"/>
      <c r="JJ29953"/>
      <c r="KX29953" s="23"/>
      <c r="KY29953" s="23"/>
    </row>
    <row r="29954" spans="36:311" x14ac:dyDescent="0.2">
      <c r="AJ29954" s="23"/>
      <c r="HH29954"/>
      <c r="IW29954" s="36"/>
      <c r="JI29954"/>
      <c r="JJ29954"/>
      <c r="KX29954" s="23"/>
      <c r="KY29954" s="23"/>
    </row>
    <row r="29955" spans="36:311" x14ac:dyDescent="0.2">
      <c r="AJ29955" s="23"/>
      <c r="HH29955"/>
      <c r="IW29955" s="36"/>
      <c r="JI29955"/>
      <c r="JJ29955"/>
      <c r="KX29955" s="23"/>
      <c r="KY29955" s="23"/>
    </row>
    <row r="29956" spans="36:311" x14ac:dyDescent="0.2">
      <c r="AJ29956" s="23"/>
      <c r="HH29956"/>
      <c r="IW29956" s="36"/>
      <c r="JI29956"/>
      <c r="JJ29956"/>
      <c r="KX29956" s="23"/>
      <c r="KY29956" s="23"/>
    </row>
    <row r="29957" spans="36:311" x14ac:dyDescent="0.2">
      <c r="AJ29957" s="23"/>
      <c r="HH29957"/>
      <c r="IW29957" s="36"/>
      <c r="JI29957"/>
      <c r="JJ29957"/>
      <c r="KX29957" s="23"/>
      <c r="KY29957" s="23"/>
    </row>
    <row r="29958" spans="36:311" x14ac:dyDescent="0.2">
      <c r="AJ29958" s="23"/>
      <c r="HH29958"/>
      <c r="IW29958" s="36"/>
      <c r="JI29958"/>
      <c r="JJ29958"/>
      <c r="KX29958" s="23"/>
      <c r="KY29958" s="23"/>
    </row>
    <row r="29959" spans="36:311" x14ac:dyDescent="0.2">
      <c r="AJ29959" s="23"/>
      <c r="HH29959"/>
      <c r="IW29959" s="36"/>
      <c r="JI29959"/>
      <c r="JJ29959"/>
      <c r="KX29959" s="23"/>
      <c r="KY29959" s="23"/>
    </row>
    <row r="29960" spans="36:311" x14ac:dyDescent="0.2">
      <c r="AJ29960" s="23"/>
      <c r="HH29960"/>
      <c r="IW29960" s="36"/>
      <c r="JI29960"/>
      <c r="JJ29960"/>
      <c r="KX29960" s="23"/>
      <c r="KY29960" s="23"/>
    </row>
    <row r="29961" spans="36:311" x14ac:dyDescent="0.2">
      <c r="AJ29961" s="23"/>
      <c r="HH29961"/>
      <c r="IW29961" s="36"/>
      <c r="JI29961"/>
      <c r="JJ29961"/>
      <c r="KX29961" s="23"/>
      <c r="KY29961" s="23"/>
    </row>
    <row r="29962" spans="36:311" x14ac:dyDescent="0.2">
      <c r="AJ29962" s="23"/>
      <c r="HH29962"/>
      <c r="IW29962" s="36"/>
      <c r="JI29962"/>
      <c r="JJ29962"/>
      <c r="KX29962" s="23"/>
      <c r="KY29962" s="23"/>
    </row>
    <row r="29963" spans="36:311" x14ac:dyDescent="0.2">
      <c r="AJ29963" s="23"/>
      <c r="HH29963"/>
      <c r="IW29963" s="36"/>
      <c r="JI29963"/>
      <c r="JJ29963"/>
      <c r="KX29963" s="23"/>
      <c r="KY29963" s="23"/>
    </row>
    <row r="29964" spans="36:311" x14ac:dyDescent="0.2">
      <c r="AJ29964" s="23"/>
      <c r="HH29964"/>
      <c r="IW29964" s="36"/>
      <c r="JI29964"/>
      <c r="JJ29964"/>
      <c r="KX29964" s="23"/>
      <c r="KY29964" s="23"/>
    </row>
    <row r="29965" spans="36:311" x14ac:dyDescent="0.2">
      <c r="AJ29965" s="23"/>
      <c r="HH29965"/>
      <c r="IW29965" s="36"/>
      <c r="JI29965"/>
      <c r="JJ29965"/>
      <c r="KX29965" s="23"/>
      <c r="KY29965" s="23"/>
    </row>
    <row r="29966" spans="36:311" x14ac:dyDescent="0.2">
      <c r="AJ29966" s="23"/>
      <c r="HH29966"/>
      <c r="IW29966" s="36"/>
      <c r="JI29966"/>
      <c r="JJ29966"/>
      <c r="KX29966" s="23"/>
      <c r="KY29966" s="23"/>
    </row>
    <row r="29967" spans="36:311" x14ac:dyDescent="0.2">
      <c r="AJ29967" s="23"/>
      <c r="HH29967"/>
      <c r="IW29967" s="36"/>
      <c r="JI29967"/>
      <c r="JJ29967"/>
      <c r="KX29967" s="23"/>
      <c r="KY29967" s="23"/>
    </row>
    <row r="29968" spans="36:311" x14ac:dyDescent="0.2">
      <c r="AJ29968" s="23"/>
      <c r="HH29968"/>
      <c r="IW29968" s="36"/>
      <c r="JI29968"/>
      <c r="JJ29968"/>
      <c r="KX29968" s="23"/>
      <c r="KY29968" s="23"/>
    </row>
    <row r="29969" spans="36:311" x14ac:dyDescent="0.2">
      <c r="AJ29969" s="23"/>
      <c r="HH29969"/>
      <c r="IW29969" s="36"/>
      <c r="JI29969"/>
      <c r="JJ29969"/>
      <c r="KX29969" s="23"/>
      <c r="KY29969" s="23"/>
    </row>
    <row r="29970" spans="36:311" x14ac:dyDescent="0.2">
      <c r="AJ29970" s="23"/>
      <c r="HH29970"/>
      <c r="IW29970" s="36"/>
      <c r="JI29970"/>
      <c r="JJ29970"/>
      <c r="KX29970" s="23"/>
      <c r="KY29970" s="23"/>
    </row>
    <row r="29971" spans="36:311" x14ac:dyDescent="0.2">
      <c r="AJ29971" s="23"/>
      <c r="HH29971"/>
      <c r="IW29971" s="36"/>
      <c r="JI29971"/>
      <c r="JJ29971"/>
      <c r="KX29971" s="23"/>
      <c r="KY29971" s="23"/>
    </row>
    <row r="29972" spans="36:311" x14ac:dyDescent="0.2">
      <c r="AJ29972" s="23"/>
      <c r="HH29972"/>
      <c r="IW29972" s="36"/>
      <c r="JI29972"/>
      <c r="JJ29972"/>
      <c r="KX29972" s="23"/>
      <c r="KY29972" s="23"/>
    </row>
    <row r="29973" spans="36:311" x14ac:dyDescent="0.2">
      <c r="AJ29973" s="23"/>
      <c r="HH29973"/>
      <c r="IW29973" s="36"/>
      <c r="JI29973"/>
      <c r="JJ29973"/>
      <c r="KX29973" s="23"/>
      <c r="KY29973" s="23"/>
    </row>
    <row r="29974" spans="36:311" x14ac:dyDescent="0.2">
      <c r="AJ29974" s="23"/>
      <c r="HH29974"/>
      <c r="IW29974" s="36"/>
      <c r="JI29974"/>
      <c r="JJ29974"/>
      <c r="KX29974" s="23"/>
      <c r="KY29974" s="23"/>
    </row>
    <row r="29975" spans="36:311" x14ac:dyDescent="0.2">
      <c r="AJ29975" s="23"/>
      <c r="HH29975"/>
      <c r="IW29975" s="36"/>
      <c r="JI29975"/>
      <c r="JJ29975"/>
      <c r="KX29975" s="23"/>
      <c r="KY29975" s="23"/>
    </row>
    <row r="29976" spans="36:311" x14ac:dyDescent="0.2">
      <c r="AJ29976" s="23"/>
      <c r="HH29976"/>
      <c r="IW29976" s="36"/>
      <c r="JI29976"/>
      <c r="JJ29976"/>
      <c r="KX29976" s="23"/>
      <c r="KY29976" s="23"/>
    </row>
    <row r="29977" spans="36:311" x14ac:dyDescent="0.2">
      <c r="AJ29977" s="23"/>
      <c r="HH29977"/>
      <c r="IW29977" s="36"/>
      <c r="JI29977"/>
      <c r="JJ29977"/>
      <c r="KX29977" s="23"/>
      <c r="KY29977" s="23"/>
    </row>
    <row r="29978" spans="36:311" x14ac:dyDescent="0.2">
      <c r="AJ29978" s="23"/>
      <c r="HH29978"/>
      <c r="IW29978" s="36"/>
      <c r="JI29978"/>
      <c r="JJ29978"/>
      <c r="KX29978" s="23"/>
      <c r="KY29978" s="23"/>
    </row>
    <row r="29979" spans="36:311" x14ac:dyDescent="0.2">
      <c r="AJ29979" s="23"/>
      <c r="HH29979"/>
      <c r="IW29979" s="36"/>
      <c r="JI29979"/>
      <c r="JJ29979"/>
      <c r="KX29979" s="23"/>
      <c r="KY29979" s="23"/>
    </row>
    <row r="29980" spans="36:311" x14ac:dyDescent="0.2">
      <c r="AJ29980" s="23"/>
      <c r="HH29980"/>
      <c r="IW29980" s="36"/>
      <c r="JI29980"/>
      <c r="JJ29980"/>
      <c r="KX29980" s="23"/>
      <c r="KY29980" s="23"/>
    </row>
    <row r="29981" spans="36:311" x14ac:dyDescent="0.2">
      <c r="AJ29981" s="23"/>
      <c r="HH29981"/>
      <c r="IW29981" s="36"/>
      <c r="JI29981"/>
      <c r="JJ29981"/>
      <c r="KX29981" s="23"/>
      <c r="KY29981" s="23"/>
    </row>
    <row r="29982" spans="36:311" x14ac:dyDescent="0.2">
      <c r="AJ29982" s="23"/>
      <c r="HH29982"/>
      <c r="IW29982" s="36"/>
      <c r="JI29982"/>
      <c r="JJ29982"/>
      <c r="KX29982" s="23"/>
      <c r="KY29982" s="23"/>
    </row>
    <row r="29983" spans="36:311" x14ac:dyDescent="0.2">
      <c r="AJ29983" s="23"/>
      <c r="HH29983"/>
      <c r="IW29983" s="36"/>
      <c r="JI29983"/>
      <c r="JJ29983"/>
      <c r="KX29983" s="23"/>
      <c r="KY29983" s="23"/>
    </row>
    <row r="29984" spans="36:311" x14ac:dyDescent="0.2">
      <c r="AJ29984" s="23"/>
      <c r="HH29984"/>
      <c r="IW29984" s="36"/>
      <c r="JI29984"/>
      <c r="JJ29984"/>
      <c r="KX29984" s="23"/>
      <c r="KY29984" s="23"/>
    </row>
    <row r="29985" spans="36:311" x14ac:dyDescent="0.2">
      <c r="AJ29985" s="23"/>
      <c r="HH29985"/>
      <c r="IW29985" s="36"/>
      <c r="JI29985"/>
      <c r="JJ29985"/>
      <c r="KX29985" s="23"/>
      <c r="KY29985" s="23"/>
    </row>
    <row r="29986" spans="36:311" x14ac:dyDescent="0.2">
      <c r="AJ29986" s="23"/>
      <c r="HH29986"/>
      <c r="IW29986" s="36"/>
      <c r="JI29986"/>
      <c r="JJ29986"/>
      <c r="KX29986" s="23"/>
      <c r="KY29986" s="23"/>
    </row>
    <row r="29987" spans="36:311" x14ac:dyDescent="0.2">
      <c r="AJ29987" s="23"/>
      <c r="HH29987"/>
      <c r="IW29987" s="36"/>
      <c r="JI29987"/>
      <c r="JJ29987"/>
      <c r="KX29987" s="23"/>
      <c r="KY29987" s="23"/>
    </row>
    <row r="29988" spans="36:311" x14ac:dyDescent="0.2">
      <c r="AJ29988" s="23"/>
      <c r="HH29988"/>
      <c r="IW29988" s="36"/>
      <c r="JI29988"/>
      <c r="JJ29988"/>
      <c r="KX29988" s="23"/>
      <c r="KY29988" s="23"/>
    </row>
    <row r="29989" spans="36:311" x14ac:dyDescent="0.2">
      <c r="AJ29989" s="23"/>
      <c r="HH29989"/>
      <c r="IW29989" s="36"/>
      <c r="JI29989"/>
      <c r="JJ29989"/>
      <c r="KX29989" s="23"/>
      <c r="KY29989" s="23"/>
    </row>
    <row r="29990" spans="36:311" x14ac:dyDescent="0.2">
      <c r="AJ29990" s="23"/>
      <c r="HH29990"/>
      <c r="IW29990" s="36"/>
      <c r="JI29990"/>
      <c r="JJ29990"/>
      <c r="KX29990" s="23"/>
      <c r="KY29990" s="23"/>
    </row>
    <row r="29991" spans="36:311" x14ac:dyDescent="0.2">
      <c r="AJ29991" s="23"/>
      <c r="HH29991"/>
      <c r="IW29991" s="36"/>
      <c r="JI29991"/>
      <c r="JJ29991"/>
      <c r="KX29991" s="23"/>
      <c r="KY29991" s="23"/>
    </row>
    <row r="29992" spans="36:311" x14ac:dyDescent="0.2">
      <c r="AJ29992" s="23"/>
      <c r="HH29992"/>
      <c r="IW29992" s="36"/>
      <c r="JI29992"/>
      <c r="JJ29992"/>
      <c r="KX29992" s="23"/>
      <c r="KY29992" s="23"/>
    </row>
    <row r="29993" spans="36:311" x14ac:dyDescent="0.2">
      <c r="AJ29993" s="23"/>
      <c r="HH29993"/>
      <c r="IW29993" s="36"/>
      <c r="JI29993"/>
      <c r="JJ29993"/>
      <c r="KX29993" s="23"/>
      <c r="KY29993" s="23"/>
    </row>
    <row r="29994" spans="36:311" x14ac:dyDescent="0.2">
      <c r="AJ29994" s="23"/>
      <c r="HH29994"/>
      <c r="IW29994" s="36"/>
      <c r="JI29994"/>
      <c r="JJ29994"/>
      <c r="KX29994" s="23"/>
      <c r="KY29994" s="23"/>
    </row>
    <row r="29995" spans="36:311" x14ac:dyDescent="0.2">
      <c r="AJ29995" s="23"/>
      <c r="HH29995"/>
      <c r="IW29995" s="36"/>
      <c r="JI29995"/>
      <c r="JJ29995"/>
      <c r="KX29995" s="23"/>
      <c r="KY29995" s="23"/>
    </row>
    <row r="29996" spans="36:311" x14ac:dyDescent="0.2">
      <c r="AJ29996" s="23"/>
      <c r="HH29996"/>
      <c r="IW29996" s="36"/>
      <c r="JI29996"/>
      <c r="JJ29996"/>
      <c r="KX29996" s="23"/>
      <c r="KY29996" s="23"/>
    </row>
    <row r="29997" spans="36:311" x14ac:dyDescent="0.2">
      <c r="AJ29997" s="23"/>
      <c r="HH29997"/>
      <c r="IW29997" s="36"/>
      <c r="JI29997"/>
      <c r="JJ29997"/>
      <c r="KX29997" s="23"/>
      <c r="KY29997" s="23"/>
    </row>
    <row r="29998" spans="36:311" x14ac:dyDescent="0.2">
      <c r="AJ29998" s="23"/>
      <c r="HH29998"/>
      <c r="IW29998" s="36"/>
      <c r="JI29998"/>
      <c r="JJ29998"/>
      <c r="KX29998" s="23"/>
      <c r="KY29998" s="23"/>
    </row>
    <row r="29999" spans="36:311" x14ac:dyDescent="0.2">
      <c r="AJ29999" s="23"/>
      <c r="HH29999"/>
      <c r="IW29999" s="36"/>
      <c r="JI29999"/>
      <c r="JJ29999"/>
      <c r="KX29999" s="23"/>
      <c r="KY29999" s="23"/>
    </row>
    <row r="30000" spans="36:311" x14ac:dyDescent="0.2">
      <c r="AJ30000" s="23"/>
      <c r="HH30000"/>
      <c r="IW30000" s="36"/>
      <c r="JI30000"/>
      <c r="JJ30000"/>
      <c r="KX30000" s="23"/>
      <c r="KY30000" s="23"/>
    </row>
    <row r="30001" spans="36:311" x14ac:dyDescent="0.2">
      <c r="AJ30001" s="23"/>
      <c r="HH30001"/>
      <c r="IW30001" s="36"/>
      <c r="JI30001"/>
      <c r="JJ30001"/>
      <c r="KX30001" s="23"/>
      <c r="KY30001" s="23"/>
    </row>
    <row r="30002" spans="36:311" x14ac:dyDescent="0.2">
      <c r="AJ30002" s="23"/>
      <c r="HH30002"/>
      <c r="IW30002" s="36"/>
      <c r="JI30002"/>
      <c r="JJ30002"/>
      <c r="KX30002" s="23"/>
      <c r="KY30002" s="23"/>
    </row>
    <row r="30003" spans="36:311" x14ac:dyDescent="0.2">
      <c r="AJ30003" s="23"/>
      <c r="HH30003"/>
      <c r="IW30003" s="36"/>
      <c r="JI30003"/>
      <c r="JJ30003"/>
      <c r="KX30003" s="23"/>
      <c r="KY30003" s="23"/>
    </row>
    <row r="30004" spans="36:311" x14ac:dyDescent="0.2">
      <c r="AJ30004" s="23"/>
      <c r="HH30004"/>
      <c r="IW30004" s="36"/>
      <c r="JI30004"/>
      <c r="JJ30004"/>
      <c r="KX30004" s="23"/>
      <c r="KY30004" s="23"/>
    </row>
    <row r="30005" spans="36:311" x14ac:dyDescent="0.2">
      <c r="AJ30005" s="23"/>
      <c r="HH30005"/>
      <c r="IW30005" s="36"/>
      <c r="JI30005"/>
      <c r="JJ30005"/>
      <c r="KX30005" s="23"/>
      <c r="KY30005" s="23"/>
    </row>
    <row r="30006" spans="36:311" x14ac:dyDescent="0.2">
      <c r="AJ30006" s="23"/>
      <c r="HH30006"/>
      <c r="IW30006" s="36"/>
      <c r="JI30006"/>
      <c r="JJ30006"/>
      <c r="KX30006" s="23"/>
      <c r="KY30006" s="23"/>
    </row>
    <row r="30007" spans="36:311" x14ac:dyDescent="0.2">
      <c r="AJ30007" s="23"/>
      <c r="HH30007"/>
      <c r="IW30007" s="36"/>
      <c r="JI30007"/>
      <c r="JJ30007"/>
      <c r="KX30007" s="23"/>
      <c r="KY30007" s="23"/>
    </row>
    <row r="30008" spans="36:311" x14ac:dyDescent="0.2">
      <c r="AJ30008" s="23"/>
      <c r="HH30008"/>
      <c r="IW30008" s="36"/>
      <c r="JI30008"/>
      <c r="JJ30008"/>
      <c r="KX30008" s="23"/>
      <c r="KY30008" s="23"/>
    </row>
    <row r="30009" spans="36:311" x14ac:dyDescent="0.2">
      <c r="AJ30009" s="23"/>
      <c r="HH30009"/>
      <c r="IW30009" s="36"/>
      <c r="JI30009"/>
      <c r="JJ30009"/>
      <c r="KX30009" s="23"/>
      <c r="KY30009" s="23"/>
    </row>
    <row r="30010" spans="36:311" x14ac:dyDescent="0.2">
      <c r="AJ30010" s="23"/>
      <c r="HH30010"/>
      <c r="IW30010" s="36"/>
      <c r="JI30010"/>
      <c r="JJ30010"/>
      <c r="KX30010" s="23"/>
      <c r="KY30010" s="23"/>
    </row>
    <row r="30011" spans="36:311" x14ac:dyDescent="0.2">
      <c r="AJ30011" s="23"/>
      <c r="HH30011"/>
      <c r="IW30011" s="36"/>
      <c r="JI30011"/>
      <c r="JJ30011"/>
      <c r="KX30011" s="23"/>
      <c r="KY30011" s="23"/>
    </row>
    <row r="30012" spans="36:311" x14ac:dyDescent="0.2">
      <c r="AJ30012" s="23"/>
      <c r="HH30012"/>
      <c r="IW30012" s="36"/>
      <c r="JI30012"/>
      <c r="JJ30012"/>
      <c r="KX30012" s="23"/>
      <c r="KY30012" s="23"/>
    </row>
    <row r="30013" spans="36:311" x14ac:dyDescent="0.2">
      <c r="AJ30013" s="23"/>
      <c r="HH30013"/>
      <c r="IW30013" s="36"/>
      <c r="JI30013"/>
      <c r="JJ30013"/>
      <c r="KX30013" s="23"/>
      <c r="KY30013" s="23"/>
    </row>
    <row r="30014" spans="36:311" x14ac:dyDescent="0.2">
      <c r="AJ30014" s="23"/>
      <c r="HH30014"/>
      <c r="IW30014" s="36"/>
      <c r="JI30014"/>
      <c r="JJ30014"/>
      <c r="KX30014" s="23"/>
      <c r="KY30014" s="23"/>
    </row>
    <row r="30015" spans="36:311" x14ac:dyDescent="0.2">
      <c r="AJ30015" s="23"/>
      <c r="HH30015"/>
      <c r="IW30015" s="36"/>
      <c r="JI30015"/>
      <c r="JJ30015"/>
      <c r="KX30015" s="23"/>
      <c r="KY30015" s="23"/>
    </row>
    <row r="30016" spans="36:311" x14ac:dyDescent="0.2">
      <c r="AJ30016" s="23"/>
      <c r="HH30016"/>
      <c r="IW30016" s="36"/>
      <c r="JI30016"/>
      <c r="JJ30016"/>
      <c r="KX30016" s="23"/>
      <c r="KY30016" s="23"/>
    </row>
    <row r="30017" spans="36:311" x14ac:dyDescent="0.2">
      <c r="AJ30017" s="23"/>
      <c r="HH30017"/>
      <c r="IW30017" s="36"/>
      <c r="JI30017"/>
      <c r="JJ30017"/>
      <c r="KX30017" s="23"/>
      <c r="KY30017" s="23"/>
    </row>
    <row r="30018" spans="36:311" x14ac:dyDescent="0.2">
      <c r="AJ30018" s="23"/>
      <c r="HH30018"/>
      <c r="IW30018" s="36"/>
      <c r="JI30018"/>
      <c r="JJ30018"/>
      <c r="KX30018" s="23"/>
      <c r="KY30018" s="23"/>
    </row>
    <row r="30019" spans="36:311" x14ac:dyDescent="0.2">
      <c r="AJ30019" s="23"/>
      <c r="HH30019"/>
      <c r="IW30019" s="36"/>
      <c r="JI30019"/>
      <c r="JJ30019"/>
      <c r="KX30019" s="23"/>
      <c r="KY30019" s="23"/>
    </row>
    <row r="30020" spans="36:311" x14ac:dyDescent="0.2">
      <c r="AJ30020" s="23"/>
      <c r="HH30020"/>
      <c r="IW30020" s="36"/>
      <c r="JI30020"/>
      <c r="JJ30020"/>
      <c r="KX30020" s="23"/>
      <c r="KY30020" s="23"/>
    </row>
    <row r="30021" spans="36:311" x14ac:dyDescent="0.2">
      <c r="AJ30021" s="23"/>
      <c r="HH30021"/>
      <c r="IW30021" s="36"/>
      <c r="JI30021"/>
      <c r="JJ30021"/>
      <c r="KX30021" s="23"/>
      <c r="KY30021" s="23"/>
    </row>
    <row r="30022" spans="36:311" x14ac:dyDescent="0.2">
      <c r="AJ30022" s="23"/>
      <c r="HH30022"/>
      <c r="IW30022" s="36"/>
      <c r="JI30022"/>
      <c r="JJ30022"/>
      <c r="KX30022" s="23"/>
      <c r="KY30022" s="23"/>
    </row>
    <row r="30023" spans="36:311" x14ac:dyDescent="0.2">
      <c r="AJ30023" s="23"/>
      <c r="HH30023"/>
      <c r="IW30023" s="36"/>
      <c r="JI30023"/>
      <c r="JJ30023"/>
      <c r="KX30023" s="23"/>
      <c r="KY30023" s="23"/>
    </row>
    <row r="30024" spans="36:311" x14ac:dyDescent="0.2">
      <c r="AJ30024" s="23"/>
      <c r="HH30024"/>
      <c r="IW30024" s="36"/>
      <c r="JI30024"/>
      <c r="JJ30024"/>
      <c r="KX30024" s="23"/>
      <c r="KY30024" s="23"/>
    </row>
    <row r="30025" spans="36:311" x14ac:dyDescent="0.2">
      <c r="AJ30025" s="23"/>
      <c r="HH30025"/>
      <c r="IW30025" s="36"/>
      <c r="JI30025"/>
      <c r="JJ30025"/>
      <c r="KX30025" s="23"/>
      <c r="KY30025" s="23"/>
    </row>
    <row r="30026" spans="36:311" x14ac:dyDescent="0.2">
      <c r="AJ30026" s="23"/>
      <c r="HH30026"/>
      <c r="IW30026" s="36"/>
      <c r="JI30026"/>
      <c r="JJ30026"/>
      <c r="KX30026" s="23"/>
      <c r="KY30026" s="23"/>
    </row>
    <row r="30027" spans="36:311" x14ac:dyDescent="0.2">
      <c r="AJ30027" s="23"/>
      <c r="HH30027"/>
      <c r="IW30027" s="36"/>
      <c r="JI30027"/>
      <c r="JJ30027"/>
      <c r="KX30027" s="23"/>
      <c r="KY30027" s="23"/>
    </row>
    <row r="30028" spans="36:311" x14ac:dyDescent="0.2">
      <c r="AJ30028" s="23"/>
      <c r="HH30028"/>
      <c r="IW30028" s="36"/>
      <c r="JI30028"/>
      <c r="JJ30028"/>
      <c r="KX30028" s="23"/>
      <c r="KY30028" s="23"/>
    </row>
    <row r="30029" spans="36:311" x14ac:dyDescent="0.2">
      <c r="AJ30029" s="23"/>
      <c r="HH30029"/>
      <c r="IW30029" s="36"/>
      <c r="JI30029"/>
      <c r="JJ30029"/>
      <c r="KX30029" s="23"/>
      <c r="KY30029" s="23"/>
    </row>
    <row r="30030" spans="36:311" x14ac:dyDescent="0.2">
      <c r="AJ30030" s="23"/>
      <c r="HH30030"/>
      <c r="IW30030" s="36"/>
      <c r="JI30030"/>
      <c r="JJ30030"/>
      <c r="KX30030" s="23"/>
      <c r="KY30030" s="23"/>
    </row>
    <row r="30031" spans="36:311" x14ac:dyDescent="0.2">
      <c r="AJ30031" s="23"/>
      <c r="HH30031"/>
      <c r="IW30031" s="36"/>
      <c r="JI30031"/>
      <c r="JJ30031"/>
      <c r="KX30031" s="23"/>
      <c r="KY30031" s="23"/>
    </row>
    <row r="30032" spans="36:311" x14ac:dyDescent="0.2">
      <c r="AJ30032" s="23"/>
      <c r="HH30032"/>
      <c r="IW30032" s="36"/>
      <c r="JI30032"/>
      <c r="JJ30032"/>
      <c r="KX30032" s="23"/>
      <c r="KY30032" s="23"/>
    </row>
    <row r="30033" spans="36:311" x14ac:dyDescent="0.2">
      <c r="AJ30033" s="23"/>
      <c r="HH30033"/>
      <c r="IW30033" s="36"/>
      <c r="JI30033"/>
      <c r="JJ30033"/>
      <c r="KX30033" s="23"/>
      <c r="KY30033" s="23"/>
    </row>
    <row r="30034" spans="36:311" x14ac:dyDescent="0.2">
      <c r="AJ30034" s="23"/>
      <c r="HH30034"/>
      <c r="IW30034" s="36"/>
      <c r="JI30034"/>
      <c r="JJ30034"/>
      <c r="KX30034" s="23"/>
      <c r="KY30034" s="23"/>
    </row>
    <row r="30035" spans="36:311" x14ac:dyDescent="0.2">
      <c r="AJ30035" s="23"/>
      <c r="HH30035"/>
      <c r="IW30035" s="36"/>
      <c r="JI30035"/>
      <c r="JJ30035"/>
      <c r="KX30035" s="23"/>
      <c r="KY30035" s="23"/>
    </row>
    <row r="30036" spans="36:311" x14ac:dyDescent="0.2">
      <c r="AJ30036" s="23"/>
      <c r="HH30036"/>
      <c r="IW30036" s="36"/>
      <c r="JI30036"/>
      <c r="JJ30036"/>
      <c r="KX30036" s="23"/>
      <c r="KY30036" s="23"/>
    </row>
    <row r="30037" spans="36:311" x14ac:dyDescent="0.2">
      <c r="AJ30037" s="23"/>
      <c r="HH30037"/>
      <c r="IW30037" s="36"/>
      <c r="JI30037"/>
      <c r="JJ30037"/>
      <c r="KX30037" s="23"/>
      <c r="KY30037" s="23"/>
    </row>
    <row r="30038" spans="36:311" x14ac:dyDescent="0.2">
      <c r="AJ30038" s="23"/>
      <c r="HH30038"/>
      <c r="IW30038" s="36"/>
      <c r="JI30038"/>
      <c r="JJ30038"/>
      <c r="KX30038" s="23"/>
      <c r="KY30038" s="23"/>
    </row>
    <row r="30039" spans="36:311" x14ac:dyDescent="0.2">
      <c r="AJ30039" s="23"/>
      <c r="HH30039"/>
      <c r="IW30039" s="36"/>
      <c r="JI30039"/>
      <c r="JJ30039"/>
      <c r="KX30039" s="23"/>
      <c r="KY30039" s="23"/>
    </row>
    <row r="30040" spans="36:311" x14ac:dyDescent="0.2">
      <c r="AJ30040" s="23"/>
      <c r="HH30040"/>
      <c r="IW30040" s="36"/>
      <c r="JI30040"/>
      <c r="JJ30040"/>
      <c r="KX30040" s="23"/>
      <c r="KY30040" s="23"/>
    </row>
    <row r="30041" spans="36:311" x14ac:dyDescent="0.2">
      <c r="AJ30041" s="23"/>
      <c r="HH30041"/>
      <c r="IW30041" s="36"/>
      <c r="JI30041"/>
      <c r="JJ30041"/>
      <c r="KX30041" s="23"/>
      <c r="KY30041" s="23"/>
    </row>
    <row r="30042" spans="36:311" x14ac:dyDescent="0.2">
      <c r="AJ30042" s="23"/>
      <c r="HH30042"/>
      <c r="IW30042" s="36"/>
      <c r="JI30042"/>
      <c r="JJ30042"/>
      <c r="KX30042" s="23"/>
      <c r="KY30042" s="23"/>
    </row>
    <row r="30043" spans="36:311" x14ac:dyDescent="0.2">
      <c r="AJ30043" s="23"/>
      <c r="HH30043"/>
      <c r="IW30043" s="36"/>
      <c r="JI30043"/>
      <c r="JJ30043"/>
      <c r="KX30043" s="23"/>
      <c r="KY30043" s="23"/>
    </row>
    <row r="30044" spans="36:311" x14ac:dyDescent="0.2">
      <c r="AJ30044" s="23"/>
      <c r="HH30044"/>
      <c r="IW30044" s="36"/>
      <c r="JI30044"/>
      <c r="JJ30044"/>
      <c r="KX30044" s="23"/>
      <c r="KY30044" s="23"/>
    </row>
    <row r="30045" spans="36:311" x14ac:dyDescent="0.2">
      <c r="AJ30045" s="23"/>
      <c r="HH30045"/>
      <c r="IW30045" s="36"/>
      <c r="JI30045"/>
      <c r="JJ30045"/>
      <c r="KX30045" s="23"/>
      <c r="KY30045" s="23"/>
    </row>
    <row r="30046" spans="36:311" x14ac:dyDescent="0.2">
      <c r="AJ30046" s="23"/>
      <c r="HH30046"/>
      <c r="IW30046" s="36"/>
      <c r="JI30046"/>
      <c r="JJ30046"/>
      <c r="KX30046" s="23"/>
      <c r="KY30046" s="23"/>
    </row>
    <row r="30047" spans="36:311" x14ac:dyDescent="0.2">
      <c r="AJ30047" s="23"/>
      <c r="HH30047"/>
      <c r="IW30047" s="36"/>
      <c r="JI30047"/>
      <c r="JJ30047"/>
      <c r="KX30047" s="23"/>
      <c r="KY30047" s="23"/>
    </row>
    <row r="30048" spans="36:311" x14ac:dyDescent="0.2">
      <c r="AJ30048" s="23"/>
      <c r="HH30048"/>
      <c r="IW30048" s="36"/>
      <c r="JI30048"/>
      <c r="JJ30048"/>
      <c r="KX30048" s="23"/>
      <c r="KY30048" s="23"/>
    </row>
    <row r="30049" spans="36:311" x14ac:dyDescent="0.2">
      <c r="AJ30049" s="23"/>
      <c r="HH30049"/>
      <c r="IW30049" s="36"/>
      <c r="JI30049"/>
      <c r="JJ30049"/>
      <c r="KX30049" s="23"/>
      <c r="KY30049" s="23"/>
    </row>
    <row r="30050" spans="36:311" x14ac:dyDescent="0.2">
      <c r="AJ30050" s="23"/>
      <c r="HH30050"/>
      <c r="IW30050" s="36"/>
      <c r="JI30050"/>
      <c r="JJ30050"/>
      <c r="KX30050" s="23"/>
      <c r="KY30050" s="23"/>
    </row>
    <row r="30051" spans="36:311" x14ac:dyDescent="0.2">
      <c r="AJ30051" s="23"/>
      <c r="HH30051"/>
      <c r="IW30051" s="36"/>
      <c r="JI30051"/>
      <c r="JJ30051"/>
      <c r="KX30051" s="23"/>
      <c r="KY30051" s="23"/>
    </row>
    <row r="30052" spans="36:311" x14ac:dyDescent="0.2">
      <c r="AJ30052" s="23"/>
      <c r="HH30052"/>
      <c r="IW30052" s="36"/>
      <c r="JI30052"/>
      <c r="JJ30052"/>
      <c r="KX30052" s="23"/>
      <c r="KY30052" s="23"/>
    </row>
    <row r="30053" spans="36:311" x14ac:dyDescent="0.2">
      <c r="AJ30053" s="23"/>
      <c r="HH30053"/>
      <c r="IW30053" s="36"/>
      <c r="JI30053"/>
      <c r="JJ30053"/>
      <c r="KX30053" s="23"/>
      <c r="KY30053" s="23"/>
    </row>
    <row r="30054" spans="36:311" x14ac:dyDescent="0.2">
      <c r="AJ30054" s="23"/>
      <c r="HH30054"/>
      <c r="IW30054" s="36"/>
      <c r="JI30054"/>
      <c r="JJ30054"/>
      <c r="KX30054" s="23"/>
      <c r="KY30054" s="23"/>
    </row>
    <row r="30055" spans="36:311" x14ac:dyDescent="0.2">
      <c r="AJ30055" s="23"/>
      <c r="HH30055"/>
      <c r="IW30055" s="36"/>
      <c r="JI30055"/>
      <c r="JJ30055"/>
      <c r="KX30055" s="23"/>
      <c r="KY30055" s="23"/>
    </row>
    <row r="30056" spans="36:311" x14ac:dyDescent="0.2">
      <c r="AJ30056" s="23"/>
      <c r="HH30056"/>
      <c r="IW30056" s="36"/>
      <c r="JI30056"/>
      <c r="JJ30056"/>
      <c r="KX30056" s="23"/>
      <c r="KY30056" s="23"/>
    </row>
    <row r="30057" spans="36:311" x14ac:dyDescent="0.2">
      <c r="AJ30057" s="23"/>
      <c r="HH30057"/>
      <c r="IW30057" s="36"/>
      <c r="JI30057"/>
      <c r="JJ30057"/>
      <c r="KX30057" s="23"/>
      <c r="KY30057" s="23"/>
    </row>
    <row r="30058" spans="36:311" x14ac:dyDescent="0.2">
      <c r="AJ30058" s="23"/>
      <c r="HH30058"/>
      <c r="IW30058" s="36"/>
      <c r="JI30058"/>
      <c r="JJ30058"/>
      <c r="KX30058" s="23"/>
      <c r="KY30058" s="23"/>
    </row>
    <row r="30059" spans="36:311" x14ac:dyDescent="0.2">
      <c r="AJ30059" s="23"/>
      <c r="HH30059"/>
      <c r="IW30059" s="36"/>
      <c r="JI30059"/>
      <c r="JJ30059"/>
      <c r="KX30059" s="23"/>
      <c r="KY30059" s="23"/>
    </row>
    <row r="30060" spans="36:311" x14ac:dyDescent="0.2">
      <c r="AJ30060" s="23"/>
      <c r="HH30060"/>
      <c r="IW30060" s="36"/>
      <c r="JI30060"/>
      <c r="JJ30060"/>
      <c r="KX30060" s="23"/>
      <c r="KY30060" s="23"/>
    </row>
    <row r="30061" spans="36:311" x14ac:dyDescent="0.2">
      <c r="AJ30061" s="23"/>
      <c r="HH30061"/>
      <c r="IW30061" s="36"/>
      <c r="JI30061"/>
      <c r="JJ30061"/>
      <c r="KX30061" s="23"/>
      <c r="KY30061" s="23"/>
    </row>
    <row r="30062" spans="36:311" x14ac:dyDescent="0.2">
      <c r="AJ30062" s="23"/>
      <c r="HH30062"/>
      <c r="IW30062" s="36"/>
      <c r="JI30062"/>
      <c r="JJ30062"/>
      <c r="KX30062" s="23"/>
      <c r="KY30062" s="23"/>
    </row>
    <row r="30063" spans="36:311" x14ac:dyDescent="0.2">
      <c r="AJ30063" s="23"/>
      <c r="HH30063"/>
      <c r="IW30063" s="36"/>
      <c r="JI30063"/>
      <c r="JJ30063"/>
      <c r="KX30063" s="23"/>
      <c r="KY30063" s="23"/>
    </row>
    <row r="30064" spans="36:311" x14ac:dyDescent="0.2">
      <c r="AJ30064" s="23"/>
      <c r="HH30064"/>
      <c r="IW30064" s="36"/>
      <c r="JI30064"/>
      <c r="JJ30064"/>
      <c r="KX30064" s="23"/>
      <c r="KY30064" s="23"/>
    </row>
    <row r="30065" spans="36:311" x14ac:dyDescent="0.2">
      <c r="AJ30065" s="23"/>
      <c r="HH30065"/>
      <c r="IW30065" s="36"/>
      <c r="JI30065"/>
      <c r="JJ30065"/>
      <c r="KX30065" s="23"/>
      <c r="KY30065" s="23"/>
    </row>
    <row r="30066" spans="36:311" x14ac:dyDescent="0.2">
      <c r="AJ30066" s="23"/>
      <c r="HH30066"/>
      <c r="IW30066" s="36"/>
      <c r="JI30066"/>
      <c r="JJ30066"/>
      <c r="KX30066" s="23"/>
      <c r="KY30066" s="23"/>
    </row>
    <row r="30067" spans="36:311" x14ac:dyDescent="0.2">
      <c r="AJ30067" s="23"/>
      <c r="HH30067"/>
      <c r="IW30067" s="36"/>
      <c r="JI30067"/>
      <c r="JJ30067"/>
      <c r="KX30067" s="23"/>
      <c r="KY30067" s="23"/>
    </row>
    <row r="30068" spans="36:311" x14ac:dyDescent="0.2">
      <c r="AJ30068" s="23"/>
      <c r="HH30068"/>
      <c r="IW30068" s="36"/>
      <c r="JI30068"/>
      <c r="JJ30068"/>
      <c r="KX30068" s="23"/>
      <c r="KY30068" s="23"/>
    </row>
    <row r="30069" spans="36:311" x14ac:dyDescent="0.2">
      <c r="AJ30069" s="23"/>
      <c r="HH30069"/>
      <c r="IW30069" s="36"/>
      <c r="JI30069"/>
      <c r="JJ30069"/>
      <c r="KX30069" s="23"/>
      <c r="KY30069" s="23"/>
    </row>
    <row r="30070" spans="36:311" x14ac:dyDescent="0.2">
      <c r="AJ30070" s="23"/>
      <c r="HH30070"/>
      <c r="IW30070" s="36"/>
      <c r="JI30070"/>
      <c r="JJ30070"/>
      <c r="KX30070" s="23"/>
      <c r="KY30070" s="23"/>
    </row>
    <row r="30071" spans="36:311" x14ac:dyDescent="0.2">
      <c r="AJ30071" s="23"/>
      <c r="HH30071"/>
      <c r="IW30071" s="36"/>
      <c r="JI30071"/>
      <c r="JJ30071"/>
      <c r="KX30071" s="23"/>
      <c r="KY30071" s="23"/>
    </row>
    <row r="30072" spans="36:311" x14ac:dyDescent="0.2">
      <c r="AJ30072" s="23"/>
      <c r="HH30072"/>
      <c r="IW30072" s="36"/>
      <c r="JI30072"/>
      <c r="JJ30072"/>
      <c r="KX30072" s="23"/>
      <c r="KY30072" s="23"/>
    </row>
    <row r="30073" spans="36:311" x14ac:dyDescent="0.2">
      <c r="AJ30073" s="23"/>
      <c r="HH30073"/>
      <c r="IW30073" s="36"/>
      <c r="JI30073"/>
      <c r="JJ30073"/>
      <c r="KX30073" s="23"/>
      <c r="KY30073" s="23"/>
    </row>
    <row r="30074" spans="36:311" x14ac:dyDescent="0.2">
      <c r="AJ30074" s="23"/>
      <c r="HH30074"/>
      <c r="IW30074" s="36"/>
      <c r="JI30074"/>
      <c r="JJ30074"/>
      <c r="KX30074" s="23"/>
      <c r="KY30074" s="23"/>
    </row>
    <row r="30075" spans="36:311" x14ac:dyDescent="0.2">
      <c r="AJ30075" s="23"/>
      <c r="HH30075"/>
      <c r="IW30075" s="36"/>
      <c r="JI30075"/>
      <c r="JJ30075"/>
      <c r="KX30075" s="23"/>
      <c r="KY30075" s="23"/>
    </row>
    <row r="30076" spans="36:311" x14ac:dyDescent="0.2">
      <c r="AJ30076" s="23"/>
      <c r="HH30076"/>
      <c r="IW30076" s="36"/>
      <c r="JI30076"/>
      <c r="JJ30076"/>
      <c r="KX30076" s="23"/>
      <c r="KY30076" s="23"/>
    </row>
    <row r="30077" spans="36:311" x14ac:dyDescent="0.2">
      <c r="AJ30077" s="23"/>
      <c r="HH30077"/>
      <c r="IW30077" s="36"/>
      <c r="JI30077"/>
      <c r="JJ30077"/>
      <c r="KX30077" s="23"/>
      <c r="KY30077" s="23"/>
    </row>
    <row r="30078" spans="36:311" x14ac:dyDescent="0.2">
      <c r="AJ30078" s="23"/>
      <c r="HH30078"/>
      <c r="IW30078" s="36"/>
      <c r="JI30078"/>
      <c r="JJ30078"/>
      <c r="KX30078" s="23"/>
      <c r="KY30078" s="23"/>
    </row>
    <row r="30079" spans="36:311" x14ac:dyDescent="0.2">
      <c r="AJ30079" s="23"/>
      <c r="HH30079"/>
      <c r="IW30079" s="36"/>
      <c r="JI30079"/>
      <c r="JJ30079"/>
      <c r="KX30079" s="23"/>
      <c r="KY30079" s="23"/>
    </row>
    <row r="30080" spans="36:311" x14ac:dyDescent="0.2">
      <c r="AJ30080" s="23"/>
      <c r="HH30080"/>
      <c r="IW30080" s="36"/>
      <c r="JI30080"/>
      <c r="JJ30080"/>
      <c r="KX30080" s="23"/>
      <c r="KY30080" s="23"/>
    </row>
    <row r="30081" spans="36:311" x14ac:dyDescent="0.2">
      <c r="AJ30081" s="23"/>
      <c r="HH30081"/>
      <c r="IW30081" s="36"/>
      <c r="JI30081"/>
      <c r="JJ30081"/>
      <c r="KX30081" s="23"/>
      <c r="KY30081" s="23"/>
    </row>
    <row r="30082" spans="36:311" x14ac:dyDescent="0.2">
      <c r="AJ30082" s="23"/>
      <c r="HH30082"/>
      <c r="IW30082" s="36"/>
      <c r="JI30082"/>
      <c r="JJ30082"/>
      <c r="KX30082" s="23"/>
      <c r="KY30082" s="23"/>
    </row>
    <row r="30083" spans="36:311" x14ac:dyDescent="0.2">
      <c r="AJ30083" s="23"/>
      <c r="HH30083"/>
      <c r="IW30083" s="36"/>
      <c r="JI30083"/>
      <c r="JJ30083"/>
      <c r="KX30083" s="23"/>
      <c r="KY30083" s="23"/>
    </row>
    <row r="30084" spans="36:311" x14ac:dyDescent="0.2">
      <c r="AJ30084" s="23"/>
      <c r="HH30084"/>
      <c r="IW30084" s="36"/>
      <c r="JI30084"/>
      <c r="JJ30084"/>
      <c r="KX30084" s="23"/>
      <c r="KY30084" s="23"/>
    </row>
    <row r="30085" spans="36:311" x14ac:dyDescent="0.2">
      <c r="AJ30085" s="23"/>
      <c r="HH30085"/>
      <c r="IW30085" s="36"/>
      <c r="JI30085"/>
      <c r="JJ30085"/>
      <c r="KX30085" s="23"/>
      <c r="KY30085" s="23"/>
    </row>
    <row r="30086" spans="36:311" x14ac:dyDescent="0.2">
      <c r="AJ30086" s="23"/>
      <c r="HH30086"/>
      <c r="IW30086" s="36"/>
      <c r="JI30086"/>
      <c r="JJ30086"/>
      <c r="KX30086" s="23"/>
      <c r="KY30086" s="23"/>
    </row>
    <row r="30087" spans="36:311" x14ac:dyDescent="0.2">
      <c r="AJ30087" s="23"/>
      <c r="HH30087"/>
      <c r="IW30087" s="36"/>
      <c r="JI30087"/>
      <c r="JJ30087"/>
      <c r="KX30087" s="23"/>
      <c r="KY30087" s="23"/>
    </row>
    <row r="30088" spans="36:311" x14ac:dyDescent="0.2">
      <c r="AJ30088" s="23"/>
      <c r="HH30088"/>
      <c r="IW30088" s="36"/>
      <c r="JI30088"/>
      <c r="JJ30088"/>
      <c r="KX30088" s="23"/>
      <c r="KY30088" s="23"/>
    </row>
    <row r="30089" spans="36:311" x14ac:dyDescent="0.2">
      <c r="AJ30089" s="23"/>
      <c r="HH30089"/>
      <c r="IW30089" s="36"/>
      <c r="JI30089"/>
      <c r="JJ30089"/>
      <c r="KX30089" s="23"/>
      <c r="KY30089" s="23"/>
    </row>
    <row r="30090" spans="36:311" x14ac:dyDescent="0.2">
      <c r="AJ30090" s="23"/>
      <c r="HH30090"/>
      <c r="IW30090" s="36"/>
      <c r="JI30090"/>
      <c r="JJ30090"/>
      <c r="KX30090" s="23"/>
      <c r="KY30090" s="23"/>
    </row>
    <row r="30091" spans="36:311" x14ac:dyDescent="0.2">
      <c r="AJ30091" s="23"/>
      <c r="HH30091"/>
      <c r="IW30091" s="36"/>
      <c r="JI30091"/>
      <c r="JJ30091"/>
      <c r="KX30091" s="23"/>
      <c r="KY30091" s="23"/>
    </row>
    <row r="30092" spans="36:311" x14ac:dyDescent="0.2">
      <c r="AJ30092" s="23"/>
      <c r="HH30092"/>
      <c r="IW30092" s="36"/>
      <c r="JI30092"/>
      <c r="JJ30092"/>
      <c r="KX30092" s="23"/>
      <c r="KY30092" s="23"/>
    </row>
    <row r="30093" spans="36:311" x14ac:dyDescent="0.2">
      <c r="AJ30093" s="23"/>
      <c r="HH30093"/>
      <c r="IW30093" s="36"/>
      <c r="JI30093"/>
      <c r="JJ30093"/>
      <c r="KX30093" s="23"/>
      <c r="KY30093" s="23"/>
    </row>
    <row r="30094" spans="36:311" x14ac:dyDescent="0.2">
      <c r="AJ30094" s="23"/>
      <c r="HH30094"/>
      <c r="IW30094" s="36"/>
      <c r="JI30094"/>
      <c r="JJ30094"/>
      <c r="KX30094" s="23"/>
      <c r="KY30094" s="23"/>
    </row>
    <row r="30095" spans="36:311" x14ac:dyDescent="0.2">
      <c r="AJ30095" s="23"/>
      <c r="HH30095"/>
      <c r="IW30095" s="36"/>
      <c r="JI30095"/>
      <c r="JJ30095"/>
      <c r="KX30095" s="23"/>
      <c r="KY30095" s="23"/>
    </row>
    <row r="30096" spans="36:311" x14ac:dyDescent="0.2">
      <c r="AJ30096" s="23"/>
      <c r="HH30096"/>
      <c r="IW30096" s="36"/>
      <c r="JI30096"/>
      <c r="JJ30096"/>
      <c r="KX30096" s="23"/>
      <c r="KY30096" s="23"/>
    </row>
    <row r="30097" spans="36:311" x14ac:dyDescent="0.2">
      <c r="AJ30097" s="23"/>
      <c r="HH30097"/>
      <c r="IW30097" s="36"/>
      <c r="JI30097"/>
      <c r="JJ30097"/>
      <c r="KX30097" s="23"/>
      <c r="KY30097" s="23"/>
    </row>
    <row r="30098" spans="36:311" x14ac:dyDescent="0.2">
      <c r="AJ30098" s="23"/>
      <c r="HH30098"/>
      <c r="IW30098" s="36"/>
      <c r="JI30098"/>
      <c r="JJ30098"/>
      <c r="KX30098" s="23"/>
      <c r="KY30098" s="23"/>
    </row>
    <row r="30099" spans="36:311" x14ac:dyDescent="0.2">
      <c r="AJ30099" s="23"/>
      <c r="HH30099"/>
      <c r="IW30099" s="36"/>
      <c r="JI30099"/>
      <c r="JJ30099"/>
      <c r="KX30099" s="23"/>
      <c r="KY30099" s="23"/>
    </row>
    <row r="30100" spans="36:311" x14ac:dyDescent="0.2">
      <c r="AJ30100" s="23"/>
      <c r="HH30100"/>
      <c r="IW30100" s="36"/>
      <c r="JI30100"/>
      <c r="JJ30100"/>
      <c r="KX30100" s="23"/>
      <c r="KY30100" s="23"/>
    </row>
    <row r="30101" spans="36:311" x14ac:dyDescent="0.2">
      <c r="AJ30101" s="23"/>
      <c r="HH30101"/>
      <c r="IW30101" s="36"/>
      <c r="JI30101"/>
      <c r="JJ30101"/>
      <c r="KX30101" s="23"/>
      <c r="KY30101" s="23"/>
    </row>
    <row r="30102" spans="36:311" x14ac:dyDescent="0.2">
      <c r="AJ30102" s="23"/>
      <c r="HH30102"/>
      <c r="IW30102" s="36"/>
      <c r="JI30102"/>
      <c r="JJ30102"/>
      <c r="KX30102" s="23"/>
      <c r="KY30102" s="23"/>
    </row>
    <row r="30103" spans="36:311" x14ac:dyDescent="0.2">
      <c r="AJ30103" s="23"/>
      <c r="HH30103"/>
      <c r="IW30103" s="36"/>
      <c r="JI30103"/>
      <c r="JJ30103"/>
      <c r="KX30103" s="23"/>
      <c r="KY30103" s="23"/>
    </row>
    <row r="30104" spans="36:311" x14ac:dyDescent="0.2">
      <c r="AJ30104" s="23"/>
      <c r="HH30104"/>
      <c r="IW30104" s="36"/>
      <c r="JI30104"/>
      <c r="JJ30104"/>
      <c r="KX30104" s="23"/>
      <c r="KY30104" s="23"/>
    </row>
    <row r="30105" spans="36:311" x14ac:dyDescent="0.2">
      <c r="AJ30105" s="23"/>
      <c r="HH30105"/>
      <c r="IW30105" s="36"/>
      <c r="JI30105"/>
      <c r="JJ30105"/>
      <c r="KX30105" s="23"/>
      <c r="KY30105" s="23"/>
    </row>
    <row r="30106" spans="36:311" x14ac:dyDescent="0.2">
      <c r="AJ30106" s="23"/>
      <c r="HH30106"/>
      <c r="IW30106" s="36"/>
      <c r="JI30106"/>
      <c r="JJ30106"/>
      <c r="KX30106" s="23"/>
      <c r="KY30106" s="23"/>
    </row>
    <row r="30107" spans="36:311" x14ac:dyDescent="0.2">
      <c r="AJ30107" s="23"/>
      <c r="HH30107"/>
      <c r="IW30107" s="36"/>
      <c r="JI30107"/>
      <c r="JJ30107"/>
      <c r="KX30107" s="23"/>
      <c r="KY30107" s="23"/>
    </row>
    <row r="30108" spans="36:311" x14ac:dyDescent="0.2">
      <c r="AJ30108" s="23"/>
      <c r="HH30108"/>
      <c r="IW30108" s="36"/>
      <c r="JI30108"/>
      <c r="JJ30108"/>
      <c r="KX30108" s="23"/>
      <c r="KY30108" s="23"/>
    </row>
    <row r="30109" spans="36:311" x14ac:dyDescent="0.2">
      <c r="AJ30109" s="23"/>
      <c r="HH30109"/>
      <c r="IW30109" s="36"/>
      <c r="JI30109"/>
      <c r="JJ30109"/>
      <c r="KX30109" s="23"/>
      <c r="KY30109" s="23"/>
    </row>
    <row r="30110" spans="36:311" x14ac:dyDescent="0.2">
      <c r="AJ30110" s="23"/>
      <c r="HH30110"/>
      <c r="IW30110" s="36"/>
      <c r="JI30110"/>
      <c r="JJ30110"/>
      <c r="KX30110" s="23"/>
      <c r="KY30110" s="23"/>
    </row>
    <row r="30111" spans="36:311" x14ac:dyDescent="0.2">
      <c r="AJ30111" s="23"/>
      <c r="HH30111"/>
      <c r="IW30111" s="36"/>
      <c r="JI30111"/>
      <c r="JJ30111"/>
      <c r="KX30111" s="23"/>
      <c r="KY30111" s="23"/>
    </row>
    <row r="30112" spans="36:311" x14ac:dyDescent="0.2">
      <c r="AJ30112" s="23"/>
      <c r="HH30112"/>
      <c r="IW30112" s="36"/>
      <c r="JI30112"/>
      <c r="JJ30112"/>
      <c r="KX30112" s="23"/>
      <c r="KY30112" s="23"/>
    </row>
    <row r="30113" spans="36:311" x14ac:dyDescent="0.2">
      <c r="AJ30113" s="23"/>
      <c r="HH30113"/>
      <c r="IW30113" s="36"/>
      <c r="JI30113"/>
      <c r="JJ30113"/>
      <c r="KX30113" s="23"/>
      <c r="KY30113" s="23"/>
    </row>
    <row r="30114" spans="36:311" x14ac:dyDescent="0.2">
      <c r="AJ30114" s="23"/>
      <c r="HH30114"/>
      <c r="IW30114" s="36"/>
      <c r="JI30114"/>
      <c r="JJ30114"/>
      <c r="KX30114" s="23"/>
      <c r="KY30114" s="23"/>
    </row>
    <row r="30115" spans="36:311" x14ac:dyDescent="0.2">
      <c r="AJ30115" s="23"/>
      <c r="HH30115"/>
      <c r="IW30115" s="36"/>
      <c r="JI30115"/>
      <c r="JJ30115"/>
      <c r="KX30115" s="23"/>
      <c r="KY30115" s="23"/>
    </row>
    <row r="30116" spans="36:311" x14ac:dyDescent="0.2">
      <c r="AJ30116" s="23"/>
      <c r="HH30116"/>
      <c r="IW30116" s="36"/>
      <c r="JI30116"/>
      <c r="JJ30116"/>
      <c r="KX30116" s="23"/>
      <c r="KY30116" s="23"/>
    </row>
    <row r="30117" spans="36:311" x14ac:dyDescent="0.2">
      <c r="AJ30117" s="23"/>
      <c r="HH30117"/>
      <c r="IW30117" s="36"/>
      <c r="JI30117"/>
      <c r="JJ30117"/>
      <c r="KX30117" s="23"/>
      <c r="KY30117" s="23"/>
    </row>
    <row r="30118" spans="36:311" x14ac:dyDescent="0.2">
      <c r="AJ30118" s="23"/>
      <c r="HH30118"/>
      <c r="IW30118" s="36"/>
      <c r="JI30118"/>
      <c r="JJ30118"/>
      <c r="KX30118" s="23"/>
      <c r="KY30118" s="23"/>
    </row>
    <row r="30119" spans="36:311" x14ac:dyDescent="0.2">
      <c r="AJ30119" s="23"/>
      <c r="HH30119"/>
      <c r="IW30119" s="36"/>
      <c r="JI30119"/>
      <c r="JJ30119"/>
      <c r="KX30119" s="23"/>
      <c r="KY30119" s="23"/>
    </row>
    <row r="30120" spans="36:311" x14ac:dyDescent="0.2">
      <c r="AJ30120" s="23"/>
      <c r="HH30120"/>
      <c r="IW30120" s="36"/>
      <c r="JI30120"/>
      <c r="JJ30120"/>
      <c r="KX30120" s="23"/>
      <c r="KY30120" s="23"/>
    </row>
    <row r="30121" spans="36:311" x14ac:dyDescent="0.2">
      <c r="AJ30121" s="23"/>
      <c r="HH30121"/>
      <c r="IW30121" s="36"/>
      <c r="JI30121"/>
      <c r="JJ30121"/>
      <c r="KX30121" s="23"/>
      <c r="KY30121" s="23"/>
    </row>
    <row r="30122" spans="36:311" x14ac:dyDescent="0.2">
      <c r="AJ30122" s="23"/>
      <c r="HH30122"/>
      <c r="IW30122" s="36"/>
      <c r="JI30122"/>
      <c r="JJ30122"/>
      <c r="KX30122" s="23"/>
      <c r="KY30122" s="23"/>
    </row>
    <row r="30123" spans="36:311" x14ac:dyDescent="0.2">
      <c r="AJ30123" s="23"/>
      <c r="HH30123"/>
      <c r="IW30123" s="36"/>
      <c r="JI30123"/>
      <c r="JJ30123"/>
      <c r="KX30123" s="23"/>
      <c r="KY30123" s="23"/>
    </row>
    <row r="30124" spans="36:311" x14ac:dyDescent="0.2">
      <c r="AJ30124" s="23"/>
      <c r="HH30124"/>
      <c r="IW30124" s="36"/>
      <c r="JI30124"/>
      <c r="JJ30124"/>
      <c r="KX30124" s="23"/>
      <c r="KY30124" s="23"/>
    </row>
    <row r="30125" spans="36:311" x14ac:dyDescent="0.2">
      <c r="AJ30125" s="23"/>
      <c r="HH30125"/>
      <c r="IW30125" s="36"/>
      <c r="JI30125"/>
      <c r="JJ30125"/>
      <c r="KX30125" s="23"/>
      <c r="KY30125" s="23"/>
    </row>
    <row r="30126" spans="36:311" x14ac:dyDescent="0.2">
      <c r="AJ30126" s="23"/>
      <c r="HH30126"/>
      <c r="IW30126" s="36"/>
      <c r="JI30126"/>
      <c r="JJ30126"/>
      <c r="KX30126" s="23"/>
      <c r="KY30126" s="23"/>
    </row>
    <row r="30127" spans="36:311" x14ac:dyDescent="0.2">
      <c r="AJ30127" s="23"/>
      <c r="HH30127"/>
      <c r="IW30127" s="36"/>
      <c r="JI30127"/>
      <c r="JJ30127"/>
      <c r="KX30127" s="23"/>
      <c r="KY30127" s="23"/>
    </row>
    <row r="30128" spans="36:311" x14ac:dyDescent="0.2">
      <c r="AJ30128" s="23"/>
      <c r="HH30128"/>
      <c r="IW30128" s="36"/>
      <c r="JI30128"/>
      <c r="JJ30128"/>
      <c r="KX30128" s="23"/>
      <c r="KY30128" s="23"/>
    </row>
    <row r="30129" spans="36:311" x14ac:dyDescent="0.2">
      <c r="AJ30129" s="23"/>
      <c r="HH30129"/>
      <c r="IW30129" s="36"/>
      <c r="JI30129"/>
      <c r="JJ30129"/>
      <c r="KX30129" s="23"/>
      <c r="KY30129" s="23"/>
    </row>
    <row r="30130" spans="36:311" x14ac:dyDescent="0.2">
      <c r="AJ30130" s="23"/>
      <c r="HH30130"/>
      <c r="IW30130" s="36"/>
      <c r="JI30130"/>
      <c r="JJ30130"/>
      <c r="KX30130" s="23"/>
      <c r="KY30130" s="23"/>
    </row>
    <row r="30131" spans="36:311" x14ac:dyDescent="0.2">
      <c r="AJ30131" s="23"/>
      <c r="HH30131"/>
      <c r="IW30131" s="36"/>
      <c r="JI30131"/>
      <c r="JJ30131"/>
      <c r="KX30131" s="23"/>
      <c r="KY30131" s="23"/>
    </row>
    <row r="30132" spans="36:311" x14ac:dyDescent="0.2">
      <c r="AJ30132" s="23"/>
      <c r="HH30132"/>
      <c r="IW30132" s="36"/>
      <c r="JI30132"/>
      <c r="JJ30132"/>
      <c r="KX30132" s="23"/>
      <c r="KY30132" s="23"/>
    </row>
    <row r="30133" spans="36:311" x14ac:dyDescent="0.2">
      <c r="AJ30133" s="23"/>
      <c r="HH30133"/>
      <c r="IW30133" s="36"/>
      <c r="JI30133"/>
      <c r="JJ30133"/>
      <c r="KX30133" s="23"/>
      <c r="KY30133" s="23"/>
    </row>
    <row r="30134" spans="36:311" x14ac:dyDescent="0.2">
      <c r="AJ30134" s="23"/>
      <c r="HH30134"/>
      <c r="IW30134" s="36"/>
      <c r="JI30134"/>
      <c r="JJ30134"/>
      <c r="KX30134" s="23"/>
      <c r="KY30134" s="23"/>
    </row>
    <row r="30135" spans="36:311" x14ac:dyDescent="0.2">
      <c r="AJ30135" s="23"/>
      <c r="HH30135"/>
      <c r="IW30135" s="36"/>
      <c r="JI30135"/>
      <c r="JJ30135"/>
      <c r="KX30135" s="23"/>
      <c r="KY30135" s="23"/>
    </row>
    <row r="30136" spans="36:311" x14ac:dyDescent="0.2">
      <c r="AJ30136" s="23"/>
      <c r="HH30136"/>
      <c r="IW30136" s="36"/>
      <c r="JI30136"/>
      <c r="JJ30136"/>
      <c r="KX30136" s="23"/>
      <c r="KY30136" s="23"/>
    </row>
    <row r="30137" spans="36:311" x14ac:dyDescent="0.2">
      <c r="AJ30137" s="23"/>
      <c r="HH30137"/>
      <c r="IW30137" s="36"/>
      <c r="JI30137"/>
      <c r="JJ30137"/>
      <c r="KX30137" s="23"/>
      <c r="KY30137" s="23"/>
    </row>
    <row r="30138" spans="36:311" x14ac:dyDescent="0.2">
      <c r="AJ30138" s="23"/>
      <c r="HH30138"/>
      <c r="IW30138" s="36"/>
      <c r="JI30138"/>
      <c r="JJ30138"/>
      <c r="KX30138" s="23"/>
      <c r="KY30138" s="23"/>
    </row>
    <row r="30139" spans="36:311" x14ac:dyDescent="0.2">
      <c r="AJ30139" s="23"/>
      <c r="HH30139"/>
      <c r="IW30139" s="36"/>
      <c r="JI30139"/>
      <c r="JJ30139"/>
      <c r="KX30139" s="23"/>
      <c r="KY30139" s="23"/>
    </row>
    <row r="30140" spans="36:311" x14ac:dyDescent="0.2">
      <c r="AJ30140" s="23"/>
      <c r="HH30140"/>
      <c r="IW30140" s="36"/>
      <c r="JI30140"/>
      <c r="JJ30140"/>
      <c r="KX30140" s="23"/>
      <c r="KY30140" s="23"/>
    </row>
    <row r="30141" spans="36:311" x14ac:dyDescent="0.2">
      <c r="AJ30141" s="23"/>
      <c r="HH30141"/>
      <c r="IW30141" s="36"/>
      <c r="JI30141"/>
      <c r="JJ30141"/>
      <c r="KX30141" s="23"/>
      <c r="KY30141" s="23"/>
    </row>
    <row r="30142" spans="36:311" x14ac:dyDescent="0.2">
      <c r="AJ30142" s="23"/>
      <c r="HH30142"/>
      <c r="IW30142" s="36"/>
      <c r="JI30142"/>
      <c r="JJ30142"/>
      <c r="KX30142" s="23"/>
      <c r="KY30142" s="23"/>
    </row>
    <row r="30143" spans="36:311" x14ac:dyDescent="0.2">
      <c r="AJ30143" s="23"/>
      <c r="HH30143"/>
      <c r="IW30143" s="36"/>
      <c r="JI30143"/>
      <c r="JJ30143"/>
      <c r="KX30143" s="23"/>
      <c r="KY30143" s="23"/>
    </row>
    <row r="30144" spans="36:311" x14ac:dyDescent="0.2">
      <c r="AJ30144" s="23"/>
      <c r="HH30144"/>
      <c r="IW30144" s="36"/>
      <c r="JI30144"/>
      <c r="JJ30144"/>
      <c r="KX30144" s="23"/>
      <c r="KY30144" s="23"/>
    </row>
    <row r="30145" spans="36:311" x14ac:dyDescent="0.2">
      <c r="AJ30145" s="23"/>
      <c r="HH30145"/>
      <c r="IW30145" s="36"/>
      <c r="JI30145"/>
      <c r="JJ30145"/>
      <c r="KX30145" s="23"/>
      <c r="KY30145" s="23"/>
    </row>
    <row r="30146" spans="36:311" x14ac:dyDescent="0.2">
      <c r="AJ30146" s="23"/>
      <c r="HH30146"/>
      <c r="IW30146" s="36"/>
      <c r="JI30146"/>
      <c r="JJ30146"/>
      <c r="KX30146" s="23"/>
      <c r="KY30146" s="23"/>
    </row>
    <row r="30147" spans="36:311" x14ac:dyDescent="0.2">
      <c r="AJ30147" s="23"/>
      <c r="HH30147"/>
      <c r="IW30147" s="36"/>
      <c r="JI30147"/>
      <c r="JJ30147"/>
      <c r="KX30147" s="23"/>
      <c r="KY30147" s="23"/>
    </row>
    <row r="30148" spans="36:311" x14ac:dyDescent="0.2">
      <c r="AJ30148" s="23"/>
      <c r="HH30148"/>
      <c r="IW30148" s="36"/>
      <c r="JI30148"/>
      <c r="JJ30148"/>
      <c r="KX30148" s="23"/>
      <c r="KY30148" s="23"/>
    </row>
    <row r="30149" spans="36:311" x14ac:dyDescent="0.2">
      <c r="AJ30149" s="23"/>
      <c r="HH30149"/>
      <c r="IW30149" s="36"/>
      <c r="JI30149"/>
      <c r="JJ30149"/>
      <c r="KX30149" s="23"/>
      <c r="KY30149" s="23"/>
    </row>
    <row r="30150" spans="36:311" x14ac:dyDescent="0.2">
      <c r="AJ30150" s="23"/>
      <c r="HH30150"/>
      <c r="IW30150" s="36"/>
      <c r="JI30150"/>
      <c r="JJ30150"/>
      <c r="KX30150" s="23"/>
      <c r="KY30150" s="23"/>
    </row>
    <row r="30151" spans="36:311" x14ac:dyDescent="0.2">
      <c r="AJ30151" s="23"/>
      <c r="HH30151"/>
      <c r="IW30151" s="36"/>
      <c r="JI30151"/>
      <c r="JJ30151"/>
      <c r="KX30151" s="23"/>
      <c r="KY30151" s="23"/>
    </row>
    <row r="30152" spans="36:311" x14ac:dyDescent="0.2">
      <c r="AJ30152" s="23"/>
      <c r="HH30152"/>
      <c r="IW30152" s="36"/>
      <c r="JI30152"/>
      <c r="JJ30152"/>
      <c r="KX30152" s="23"/>
      <c r="KY30152" s="23"/>
    </row>
    <row r="30153" spans="36:311" x14ac:dyDescent="0.2">
      <c r="AJ30153" s="23"/>
      <c r="HH30153"/>
      <c r="IW30153" s="36"/>
      <c r="JI30153"/>
      <c r="JJ30153"/>
      <c r="KX30153" s="23"/>
      <c r="KY30153" s="23"/>
    </row>
    <row r="30154" spans="36:311" x14ac:dyDescent="0.2">
      <c r="AJ30154" s="23"/>
      <c r="HH30154"/>
      <c r="IW30154" s="36"/>
      <c r="JI30154"/>
      <c r="JJ30154"/>
      <c r="KX30154" s="23"/>
      <c r="KY30154" s="23"/>
    </row>
    <row r="30155" spans="36:311" x14ac:dyDescent="0.2">
      <c r="AJ30155" s="23"/>
      <c r="HH30155"/>
      <c r="IW30155" s="36"/>
      <c r="JI30155"/>
      <c r="JJ30155"/>
      <c r="KX30155" s="23"/>
      <c r="KY30155" s="23"/>
    </row>
    <row r="30156" spans="36:311" x14ac:dyDescent="0.2">
      <c r="AJ30156" s="23"/>
      <c r="HH30156"/>
      <c r="IW30156" s="36"/>
      <c r="JI30156"/>
      <c r="JJ30156"/>
      <c r="KX30156" s="23"/>
      <c r="KY30156" s="23"/>
    </row>
    <row r="30157" spans="36:311" x14ac:dyDescent="0.2">
      <c r="AJ30157" s="23"/>
      <c r="HH30157"/>
      <c r="IW30157" s="36"/>
      <c r="JI30157"/>
      <c r="JJ30157"/>
      <c r="KX30157" s="23"/>
      <c r="KY30157" s="23"/>
    </row>
    <row r="30158" spans="36:311" x14ac:dyDescent="0.2">
      <c r="AJ30158" s="23"/>
      <c r="HH30158"/>
      <c r="IW30158" s="36"/>
      <c r="JI30158"/>
      <c r="JJ30158"/>
      <c r="KX30158" s="23"/>
      <c r="KY30158" s="23"/>
    </row>
    <row r="30159" spans="36:311" x14ac:dyDescent="0.2">
      <c r="AJ30159" s="23"/>
      <c r="HH30159"/>
      <c r="IW30159" s="36"/>
      <c r="JI30159"/>
      <c r="JJ30159"/>
      <c r="KX30159" s="23"/>
      <c r="KY30159" s="23"/>
    </row>
    <row r="30160" spans="36:311" x14ac:dyDescent="0.2">
      <c r="AJ30160" s="23"/>
      <c r="HH30160"/>
      <c r="IW30160" s="36"/>
      <c r="JI30160"/>
      <c r="JJ30160"/>
      <c r="KX30160" s="23"/>
      <c r="KY30160" s="23"/>
    </row>
    <row r="30161" spans="36:311" x14ac:dyDescent="0.2">
      <c r="AJ30161" s="23"/>
      <c r="HH30161"/>
      <c r="IW30161" s="36"/>
      <c r="JI30161"/>
      <c r="JJ30161"/>
      <c r="KX30161" s="23"/>
      <c r="KY30161" s="23"/>
    </row>
    <row r="30162" spans="36:311" x14ac:dyDescent="0.2">
      <c r="AJ30162" s="23"/>
      <c r="HH30162"/>
      <c r="IW30162" s="36"/>
      <c r="JI30162"/>
      <c r="JJ30162"/>
      <c r="KX30162" s="23"/>
      <c r="KY30162" s="23"/>
    </row>
    <row r="30163" spans="36:311" x14ac:dyDescent="0.2">
      <c r="AJ30163" s="23"/>
      <c r="HH30163"/>
      <c r="IW30163" s="36"/>
      <c r="JI30163"/>
      <c r="JJ30163"/>
      <c r="KX30163" s="23"/>
      <c r="KY30163" s="23"/>
    </row>
    <row r="30164" spans="36:311" x14ac:dyDescent="0.2">
      <c r="AJ30164" s="23"/>
      <c r="HH30164"/>
      <c r="IW30164" s="36"/>
      <c r="JI30164"/>
      <c r="JJ30164"/>
      <c r="KX30164" s="23"/>
      <c r="KY30164" s="23"/>
    </row>
    <row r="30165" spans="36:311" x14ac:dyDescent="0.2">
      <c r="AJ30165" s="23"/>
      <c r="HH30165"/>
      <c r="IW30165" s="36"/>
      <c r="JI30165"/>
      <c r="JJ30165"/>
      <c r="KX30165" s="23"/>
      <c r="KY30165" s="23"/>
    </row>
    <row r="30166" spans="36:311" x14ac:dyDescent="0.2">
      <c r="AJ30166" s="23"/>
      <c r="HH30166"/>
      <c r="IW30166" s="36"/>
      <c r="JI30166"/>
      <c r="JJ30166"/>
      <c r="KX30166" s="23"/>
      <c r="KY30166" s="23"/>
    </row>
    <row r="30167" spans="36:311" x14ac:dyDescent="0.2">
      <c r="AJ30167" s="23"/>
      <c r="HH30167"/>
      <c r="IW30167" s="36"/>
      <c r="JI30167"/>
      <c r="JJ30167"/>
      <c r="KX30167" s="23"/>
      <c r="KY30167" s="23"/>
    </row>
    <row r="30168" spans="36:311" x14ac:dyDescent="0.2">
      <c r="AJ30168" s="23"/>
      <c r="HH30168"/>
      <c r="IW30168" s="36"/>
      <c r="JI30168"/>
      <c r="JJ30168"/>
      <c r="KX30168" s="23"/>
      <c r="KY30168" s="23"/>
    </row>
    <row r="30169" spans="36:311" x14ac:dyDescent="0.2">
      <c r="AJ30169" s="23"/>
      <c r="HH30169"/>
      <c r="IW30169" s="36"/>
      <c r="JI30169"/>
      <c r="JJ30169"/>
      <c r="KX30169" s="23"/>
      <c r="KY30169" s="23"/>
    </row>
    <row r="30170" spans="36:311" x14ac:dyDescent="0.2">
      <c r="AJ30170" s="23"/>
      <c r="HH30170"/>
      <c r="IW30170" s="36"/>
      <c r="JI30170"/>
      <c r="JJ30170"/>
      <c r="KX30170" s="23"/>
      <c r="KY30170" s="23"/>
    </row>
    <row r="30171" spans="36:311" x14ac:dyDescent="0.2">
      <c r="AJ30171" s="23"/>
      <c r="HH30171"/>
      <c r="IW30171" s="36"/>
      <c r="JI30171"/>
      <c r="JJ30171"/>
      <c r="KX30171" s="23"/>
      <c r="KY30171" s="23"/>
    </row>
    <row r="30172" spans="36:311" x14ac:dyDescent="0.2">
      <c r="AJ30172" s="23"/>
      <c r="HH30172"/>
      <c r="IW30172" s="36"/>
      <c r="JI30172"/>
      <c r="JJ30172"/>
      <c r="KX30172" s="23"/>
      <c r="KY30172" s="23"/>
    </row>
    <row r="30173" spans="36:311" x14ac:dyDescent="0.2">
      <c r="AJ30173" s="23"/>
      <c r="HH30173"/>
      <c r="IW30173" s="36"/>
      <c r="JI30173"/>
      <c r="JJ30173"/>
      <c r="KX30173" s="23"/>
      <c r="KY30173" s="23"/>
    </row>
    <row r="30174" spans="36:311" x14ac:dyDescent="0.2">
      <c r="AJ30174" s="23"/>
      <c r="HH30174"/>
      <c r="IW30174" s="36"/>
      <c r="JI30174"/>
      <c r="JJ30174"/>
      <c r="KX30174" s="23"/>
      <c r="KY30174" s="23"/>
    </row>
    <row r="30175" spans="36:311" x14ac:dyDescent="0.2">
      <c r="AJ30175" s="23"/>
      <c r="HH30175"/>
      <c r="IW30175" s="36"/>
      <c r="JI30175"/>
      <c r="JJ30175"/>
      <c r="KX30175" s="23"/>
      <c r="KY30175" s="23"/>
    </row>
    <row r="30176" spans="36:311" x14ac:dyDescent="0.2">
      <c r="AJ30176" s="23"/>
      <c r="HH30176"/>
      <c r="IW30176" s="36"/>
      <c r="JI30176"/>
      <c r="JJ30176"/>
      <c r="KX30176" s="23"/>
      <c r="KY30176" s="23"/>
    </row>
    <row r="30177" spans="36:311" x14ac:dyDescent="0.2">
      <c r="AJ30177" s="23"/>
      <c r="HH30177"/>
      <c r="IW30177" s="36"/>
      <c r="JI30177"/>
      <c r="JJ30177"/>
      <c r="KX30177" s="23"/>
      <c r="KY30177" s="23"/>
    </row>
    <row r="30178" spans="36:311" x14ac:dyDescent="0.2">
      <c r="AJ30178" s="23"/>
      <c r="HH30178"/>
      <c r="IW30178" s="36"/>
      <c r="JI30178"/>
      <c r="JJ30178"/>
      <c r="KX30178" s="23"/>
      <c r="KY30178" s="23"/>
    </row>
    <row r="30179" spans="36:311" x14ac:dyDescent="0.2">
      <c r="AJ30179" s="23"/>
      <c r="HH30179"/>
      <c r="IW30179" s="36"/>
      <c r="JI30179"/>
      <c r="JJ30179"/>
      <c r="KX30179" s="23"/>
      <c r="KY30179" s="23"/>
    </row>
    <row r="30180" spans="36:311" x14ac:dyDescent="0.2">
      <c r="AJ30180" s="23"/>
      <c r="HH30180"/>
      <c r="IW30180" s="36"/>
      <c r="JI30180"/>
      <c r="JJ30180"/>
      <c r="KX30180" s="23"/>
      <c r="KY30180" s="23"/>
    </row>
    <row r="30181" spans="36:311" x14ac:dyDescent="0.2">
      <c r="AJ30181" s="23"/>
      <c r="HH30181"/>
      <c r="IW30181" s="36"/>
      <c r="JI30181"/>
      <c r="JJ30181"/>
      <c r="KX30181" s="23"/>
      <c r="KY30181" s="23"/>
    </row>
    <row r="30182" spans="36:311" x14ac:dyDescent="0.2">
      <c r="AJ30182" s="23"/>
      <c r="HH30182"/>
      <c r="IW30182" s="36"/>
      <c r="JI30182"/>
      <c r="JJ30182"/>
      <c r="KX30182" s="23"/>
      <c r="KY30182" s="23"/>
    </row>
    <row r="30183" spans="36:311" x14ac:dyDescent="0.2">
      <c r="AJ30183" s="23"/>
      <c r="HH30183"/>
      <c r="IW30183" s="36"/>
      <c r="JI30183"/>
      <c r="JJ30183"/>
      <c r="KX30183" s="23"/>
      <c r="KY30183" s="23"/>
    </row>
    <row r="30184" spans="36:311" x14ac:dyDescent="0.2">
      <c r="AJ30184" s="23"/>
      <c r="HH30184"/>
      <c r="IW30184" s="36"/>
      <c r="JI30184"/>
      <c r="JJ30184"/>
      <c r="KX30184" s="23"/>
      <c r="KY30184" s="23"/>
    </row>
    <row r="30185" spans="36:311" x14ac:dyDescent="0.2">
      <c r="AJ30185" s="23"/>
      <c r="HH30185"/>
      <c r="IW30185" s="36"/>
      <c r="JI30185"/>
      <c r="JJ30185"/>
      <c r="KX30185" s="23"/>
      <c r="KY30185" s="23"/>
    </row>
    <row r="30186" spans="36:311" x14ac:dyDescent="0.2">
      <c r="AJ30186" s="23"/>
      <c r="HH30186"/>
      <c r="IW30186" s="36"/>
      <c r="JI30186"/>
      <c r="JJ30186"/>
      <c r="KX30186" s="23"/>
      <c r="KY30186" s="23"/>
    </row>
    <row r="30187" spans="36:311" x14ac:dyDescent="0.2">
      <c r="AJ30187" s="23"/>
      <c r="HH30187"/>
      <c r="IW30187" s="36"/>
      <c r="JI30187"/>
      <c r="JJ30187"/>
      <c r="KX30187" s="23"/>
      <c r="KY30187" s="23"/>
    </row>
    <row r="30188" spans="36:311" x14ac:dyDescent="0.2">
      <c r="AJ30188" s="23"/>
      <c r="HH30188"/>
      <c r="IW30188" s="36"/>
      <c r="JI30188"/>
      <c r="JJ30188"/>
      <c r="KX30188" s="23"/>
      <c r="KY30188" s="23"/>
    </row>
    <row r="30189" spans="36:311" x14ac:dyDescent="0.2">
      <c r="AJ30189" s="23"/>
      <c r="HH30189"/>
      <c r="IW30189" s="36"/>
      <c r="JI30189"/>
      <c r="JJ30189"/>
      <c r="KX30189" s="23"/>
      <c r="KY30189" s="23"/>
    </row>
    <row r="30190" spans="36:311" x14ac:dyDescent="0.2">
      <c r="AJ30190" s="23"/>
      <c r="HH30190"/>
      <c r="IW30190" s="36"/>
      <c r="JI30190"/>
      <c r="JJ30190"/>
      <c r="KX30190" s="23"/>
      <c r="KY30190" s="23"/>
    </row>
    <row r="30191" spans="36:311" x14ac:dyDescent="0.2">
      <c r="AJ30191" s="23"/>
      <c r="HH30191"/>
      <c r="IW30191" s="36"/>
      <c r="JI30191"/>
      <c r="JJ30191"/>
      <c r="KX30191" s="23"/>
      <c r="KY30191" s="23"/>
    </row>
    <row r="30192" spans="36:311" x14ac:dyDescent="0.2">
      <c r="AJ30192" s="23"/>
      <c r="HH30192"/>
      <c r="IW30192" s="36"/>
      <c r="JI30192"/>
      <c r="JJ30192"/>
      <c r="KX30192" s="23"/>
      <c r="KY30192" s="23"/>
    </row>
    <row r="30193" spans="36:311" x14ac:dyDescent="0.2">
      <c r="AJ30193" s="23"/>
      <c r="HH30193"/>
      <c r="IW30193" s="36"/>
      <c r="JI30193"/>
      <c r="JJ30193"/>
      <c r="KX30193" s="23"/>
      <c r="KY30193" s="23"/>
    </row>
    <row r="30194" spans="36:311" x14ac:dyDescent="0.2">
      <c r="AJ30194" s="23"/>
      <c r="HH30194"/>
      <c r="IW30194" s="36"/>
      <c r="JI30194"/>
      <c r="JJ30194"/>
      <c r="KX30194" s="23"/>
      <c r="KY30194" s="23"/>
    </row>
    <row r="30195" spans="36:311" x14ac:dyDescent="0.2">
      <c r="AJ30195" s="23"/>
      <c r="HH30195"/>
      <c r="IW30195" s="36"/>
      <c r="JI30195"/>
      <c r="JJ30195"/>
      <c r="KX30195" s="23"/>
      <c r="KY30195" s="23"/>
    </row>
    <row r="30196" spans="36:311" x14ac:dyDescent="0.2">
      <c r="AJ30196" s="23"/>
      <c r="HH30196"/>
      <c r="IW30196" s="36"/>
      <c r="JI30196"/>
      <c r="JJ30196"/>
      <c r="KX30196" s="23"/>
      <c r="KY30196" s="23"/>
    </row>
    <row r="30197" spans="36:311" x14ac:dyDescent="0.2">
      <c r="AJ30197" s="23"/>
      <c r="HH30197"/>
      <c r="IW30197" s="36"/>
      <c r="JI30197"/>
      <c r="JJ30197"/>
      <c r="KX30197" s="23"/>
      <c r="KY30197" s="23"/>
    </row>
    <row r="30198" spans="36:311" x14ac:dyDescent="0.2">
      <c r="AJ30198" s="23"/>
      <c r="HH30198"/>
      <c r="IW30198" s="36"/>
      <c r="JI30198"/>
      <c r="JJ30198"/>
      <c r="KX30198" s="23"/>
      <c r="KY30198" s="23"/>
    </row>
    <row r="30199" spans="36:311" x14ac:dyDescent="0.2">
      <c r="AJ30199" s="23"/>
      <c r="HH30199"/>
      <c r="IW30199" s="36"/>
      <c r="JI30199"/>
      <c r="JJ30199"/>
      <c r="KX30199" s="23"/>
      <c r="KY30199" s="23"/>
    </row>
    <row r="30200" spans="36:311" x14ac:dyDescent="0.2">
      <c r="AJ30200" s="23"/>
      <c r="HH30200"/>
      <c r="IW30200" s="36"/>
      <c r="JI30200"/>
      <c r="JJ30200"/>
      <c r="KX30200" s="23"/>
      <c r="KY30200" s="23"/>
    </row>
    <row r="30201" spans="36:311" x14ac:dyDescent="0.2">
      <c r="AJ30201" s="23"/>
      <c r="HH30201"/>
      <c r="IW30201" s="36"/>
      <c r="JI30201"/>
      <c r="JJ30201"/>
      <c r="KX30201" s="23"/>
      <c r="KY30201" s="23"/>
    </row>
    <row r="30202" spans="36:311" x14ac:dyDescent="0.2">
      <c r="AJ30202" s="23"/>
      <c r="HH30202"/>
      <c r="IW30202" s="36"/>
      <c r="JI30202"/>
      <c r="JJ30202"/>
      <c r="KX30202" s="23"/>
      <c r="KY30202" s="23"/>
    </row>
    <row r="30203" spans="36:311" x14ac:dyDescent="0.2">
      <c r="AJ30203" s="23"/>
      <c r="HH30203"/>
      <c r="IW30203" s="36"/>
      <c r="JI30203"/>
      <c r="JJ30203"/>
      <c r="KX30203" s="23"/>
      <c r="KY30203" s="23"/>
    </row>
    <row r="30204" spans="36:311" x14ac:dyDescent="0.2">
      <c r="AJ30204" s="23"/>
      <c r="HH30204"/>
      <c r="IW30204" s="36"/>
      <c r="JI30204"/>
      <c r="JJ30204"/>
      <c r="KX30204" s="23"/>
      <c r="KY30204" s="23"/>
    </row>
    <row r="30205" spans="36:311" x14ac:dyDescent="0.2">
      <c r="AJ30205" s="23"/>
      <c r="HH30205"/>
      <c r="IW30205" s="36"/>
      <c r="JI30205"/>
      <c r="JJ30205"/>
      <c r="KX30205" s="23"/>
      <c r="KY30205" s="23"/>
    </row>
    <row r="30206" spans="36:311" x14ac:dyDescent="0.2">
      <c r="AJ30206" s="23"/>
      <c r="HH30206"/>
      <c r="IW30206" s="36"/>
      <c r="JI30206"/>
      <c r="JJ30206"/>
      <c r="KX30206" s="23"/>
      <c r="KY30206" s="23"/>
    </row>
    <row r="30207" spans="36:311" x14ac:dyDescent="0.2">
      <c r="AJ30207" s="23"/>
      <c r="HH30207"/>
      <c r="IW30207" s="36"/>
      <c r="JI30207"/>
      <c r="JJ30207"/>
      <c r="KX30207" s="23"/>
      <c r="KY30207" s="23"/>
    </row>
    <row r="30208" spans="36:311" x14ac:dyDescent="0.2">
      <c r="AJ30208" s="23"/>
      <c r="HH30208"/>
      <c r="IW30208" s="36"/>
      <c r="JI30208"/>
      <c r="JJ30208"/>
      <c r="KX30208" s="23"/>
      <c r="KY30208" s="23"/>
    </row>
    <row r="30209" spans="36:311" x14ac:dyDescent="0.2">
      <c r="AJ30209" s="23"/>
      <c r="HH30209"/>
      <c r="IW30209" s="36"/>
      <c r="JI30209"/>
      <c r="JJ30209"/>
      <c r="KX30209" s="23"/>
      <c r="KY30209" s="23"/>
    </row>
    <row r="30210" spans="36:311" x14ac:dyDescent="0.2">
      <c r="AJ30210" s="23"/>
      <c r="HH30210"/>
      <c r="IW30210" s="36"/>
      <c r="JI30210"/>
      <c r="JJ30210"/>
      <c r="KX30210" s="23"/>
      <c r="KY30210" s="23"/>
    </row>
    <row r="30211" spans="36:311" x14ac:dyDescent="0.2">
      <c r="AJ30211" s="23"/>
      <c r="HH30211"/>
      <c r="IW30211" s="36"/>
      <c r="JI30211"/>
      <c r="JJ30211"/>
      <c r="KX30211" s="23"/>
      <c r="KY30211" s="23"/>
    </row>
    <row r="30212" spans="36:311" x14ac:dyDescent="0.2">
      <c r="AJ30212" s="23"/>
      <c r="HH30212"/>
      <c r="IW30212" s="36"/>
      <c r="JI30212"/>
      <c r="JJ30212"/>
      <c r="KX30212" s="23"/>
      <c r="KY30212" s="23"/>
    </row>
    <row r="30213" spans="36:311" x14ac:dyDescent="0.2">
      <c r="AJ30213" s="23"/>
      <c r="HH30213"/>
      <c r="IW30213" s="36"/>
      <c r="JI30213"/>
      <c r="JJ30213"/>
      <c r="KX30213" s="23"/>
      <c r="KY30213" s="23"/>
    </row>
    <row r="30214" spans="36:311" x14ac:dyDescent="0.2">
      <c r="AJ30214" s="23"/>
      <c r="HH30214"/>
      <c r="IW30214" s="36"/>
      <c r="JI30214"/>
      <c r="JJ30214"/>
      <c r="KX30214" s="23"/>
      <c r="KY30214" s="23"/>
    </row>
    <row r="30215" spans="36:311" x14ac:dyDescent="0.2">
      <c r="AJ30215" s="23"/>
      <c r="HH30215"/>
      <c r="IW30215" s="36"/>
      <c r="JI30215"/>
      <c r="JJ30215"/>
      <c r="KX30215" s="23"/>
      <c r="KY30215" s="23"/>
    </row>
    <row r="30216" spans="36:311" x14ac:dyDescent="0.2">
      <c r="AJ30216" s="23"/>
      <c r="HH30216"/>
      <c r="IW30216" s="36"/>
      <c r="JI30216"/>
      <c r="JJ30216"/>
      <c r="KX30216" s="23"/>
      <c r="KY30216" s="23"/>
    </row>
    <row r="30217" spans="36:311" x14ac:dyDescent="0.2">
      <c r="AJ30217" s="23"/>
      <c r="HH30217"/>
      <c r="IW30217" s="36"/>
      <c r="JI30217"/>
      <c r="JJ30217"/>
      <c r="KX30217" s="23"/>
      <c r="KY30217" s="23"/>
    </row>
    <row r="30218" spans="36:311" x14ac:dyDescent="0.2">
      <c r="AJ30218" s="23"/>
      <c r="HH30218"/>
      <c r="IW30218" s="36"/>
      <c r="JI30218"/>
      <c r="JJ30218"/>
      <c r="KX30218" s="23"/>
      <c r="KY30218" s="23"/>
    </row>
    <row r="30219" spans="36:311" x14ac:dyDescent="0.2">
      <c r="AJ30219" s="23"/>
      <c r="HH30219"/>
      <c r="IW30219" s="36"/>
      <c r="JI30219"/>
      <c r="JJ30219"/>
      <c r="KX30219" s="23"/>
      <c r="KY30219" s="23"/>
    </row>
    <row r="30220" spans="36:311" x14ac:dyDescent="0.2">
      <c r="AJ30220" s="23"/>
      <c r="HH30220"/>
      <c r="IW30220" s="36"/>
      <c r="JI30220"/>
      <c r="JJ30220"/>
      <c r="KX30220" s="23"/>
      <c r="KY30220" s="23"/>
    </row>
    <row r="30221" spans="36:311" x14ac:dyDescent="0.2">
      <c r="AJ30221" s="23"/>
      <c r="HH30221"/>
      <c r="IW30221" s="36"/>
      <c r="JI30221"/>
      <c r="JJ30221"/>
      <c r="KX30221" s="23"/>
      <c r="KY30221" s="23"/>
    </row>
    <row r="30222" spans="36:311" x14ac:dyDescent="0.2">
      <c r="AJ30222" s="23"/>
      <c r="HH30222"/>
      <c r="IW30222" s="36"/>
      <c r="JI30222"/>
      <c r="JJ30222"/>
      <c r="KX30222" s="23"/>
      <c r="KY30222" s="23"/>
    </row>
    <row r="30223" spans="36:311" x14ac:dyDescent="0.2">
      <c r="AJ30223" s="23"/>
      <c r="HH30223"/>
      <c r="IW30223" s="36"/>
      <c r="JI30223"/>
      <c r="JJ30223"/>
      <c r="KX30223" s="23"/>
      <c r="KY30223" s="23"/>
    </row>
    <row r="30224" spans="36:311" x14ac:dyDescent="0.2">
      <c r="AJ30224" s="23"/>
      <c r="HH30224"/>
      <c r="IW30224" s="36"/>
      <c r="JI30224"/>
      <c r="JJ30224"/>
      <c r="KX30224" s="23"/>
      <c r="KY30224" s="23"/>
    </row>
    <row r="30225" spans="36:311" x14ac:dyDescent="0.2">
      <c r="AJ30225" s="23"/>
      <c r="HH30225"/>
      <c r="IW30225" s="36"/>
      <c r="JI30225"/>
      <c r="JJ30225"/>
      <c r="KX30225" s="23"/>
      <c r="KY30225" s="23"/>
    </row>
    <row r="30226" spans="36:311" x14ac:dyDescent="0.2">
      <c r="AJ30226" s="23"/>
      <c r="HH30226"/>
      <c r="IW30226" s="36"/>
      <c r="JI30226"/>
      <c r="JJ30226"/>
      <c r="KX30226" s="23"/>
      <c r="KY30226" s="23"/>
    </row>
    <row r="30227" spans="36:311" x14ac:dyDescent="0.2">
      <c r="AJ30227" s="23"/>
      <c r="HH30227"/>
      <c r="IW30227" s="36"/>
      <c r="JI30227"/>
      <c r="JJ30227"/>
      <c r="KX30227" s="23"/>
      <c r="KY30227" s="23"/>
    </row>
    <row r="30228" spans="36:311" x14ac:dyDescent="0.2">
      <c r="AJ30228" s="23"/>
      <c r="HH30228"/>
      <c r="IW30228" s="36"/>
      <c r="JI30228"/>
      <c r="JJ30228"/>
      <c r="KX30228" s="23"/>
      <c r="KY30228" s="23"/>
    </row>
    <row r="30229" spans="36:311" x14ac:dyDescent="0.2">
      <c r="AJ30229" s="23"/>
      <c r="HH30229"/>
      <c r="IW30229" s="36"/>
      <c r="JI30229"/>
      <c r="JJ30229"/>
      <c r="KX30229" s="23"/>
      <c r="KY30229" s="23"/>
    </row>
    <row r="30230" spans="36:311" x14ac:dyDescent="0.2">
      <c r="AJ30230" s="23"/>
      <c r="HH30230"/>
      <c r="IW30230" s="36"/>
      <c r="JI30230"/>
      <c r="JJ30230"/>
      <c r="KX30230" s="23"/>
      <c r="KY30230" s="23"/>
    </row>
    <row r="30231" spans="36:311" x14ac:dyDescent="0.2">
      <c r="AJ30231" s="23"/>
      <c r="HH30231"/>
      <c r="IW30231" s="36"/>
      <c r="JI30231"/>
      <c r="JJ30231"/>
      <c r="KX30231" s="23"/>
      <c r="KY30231" s="23"/>
    </row>
    <row r="30232" spans="36:311" x14ac:dyDescent="0.2">
      <c r="AJ30232" s="23"/>
      <c r="HH30232"/>
      <c r="IW30232" s="36"/>
      <c r="JI30232"/>
      <c r="JJ30232"/>
      <c r="KX30232" s="23"/>
      <c r="KY30232" s="23"/>
    </row>
    <row r="30233" spans="36:311" x14ac:dyDescent="0.2">
      <c r="AJ30233" s="23"/>
      <c r="HH30233"/>
      <c r="IW30233" s="36"/>
      <c r="JI30233"/>
      <c r="JJ30233"/>
      <c r="KX30233" s="23"/>
      <c r="KY30233" s="23"/>
    </row>
    <row r="30234" spans="36:311" x14ac:dyDescent="0.2">
      <c r="AJ30234" s="23"/>
      <c r="HH30234"/>
      <c r="IW30234" s="36"/>
      <c r="JI30234"/>
      <c r="JJ30234"/>
      <c r="KX30234" s="23"/>
      <c r="KY30234" s="23"/>
    </row>
    <row r="30235" spans="36:311" x14ac:dyDescent="0.2">
      <c r="AJ30235" s="23"/>
      <c r="HH30235"/>
      <c r="IW30235" s="36"/>
      <c r="JI30235"/>
      <c r="JJ30235"/>
      <c r="KX30235" s="23"/>
      <c r="KY30235" s="23"/>
    </row>
    <row r="30236" spans="36:311" x14ac:dyDescent="0.2">
      <c r="AJ30236" s="23"/>
      <c r="HH30236"/>
      <c r="IW30236" s="36"/>
      <c r="JI30236"/>
      <c r="JJ30236"/>
      <c r="KX30236" s="23"/>
      <c r="KY30236" s="23"/>
    </row>
    <row r="30237" spans="36:311" x14ac:dyDescent="0.2">
      <c r="AJ30237" s="23"/>
      <c r="HH30237"/>
      <c r="IW30237" s="36"/>
      <c r="JI30237"/>
      <c r="JJ30237"/>
      <c r="KX30237" s="23"/>
      <c r="KY30237" s="23"/>
    </row>
    <row r="30238" spans="36:311" x14ac:dyDescent="0.2">
      <c r="AJ30238" s="23"/>
      <c r="HH30238"/>
      <c r="IW30238" s="36"/>
      <c r="JI30238"/>
      <c r="JJ30238"/>
      <c r="KX30238" s="23"/>
      <c r="KY30238" s="23"/>
    </row>
    <row r="30239" spans="36:311" x14ac:dyDescent="0.2">
      <c r="AJ30239" s="23"/>
      <c r="HH30239"/>
      <c r="IW30239" s="36"/>
      <c r="JI30239"/>
      <c r="JJ30239"/>
      <c r="KX30239" s="23"/>
      <c r="KY30239" s="23"/>
    </row>
    <row r="30240" spans="36:311" x14ac:dyDescent="0.2">
      <c r="AJ30240" s="23"/>
      <c r="HH30240"/>
      <c r="IW30240" s="36"/>
      <c r="JI30240"/>
      <c r="JJ30240"/>
      <c r="KX30240" s="23"/>
      <c r="KY30240" s="23"/>
    </row>
    <row r="30241" spans="36:311" x14ac:dyDescent="0.2">
      <c r="AJ30241" s="23"/>
      <c r="HH30241"/>
      <c r="IW30241" s="36"/>
      <c r="JI30241"/>
      <c r="JJ30241"/>
      <c r="KX30241" s="23"/>
      <c r="KY30241" s="23"/>
    </row>
    <row r="30242" spans="36:311" x14ac:dyDescent="0.2">
      <c r="AJ30242" s="23"/>
      <c r="HH30242"/>
      <c r="IW30242" s="36"/>
      <c r="JI30242"/>
      <c r="JJ30242"/>
      <c r="KX30242" s="23"/>
      <c r="KY30242" s="23"/>
    </row>
    <row r="30243" spans="36:311" x14ac:dyDescent="0.2">
      <c r="AJ30243" s="23"/>
      <c r="HH30243"/>
      <c r="IW30243" s="36"/>
      <c r="JI30243"/>
      <c r="JJ30243"/>
      <c r="KX30243" s="23"/>
      <c r="KY30243" s="23"/>
    </row>
    <row r="30244" spans="36:311" x14ac:dyDescent="0.2">
      <c r="AJ30244" s="23"/>
      <c r="HH30244"/>
      <c r="IW30244" s="36"/>
      <c r="JI30244"/>
      <c r="JJ30244"/>
      <c r="KX30244" s="23"/>
      <c r="KY30244" s="23"/>
    </row>
    <row r="30245" spans="36:311" x14ac:dyDescent="0.2">
      <c r="AJ30245" s="23"/>
      <c r="HH30245"/>
      <c r="IW30245" s="36"/>
      <c r="JI30245"/>
      <c r="JJ30245"/>
      <c r="KX30245" s="23"/>
      <c r="KY30245" s="23"/>
    </row>
    <row r="30246" spans="36:311" x14ac:dyDescent="0.2">
      <c r="AJ30246" s="23"/>
      <c r="HH30246"/>
      <c r="IW30246" s="36"/>
      <c r="JI30246"/>
      <c r="JJ30246"/>
      <c r="KX30246" s="23"/>
      <c r="KY30246" s="23"/>
    </row>
    <row r="30247" spans="36:311" x14ac:dyDescent="0.2">
      <c r="AJ30247" s="23"/>
      <c r="HH30247"/>
      <c r="IW30247" s="36"/>
      <c r="JI30247"/>
      <c r="JJ30247"/>
      <c r="KX30247" s="23"/>
      <c r="KY30247" s="23"/>
    </row>
    <row r="30248" spans="36:311" x14ac:dyDescent="0.2">
      <c r="AJ30248" s="23"/>
      <c r="HH30248"/>
      <c r="IW30248" s="36"/>
      <c r="JI30248"/>
      <c r="JJ30248"/>
      <c r="KX30248" s="23"/>
      <c r="KY30248" s="23"/>
    </row>
    <row r="30249" spans="36:311" x14ac:dyDescent="0.2">
      <c r="AJ30249" s="23"/>
      <c r="HH30249"/>
      <c r="IW30249" s="36"/>
      <c r="JI30249"/>
      <c r="JJ30249"/>
      <c r="KX30249" s="23"/>
      <c r="KY30249" s="23"/>
    </row>
    <row r="30250" spans="36:311" x14ac:dyDescent="0.2">
      <c r="AJ30250" s="23"/>
      <c r="HH30250"/>
      <c r="IW30250" s="36"/>
      <c r="JI30250"/>
      <c r="JJ30250"/>
      <c r="KX30250" s="23"/>
      <c r="KY30250" s="23"/>
    </row>
    <row r="30251" spans="36:311" x14ac:dyDescent="0.2">
      <c r="AJ30251" s="23"/>
      <c r="HH30251"/>
      <c r="IW30251" s="36"/>
      <c r="JI30251"/>
      <c r="JJ30251"/>
      <c r="KX30251" s="23"/>
      <c r="KY30251" s="23"/>
    </row>
    <row r="30252" spans="36:311" x14ac:dyDescent="0.2">
      <c r="AJ30252" s="23"/>
      <c r="HH30252"/>
      <c r="IW30252" s="36"/>
      <c r="JI30252"/>
      <c r="JJ30252"/>
      <c r="KX30252" s="23"/>
      <c r="KY30252" s="23"/>
    </row>
    <row r="30253" spans="36:311" x14ac:dyDescent="0.2">
      <c r="AJ30253" s="23"/>
      <c r="HH30253"/>
      <c r="IW30253" s="36"/>
      <c r="JI30253"/>
      <c r="JJ30253"/>
      <c r="KX30253" s="23"/>
      <c r="KY30253" s="23"/>
    </row>
    <row r="30254" spans="36:311" x14ac:dyDescent="0.2">
      <c r="AJ30254" s="23"/>
      <c r="HH30254"/>
      <c r="IW30254" s="36"/>
      <c r="JI30254"/>
      <c r="JJ30254"/>
      <c r="KX30254" s="23"/>
      <c r="KY30254" s="23"/>
    </row>
    <row r="30255" spans="36:311" x14ac:dyDescent="0.2">
      <c r="AJ30255" s="23"/>
      <c r="HH30255"/>
      <c r="IW30255" s="36"/>
      <c r="JI30255"/>
      <c r="JJ30255"/>
      <c r="KX30255" s="23"/>
      <c r="KY30255" s="23"/>
    </row>
    <row r="30256" spans="36:311" x14ac:dyDescent="0.2">
      <c r="AJ30256" s="23"/>
      <c r="HH30256"/>
      <c r="IW30256" s="36"/>
      <c r="JI30256"/>
      <c r="JJ30256"/>
      <c r="KX30256" s="23"/>
      <c r="KY30256" s="23"/>
    </row>
    <row r="30257" spans="36:311" x14ac:dyDescent="0.2">
      <c r="AJ30257" s="23"/>
      <c r="HH30257"/>
      <c r="IW30257" s="36"/>
      <c r="JI30257"/>
      <c r="JJ30257"/>
      <c r="KX30257" s="23"/>
      <c r="KY30257" s="23"/>
    </row>
    <row r="30258" spans="36:311" x14ac:dyDescent="0.2">
      <c r="AJ30258" s="23"/>
      <c r="HH30258"/>
      <c r="IW30258" s="36"/>
      <c r="JI30258"/>
      <c r="JJ30258"/>
      <c r="KX30258" s="23"/>
      <c r="KY30258" s="23"/>
    </row>
    <row r="30259" spans="36:311" x14ac:dyDescent="0.2">
      <c r="AJ30259" s="23"/>
      <c r="HH30259"/>
      <c r="IW30259" s="36"/>
      <c r="JI30259"/>
      <c r="JJ30259"/>
      <c r="KX30259" s="23"/>
      <c r="KY30259" s="23"/>
    </row>
    <row r="30260" spans="36:311" x14ac:dyDescent="0.2">
      <c r="AJ30260" s="23"/>
      <c r="HH30260"/>
      <c r="IW30260" s="36"/>
      <c r="JI30260"/>
      <c r="JJ30260"/>
      <c r="KX30260" s="23"/>
      <c r="KY30260" s="23"/>
    </row>
    <row r="30261" spans="36:311" x14ac:dyDescent="0.2">
      <c r="AJ30261" s="23"/>
      <c r="HH30261"/>
      <c r="IW30261" s="36"/>
      <c r="JI30261"/>
      <c r="JJ30261"/>
      <c r="KX30261" s="23"/>
      <c r="KY30261" s="23"/>
    </row>
    <row r="30262" spans="36:311" x14ac:dyDescent="0.2">
      <c r="AJ30262" s="23"/>
      <c r="HH30262"/>
      <c r="IW30262" s="36"/>
      <c r="JI30262"/>
      <c r="JJ30262"/>
      <c r="KX30262" s="23"/>
      <c r="KY30262" s="23"/>
    </row>
    <row r="30263" spans="36:311" x14ac:dyDescent="0.2">
      <c r="AJ30263" s="23"/>
      <c r="HH30263"/>
      <c r="IW30263" s="36"/>
      <c r="JI30263"/>
      <c r="JJ30263"/>
      <c r="KX30263" s="23"/>
      <c r="KY30263" s="23"/>
    </row>
    <row r="30264" spans="36:311" x14ac:dyDescent="0.2">
      <c r="AJ30264" s="23"/>
      <c r="HH30264"/>
      <c r="IW30264" s="36"/>
      <c r="JI30264"/>
      <c r="JJ30264"/>
      <c r="KX30264" s="23"/>
      <c r="KY30264" s="23"/>
    </row>
    <row r="30265" spans="36:311" x14ac:dyDescent="0.2">
      <c r="AJ30265" s="23"/>
      <c r="HH30265"/>
      <c r="IW30265" s="36"/>
      <c r="JI30265"/>
      <c r="JJ30265"/>
      <c r="KX30265" s="23"/>
      <c r="KY30265" s="23"/>
    </row>
    <row r="30266" spans="36:311" x14ac:dyDescent="0.2">
      <c r="AJ30266" s="23"/>
      <c r="HH30266"/>
      <c r="IW30266" s="36"/>
      <c r="JI30266"/>
      <c r="JJ30266"/>
      <c r="KX30266" s="23"/>
      <c r="KY30266" s="23"/>
    </row>
    <row r="30267" spans="36:311" x14ac:dyDescent="0.2">
      <c r="AJ30267" s="23"/>
      <c r="HH30267"/>
      <c r="IW30267" s="36"/>
      <c r="JI30267"/>
      <c r="JJ30267"/>
      <c r="KX30267" s="23"/>
      <c r="KY30267" s="23"/>
    </row>
    <row r="30268" spans="36:311" x14ac:dyDescent="0.2">
      <c r="AJ30268" s="23"/>
      <c r="HH30268"/>
      <c r="IW30268" s="36"/>
      <c r="JI30268"/>
      <c r="JJ30268"/>
      <c r="KX30268" s="23"/>
      <c r="KY30268" s="23"/>
    </row>
    <row r="30269" spans="36:311" x14ac:dyDescent="0.2">
      <c r="AJ30269" s="23"/>
      <c r="HH30269"/>
      <c r="IW30269" s="36"/>
      <c r="JI30269"/>
      <c r="JJ30269"/>
      <c r="KX30269" s="23"/>
      <c r="KY30269" s="23"/>
    </row>
    <row r="30270" spans="36:311" x14ac:dyDescent="0.2">
      <c r="AJ30270" s="23"/>
      <c r="HH30270"/>
      <c r="IW30270" s="36"/>
      <c r="JI30270"/>
      <c r="JJ30270"/>
      <c r="KX30270" s="23"/>
      <c r="KY30270" s="23"/>
    </row>
    <row r="30271" spans="36:311" x14ac:dyDescent="0.2">
      <c r="AJ30271" s="23"/>
      <c r="HH30271"/>
      <c r="IW30271" s="36"/>
      <c r="JI30271"/>
      <c r="JJ30271"/>
      <c r="KX30271" s="23"/>
      <c r="KY30271" s="23"/>
    </row>
    <row r="30272" spans="36:311" x14ac:dyDescent="0.2">
      <c r="AJ30272" s="23"/>
      <c r="HH30272"/>
      <c r="IW30272" s="36"/>
      <c r="JI30272"/>
      <c r="JJ30272"/>
      <c r="KX30272" s="23"/>
      <c r="KY30272" s="23"/>
    </row>
    <row r="30273" spans="36:311" x14ac:dyDescent="0.2">
      <c r="AJ30273" s="23"/>
      <c r="HH30273"/>
      <c r="IW30273" s="36"/>
      <c r="JI30273"/>
      <c r="JJ30273"/>
      <c r="KX30273" s="23"/>
      <c r="KY30273" s="23"/>
    </row>
    <row r="30274" spans="36:311" x14ac:dyDescent="0.2">
      <c r="AJ30274" s="23"/>
      <c r="HH30274"/>
      <c r="IW30274" s="36"/>
      <c r="JI30274"/>
      <c r="JJ30274"/>
      <c r="KX30274" s="23"/>
      <c r="KY30274" s="23"/>
    </row>
    <row r="30275" spans="36:311" x14ac:dyDescent="0.2">
      <c r="AJ30275" s="23"/>
      <c r="HH30275"/>
      <c r="IW30275" s="36"/>
      <c r="JI30275"/>
      <c r="JJ30275"/>
      <c r="KX30275" s="23"/>
      <c r="KY30275" s="23"/>
    </row>
    <row r="30276" spans="36:311" x14ac:dyDescent="0.2">
      <c r="AJ30276" s="23"/>
      <c r="HH30276"/>
      <c r="IW30276" s="36"/>
      <c r="JI30276"/>
      <c r="JJ30276"/>
      <c r="KX30276" s="23"/>
      <c r="KY30276" s="23"/>
    </row>
    <row r="30277" spans="36:311" x14ac:dyDescent="0.2">
      <c r="AJ30277" s="23"/>
      <c r="HH30277"/>
      <c r="IW30277" s="36"/>
      <c r="JI30277"/>
      <c r="JJ30277"/>
      <c r="KX30277" s="23"/>
      <c r="KY30277" s="23"/>
    </row>
    <row r="30278" spans="36:311" x14ac:dyDescent="0.2">
      <c r="AJ30278" s="23"/>
      <c r="HH30278"/>
      <c r="IW30278" s="36"/>
      <c r="JI30278"/>
      <c r="JJ30278"/>
      <c r="KX30278" s="23"/>
      <c r="KY30278" s="23"/>
    </row>
    <row r="30279" spans="36:311" x14ac:dyDescent="0.2">
      <c r="AJ30279" s="23"/>
      <c r="HH30279"/>
      <c r="IW30279" s="36"/>
      <c r="JI30279"/>
      <c r="JJ30279"/>
      <c r="KX30279" s="23"/>
      <c r="KY30279" s="23"/>
    </row>
    <row r="30280" spans="36:311" x14ac:dyDescent="0.2">
      <c r="AJ30280" s="23"/>
      <c r="HH30280"/>
      <c r="IW30280" s="36"/>
      <c r="JI30280"/>
      <c r="JJ30280"/>
      <c r="KX30280" s="23"/>
      <c r="KY30280" s="23"/>
    </row>
    <row r="30281" spans="36:311" x14ac:dyDescent="0.2">
      <c r="AJ30281" s="23"/>
      <c r="HH30281"/>
      <c r="IW30281" s="36"/>
      <c r="JI30281"/>
      <c r="JJ30281"/>
      <c r="KX30281" s="23"/>
      <c r="KY30281" s="23"/>
    </row>
    <row r="30282" spans="36:311" x14ac:dyDescent="0.2">
      <c r="AJ30282" s="23"/>
      <c r="HH30282"/>
      <c r="IW30282" s="36"/>
      <c r="JI30282"/>
      <c r="JJ30282"/>
      <c r="KX30282" s="23"/>
      <c r="KY30282" s="23"/>
    </row>
    <row r="30283" spans="36:311" x14ac:dyDescent="0.2">
      <c r="AJ30283" s="23"/>
      <c r="HH30283"/>
      <c r="IW30283" s="36"/>
      <c r="JI30283"/>
      <c r="JJ30283"/>
      <c r="KX30283" s="23"/>
      <c r="KY30283" s="23"/>
    </row>
    <row r="30284" spans="36:311" x14ac:dyDescent="0.2">
      <c r="AJ30284" s="23"/>
      <c r="HH30284"/>
      <c r="IW30284" s="36"/>
      <c r="JI30284"/>
      <c r="JJ30284"/>
      <c r="KX30284" s="23"/>
      <c r="KY30284" s="23"/>
    </row>
    <row r="30285" spans="36:311" x14ac:dyDescent="0.2">
      <c r="AJ30285" s="23"/>
      <c r="HH30285"/>
      <c r="IW30285" s="36"/>
      <c r="JI30285"/>
      <c r="JJ30285"/>
      <c r="KX30285" s="23"/>
      <c r="KY30285" s="23"/>
    </row>
    <row r="30286" spans="36:311" x14ac:dyDescent="0.2">
      <c r="AJ30286" s="23"/>
      <c r="HH30286"/>
      <c r="IW30286" s="36"/>
      <c r="JI30286"/>
      <c r="JJ30286"/>
      <c r="KX30286" s="23"/>
      <c r="KY30286" s="23"/>
    </row>
    <row r="30287" spans="36:311" x14ac:dyDescent="0.2">
      <c r="AJ30287" s="23"/>
      <c r="HH30287"/>
      <c r="IW30287" s="36"/>
      <c r="JI30287"/>
      <c r="JJ30287"/>
      <c r="KX30287" s="23"/>
      <c r="KY30287" s="23"/>
    </row>
    <row r="30288" spans="36:311" x14ac:dyDescent="0.2">
      <c r="AJ30288" s="23"/>
      <c r="HH30288"/>
      <c r="IW30288" s="36"/>
      <c r="JI30288"/>
      <c r="JJ30288"/>
      <c r="KX30288" s="23"/>
      <c r="KY30288" s="23"/>
    </row>
    <row r="30289" spans="36:311" x14ac:dyDescent="0.2">
      <c r="AJ30289" s="23"/>
      <c r="HH30289"/>
      <c r="IW30289" s="36"/>
      <c r="JI30289"/>
      <c r="JJ30289"/>
      <c r="KX30289" s="23"/>
      <c r="KY30289" s="23"/>
    </row>
    <row r="30290" spans="36:311" x14ac:dyDescent="0.2">
      <c r="AJ30290" s="23"/>
      <c r="HH30290"/>
      <c r="IW30290" s="36"/>
      <c r="JI30290"/>
      <c r="JJ30290"/>
      <c r="KX30290" s="23"/>
      <c r="KY30290" s="23"/>
    </row>
    <row r="30291" spans="36:311" x14ac:dyDescent="0.2">
      <c r="AJ30291" s="23"/>
      <c r="HH30291"/>
      <c r="IW30291" s="36"/>
      <c r="JI30291"/>
      <c r="JJ30291"/>
      <c r="KX30291" s="23"/>
      <c r="KY30291" s="23"/>
    </row>
    <row r="30292" spans="36:311" x14ac:dyDescent="0.2">
      <c r="AJ30292" s="23"/>
      <c r="HH30292"/>
      <c r="IW30292" s="36"/>
      <c r="JI30292"/>
      <c r="JJ30292"/>
      <c r="KX30292" s="23"/>
      <c r="KY30292" s="23"/>
    </row>
    <row r="30293" spans="36:311" x14ac:dyDescent="0.2">
      <c r="AJ30293" s="23"/>
      <c r="HH30293"/>
      <c r="IW30293" s="36"/>
      <c r="JI30293"/>
      <c r="JJ30293"/>
      <c r="KX30293" s="23"/>
      <c r="KY30293" s="23"/>
    </row>
    <row r="30294" spans="36:311" x14ac:dyDescent="0.2">
      <c r="AJ30294" s="23"/>
      <c r="HH30294"/>
      <c r="IW30294" s="36"/>
      <c r="JI30294"/>
      <c r="JJ30294"/>
      <c r="KX30294" s="23"/>
      <c r="KY30294" s="23"/>
    </row>
    <row r="30295" spans="36:311" x14ac:dyDescent="0.2">
      <c r="AJ30295" s="23"/>
      <c r="HH30295"/>
      <c r="IW30295" s="36"/>
      <c r="JI30295"/>
      <c r="JJ30295"/>
      <c r="KX30295" s="23"/>
      <c r="KY30295" s="23"/>
    </row>
    <row r="30296" spans="36:311" x14ac:dyDescent="0.2">
      <c r="AJ30296" s="23"/>
      <c r="HH30296"/>
      <c r="IW30296" s="36"/>
      <c r="JI30296"/>
      <c r="JJ30296"/>
      <c r="KX30296" s="23"/>
      <c r="KY30296" s="23"/>
    </row>
    <row r="30297" spans="36:311" x14ac:dyDescent="0.2">
      <c r="AJ30297" s="23"/>
      <c r="HH30297"/>
      <c r="IW30297" s="36"/>
      <c r="JI30297"/>
      <c r="JJ30297"/>
      <c r="KX30297" s="23"/>
      <c r="KY30297" s="23"/>
    </row>
    <row r="30298" spans="36:311" x14ac:dyDescent="0.2">
      <c r="AJ30298" s="23"/>
      <c r="HH30298"/>
      <c r="IW30298" s="36"/>
      <c r="JI30298"/>
      <c r="JJ30298"/>
      <c r="KX30298" s="23"/>
      <c r="KY30298" s="23"/>
    </row>
    <row r="30299" spans="36:311" x14ac:dyDescent="0.2">
      <c r="AJ30299" s="23"/>
      <c r="HH30299"/>
      <c r="IW30299" s="36"/>
      <c r="JI30299"/>
      <c r="JJ30299"/>
      <c r="KX30299" s="23"/>
      <c r="KY30299" s="23"/>
    </row>
    <row r="30300" spans="36:311" x14ac:dyDescent="0.2">
      <c r="AJ30300" s="23"/>
      <c r="HH30300"/>
      <c r="IW30300" s="36"/>
      <c r="JI30300"/>
      <c r="JJ30300"/>
      <c r="KX30300" s="23"/>
      <c r="KY30300" s="23"/>
    </row>
    <row r="30301" spans="36:311" x14ac:dyDescent="0.2">
      <c r="AJ30301" s="23"/>
      <c r="HH30301"/>
      <c r="IW30301" s="36"/>
      <c r="JI30301"/>
      <c r="JJ30301"/>
      <c r="KX30301" s="23"/>
      <c r="KY30301" s="23"/>
    </row>
    <row r="30302" spans="36:311" x14ac:dyDescent="0.2">
      <c r="AJ30302" s="23"/>
      <c r="HH30302"/>
      <c r="IW30302" s="36"/>
      <c r="JI30302"/>
      <c r="JJ30302"/>
      <c r="KX30302" s="23"/>
      <c r="KY30302" s="23"/>
    </row>
    <row r="30303" spans="36:311" x14ac:dyDescent="0.2">
      <c r="AJ30303" s="23"/>
      <c r="HH30303"/>
      <c r="IW30303" s="36"/>
      <c r="JI30303"/>
      <c r="JJ30303"/>
      <c r="KX30303" s="23"/>
      <c r="KY30303" s="23"/>
    </row>
    <row r="30304" spans="36:311" x14ac:dyDescent="0.2">
      <c r="AJ30304" s="23"/>
      <c r="HH30304"/>
      <c r="IW30304" s="36"/>
      <c r="JI30304"/>
      <c r="JJ30304"/>
      <c r="KX30304" s="23"/>
      <c r="KY30304" s="23"/>
    </row>
    <row r="30305" spans="36:311" x14ac:dyDescent="0.2">
      <c r="AJ30305" s="23"/>
      <c r="HH30305"/>
      <c r="IW30305" s="36"/>
      <c r="JI30305"/>
      <c r="JJ30305"/>
      <c r="KX30305" s="23"/>
      <c r="KY30305" s="23"/>
    </row>
    <row r="30306" spans="36:311" x14ac:dyDescent="0.2">
      <c r="AJ30306" s="23"/>
      <c r="HH30306"/>
      <c r="IW30306" s="36"/>
      <c r="JI30306"/>
      <c r="JJ30306"/>
      <c r="KX30306" s="23"/>
      <c r="KY30306" s="23"/>
    </row>
    <row r="30307" spans="36:311" x14ac:dyDescent="0.2">
      <c r="AJ30307" s="23"/>
      <c r="HH30307"/>
      <c r="IW30307" s="36"/>
      <c r="JI30307"/>
      <c r="JJ30307"/>
      <c r="KX30307" s="23"/>
      <c r="KY30307" s="23"/>
    </row>
    <row r="30308" spans="36:311" x14ac:dyDescent="0.2">
      <c r="AJ30308" s="23"/>
      <c r="HH30308"/>
      <c r="IW30308" s="36"/>
      <c r="JI30308"/>
      <c r="JJ30308"/>
      <c r="KX30308" s="23"/>
      <c r="KY30308" s="23"/>
    </row>
    <row r="30309" spans="36:311" x14ac:dyDescent="0.2">
      <c r="AJ30309" s="23"/>
      <c r="HH30309"/>
      <c r="IW30309" s="36"/>
      <c r="JI30309"/>
      <c r="JJ30309"/>
      <c r="KX30309" s="23"/>
      <c r="KY30309" s="23"/>
    </row>
    <row r="30310" spans="36:311" x14ac:dyDescent="0.2">
      <c r="AJ30310" s="23"/>
      <c r="HH30310"/>
      <c r="IW30310" s="36"/>
      <c r="JI30310"/>
      <c r="JJ30310"/>
      <c r="KX30310" s="23"/>
      <c r="KY30310" s="23"/>
    </row>
    <row r="30311" spans="36:311" x14ac:dyDescent="0.2">
      <c r="AJ30311" s="23"/>
      <c r="HH30311"/>
      <c r="IW30311" s="36"/>
      <c r="JI30311"/>
      <c r="JJ30311"/>
      <c r="KX30311" s="23"/>
      <c r="KY30311" s="23"/>
    </row>
    <row r="30312" spans="36:311" x14ac:dyDescent="0.2">
      <c r="AJ30312" s="23"/>
      <c r="HH30312"/>
      <c r="IW30312" s="36"/>
      <c r="JI30312"/>
      <c r="JJ30312"/>
      <c r="KX30312" s="23"/>
      <c r="KY30312" s="23"/>
    </row>
    <row r="30313" spans="36:311" x14ac:dyDescent="0.2">
      <c r="AJ30313" s="23"/>
      <c r="HH30313"/>
      <c r="IW30313" s="36"/>
      <c r="JI30313"/>
      <c r="JJ30313"/>
      <c r="KX30313" s="23"/>
      <c r="KY30313" s="23"/>
    </row>
    <row r="30314" spans="36:311" x14ac:dyDescent="0.2">
      <c r="AJ30314" s="23"/>
      <c r="HH30314"/>
      <c r="IW30314" s="36"/>
      <c r="JI30314"/>
      <c r="JJ30314"/>
      <c r="KX30314" s="23"/>
      <c r="KY30314" s="23"/>
    </row>
    <row r="30315" spans="36:311" x14ac:dyDescent="0.2">
      <c r="AJ30315" s="23"/>
      <c r="HH30315"/>
      <c r="IW30315" s="36"/>
      <c r="JI30315"/>
      <c r="JJ30315"/>
      <c r="KX30315" s="23"/>
      <c r="KY30315" s="23"/>
    </row>
    <row r="30316" spans="36:311" x14ac:dyDescent="0.2">
      <c r="AJ30316" s="23"/>
      <c r="HH30316"/>
      <c r="IW30316" s="36"/>
      <c r="JI30316"/>
      <c r="JJ30316"/>
      <c r="KX30316" s="23"/>
      <c r="KY30316" s="23"/>
    </row>
    <row r="30317" spans="36:311" x14ac:dyDescent="0.2">
      <c r="AJ30317" s="23"/>
      <c r="HH30317"/>
      <c r="IW30317" s="36"/>
      <c r="JI30317"/>
      <c r="JJ30317"/>
      <c r="KX30317" s="23"/>
      <c r="KY30317" s="23"/>
    </row>
    <row r="30318" spans="36:311" x14ac:dyDescent="0.2">
      <c r="AJ30318" s="23"/>
      <c r="HH30318"/>
      <c r="IW30318" s="36"/>
      <c r="JI30318"/>
      <c r="JJ30318"/>
      <c r="KX30318" s="23"/>
      <c r="KY30318" s="23"/>
    </row>
    <row r="30319" spans="36:311" x14ac:dyDescent="0.2">
      <c r="AJ30319" s="23"/>
      <c r="HH30319"/>
      <c r="IW30319" s="36"/>
      <c r="JI30319"/>
      <c r="JJ30319"/>
      <c r="KX30319" s="23"/>
      <c r="KY30319" s="23"/>
    </row>
    <row r="30320" spans="36:311" x14ac:dyDescent="0.2">
      <c r="AJ30320" s="23"/>
      <c r="HH30320"/>
      <c r="IW30320" s="36"/>
      <c r="JI30320"/>
      <c r="JJ30320"/>
      <c r="KX30320" s="23"/>
      <c r="KY30320" s="23"/>
    </row>
    <row r="30321" spans="36:311" x14ac:dyDescent="0.2">
      <c r="AJ30321" s="23"/>
      <c r="HH30321"/>
      <c r="IW30321" s="36"/>
      <c r="JI30321"/>
      <c r="JJ30321"/>
      <c r="KX30321" s="23"/>
      <c r="KY30321" s="23"/>
    </row>
    <row r="30322" spans="36:311" x14ac:dyDescent="0.2">
      <c r="AJ30322" s="23"/>
      <c r="HH30322"/>
      <c r="IW30322" s="36"/>
      <c r="JI30322"/>
      <c r="JJ30322"/>
      <c r="KX30322" s="23"/>
      <c r="KY30322" s="23"/>
    </row>
    <row r="30323" spans="36:311" x14ac:dyDescent="0.2">
      <c r="AJ30323" s="23"/>
      <c r="HH30323"/>
      <c r="IW30323" s="36"/>
      <c r="JI30323"/>
      <c r="JJ30323"/>
      <c r="KX30323" s="23"/>
      <c r="KY30323" s="23"/>
    </row>
    <row r="30324" spans="36:311" x14ac:dyDescent="0.2">
      <c r="AJ30324" s="23"/>
      <c r="HH30324"/>
      <c r="IW30324" s="36"/>
      <c r="JI30324"/>
      <c r="JJ30324"/>
      <c r="KX30324" s="23"/>
      <c r="KY30324" s="23"/>
    </row>
    <row r="30325" spans="36:311" x14ac:dyDescent="0.2">
      <c r="AJ30325" s="23"/>
      <c r="HH30325"/>
      <c r="IW30325" s="36"/>
      <c r="JI30325"/>
      <c r="JJ30325"/>
      <c r="KX30325" s="23"/>
      <c r="KY30325" s="23"/>
    </row>
    <row r="30326" spans="36:311" x14ac:dyDescent="0.2">
      <c r="AJ30326" s="23"/>
      <c r="HH30326"/>
      <c r="IW30326" s="36"/>
      <c r="JI30326"/>
      <c r="JJ30326"/>
      <c r="KX30326" s="23"/>
      <c r="KY30326" s="23"/>
    </row>
    <row r="30327" spans="36:311" x14ac:dyDescent="0.2">
      <c r="AJ30327" s="23"/>
      <c r="HH30327"/>
      <c r="IW30327" s="36"/>
      <c r="JI30327"/>
      <c r="JJ30327"/>
      <c r="KX30327" s="23"/>
      <c r="KY30327" s="23"/>
    </row>
    <row r="30328" spans="36:311" x14ac:dyDescent="0.2">
      <c r="AJ30328" s="23"/>
      <c r="HH30328"/>
      <c r="IW30328" s="36"/>
      <c r="JI30328"/>
      <c r="JJ30328"/>
      <c r="KX30328" s="23"/>
      <c r="KY30328" s="23"/>
    </row>
    <row r="30329" spans="36:311" x14ac:dyDescent="0.2">
      <c r="AJ30329" s="23"/>
      <c r="HH30329"/>
      <c r="IW30329" s="36"/>
      <c r="JI30329"/>
      <c r="JJ30329"/>
      <c r="KX30329" s="23"/>
      <c r="KY30329" s="23"/>
    </row>
    <row r="30330" spans="36:311" x14ac:dyDescent="0.2">
      <c r="AJ30330" s="23"/>
      <c r="HH30330"/>
      <c r="IW30330" s="36"/>
      <c r="JI30330"/>
      <c r="JJ30330"/>
      <c r="KX30330" s="23"/>
      <c r="KY30330" s="23"/>
    </row>
    <row r="30331" spans="36:311" x14ac:dyDescent="0.2">
      <c r="AJ30331" s="23"/>
      <c r="HH30331"/>
      <c r="IW30331" s="36"/>
      <c r="JI30331"/>
      <c r="JJ30331"/>
      <c r="KX30331" s="23"/>
      <c r="KY30331" s="23"/>
    </row>
    <row r="30332" spans="36:311" x14ac:dyDescent="0.2">
      <c r="AJ30332" s="23"/>
      <c r="HH30332"/>
      <c r="IW30332" s="36"/>
      <c r="JI30332"/>
      <c r="JJ30332"/>
      <c r="KX30332" s="23"/>
      <c r="KY30332" s="23"/>
    </row>
    <row r="30333" spans="36:311" x14ac:dyDescent="0.2">
      <c r="AJ30333" s="23"/>
      <c r="HH30333"/>
      <c r="IW30333" s="36"/>
      <c r="JI30333"/>
      <c r="JJ30333"/>
      <c r="KX30333" s="23"/>
      <c r="KY30333" s="23"/>
    </row>
    <row r="30334" spans="36:311" x14ac:dyDescent="0.2">
      <c r="AJ30334" s="23"/>
      <c r="HH30334"/>
      <c r="IW30334" s="36"/>
      <c r="JI30334"/>
      <c r="JJ30334"/>
      <c r="KX30334" s="23"/>
      <c r="KY30334" s="23"/>
    </row>
    <row r="30335" spans="36:311" x14ac:dyDescent="0.2">
      <c r="AJ30335" s="23"/>
      <c r="HH30335"/>
      <c r="IW30335" s="36"/>
      <c r="JI30335"/>
      <c r="JJ30335"/>
      <c r="KX30335" s="23"/>
      <c r="KY30335" s="23"/>
    </row>
    <row r="30336" spans="36:311" x14ac:dyDescent="0.2">
      <c r="AJ30336" s="23"/>
      <c r="HH30336"/>
      <c r="IW30336" s="36"/>
      <c r="JI30336"/>
      <c r="JJ30336"/>
      <c r="KX30336" s="23"/>
      <c r="KY30336" s="23"/>
    </row>
    <row r="30337" spans="36:311" x14ac:dyDescent="0.2">
      <c r="AJ30337" s="23"/>
      <c r="HH30337"/>
      <c r="IW30337" s="36"/>
      <c r="JI30337"/>
      <c r="JJ30337"/>
      <c r="KX30337" s="23"/>
      <c r="KY30337" s="23"/>
    </row>
    <row r="30338" spans="36:311" x14ac:dyDescent="0.2">
      <c r="AJ30338" s="23"/>
      <c r="HH30338"/>
      <c r="IW30338" s="36"/>
      <c r="JI30338"/>
      <c r="JJ30338"/>
      <c r="KX30338" s="23"/>
      <c r="KY30338" s="23"/>
    </row>
    <row r="30339" spans="36:311" x14ac:dyDescent="0.2">
      <c r="AJ30339" s="23"/>
      <c r="HH30339"/>
      <c r="IW30339" s="36"/>
      <c r="JI30339"/>
      <c r="JJ30339"/>
      <c r="KX30339" s="23"/>
      <c r="KY30339" s="23"/>
    </row>
    <row r="30340" spans="36:311" x14ac:dyDescent="0.2">
      <c r="AJ30340" s="23"/>
      <c r="HH30340"/>
      <c r="IW30340" s="36"/>
      <c r="JI30340"/>
      <c r="JJ30340"/>
      <c r="KX30340" s="23"/>
      <c r="KY30340" s="23"/>
    </row>
    <row r="30341" spans="36:311" x14ac:dyDescent="0.2">
      <c r="AJ30341" s="23"/>
      <c r="HH30341"/>
      <c r="IW30341" s="36"/>
      <c r="JI30341"/>
      <c r="JJ30341"/>
      <c r="KX30341" s="23"/>
      <c r="KY30341" s="23"/>
    </row>
    <row r="30342" spans="36:311" x14ac:dyDescent="0.2">
      <c r="AJ30342" s="23"/>
      <c r="HH30342"/>
      <c r="IW30342" s="36"/>
      <c r="JI30342"/>
      <c r="JJ30342"/>
      <c r="KX30342" s="23"/>
      <c r="KY30342" s="23"/>
    </row>
    <row r="30343" spans="36:311" x14ac:dyDescent="0.2">
      <c r="AJ30343" s="23"/>
      <c r="HH30343"/>
      <c r="IW30343" s="36"/>
      <c r="JI30343"/>
      <c r="JJ30343"/>
      <c r="KX30343" s="23"/>
      <c r="KY30343" s="23"/>
    </row>
    <row r="30344" spans="36:311" x14ac:dyDescent="0.2">
      <c r="AJ30344" s="23"/>
      <c r="HH30344"/>
      <c r="IW30344" s="36"/>
      <c r="JI30344"/>
      <c r="JJ30344"/>
      <c r="KX30344" s="23"/>
      <c r="KY30344" s="23"/>
    </row>
    <row r="30345" spans="36:311" x14ac:dyDescent="0.2">
      <c r="AJ30345" s="23"/>
      <c r="HH30345"/>
      <c r="IW30345" s="36"/>
      <c r="JI30345"/>
      <c r="JJ30345"/>
      <c r="KX30345" s="23"/>
      <c r="KY30345" s="23"/>
    </row>
    <row r="30346" spans="36:311" x14ac:dyDescent="0.2">
      <c r="AJ30346" s="23"/>
      <c r="HH30346"/>
      <c r="IW30346" s="36"/>
      <c r="JI30346"/>
      <c r="JJ30346"/>
      <c r="KX30346" s="23"/>
      <c r="KY30346" s="23"/>
    </row>
    <row r="30347" spans="36:311" x14ac:dyDescent="0.2">
      <c r="AJ30347" s="23"/>
      <c r="HH30347"/>
      <c r="IW30347" s="36"/>
      <c r="JI30347"/>
      <c r="JJ30347"/>
      <c r="KX30347" s="23"/>
      <c r="KY30347" s="23"/>
    </row>
    <row r="30348" spans="36:311" x14ac:dyDescent="0.2">
      <c r="AJ30348" s="23"/>
      <c r="HH30348"/>
      <c r="IW30348" s="36"/>
      <c r="JI30348"/>
      <c r="JJ30348"/>
      <c r="KX30348" s="23"/>
      <c r="KY30348" s="23"/>
    </row>
    <row r="30349" spans="36:311" x14ac:dyDescent="0.2">
      <c r="AJ30349" s="23"/>
      <c r="HH30349"/>
      <c r="IW30349" s="36"/>
      <c r="JI30349"/>
      <c r="JJ30349"/>
      <c r="KX30349" s="23"/>
      <c r="KY30349" s="23"/>
    </row>
    <row r="30350" spans="36:311" x14ac:dyDescent="0.2">
      <c r="AJ30350" s="23"/>
      <c r="HH30350"/>
      <c r="IW30350" s="36"/>
      <c r="JI30350"/>
      <c r="JJ30350"/>
      <c r="KX30350" s="23"/>
      <c r="KY30350" s="23"/>
    </row>
    <row r="30351" spans="36:311" x14ac:dyDescent="0.2">
      <c r="AJ30351" s="23"/>
      <c r="HH30351"/>
      <c r="IW30351" s="36"/>
      <c r="JI30351"/>
      <c r="JJ30351"/>
      <c r="KX30351" s="23"/>
      <c r="KY30351" s="23"/>
    </row>
    <row r="30352" spans="36:311" x14ac:dyDescent="0.2">
      <c r="AJ30352" s="23"/>
      <c r="HH30352"/>
      <c r="IW30352" s="36"/>
      <c r="JI30352"/>
      <c r="JJ30352"/>
      <c r="KX30352" s="23"/>
      <c r="KY30352" s="23"/>
    </row>
    <row r="30353" spans="36:311" x14ac:dyDescent="0.2">
      <c r="AJ30353" s="23"/>
      <c r="HH30353"/>
      <c r="IW30353" s="36"/>
      <c r="JI30353"/>
      <c r="JJ30353"/>
      <c r="KX30353" s="23"/>
      <c r="KY30353" s="23"/>
    </row>
    <row r="30354" spans="36:311" x14ac:dyDescent="0.2">
      <c r="AJ30354" s="23"/>
      <c r="HH30354"/>
      <c r="IW30354" s="36"/>
      <c r="JI30354"/>
      <c r="JJ30354"/>
      <c r="KX30354" s="23"/>
      <c r="KY30354" s="23"/>
    </row>
    <row r="30355" spans="36:311" x14ac:dyDescent="0.2">
      <c r="AJ30355" s="23"/>
      <c r="HH30355"/>
      <c r="IW30355" s="36"/>
      <c r="JI30355"/>
      <c r="JJ30355"/>
      <c r="KX30355" s="23"/>
      <c r="KY30355" s="23"/>
    </row>
    <row r="30356" spans="36:311" x14ac:dyDescent="0.2">
      <c r="AJ30356" s="23"/>
      <c r="HH30356"/>
      <c r="IW30356" s="36"/>
      <c r="JI30356"/>
      <c r="JJ30356"/>
      <c r="KX30356" s="23"/>
      <c r="KY30356" s="23"/>
    </row>
    <row r="30357" spans="36:311" x14ac:dyDescent="0.2">
      <c r="AJ30357" s="23"/>
      <c r="HH30357"/>
      <c r="IW30357" s="36"/>
      <c r="JI30357"/>
      <c r="JJ30357"/>
      <c r="KX30357" s="23"/>
      <c r="KY30357" s="23"/>
    </row>
    <row r="30358" spans="36:311" x14ac:dyDescent="0.2">
      <c r="AJ30358" s="23"/>
      <c r="HH30358"/>
      <c r="IW30358" s="36"/>
      <c r="JI30358"/>
      <c r="JJ30358"/>
      <c r="KX30358" s="23"/>
      <c r="KY30358" s="23"/>
    </row>
    <row r="30359" spans="36:311" x14ac:dyDescent="0.2">
      <c r="AJ30359" s="23"/>
      <c r="HH30359"/>
      <c r="IW30359" s="36"/>
      <c r="JI30359"/>
      <c r="JJ30359"/>
      <c r="KX30359" s="23"/>
      <c r="KY30359" s="23"/>
    </row>
    <row r="30360" spans="36:311" x14ac:dyDescent="0.2">
      <c r="AJ30360" s="23"/>
      <c r="HH30360"/>
      <c r="IW30360" s="36"/>
      <c r="JI30360"/>
      <c r="JJ30360"/>
      <c r="KX30360" s="23"/>
      <c r="KY30360" s="23"/>
    </row>
    <row r="30361" spans="36:311" x14ac:dyDescent="0.2">
      <c r="AJ30361" s="23"/>
      <c r="HH30361"/>
      <c r="IW30361" s="36"/>
      <c r="JI30361"/>
      <c r="JJ30361"/>
      <c r="KX30361" s="23"/>
      <c r="KY30361" s="23"/>
    </row>
    <row r="30362" spans="36:311" x14ac:dyDescent="0.2">
      <c r="AJ30362" s="23"/>
      <c r="HH30362"/>
      <c r="IW30362" s="36"/>
      <c r="JI30362"/>
      <c r="JJ30362"/>
      <c r="KX30362" s="23"/>
      <c r="KY30362" s="23"/>
    </row>
    <row r="30363" spans="36:311" x14ac:dyDescent="0.2">
      <c r="AJ30363" s="23"/>
      <c r="HH30363"/>
      <c r="IW30363" s="36"/>
      <c r="JI30363"/>
      <c r="JJ30363"/>
      <c r="KX30363" s="23"/>
      <c r="KY30363" s="23"/>
    </row>
    <row r="30364" spans="36:311" x14ac:dyDescent="0.2">
      <c r="AJ30364" s="23"/>
      <c r="HH30364"/>
      <c r="IW30364" s="36"/>
      <c r="JI30364"/>
      <c r="JJ30364"/>
      <c r="KX30364" s="23"/>
      <c r="KY30364" s="23"/>
    </row>
    <row r="30365" spans="36:311" x14ac:dyDescent="0.2">
      <c r="AJ30365" s="23"/>
      <c r="HH30365"/>
      <c r="IW30365" s="36"/>
      <c r="JI30365"/>
      <c r="JJ30365"/>
      <c r="KX30365" s="23"/>
      <c r="KY30365" s="23"/>
    </row>
    <row r="30366" spans="36:311" x14ac:dyDescent="0.2">
      <c r="AJ30366" s="23"/>
      <c r="HH30366"/>
      <c r="IW30366" s="36"/>
      <c r="JI30366"/>
      <c r="JJ30366"/>
      <c r="KX30366" s="23"/>
      <c r="KY30366" s="23"/>
    </row>
    <row r="30367" spans="36:311" x14ac:dyDescent="0.2">
      <c r="AJ30367" s="23"/>
      <c r="HH30367"/>
      <c r="IW30367" s="36"/>
      <c r="JI30367"/>
      <c r="JJ30367"/>
      <c r="KX30367" s="23"/>
      <c r="KY30367" s="23"/>
    </row>
    <row r="30368" spans="36:311" x14ac:dyDescent="0.2">
      <c r="AJ30368" s="23"/>
      <c r="HH30368"/>
      <c r="IW30368" s="36"/>
      <c r="JI30368"/>
      <c r="JJ30368"/>
      <c r="KX30368" s="23"/>
      <c r="KY30368" s="23"/>
    </row>
    <row r="30369" spans="36:311" x14ac:dyDescent="0.2">
      <c r="AJ30369" s="23"/>
      <c r="HH30369"/>
      <c r="IW30369" s="36"/>
      <c r="JI30369"/>
      <c r="JJ30369"/>
      <c r="KX30369" s="23"/>
      <c r="KY30369" s="23"/>
    </row>
    <row r="30370" spans="36:311" x14ac:dyDescent="0.2">
      <c r="AJ30370" s="23"/>
      <c r="HH30370"/>
      <c r="IW30370" s="36"/>
      <c r="JI30370"/>
      <c r="JJ30370"/>
      <c r="KX30370" s="23"/>
      <c r="KY30370" s="23"/>
    </row>
    <row r="30371" spans="36:311" x14ac:dyDescent="0.2">
      <c r="AJ30371" s="23"/>
      <c r="HH30371"/>
      <c r="IW30371" s="36"/>
      <c r="JI30371"/>
      <c r="JJ30371"/>
      <c r="KX30371" s="23"/>
      <c r="KY30371" s="23"/>
    </row>
    <row r="30372" spans="36:311" x14ac:dyDescent="0.2">
      <c r="AJ30372" s="23"/>
      <c r="HH30372"/>
      <c r="IW30372" s="36"/>
      <c r="JI30372"/>
      <c r="JJ30372"/>
      <c r="KX30372" s="23"/>
      <c r="KY30372" s="23"/>
    </row>
    <row r="30373" spans="36:311" x14ac:dyDescent="0.2">
      <c r="AJ30373" s="23"/>
      <c r="HH30373"/>
      <c r="IW30373" s="36"/>
      <c r="JI30373"/>
      <c r="JJ30373"/>
      <c r="KX30373" s="23"/>
      <c r="KY30373" s="23"/>
    </row>
    <row r="30374" spans="36:311" x14ac:dyDescent="0.2">
      <c r="AJ30374" s="23"/>
      <c r="HH30374"/>
      <c r="IW30374" s="36"/>
      <c r="JI30374"/>
      <c r="JJ30374"/>
      <c r="KX30374" s="23"/>
      <c r="KY30374" s="23"/>
    </row>
    <row r="30375" spans="36:311" x14ac:dyDescent="0.2">
      <c r="AJ30375" s="23"/>
      <c r="HH30375"/>
      <c r="IW30375" s="36"/>
      <c r="JI30375"/>
      <c r="JJ30375"/>
      <c r="KX30375" s="23"/>
      <c r="KY30375" s="23"/>
    </row>
    <row r="30376" spans="36:311" x14ac:dyDescent="0.2">
      <c r="AJ30376" s="23"/>
      <c r="HH30376"/>
      <c r="IW30376" s="36"/>
      <c r="JI30376"/>
      <c r="JJ30376"/>
      <c r="KX30376" s="23"/>
      <c r="KY30376" s="23"/>
    </row>
    <row r="30377" spans="36:311" x14ac:dyDescent="0.2">
      <c r="AJ30377" s="23"/>
      <c r="HH30377"/>
      <c r="IW30377" s="36"/>
      <c r="JI30377"/>
      <c r="JJ30377"/>
      <c r="KX30377" s="23"/>
      <c r="KY30377" s="23"/>
    </row>
    <row r="30378" spans="36:311" x14ac:dyDescent="0.2">
      <c r="AJ30378" s="23"/>
      <c r="HH30378"/>
      <c r="IW30378" s="36"/>
      <c r="JI30378"/>
      <c r="JJ30378"/>
      <c r="KX30378" s="23"/>
      <c r="KY30378" s="23"/>
    </row>
    <row r="30379" spans="36:311" x14ac:dyDescent="0.2">
      <c r="AJ30379" s="23"/>
      <c r="HH30379"/>
      <c r="IW30379" s="36"/>
      <c r="JI30379"/>
      <c r="JJ30379"/>
      <c r="KX30379" s="23"/>
      <c r="KY30379" s="23"/>
    </row>
    <row r="30380" spans="36:311" x14ac:dyDescent="0.2">
      <c r="AJ30380" s="23"/>
      <c r="HH30380"/>
      <c r="IW30380" s="36"/>
      <c r="JI30380"/>
      <c r="JJ30380"/>
      <c r="KX30380" s="23"/>
      <c r="KY30380" s="23"/>
    </row>
    <row r="30381" spans="36:311" x14ac:dyDescent="0.2">
      <c r="AJ30381" s="23"/>
      <c r="HH30381"/>
      <c r="IW30381" s="36"/>
      <c r="JI30381"/>
      <c r="JJ30381"/>
      <c r="KX30381" s="23"/>
      <c r="KY30381" s="23"/>
    </row>
    <row r="30382" spans="36:311" x14ac:dyDescent="0.2">
      <c r="AJ30382" s="23"/>
      <c r="HH30382"/>
      <c r="IW30382" s="36"/>
      <c r="JI30382"/>
      <c r="JJ30382"/>
      <c r="KX30382" s="23"/>
      <c r="KY30382" s="23"/>
    </row>
    <row r="30383" spans="36:311" x14ac:dyDescent="0.2">
      <c r="AJ30383" s="23"/>
      <c r="HH30383"/>
      <c r="IW30383" s="36"/>
      <c r="JI30383"/>
      <c r="JJ30383"/>
      <c r="KX30383" s="23"/>
      <c r="KY30383" s="23"/>
    </row>
    <row r="30384" spans="36:311" x14ac:dyDescent="0.2">
      <c r="AJ30384" s="23"/>
      <c r="HH30384"/>
      <c r="IW30384" s="36"/>
      <c r="JI30384"/>
      <c r="JJ30384"/>
      <c r="KX30384" s="23"/>
      <c r="KY30384" s="23"/>
    </row>
    <row r="30385" spans="36:311" x14ac:dyDescent="0.2">
      <c r="AJ30385" s="23"/>
      <c r="HH30385"/>
      <c r="IW30385" s="36"/>
      <c r="JI30385"/>
      <c r="JJ30385"/>
      <c r="KX30385" s="23"/>
      <c r="KY30385" s="23"/>
    </row>
    <row r="30386" spans="36:311" x14ac:dyDescent="0.2">
      <c r="AJ30386" s="23"/>
      <c r="HH30386"/>
      <c r="IW30386" s="36"/>
      <c r="JI30386"/>
      <c r="JJ30386"/>
      <c r="KX30386" s="23"/>
      <c r="KY30386" s="23"/>
    </row>
    <row r="30387" spans="36:311" x14ac:dyDescent="0.2">
      <c r="AJ30387" s="23"/>
      <c r="HH30387"/>
      <c r="IW30387" s="36"/>
      <c r="JI30387"/>
      <c r="JJ30387"/>
      <c r="KX30387" s="23"/>
      <c r="KY30387" s="23"/>
    </row>
    <row r="30388" spans="36:311" x14ac:dyDescent="0.2">
      <c r="AJ30388" s="23"/>
      <c r="HH30388"/>
      <c r="IW30388" s="36"/>
      <c r="JI30388"/>
      <c r="JJ30388"/>
      <c r="KX30388" s="23"/>
      <c r="KY30388" s="23"/>
    </row>
    <row r="30389" spans="36:311" x14ac:dyDescent="0.2">
      <c r="AJ30389" s="23"/>
      <c r="HH30389"/>
      <c r="IW30389" s="36"/>
      <c r="JI30389"/>
      <c r="JJ30389"/>
      <c r="KX30389" s="23"/>
      <c r="KY30389" s="23"/>
    </row>
    <row r="30390" spans="36:311" x14ac:dyDescent="0.2">
      <c r="AJ30390" s="23"/>
      <c r="HH30390"/>
      <c r="IW30390" s="36"/>
      <c r="JI30390"/>
      <c r="JJ30390"/>
      <c r="KX30390" s="23"/>
      <c r="KY30390" s="23"/>
    </row>
    <row r="30391" spans="36:311" x14ac:dyDescent="0.2">
      <c r="AJ30391" s="23"/>
      <c r="HH30391"/>
      <c r="IW30391" s="36"/>
      <c r="JI30391"/>
      <c r="JJ30391"/>
      <c r="KX30391" s="23"/>
      <c r="KY30391" s="23"/>
    </row>
    <row r="30392" spans="36:311" x14ac:dyDescent="0.2">
      <c r="AJ30392" s="23"/>
      <c r="HH30392"/>
      <c r="IW30392" s="36"/>
      <c r="JI30392"/>
      <c r="JJ30392"/>
      <c r="KX30392" s="23"/>
      <c r="KY30392" s="23"/>
    </row>
    <row r="30393" spans="36:311" x14ac:dyDescent="0.2">
      <c r="AJ30393" s="23"/>
      <c r="HH30393"/>
      <c r="IW30393" s="36"/>
      <c r="JI30393"/>
      <c r="JJ30393"/>
      <c r="KX30393" s="23"/>
      <c r="KY30393" s="23"/>
    </row>
    <row r="30394" spans="36:311" x14ac:dyDescent="0.2">
      <c r="AJ30394" s="23"/>
      <c r="HH30394"/>
      <c r="IW30394" s="36"/>
      <c r="JI30394"/>
      <c r="JJ30394"/>
      <c r="KX30394" s="23"/>
      <c r="KY30394" s="23"/>
    </row>
    <row r="30395" spans="36:311" x14ac:dyDescent="0.2">
      <c r="AJ30395" s="23"/>
      <c r="HH30395"/>
      <c r="IW30395" s="36"/>
      <c r="JI30395"/>
      <c r="JJ30395"/>
      <c r="KX30395" s="23"/>
      <c r="KY30395" s="23"/>
    </row>
    <row r="30396" spans="36:311" x14ac:dyDescent="0.2">
      <c r="AJ30396" s="23"/>
      <c r="HH30396"/>
      <c r="IW30396" s="36"/>
      <c r="JI30396"/>
      <c r="JJ30396"/>
      <c r="KX30396" s="23"/>
      <c r="KY30396" s="23"/>
    </row>
    <row r="30397" spans="36:311" x14ac:dyDescent="0.2">
      <c r="AJ30397" s="23"/>
      <c r="HH30397"/>
      <c r="IW30397" s="36"/>
      <c r="JI30397"/>
      <c r="JJ30397"/>
      <c r="KX30397" s="23"/>
      <c r="KY30397" s="23"/>
    </row>
    <row r="30398" spans="36:311" x14ac:dyDescent="0.2">
      <c r="AJ30398" s="23"/>
      <c r="HH30398"/>
      <c r="IW30398" s="36"/>
      <c r="JI30398"/>
      <c r="JJ30398"/>
      <c r="KX30398" s="23"/>
      <c r="KY30398" s="23"/>
    </row>
    <row r="30399" spans="36:311" x14ac:dyDescent="0.2">
      <c r="AJ30399" s="23"/>
      <c r="HH30399"/>
      <c r="IW30399" s="36"/>
      <c r="JI30399"/>
      <c r="JJ30399"/>
      <c r="KX30399" s="23"/>
      <c r="KY30399" s="23"/>
    </row>
    <row r="30400" spans="36:311" x14ac:dyDescent="0.2">
      <c r="AJ30400" s="23"/>
      <c r="HH30400"/>
      <c r="IW30400" s="36"/>
      <c r="JI30400"/>
      <c r="JJ30400"/>
      <c r="KX30400" s="23"/>
      <c r="KY30400" s="23"/>
    </row>
    <row r="30401" spans="36:311" x14ac:dyDescent="0.2">
      <c r="AJ30401" s="23"/>
      <c r="HH30401"/>
      <c r="IW30401" s="36"/>
      <c r="JI30401"/>
      <c r="JJ30401"/>
      <c r="KX30401" s="23"/>
      <c r="KY30401" s="23"/>
    </row>
    <row r="30402" spans="36:311" x14ac:dyDescent="0.2">
      <c r="AJ30402" s="23"/>
      <c r="HH30402"/>
      <c r="IW30402" s="36"/>
      <c r="JI30402"/>
      <c r="JJ30402"/>
      <c r="KX30402" s="23"/>
      <c r="KY30402" s="23"/>
    </row>
    <row r="30403" spans="36:311" x14ac:dyDescent="0.2">
      <c r="AJ30403" s="23"/>
      <c r="HH30403"/>
      <c r="IW30403" s="36"/>
      <c r="JI30403"/>
      <c r="JJ30403"/>
      <c r="KX30403" s="23"/>
      <c r="KY30403" s="23"/>
    </row>
    <row r="30404" spans="36:311" x14ac:dyDescent="0.2">
      <c r="AJ30404" s="23"/>
      <c r="HH30404"/>
      <c r="IW30404" s="36"/>
      <c r="JI30404"/>
      <c r="JJ30404"/>
      <c r="KX30404" s="23"/>
      <c r="KY30404" s="23"/>
    </row>
    <row r="30405" spans="36:311" x14ac:dyDescent="0.2">
      <c r="AJ30405" s="23"/>
      <c r="HH30405"/>
      <c r="IW30405" s="36"/>
      <c r="JI30405"/>
      <c r="JJ30405"/>
      <c r="KX30405" s="23"/>
      <c r="KY30405" s="23"/>
    </row>
    <row r="30406" spans="36:311" x14ac:dyDescent="0.2">
      <c r="AJ30406" s="23"/>
      <c r="HH30406"/>
      <c r="IW30406" s="36"/>
      <c r="JI30406"/>
      <c r="JJ30406"/>
      <c r="KX30406" s="23"/>
      <c r="KY30406" s="23"/>
    </row>
    <row r="30407" spans="36:311" x14ac:dyDescent="0.2">
      <c r="AJ30407" s="23"/>
      <c r="HH30407"/>
      <c r="IW30407" s="36"/>
      <c r="JI30407"/>
      <c r="JJ30407"/>
      <c r="KX30407" s="23"/>
      <c r="KY30407" s="23"/>
    </row>
    <row r="30408" spans="36:311" x14ac:dyDescent="0.2">
      <c r="AJ30408" s="23"/>
      <c r="HH30408"/>
      <c r="IW30408" s="36"/>
      <c r="JI30408"/>
      <c r="JJ30408"/>
      <c r="KX30408" s="23"/>
      <c r="KY30408" s="23"/>
    </row>
    <row r="30409" spans="36:311" x14ac:dyDescent="0.2">
      <c r="AJ30409" s="23"/>
      <c r="HH30409"/>
      <c r="IW30409" s="36"/>
      <c r="JI30409"/>
      <c r="JJ30409"/>
      <c r="KX30409" s="23"/>
      <c r="KY30409" s="23"/>
    </row>
    <row r="30410" spans="36:311" x14ac:dyDescent="0.2">
      <c r="AJ30410" s="23"/>
      <c r="HH30410"/>
      <c r="IW30410" s="36"/>
      <c r="JI30410"/>
      <c r="JJ30410"/>
      <c r="KX30410" s="23"/>
      <c r="KY30410" s="23"/>
    </row>
    <row r="30411" spans="36:311" x14ac:dyDescent="0.2">
      <c r="AJ30411" s="23"/>
      <c r="HH30411"/>
      <c r="IW30411" s="36"/>
      <c r="JI30411"/>
      <c r="JJ30411"/>
      <c r="KX30411" s="23"/>
      <c r="KY30411" s="23"/>
    </row>
    <row r="30412" spans="36:311" x14ac:dyDescent="0.2">
      <c r="AJ30412" s="23"/>
      <c r="HH30412"/>
      <c r="IW30412" s="36"/>
      <c r="JI30412"/>
      <c r="JJ30412"/>
      <c r="KX30412" s="23"/>
      <c r="KY30412" s="23"/>
    </row>
    <row r="30413" spans="36:311" x14ac:dyDescent="0.2">
      <c r="AJ30413" s="23"/>
      <c r="HH30413"/>
      <c r="IW30413" s="36"/>
      <c r="JI30413"/>
      <c r="JJ30413"/>
      <c r="KX30413" s="23"/>
      <c r="KY30413" s="23"/>
    </row>
    <row r="30414" spans="36:311" x14ac:dyDescent="0.2">
      <c r="AJ30414" s="23"/>
      <c r="HH30414"/>
      <c r="IW30414" s="36"/>
      <c r="JI30414"/>
      <c r="JJ30414"/>
      <c r="KX30414" s="23"/>
      <c r="KY30414" s="23"/>
    </row>
    <row r="30415" spans="36:311" x14ac:dyDescent="0.2">
      <c r="AJ30415" s="23"/>
      <c r="HH30415"/>
      <c r="IW30415" s="36"/>
      <c r="JI30415"/>
      <c r="JJ30415"/>
      <c r="KX30415" s="23"/>
      <c r="KY30415" s="23"/>
    </row>
    <row r="30416" spans="36:311" x14ac:dyDescent="0.2">
      <c r="AJ30416" s="23"/>
      <c r="HH30416"/>
      <c r="IW30416" s="36"/>
      <c r="JI30416"/>
      <c r="JJ30416"/>
      <c r="KX30416" s="23"/>
      <c r="KY30416" s="23"/>
    </row>
    <row r="30417" spans="36:311" x14ac:dyDescent="0.2">
      <c r="AJ30417" s="23"/>
      <c r="HH30417"/>
      <c r="IW30417" s="36"/>
      <c r="JI30417"/>
      <c r="JJ30417"/>
      <c r="KX30417" s="23"/>
      <c r="KY30417" s="23"/>
    </row>
    <row r="30418" spans="36:311" x14ac:dyDescent="0.2">
      <c r="AJ30418" s="23"/>
      <c r="HH30418"/>
      <c r="IW30418" s="36"/>
      <c r="JI30418"/>
      <c r="JJ30418"/>
      <c r="KX30418" s="23"/>
      <c r="KY30418" s="23"/>
    </row>
    <row r="30419" spans="36:311" x14ac:dyDescent="0.2">
      <c r="AJ30419" s="23"/>
      <c r="HH30419"/>
      <c r="IW30419" s="36"/>
      <c r="JI30419"/>
      <c r="JJ30419"/>
      <c r="KX30419" s="23"/>
      <c r="KY30419" s="23"/>
    </row>
    <row r="30420" spans="36:311" x14ac:dyDescent="0.2">
      <c r="AJ30420" s="23"/>
      <c r="HH30420"/>
      <c r="IW30420" s="36"/>
      <c r="JI30420"/>
      <c r="JJ30420"/>
      <c r="KX30420" s="23"/>
      <c r="KY30420" s="23"/>
    </row>
    <row r="30421" spans="36:311" x14ac:dyDescent="0.2">
      <c r="AJ30421" s="23"/>
      <c r="HH30421"/>
      <c r="IW30421" s="36"/>
      <c r="JI30421"/>
      <c r="JJ30421"/>
      <c r="KX30421" s="23"/>
      <c r="KY30421" s="23"/>
    </row>
    <row r="30422" spans="36:311" x14ac:dyDescent="0.2">
      <c r="AJ30422" s="23"/>
      <c r="HH30422"/>
      <c r="IW30422" s="36"/>
      <c r="JI30422"/>
      <c r="JJ30422"/>
      <c r="KX30422" s="23"/>
      <c r="KY30422" s="23"/>
    </row>
    <row r="30423" spans="36:311" x14ac:dyDescent="0.2">
      <c r="AJ30423" s="23"/>
      <c r="HH30423"/>
      <c r="IW30423" s="36"/>
      <c r="JI30423"/>
      <c r="JJ30423"/>
      <c r="KX30423" s="23"/>
      <c r="KY30423" s="23"/>
    </row>
    <row r="30424" spans="36:311" x14ac:dyDescent="0.2">
      <c r="AJ30424" s="23"/>
      <c r="HH30424"/>
      <c r="IW30424" s="36"/>
      <c r="JI30424"/>
      <c r="JJ30424"/>
      <c r="KX30424" s="23"/>
      <c r="KY30424" s="23"/>
    </row>
    <row r="30425" spans="36:311" x14ac:dyDescent="0.2">
      <c r="AJ30425" s="23"/>
      <c r="HH30425"/>
      <c r="IW30425" s="36"/>
      <c r="JI30425"/>
      <c r="JJ30425"/>
      <c r="KX30425" s="23"/>
      <c r="KY30425" s="23"/>
    </row>
    <row r="30426" spans="36:311" x14ac:dyDescent="0.2">
      <c r="AJ30426" s="23"/>
      <c r="HH30426"/>
      <c r="IW30426" s="36"/>
      <c r="JI30426"/>
      <c r="JJ30426"/>
      <c r="KX30426" s="23"/>
      <c r="KY30426" s="23"/>
    </row>
    <row r="30427" spans="36:311" x14ac:dyDescent="0.2">
      <c r="AJ30427" s="23"/>
      <c r="HH30427"/>
      <c r="IW30427" s="36"/>
      <c r="JI30427"/>
      <c r="JJ30427"/>
      <c r="KX30427" s="23"/>
      <c r="KY30427" s="23"/>
    </row>
    <row r="30428" spans="36:311" x14ac:dyDescent="0.2">
      <c r="AJ30428" s="23"/>
      <c r="HH30428"/>
      <c r="IW30428" s="36"/>
      <c r="JI30428"/>
      <c r="JJ30428"/>
      <c r="KX30428" s="23"/>
      <c r="KY30428" s="23"/>
    </row>
    <row r="30429" spans="36:311" x14ac:dyDescent="0.2">
      <c r="AJ30429" s="23"/>
      <c r="HH30429"/>
      <c r="IW30429" s="36"/>
      <c r="JI30429"/>
      <c r="JJ30429"/>
      <c r="KX30429" s="23"/>
      <c r="KY30429" s="23"/>
    </row>
    <row r="30430" spans="36:311" x14ac:dyDescent="0.2">
      <c r="AJ30430" s="23"/>
      <c r="HH30430"/>
      <c r="IW30430" s="36"/>
      <c r="JI30430"/>
      <c r="JJ30430"/>
      <c r="KX30430" s="23"/>
      <c r="KY30430" s="23"/>
    </row>
    <row r="30431" spans="36:311" x14ac:dyDescent="0.2">
      <c r="AJ30431" s="23"/>
      <c r="HH30431"/>
      <c r="IW30431" s="36"/>
      <c r="JI30431"/>
      <c r="JJ30431"/>
      <c r="KX30431" s="23"/>
      <c r="KY30431" s="23"/>
    </row>
    <row r="30432" spans="36:311" x14ac:dyDescent="0.2">
      <c r="AJ30432" s="23"/>
      <c r="HH30432"/>
      <c r="IW30432" s="36"/>
      <c r="JI30432"/>
      <c r="JJ30432"/>
      <c r="KX30432" s="23"/>
      <c r="KY30432" s="23"/>
    </row>
    <row r="30433" spans="36:311" x14ac:dyDescent="0.2">
      <c r="AJ30433" s="23"/>
      <c r="HH30433"/>
      <c r="IW30433" s="36"/>
      <c r="JI30433"/>
      <c r="JJ30433"/>
      <c r="KX30433" s="23"/>
      <c r="KY30433" s="23"/>
    </row>
    <row r="30434" spans="36:311" x14ac:dyDescent="0.2">
      <c r="AJ30434" s="23"/>
      <c r="HH30434"/>
      <c r="IW30434" s="36"/>
      <c r="JI30434"/>
      <c r="JJ30434"/>
      <c r="KX30434" s="23"/>
      <c r="KY30434" s="23"/>
    </row>
    <row r="30435" spans="36:311" x14ac:dyDescent="0.2">
      <c r="AJ30435" s="23"/>
      <c r="HH30435"/>
      <c r="IW30435" s="36"/>
      <c r="JI30435"/>
      <c r="JJ30435"/>
      <c r="KX30435" s="23"/>
      <c r="KY30435" s="23"/>
    </row>
    <row r="30436" spans="36:311" x14ac:dyDescent="0.2">
      <c r="AJ30436" s="23"/>
      <c r="HH30436"/>
      <c r="IW30436" s="36"/>
      <c r="JI30436"/>
      <c r="JJ30436"/>
      <c r="KX30436" s="23"/>
      <c r="KY30436" s="23"/>
    </row>
    <row r="30437" spans="36:311" x14ac:dyDescent="0.2">
      <c r="AJ30437" s="23"/>
      <c r="HH30437"/>
      <c r="IW30437" s="36"/>
      <c r="JI30437"/>
      <c r="JJ30437"/>
      <c r="KX30437" s="23"/>
      <c r="KY30437" s="23"/>
    </row>
    <row r="30438" spans="36:311" x14ac:dyDescent="0.2">
      <c r="AJ30438" s="23"/>
      <c r="HH30438"/>
      <c r="IW30438" s="36"/>
      <c r="JI30438"/>
      <c r="JJ30438"/>
      <c r="KX30438" s="23"/>
      <c r="KY30438" s="23"/>
    </row>
    <row r="30439" spans="36:311" x14ac:dyDescent="0.2">
      <c r="AJ30439" s="23"/>
      <c r="HH30439"/>
      <c r="IW30439" s="36"/>
      <c r="JI30439"/>
      <c r="JJ30439"/>
      <c r="KX30439" s="23"/>
      <c r="KY30439" s="23"/>
    </row>
    <row r="30440" spans="36:311" x14ac:dyDescent="0.2">
      <c r="AJ30440" s="23"/>
      <c r="HH30440"/>
      <c r="IW30440" s="36"/>
      <c r="JI30440"/>
      <c r="JJ30440"/>
      <c r="KX30440" s="23"/>
      <c r="KY30440" s="23"/>
    </row>
    <row r="30441" spans="36:311" x14ac:dyDescent="0.2">
      <c r="AJ30441" s="23"/>
      <c r="HH30441"/>
      <c r="IW30441" s="36"/>
      <c r="JI30441"/>
      <c r="JJ30441"/>
      <c r="KX30441" s="23"/>
      <c r="KY30441" s="23"/>
    </row>
    <row r="30442" spans="36:311" x14ac:dyDescent="0.2">
      <c r="AJ30442" s="23"/>
      <c r="HH30442"/>
      <c r="IW30442" s="36"/>
      <c r="JI30442"/>
      <c r="JJ30442"/>
      <c r="KX30442" s="23"/>
      <c r="KY30442" s="23"/>
    </row>
    <row r="30443" spans="36:311" x14ac:dyDescent="0.2">
      <c r="AJ30443" s="23"/>
      <c r="HH30443"/>
      <c r="IW30443" s="36"/>
      <c r="JI30443"/>
      <c r="JJ30443"/>
      <c r="KX30443" s="23"/>
      <c r="KY30443" s="23"/>
    </row>
    <row r="30444" spans="36:311" x14ac:dyDescent="0.2">
      <c r="AJ30444" s="23"/>
      <c r="HH30444"/>
      <c r="IW30444" s="36"/>
      <c r="JI30444"/>
      <c r="JJ30444"/>
      <c r="KX30444" s="23"/>
      <c r="KY30444" s="23"/>
    </row>
    <row r="30445" spans="36:311" x14ac:dyDescent="0.2">
      <c r="AJ30445" s="23"/>
      <c r="HH30445"/>
      <c r="IW30445" s="36"/>
      <c r="JI30445"/>
      <c r="JJ30445"/>
      <c r="KX30445" s="23"/>
      <c r="KY30445" s="23"/>
    </row>
    <row r="30446" spans="36:311" x14ac:dyDescent="0.2">
      <c r="AJ30446" s="23"/>
      <c r="HH30446"/>
      <c r="IW30446" s="36"/>
      <c r="JI30446"/>
      <c r="JJ30446"/>
      <c r="KX30446" s="23"/>
      <c r="KY30446" s="23"/>
    </row>
    <row r="30447" spans="36:311" x14ac:dyDescent="0.2">
      <c r="AJ30447" s="23"/>
      <c r="HH30447"/>
      <c r="IW30447" s="36"/>
      <c r="JI30447"/>
      <c r="JJ30447"/>
      <c r="KX30447" s="23"/>
      <c r="KY30447" s="23"/>
    </row>
    <row r="30448" spans="36:311" x14ac:dyDescent="0.2">
      <c r="AJ30448" s="23"/>
      <c r="HH30448"/>
      <c r="IW30448" s="36"/>
      <c r="JI30448"/>
      <c r="JJ30448"/>
      <c r="KX30448" s="23"/>
      <c r="KY30448" s="23"/>
    </row>
    <row r="30449" spans="36:311" x14ac:dyDescent="0.2">
      <c r="AJ30449" s="23"/>
      <c r="HH30449"/>
      <c r="IW30449" s="36"/>
      <c r="JI30449"/>
      <c r="JJ30449"/>
      <c r="KX30449" s="23"/>
      <c r="KY30449" s="23"/>
    </row>
    <row r="30450" spans="36:311" x14ac:dyDescent="0.2">
      <c r="AJ30450" s="23"/>
      <c r="HH30450"/>
      <c r="IW30450" s="36"/>
      <c r="JI30450"/>
      <c r="JJ30450"/>
      <c r="KX30450" s="23"/>
      <c r="KY30450" s="23"/>
    </row>
    <row r="30451" spans="36:311" x14ac:dyDescent="0.2">
      <c r="AJ30451" s="23"/>
      <c r="HH30451"/>
      <c r="IW30451" s="36"/>
      <c r="JI30451"/>
      <c r="JJ30451"/>
      <c r="KX30451" s="23"/>
      <c r="KY30451" s="23"/>
    </row>
    <row r="30452" spans="36:311" x14ac:dyDescent="0.2">
      <c r="AJ30452" s="23"/>
      <c r="HH30452"/>
      <c r="IW30452" s="36"/>
      <c r="JI30452"/>
      <c r="JJ30452"/>
      <c r="KX30452" s="23"/>
      <c r="KY30452" s="23"/>
    </row>
    <row r="30453" spans="36:311" x14ac:dyDescent="0.2">
      <c r="AJ30453" s="23"/>
      <c r="HH30453"/>
      <c r="IW30453" s="36"/>
      <c r="JI30453"/>
      <c r="JJ30453"/>
      <c r="KX30453" s="23"/>
      <c r="KY30453" s="23"/>
    </row>
    <row r="30454" spans="36:311" x14ac:dyDescent="0.2">
      <c r="AJ30454" s="23"/>
      <c r="HH30454"/>
      <c r="IW30454" s="36"/>
      <c r="JI30454"/>
      <c r="JJ30454"/>
      <c r="KX30454" s="23"/>
      <c r="KY30454" s="23"/>
    </row>
    <row r="30455" spans="36:311" x14ac:dyDescent="0.2">
      <c r="AJ30455" s="23"/>
      <c r="HH30455"/>
      <c r="IW30455" s="36"/>
      <c r="JI30455"/>
      <c r="JJ30455"/>
      <c r="KX30455" s="23"/>
      <c r="KY30455" s="23"/>
    </row>
    <row r="30456" spans="36:311" x14ac:dyDescent="0.2">
      <c r="AJ30456" s="23"/>
      <c r="HH30456"/>
      <c r="IW30456" s="36"/>
      <c r="JI30456"/>
      <c r="JJ30456"/>
      <c r="KX30456" s="23"/>
      <c r="KY30456" s="23"/>
    </row>
    <row r="30457" spans="36:311" x14ac:dyDescent="0.2">
      <c r="AJ30457" s="23"/>
      <c r="HH30457"/>
      <c r="IW30457" s="36"/>
      <c r="JI30457"/>
      <c r="JJ30457"/>
      <c r="KX30457" s="23"/>
      <c r="KY30457" s="23"/>
    </row>
    <row r="30458" spans="36:311" x14ac:dyDescent="0.2">
      <c r="AJ30458" s="23"/>
      <c r="HH30458"/>
      <c r="IW30458" s="36"/>
      <c r="JI30458"/>
      <c r="JJ30458"/>
      <c r="KX30458" s="23"/>
      <c r="KY30458" s="23"/>
    </row>
    <row r="30459" spans="36:311" x14ac:dyDescent="0.2">
      <c r="AJ30459" s="23"/>
      <c r="HH30459"/>
      <c r="IW30459" s="36"/>
      <c r="JI30459"/>
      <c r="JJ30459"/>
      <c r="KX30459" s="23"/>
      <c r="KY30459" s="23"/>
    </row>
    <row r="30460" spans="36:311" x14ac:dyDescent="0.2">
      <c r="AJ30460" s="23"/>
      <c r="HH30460"/>
      <c r="IW30460" s="36"/>
      <c r="JI30460"/>
      <c r="JJ30460"/>
      <c r="KX30460" s="23"/>
      <c r="KY30460" s="23"/>
    </row>
    <row r="30461" spans="36:311" x14ac:dyDescent="0.2">
      <c r="AJ30461" s="23"/>
      <c r="HH30461"/>
      <c r="IW30461" s="36"/>
      <c r="JI30461"/>
      <c r="JJ30461"/>
      <c r="KX30461" s="23"/>
      <c r="KY30461" s="23"/>
    </row>
    <row r="30462" spans="36:311" x14ac:dyDescent="0.2">
      <c r="AJ30462" s="23"/>
      <c r="HH30462"/>
      <c r="IW30462" s="36"/>
      <c r="JI30462"/>
      <c r="JJ30462"/>
      <c r="KX30462" s="23"/>
      <c r="KY30462" s="23"/>
    </row>
    <row r="30463" spans="36:311" x14ac:dyDescent="0.2">
      <c r="AJ30463" s="23"/>
      <c r="HH30463"/>
      <c r="IW30463" s="36"/>
      <c r="JI30463"/>
      <c r="JJ30463"/>
      <c r="KX30463" s="23"/>
      <c r="KY30463" s="23"/>
    </row>
    <row r="30464" spans="36:311" x14ac:dyDescent="0.2">
      <c r="AJ30464" s="23"/>
      <c r="HH30464"/>
      <c r="IW30464" s="36"/>
      <c r="JI30464"/>
      <c r="JJ30464"/>
      <c r="KX30464" s="23"/>
      <c r="KY30464" s="23"/>
    </row>
    <row r="30465" spans="36:311" x14ac:dyDescent="0.2">
      <c r="AJ30465" s="23"/>
      <c r="HH30465"/>
      <c r="IW30465" s="36"/>
      <c r="JI30465"/>
      <c r="JJ30465"/>
      <c r="KX30465" s="23"/>
      <c r="KY30465" s="23"/>
    </row>
    <row r="30466" spans="36:311" x14ac:dyDescent="0.2">
      <c r="AJ30466" s="23"/>
      <c r="HH30466"/>
      <c r="IW30466" s="36"/>
      <c r="JI30466"/>
      <c r="JJ30466"/>
      <c r="KX30466" s="23"/>
      <c r="KY30466" s="23"/>
    </row>
    <row r="30467" spans="36:311" x14ac:dyDescent="0.2">
      <c r="AJ30467" s="23"/>
      <c r="HH30467"/>
      <c r="IW30467" s="36"/>
      <c r="JI30467"/>
      <c r="JJ30467"/>
      <c r="KX30467" s="23"/>
      <c r="KY30467" s="23"/>
    </row>
    <row r="30468" spans="36:311" x14ac:dyDescent="0.2">
      <c r="AJ30468" s="23"/>
      <c r="HH30468"/>
      <c r="IW30468" s="36"/>
      <c r="JI30468"/>
      <c r="JJ30468"/>
      <c r="KX30468" s="23"/>
      <c r="KY30468" s="23"/>
    </row>
    <row r="30469" spans="36:311" x14ac:dyDescent="0.2">
      <c r="AJ30469" s="23"/>
      <c r="HH30469"/>
      <c r="IW30469" s="36"/>
      <c r="JI30469"/>
      <c r="JJ30469"/>
      <c r="KX30469" s="23"/>
      <c r="KY30469" s="23"/>
    </row>
    <row r="30470" spans="36:311" x14ac:dyDescent="0.2">
      <c r="AJ30470" s="23"/>
      <c r="HH30470"/>
      <c r="IW30470" s="36"/>
      <c r="JI30470"/>
      <c r="JJ30470"/>
      <c r="KX30470" s="23"/>
      <c r="KY30470" s="23"/>
    </row>
    <row r="30471" spans="36:311" x14ac:dyDescent="0.2">
      <c r="AJ30471" s="23"/>
      <c r="HH30471"/>
      <c r="IW30471" s="36"/>
      <c r="JI30471"/>
      <c r="JJ30471"/>
      <c r="KX30471" s="23"/>
      <c r="KY30471" s="23"/>
    </row>
    <row r="30472" spans="36:311" x14ac:dyDescent="0.2">
      <c r="AJ30472" s="23"/>
      <c r="HH30472"/>
      <c r="IW30472" s="36"/>
      <c r="JI30472"/>
      <c r="JJ30472"/>
      <c r="KX30472" s="23"/>
      <c r="KY30472" s="23"/>
    </row>
    <row r="30473" spans="36:311" x14ac:dyDescent="0.2">
      <c r="AJ30473" s="23"/>
      <c r="HH30473"/>
      <c r="IW30473" s="36"/>
      <c r="JI30473"/>
      <c r="JJ30473"/>
      <c r="KX30473" s="23"/>
      <c r="KY30473" s="23"/>
    </row>
    <row r="30474" spans="36:311" x14ac:dyDescent="0.2">
      <c r="AJ30474" s="23"/>
      <c r="HH30474"/>
      <c r="IW30474" s="36"/>
      <c r="JI30474"/>
      <c r="JJ30474"/>
      <c r="KX30474" s="23"/>
      <c r="KY30474" s="23"/>
    </row>
    <row r="30475" spans="36:311" x14ac:dyDescent="0.2">
      <c r="AJ30475" s="23"/>
      <c r="HH30475"/>
      <c r="IW30475" s="36"/>
      <c r="JI30475"/>
      <c r="JJ30475"/>
      <c r="KX30475" s="23"/>
      <c r="KY30475" s="23"/>
    </row>
    <row r="30476" spans="36:311" x14ac:dyDescent="0.2">
      <c r="AJ30476" s="23"/>
      <c r="HH30476"/>
      <c r="IW30476" s="36"/>
      <c r="JI30476"/>
      <c r="JJ30476"/>
      <c r="KX30476" s="23"/>
      <c r="KY30476" s="23"/>
    </row>
    <row r="30477" spans="36:311" x14ac:dyDescent="0.2">
      <c r="AJ30477" s="23"/>
      <c r="HH30477"/>
      <c r="IW30477" s="36"/>
      <c r="JI30477"/>
      <c r="JJ30477"/>
      <c r="KX30477" s="23"/>
      <c r="KY30477" s="23"/>
    </row>
    <row r="30478" spans="36:311" x14ac:dyDescent="0.2">
      <c r="AJ30478" s="23"/>
      <c r="HH30478"/>
      <c r="IW30478" s="36"/>
      <c r="JI30478"/>
      <c r="JJ30478"/>
      <c r="KX30478" s="23"/>
      <c r="KY30478" s="23"/>
    </row>
    <row r="30479" spans="36:311" x14ac:dyDescent="0.2">
      <c r="AJ30479" s="23"/>
      <c r="HH30479"/>
      <c r="IW30479" s="36"/>
      <c r="JI30479"/>
      <c r="JJ30479"/>
      <c r="KX30479" s="23"/>
      <c r="KY30479" s="23"/>
    </row>
    <row r="30480" spans="36:311" x14ac:dyDescent="0.2">
      <c r="AJ30480" s="23"/>
      <c r="HH30480"/>
      <c r="IW30480" s="36"/>
      <c r="JI30480"/>
      <c r="JJ30480"/>
      <c r="KX30480" s="23"/>
      <c r="KY30480" s="23"/>
    </row>
    <row r="30481" spans="36:311" x14ac:dyDescent="0.2">
      <c r="AJ30481" s="23"/>
      <c r="HH30481"/>
      <c r="IW30481" s="36"/>
      <c r="JI30481"/>
      <c r="JJ30481"/>
      <c r="KX30481" s="23"/>
      <c r="KY30481" s="23"/>
    </row>
    <row r="30482" spans="36:311" x14ac:dyDescent="0.2">
      <c r="AJ30482" s="23"/>
      <c r="HH30482"/>
      <c r="IW30482" s="36"/>
      <c r="JI30482"/>
      <c r="JJ30482"/>
      <c r="KX30482" s="23"/>
      <c r="KY30482" s="23"/>
    </row>
    <row r="30483" spans="36:311" x14ac:dyDescent="0.2">
      <c r="AJ30483" s="23"/>
      <c r="HH30483"/>
      <c r="IW30483" s="36"/>
      <c r="JI30483"/>
      <c r="JJ30483"/>
      <c r="KX30483" s="23"/>
      <c r="KY30483" s="23"/>
    </row>
    <row r="30484" spans="36:311" x14ac:dyDescent="0.2">
      <c r="AJ30484" s="23"/>
      <c r="HH30484"/>
      <c r="IW30484" s="36"/>
      <c r="JI30484"/>
      <c r="JJ30484"/>
      <c r="KX30484" s="23"/>
      <c r="KY30484" s="23"/>
    </row>
    <row r="30485" spans="36:311" x14ac:dyDescent="0.2">
      <c r="AJ30485" s="23"/>
      <c r="HH30485"/>
      <c r="IW30485" s="36"/>
      <c r="JI30485"/>
      <c r="JJ30485"/>
      <c r="KX30485" s="23"/>
      <c r="KY30485" s="23"/>
    </row>
    <row r="30486" spans="36:311" x14ac:dyDescent="0.2">
      <c r="AJ30486" s="23"/>
      <c r="HH30486"/>
      <c r="IW30486" s="36"/>
      <c r="JI30486"/>
      <c r="JJ30486"/>
      <c r="KX30486" s="23"/>
      <c r="KY30486" s="23"/>
    </row>
    <row r="30487" spans="36:311" x14ac:dyDescent="0.2">
      <c r="AJ30487" s="23"/>
      <c r="HH30487"/>
      <c r="IW30487" s="36"/>
      <c r="JI30487"/>
      <c r="JJ30487"/>
      <c r="KX30487" s="23"/>
      <c r="KY30487" s="23"/>
    </row>
    <row r="30488" spans="36:311" x14ac:dyDescent="0.2">
      <c r="AJ30488" s="23"/>
      <c r="HH30488"/>
      <c r="IW30488" s="36"/>
      <c r="JI30488"/>
      <c r="JJ30488"/>
      <c r="KX30488" s="23"/>
      <c r="KY30488" s="23"/>
    </row>
    <row r="30489" spans="36:311" x14ac:dyDescent="0.2">
      <c r="AJ30489" s="23"/>
      <c r="HH30489"/>
      <c r="IW30489" s="36"/>
      <c r="JI30489"/>
      <c r="JJ30489"/>
      <c r="KX30489" s="23"/>
      <c r="KY30489" s="23"/>
    </row>
    <row r="30490" spans="36:311" x14ac:dyDescent="0.2">
      <c r="AJ30490" s="23"/>
      <c r="HH30490"/>
      <c r="IW30490" s="36"/>
      <c r="JI30490"/>
      <c r="JJ30490"/>
      <c r="KX30490" s="23"/>
      <c r="KY30490" s="23"/>
    </row>
    <row r="30491" spans="36:311" x14ac:dyDescent="0.2">
      <c r="AJ30491" s="23"/>
      <c r="HH30491"/>
      <c r="IW30491" s="36"/>
      <c r="JI30491"/>
      <c r="JJ30491"/>
      <c r="KX30491" s="23"/>
      <c r="KY30491" s="23"/>
    </row>
    <row r="30492" spans="36:311" x14ac:dyDescent="0.2">
      <c r="AJ30492" s="23"/>
      <c r="HH30492"/>
      <c r="IW30492" s="36"/>
      <c r="JI30492"/>
      <c r="JJ30492"/>
      <c r="KX30492" s="23"/>
      <c r="KY30492" s="23"/>
    </row>
    <row r="30493" spans="36:311" x14ac:dyDescent="0.2">
      <c r="AJ30493" s="23"/>
      <c r="HH30493"/>
      <c r="IW30493" s="36"/>
      <c r="JI30493"/>
      <c r="JJ30493"/>
      <c r="KX30493" s="23"/>
      <c r="KY30493" s="23"/>
    </row>
    <row r="30494" spans="36:311" x14ac:dyDescent="0.2">
      <c r="AJ30494" s="23"/>
      <c r="HH30494"/>
      <c r="IW30494" s="36"/>
      <c r="JI30494"/>
      <c r="JJ30494"/>
      <c r="KX30494" s="23"/>
      <c r="KY30494" s="23"/>
    </row>
    <row r="30495" spans="36:311" x14ac:dyDescent="0.2">
      <c r="AJ30495" s="23"/>
      <c r="HH30495"/>
      <c r="IW30495" s="36"/>
      <c r="JI30495"/>
      <c r="JJ30495"/>
      <c r="KX30495" s="23"/>
      <c r="KY30495" s="23"/>
    </row>
    <row r="30496" spans="36:311" x14ac:dyDescent="0.2">
      <c r="AJ30496" s="23"/>
      <c r="HH30496"/>
      <c r="IW30496" s="36"/>
      <c r="JI30496"/>
      <c r="JJ30496"/>
      <c r="KX30496" s="23"/>
      <c r="KY30496" s="23"/>
    </row>
    <row r="30497" spans="36:311" x14ac:dyDescent="0.2">
      <c r="AJ30497" s="23"/>
      <c r="HH30497"/>
      <c r="IW30497" s="36"/>
      <c r="JI30497"/>
      <c r="JJ30497"/>
      <c r="KX30497" s="23"/>
      <c r="KY30497" s="23"/>
    </row>
    <row r="30498" spans="36:311" x14ac:dyDescent="0.2">
      <c r="AJ30498" s="23"/>
      <c r="HH30498"/>
      <c r="IW30498" s="36"/>
      <c r="JI30498"/>
      <c r="JJ30498"/>
      <c r="KX30498" s="23"/>
      <c r="KY30498" s="23"/>
    </row>
    <row r="30499" spans="36:311" x14ac:dyDescent="0.2">
      <c r="AJ30499" s="23"/>
      <c r="HH30499"/>
      <c r="IW30499" s="36"/>
      <c r="JI30499"/>
      <c r="JJ30499"/>
      <c r="KX30499" s="23"/>
      <c r="KY30499" s="23"/>
    </row>
    <row r="30500" spans="36:311" x14ac:dyDescent="0.2">
      <c r="AJ30500" s="23"/>
      <c r="HH30500"/>
      <c r="IW30500" s="36"/>
      <c r="JI30500"/>
      <c r="JJ30500"/>
      <c r="KX30500" s="23"/>
      <c r="KY30500" s="23"/>
    </row>
    <row r="30501" spans="36:311" x14ac:dyDescent="0.2">
      <c r="AJ30501" s="23"/>
      <c r="HH30501"/>
      <c r="IW30501" s="36"/>
      <c r="JI30501"/>
      <c r="JJ30501"/>
      <c r="KX30501" s="23"/>
      <c r="KY30501" s="23"/>
    </row>
    <row r="30502" spans="36:311" x14ac:dyDescent="0.2">
      <c r="AJ30502" s="23"/>
      <c r="HH30502"/>
      <c r="IW30502" s="36"/>
      <c r="JI30502"/>
      <c r="JJ30502"/>
      <c r="KX30502" s="23"/>
      <c r="KY30502" s="23"/>
    </row>
    <row r="30503" spans="36:311" x14ac:dyDescent="0.2">
      <c r="AJ30503" s="23"/>
      <c r="HH30503"/>
      <c r="IW30503" s="36"/>
      <c r="JI30503"/>
      <c r="JJ30503"/>
      <c r="KX30503" s="23"/>
      <c r="KY30503" s="23"/>
    </row>
    <row r="30504" spans="36:311" x14ac:dyDescent="0.2">
      <c r="AJ30504" s="23"/>
      <c r="HH30504"/>
      <c r="IW30504" s="36"/>
      <c r="JI30504"/>
      <c r="JJ30504"/>
      <c r="KX30504" s="23"/>
      <c r="KY30504" s="23"/>
    </row>
    <row r="30505" spans="36:311" x14ac:dyDescent="0.2">
      <c r="AJ30505" s="23"/>
      <c r="HH30505"/>
      <c r="IW30505" s="36"/>
      <c r="JI30505"/>
      <c r="JJ30505"/>
      <c r="KX30505" s="23"/>
      <c r="KY30505" s="23"/>
    </row>
    <row r="30506" spans="36:311" x14ac:dyDescent="0.2">
      <c r="AJ30506" s="23"/>
      <c r="HH30506"/>
      <c r="IW30506" s="36"/>
      <c r="JI30506"/>
      <c r="JJ30506"/>
      <c r="KX30506" s="23"/>
      <c r="KY30506" s="23"/>
    </row>
    <row r="30507" spans="36:311" x14ac:dyDescent="0.2">
      <c r="AJ30507" s="23"/>
      <c r="HH30507"/>
      <c r="IW30507" s="36"/>
      <c r="JI30507"/>
      <c r="JJ30507"/>
      <c r="KX30507" s="23"/>
      <c r="KY30507" s="23"/>
    </row>
    <row r="30508" spans="36:311" x14ac:dyDescent="0.2">
      <c r="AJ30508" s="23"/>
      <c r="HH30508"/>
      <c r="IW30508" s="36"/>
      <c r="JI30508"/>
      <c r="JJ30508"/>
      <c r="KX30508" s="23"/>
      <c r="KY30508" s="23"/>
    </row>
    <row r="30509" spans="36:311" x14ac:dyDescent="0.2">
      <c r="AJ30509" s="23"/>
      <c r="HH30509"/>
      <c r="IW30509" s="36"/>
      <c r="JI30509"/>
      <c r="JJ30509"/>
      <c r="KX30509" s="23"/>
      <c r="KY30509" s="23"/>
    </row>
    <row r="30510" spans="36:311" x14ac:dyDescent="0.2">
      <c r="AJ30510" s="23"/>
      <c r="HH30510"/>
      <c r="IW30510" s="36"/>
      <c r="JI30510"/>
      <c r="JJ30510"/>
      <c r="KX30510" s="23"/>
      <c r="KY30510" s="23"/>
    </row>
    <row r="30511" spans="36:311" x14ac:dyDescent="0.2">
      <c r="AJ30511" s="23"/>
      <c r="HH30511"/>
      <c r="IW30511" s="36"/>
      <c r="JI30511"/>
      <c r="JJ30511"/>
      <c r="KX30511" s="23"/>
      <c r="KY30511" s="23"/>
    </row>
    <row r="30512" spans="36:311" x14ac:dyDescent="0.2">
      <c r="AJ30512" s="23"/>
      <c r="HH30512"/>
      <c r="IW30512" s="36"/>
      <c r="JI30512"/>
      <c r="JJ30512"/>
      <c r="KX30512" s="23"/>
      <c r="KY30512" s="23"/>
    </row>
    <row r="30513" spans="36:311" x14ac:dyDescent="0.2">
      <c r="AJ30513" s="23"/>
      <c r="HH30513"/>
      <c r="IW30513" s="36"/>
      <c r="JI30513"/>
      <c r="JJ30513"/>
      <c r="KX30513" s="23"/>
      <c r="KY30513" s="23"/>
    </row>
    <row r="30514" spans="36:311" x14ac:dyDescent="0.2">
      <c r="AJ30514" s="23"/>
      <c r="HH30514"/>
      <c r="IW30514" s="36"/>
      <c r="JI30514"/>
      <c r="JJ30514"/>
      <c r="KX30514" s="23"/>
      <c r="KY30514" s="23"/>
    </row>
    <row r="30515" spans="36:311" x14ac:dyDescent="0.2">
      <c r="AJ30515" s="23"/>
      <c r="HH30515"/>
      <c r="IW30515" s="36"/>
      <c r="JI30515"/>
      <c r="JJ30515"/>
      <c r="KX30515" s="23"/>
      <c r="KY30515" s="23"/>
    </row>
    <row r="30516" spans="36:311" x14ac:dyDescent="0.2">
      <c r="AJ30516" s="23"/>
      <c r="HH30516"/>
      <c r="IW30516" s="36"/>
      <c r="JI30516"/>
      <c r="JJ30516"/>
      <c r="KX30516" s="23"/>
      <c r="KY30516" s="23"/>
    </row>
    <row r="30517" spans="36:311" x14ac:dyDescent="0.2">
      <c r="AJ30517" s="23"/>
      <c r="HH30517"/>
      <c r="IW30517" s="36"/>
      <c r="JI30517"/>
      <c r="JJ30517"/>
      <c r="KX30517" s="23"/>
      <c r="KY30517" s="23"/>
    </row>
    <row r="30518" spans="36:311" x14ac:dyDescent="0.2">
      <c r="AJ30518" s="23"/>
      <c r="HH30518"/>
      <c r="IW30518" s="36"/>
      <c r="JI30518"/>
      <c r="JJ30518"/>
      <c r="KX30518" s="23"/>
      <c r="KY30518" s="23"/>
    </row>
    <row r="30519" spans="36:311" x14ac:dyDescent="0.2">
      <c r="AJ30519" s="23"/>
      <c r="HH30519"/>
      <c r="IW30519" s="36"/>
      <c r="JI30519"/>
      <c r="JJ30519"/>
      <c r="KX30519" s="23"/>
      <c r="KY30519" s="23"/>
    </row>
    <row r="30520" spans="36:311" x14ac:dyDescent="0.2">
      <c r="AJ30520" s="23"/>
      <c r="HH30520"/>
      <c r="IW30520" s="36"/>
      <c r="JI30520"/>
      <c r="JJ30520"/>
      <c r="KX30520" s="23"/>
      <c r="KY30520" s="23"/>
    </row>
    <row r="30521" spans="36:311" x14ac:dyDescent="0.2">
      <c r="AJ30521" s="23"/>
      <c r="HH30521"/>
      <c r="IW30521" s="36"/>
      <c r="JI30521"/>
      <c r="JJ30521"/>
      <c r="KX30521" s="23"/>
      <c r="KY30521" s="23"/>
    </row>
    <row r="30522" spans="36:311" x14ac:dyDescent="0.2">
      <c r="AJ30522" s="23"/>
      <c r="HH30522"/>
      <c r="IW30522" s="36"/>
      <c r="JI30522"/>
      <c r="JJ30522"/>
      <c r="KX30522" s="23"/>
      <c r="KY30522" s="23"/>
    </row>
    <row r="30523" spans="36:311" x14ac:dyDescent="0.2">
      <c r="AJ30523" s="23"/>
      <c r="HH30523"/>
      <c r="IW30523" s="36"/>
      <c r="JI30523"/>
      <c r="JJ30523"/>
      <c r="KX30523" s="23"/>
      <c r="KY30523" s="23"/>
    </row>
    <row r="30524" spans="36:311" x14ac:dyDescent="0.2">
      <c r="AJ30524" s="23"/>
      <c r="HH30524"/>
      <c r="IW30524" s="36"/>
      <c r="JI30524"/>
      <c r="JJ30524"/>
      <c r="KX30524" s="23"/>
      <c r="KY30524" s="23"/>
    </row>
    <row r="30525" spans="36:311" x14ac:dyDescent="0.2">
      <c r="AJ30525" s="23"/>
      <c r="HH30525"/>
      <c r="IW30525" s="36"/>
      <c r="JI30525"/>
      <c r="JJ30525"/>
      <c r="KX30525" s="23"/>
      <c r="KY30525" s="23"/>
    </row>
    <row r="30526" spans="36:311" x14ac:dyDescent="0.2">
      <c r="AJ30526" s="23"/>
      <c r="HH30526"/>
      <c r="IW30526" s="36"/>
      <c r="JI30526"/>
      <c r="JJ30526"/>
      <c r="KX30526" s="23"/>
      <c r="KY30526" s="23"/>
    </row>
    <row r="30527" spans="36:311" x14ac:dyDescent="0.2">
      <c r="AJ30527" s="23"/>
      <c r="HH30527"/>
      <c r="IW30527" s="36"/>
      <c r="JI30527"/>
      <c r="JJ30527"/>
      <c r="KX30527" s="23"/>
      <c r="KY30527" s="23"/>
    </row>
    <row r="30528" spans="36:311" x14ac:dyDescent="0.2">
      <c r="AJ30528" s="23"/>
      <c r="HH30528"/>
      <c r="IW30528" s="36"/>
      <c r="JI30528"/>
      <c r="JJ30528"/>
      <c r="KX30528" s="23"/>
      <c r="KY30528" s="23"/>
    </row>
    <row r="30529" spans="36:311" x14ac:dyDescent="0.2">
      <c r="AJ30529" s="23"/>
      <c r="HH30529"/>
      <c r="IW30529" s="36"/>
      <c r="JI30529"/>
      <c r="JJ30529"/>
      <c r="KX30529" s="23"/>
      <c r="KY30529" s="23"/>
    </row>
    <row r="30530" spans="36:311" x14ac:dyDescent="0.2">
      <c r="AJ30530" s="23"/>
      <c r="HH30530"/>
      <c r="IW30530" s="36"/>
      <c r="JI30530"/>
      <c r="JJ30530"/>
      <c r="KX30530" s="23"/>
      <c r="KY30530" s="23"/>
    </row>
    <row r="30531" spans="36:311" x14ac:dyDescent="0.2">
      <c r="AJ30531" s="23"/>
      <c r="HH30531"/>
      <c r="IW30531" s="36"/>
      <c r="JI30531"/>
      <c r="JJ30531"/>
      <c r="KX30531" s="23"/>
      <c r="KY30531" s="23"/>
    </row>
    <row r="30532" spans="36:311" x14ac:dyDescent="0.2">
      <c r="AJ30532" s="23"/>
      <c r="HH30532"/>
      <c r="IW30532" s="36"/>
      <c r="JI30532"/>
      <c r="JJ30532"/>
      <c r="KX30532" s="23"/>
      <c r="KY30532" s="23"/>
    </row>
    <row r="30533" spans="36:311" x14ac:dyDescent="0.2">
      <c r="AJ30533" s="23"/>
      <c r="HH30533"/>
      <c r="IW30533" s="36"/>
      <c r="JI30533"/>
      <c r="JJ30533"/>
      <c r="KX30533" s="23"/>
      <c r="KY30533" s="23"/>
    </row>
    <row r="30534" spans="36:311" x14ac:dyDescent="0.2">
      <c r="AJ30534" s="23"/>
      <c r="HH30534"/>
      <c r="IW30534" s="36"/>
      <c r="JI30534"/>
      <c r="JJ30534"/>
      <c r="KX30534" s="23"/>
      <c r="KY30534" s="23"/>
    </row>
    <row r="30535" spans="36:311" x14ac:dyDescent="0.2">
      <c r="AJ30535" s="23"/>
      <c r="HH30535"/>
      <c r="IW30535" s="36"/>
      <c r="JI30535"/>
      <c r="JJ30535"/>
      <c r="KX30535" s="23"/>
      <c r="KY30535" s="23"/>
    </row>
    <row r="30536" spans="36:311" x14ac:dyDescent="0.2">
      <c r="AJ30536" s="23"/>
      <c r="HH30536"/>
      <c r="IW30536" s="36"/>
      <c r="JI30536"/>
      <c r="JJ30536"/>
      <c r="KX30536" s="23"/>
      <c r="KY30536" s="23"/>
    </row>
    <row r="30537" spans="36:311" x14ac:dyDescent="0.2">
      <c r="AJ30537" s="23"/>
      <c r="HH30537"/>
      <c r="IW30537" s="36"/>
      <c r="JI30537"/>
      <c r="JJ30537"/>
      <c r="KX30537" s="23"/>
      <c r="KY30537" s="23"/>
    </row>
    <row r="30538" spans="36:311" x14ac:dyDescent="0.2">
      <c r="AJ30538" s="23"/>
      <c r="HH30538"/>
      <c r="IW30538" s="36"/>
      <c r="JI30538"/>
      <c r="JJ30538"/>
      <c r="KX30538" s="23"/>
      <c r="KY30538" s="23"/>
    </row>
    <row r="30539" spans="36:311" x14ac:dyDescent="0.2">
      <c r="AJ30539" s="23"/>
      <c r="HH30539"/>
      <c r="IW30539" s="36"/>
      <c r="JI30539"/>
      <c r="JJ30539"/>
      <c r="KX30539" s="23"/>
      <c r="KY30539" s="23"/>
    </row>
    <row r="30540" spans="36:311" x14ac:dyDescent="0.2">
      <c r="AJ30540" s="23"/>
      <c r="HH30540"/>
      <c r="IW30540" s="36"/>
      <c r="JI30540"/>
      <c r="JJ30540"/>
      <c r="KX30540" s="23"/>
      <c r="KY30540" s="23"/>
    </row>
    <row r="30541" spans="36:311" x14ac:dyDescent="0.2">
      <c r="AJ30541" s="23"/>
      <c r="HH30541"/>
      <c r="IW30541" s="36"/>
      <c r="JI30541"/>
      <c r="JJ30541"/>
      <c r="KX30541" s="23"/>
      <c r="KY30541" s="23"/>
    </row>
    <row r="30542" spans="36:311" x14ac:dyDescent="0.2">
      <c r="AJ30542" s="23"/>
      <c r="HH30542"/>
      <c r="IW30542" s="36"/>
      <c r="JI30542"/>
      <c r="JJ30542"/>
      <c r="KX30542" s="23"/>
      <c r="KY30542" s="23"/>
    </row>
    <row r="30543" spans="36:311" x14ac:dyDescent="0.2">
      <c r="AJ30543" s="23"/>
      <c r="HH30543"/>
      <c r="IW30543" s="36"/>
      <c r="JI30543"/>
      <c r="JJ30543"/>
      <c r="KX30543" s="23"/>
      <c r="KY30543" s="23"/>
    </row>
    <row r="30544" spans="36:311" x14ac:dyDescent="0.2">
      <c r="AJ30544" s="23"/>
      <c r="HH30544"/>
      <c r="IW30544" s="36"/>
      <c r="JI30544"/>
      <c r="JJ30544"/>
      <c r="KX30544" s="23"/>
      <c r="KY30544" s="23"/>
    </row>
    <row r="30545" spans="36:311" x14ac:dyDescent="0.2">
      <c r="AJ30545" s="23"/>
      <c r="HH30545"/>
      <c r="IW30545" s="36"/>
      <c r="JI30545"/>
      <c r="JJ30545"/>
      <c r="KX30545" s="23"/>
      <c r="KY30545" s="23"/>
    </row>
    <row r="30546" spans="36:311" x14ac:dyDescent="0.2">
      <c r="AJ30546" s="23"/>
      <c r="HH30546"/>
      <c r="IW30546" s="36"/>
      <c r="JI30546"/>
      <c r="JJ30546"/>
      <c r="KX30546" s="23"/>
      <c r="KY30546" s="23"/>
    </row>
    <row r="30547" spans="36:311" x14ac:dyDescent="0.2">
      <c r="AJ30547" s="23"/>
      <c r="HH30547"/>
      <c r="IW30547" s="36"/>
      <c r="JI30547"/>
      <c r="JJ30547"/>
      <c r="KX30547" s="23"/>
      <c r="KY30547" s="23"/>
    </row>
    <row r="30548" spans="36:311" x14ac:dyDescent="0.2">
      <c r="AJ30548" s="23"/>
      <c r="HH30548"/>
      <c r="IW30548" s="36"/>
      <c r="JI30548"/>
      <c r="JJ30548"/>
      <c r="KX30548" s="23"/>
      <c r="KY30548" s="23"/>
    </row>
    <row r="30549" spans="36:311" x14ac:dyDescent="0.2">
      <c r="AJ30549" s="23"/>
      <c r="HH30549"/>
      <c r="IW30549" s="36"/>
      <c r="JI30549"/>
      <c r="JJ30549"/>
      <c r="KX30549" s="23"/>
      <c r="KY30549" s="23"/>
    </row>
    <row r="30550" spans="36:311" x14ac:dyDescent="0.2">
      <c r="AJ30550" s="23"/>
      <c r="HH30550"/>
      <c r="IW30550" s="36"/>
      <c r="JI30550"/>
      <c r="JJ30550"/>
      <c r="KX30550" s="23"/>
      <c r="KY30550" s="23"/>
    </row>
    <row r="30551" spans="36:311" x14ac:dyDescent="0.2">
      <c r="AJ30551" s="23"/>
      <c r="HH30551"/>
      <c r="IW30551" s="36"/>
      <c r="JI30551"/>
      <c r="JJ30551"/>
      <c r="KX30551" s="23"/>
      <c r="KY30551" s="23"/>
    </row>
    <row r="30552" spans="36:311" x14ac:dyDescent="0.2">
      <c r="AJ30552" s="23"/>
      <c r="HH30552"/>
      <c r="IW30552" s="36"/>
      <c r="JI30552"/>
      <c r="JJ30552"/>
      <c r="KX30552" s="23"/>
      <c r="KY30552" s="23"/>
    </row>
    <row r="30553" spans="36:311" x14ac:dyDescent="0.2">
      <c r="AJ30553" s="23"/>
      <c r="HH30553"/>
      <c r="IW30553" s="36"/>
      <c r="JI30553"/>
      <c r="JJ30553"/>
      <c r="KX30553" s="23"/>
      <c r="KY30553" s="23"/>
    </row>
    <row r="30554" spans="36:311" x14ac:dyDescent="0.2">
      <c r="AJ30554" s="23"/>
      <c r="HH30554"/>
      <c r="IW30554" s="36"/>
      <c r="JI30554"/>
      <c r="JJ30554"/>
      <c r="KX30554" s="23"/>
      <c r="KY30554" s="23"/>
    </row>
    <row r="30555" spans="36:311" x14ac:dyDescent="0.2">
      <c r="AJ30555" s="23"/>
      <c r="HH30555"/>
      <c r="IW30555" s="36"/>
      <c r="JI30555"/>
      <c r="JJ30555"/>
      <c r="KX30555" s="23"/>
      <c r="KY30555" s="23"/>
    </row>
    <row r="30556" spans="36:311" x14ac:dyDescent="0.2">
      <c r="AJ30556" s="23"/>
      <c r="HH30556"/>
      <c r="IW30556" s="36"/>
      <c r="JI30556"/>
      <c r="JJ30556"/>
      <c r="KX30556" s="23"/>
      <c r="KY30556" s="23"/>
    </row>
    <row r="30557" spans="36:311" x14ac:dyDescent="0.2">
      <c r="AJ30557" s="23"/>
      <c r="HH30557"/>
      <c r="IW30557" s="36"/>
      <c r="JI30557"/>
      <c r="JJ30557"/>
      <c r="KX30557" s="23"/>
      <c r="KY30557" s="23"/>
    </row>
    <row r="30558" spans="36:311" x14ac:dyDescent="0.2">
      <c r="AJ30558" s="23"/>
      <c r="HH30558"/>
      <c r="IW30558" s="36"/>
      <c r="JI30558"/>
      <c r="JJ30558"/>
      <c r="KX30558" s="23"/>
      <c r="KY30558" s="23"/>
    </row>
    <row r="30559" spans="36:311" x14ac:dyDescent="0.2">
      <c r="AJ30559" s="23"/>
      <c r="HH30559"/>
      <c r="IW30559" s="36"/>
      <c r="JI30559"/>
      <c r="JJ30559"/>
      <c r="KX30559" s="23"/>
      <c r="KY30559" s="23"/>
    </row>
    <row r="30560" spans="36:311" x14ac:dyDescent="0.2">
      <c r="AJ30560" s="23"/>
      <c r="HH30560"/>
      <c r="IW30560" s="36"/>
      <c r="JI30560"/>
      <c r="JJ30560"/>
      <c r="KX30560" s="23"/>
      <c r="KY30560" s="23"/>
    </row>
    <row r="30561" spans="36:311" x14ac:dyDescent="0.2">
      <c r="AJ30561" s="23"/>
      <c r="HH30561"/>
      <c r="IW30561" s="36"/>
      <c r="JI30561"/>
      <c r="JJ30561"/>
      <c r="KX30561" s="23"/>
      <c r="KY30561" s="23"/>
    </row>
    <row r="30562" spans="36:311" x14ac:dyDescent="0.2">
      <c r="AJ30562" s="23"/>
      <c r="HH30562"/>
      <c r="IW30562" s="36"/>
      <c r="JI30562"/>
      <c r="JJ30562"/>
      <c r="KX30562" s="23"/>
      <c r="KY30562" s="23"/>
    </row>
    <row r="30563" spans="36:311" x14ac:dyDescent="0.2">
      <c r="AJ30563" s="23"/>
      <c r="HH30563"/>
      <c r="IW30563" s="36"/>
      <c r="JI30563"/>
      <c r="JJ30563"/>
      <c r="KX30563" s="23"/>
      <c r="KY30563" s="23"/>
    </row>
    <row r="30564" spans="36:311" x14ac:dyDescent="0.2">
      <c r="AJ30564" s="23"/>
      <c r="HH30564"/>
      <c r="IW30564" s="36"/>
      <c r="JI30564"/>
      <c r="JJ30564"/>
      <c r="KX30564" s="23"/>
      <c r="KY30564" s="23"/>
    </row>
    <row r="30565" spans="36:311" x14ac:dyDescent="0.2">
      <c r="AJ30565" s="23"/>
      <c r="HH30565"/>
      <c r="IW30565" s="36"/>
      <c r="JI30565"/>
      <c r="JJ30565"/>
      <c r="KX30565" s="23"/>
      <c r="KY30565" s="23"/>
    </row>
    <row r="30566" spans="36:311" x14ac:dyDescent="0.2">
      <c r="AJ30566" s="23"/>
      <c r="HH30566"/>
      <c r="IW30566" s="36"/>
      <c r="JI30566"/>
      <c r="JJ30566"/>
      <c r="KX30566" s="23"/>
      <c r="KY30566" s="23"/>
    </row>
    <row r="30567" spans="36:311" x14ac:dyDescent="0.2">
      <c r="AJ30567" s="23"/>
      <c r="HH30567"/>
      <c r="IW30567" s="36"/>
      <c r="JI30567"/>
      <c r="JJ30567"/>
      <c r="KX30567" s="23"/>
      <c r="KY30567" s="23"/>
    </row>
    <row r="30568" spans="36:311" x14ac:dyDescent="0.2">
      <c r="AJ30568" s="23"/>
      <c r="HH30568"/>
      <c r="IW30568" s="36"/>
      <c r="JI30568"/>
      <c r="JJ30568"/>
      <c r="KX30568" s="23"/>
      <c r="KY30568" s="23"/>
    </row>
    <row r="30569" spans="36:311" x14ac:dyDescent="0.2">
      <c r="AJ30569" s="23"/>
      <c r="HH30569"/>
      <c r="IW30569" s="36"/>
      <c r="JI30569"/>
      <c r="JJ30569"/>
      <c r="KX30569" s="23"/>
      <c r="KY30569" s="23"/>
    </row>
    <row r="30570" spans="36:311" x14ac:dyDescent="0.2">
      <c r="AJ30570" s="23"/>
      <c r="HH30570"/>
      <c r="IW30570" s="36"/>
      <c r="JI30570"/>
      <c r="JJ30570"/>
      <c r="KX30570" s="23"/>
      <c r="KY30570" s="23"/>
    </row>
    <row r="30571" spans="36:311" x14ac:dyDescent="0.2">
      <c r="AJ30571" s="23"/>
      <c r="HH30571"/>
      <c r="IW30571" s="36"/>
      <c r="JI30571"/>
      <c r="JJ30571"/>
      <c r="KX30571" s="23"/>
      <c r="KY30571" s="23"/>
    </row>
    <row r="30572" spans="36:311" x14ac:dyDescent="0.2">
      <c r="AJ30572" s="23"/>
      <c r="HH30572"/>
      <c r="IW30572" s="36"/>
      <c r="JI30572"/>
      <c r="JJ30572"/>
      <c r="KX30572" s="23"/>
      <c r="KY30572" s="23"/>
    </row>
    <row r="30573" spans="36:311" x14ac:dyDescent="0.2">
      <c r="AJ30573" s="23"/>
      <c r="HH30573"/>
      <c r="IW30573" s="36"/>
      <c r="JI30573"/>
      <c r="JJ30573"/>
      <c r="KX30573" s="23"/>
      <c r="KY30573" s="23"/>
    </row>
    <row r="30574" spans="36:311" x14ac:dyDescent="0.2">
      <c r="AJ30574" s="23"/>
      <c r="HH30574"/>
      <c r="IW30574" s="36"/>
      <c r="JI30574"/>
      <c r="JJ30574"/>
      <c r="KX30574" s="23"/>
      <c r="KY30574" s="23"/>
    </row>
    <row r="30575" spans="36:311" x14ac:dyDescent="0.2">
      <c r="AJ30575" s="23"/>
      <c r="HH30575"/>
      <c r="IW30575" s="36"/>
      <c r="JI30575"/>
      <c r="JJ30575"/>
      <c r="KX30575" s="23"/>
      <c r="KY30575" s="23"/>
    </row>
    <row r="30576" spans="36:311" x14ac:dyDescent="0.2">
      <c r="AJ30576" s="23"/>
      <c r="HH30576"/>
      <c r="IW30576" s="36"/>
      <c r="JI30576"/>
      <c r="JJ30576"/>
      <c r="KX30576" s="23"/>
      <c r="KY30576" s="23"/>
    </row>
    <row r="30577" spans="36:311" x14ac:dyDescent="0.2">
      <c r="AJ30577" s="23"/>
      <c r="HH30577"/>
      <c r="IW30577" s="36"/>
      <c r="JI30577"/>
      <c r="JJ30577"/>
      <c r="KX30577" s="23"/>
      <c r="KY30577" s="23"/>
    </row>
    <row r="30578" spans="36:311" x14ac:dyDescent="0.2">
      <c r="AJ30578" s="23"/>
      <c r="HH30578"/>
      <c r="IW30578" s="36"/>
      <c r="JI30578"/>
      <c r="JJ30578"/>
      <c r="KX30578" s="23"/>
      <c r="KY30578" s="23"/>
    </row>
    <row r="30579" spans="36:311" x14ac:dyDescent="0.2">
      <c r="AJ30579" s="23"/>
      <c r="HH30579"/>
      <c r="IW30579" s="36"/>
      <c r="JI30579"/>
      <c r="JJ30579"/>
      <c r="KX30579" s="23"/>
      <c r="KY30579" s="23"/>
    </row>
    <row r="30580" spans="36:311" x14ac:dyDescent="0.2">
      <c r="AJ30580" s="23"/>
      <c r="HH30580"/>
      <c r="IW30580" s="36"/>
      <c r="JI30580"/>
      <c r="JJ30580"/>
      <c r="KX30580" s="23"/>
      <c r="KY30580" s="23"/>
    </row>
    <row r="30581" spans="36:311" x14ac:dyDescent="0.2">
      <c r="AJ30581" s="23"/>
      <c r="HH30581"/>
      <c r="IW30581" s="36"/>
      <c r="JI30581"/>
      <c r="JJ30581"/>
      <c r="KX30581" s="23"/>
      <c r="KY30581" s="23"/>
    </row>
    <row r="30582" spans="36:311" x14ac:dyDescent="0.2">
      <c r="AJ30582" s="23"/>
      <c r="HH30582"/>
      <c r="IW30582" s="36"/>
      <c r="JI30582"/>
      <c r="JJ30582"/>
      <c r="KX30582" s="23"/>
      <c r="KY30582" s="23"/>
    </row>
    <row r="30583" spans="36:311" x14ac:dyDescent="0.2">
      <c r="AJ30583" s="23"/>
      <c r="HH30583"/>
      <c r="IW30583" s="36"/>
      <c r="JI30583"/>
      <c r="JJ30583"/>
      <c r="KX30583" s="23"/>
      <c r="KY30583" s="23"/>
    </row>
    <row r="30584" spans="36:311" x14ac:dyDescent="0.2">
      <c r="AJ30584" s="23"/>
      <c r="HH30584"/>
      <c r="IW30584" s="36"/>
      <c r="JI30584"/>
      <c r="JJ30584"/>
      <c r="KX30584" s="23"/>
      <c r="KY30584" s="23"/>
    </row>
    <row r="30585" spans="36:311" x14ac:dyDescent="0.2">
      <c r="AJ30585" s="23"/>
      <c r="HH30585"/>
      <c r="IW30585" s="36"/>
      <c r="JI30585"/>
      <c r="JJ30585"/>
      <c r="KX30585" s="23"/>
      <c r="KY30585" s="23"/>
    </row>
    <row r="30586" spans="36:311" x14ac:dyDescent="0.2">
      <c r="AJ30586" s="23"/>
      <c r="HH30586"/>
      <c r="IW30586" s="36"/>
      <c r="JI30586"/>
      <c r="JJ30586"/>
      <c r="KX30586" s="23"/>
      <c r="KY30586" s="23"/>
    </row>
    <row r="30587" spans="36:311" x14ac:dyDescent="0.2">
      <c r="AJ30587" s="23"/>
      <c r="HH30587"/>
      <c r="IW30587" s="36"/>
      <c r="JI30587"/>
      <c r="JJ30587"/>
      <c r="KX30587" s="23"/>
      <c r="KY30587" s="23"/>
    </row>
    <row r="30588" spans="36:311" x14ac:dyDescent="0.2">
      <c r="AJ30588" s="23"/>
      <c r="HH30588"/>
      <c r="IW30588" s="36"/>
      <c r="JI30588"/>
      <c r="JJ30588"/>
      <c r="KX30588" s="23"/>
      <c r="KY30588" s="23"/>
    </row>
    <row r="30589" spans="36:311" x14ac:dyDescent="0.2">
      <c r="AJ30589" s="23"/>
      <c r="HH30589"/>
      <c r="IW30589" s="36"/>
      <c r="JI30589"/>
      <c r="JJ30589"/>
      <c r="KX30589" s="23"/>
      <c r="KY30589" s="23"/>
    </row>
    <row r="30590" spans="36:311" x14ac:dyDescent="0.2">
      <c r="AJ30590" s="23"/>
      <c r="HH30590"/>
      <c r="IW30590" s="36"/>
      <c r="JI30590"/>
      <c r="JJ30590"/>
      <c r="KX30590" s="23"/>
      <c r="KY30590" s="23"/>
    </row>
    <row r="30591" spans="36:311" x14ac:dyDescent="0.2">
      <c r="AJ30591" s="23"/>
      <c r="HH30591"/>
      <c r="IW30591" s="36"/>
      <c r="JI30591"/>
      <c r="JJ30591"/>
      <c r="KX30591" s="23"/>
      <c r="KY30591" s="23"/>
    </row>
    <row r="30592" spans="36:311" x14ac:dyDescent="0.2">
      <c r="AJ30592" s="23"/>
      <c r="HH30592"/>
      <c r="IW30592" s="36"/>
      <c r="JI30592"/>
      <c r="JJ30592"/>
      <c r="KX30592" s="23"/>
      <c r="KY30592" s="23"/>
    </row>
    <row r="30593" spans="36:311" x14ac:dyDescent="0.2">
      <c r="AJ30593" s="23"/>
      <c r="HH30593"/>
      <c r="IW30593" s="36"/>
      <c r="JI30593"/>
      <c r="JJ30593"/>
      <c r="KX30593" s="23"/>
      <c r="KY30593" s="23"/>
    </row>
    <row r="30594" spans="36:311" x14ac:dyDescent="0.2">
      <c r="AJ30594" s="23"/>
      <c r="HH30594"/>
      <c r="IW30594" s="36"/>
      <c r="JI30594"/>
      <c r="JJ30594"/>
      <c r="KX30594" s="23"/>
      <c r="KY30594" s="23"/>
    </row>
    <row r="30595" spans="36:311" x14ac:dyDescent="0.2">
      <c r="AJ30595" s="23"/>
      <c r="HH30595"/>
      <c r="IW30595" s="36"/>
      <c r="JI30595"/>
      <c r="JJ30595"/>
      <c r="KX30595" s="23"/>
      <c r="KY30595" s="23"/>
    </row>
    <row r="30596" spans="36:311" x14ac:dyDescent="0.2">
      <c r="AJ30596" s="23"/>
      <c r="HH30596"/>
      <c r="IW30596" s="36"/>
      <c r="JI30596"/>
      <c r="JJ30596"/>
      <c r="KX30596" s="23"/>
      <c r="KY30596" s="23"/>
    </row>
    <row r="30597" spans="36:311" x14ac:dyDescent="0.2">
      <c r="AJ30597" s="23"/>
      <c r="HH30597"/>
      <c r="IW30597" s="36"/>
      <c r="JI30597"/>
      <c r="JJ30597"/>
      <c r="KX30597" s="23"/>
      <c r="KY30597" s="23"/>
    </row>
    <row r="30598" spans="36:311" x14ac:dyDescent="0.2">
      <c r="AJ30598" s="23"/>
      <c r="HH30598"/>
      <c r="IW30598" s="36"/>
      <c r="JI30598"/>
      <c r="JJ30598"/>
      <c r="KX30598" s="23"/>
      <c r="KY30598" s="23"/>
    </row>
    <row r="30599" spans="36:311" x14ac:dyDescent="0.2">
      <c r="AJ30599" s="23"/>
      <c r="HH30599"/>
      <c r="IW30599" s="36"/>
      <c r="JI30599"/>
      <c r="JJ30599"/>
      <c r="KX30599" s="23"/>
      <c r="KY30599" s="23"/>
    </row>
    <row r="30600" spans="36:311" x14ac:dyDescent="0.2">
      <c r="AJ30600" s="23"/>
      <c r="HH30600"/>
      <c r="IW30600" s="36"/>
      <c r="JI30600"/>
      <c r="JJ30600"/>
      <c r="KX30600" s="23"/>
      <c r="KY30600" s="23"/>
    </row>
    <row r="30601" spans="36:311" x14ac:dyDescent="0.2">
      <c r="AJ30601" s="23"/>
      <c r="HH30601"/>
      <c r="IW30601" s="36"/>
      <c r="JI30601"/>
      <c r="JJ30601"/>
      <c r="KX30601" s="23"/>
      <c r="KY30601" s="23"/>
    </row>
    <row r="30602" spans="36:311" x14ac:dyDescent="0.2">
      <c r="AJ30602" s="23"/>
      <c r="HH30602"/>
      <c r="IW30602" s="36"/>
      <c r="JI30602"/>
      <c r="JJ30602"/>
      <c r="KX30602" s="23"/>
      <c r="KY30602" s="23"/>
    </row>
    <row r="30603" spans="36:311" x14ac:dyDescent="0.2">
      <c r="AJ30603" s="23"/>
      <c r="HH30603"/>
      <c r="IW30603" s="36"/>
      <c r="JI30603"/>
      <c r="JJ30603"/>
      <c r="KX30603" s="23"/>
      <c r="KY30603" s="23"/>
    </row>
    <row r="30604" spans="36:311" x14ac:dyDescent="0.2">
      <c r="AJ30604" s="23"/>
      <c r="HH30604"/>
      <c r="IW30604" s="36"/>
      <c r="JI30604"/>
      <c r="JJ30604"/>
      <c r="KX30604" s="23"/>
      <c r="KY30604" s="23"/>
    </row>
    <row r="30605" spans="36:311" x14ac:dyDescent="0.2">
      <c r="AJ30605" s="23"/>
      <c r="HH30605"/>
      <c r="IW30605" s="36"/>
      <c r="JI30605"/>
      <c r="JJ30605"/>
      <c r="KX30605" s="23"/>
      <c r="KY30605" s="23"/>
    </row>
    <row r="30606" spans="36:311" x14ac:dyDescent="0.2">
      <c r="AJ30606" s="23"/>
      <c r="HH30606"/>
      <c r="IW30606" s="36"/>
      <c r="JI30606"/>
      <c r="JJ30606"/>
      <c r="KX30606" s="23"/>
      <c r="KY30606" s="23"/>
    </row>
    <row r="30607" spans="36:311" x14ac:dyDescent="0.2">
      <c r="AJ30607" s="23"/>
      <c r="HH30607"/>
      <c r="IW30607" s="36"/>
      <c r="JI30607"/>
      <c r="JJ30607"/>
      <c r="KX30607" s="23"/>
      <c r="KY30607" s="23"/>
    </row>
    <row r="30608" spans="36:311" x14ac:dyDescent="0.2">
      <c r="AJ30608" s="23"/>
      <c r="HH30608"/>
      <c r="IW30608" s="36"/>
      <c r="JI30608"/>
      <c r="JJ30608"/>
      <c r="KX30608" s="23"/>
      <c r="KY30608" s="23"/>
    </row>
    <row r="30609" spans="36:311" x14ac:dyDescent="0.2">
      <c r="AJ30609" s="23"/>
      <c r="HH30609"/>
      <c r="IW30609" s="36"/>
      <c r="JI30609"/>
      <c r="JJ30609"/>
      <c r="KX30609" s="23"/>
      <c r="KY30609" s="23"/>
    </row>
    <row r="30610" spans="36:311" x14ac:dyDescent="0.2">
      <c r="AJ30610" s="23"/>
      <c r="HH30610"/>
      <c r="IW30610" s="36"/>
      <c r="JI30610"/>
      <c r="JJ30610"/>
      <c r="KX30610" s="23"/>
      <c r="KY30610" s="23"/>
    </row>
    <row r="30611" spans="36:311" x14ac:dyDescent="0.2">
      <c r="AJ30611" s="23"/>
      <c r="HH30611"/>
      <c r="IW30611" s="36"/>
      <c r="JI30611"/>
      <c r="JJ30611"/>
      <c r="KX30611" s="23"/>
      <c r="KY30611" s="23"/>
    </row>
    <row r="30612" spans="36:311" x14ac:dyDescent="0.2">
      <c r="AJ30612" s="23"/>
      <c r="HH30612"/>
      <c r="IW30612" s="36"/>
      <c r="JI30612"/>
      <c r="JJ30612"/>
      <c r="KX30612" s="23"/>
      <c r="KY30612" s="23"/>
    </row>
    <row r="30613" spans="36:311" x14ac:dyDescent="0.2">
      <c r="AJ30613" s="23"/>
      <c r="HH30613"/>
      <c r="IW30613" s="36"/>
      <c r="JI30613"/>
      <c r="JJ30613"/>
      <c r="KX30613" s="23"/>
      <c r="KY30613" s="23"/>
    </row>
    <row r="30614" spans="36:311" x14ac:dyDescent="0.2">
      <c r="AJ30614" s="23"/>
      <c r="HH30614"/>
      <c r="IW30614" s="36"/>
      <c r="JI30614"/>
      <c r="JJ30614"/>
      <c r="KX30614" s="23"/>
      <c r="KY30614" s="23"/>
    </row>
    <row r="30615" spans="36:311" x14ac:dyDescent="0.2">
      <c r="AJ30615" s="23"/>
      <c r="HH30615"/>
      <c r="IW30615" s="36"/>
      <c r="JI30615"/>
      <c r="JJ30615"/>
      <c r="KX30615" s="23"/>
      <c r="KY30615" s="23"/>
    </row>
    <row r="30616" spans="36:311" x14ac:dyDescent="0.2">
      <c r="AJ30616" s="23"/>
      <c r="HH30616"/>
      <c r="IW30616" s="36"/>
      <c r="JI30616"/>
      <c r="JJ30616"/>
      <c r="KX30616" s="23"/>
      <c r="KY30616" s="23"/>
    </row>
    <row r="30617" spans="36:311" x14ac:dyDescent="0.2">
      <c r="AJ30617" s="23"/>
      <c r="HH30617"/>
      <c r="IW30617" s="36"/>
      <c r="JI30617"/>
      <c r="JJ30617"/>
      <c r="KX30617" s="23"/>
      <c r="KY30617" s="23"/>
    </row>
    <row r="30618" spans="36:311" x14ac:dyDescent="0.2">
      <c r="AJ30618" s="23"/>
      <c r="HH30618"/>
      <c r="IW30618" s="36"/>
      <c r="JI30618"/>
      <c r="JJ30618"/>
      <c r="KX30618" s="23"/>
      <c r="KY30618" s="23"/>
    </row>
    <row r="30619" spans="36:311" x14ac:dyDescent="0.2">
      <c r="AJ30619" s="23"/>
      <c r="HH30619"/>
      <c r="IW30619" s="36"/>
      <c r="JI30619"/>
      <c r="JJ30619"/>
      <c r="KX30619" s="23"/>
      <c r="KY30619" s="23"/>
    </row>
    <row r="30620" spans="36:311" x14ac:dyDescent="0.2">
      <c r="AJ30620" s="23"/>
      <c r="HH30620"/>
      <c r="IW30620" s="36"/>
      <c r="JI30620"/>
      <c r="JJ30620"/>
      <c r="KX30620" s="23"/>
      <c r="KY30620" s="23"/>
    </row>
    <row r="30621" spans="36:311" x14ac:dyDescent="0.2">
      <c r="AJ30621" s="23"/>
      <c r="HH30621"/>
      <c r="IW30621" s="36"/>
      <c r="JI30621"/>
      <c r="JJ30621"/>
      <c r="KX30621" s="23"/>
      <c r="KY30621" s="23"/>
    </row>
    <row r="30622" spans="36:311" x14ac:dyDescent="0.2">
      <c r="AJ30622" s="23"/>
      <c r="HH30622"/>
      <c r="IW30622" s="36"/>
      <c r="JI30622"/>
      <c r="JJ30622"/>
      <c r="KX30622" s="23"/>
      <c r="KY30622" s="23"/>
    </row>
    <row r="30623" spans="36:311" x14ac:dyDescent="0.2">
      <c r="AJ30623" s="23"/>
      <c r="HH30623"/>
      <c r="IW30623" s="36"/>
      <c r="JI30623"/>
      <c r="JJ30623"/>
      <c r="KX30623" s="23"/>
      <c r="KY30623" s="23"/>
    </row>
    <row r="30624" spans="36:311" x14ac:dyDescent="0.2">
      <c r="AJ30624" s="23"/>
      <c r="HH30624"/>
      <c r="IW30624" s="36"/>
      <c r="JI30624"/>
      <c r="JJ30624"/>
      <c r="KX30624" s="23"/>
      <c r="KY30624" s="23"/>
    </row>
    <row r="30625" spans="36:311" x14ac:dyDescent="0.2">
      <c r="AJ30625" s="23"/>
      <c r="HH30625"/>
      <c r="IW30625" s="36"/>
      <c r="JI30625"/>
      <c r="JJ30625"/>
      <c r="KX30625" s="23"/>
      <c r="KY30625" s="23"/>
    </row>
    <row r="30626" spans="36:311" x14ac:dyDescent="0.2">
      <c r="AJ30626" s="23"/>
      <c r="HH30626"/>
      <c r="IW30626" s="36"/>
      <c r="JI30626"/>
      <c r="JJ30626"/>
      <c r="KX30626" s="23"/>
      <c r="KY30626" s="23"/>
    </row>
    <row r="30627" spans="36:311" x14ac:dyDescent="0.2">
      <c r="AJ30627" s="23"/>
      <c r="HH30627"/>
      <c r="IW30627" s="36"/>
      <c r="JI30627"/>
      <c r="JJ30627"/>
      <c r="KX30627" s="23"/>
      <c r="KY30627" s="23"/>
    </row>
    <row r="30628" spans="36:311" x14ac:dyDescent="0.2">
      <c r="AJ30628" s="23"/>
      <c r="HH30628"/>
      <c r="IW30628" s="36"/>
      <c r="JI30628"/>
      <c r="JJ30628"/>
      <c r="KX30628" s="23"/>
      <c r="KY30628" s="23"/>
    </row>
    <row r="30629" spans="36:311" x14ac:dyDescent="0.2">
      <c r="AJ30629" s="23"/>
      <c r="HH30629"/>
      <c r="IW30629" s="36"/>
      <c r="JI30629"/>
      <c r="JJ30629"/>
      <c r="KX30629" s="23"/>
      <c r="KY30629" s="23"/>
    </row>
    <row r="30630" spans="36:311" x14ac:dyDescent="0.2">
      <c r="AJ30630" s="23"/>
      <c r="HH30630"/>
      <c r="IW30630" s="36"/>
      <c r="JI30630"/>
      <c r="JJ30630"/>
      <c r="KX30630" s="23"/>
      <c r="KY30630" s="23"/>
    </row>
    <row r="30631" spans="36:311" x14ac:dyDescent="0.2">
      <c r="AJ30631" s="23"/>
      <c r="HH30631"/>
      <c r="IW30631" s="36"/>
      <c r="JI30631"/>
      <c r="JJ30631"/>
      <c r="KX30631" s="23"/>
      <c r="KY30631" s="23"/>
    </row>
    <row r="30632" spans="36:311" x14ac:dyDescent="0.2">
      <c r="AJ30632" s="23"/>
      <c r="HH30632"/>
      <c r="IW30632" s="36"/>
      <c r="JI30632"/>
      <c r="JJ30632"/>
      <c r="KX30632" s="23"/>
      <c r="KY30632" s="23"/>
    </row>
    <row r="30633" spans="36:311" x14ac:dyDescent="0.2">
      <c r="AJ30633" s="23"/>
      <c r="HH30633"/>
      <c r="IW30633" s="36"/>
      <c r="JI30633"/>
      <c r="JJ30633"/>
      <c r="KX30633" s="23"/>
      <c r="KY30633" s="23"/>
    </row>
    <row r="30634" spans="36:311" x14ac:dyDescent="0.2">
      <c r="AJ30634" s="23"/>
      <c r="HH30634"/>
      <c r="IW30634" s="36"/>
      <c r="JI30634"/>
      <c r="JJ30634"/>
      <c r="KX30634" s="23"/>
      <c r="KY30634" s="23"/>
    </row>
    <row r="30635" spans="36:311" x14ac:dyDescent="0.2">
      <c r="AJ30635" s="23"/>
      <c r="HH30635"/>
      <c r="IW30635" s="36"/>
      <c r="JI30635"/>
      <c r="JJ30635"/>
      <c r="KX30635" s="23"/>
      <c r="KY30635" s="23"/>
    </row>
    <row r="30636" spans="36:311" x14ac:dyDescent="0.2">
      <c r="AJ30636" s="23"/>
      <c r="HH30636"/>
      <c r="IW30636" s="36"/>
      <c r="JI30636"/>
      <c r="JJ30636"/>
      <c r="KX30636" s="23"/>
      <c r="KY30636" s="23"/>
    </row>
    <row r="30637" spans="36:311" x14ac:dyDescent="0.2">
      <c r="AJ30637" s="23"/>
      <c r="HH30637"/>
      <c r="IW30637" s="36"/>
      <c r="JI30637"/>
      <c r="JJ30637"/>
      <c r="KX30637" s="23"/>
      <c r="KY30637" s="23"/>
    </row>
    <row r="30638" spans="36:311" x14ac:dyDescent="0.2">
      <c r="AJ30638" s="23"/>
      <c r="HH30638"/>
      <c r="IW30638" s="36"/>
      <c r="JI30638"/>
      <c r="JJ30638"/>
      <c r="KX30638" s="23"/>
      <c r="KY30638" s="23"/>
    </row>
    <row r="30639" spans="36:311" x14ac:dyDescent="0.2">
      <c r="AJ30639" s="23"/>
      <c r="HH30639"/>
      <c r="IW30639" s="36"/>
      <c r="JI30639"/>
      <c r="JJ30639"/>
      <c r="KX30639" s="23"/>
      <c r="KY30639" s="23"/>
    </row>
    <row r="30640" spans="36:311" x14ac:dyDescent="0.2">
      <c r="AJ30640" s="23"/>
      <c r="HH30640"/>
      <c r="IW30640" s="36"/>
      <c r="JI30640"/>
      <c r="JJ30640"/>
      <c r="KX30640" s="23"/>
      <c r="KY30640" s="23"/>
    </row>
    <row r="30641" spans="36:311" x14ac:dyDescent="0.2">
      <c r="AJ30641" s="23"/>
      <c r="HH30641"/>
      <c r="IW30641" s="36"/>
      <c r="JI30641"/>
      <c r="JJ30641"/>
      <c r="KX30641" s="23"/>
      <c r="KY30641" s="23"/>
    </row>
    <row r="30642" spans="36:311" x14ac:dyDescent="0.2">
      <c r="AJ30642" s="23"/>
      <c r="HH30642"/>
      <c r="IW30642" s="36"/>
      <c r="JI30642"/>
      <c r="JJ30642"/>
      <c r="KX30642" s="23"/>
      <c r="KY30642" s="23"/>
    </row>
    <row r="30643" spans="36:311" x14ac:dyDescent="0.2">
      <c r="AJ30643" s="23"/>
      <c r="HH30643"/>
      <c r="IW30643" s="36"/>
      <c r="JI30643"/>
      <c r="JJ30643"/>
      <c r="KX30643" s="23"/>
      <c r="KY30643" s="23"/>
    </row>
    <row r="30644" spans="36:311" x14ac:dyDescent="0.2">
      <c r="AJ30644" s="23"/>
      <c r="HH30644"/>
      <c r="IW30644" s="36"/>
      <c r="JI30644"/>
      <c r="JJ30644"/>
      <c r="KX30644" s="23"/>
      <c r="KY30644" s="23"/>
    </row>
    <row r="30645" spans="36:311" x14ac:dyDescent="0.2">
      <c r="AJ30645" s="23"/>
      <c r="HH30645"/>
      <c r="IW30645" s="36"/>
      <c r="JI30645"/>
      <c r="JJ30645"/>
      <c r="KX30645" s="23"/>
      <c r="KY30645" s="23"/>
    </row>
    <row r="30646" spans="36:311" x14ac:dyDescent="0.2">
      <c r="AJ30646" s="23"/>
      <c r="HH30646"/>
      <c r="IW30646" s="36"/>
      <c r="JI30646"/>
      <c r="JJ30646"/>
      <c r="KX30646" s="23"/>
      <c r="KY30646" s="23"/>
    </row>
    <row r="30647" spans="36:311" x14ac:dyDescent="0.2">
      <c r="AJ30647" s="23"/>
      <c r="HH30647"/>
      <c r="IW30647" s="36"/>
      <c r="JI30647"/>
      <c r="JJ30647"/>
      <c r="KX30647" s="23"/>
      <c r="KY30647" s="23"/>
    </row>
    <row r="30648" spans="36:311" x14ac:dyDescent="0.2">
      <c r="AJ30648" s="23"/>
      <c r="HH30648"/>
      <c r="IW30648" s="36"/>
      <c r="JI30648"/>
      <c r="JJ30648"/>
      <c r="KX30648" s="23"/>
      <c r="KY30648" s="23"/>
    </row>
    <row r="30649" spans="36:311" x14ac:dyDescent="0.2">
      <c r="AJ30649" s="23"/>
      <c r="HH30649"/>
      <c r="IW30649" s="36"/>
      <c r="JI30649"/>
      <c r="JJ30649"/>
      <c r="KX30649" s="23"/>
      <c r="KY30649" s="23"/>
    </row>
    <row r="30650" spans="36:311" x14ac:dyDescent="0.2">
      <c r="AJ30650" s="23"/>
      <c r="HH30650"/>
      <c r="IW30650" s="36"/>
      <c r="JI30650"/>
      <c r="JJ30650"/>
      <c r="KX30650" s="23"/>
      <c r="KY30650" s="23"/>
    </row>
    <row r="30651" spans="36:311" x14ac:dyDescent="0.2">
      <c r="AJ30651" s="23"/>
      <c r="HH30651"/>
      <c r="IW30651" s="36"/>
      <c r="JI30651"/>
      <c r="JJ30651"/>
      <c r="KX30651" s="23"/>
      <c r="KY30651" s="23"/>
    </row>
    <row r="30652" spans="36:311" x14ac:dyDescent="0.2">
      <c r="AJ30652" s="23"/>
      <c r="HH30652"/>
      <c r="IW30652" s="36"/>
      <c r="JI30652"/>
      <c r="JJ30652"/>
      <c r="KX30652" s="23"/>
      <c r="KY30652" s="23"/>
    </row>
    <row r="30653" spans="36:311" x14ac:dyDescent="0.2">
      <c r="AJ30653" s="23"/>
      <c r="HH30653"/>
      <c r="IW30653" s="36"/>
      <c r="JI30653"/>
      <c r="JJ30653"/>
      <c r="KX30653" s="23"/>
      <c r="KY30653" s="23"/>
    </row>
    <row r="30654" spans="36:311" x14ac:dyDescent="0.2">
      <c r="AJ30654" s="23"/>
      <c r="HH30654"/>
      <c r="IW30654" s="36"/>
      <c r="JI30654"/>
      <c r="JJ30654"/>
      <c r="KX30654" s="23"/>
      <c r="KY30654" s="23"/>
    </row>
    <row r="30655" spans="36:311" x14ac:dyDescent="0.2">
      <c r="AJ30655" s="23"/>
      <c r="HH30655"/>
      <c r="IW30655" s="36"/>
      <c r="JI30655"/>
      <c r="JJ30655"/>
      <c r="KX30655" s="23"/>
      <c r="KY30655" s="23"/>
    </row>
    <row r="30656" spans="36:311" x14ac:dyDescent="0.2">
      <c r="AJ30656" s="23"/>
      <c r="HH30656"/>
      <c r="IW30656" s="36"/>
      <c r="JI30656"/>
      <c r="JJ30656"/>
      <c r="KX30656" s="23"/>
      <c r="KY30656" s="23"/>
    </row>
    <row r="30657" spans="36:311" x14ac:dyDescent="0.2">
      <c r="AJ30657" s="23"/>
      <c r="HH30657"/>
      <c r="IW30657" s="36"/>
      <c r="JI30657"/>
      <c r="JJ30657"/>
      <c r="KX30657" s="23"/>
      <c r="KY30657" s="23"/>
    </row>
    <row r="30658" spans="36:311" x14ac:dyDescent="0.2">
      <c r="AJ30658" s="23"/>
      <c r="HH30658"/>
      <c r="IW30658" s="36"/>
      <c r="JI30658"/>
      <c r="JJ30658"/>
      <c r="KX30658" s="23"/>
      <c r="KY30658" s="23"/>
    </row>
    <row r="30659" spans="36:311" x14ac:dyDescent="0.2">
      <c r="AJ30659" s="23"/>
      <c r="HH30659"/>
      <c r="IW30659" s="36"/>
      <c r="JI30659"/>
      <c r="JJ30659"/>
      <c r="KX30659" s="23"/>
      <c r="KY30659" s="23"/>
    </row>
    <row r="30660" spans="36:311" x14ac:dyDescent="0.2">
      <c r="AJ30660" s="23"/>
      <c r="HH30660"/>
      <c r="IW30660" s="36"/>
      <c r="JI30660"/>
      <c r="JJ30660"/>
      <c r="KX30660" s="23"/>
      <c r="KY30660" s="23"/>
    </row>
    <row r="30661" spans="36:311" x14ac:dyDescent="0.2">
      <c r="AJ30661" s="23"/>
      <c r="HH30661"/>
      <c r="IW30661" s="36"/>
      <c r="JI30661"/>
      <c r="JJ30661"/>
      <c r="KX30661" s="23"/>
      <c r="KY30661" s="23"/>
    </row>
    <row r="30662" spans="36:311" x14ac:dyDescent="0.2">
      <c r="AJ30662" s="23"/>
      <c r="HH30662"/>
      <c r="IW30662" s="36"/>
      <c r="JI30662"/>
      <c r="JJ30662"/>
      <c r="KX30662" s="23"/>
      <c r="KY30662" s="23"/>
    </row>
    <row r="30663" spans="36:311" x14ac:dyDescent="0.2">
      <c r="AJ30663" s="23"/>
      <c r="HH30663"/>
      <c r="IW30663" s="36"/>
      <c r="JI30663"/>
      <c r="JJ30663"/>
      <c r="KX30663" s="23"/>
      <c r="KY30663" s="23"/>
    </row>
    <row r="30664" spans="36:311" x14ac:dyDescent="0.2">
      <c r="AJ30664" s="23"/>
      <c r="HH30664"/>
      <c r="IW30664" s="36"/>
      <c r="JI30664"/>
      <c r="JJ30664"/>
      <c r="KX30664" s="23"/>
      <c r="KY30664" s="23"/>
    </row>
    <row r="30665" spans="36:311" x14ac:dyDescent="0.2">
      <c r="AJ30665" s="23"/>
      <c r="HH30665"/>
      <c r="IW30665" s="36"/>
      <c r="JI30665"/>
      <c r="JJ30665"/>
      <c r="KX30665" s="23"/>
      <c r="KY30665" s="23"/>
    </row>
    <row r="30666" spans="36:311" x14ac:dyDescent="0.2">
      <c r="AJ30666" s="23"/>
      <c r="HH30666"/>
      <c r="IW30666" s="36"/>
      <c r="JI30666"/>
      <c r="JJ30666"/>
      <c r="KX30666" s="23"/>
      <c r="KY30666" s="23"/>
    </row>
    <row r="30667" spans="36:311" x14ac:dyDescent="0.2">
      <c r="AJ30667" s="23"/>
      <c r="HH30667"/>
      <c r="IW30667" s="36"/>
      <c r="JI30667"/>
      <c r="JJ30667"/>
      <c r="KX30667" s="23"/>
      <c r="KY30667" s="23"/>
    </row>
    <row r="30668" spans="36:311" x14ac:dyDescent="0.2">
      <c r="AJ30668" s="23"/>
      <c r="HH30668"/>
      <c r="IW30668" s="36"/>
      <c r="JI30668"/>
      <c r="JJ30668"/>
      <c r="KX30668" s="23"/>
      <c r="KY30668" s="23"/>
    </row>
    <row r="30669" spans="36:311" x14ac:dyDescent="0.2">
      <c r="AJ30669" s="23"/>
      <c r="HH30669"/>
      <c r="IW30669" s="36"/>
      <c r="JI30669"/>
      <c r="JJ30669"/>
      <c r="KX30669" s="23"/>
      <c r="KY30669" s="23"/>
    </row>
    <row r="30670" spans="36:311" x14ac:dyDescent="0.2">
      <c r="AJ30670" s="23"/>
      <c r="HH30670"/>
      <c r="IW30670" s="36"/>
      <c r="JI30670"/>
      <c r="JJ30670"/>
      <c r="KX30670" s="23"/>
      <c r="KY30670" s="23"/>
    </row>
    <row r="30671" spans="36:311" x14ac:dyDescent="0.2">
      <c r="AJ30671" s="23"/>
      <c r="HH30671"/>
      <c r="IW30671" s="36"/>
      <c r="JI30671"/>
      <c r="JJ30671"/>
      <c r="KX30671" s="23"/>
      <c r="KY30671" s="23"/>
    </row>
    <row r="30672" spans="36:311" x14ac:dyDescent="0.2">
      <c r="AJ30672" s="23"/>
      <c r="HH30672"/>
      <c r="IW30672" s="36"/>
      <c r="JI30672"/>
      <c r="JJ30672"/>
      <c r="KX30672" s="23"/>
      <c r="KY30672" s="23"/>
    </row>
    <row r="30673" spans="36:311" x14ac:dyDescent="0.2">
      <c r="AJ30673" s="23"/>
      <c r="HH30673"/>
      <c r="IW30673" s="36"/>
      <c r="JI30673"/>
      <c r="JJ30673"/>
      <c r="KX30673" s="23"/>
      <c r="KY30673" s="23"/>
    </row>
    <row r="30674" spans="36:311" x14ac:dyDescent="0.2">
      <c r="AJ30674" s="23"/>
      <c r="HH30674"/>
      <c r="IW30674" s="36"/>
      <c r="JI30674"/>
      <c r="JJ30674"/>
      <c r="KX30674" s="23"/>
      <c r="KY30674" s="23"/>
    </row>
    <row r="30675" spans="36:311" x14ac:dyDescent="0.2">
      <c r="AJ30675" s="23"/>
      <c r="HH30675"/>
      <c r="IW30675" s="36"/>
      <c r="JI30675"/>
      <c r="JJ30675"/>
      <c r="KX30675" s="23"/>
      <c r="KY30675" s="23"/>
    </row>
    <row r="30676" spans="36:311" x14ac:dyDescent="0.2">
      <c r="AJ30676" s="23"/>
      <c r="HH30676"/>
      <c r="IW30676" s="36"/>
      <c r="JI30676"/>
      <c r="JJ30676"/>
      <c r="KX30676" s="23"/>
      <c r="KY30676" s="23"/>
    </row>
    <row r="30677" spans="36:311" x14ac:dyDescent="0.2">
      <c r="AJ30677" s="23"/>
      <c r="HH30677"/>
      <c r="IW30677" s="36"/>
      <c r="JI30677"/>
      <c r="JJ30677"/>
      <c r="KX30677" s="23"/>
      <c r="KY30677" s="23"/>
    </row>
    <row r="30678" spans="36:311" x14ac:dyDescent="0.2">
      <c r="AJ30678" s="23"/>
      <c r="HH30678"/>
      <c r="IW30678" s="36"/>
      <c r="JI30678"/>
      <c r="JJ30678"/>
      <c r="KX30678" s="23"/>
      <c r="KY30678" s="23"/>
    </row>
    <row r="30679" spans="36:311" x14ac:dyDescent="0.2">
      <c r="AJ30679" s="23"/>
      <c r="HH30679"/>
      <c r="IW30679" s="36"/>
      <c r="JI30679"/>
      <c r="JJ30679"/>
      <c r="KX30679" s="23"/>
      <c r="KY30679" s="23"/>
    </row>
    <row r="30680" spans="36:311" x14ac:dyDescent="0.2">
      <c r="AJ30680" s="23"/>
      <c r="HH30680"/>
      <c r="IW30680" s="36"/>
      <c r="JI30680"/>
      <c r="JJ30680"/>
      <c r="KX30680" s="23"/>
      <c r="KY30680" s="23"/>
    </row>
    <row r="30681" spans="36:311" x14ac:dyDescent="0.2">
      <c r="AJ30681" s="23"/>
      <c r="HH30681"/>
      <c r="IW30681" s="36"/>
      <c r="JI30681"/>
      <c r="JJ30681"/>
      <c r="KX30681" s="23"/>
      <c r="KY30681" s="23"/>
    </row>
    <row r="30682" spans="36:311" x14ac:dyDescent="0.2">
      <c r="AJ30682" s="23"/>
      <c r="HH30682"/>
      <c r="IW30682" s="36"/>
      <c r="JI30682"/>
      <c r="JJ30682"/>
      <c r="KX30682" s="23"/>
      <c r="KY30682" s="23"/>
    </row>
    <row r="30683" spans="36:311" x14ac:dyDescent="0.2">
      <c r="AJ30683" s="23"/>
      <c r="HH30683"/>
      <c r="IW30683" s="36"/>
      <c r="JI30683"/>
      <c r="JJ30683"/>
      <c r="KX30683" s="23"/>
      <c r="KY30683" s="23"/>
    </row>
    <row r="30684" spans="36:311" x14ac:dyDescent="0.2">
      <c r="AJ30684" s="23"/>
      <c r="HH30684"/>
      <c r="IW30684" s="36"/>
      <c r="JI30684"/>
      <c r="JJ30684"/>
      <c r="KX30684" s="23"/>
      <c r="KY30684" s="23"/>
    </row>
    <row r="30685" spans="36:311" x14ac:dyDescent="0.2">
      <c r="AJ30685" s="23"/>
      <c r="HH30685"/>
      <c r="IW30685" s="36"/>
      <c r="JI30685"/>
      <c r="JJ30685"/>
      <c r="KX30685" s="23"/>
      <c r="KY30685" s="23"/>
    </row>
    <row r="30686" spans="36:311" x14ac:dyDescent="0.2">
      <c r="AJ30686" s="23"/>
      <c r="HH30686"/>
      <c r="IW30686" s="36"/>
      <c r="JI30686"/>
      <c r="JJ30686"/>
      <c r="KX30686" s="23"/>
      <c r="KY30686" s="23"/>
    </row>
    <row r="30687" spans="36:311" x14ac:dyDescent="0.2">
      <c r="AJ30687" s="23"/>
      <c r="HH30687"/>
      <c r="IW30687" s="36"/>
      <c r="JI30687"/>
      <c r="JJ30687"/>
      <c r="KX30687" s="23"/>
      <c r="KY30687" s="23"/>
    </row>
    <row r="30688" spans="36:311" x14ac:dyDescent="0.2">
      <c r="AJ30688" s="23"/>
      <c r="HH30688"/>
      <c r="IW30688" s="36"/>
      <c r="JI30688"/>
      <c r="JJ30688"/>
      <c r="KX30688" s="23"/>
      <c r="KY30688" s="23"/>
    </row>
    <row r="30689" spans="36:311" x14ac:dyDescent="0.2">
      <c r="AJ30689" s="23"/>
      <c r="HH30689"/>
      <c r="IW30689" s="36"/>
      <c r="JI30689"/>
      <c r="JJ30689"/>
      <c r="KX30689" s="23"/>
      <c r="KY30689" s="23"/>
    </row>
    <row r="30690" spans="36:311" x14ac:dyDescent="0.2">
      <c r="AJ30690" s="23"/>
      <c r="HH30690"/>
      <c r="IW30690" s="36"/>
      <c r="JI30690"/>
      <c r="JJ30690"/>
      <c r="KX30690" s="23"/>
      <c r="KY30690" s="23"/>
    </row>
    <row r="30691" spans="36:311" x14ac:dyDescent="0.2">
      <c r="AJ30691" s="23"/>
      <c r="HH30691"/>
      <c r="IW30691" s="36"/>
      <c r="JI30691"/>
      <c r="JJ30691"/>
      <c r="KX30691" s="23"/>
      <c r="KY30691" s="23"/>
    </row>
    <row r="30692" spans="36:311" x14ac:dyDescent="0.2">
      <c r="AJ30692" s="23"/>
      <c r="HH30692"/>
      <c r="IW30692" s="36"/>
      <c r="JI30692"/>
      <c r="JJ30692"/>
      <c r="KX30692" s="23"/>
      <c r="KY30692" s="23"/>
    </row>
    <row r="30693" spans="36:311" x14ac:dyDescent="0.2">
      <c r="AJ30693" s="23"/>
      <c r="HH30693"/>
      <c r="IW30693" s="36"/>
      <c r="JI30693"/>
      <c r="JJ30693"/>
      <c r="KX30693" s="23"/>
      <c r="KY30693" s="23"/>
    </row>
    <row r="30694" spans="36:311" x14ac:dyDescent="0.2">
      <c r="AJ30694" s="23"/>
      <c r="HH30694"/>
      <c r="IW30694" s="36"/>
      <c r="JI30694"/>
      <c r="JJ30694"/>
      <c r="KX30694" s="23"/>
      <c r="KY30694" s="23"/>
    </row>
    <row r="30695" spans="36:311" x14ac:dyDescent="0.2">
      <c r="AJ30695" s="23"/>
      <c r="HH30695"/>
      <c r="IW30695" s="36"/>
      <c r="JI30695"/>
      <c r="JJ30695"/>
      <c r="KX30695" s="23"/>
      <c r="KY30695" s="23"/>
    </row>
    <row r="30696" spans="36:311" x14ac:dyDescent="0.2">
      <c r="AJ30696" s="23"/>
      <c r="HH30696"/>
      <c r="IW30696" s="36"/>
      <c r="JI30696"/>
      <c r="JJ30696"/>
      <c r="KX30696" s="23"/>
      <c r="KY30696" s="23"/>
    </row>
    <row r="30697" spans="36:311" x14ac:dyDescent="0.2">
      <c r="AJ30697" s="23"/>
      <c r="HH30697"/>
      <c r="IW30697" s="36"/>
      <c r="JI30697"/>
      <c r="JJ30697"/>
      <c r="KX30697" s="23"/>
      <c r="KY30697" s="23"/>
    </row>
    <row r="30698" spans="36:311" x14ac:dyDescent="0.2">
      <c r="AJ30698" s="23"/>
      <c r="HH30698"/>
      <c r="IW30698" s="36"/>
      <c r="JI30698"/>
      <c r="JJ30698"/>
      <c r="KX30698" s="23"/>
      <c r="KY30698" s="23"/>
    </row>
    <row r="30699" spans="36:311" x14ac:dyDescent="0.2">
      <c r="AJ30699" s="23"/>
      <c r="HH30699"/>
      <c r="IW30699" s="36"/>
      <c r="JI30699"/>
      <c r="JJ30699"/>
      <c r="KX30699" s="23"/>
      <c r="KY30699" s="23"/>
    </row>
    <row r="30700" spans="36:311" x14ac:dyDescent="0.2">
      <c r="AJ30700" s="23"/>
      <c r="HH30700"/>
      <c r="IW30700" s="36"/>
      <c r="JI30700"/>
      <c r="JJ30700"/>
      <c r="KX30700" s="23"/>
      <c r="KY30700" s="23"/>
    </row>
    <row r="30701" spans="36:311" x14ac:dyDescent="0.2">
      <c r="AJ30701" s="23"/>
      <c r="HH30701"/>
      <c r="IW30701" s="36"/>
      <c r="JI30701"/>
      <c r="JJ30701"/>
      <c r="KX30701" s="23"/>
      <c r="KY30701" s="23"/>
    </row>
    <row r="30702" spans="36:311" x14ac:dyDescent="0.2">
      <c r="AJ30702" s="23"/>
      <c r="HH30702"/>
      <c r="IW30702" s="36"/>
      <c r="JI30702"/>
      <c r="JJ30702"/>
      <c r="KX30702" s="23"/>
      <c r="KY30702" s="23"/>
    </row>
    <row r="30703" spans="36:311" x14ac:dyDescent="0.2">
      <c r="AJ30703" s="23"/>
      <c r="HH30703"/>
      <c r="IW30703" s="36"/>
      <c r="JI30703"/>
      <c r="JJ30703"/>
      <c r="KX30703" s="23"/>
      <c r="KY30703" s="23"/>
    </row>
    <row r="30704" spans="36:311" x14ac:dyDescent="0.2">
      <c r="AJ30704" s="23"/>
      <c r="HH30704"/>
      <c r="IW30704" s="36"/>
      <c r="JI30704"/>
      <c r="JJ30704"/>
      <c r="KX30704" s="23"/>
      <c r="KY30704" s="23"/>
    </row>
    <row r="30705" spans="36:311" x14ac:dyDescent="0.2">
      <c r="AJ30705" s="23"/>
      <c r="HH30705"/>
      <c r="IW30705" s="36"/>
      <c r="JI30705"/>
      <c r="JJ30705"/>
      <c r="KX30705" s="23"/>
      <c r="KY30705" s="23"/>
    </row>
    <row r="30706" spans="36:311" x14ac:dyDescent="0.2">
      <c r="AJ30706" s="23"/>
      <c r="HH30706"/>
      <c r="IW30706" s="36"/>
      <c r="JI30706"/>
      <c r="JJ30706"/>
      <c r="KX30706" s="23"/>
      <c r="KY30706" s="23"/>
    </row>
    <row r="30707" spans="36:311" x14ac:dyDescent="0.2">
      <c r="AJ30707" s="23"/>
      <c r="HH30707"/>
      <c r="IW30707" s="36"/>
      <c r="JI30707"/>
      <c r="JJ30707"/>
      <c r="KX30707" s="23"/>
      <c r="KY30707" s="23"/>
    </row>
    <row r="30708" spans="36:311" x14ac:dyDescent="0.2">
      <c r="AJ30708" s="23"/>
      <c r="HH30708"/>
      <c r="IW30708" s="36"/>
      <c r="JI30708"/>
      <c r="JJ30708"/>
      <c r="KX30708" s="23"/>
      <c r="KY30708" s="23"/>
    </row>
    <row r="30709" spans="36:311" x14ac:dyDescent="0.2">
      <c r="AJ30709" s="23"/>
      <c r="HH30709"/>
      <c r="IW30709" s="36"/>
      <c r="JI30709"/>
      <c r="JJ30709"/>
      <c r="KX30709" s="23"/>
      <c r="KY30709" s="23"/>
    </row>
    <row r="30710" spans="36:311" x14ac:dyDescent="0.2">
      <c r="AJ30710" s="23"/>
      <c r="HH30710"/>
      <c r="IW30710" s="36"/>
      <c r="JI30710"/>
      <c r="JJ30710"/>
      <c r="KX30710" s="23"/>
      <c r="KY30710" s="23"/>
    </row>
    <row r="30711" spans="36:311" x14ac:dyDescent="0.2">
      <c r="AJ30711" s="23"/>
      <c r="HH30711"/>
      <c r="IW30711" s="36"/>
      <c r="JI30711"/>
      <c r="JJ30711"/>
      <c r="KX30711" s="23"/>
      <c r="KY30711" s="23"/>
    </row>
    <row r="30712" spans="36:311" x14ac:dyDescent="0.2">
      <c r="AJ30712" s="23"/>
      <c r="HH30712"/>
      <c r="IW30712" s="36"/>
      <c r="JI30712"/>
      <c r="JJ30712"/>
      <c r="KX30712" s="23"/>
      <c r="KY30712" s="23"/>
    </row>
    <row r="30713" spans="36:311" x14ac:dyDescent="0.2">
      <c r="AJ30713" s="23"/>
      <c r="HH30713"/>
      <c r="IW30713" s="36"/>
      <c r="JI30713"/>
      <c r="JJ30713"/>
      <c r="KX30713" s="23"/>
      <c r="KY30713" s="23"/>
    </row>
    <row r="30714" spans="36:311" x14ac:dyDescent="0.2">
      <c r="AJ30714" s="23"/>
      <c r="HH30714"/>
      <c r="IW30714" s="36"/>
      <c r="JI30714"/>
      <c r="JJ30714"/>
      <c r="KX30714" s="23"/>
      <c r="KY30714" s="23"/>
    </row>
    <row r="30715" spans="36:311" x14ac:dyDescent="0.2">
      <c r="AJ30715" s="23"/>
      <c r="HH30715"/>
      <c r="IW30715" s="36"/>
      <c r="JI30715"/>
      <c r="JJ30715"/>
      <c r="KX30715" s="23"/>
      <c r="KY30715" s="23"/>
    </row>
    <row r="30716" spans="36:311" x14ac:dyDescent="0.2">
      <c r="AJ30716" s="23"/>
      <c r="HH30716"/>
      <c r="IW30716" s="36"/>
      <c r="JI30716"/>
      <c r="JJ30716"/>
      <c r="KX30716" s="23"/>
      <c r="KY30716" s="23"/>
    </row>
    <row r="30717" spans="36:311" x14ac:dyDescent="0.2">
      <c r="AJ30717" s="23"/>
      <c r="HH30717"/>
      <c r="IW30717" s="36"/>
      <c r="JI30717"/>
      <c r="JJ30717"/>
      <c r="KX30717" s="23"/>
      <c r="KY30717" s="23"/>
    </row>
    <row r="30718" spans="36:311" x14ac:dyDescent="0.2">
      <c r="AJ30718" s="23"/>
      <c r="HH30718"/>
      <c r="IW30718" s="36"/>
      <c r="JI30718"/>
      <c r="JJ30718"/>
      <c r="KX30718" s="23"/>
      <c r="KY30718" s="23"/>
    </row>
    <row r="30719" spans="36:311" x14ac:dyDescent="0.2">
      <c r="AJ30719" s="23"/>
      <c r="HH30719"/>
      <c r="IW30719" s="36"/>
      <c r="JI30719"/>
      <c r="JJ30719"/>
      <c r="KX30719" s="23"/>
      <c r="KY30719" s="23"/>
    </row>
    <row r="30720" spans="36:311" x14ac:dyDescent="0.2">
      <c r="AJ30720" s="23"/>
      <c r="HH30720"/>
      <c r="IW30720" s="36"/>
      <c r="JI30720"/>
      <c r="JJ30720"/>
      <c r="KX30720" s="23"/>
      <c r="KY30720" s="23"/>
    </row>
    <row r="30721" spans="36:311" x14ac:dyDescent="0.2">
      <c r="AJ30721" s="23"/>
      <c r="HH30721"/>
      <c r="IW30721" s="36"/>
      <c r="JI30721"/>
      <c r="JJ30721"/>
      <c r="KX30721" s="23"/>
      <c r="KY30721" s="23"/>
    </row>
    <row r="30722" spans="36:311" x14ac:dyDescent="0.2">
      <c r="AJ30722" s="23"/>
      <c r="HH30722"/>
      <c r="IW30722" s="36"/>
      <c r="JI30722"/>
      <c r="JJ30722"/>
      <c r="KX30722" s="23"/>
      <c r="KY30722" s="23"/>
    </row>
    <row r="30723" spans="36:311" x14ac:dyDescent="0.2">
      <c r="AJ30723" s="23"/>
      <c r="HH30723"/>
      <c r="IW30723" s="36"/>
      <c r="JI30723"/>
      <c r="JJ30723"/>
      <c r="KX30723" s="23"/>
      <c r="KY30723" s="23"/>
    </row>
    <row r="30724" spans="36:311" x14ac:dyDescent="0.2">
      <c r="AJ30724" s="23"/>
      <c r="HH30724"/>
      <c r="IW30724" s="36"/>
      <c r="JI30724"/>
      <c r="JJ30724"/>
      <c r="KX30724" s="23"/>
      <c r="KY30724" s="23"/>
    </row>
    <row r="30725" spans="36:311" x14ac:dyDescent="0.2">
      <c r="AJ30725" s="23"/>
      <c r="HH30725"/>
      <c r="IW30725" s="36"/>
      <c r="JI30725"/>
      <c r="JJ30725"/>
      <c r="KX30725" s="23"/>
      <c r="KY30725" s="23"/>
    </row>
    <row r="30726" spans="36:311" x14ac:dyDescent="0.2">
      <c r="AJ30726" s="23"/>
      <c r="HH30726"/>
      <c r="IW30726" s="36"/>
      <c r="JI30726"/>
      <c r="JJ30726"/>
      <c r="KX30726" s="23"/>
      <c r="KY30726" s="23"/>
    </row>
    <row r="30727" spans="36:311" x14ac:dyDescent="0.2">
      <c r="AJ30727" s="23"/>
      <c r="HH30727"/>
      <c r="IW30727" s="36"/>
      <c r="JI30727"/>
      <c r="JJ30727"/>
      <c r="KX30727" s="23"/>
      <c r="KY30727" s="23"/>
    </row>
    <row r="30728" spans="36:311" x14ac:dyDescent="0.2">
      <c r="AJ30728" s="23"/>
      <c r="HH30728"/>
      <c r="IW30728" s="36"/>
      <c r="JI30728"/>
      <c r="JJ30728"/>
      <c r="KX30728" s="23"/>
      <c r="KY30728" s="23"/>
    </row>
    <row r="30729" spans="36:311" x14ac:dyDescent="0.2">
      <c r="AJ30729" s="23"/>
      <c r="HH30729"/>
      <c r="IW30729" s="36"/>
      <c r="JI30729"/>
      <c r="JJ30729"/>
      <c r="KX30729" s="23"/>
      <c r="KY30729" s="23"/>
    </row>
    <row r="30730" spans="36:311" x14ac:dyDescent="0.2">
      <c r="AJ30730" s="23"/>
      <c r="HH30730"/>
      <c r="IW30730" s="36"/>
      <c r="JI30730"/>
      <c r="JJ30730"/>
      <c r="KX30730" s="23"/>
      <c r="KY30730" s="23"/>
    </row>
    <row r="30731" spans="36:311" x14ac:dyDescent="0.2">
      <c r="AJ30731" s="23"/>
      <c r="HH30731"/>
      <c r="IW30731" s="36"/>
      <c r="JI30731"/>
      <c r="JJ30731"/>
      <c r="KX30731" s="23"/>
      <c r="KY30731" s="23"/>
    </row>
    <row r="30732" spans="36:311" x14ac:dyDescent="0.2">
      <c r="AJ30732" s="23"/>
      <c r="HH30732"/>
      <c r="IW30732" s="36"/>
      <c r="JI30732"/>
      <c r="JJ30732"/>
      <c r="KX30732" s="23"/>
      <c r="KY30732" s="23"/>
    </row>
    <row r="30733" spans="36:311" x14ac:dyDescent="0.2">
      <c r="AJ30733" s="23"/>
      <c r="HH30733"/>
      <c r="IW30733" s="36"/>
      <c r="JI30733"/>
      <c r="JJ30733"/>
      <c r="KX30733" s="23"/>
      <c r="KY30733" s="23"/>
    </row>
    <row r="30734" spans="36:311" x14ac:dyDescent="0.2">
      <c r="AJ30734" s="23"/>
      <c r="HH30734"/>
      <c r="IW30734" s="36"/>
      <c r="JI30734"/>
      <c r="JJ30734"/>
      <c r="KX30734" s="23"/>
      <c r="KY30734" s="23"/>
    </row>
    <row r="30735" spans="36:311" x14ac:dyDescent="0.2">
      <c r="AJ30735" s="23"/>
      <c r="HH30735"/>
      <c r="IW30735" s="36"/>
      <c r="JI30735"/>
      <c r="JJ30735"/>
      <c r="KX30735" s="23"/>
      <c r="KY30735" s="23"/>
    </row>
    <row r="30736" spans="36:311" x14ac:dyDescent="0.2">
      <c r="AJ30736" s="23"/>
      <c r="HH30736"/>
      <c r="IW30736" s="36"/>
      <c r="JI30736"/>
      <c r="JJ30736"/>
      <c r="KX30736" s="23"/>
      <c r="KY30736" s="23"/>
    </row>
    <row r="30737" spans="36:311" x14ac:dyDescent="0.2">
      <c r="AJ30737" s="23"/>
      <c r="HH30737"/>
      <c r="IW30737" s="36"/>
      <c r="JI30737"/>
      <c r="JJ30737"/>
      <c r="KX30737" s="23"/>
      <c r="KY30737" s="23"/>
    </row>
    <row r="30738" spans="36:311" x14ac:dyDescent="0.2">
      <c r="AJ30738" s="23"/>
      <c r="HH30738"/>
      <c r="IW30738" s="36"/>
      <c r="JI30738"/>
      <c r="JJ30738"/>
      <c r="KX30738" s="23"/>
      <c r="KY30738" s="23"/>
    </row>
    <row r="30739" spans="36:311" x14ac:dyDescent="0.2">
      <c r="AJ30739" s="23"/>
      <c r="HH30739"/>
      <c r="IW30739" s="36"/>
      <c r="JI30739"/>
      <c r="JJ30739"/>
      <c r="KX30739" s="23"/>
      <c r="KY30739" s="23"/>
    </row>
    <row r="30740" spans="36:311" x14ac:dyDescent="0.2">
      <c r="AJ30740" s="23"/>
      <c r="HH30740"/>
      <c r="IW30740" s="36"/>
      <c r="JI30740"/>
      <c r="JJ30740"/>
      <c r="KX30740" s="23"/>
      <c r="KY30740" s="23"/>
    </row>
    <row r="30741" spans="36:311" x14ac:dyDescent="0.2">
      <c r="AJ30741" s="23"/>
      <c r="HH30741"/>
      <c r="IW30741" s="36"/>
      <c r="JI30741"/>
      <c r="JJ30741"/>
      <c r="KX30741" s="23"/>
      <c r="KY30741" s="23"/>
    </row>
    <row r="30742" spans="36:311" x14ac:dyDescent="0.2">
      <c r="AJ30742" s="23"/>
      <c r="HH30742"/>
      <c r="IW30742" s="36"/>
      <c r="JI30742"/>
      <c r="JJ30742"/>
      <c r="KX30742" s="23"/>
      <c r="KY30742" s="23"/>
    </row>
    <row r="30743" spans="36:311" x14ac:dyDescent="0.2">
      <c r="AJ30743" s="23"/>
      <c r="HH30743"/>
      <c r="IW30743" s="36"/>
      <c r="JI30743"/>
      <c r="JJ30743"/>
      <c r="KX30743" s="23"/>
      <c r="KY30743" s="23"/>
    </row>
    <row r="30744" spans="36:311" x14ac:dyDescent="0.2">
      <c r="AJ30744" s="23"/>
      <c r="HH30744"/>
      <c r="IW30744" s="36"/>
      <c r="JI30744"/>
      <c r="JJ30744"/>
      <c r="KX30744" s="23"/>
      <c r="KY30744" s="23"/>
    </row>
    <row r="30745" spans="36:311" x14ac:dyDescent="0.2">
      <c r="AJ30745" s="23"/>
      <c r="HH30745"/>
      <c r="IW30745" s="36"/>
      <c r="JI30745"/>
      <c r="JJ30745"/>
      <c r="KX30745" s="23"/>
      <c r="KY30745" s="23"/>
    </row>
    <row r="30746" spans="36:311" x14ac:dyDescent="0.2">
      <c r="AJ30746" s="23"/>
      <c r="HH30746"/>
      <c r="IW30746" s="36"/>
      <c r="JI30746"/>
      <c r="JJ30746"/>
      <c r="KX30746" s="23"/>
      <c r="KY30746" s="23"/>
    </row>
    <row r="30747" spans="36:311" x14ac:dyDescent="0.2">
      <c r="AJ30747" s="23"/>
      <c r="HH30747"/>
      <c r="IW30747" s="36"/>
      <c r="JI30747"/>
      <c r="JJ30747"/>
      <c r="KX30747" s="23"/>
      <c r="KY30747" s="23"/>
    </row>
    <row r="30748" spans="36:311" x14ac:dyDescent="0.2">
      <c r="AJ30748" s="23"/>
      <c r="HH30748"/>
      <c r="IW30748" s="36"/>
      <c r="JI30748"/>
      <c r="JJ30748"/>
      <c r="KX30748" s="23"/>
      <c r="KY30748" s="23"/>
    </row>
    <row r="30749" spans="36:311" x14ac:dyDescent="0.2">
      <c r="AJ30749" s="23"/>
      <c r="HH30749"/>
      <c r="IW30749" s="36"/>
      <c r="JI30749"/>
      <c r="JJ30749"/>
      <c r="KX30749" s="23"/>
      <c r="KY30749" s="23"/>
    </row>
    <row r="30750" spans="36:311" x14ac:dyDescent="0.2">
      <c r="AJ30750" s="23"/>
      <c r="HH30750"/>
      <c r="IW30750" s="36"/>
      <c r="JI30750"/>
      <c r="JJ30750"/>
      <c r="KX30750" s="23"/>
      <c r="KY30750" s="23"/>
    </row>
    <row r="30751" spans="36:311" x14ac:dyDescent="0.2">
      <c r="AJ30751" s="23"/>
      <c r="HH30751"/>
      <c r="IW30751" s="36"/>
      <c r="JI30751"/>
      <c r="JJ30751"/>
      <c r="KX30751" s="23"/>
      <c r="KY30751" s="23"/>
    </row>
    <row r="30752" spans="36:311" x14ac:dyDescent="0.2">
      <c r="AJ30752" s="23"/>
      <c r="HH30752"/>
      <c r="IW30752" s="36"/>
      <c r="JI30752"/>
      <c r="JJ30752"/>
      <c r="KX30752" s="23"/>
      <c r="KY30752" s="23"/>
    </row>
    <row r="30753" spans="36:311" x14ac:dyDescent="0.2">
      <c r="AJ30753" s="23"/>
      <c r="HH30753"/>
      <c r="IW30753" s="36"/>
      <c r="JI30753"/>
      <c r="JJ30753"/>
      <c r="KX30753" s="23"/>
      <c r="KY30753" s="23"/>
    </row>
    <row r="30754" spans="36:311" x14ac:dyDescent="0.2">
      <c r="AJ30754" s="23"/>
      <c r="HH30754"/>
      <c r="IW30754" s="36"/>
      <c r="JI30754"/>
      <c r="JJ30754"/>
      <c r="KX30754" s="23"/>
      <c r="KY30754" s="23"/>
    </row>
    <row r="30755" spans="36:311" x14ac:dyDescent="0.2">
      <c r="AJ30755" s="23"/>
      <c r="HH30755"/>
      <c r="IW30755" s="36"/>
      <c r="JI30755"/>
      <c r="JJ30755"/>
      <c r="KX30755" s="23"/>
      <c r="KY30755" s="23"/>
    </row>
    <row r="30756" spans="36:311" x14ac:dyDescent="0.2">
      <c r="AJ30756" s="23"/>
      <c r="HH30756"/>
      <c r="IW30756" s="36"/>
      <c r="JI30756"/>
      <c r="JJ30756"/>
      <c r="KX30756" s="23"/>
      <c r="KY30756" s="23"/>
    </row>
    <row r="30757" spans="36:311" x14ac:dyDescent="0.2">
      <c r="AJ30757" s="23"/>
      <c r="HH30757"/>
      <c r="IW30757" s="36"/>
      <c r="JI30757"/>
      <c r="JJ30757"/>
      <c r="KX30757" s="23"/>
      <c r="KY30757" s="23"/>
    </row>
    <row r="30758" spans="36:311" x14ac:dyDescent="0.2">
      <c r="AJ30758" s="23"/>
      <c r="HH30758"/>
      <c r="IW30758" s="36"/>
      <c r="JI30758"/>
      <c r="JJ30758"/>
      <c r="KX30758" s="23"/>
      <c r="KY30758" s="23"/>
    </row>
    <row r="30759" spans="36:311" x14ac:dyDescent="0.2">
      <c r="AJ30759" s="23"/>
      <c r="HH30759"/>
      <c r="IW30759" s="36"/>
      <c r="JI30759"/>
      <c r="JJ30759"/>
      <c r="KX30759" s="23"/>
      <c r="KY30759" s="23"/>
    </row>
    <row r="30760" spans="36:311" x14ac:dyDescent="0.2">
      <c r="AJ30760" s="23"/>
      <c r="HH30760"/>
      <c r="IW30760" s="36"/>
      <c r="JI30760"/>
      <c r="JJ30760"/>
      <c r="KX30760" s="23"/>
      <c r="KY30760" s="23"/>
    </row>
    <row r="30761" spans="36:311" x14ac:dyDescent="0.2">
      <c r="AJ30761" s="23"/>
      <c r="HH30761"/>
      <c r="IW30761" s="36"/>
      <c r="JI30761"/>
      <c r="JJ30761"/>
      <c r="KX30761" s="23"/>
      <c r="KY30761" s="23"/>
    </row>
    <row r="30762" spans="36:311" x14ac:dyDescent="0.2">
      <c r="AJ30762" s="23"/>
      <c r="HH30762"/>
      <c r="IW30762" s="36"/>
      <c r="JI30762"/>
      <c r="JJ30762"/>
      <c r="KX30762" s="23"/>
      <c r="KY30762" s="23"/>
    </row>
    <row r="30763" spans="36:311" x14ac:dyDescent="0.2">
      <c r="AJ30763" s="23"/>
      <c r="HH30763"/>
      <c r="IW30763" s="36"/>
      <c r="JI30763"/>
      <c r="JJ30763"/>
      <c r="KX30763" s="23"/>
      <c r="KY30763" s="23"/>
    </row>
    <row r="30764" spans="36:311" x14ac:dyDescent="0.2">
      <c r="AJ30764" s="23"/>
      <c r="HH30764"/>
      <c r="IW30764" s="36"/>
      <c r="JI30764"/>
      <c r="JJ30764"/>
      <c r="KX30764" s="23"/>
      <c r="KY30764" s="23"/>
    </row>
    <row r="30765" spans="36:311" x14ac:dyDescent="0.2">
      <c r="AJ30765" s="23"/>
      <c r="HH30765"/>
      <c r="IW30765" s="36"/>
      <c r="JI30765"/>
      <c r="JJ30765"/>
      <c r="KX30765" s="23"/>
      <c r="KY30765" s="23"/>
    </row>
    <row r="30766" spans="36:311" x14ac:dyDescent="0.2">
      <c r="AJ30766" s="23"/>
      <c r="HH30766"/>
      <c r="IW30766" s="36"/>
      <c r="JI30766"/>
      <c r="JJ30766"/>
      <c r="KX30766" s="23"/>
      <c r="KY30766" s="23"/>
    </row>
    <row r="30767" spans="36:311" x14ac:dyDescent="0.2">
      <c r="AJ30767" s="23"/>
      <c r="HH30767"/>
      <c r="IW30767" s="36"/>
      <c r="JI30767"/>
      <c r="JJ30767"/>
      <c r="KX30767" s="23"/>
      <c r="KY30767" s="23"/>
    </row>
    <row r="30768" spans="36:311" x14ac:dyDescent="0.2">
      <c r="AJ30768" s="23"/>
      <c r="HH30768"/>
      <c r="IW30768" s="36"/>
      <c r="JI30768"/>
      <c r="JJ30768"/>
      <c r="KX30768" s="23"/>
      <c r="KY30768" s="23"/>
    </row>
    <row r="30769" spans="36:311" x14ac:dyDescent="0.2">
      <c r="AJ30769" s="23"/>
      <c r="HH30769"/>
      <c r="IW30769" s="36"/>
      <c r="JI30769"/>
      <c r="JJ30769"/>
      <c r="KX30769" s="23"/>
      <c r="KY30769" s="23"/>
    </row>
    <row r="30770" spans="36:311" x14ac:dyDescent="0.2">
      <c r="AJ30770" s="23"/>
      <c r="HH30770"/>
      <c r="IW30770" s="36"/>
      <c r="JI30770"/>
      <c r="JJ30770"/>
      <c r="KX30770" s="23"/>
      <c r="KY30770" s="23"/>
    </row>
    <row r="30771" spans="36:311" x14ac:dyDescent="0.2">
      <c r="AJ30771" s="23"/>
      <c r="HH30771"/>
      <c r="IW30771" s="36"/>
      <c r="JI30771"/>
      <c r="JJ30771"/>
      <c r="KX30771" s="23"/>
      <c r="KY30771" s="23"/>
    </row>
    <row r="30772" spans="36:311" x14ac:dyDescent="0.2">
      <c r="AJ30772" s="23"/>
      <c r="HH30772"/>
      <c r="IW30772" s="36"/>
      <c r="JI30772"/>
      <c r="JJ30772"/>
      <c r="KX30772" s="23"/>
      <c r="KY30772" s="23"/>
    </row>
    <row r="30773" spans="36:311" x14ac:dyDescent="0.2">
      <c r="AJ30773" s="23"/>
      <c r="HH30773"/>
      <c r="IW30773" s="36"/>
      <c r="JI30773"/>
      <c r="JJ30773"/>
      <c r="KX30773" s="23"/>
      <c r="KY30773" s="23"/>
    </row>
    <row r="30774" spans="36:311" x14ac:dyDescent="0.2">
      <c r="AJ30774" s="23"/>
      <c r="HH30774"/>
      <c r="IW30774" s="36"/>
      <c r="JI30774"/>
      <c r="JJ30774"/>
      <c r="KX30774" s="23"/>
      <c r="KY30774" s="23"/>
    </row>
    <row r="30775" spans="36:311" x14ac:dyDescent="0.2">
      <c r="AJ30775" s="23"/>
      <c r="HH30775"/>
      <c r="IW30775" s="36"/>
      <c r="JI30775"/>
      <c r="JJ30775"/>
      <c r="KX30775" s="23"/>
      <c r="KY30775" s="23"/>
    </row>
    <row r="30776" spans="36:311" x14ac:dyDescent="0.2">
      <c r="AJ30776" s="23"/>
      <c r="HH30776"/>
      <c r="IW30776" s="36"/>
      <c r="JI30776"/>
      <c r="JJ30776"/>
      <c r="KX30776" s="23"/>
      <c r="KY30776" s="23"/>
    </row>
    <row r="30777" spans="36:311" x14ac:dyDescent="0.2">
      <c r="AJ30777" s="23"/>
      <c r="HH30777"/>
      <c r="IW30777" s="36"/>
      <c r="JI30777"/>
      <c r="JJ30777"/>
      <c r="KX30777" s="23"/>
      <c r="KY30777" s="23"/>
    </row>
    <row r="30778" spans="36:311" x14ac:dyDescent="0.2">
      <c r="AJ30778" s="23"/>
      <c r="HH30778"/>
      <c r="IW30778" s="36"/>
      <c r="JI30778"/>
      <c r="JJ30778"/>
      <c r="KX30778" s="23"/>
      <c r="KY30778" s="23"/>
    </row>
    <row r="30779" spans="36:311" x14ac:dyDescent="0.2">
      <c r="AJ30779" s="23"/>
      <c r="HH30779"/>
      <c r="IW30779" s="36"/>
      <c r="JI30779"/>
      <c r="JJ30779"/>
      <c r="KX30779" s="23"/>
      <c r="KY30779" s="23"/>
    </row>
    <row r="30780" spans="36:311" x14ac:dyDescent="0.2">
      <c r="AJ30780" s="23"/>
      <c r="HH30780"/>
      <c r="IW30780" s="36"/>
      <c r="JI30780"/>
      <c r="JJ30780"/>
      <c r="KX30780" s="23"/>
      <c r="KY30780" s="23"/>
    </row>
    <row r="30781" spans="36:311" x14ac:dyDescent="0.2">
      <c r="AJ30781" s="23"/>
      <c r="HH30781"/>
      <c r="IW30781" s="36"/>
      <c r="JI30781"/>
      <c r="JJ30781"/>
      <c r="KX30781" s="23"/>
      <c r="KY30781" s="23"/>
    </row>
    <row r="30782" spans="36:311" x14ac:dyDescent="0.2">
      <c r="AJ30782" s="23"/>
      <c r="HH30782"/>
      <c r="IW30782" s="36"/>
      <c r="JI30782"/>
      <c r="JJ30782"/>
      <c r="KX30782" s="23"/>
      <c r="KY30782" s="23"/>
    </row>
    <row r="30783" spans="36:311" x14ac:dyDescent="0.2">
      <c r="AJ30783" s="23"/>
      <c r="HH30783"/>
      <c r="IW30783" s="36"/>
      <c r="JI30783"/>
      <c r="JJ30783"/>
      <c r="KX30783" s="23"/>
      <c r="KY30783" s="23"/>
    </row>
    <row r="30784" spans="36:311" x14ac:dyDescent="0.2">
      <c r="AJ30784" s="23"/>
      <c r="HH30784"/>
      <c r="IW30784" s="36"/>
      <c r="JI30784"/>
      <c r="JJ30784"/>
      <c r="KX30784" s="23"/>
      <c r="KY30784" s="23"/>
    </row>
    <row r="30785" spans="36:311" x14ac:dyDescent="0.2">
      <c r="AJ30785" s="23"/>
      <c r="HH30785"/>
      <c r="IW30785" s="36"/>
      <c r="JI30785"/>
      <c r="JJ30785"/>
      <c r="KX30785" s="23"/>
      <c r="KY30785" s="23"/>
    </row>
    <row r="30786" spans="36:311" x14ac:dyDescent="0.2">
      <c r="AJ30786" s="23"/>
      <c r="HH30786"/>
      <c r="IW30786" s="36"/>
      <c r="JI30786"/>
      <c r="JJ30786"/>
      <c r="KX30786" s="23"/>
      <c r="KY30786" s="23"/>
    </row>
    <row r="30787" spans="36:311" x14ac:dyDescent="0.2">
      <c r="AJ30787" s="23"/>
      <c r="HH30787"/>
      <c r="IW30787" s="36"/>
      <c r="JI30787"/>
      <c r="JJ30787"/>
      <c r="KX30787" s="23"/>
      <c r="KY30787" s="23"/>
    </row>
    <row r="30788" spans="36:311" x14ac:dyDescent="0.2">
      <c r="AJ30788" s="23"/>
      <c r="HH30788"/>
      <c r="IW30788" s="36"/>
      <c r="JI30788"/>
      <c r="JJ30788"/>
      <c r="KX30788" s="23"/>
      <c r="KY30788" s="23"/>
    </row>
    <row r="30789" spans="36:311" x14ac:dyDescent="0.2">
      <c r="AJ30789" s="23"/>
      <c r="HH30789"/>
      <c r="IW30789" s="36"/>
      <c r="JI30789"/>
      <c r="JJ30789"/>
      <c r="KX30789" s="23"/>
      <c r="KY30789" s="23"/>
    </row>
    <row r="30790" spans="36:311" x14ac:dyDescent="0.2">
      <c r="AJ30790" s="23"/>
      <c r="HH30790"/>
      <c r="IW30790" s="36"/>
      <c r="JI30790"/>
      <c r="JJ30790"/>
      <c r="KX30790" s="23"/>
      <c r="KY30790" s="23"/>
    </row>
    <row r="30791" spans="36:311" x14ac:dyDescent="0.2">
      <c r="AJ30791" s="23"/>
      <c r="HH30791"/>
      <c r="IW30791" s="36"/>
      <c r="JI30791"/>
      <c r="JJ30791"/>
      <c r="KX30791" s="23"/>
      <c r="KY30791" s="23"/>
    </row>
    <row r="30792" spans="36:311" x14ac:dyDescent="0.2">
      <c r="AJ30792" s="23"/>
      <c r="HH30792"/>
      <c r="IW30792" s="36"/>
      <c r="JI30792"/>
      <c r="JJ30792"/>
      <c r="KX30792" s="23"/>
      <c r="KY30792" s="23"/>
    </row>
    <row r="30793" spans="36:311" x14ac:dyDescent="0.2">
      <c r="AJ30793" s="23"/>
      <c r="HH30793"/>
      <c r="IW30793" s="36"/>
      <c r="JI30793"/>
      <c r="JJ30793"/>
      <c r="KX30793" s="23"/>
      <c r="KY30793" s="23"/>
    </row>
    <row r="30794" spans="36:311" x14ac:dyDescent="0.2">
      <c r="AJ30794" s="23"/>
      <c r="HH30794"/>
      <c r="IW30794" s="36"/>
      <c r="JI30794"/>
      <c r="JJ30794"/>
      <c r="KX30794" s="23"/>
      <c r="KY30794" s="23"/>
    </row>
    <row r="30795" spans="36:311" x14ac:dyDescent="0.2">
      <c r="AJ30795" s="23"/>
      <c r="HH30795"/>
      <c r="IW30795" s="36"/>
      <c r="JI30795"/>
      <c r="JJ30795"/>
      <c r="KX30795" s="23"/>
      <c r="KY30795" s="23"/>
    </row>
    <row r="30796" spans="36:311" x14ac:dyDescent="0.2">
      <c r="AJ30796" s="23"/>
      <c r="HH30796"/>
      <c r="IW30796" s="36"/>
      <c r="JI30796"/>
      <c r="JJ30796"/>
      <c r="KX30796" s="23"/>
      <c r="KY30796" s="23"/>
    </row>
    <row r="30797" spans="36:311" x14ac:dyDescent="0.2">
      <c r="AJ30797" s="23"/>
      <c r="HH30797"/>
      <c r="IW30797" s="36"/>
      <c r="JI30797"/>
      <c r="JJ30797"/>
      <c r="KX30797" s="23"/>
      <c r="KY30797" s="23"/>
    </row>
    <row r="30798" spans="36:311" x14ac:dyDescent="0.2">
      <c r="AJ30798" s="23"/>
      <c r="HH30798"/>
      <c r="IW30798" s="36"/>
      <c r="JI30798"/>
      <c r="JJ30798"/>
      <c r="KX30798" s="23"/>
      <c r="KY30798" s="23"/>
    </row>
    <row r="30799" spans="36:311" x14ac:dyDescent="0.2">
      <c r="AJ30799" s="23"/>
      <c r="HH30799"/>
      <c r="IW30799" s="36"/>
      <c r="JI30799"/>
      <c r="JJ30799"/>
      <c r="KX30799" s="23"/>
      <c r="KY30799" s="23"/>
    </row>
    <row r="30800" spans="36:311" x14ac:dyDescent="0.2">
      <c r="AJ30800" s="23"/>
      <c r="HH30800"/>
      <c r="IW30800" s="36"/>
      <c r="JI30800"/>
      <c r="JJ30800"/>
      <c r="KX30800" s="23"/>
      <c r="KY30800" s="23"/>
    </row>
    <row r="30801" spans="36:311" x14ac:dyDescent="0.2">
      <c r="AJ30801" s="23"/>
      <c r="HH30801"/>
      <c r="IW30801" s="36"/>
      <c r="JI30801"/>
      <c r="JJ30801"/>
      <c r="KX30801" s="23"/>
      <c r="KY30801" s="23"/>
    </row>
    <row r="30802" spans="36:311" x14ac:dyDescent="0.2">
      <c r="AJ30802" s="23"/>
      <c r="HH30802"/>
      <c r="IW30802" s="36"/>
      <c r="JI30802"/>
      <c r="JJ30802"/>
      <c r="KX30802" s="23"/>
      <c r="KY30802" s="23"/>
    </row>
    <row r="30803" spans="36:311" x14ac:dyDescent="0.2">
      <c r="AJ30803" s="23"/>
      <c r="HH30803"/>
      <c r="IW30803" s="36"/>
      <c r="JI30803"/>
      <c r="JJ30803"/>
      <c r="KX30803" s="23"/>
      <c r="KY30803" s="23"/>
    </row>
    <row r="30804" spans="36:311" x14ac:dyDescent="0.2">
      <c r="AJ30804" s="23"/>
      <c r="HH30804"/>
      <c r="IW30804" s="36"/>
      <c r="JI30804"/>
      <c r="JJ30804"/>
      <c r="KX30804" s="23"/>
      <c r="KY30804" s="23"/>
    </row>
    <row r="30805" spans="36:311" x14ac:dyDescent="0.2">
      <c r="AJ30805" s="23"/>
      <c r="HH30805"/>
      <c r="IW30805" s="36"/>
      <c r="JI30805"/>
      <c r="JJ30805"/>
      <c r="KX30805" s="23"/>
      <c r="KY30805" s="23"/>
    </row>
    <row r="30806" spans="36:311" x14ac:dyDescent="0.2">
      <c r="AJ30806" s="23"/>
      <c r="HH30806"/>
      <c r="IW30806" s="36"/>
      <c r="JI30806"/>
      <c r="JJ30806"/>
      <c r="KX30806" s="23"/>
      <c r="KY30806" s="23"/>
    </row>
    <row r="30807" spans="36:311" x14ac:dyDescent="0.2">
      <c r="AJ30807" s="23"/>
      <c r="HH30807"/>
      <c r="IW30807" s="36"/>
      <c r="JI30807"/>
      <c r="JJ30807"/>
      <c r="KX30807" s="23"/>
      <c r="KY30807" s="23"/>
    </row>
    <row r="30808" spans="36:311" x14ac:dyDescent="0.2">
      <c r="AJ30808" s="23"/>
      <c r="HH30808"/>
      <c r="IW30808" s="36"/>
      <c r="JI30808"/>
      <c r="JJ30808"/>
      <c r="KX30808" s="23"/>
      <c r="KY30808" s="23"/>
    </row>
    <row r="30809" spans="36:311" x14ac:dyDescent="0.2">
      <c r="AJ30809" s="23"/>
      <c r="HH30809"/>
      <c r="IW30809" s="36"/>
      <c r="JI30809"/>
      <c r="JJ30809"/>
      <c r="KX30809" s="23"/>
      <c r="KY30809" s="23"/>
    </row>
    <row r="30810" spans="36:311" x14ac:dyDescent="0.2">
      <c r="AJ30810" s="23"/>
      <c r="HH30810"/>
      <c r="IW30810" s="36"/>
      <c r="JI30810"/>
      <c r="JJ30810"/>
      <c r="KX30810" s="23"/>
      <c r="KY30810" s="23"/>
    </row>
    <row r="30811" spans="36:311" x14ac:dyDescent="0.2">
      <c r="AJ30811" s="23"/>
      <c r="HH30811"/>
      <c r="IW30811" s="36"/>
      <c r="JI30811"/>
      <c r="JJ30811"/>
      <c r="KX30811" s="23"/>
      <c r="KY30811" s="23"/>
    </row>
    <row r="30812" spans="36:311" x14ac:dyDescent="0.2">
      <c r="AJ30812" s="23"/>
      <c r="HH30812"/>
      <c r="IW30812" s="36"/>
      <c r="JI30812"/>
      <c r="JJ30812"/>
      <c r="KX30812" s="23"/>
      <c r="KY30812" s="23"/>
    </row>
    <row r="30813" spans="36:311" x14ac:dyDescent="0.2">
      <c r="AJ30813" s="23"/>
      <c r="HH30813"/>
      <c r="IW30813" s="36"/>
      <c r="JI30813"/>
      <c r="JJ30813"/>
      <c r="KX30813" s="23"/>
      <c r="KY30813" s="23"/>
    </row>
    <row r="30814" spans="36:311" x14ac:dyDescent="0.2">
      <c r="AJ30814" s="23"/>
      <c r="HH30814"/>
      <c r="IW30814" s="36"/>
      <c r="JI30814"/>
      <c r="JJ30814"/>
      <c r="KX30814" s="23"/>
      <c r="KY30814" s="23"/>
    </row>
    <row r="30815" spans="36:311" x14ac:dyDescent="0.2">
      <c r="AJ30815" s="23"/>
      <c r="HH30815"/>
      <c r="IW30815" s="36"/>
      <c r="JI30815"/>
      <c r="JJ30815"/>
      <c r="KX30815" s="23"/>
      <c r="KY30815" s="23"/>
    </row>
    <row r="30816" spans="36:311" x14ac:dyDescent="0.2">
      <c r="AJ30816" s="23"/>
      <c r="HH30816"/>
      <c r="IW30816" s="36"/>
      <c r="JI30816"/>
      <c r="JJ30816"/>
      <c r="KX30816" s="23"/>
      <c r="KY30816" s="23"/>
    </row>
    <row r="30817" spans="36:311" x14ac:dyDescent="0.2">
      <c r="AJ30817" s="23"/>
      <c r="HH30817"/>
      <c r="IW30817" s="36"/>
      <c r="JI30817"/>
      <c r="JJ30817"/>
      <c r="KX30817" s="23"/>
      <c r="KY30817" s="23"/>
    </row>
    <row r="30818" spans="36:311" x14ac:dyDescent="0.2">
      <c r="AJ30818" s="23"/>
      <c r="HH30818"/>
      <c r="IW30818" s="36"/>
      <c r="JI30818"/>
      <c r="JJ30818"/>
      <c r="KX30818" s="23"/>
      <c r="KY30818" s="23"/>
    </row>
    <row r="30819" spans="36:311" x14ac:dyDescent="0.2">
      <c r="AJ30819" s="23"/>
      <c r="HH30819"/>
      <c r="IW30819" s="36"/>
      <c r="JI30819"/>
      <c r="JJ30819"/>
      <c r="KX30819" s="23"/>
      <c r="KY30819" s="23"/>
    </row>
    <row r="30820" spans="36:311" x14ac:dyDescent="0.2">
      <c r="AJ30820" s="23"/>
      <c r="HH30820"/>
      <c r="IW30820" s="36"/>
      <c r="JI30820"/>
      <c r="JJ30820"/>
      <c r="KX30820" s="23"/>
      <c r="KY30820" s="23"/>
    </row>
    <row r="30821" spans="36:311" x14ac:dyDescent="0.2">
      <c r="AJ30821" s="23"/>
      <c r="HH30821"/>
      <c r="IW30821" s="36"/>
      <c r="JI30821"/>
      <c r="JJ30821"/>
      <c r="KX30821" s="23"/>
      <c r="KY30821" s="23"/>
    </row>
    <row r="30822" spans="36:311" x14ac:dyDescent="0.2">
      <c r="AJ30822" s="23"/>
      <c r="HH30822"/>
      <c r="IW30822" s="36"/>
      <c r="JI30822"/>
      <c r="JJ30822"/>
      <c r="KX30822" s="23"/>
      <c r="KY30822" s="23"/>
    </row>
    <row r="30823" spans="36:311" x14ac:dyDescent="0.2">
      <c r="AJ30823" s="23"/>
      <c r="HH30823"/>
      <c r="IW30823" s="36"/>
      <c r="JI30823"/>
      <c r="JJ30823"/>
      <c r="KX30823" s="23"/>
      <c r="KY30823" s="23"/>
    </row>
    <row r="30824" spans="36:311" x14ac:dyDescent="0.2">
      <c r="AJ30824" s="23"/>
      <c r="HH30824"/>
      <c r="IW30824" s="36"/>
      <c r="JI30824"/>
      <c r="JJ30824"/>
      <c r="KX30824" s="23"/>
      <c r="KY30824" s="23"/>
    </row>
    <row r="30825" spans="36:311" x14ac:dyDescent="0.2">
      <c r="AJ30825" s="23"/>
      <c r="HH30825"/>
      <c r="IW30825" s="36"/>
      <c r="JI30825"/>
      <c r="JJ30825"/>
      <c r="KX30825" s="23"/>
      <c r="KY30825" s="23"/>
    </row>
    <row r="30826" spans="36:311" x14ac:dyDescent="0.2">
      <c r="AJ30826" s="23"/>
      <c r="HH30826"/>
      <c r="IW30826" s="36"/>
      <c r="JI30826"/>
      <c r="JJ30826"/>
      <c r="KX30826" s="23"/>
      <c r="KY30826" s="23"/>
    </row>
    <row r="30827" spans="36:311" x14ac:dyDescent="0.2">
      <c r="AJ30827" s="23"/>
      <c r="HH30827"/>
      <c r="IW30827" s="36"/>
      <c r="JI30827"/>
      <c r="JJ30827"/>
      <c r="KX30827" s="23"/>
      <c r="KY30827" s="23"/>
    </row>
    <row r="30828" spans="36:311" x14ac:dyDescent="0.2">
      <c r="AJ30828" s="23"/>
      <c r="HH30828"/>
      <c r="IW30828" s="36"/>
      <c r="JI30828"/>
      <c r="JJ30828"/>
      <c r="KX30828" s="23"/>
      <c r="KY30828" s="23"/>
    </row>
    <row r="30829" spans="36:311" x14ac:dyDescent="0.2">
      <c r="AJ30829" s="23"/>
      <c r="HH30829"/>
      <c r="IW30829" s="36"/>
      <c r="JI30829"/>
      <c r="JJ30829"/>
      <c r="KX30829" s="23"/>
      <c r="KY30829" s="23"/>
    </row>
    <row r="30830" spans="36:311" x14ac:dyDescent="0.2">
      <c r="AJ30830" s="23"/>
      <c r="HH30830"/>
      <c r="IW30830" s="36"/>
      <c r="JI30830"/>
      <c r="JJ30830"/>
      <c r="KX30830" s="23"/>
      <c r="KY30830" s="23"/>
    </row>
    <row r="30831" spans="36:311" x14ac:dyDescent="0.2">
      <c r="AJ30831" s="23"/>
      <c r="HH30831"/>
      <c r="IW30831" s="36"/>
      <c r="JI30831"/>
      <c r="JJ30831"/>
      <c r="KX30831" s="23"/>
      <c r="KY30831" s="23"/>
    </row>
    <row r="30832" spans="36:311" x14ac:dyDescent="0.2">
      <c r="AJ30832" s="23"/>
      <c r="HH30832"/>
      <c r="IW30832" s="36"/>
      <c r="JI30832"/>
      <c r="JJ30832"/>
      <c r="KX30832" s="23"/>
      <c r="KY30832" s="23"/>
    </row>
    <row r="30833" spans="36:311" x14ac:dyDescent="0.2">
      <c r="AJ30833" s="23"/>
      <c r="HH30833"/>
      <c r="IW30833" s="36"/>
      <c r="JI30833"/>
      <c r="JJ30833"/>
      <c r="KX30833" s="23"/>
      <c r="KY30833" s="23"/>
    </row>
    <row r="30834" spans="36:311" x14ac:dyDescent="0.2">
      <c r="AJ30834" s="23"/>
      <c r="HH30834"/>
      <c r="IW30834" s="36"/>
      <c r="JI30834"/>
      <c r="JJ30834"/>
      <c r="KX30834" s="23"/>
      <c r="KY30834" s="23"/>
    </row>
    <row r="30835" spans="36:311" x14ac:dyDescent="0.2">
      <c r="AJ30835" s="23"/>
      <c r="HH30835"/>
      <c r="IW30835" s="36"/>
      <c r="JI30835"/>
      <c r="JJ30835"/>
      <c r="KX30835" s="23"/>
      <c r="KY30835" s="23"/>
    </row>
    <row r="30836" spans="36:311" x14ac:dyDescent="0.2">
      <c r="AJ30836" s="23"/>
      <c r="HH30836"/>
      <c r="IW30836" s="36"/>
      <c r="JI30836"/>
      <c r="JJ30836"/>
      <c r="KX30836" s="23"/>
      <c r="KY30836" s="23"/>
    </row>
    <row r="30837" spans="36:311" x14ac:dyDescent="0.2">
      <c r="AJ30837" s="23"/>
      <c r="HH30837"/>
      <c r="IW30837" s="36"/>
      <c r="JI30837"/>
      <c r="JJ30837"/>
      <c r="KX30837" s="23"/>
      <c r="KY30837" s="23"/>
    </row>
    <row r="30838" spans="36:311" x14ac:dyDescent="0.2">
      <c r="AJ30838" s="23"/>
      <c r="HH30838"/>
      <c r="IW30838" s="36"/>
      <c r="JI30838"/>
      <c r="JJ30838"/>
      <c r="KX30838" s="23"/>
      <c r="KY30838" s="23"/>
    </row>
    <row r="30839" spans="36:311" x14ac:dyDescent="0.2">
      <c r="AJ30839" s="23"/>
      <c r="HH30839"/>
      <c r="IW30839" s="36"/>
      <c r="JI30839"/>
      <c r="JJ30839"/>
      <c r="KX30839" s="23"/>
      <c r="KY30839" s="23"/>
    </row>
    <row r="30840" spans="36:311" x14ac:dyDescent="0.2">
      <c r="AJ30840" s="23"/>
      <c r="HH30840"/>
      <c r="IW30840" s="36"/>
      <c r="JI30840"/>
      <c r="JJ30840"/>
      <c r="KX30840" s="23"/>
      <c r="KY30840" s="23"/>
    </row>
    <row r="30841" spans="36:311" x14ac:dyDescent="0.2">
      <c r="AJ30841" s="23"/>
      <c r="HH30841"/>
      <c r="IW30841" s="36"/>
      <c r="JI30841"/>
      <c r="JJ30841"/>
      <c r="KX30841" s="23"/>
      <c r="KY30841" s="23"/>
    </row>
    <row r="30842" spans="36:311" x14ac:dyDescent="0.2">
      <c r="AJ30842" s="23"/>
      <c r="HH30842"/>
      <c r="IW30842" s="36"/>
      <c r="JI30842"/>
      <c r="JJ30842"/>
      <c r="KX30842" s="23"/>
      <c r="KY30842" s="23"/>
    </row>
    <row r="30843" spans="36:311" x14ac:dyDescent="0.2">
      <c r="AJ30843" s="23"/>
      <c r="HH30843"/>
      <c r="IW30843" s="36"/>
      <c r="JI30843"/>
      <c r="JJ30843"/>
      <c r="KX30843" s="23"/>
      <c r="KY30843" s="23"/>
    </row>
    <row r="30844" spans="36:311" x14ac:dyDescent="0.2">
      <c r="AJ30844" s="23"/>
      <c r="HH30844"/>
      <c r="IW30844" s="36"/>
      <c r="JI30844"/>
      <c r="JJ30844"/>
      <c r="KX30844" s="23"/>
      <c r="KY30844" s="23"/>
    </row>
    <row r="30845" spans="36:311" x14ac:dyDescent="0.2">
      <c r="AJ30845" s="23"/>
      <c r="HH30845"/>
      <c r="IW30845" s="36"/>
      <c r="JI30845"/>
      <c r="JJ30845"/>
      <c r="KX30845" s="23"/>
      <c r="KY30845" s="23"/>
    </row>
    <row r="30846" spans="36:311" x14ac:dyDescent="0.2">
      <c r="AJ30846" s="23"/>
      <c r="HH30846"/>
      <c r="IW30846" s="36"/>
      <c r="JI30846"/>
      <c r="JJ30846"/>
      <c r="KX30846" s="23"/>
      <c r="KY30846" s="23"/>
    </row>
    <row r="30847" spans="36:311" x14ac:dyDescent="0.2">
      <c r="AJ30847" s="23"/>
      <c r="HH30847"/>
      <c r="IW30847" s="36"/>
      <c r="JI30847"/>
      <c r="JJ30847"/>
      <c r="KX30847" s="23"/>
      <c r="KY30847" s="23"/>
    </row>
    <row r="30848" spans="36:311" x14ac:dyDescent="0.2">
      <c r="AJ30848" s="23"/>
      <c r="HH30848"/>
      <c r="IW30848" s="36"/>
      <c r="JI30848"/>
      <c r="JJ30848"/>
      <c r="KX30848" s="23"/>
      <c r="KY30848" s="23"/>
    </row>
    <row r="30849" spans="36:311" x14ac:dyDescent="0.2">
      <c r="AJ30849" s="23"/>
      <c r="HH30849"/>
      <c r="IW30849" s="36"/>
      <c r="JI30849"/>
      <c r="JJ30849"/>
      <c r="KX30849" s="23"/>
      <c r="KY30849" s="23"/>
    </row>
    <row r="30850" spans="36:311" x14ac:dyDescent="0.2">
      <c r="AJ30850" s="23"/>
      <c r="HH30850"/>
      <c r="IW30850" s="36"/>
      <c r="JI30850"/>
      <c r="JJ30850"/>
      <c r="KX30850" s="23"/>
      <c r="KY30850" s="23"/>
    </row>
    <row r="30851" spans="36:311" x14ac:dyDescent="0.2">
      <c r="AJ30851" s="23"/>
      <c r="HH30851"/>
      <c r="IW30851" s="36"/>
      <c r="JI30851"/>
      <c r="JJ30851"/>
      <c r="KX30851" s="23"/>
      <c r="KY30851" s="23"/>
    </row>
    <row r="30852" spans="36:311" x14ac:dyDescent="0.2">
      <c r="AJ30852" s="23"/>
      <c r="HH30852"/>
      <c r="IW30852" s="36"/>
      <c r="JI30852"/>
      <c r="JJ30852"/>
      <c r="KX30852" s="23"/>
      <c r="KY30852" s="23"/>
    </row>
    <row r="30853" spans="36:311" x14ac:dyDescent="0.2">
      <c r="AJ30853" s="23"/>
      <c r="HH30853"/>
      <c r="IW30853" s="36"/>
      <c r="JI30853"/>
      <c r="JJ30853"/>
      <c r="KX30853" s="23"/>
      <c r="KY30853" s="23"/>
    </row>
    <row r="30854" spans="36:311" x14ac:dyDescent="0.2">
      <c r="AJ30854" s="23"/>
      <c r="HH30854"/>
      <c r="IW30854" s="36"/>
      <c r="JI30854"/>
      <c r="JJ30854"/>
      <c r="KX30854" s="23"/>
      <c r="KY30854" s="23"/>
    </row>
    <row r="30855" spans="36:311" x14ac:dyDescent="0.2">
      <c r="AJ30855" s="23"/>
      <c r="HH30855"/>
      <c r="IW30855" s="36"/>
      <c r="JI30855"/>
      <c r="JJ30855"/>
      <c r="KX30855" s="23"/>
      <c r="KY30855" s="23"/>
    </row>
    <row r="30856" spans="36:311" x14ac:dyDescent="0.2">
      <c r="AJ30856" s="23"/>
      <c r="HH30856"/>
      <c r="IW30856" s="36"/>
      <c r="JI30856"/>
      <c r="JJ30856"/>
      <c r="KX30856" s="23"/>
      <c r="KY30856" s="23"/>
    </row>
    <row r="30857" spans="36:311" x14ac:dyDescent="0.2">
      <c r="AJ30857" s="23"/>
      <c r="HH30857"/>
      <c r="IW30857" s="36"/>
      <c r="JI30857"/>
      <c r="JJ30857"/>
      <c r="KX30857" s="23"/>
      <c r="KY30857" s="23"/>
    </row>
    <row r="30858" spans="36:311" x14ac:dyDescent="0.2">
      <c r="AJ30858" s="23"/>
      <c r="HH30858"/>
      <c r="IW30858" s="36"/>
      <c r="JI30858"/>
      <c r="JJ30858"/>
      <c r="KX30858" s="23"/>
      <c r="KY30858" s="23"/>
    </row>
    <row r="30859" spans="36:311" x14ac:dyDescent="0.2">
      <c r="AJ30859" s="23"/>
      <c r="HH30859"/>
      <c r="IW30859" s="36"/>
      <c r="JI30859"/>
      <c r="JJ30859"/>
      <c r="KX30859" s="23"/>
      <c r="KY30859" s="23"/>
    </row>
    <row r="30860" spans="36:311" x14ac:dyDescent="0.2">
      <c r="AJ30860" s="23"/>
      <c r="HH30860"/>
      <c r="IW30860" s="36"/>
      <c r="JI30860"/>
      <c r="JJ30860"/>
      <c r="KX30860" s="23"/>
      <c r="KY30860" s="23"/>
    </row>
    <row r="30861" spans="36:311" x14ac:dyDescent="0.2">
      <c r="AJ30861" s="23"/>
      <c r="HH30861"/>
      <c r="IW30861" s="36"/>
      <c r="JI30861"/>
      <c r="JJ30861"/>
      <c r="KX30861" s="23"/>
      <c r="KY30861" s="23"/>
    </row>
    <row r="30862" spans="36:311" x14ac:dyDescent="0.2">
      <c r="AJ30862" s="23"/>
      <c r="HH30862"/>
      <c r="IW30862" s="36"/>
      <c r="JI30862"/>
      <c r="JJ30862"/>
      <c r="KX30862" s="23"/>
      <c r="KY30862" s="23"/>
    </row>
    <row r="30863" spans="36:311" x14ac:dyDescent="0.2">
      <c r="AJ30863" s="23"/>
      <c r="HH30863"/>
      <c r="IW30863" s="36"/>
      <c r="JI30863"/>
      <c r="JJ30863"/>
      <c r="KX30863" s="23"/>
      <c r="KY30863" s="23"/>
    </row>
    <row r="30864" spans="36:311" x14ac:dyDescent="0.2">
      <c r="AJ30864" s="23"/>
      <c r="HH30864"/>
      <c r="IW30864" s="36"/>
      <c r="JI30864"/>
      <c r="JJ30864"/>
      <c r="KX30864" s="23"/>
      <c r="KY30864" s="23"/>
    </row>
    <row r="30865" spans="36:311" x14ac:dyDescent="0.2">
      <c r="AJ30865" s="23"/>
      <c r="HH30865"/>
      <c r="IW30865" s="36"/>
      <c r="JI30865"/>
      <c r="JJ30865"/>
      <c r="KX30865" s="23"/>
      <c r="KY30865" s="23"/>
    </row>
    <row r="30866" spans="36:311" x14ac:dyDescent="0.2">
      <c r="AJ30866" s="23"/>
      <c r="HH30866"/>
      <c r="IW30866" s="36"/>
      <c r="JI30866"/>
      <c r="JJ30866"/>
      <c r="KX30866" s="23"/>
      <c r="KY30866" s="23"/>
    </row>
    <row r="30867" spans="36:311" x14ac:dyDescent="0.2">
      <c r="AJ30867" s="23"/>
      <c r="HH30867"/>
      <c r="IW30867" s="36"/>
      <c r="JI30867"/>
      <c r="JJ30867"/>
      <c r="KX30867" s="23"/>
      <c r="KY30867" s="23"/>
    </row>
    <row r="30868" spans="36:311" x14ac:dyDescent="0.2">
      <c r="AJ30868" s="23"/>
      <c r="HH30868"/>
      <c r="IW30868" s="36"/>
      <c r="JI30868"/>
      <c r="JJ30868"/>
      <c r="KX30868" s="23"/>
      <c r="KY30868" s="23"/>
    </row>
    <row r="30869" spans="36:311" x14ac:dyDescent="0.2">
      <c r="AJ30869" s="23"/>
      <c r="HH30869"/>
      <c r="IW30869" s="36"/>
      <c r="JI30869"/>
      <c r="JJ30869"/>
      <c r="KX30869" s="23"/>
      <c r="KY30869" s="23"/>
    </row>
    <row r="30870" spans="36:311" x14ac:dyDescent="0.2">
      <c r="AJ30870" s="23"/>
      <c r="HH30870"/>
      <c r="IW30870" s="36"/>
      <c r="JI30870"/>
      <c r="JJ30870"/>
      <c r="KX30870" s="23"/>
      <c r="KY30870" s="23"/>
    </row>
    <row r="30871" spans="36:311" x14ac:dyDescent="0.2">
      <c r="AJ30871" s="23"/>
      <c r="HH30871"/>
      <c r="IW30871" s="36"/>
      <c r="JI30871"/>
      <c r="JJ30871"/>
      <c r="KX30871" s="23"/>
      <c r="KY30871" s="23"/>
    </row>
    <row r="30872" spans="36:311" x14ac:dyDescent="0.2">
      <c r="AJ30872" s="23"/>
      <c r="HH30872"/>
      <c r="IW30872" s="36"/>
      <c r="JI30872"/>
      <c r="JJ30872"/>
      <c r="KX30872" s="23"/>
      <c r="KY30872" s="23"/>
    </row>
    <row r="30873" spans="36:311" x14ac:dyDescent="0.2">
      <c r="AJ30873" s="23"/>
      <c r="HH30873"/>
      <c r="IW30873" s="36"/>
      <c r="JI30873"/>
      <c r="JJ30873"/>
      <c r="KX30873" s="23"/>
      <c r="KY30873" s="23"/>
    </row>
    <row r="30874" spans="36:311" x14ac:dyDescent="0.2">
      <c r="AJ30874" s="23"/>
      <c r="HH30874"/>
      <c r="IW30874" s="36"/>
      <c r="JI30874"/>
      <c r="JJ30874"/>
      <c r="KX30874" s="23"/>
      <c r="KY30874" s="23"/>
    </row>
    <row r="30875" spans="36:311" x14ac:dyDescent="0.2">
      <c r="AJ30875" s="23"/>
      <c r="HH30875"/>
      <c r="IW30875" s="36"/>
      <c r="JI30875"/>
      <c r="JJ30875"/>
      <c r="KX30875" s="23"/>
      <c r="KY30875" s="23"/>
    </row>
    <row r="30876" spans="36:311" x14ac:dyDescent="0.2">
      <c r="AJ30876" s="23"/>
      <c r="HH30876"/>
      <c r="IW30876" s="36"/>
      <c r="JI30876"/>
      <c r="JJ30876"/>
      <c r="KX30876" s="23"/>
      <c r="KY30876" s="23"/>
    </row>
    <row r="30877" spans="36:311" x14ac:dyDescent="0.2">
      <c r="AJ30877" s="23"/>
      <c r="HH30877"/>
      <c r="IW30877" s="36"/>
      <c r="JI30877"/>
      <c r="JJ30877"/>
      <c r="KX30877" s="23"/>
      <c r="KY30877" s="23"/>
    </row>
    <row r="30878" spans="36:311" x14ac:dyDescent="0.2">
      <c r="AJ30878" s="23"/>
      <c r="HH30878"/>
      <c r="IW30878" s="36"/>
      <c r="JI30878"/>
      <c r="JJ30878"/>
      <c r="KX30878" s="23"/>
      <c r="KY30878" s="23"/>
    </row>
    <row r="30879" spans="36:311" x14ac:dyDescent="0.2">
      <c r="AJ30879" s="23"/>
      <c r="HH30879"/>
      <c r="IW30879" s="36"/>
      <c r="JI30879"/>
      <c r="JJ30879"/>
      <c r="KX30879" s="23"/>
      <c r="KY30879" s="23"/>
    </row>
    <row r="30880" spans="36:311" x14ac:dyDescent="0.2">
      <c r="AJ30880" s="23"/>
      <c r="HH30880"/>
      <c r="IW30880" s="36"/>
      <c r="JI30880"/>
      <c r="JJ30880"/>
      <c r="KX30880" s="23"/>
      <c r="KY30880" s="23"/>
    </row>
    <row r="30881" spans="36:311" x14ac:dyDescent="0.2">
      <c r="AJ30881" s="23"/>
      <c r="HH30881"/>
      <c r="IW30881" s="36"/>
      <c r="JI30881"/>
      <c r="JJ30881"/>
      <c r="KX30881" s="23"/>
      <c r="KY30881" s="23"/>
    </row>
    <row r="30882" spans="36:311" x14ac:dyDescent="0.2">
      <c r="AJ30882" s="23"/>
      <c r="HH30882"/>
      <c r="IW30882" s="36"/>
      <c r="JI30882"/>
      <c r="JJ30882"/>
      <c r="KX30882" s="23"/>
      <c r="KY30882" s="23"/>
    </row>
    <row r="30883" spans="36:311" x14ac:dyDescent="0.2">
      <c r="AJ30883" s="23"/>
      <c r="HH30883"/>
      <c r="IW30883" s="36"/>
      <c r="JI30883"/>
      <c r="JJ30883"/>
      <c r="KX30883" s="23"/>
      <c r="KY30883" s="23"/>
    </row>
    <row r="30884" spans="36:311" x14ac:dyDescent="0.2">
      <c r="AJ30884" s="23"/>
      <c r="HH30884"/>
      <c r="IW30884" s="36"/>
      <c r="JI30884"/>
      <c r="JJ30884"/>
      <c r="KX30884" s="23"/>
      <c r="KY30884" s="23"/>
    </row>
    <row r="30885" spans="36:311" x14ac:dyDescent="0.2">
      <c r="AJ30885" s="23"/>
      <c r="HH30885"/>
      <c r="IW30885" s="36"/>
      <c r="JI30885"/>
      <c r="JJ30885"/>
      <c r="KX30885" s="23"/>
      <c r="KY30885" s="23"/>
    </row>
    <row r="30886" spans="36:311" x14ac:dyDescent="0.2">
      <c r="AJ30886" s="23"/>
      <c r="HH30886"/>
      <c r="IW30886" s="36"/>
      <c r="JI30886"/>
      <c r="JJ30886"/>
      <c r="KX30886" s="23"/>
      <c r="KY30886" s="23"/>
    </row>
    <row r="30887" spans="36:311" x14ac:dyDescent="0.2">
      <c r="AJ30887" s="23"/>
      <c r="HH30887"/>
      <c r="IW30887" s="36"/>
      <c r="JI30887"/>
      <c r="JJ30887"/>
      <c r="KX30887" s="23"/>
      <c r="KY30887" s="23"/>
    </row>
    <row r="30888" spans="36:311" x14ac:dyDescent="0.2">
      <c r="AJ30888" s="23"/>
      <c r="HH30888"/>
      <c r="IW30888" s="36"/>
      <c r="JI30888"/>
      <c r="JJ30888"/>
      <c r="KX30888" s="23"/>
      <c r="KY30888" s="23"/>
    </row>
    <row r="30889" spans="36:311" x14ac:dyDescent="0.2">
      <c r="AJ30889" s="23"/>
      <c r="HH30889"/>
      <c r="IW30889" s="36"/>
      <c r="JI30889"/>
      <c r="JJ30889"/>
      <c r="KX30889" s="23"/>
      <c r="KY30889" s="23"/>
    </row>
    <row r="30890" spans="36:311" x14ac:dyDescent="0.2">
      <c r="AJ30890" s="23"/>
      <c r="HH30890"/>
      <c r="IW30890" s="36"/>
      <c r="JI30890"/>
      <c r="JJ30890"/>
      <c r="KX30890" s="23"/>
      <c r="KY30890" s="23"/>
    </row>
    <row r="30891" spans="36:311" x14ac:dyDescent="0.2">
      <c r="AJ30891" s="23"/>
      <c r="HH30891"/>
      <c r="IW30891" s="36"/>
      <c r="JI30891"/>
      <c r="JJ30891"/>
      <c r="KX30891" s="23"/>
      <c r="KY30891" s="23"/>
    </row>
    <row r="30892" spans="36:311" x14ac:dyDescent="0.2">
      <c r="AJ30892" s="23"/>
      <c r="HH30892"/>
      <c r="IW30892" s="36"/>
      <c r="JI30892"/>
      <c r="JJ30892"/>
      <c r="KX30892" s="23"/>
      <c r="KY30892" s="23"/>
    </row>
    <row r="30893" spans="36:311" x14ac:dyDescent="0.2">
      <c r="AJ30893" s="23"/>
      <c r="HH30893"/>
      <c r="IW30893" s="36"/>
      <c r="JI30893"/>
      <c r="JJ30893"/>
      <c r="KX30893" s="23"/>
      <c r="KY30893" s="23"/>
    </row>
    <row r="30894" spans="36:311" x14ac:dyDescent="0.2">
      <c r="AJ30894" s="23"/>
      <c r="HH30894"/>
      <c r="IW30894" s="36"/>
      <c r="JI30894"/>
      <c r="JJ30894"/>
      <c r="KX30894" s="23"/>
      <c r="KY30894" s="23"/>
    </row>
    <row r="30895" spans="36:311" x14ac:dyDescent="0.2">
      <c r="AJ30895" s="23"/>
      <c r="HH30895"/>
      <c r="IW30895" s="36"/>
      <c r="JI30895"/>
      <c r="JJ30895"/>
      <c r="KX30895" s="23"/>
      <c r="KY30895" s="23"/>
    </row>
    <row r="30896" spans="36:311" x14ac:dyDescent="0.2">
      <c r="AJ30896" s="23"/>
      <c r="HH30896"/>
      <c r="IW30896" s="36"/>
      <c r="JI30896"/>
      <c r="JJ30896"/>
      <c r="KX30896" s="23"/>
      <c r="KY30896" s="23"/>
    </row>
    <row r="30897" spans="36:311" x14ac:dyDescent="0.2">
      <c r="AJ30897" s="23"/>
      <c r="HH30897"/>
      <c r="IW30897" s="36"/>
      <c r="JI30897"/>
      <c r="JJ30897"/>
      <c r="KX30897" s="23"/>
      <c r="KY30897" s="23"/>
    </row>
    <row r="30898" spans="36:311" x14ac:dyDescent="0.2">
      <c r="AJ30898" s="23"/>
      <c r="HH30898"/>
      <c r="IW30898" s="36"/>
      <c r="JI30898"/>
      <c r="JJ30898"/>
      <c r="KX30898" s="23"/>
      <c r="KY30898" s="23"/>
    </row>
    <row r="30899" spans="36:311" x14ac:dyDescent="0.2">
      <c r="AJ30899" s="23"/>
      <c r="HH30899"/>
      <c r="IW30899" s="36"/>
      <c r="JI30899"/>
      <c r="JJ30899"/>
      <c r="KX30899" s="23"/>
      <c r="KY30899" s="23"/>
    </row>
    <row r="30900" spans="36:311" x14ac:dyDescent="0.2">
      <c r="AJ30900" s="23"/>
      <c r="HH30900"/>
      <c r="IW30900" s="36"/>
      <c r="JI30900"/>
      <c r="JJ30900"/>
      <c r="KX30900" s="23"/>
      <c r="KY30900" s="23"/>
    </row>
    <row r="30901" spans="36:311" x14ac:dyDescent="0.2">
      <c r="AJ30901" s="23"/>
      <c r="HH30901"/>
      <c r="IW30901" s="36"/>
      <c r="JI30901"/>
      <c r="JJ30901"/>
      <c r="KX30901" s="23"/>
      <c r="KY30901" s="23"/>
    </row>
    <row r="30902" spans="36:311" x14ac:dyDescent="0.2">
      <c r="AJ30902" s="23"/>
      <c r="HH30902"/>
      <c r="IW30902" s="36"/>
      <c r="JI30902"/>
      <c r="JJ30902"/>
      <c r="KX30902" s="23"/>
      <c r="KY30902" s="23"/>
    </row>
    <row r="30903" spans="36:311" x14ac:dyDescent="0.2">
      <c r="AJ30903" s="23"/>
      <c r="HH30903"/>
      <c r="IW30903" s="36"/>
      <c r="JI30903"/>
      <c r="JJ30903"/>
      <c r="KX30903" s="23"/>
      <c r="KY30903" s="23"/>
    </row>
    <row r="30904" spans="36:311" x14ac:dyDescent="0.2">
      <c r="AJ30904" s="23"/>
      <c r="HH30904"/>
      <c r="IW30904" s="36"/>
      <c r="JI30904"/>
      <c r="JJ30904"/>
      <c r="KX30904" s="23"/>
      <c r="KY30904" s="23"/>
    </row>
    <row r="30905" spans="36:311" x14ac:dyDescent="0.2">
      <c r="AJ30905" s="23"/>
      <c r="HH30905"/>
      <c r="IW30905" s="36"/>
      <c r="JI30905"/>
      <c r="JJ30905"/>
      <c r="KX30905" s="23"/>
      <c r="KY30905" s="23"/>
    </row>
    <row r="30906" spans="36:311" x14ac:dyDescent="0.2">
      <c r="AJ30906" s="23"/>
      <c r="HH30906"/>
      <c r="IW30906" s="36"/>
      <c r="JI30906"/>
      <c r="JJ30906"/>
      <c r="KX30906" s="23"/>
      <c r="KY30906" s="23"/>
    </row>
    <row r="30907" spans="36:311" x14ac:dyDescent="0.2">
      <c r="AJ30907" s="23"/>
      <c r="HH30907"/>
      <c r="IW30907" s="36"/>
      <c r="JI30907"/>
      <c r="JJ30907"/>
      <c r="KX30907" s="23"/>
      <c r="KY30907" s="23"/>
    </row>
    <row r="30908" spans="36:311" x14ac:dyDescent="0.2">
      <c r="AJ30908" s="23"/>
      <c r="HH30908"/>
      <c r="IW30908" s="36"/>
      <c r="JI30908"/>
      <c r="JJ30908"/>
      <c r="KX30908" s="23"/>
      <c r="KY30908" s="23"/>
    </row>
    <row r="30909" spans="36:311" x14ac:dyDescent="0.2">
      <c r="AJ30909" s="23"/>
      <c r="HH30909"/>
      <c r="IW30909" s="36"/>
      <c r="JI30909"/>
      <c r="JJ30909"/>
      <c r="KX30909" s="23"/>
      <c r="KY30909" s="23"/>
    </row>
    <row r="30910" spans="36:311" x14ac:dyDescent="0.2">
      <c r="AJ30910" s="23"/>
      <c r="HH30910"/>
      <c r="IW30910" s="36"/>
      <c r="JI30910"/>
      <c r="JJ30910"/>
      <c r="KX30910" s="23"/>
      <c r="KY30910" s="23"/>
    </row>
    <row r="30911" spans="36:311" x14ac:dyDescent="0.2">
      <c r="AJ30911" s="23"/>
      <c r="HH30911"/>
      <c r="IW30911" s="36"/>
      <c r="JI30911"/>
      <c r="JJ30911"/>
      <c r="KX30911" s="23"/>
      <c r="KY30911" s="23"/>
    </row>
    <row r="30912" spans="36:311" x14ac:dyDescent="0.2">
      <c r="AJ30912" s="23"/>
      <c r="HH30912"/>
      <c r="IW30912" s="36"/>
      <c r="JI30912"/>
      <c r="JJ30912"/>
      <c r="KX30912" s="23"/>
      <c r="KY30912" s="23"/>
    </row>
    <row r="30913" spans="36:311" x14ac:dyDescent="0.2">
      <c r="AJ30913" s="23"/>
      <c r="HH30913"/>
      <c r="IW30913" s="36"/>
      <c r="JI30913"/>
      <c r="JJ30913"/>
      <c r="KX30913" s="23"/>
      <c r="KY30913" s="23"/>
    </row>
    <row r="30914" spans="36:311" x14ac:dyDescent="0.2">
      <c r="AJ30914" s="23"/>
      <c r="HH30914"/>
      <c r="IW30914" s="36"/>
      <c r="JI30914"/>
      <c r="JJ30914"/>
      <c r="KX30914" s="23"/>
      <c r="KY30914" s="23"/>
    </row>
    <row r="30915" spans="36:311" x14ac:dyDescent="0.2">
      <c r="AJ30915" s="23"/>
      <c r="HH30915"/>
      <c r="IW30915" s="36"/>
      <c r="JI30915"/>
      <c r="JJ30915"/>
      <c r="KX30915" s="23"/>
      <c r="KY30915" s="23"/>
    </row>
    <row r="30916" spans="36:311" x14ac:dyDescent="0.2">
      <c r="AJ30916" s="23"/>
      <c r="HH30916"/>
      <c r="IW30916" s="36"/>
      <c r="JI30916"/>
      <c r="JJ30916"/>
      <c r="KX30916" s="23"/>
      <c r="KY30916" s="23"/>
    </row>
    <row r="30917" spans="36:311" x14ac:dyDescent="0.2">
      <c r="AJ30917" s="23"/>
      <c r="HH30917"/>
      <c r="IW30917" s="36"/>
      <c r="JI30917"/>
      <c r="JJ30917"/>
      <c r="KX30917" s="23"/>
      <c r="KY30917" s="23"/>
    </row>
    <row r="30918" spans="36:311" x14ac:dyDescent="0.2">
      <c r="AJ30918" s="23"/>
      <c r="HH30918"/>
      <c r="IW30918" s="36"/>
      <c r="JI30918"/>
      <c r="JJ30918"/>
      <c r="KX30918" s="23"/>
      <c r="KY30918" s="23"/>
    </row>
    <row r="30919" spans="36:311" x14ac:dyDescent="0.2">
      <c r="AJ30919" s="23"/>
      <c r="HH30919"/>
      <c r="IW30919" s="36"/>
      <c r="JI30919"/>
      <c r="JJ30919"/>
      <c r="KX30919" s="23"/>
      <c r="KY30919" s="23"/>
    </row>
    <row r="30920" spans="36:311" x14ac:dyDescent="0.2">
      <c r="AJ30920" s="23"/>
      <c r="HH30920"/>
      <c r="IW30920" s="36"/>
      <c r="JI30920"/>
      <c r="JJ30920"/>
      <c r="KX30920" s="23"/>
      <c r="KY30920" s="23"/>
    </row>
    <row r="30921" spans="36:311" x14ac:dyDescent="0.2">
      <c r="AJ30921" s="23"/>
      <c r="HH30921"/>
      <c r="IW30921" s="36"/>
      <c r="JI30921"/>
      <c r="JJ30921"/>
      <c r="KX30921" s="23"/>
      <c r="KY30921" s="23"/>
    </row>
    <row r="30922" spans="36:311" x14ac:dyDescent="0.2">
      <c r="AJ30922" s="23"/>
      <c r="HH30922"/>
      <c r="IW30922" s="36"/>
      <c r="JI30922"/>
      <c r="JJ30922"/>
      <c r="KX30922" s="23"/>
      <c r="KY30922" s="23"/>
    </row>
    <row r="30923" spans="36:311" x14ac:dyDescent="0.2">
      <c r="AJ30923" s="23"/>
      <c r="HH30923"/>
      <c r="IW30923" s="36"/>
      <c r="JI30923"/>
      <c r="JJ30923"/>
      <c r="KX30923" s="23"/>
      <c r="KY30923" s="23"/>
    </row>
    <row r="30924" spans="36:311" x14ac:dyDescent="0.2">
      <c r="AJ30924" s="23"/>
      <c r="HH30924"/>
      <c r="IW30924" s="36"/>
      <c r="JI30924"/>
      <c r="JJ30924"/>
      <c r="KX30924" s="23"/>
      <c r="KY30924" s="23"/>
    </row>
    <row r="30925" spans="36:311" x14ac:dyDescent="0.2">
      <c r="AJ30925" s="23"/>
      <c r="HH30925"/>
      <c r="IW30925" s="36"/>
      <c r="JI30925"/>
      <c r="JJ30925"/>
      <c r="KX30925" s="23"/>
      <c r="KY30925" s="23"/>
    </row>
    <row r="30926" spans="36:311" x14ac:dyDescent="0.2">
      <c r="AJ30926" s="23"/>
      <c r="HH30926"/>
      <c r="IW30926" s="36"/>
      <c r="JI30926"/>
      <c r="JJ30926"/>
      <c r="KX30926" s="23"/>
      <c r="KY30926" s="23"/>
    </row>
    <row r="30927" spans="36:311" x14ac:dyDescent="0.2">
      <c r="AJ30927" s="23"/>
      <c r="HH30927"/>
      <c r="IW30927" s="36"/>
      <c r="JI30927"/>
      <c r="JJ30927"/>
      <c r="KX30927" s="23"/>
      <c r="KY30927" s="23"/>
    </row>
    <row r="30928" spans="36:311" x14ac:dyDescent="0.2">
      <c r="AJ30928" s="23"/>
      <c r="HH30928"/>
      <c r="IW30928" s="36"/>
      <c r="JI30928"/>
      <c r="JJ30928"/>
      <c r="KX30928" s="23"/>
      <c r="KY30928" s="23"/>
    </row>
    <row r="30929" spans="36:311" x14ac:dyDescent="0.2">
      <c r="AJ30929" s="23"/>
      <c r="HH30929"/>
      <c r="IW30929" s="36"/>
      <c r="JI30929"/>
      <c r="JJ30929"/>
      <c r="KX30929" s="23"/>
      <c r="KY30929" s="23"/>
    </row>
    <row r="30930" spans="36:311" x14ac:dyDescent="0.2">
      <c r="AJ30930" s="23"/>
      <c r="HH30930"/>
      <c r="IW30930" s="36"/>
      <c r="JI30930"/>
      <c r="JJ30930"/>
      <c r="KX30930" s="23"/>
      <c r="KY30930" s="23"/>
    </row>
    <row r="30931" spans="36:311" x14ac:dyDescent="0.2">
      <c r="AJ30931" s="23"/>
      <c r="HH30931"/>
      <c r="IW30931" s="36"/>
      <c r="JI30931"/>
      <c r="JJ30931"/>
      <c r="KX30931" s="23"/>
      <c r="KY30931" s="23"/>
    </row>
    <row r="30932" spans="36:311" x14ac:dyDescent="0.2">
      <c r="AJ30932" s="23"/>
      <c r="HH30932"/>
      <c r="IW30932" s="36"/>
      <c r="JI30932"/>
      <c r="JJ30932"/>
      <c r="KX30932" s="23"/>
      <c r="KY30932" s="23"/>
    </row>
    <row r="30933" spans="36:311" x14ac:dyDescent="0.2">
      <c r="AJ30933" s="23"/>
      <c r="HH30933"/>
      <c r="IW30933" s="36"/>
      <c r="JI30933"/>
      <c r="JJ30933"/>
      <c r="KX30933" s="23"/>
      <c r="KY30933" s="23"/>
    </row>
    <row r="30934" spans="36:311" x14ac:dyDescent="0.2">
      <c r="AJ30934" s="23"/>
      <c r="HH30934"/>
      <c r="IW30934" s="36"/>
      <c r="JI30934"/>
      <c r="JJ30934"/>
      <c r="KX30934" s="23"/>
      <c r="KY30934" s="23"/>
    </row>
    <row r="30935" spans="36:311" x14ac:dyDescent="0.2">
      <c r="AJ30935" s="23"/>
      <c r="HH30935"/>
      <c r="IW30935" s="36"/>
      <c r="JI30935"/>
      <c r="JJ30935"/>
      <c r="KX30935" s="23"/>
      <c r="KY30935" s="23"/>
    </row>
    <row r="30936" spans="36:311" x14ac:dyDescent="0.2">
      <c r="AJ30936" s="23"/>
      <c r="HH30936"/>
      <c r="IW30936" s="36"/>
      <c r="JI30936"/>
      <c r="JJ30936"/>
      <c r="KX30936" s="23"/>
      <c r="KY30936" s="23"/>
    </row>
    <row r="30937" spans="36:311" x14ac:dyDescent="0.2">
      <c r="AJ30937" s="23"/>
      <c r="HH30937"/>
      <c r="IW30937" s="36"/>
      <c r="JI30937"/>
      <c r="JJ30937"/>
      <c r="KX30937" s="23"/>
      <c r="KY30937" s="23"/>
    </row>
    <row r="30938" spans="36:311" x14ac:dyDescent="0.2">
      <c r="AJ30938" s="23"/>
      <c r="HH30938"/>
      <c r="IW30938" s="36"/>
      <c r="JI30938"/>
      <c r="JJ30938"/>
      <c r="KX30938" s="23"/>
      <c r="KY30938" s="23"/>
    </row>
    <row r="30939" spans="36:311" x14ac:dyDescent="0.2">
      <c r="AJ30939" s="23"/>
      <c r="HH30939"/>
      <c r="IW30939" s="36"/>
      <c r="JI30939"/>
      <c r="JJ30939"/>
      <c r="KX30939" s="23"/>
      <c r="KY30939" s="23"/>
    </row>
    <row r="30940" spans="36:311" x14ac:dyDescent="0.2">
      <c r="AJ30940" s="23"/>
      <c r="HH30940"/>
      <c r="IW30940" s="36"/>
      <c r="JI30940"/>
      <c r="JJ30940"/>
      <c r="KX30940" s="23"/>
      <c r="KY30940" s="23"/>
    </row>
    <row r="30941" spans="36:311" x14ac:dyDescent="0.2">
      <c r="AJ30941" s="23"/>
      <c r="HH30941"/>
      <c r="IW30941" s="36"/>
      <c r="JI30941"/>
      <c r="JJ30941"/>
      <c r="KX30941" s="23"/>
      <c r="KY30941" s="23"/>
    </row>
    <row r="30942" spans="36:311" x14ac:dyDescent="0.2">
      <c r="AJ30942" s="23"/>
      <c r="HH30942"/>
      <c r="IW30942" s="36"/>
      <c r="JI30942"/>
      <c r="JJ30942"/>
      <c r="KX30942" s="23"/>
      <c r="KY30942" s="23"/>
    </row>
    <row r="30943" spans="36:311" x14ac:dyDescent="0.2">
      <c r="AJ30943" s="23"/>
      <c r="HH30943"/>
      <c r="IW30943" s="36"/>
      <c r="JI30943"/>
      <c r="JJ30943"/>
      <c r="KX30943" s="23"/>
      <c r="KY30943" s="23"/>
    </row>
    <row r="30944" spans="36:311" x14ac:dyDescent="0.2">
      <c r="AJ30944" s="23"/>
      <c r="HH30944"/>
      <c r="IW30944" s="36"/>
      <c r="JI30944"/>
      <c r="JJ30944"/>
      <c r="KX30944" s="23"/>
      <c r="KY30944" s="23"/>
    </row>
    <row r="30945" spans="36:311" x14ac:dyDescent="0.2">
      <c r="AJ30945" s="23"/>
      <c r="HH30945"/>
      <c r="IW30945" s="36"/>
      <c r="JI30945"/>
      <c r="JJ30945"/>
      <c r="KX30945" s="23"/>
      <c r="KY30945" s="23"/>
    </row>
    <row r="30946" spans="36:311" x14ac:dyDescent="0.2">
      <c r="AJ30946" s="23"/>
      <c r="HH30946"/>
      <c r="IW30946" s="36"/>
      <c r="JI30946"/>
      <c r="JJ30946"/>
      <c r="KX30946" s="23"/>
      <c r="KY30946" s="23"/>
    </row>
    <row r="30947" spans="36:311" x14ac:dyDescent="0.2">
      <c r="AJ30947" s="23"/>
      <c r="HH30947"/>
      <c r="IW30947" s="36"/>
      <c r="JI30947"/>
      <c r="JJ30947"/>
      <c r="KX30947" s="23"/>
      <c r="KY30947" s="23"/>
    </row>
    <row r="30948" spans="36:311" x14ac:dyDescent="0.2">
      <c r="AJ30948" s="23"/>
      <c r="HH30948"/>
      <c r="IW30948" s="36"/>
      <c r="JI30948"/>
      <c r="JJ30948"/>
      <c r="KX30948" s="23"/>
      <c r="KY30948" s="23"/>
    </row>
    <row r="30949" spans="36:311" x14ac:dyDescent="0.2">
      <c r="AJ30949" s="23"/>
      <c r="HH30949"/>
      <c r="IW30949" s="36"/>
      <c r="JI30949"/>
      <c r="JJ30949"/>
      <c r="KX30949" s="23"/>
      <c r="KY30949" s="23"/>
    </row>
    <row r="30950" spans="36:311" x14ac:dyDescent="0.2">
      <c r="AJ30950" s="23"/>
      <c r="HH30950"/>
      <c r="IW30950" s="36"/>
      <c r="JI30950"/>
      <c r="JJ30950"/>
      <c r="KX30950" s="23"/>
      <c r="KY30950" s="23"/>
    </row>
    <row r="30951" spans="36:311" x14ac:dyDescent="0.2">
      <c r="AJ30951" s="23"/>
      <c r="HH30951"/>
      <c r="IW30951" s="36"/>
      <c r="JI30951"/>
      <c r="JJ30951"/>
      <c r="KX30951" s="23"/>
      <c r="KY30951" s="23"/>
    </row>
    <row r="30952" spans="36:311" x14ac:dyDescent="0.2">
      <c r="AJ30952" s="23"/>
      <c r="HH30952"/>
      <c r="IW30952" s="36"/>
      <c r="JI30952"/>
      <c r="JJ30952"/>
      <c r="KX30952" s="23"/>
      <c r="KY30952" s="23"/>
    </row>
    <row r="30953" spans="36:311" x14ac:dyDescent="0.2">
      <c r="AJ30953" s="23"/>
      <c r="HH30953"/>
      <c r="IW30953" s="36"/>
      <c r="JI30953"/>
      <c r="JJ30953"/>
      <c r="KX30953" s="23"/>
      <c r="KY30953" s="23"/>
    </row>
    <row r="30954" spans="36:311" x14ac:dyDescent="0.2">
      <c r="AJ30954" s="23"/>
      <c r="HH30954"/>
      <c r="IW30954" s="36"/>
      <c r="JI30954"/>
      <c r="JJ30954"/>
      <c r="KX30954" s="23"/>
      <c r="KY30954" s="23"/>
    </row>
    <row r="30955" spans="36:311" x14ac:dyDescent="0.2">
      <c r="AJ30955" s="23"/>
      <c r="HH30955"/>
      <c r="IW30955" s="36"/>
      <c r="JI30955"/>
      <c r="JJ30955"/>
      <c r="KX30955" s="23"/>
      <c r="KY30955" s="23"/>
    </row>
    <row r="30956" spans="36:311" x14ac:dyDescent="0.2">
      <c r="AJ30956" s="23"/>
      <c r="HH30956"/>
      <c r="IW30956" s="36"/>
      <c r="JI30956"/>
      <c r="JJ30956"/>
      <c r="KX30956" s="23"/>
      <c r="KY30956" s="23"/>
    </row>
    <row r="30957" spans="36:311" x14ac:dyDescent="0.2">
      <c r="AJ30957" s="23"/>
      <c r="HH30957"/>
      <c r="IW30957" s="36"/>
      <c r="JI30957"/>
      <c r="JJ30957"/>
      <c r="KX30957" s="23"/>
      <c r="KY30957" s="23"/>
    </row>
    <row r="30958" spans="36:311" x14ac:dyDescent="0.2">
      <c r="AJ30958" s="23"/>
      <c r="HH30958"/>
      <c r="IW30958" s="36"/>
      <c r="JI30958"/>
      <c r="JJ30958"/>
      <c r="KX30958" s="23"/>
      <c r="KY30958" s="23"/>
    </row>
    <row r="30959" spans="36:311" x14ac:dyDescent="0.2">
      <c r="AJ30959" s="23"/>
      <c r="HH30959"/>
      <c r="IW30959" s="36"/>
      <c r="JI30959"/>
      <c r="JJ30959"/>
      <c r="KX30959" s="23"/>
      <c r="KY30959" s="23"/>
    </row>
    <row r="30960" spans="36:311" x14ac:dyDescent="0.2">
      <c r="AJ30960" s="23"/>
      <c r="HH30960"/>
      <c r="IW30960" s="36"/>
      <c r="JI30960"/>
      <c r="JJ30960"/>
      <c r="KX30960" s="23"/>
      <c r="KY30960" s="23"/>
    </row>
    <row r="30961" spans="36:311" x14ac:dyDescent="0.2">
      <c r="AJ30961" s="23"/>
      <c r="HH30961"/>
      <c r="IW30961" s="36"/>
      <c r="JI30961"/>
      <c r="JJ30961"/>
      <c r="KX30961" s="23"/>
      <c r="KY30961" s="23"/>
    </row>
    <row r="30962" spans="36:311" x14ac:dyDescent="0.2">
      <c r="AJ30962" s="23"/>
      <c r="HH30962"/>
      <c r="IW30962" s="36"/>
      <c r="JI30962"/>
      <c r="JJ30962"/>
      <c r="KX30962" s="23"/>
      <c r="KY30962" s="23"/>
    </row>
    <row r="30963" spans="36:311" x14ac:dyDescent="0.2">
      <c r="AJ30963" s="23"/>
      <c r="HH30963"/>
      <c r="IW30963" s="36"/>
      <c r="JI30963"/>
      <c r="JJ30963"/>
      <c r="KX30963" s="23"/>
      <c r="KY30963" s="23"/>
    </row>
    <row r="30964" spans="36:311" x14ac:dyDescent="0.2">
      <c r="AJ30964" s="23"/>
      <c r="HH30964"/>
      <c r="IW30964" s="36"/>
      <c r="JI30964"/>
      <c r="JJ30964"/>
      <c r="KX30964" s="23"/>
      <c r="KY30964" s="23"/>
    </row>
    <row r="30965" spans="36:311" x14ac:dyDescent="0.2">
      <c r="AJ30965" s="23"/>
      <c r="HH30965"/>
      <c r="IW30965" s="36"/>
      <c r="JI30965"/>
      <c r="JJ30965"/>
      <c r="KX30965" s="23"/>
      <c r="KY30965" s="23"/>
    </row>
    <row r="30966" spans="36:311" x14ac:dyDescent="0.2">
      <c r="AJ30966" s="23"/>
      <c r="HH30966"/>
      <c r="IW30966" s="36"/>
      <c r="JI30966"/>
      <c r="JJ30966"/>
      <c r="KX30966" s="23"/>
      <c r="KY30966" s="23"/>
    </row>
    <row r="30967" spans="36:311" x14ac:dyDescent="0.2">
      <c r="AJ30967" s="23"/>
      <c r="HH30967"/>
      <c r="IW30967" s="36"/>
      <c r="JI30967"/>
      <c r="JJ30967"/>
      <c r="KX30967" s="23"/>
      <c r="KY30967" s="23"/>
    </row>
    <row r="30968" spans="36:311" x14ac:dyDescent="0.2">
      <c r="AJ30968" s="23"/>
      <c r="HH30968"/>
      <c r="IW30968" s="36"/>
      <c r="JI30968"/>
      <c r="JJ30968"/>
      <c r="KX30968" s="23"/>
      <c r="KY30968" s="23"/>
    </row>
    <row r="30969" spans="36:311" x14ac:dyDescent="0.2">
      <c r="AJ30969" s="23"/>
      <c r="HH30969"/>
      <c r="IW30969" s="36"/>
      <c r="JI30969"/>
      <c r="JJ30969"/>
      <c r="KX30969" s="23"/>
      <c r="KY30969" s="23"/>
    </row>
    <row r="30970" spans="36:311" x14ac:dyDescent="0.2">
      <c r="AJ30970" s="23"/>
      <c r="HH30970"/>
      <c r="IW30970" s="36"/>
      <c r="JI30970"/>
      <c r="JJ30970"/>
      <c r="KX30970" s="23"/>
      <c r="KY30970" s="23"/>
    </row>
    <row r="30971" spans="36:311" x14ac:dyDescent="0.2">
      <c r="AJ30971" s="23"/>
      <c r="HH30971"/>
      <c r="IW30971" s="36"/>
      <c r="JI30971"/>
      <c r="JJ30971"/>
      <c r="KX30971" s="23"/>
      <c r="KY30971" s="23"/>
    </row>
    <row r="30972" spans="36:311" x14ac:dyDescent="0.2">
      <c r="AJ30972" s="23"/>
      <c r="HH30972"/>
      <c r="IW30972" s="36"/>
      <c r="JI30972"/>
      <c r="JJ30972"/>
      <c r="KX30972" s="23"/>
      <c r="KY30972" s="23"/>
    </row>
    <row r="30973" spans="36:311" x14ac:dyDescent="0.2">
      <c r="AJ30973" s="23"/>
      <c r="HH30973"/>
      <c r="IW30973" s="36"/>
      <c r="JI30973"/>
      <c r="JJ30973"/>
      <c r="KX30973" s="23"/>
      <c r="KY30973" s="23"/>
    </row>
    <row r="30974" spans="36:311" x14ac:dyDescent="0.2">
      <c r="AJ30974" s="23"/>
      <c r="HH30974"/>
      <c r="IW30974" s="36"/>
      <c r="JI30974"/>
      <c r="JJ30974"/>
      <c r="KX30974" s="23"/>
      <c r="KY30974" s="23"/>
    </row>
    <row r="30975" spans="36:311" x14ac:dyDescent="0.2">
      <c r="AJ30975" s="23"/>
      <c r="HH30975"/>
      <c r="IW30975" s="36"/>
      <c r="JI30975"/>
      <c r="JJ30975"/>
      <c r="KX30975" s="23"/>
      <c r="KY30975" s="23"/>
    </row>
    <row r="30976" spans="36:311" x14ac:dyDescent="0.2">
      <c r="AJ30976" s="23"/>
      <c r="HH30976"/>
      <c r="IW30976" s="36"/>
      <c r="JI30976"/>
      <c r="JJ30976"/>
      <c r="KX30976" s="23"/>
      <c r="KY30976" s="23"/>
    </row>
    <row r="30977" spans="36:311" x14ac:dyDescent="0.2">
      <c r="AJ30977" s="23"/>
      <c r="HH30977"/>
      <c r="IW30977" s="36"/>
      <c r="JI30977"/>
      <c r="JJ30977"/>
      <c r="KX30977" s="23"/>
      <c r="KY30977" s="23"/>
    </row>
    <row r="30978" spans="36:311" x14ac:dyDescent="0.2">
      <c r="AJ30978" s="23"/>
      <c r="HH30978"/>
      <c r="IW30978" s="36"/>
      <c r="JI30978"/>
      <c r="JJ30978"/>
      <c r="KX30978" s="23"/>
      <c r="KY30978" s="23"/>
    </row>
    <row r="30979" spans="36:311" x14ac:dyDescent="0.2">
      <c r="AJ30979" s="23"/>
      <c r="HH30979"/>
      <c r="IW30979" s="36"/>
      <c r="JI30979"/>
      <c r="JJ30979"/>
      <c r="KX30979" s="23"/>
      <c r="KY30979" s="23"/>
    </row>
    <row r="30980" spans="36:311" x14ac:dyDescent="0.2">
      <c r="AJ30980" s="23"/>
      <c r="HH30980"/>
      <c r="IW30980" s="36"/>
      <c r="JI30980"/>
      <c r="JJ30980"/>
      <c r="KX30980" s="23"/>
      <c r="KY30980" s="23"/>
    </row>
    <row r="30981" spans="36:311" x14ac:dyDescent="0.2">
      <c r="AJ30981" s="23"/>
      <c r="HH30981"/>
      <c r="IW30981" s="36"/>
      <c r="JI30981"/>
      <c r="JJ30981"/>
      <c r="KX30981" s="23"/>
      <c r="KY30981" s="23"/>
    </row>
    <row r="30982" spans="36:311" x14ac:dyDescent="0.2">
      <c r="AJ30982" s="23"/>
      <c r="HH30982"/>
      <c r="IW30982" s="36"/>
      <c r="JI30982"/>
      <c r="JJ30982"/>
      <c r="KX30982" s="23"/>
      <c r="KY30982" s="23"/>
    </row>
    <row r="30983" spans="36:311" x14ac:dyDescent="0.2">
      <c r="AJ30983" s="23"/>
      <c r="HH30983"/>
      <c r="IW30983" s="36"/>
      <c r="JI30983"/>
      <c r="JJ30983"/>
      <c r="KX30983" s="23"/>
      <c r="KY30983" s="23"/>
    </row>
    <row r="30984" spans="36:311" x14ac:dyDescent="0.2">
      <c r="AJ30984" s="23"/>
      <c r="HH30984"/>
      <c r="IW30984" s="36"/>
      <c r="JI30984"/>
      <c r="JJ30984"/>
      <c r="KX30984" s="23"/>
      <c r="KY30984" s="23"/>
    </row>
    <row r="30985" spans="36:311" x14ac:dyDescent="0.2">
      <c r="AJ30985" s="23"/>
      <c r="HH30985"/>
      <c r="IW30985" s="36"/>
      <c r="JI30985"/>
      <c r="JJ30985"/>
      <c r="KX30985" s="23"/>
      <c r="KY30985" s="23"/>
    </row>
    <row r="30986" spans="36:311" x14ac:dyDescent="0.2">
      <c r="AJ30986" s="23"/>
      <c r="HH30986"/>
      <c r="IW30986" s="36"/>
      <c r="JI30986"/>
      <c r="JJ30986"/>
      <c r="KX30986" s="23"/>
      <c r="KY30986" s="23"/>
    </row>
    <row r="30987" spans="36:311" x14ac:dyDescent="0.2">
      <c r="AJ30987" s="23"/>
      <c r="HH30987"/>
      <c r="IW30987" s="36"/>
      <c r="JI30987"/>
      <c r="JJ30987"/>
      <c r="KX30987" s="23"/>
      <c r="KY30987" s="23"/>
    </row>
    <row r="30988" spans="36:311" x14ac:dyDescent="0.2">
      <c r="AJ30988" s="23"/>
      <c r="HH30988"/>
      <c r="IW30988" s="36"/>
      <c r="JI30988"/>
      <c r="JJ30988"/>
      <c r="KX30988" s="23"/>
      <c r="KY30988" s="23"/>
    </row>
    <row r="30989" spans="36:311" x14ac:dyDescent="0.2">
      <c r="AJ30989" s="23"/>
      <c r="HH30989"/>
      <c r="IW30989" s="36"/>
      <c r="JI30989"/>
      <c r="JJ30989"/>
      <c r="KX30989" s="23"/>
      <c r="KY30989" s="23"/>
    </row>
    <row r="30990" spans="36:311" x14ac:dyDescent="0.2">
      <c r="AJ30990" s="23"/>
      <c r="HH30990"/>
      <c r="IW30990" s="36"/>
      <c r="JI30990"/>
      <c r="JJ30990"/>
      <c r="KX30990" s="23"/>
      <c r="KY30990" s="23"/>
    </row>
    <row r="30991" spans="36:311" x14ac:dyDescent="0.2">
      <c r="AJ30991" s="23"/>
      <c r="HH30991"/>
      <c r="IW30991" s="36"/>
      <c r="JI30991"/>
      <c r="JJ30991"/>
      <c r="KX30991" s="23"/>
      <c r="KY30991" s="23"/>
    </row>
    <row r="30992" spans="36:311" x14ac:dyDescent="0.2">
      <c r="AJ30992" s="23"/>
      <c r="HH30992"/>
      <c r="IW30992" s="36"/>
      <c r="JI30992"/>
      <c r="JJ30992"/>
      <c r="KX30992" s="23"/>
      <c r="KY30992" s="23"/>
    </row>
    <row r="30993" spans="36:311" x14ac:dyDescent="0.2">
      <c r="AJ30993" s="23"/>
      <c r="HH30993"/>
      <c r="IW30993" s="36"/>
      <c r="JI30993"/>
      <c r="JJ30993"/>
      <c r="KX30993" s="23"/>
      <c r="KY30993" s="23"/>
    </row>
    <row r="30994" spans="36:311" x14ac:dyDescent="0.2">
      <c r="AJ30994" s="23"/>
      <c r="HH30994"/>
      <c r="IW30994" s="36"/>
      <c r="JI30994"/>
      <c r="JJ30994"/>
      <c r="KX30994" s="23"/>
      <c r="KY30994" s="23"/>
    </row>
    <row r="30995" spans="36:311" x14ac:dyDescent="0.2">
      <c r="AJ30995" s="23"/>
      <c r="HH30995"/>
      <c r="IW30995" s="36"/>
      <c r="JI30995"/>
      <c r="JJ30995"/>
      <c r="KX30995" s="23"/>
      <c r="KY30995" s="23"/>
    </row>
    <row r="30996" spans="36:311" x14ac:dyDescent="0.2">
      <c r="AJ30996" s="23"/>
      <c r="HH30996"/>
      <c r="IW30996" s="36"/>
      <c r="JI30996"/>
      <c r="JJ30996"/>
      <c r="KX30996" s="23"/>
      <c r="KY30996" s="23"/>
    </row>
    <row r="30997" spans="36:311" x14ac:dyDescent="0.2">
      <c r="AJ30997" s="23"/>
      <c r="HH30997"/>
      <c r="IW30997" s="36"/>
      <c r="JI30997"/>
      <c r="JJ30997"/>
      <c r="KX30997" s="23"/>
      <c r="KY30997" s="23"/>
    </row>
    <row r="30998" spans="36:311" x14ac:dyDescent="0.2">
      <c r="AJ30998" s="23"/>
      <c r="HH30998"/>
      <c r="IW30998" s="36"/>
      <c r="JI30998"/>
      <c r="JJ30998"/>
      <c r="KX30998" s="23"/>
      <c r="KY30998" s="23"/>
    </row>
    <row r="30999" spans="36:311" x14ac:dyDescent="0.2">
      <c r="AJ30999" s="23"/>
      <c r="HH30999"/>
      <c r="IW30999" s="36"/>
      <c r="JI30999"/>
      <c r="JJ30999"/>
      <c r="KX30999" s="23"/>
      <c r="KY30999" s="23"/>
    </row>
    <row r="31000" spans="36:311" x14ac:dyDescent="0.2">
      <c r="AJ31000" s="23"/>
      <c r="HH31000"/>
      <c r="IW31000" s="36"/>
      <c r="JI31000"/>
      <c r="JJ31000"/>
      <c r="KX31000" s="23"/>
      <c r="KY31000" s="23"/>
    </row>
    <row r="31001" spans="36:311" x14ac:dyDescent="0.2">
      <c r="AJ31001" s="23"/>
      <c r="HH31001"/>
      <c r="IW31001" s="36"/>
      <c r="JI31001"/>
      <c r="JJ31001"/>
      <c r="KX31001" s="23"/>
      <c r="KY31001" s="23"/>
    </row>
    <row r="31002" spans="36:311" x14ac:dyDescent="0.2">
      <c r="AJ31002" s="23"/>
      <c r="HH31002"/>
      <c r="IW31002" s="36"/>
      <c r="JI31002"/>
      <c r="JJ31002"/>
      <c r="KX31002" s="23"/>
      <c r="KY31002" s="23"/>
    </row>
    <row r="31003" spans="36:311" x14ac:dyDescent="0.2">
      <c r="AJ31003" s="23"/>
      <c r="HH31003"/>
      <c r="IW31003" s="36"/>
      <c r="JI31003"/>
      <c r="JJ31003"/>
      <c r="KX31003" s="23"/>
      <c r="KY31003" s="23"/>
    </row>
    <row r="31004" spans="36:311" x14ac:dyDescent="0.2">
      <c r="AJ31004" s="23"/>
      <c r="HH31004"/>
      <c r="IW31004" s="36"/>
      <c r="JI31004"/>
      <c r="JJ31004"/>
      <c r="KX31004" s="23"/>
      <c r="KY31004" s="23"/>
    </row>
    <row r="31005" spans="36:311" x14ac:dyDescent="0.2">
      <c r="AJ31005" s="23"/>
      <c r="HH31005"/>
      <c r="IW31005" s="36"/>
      <c r="JI31005"/>
      <c r="JJ31005"/>
      <c r="KX31005" s="23"/>
      <c r="KY31005" s="23"/>
    </row>
    <row r="31006" spans="36:311" x14ac:dyDescent="0.2">
      <c r="AJ31006" s="23"/>
      <c r="HH31006"/>
      <c r="IW31006" s="36"/>
      <c r="JI31006"/>
      <c r="JJ31006"/>
      <c r="KX31006" s="23"/>
      <c r="KY31006" s="23"/>
    </row>
    <row r="31007" spans="36:311" x14ac:dyDescent="0.2">
      <c r="AJ31007" s="23"/>
      <c r="HH31007"/>
      <c r="IW31007" s="36"/>
      <c r="JI31007"/>
      <c r="JJ31007"/>
      <c r="KX31007" s="23"/>
      <c r="KY31007" s="23"/>
    </row>
    <row r="31008" spans="36:311" x14ac:dyDescent="0.2">
      <c r="AJ31008" s="23"/>
      <c r="HH31008"/>
      <c r="IW31008" s="36"/>
      <c r="JI31008"/>
      <c r="JJ31008"/>
      <c r="KX31008" s="23"/>
      <c r="KY31008" s="23"/>
    </row>
    <row r="31009" spans="36:311" x14ac:dyDescent="0.2">
      <c r="AJ31009" s="23"/>
      <c r="HH31009"/>
      <c r="IW31009" s="36"/>
      <c r="JI31009"/>
      <c r="JJ31009"/>
      <c r="KX31009" s="23"/>
      <c r="KY31009" s="23"/>
    </row>
    <row r="31010" spans="36:311" x14ac:dyDescent="0.2">
      <c r="AJ31010" s="23"/>
      <c r="HH31010"/>
      <c r="IW31010" s="36"/>
      <c r="JI31010"/>
      <c r="JJ31010"/>
      <c r="KX31010" s="23"/>
      <c r="KY31010" s="23"/>
    </row>
    <row r="31011" spans="36:311" x14ac:dyDescent="0.2">
      <c r="AJ31011" s="23"/>
      <c r="HH31011"/>
      <c r="IW31011" s="36"/>
      <c r="JI31011"/>
      <c r="JJ31011"/>
      <c r="KX31011" s="23"/>
      <c r="KY31011" s="23"/>
    </row>
    <row r="31012" spans="36:311" x14ac:dyDescent="0.2">
      <c r="AJ31012" s="23"/>
      <c r="HH31012"/>
      <c r="IW31012" s="36"/>
      <c r="JI31012"/>
      <c r="JJ31012"/>
      <c r="KX31012" s="23"/>
      <c r="KY31012" s="23"/>
    </row>
    <row r="31013" spans="36:311" x14ac:dyDescent="0.2">
      <c r="AJ31013" s="23"/>
      <c r="HH31013"/>
      <c r="IW31013" s="36"/>
      <c r="JI31013"/>
      <c r="JJ31013"/>
      <c r="KX31013" s="23"/>
      <c r="KY31013" s="23"/>
    </row>
    <row r="31014" spans="36:311" x14ac:dyDescent="0.2">
      <c r="AJ31014" s="23"/>
      <c r="HH31014"/>
      <c r="IW31014" s="36"/>
      <c r="JI31014"/>
      <c r="JJ31014"/>
      <c r="KX31014" s="23"/>
      <c r="KY31014" s="23"/>
    </row>
    <row r="31015" spans="36:311" x14ac:dyDescent="0.2">
      <c r="AJ31015" s="23"/>
      <c r="HH31015"/>
      <c r="IW31015" s="36"/>
      <c r="JI31015"/>
      <c r="JJ31015"/>
      <c r="KX31015" s="23"/>
      <c r="KY31015" s="23"/>
    </row>
    <row r="31016" spans="36:311" x14ac:dyDescent="0.2">
      <c r="AJ31016" s="23"/>
      <c r="HH31016"/>
      <c r="IW31016" s="36"/>
      <c r="JI31016"/>
      <c r="JJ31016"/>
      <c r="KX31016" s="23"/>
      <c r="KY31016" s="23"/>
    </row>
    <row r="31017" spans="36:311" x14ac:dyDescent="0.2">
      <c r="AJ31017" s="23"/>
      <c r="HH31017"/>
      <c r="IW31017" s="36"/>
      <c r="JI31017"/>
      <c r="JJ31017"/>
      <c r="KX31017" s="23"/>
      <c r="KY31017" s="23"/>
    </row>
    <row r="31018" spans="36:311" x14ac:dyDescent="0.2">
      <c r="AJ31018" s="23"/>
      <c r="HH31018"/>
      <c r="IW31018" s="36"/>
      <c r="JI31018"/>
      <c r="JJ31018"/>
      <c r="KX31018" s="23"/>
      <c r="KY31018" s="23"/>
    </row>
    <row r="31019" spans="36:311" x14ac:dyDescent="0.2">
      <c r="AJ31019" s="23"/>
      <c r="HH31019"/>
      <c r="IW31019" s="36"/>
      <c r="JI31019"/>
      <c r="JJ31019"/>
      <c r="KX31019" s="23"/>
      <c r="KY31019" s="23"/>
    </row>
    <row r="31020" spans="36:311" x14ac:dyDescent="0.2">
      <c r="AJ31020" s="23"/>
      <c r="HH31020"/>
      <c r="IW31020" s="36"/>
      <c r="JI31020"/>
      <c r="JJ31020"/>
      <c r="KX31020" s="23"/>
      <c r="KY31020" s="23"/>
    </row>
    <row r="31021" spans="36:311" x14ac:dyDescent="0.2">
      <c r="AJ31021" s="23"/>
      <c r="HH31021"/>
      <c r="IW31021" s="36"/>
      <c r="JI31021"/>
      <c r="JJ31021"/>
      <c r="KX31021" s="23"/>
      <c r="KY31021" s="23"/>
    </row>
    <row r="31022" spans="36:311" x14ac:dyDescent="0.2">
      <c r="AJ31022" s="23"/>
      <c r="HH31022"/>
      <c r="IW31022" s="36"/>
      <c r="JI31022"/>
      <c r="JJ31022"/>
      <c r="KX31022" s="23"/>
      <c r="KY31022" s="23"/>
    </row>
    <row r="31023" spans="36:311" x14ac:dyDescent="0.2">
      <c r="AJ31023" s="23"/>
      <c r="HH31023"/>
      <c r="IW31023" s="36"/>
      <c r="JI31023"/>
      <c r="JJ31023"/>
      <c r="KX31023" s="23"/>
      <c r="KY31023" s="23"/>
    </row>
    <row r="31024" spans="36:311" x14ac:dyDescent="0.2">
      <c r="AJ31024" s="23"/>
      <c r="HH31024"/>
      <c r="IW31024" s="36"/>
      <c r="JI31024"/>
      <c r="JJ31024"/>
      <c r="KX31024" s="23"/>
      <c r="KY31024" s="23"/>
    </row>
    <row r="31025" spans="36:311" x14ac:dyDescent="0.2">
      <c r="AJ31025" s="23"/>
      <c r="HH31025"/>
      <c r="IW31025" s="36"/>
      <c r="JI31025"/>
      <c r="JJ31025"/>
      <c r="KX31025" s="23"/>
      <c r="KY31025" s="23"/>
    </row>
    <row r="31026" spans="36:311" x14ac:dyDescent="0.2">
      <c r="AJ31026" s="23"/>
      <c r="HH31026"/>
      <c r="IW31026" s="36"/>
      <c r="JI31026"/>
      <c r="JJ31026"/>
      <c r="KX31026" s="23"/>
      <c r="KY31026" s="23"/>
    </row>
    <row r="31027" spans="36:311" x14ac:dyDescent="0.2">
      <c r="AJ31027" s="23"/>
      <c r="HH31027"/>
      <c r="IW31027" s="36"/>
      <c r="JI31027"/>
      <c r="JJ31027"/>
      <c r="KX31027" s="23"/>
      <c r="KY31027" s="23"/>
    </row>
    <row r="31028" spans="36:311" x14ac:dyDescent="0.2">
      <c r="AJ31028" s="23"/>
      <c r="HH31028"/>
      <c r="IW31028" s="36"/>
      <c r="JI31028"/>
      <c r="JJ31028"/>
      <c r="KX31028" s="23"/>
      <c r="KY31028" s="23"/>
    </row>
    <row r="31029" spans="36:311" x14ac:dyDescent="0.2">
      <c r="AJ31029" s="23"/>
      <c r="HH31029"/>
      <c r="IW31029" s="36"/>
      <c r="JI31029"/>
      <c r="JJ31029"/>
      <c r="KX31029" s="23"/>
      <c r="KY31029" s="23"/>
    </row>
    <row r="31030" spans="36:311" x14ac:dyDescent="0.2">
      <c r="AJ31030" s="23"/>
      <c r="HH31030"/>
      <c r="IW31030" s="36"/>
      <c r="JI31030"/>
      <c r="JJ31030"/>
      <c r="KX31030" s="23"/>
      <c r="KY31030" s="23"/>
    </row>
    <row r="31031" spans="36:311" x14ac:dyDescent="0.2">
      <c r="AJ31031" s="23"/>
      <c r="HH31031"/>
      <c r="IW31031" s="36"/>
      <c r="JI31031"/>
      <c r="JJ31031"/>
      <c r="KX31031" s="23"/>
      <c r="KY31031" s="23"/>
    </row>
    <row r="31032" spans="36:311" x14ac:dyDescent="0.2">
      <c r="AJ31032" s="23"/>
      <c r="HH31032"/>
      <c r="IW31032" s="36"/>
      <c r="JI31032"/>
      <c r="JJ31032"/>
      <c r="KX31032" s="23"/>
      <c r="KY31032" s="23"/>
    </row>
    <row r="31033" spans="36:311" x14ac:dyDescent="0.2">
      <c r="AJ31033" s="23"/>
      <c r="HH31033"/>
      <c r="IW31033" s="36"/>
      <c r="JI31033"/>
      <c r="JJ31033"/>
      <c r="KX31033" s="23"/>
      <c r="KY31033" s="23"/>
    </row>
    <row r="31034" spans="36:311" x14ac:dyDescent="0.2">
      <c r="AJ31034" s="23"/>
      <c r="HH31034"/>
      <c r="IW31034" s="36"/>
      <c r="JI31034"/>
      <c r="JJ31034"/>
      <c r="KX31034" s="23"/>
      <c r="KY31034" s="23"/>
    </row>
    <row r="31035" spans="36:311" x14ac:dyDescent="0.2">
      <c r="AJ31035" s="23"/>
      <c r="HH31035"/>
      <c r="IW31035" s="36"/>
      <c r="JI31035"/>
      <c r="JJ31035"/>
      <c r="KX31035" s="23"/>
      <c r="KY31035" s="23"/>
    </row>
    <row r="31036" spans="36:311" x14ac:dyDescent="0.2">
      <c r="AJ31036" s="23"/>
      <c r="HH31036"/>
      <c r="IW31036" s="36"/>
      <c r="JI31036"/>
      <c r="JJ31036"/>
      <c r="KX31036" s="23"/>
      <c r="KY31036" s="23"/>
    </row>
    <row r="31037" spans="36:311" x14ac:dyDescent="0.2">
      <c r="AJ31037" s="23"/>
      <c r="HH31037"/>
      <c r="IW31037" s="36"/>
      <c r="JI31037"/>
      <c r="JJ31037"/>
      <c r="KX31037" s="23"/>
      <c r="KY31037" s="23"/>
    </row>
    <row r="31038" spans="36:311" x14ac:dyDescent="0.2">
      <c r="AJ31038" s="23"/>
      <c r="HH31038"/>
      <c r="IW31038" s="36"/>
      <c r="JI31038"/>
      <c r="JJ31038"/>
      <c r="KX31038" s="23"/>
      <c r="KY31038" s="23"/>
    </row>
    <row r="31039" spans="36:311" x14ac:dyDescent="0.2">
      <c r="AJ31039" s="23"/>
      <c r="HH31039"/>
      <c r="IW31039" s="36"/>
      <c r="JI31039"/>
      <c r="JJ31039"/>
      <c r="KX31039" s="23"/>
      <c r="KY31039" s="23"/>
    </row>
    <row r="31040" spans="36:311" x14ac:dyDescent="0.2">
      <c r="AJ31040" s="23"/>
      <c r="HH31040"/>
      <c r="IW31040" s="36"/>
      <c r="JI31040"/>
      <c r="JJ31040"/>
      <c r="KX31040" s="23"/>
      <c r="KY31040" s="23"/>
    </row>
    <row r="31041" spans="36:311" x14ac:dyDescent="0.2">
      <c r="AJ31041" s="23"/>
      <c r="HH31041"/>
      <c r="IW31041" s="36"/>
      <c r="JI31041"/>
      <c r="JJ31041"/>
      <c r="KX31041" s="23"/>
      <c r="KY31041" s="23"/>
    </row>
    <row r="31042" spans="36:311" x14ac:dyDescent="0.2">
      <c r="AJ31042" s="23"/>
      <c r="HH31042"/>
      <c r="IW31042" s="36"/>
      <c r="JI31042"/>
      <c r="JJ31042"/>
      <c r="KX31042" s="23"/>
      <c r="KY31042" s="23"/>
    </row>
    <row r="31043" spans="36:311" x14ac:dyDescent="0.2">
      <c r="AJ31043" s="23"/>
      <c r="HH31043"/>
      <c r="IW31043" s="36"/>
      <c r="JI31043"/>
      <c r="JJ31043"/>
      <c r="KX31043" s="23"/>
      <c r="KY31043" s="23"/>
    </row>
    <row r="31044" spans="36:311" x14ac:dyDescent="0.2">
      <c r="AJ31044" s="23"/>
      <c r="HH31044"/>
      <c r="IW31044" s="36"/>
      <c r="JI31044"/>
      <c r="JJ31044"/>
      <c r="KX31044" s="23"/>
      <c r="KY31044" s="23"/>
    </row>
    <row r="31045" spans="36:311" x14ac:dyDescent="0.2">
      <c r="AJ31045" s="23"/>
      <c r="HH31045"/>
      <c r="IW31045" s="36"/>
      <c r="JI31045"/>
      <c r="JJ31045"/>
      <c r="KX31045" s="23"/>
      <c r="KY31045" s="23"/>
    </row>
    <row r="31046" spans="36:311" x14ac:dyDescent="0.2">
      <c r="AJ31046" s="23"/>
      <c r="HH31046"/>
      <c r="IW31046" s="36"/>
      <c r="JI31046"/>
      <c r="JJ31046"/>
      <c r="KX31046" s="23"/>
      <c r="KY31046" s="23"/>
    </row>
    <row r="31047" spans="36:311" x14ac:dyDescent="0.2">
      <c r="AJ31047" s="23"/>
      <c r="HH31047"/>
      <c r="IW31047" s="36"/>
      <c r="JI31047"/>
      <c r="JJ31047"/>
      <c r="KX31047" s="23"/>
      <c r="KY31047" s="23"/>
    </row>
    <row r="31048" spans="36:311" x14ac:dyDescent="0.2">
      <c r="AJ31048" s="23"/>
      <c r="HH31048"/>
      <c r="IW31048" s="36"/>
      <c r="JI31048"/>
      <c r="JJ31048"/>
      <c r="KX31048" s="23"/>
      <c r="KY31048" s="23"/>
    </row>
    <row r="31049" spans="36:311" x14ac:dyDescent="0.2">
      <c r="AJ31049" s="23"/>
      <c r="HH31049"/>
      <c r="IW31049" s="36"/>
      <c r="JI31049"/>
      <c r="JJ31049"/>
      <c r="KX31049" s="23"/>
      <c r="KY31049" s="23"/>
    </row>
    <row r="31050" spans="36:311" x14ac:dyDescent="0.2">
      <c r="AJ31050" s="23"/>
      <c r="HH31050"/>
      <c r="IW31050" s="36"/>
      <c r="JI31050"/>
      <c r="JJ31050"/>
      <c r="KX31050" s="23"/>
      <c r="KY31050" s="23"/>
    </row>
    <row r="31051" spans="36:311" x14ac:dyDescent="0.2">
      <c r="AJ31051" s="23"/>
      <c r="HH31051"/>
      <c r="IW31051" s="36"/>
      <c r="JI31051"/>
      <c r="JJ31051"/>
      <c r="KX31051" s="23"/>
      <c r="KY31051" s="23"/>
    </row>
    <row r="31052" spans="36:311" x14ac:dyDescent="0.2">
      <c r="AJ31052" s="23"/>
      <c r="HH31052"/>
      <c r="IW31052" s="36"/>
      <c r="JI31052"/>
      <c r="JJ31052"/>
      <c r="KX31052" s="23"/>
      <c r="KY31052" s="23"/>
    </row>
    <row r="31053" spans="36:311" x14ac:dyDescent="0.2">
      <c r="AJ31053" s="23"/>
      <c r="HH31053"/>
      <c r="IW31053" s="36"/>
      <c r="JI31053"/>
      <c r="JJ31053"/>
      <c r="KX31053" s="23"/>
      <c r="KY31053" s="23"/>
    </row>
    <row r="31054" spans="36:311" x14ac:dyDescent="0.2">
      <c r="AJ31054" s="23"/>
      <c r="HH31054"/>
      <c r="IW31054" s="36"/>
      <c r="JI31054"/>
      <c r="JJ31054"/>
      <c r="KX31054" s="23"/>
      <c r="KY31054" s="23"/>
    </row>
    <row r="31055" spans="36:311" x14ac:dyDescent="0.2">
      <c r="AJ31055" s="23"/>
      <c r="HH31055"/>
      <c r="IW31055" s="36"/>
      <c r="JI31055"/>
      <c r="JJ31055"/>
      <c r="KX31055" s="23"/>
      <c r="KY31055" s="23"/>
    </row>
    <row r="31056" spans="36:311" x14ac:dyDescent="0.2">
      <c r="AJ31056" s="23"/>
      <c r="HH31056"/>
      <c r="IW31056" s="36"/>
      <c r="JI31056"/>
      <c r="JJ31056"/>
      <c r="KX31056" s="23"/>
      <c r="KY31056" s="23"/>
    </row>
    <row r="31057" spans="36:311" x14ac:dyDescent="0.2">
      <c r="AJ31057" s="23"/>
      <c r="HH31057"/>
      <c r="IW31057" s="36"/>
      <c r="JI31057"/>
      <c r="JJ31057"/>
      <c r="KX31057" s="23"/>
      <c r="KY31057" s="23"/>
    </row>
    <row r="31058" spans="36:311" x14ac:dyDescent="0.2">
      <c r="AJ31058" s="23"/>
      <c r="HH31058"/>
      <c r="IW31058" s="36"/>
      <c r="JI31058"/>
      <c r="JJ31058"/>
      <c r="KX31058" s="23"/>
      <c r="KY31058" s="23"/>
    </row>
    <row r="31059" spans="36:311" x14ac:dyDescent="0.2">
      <c r="AJ31059" s="23"/>
      <c r="HH31059"/>
      <c r="IW31059" s="36"/>
      <c r="JI31059"/>
      <c r="JJ31059"/>
      <c r="KX31059" s="23"/>
      <c r="KY31059" s="23"/>
    </row>
    <row r="31060" spans="36:311" x14ac:dyDescent="0.2">
      <c r="AJ31060" s="23"/>
      <c r="HH31060"/>
      <c r="IW31060" s="36"/>
      <c r="JI31060"/>
      <c r="JJ31060"/>
      <c r="KX31060" s="23"/>
      <c r="KY31060" s="23"/>
    </row>
    <row r="31061" spans="36:311" x14ac:dyDescent="0.2">
      <c r="AJ31061" s="23"/>
      <c r="HH31061"/>
      <c r="IW31061" s="36"/>
      <c r="JI31061"/>
      <c r="JJ31061"/>
      <c r="KX31061" s="23"/>
      <c r="KY31061" s="23"/>
    </row>
    <row r="31062" spans="36:311" x14ac:dyDescent="0.2">
      <c r="AJ31062" s="23"/>
      <c r="HH31062"/>
      <c r="IW31062" s="36"/>
      <c r="JI31062"/>
      <c r="JJ31062"/>
      <c r="KX31062" s="23"/>
      <c r="KY31062" s="23"/>
    </row>
    <row r="31063" spans="36:311" x14ac:dyDescent="0.2">
      <c r="AJ31063" s="23"/>
      <c r="HH31063"/>
      <c r="IW31063" s="36"/>
      <c r="JI31063"/>
      <c r="JJ31063"/>
      <c r="KX31063" s="23"/>
      <c r="KY31063" s="23"/>
    </row>
    <row r="31064" spans="36:311" x14ac:dyDescent="0.2">
      <c r="AJ31064" s="23"/>
      <c r="HH31064"/>
      <c r="IW31064" s="36"/>
      <c r="JI31064"/>
      <c r="JJ31064"/>
      <c r="KX31064" s="23"/>
      <c r="KY31064" s="23"/>
    </row>
    <row r="31065" spans="36:311" x14ac:dyDescent="0.2">
      <c r="AJ31065" s="23"/>
      <c r="HH31065"/>
      <c r="IW31065" s="36"/>
      <c r="JI31065"/>
      <c r="JJ31065"/>
      <c r="KX31065" s="23"/>
      <c r="KY31065" s="23"/>
    </row>
    <row r="31066" spans="36:311" x14ac:dyDescent="0.2">
      <c r="AJ31066" s="23"/>
      <c r="HH31066"/>
      <c r="IW31066" s="36"/>
      <c r="JI31066"/>
      <c r="JJ31066"/>
      <c r="KX31066" s="23"/>
      <c r="KY31066" s="23"/>
    </row>
    <row r="31067" spans="36:311" x14ac:dyDescent="0.2">
      <c r="AJ31067" s="23"/>
      <c r="HH31067"/>
      <c r="IW31067" s="36"/>
      <c r="JI31067"/>
      <c r="JJ31067"/>
      <c r="KX31067" s="23"/>
      <c r="KY31067" s="23"/>
    </row>
    <row r="31068" spans="36:311" x14ac:dyDescent="0.2">
      <c r="AJ31068" s="23"/>
      <c r="HH31068"/>
      <c r="IW31068" s="36"/>
      <c r="JI31068"/>
      <c r="JJ31068"/>
      <c r="KX31068" s="23"/>
      <c r="KY31068" s="23"/>
    </row>
    <row r="31069" spans="36:311" x14ac:dyDescent="0.2">
      <c r="AJ31069" s="23"/>
      <c r="HH31069"/>
      <c r="IW31069" s="36"/>
      <c r="JI31069"/>
      <c r="JJ31069"/>
      <c r="KX31069" s="23"/>
      <c r="KY31069" s="23"/>
    </row>
    <row r="31070" spans="36:311" x14ac:dyDescent="0.2">
      <c r="AJ31070" s="23"/>
      <c r="HH31070"/>
      <c r="IW31070" s="36"/>
      <c r="JI31070"/>
      <c r="JJ31070"/>
      <c r="KX31070" s="23"/>
      <c r="KY31070" s="23"/>
    </row>
    <row r="31071" spans="36:311" x14ac:dyDescent="0.2">
      <c r="AJ31071" s="23"/>
      <c r="HH31071"/>
      <c r="IW31071" s="36"/>
      <c r="JI31071"/>
      <c r="JJ31071"/>
      <c r="KX31071" s="23"/>
      <c r="KY31071" s="23"/>
    </row>
    <row r="31072" spans="36:311" x14ac:dyDescent="0.2">
      <c r="AJ31072" s="23"/>
      <c r="HH31072"/>
      <c r="IW31072" s="36"/>
      <c r="JI31072"/>
      <c r="JJ31072"/>
      <c r="KX31072" s="23"/>
      <c r="KY31072" s="23"/>
    </row>
    <row r="31073" spans="36:311" x14ac:dyDescent="0.2">
      <c r="AJ31073" s="23"/>
      <c r="HH31073"/>
      <c r="IW31073" s="36"/>
      <c r="JI31073"/>
      <c r="JJ31073"/>
      <c r="KX31073" s="23"/>
      <c r="KY31073" s="23"/>
    </row>
    <row r="31074" spans="36:311" x14ac:dyDescent="0.2">
      <c r="AJ31074" s="23"/>
      <c r="HH31074"/>
      <c r="IW31074" s="36"/>
      <c r="JI31074"/>
      <c r="JJ31074"/>
      <c r="KX31074" s="23"/>
      <c r="KY31074" s="23"/>
    </row>
    <row r="31075" spans="36:311" x14ac:dyDescent="0.2">
      <c r="AJ31075" s="23"/>
      <c r="HH31075"/>
      <c r="IW31075" s="36"/>
      <c r="JI31075"/>
      <c r="JJ31075"/>
      <c r="KX31075" s="23"/>
      <c r="KY31075" s="23"/>
    </row>
    <row r="31076" spans="36:311" x14ac:dyDescent="0.2">
      <c r="AJ31076" s="23"/>
      <c r="HH31076"/>
      <c r="IW31076" s="36"/>
      <c r="JI31076"/>
      <c r="JJ31076"/>
      <c r="KX31076" s="23"/>
      <c r="KY31076" s="23"/>
    </row>
    <row r="31077" spans="36:311" x14ac:dyDescent="0.2">
      <c r="AJ31077" s="23"/>
      <c r="HH31077"/>
      <c r="IW31077" s="36"/>
      <c r="JI31077"/>
      <c r="JJ31077"/>
      <c r="KX31077" s="23"/>
      <c r="KY31077" s="23"/>
    </row>
    <row r="31078" spans="36:311" x14ac:dyDescent="0.2">
      <c r="AJ31078" s="23"/>
      <c r="HH31078"/>
      <c r="IW31078" s="36"/>
      <c r="JI31078"/>
      <c r="JJ31078"/>
      <c r="KX31078" s="23"/>
      <c r="KY31078" s="23"/>
    </row>
    <row r="31079" spans="36:311" x14ac:dyDescent="0.2">
      <c r="AJ31079" s="23"/>
      <c r="HH31079"/>
      <c r="IW31079" s="36"/>
      <c r="JI31079"/>
      <c r="JJ31079"/>
      <c r="KX31079" s="23"/>
      <c r="KY31079" s="23"/>
    </row>
    <row r="31080" spans="36:311" x14ac:dyDescent="0.2">
      <c r="AJ31080" s="23"/>
      <c r="HH31080"/>
      <c r="IW31080" s="36"/>
      <c r="JI31080"/>
      <c r="JJ31080"/>
      <c r="KX31080" s="23"/>
      <c r="KY31080" s="23"/>
    </row>
    <row r="31081" spans="36:311" x14ac:dyDescent="0.2">
      <c r="AJ31081" s="23"/>
      <c r="HH31081"/>
      <c r="IW31081" s="36"/>
      <c r="JI31081"/>
      <c r="JJ31081"/>
      <c r="KX31081" s="23"/>
      <c r="KY31081" s="23"/>
    </row>
    <row r="31082" spans="36:311" x14ac:dyDescent="0.2">
      <c r="AJ31082" s="23"/>
      <c r="HH31082"/>
      <c r="IW31082" s="36"/>
      <c r="JI31082"/>
      <c r="JJ31082"/>
      <c r="KX31082" s="23"/>
      <c r="KY31082" s="23"/>
    </row>
    <row r="31083" spans="36:311" x14ac:dyDescent="0.2">
      <c r="AJ31083" s="23"/>
      <c r="HH31083"/>
      <c r="IW31083" s="36"/>
      <c r="JI31083"/>
      <c r="JJ31083"/>
      <c r="KX31083" s="23"/>
      <c r="KY31083" s="23"/>
    </row>
    <row r="31084" spans="36:311" x14ac:dyDescent="0.2">
      <c r="AJ31084" s="23"/>
      <c r="HH31084"/>
      <c r="IW31084" s="36"/>
      <c r="JI31084"/>
      <c r="JJ31084"/>
      <c r="KX31084" s="23"/>
      <c r="KY31084" s="23"/>
    </row>
    <row r="31085" spans="36:311" x14ac:dyDescent="0.2">
      <c r="AJ31085" s="23"/>
      <c r="HH31085"/>
      <c r="IW31085" s="36"/>
      <c r="JI31085"/>
      <c r="JJ31085"/>
      <c r="KX31085" s="23"/>
      <c r="KY31085" s="23"/>
    </row>
    <row r="31086" spans="36:311" x14ac:dyDescent="0.2">
      <c r="AJ31086" s="23"/>
      <c r="HH31086"/>
      <c r="IW31086" s="36"/>
      <c r="JI31086"/>
      <c r="JJ31086"/>
      <c r="KX31086" s="23"/>
      <c r="KY31086" s="23"/>
    </row>
    <row r="31087" spans="36:311" x14ac:dyDescent="0.2">
      <c r="AJ31087" s="23"/>
      <c r="HH31087"/>
      <c r="IW31087" s="36"/>
      <c r="JI31087"/>
      <c r="JJ31087"/>
      <c r="KX31087" s="23"/>
      <c r="KY31087" s="23"/>
    </row>
    <row r="31088" spans="36:311" x14ac:dyDescent="0.2">
      <c r="AJ31088" s="23"/>
      <c r="HH31088"/>
      <c r="IW31088" s="36"/>
      <c r="JI31088"/>
      <c r="JJ31088"/>
      <c r="KX31088" s="23"/>
      <c r="KY31088" s="23"/>
    </row>
    <row r="31089" spans="36:311" x14ac:dyDescent="0.2">
      <c r="AJ31089" s="23"/>
      <c r="HH31089"/>
      <c r="IW31089" s="36"/>
      <c r="JI31089"/>
      <c r="JJ31089"/>
      <c r="KX31089" s="23"/>
      <c r="KY31089" s="23"/>
    </row>
    <row r="31090" spans="36:311" x14ac:dyDescent="0.2">
      <c r="AJ31090" s="23"/>
      <c r="HH31090"/>
      <c r="IW31090" s="36"/>
      <c r="JI31090"/>
      <c r="JJ31090"/>
      <c r="KX31090" s="23"/>
      <c r="KY31090" s="23"/>
    </row>
    <row r="31091" spans="36:311" x14ac:dyDescent="0.2">
      <c r="AJ31091" s="23"/>
      <c r="HH31091"/>
      <c r="IW31091" s="36"/>
      <c r="JI31091"/>
      <c r="JJ31091"/>
      <c r="KX31091" s="23"/>
      <c r="KY31091" s="23"/>
    </row>
    <row r="31092" spans="36:311" x14ac:dyDescent="0.2">
      <c r="AJ31092" s="23"/>
      <c r="HH31092"/>
      <c r="IW31092" s="36"/>
      <c r="JI31092"/>
      <c r="JJ31092"/>
      <c r="KX31092" s="23"/>
      <c r="KY31092" s="23"/>
    </row>
    <row r="31093" spans="36:311" x14ac:dyDescent="0.2">
      <c r="AJ31093" s="23"/>
      <c r="HH31093"/>
      <c r="IW31093" s="36"/>
      <c r="JI31093"/>
      <c r="JJ31093"/>
      <c r="KX31093" s="23"/>
      <c r="KY31093" s="23"/>
    </row>
    <row r="31094" spans="36:311" x14ac:dyDescent="0.2">
      <c r="AJ31094" s="23"/>
      <c r="HH31094"/>
      <c r="IW31094" s="36"/>
      <c r="JI31094"/>
      <c r="JJ31094"/>
      <c r="KX31094" s="23"/>
      <c r="KY31094" s="23"/>
    </row>
    <row r="31095" spans="36:311" x14ac:dyDescent="0.2">
      <c r="AJ31095" s="23"/>
      <c r="HH31095"/>
      <c r="IW31095" s="36"/>
      <c r="JI31095"/>
      <c r="JJ31095"/>
      <c r="KX31095" s="23"/>
      <c r="KY31095" s="23"/>
    </row>
    <row r="31096" spans="36:311" x14ac:dyDescent="0.2">
      <c r="AJ31096" s="23"/>
      <c r="HH31096"/>
      <c r="IW31096" s="36"/>
      <c r="JI31096"/>
      <c r="JJ31096"/>
      <c r="KX31096" s="23"/>
      <c r="KY31096" s="23"/>
    </row>
    <row r="31097" spans="36:311" x14ac:dyDescent="0.2">
      <c r="AJ31097" s="23"/>
      <c r="HH31097"/>
      <c r="IW31097" s="36"/>
      <c r="JI31097"/>
      <c r="JJ31097"/>
      <c r="KX31097" s="23"/>
      <c r="KY31097" s="23"/>
    </row>
    <row r="31098" spans="36:311" x14ac:dyDescent="0.2">
      <c r="AJ31098" s="23"/>
      <c r="HH31098"/>
      <c r="IW31098" s="36"/>
      <c r="JI31098"/>
      <c r="JJ31098"/>
      <c r="KX31098" s="23"/>
      <c r="KY31098" s="23"/>
    </row>
    <row r="31099" spans="36:311" x14ac:dyDescent="0.2">
      <c r="AJ31099" s="23"/>
      <c r="HH31099"/>
      <c r="IW31099" s="36"/>
      <c r="JI31099"/>
      <c r="JJ31099"/>
      <c r="KX31099" s="23"/>
      <c r="KY31099" s="23"/>
    </row>
    <row r="31100" spans="36:311" x14ac:dyDescent="0.2">
      <c r="AJ31100" s="23"/>
      <c r="HH31100"/>
      <c r="IW31100" s="36"/>
      <c r="JI31100"/>
      <c r="JJ31100"/>
      <c r="KX31100" s="23"/>
      <c r="KY31100" s="23"/>
    </row>
    <row r="31101" spans="36:311" x14ac:dyDescent="0.2">
      <c r="AJ31101" s="23"/>
      <c r="HH31101"/>
      <c r="IW31101" s="36"/>
      <c r="JI31101"/>
      <c r="JJ31101"/>
      <c r="KX31101" s="23"/>
      <c r="KY31101" s="23"/>
    </row>
    <row r="31102" spans="36:311" x14ac:dyDescent="0.2">
      <c r="AJ31102" s="23"/>
      <c r="HH31102"/>
      <c r="IW31102" s="36"/>
      <c r="JI31102"/>
      <c r="JJ31102"/>
      <c r="KX31102" s="23"/>
      <c r="KY31102" s="23"/>
    </row>
    <row r="31103" spans="36:311" x14ac:dyDescent="0.2">
      <c r="AJ31103" s="23"/>
      <c r="HH31103"/>
      <c r="IW31103" s="36"/>
      <c r="JI31103"/>
      <c r="JJ31103"/>
      <c r="KX31103" s="23"/>
      <c r="KY31103" s="23"/>
    </row>
    <row r="31104" spans="36:311" x14ac:dyDescent="0.2">
      <c r="AJ31104" s="23"/>
      <c r="HH31104"/>
      <c r="IW31104" s="36"/>
      <c r="JI31104"/>
      <c r="JJ31104"/>
      <c r="KX31104" s="23"/>
      <c r="KY31104" s="23"/>
    </row>
    <row r="31105" spans="36:311" x14ac:dyDescent="0.2">
      <c r="AJ31105" s="23"/>
      <c r="HH31105"/>
      <c r="IW31105" s="36"/>
      <c r="JI31105"/>
      <c r="JJ31105"/>
      <c r="KX31105" s="23"/>
      <c r="KY31105" s="23"/>
    </row>
    <row r="31106" spans="36:311" x14ac:dyDescent="0.2">
      <c r="AJ31106" s="23"/>
      <c r="HH31106"/>
      <c r="IW31106" s="36"/>
      <c r="JI31106"/>
      <c r="JJ31106"/>
      <c r="KX31106" s="23"/>
      <c r="KY31106" s="23"/>
    </row>
    <row r="31107" spans="36:311" x14ac:dyDescent="0.2">
      <c r="AJ31107" s="23"/>
      <c r="HH31107"/>
      <c r="IW31107" s="36"/>
      <c r="JI31107"/>
      <c r="JJ31107"/>
      <c r="KX31107" s="23"/>
      <c r="KY31107" s="23"/>
    </row>
    <row r="31108" spans="36:311" x14ac:dyDescent="0.2">
      <c r="AJ31108" s="23"/>
      <c r="HH31108"/>
      <c r="IW31108" s="36"/>
      <c r="JI31108"/>
      <c r="JJ31108"/>
      <c r="KX31108" s="23"/>
      <c r="KY31108" s="23"/>
    </row>
    <row r="31109" spans="36:311" x14ac:dyDescent="0.2">
      <c r="AJ31109" s="23"/>
      <c r="HH31109"/>
      <c r="IW31109" s="36"/>
      <c r="JI31109"/>
      <c r="JJ31109"/>
      <c r="KX31109" s="23"/>
      <c r="KY31109" s="23"/>
    </row>
    <row r="31110" spans="36:311" x14ac:dyDescent="0.2">
      <c r="AJ31110" s="23"/>
      <c r="HH31110"/>
      <c r="IW31110" s="36"/>
      <c r="JI31110"/>
      <c r="JJ31110"/>
      <c r="KX31110" s="23"/>
      <c r="KY31110" s="23"/>
    </row>
    <row r="31111" spans="36:311" x14ac:dyDescent="0.2">
      <c r="AJ31111" s="23"/>
      <c r="HH31111"/>
      <c r="IW31111" s="36"/>
      <c r="JI31111"/>
      <c r="JJ31111"/>
      <c r="KX31111" s="23"/>
      <c r="KY31111" s="23"/>
    </row>
    <row r="31112" spans="36:311" x14ac:dyDescent="0.2">
      <c r="AJ31112" s="23"/>
      <c r="HH31112"/>
      <c r="IW31112" s="36"/>
      <c r="JI31112"/>
      <c r="JJ31112"/>
      <c r="KX31112" s="23"/>
      <c r="KY31112" s="23"/>
    </row>
    <row r="31113" spans="36:311" x14ac:dyDescent="0.2">
      <c r="AJ31113" s="23"/>
      <c r="HH31113"/>
      <c r="IW31113" s="36"/>
      <c r="JI31113"/>
      <c r="JJ31113"/>
      <c r="KX31113" s="23"/>
      <c r="KY31113" s="23"/>
    </row>
    <row r="31114" spans="36:311" x14ac:dyDescent="0.2">
      <c r="AJ31114" s="23"/>
      <c r="HH31114"/>
      <c r="IW31114" s="36"/>
      <c r="JI31114"/>
      <c r="JJ31114"/>
      <c r="KX31114" s="23"/>
      <c r="KY31114" s="23"/>
    </row>
    <row r="31115" spans="36:311" x14ac:dyDescent="0.2">
      <c r="AJ31115" s="23"/>
      <c r="HH31115"/>
      <c r="IW31115" s="36"/>
      <c r="JI31115"/>
      <c r="JJ31115"/>
      <c r="KX31115" s="23"/>
      <c r="KY31115" s="23"/>
    </row>
    <row r="31116" spans="36:311" x14ac:dyDescent="0.2">
      <c r="AJ31116" s="23"/>
      <c r="HH31116"/>
      <c r="IW31116" s="36"/>
      <c r="JI31116"/>
      <c r="JJ31116"/>
      <c r="KX31116" s="23"/>
      <c r="KY31116" s="23"/>
    </row>
    <row r="31117" spans="36:311" x14ac:dyDescent="0.2">
      <c r="AJ31117" s="23"/>
      <c r="HH31117"/>
      <c r="IW31117" s="36"/>
      <c r="JI31117"/>
      <c r="JJ31117"/>
      <c r="KX31117" s="23"/>
      <c r="KY31117" s="23"/>
    </row>
    <row r="31118" spans="36:311" x14ac:dyDescent="0.2">
      <c r="AJ31118" s="23"/>
      <c r="HH31118"/>
      <c r="IW31118" s="36"/>
      <c r="JI31118"/>
      <c r="JJ31118"/>
      <c r="KX31118" s="23"/>
      <c r="KY31118" s="23"/>
    </row>
    <row r="31119" spans="36:311" x14ac:dyDescent="0.2">
      <c r="AJ31119" s="23"/>
      <c r="HH31119"/>
      <c r="IW31119" s="36"/>
      <c r="JI31119"/>
      <c r="JJ31119"/>
      <c r="KX31119" s="23"/>
      <c r="KY31119" s="23"/>
    </row>
    <row r="31120" spans="36:311" x14ac:dyDescent="0.2">
      <c r="AJ31120" s="23"/>
      <c r="HH31120"/>
      <c r="IW31120" s="36"/>
      <c r="JI31120"/>
      <c r="JJ31120"/>
      <c r="KX31120" s="23"/>
      <c r="KY31120" s="23"/>
    </row>
    <row r="31121" spans="36:311" x14ac:dyDescent="0.2">
      <c r="AJ31121" s="23"/>
      <c r="HH31121"/>
      <c r="IW31121" s="36"/>
      <c r="JI31121"/>
      <c r="JJ31121"/>
      <c r="KX31121" s="23"/>
      <c r="KY31121" s="23"/>
    </row>
    <row r="31122" spans="36:311" x14ac:dyDescent="0.2">
      <c r="AJ31122" s="23"/>
      <c r="HH31122"/>
      <c r="IW31122" s="36"/>
      <c r="JI31122"/>
      <c r="JJ31122"/>
      <c r="KX31122" s="23"/>
      <c r="KY31122" s="23"/>
    </row>
    <row r="31123" spans="36:311" x14ac:dyDescent="0.2">
      <c r="AJ31123" s="23"/>
      <c r="HH31123"/>
      <c r="IW31123" s="36"/>
      <c r="JI31123"/>
      <c r="JJ31123"/>
      <c r="KX31123" s="23"/>
      <c r="KY31123" s="23"/>
    </row>
    <row r="31124" spans="36:311" x14ac:dyDescent="0.2">
      <c r="AJ31124" s="23"/>
      <c r="HH31124"/>
      <c r="IW31124" s="36"/>
      <c r="JI31124"/>
      <c r="JJ31124"/>
      <c r="KX31124" s="23"/>
      <c r="KY31124" s="23"/>
    </row>
    <row r="31125" spans="36:311" x14ac:dyDescent="0.2">
      <c r="AJ31125" s="23"/>
      <c r="HH31125"/>
      <c r="IW31125" s="36"/>
      <c r="JI31125"/>
      <c r="JJ31125"/>
      <c r="KX31125" s="23"/>
      <c r="KY31125" s="23"/>
    </row>
    <row r="31126" spans="36:311" x14ac:dyDescent="0.2">
      <c r="AJ31126" s="23"/>
      <c r="HH31126"/>
      <c r="IW31126" s="36"/>
      <c r="JI31126"/>
      <c r="JJ31126"/>
      <c r="KX31126" s="23"/>
      <c r="KY31126" s="23"/>
    </row>
    <row r="31127" spans="36:311" x14ac:dyDescent="0.2">
      <c r="AJ31127" s="23"/>
      <c r="HH31127"/>
      <c r="IW31127" s="36"/>
      <c r="JI31127"/>
      <c r="JJ31127"/>
      <c r="KX31127" s="23"/>
      <c r="KY31127" s="23"/>
    </row>
    <row r="31128" spans="36:311" x14ac:dyDescent="0.2">
      <c r="AJ31128" s="23"/>
      <c r="HH31128"/>
      <c r="IW31128" s="36"/>
      <c r="JI31128"/>
      <c r="JJ31128"/>
      <c r="KX31128" s="23"/>
      <c r="KY31128" s="23"/>
    </row>
    <row r="31129" spans="36:311" x14ac:dyDescent="0.2">
      <c r="AJ31129" s="23"/>
      <c r="HH31129"/>
      <c r="IW31129" s="36"/>
      <c r="JI31129"/>
      <c r="JJ31129"/>
      <c r="KX31129" s="23"/>
      <c r="KY31129" s="23"/>
    </row>
    <row r="31130" spans="36:311" x14ac:dyDescent="0.2">
      <c r="AJ31130" s="23"/>
      <c r="HH31130"/>
      <c r="IW31130" s="36"/>
      <c r="JI31130"/>
      <c r="JJ31130"/>
      <c r="KX31130" s="23"/>
      <c r="KY31130" s="23"/>
    </row>
    <row r="31131" spans="36:311" x14ac:dyDescent="0.2">
      <c r="AJ31131" s="23"/>
      <c r="HH31131"/>
      <c r="IW31131" s="36"/>
      <c r="JI31131"/>
      <c r="JJ31131"/>
      <c r="KX31131" s="23"/>
      <c r="KY31131" s="23"/>
    </row>
    <row r="31132" spans="36:311" x14ac:dyDescent="0.2">
      <c r="AJ31132" s="23"/>
      <c r="HH31132"/>
      <c r="IW31132" s="36"/>
      <c r="JI31132"/>
      <c r="JJ31132"/>
      <c r="KX31132" s="23"/>
      <c r="KY31132" s="23"/>
    </row>
    <row r="31133" spans="36:311" x14ac:dyDescent="0.2">
      <c r="AJ31133" s="23"/>
      <c r="HH31133"/>
      <c r="IW31133" s="36"/>
      <c r="JI31133"/>
      <c r="JJ31133"/>
      <c r="KX31133" s="23"/>
      <c r="KY31133" s="23"/>
    </row>
    <row r="31134" spans="36:311" x14ac:dyDescent="0.2">
      <c r="AJ31134" s="23"/>
      <c r="HH31134"/>
      <c r="IW31134" s="36"/>
      <c r="JI31134"/>
      <c r="JJ31134"/>
      <c r="KX31134" s="23"/>
      <c r="KY31134" s="23"/>
    </row>
    <row r="31135" spans="36:311" x14ac:dyDescent="0.2">
      <c r="AJ31135" s="23"/>
      <c r="HH31135"/>
      <c r="IW31135" s="36"/>
      <c r="JI31135"/>
      <c r="JJ31135"/>
      <c r="KX31135" s="23"/>
      <c r="KY31135" s="23"/>
    </row>
    <row r="31136" spans="36:311" x14ac:dyDescent="0.2">
      <c r="AJ31136" s="23"/>
      <c r="HH31136"/>
      <c r="IW31136" s="36"/>
      <c r="JI31136"/>
      <c r="JJ31136"/>
      <c r="KX31136" s="23"/>
      <c r="KY31136" s="23"/>
    </row>
    <row r="31137" spans="36:311" x14ac:dyDescent="0.2">
      <c r="AJ31137" s="23"/>
      <c r="HH31137"/>
      <c r="IW31137" s="36"/>
      <c r="JI31137"/>
      <c r="JJ31137"/>
      <c r="KX31137" s="23"/>
      <c r="KY31137" s="23"/>
    </row>
    <row r="31138" spans="36:311" x14ac:dyDescent="0.2">
      <c r="AJ31138" s="23"/>
      <c r="HH31138"/>
      <c r="IW31138" s="36"/>
      <c r="JI31138"/>
      <c r="JJ31138"/>
      <c r="KX31138" s="23"/>
      <c r="KY31138" s="23"/>
    </row>
    <row r="31139" spans="36:311" x14ac:dyDescent="0.2">
      <c r="AJ31139" s="23"/>
      <c r="HH31139"/>
      <c r="IW31139" s="36"/>
      <c r="JI31139"/>
      <c r="JJ31139"/>
      <c r="KX31139" s="23"/>
      <c r="KY31139" s="23"/>
    </row>
    <row r="31140" spans="36:311" x14ac:dyDescent="0.2">
      <c r="AJ31140" s="23"/>
      <c r="HH31140"/>
      <c r="IW31140" s="36"/>
      <c r="JI31140"/>
      <c r="JJ31140"/>
      <c r="KX31140" s="23"/>
      <c r="KY31140" s="23"/>
    </row>
    <row r="31141" spans="36:311" x14ac:dyDescent="0.2">
      <c r="AJ31141" s="23"/>
      <c r="HH31141"/>
      <c r="IW31141" s="36"/>
      <c r="JI31141"/>
      <c r="JJ31141"/>
      <c r="KX31141" s="23"/>
      <c r="KY31141" s="23"/>
    </row>
    <row r="31142" spans="36:311" x14ac:dyDescent="0.2">
      <c r="AJ31142" s="23"/>
      <c r="HH31142"/>
      <c r="IW31142" s="36"/>
      <c r="JI31142"/>
      <c r="JJ31142"/>
      <c r="KX31142" s="23"/>
      <c r="KY31142" s="23"/>
    </row>
    <row r="31143" spans="36:311" x14ac:dyDescent="0.2">
      <c r="AJ31143" s="23"/>
      <c r="HH31143"/>
      <c r="IW31143" s="36"/>
      <c r="JI31143"/>
      <c r="JJ31143"/>
      <c r="KX31143" s="23"/>
      <c r="KY31143" s="23"/>
    </row>
    <row r="31144" spans="36:311" x14ac:dyDescent="0.2">
      <c r="AJ31144" s="23"/>
      <c r="HH31144"/>
      <c r="IW31144" s="36"/>
      <c r="JI31144"/>
      <c r="JJ31144"/>
      <c r="KX31144" s="23"/>
      <c r="KY31144" s="23"/>
    </row>
    <row r="31145" spans="36:311" x14ac:dyDescent="0.2">
      <c r="AJ31145" s="23"/>
      <c r="HH31145"/>
      <c r="IW31145" s="36"/>
      <c r="JI31145"/>
      <c r="JJ31145"/>
      <c r="KX31145" s="23"/>
      <c r="KY31145" s="23"/>
    </row>
    <row r="31146" spans="36:311" x14ac:dyDescent="0.2">
      <c r="AJ31146" s="23"/>
      <c r="HH31146"/>
      <c r="IW31146" s="36"/>
      <c r="JI31146"/>
      <c r="JJ31146"/>
      <c r="KX31146" s="23"/>
      <c r="KY31146" s="23"/>
    </row>
    <row r="31147" spans="36:311" x14ac:dyDescent="0.2">
      <c r="AJ31147" s="23"/>
      <c r="HH31147"/>
      <c r="IW31147" s="36"/>
      <c r="JI31147"/>
      <c r="JJ31147"/>
      <c r="KX31147" s="23"/>
      <c r="KY31147" s="23"/>
    </row>
    <row r="31148" spans="36:311" x14ac:dyDescent="0.2">
      <c r="AJ31148" s="23"/>
      <c r="HH31148"/>
      <c r="IW31148" s="36"/>
      <c r="JI31148"/>
      <c r="JJ31148"/>
      <c r="KX31148" s="23"/>
      <c r="KY31148" s="23"/>
    </row>
    <row r="31149" spans="36:311" x14ac:dyDescent="0.2">
      <c r="AJ31149" s="23"/>
      <c r="HH31149"/>
      <c r="IW31149" s="36"/>
      <c r="JI31149"/>
      <c r="JJ31149"/>
      <c r="KX31149" s="23"/>
      <c r="KY31149" s="23"/>
    </row>
    <row r="31150" spans="36:311" x14ac:dyDescent="0.2">
      <c r="AJ31150" s="23"/>
      <c r="HH31150"/>
      <c r="IW31150" s="36"/>
      <c r="JI31150"/>
      <c r="JJ31150"/>
      <c r="KX31150" s="23"/>
      <c r="KY31150" s="23"/>
    </row>
    <row r="31151" spans="36:311" x14ac:dyDescent="0.2">
      <c r="AJ31151" s="23"/>
      <c r="HH31151"/>
      <c r="IW31151" s="36"/>
      <c r="JI31151"/>
      <c r="JJ31151"/>
      <c r="KX31151" s="23"/>
      <c r="KY31151" s="23"/>
    </row>
    <row r="31152" spans="36:311" x14ac:dyDescent="0.2">
      <c r="AJ31152" s="23"/>
      <c r="HH31152"/>
      <c r="IW31152" s="36"/>
      <c r="JI31152"/>
      <c r="JJ31152"/>
      <c r="KX31152" s="23"/>
      <c r="KY31152" s="23"/>
    </row>
    <row r="31153" spans="36:311" x14ac:dyDescent="0.2">
      <c r="AJ31153" s="23"/>
      <c r="HH31153"/>
      <c r="IW31153" s="36"/>
      <c r="JI31153"/>
      <c r="JJ31153"/>
      <c r="KX31153" s="23"/>
      <c r="KY31153" s="23"/>
    </row>
    <row r="31154" spans="36:311" x14ac:dyDescent="0.2">
      <c r="AJ31154" s="23"/>
      <c r="HH31154"/>
      <c r="IW31154" s="36"/>
      <c r="JI31154"/>
      <c r="JJ31154"/>
      <c r="KX31154" s="23"/>
      <c r="KY31154" s="23"/>
    </row>
    <row r="31155" spans="36:311" x14ac:dyDescent="0.2">
      <c r="AJ31155" s="23"/>
      <c r="HH31155"/>
      <c r="IW31155" s="36"/>
      <c r="JI31155"/>
      <c r="JJ31155"/>
      <c r="KX31155" s="23"/>
      <c r="KY31155" s="23"/>
    </row>
    <row r="31156" spans="36:311" x14ac:dyDescent="0.2">
      <c r="AJ31156" s="23"/>
      <c r="HH31156"/>
      <c r="IW31156" s="36"/>
      <c r="JI31156"/>
      <c r="JJ31156"/>
      <c r="KX31156" s="23"/>
      <c r="KY31156" s="23"/>
    </row>
    <row r="31157" spans="36:311" x14ac:dyDescent="0.2">
      <c r="AJ31157" s="23"/>
      <c r="HH31157"/>
      <c r="IW31157" s="36"/>
      <c r="JI31157"/>
      <c r="JJ31157"/>
      <c r="KX31157" s="23"/>
      <c r="KY31157" s="23"/>
    </row>
    <row r="31158" spans="36:311" x14ac:dyDescent="0.2">
      <c r="AJ31158" s="23"/>
      <c r="HH31158"/>
      <c r="IW31158" s="36"/>
      <c r="JI31158"/>
      <c r="JJ31158"/>
      <c r="KX31158" s="23"/>
      <c r="KY31158" s="23"/>
    </row>
    <row r="31159" spans="36:311" x14ac:dyDescent="0.2">
      <c r="AJ31159" s="23"/>
      <c r="HH31159"/>
      <c r="IW31159" s="36"/>
      <c r="JI31159"/>
      <c r="JJ31159"/>
      <c r="KX31159" s="23"/>
      <c r="KY31159" s="23"/>
    </row>
    <row r="31160" spans="36:311" x14ac:dyDescent="0.2">
      <c r="AJ31160" s="23"/>
      <c r="HH31160"/>
      <c r="IW31160" s="36"/>
      <c r="JI31160"/>
      <c r="JJ31160"/>
      <c r="KX31160" s="23"/>
      <c r="KY31160" s="23"/>
    </row>
    <row r="31161" spans="36:311" x14ac:dyDescent="0.2">
      <c r="AJ31161" s="23"/>
      <c r="HH31161"/>
      <c r="IW31161" s="36"/>
      <c r="JI31161"/>
      <c r="JJ31161"/>
      <c r="KX31161" s="23"/>
      <c r="KY31161" s="23"/>
    </row>
    <row r="31162" spans="36:311" x14ac:dyDescent="0.2">
      <c r="AJ31162" s="23"/>
      <c r="HH31162"/>
      <c r="IW31162" s="36"/>
      <c r="JI31162"/>
      <c r="JJ31162"/>
      <c r="KX31162" s="23"/>
      <c r="KY31162" s="23"/>
    </row>
    <row r="31163" spans="36:311" x14ac:dyDescent="0.2">
      <c r="AJ31163" s="23"/>
      <c r="HH31163"/>
      <c r="IW31163" s="36"/>
      <c r="JI31163"/>
      <c r="JJ31163"/>
      <c r="KX31163" s="23"/>
      <c r="KY31163" s="23"/>
    </row>
    <row r="31164" spans="36:311" x14ac:dyDescent="0.2">
      <c r="AJ31164" s="23"/>
      <c r="HH31164"/>
      <c r="IW31164" s="36"/>
      <c r="JI31164"/>
      <c r="JJ31164"/>
      <c r="KX31164" s="23"/>
      <c r="KY31164" s="23"/>
    </row>
    <row r="31165" spans="36:311" x14ac:dyDescent="0.2">
      <c r="AJ31165" s="23"/>
      <c r="HH31165"/>
      <c r="IW31165" s="36"/>
      <c r="JI31165"/>
      <c r="JJ31165"/>
      <c r="KX31165" s="23"/>
      <c r="KY31165" s="23"/>
    </row>
    <row r="31166" spans="36:311" x14ac:dyDescent="0.2">
      <c r="AJ31166" s="23"/>
      <c r="HH31166"/>
      <c r="IW31166" s="36"/>
      <c r="JI31166"/>
      <c r="JJ31166"/>
      <c r="KX31166" s="23"/>
      <c r="KY31166" s="23"/>
    </row>
    <row r="31167" spans="36:311" x14ac:dyDescent="0.2">
      <c r="AJ31167" s="23"/>
      <c r="HH31167"/>
      <c r="IW31167" s="36"/>
      <c r="JI31167"/>
      <c r="JJ31167"/>
      <c r="KX31167" s="23"/>
      <c r="KY31167" s="23"/>
    </row>
    <row r="31168" spans="36:311" x14ac:dyDescent="0.2">
      <c r="AJ31168" s="23"/>
      <c r="HH31168"/>
      <c r="IW31168" s="36"/>
      <c r="JI31168"/>
      <c r="JJ31168"/>
      <c r="KX31168" s="23"/>
      <c r="KY31168" s="23"/>
    </row>
    <row r="31169" spans="36:311" x14ac:dyDescent="0.2">
      <c r="AJ31169" s="23"/>
      <c r="HH31169"/>
      <c r="IW31169" s="36"/>
      <c r="JI31169"/>
      <c r="JJ31169"/>
      <c r="KX31169" s="23"/>
      <c r="KY31169" s="23"/>
    </row>
    <row r="31170" spans="36:311" x14ac:dyDescent="0.2">
      <c r="AJ31170" s="23"/>
      <c r="HH31170"/>
      <c r="IW31170" s="36"/>
      <c r="JI31170"/>
      <c r="JJ31170"/>
      <c r="KX31170" s="23"/>
      <c r="KY31170" s="23"/>
    </row>
    <row r="31171" spans="36:311" x14ac:dyDescent="0.2">
      <c r="AJ31171" s="23"/>
      <c r="HH31171"/>
      <c r="IW31171" s="36"/>
      <c r="JI31171"/>
      <c r="JJ31171"/>
      <c r="KX31171" s="23"/>
      <c r="KY31171" s="23"/>
    </row>
    <row r="31172" spans="36:311" x14ac:dyDescent="0.2">
      <c r="AJ31172" s="23"/>
      <c r="HH31172"/>
      <c r="IW31172" s="36"/>
      <c r="JI31172"/>
      <c r="JJ31172"/>
      <c r="KX31172" s="23"/>
      <c r="KY31172" s="23"/>
    </row>
    <row r="31173" spans="36:311" x14ac:dyDescent="0.2">
      <c r="AJ31173" s="23"/>
      <c r="HH31173"/>
      <c r="IW31173" s="36"/>
      <c r="JI31173"/>
      <c r="JJ31173"/>
      <c r="KX31173" s="23"/>
      <c r="KY31173" s="23"/>
    </row>
    <row r="31174" spans="36:311" x14ac:dyDescent="0.2">
      <c r="AJ31174" s="23"/>
      <c r="HH31174"/>
      <c r="IW31174" s="36"/>
      <c r="JI31174"/>
      <c r="JJ31174"/>
      <c r="KX31174" s="23"/>
      <c r="KY31174" s="23"/>
    </row>
    <row r="31175" spans="36:311" x14ac:dyDescent="0.2">
      <c r="AJ31175" s="23"/>
      <c r="HH31175"/>
      <c r="IW31175" s="36"/>
      <c r="JI31175"/>
      <c r="JJ31175"/>
      <c r="KX31175" s="23"/>
      <c r="KY31175" s="23"/>
    </row>
    <row r="31176" spans="36:311" x14ac:dyDescent="0.2">
      <c r="AJ31176" s="23"/>
      <c r="HH31176"/>
      <c r="IW31176" s="36"/>
      <c r="JI31176"/>
      <c r="JJ31176"/>
      <c r="KX31176" s="23"/>
      <c r="KY31176" s="23"/>
    </row>
    <row r="31177" spans="36:311" x14ac:dyDescent="0.2">
      <c r="AJ31177" s="23"/>
      <c r="HH31177"/>
      <c r="IW31177" s="36"/>
      <c r="JI31177"/>
      <c r="JJ31177"/>
      <c r="KX31177" s="23"/>
      <c r="KY31177" s="23"/>
    </row>
    <row r="31178" spans="36:311" x14ac:dyDescent="0.2">
      <c r="AJ31178" s="23"/>
      <c r="HH31178"/>
      <c r="IW31178" s="36"/>
      <c r="JI31178"/>
      <c r="JJ31178"/>
      <c r="KX31178" s="23"/>
      <c r="KY31178" s="23"/>
    </row>
    <row r="31179" spans="36:311" x14ac:dyDescent="0.2">
      <c r="AJ31179" s="23"/>
      <c r="HH31179"/>
      <c r="IW31179" s="36"/>
      <c r="JI31179"/>
      <c r="JJ31179"/>
      <c r="KX31179" s="23"/>
      <c r="KY31179" s="23"/>
    </row>
    <row r="31180" spans="36:311" x14ac:dyDescent="0.2">
      <c r="AJ31180" s="23"/>
      <c r="HH31180"/>
      <c r="IW31180" s="36"/>
      <c r="JI31180"/>
      <c r="JJ31180"/>
      <c r="KX31180" s="23"/>
      <c r="KY31180" s="23"/>
    </row>
    <row r="31181" spans="36:311" x14ac:dyDescent="0.2">
      <c r="AJ31181" s="23"/>
      <c r="HH31181"/>
      <c r="IW31181" s="36"/>
      <c r="JI31181"/>
      <c r="JJ31181"/>
      <c r="KX31181" s="23"/>
      <c r="KY31181" s="23"/>
    </row>
    <row r="31182" spans="36:311" x14ac:dyDescent="0.2">
      <c r="AJ31182" s="23"/>
      <c r="HH31182"/>
      <c r="IW31182" s="36"/>
      <c r="JI31182"/>
      <c r="JJ31182"/>
      <c r="KX31182" s="23"/>
      <c r="KY31182" s="23"/>
    </row>
    <row r="31183" spans="36:311" x14ac:dyDescent="0.2">
      <c r="AJ31183" s="23"/>
      <c r="HH31183"/>
      <c r="IW31183" s="36"/>
      <c r="JI31183"/>
      <c r="JJ31183"/>
      <c r="KX31183" s="23"/>
      <c r="KY31183" s="23"/>
    </row>
    <row r="31184" spans="36:311" x14ac:dyDescent="0.2">
      <c r="AJ31184" s="23"/>
      <c r="HH31184"/>
      <c r="IW31184" s="36"/>
      <c r="JI31184"/>
      <c r="JJ31184"/>
      <c r="KX31184" s="23"/>
      <c r="KY31184" s="23"/>
    </row>
    <row r="31185" spans="36:311" x14ac:dyDescent="0.2">
      <c r="AJ31185" s="23"/>
      <c r="HH31185"/>
      <c r="IW31185" s="36"/>
      <c r="JI31185"/>
      <c r="JJ31185"/>
      <c r="KX31185" s="23"/>
      <c r="KY31185" s="23"/>
    </row>
    <row r="31186" spans="36:311" x14ac:dyDescent="0.2">
      <c r="AJ31186" s="23"/>
      <c r="HH31186"/>
      <c r="IW31186" s="36"/>
      <c r="JI31186"/>
      <c r="JJ31186"/>
      <c r="KX31186" s="23"/>
      <c r="KY31186" s="23"/>
    </row>
    <row r="31187" spans="36:311" x14ac:dyDescent="0.2">
      <c r="AJ31187" s="23"/>
      <c r="HH31187"/>
      <c r="IW31187" s="36"/>
      <c r="JI31187"/>
      <c r="JJ31187"/>
      <c r="KX31187" s="23"/>
      <c r="KY31187" s="23"/>
    </row>
    <row r="31188" spans="36:311" x14ac:dyDescent="0.2">
      <c r="AJ31188" s="23"/>
      <c r="HH31188"/>
      <c r="IW31188" s="36"/>
      <c r="JI31188"/>
      <c r="JJ31188"/>
      <c r="KX31188" s="23"/>
      <c r="KY31188" s="23"/>
    </row>
    <row r="31189" spans="36:311" x14ac:dyDescent="0.2">
      <c r="AJ31189" s="23"/>
      <c r="HH31189"/>
      <c r="IW31189" s="36"/>
      <c r="JI31189"/>
      <c r="JJ31189"/>
      <c r="KX31189" s="23"/>
      <c r="KY31189" s="23"/>
    </row>
    <row r="31190" spans="36:311" x14ac:dyDescent="0.2">
      <c r="AJ31190" s="23"/>
      <c r="HH31190"/>
      <c r="IW31190" s="36"/>
      <c r="JI31190"/>
      <c r="JJ31190"/>
      <c r="KX31190" s="23"/>
      <c r="KY31190" s="23"/>
    </row>
    <row r="31191" spans="36:311" x14ac:dyDescent="0.2">
      <c r="AJ31191" s="23"/>
      <c r="HH31191"/>
      <c r="IW31191" s="36"/>
      <c r="JI31191"/>
      <c r="JJ31191"/>
      <c r="KX31191" s="23"/>
      <c r="KY31191" s="23"/>
    </row>
    <row r="31192" spans="36:311" x14ac:dyDescent="0.2">
      <c r="AJ31192" s="23"/>
      <c r="HH31192"/>
      <c r="IW31192" s="36"/>
      <c r="JI31192"/>
      <c r="JJ31192"/>
      <c r="KX31192" s="23"/>
      <c r="KY31192" s="23"/>
    </row>
    <row r="31193" spans="36:311" x14ac:dyDescent="0.2">
      <c r="AJ31193" s="23"/>
      <c r="HH31193"/>
      <c r="IW31193" s="36"/>
      <c r="JI31193"/>
      <c r="JJ31193"/>
      <c r="KX31193" s="23"/>
      <c r="KY31193" s="23"/>
    </row>
    <row r="31194" spans="36:311" x14ac:dyDescent="0.2">
      <c r="AJ31194" s="23"/>
      <c r="HH31194"/>
      <c r="IW31194" s="36"/>
      <c r="JI31194"/>
      <c r="JJ31194"/>
      <c r="KX31194" s="23"/>
      <c r="KY31194" s="23"/>
    </row>
    <row r="31195" spans="36:311" x14ac:dyDescent="0.2">
      <c r="AJ31195" s="23"/>
      <c r="HH31195"/>
      <c r="IW31195" s="36"/>
      <c r="JI31195"/>
      <c r="JJ31195"/>
      <c r="KX31195" s="23"/>
      <c r="KY31195" s="23"/>
    </row>
    <row r="31196" spans="36:311" x14ac:dyDescent="0.2">
      <c r="AJ31196" s="23"/>
      <c r="HH31196"/>
      <c r="IW31196" s="36"/>
      <c r="JI31196"/>
      <c r="JJ31196"/>
      <c r="KX31196" s="23"/>
      <c r="KY31196" s="23"/>
    </row>
    <row r="31197" spans="36:311" x14ac:dyDescent="0.2">
      <c r="AJ31197" s="23"/>
      <c r="HH31197"/>
      <c r="IW31197" s="36"/>
      <c r="JI31197"/>
      <c r="JJ31197"/>
      <c r="KX31197" s="23"/>
      <c r="KY31197" s="23"/>
    </row>
    <row r="31198" spans="36:311" x14ac:dyDescent="0.2">
      <c r="AJ31198" s="23"/>
      <c r="HH31198"/>
      <c r="IW31198" s="36"/>
      <c r="JI31198"/>
      <c r="JJ31198"/>
      <c r="KX31198" s="23"/>
      <c r="KY31198" s="23"/>
    </row>
    <row r="31199" spans="36:311" x14ac:dyDescent="0.2">
      <c r="AJ31199" s="23"/>
      <c r="HH31199"/>
      <c r="IW31199" s="36"/>
      <c r="JI31199"/>
      <c r="JJ31199"/>
      <c r="KX31199" s="23"/>
      <c r="KY31199" s="23"/>
    </row>
    <row r="31200" spans="36:311" x14ac:dyDescent="0.2">
      <c r="AJ31200" s="23"/>
      <c r="HH31200"/>
      <c r="IW31200" s="36"/>
      <c r="JI31200"/>
      <c r="JJ31200"/>
      <c r="KX31200" s="23"/>
      <c r="KY31200" s="23"/>
    </row>
    <row r="31201" spans="36:311" x14ac:dyDescent="0.2">
      <c r="AJ31201" s="23"/>
      <c r="HH31201"/>
      <c r="IW31201" s="36"/>
      <c r="JI31201"/>
      <c r="JJ31201"/>
      <c r="KX31201" s="23"/>
      <c r="KY31201" s="23"/>
    </row>
    <row r="31202" spans="36:311" x14ac:dyDescent="0.2">
      <c r="AJ31202" s="23"/>
      <c r="HH31202"/>
      <c r="IW31202" s="36"/>
      <c r="JI31202"/>
      <c r="JJ31202"/>
      <c r="KX31202" s="23"/>
      <c r="KY31202" s="23"/>
    </row>
    <row r="31203" spans="36:311" x14ac:dyDescent="0.2">
      <c r="AJ31203" s="23"/>
      <c r="HH31203"/>
      <c r="IW31203" s="36"/>
      <c r="JI31203"/>
      <c r="JJ31203"/>
      <c r="KX31203" s="23"/>
      <c r="KY31203" s="23"/>
    </row>
    <row r="31204" spans="36:311" x14ac:dyDescent="0.2">
      <c r="AJ31204" s="23"/>
      <c r="HH31204"/>
      <c r="IW31204" s="36"/>
      <c r="JI31204"/>
      <c r="JJ31204"/>
      <c r="KX31204" s="23"/>
      <c r="KY31204" s="23"/>
    </row>
    <row r="31205" spans="36:311" x14ac:dyDescent="0.2">
      <c r="AJ31205" s="23"/>
      <c r="HH31205"/>
      <c r="IW31205" s="36"/>
      <c r="JI31205"/>
      <c r="JJ31205"/>
      <c r="KX31205" s="23"/>
      <c r="KY31205" s="23"/>
    </row>
    <row r="31206" spans="36:311" x14ac:dyDescent="0.2">
      <c r="AJ31206" s="23"/>
      <c r="HH31206"/>
      <c r="IW31206" s="36"/>
      <c r="JI31206"/>
      <c r="JJ31206"/>
      <c r="KX31206" s="23"/>
      <c r="KY31206" s="23"/>
    </row>
    <row r="31207" spans="36:311" x14ac:dyDescent="0.2">
      <c r="AJ31207" s="23"/>
      <c r="HH31207"/>
      <c r="IW31207" s="36"/>
      <c r="JI31207"/>
      <c r="JJ31207"/>
      <c r="KX31207" s="23"/>
      <c r="KY31207" s="23"/>
    </row>
    <row r="31208" spans="36:311" x14ac:dyDescent="0.2">
      <c r="AJ31208" s="23"/>
      <c r="HH31208"/>
      <c r="IW31208" s="36"/>
      <c r="JI31208"/>
      <c r="JJ31208"/>
      <c r="KX31208" s="23"/>
      <c r="KY31208" s="23"/>
    </row>
    <row r="31209" spans="36:311" x14ac:dyDescent="0.2">
      <c r="AJ31209" s="23"/>
      <c r="HH31209"/>
      <c r="IW31209" s="36"/>
      <c r="JI31209"/>
      <c r="JJ31209"/>
      <c r="KX31209" s="23"/>
      <c r="KY31209" s="23"/>
    </row>
    <row r="31210" spans="36:311" x14ac:dyDescent="0.2">
      <c r="AJ31210" s="23"/>
      <c r="HH31210"/>
      <c r="IW31210" s="36"/>
      <c r="JI31210"/>
      <c r="JJ31210"/>
      <c r="KX31210" s="23"/>
      <c r="KY31210" s="23"/>
    </row>
    <row r="31211" spans="36:311" x14ac:dyDescent="0.2">
      <c r="AJ31211" s="23"/>
      <c r="HH31211"/>
      <c r="IW31211" s="36"/>
      <c r="JI31211"/>
      <c r="JJ31211"/>
      <c r="KX31211" s="23"/>
      <c r="KY31211" s="23"/>
    </row>
    <row r="31212" spans="36:311" x14ac:dyDescent="0.2">
      <c r="AJ31212" s="23"/>
      <c r="HH31212"/>
      <c r="IW31212" s="36"/>
      <c r="JI31212"/>
      <c r="JJ31212"/>
      <c r="KX31212" s="23"/>
      <c r="KY31212" s="23"/>
    </row>
    <row r="31213" spans="36:311" x14ac:dyDescent="0.2">
      <c r="AJ31213" s="23"/>
      <c r="HH31213"/>
      <c r="IW31213" s="36"/>
      <c r="JI31213"/>
      <c r="JJ31213"/>
      <c r="KX31213" s="23"/>
      <c r="KY31213" s="23"/>
    </row>
    <row r="31214" spans="36:311" x14ac:dyDescent="0.2">
      <c r="AJ31214" s="23"/>
      <c r="HH31214"/>
      <c r="IW31214" s="36"/>
      <c r="JI31214"/>
      <c r="JJ31214"/>
      <c r="KX31214" s="23"/>
      <c r="KY31214" s="23"/>
    </row>
    <row r="31215" spans="36:311" x14ac:dyDescent="0.2">
      <c r="AJ31215" s="23"/>
      <c r="HH31215"/>
      <c r="IW31215" s="36"/>
      <c r="JI31215"/>
      <c r="JJ31215"/>
      <c r="KX31215" s="23"/>
      <c r="KY31215" s="23"/>
    </row>
    <row r="31216" spans="36:311" x14ac:dyDescent="0.2">
      <c r="AJ31216" s="23"/>
      <c r="HH31216"/>
      <c r="IW31216" s="36"/>
      <c r="JI31216"/>
      <c r="JJ31216"/>
      <c r="KX31216" s="23"/>
      <c r="KY31216" s="23"/>
    </row>
    <row r="31217" spans="36:311" x14ac:dyDescent="0.2">
      <c r="AJ31217" s="23"/>
      <c r="HH31217"/>
      <c r="IW31217" s="36"/>
      <c r="JI31217"/>
      <c r="JJ31217"/>
      <c r="KX31217" s="23"/>
      <c r="KY31217" s="23"/>
    </row>
    <row r="31218" spans="36:311" x14ac:dyDescent="0.2">
      <c r="AJ31218" s="23"/>
      <c r="HH31218"/>
      <c r="IW31218" s="36"/>
      <c r="JI31218"/>
      <c r="JJ31218"/>
      <c r="KX31218" s="23"/>
      <c r="KY31218" s="23"/>
    </row>
    <row r="31219" spans="36:311" x14ac:dyDescent="0.2">
      <c r="AJ31219" s="23"/>
      <c r="HH31219"/>
      <c r="IW31219" s="36"/>
      <c r="JI31219"/>
      <c r="JJ31219"/>
      <c r="KX31219" s="23"/>
      <c r="KY31219" s="23"/>
    </row>
    <row r="31220" spans="36:311" x14ac:dyDescent="0.2">
      <c r="AJ31220" s="23"/>
      <c r="HH31220"/>
      <c r="IW31220" s="36"/>
      <c r="JI31220"/>
      <c r="JJ31220"/>
      <c r="KX31220" s="23"/>
      <c r="KY31220" s="23"/>
    </row>
    <row r="31221" spans="36:311" x14ac:dyDescent="0.2">
      <c r="AJ31221" s="23"/>
      <c r="HH31221"/>
      <c r="IW31221" s="36"/>
      <c r="JI31221"/>
      <c r="JJ31221"/>
      <c r="KX31221" s="23"/>
      <c r="KY31221" s="23"/>
    </row>
    <row r="31222" spans="36:311" x14ac:dyDescent="0.2">
      <c r="AJ31222" s="23"/>
      <c r="HH31222"/>
      <c r="IW31222" s="36"/>
      <c r="JI31222"/>
      <c r="JJ31222"/>
      <c r="KX31222" s="23"/>
      <c r="KY31222" s="23"/>
    </row>
    <row r="31223" spans="36:311" x14ac:dyDescent="0.2">
      <c r="AJ31223" s="23"/>
      <c r="HH31223"/>
      <c r="IW31223" s="36"/>
      <c r="JI31223"/>
      <c r="JJ31223"/>
      <c r="KX31223" s="23"/>
      <c r="KY31223" s="23"/>
    </row>
    <row r="31224" spans="36:311" x14ac:dyDescent="0.2">
      <c r="AJ31224" s="23"/>
      <c r="HH31224"/>
      <c r="IW31224" s="36"/>
      <c r="JI31224"/>
      <c r="JJ31224"/>
      <c r="KX31224" s="23"/>
      <c r="KY31224" s="23"/>
    </row>
    <row r="31225" spans="36:311" x14ac:dyDescent="0.2">
      <c r="AJ31225" s="23"/>
      <c r="HH31225"/>
      <c r="IW31225" s="36"/>
      <c r="JI31225"/>
      <c r="JJ31225"/>
      <c r="KX31225" s="23"/>
      <c r="KY31225" s="23"/>
    </row>
    <row r="31226" spans="36:311" x14ac:dyDescent="0.2">
      <c r="AJ31226" s="23"/>
      <c r="HH31226"/>
      <c r="IW31226" s="36"/>
      <c r="JI31226"/>
      <c r="JJ31226"/>
      <c r="KX31226" s="23"/>
      <c r="KY31226" s="23"/>
    </row>
    <row r="31227" spans="36:311" x14ac:dyDescent="0.2">
      <c r="AJ31227" s="23"/>
      <c r="HH31227"/>
      <c r="IW31227" s="36"/>
      <c r="JI31227"/>
      <c r="JJ31227"/>
      <c r="KX31227" s="23"/>
      <c r="KY31227" s="23"/>
    </row>
    <row r="31228" spans="36:311" x14ac:dyDescent="0.2">
      <c r="AJ31228" s="23"/>
      <c r="HH31228"/>
      <c r="IW31228" s="36"/>
      <c r="JI31228"/>
      <c r="JJ31228"/>
      <c r="KX31228" s="23"/>
      <c r="KY31228" s="23"/>
    </row>
    <row r="31229" spans="36:311" x14ac:dyDescent="0.2">
      <c r="AJ31229" s="23"/>
      <c r="HH31229"/>
      <c r="IW31229" s="36"/>
      <c r="JI31229"/>
      <c r="JJ31229"/>
      <c r="KX31229" s="23"/>
      <c r="KY31229" s="23"/>
    </row>
    <row r="31230" spans="36:311" x14ac:dyDescent="0.2">
      <c r="AJ31230" s="23"/>
      <c r="HH31230"/>
      <c r="IW31230" s="36"/>
      <c r="JI31230"/>
      <c r="JJ31230"/>
      <c r="KX31230" s="23"/>
      <c r="KY31230" s="23"/>
    </row>
    <row r="31231" spans="36:311" x14ac:dyDescent="0.2">
      <c r="AJ31231" s="23"/>
      <c r="HH31231"/>
      <c r="IW31231" s="36"/>
      <c r="JI31231"/>
      <c r="JJ31231"/>
      <c r="KX31231" s="23"/>
      <c r="KY31231" s="23"/>
    </row>
    <row r="31232" spans="36:311" x14ac:dyDescent="0.2">
      <c r="AJ31232" s="23"/>
      <c r="HH31232"/>
      <c r="IW31232" s="36"/>
      <c r="JI31232"/>
      <c r="JJ31232"/>
      <c r="KX31232" s="23"/>
      <c r="KY31232" s="23"/>
    </row>
    <row r="31233" spans="36:311" x14ac:dyDescent="0.2">
      <c r="AJ31233" s="23"/>
      <c r="HH31233"/>
      <c r="IW31233" s="36"/>
      <c r="JI31233"/>
      <c r="JJ31233"/>
      <c r="KX31233" s="23"/>
      <c r="KY31233" s="23"/>
    </row>
    <row r="31234" spans="36:311" x14ac:dyDescent="0.2">
      <c r="AJ31234" s="23"/>
      <c r="HH31234"/>
      <c r="IW31234" s="36"/>
      <c r="JI31234"/>
      <c r="JJ31234"/>
      <c r="KX31234" s="23"/>
      <c r="KY31234" s="23"/>
    </row>
    <row r="31235" spans="36:311" x14ac:dyDescent="0.2">
      <c r="AJ31235" s="23"/>
      <c r="HH31235"/>
      <c r="IW31235" s="36"/>
      <c r="JI31235"/>
      <c r="JJ31235"/>
      <c r="KX31235" s="23"/>
      <c r="KY31235" s="23"/>
    </row>
    <row r="31236" spans="36:311" x14ac:dyDescent="0.2">
      <c r="AJ31236" s="23"/>
      <c r="HH31236"/>
      <c r="IW31236" s="36"/>
      <c r="JI31236"/>
      <c r="JJ31236"/>
      <c r="KX31236" s="23"/>
      <c r="KY31236" s="23"/>
    </row>
    <row r="31237" spans="36:311" x14ac:dyDescent="0.2">
      <c r="AJ31237" s="23"/>
      <c r="HH31237"/>
      <c r="IW31237" s="36"/>
      <c r="JI31237"/>
      <c r="JJ31237"/>
      <c r="KX31237" s="23"/>
      <c r="KY31237" s="23"/>
    </row>
    <row r="31238" spans="36:311" x14ac:dyDescent="0.2">
      <c r="AJ31238" s="23"/>
      <c r="HH31238"/>
      <c r="IW31238" s="36"/>
      <c r="JI31238"/>
      <c r="JJ31238"/>
      <c r="KX31238" s="23"/>
      <c r="KY31238" s="23"/>
    </row>
    <row r="31239" spans="36:311" x14ac:dyDescent="0.2">
      <c r="AJ31239" s="23"/>
      <c r="HH31239"/>
      <c r="IW31239" s="36"/>
      <c r="JI31239"/>
      <c r="JJ31239"/>
      <c r="KX31239" s="23"/>
      <c r="KY31239" s="23"/>
    </row>
    <row r="31240" spans="36:311" x14ac:dyDescent="0.2">
      <c r="AJ31240" s="23"/>
      <c r="HH31240"/>
      <c r="IW31240" s="36"/>
      <c r="JI31240"/>
      <c r="JJ31240"/>
      <c r="KX31240" s="23"/>
      <c r="KY31240" s="23"/>
    </row>
    <row r="31241" spans="36:311" x14ac:dyDescent="0.2">
      <c r="AJ31241" s="23"/>
      <c r="HH31241"/>
      <c r="IW31241" s="36"/>
      <c r="JI31241"/>
      <c r="JJ31241"/>
      <c r="KX31241" s="23"/>
      <c r="KY31241" s="23"/>
    </row>
    <row r="31242" spans="36:311" x14ac:dyDescent="0.2">
      <c r="AJ31242" s="23"/>
      <c r="HH31242"/>
      <c r="IW31242" s="36"/>
      <c r="JI31242"/>
      <c r="JJ31242"/>
      <c r="KX31242" s="23"/>
      <c r="KY31242" s="23"/>
    </row>
    <row r="31243" spans="36:311" x14ac:dyDescent="0.2">
      <c r="AJ31243" s="23"/>
      <c r="HH31243"/>
      <c r="IW31243" s="36"/>
      <c r="JI31243"/>
      <c r="JJ31243"/>
      <c r="KX31243" s="23"/>
      <c r="KY31243" s="23"/>
    </row>
    <row r="31244" spans="36:311" x14ac:dyDescent="0.2">
      <c r="AJ31244" s="23"/>
      <c r="HH31244"/>
      <c r="IW31244" s="36"/>
      <c r="JI31244"/>
      <c r="JJ31244"/>
      <c r="KX31244" s="23"/>
      <c r="KY31244" s="23"/>
    </row>
    <row r="31245" spans="36:311" x14ac:dyDescent="0.2">
      <c r="AJ31245" s="23"/>
      <c r="HH31245"/>
      <c r="IW31245" s="36"/>
      <c r="JI31245"/>
      <c r="JJ31245"/>
      <c r="KX31245" s="23"/>
      <c r="KY31245" s="23"/>
    </row>
    <row r="31246" spans="36:311" x14ac:dyDescent="0.2">
      <c r="AJ31246" s="23"/>
      <c r="HH31246"/>
      <c r="IW31246" s="36"/>
      <c r="JI31246"/>
      <c r="JJ31246"/>
      <c r="KX31246" s="23"/>
      <c r="KY31246" s="23"/>
    </row>
    <row r="31247" spans="36:311" x14ac:dyDescent="0.2">
      <c r="AJ31247" s="23"/>
      <c r="HH31247"/>
      <c r="IW31247" s="36"/>
      <c r="JI31247"/>
      <c r="JJ31247"/>
      <c r="KX31247" s="23"/>
      <c r="KY31247" s="23"/>
    </row>
    <row r="31248" spans="36:311" x14ac:dyDescent="0.2">
      <c r="AJ31248" s="23"/>
      <c r="HH31248"/>
      <c r="IW31248" s="36"/>
      <c r="JI31248"/>
      <c r="JJ31248"/>
      <c r="KX31248" s="23"/>
      <c r="KY31248" s="23"/>
    </row>
    <row r="31249" spans="36:311" x14ac:dyDescent="0.2">
      <c r="AJ31249" s="23"/>
      <c r="HH31249"/>
      <c r="IW31249" s="36"/>
      <c r="JI31249"/>
      <c r="JJ31249"/>
      <c r="KX31249" s="23"/>
      <c r="KY31249" s="23"/>
    </row>
    <row r="31250" spans="36:311" x14ac:dyDescent="0.2">
      <c r="AJ31250" s="23"/>
      <c r="HH31250"/>
      <c r="IW31250" s="36"/>
      <c r="JI31250"/>
      <c r="JJ31250"/>
      <c r="KX31250" s="23"/>
      <c r="KY31250" s="23"/>
    </row>
    <row r="31251" spans="36:311" x14ac:dyDescent="0.2">
      <c r="AJ31251" s="23"/>
      <c r="HH31251"/>
      <c r="IW31251" s="36"/>
      <c r="JI31251"/>
      <c r="JJ31251"/>
      <c r="KX31251" s="23"/>
      <c r="KY31251" s="23"/>
    </row>
    <row r="31252" spans="36:311" x14ac:dyDescent="0.2">
      <c r="AJ31252" s="23"/>
      <c r="HH31252"/>
      <c r="IW31252" s="36"/>
      <c r="JI31252"/>
      <c r="JJ31252"/>
      <c r="KX31252" s="23"/>
      <c r="KY31252" s="23"/>
    </row>
    <row r="31253" spans="36:311" x14ac:dyDescent="0.2">
      <c r="AJ31253" s="23"/>
      <c r="HH31253"/>
      <c r="IW31253" s="36"/>
      <c r="JI31253"/>
      <c r="JJ31253"/>
      <c r="KX31253" s="23"/>
      <c r="KY31253" s="23"/>
    </row>
    <row r="31254" spans="36:311" x14ac:dyDescent="0.2">
      <c r="AJ31254" s="23"/>
      <c r="HH31254"/>
      <c r="IW31254" s="36"/>
      <c r="JI31254"/>
      <c r="JJ31254"/>
      <c r="KX31254" s="23"/>
      <c r="KY31254" s="23"/>
    </row>
    <row r="31255" spans="36:311" x14ac:dyDescent="0.2">
      <c r="AJ31255" s="23"/>
      <c r="HH31255"/>
      <c r="IW31255" s="36"/>
      <c r="JI31255"/>
      <c r="JJ31255"/>
      <c r="KX31255" s="23"/>
      <c r="KY31255" s="23"/>
    </row>
    <row r="31256" spans="36:311" x14ac:dyDescent="0.2">
      <c r="AJ31256" s="23"/>
      <c r="HH31256"/>
      <c r="IW31256" s="36"/>
      <c r="JI31256"/>
      <c r="JJ31256"/>
      <c r="KX31256" s="23"/>
      <c r="KY31256" s="23"/>
    </row>
    <row r="31257" spans="36:311" x14ac:dyDescent="0.2">
      <c r="AJ31257" s="23"/>
      <c r="HH31257"/>
      <c r="IW31257" s="36"/>
      <c r="JI31257"/>
      <c r="JJ31257"/>
      <c r="KX31257" s="23"/>
      <c r="KY31257" s="23"/>
    </row>
    <row r="31258" spans="36:311" x14ac:dyDescent="0.2">
      <c r="AJ31258" s="23"/>
      <c r="HH31258"/>
      <c r="IW31258" s="36"/>
      <c r="JI31258"/>
      <c r="JJ31258"/>
      <c r="KX31258" s="23"/>
      <c r="KY31258" s="23"/>
    </row>
    <row r="31259" spans="36:311" x14ac:dyDescent="0.2">
      <c r="AJ31259" s="23"/>
      <c r="HH31259"/>
      <c r="IW31259" s="36"/>
      <c r="JI31259"/>
      <c r="JJ31259"/>
      <c r="KX31259" s="23"/>
      <c r="KY31259" s="23"/>
    </row>
    <row r="31260" spans="36:311" x14ac:dyDescent="0.2">
      <c r="AJ31260" s="23"/>
      <c r="HH31260"/>
      <c r="IW31260" s="36"/>
      <c r="JI31260"/>
      <c r="JJ31260"/>
      <c r="KX31260" s="23"/>
      <c r="KY31260" s="23"/>
    </row>
    <row r="31261" spans="36:311" x14ac:dyDescent="0.2">
      <c r="AJ31261" s="23"/>
      <c r="HH31261"/>
      <c r="IW31261" s="36"/>
      <c r="JI31261"/>
      <c r="JJ31261"/>
      <c r="KX31261" s="23"/>
      <c r="KY31261" s="23"/>
    </row>
    <row r="31262" spans="36:311" x14ac:dyDescent="0.2">
      <c r="AJ31262" s="23"/>
      <c r="HH31262"/>
      <c r="IW31262" s="36"/>
      <c r="JI31262"/>
      <c r="JJ31262"/>
      <c r="KX31262" s="23"/>
      <c r="KY31262" s="23"/>
    </row>
    <row r="31263" spans="36:311" x14ac:dyDescent="0.2">
      <c r="AJ31263" s="23"/>
      <c r="HH31263"/>
      <c r="IW31263" s="36"/>
      <c r="JI31263"/>
      <c r="JJ31263"/>
      <c r="KX31263" s="23"/>
      <c r="KY31263" s="23"/>
    </row>
    <row r="31264" spans="36:311" x14ac:dyDescent="0.2">
      <c r="AJ31264" s="23"/>
      <c r="HH31264"/>
      <c r="IW31264" s="36"/>
      <c r="JI31264"/>
      <c r="JJ31264"/>
      <c r="KX31264" s="23"/>
      <c r="KY31264" s="23"/>
    </row>
    <row r="31265" spans="36:311" x14ac:dyDescent="0.2">
      <c r="AJ31265" s="23"/>
      <c r="HH31265"/>
      <c r="IW31265" s="36"/>
      <c r="JI31265"/>
      <c r="JJ31265"/>
      <c r="KX31265" s="23"/>
      <c r="KY31265" s="23"/>
    </row>
    <row r="31266" spans="36:311" x14ac:dyDescent="0.2">
      <c r="AJ31266" s="23"/>
      <c r="HH31266"/>
      <c r="IW31266" s="36"/>
      <c r="JI31266"/>
      <c r="JJ31266"/>
      <c r="KX31266" s="23"/>
      <c r="KY31266" s="23"/>
    </row>
    <row r="31267" spans="36:311" x14ac:dyDescent="0.2">
      <c r="AJ31267" s="23"/>
      <c r="HH31267"/>
      <c r="IW31267" s="36"/>
      <c r="JI31267"/>
      <c r="JJ31267"/>
      <c r="KX31267" s="23"/>
      <c r="KY31267" s="23"/>
    </row>
    <row r="31268" spans="36:311" x14ac:dyDescent="0.2">
      <c r="AJ31268" s="23"/>
      <c r="HH31268"/>
      <c r="IW31268" s="36"/>
      <c r="JI31268"/>
      <c r="JJ31268"/>
      <c r="KX31268" s="23"/>
      <c r="KY31268" s="23"/>
    </row>
    <row r="31269" spans="36:311" x14ac:dyDescent="0.2">
      <c r="AJ31269" s="23"/>
      <c r="HH31269"/>
      <c r="IW31269" s="36"/>
      <c r="JI31269"/>
      <c r="JJ31269"/>
      <c r="KX31269" s="23"/>
      <c r="KY31269" s="23"/>
    </row>
    <row r="31270" spans="36:311" x14ac:dyDescent="0.2">
      <c r="AJ31270" s="23"/>
      <c r="HH31270"/>
      <c r="IW31270" s="36"/>
      <c r="JI31270"/>
      <c r="JJ31270"/>
      <c r="KX31270" s="23"/>
      <c r="KY31270" s="23"/>
    </row>
    <row r="31271" spans="36:311" x14ac:dyDescent="0.2">
      <c r="AJ31271" s="23"/>
      <c r="HH31271"/>
      <c r="IW31271" s="36"/>
      <c r="JI31271"/>
      <c r="JJ31271"/>
      <c r="KX31271" s="23"/>
      <c r="KY31271" s="23"/>
    </row>
    <row r="31272" spans="36:311" x14ac:dyDescent="0.2">
      <c r="AJ31272" s="23"/>
      <c r="HH31272"/>
      <c r="IW31272" s="36"/>
      <c r="JI31272"/>
      <c r="JJ31272"/>
      <c r="KX31272" s="23"/>
      <c r="KY31272" s="23"/>
    </row>
    <row r="31273" spans="36:311" x14ac:dyDescent="0.2">
      <c r="AJ31273" s="23"/>
      <c r="HH31273"/>
      <c r="IW31273" s="36"/>
      <c r="JI31273"/>
      <c r="JJ31273"/>
      <c r="KX31273" s="23"/>
      <c r="KY31273" s="23"/>
    </row>
    <row r="31274" spans="36:311" x14ac:dyDescent="0.2">
      <c r="AJ31274" s="23"/>
      <c r="HH31274"/>
      <c r="IW31274" s="36"/>
      <c r="JI31274"/>
      <c r="JJ31274"/>
      <c r="KX31274" s="23"/>
      <c r="KY31274" s="23"/>
    </row>
    <row r="31275" spans="36:311" x14ac:dyDescent="0.2">
      <c r="AJ31275" s="23"/>
      <c r="HH31275"/>
      <c r="IW31275" s="36"/>
      <c r="JI31275"/>
      <c r="JJ31275"/>
      <c r="KX31275" s="23"/>
      <c r="KY31275" s="23"/>
    </row>
    <row r="31276" spans="36:311" x14ac:dyDescent="0.2">
      <c r="AJ31276" s="23"/>
      <c r="HH31276"/>
      <c r="IW31276" s="36"/>
      <c r="JI31276"/>
      <c r="JJ31276"/>
      <c r="KX31276" s="23"/>
      <c r="KY31276" s="23"/>
    </row>
    <row r="31277" spans="36:311" x14ac:dyDescent="0.2">
      <c r="AJ31277" s="23"/>
      <c r="HH31277"/>
      <c r="IW31277" s="36"/>
      <c r="JI31277"/>
      <c r="JJ31277"/>
      <c r="KX31277" s="23"/>
      <c r="KY31277" s="23"/>
    </row>
    <row r="31278" spans="36:311" x14ac:dyDescent="0.2">
      <c r="AJ31278" s="23"/>
      <c r="HH31278"/>
      <c r="IW31278" s="36"/>
      <c r="JI31278"/>
      <c r="JJ31278"/>
      <c r="KX31278" s="23"/>
      <c r="KY31278" s="23"/>
    </row>
    <row r="31279" spans="36:311" x14ac:dyDescent="0.2">
      <c r="AJ31279" s="23"/>
      <c r="HH31279"/>
      <c r="IW31279" s="36"/>
      <c r="JI31279"/>
      <c r="JJ31279"/>
      <c r="KX31279" s="23"/>
      <c r="KY31279" s="23"/>
    </row>
    <row r="31280" spans="36:311" x14ac:dyDescent="0.2">
      <c r="AJ31280" s="23"/>
      <c r="HH31280"/>
      <c r="IW31280" s="36"/>
      <c r="JI31280"/>
      <c r="JJ31280"/>
      <c r="KX31280" s="23"/>
      <c r="KY31280" s="23"/>
    </row>
    <row r="31281" spans="36:311" x14ac:dyDescent="0.2">
      <c r="AJ31281" s="23"/>
      <c r="HH31281"/>
      <c r="IW31281" s="36"/>
      <c r="JI31281"/>
      <c r="JJ31281"/>
      <c r="KX31281" s="23"/>
      <c r="KY31281" s="23"/>
    </row>
    <row r="31282" spans="36:311" x14ac:dyDescent="0.2">
      <c r="AJ31282" s="23"/>
      <c r="HH31282"/>
      <c r="IW31282" s="36"/>
      <c r="JI31282"/>
      <c r="JJ31282"/>
      <c r="KX31282" s="23"/>
      <c r="KY31282" s="23"/>
    </row>
    <row r="31283" spans="36:311" x14ac:dyDescent="0.2">
      <c r="AJ31283" s="23"/>
      <c r="HH31283"/>
      <c r="IW31283" s="36"/>
      <c r="JI31283"/>
      <c r="JJ31283"/>
      <c r="KX31283" s="23"/>
      <c r="KY31283" s="23"/>
    </row>
    <row r="31284" spans="36:311" x14ac:dyDescent="0.2">
      <c r="AJ31284" s="23"/>
      <c r="HH31284"/>
      <c r="IW31284" s="36"/>
      <c r="JI31284"/>
      <c r="JJ31284"/>
      <c r="KX31284" s="23"/>
      <c r="KY31284" s="23"/>
    </row>
    <row r="31285" spans="36:311" x14ac:dyDescent="0.2">
      <c r="AJ31285" s="23"/>
      <c r="HH31285"/>
      <c r="IW31285" s="36"/>
      <c r="JI31285"/>
      <c r="JJ31285"/>
      <c r="KX31285" s="23"/>
      <c r="KY31285" s="23"/>
    </row>
    <row r="31286" spans="36:311" x14ac:dyDescent="0.2">
      <c r="AJ31286" s="23"/>
      <c r="HH31286"/>
      <c r="IW31286" s="36"/>
      <c r="JI31286"/>
      <c r="JJ31286"/>
      <c r="KX31286" s="23"/>
      <c r="KY31286" s="23"/>
    </row>
    <row r="31287" spans="36:311" x14ac:dyDescent="0.2">
      <c r="AJ31287" s="23"/>
      <c r="HH31287"/>
      <c r="IW31287" s="36"/>
      <c r="JI31287"/>
      <c r="JJ31287"/>
      <c r="KX31287" s="23"/>
      <c r="KY31287" s="23"/>
    </row>
    <row r="31288" spans="36:311" x14ac:dyDescent="0.2">
      <c r="AJ31288" s="23"/>
      <c r="HH31288"/>
      <c r="IW31288" s="36"/>
      <c r="JI31288"/>
      <c r="JJ31288"/>
      <c r="KX31288" s="23"/>
      <c r="KY31288" s="23"/>
    </row>
    <row r="31289" spans="36:311" x14ac:dyDescent="0.2">
      <c r="AJ31289" s="23"/>
      <c r="HH31289"/>
      <c r="IW31289" s="36"/>
      <c r="JI31289"/>
      <c r="JJ31289"/>
      <c r="KX31289" s="23"/>
      <c r="KY31289" s="23"/>
    </row>
    <row r="31290" spans="36:311" x14ac:dyDescent="0.2">
      <c r="AJ31290" s="23"/>
      <c r="HH31290"/>
      <c r="IW31290" s="36"/>
      <c r="JI31290"/>
      <c r="JJ31290"/>
      <c r="KX31290" s="23"/>
      <c r="KY31290" s="23"/>
    </row>
    <row r="31291" spans="36:311" x14ac:dyDescent="0.2">
      <c r="AJ31291" s="23"/>
      <c r="HH31291"/>
      <c r="IW31291" s="36"/>
      <c r="JI31291"/>
      <c r="JJ31291"/>
      <c r="KX31291" s="23"/>
      <c r="KY31291" s="23"/>
    </row>
    <row r="31292" spans="36:311" x14ac:dyDescent="0.2">
      <c r="AJ31292" s="23"/>
      <c r="HH31292"/>
      <c r="IW31292" s="36"/>
      <c r="JI31292"/>
      <c r="JJ31292"/>
      <c r="KX31292" s="23"/>
      <c r="KY31292" s="23"/>
    </row>
    <row r="31293" spans="36:311" x14ac:dyDescent="0.2">
      <c r="AJ31293" s="23"/>
      <c r="HH31293"/>
      <c r="IW31293" s="36"/>
      <c r="JI31293"/>
      <c r="JJ31293"/>
      <c r="KX31293" s="23"/>
      <c r="KY31293" s="23"/>
    </row>
    <row r="31294" spans="36:311" x14ac:dyDescent="0.2">
      <c r="AJ31294" s="23"/>
      <c r="HH31294"/>
      <c r="IW31294" s="36"/>
      <c r="JI31294"/>
      <c r="JJ31294"/>
      <c r="KX31294" s="23"/>
      <c r="KY31294" s="23"/>
    </row>
    <row r="31295" spans="36:311" x14ac:dyDescent="0.2">
      <c r="AJ31295" s="23"/>
      <c r="HH31295"/>
      <c r="IW31295" s="36"/>
      <c r="JI31295"/>
      <c r="JJ31295"/>
      <c r="KX31295" s="23"/>
      <c r="KY31295" s="23"/>
    </row>
    <row r="31296" spans="36:311" x14ac:dyDescent="0.2">
      <c r="AJ31296" s="23"/>
      <c r="HH31296"/>
      <c r="IW31296" s="36"/>
      <c r="JI31296"/>
      <c r="JJ31296"/>
      <c r="KX31296" s="23"/>
      <c r="KY31296" s="23"/>
    </row>
    <row r="31297" spans="36:311" x14ac:dyDescent="0.2">
      <c r="AJ31297" s="23"/>
      <c r="HH31297"/>
      <c r="IW31297" s="36"/>
      <c r="JI31297"/>
      <c r="JJ31297"/>
      <c r="KX31297" s="23"/>
      <c r="KY31297" s="23"/>
    </row>
    <row r="31298" spans="36:311" x14ac:dyDescent="0.2">
      <c r="AJ31298" s="23"/>
      <c r="HH31298"/>
      <c r="IW31298" s="36"/>
      <c r="JI31298"/>
      <c r="JJ31298"/>
      <c r="KX31298" s="23"/>
      <c r="KY31298" s="23"/>
    </row>
    <row r="31299" spans="36:311" x14ac:dyDescent="0.2">
      <c r="AJ31299" s="23"/>
      <c r="HH31299"/>
      <c r="IW31299" s="36"/>
      <c r="JI31299"/>
      <c r="JJ31299"/>
      <c r="KX31299" s="23"/>
      <c r="KY31299" s="23"/>
    </row>
    <row r="31300" spans="36:311" x14ac:dyDescent="0.2">
      <c r="AJ31300" s="23"/>
      <c r="HH31300"/>
      <c r="IW31300" s="36"/>
      <c r="JI31300"/>
      <c r="JJ31300"/>
      <c r="KX31300" s="23"/>
      <c r="KY31300" s="23"/>
    </row>
    <row r="31301" spans="36:311" x14ac:dyDescent="0.2">
      <c r="AJ31301" s="23"/>
      <c r="HH31301"/>
      <c r="IW31301" s="36"/>
      <c r="JI31301"/>
      <c r="JJ31301"/>
      <c r="KX31301" s="23"/>
      <c r="KY31301" s="23"/>
    </row>
    <row r="31302" spans="36:311" x14ac:dyDescent="0.2">
      <c r="AJ31302" s="23"/>
      <c r="HH31302"/>
      <c r="IW31302" s="36"/>
      <c r="JI31302"/>
      <c r="JJ31302"/>
      <c r="KX31302" s="23"/>
      <c r="KY31302" s="23"/>
    </row>
    <row r="31303" spans="36:311" x14ac:dyDescent="0.2">
      <c r="AJ31303" s="23"/>
      <c r="HH31303"/>
      <c r="IW31303" s="36"/>
      <c r="JI31303"/>
      <c r="JJ31303"/>
      <c r="KX31303" s="23"/>
      <c r="KY31303" s="23"/>
    </row>
    <row r="31304" spans="36:311" x14ac:dyDescent="0.2">
      <c r="AJ31304" s="23"/>
      <c r="HH31304"/>
      <c r="IW31304" s="36"/>
      <c r="JI31304"/>
      <c r="JJ31304"/>
      <c r="KX31304" s="23"/>
      <c r="KY31304" s="23"/>
    </row>
    <row r="31305" spans="36:311" x14ac:dyDescent="0.2">
      <c r="AJ31305" s="23"/>
      <c r="HH31305"/>
      <c r="IW31305" s="36"/>
      <c r="JI31305"/>
      <c r="JJ31305"/>
      <c r="KX31305" s="23"/>
      <c r="KY31305" s="23"/>
    </row>
    <row r="31306" spans="36:311" x14ac:dyDescent="0.2">
      <c r="AJ31306" s="23"/>
      <c r="HH31306"/>
      <c r="IW31306" s="36"/>
      <c r="JI31306"/>
      <c r="JJ31306"/>
      <c r="KX31306" s="23"/>
      <c r="KY31306" s="23"/>
    </row>
    <row r="31307" spans="36:311" x14ac:dyDescent="0.2">
      <c r="AJ31307" s="23"/>
      <c r="HH31307"/>
      <c r="IW31307" s="36"/>
      <c r="JI31307"/>
      <c r="JJ31307"/>
      <c r="KX31307" s="23"/>
      <c r="KY31307" s="23"/>
    </row>
    <row r="31308" spans="36:311" x14ac:dyDescent="0.2">
      <c r="AJ31308" s="23"/>
      <c r="HH31308"/>
      <c r="IW31308" s="36"/>
      <c r="JI31308"/>
      <c r="JJ31308"/>
      <c r="KX31308" s="23"/>
      <c r="KY31308" s="23"/>
    </row>
    <row r="31309" spans="36:311" x14ac:dyDescent="0.2">
      <c r="AJ31309" s="23"/>
      <c r="HH31309"/>
      <c r="IW31309" s="36"/>
      <c r="JI31309"/>
      <c r="JJ31309"/>
      <c r="KX31309" s="23"/>
      <c r="KY31309" s="23"/>
    </row>
    <row r="31310" spans="36:311" x14ac:dyDescent="0.2">
      <c r="AJ31310" s="23"/>
      <c r="HH31310"/>
      <c r="IW31310" s="36"/>
      <c r="JI31310"/>
      <c r="JJ31310"/>
      <c r="KX31310" s="23"/>
      <c r="KY31310" s="23"/>
    </row>
    <row r="31311" spans="36:311" x14ac:dyDescent="0.2">
      <c r="AJ31311" s="23"/>
      <c r="HH31311"/>
      <c r="IW31311" s="36"/>
      <c r="JI31311"/>
      <c r="JJ31311"/>
      <c r="KX31311" s="23"/>
      <c r="KY31311" s="23"/>
    </row>
    <row r="31312" spans="36:311" x14ac:dyDescent="0.2">
      <c r="AJ31312" s="23"/>
      <c r="HH31312"/>
      <c r="IW31312" s="36"/>
      <c r="JI31312"/>
      <c r="JJ31312"/>
      <c r="KX31312" s="23"/>
      <c r="KY31312" s="23"/>
    </row>
    <row r="31313" spans="36:311" x14ac:dyDescent="0.2">
      <c r="AJ31313" s="23"/>
      <c r="HH31313"/>
      <c r="IW31313" s="36"/>
      <c r="JI31313"/>
      <c r="JJ31313"/>
      <c r="KX31313" s="23"/>
      <c r="KY31313" s="23"/>
    </row>
    <row r="31314" spans="36:311" x14ac:dyDescent="0.2">
      <c r="AJ31314" s="23"/>
      <c r="HH31314"/>
      <c r="IW31314" s="36"/>
      <c r="JI31314"/>
      <c r="JJ31314"/>
      <c r="KX31314" s="23"/>
      <c r="KY31314" s="23"/>
    </row>
    <row r="31315" spans="36:311" x14ac:dyDescent="0.2">
      <c r="AJ31315" s="23"/>
      <c r="HH31315"/>
      <c r="IW31315" s="36"/>
      <c r="JI31315"/>
      <c r="JJ31315"/>
      <c r="KX31315" s="23"/>
      <c r="KY31315" s="23"/>
    </row>
    <row r="31316" spans="36:311" x14ac:dyDescent="0.2">
      <c r="AJ31316" s="23"/>
      <c r="HH31316"/>
      <c r="IW31316" s="36"/>
      <c r="JI31316"/>
      <c r="JJ31316"/>
      <c r="KX31316" s="23"/>
      <c r="KY31316" s="23"/>
    </row>
    <row r="31317" spans="36:311" x14ac:dyDescent="0.2">
      <c r="AJ31317" s="23"/>
      <c r="HH31317"/>
      <c r="IW31317" s="36"/>
      <c r="JI31317"/>
      <c r="JJ31317"/>
      <c r="KX31317" s="23"/>
      <c r="KY31317" s="23"/>
    </row>
    <row r="31318" spans="36:311" x14ac:dyDescent="0.2">
      <c r="AJ31318" s="23"/>
      <c r="HH31318"/>
      <c r="IW31318" s="36"/>
      <c r="JI31318"/>
      <c r="JJ31318"/>
      <c r="KX31318" s="23"/>
      <c r="KY31318" s="23"/>
    </row>
    <row r="31319" spans="36:311" x14ac:dyDescent="0.2">
      <c r="AJ31319" s="23"/>
      <c r="HH31319"/>
      <c r="IW31319" s="36"/>
      <c r="JI31319"/>
      <c r="JJ31319"/>
      <c r="KX31319" s="23"/>
      <c r="KY31319" s="23"/>
    </row>
    <row r="31320" spans="36:311" x14ac:dyDescent="0.2">
      <c r="AJ31320" s="23"/>
      <c r="HH31320"/>
      <c r="IW31320" s="36"/>
      <c r="JI31320"/>
      <c r="JJ31320"/>
      <c r="KX31320" s="23"/>
      <c r="KY31320" s="23"/>
    </row>
    <row r="31321" spans="36:311" x14ac:dyDescent="0.2">
      <c r="AJ31321" s="23"/>
      <c r="HH31321"/>
      <c r="IW31321" s="36"/>
      <c r="JI31321"/>
      <c r="JJ31321"/>
      <c r="KX31321" s="23"/>
      <c r="KY31321" s="23"/>
    </row>
    <row r="31322" spans="36:311" x14ac:dyDescent="0.2">
      <c r="AJ31322" s="23"/>
      <c r="HH31322"/>
      <c r="IW31322" s="36"/>
      <c r="JI31322"/>
      <c r="JJ31322"/>
      <c r="KX31322" s="23"/>
      <c r="KY31322" s="23"/>
    </row>
    <row r="31323" spans="36:311" x14ac:dyDescent="0.2">
      <c r="AJ31323" s="23"/>
      <c r="HH31323"/>
      <c r="IW31323" s="36"/>
      <c r="JI31323"/>
      <c r="JJ31323"/>
      <c r="KX31323" s="23"/>
      <c r="KY31323" s="23"/>
    </row>
    <row r="31324" spans="36:311" x14ac:dyDescent="0.2">
      <c r="AJ31324" s="23"/>
      <c r="HH31324"/>
      <c r="IW31324" s="36"/>
      <c r="JI31324"/>
      <c r="JJ31324"/>
      <c r="KX31324" s="23"/>
      <c r="KY31324" s="23"/>
    </row>
    <row r="31325" spans="36:311" x14ac:dyDescent="0.2">
      <c r="AJ31325" s="23"/>
      <c r="HH31325"/>
      <c r="IW31325" s="36"/>
      <c r="JI31325"/>
      <c r="JJ31325"/>
      <c r="KX31325" s="23"/>
      <c r="KY31325" s="23"/>
    </row>
    <row r="31326" spans="36:311" x14ac:dyDescent="0.2">
      <c r="AJ31326" s="23"/>
      <c r="HH31326"/>
      <c r="IW31326" s="36"/>
      <c r="JI31326"/>
      <c r="JJ31326"/>
      <c r="KX31326" s="23"/>
      <c r="KY31326" s="23"/>
    </row>
    <row r="31327" spans="36:311" x14ac:dyDescent="0.2">
      <c r="AJ31327" s="23"/>
      <c r="HH31327"/>
      <c r="IW31327" s="36"/>
      <c r="JI31327"/>
      <c r="JJ31327"/>
      <c r="KX31327" s="23"/>
      <c r="KY31327" s="23"/>
    </row>
    <row r="31328" spans="36:311" x14ac:dyDescent="0.2">
      <c r="AJ31328" s="23"/>
      <c r="HH31328"/>
      <c r="IW31328" s="36"/>
      <c r="JI31328"/>
      <c r="JJ31328"/>
      <c r="KX31328" s="23"/>
      <c r="KY31328" s="23"/>
    </row>
    <row r="31329" spans="36:311" x14ac:dyDescent="0.2">
      <c r="AJ31329" s="23"/>
      <c r="HH31329"/>
      <c r="IW31329" s="36"/>
      <c r="JI31329"/>
      <c r="JJ31329"/>
      <c r="KX31329" s="23"/>
      <c r="KY31329" s="23"/>
    </row>
    <row r="31330" spans="36:311" x14ac:dyDescent="0.2">
      <c r="AJ31330" s="23"/>
      <c r="HH31330"/>
      <c r="IW31330" s="36"/>
      <c r="JI31330"/>
      <c r="JJ31330"/>
      <c r="KX31330" s="23"/>
      <c r="KY31330" s="23"/>
    </row>
    <row r="31331" spans="36:311" x14ac:dyDescent="0.2">
      <c r="AJ31331" s="23"/>
      <c r="HH31331"/>
      <c r="IW31331" s="36"/>
      <c r="JI31331"/>
      <c r="JJ31331"/>
      <c r="KX31331" s="23"/>
      <c r="KY31331" s="23"/>
    </row>
    <row r="31332" spans="36:311" x14ac:dyDescent="0.2">
      <c r="AJ31332" s="23"/>
      <c r="HH31332"/>
      <c r="IW31332" s="36"/>
      <c r="JI31332"/>
      <c r="JJ31332"/>
      <c r="KX31332" s="23"/>
      <c r="KY31332" s="23"/>
    </row>
    <row r="31333" spans="36:311" x14ac:dyDescent="0.2">
      <c r="AJ31333" s="23"/>
      <c r="HH31333"/>
      <c r="IW31333" s="36"/>
      <c r="JI31333"/>
      <c r="JJ31333"/>
      <c r="KX31333" s="23"/>
      <c r="KY31333" s="23"/>
    </row>
    <row r="31334" spans="36:311" x14ac:dyDescent="0.2">
      <c r="AJ31334" s="23"/>
      <c r="HH31334"/>
      <c r="IW31334" s="36"/>
      <c r="JI31334"/>
      <c r="JJ31334"/>
      <c r="KX31334" s="23"/>
      <c r="KY31334" s="23"/>
    </row>
    <row r="31335" spans="36:311" x14ac:dyDescent="0.2">
      <c r="AJ31335" s="23"/>
      <c r="HH31335"/>
      <c r="IW31335" s="36"/>
      <c r="JI31335"/>
      <c r="JJ31335"/>
      <c r="KX31335" s="23"/>
      <c r="KY31335" s="23"/>
    </row>
    <row r="31336" spans="36:311" x14ac:dyDescent="0.2">
      <c r="AJ31336" s="23"/>
      <c r="HH31336"/>
      <c r="IW31336" s="36"/>
      <c r="JI31336"/>
      <c r="JJ31336"/>
      <c r="KX31336" s="23"/>
      <c r="KY31336" s="23"/>
    </row>
    <row r="31337" spans="36:311" x14ac:dyDescent="0.2">
      <c r="AJ31337" s="23"/>
      <c r="HH31337"/>
      <c r="IW31337" s="36"/>
      <c r="JI31337"/>
      <c r="JJ31337"/>
      <c r="KX31337" s="23"/>
      <c r="KY31337" s="23"/>
    </row>
    <row r="31338" spans="36:311" x14ac:dyDescent="0.2">
      <c r="AJ31338" s="23"/>
      <c r="HH31338"/>
      <c r="IW31338" s="36"/>
      <c r="JI31338"/>
      <c r="JJ31338"/>
      <c r="KX31338" s="23"/>
      <c r="KY31338" s="23"/>
    </row>
    <row r="31339" spans="36:311" x14ac:dyDescent="0.2">
      <c r="AJ31339" s="23"/>
      <c r="HH31339"/>
      <c r="IW31339" s="36"/>
      <c r="JI31339"/>
      <c r="JJ31339"/>
      <c r="KX31339" s="23"/>
      <c r="KY31339" s="23"/>
    </row>
    <row r="31340" spans="36:311" x14ac:dyDescent="0.2">
      <c r="AJ31340" s="23"/>
      <c r="HH31340"/>
      <c r="IW31340" s="36"/>
      <c r="JI31340"/>
      <c r="JJ31340"/>
      <c r="KX31340" s="23"/>
      <c r="KY31340" s="23"/>
    </row>
    <row r="31341" spans="36:311" x14ac:dyDescent="0.2">
      <c r="AJ31341" s="23"/>
      <c r="HH31341"/>
      <c r="IW31341" s="36"/>
      <c r="JI31341"/>
      <c r="JJ31341"/>
      <c r="KX31341" s="23"/>
      <c r="KY31341" s="23"/>
    </row>
    <row r="31342" spans="36:311" x14ac:dyDescent="0.2">
      <c r="AJ31342" s="23"/>
      <c r="HH31342"/>
      <c r="IW31342" s="36"/>
      <c r="JI31342"/>
      <c r="JJ31342"/>
      <c r="KX31342" s="23"/>
      <c r="KY31342" s="23"/>
    </row>
    <row r="31343" spans="36:311" x14ac:dyDescent="0.2">
      <c r="AJ31343" s="23"/>
      <c r="HH31343"/>
      <c r="IW31343" s="36"/>
      <c r="JI31343"/>
      <c r="JJ31343"/>
      <c r="KX31343" s="23"/>
      <c r="KY31343" s="23"/>
    </row>
    <row r="31344" spans="36:311" x14ac:dyDescent="0.2">
      <c r="AJ31344" s="23"/>
      <c r="HH31344"/>
      <c r="IW31344" s="36"/>
      <c r="JI31344"/>
      <c r="JJ31344"/>
      <c r="KX31344" s="23"/>
      <c r="KY31344" s="23"/>
    </row>
    <row r="31345" spans="36:311" x14ac:dyDescent="0.2">
      <c r="AJ31345" s="23"/>
      <c r="HH31345"/>
      <c r="IW31345" s="36"/>
      <c r="JI31345"/>
      <c r="JJ31345"/>
      <c r="KX31345" s="23"/>
      <c r="KY31345" s="23"/>
    </row>
    <row r="31346" spans="36:311" x14ac:dyDescent="0.2">
      <c r="AJ31346" s="23"/>
      <c r="HH31346"/>
      <c r="IW31346" s="36"/>
      <c r="JI31346"/>
      <c r="JJ31346"/>
      <c r="KX31346" s="23"/>
      <c r="KY31346" s="23"/>
    </row>
    <row r="31347" spans="36:311" x14ac:dyDescent="0.2">
      <c r="AJ31347" s="23"/>
      <c r="HH31347"/>
      <c r="IW31347" s="36"/>
      <c r="JI31347"/>
      <c r="JJ31347"/>
      <c r="KX31347" s="23"/>
      <c r="KY31347" s="23"/>
    </row>
    <row r="31348" spans="36:311" x14ac:dyDescent="0.2">
      <c r="AJ31348" s="23"/>
      <c r="HH31348"/>
      <c r="IW31348" s="36"/>
      <c r="JI31348"/>
      <c r="JJ31348"/>
      <c r="KX31348" s="23"/>
      <c r="KY31348" s="23"/>
    </row>
    <row r="31349" spans="36:311" x14ac:dyDescent="0.2">
      <c r="AJ31349" s="23"/>
      <c r="HH31349"/>
      <c r="IW31349" s="36"/>
      <c r="JI31349"/>
      <c r="JJ31349"/>
      <c r="KX31349" s="23"/>
      <c r="KY31349" s="23"/>
    </row>
    <row r="31350" spans="36:311" x14ac:dyDescent="0.2">
      <c r="AJ31350" s="23"/>
      <c r="HH31350"/>
      <c r="IW31350" s="36"/>
      <c r="JI31350"/>
      <c r="JJ31350"/>
      <c r="KX31350" s="23"/>
      <c r="KY31350" s="23"/>
    </row>
    <row r="31351" spans="36:311" x14ac:dyDescent="0.2">
      <c r="AJ31351" s="23"/>
      <c r="HH31351"/>
      <c r="IW31351" s="36"/>
      <c r="JI31351"/>
      <c r="JJ31351"/>
      <c r="KX31351" s="23"/>
      <c r="KY31351" s="23"/>
    </row>
    <row r="31352" spans="36:311" x14ac:dyDescent="0.2">
      <c r="AJ31352" s="23"/>
      <c r="HH31352"/>
      <c r="IW31352" s="36"/>
      <c r="JI31352"/>
      <c r="JJ31352"/>
      <c r="KX31352" s="23"/>
      <c r="KY31352" s="23"/>
    </row>
    <row r="31353" spans="36:311" x14ac:dyDescent="0.2">
      <c r="AJ31353" s="23"/>
      <c r="HH31353"/>
      <c r="IW31353" s="36"/>
      <c r="JI31353"/>
      <c r="JJ31353"/>
      <c r="KX31353" s="23"/>
      <c r="KY31353" s="23"/>
    </row>
    <row r="31354" spans="36:311" x14ac:dyDescent="0.2">
      <c r="AJ31354" s="23"/>
      <c r="HH31354"/>
      <c r="IW31354" s="36"/>
      <c r="JI31354"/>
      <c r="JJ31354"/>
      <c r="KX31354" s="23"/>
      <c r="KY31354" s="23"/>
    </row>
    <row r="31355" spans="36:311" x14ac:dyDescent="0.2">
      <c r="AJ31355" s="23"/>
      <c r="HH31355"/>
      <c r="IW31355" s="36"/>
      <c r="JI31355"/>
      <c r="JJ31355"/>
      <c r="KX31355" s="23"/>
      <c r="KY31355" s="23"/>
    </row>
    <row r="31356" spans="36:311" x14ac:dyDescent="0.2">
      <c r="AJ31356" s="23"/>
      <c r="HH31356"/>
      <c r="IW31356" s="36"/>
      <c r="JI31356"/>
      <c r="JJ31356"/>
      <c r="KX31356" s="23"/>
      <c r="KY31356" s="23"/>
    </row>
    <row r="31357" spans="36:311" x14ac:dyDescent="0.2">
      <c r="AJ31357" s="23"/>
      <c r="HH31357"/>
      <c r="IW31357" s="36"/>
      <c r="JI31357"/>
      <c r="JJ31357"/>
      <c r="KX31357" s="23"/>
      <c r="KY31357" s="23"/>
    </row>
    <row r="31358" spans="36:311" x14ac:dyDescent="0.2">
      <c r="AJ31358" s="23"/>
      <c r="HH31358"/>
      <c r="IW31358" s="36"/>
      <c r="JI31358"/>
      <c r="JJ31358"/>
      <c r="KX31358" s="23"/>
      <c r="KY31358" s="23"/>
    </row>
    <row r="31359" spans="36:311" x14ac:dyDescent="0.2">
      <c r="AJ31359" s="23"/>
      <c r="HH31359"/>
      <c r="IW31359" s="36"/>
      <c r="JI31359"/>
      <c r="JJ31359"/>
      <c r="KX31359" s="23"/>
      <c r="KY31359" s="23"/>
    </row>
    <row r="31360" spans="36:311" x14ac:dyDescent="0.2">
      <c r="AJ31360" s="23"/>
      <c r="HH31360"/>
      <c r="IW31360" s="36"/>
      <c r="JI31360"/>
      <c r="JJ31360"/>
      <c r="KX31360" s="23"/>
      <c r="KY31360" s="23"/>
    </row>
    <row r="31361" spans="36:311" x14ac:dyDescent="0.2">
      <c r="AJ31361" s="23"/>
      <c r="HH31361"/>
      <c r="IW31361" s="36"/>
      <c r="JI31361"/>
      <c r="JJ31361"/>
      <c r="KX31361" s="23"/>
      <c r="KY31361" s="23"/>
    </row>
    <row r="31362" spans="36:311" x14ac:dyDescent="0.2">
      <c r="AJ31362" s="23"/>
      <c r="HH31362"/>
      <c r="IW31362" s="36"/>
      <c r="JI31362"/>
      <c r="JJ31362"/>
      <c r="KX31362" s="23"/>
      <c r="KY31362" s="23"/>
    </row>
    <row r="31363" spans="36:311" x14ac:dyDescent="0.2">
      <c r="AJ31363" s="23"/>
      <c r="HH31363"/>
      <c r="IW31363" s="36"/>
      <c r="JI31363"/>
      <c r="JJ31363"/>
      <c r="KX31363" s="23"/>
      <c r="KY31363" s="23"/>
    </row>
    <row r="31364" spans="36:311" x14ac:dyDescent="0.2">
      <c r="AJ31364" s="23"/>
      <c r="HH31364"/>
      <c r="IW31364" s="36"/>
      <c r="JI31364"/>
      <c r="JJ31364"/>
      <c r="KX31364" s="23"/>
      <c r="KY31364" s="23"/>
    </row>
    <row r="31365" spans="36:311" x14ac:dyDescent="0.2">
      <c r="AJ31365" s="23"/>
      <c r="HH31365"/>
      <c r="IW31365" s="36"/>
      <c r="JI31365"/>
      <c r="JJ31365"/>
      <c r="KX31365" s="23"/>
      <c r="KY31365" s="23"/>
    </row>
    <row r="31366" spans="36:311" x14ac:dyDescent="0.2">
      <c r="AJ31366" s="23"/>
      <c r="HH31366"/>
      <c r="IW31366" s="36"/>
      <c r="JI31366"/>
      <c r="JJ31366"/>
      <c r="KX31366" s="23"/>
      <c r="KY31366" s="23"/>
    </row>
    <row r="31367" spans="36:311" x14ac:dyDescent="0.2">
      <c r="AJ31367" s="23"/>
      <c r="HH31367"/>
      <c r="IW31367" s="36"/>
      <c r="JI31367"/>
      <c r="JJ31367"/>
      <c r="KX31367" s="23"/>
      <c r="KY31367" s="23"/>
    </row>
    <row r="31368" spans="36:311" x14ac:dyDescent="0.2">
      <c r="AJ31368" s="23"/>
      <c r="HH31368"/>
      <c r="IW31368" s="36"/>
      <c r="JI31368"/>
      <c r="JJ31368"/>
      <c r="KX31368" s="23"/>
      <c r="KY31368" s="23"/>
    </row>
    <row r="31369" spans="36:311" x14ac:dyDescent="0.2">
      <c r="AJ31369" s="23"/>
      <c r="HH31369"/>
      <c r="IW31369" s="36"/>
      <c r="JI31369"/>
      <c r="JJ31369"/>
      <c r="KX31369" s="23"/>
      <c r="KY31369" s="23"/>
    </row>
    <row r="31370" spans="36:311" x14ac:dyDescent="0.2">
      <c r="AJ31370" s="23"/>
      <c r="HH31370"/>
      <c r="IW31370" s="36"/>
      <c r="JI31370"/>
      <c r="JJ31370"/>
      <c r="KX31370" s="23"/>
      <c r="KY31370" s="23"/>
    </row>
    <row r="31371" spans="36:311" x14ac:dyDescent="0.2">
      <c r="AJ31371" s="23"/>
      <c r="HH31371"/>
      <c r="IW31371" s="36"/>
      <c r="JI31371"/>
      <c r="JJ31371"/>
      <c r="KX31371" s="23"/>
      <c r="KY31371" s="23"/>
    </row>
    <row r="31372" spans="36:311" x14ac:dyDescent="0.2">
      <c r="AJ31372" s="23"/>
      <c r="HH31372"/>
      <c r="IW31372" s="36"/>
      <c r="JI31372"/>
      <c r="JJ31372"/>
      <c r="KX31372" s="23"/>
      <c r="KY31372" s="23"/>
    </row>
    <row r="31373" spans="36:311" x14ac:dyDescent="0.2">
      <c r="AJ31373" s="23"/>
      <c r="HH31373"/>
      <c r="IW31373" s="36"/>
      <c r="JI31373"/>
      <c r="JJ31373"/>
      <c r="KX31373" s="23"/>
      <c r="KY31373" s="23"/>
    </row>
    <row r="31374" spans="36:311" x14ac:dyDescent="0.2">
      <c r="AJ31374" s="23"/>
      <c r="HH31374"/>
      <c r="IW31374" s="36"/>
      <c r="JI31374"/>
      <c r="JJ31374"/>
      <c r="KX31374" s="23"/>
      <c r="KY31374" s="23"/>
    </row>
    <row r="31375" spans="36:311" x14ac:dyDescent="0.2">
      <c r="AJ31375" s="23"/>
      <c r="HH31375"/>
      <c r="IW31375" s="36"/>
      <c r="JI31375"/>
      <c r="JJ31375"/>
      <c r="KX31375" s="23"/>
      <c r="KY31375" s="23"/>
    </row>
    <row r="31376" spans="36:311" x14ac:dyDescent="0.2">
      <c r="AJ31376" s="23"/>
      <c r="HH31376"/>
      <c r="IW31376" s="36"/>
      <c r="JI31376"/>
      <c r="JJ31376"/>
      <c r="KX31376" s="23"/>
      <c r="KY31376" s="23"/>
    </row>
    <row r="31377" spans="36:311" x14ac:dyDescent="0.2">
      <c r="AJ31377" s="23"/>
      <c r="HH31377"/>
      <c r="IW31377" s="36"/>
      <c r="JI31377"/>
      <c r="JJ31377"/>
      <c r="KX31377" s="23"/>
      <c r="KY31377" s="23"/>
    </row>
    <row r="31378" spans="36:311" x14ac:dyDescent="0.2">
      <c r="AJ31378" s="23"/>
      <c r="HH31378"/>
      <c r="IW31378" s="36"/>
      <c r="JI31378"/>
      <c r="JJ31378"/>
      <c r="KX31378" s="23"/>
      <c r="KY31378" s="23"/>
    </row>
    <row r="31379" spans="36:311" x14ac:dyDescent="0.2">
      <c r="AJ31379" s="23"/>
      <c r="HH31379"/>
      <c r="IW31379" s="36"/>
      <c r="JI31379"/>
      <c r="JJ31379"/>
      <c r="KX31379" s="23"/>
      <c r="KY31379" s="23"/>
    </row>
    <row r="31380" spans="36:311" x14ac:dyDescent="0.2">
      <c r="AJ31380" s="23"/>
      <c r="HH31380"/>
      <c r="IW31380" s="36"/>
      <c r="JI31380"/>
      <c r="JJ31380"/>
      <c r="KX31380" s="23"/>
      <c r="KY31380" s="23"/>
    </row>
    <row r="31381" spans="36:311" x14ac:dyDescent="0.2">
      <c r="AJ31381" s="23"/>
      <c r="HH31381"/>
      <c r="IW31381" s="36"/>
      <c r="JI31381"/>
      <c r="JJ31381"/>
      <c r="KX31381" s="23"/>
      <c r="KY31381" s="23"/>
    </row>
    <row r="31382" spans="36:311" x14ac:dyDescent="0.2">
      <c r="AJ31382" s="23"/>
      <c r="HH31382"/>
      <c r="IW31382" s="36"/>
      <c r="JI31382"/>
      <c r="JJ31382"/>
      <c r="KX31382" s="23"/>
      <c r="KY31382" s="23"/>
    </row>
    <row r="31383" spans="36:311" x14ac:dyDescent="0.2">
      <c r="AJ31383" s="23"/>
      <c r="HH31383"/>
      <c r="IW31383" s="36"/>
      <c r="JI31383"/>
      <c r="JJ31383"/>
      <c r="KX31383" s="23"/>
      <c r="KY31383" s="23"/>
    </row>
    <row r="31384" spans="36:311" x14ac:dyDescent="0.2">
      <c r="AJ31384" s="23"/>
      <c r="HH31384"/>
      <c r="IW31384" s="36"/>
      <c r="JI31384"/>
      <c r="JJ31384"/>
      <c r="KX31384" s="23"/>
      <c r="KY31384" s="23"/>
    </row>
    <row r="31385" spans="36:311" x14ac:dyDescent="0.2">
      <c r="AJ31385" s="23"/>
      <c r="HH31385"/>
      <c r="IW31385" s="36"/>
      <c r="JI31385"/>
      <c r="JJ31385"/>
      <c r="KX31385" s="23"/>
      <c r="KY31385" s="23"/>
    </row>
    <row r="31386" spans="36:311" x14ac:dyDescent="0.2">
      <c r="AJ31386" s="23"/>
      <c r="HH31386"/>
      <c r="IW31386" s="36"/>
      <c r="JI31386"/>
      <c r="JJ31386"/>
      <c r="KX31386" s="23"/>
      <c r="KY31386" s="23"/>
    </row>
    <row r="31387" spans="36:311" x14ac:dyDescent="0.2">
      <c r="AJ31387" s="23"/>
      <c r="HH31387"/>
      <c r="IW31387" s="36"/>
      <c r="JI31387"/>
      <c r="JJ31387"/>
      <c r="KX31387" s="23"/>
      <c r="KY31387" s="23"/>
    </row>
    <row r="31388" spans="36:311" x14ac:dyDescent="0.2">
      <c r="AJ31388" s="23"/>
      <c r="HH31388"/>
      <c r="IW31388" s="36"/>
      <c r="JI31388"/>
      <c r="JJ31388"/>
      <c r="KX31388" s="23"/>
      <c r="KY31388" s="23"/>
    </row>
    <row r="31389" spans="36:311" x14ac:dyDescent="0.2">
      <c r="AJ31389" s="23"/>
      <c r="HH31389"/>
      <c r="IW31389" s="36"/>
      <c r="JI31389"/>
      <c r="JJ31389"/>
      <c r="KX31389" s="23"/>
      <c r="KY31389" s="23"/>
    </row>
    <row r="31390" spans="36:311" x14ac:dyDescent="0.2">
      <c r="AJ31390" s="23"/>
      <c r="HH31390"/>
      <c r="IW31390" s="36"/>
      <c r="JI31390"/>
      <c r="JJ31390"/>
      <c r="KX31390" s="23"/>
      <c r="KY31390" s="23"/>
    </row>
    <row r="31391" spans="36:311" x14ac:dyDescent="0.2">
      <c r="AJ31391" s="23"/>
      <c r="HH31391"/>
      <c r="IW31391" s="36"/>
      <c r="JI31391"/>
      <c r="JJ31391"/>
      <c r="KX31391" s="23"/>
      <c r="KY31391" s="23"/>
    </row>
    <row r="31392" spans="36:311" x14ac:dyDescent="0.2">
      <c r="AJ31392" s="23"/>
      <c r="HH31392"/>
      <c r="IW31392" s="36"/>
      <c r="JI31392"/>
      <c r="JJ31392"/>
      <c r="KX31392" s="23"/>
      <c r="KY31392" s="23"/>
    </row>
    <row r="31393" spans="36:311" x14ac:dyDescent="0.2">
      <c r="AJ31393" s="23"/>
      <c r="HH31393"/>
      <c r="IW31393" s="36"/>
      <c r="JI31393"/>
      <c r="JJ31393"/>
      <c r="KX31393" s="23"/>
      <c r="KY31393" s="23"/>
    </row>
    <row r="31394" spans="36:311" x14ac:dyDescent="0.2">
      <c r="AJ31394" s="23"/>
      <c r="HH31394"/>
      <c r="IW31394" s="36"/>
      <c r="JI31394"/>
      <c r="JJ31394"/>
      <c r="KX31394" s="23"/>
      <c r="KY31394" s="23"/>
    </row>
    <row r="31395" spans="36:311" x14ac:dyDescent="0.2">
      <c r="AJ31395" s="23"/>
      <c r="HH31395"/>
      <c r="IW31395" s="36"/>
      <c r="JI31395"/>
      <c r="JJ31395"/>
      <c r="KX31395" s="23"/>
      <c r="KY31395" s="23"/>
    </row>
    <row r="31396" spans="36:311" x14ac:dyDescent="0.2">
      <c r="AJ31396" s="23"/>
      <c r="HH31396"/>
      <c r="IW31396" s="36"/>
      <c r="JI31396"/>
      <c r="JJ31396"/>
      <c r="KX31396" s="23"/>
      <c r="KY31396" s="23"/>
    </row>
    <row r="31397" spans="36:311" x14ac:dyDescent="0.2">
      <c r="AJ31397" s="23"/>
      <c r="HH31397"/>
      <c r="IW31397" s="36"/>
      <c r="JI31397"/>
      <c r="JJ31397"/>
      <c r="KX31397" s="23"/>
      <c r="KY31397" s="23"/>
    </row>
    <row r="31398" spans="36:311" x14ac:dyDescent="0.2">
      <c r="AJ31398" s="23"/>
      <c r="HH31398"/>
      <c r="IW31398" s="36"/>
      <c r="JI31398"/>
      <c r="JJ31398"/>
      <c r="KX31398" s="23"/>
      <c r="KY31398" s="23"/>
    </row>
    <row r="31399" spans="36:311" x14ac:dyDescent="0.2">
      <c r="AJ31399" s="23"/>
      <c r="HH31399"/>
      <c r="IW31399" s="36"/>
      <c r="JI31399"/>
      <c r="JJ31399"/>
      <c r="KX31399" s="23"/>
      <c r="KY31399" s="23"/>
    </row>
    <row r="31400" spans="36:311" x14ac:dyDescent="0.2">
      <c r="AJ31400" s="23"/>
      <c r="HH31400"/>
      <c r="IW31400" s="36"/>
      <c r="JI31400"/>
      <c r="JJ31400"/>
      <c r="KX31400" s="23"/>
      <c r="KY31400" s="23"/>
    </row>
    <row r="31401" spans="36:311" x14ac:dyDescent="0.2">
      <c r="AJ31401" s="23"/>
      <c r="HH31401"/>
      <c r="IW31401" s="36"/>
      <c r="JI31401"/>
      <c r="JJ31401"/>
      <c r="KX31401" s="23"/>
      <c r="KY31401" s="23"/>
    </row>
    <row r="31402" spans="36:311" x14ac:dyDescent="0.2">
      <c r="AJ31402" s="23"/>
      <c r="HH31402"/>
      <c r="IW31402" s="36"/>
      <c r="JI31402"/>
      <c r="JJ31402"/>
      <c r="KX31402" s="23"/>
      <c r="KY31402" s="23"/>
    </row>
    <row r="31403" spans="36:311" x14ac:dyDescent="0.2">
      <c r="AJ31403" s="23"/>
      <c r="HH31403"/>
      <c r="IW31403" s="36"/>
      <c r="JI31403"/>
      <c r="JJ31403"/>
      <c r="KX31403" s="23"/>
      <c r="KY31403" s="23"/>
    </row>
    <row r="31404" spans="36:311" x14ac:dyDescent="0.2">
      <c r="AJ31404" s="23"/>
      <c r="HH31404"/>
      <c r="IW31404" s="36"/>
      <c r="JI31404"/>
      <c r="JJ31404"/>
      <c r="KX31404" s="23"/>
      <c r="KY31404" s="23"/>
    </row>
    <row r="31405" spans="36:311" x14ac:dyDescent="0.2">
      <c r="AJ31405" s="23"/>
      <c r="HH31405"/>
      <c r="IW31405" s="36"/>
      <c r="JI31405"/>
      <c r="JJ31405"/>
      <c r="KX31405" s="23"/>
      <c r="KY31405" s="23"/>
    </row>
    <row r="31406" spans="36:311" x14ac:dyDescent="0.2">
      <c r="AJ31406" s="23"/>
      <c r="HH31406"/>
      <c r="IW31406" s="36"/>
      <c r="JI31406"/>
      <c r="JJ31406"/>
      <c r="KX31406" s="23"/>
      <c r="KY31406" s="23"/>
    </row>
    <row r="31407" spans="36:311" x14ac:dyDescent="0.2">
      <c r="AJ31407" s="23"/>
      <c r="HH31407"/>
      <c r="IW31407" s="36"/>
      <c r="JI31407"/>
      <c r="JJ31407"/>
      <c r="KX31407" s="23"/>
      <c r="KY31407" s="23"/>
    </row>
    <row r="31408" spans="36:311" x14ac:dyDescent="0.2">
      <c r="AJ31408" s="23"/>
      <c r="HH31408"/>
      <c r="IW31408" s="36"/>
      <c r="JI31408"/>
      <c r="JJ31408"/>
      <c r="KX31408" s="23"/>
      <c r="KY31408" s="23"/>
    </row>
    <row r="31409" spans="36:311" x14ac:dyDescent="0.2">
      <c r="AJ31409" s="23"/>
      <c r="HH31409"/>
      <c r="IW31409" s="36"/>
      <c r="JI31409"/>
      <c r="JJ31409"/>
      <c r="KX31409" s="23"/>
      <c r="KY31409" s="23"/>
    </row>
    <row r="31410" spans="36:311" x14ac:dyDescent="0.2">
      <c r="AJ31410" s="23"/>
      <c r="HH31410"/>
      <c r="IW31410" s="36"/>
      <c r="JI31410"/>
      <c r="JJ31410"/>
      <c r="KX31410" s="23"/>
      <c r="KY31410" s="23"/>
    </row>
    <row r="31411" spans="36:311" x14ac:dyDescent="0.2">
      <c r="AJ31411" s="23"/>
      <c r="HH31411"/>
      <c r="IW31411" s="36"/>
      <c r="JI31411"/>
      <c r="JJ31411"/>
      <c r="KX31411" s="23"/>
      <c r="KY31411" s="23"/>
    </row>
    <row r="31412" spans="36:311" x14ac:dyDescent="0.2">
      <c r="AJ31412" s="23"/>
      <c r="HH31412"/>
      <c r="IW31412" s="36"/>
      <c r="JI31412"/>
      <c r="JJ31412"/>
      <c r="KX31412" s="23"/>
      <c r="KY31412" s="23"/>
    </row>
    <row r="31413" spans="36:311" x14ac:dyDescent="0.2">
      <c r="AJ31413" s="23"/>
      <c r="HH31413"/>
      <c r="IW31413" s="36"/>
      <c r="JI31413"/>
      <c r="JJ31413"/>
      <c r="KX31413" s="23"/>
      <c r="KY31413" s="23"/>
    </row>
    <row r="31414" spans="36:311" x14ac:dyDescent="0.2">
      <c r="AJ31414" s="23"/>
      <c r="HH31414"/>
      <c r="IW31414" s="36"/>
      <c r="JI31414"/>
      <c r="JJ31414"/>
      <c r="KX31414" s="23"/>
      <c r="KY31414" s="23"/>
    </row>
    <row r="31415" spans="36:311" x14ac:dyDescent="0.2">
      <c r="AJ31415" s="23"/>
      <c r="HH31415"/>
      <c r="IW31415" s="36"/>
      <c r="JI31415"/>
      <c r="JJ31415"/>
      <c r="KX31415" s="23"/>
      <c r="KY31415" s="23"/>
    </row>
    <row r="31416" spans="36:311" x14ac:dyDescent="0.2">
      <c r="AJ31416" s="23"/>
      <c r="HH31416"/>
      <c r="IW31416" s="36"/>
      <c r="JI31416"/>
      <c r="JJ31416"/>
      <c r="KX31416" s="23"/>
      <c r="KY31416" s="23"/>
    </row>
    <row r="31417" spans="36:311" x14ac:dyDescent="0.2">
      <c r="AJ31417" s="23"/>
      <c r="HH31417"/>
      <c r="IW31417" s="36"/>
      <c r="JI31417"/>
      <c r="JJ31417"/>
      <c r="KX31417" s="23"/>
      <c r="KY31417" s="23"/>
    </row>
    <row r="31418" spans="36:311" x14ac:dyDescent="0.2">
      <c r="AJ31418" s="23"/>
      <c r="HH31418"/>
      <c r="IW31418" s="36"/>
      <c r="JI31418"/>
      <c r="JJ31418"/>
      <c r="KX31418" s="23"/>
      <c r="KY31418" s="23"/>
    </row>
    <row r="31419" spans="36:311" x14ac:dyDescent="0.2">
      <c r="AJ31419" s="23"/>
      <c r="HH31419"/>
      <c r="IW31419" s="36"/>
      <c r="JI31419"/>
      <c r="JJ31419"/>
      <c r="KX31419" s="23"/>
      <c r="KY31419" s="23"/>
    </row>
    <row r="31420" spans="36:311" x14ac:dyDescent="0.2">
      <c r="AJ31420" s="23"/>
      <c r="HH31420"/>
      <c r="IW31420" s="36"/>
      <c r="JI31420"/>
      <c r="JJ31420"/>
      <c r="KX31420" s="23"/>
      <c r="KY31420" s="23"/>
    </row>
    <row r="31421" spans="36:311" x14ac:dyDescent="0.2">
      <c r="AJ31421" s="23"/>
      <c r="HH31421"/>
      <c r="IW31421" s="36"/>
      <c r="JI31421"/>
      <c r="JJ31421"/>
      <c r="KX31421" s="23"/>
      <c r="KY31421" s="23"/>
    </row>
    <row r="31422" spans="36:311" x14ac:dyDescent="0.2">
      <c r="AJ31422" s="23"/>
      <c r="HH31422"/>
      <c r="IW31422" s="36"/>
      <c r="JI31422"/>
      <c r="JJ31422"/>
      <c r="KX31422" s="23"/>
      <c r="KY31422" s="23"/>
    </row>
    <row r="31423" spans="36:311" x14ac:dyDescent="0.2">
      <c r="AJ31423" s="23"/>
      <c r="HH31423"/>
      <c r="IW31423" s="36"/>
      <c r="JI31423"/>
      <c r="JJ31423"/>
      <c r="KX31423" s="23"/>
      <c r="KY31423" s="23"/>
    </row>
    <row r="31424" spans="36:311" x14ac:dyDescent="0.2">
      <c r="AJ31424" s="23"/>
      <c r="HH31424"/>
      <c r="IW31424" s="36"/>
      <c r="JI31424"/>
      <c r="JJ31424"/>
      <c r="KX31424" s="23"/>
      <c r="KY31424" s="23"/>
    </row>
    <row r="31425" spans="36:311" x14ac:dyDescent="0.2">
      <c r="AJ31425" s="23"/>
      <c r="HH31425"/>
      <c r="IW31425" s="36"/>
      <c r="JI31425"/>
      <c r="JJ31425"/>
      <c r="KX31425" s="23"/>
      <c r="KY31425" s="23"/>
    </row>
    <row r="31426" spans="36:311" x14ac:dyDescent="0.2">
      <c r="AJ31426" s="23"/>
      <c r="HH31426"/>
      <c r="IW31426" s="36"/>
      <c r="JI31426"/>
      <c r="JJ31426"/>
      <c r="KX31426" s="23"/>
      <c r="KY31426" s="23"/>
    </row>
    <row r="31427" spans="36:311" x14ac:dyDescent="0.2">
      <c r="AJ31427" s="23"/>
      <c r="HH31427"/>
      <c r="IW31427" s="36"/>
      <c r="JI31427"/>
      <c r="JJ31427"/>
      <c r="KX31427" s="23"/>
      <c r="KY31427" s="23"/>
    </row>
    <row r="31428" spans="36:311" x14ac:dyDescent="0.2">
      <c r="AJ31428" s="23"/>
      <c r="HH31428"/>
      <c r="IW31428" s="36"/>
      <c r="JI31428"/>
      <c r="JJ31428"/>
      <c r="KX31428" s="23"/>
      <c r="KY31428" s="23"/>
    </row>
    <row r="31429" spans="36:311" x14ac:dyDescent="0.2">
      <c r="AJ31429" s="23"/>
      <c r="HH31429"/>
      <c r="IW31429" s="36"/>
      <c r="JI31429"/>
      <c r="JJ31429"/>
      <c r="KX31429" s="23"/>
      <c r="KY31429" s="23"/>
    </row>
    <row r="31430" spans="36:311" x14ac:dyDescent="0.2">
      <c r="AJ31430" s="23"/>
      <c r="HH31430"/>
      <c r="IW31430" s="36"/>
      <c r="JI31430"/>
      <c r="JJ31430"/>
      <c r="KX31430" s="23"/>
      <c r="KY31430" s="23"/>
    </row>
    <row r="31431" spans="36:311" x14ac:dyDescent="0.2">
      <c r="AJ31431" s="23"/>
      <c r="HH31431"/>
      <c r="IW31431" s="36"/>
      <c r="JI31431"/>
      <c r="JJ31431"/>
      <c r="KX31431" s="23"/>
      <c r="KY31431" s="23"/>
    </row>
    <row r="31432" spans="36:311" x14ac:dyDescent="0.2">
      <c r="AJ31432" s="23"/>
      <c r="HH31432"/>
      <c r="IW31432" s="36"/>
      <c r="JI31432"/>
      <c r="JJ31432"/>
      <c r="KX31432" s="23"/>
      <c r="KY31432" s="23"/>
    </row>
    <row r="31433" spans="36:311" x14ac:dyDescent="0.2">
      <c r="AJ31433" s="23"/>
      <c r="HH31433"/>
      <c r="IW31433" s="36"/>
      <c r="JI31433"/>
      <c r="JJ31433"/>
      <c r="KX31433" s="23"/>
      <c r="KY31433" s="23"/>
    </row>
    <row r="31434" spans="36:311" x14ac:dyDescent="0.2">
      <c r="AJ31434" s="23"/>
      <c r="HH31434"/>
      <c r="IW31434" s="36"/>
      <c r="JI31434"/>
      <c r="JJ31434"/>
      <c r="KX31434" s="23"/>
      <c r="KY31434" s="23"/>
    </row>
    <row r="31435" spans="36:311" x14ac:dyDescent="0.2">
      <c r="AJ31435" s="23"/>
      <c r="HH31435"/>
      <c r="IW31435" s="36"/>
      <c r="JI31435"/>
      <c r="JJ31435"/>
      <c r="KX31435" s="23"/>
      <c r="KY31435" s="23"/>
    </row>
    <row r="31436" spans="36:311" x14ac:dyDescent="0.2">
      <c r="AJ31436" s="23"/>
      <c r="HH31436"/>
      <c r="IW31436" s="36"/>
      <c r="JI31436"/>
      <c r="JJ31436"/>
      <c r="KX31436" s="23"/>
      <c r="KY31436" s="23"/>
    </row>
    <row r="31437" spans="36:311" x14ac:dyDescent="0.2">
      <c r="AJ31437" s="23"/>
      <c r="HH31437"/>
      <c r="IW31437" s="36"/>
      <c r="JI31437"/>
      <c r="JJ31437"/>
      <c r="KX31437" s="23"/>
      <c r="KY31437" s="23"/>
    </row>
    <row r="31438" spans="36:311" x14ac:dyDescent="0.2">
      <c r="AJ31438" s="23"/>
      <c r="HH31438"/>
      <c r="IW31438" s="36"/>
      <c r="JI31438"/>
      <c r="JJ31438"/>
      <c r="KX31438" s="23"/>
      <c r="KY31438" s="23"/>
    </row>
    <row r="31439" spans="36:311" x14ac:dyDescent="0.2">
      <c r="AJ31439" s="23"/>
      <c r="HH31439"/>
      <c r="IW31439" s="36"/>
      <c r="JI31439"/>
      <c r="JJ31439"/>
      <c r="KX31439" s="23"/>
      <c r="KY31439" s="23"/>
    </row>
    <row r="31440" spans="36:311" x14ac:dyDescent="0.2">
      <c r="AJ31440" s="23"/>
      <c r="HH31440"/>
      <c r="IW31440" s="36"/>
      <c r="JI31440"/>
      <c r="JJ31440"/>
      <c r="KX31440" s="23"/>
      <c r="KY31440" s="23"/>
    </row>
    <row r="31441" spans="36:311" x14ac:dyDescent="0.2">
      <c r="AJ31441" s="23"/>
      <c r="HH31441"/>
      <c r="IW31441" s="36"/>
      <c r="JI31441"/>
      <c r="JJ31441"/>
      <c r="KX31441" s="23"/>
      <c r="KY31441" s="23"/>
    </row>
    <row r="31442" spans="36:311" x14ac:dyDescent="0.2">
      <c r="AJ31442" s="23"/>
      <c r="HH31442"/>
      <c r="IW31442" s="36"/>
      <c r="JI31442"/>
      <c r="JJ31442"/>
      <c r="KX31442" s="23"/>
      <c r="KY31442" s="23"/>
    </row>
    <row r="31443" spans="36:311" x14ac:dyDescent="0.2">
      <c r="AJ31443" s="23"/>
      <c r="HH31443"/>
      <c r="IW31443" s="36"/>
      <c r="JI31443"/>
      <c r="JJ31443"/>
      <c r="KX31443" s="23"/>
      <c r="KY31443" s="23"/>
    </row>
    <row r="31444" spans="36:311" x14ac:dyDescent="0.2">
      <c r="AJ31444" s="23"/>
      <c r="HH31444"/>
      <c r="IW31444" s="36"/>
      <c r="JI31444"/>
      <c r="JJ31444"/>
      <c r="KX31444" s="23"/>
      <c r="KY31444" s="23"/>
    </row>
    <row r="31445" spans="36:311" x14ac:dyDescent="0.2">
      <c r="AJ31445" s="23"/>
      <c r="HH31445"/>
      <c r="IW31445" s="36"/>
      <c r="JI31445"/>
      <c r="JJ31445"/>
      <c r="KX31445" s="23"/>
      <c r="KY31445" s="23"/>
    </row>
    <row r="31446" spans="36:311" x14ac:dyDescent="0.2">
      <c r="AJ31446" s="23"/>
      <c r="HH31446"/>
      <c r="IW31446" s="36"/>
      <c r="JI31446"/>
      <c r="JJ31446"/>
      <c r="KX31446" s="23"/>
      <c r="KY31446" s="23"/>
    </row>
    <row r="31447" spans="36:311" x14ac:dyDescent="0.2">
      <c r="AJ31447" s="23"/>
      <c r="HH31447"/>
      <c r="IW31447" s="36"/>
      <c r="JI31447"/>
      <c r="JJ31447"/>
      <c r="KX31447" s="23"/>
      <c r="KY31447" s="23"/>
    </row>
    <row r="31448" spans="36:311" x14ac:dyDescent="0.2">
      <c r="AJ31448" s="23"/>
      <c r="HH31448"/>
      <c r="IW31448" s="36"/>
      <c r="JI31448"/>
      <c r="JJ31448"/>
      <c r="KX31448" s="23"/>
      <c r="KY31448" s="23"/>
    </row>
    <row r="31449" spans="36:311" x14ac:dyDescent="0.2">
      <c r="AJ31449" s="23"/>
      <c r="HH31449"/>
      <c r="IW31449" s="36"/>
      <c r="JI31449"/>
      <c r="JJ31449"/>
      <c r="KX31449" s="23"/>
      <c r="KY31449" s="23"/>
    </row>
    <row r="31450" spans="36:311" x14ac:dyDescent="0.2">
      <c r="AJ31450" s="23"/>
      <c r="HH31450"/>
      <c r="IW31450" s="36"/>
      <c r="JI31450"/>
      <c r="JJ31450"/>
      <c r="KX31450" s="23"/>
      <c r="KY31450" s="23"/>
    </row>
    <row r="31451" spans="36:311" x14ac:dyDescent="0.2">
      <c r="AJ31451" s="23"/>
      <c r="HH31451"/>
      <c r="IW31451" s="36"/>
      <c r="JI31451"/>
      <c r="JJ31451"/>
      <c r="KX31451" s="23"/>
      <c r="KY31451" s="23"/>
    </row>
    <row r="31452" spans="36:311" x14ac:dyDescent="0.2">
      <c r="AJ31452" s="23"/>
      <c r="HH31452"/>
      <c r="IW31452" s="36"/>
      <c r="JI31452"/>
      <c r="JJ31452"/>
      <c r="KX31452" s="23"/>
      <c r="KY31452" s="23"/>
    </row>
    <row r="31453" spans="36:311" x14ac:dyDescent="0.2">
      <c r="AJ31453" s="23"/>
      <c r="HH31453"/>
      <c r="IW31453" s="36"/>
      <c r="JI31453"/>
      <c r="JJ31453"/>
      <c r="KX31453" s="23"/>
      <c r="KY31453" s="23"/>
    </row>
    <row r="31454" spans="36:311" x14ac:dyDescent="0.2">
      <c r="AJ31454" s="23"/>
      <c r="HH31454"/>
      <c r="IW31454" s="36"/>
      <c r="JI31454"/>
      <c r="JJ31454"/>
      <c r="KX31454" s="23"/>
      <c r="KY31454" s="23"/>
    </row>
    <row r="31455" spans="36:311" x14ac:dyDescent="0.2">
      <c r="AJ31455" s="23"/>
      <c r="HH31455"/>
      <c r="IW31455" s="36"/>
      <c r="JI31455"/>
      <c r="JJ31455"/>
      <c r="KX31455" s="23"/>
      <c r="KY31455" s="23"/>
    </row>
    <row r="31456" spans="36:311" x14ac:dyDescent="0.2">
      <c r="AJ31456" s="23"/>
      <c r="HH31456"/>
      <c r="IW31456" s="36"/>
      <c r="JI31456"/>
      <c r="JJ31456"/>
      <c r="KX31456" s="23"/>
      <c r="KY31456" s="23"/>
    </row>
    <row r="31457" spans="36:311" x14ac:dyDescent="0.2">
      <c r="AJ31457" s="23"/>
      <c r="HH31457"/>
      <c r="IW31457" s="36"/>
      <c r="JI31457"/>
      <c r="JJ31457"/>
      <c r="KX31457" s="23"/>
      <c r="KY31457" s="23"/>
    </row>
    <row r="31458" spans="36:311" x14ac:dyDescent="0.2">
      <c r="AJ31458" s="23"/>
      <c r="HH31458"/>
      <c r="IW31458" s="36"/>
      <c r="JI31458"/>
      <c r="JJ31458"/>
      <c r="KX31458" s="23"/>
      <c r="KY31458" s="23"/>
    </row>
    <row r="31459" spans="36:311" x14ac:dyDescent="0.2">
      <c r="AJ31459" s="23"/>
      <c r="HH31459"/>
      <c r="IW31459" s="36"/>
      <c r="JI31459"/>
      <c r="JJ31459"/>
      <c r="KX31459" s="23"/>
      <c r="KY31459" s="23"/>
    </row>
    <row r="31460" spans="36:311" x14ac:dyDescent="0.2">
      <c r="AJ31460" s="23"/>
      <c r="HH31460"/>
      <c r="IW31460" s="36"/>
      <c r="JI31460"/>
      <c r="JJ31460"/>
      <c r="KX31460" s="23"/>
      <c r="KY31460" s="23"/>
    </row>
    <row r="31461" spans="36:311" x14ac:dyDescent="0.2">
      <c r="AJ31461" s="23"/>
      <c r="HH31461"/>
      <c r="IW31461" s="36"/>
      <c r="JI31461"/>
      <c r="JJ31461"/>
      <c r="KX31461" s="23"/>
      <c r="KY31461" s="23"/>
    </row>
    <row r="31462" spans="36:311" x14ac:dyDescent="0.2">
      <c r="AJ31462" s="23"/>
      <c r="HH31462"/>
      <c r="IW31462" s="36"/>
      <c r="JI31462"/>
      <c r="JJ31462"/>
      <c r="KX31462" s="23"/>
      <c r="KY31462" s="23"/>
    </row>
    <row r="31463" spans="36:311" x14ac:dyDescent="0.2">
      <c r="AJ31463" s="23"/>
      <c r="HH31463"/>
      <c r="IW31463" s="36"/>
      <c r="JI31463"/>
      <c r="JJ31463"/>
      <c r="KX31463" s="23"/>
      <c r="KY31463" s="23"/>
    </row>
    <row r="31464" spans="36:311" x14ac:dyDescent="0.2">
      <c r="AJ31464" s="23"/>
      <c r="HH31464"/>
      <c r="IW31464" s="36"/>
      <c r="JI31464"/>
      <c r="JJ31464"/>
      <c r="KX31464" s="23"/>
      <c r="KY31464" s="23"/>
    </row>
    <row r="31465" spans="36:311" x14ac:dyDescent="0.2">
      <c r="AJ31465" s="23"/>
      <c r="HH31465"/>
      <c r="IW31465" s="36"/>
      <c r="JI31465"/>
      <c r="JJ31465"/>
      <c r="KX31465" s="23"/>
      <c r="KY31465" s="23"/>
    </row>
    <row r="31466" spans="36:311" x14ac:dyDescent="0.2">
      <c r="AJ31466" s="23"/>
      <c r="HH31466"/>
      <c r="IW31466" s="36"/>
      <c r="JI31466"/>
      <c r="JJ31466"/>
      <c r="KX31466" s="23"/>
      <c r="KY31466" s="23"/>
    </row>
    <row r="31467" spans="36:311" x14ac:dyDescent="0.2">
      <c r="AJ31467" s="23"/>
      <c r="HH31467"/>
      <c r="IW31467" s="36"/>
      <c r="JI31467"/>
      <c r="JJ31467"/>
      <c r="KX31467" s="23"/>
      <c r="KY31467" s="23"/>
    </row>
    <row r="31468" spans="36:311" x14ac:dyDescent="0.2">
      <c r="AJ31468" s="23"/>
      <c r="HH31468"/>
      <c r="IW31468" s="36"/>
      <c r="JI31468"/>
      <c r="JJ31468"/>
      <c r="KX31468" s="23"/>
      <c r="KY31468" s="23"/>
    </row>
    <row r="31469" spans="36:311" x14ac:dyDescent="0.2">
      <c r="AJ31469" s="23"/>
      <c r="HH31469"/>
      <c r="IW31469" s="36"/>
      <c r="JI31469"/>
      <c r="JJ31469"/>
      <c r="KX31469" s="23"/>
      <c r="KY31469" s="23"/>
    </row>
    <row r="31470" spans="36:311" x14ac:dyDescent="0.2">
      <c r="AJ31470" s="23"/>
      <c r="HH31470"/>
      <c r="IW31470" s="36"/>
      <c r="JI31470"/>
      <c r="JJ31470"/>
      <c r="KX31470" s="23"/>
      <c r="KY31470" s="23"/>
    </row>
    <row r="31471" spans="36:311" x14ac:dyDescent="0.2">
      <c r="AJ31471" s="23"/>
      <c r="HH31471"/>
      <c r="IW31471" s="36"/>
      <c r="JI31471"/>
      <c r="JJ31471"/>
      <c r="KX31471" s="23"/>
      <c r="KY31471" s="23"/>
    </row>
    <row r="31472" spans="36:311" x14ac:dyDescent="0.2">
      <c r="AJ31472" s="23"/>
      <c r="HH31472"/>
      <c r="IW31472" s="36"/>
      <c r="JI31472"/>
      <c r="JJ31472"/>
      <c r="KX31472" s="23"/>
      <c r="KY31472" s="23"/>
    </row>
    <row r="31473" spans="36:311" x14ac:dyDescent="0.2">
      <c r="AJ31473" s="23"/>
      <c r="HH31473"/>
      <c r="IW31473" s="36"/>
      <c r="JI31473"/>
      <c r="JJ31473"/>
      <c r="KX31473" s="23"/>
      <c r="KY31473" s="23"/>
    </row>
    <row r="31474" spans="36:311" x14ac:dyDescent="0.2">
      <c r="AJ31474" s="23"/>
      <c r="HH31474"/>
      <c r="IW31474" s="36"/>
      <c r="JI31474"/>
      <c r="JJ31474"/>
      <c r="KX31474" s="23"/>
      <c r="KY31474" s="23"/>
    </row>
    <row r="31475" spans="36:311" x14ac:dyDescent="0.2">
      <c r="AJ31475" s="23"/>
      <c r="HH31475"/>
      <c r="IW31475" s="36"/>
      <c r="JI31475"/>
      <c r="JJ31475"/>
      <c r="KX31475" s="23"/>
      <c r="KY31475" s="23"/>
    </row>
    <row r="31476" spans="36:311" x14ac:dyDescent="0.2">
      <c r="AJ31476" s="23"/>
      <c r="HH31476"/>
      <c r="IW31476" s="36"/>
      <c r="JI31476"/>
      <c r="JJ31476"/>
      <c r="KX31476" s="23"/>
      <c r="KY31476" s="23"/>
    </row>
    <row r="31477" spans="36:311" x14ac:dyDescent="0.2">
      <c r="AJ31477" s="23"/>
      <c r="HH31477"/>
      <c r="IW31477" s="36"/>
      <c r="JI31477"/>
      <c r="JJ31477"/>
      <c r="KX31477" s="23"/>
      <c r="KY31477" s="23"/>
    </row>
    <row r="31478" spans="36:311" x14ac:dyDescent="0.2">
      <c r="AJ31478" s="23"/>
      <c r="HH31478"/>
      <c r="IW31478" s="36"/>
      <c r="JI31478"/>
      <c r="JJ31478"/>
      <c r="KX31478" s="23"/>
      <c r="KY31478" s="23"/>
    </row>
    <row r="31479" spans="36:311" x14ac:dyDescent="0.2">
      <c r="AJ31479" s="23"/>
      <c r="HH31479"/>
      <c r="IW31479" s="36"/>
      <c r="JI31479"/>
      <c r="JJ31479"/>
      <c r="KX31479" s="23"/>
      <c r="KY31479" s="23"/>
    </row>
    <row r="31480" spans="36:311" x14ac:dyDescent="0.2">
      <c r="AJ31480" s="23"/>
      <c r="HH31480"/>
      <c r="IW31480" s="36"/>
      <c r="JI31480"/>
      <c r="JJ31480"/>
      <c r="KX31480" s="23"/>
      <c r="KY31480" s="23"/>
    </row>
    <row r="31481" spans="36:311" x14ac:dyDescent="0.2">
      <c r="AJ31481" s="23"/>
      <c r="HH31481"/>
      <c r="IW31481" s="36"/>
      <c r="JI31481"/>
      <c r="JJ31481"/>
      <c r="KX31481" s="23"/>
      <c r="KY31481" s="23"/>
    </row>
    <row r="31482" spans="36:311" x14ac:dyDescent="0.2">
      <c r="AJ31482" s="23"/>
      <c r="HH31482"/>
      <c r="IW31482" s="36"/>
      <c r="JI31482"/>
      <c r="JJ31482"/>
      <c r="KX31482" s="23"/>
      <c r="KY31482" s="23"/>
    </row>
    <row r="31483" spans="36:311" x14ac:dyDescent="0.2">
      <c r="AJ31483" s="23"/>
      <c r="HH31483"/>
      <c r="IW31483" s="36"/>
      <c r="JI31483"/>
      <c r="JJ31483"/>
      <c r="KX31483" s="23"/>
      <c r="KY31483" s="23"/>
    </row>
    <row r="31484" spans="36:311" x14ac:dyDescent="0.2">
      <c r="AJ31484" s="23"/>
      <c r="HH31484"/>
      <c r="IW31484" s="36"/>
      <c r="JI31484"/>
      <c r="JJ31484"/>
      <c r="KX31484" s="23"/>
      <c r="KY31484" s="23"/>
    </row>
    <row r="31485" spans="36:311" x14ac:dyDescent="0.2">
      <c r="AJ31485" s="23"/>
      <c r="HH31485"/>
      <c r="IW31485" s="36"/>
      <c r="JI31485"/>
      <c r="JJ31485"/>
      <c r="KX31485" s="23"/>
      <c r="KY31485" s="23"/>
    </row>
    <row r="31486" spans="36:311" x14ac:dyDescent="0.2">
      <c r="AJ31486" s="23"/>
      <c r="HH31486"/>
      <c r="IW31486" s="36"/>
      <c r="JI31486"/>
      <c r="JJ31486"/>
      <c r="KX31486" s="23"/>
      <c r="KY31486" s="23"/>
    </row>
    <row r="31487" spans="36:311" x14ac:dyDescent="0.2">
      <c r="AJ31487" s="23"/>
      <c r="HH31487"/>
      <c r="IW31487" s="36"/>
      <c r="JI31487"/>
      <c r="JJ31487"/>
      <c r="KX31487" s="23"/>
      <c r="KY31487" s="23"/>
    </row>
    <row r="31488" spans="36:311" x14ac:dyDescent="0.2">
      <c r="AJ31488" s="23"/>
      <c r="HH31488"/>
      <c r="IW31488" s="36"/>
      <c r="JI31488"/>
      <c r="JJ31488"/>
      <c r="KX31488" s="23"/>
      <c r="KY31488" s="23"/>
    </row>
    <row r="31489" spans="36:311" x14ac:dyDescent="0.2">
      <c r="AJ31489" s="23"/>
      <c r="HH31489"/>
      <c r="IW31489" s="36"/>
      <c r="JI31489"/>
      <c r="JJ31489"/>
      <c r="KX31489" s="23"/>
      <c r="KY31489" s="23"/>
    </row>
    <row r="31490" spans="36:311" x14ac:dyDescent="0.2">
      <c r="AJ31490" s="23"/>
      <c r="HH31490"/>
      <c r="IW31490" s="36"/>
      <c r="JI31490"/>
      <c r="JJ31490"/>
      <c r="KX31490" s="23"/>
      <c r="KY31490" s="23"/>
    </row>
    <row r="31491" spans="36:311" x14ac:dyDescent="0.2">
      <c r="AJ31491" s="23"/>
      <c r="HH31491"/>
      <c r="IW31491" s="36"/>
      <c r="JI31491"/>
      <c r="JJ31491"/>
      <c r="KX31491" s="23"/>
      <c r="KY31491" s="23"/>
    </row>
    <row r="31492" spans="36:311" x14ac:dyDescent="0.2">
      <c r="AJ31492" s="23"/>
      <c r="HH31492"/>
      <c r="IW31492" s="36"/>
      <c r="JI31492"/>
      <c r="JJ31492"/>
      <c r="KX31492" s="23"/>
      <c r="KY31492" s="23"/>
    </row>
    <row r="31493" spans="36:311" x14ac:dyDescent="0.2">
      <c r="AJ31493" s="23"/>
      <c r="HH31493"/>
      <c r="IW31493" s="36"/>
      <c r="JI31493"/>
      <c r="JJ31493"/>
      <c r="KX31493" s="23"/>
      <c r="KY31493" s="23"/>
    </row>
    <row r="31494" spans="36:311" x14ac:dyDescent="0.2">
      <c r="AJ31494" s="23"/>
      <c r="HH31494"/>
      <c r="IW31494" s="36"/>
      <c r="JI31494"/>
      <c r="JJ31494"/>
      <c r="KX31494" s="23"/>
      <c r="KY31494" s="23"/>
    </row>
    <row r="31495" spans="36:311" x14ac:dyDescent="0.2">
      <c r="AJ31495" s="23"/>
      <c r="HH31495"/>
      <c r="IW31495" s="36"/>
      <c r="JI31495"/>
      <c r="JJ31495"/>
      <c r="KX31495" s="23"/>
      <c r="KY31495" s="23"/>
    </row>
    <row r="31496" spans="36:311" x14ac:dyDescent="0.2">
      <c r="AJ31496" s="23"/>
      <c r="HH31496"/>
      <c r="IW31496" s="36"/>
      <c r="JI31496"/>
      <c r="JJ31496"/>
      <c r="KX31496" s="23"/>
      <c r="KY31496" s="23"/>
    </row>
    <row r="31497" spans="36:311" x14ac:dyDescent="0.2">
      <c r="AJ31497" s="23"/>
      <c r="HH31497"/>
      <c r="IW31497" s="36"/>
      <c r="JI31497"/>
      <c r="JJ31497"/>
      <c r="KX31497" s="23"/>
      <c r="KY31497" s="23"/>
    </row>
    <row r="31498" spans="36:311" x14ac:dyDescent="0.2">
      <c r="AJ31498" s="23"/>
      <c r="HH31498"/>
      <c r="IW31498" s="36"/>
      <c r="JI31498"/>
      <c r="JJ31498"/>
      <c r="KX31498" s="23"/>
      <c r="KY31498" s="23"/>
    </row>
    <row r="31499" spans="36:311" x14ac:dyDescent="0.2">
      <c r="AJ31499" s="23"/>
      <c r="HH31499"/>
      <c r="IW31499" s="36"/>
      <c r="JI31499"/>
      <c r="JJ31499"/>
      <c r="KX31499" s="23"/>
      <c r="KY31499" s="23"/>
    </row>
    <row r="31500" spans="36:311" x14ac:dyDescent="0.2">
      <c r="AJ31500" s="23"/>
      <c r="HH31500"/>
      <c r="IW31500" s="36"/>
      <c r="JI31500"/>
      <c r="JJ31500"/>
      <c r="KX31500" s="23"/>
      <c r="KY31500" s="23"/>
    </row>
    <row r="31501" spans="36:311" x14ac:dyDescent="0.2">
      <c r="AJ31501" s="23"/>
      <c r="HH31501"/>
      <c r="IW31501" s="36"/>
      <c r="JI31501"/>
      <c r="JJ31501"/>
      <c r="KX31501" s="23"/>
      <c r="KY31501" s="23"/>
    </row>
    <row r="31502" spans="36:311" x14ac:dyDescent="0.2">
      <c r="AJ31502" s="23"/>
      <c r="HH31502"/>
      <c r="IW31502" s="36"/>
      <c r="JI31502"/>
      <c r="JJ31502"/>
      <c r="KX31502" s="23"/>
      <c r="KY31502" s="23"/>
    </row>
    <row r="31503" spans="36:311" x14ac:dyDescent="0.2">
      <c r="AJ31503" s="23"/>
      <c r="HH31503"/>
      <c r="IW31503" s="36"/>
      <c r="JI31503"/>
      <c r="JJ31503"/>
      <c r="KX31503" s="23"/>
      <c r="KY31503" s="23"/>
    </row>
    <row r="31504" spans="36:311" x14ac:dyDescent="0.2">
      <c r="AJ31504" s="23"/>
      <c r="HH31504"/>
      <c r="IW31504" s="36"/>
      <c r="JI31504"/>
      <c r="JJ31504"/>
      <c r="KX31504" s="23"/>
      <c r="KY31504" s="23"/>
    </row>
    <row r="31505" spans="36:311" x14ac:dyDescent="0.2">
      <c r="AJ31505" s="23"/>
      <c r="HH31505"/>
      <c r="IW31505" s="36"/>
      <c r="JI31505"/>
      <c r="JJ31505"/>
      <c r="KX31505" s="23"/>
      <c r="KY31505" s="23"/>
    </row>
    <row r="31506" spans="36:311" x14ac:dyDescent="0.2">
      <c r="AJ31506" s="23"/>
      <c r="HH31506"/>
      <c r="IW31506" s="36"/>
      <c r="JI31506"/>
      <c r="JJ31506"/>
      <c r="KX31506" s="23"/>
      <c r="KY31506" s="23"/>
    </row>
    <row r="31507" spans="36:311" x14ac:dyDescent="0.2">
      <c r="AJ31507" s="23"/>
      <c r="HH31507"/>
      <c r="IW31507" s="36"/>
      <c r="JI31507"/>
      <c r="JJ31507"/>
      <c r="KX31507" s="23"/>
      <c r="KY31507" s="23"/>
    </row>
    <row r="31508" spans="36:311" x14ac:dyDescent="0.2">
      <c r="AJ31508" s="23"/>
      <c r="HH31508"/>
      <c r="IW31508" s="36"/>
      <c r="JI31508"/>
      <c r="JJ31508"/>
      <c r="KX31508" s="23"/>
      <c r="KY31508" s="23"/>
    </row>
    <row r="31509" spans="36:311" x14ac:dyDescent="0.2">
      <c r="AJ31509" s="23"/>
      <c r="HH31509"/>
      <c r="IW31509" s="36"/>
      <c r="JI31509"/>
      <c r="JJ31509"/>
      <c r="KX31509" s="23"/>
      <c r="KY31509" s="23"/>
    </row>
    <row r="31510" spans="36:311" x14ac:dyDescent="0.2">
      <c r="AJ31510" s="23"/>
      <c r="HH31510"/>
      <c r="IW31510" s="36"/>
      <c r="JI31510"/>
      <c r="JJ31510"/>
      <c r="KX31510" s="23"/>
      <c r="KY31510" s="23"/>
    </row>
    <row r="31511" spans="36:311" x14ac:dyDescent="0.2">
      <c r="AJ31511" s="23"/>
      <c r="HH31511"/>
      <c r="IW31511" s="36"/>
      <c r="JI31511"/>
      <c r="JJ31511"/>
      <c r="KX31511" s="23"/>
      <c r="KY31511" s="23"/>
    </row>
    <row r="31512" spans="36:311" x14ac:dyDescent="0.2">
      <c r="AJ31512" s="23"/>
      <c r="HH31512"/>
      <c r="IW31512" s="36"/>
      <c r="JI31512"/>
      <c r="JJ31512"/>
      <c r="KX31512" s="23"/>
      <c r="KY31512" s="23"/>
    </row>
    <row r="31513" spans="36:311" x14ac:dyDescent="0.2">
      <c r="AJ31513" s="23"/>
      <c r="HH31513"/>
      <c r="IW31513" s="36"/>
      <c r="JI31513"/>
      <c r="JJ31513"/>
      <c r="KX31513" s="23"/>
      <c r="KY31513" s="23"/>
    </row>
    <row r="31514" spans="36:311" x14ac:dyDescent="0.2">
      <c r="AJ31514" s="23"/>
      <c r="HH31514"/>
      <c r="IW31514" s="36"/>
      <c r="JI31514"/>
      <c r="JJ31514"/>
      <c r="KX31514" s="23"/>
      <c r="KY31514" s="23"/>
    </row>
    <row r="31515" spans="36:311" x14ac:dyDescent="0.2">
      <c r="AJ31515" s="23"/>
      <c r="HH31515"/>
      <c r="IW31515" s="36"/>
      <c r="JI31515"/>
      <c r="JJ31515"/>
      <c r="KX31515" s="23"/>
      <c r="KY31515" s="23"/>
    </row>
    <row r="31516" spans="36:311" x14ac:dyDescent="0.2">
      <c r="AJ31516" s="23"/>
      <c r="HH31516"/>
      <c r="IW31516" s="36"/>
      <c r="JI31516"/>
      <c r="JJ31516"/>
      <c r="KX31516" s="23"/>
      <c r="KY31516" s="23"/>
    </row>
    <row r="31517" spans="36:311" x14ac:dyDescent="0.2">
      <c r="AJ31517" s="23"/>
      <c r="HH31517"/>
      <c r="IW31517" s="36"/>
      <c r="JI31517"/>
      <c r="JJ31517"/>
      <c r="KX31517" s="23"/>
      <c r="KY31517" s="23"/>
    </row>
    <row r="31518" spans="36:311" x14ac:dyDescent="0.2">
      <c r="AJ31518" s="23"/>
      <c r="HH31518"/>
      <c r="IW31518" s="36"/>
      <c r="JI31518"/>
      <c r="JJ31518"/>
      <c r="KX31518" s="23"/>
      <c r="KY31518" s="23"/>
    </row>
    <row r="31519" spans="36:311" x14ac:dyDescent="0.2">
      <c r="AJ31519" s="23"/>
      <c r="HH31519"/>
      <c r="IW31519" s="36"/>
      <c r="JI31519"/>
      <c r="JJ31519"/>
      <c r="KX31519" s="23"/>
      <c r="KY31519" s="23"/>
    </row>
    <row r="31520" spans="36:311" x14ac:dyDescent="0.2">
      <c r="AJ31520" s="23"/>
      <c r="HH31520"/>
      <c r="IW31520" s="36"/>
      <c r="JI31520"/>
      <c r="JJ31520"/>
      <c r="KX31520" s="23"/>
      <c r="KY31520" s="23"/>
    </row>
    <row r="31521" spans="36:311" x14ac:dyDescent="0.2">
      <c r="AJ31521" s="23"/>
      <c r="HH31521"/>
      <c r="IW31521" s="36"/>
      <c r="JI31521"/>
      <c r="JJ31521"/>
      <c r="KX31521" s="23"/>
      <c r="KY31521" s="23"/>
    </row>
    <row r="31522" spans="36:311" x14ac:dyDescent="0.2">
      <c r="AJ31522" s="23"/>
      <c r="HH31522"/>
      <c r="IW31522" s="36"/>
      <c r="JI31522"/>
      <c r="JJ31522"/>
      <c r="KX31522" s="23"/>
      <c r="KY31522" s="23"/>
    </row>
    <row r="31523" spans="36:311" x14ac:dyDescent="0.2">
      <c r="AJ31523" s="23"/>
      <c r="HH31523"/>
      <c r="IW31523" s="36"/>
      <c r="JI31523"/>
      <c r="JJ31523"/>
      <c r="KX31523" s="23"/>
      <c r="KY31523" s="23"/>
    </row>
    <row r="31524" spans="36:311" x14ac:dyDescent="0.2">
      <c r="AJ31524" s="23"/>
      <c r="HH31524"/>
      <c r="IW31524" s="36"/>
      <c r="JI31524"/>
      <c r="JJ31524"/>
      <c r="KX31524" s="23"/>
      <c r="KY31524" s="23"/>
    </row>
    <row r="31525" spans="36:311" x14ac:dyDescent="0.2">
      <c r="AJ31525" s="23"/>
      <c r="HH31525"/>
      <c r="IW31525" s="36"/>
      <c r="JI31525"/>
      <c r="JJ31525"/>
      <c r="KX31525" s="23"/>
      <c r="KY31525" s="23"/>
    </row>
    <row r="31526" spans="36:311" x14ac:dyDescent="0.2">
      <c r="AJ31526" s="23"/>
      <c r="HH31526"/>
      <c r="IW31526" s="36"/>
      <c r="JI31526"/>
      <c r="JJ31526"/>
      <c r="KX31526" s="23"/>
      <c r="KY31526" s="23"/>
    </row>
    <row r="31527" spans="36:311" x14ac:dyDescent="0.2">
      <c r="AJ31527" s="23"/>
      <c r="HH31527"/>
      <c r="IW31527" s="36"/>
      <c r="JI31527"/>
      <c r="JJ31527"/>
      <c r="KX31527" s="23"/>
      <c r="KY31527" s="23"/>
    </row>
    <row r="31528" spans="36:311" x14ac:dyDescent="0.2">
      <c r="AJ31528" s="23"/>
      <c r="HH31528"/>
      <c r="IW31528" s="36"/>
      <c r="JI31528"/>
      <c r="JJ31528"/>
      <c r="KX31528" s="23"/>
      <c r="KY31528" s="23"/>
    </row>
    <row r="31529" spans="36:311" x14ac:dyDescent="0.2">
      <c r="AJ31529" s="23"/>
      <c r="HH31529"/>
      <c r="IW31529" s="36"/>
      <c r="JI31529"/>
      <c r="JJ31529"/>
      <c r="KX31529" s="23"/>
      <c r="KY31529" s="23"/>
    </row>
    <row r="31530" spans="36:311" x14ac:dyDescent="0.2">
      <c r="AJ31530" s="23"/>
      <c r="HH31530"/>
      <c r="IW31530" s="36"/>
      <c r="JI31530"/>
      <c r="JJ31530"/>
      <c r="KX31530" s="23"/>
      <c r="KY31530" s="23"/>
    </row>
    <row r="31531" spans="36:311" x14ac:dyDescent="0.2">
      <c r="AJ31531" s="23"/>
      <c r="HH31531"/>
      <c r="IW31531" s="36"/>
      <c r="JI31531"/>
      <c r="JJ31531"/>
      <c r="KX31531" s="23"/>
      <c r="KY31531" s="23"/>
    </row>
    <row r="31532" spans="36:311" x14ac:dyDescent="0.2">
      <c r="AJ31532" s="23"/>
      <c r="HH31532"/>
      <c r="IW31532" s="36"/>
      <c r="JI31532"/>
      <c r="JJ31532"/>
      <c r="KX31532" s="23"/>
      <c r="KY31532" s="23"/>
    </row>
    <row r="31533" spans="36:311" x14ac:dyDescent="0.2">
      <c r="AJ31533" s="23"/>
      <c r="HH31533"/>
      <c r="IW31533" s="36"/>
      <c r="JI31533"/>
      <c r="JJ31533"/>
      <c r="KX31533" s="23"/>
      <c r="KY31533" s="23"/>
    </row>
    <row r="31534" spans="36:311" x14ac:dyDescent="0.2">
      <c r="AJ31534" s="23"/>
      <c r="HH31534"/>
      <c r="IW31534" s="36"/>
      <c r="JI31534"/>
      <c r="JJ31534"/>
      <c r="KX31534" s="23"/>
      <c r="KY31534" s="23"/>
    </row>
    <row r="31535" spans="36:311" x14ac:dyDescent="0.2">
      <c r="AJ31535" s="23"/>
      <c r="HH31535"/>
      <c r="IW31535" s="36"/>
      <c r="JI31535"/>
      <c r="JJ31535"/>
      <c r="KX31535" s="23"/>
      <c r="KY31535" s="23"/>
    </row>
    <row r="31536" spans="36:311" x14ac:dyDescent="0.2">
      <c r="AJ31536" s="23"/>
      <c r="HH31536"/>
      <c r="IW31536" s="36"/>
      <c r="JI31536"/>
      <c r="JJ31536"/>
      <c r="KX31536" s="23"/>
      <c r="KY31536" s="23"/>
    </row>
    <row r="31537" spans="36:311" x14ac:dyDescent="0.2">
      <c r="AJ31537" s="23"/>
      <c r="HH31537"/>
      <c r="IW31537" s="36"/>
      <c r="JI31537"/>
      <c r="JJ31537"/>
      <c r="KX31537" s="23"/>
      <c r="KY31537" s="23"/>
    </row>
    <row r="31538" spans="36:311" x14ac:dyDescent="0.2">
      <c r="AJ31538" s="23"/>
      <c r="HH31538"/>
      <c r="IW31538" s="36"/>
      <c r="JI31538"/>
      <c r="JJ31538"/>
      <c r="KX31538" s="23"/>
      <c r="KY31538" s="23"/>
    </row>
    <row r="31539" spans="36:311" x14ac:dyDescent="0.2">
      <c r="AJ31539" s="23"/>
      <c r="HH31539"/>
      <c r="IW31539" s="36"/>
      <c r="JI31539"/>
      <c r="JJ31539"/>
      <c r="KX31539" s="23"/>
      <c r="KY31539" s="23"/>
    </row>
    <row r="31540" spans="36:311" x14ac:dyDescent="0.2">
      <c r="AJ31540" s="23"/>
      <c r="HH31540"/>
      <c r="IW31540" s="36"/>
      <c r="JI31540"/>
      <c r="JJ31540"/>
      <c r="KX31540" s="23"/>
      <c r="KY31540" s="23"/>
    </row>
    <row r="31541" spans="36:311" x14ac:dyDescent="0.2">
      <c r="AJ31541" s="23"/>
      <c r="HH31541"/>
      <c r="IW31541" s="36"/>
      <c r="JI31541"/>
      <c r="JJ31541"/>
      <c r="KX31541" s="23"/>
      <c r="KY31541" s="23"/>
    </row>
    <row r="31542" spans="36:311" x14ac:dyDescent="0.2">
      <c r="AJ31542" s="23"/>
      <c r="HH31542"/>
      <c r="IW31542" s="36"/>
      <c r="JI31542"/>
      <c r="JJ31542"/>
      <c r="KX31542" s="23"/>
      <c r="KY31542" s="23"/>
    </row>
    <row r="31543" spans="36:311" x14ac:dyDescent="0.2">
      <c r="AJ31543" s="23"/>
      <c r="HH31543"/>
      <c r="IW31543" s="36"/>
      <c r="JI31543"/>
      <c r="JJ31543"/>
      <c r="KX31543" s="23"/>
      <c r="KY31543" s="23"/>
    </row>
    <row r="31544" spans="36:311" x14ac:dyDescent="0.2">
      <c r="AJ31544" s="23"/>
      <c r="HH31544"/>
      <c r="IW31544" s="36"/>
      <c r="JI31544"/>
      <c r="JJ31544"/>
      <c r="KX31544" s="23"/>
      <c r="KY31544" s="23"/>
    </row>
    <row r="31545" spans="36:311" x14ac:dyDescent="0.2">
      <c r="AJ31545" s="23"/>
      <c r="HH31545"/>
      <c r="IW31545" s="36"/>
      <c r="JI31545"/>
      <c r="JJ31545"/>
      <c r="KX31545" s="23"/>
      <c r="KY31545" s="23"/>
    </row>
    <row r="31546" spans="36:311" x14ac:dyDescent="0.2">
      <c r="AJ31546" s="23"/>
      <c r="HH31546"/>
      <c r="IW31546" s="36"/>
      <c r="JI31546"/>
      <c r="JJ31546"/>
      <c r="KX31546" s="23"/>
      <c r="KY31546" s="23"/>
    </row>
    <row r="31547" spans="36:311" x14ac:dyDescent="0.2">
      <c r="AJ31547" s="23"/>
      <c r="HH31547"/>
      <c r="IW31547" s="36"/>
      <c r="JI31547"/>
      <c r="JJ31547"/>
      <c r="KX31547" s="23"/>
      <c r="KY31547" s="23"/>
    </row>
    <row r="31548" spans="36:311" x14ac:dyDescent="0.2">
      <c r="AJ31548" s="23"/>
      <c r="HH31548"/>
      <c r="IW31548" s="36"/>
      <c r="JI31548"/>
      <c r="JJ31548"/>
      <c r="KX31548" s="23"/>
      <c r="KY31548" s="23"/>
    </row>
    <row r="31549" spans="36:311" x14ac:dyDescent="0.2">
      <c r="AJ31549" s="23"/>
      <c r="HH31549"/>
      <c r="IW31549" s="36"/>
      <c r="JI31549"/>
      <c r="JJ31549"/>
      <c r="KX31549" s="23"/>
      <c r="KY31549" s="23"/>
    </row>
    <row r="31550" spans="36:311" x14ac:dyDescent="0.2">
      <c r="AJ31550" s="23"/>
      <c r="HH31550"/>
      <c r="IW31550" s="36"/>
      <c r="JI31550"/>
      <c r="JJ31550"/>
      <c r="KX31550" s="23"/>
      <c r="KY31550" s="23"/>
    </row>
    <row r="31551" spans="36:311" x14ac:dyDescent="0.2">
      <c r="AJ31551" s="23"/>
      <c r="HH31551"/>
      <c r="IW31551" s="36"/>
      <c r="JI31551"/>
      <c r="JJ31551"/>
      <c r="KX31551" s="23"/>
      <c r="KY31551" s="23"/>
    </row>
    <row r="31552" spans="36:311" x14ac:dyDescent="0.2">
      <c r="AJ31552" s="23"/>
      <c r="HH31552"/>
      <c r="IW31552" s="36"/>
      <c r="JI31552"/>
      <c r="JJ31552"/>
      <c r="KX31552" s="23"/>
      <c r="KY31552" s="23"/>
    </row>
    <row r="31553" spans="36:311" x14ac:dyDescent="0.2">
      <c r="AJ31553" s="23"/>
      <c r="HH31553"/>
      <c r="IW31553" s="36"/>
      <c r="JI31553"/>
      <c r="JJ31553"/>
      <c r="KX31553" s="23"/>
      <c r="KY31553" s="23"/>
    </row>
    <row r="31554" spans="36:311" x14ac:dyDescent="0.2">
      <c r="AJ31554" s="23"/>
      <c r="HH31554"/>
      <c r="IW31554" s="36"/>
      <c r="JI31554"/>
      <c r="JJ31554"/>
      <c r="KX31554" s="23"/>
      <c r="KY31554" s="23"/>
    </row>
    <row r="31555" spans="36:311" x14ac:dyDescent="0.2">
      <c r="AJ31555" s="23"/>
      <c r="HH31555"/>
      <c r="IW31555" s="36"/>
      <c r="JI31555"/>
      <c r="JJ31555"/>
      <c r="KX31555" s="23"/>
      <c r="KY31555" s="23"/>
    </row>
    <row r="31556" spans="36:311" x14ac:dyDescent="0.2">
      <c r="AJ31556" s="23"/>
      <c r="HH31556"/>
      <c r="IW31556" s="36"/>
      <c r="JI31556"/>
      <c r="JJ31556"/>
      <c r="KX31556" s="23"/>
      <c r="KY31556" s="23"/>
    </row>
    <row r="31557" spans="36:311" x14ac:dyDescent="0.2">
      <c r="AJ31557" s="23"/>
      <c r="HH31557"/>
      <c r="IW31557" s="36"/>
      <c r="JI31557"/>
      <c r="JJ31557"/>
      <c r="KX31557" s="23"/>
      <c r="KY31557" s="23"/>
    </row>
    <row r="31558" spans="36:311" x14ac:dyDescent="0.2">
      <c r="AJ31558" s="23"/>
      <c r="HH31558"/>
      <c r="IW31558" s="36"/>
      <c r="JI31558"/>
      <c r="JJ31558"/>
      <c r="KX31558" s="23"/>
      <c r="KY31558" s="23"/>
    </row>
    <row r="31559" spans="36:311" x14ac:dyDescent="0.2">
      <c r="AJ31559" s="23"/>
      <c r="HH31559"/>
      <c r="IW31559" s="36"/>
      <c r="JI31559"/>
      <c r="JJ31559"/>
      <c r="KX31559" s="23"/>
      <c r="KY31559" s="23"/>
    </row>
    <row r="31560" spans="36:311" x14ac:dyDescent="0.2">
      <c r="AJ31560" s="23"/>
      <c r="HH31560"/>
      <c r="IW31560" s="36"/>
      <c r="JI31560"/>
      <c r="JJ31560"/>
      <c r="KX31560" s="23"/>
      <c r="KY31560" s="23"/>
    </row>
    <row r="31561" spans="36:311" x14ac:dyDescent="0.2">
      <c r="AJ31561" s="23"/>
      <c r="HH31561"/>
      <c r="IW31561" s="36"/>
      <c r="JI31561"/>
      <c r="JJ31561"/>
      <c r="KX31561" s="23"/>
      <c r="KY31561" s="23"/>
    </row>
    <row r="31562" spans="36:311" x14ac:dyDescent="0.2">
      <c r="AJ31562" s="23"/>
      <c r="HH31562"/>
      <c r="IW31562" s="36"/>
      <c r="JI31562"/>
      <c r="JJ31562"/>
      <c r="KX31562" s="23"/>
      <c r="KY31562" s="23"/>
    </row>
    <row r="31563" spans="36:311" x14ac:dyDescent="0.2">
      <c r="AJ31563" s="23"/>
      <c r="HH31563"/>
      <c r="IW31563" s="36"/>
      <c r="JI31563"/>
      <c r="JJ31563"/>
      <c r="KX31563" s="23"/>
      <c r="KY31563" s="23"/>
    </row>
    <row r="31564" spans="36:311" x14ac:dyDescent="0.2">
      <c r="AJ31564" s="23"/>
      <c r="HH31564"/>
      <c r="IW31564" s="36"/>
      <c r="JI31564"/>
      <c r="JJ31564"/>
      <c r="KX31564" s="23"/>
      <c r="KY31564" s="23"/>
    </row>
    <row r="31565" spans="36:311" x14ac:dyDescent="0.2">
      <c r="AJ31565" s="23"/>
      <c r="HH31565"/>
      <c r="IW31565" s="36"/>
      <c r="JI31565"/>
      <c r="JJ31565"/>
      <c r="KX31565" s="23"/>
      <c r="KY31565" s="23"/>
    </row>
    <row r="31566" spans="36:311" x14ac:dyDescent="0.2">
      <c r="AJ31566" s="23"/>
      <c r="HH31566"/>
      <c r="IW31566" s="36"/>
      <c r="JI31566"/>
      <c r="JJ31566"/>
      <c r="KX31566" s="23"/>
      <c r="KY31566" s="23"/>
    </row>
    <row r="31567" spans="36:311" x14ac:dyDescent="0.2">
      <c r="AJ31567" s="23"/>
      <c r="HH31567"/>
      <c r="IW31567" s="36"/>
      <c r="JI31567"/>
      <c r="JJ31567"/>
      <c r="KX31567" s="23"/>
      <c r="KY31567" s="23"/>
    </row>
    <row r="31568" spans="36:311" x14ac:dyDescent="0.2">
      <c r="AJ31568" s="23"/>
      <c r="HH31568"/>
      <c r="IW31568" s="36"/>
      <c r="JI31568"/>
      <c r="JJ31568"/>
      <c r="KX31568" s="23"/>
      <c r="KY31568" s="23"/>
    </row>
    <row r="31569" spans="36:311" x14ac:dyDescent="0.2">
      <c r="AJ31569" s="23"/>
      <c r="HH31569"/>
      <c r="IW31569" s="36"/>
      <c r="JI31569"/>
      <c r="JJ31569"/>
      <c r="KX31569" s="23"/>
      <c r="KY31569" s="23"/>
    </row>
    <row r="31570" spans="36:311" x14ac:dyDescent="0.2">
      <c r="AJ31570" s="23"/>
      <c r="HH31570"/>
      <c r="IW31570" s="36"/>
      <c r="JI31570"/>
      <c r="JJ31570"/>
      <c r="KX31570" s="23"/>
      <c r="KY31570" s="23"/>
    </row>
    <row r="31571" spans="36:311" x14ac:dyDescent="0.2">
      <c r="AJ31571" s="23"/>
      <c r="HH31571"/>
      <c r="IW31571" s="36"/>
      <c r="JI31571"/>
      <c r="JJ31571"/>
      <c r="KX31571" s="23"/>
      <c r="KY31571" s="23"/>
    </row>
    <row r="31572" spans="36:311" x14ac:dyDescent="0.2">
      <c r="AJ31572" s="23"/>
      <c r="HH31572"/>
      <c r="IW31572" s="36"/>
      <c r="JI31572"/>
      <c r="JJ31572"/>
      <c r="KX31572" s="23"/>
      <c r="KY31572" s="23"/>
    </row>
    <row r="31573" spans="36:311" x14ac:dyDescent="0.2">
      <c r="AJ31573" s="23"/>
      <c r="HH31573"/>
      <c r="IW31573" s="36"/>
      <c r="JI31573"/>
      <c r="JJ31573"/>
      <c r="KX31573" s="23"/>
      <c r="KY31573" s="23"/>
    </row>
    <row r="31574" spans="36:311" x14ac:dyDescent="0.2">
      <c r="AJ31574" s="23"/>
      <c r="HH31574"/>
      <c r="IW31574" s="36"/>
      <c r="JI31574"/>
      <c r="JJ31574"/>
      <c r="KX31574" s="23"/>
      <c r="KY31574" s="23"/>
    </row>
    <row r="31575" spans="36:311" x14ac:dyDescent="0.2">
      <c r="AJ31575" s="23"/>
      <c r="HH31575"/>
      <c r="IW31575" s="36"/>
      <c r="JI31575"/>
      <c r="JJ31575"/>
      <c r="KX31575" s="23"/>
      <c r="KY31575" s="23"/>
    </row>
    <row r="31576" spans="36:311" x14ac:dyDescent="0.2">
      <c r="AJ31576" s="23"/>
      <c r="HH31576"/>
      <c r="IW31576" s="36"/>
      <c r="JI31576"/>
      <c r="JJ31576"/>
      <c r="KX31576" s="23"/>
      <c r="KY31576" s="23"/>
    </row>
    <row r="31577" spans="36:311" x14ac:dyDescent="0.2">
      <c r="AJ31577" s="23"/>
      <c r="HH31577"/>
      <c r="IW31577" s="36"/>
      <c r="JI31577"/>
      <c r="JJ31577"/>
      <c r="KX31577" s="23"/>
      <c r="KY31577" s="23"/>
    </row>
    <row r="31578" spans="36:311" x14ac:dyDescent="0.2">
      <c r="AJ31578" s="23"/>
      <c r="HH31578"/>
      <c r="IW31578" s="36"/>
      <c r="JI31578"/>
      <c r="JJ31578"/>
      <c r="KX31578" s="23"/>
      <c r="KY31578" s="23"/>
    </row>
    <row r="31579" spans="36:311" x14ac:dyDescent="0.2">
      <c r="AJ31579" s="23"/>
      <c r="HH31579"/>
      <c r="IW31579" s="36"/>
      <c r="JI31579"/>
      <c r="JJ31579"/>
      <c r="KX31579" s="23"/>
      <c r="KY31579" s="23"/>
    </row>
    <row r="31580" spans="36:311" x14ac:dyDescent="0.2">
      <c r="AJ31580" s="23"/>
      <c r="HH31580"/>
      <c r="IW31580" s="36"/>
      <c r="JI31580"/>
      <c r="JJ31580"/>
      <c r="KX31580" s="23"/>
      <c r="KY31580" s="23"/>
    </row>
    <row r="31581" spans="36:311" x14ac:dyDescent="0.2">
      <c r="AJ31581" s="23"/>
      <c r="HH31581"/>
      <c r="IW31581" s="36"/>
      <c r="JI31581"/>
      <c r="JJ31581"/>
      <c r="KX31581" s="23"/>
      <c r="KY31581" s="23"/>
    </row>
    <row r="31582" spans="36:311" x14ac:dyDescent="0.2">
      <c r="AJ31582" s="23"/>
      <c r="HH31582"/>
      <c r="IW31582" s="36"/>
      <c r="JI31582"/>
      <c r="JJ31582"/>
      <c r="KX31582" s="23"/>
      <c r="KY31582" s="23"/>
    </row>
    <row r="31583" spans="36:311" x14ac:dyDescent="0.2">
      <c r="AJ31583" s="23"/>
      <c r="HH31583"/>
      <c r="IW31583" s="36"/>
      <c r="JI31583"/>
      <c r="JJ31583"/>
      <c r="KX31583" s="23"/>
      <c r="KY31583" s="23"/>
    </row>
    <row r="31584" spans="36:311" x14ac:dyDescent="0.2">
      <c r="AJ31584" s="23"/>
      <c r="HH31584"/>
      <c r="IW31584" s="36"/>
      <c r="JI31584"/>
      <c r="JJ31584"/>
      <c r="KX31584" s="23"/>
      <c r="KY31584" s="23"/>
    </row>
    <row r="31585" spans="36:311" x14ac:dyDescent="0.2">
      <c r="AJ31585" s="23"/>
      <c r="HH31585"/>
      <c r="IW31585" s="36"/>
      <c r="JI31585"/>
      <c r="JJ31585"/>
      <c r="KX31585" s="23"/>
      <c r="KY31585" s="23"/>
    </row>
    <row r="31586" spans="36:311" x14ac:dyDescent="0.2">
      <c r="AJ31586" s="23"/>
      <c r="HH31586"/>
      <c r="IW31586" s="36"/>
      <c r="JI31586"/>
      <c r="JJ31586"/>
      <c r="KX31586" s="23"/>
      <c r="KY31586" s="23"/>
    </row>
    <row r="31587" spans="36:311" x14ac:dyDescent="0.2">
      <c r="AJ31587" s="23"/>
      <c r="HH31587"/>
      <c r="IW31587" s="36"/>
      <c r="JI31587"/>
      <c r="JJ31587"/>
      <c r="KX31587" s="23"/>
      <c r="KY31587" s="23"/>
    </row>
    <row r="31588" spans="36:311" x14ac:dyDescent="0.2">
      <c r="AJ31588" s="23"/>
      <c r="HH31588"/>
      <c r="IW31588" s="36"/>
      <c r="JI31588"/>
      <c r="JJ31588"/>
      <c r="KX31588" s="23"/>
      <c r="KY31588" s="23"/>
    </row>
    <row r="31589" spans="36:311" x14ac:dyDescent="0.2">
      <c r="AJ31589" s="23"/>
      <c r="HH31589"/>
      <c r="IW31589" s="36"/>
      <c r="JI31589"/>
      <c r="JJ31589"/>
      <c r="KX31589" s="23"/>
      <c r="KY31589" s="23"/>
    </row>
    <row r="31590" spans="36:311" x14ac:dyDescent="0.2">
      <c r="AJ31590" s="23"/>
      <c r="HH31590"/>
      <c r="IW31590" s="36"/>
      <c r="JI31590"/>
      <c r="JJ31590"/>
      <c r="KX31590" s="23"/>
      <c r="KY31590" s="23"/>
    </row>
    <row r="31591" spans="36:311" x14ac:dyDescent="0.2">
      <c r="AJ31591" s="23"/>
      <c r="HH31591"/>
      <c r="IW31591" s="36"/>
      <c r="JI31591"/>
      <c r="JJ31591"/>
      <c r="KX31591" s="23"/>
      <c r="KY31591" s="23"/>
    </row>
    <row r="31592" spans="36:311" x14ac:dyDescent="0.2">
      <c r="AJ31592" s="23"/>
      <c r="HH31592"/>
      <c r="IW31592" s="36"/>
      <c r="JI31592"/>
      <c r="JJ31592"/>
      <c r="KX31592" s="23"/>
      <c r="KY31592" s="23"/>
    </row>
    <row r="31593" spans="36:311" x14ac:dyDescent="0.2">
      <c r="AJ31593" s="23"/>
      <c r="HH31593"/>
      <c r="IW31593" s="36"/>
      <c r="JI31593"/>
      <c r="JJ31593"/>
      <c r="KX31593" s="23"/>
      <c r="KY31593" s="23"/>
    </row>
    <row r="31594" spans="36:311" x14ac:dyDescent="0.2">
      <c r="AJ31594" s="23"/>
      <c r="HH31594"/>
      <c r="IW31594" s="36"/>
      <c r="JI31594"/>
      <c r="JJ31594"/>
      <c r="KX31594" s="23"/>
      <c r="KY31594" s="23"/>
    </row>
    <row r="31595" spans="36:311" x14ac:dyDescent="0.2">
      <c r="AJ31595" s="23"/>
      <c r="HH31595"/>
      <c r="IW31595" s="36"/>
      <c r="JI31595"/>
      <c r="JJ31595"/>
      <c r="KX31595" s="23"/>
      <c r="KY31595" s="23"/>
    </row>
    <row r="31596" spans="36:311" x14ac:dyDescent="0.2">
      <c r="AJ31596" s="23"/>
      <c r="HH31596"/>
      <c r="IW31596" s="36"/>
      <c r="JI31596"/>
      <c r="JJ31596"/>
      <c r="KX31596" s="23"/>
      <c r="KY31596" s="23"/>
    </row>
    <row r="31597" spans="36:311" x14ac:dyDescent="0.2">
      <c r="AJ31597" s="23"/>
      <c r="HH31597"/>
      <c r="IW31597" s="36"/>
      <c r="JI31597"/>
      <c r="JJ31597"/>
      <c r="KX31597" s="23"/>
      <c r="KY31597" s="23"/>
    </row>
    <row r="31598" spans="36:311" x14ac:dyDescent="0.2">
      <c r="AJ31598" s="23"/>
      <c r="HH31598"/>
      <c r="IW31598" s="36"/>
      <c r="JI31598"/>
      <c r="JJ31598"/>
      <c r="KX31598" s="23"/>
      <c r="KY31598" s="23"/>
    </row>
    <row r="31599" spans="36:311" x14ac:dyDescent="0.2">
      <c r="AJ31599" s="23"/>
      <c r="HH31599"/>
      <c r="IW31599" s="36"/>
      <c r="JI31599"/>
      <c r="JJ31599"/>
      <c r="KX31599" s="23"/>
      <c r="KY31599" s="23"/>
    </row>
    <row r="31600" spans="36:311" x14ac:dyDescent="0.2">
      <c r="AJ31600" s="23"/>
      <c r="HH31600"/>
      <c r="IW31600" s="36"/>
      <c r="JI31600"/>
      <c r="JJ31600"/>
      <c r="KX31600" s="23"/>
      <c r="KY31600" s="23"/>
    </row>
    <row r="31601" spans="36:311" x14ac:dyDescent="0.2">
      <c r="AJ31601" s="23"/>
      <c r="HH31601"/>
      <c r="IW31601" s="36"/>
      <c r="JI31601"/>
      <c r="JJ31601"/>
      <c r="KX31601" s="23"/>
      <c r="KY31601" s="23"/>
    </row>
    <row r="31602" spans="36:311" x14ac:dyDescent="0.2">
      <c r="AJ31602" s="23"/>
      <c r="HH31602"/>
      <c r="IW31602" s="36"/>
      <c r="JI31602"/>
      <c r="JJ31602"/>
      <c r="KX31602" s="23"/>
      <c r="KY31602" s="23"/>
    </row>
    <row r="31603" spans="36:311" x14ac:dyDescent="0.2">
      <c r="AJ31603" s="23"/>
      <c r="HH31603"/>
      <c r="IW31603" s="36"/>
      <c r="JI31603"/>
      <c r="JJ31603"/>
      <c r="KX31603" s="23"/>
      <c r="KY31603" s="23"/>
    </row>
    <row r="31604" spans="36:311" x14ac:dyDescent="0.2">
      <c r="AJ31604" s="23"/>
      <c r="HH31604"/>
      <c r="IW31604" s="36"/>
      <c r="JI31604"/>
      <c r="JJ31604"/>
      <c r="KX31604" s="23"/>
      <c r="KY31604" s="23"/>
    </row>
    <row r="31605" spans="36:311" x14ac:dyDescent="0.2">
      <c r="AJ31605" s="23"/>
      <c r="HH31605"/>
      <c r="IW31605" s="36"/>
      <c r="JI31605"/>
      <c r="JJ31605"/>
      <c r="KX31605" s="23"/>
      <c r="KY31605" s="23"/>
    </row>
    <row r="31606" spans="36:311" x14ac:dyDescent="0.2">
      <c r="AJ31606" s="23"/>
      <c r="HH31606"/>
      <c r="IW31606" s="36"/>
      <c r="JI31606"/>
      <c r="JJ31606"/>
      <c r="KX31606" s="23"/>
      <c r="KY31606" s="23"/>
    </row>
    <row r="31607" spans="36:311" x14ac:dyDescent="0.2">
      <c r="AJ31607" s="23"/>
      <c r="HH31607"/>
      <c r="IW31607" s="36"/>
      <c r="JI31607"/>
      <c r="JJ31607"/>
      <c r="KX31607" s="23"/>
      <c r="KY31607" s="23"/>
    </row>
    <row r="31608" spans="36:311" x14ac:dyDescent="0.2">
      <c r="AJ31608" s="23"/>
      <c r="HH31608"/>
      <c r="IW31608" s="36"/>
      <c r="JI31608"/>
      <c r="JJ31608"/>
      <c r="KX31608" s="23"/>
      <c r="KY31608" s="23"/>
    </row>
    <row r="31609" spans="36:311" x14ac:dyDescent="0.2">
      <c r="AJ31609" s="23"/>
      <c r="HH31609"/>
      <c r="IW31609" s="36"/>
      <c r="JI31609"/>
      <c r="JJ31609"/>
      <c r="KX31609" s="23"/>
      <c r="KY31609" s="23"/>
    </row>
    <row r="31610" spans="36:311" x14ac:dyDescent="0.2">
      <c r="AJ31610" s="23"/>
      <c r="HH31610"/>
      <c r="IW31610" s="36"/>
      <c r="JI31610"/>
      <c r="JJ31610"/>
      <c r="KX31610" s="23"/>
      <c r="KY31610" s="23"/>
    </row>
    <row r="31611" spans="36:311" x14ac:dyDescent="0.2">
      <c r="AJ31611" s="23"/>
      <c r="HH31611"/>
      <c r="IW31611" s="36"/>
      <c r="JI31611"/>
      <c r="JJ31611"/>
      <c r="KX31611" s="23"/>
      <c r="KY31611" s="23"/>
    </row>
    <row r="31612" spans="36:311" x14ac:dyDescent="0.2">
      <c r="AJ31612" s="23"/>
      <c r="HH31612"/>
      <c r="IW31612" s="36"/>
      <c r="JI31612"/>
      <c r="JJ31612"/>
      <c r="KX31612" s="23"/>
      <c r="KY31612" s="23"/>
    </row>
    <row r="31613" spans="36:311" x14ac:dyDescent="0.2">
      <c r="AJ31613" s="23"/>
      <c r="HH31613"/>
      <c r="IW31613" s="36"/>
      <c r="JI31613"/>
      <c r="JJ31613"/>
      <c r="KX31613" s="23"/>
      <c r="KY31613" s="23"/>
    </row>
    <row r="31614" spans="36:311" x14ac:dyDescent="0.2">
      <c r="AJ31614" s="23"/>
      <c r="HH31614"/>
      <c r="IW31614" s="36"/>
      <c r="JI31614"/>
      <c r="JJ31614"/>
      <c r="KX31614" s="23"/>
      <c r="KY31614" s="23"/>
    </row>
    <row r="31615" spans="36:311" x14ac:dyDescent="0.2">
      <c r="AJ31615" s="23"/>
      <c r="HH31615"/>
      <c r="IW31615" s="36"/>
      <c r="JI31615"/>
      <c r="JJ31615"/>
      <c r="KX31615" s="23"/>
      <c r="KY31615" s="23"/>
    </row>
    <row r="31616" spans="36:311" x14ac:dyDescent="0.2">
      <c r="AJ31616" s="23"/>
      <c r="HH31616"/>
      <c r="IW31616" s="36"/>
      <c r="JI31616"/>
      <c r="JJ31616"/>
      <c r="KX31616" s="23"/>
      <c r="KY31616" s="23"/>
    </row>
    <row r="31617" spans="36:311" x14ac:dyDescent="0.2">
      <c r="AJ31617" s="23"/>
      <c r="HH31617"/>
      <c r="IW31617" s="36"/>
      <c r="JI31617"/>
      <c r="JJ31617"/>
      <c r="KX31617" s="23"/>
      <c r="KY31617" s="23"/>
    </row>
    <row r="31618" spans="36:311" x14ac:dyDescent="0.2">
      <c r="AJ31618" s="23"/>
      <c r="HH31618"/>
      <c r="IW31618" s="36"/>
      <c r="JI31618"/>
      <c r="JJ31618"/>
      <c r="KX31618" s="23"/>
      <c r="KY31618" s="23"/>
    </row>
    <row r="31619" spans="36:311" x14ac:dyDescent="0.2">
      <c r="AJ31619" s="23"/>
      <c r="HH31619"/>
      <c r="IW31619" s="36"/>
      <c r="JI31619"/>
      <c r="JJ31619"/>
      <c r="KX31619" s="23"/>
      <c r="KY31619" s="23"/>
    </row>
    <row r="31620" spans="36:311" x14ac:dyDescent="0.2">
      <c r="AJ31620" s="23"/>
      <c r="HH31620"/>
      <c r="IW31620" s="36"/>
      <c r="JI31620"/>
      <c r="JJ31620"/>
      <c r="KX31620" s="23"/>
      <c r="KY31620" s="23"/>
    </row>
    <row r="31621" spans="36:311" x14ac:dyDescent="0.2">
      <c r="AJ31621" s="23"/>
      <c r="HH31621"/>
      <c r="IW31621" s="36"/>
      <c r="JI31621"/>
      <c r="JJ31621"/>
      <c r="KX31621" s="23"/>
      <c r="KY31621" s="23"/>
    </row>
    <row r="31622" spans="36:311" x14ac:dyDescent="0.2">
      <c r="AJ31622" s="23"/>
      <c r="HH31622"/>
      <c r="IW31622" s="36"/>
      <c r="JI31622"/>
      <c r="JJ31622"/>
      <c r="KX31622" s="23"/>
      <c r="KY31622" s="23"/>
    </row>
    <row r="31623" spans="36:311" x14ac:dyDescent="0.2">
      <c r="AJ31623" s="23"/>
      <c r="HH31623"/>
      <c r="IW31623" s="36"/>
      <c r="JI31623"/>
      <c r="JJ31623"/>
      <c r="KX31623" s="23"/>
      <c r="KY31623" s="23"/>
    </row>
    <row r="31624" spans="36:311" x14ac:dyDescent="0.2">
      <c r="AJ31624" s="23"/>
      <c r="HH31624"/>
      <c r="IW31624" s="36"/>
      <c r="JI31624"/>
      <c r="JJ31624"/>
      <c r="KX31624" s="23"/>
      <c r="KY31624" s="23"/>
    </row>
    <row r="31625" spans="36:311" x14ac:dyDescent="0.2">
      <c r="AJ31625" s="23"/>
      <c r="HH31625"/>
      <c r="IW31625" s="36"/>
      <c r="JI31625"/>
      <c r="JJ31625"/>
      <c r="KX31625" s="23"/>
      <c r="KY31625" s="23"/>
    </row>
    <row r="31626" spans="36:311" x14ac:dyDescent="0.2">
      <c r="AJ31626" s="23"/>
      <c r="HH31626"/>
      <c r="IW31626" s="36"/>
      <c r="JI31626"/>
      <c r="JJ31626"/>
      <c r="KX31626" s="23"/>
      <c r="KY31626" s="23"/>
    </row>
    <row r="31627" spans="36:311" x14ac:dyDescent="0.2">
      <c r="AJ31627" s="23"/>
      <c r="HH31627"/>
      <c r="IW31627" s="36"/>
      <c r="JI31627"/>
      <c r="JJ31627"/>
      <c r="KX31627" s="23"/>
      <c r="KY31627" s="23"/>
    </row>
    <row r="31628" spans="36:311" x14ac:dyDescent="0.2">
      <c r="AJ31628" s="23"/>
      <c r="HH31628"/>
      <c r="IW31628" s="36"/>
      <c r="JI31628"/>
      <c r="JJ31628"/>
      <c r="KX31628" s="23"/>
      <c r="KY31628" s="23"/>
    </row>
    <row r="31629" spans="36:311" x14ac:dyDescent="0.2">
      <c r="AJ31629" s="23"/>
      <c r="HH31629"/>
      <c r="IW31629" s="36"/>
      <c r="JI31629"/>
      <c r="JJ31629"/>
      <c r="KX31629" s="23"/>
      <c r="KY31629" s="23"/>
    </row>
    <row r="31630" spans="36:311" x14ac:dyDescent="0.2">
      <c r="AJ31630" s="23"/>
      <c r="HH31630"/>
      <c r="IW31630" s="36"/>
      <c r="JI31630"/>
      <c r="JJ31630"/>
      <c r="KX31630" s="23"/>
      <c r="KY31630" s="23"/>
    </row>
    <row r="31631" spans="36:311" x14ac:dyDescent="0.2">
      <c r="AJ31631" s="23"/>
      <c r="HH31631"/>
      <c r="IW31631" s="36"/>
      <c r="JI31631"/>
      <c r="JJ31631"/>
      <c r="KX31631" s="23"/>
      <c r="KY31631" s="23"/>
    </row>
    <row r="31632" spans="36:311" x14ac:dyDescent="0.2">
      <c r="AJ31632" s="23"/>
      <c r="HH31632"/>
      <c r="IW31632" s="36"/>
      <c r="JI31632"/>
      <c r="JJ31632"/>
      <c r="KX31632" s="23"/>
      <c r="KY31632" s="23"/>
    </row>
    <row r="31633" spans="36:311" x14ac:dyDescent="0.2">
      <c r="AJ31633" s="23"/>
      <c r="HH31633"/>
      <c r="IW31633" s="36"/>
      <c r="JI31633"/>
      <c r="JJ31633"/>
      <c r="KX31633" s="23"/>
      <c r="KY31633" s="23"/>
    </row>
    <row r="31634" spans="36:311" x14ac:dyDescent="0.2">
      <c r="AJ31634" s="23"/>
      <c r="HH31634"/>
      <c r="IW31634" s="36"/>
      <c r="JI31634"/>
      <c r="JJ31634"/>
      <c r="KX31634" s="23"/>
      <c r="KY31634" s="23"/>
    </row>
    <row r="31635" spans="36:311" x14ac:dyDescent="0.2">
      <c r="AJ31635" s="23"/>
      <c r="HH31635"/>
      <c r="IW31635" s="36"/>
      <c r="JI31635"/>
      <c r="JJ31635"/>
      <c r="KX31635" s="23"/>
      <c r="KY31635" s="23"/>
    </row>
    <row r="31636" spans="36:311" x14ac:dyDescent="0.2">
      <c r="AJ31636" s="23"/>
      <c r="HH31636"/>
      <c r="IW31636" s="36"/>
      <c r="JI31636"/>
      <c r="JJ31636"/>
      <c r="KX31636" s="23"/>
      <c r="KY31636" s="23"/>
    </row>
    <row r="31637" spans="36:311" x14ac:dyDescent="0.2">
      <c r="AJ31637" s="23"/>
      <c r="HH31637"/>
      <c r="IW31637" s="36"/>
      <c r="JI31637"/>
      <c r="JJ31637"/>
      <c r="KX31637" s="23"/>
      <c r="KY31637" s="23"/>
    </row>
    <row r="31638" spans="36:311" x14ac:dyDescent="0.2">
      <c r="AJ31638" s="23"/>
      <c r="HH31638"/>
      <c r="IW31638" s="36"/>
      <c r="JI31638"/>
      <c r="JJ31638"/>
      <c r="KX31638" s="23"/>
      <c r="KY31638" s="23"/>
    </row>
    <row r="31639" spans="36:311" x14ac:dyDescent="0.2">
      <c r="AJ31639" s="23"/>
      <c r="HH31639"/>
      <c r="IW31639" s="36"/>
      <c r="JI31639"/>
      <c r="JJ31639"/>
      <c r="KX31639" s="23"/>
      <c r="KY31639" s="23"/>
    </row>
    <row r="31640" spans="36:311" x14ac:dyDescent="0.2">
      <c r="AJ31640" s="23"/>
      <c r="HH31640"/>
      <c r="IW31640" s="36"/>
      <c r="JI31640"/>
      <c r="JJ31640"/>
      <c r="KX31640" s="23"/>
      <c r="KY31640" s="23"/>
    </row>
    <row r="31641" spans="36:311" x14ac:dyDescent="0.2">
      <c r="AJ31641" s="23"/>
      <c r="HH31641"/>
      <c r="IW31641" s="36"/>
      <c r="JI31641"/>
      <c r="JJ31641"/>
      <c r="KX31641" s="23"/>
      <c r="KY31641" s="23"/>
    </row>
    <row r="31642" spans="36:311" x14ac:dyDescent="0.2">
      <c r="AJ31642" s="23"/>
      <c r="HH31642"/>
      <c r="IW31642" s="36"/>
      <c r="JI31642"/>
      <c r="JJ31642"/>
      <c r="KX31642" s="23"/>
      <c r="KY31642" s="23"/>
    </row>
    <row r="31643" spans="36:311" x14ac:dyDescent="0.2">
      <c r="AJ31643" s="23"/>
      <c r="HH31643"/>
      <c r="IW31643" s="36"/>
      <c r="JI31643"/>
      <c r="JJ31643"/>
      <c r="KX31643" s="23"/>
      <c r="KY31643" s="23"/>
    </row>
    <row r="31644" spans="36:311" x14ac:dyDescent="0.2">
      <c r="AJ31644" s="23"/>
      <c r="HH31644"/>
      <c r="IW31644" s="36"/>
      <c r="JI31644"/>
      <c r="JJ31644"/>
      <c r="KX31644" s="23"/>
      <c r="KY31644" s="23"/>
    </row>
    <row r="31645" spans="36:311" x14ac:dyDescent="0.2">
      <c r="AJ31645" s="23"/>
      <c r="HH31645"/>
      <c r="IW31645" s="36"/>
      <c r="JI31645"/>
      <c r="JJ31645"/>
      <c r="KX31645" s="23"/>
      <c r="KY31645" s="23"/>
    </row>
    <row r="31646" spans="36:311" x14ac:dyDescent="0.2">
      <c r="AJ31646" s="23"/>
      <c r="HH31646"/>
      <c r="IW31646" s="36"/>
      <c r="JI31646"/>
      <c r="JJ31646"/>
      <c r="KX31646" s="23"/>
      <c r="KY31646" s="23"/>
    </row>
    <row r="31647" spans="36:311" x14ac:dyDescent="0.2">
      <c r="AJ31647" s="23"/>
      <c r="HH31647"/>
      <c r="IW31647" s="36"/>
      <c r="JI31647"/>
      <c r="JJ31647"/>
      <c r="KX31647" s="23"/>
      <c r="KY31647" s="23"/>
    </row>
    <row r="31648" spans="36:311" x14ac:dyDescent="0.2">
      <c r="AJ31648" s="23"/>
      <c r="HH31648"/>
      <c r="IW31648" s="36"/>
      <c r="JI31648"/>
      <c r="JJ31648"/>
      <c r="KX31648" s="23"/>
      <c r="KY31648" s="23"/>
    </row>
    <row r="31649" spans="36:311" x14ac:dyDescent="0.2">
      <c r="AJ31649" s="23"/>
      <c r="HH31649"/>
      <c r="IW31649" s="36"/>
      <c r="JI31649"/>
      <c r="JJ31649"/>
      <c r="KX31649" s="23"/>
      <c r="KY31649" s="23"/>
    </row>
    <row r="31650" spans="36:311" x14ac:dyDescent="0.2">
      <c r="AJ31650" s="23"/>
      <c r="HH31650"/>
      <c r="IW31650" s="36"/>
      <c r="JI31650"/>
      <c r="JJ31650"/>
      <c r="KX31650" s="23"/>
      <c r="KY31650" s="23"/>
    </row>
    <row r="31651" spans="36:311" x14ac:dyDescent="0.2">
      <c r="AJ31651" s="23"/>
      <c r="HH31651"/>
      <c r="IW31651" s="36"/>
      <c r="JI31651"/>
      <c r="JJ31651"/>
      <c r="KX31651" s="23"/>
      <c r="KY31651" s="23"/>
    </row>
    <row r="31652" spans="36:311" x14ac:dyDescent="0.2">
      <c r="AJ31652" s="23"/>
      <c r="HH31652"/>
      <c r="IW31652" s="36"/>
      <c r="JI31652"/>
      <c r="JJ31652"/>
      <c r="KX31652" s="23"/>
      <c r="KY31652" s="23"/>
    </row>
    <row r="31653" spans="36:311" x14ac:dyDescent="0.2">
      <c r="AJ31653" s="23"/>
      <c r="HH31653"/>
      <c r="IW31653" s="36"/>
      <c r="JI31653"/>
      <c r="JJ31653"/>
      <c r="KX31653" s="23"/>
      <c r="KY31653" s="23"/>
    </row>
    <row r="31654" spans="36:311" x14ac:dyDescent="0.2">
      <c r="AJ31654" s="23"/>
      <c r="HH31654"/>
      <c r="IW31654" s="36"/>
      <c r="JI31654"/>
      <c r="JJ31654"/>
      <c r="KX31654" s="23"/>
      <c r="KY31654" s="23"/>
    </row>
    <row r="31655" spans="36:311" x14ac:dyDescent="0.2">
      <c r="AJ31655" s="23"/>
      <c r="HH31655"/>
      <c r="IW31655" s="36"/>
      <c r="JI31655"/>
      <c r="JJ31655"/>
      <c r="KX31655" s="23"/>
      <c r="KY31655" s="23"/>
    </row>
    <row r="31656" spans="36:311" x14ac:dyDescent="0.2">
      <c r="AJ31656" s="23"/>
      <c r="HH31656"/>
      <c r="IW31656" s="36"/>
      <c r="JI31656"/>
      <c r="JJ31656"/>
      <c r="KX31656" s="23"/>
      <c r="KY31656" s="23"/>
    </row>
    <row r="31657" spans="36:311" x14ac:dyDescent="0.2">
      <c r="AJ31657" s="23"/>
      <c r="HH31657"/>
      <c r="IW31657" s="36"/>
      <c r="JI31657"/>
      <c r="JJ31657"/>
      <c r="KX31657" s="23"/>
      <c r="KY31657" s="23"/>
    </row>
    <row r="31658" spans="36:311" x14ac:dyDescent="0.2">
      <c r="AJ31658" s="23"/>
      <c r="HH31658"/>
      <c r="IW31658" s="36"/>
      <c r="JI31658"/>
      <c r="JJ31658"/>
      <c r="KX31658" s="23"/>
      <c r="KY31658" s="23"/>
    </row>
    <row r="31659" spans="36:311" x14ac:dyDescent="0.2">
      <c r="AJ31659" s="23"/>
      <c r="HH31659"/>
      <c r="IW31659" s="36"/>
      <c r="JI31659"/>
      <c r="JJ31659"/>
      <c r="KX31659" s="23"/>
      <c r="KY31659" s="23"/>
    </row>
    <row r="31660" spans="36:311" x14ac:dyDescent="0.2">
      <c r="AJ31660" s="23"/>
      <c r="HH31660"/>
      <c r="IW31660" s="36"/>
      <c r="JI31660"/>
      <c r="JJ31660"/>
      <c r="KX31660" s="23"/>
      <c r="KY31660" s="23"/>
    </row>
    <row r="31661" spans="36:311" x14ac:dyDescent="0.2">
      <c r="AJ31661" s="23"/>
      <c r="HH31661"/>
      <c r="IW31661" s="36"/>
      <c r="JI31661"/>
      <c r="JJ31661"/>
      <c r="KX31661" s="23"/>
      <c r="KY31661" s="23"/>
    </row>
    <row r="31662" spans="36:311" x14ac:dyDescent="0.2">
      <c r="AJ31662" s="23"/>
      <c r="HH31662"/>
      <c r="IW31662" s="36"/>
      <c r="JI31662"/>
      <c r="JJ31662"/>
      <c r="KX31662" s="23"/>
      <c r="KY31662" s="23"/>
    </row>
    <row r="31663" spans="36:311" x14ac:dyDescent="0.2">
      <c r="AJ31663" s="23"/>
      <c r="HH31663"/>
      <c r="IW31663" s="36"/>
      <c r="JI31663"/>
      <c r="JJ31663"/>
      <c r="KX31663" s="23"/>
      <c r="KY31663" s="23"/>
    </row>
    <row r="31664" spans="36:311" x14ac:dyDescent="0.2">
      <c r="AJ31664" s="23"/>
      <c r="HH31664"/>
      <c r="IW31664" s="36"/>
      <c r="JI31664"/>
      <c r="JJ31664"/>
      <c r="KX31664" s="23"/>
      <c r="KY31664" s="23"/>
    </row>
    <row r="31665" spans="36:311" x14ac:dyDescent="0.2">
      <c r="AJ31665" s="23"/>
      <c r="HH31665"/>
      <c r="IW31665" s="36"/>
      <c r="JI31665"/>
      <c r="JJ31665"/>
      <c r="KX31665" s="23"/>
      <c r="KY31665" s="23"/>
    </row>
    <row r="31666" spans="36:311" x14ac:dyDescent="0.2">
      <c r="AJ31666" s="23"/>
      <c r="HH31666"/>
      <c r="IW31666" s="36"/>
      <c r="JI31666"/>
      <c r="JJ31666"/>
      <c r="KX31666" s="23"/>
      <c r="KY31666" s="23"/>
    </row>
    <row r="31667" spans="36:311" x14ac:dyDescent="0.2">
      <c r="AJ31667" s="23"/>
      <c r="HH31667"/>
      <c r="IW31667" s="36"/>
      <c r="JI31667"/>
      <c r="JJ31667"/>
      <c r="KX31667" s="23"/>
      <c r="KY31667" s="23"/>
    </row>
    <row r="31668" spans="36:311" x14ac:dyDescent="0.2">
      <c r="AJ31668" s="23"/>
      <c r="HH31668"/>
      <c r="IW31668" s="36"/>
      <c r="JI31668"/>
      <c r="JJ31668"/>
      <c r="KX31668" s="23"/>
      <c r="KY31668" s="23"/>
    </row>
    <row r="31669" spans="36:311" x14ac:dyDescent="0.2">
      <c r="AJ31669" s="23"/>
      <c r="HH31669"/>
      <c r="IW31669" s="36"/>
      <c r="JI31669"/>
      <c r="JJ31669"/>
      <c r="KX31669" s="23"/>
      <c r="KY31669" s="23"/>
    </row>
    <row r="31670" spans="36:311" x14ac:dyDescent="0.2">
      <c r="AJ31670" s="23"/>
      <c r="HH31670"/>
      <c r="IW31670" s="36"/>
      <c r="JI31670"/>
      <c r="JJ31670"/>
      <c r="KX31670" s="23"/>
      <c r="KY31670" s="23"/>
    </row>
    <row r="31671" spans="36:311" x14ac:dyDescent="0.2">
      <c r="AJ31671" s="23"/>
      <c r="HH31671"/>
      <c r="IW31671" s="36"/>
      <c r="JI31671"/>
      <c r="JJ31671"/>
      <c r="KX31671" s="23"/>
      <c r="KY31671" s="23"/>
    </row>
    <row r="31672" spans="36:311" x14ac:dyDescent="0.2">
      <c r="AJ31672" s="23"/>
      <c r="HH31672"/>
      <c r="IW31672" s="36"/>
      <c r="JI31672"/>
      <c r="JJ31672"/>
      <c r="KX31672" s="23"/>
      <c r="KY31672" s="23"/>
    </row>
    <row r="31673" spans="36:311" x14ac:dyDescent="0.2">
      <c r="AJ31673" s="23"/>
      <c r="HH31673"/>
      <c r="IW31673" s="36"/>
      <c r="JI31673"/>
      <c r="JJ31673"/>
      <c r="KX31673" s="23"/>
      <c r="KY31673" s="23"/>
    </row>
    <row r="31674" spans="36:311" x14ac:dyDescent="0.2">
      <c r="AJ31674" s="23"/>
      <c r="HH31674"/>
      <c r="IW31674" s="36"/>
      <c r="JI31674"/>
      <c r="JJ31674"/>
      <c r="KX31674" s="23"/>
      <c r="KY31674" s="23"/>
    </row>
    <row r="31675" spans="36:311" x14ac:dyDescent="0.2">
      <c r="AJ31675" s="23"/>
      <c r="HH31675"/>
      <c r="IW31675" s="36"/>
      <c r="JI31675"/>
      <c r="JJ31675"/>
      <c r="KX31675" s="23"/>
      <c r="KY31675" s="23"/>
    </row>
    <row r="31676" spans="36:311" x14ac:dyDescent="0.2">
      <c r="AJ31676" s="23"/>
      <c r="HH31676"/>
      <c r="IW31676" s="36"/>
      <c r="JI31676"/>
      <c r="JJ31676"/>
      <c r="KX31676" s="23"/>
      <c r="KY31676" s="23"/>
    </row>
    <row r="31677" spans="36:311" x14ac:dyDescent="0.2">
      <c r="AJ31677" s="23"/>
      <c r="HH31677"/>
      <c r="IW31677" s="36"/>
      <c r="JI31677"/>
      <c r="JJ31677"/>
      <c r="KX31677" s="23"/>
      <c r="KY31677" s="23"/>
    </row>
    <row r="31678" spans="36:311" x14ac:dyDescent="0.2">
      <c r="AJ31678" s="23"/>
      <c r="HH31678"/>
      <c r="IW31678" s="36"/>
      <c r="JI31678"/>
      <c r="JJ31678"/>
      <c r="KX31678" s="23"/>
      <c r="KY31678" s="23"/>
    </row>
    <row r="31679" spans="36:311" x14ac:dyDescent="0.2">
      <c r="AJ31679" s="23"/>
      <c r="HH31679"/>
      <c r="IW31679" s="36"/>
      <c r="JI31679"/>
      <c r="JJ31679"/>
      <c r="KX31679" s="23"/>
      <c r="KY31679" s="23"/>
    </row>
    <row r="31680" spans="36:311" x14ac:dyDescent="0.2">
      <c r="AJ31680" s="23"/>
      <c r="HH31680"/>
      <c r="IW31680" s="36"/>
      <c r="JI31680"/>
      <c r="JJ31680"/>
      <c r="KX31680" s="23"/>
      <c r="KY31680" s="23"/>
    </row>
    <row r="31681" spans="36:311" x14ac:dyDescent="0.2">
      <c r="AJ31681" s="23"/>
      <c r="HH31681"/>
      <c r="IW31681" s="36"/>
      <c r="JI31681"/>
      <c r="JJ31681"/>
      <c r="KX31681" s="23"/>
      <c r="KY31681" s="23"/>
    </row>
    <row r="31682" spans="36:311" x14ac:dyDescent="0.2">
      <c r="AJ31682" s="23"/>
      <c r="HH31682"/>
      <c r="IW31682" s="36"/>
      <c r="JI31682"/>
      <c r="JJ31682"/>
      <c r="KX31682" s="23"/>
      <c r="KY31682" s="23"/>
    </row>
    <row r="31683" spans="36:311" x14ac:dyDescent="0.2">
      <c r="AJ31683" s="23"/>
      <c r="HH31683"/>
      <c r="IW31683" s="36"/>
      <c r="JI31683"/>
      <c r="JJ31683"/>
      <c r="KX31683" s="23"/>
      <c r="KY31683" s="23"/>
    </row>
    <row r="31684" spans="36:311" x14ac:dyDescent="0.2">
      <c r="AJ31684" s="23"/>
      <c r="HH31684"/>
      <c r="IW31684" s="36"/>
      <c r="JI31684"/>
      <c r="JJ31684"/>
      <c r="KX31684" s="23"/>
      <c r="KY31684" s="23"/>
    </row>
    <row r="31685" spans="36:311" x14ac:dyDescent="0.2">
      <c r="AJ31685" s="23"/>
      <c r="HH31685"/>
      <c r="IW31685" s="36"/>
      <c r="JI31685"/>
      <c r="JJ31685"/>
      <c r="KX31685" s="23"/>
      <c r="KY31685" s="23"/>
    </row>
    <row r="31686" spans="36:311" x14ac:dyDescent="0.2">
      <c r="AJ31686" s="23"/>
      <c r="HH31686"/>
      <c r="IW31686" s="36"/>
      <c r="JI31686"/>
      <c r="JJ31686"/>
      <c r="KX31686" s="23"/>
      <c r="KY31686" s="23"/>
    </row>
    <row r="31687" spans="36:311" x14ac:dyDescent="0.2">
      <c r="AJ31687" s="23"/>
      <c r="HH31687"/>
      <c r="IW31687" s="36"/>
      <c r="JI31687"/>
      <c r="JJ31687"/>
      <c r="KX31687" s="23"/>
      <c r="KY31687" s="23"/>
    </row>
    <row r="31688" spans="36:311" x14ac:dyDescent="0.2">
      <c r="AJ31688" s="23"/>
      <c r="HH31688"/>
      <c r="IW31688" s="36"/>
      <c r="JI31688"/>
      <c r="JJ31688"/>
      <c r="KX31688" s="23"/>
      <c r="KY31688" s="23"/>
    </row>
    <row r="31689" spans="36:311" x14ac:dyDescent="0.2">
      <c r="AJ31689" s="23"/>
      <c r="HH31689"/>
      <c r="IW31689" s="36"/>
      <c r="JI31689"/>
      <c r="JJ31689"/>
      <c r="KX31689" s="23"/>
      <c r="KY31689" s="23"/>
    </row>
    <row r="31690" spans="36:311" x14ac:dyDescent="0.2">
      <c r="AJ31690" s="23"/>
      <c r="HH31690"/>
      <c r="IW31690" s="36"/>
      <c r="JI31690"/>
      <c r="JJ31690"/>
      <c r="KX31690" s="23"/>
      <c r="KY31690" s="23"/>
    </row>
    <row r="31691" spans="36:311" x14ac:dyDescent="0.2">
      <c r="AJ31691" s="23"/>
      <c r="HH31691"/>
      <c r="IW31691" s="36"/>
      <c r="JI31691"/>
      <c r="JJ31691"/>
      <c r="KX31691" s="23"/>
      <c r="KY31691" s="23"/>
    </row>
    <row r="31692" spans="36:311" x14ac:dyDescent="0.2">
      <c r="AJ31692" s="23"/>
      <c r="HH31692"/>
      <c r="IW31692" s="36"/>
      <c r="JI31692"/>
      <c r="JJ31692"/>
      <c r="KX31692" s="23"/>
      <c r="KY31692" s="23"/>
    </row>
    <row r="31693" spans="36:311" x14ac:dyDescent="0.2">
      <c r="AJ31693" s="23"/>
      <c r="HH31693"/>
      <c r="IW31693" s="36"/>
      <c r="JI31693"/>
      <c r="JJ31693"/>
      <c r="KX31693" s="23"/>
      <c r="KY31693" s="23"/>
    </row>
    <row r="31694" spans="36:311" x14ac:dyDescent="0.2">
      <c r="AJ31694" s="23"/>
      <c r="HH31694"/>
      <c r="IW31694" s="36"/>
      <c r="JI31694"/>
      <c r="JJ31694"/>
      <c r="KX31694" s="23"/>
      <c r="KY31694" s="23"/>
    </row>
    <row r="31695" spans="36:311" x14ac:dyDescent="0.2">
      <c r="AJ31695" s="23"/>
      <c r="HH31695"/>
      <c r="IW31695" s="36"/>
      <c r="JI31695"/>
      <c r="JJ31695"/>
      <c r="KX31695" s="23"/>
      <c r="KY31695" s="23"/>
    </row>
    <row r="31696" spans="36:311" x14ac:dyDescent="0.2">
      <c r="AJ31696" s="23"/>
      <c r="HH31696"/>
      <c r="IW31696" s="36"/>
      <c r="JI31696"/>
      <c r="JJ31696"/>
      <c r="KX31696" s="23"/>
      <c r="KY31696" s="23"/>
    </row>
    <row r="31697" spans="36:311" x14ac:dyDescent="0.2">
      <c r="AJ31697" s="23"/>
      <c r="HH31697"/>
      <c r="IW31697" s="36"/>
      <c r="JI31697"/>
      <c r="JJ31697"/>
      <c r="KX31697" s="23"/>
      <c r="KY31697" s="23"/>
    </row>
    <row r="31698" spans="36:311" x14ac:dyDescent="0.2">
      <c r="AJ31698" s="23"/>
      <c r="HH31698"/>
      <c r="IW31698" s="36"/>
      <c r="JI31698"/>
      <c r="JJ31698"/>
      <c r="KX31698" s="23"/>
      <c r="KY31698" s="23"/>
    </row>
    <row r="31699" spans="36:311" x14ac:dyDescent="0.2">
      <c r="AJ31699" s="23"/>
      <c r="HH31699"/>
      <c r="IW31699" s="36"/>
      <c r="JI31699"/>
      <c r="JJ31699"/>
      <c r="KX31699" s="23"/>
      <c r="KY31699" s="23"/>
    </row>
    <row r="31700" spans="36:311" x14ac:dyDescent="0.2">
      <c r="AJ31700" s="23"/>
      <c r="HH31700"/>
      <c r="IW31700" s="36"/>
      <c r="JI31700"/>
      <c r="JJ31700"/>
      <c r="KX31700" s="23"/>
      <c r="KY31700" s="23"/>
    </row>
    <row r="31701" spans="36:311" x14ac:dyDescent="0.2">
      <c r="AJ31701" s="23"/>
      <c r="HH31701"/>
      <c r="IW31701" s="36"/>
      <c r="JI31701"/>
      <c r="JJ31701"/>
      <c r="KX31701" s="23"/>
      <c r="KY31701" s="23"/>
    </row>
    <row r="31702" spans="36:311" x14ac:dyDescent="0.2">
      <c r="AJ31702" s="23"/>
      <c r="HH31702"/>
      <c r="IW31702" s="36"/>
      <c r="JI31702"/>
      <c r="JJ31702"/>
      <c r="KX31702" s="23"/>
      <c r="KY31702" s="23"/>
    </row>
    <row r="31703" spans="36:311" x14ac:dyDescent="0.2">
      <c r="AJ31703" s="23"/>
      <c r="HH31703"/>
      <c r="IW31703" s="36"/>
      <c r="JI31703"/>
      <c r="JJ31703"/>
      <c r="KX31703" s="23"/>
      <c r="KY31703" s="23"/>
    </row>
    <row r="31704" spans="36:311" x14ac:dyDescent="0.2">
      <c r="AJ31704" s="23"/>
      <c r="HH31704"/>
      <c r="IW31704" s="36"/>
      <c r="JI31704"/>
      <c r="JJ31704"/>
      <c r="KX31704" s="23"/>
      <c r="KY31704" s="23"/>
    </row>
    <row r="31705" spans="36:311" x14ac:dyDescent="0.2">
      <c r="AJ31705" s="23"/>
      <c r="HH31705"/>
      <c r="IW31705" s="36"/>
      <c r="JI31705"/>
      <c r="JJ31705"/>
      <c r="KX31705" s="23"/>
      <c r="KY31705" s="23"/>
    </row>
    <row r="31706" spans="36:311" x14ac:dyDescent="0.2">
      <c r="AJ31706" s="23"/>
      <c r="HH31706"/>
      <c r="IW31706" s="36"/>
      <c r="JI31706"/>
      <c r="JJ31706"/>
      <c r="KX31706" s="23"/>
      <c r="KY31706" s="23"/>
    </row>
    <row r="31707" spans="36:311" x14ac:dyDescent="0.2">
      <c r="AJ31707" s="23"/>
      <c r="HH31707"/>
      <c r="IW31707" s="36"/>
      <c r="JI31707"/>
      <c r="JJ31707"/>
      <c r="KX31707" s="23"/>
      <c r="KY31707" s="23"/>
    </row>
    <row r="31708" spans="36:311" x14ac:dyDescent="0.2">
      <c r="AJ31708" s="23"/>
      <c r="HH31708"/>
      <c r="IW31708" s="36"/>
      <c r="JI31708"/>
      <c r="JJ31708"/>
      <c r="KX31708" s="23"/>
      <c r="KY31708" s="23"/>
    </row>
    <row r="31709" spans="36:311" x14ac:dyDescent="0.2">
      <c r="AJ31709" s="23"/>
      <c r="HH31709"/>
      <c r="IW31709" s="36"/>
      <c r="JI31709"/>
      <c r="JJ31709"/>
      <c r="KX31709" s="23"/>
      <c r="KY31709" s="23"/>
    </row>
    <row r="31710" spans="36:311" x14ac:dyDescent="0.2">
      <c r="AJ31710" s="23"/>
      <c r="HH31710"/>
      <c r="IW31710" s="36"/>
      <c r="JI31710"/>
      <c r="JJ31710"/>
      <c r="KX31710" s="23"/>
      <c r="KY31710" s="23"/>
    </row>
    <row r="31711" spans="36:311" x14ac:dyDescent="0.2">
      <c r="AJ31711" s="23"/>
      <c r="HH31711"/>
      <c r="IW31711" s="36"/>
      <c r="JI31711"/>
      <c r="JJ31711"/>
      <c r="KX31711" s="23"/>
      <c r="KY31711" s="23"/>
    </row>
    <row r="31712" spans="36:311" x14ac:dyDescent="0.2">
      <c r="AJ31712" s="23"/>
      <c r="HH31712"/>
      <c r="IW31712" s="36"/>
      <c r="JI31712"/>
      <c r="JJ31712"/>
      <c r="KX31712" s="23"/>
      <c r="KY31712" s="23"/>
    </row>
    <row r="31713" spans="36:311" x14ac:dyDescent="0.2">
      <c r="AJ31713" s="23"/>
      <c r="HH31713"/>
      <c r="IW31713" s="36"/>
      <c r="JI31713"/>
      <c r="JJ31713"/>
      <c r="KX31713" s="23"/>
      <c r="KY31713" s="23"/>
    </row>
    <row r="31714" spans="36:311" x14ac:dyDescent="0.2">
      <c r="AJ31714" s="23"/>
      <c r="HH31714"/>
      <c r="IW31714" s="36"/>
      <c r="JI31714"/>
      <c r="JJ31714"/>
      <c r="KX31714" s="23"/>
      <c r="KY31714" s="23"/>
    </row>
    <row r="31715" spans="36:311" x14ac:dyDescent="0.2">
      <c r="AJ31715" s="23"/>
      <c r="HH31715"/>
      <c r="IW31715" s="36"/>
      <c r="JI31715"/>
      <c r="JJ31715"/>
      <c r="KX31715" s="23"/>
      <c r="KY31715" s="23"/>
    </row>
    <row r="31716" spans="36:311" x14ac:dyDescent="0.2">
      <c r="AJ31716" s="23"/>
      <c r="HH31716"/>
      <c r="IW31716" s="36"/>
      <c r="JI31716"/>
      <c r="JJ31716"/>
      <c r="KX31716" s="23"/>
      <c r="KY31716" s="23"/>
    </row>
    <row r="31717" spans="36:311" x14ac:dyDescent="0.2">
      <c r="AJ31717" s="23"/>
      <c r="HH31717"/>
      <c r="IW31717" s="36"/>
      <c r="JI31717"/>
      <c r="JJ31717"/>
      <c r="KX31717" s="23"/>
      <c r="KY31717" s="23"/>
    </row>
    <row r="31718" spans="36:311" x14ac:dyDescent="0.2">
      <c r="AJ31718" s="23"/>
      <c r="HH31718"/>
      <c r="IW31718" s="36"/>
      <c r="JI31718"/>
      <c r="JJ31718"/>
      <c r="KX31718" s="23"/>
      <c r="KY31718" s="23"/>
    </row>
    <row r="31719" spans="36:311" x14ac:dyDescent="0.2">
      <c r="AJ31719" s="23"/>
      <c r="HH31719"/>
      <c r="IW31719" s="36"/>
      <c r="JI31719"/>
      <c r="JJ31719"/>
      <c r="KX31719" s="23"/>
      <c r="KY31719" s="23"/>
    </row>
    <row r="31720" spans="36:311" x14ac:dyDescent="0.2">
      <c r="AJ31720" s="23"/>
      <c r="HH31720"/>
      <c r="IW31720" s="36"/>
      <c r="JI31720"/>
      <c r="JJ31720"/>
      <c r="KX31720" s="23"/>
      <c r="KY31720" s="23"/>
    </row>
    <row r="31721" spans="36:311" x14ac:dyDescent="0.2">
      <c r="AJ31721" s="23"/>
      <c r="HH31721"/>
      <c r="IW31721" s="36"/>
      <c r="JI31721"/>
      <c r="JJ31721"/>
      <c r="KX31721" s="23"/>
      <c r="KY31721" s="23"/>
    </row>
    <row r="31722" spans="36:311" x14ac:dyDescent="0.2">
      <c r="AJ31722" s="23"/>
      <c r="HH31722"/>
      <c r="IW31722" s="36"/>
      <c r="JI31722"/>
      <c r="JJ31722"/>
      <c r="KX31722" s="23"/>
      <c r="KY31722" s="23"/>
    </row>
    <row r="31723" spans="36:311" x14ac:dyDescent="0.2">
      <c r="AJ31723" s="23"/>
      <c r="HH31723"/>
      <c r="IW31723" s="36"/>
      <c r="JI31723"/>
      <c r="JJ31723"/>
      <c r="KX31723" s="23"/>
      <c r="KY31723" s="23"/>
    </row>
    <row r="31724" spans="36:311" x14ac:dyDescent="0.2">
      <c r="AJ31724" s="23"/>
      <c r="HH31724"/>
      <c r="IW31724" s="36"/>
      <c r="JI31724"/>
      <c r="JJ31724"/>
      <c r="KX31724" s="23"/>
      <c r="KY31724" s="23"/>
    </row>
    <row r="31725" spans="36:311" x14ac:dyDescent="0.2">
      <c r="AJ31725" s="23"/>
      <c r="HH31725"/>
      <c r="IW31725" s="36"/>
      <c r="JI31725"/>
      <c r="JJ31725"/>
      <c r="KX31725" s="23"/>
      <c r="KY31725" s="23"/>
    </row>
    <row r="31726" spans="36:311" x14ac:dyDescent="0.2">
      <c r="AJ31726" s="23"/>
      <c r="HH31726"/>
      <c r="IW31726" s="36"/>
      <c r="JI31726"/>
      <c r="JJ31726"/>
      <c r="KX31726" s="23"/>
      <c r="KY31726" s="23"/>
    </row>
    <row r="31727" spans="36:311" x14ac:dyDescent="0.2">
      <c r="AJ31727" s="23"/>
      <c r="HH31727"/>
      <c r="IW31727" s="36"/>
      <c r="JI31727"/>
      <c r="JJ31727"/>
      <c r="KX31727" s="23"/>
      <c r="KY31727" s="23"/>
    </row>
    <row r="31728" spans="36:311" x14ac:dyDescent="0.2">
      <c r="AJ31728" s="23"/>
      <c r="HH31728"/>
      <c r="IW31728" s="36"/>
      <c r="JI31728"/>
      <c r="JJ31728"/>
      <c r="KX31728" s="23"/>
      <c r="KY31728" s="23"/>
    </row>
    <row r="31729" spans="36:311" x14ac:dyDescent="0.2">
      <c r="AJ31729" s="23"/>
      <c r="HH31729"/>
      <c r="IW31729" s="36"/>
      <c r="JI31729"/>
      <c r="JJ31729"/>
      <c r="KX31729" s="23"/>
      <c r="KY31729" s="23"/>
    </row>
    <row r="31730" spans="36:311" x14ac:dyDescent="0.2">
      <c r="AJ31730" s="23"/>
      <c r="HH31730"/>
      <c r="IW31730" s="36"/>
      <c r="JI31730"/>
      <c r="JJ31730"/>
      <c r="KX31730" s="23"/>
      <c r="KY31730" s="23"/>
    </row>
    <row r="31731" spans="36:311" x14ac:dyDescent="0.2">
      <c r="AJ31731" s="23"/>
      <c r="HH31731"/>
      <c r="IW31731" s="36"/>
      <c r="JI31731"/>
      <c r="JJ31731"/>
      <c r="KX31731" s="23"/>
      <c r="KY31731" s="23"/>
    </row>
    <row r="31732" spans="36:311" x14ac:dyDescent="0.2">
      <c r="AJ31732" s="23"/>
      <c r="HH31732"/>
      <c r="IW31732" s="36"/>
      <c r="JI31732"/>
      <c r="JJ31732"/>
      <c r="KX31732" s="23"/>
      <c r="KY31732" s="23"/>
    </row>
    <row r="31733" spans="36:311" x14ac:dyDescent="0.2">
      <c r="AJ31733" s="23"/>
      <c r="HH31733"/>
      <c r="IW31733" s="36"/>
      <c r="JI31733"/>
      <c r="JJ31733"/>
      <c r="KX31733" s="23"/>
      <c r="KY31733" s="23"/>
    </row>
    <row r="31734" spans="36:311" x14ac:dyDescent="0.2">
      <c r="AJ31734" s="23"/>
      <c r="HH31734"/>
      <c r="IW31734" s="36"/>
      <c r="JI31734"/>
      <c r="JJ31734"/>
      <c r="KX31734" s="23"/>
      <c r="KY31734" s="23"/>
    </row>
    <row r="31735" spans="36:311" x14ac:dyDescent="0.2">
      <c r="AJ31735" s="23"/>
      <c r="HH31735"/>
      <c r="IW31735" s="36"/>
      <c r="JI31735"/>
      <c r="JJ31735"/>
      <c r="KX31735" s="23"/>
      <c r="KY31735" s="23"/>
    </row>
    <row r="31736" spans="36:311" x14ac:dyDescent="0.2">
      <c r="AJ31736" s="23"/>
      <c r="HH31736"/>
      <c r="IW31736" s="36"/>
      <c r="JI31736"/>
      <c r="JJ31736"/>
      <c r="KX31736" s="23"/>
      <c r="KY31736" s="23"/>
    </row>
    <row r="31737" spans="36:311" x14ac:dyDescent="0.2">
      <c r="AJ31737" s="23"/>
      <c r="HH31737"/>
      <c r="IW31737" s="36"/>
      <c r="JI31737"/>
      <c r="JJ31737"/>
      <c r="KX31737" s="23"/>
      <c r="KY31737" s="23"/>
    </row>
    <row r="31738" spans="36:311" x14ac:dyDescent="0.2">
      <c r="AJ31738" s="23"/>
      <c r="HH31738"/>
      <c r="IW31738" s="36"/>
      <c r="JI31738"/>
      <c r="JJ31738"/>
      <c r="KX31738" s="23"/>
      <c r="KY31738" s="23"/>
    </row>
    <row r="31739" spans="36:311" x14ac:dyDescent="0.2">
      <c r="AJ31739" s="23"/>
      <c r="HH31739"/>
      <c r="IW31739" s="36"/>
      <c r="JI31739"/>
      <c r="JJ31739"/>
      <c r="KX31739" s="23"/>
      <c r="KY31739" s="23"/>
    </row>
    <row r="31740" spans="36:311" x14ac:dyDescent="0.2">
      <c r="AJ31740" s="23"/>
      <c r="HH31740"/>
      <c r="IW31740" s="36"/>
      <c r="JI31740"/>
      <c r="JJ31740"/>
      <c r="KX31740" s="23"/>
      <c r="KY31740" s="23"/>
    </row>
    <row r="31741" spans="36:311" x14ac:dyDescent="0.2">
      <c r="AJ31741" s="23"/>
      <c r="HH31741"/>
      <c r="IW31741" s="36"/>
      <c r="JI31741"/>
      <c r="JJ31741"/>
      <c r="KX31741" s="23"/>
      <c r="KY31741" s="23"/>
    </row>
    <row r="31742" spans="36:311" x14ac:dyDescent="0.2">
      <c r="AJ31742" s="23"/>
      <c r="HH31742"/>
      <c r="IW31742" s="36"/>
      <c r="JI31742"/>
      <c r="JJ31742"/>
      <c r="KX31742" s="23"/>
      <c r="KY31742" s="23"/>
    </row>
    <row r="31743" spans="36:311" x14ac:dyDescent="0.2">
      <c r="AJ31743" s="23"/>
      <c r="HH31743"/>
      <c r="IW31743" s="36"/>
      <c r="JI31743"/>
      <c r="JJ31743"/>
      <c r="KX31743" s="23"/>
      <c r="KY31743" s="23"/>
    </row>
    <row r="31744" spans="36:311" x14ac:dyDescent="0.2">
      <c r="AJ31744" s="23"/>
      <c r="HH31744"/>
      <c r="IW31744" s="36"/>
      <c r="JI31744"/>
      <c r="JJ31744"/>
      <c r="KX31744" s="23"/>
      <c r="KY31744" s="23"/>
    </row>
    <row r="31745" spans="36:311" x14ac:dyDescent="0.2">
      <c r="AJ31745" s="23"/>
      <c r="HH31745"/>
      <c r="IW31745" s="36"/>
      <c r="JI31745"/>
      <c r="JJ31745"/>
      <c r="KX31745" s="23"/>
      <c r="KY31745" s="23"/>
    </row>
    <row r="31746" spans="36:311" x14ac:dyDescent="0.2">
      <c r="AJ31746" s="23"/>
      <c r="HH31746"/>
      <c r="IW31746" s="36"/>
      <c r="JI31746"/>
      <c r="JJ31746"/>
      <c r="KX31746" s="23"/>
      <c r="KY31746" s="23"/>
    </row>
    <row r="31747" spans="36:311" x14ac:dyDescent="0.2">
      <c r="AJ31747" s="23"/>
      <c r="HH31747"/>
      <c r="IW31747" s="36"/>
      <c r="JI31747"/>
      <c r="JJ31747"/>
      <c r="KX31747" s="23"/>
      <c r="KY31747" s="23"/>
    </row>
    <row r="31748" spans="36:311" x14ac:dyDescent="0.2">
      <c r="AJ31748" s="23"/>
      <c r="HH31748"/>
      <c r="IW31748" s="36"/>
      <c r="JI31748"/>
      <c r="JJ31748"/>
      <c r="KX31748" s="23"/>
      <c r="KY31748" s="23"/>
    </row>
    <row r="31749" spans="36:311" x14ac:dyDescent="0.2">
      <c r="AJ31749" s="23"/>
      <c r="HH31749"/>
      <c r="IW31749" s="36"/>
      <c r="JI31749"/>
      <c r="JJ31749"/>
      <c r="KX31749" s="23"/>
      <c r="KY31749" s="23"/>
    </row>
    <row r="31750" spans="36:311" x14ac:dyDescent="0.2">
      <c r="AJ31750" s="23"/>
      <c r="HH31750"/>
      <c r="IW31750" s="36"/>
      <c r="JI31750"/>
      <c r="JJ31750"/>
      <c r="KX31750" s="23"/>
      <c r="KY31750" s="23"/>
    </row>
    <row r="31751" spans="36:311" x14ac:dyDescent="0.2">
      <c r="AJ31751" s="23"/>
      <c r="HH31751"/>
      <c r="IW31751" s="36"/>
      <c r="JI31751"/>
      <c r="JJ31751"/>
      <c r="KX31751" s="23"/>
      <c r="KY31751" s="23"/>
    </row>
    <row r="31752" spans="36:311" x14ac:dyDescent="0.2">
      <c r="AJ31752" s="23"/>
      <c r="HH31752"/>
      <c r="IW31752" s="36"/>
      <c r="JI31752"/>
      <c r="JJ31752"/>
      <c r="KX31752" s="23"/>
      <c r="KY31752" s="23"/>
    </row>
    <row r="31753" spans="36:311" x14ac:dyDescent="0.2">
      <c r="AJ31753" s="23"/>
      <c r="HH31753"/>
      <c r="IW31753" s="36"/>
      <c r="JI31753"/>
      <c r="JJ31753"/>
      <c r="KX31753" s="23"/>
      <c r="KY31753" s="23"/>
    </row>
    <row r="31754" spans="36:311" x14ac:dyDescent="0.2">
      <c r="AJ31754" s="23"/>
      <c r="HH31754"/>
      <c r="IW31754" s="36"/>
      <c r="JI31754"/>
      <c r="JJ31754"/>
      <c r="KX31754" s="23"/>
      <c r="KY31754" s="23"/>
    </row>
    <row r="31755" spans="36:311" x14ac:dyDescent="0.2">
      <c r="AJ31755" s="23"/>
      <c r="HH31755"/>
      <c r="IW31755" s="36"/>
      <c r="JI31755"/>
      <c r="JJ31755"/>
      <c r="KX31755" s="23"/>
      <c r="KY31755" s="23"/>
    </row>
    <row r="31756" spans="36:311" x14ac:dyDescent="0.2">
      <c r="AJ31756" s="23"/>
      <c r="HH31756"/>
      <c r="IW31756" s="36"/>
      <c r="JI31756"/>
      <c r="JJ31756"/>
      <c r="KX31756" s="23"/>
      <c r="KY31756" s="23"/>
    </row>
    <row r="31757" spans="36:311" x14ac:dyDescent="0.2">
      <c r="AJ31757" s="23"/>
      <c r="HH31757"/>
      <c r="IW31757" s="36"/>
      <c r="JI31757"/>
      <c r="JJ31757"/>
      <c r="KX31757" s="23"/>
      <c r="KY31757" s="23"/>
    </row>
    <row r="31758" spans="36:311" x14ac:dyDescent="0.2">
      <c r="AJ31758" s="23"/>
      <c r="HH31758"/>
      <c r="IW31758" s="36"/>
      <c r="JI31758"/>
      <c r="JJ31758"/>
      <c r="KX31758" s="23"/>
      <c r="KY31758" s="23"/>
    </row>
    <row r="31759" spans="36:311" x14ac:dyDescent="0.2">
      <c r="AJ31759" s="23"/>
      <c r="HH31759"/>
      <c r="IW31759" s="36"/>
      <c r="JI31759"/>
      <c r="JJ31759"/>
      <c r="KX31759" s="23"/>
      <c r="KY31759" s="23"/>
    </row>
    <row r="31760" spans="36:311" x14ac:dyDescent="0.2">
      <c r="AJ31760" s="23"/>
      <c r="HH31760"/>
      <c r="IW31760" s="36"/>
      <c r="JI31760"/>
      <c r="JJ31760"/>
      <c r="KX31760" s="23"/>
      <c r="KY31760" s="23"/>
    </row>
    <row r="31761" spans="36:311" x14ac:dyDescent="0.2">
      <c r="AJ31761" s="23"/>
      <c r="HH31761"/>
      <c r="IW31761" s="36"/>
      <c r="JI31761"/>
      <c r="JJ31761"/>
      <c r="KX31761" s="23"/>
      <c r="KY31761" s="23"/>
    </row>
    <row r="31762" spans="36:311" x14ac:dyDescent="0.2">
      <c r="AJ31762" s="23"/>
      <c r="HH31762"/>
      <c r="IW31762" s="36"/>
      <c r="JI31762"/>
      <c r="JJ31762"/>
      <c r="KX31762" s="23"/>
      <c r="KY31762" s="23"/>
    </row>
    <row r="31763" spans="36:311" x14ac:dyDescent="0.2">
      <c r="AJ31763" s="23"/>
      <c r="HH31763"/>
      <c r="IW31763" s="36"/>
      <c r="JI31763"/>
      <c r="JJ31763"/>
      <c r="KX31763" s="23"/>
      <c r="KY31763" s="23"/>
    </row>
    <row r="31764" spans="36:311" x14ac:dyDescent="0.2">
      <c r="AJ31764" s="23"/>
      <c r="HH31764"/>
      <c r="IW31764" s="36"/>
      <c r="JI31764"/>
      <c r="JJ31764"/>
      <c r="KX31764" s="23"/>
      <c r="KY31764" s="23"/>
    </row>
    <row r="31765" spans="36:311" x14ac:dyDescent="0.2">
      <c r="AJ31765" s="23"/>
      <c r="HH31765"/>
      <c r="IW31765" s="36"/>
      <c r="JI31765"/>
      <c r="JJ31765"/>
      <c r="KX31765" s="23"/>
      <c r="KY31765" s="23"/>
    </row>
    <row r="31766" spans="36:311" x14ac:dyDescent="0.2">
      <c r="AJ31766" s="23"/>
      <c r="HH31766"/>
      <c r="IW31766" s="36"/>
      <c r="JI31766"/>
      <c r="JJ31766"/>
      <c r="KX31766" s="23"/>
      <c r="KY31766" s="23"/>
    </row>
    <row r="31767" spans="36:311" x14ac:dyDescent="0.2">
      <c r="AJ31767" s="23"/>
      <c r="HH31767"/>
      <c r="IW31767" s="36"/>
      <c r="JI31767"/>
      <c r="JJ31767"/>
      <c r="KX31767" s="23"/>
      <c r="KY31767" s="23"/>
    </row>
    <row r="31768" spans="36:311" x14ac:dyDescent="0.2">
      <c r="AJ31768" s="23"/>
      <c r="HH31768"/>
      <c r="IW31768" s="36"/>
      <c r="JI31768"/>
      <c r="JJ31768"/>
      <c r="KX31768" s="23"/>
      <c r="KY31768" s="23"/>
    </row>
    <row r="31769" spans="36:311" x14ac:dyDescent="0.2">
      <c r="AJ31769" s="23"/>
      <c r="HH31769"/>
      <c r="IW31769" s="36"/>
      <c r="JI31769"/>
      <c r="JJ31769"/>
      <c r="KX31769" s="23"/>
      <c r="KY31769" s="23"/>
    </row>
    <row r="31770" spans="36:311" x14ac:dyDescent="0.2">
      <c r="AJ31770" s="23"/>
      <c r="HH31770"/>
      <c r="IW31770" s="36"/>
      <c r="JI31770"/>
      <c r="JJ31770"/>
      <c r="KX31770" s="23"/>
      <c r="KY31770" s="23"/>
    </row>
    <row r="31771" spans="36:311" x14ac:dyDescent="0.2">
      <c r="AJ31771" s="23"/>
      <c r="HH31771"/>
      <c r="IW31771" s="36"/>
      <c r="JI31771"/>
      <c r="JJ31771"/>
      <c r="KX31771" s="23"/>
      <c r="KY31771" s="23"/>
    </row>
    <row r="31772" spans="36:311" x14ac:dyDescent="0.2">
      <c r="AJ31772" s="23"/>
      <c r="HH31772"/>
      <c r="IW31772" s="36"/>
      <c r="JI31772"/>
      <c r="JJ31772"/>
      <c r="KX31772" s="23"/>
      <c r="KY31772" s="23"/>
    </row>
    <row r="31773" spans="36:311" x14ac:dyDescent="0.2">
      <c r="AJ31773" s="23"/>
      <c r="HH31773"/>
      <c r="IW31773" s="36"/>
      <c r="JI31773"/>
      <c r="JJ31773"/>
      <c r="KX31773" s="23"/>
      <c r="KY31773" s="23"/>
    </row>
    <row r="31774" spans="36:311" x14ac:dyDescent="0.2">
      <c r="AJ31774" s="23"/>
      <c r="HH31774"/>
      <c r="IW31774" s="36"/>
      <c r="JI31774"/>
      <c r="JJ31774"/>
      <c r="KX31774" s="23"/>
      <c r="KY31774" s="23"/>
    </row>
    <row r="31775" spans="36:311" x14ac:dyDescent="0.2">
      <c r="AJ31775" s="23"/>
      <c r="HH31775"/>
      <c r="IW31775" s="36"/>
      <c r="JI31775"/>
      <c r="JJ31775"/>
      <c r="KX31775" s="23"/>
      <c r="KY31775" s="23"/>
    </row>
    <row r="31776" spans="36:311" x14ac:dyDescent="0.2">
      <c r="AJ31776" s="23"/>
      <c r="HH31776"/>
      <c r="IW31776" s="36"/>
      <c r="JI31776"/>
      <c r="JJ31776"/>
      <c r="KX31776" s="23"/>
      <c r="KY31776" s="23"/>
    </row>
    <row r="31777" spans="36:311" x14ac:dyDescent="0.2">
      <c r="AJ31777" s="23"/>
      <c r="HH31777"/>
      <c r="IW31777" s="36"/>
      <c r="JI31777"/>
      <c r="JJ31777"/>
      <c r="KX31777" s="23"/>
      <c r="KY31777" s="23"/>
    </row>
    <row r="31778" spans="36:311" x14ac:dyDescent="0.2">
      <c r="AJ31778" s="23"/>
      <c r="HH31778"/>
      <c r="IW31778" s="36"/>
      <c r="JI31778"/>
      <c r="JJ31778"/>
      <c r="KX31778" s="23"/>
      <c r="KY31778" s="23"/>
    </row>
    <row r="31779" spans="36:311" x14ac:dyDescent="0.2">
      <c r="AJ31779" s="23"/>
      <c r="HH31779"/>
      <c r="IW31779" s="36"/>
      <c r="JI31779"/>
      <c r="JJ31779"/>
      <c r="KX31779" s="23"/>
      <c r="KY31779" s="23"/>
    </row>
    <row r="31780" spans="36:311" x14ac:dyDescent="0.2">
      <c r="AJ31780" s="23"/>
      <c r="HH31780"/>
      <c r="IW31780" s="36"/>
      <c r="JI31780"/>
      <c r="JJ31780"/>
      <c r="KX31780" s="23"/>
      <c r="KY31780" s="23"/>
    </row>
    <row r="31781" spans="36:311" x14ac:dyDescent="0.2">
      <c r="AJ31781" s="23"/>
      <c r="HH31781"/>
      <c r="IW31781" s="36"/>
      <c r="JI31781"/>
      <c r="JJ31781"/>
      <c r="KX31781" s="23"/>
      <c r="KY31781" s="23"/>
    </row>
    <row r="31782" spans="36:311" x14ac:dyDescent="0.2">
      <c r="AJ31782" s="23"/>
      <c r="HH31782"/>
      <c r="IW31782" s="36"/>
      <c r="JI31782"/>
      <c r="JJ31782"/>
      <c r="KX31782" s="23"/>
      <c r="KY31782" s="23"/>
    </row>
    <row r="31783" spans="36:311" x14ac:dyDescent="0.2">
      <c r="AJ31783" s="23"/>
      <c r="HH31783"/>
      <c r="IW31783" s="36"/>
      <c r="JI31783"/>
      <c r="JJ31783"/>
      <c r="KX31783" s="23"/>
      <c r="KY31783" s="23"/>
    </row>
    <row r="31784" spans="36:311" x14ac:dyDescent="0.2">
      <c r="AJ31784" s="23"/>
      <c r="HH31784"/>
      <c r="IW31784" s="36"/>
      <c r="JI31784"/>
      <c r="JJ31784"/>
      <c r="KX31784" s="23"/>
      <c r="KY31784" s="23"/>
    </row>
    <row r="31785" spans="36:311" x14ac:dyDescent="0.2">
      <c r="AJ31785" s="23"/>
      <c r="HH31785"/>
      <c r="IW31785" s="36"/>
      <c r="JI31785"/>
      <c r="JJ31785"/>
      <c r="KX31785" s="23"/>
      <c r="KY31785" s="23"/>
    </row>
    <row r="31786" spans="36:311" x14ac:dyDescent="0.2">
      <c r="AJ31786" s="23"/>
      <c r="HH31786"/>
      <c r="IW31786" s="36"/>
      <c r="JI31786"/>
      <c r="JJ31786"/>
      <c r="KX31786" s="23"/>
      <c r="KY31786" s="23"/>
    </row>
    <row r="31787" spans="36:311" x14ac:dyDescent="0.2">
      <c r="AJ31787" s="23"/>
      <c r="HH31787"/>
      <c r="IW31787" s="36"/>
      <c r="JI31787"/>
      <c r="JJ31787"/>
      <c r="KX31787" s="23"/>
      <c r="KY31787" s="23"/>
    </row>
    <row r="31788" spans="36:311" x14ac:dyDescent="0.2">
      <c r="AJ31788" s="23"/>
      <c r="HH31788"/>
      <c r="IW31788" s="36"/>
      <c r="JI31788"/>
      <c r="JJ31788"/>
      <c r="KX31788" s="23"/>
      <c r="KY31788" s="23"/>
    </row>
    <row r="31789" spans="36:311" x14ac:dyDescent="0.2">
      <c r="AJ31789" s="23"/>
      <c r="HH31789"/>
      <c r="IW31789" s="36"/>
      <c r="JI31789"/>
      <c r="JJ31789"/>
      <c r="KX31789" s="23"/>
      <c r="KY31789" s="23"/>
    </row>
    <row r="31790" spans="36:311" x14ac:dyDescent="0.2">
      <c r="AJ31790" s="23"/>
      <c r="HH31790"/>
      <c r="IW31790" s="36"/>
      <c r="JI31790"/>
      <c r="JJ31790"/>
      <c r="KX31790" s="23"/>
      <c r="KY31790" s="23"/>
    </row>
    <row r="31791" spans="36:311" x14ac:dyDescent="0.2">
      <c r="AJ31791" s="23"/>
      <c r="HH31791"/>
      <c r="IW31791" s="36"/>
      <c r="JI31791"/>
      <c r="JJ31791"/>
      <c r="KX31791" s="23"/>
      <c r="KY31791" s="23"/>
    </row>
    <row r="31792" spans="36:311" x14ac:dyDescent="0.2">
      <c r="AJ31792" s="23"/>
      <c r="HH31792"/>
      <c r="IW31792" s="36"/>
      <c r="JI31792"/>
      <c r="JJ31792"/>
      <c r="KX31792" s="23"/>
      <c r="KY31792" s="23"/>
    </row>
    <row r="31793" spans="36:311" x14ac:dyDescent="0.2">
      <c r="AJ31793" s="23"/>
      <c r="HH31793"/>
      <c r="IW31793" s="36"/>
      <c r="JI31793"/>
      <c r="JJ31793"/>
      <c r="KX31793" s="23"/>
      <c r="KY31793" s="23"/>
    </row>
    <row r="31794" spans="36:311" x14ac:dyDescent="0.2">
      <c r="AJ31794" s="23"/>
      <c r="HH31794"/>
      <c r="IW31794" s="36"/>
      <c r="JI31794"/>
      <c r="JJ31794"/>
      <c r="KX31794" s="23"/>
      <c r="KY31794" s="23"/>
    </row>
    <row r="31795" spans="36:311" x14ac:dyDescent="0.2">
      <c r="AJ31795" s="23"/>
      <c r="HH31795"/>
      <c r="IW31795" s="36"/>
      <c r="JI31795"/>
      <c r="JJ31795"/>
      <c r="KX31795" s="23"/>
      <c r="KY31795" s="23"/>
    </row>
    <row r="31796" spans="36:311" x14ac:dyDescent="0.2">
      <c r="AJ31796" s="23"/>
      <c r="HH31796"/>
      <c r="IW31796" s="36"/>
      <c r="JI31796"/>
      <c r="JJ31796"/>
      <c r="KX31796" s="23"/>
      <c r="KY31796" s="23"/>
    </row>
    <row r="31797" spans="36:311" x14ac:dyDescent="0.2">
      <c r="AJ31797" s="23"/>
      <c r="HH31797"/>
      <c r="IW31797" s="36"/>
      <c r="JI31797"/>
      <c r="JJ31797"/>
      <c r="KX31797" s="23"/>
      <c r="KY31797" s="23"/>
    </row>
    <row r="31798" spans="36:311" x14ac:dyDescent="0.2">
      <c r="AJ31798" s="23"/>
      <c r="HH31798"/>
      <c r="IW31798" s="36"/>
      <c r="JI31798"/>
      <c r="JJ31798"/>
      <c r="KX31798" s="23"/>
      <c r="KY31798" s="23"/>
    </row>
    <row r="31799" spans="36:311" x14ac:dyDescent="0.2">
      <c r="AJ31799" s="23"/>
      <c r="HH31799"/>
      <c r="IW31799" s="36"/>
      <c r="JI31799"/>
      <c r="JJ31799"/>
      <c r="KX31799" s="23"/>
      <c r="KY31799" s="23"/>
    </row>
    <row r="31800" spans="36:311" x14ac:dyDescent="0.2">
      <c r="AJ31800" s="23"/>
      <c r="HH31800"/>
      <c r="IW31800" s="36"/>
      <c r="JI31800"/>
      <c r="JJ31800"/>
      <c r="KX31800" s="23"/>
      <c r="KY31800" s="23"/>
    </row>
    <row r="31801" spans="36:311" x14ac:dyDescent="0.2">
      <c r="AJ31801" s="23"/>
      <c r="HH31801"/>
      <c r="IW31801" s="36"/>
      <c r="JI31801"/>
      <c r="JJ31801"/>
      <c r="KX31801" s="23"/>
      <c r="KY31801" s="23"/>
    </row>
    <row r="31802" spans="36:311" x14ac:dyDescent="0.2">
      <c r="AJ31802" s="23"/>
      <c r="HH31802"/>
      <c r="IW31802" s="36"/>
      <c r="JI31802"/>
      <c r="JJ31802"/>
      <c r="KX31802" s="23"/>
      <c r="KY31802" s="23"/>
    </row>
    <row r="31803" spans="36:311" x14ac:dyDescent="0.2">
      <c r="AJ31803" s="23"/>
      <c r="HH31803"/>
      <c r="IW31803" s="36"/>
      <c r="JI31803"/>
      <c r="JJ31803"/>
      <c r="KX31803" s="23"/>
      <c r="KY31803" s="23"/>
    </row>
    <row r="31804" spans="36:311" x14ac:dyDescent="0.2">
      <c r="AJ31804" s="23"/>
      <c r="HH31804"/>
      <c r="IW31804" s="36"/>
      <c r="JI31804"/>
      <c r="JJ31804"/>
      <c r="KX31804" s="23"/>
      <c r="KY31804" s="23"/>
    </row>
    <row r="31805" spans="36:311" x14ac:dyDescent="0.2">
      <c r="AJ31805" s="23"/>
      <c r="HH31805"/>
      <c r="IW31805" s="36"/>
      <c r="JI31805"/>
      <c r="JJ31805"/>
      <c r="KX31805" s="23"/>
      <c r="KY31805" s="23"/>
    </row>
    <row r="31806" spans="36:311" x14ac:dyDescent="0.2">
      <c r="AJ31806" s="23"/>
      <c r="HH31806"/>
      <c r="IW31806" s="36"/>
      <c r="JI31806"/>
      <c r="JJ31806"/>
      <c r="KX31806" s="23"/>
      <c r="KY31806" s="23"/>
    </row>
    <row r="31807" spans="36:311" x14ac:dyDescent="0.2">
      <c r="AJ31807" s="23"/>
      <c r="HH31807"/>
      <c r="IW31807" s="36"/>
      <c r="JI31807"/>
      <c r="JJ31807"/>
      <c r="KX31807" s="23"/>
      <c r="KY31807" s="23"/>
    </row>
    <row r="31808" spans="36:311" x14ac:dyDescent="0.2">
      <c r="AJ31808" s="23"/>
      <c r="HH31808"/>
      <c r="IW31808" s="36"/>
      <c r="JI31808"/>
      <c r="JJ31808"/>
      <c r="KX31808" s="23"/>
      <c r="KY31808" s="23"/>
    </row>
    <row r="31809" spans="36:311" x14ac:dyDescent="0.2">
      <c r="AJ31809" s="23"/>
      <c r="HH31809"/>
      <c r="IW31809" s="36"/>
      <c r="JI31809"/>
      <c r="JJ31809"/>
      <c r="KX31809" s="23"/>
      <c r="KY31809" s="23"/>
    </row>
    <row r="31810" spans="36:311" x14ac:dyDescent="0.2">
      <c r="AJ31810" s="23"/>
      <c r="HH31810"/>
      <c r="IW31810" s="36"/>
      <c r="JI31810"/>
      <c r="JJ31810"/>
      <c r="KX31810" s="23"/>
      <c r="KY31810" s="23"/>
    </row>
    <row r="31811" spans="36:311" x14ac:dyDescent="0.2">
      <c r="AJ31811" s="23"/>
      <c r="HH31811"/>
      <c r="IW31811" s="36"/>
      <c r="JI31811"/>
      <c r="JJ31811"/>
      <c r="KX31811" s="23"/>
      <c r="KY31811" s="23"/>
    </row>
    <row r="31812" spans="36:311" x14ac:dyDescent="0.2">
      <c r="AJ31812" s="23"/>
      <c r="HH31812"/>
      <c r="IW31812" s="36"/>
      <c r="JI31812"/>
      <c r="JJ31812"/>
      <c r="KX31812" s="23"/>
      <c r="KY31812" s="23"/>
    </row>
    <row r="31813" spans="36:311" x14ac:dyDescent="0.2">
      <c r="AJ31813" s="23"/>
      <c r="HH31813"/>
      <c r="IW31813" s="36"/>
      <c r="JI31813"/>
      <c r="JJ31813"/>
      <c r="KX31813" s="23"/>
      <c r="KY31813" s="23"/>
    </row>
    <row r="31814" spans="36:311" x14ac:dyDescent="0.2">
      <c r="AJ31814" s="23"/>
      <c r="HH31814"/>
      <c r="IW31814" s="36"/>
      <c r="JI31814"/>
      <c r="JJ31814"/>
      <c r="KX31814" s="23"/>
      <c r="KY31814" s="23"/>
    </row>
    <row r="31815" spans="36:311" x14ac:dyDescent="0.2">
      <c r="AJ31815" s="23"/>
      <c r="HH31815"/>
      <c r="IW31815" s="36"/>
      <c r="JI31815"/>
      <c r="JJ31815"/>
      <c r="KX31815" s="23"/>
      <c r="KY31815" s="23"/>
    </row>
    <row r="31816" spans="36:311" x14ac:dyDescent="0.2">
      <c r="AJ31816" s="23"/>
      <c r="HH31816"/>
      <c r="IW31816" s="36"/>
      <c r="JI31816"/>
      <c r="JJ31816"/>
      <c r="KX31816" s="23"/>
      <c r="KY31816" s="23"/>
    </row>
    <row r="31817" spans="36:311" x14ac:dyDescent="0.2">
      <c r="AJ31817" s="23"/>
      <c r="HH31817"/>
      <c r="IW31817" s="36"/>
      <c r="JI31817"/>
      <c r="JJ31817"/>
      <c r="KX31817" s="23"/>
      <c r="KY31817" s="23"/>
    </row>
    <row r="31818" spans="36:311" x14ac:dyDescent="0.2">
      <c r="AJ31818" s="23"/>
      <c r="HH31818"/>
      <c r="IW31818" s="36"/>
      <c r="JI31818"/>
      <c r="JJ31818"/>
      <c r="KX31818" s="23"/>
      <c r="KY31818" s="23"/>
    </row>
    <row r="31819" spans="36:311" x14ac:dyDescent="0.2">
      <c r="AJ31819" s="23"/>
      <c r="HH31819"/>
      <c r="IW31819" s="36"/>
      <c r="JI31819"/>
      <c r="JJ31819"/>
      <c r="KX31819" s="23"/>
      <c r="KY31819" s="23"/>
    </row>
    <row r="31820" spans="36:311" x14ac:dyDescent="0.2">
      <c r="AJ31820" s="23"/>
      <c r="HH31820"/>
      <c r="IW31820" s="36"/>
      <c r="JI31820"/>
      <c r="JJ31820"/>
      <c r="KX31820" s="23"/>
      <c r="KY31820" s="23"/>
    </row>
    <row r="31821" spans="36:311" x14ac:dyDescent="0.2">
      <c r="AJ31821" s="23"/>
      <c r="HH31821"/>
      <c r="IW31821" s="36"/>
      <c r="JI31821"/>
      <c r="JJ31821"/>
      <c r="KX31821" s="23"/>
      <c r="KY31821" s="23"/>
    </row>
    <row r="31822" spans="36:311" x14ac:dyDescent="0.2">
      <c r="AJ31822" s="23"/>
      <c r="HH31822"/>
      <c r="IW31822" s="36"/>
      <c r="JI31822"/>
      <c r="JJ31822"/>
      <c r="KX31822" s="23"/>
      <c r="KY31822" s="23"/>
    </row>
    <row r="31823" spans="36:311" x14ac:dyDescent="0.2">
      <c r="AJ31823" s="23"/>
      <c r="HH31823"/>
      <c r="IW31823" s="36"/>
      <c r="JI31823"/>
      <c r="JJ31823"/>
      <c r="KX31823" s="23"/>
      <c r="KY31823" s="23"/>
    </row>
    <row r="31824" spans="36:311" x14ac:dyDescent="0.2">
      <c r="AJ31824" s="23"/>
      <c r="HH31824"/>
      <c r="IW31824" s="36"/>
      <c r="JI31824"/>
      <c r="JJ31824"/>
      <c r="KX31824" s="23"/>
      <c r="KY31824" s="23"/>
    </row>
    <row r="31825" spans="36:311" x14ac:dyDescent="0.2">
      <c r="AJ31825" s="23"/>
      <c r="HH31825"/>
      <c r="IW31825" s="36"/>
      <c r="JI31825"/>
      <c r="JJ31825"/>
      <c r="KX31825" s="23"/>
      <c r="KY31825" s="23"/>
    </row>
    <row r="31826" spans="36:311" x14ac:dyDescent="0.2">
      <c r="AJ31826" s="23"/>
      <c r="HH31826"/>
      <c r="IW31826" s="36"/>
      <c r="JI31826"/>
      <c r="JJ31826"/>
      <c r="KX31826" s="23"/>
      <c r="KY31826" s="23"/>
    </row>
    <row r="31827" spans="36:311" x14ac:dyDescent="0.2">
      <c r="AJ31827" s="23"/>
      <c r="HH31827"/>
      <c r="IW31827" s="36"/>
      <c r="JI31827"/>
      <c r="JJ31827"/>
      <c r="KX31827" s="23"/>
      <c r="KY31827" s="23"/>
    </row>
    <row r="31828" spans="36:311" x14ac:dyDescent="0.2">
      <c r="AJ31828" s="23"/>
      <c r="HH31828"/>
      <c r="IW31828" s="36"/>
      <c r="JI31828"/>
      <c r="JJ31828"/>
      <c r="KX31828" s="23"/>
      <c r="KY31828" s="23"/>
    </row>
    <row r="31829" spans="36:311" x14ac:dyDescent="0.2">
      <c r="AJ31829" s="23"/>
      <c r="HH31829"/>
      <c r="IW31829" s="36"/>
      <c r="JI31829"/>
      <c r="JJ31829"/>
      <c r="KX31829" s="23"/>
      <c r="KY31829" s="23"/>
    </row>
    <row r="31830" spans="36:311" x14ac:dyDescent="0.2">
      <c r="AJ31830" s="23"/>
      <c r="HH31830"/>
      <c r="IW31830" s="36"/>
      <c r="JI31830"/>
      <c r="JJ31830"/>
      <c r="KX31830" s="23"/>
      <c r="KY31830" s="23"/>
    </row>
    <row r="31831" spans="36:311" x14ac:dyDescent="0.2">
      <c r="AJ31831" s="23"/>
      <c r="HH31831"/>
      <c r="IW31831" s="36"/>
      <c r="JI31831"/>
      <c r="JJ31831"/>
      <c r="KX31831" s="23"/>
      <c r="KY31831" s="23"/>
    </row>
    <row r="31832" spans="36:311" x14ac:dyDescent="0.2">
      <c r="AJ31832" s="23"/>
      <c r="HH31832"/>
      <c r="IW31832" s="36"/>
      <c r="JI31832"/>
      <c r="JJ31832"/>
      <c r="KX31832" s="23"/>
      <c r="KY31832" s="23"/>
    </row>
    <row r="31833" spans="36:311" x14ac:dyDescent="0.2">
      <c r="AJ31833" s="23"/>
      <c r="HH31833"/>
      <c r="IW31833" s="36"/>
      <c r="JI31833"/>
      <c r="JJ31833"/>
      <c r="KX31833" s="23"/>
      <c r="KY31833" s="23"/>
    </row>
    <row r="31834" spans="36:311" x14ac:dyDescent="0.2">
      <c r="AJ31834" s="23"/>
      <c r="HH31834"/>
      <c r="IW31834" s="36"/>
      <c r="JI31834"/>
      <c r="JJ31834"/>
      <c r="KX31834" s="23"/>
      <c r="KY31834" s="23"/>
    </row>
    <row r="31835" spans="36:311" x14ac:dyDescent="0.2">
      <c r="AJ31835" s="23"/>
      <c r="HH31835"/>
      <c r="IW31835" s="36"/>
      <c r="JI31835"/>
      <c r="JJ31835"/>
      <c r="KX31835" s="23"/>
      <c r="KY31835" s="23"/>
    </row>
    <row r="31836" spans="36:311" x14ac:dyDescent="0.2">
      <c r="AJ31836" s="23"/>
      <c r="HH31836"/>
      <c r="IW31836" s="36"/>
      <c r="JI31836"/>
      <c r="JJ31836"/>
      <c r="KX31836" s="23"/>
      <c r="KY31836" s="23"/>
    </row>
    <row r="31837" spans="36:311" x14ac:dyDescent="0.2">
      <c r="AJ31837" s="23"/>
      <c r="HH31837"/>
      <c r="IW31837" s="36"/>
      <c r="JI31837"/>
      <c r="JJ31837"/>
      <c r="KX31837" s="23"/>
      <c r="KY31837" s="23"/>
    </row>
    <row r="31838" spans="36:311" x14ac:dyDescent="0.2">
      <c r="AJ31838" s="23"/>
      <c r="HH31838"/>
      <c r="IW31838" s="36"/>
      <c r="JI31838"/>
      <c r="JJ31838"/>
      <c r="KX31838" s="23"/>
      <c r="KY31838" s="23"/>
    </row>
    <row r="31839" spans="36:311" x14ac:dyDescent="0.2">
      <c r="AJ31839" s="23"/>
      <c r="HH31839"/>
      <c r="IW31839" s="36"/>
      <c r="JI31839"/>
      <c r="JJ31839"/>
      <c r="KX31839" s="23"/>
      <c r="KY31839" s="23"/>
    </row>
    <row r="31840" spans="36:311" x14ac:dyDescent="0.2">
      <c r="AJ31840" s="23"/>
      <c r="HH31840"/>
      <c r="IW31840" s="36"/>
      <c r="JI31840"/>
      <c r="JJ31840"/>
      <c r="KX31840" s="23"/>
      <c r="KY31840" s="23"/>
    </row>
    <row r="31841" spans="36:311" x14ac:dyDescent="0.2">
      <c r="AJ31841" s="23"/>
      <c r="HH31841"/>
      <c r="IW31841" s="36"/>
      <c r="JI31841"/>
      <c r="JJ31841"/>
      <c r="KX31841" s="23"/>
      <c r="KY31841" s="23"/>
    </row>
    <row r="31842" spans="36:311" x14ac:dyDescent="0.2">
      <c r="AJ31842" s="23"/>
      <c r="HH31842"/>
      <c r="IW31842" s="36"/>
      <c r="JI31842"/>
      <c r="JJ31842"/>
      <c r="KX31842" s="23"/>
      <c r="KY31842" s="23"/>
    </row>
    <row r="31843" spans="36:311" x14ac:dyDescent="0.2">
      <c r="AJ31843" s="23"/>
      <c r="HH31843"/>
      <c r="IW31843" s="36"/>
      <c r="JI31843"/>
      <c r="JJ31843"/>
      <c r="KX31843" s="23"/>
      <c r="KY31843" s="23"/>
    </row>
    <row r="31844" spans="36:311" x14ac:dyDescent="0.2">
      <c r="AJ31844" s="23"/>
      <c r="HH31844"/>
      <c r="IW31844" s="36"/>
      <c r="JI31844"/>
      <c r="JJ31844"/>
      <c r="KX31844" s="23"/>
      <c r="KY31844" s="23"/>
    </row>
    <row r="31845" spans="36:311" x14ac:dyDescent="0.2">
      <c r="AJ31845" s="23"/>
      <c r="HH31845"/>
      <c r="IW31845" s="36"/>
      <c r="JI31845"/>
      <c r="JJ31845"/>
      <c r="KX31845" s="23"/>
      <c r="KY31845" s="23"/>
    </row>
    <row r="31846" spans="36:311" x14ac:dyDescent="0.2">
      <c r="AJ31846" s="23"/>
      <c r="HH31846"/>
      <c r="IW31846" s="36"/>
      <c r="JI31846"/>
      <c r="JJ31846"/>
      <c r="KX31846" s="23"/>
      <c r="KY31846" s="23"/>
    </row>
    <row r="31847" spans="36:311" x14ac:dyDescent="0.2">
      <c r="AJ31847" s="23"/>
      <c r="HH31847"/>
      <c r="IW31847" s="36"/>
      <c r="JI31847"/>
      <c r="JJ31847"/>
      <c r="KX31847" s="23"/>
      <c r="KY31847" s="23"/>
    </row>
    <row r="31848" spans="36:311" x14ac:dyDescent="0.2">
      <c r="AJ31848" s="23"/>
      <c r="HH31848"/>
      <c r="IW31848" s="36"/>
      <c r="JI31848"/>
      <c r="JJ31848"/>
      <c r="KX31848" s="23"/>
      <c r="KY31848" s="23"/>
    </row>
    <row r="31849" spans="36:311" x14ac:dyDescent="0.2">
      <c r="AJ31849" s="23"/>
      <c r="HH31849"/>
      <c r="IW31849" s="36"/>
      <c r="JI31849"/>
      <c r="JJ31849"/>
      <c r="KX31849" s="23"/>
      <c r="KY31849" s="23"/>
    </row>
    <row r="31850" spans="36:311" x14ac:dyDescent="0.2">
      <c r="AJ31850" s="23"/>
      <c r="HH31850"/>
      <c r="IW31850" s="36"/>
      <c r="JI31850"/>
      <c r="JJ31850"/>
      <c r="KX31850" s="23"/>
      <c r="KY31850" s="23"/>
    </row>
    <row r="31851" spans="36:311" x14ac:dyDescent="0.2">
      <c r="AJ31851" s="23"/>
      <c r="HH31851"/>
      <c r="IW31851" s="36"/>
      <c r="JI31851"/>
      <c r="JJ31851"/>
      <c r="KX31851" s="23"/>
      <c r="KY31851" s="23"/>
    </row>
    <row r="31852" spans="36:311" x14ac:dyDescent="0.2">
      <c r="AJ31852" s="23"/>
      <c r="HH31852"/>
      <c r="IW31852" s="36"/>
      <c r="JI31852"/>
      <c r="JJ31852"/>
      <c r="KX31852" s="23"/>
      <c r="KY31852" s="23"/>
    </row>
    <row r="31853" spans="36:311" x14ac:dyDescent="0.2">
      <c r="AJ31853" s="23"/>
      <c r="HH31853"/>
      <c r="IW31853" s="36"/>
      <c r="JI31853"/>
      <c r="JJ31853"/>
      <c r="KX31853" s="23"/>
      <c r="KY31853" s="23"/>
    </row>
    <row r="31854" spans="36:311" x14ac:dyDescent="0.2">
      <c r="AJ31854" s="23"/>
      <c r="HH31854"/>
      <c r="IW31854" s="36"/>
      <c r="JI31854"/>
      <c r="JJ31854"/>
      <c r="KX31854" s="23"/>
      <c r="KY31854" s="23"/>
    </row>
    <row r="31855" spans="36:311" x14ac:dyDescent="0.2">
      <c r="AJ31855" s="23"/>
      <c r="HH31855"/>
      <c r="IW31855" s="36"/>
      <c r="JI31855"/>
      <c r="JJ31855"/>
      <c r="KX31855" s="23"/>
      <c r="KY31855" s="23"/>
    </row>
    <row r="31856" spans="36:311" x14ac:dyDescent="0.2">
      <c r="AJ31856" s="23"/>
      <c r="HH31856"/>
      <c r="IW31856" s="36"/>
      <c r="JI31856"/>
      <c r="JJ31856"/>
      <c r="KX31856" s="23"/>
      <c r="KY31856" s="23"/>
    </row>
    <row r="31857" spans="36:311" x14ac:dyDescent="0.2">
      <c r="AJ31857" s="23"/>
      <c r="HH31857"/>
      <c r="IW31857" s="36"/>
      <c r="JI31857"/>
      <c r="JJ31857"/>
      <c r="KX31857" s="23"/>
      <c r="KY31857" s="23"/>
    </row>
    <row r="31858" spans="36:311" x14ac:dyDescent="0.2">
      <c r="AJ31858" s="23"/>
      <c r="HH31858"/>
      <c r="IW31858" s="36"/>
      <c r="JI31858"/>
      <c r="JJ31858"/>
      <c r="KX31858" s="23"/>
      <c r="KY31858" s="23"/>
    </row>
    <row r="31859" spans="36:311" x14ac:dyDescent="0.2">
      <c r="AJ31859" s="23"/>
      <c r="HH31859"/>
      <c r="IW31859" s="36"/>
      <c r="JI31859"/>
      <c r="JJ31859"/>
      <c r="KX31859" s="23"/>
      <c r="KY31859" s="23"/>
    </row>
    <row r="31860" spans="36:311" x14ac:dyDescent="0.2">
      <c r="AJ31860" s="23"/>
      <c r="HH31860"/>
      <c r="IW31860" s="36"/>
      <c r="JI31860"/>
      <c r="JJ31860"/>
      <c r="KX31860" s="23"/>
      <c r="KY31860" s="23"/>
    </row>
    <row r="31861" spans="36:311" x14ac:dyDescent="0.2">
      <c r="AJ31861" s="23"/>
      <c r="HH31861"/>
      <c r="IW31861" s="36"/>
      <c r="JI31861"/>
      <c r="JJ31861"/>
      <c r="KX31861" s="23"/>
      <c r="KY31861" s="23"/>
    </row>
    <row r="31862" spans="36:311" x14ac:dyDescent="0.2">
      <c r="AJ31862" s="23"/>
      <c r="HH31862"/>
      <c r="IW31862" s="36"/>
      <c r="JI31862"/>
      <c r="JJ31862"/>
      <c r="KX31862" s="23"/>
      <c r="KY31862" s="23"/>
    </row>
    <row r="31863" spans="36:311" x14ac:dyDescent="0.2">
      <c r="AJ31863" s="23"/>
      <c r="HH31863"/>
      <c r="IW31863" s="36"/>
      <c r="JI31863"/>
      <c r="JJ31863"/>
      <c r="KX31863" s="23"/>
      <c r="KY31863" s="23"/>
    </row>
    <row r="31864" spans="36:311" x14ac:dyDescent="0.2">
      <c r="AJ31864" s="23"/>
      <c r="HH31864"/>
      <c r="IW31864" s="36"/>
      <c r="JI31864"/>
      <c r="JJ31864"/>
      <c r="KX31864" s="23"/>
      <c r="KY31864" s="23"/>
    </row>
    <row r="31865" spans="36:311" x14ac:dyDescent="0.2">
      <c r="AJ31865" s="23"/>
      <c r="HH31865"/>
      <c r="IW31865" s="36"/>
      <c r="JI31865"/>
      <c r="JJ31865"/>
      <c r="KX31865" s="23"/>
      <c r="KY31865" s="23"/>
    </row>
    <row r="31866" spans="36:311" x14ac:dyDescent="0.2">
      <c r="AJ31866" s="23"/>
      <c r="HH31866"/>
      <c r="IW31866" s="36"/>
      <c r="JI31866"/>
      <c r="JJ31866"/>
      <c r="KX31866" s="23"/>
      <c r="KY31866" s="23"/>
    </row>
    <row r="31867" spans="36:311" x14ac:dyDescent="0.2">
      <c r="AJ31867" s="23"/>
      <c r="HH31867"/>
      <c r="IW31867" s="36"/>
      <c r="JI31867"/>
      <c r="JJ31867"/>
      <c r="KX31867" s="23"/>
      <c r="KY31867" s="23"/>
    </row>
    <row r="31868" spans="36:311" x14ac:dyDescent="0.2">
      <c r="AJ31868" s="23"/>
      <c r="HH31868"/>
      <c r="IW31868" s="36"/>
      <c r="JI31868"/>
      <c r="JJ31868"/>
      <c r="KX31868" s="23"/>
      <c r="KY31868" s="23"/>
    </row>
    <row r="31869" spans="36:311" x14ac:dyDescent="0.2">
      <c r="AJ31869" s="23"/>
      <c r="HH31869"/>
      <c r="IW31869" s="36"/>
      <c r="JI31869"/>
      <c r="JJ31869"/>
      <c r="KX31869" s="23"/>
      <c r="KY31869" s="23"/>
    </row>
    <row r="31870" spans="36:311" x14ac:dyDescent="0.2">
      <c r="AJ31870" s="23"/>
      <c r="HH31870"/>
      <c r="IW31870" s="36"/>
      <c r="JI31870"/>
      <c r="JJ31870"/>
      <c r="KX31870" s="23"/>
      <c r="KY31870" s="23"/>
    </row>
    <row r="31871" spans="36:311" x14ac:dyDescent="0.2">
      <c r="AJ31871" s="23"/>
      <c r="HH31871"/>
      <c r="IW31871" s="36"/>
      <c r="JI31871"/>
      <c r="JJ31871"/>
      <c r="KX31871" s="23"/>
      <c r="KY31871" s="23"/>
    </row>
    <row r="31872" spans="36:311" x14ac:dyDescent="0.2">
      <c r="AJ31872" s="23"/>
      <c r="HH31872"/>
      <c r="IW31872" s="36"/>
      <c r="JI31872"/>
      <c r="JJ31872"/>
      <c r="KX31872" s="23"/>
      <c r="KY31872" s="23"/>
    </row>
    <row r="31873" spans="36:311" x14ac:dyDescent="0.2">
      <c r="AJ31873" s="23"/>
      <c r="HH31873"/>
      <c r="IW31873" s="36"/>
      <c r="JI31873"/>
      <c r="JJ31873"/>
      <c r="KX31873" s="23"/>
      <c r="KY31873" s="23"/>
    </row>
    <row r="31874" spans="36:311" x14ac:dyDescent="0.2">
      <c r="AJ31874" s="23"/>
      <c r="HH31874"/>
      <c r="IW31874" s="36"/>
      <c r="JI31874"/>
      <c r="JJ31874"/>
      <c r="KX31874" s="23"/>
      <c r="KY31874" s="23"/>
    </row>
    <row r="31875" spans="36:311" x14ac:dyDescent="0.2">
      <c r="AJ31875" s="23"/>
      <c r="HH31875"/>
      <c r="IW31875" s="36"/>
      <c r="JI31875"/>
      <c r="JJ31875"/>
      <c r="KX31875" s="23"/>
      <c r="KY31875" s="23"/>
    </row>
    <row r="31876" spans="36:311" x14ac:dyDescent="0.2">
      <c r="AJ31876" s="23"/>
      <c r="HH31876"/>
      <c r="IW31876" s="36"/>
      <c r="JI31876"/>
      <c r="JJ31876"/>
      <c r="KX31876" s="23"/>
      <c r="KY31876" s="23"/>
    </row>
    <row r="31877" spans="36:311" x14ac:dyDescent="0.2">
      <c r="AJ31877" s="23"/>
      <c r="HH31877"/>
      <c r="IW31877" s="36"/>
      <c r="JI31877"/>
      <c r="JJ31877"/>
      <c r="KX31877" s="23"/>
      <c r="KY31877" s="23"/>
    </row>
    <row r="31878" spans="36:311" x14ac:dyDescent="0.2">
      <c r="AJ31878" s="23"/>
      <c r="HH31878"/>
      <c r="IW31878" s="36"/>
      <c r="JI31878"/>
      <c r="JJ31878"/>
      <c r="KX31878" s="23"/>
      <c r="KY31878" s="23"/>
    </row>
    <row r="31879" spans="36:311" x14ac:dyDescent="0.2">
      <c r="AJ31879" s="23"/>
      <c r="HH31879"/>
      <c r="IW31879" s="36"/>
      <c r="JI31879"/>
      <c r="JJ31879"/>
      <c r="KX31879" s="23"/>
      <c r="KY31879" s="23"/>
    </row>
    <row r="31880" spans="36:311" x14ac:dyDescent="0.2">
      <c r="AJ31880" s="23"/>
      <c r="HH31880"/>
      <c r="IW31880" s="36"/>
      <c r="JI31880"/>
      <c r="JJ31880"/>
      <c r="KX31880" s="23"/>
      <c r="KY31880" s="23"/>
    </row>
    <row r="31881" spans="36:311" x14ac:dyDescent="0.2">
      <c r="AJ31881" s="23"/>
      <c r="HH31881"/>
      <c r="IW31881" s="36"/>
      <c r="JI31881"/>
      <c r="JJ31881"/>
      <c r="KX31881" s="23"/>
      <c r="KY31881" s="23"/>
    </row>
    <row r="31882" spans="36:311" x14ac:dyDescent="0.2">
      <c r="AJ31882" s="23"/>
      <c r="HH31882"/>
      <c r="IW31882" s="36"/>
      <c r="JI31882"/>
      <c r="JJ31882"/>
      <c r="KX31882" s="23"/>
      <c r="KY31882" s="23"/>
    </row>
    <row r="31883" spans="36:311" x14ac:dyDescent="0.2">
      <c r="AJ31883" s="23"/>
      <c r="HH31883"/>
      <c r="IW31883" s="36"/>
      <c r="JI31883"/>
      <c r="JJ31883"/>
      <c r="KX31883" s="23"/>
      <c r="KY31883" s="23"/>
    </row>
    <row r="31884" spans="36:311" x14ac:dyDescent="0.2">
      <c r="AJ31884" s="23"/>
      <c r="HH31884"/>
      <c r="IW31884" s="36"/>
      <c r="JI31884"/>
      <c r="JJ31884"/>
      <c r="KX31884" s="23"/>
      <c r="KY31884" s="23"/>
    </row>
    <row r="31885" spans="36:311" x14ac:dyDescent="0.2">
      <c r="AJ31885" s="23"/>
      <c r="HH31885"/>
      <c r="IW31885" s="36"/>
      <c r="JI31885"/>
      <c r="JJ31885"/>
      <c r="KX31885" s="23"/>
      <c r="KY31885" s="23"/>
    </row>
    <row r="31886" spans="36:311" x14ac:dyDescent="0.2">
      <c r="AJ31886" s="23"/>
      <c r="HH31886"/>
      <c r="IW31886" s="36"/>
      <c r="JI31886"/>
      <c r="JJ31886"/>
      <c r="KX31886" s="23"/>
      <c r="KY31886" s="23"/>
    </row>
    <row r="31887" spans="36:311" x14ac:dyDescent="0.2">
      <c r="AJ31887" s="23"/>
      <c r="HH31887"/>
      <c r="IW31887" s="36"/>
      <c r="JI31887"/>
      <c r="JJ31887"/>
      <c r="KX31887" s="23"/>
      <c r="KY31887" s="23"/>
    </row>
    <row r="31888" spans="36:311" x14ac:dyDescent="0.2">
      <c r="AJ31888" s="23"/>
      <c r="HH31888"/>
      <c r="IW31888" s="36"/>
      <c r="JI31888"/>
      <c r="JJ31888"/>
      <c r="KX31888" s="23"/>
      <c r="KY31888" s="23"/>
    </row>
    <row r="31889" spans="36:311" x14ac:dyDescent="0.2">
      <c r="AJ31889" s="23"/>
      <c r="HH31889"/>
      <c r="IW31889" s="36"/>
      <c r="JI31889"/>
      <c r="JJ31889"/>
      <c r="KX31889" s="23"/>
      <c r="KY31889" s="23"/>
    </row>
    <row r="31890" spans="36:311" x14ac:dyDescent="0.2">
      <c r="AJ31890" s="23"/>
      <c r="HH31890"/>
      <c r="IW31890" s="36"/>
      <c r="JI31890"/>
      <c r="JJ31890"/>
      <c r="KX31890" s="23"/>
      <c r="KY31890" s="23"/>
    </row>
    <row r="31891" spans="36:311" x14ac:dyDescent="0.2">
      <c r="AJ31891" s="23"/>
      <c r="HH31891"/>
      <c r="IW31891" s="36"/>
      <c r="JI31891"/>
      <c r="JJ31891"/>
      <c r="KX31891" s="23"/>
      <c r="KY31891" s="23"/>
    </row>
    <row r="31892" spans="36:311" x14ac:dyDescent="0.2">
      <c r="AJ31892" s="23"/>
      <c r="HH31892"/>
      <c r="IW31892" s="36"/>
      <c r="JI31892"/>
      <c r="JJ31892"/>
      <c r="KX31892" s="23"/>
      <c r="KY31892" s="23"/>
    </row>
    <row r="31893" spans="36:311" x14ac:dyDescent="0.2">
      <c r="AJ31893" s="23"/>
      <c r="HH31893"/>
      <c r="IW31893" s="36"/>
      <c r="JI31893"/>
      <c r="JJ31893"/>
      <c r="KX31893" s="23"/>
      <c r="KY31893" s="23"/>
    </row>
    <row r="31894" spans="36:311" x14ac:dyDescent="0.2">
      <c r="AJ31894" s="23"/>
      <c r="HH31894"/>
      <c r="IW31894" s="36"/>
      <c r="JI31894"/>
      <c r="JJ31894"/>
      <c r="KX31894" s="23"/>
      <c r="KY31894" s="23"/>
    </row>
    <row r="31895" spans="36:311" x14ac:dyDescent="0.2">
      <c r="AJ31895" s="23"/>
      <c r="HH31895"/>
      <c r="IW31895" s="36"/>
      <c r="JI31895"/>
      <c r="JJ31895"/>
      <c r="KX31895" s="23"/>
      <c r="KY31895" s="23"/>
    </row>
    <row r="31896" spans="36:311" x14ac:dyDescent="0.2">
      <c r="AJ31896" s="23"/>
      <c r="HH31896"/>
      <c r="IW31896" s="36"/>
      <c r="JI31896"/>
      <c r="JJ31896"/>
      <c r="KX31896" s="23"/>
      <c r="KY31896" s="23"/>
    </row>
    <row r="31897" spans="36:311" x14ac:dyDescent="0.2">
      <c r="AJ31897" s="23"/>
      <c r="HH31897"/>
      <c r="IW31897" s="36"/>
      <c r="JI31897"/>
      <c r="JJ31897"/>
      <c r="KX31897" s="23"/>
      <c r="KY31897" s="23"/>
    </row>
    <row r="31898" spans="36:311" x14ac:dyDescent="0.2">
      <c r="AJ31898" s="23"/>
      <c r="HH31898"/>
      <c r="IW31898" s="36"/>
      <c r="JI31898"/>
      <c r="JJ31898"/>
      <c r="KX31898" s="23"/>
      <c r="KY31898" s="23"/>
    </row>
    <row r="31899" spans="36:311" x14ac:dyDescent="0.2">
      <c r="AJ31899" s="23"/>
      <c r="HH31899"/>
      <c r="IW31899" s="36"/>
      <c r="JI31899"/>
      <c r="JJ31899"/>
      <c r="KX31899" s="23"/>
      <c r="KY31899" s="23"/>
    </row>
    <row r="31900" spans="36:311" x14ac:dyDescent="0.2">
      <c r="AJ31900" s="23"/>
      <c r="HH31900"/>
      <c r="IW31900" s="36"/>
      <c r="JI31900"/>
      <c r="JJ31900"/>
      <c r="KX31900" s="23"/>
      <c r="KY31900" s="23"/>
    </row>
    <row r="31901" spans="36:311" x14ac:dyDescent="0.2">
      <c r="AJ31901" s="23"/>
      <c r="HH31901"/>
      <c r="IW31901" s="36"/>
      <c r="JI31901"/>
      <c r="JJ31901"/>
      <c r="KX31901" s="23"/>
      <c r="KY31901" s="23"/>
    </row>
    <row r="31902" spans="36:311" x14ac:dyDescent="0.2">
      <c r="AJ31902" s="23"/>
      <c r="HH31902"/>
      <c r="IW31902" s="36"/>
      <c r="JI31902"/>
      <c r="JJ31902"/>
      <c r="KX31902" s="23"/>
      <c r="KY31902" s="23"/>
    </row>
    <row r="31903" spans="36:311" x14ac:dyDescent="0.2">
      <c r="AJ31903" s="23"/>
      <c r="HH31903"/>
      <c r="IW31903" s="36"/>
      <c r="JI31903"/>
      <c r="JJ31903"/>
      <c r="KX31903" s="23"/>
      <c r="KY31903" s="23"/>
    </row>
    <row r="31904" spans="36:311" x14ac:dyDescent="0.2">
      <c r="AJ31904" s="23"/>
      <c r="HH31904"/>
      <c r="IW31904" s="36"/>
      <c r="JI31904"/>
      <c r="JJ31904"/>
      <c r="KX31904" s="23"/>
      <c r="KY31904" s="23"/>
    </row>
    <row r="31905" spans="36:311" x14ac:dyDescent="0.2">
      <c r="AJ31905" s="23"/>
      <c r="HH31905"/>
      <c r="IW31905" s="36"/>
      <c r="JI31905"/>
      <c r="JJ31905"/>
      <c r="KX31905" s="23"/>
      <c r="KY31905" s="23"/>
    </row>
    <row r="31906" spans="36:311" x14ac:dyDescent="0.2">
      <c r="AJ31906" s="23"/>
      <c r="HH31906"/>
      <c r="IW31906" s="36"/>
      <c r="JI31906"/>
      <c r="JJ31906"/>
      <c r="KX31906" s="23"/>
      <c r="KY31906" s="23"/>
    </row>
    <row r="31907" spans="36:311" x14ac:dyDescent="0.2">
      <c r="AJ31907" s="23"/>
      <c r="HH31907"/>
      <c r="IW31907" s="36"/>
      <c r="JI31907"/>
      <c r="JJ31907"/>
      <c r="KX31907" s="23"/>
      <c r="KY31907" s="23"/>
    </row>
    <row r="31908" spans="36:311" x14ac:dyDescent="0.2">
      <c r="AJ31908" s="23"/>
      <c r="HH31908"/>
      <c r="IW31908" s="36"/>
      <c r="JI31908"/>
      <c r="JJ31908"/>
      <c r="KX31908" s="23"/>
      <c r="KY31908" s="23"/>
    </row>
    <row r="31909" spans="36:311" x14ac:dyDescent="0.2">
      <c r="AJ31909" s="23"/>
      <c r="HH31909"/>
      <c r="IW31909" s="36"/>
      <c r="JI31909"/>
      <c r="JJ31909"/>
      <c r="KX31909" s="23"/>
      <c r="KY31909" s="23"/>
    </row>
    <row r="31910" spans="36:311" x14ac:dyDescent="0.2">
      <c r="AJ31910" s="23"/>
      <c r="HH31910"/>
      <c r="IW31910" s="36"/>
      <c r="JI31910"/>
      <c r="JJ31910"/>
      <c r="KX31910" s="23"/>
      <c r="KY31910" s="23"/>
    </row>
    <row r="31911" spans="36:311" x14ac:dyDescent="0.2">
      <c r="AJ31911" s="23"/>
      <c r="HH31911"/>
      <c r="IW31911" s="36"/>
      <c r="JI31911"/>
      <c r="JJ31911"/>
      <c r="KX31911" s="23"/>
      <c r="KY31911" s="23"/>
    </row>
    <row r="31912" spans="36:311" x14ac:dyDescent="0.2">
      <c r="AJ31912" s="23"/>
      <c r="HH31912"/>
      <c r="IW31912" s="36"/>
      <c r="JI31912"/>
      <c r="JJ31912"/>
      <c r="KX31912" s="23"/>
      <c r="KY31912" s="23"/>
    </row>
    <row r="31913" spans="36:311" x14ac:dyDescent="0.2">
      <c r="AJ31913" s="23"/>
      <c r="HH31913"/>
      <c r="IW31913" s="36"/>
      <c r="JI31913"/>
      <c r="JJ31913"/>
      <c r="KX31913" s="23"/>
      <c r="KY31913" s="23"/>
    </row>
    <row r="31914" spans="36:311" x14ac:dyDescent="0.2">
      <c r="AJ31914" s="23"/>
      <c r="HH31914"/>
      <c r="IW31914" s="36"/>
      <c r="JI31914"/>
      <c r="JJ31914"/>
      <c r="KX31914" s="23"/>
      <c r="KY31914" s="23"/>
    </row>
    <row r="31915" spans="36:311" x14ac:dyDescent="0.2">
      <c r="AJ31915" s="23"/>
      <c r="HH31915"/>
      <c r="IW31915" s="36"/>
      <c r="JI31915"/>
      <c r="JJ31915"/>
      <c r="KX31915" s="23"/>
      <c r="KY31915" s="23"/>
    </row>
    <row r="31916" spans="36:311" x14ac:dyDescent="0.2">
      <c r="AJ31916" s="23"/>
      <c r="HH31916"/>
      <c r="IW31916" s="36"/>
      <c r="JI31916"/>
      <c r="JJ31916"/>
      <c r="KX31916" s="23"/>
      <c r="KY31916" s="23"/>
    </row>
    <row r="31917" spans="36:311" x14ac:dyDescent="0.2">
      <c r="AJ31917" s="23"/>
      <c r="HH31917"/>
      <c r="IW31917" s="36"/>
      <c r="JI31917"/>
      <c r="JJ31917"/>
      <c r="KX31917" s="23"/>
      <c r="KY31917" s="23"/>
    </row>
    <row r="31918" spans="36:311" x14ac:dyDescent="0.2">
      <c r="AJ31918" s="23"/>
      <c r="HH31918"/>
      <c r="IW31918" s="36"/>
      <c r="JI31918"/>
      <c r="JJ31918"/>
      <c r="KX31918" s="23"/>
      <c r="KY31918" s="23"/>
    </row>
    <row r="31919" spans="36:311" x14ac:dyDescent="0.2">
      <c r="AJ31919" s="23"/>
      <c r="HH31919"/>
      <c r="IW31919" s="36"/>
      <c r="JI31919"/>
      <c r="JJ31919"/>
      <c r="KX31919" s="23"/>
      <c r="KY31919" s="23"/>
    </row>
    <row r="31920" spans="36:311" x14ac:dyDescent="0.2">
      <c r="AJ31920" s="23"/>
      <c r="HH31920"/>
      <c r="IW31920" s="36"/>
      <c r="JI31920"/>
      <c r="JJ31920"/>
      <c r="KX31920" s="23"/>
      <c r="KY31920" s="23"/>
    </row>
    <row r="31921" spans="36:311" x14ac:dyDescent="0.2">
      <c r="AJ31921" s="23"/>
      <c r="HH31921"/>
      <c r="IW31921" s="36"/>
      <c r="JI31921"/>
      <c r="JJ31921"/>
      <c r="KX31921" s="23"/>
      <c r="KY31921" s="23"/>
    </row>
    <row r="31922" spans="36:311" x14ac:dyDescent="0.2">
      <c r="AJ31922" s="23"/>
      <c r="HH31922"/>
      <c r="IW31922" s="36"/>
      <c r="JI31922"/>
      <c r="JJ31922"/>
      <c r="KX31922" s="23"/>
      <c r="KY31922" s="23"/>
    </row>
    <row r="31923" spans="36:311" x14ac:dyDescent="0.2">
      <c r="AJ31923" s="23"/>
      <c r="HH31923"/>
      <c r="IW31923" s="36"/>
      <c r="JI31923"/>
      <c r="JJ31923"/>
      <c r="KX31923" s="23"/>
      <c r="KY31923" s="23"/>
    </row>
    <row r="31924" spans="36:311" x14ac:dyDescent="0.2">
      <c r="AJ31924" s="23"/>
      <c r="HH31924"/>
      <c r="IW31924" s="36"/>
      <c r="JI31924"/>
      <c r="JJ31924"/>
      <c r="KX31924" s="23"/>
      <c r="KY31924" s="23"/>
    </row>
    <row r="31925" spans="36:311" x14ac:dyDescent="0.2">
      <c r="AJ31925" s="23"/>
      <c r="HH31925"/>
      <c r="IW31925" s="36"/>
      <c r="JI31925"/>
      <c r="JJ31925"/>
      <c r="KX31925" s="23"/>
      <c r="KY31925" s="23"/>
    </row>
    <row r="31926" spans="36:311" x14ac:dyDescent="0.2">
      <c r="AJ31926" s="23"/>
      <c r="HH31926"/>
      <c r="IW31926" s="36"/>
      <c r="JI31926"/>
      <c r="JJ31926"/>
      <c r="KX31926" s="23"/>
      <c r="KY31926" s="23"/>
    </row>
    <row r="31927" spans="36:311" x14ac:dyDescent="0.2">
      <c r="AJ31927" s="23"/>
      <c r="HH31927"/>
      <c r="IW31927" s="36"/>
      <c r="JI31927"/>
      <c r="JJ31927"/>
      <c r="KX31927" s="23"/>
      <c r="KY31927" s="23"/>
    </row>
    <row r="31928" spans="36:311" x14ac:dyDescent="0.2">
      <c r="AJ31928" s="23"/>
      <c r="HH31928"/>
      <c r="IW31928" s="36"/>
      <c r="JI31928"/>
      <c r="JJ31928"/>
      <c r="KX31928" s="23"/>
      <c r="KY31928" s="23"/>
    </row>
    <row r="31929" spans="36:311" x14ac:dyDescent="0.2">
      <c r="AJ31929" s="23"/>
      <c r="HH31929"/>
      <c r="IW31929" s="36"/>
      <c r="JI31929"/>
      <c r="JJ31929"/>
      <c r="KX31929" s="23"/>
      <c r="KY31929" s="23"/>
    </row>
    <row r="31930" spans="36:311" x14ac:dyDescent="0.2">
      <c r="AJ31930" s="23"/>
      <c r="HH31930"/>
      <c r="IW31930" s="36"/>
      <c r="JI31930"/>
      <c r="JJ31930"/>
      <c r="KX31930" s="23"/>
      <c r="KY31930" s="23"/>
    </row>
    <row r="31931" spans="36:311" x14ac:dyDescent="0.2">
      <c r="AJ31931" s="23"/>
      <c r="HH31931"/>
      <c r="IW31931" s="36"/>
      <c r="JI31931"/>
      <c r="JJ31931"/>
      <c r="KX31931" s="23"/>
      <c r="KY31931" s="23"/>
    </row>
    <row r="31932" spans="36:311" x14ac:dyDescent="0.2">
      <c r="AJ31932" s="23"/>
      <c r="HH31932"/>
      <c r="IW31932" s="36"/>
      <c r="JI31932"/>
      <c r="JJ31932"/>
      <c r="KX31932" s="23"/>
      <c r="KY31932" s="23"/>
    </row>
    <row r="31933" spans="36:311" x14ac:dyDescent="0.2">
      <c r="AJ31933" s="23"/>
      <c r="HH31933"/>
      <c r="IW31933" s="36"/>
      <c r="JI31933"/>
      <c r="JJ31933"/>
      <c r="KX31933" s="23"/>
      <c r="KY31933" s="23"/>
    </row>
    <row r="31934" spans="36:311" x14ac:dyDescent="0.2">
      <c r="AJ31934" s="23"/>
      <c r="HH31934"/>
      <c r="IW31934" s="36"/>
      <c r="JI31934"/>
      <c r="JJ31934"/>
      <c r="KX31934" s="23"/>
      <c r="KY31934" s="23"/>
    </row>
    <row r="31935" spans="36:311" x14ac:dyDescent="0.2">
      <c r="AJ31935" s="23"/>
      <c r="HH31935"/>
      <c r="IW31935" s="36"/>
      <c r="JI31935"/>
      <c r="JJ31935"/>
      <c r="KX31935" s="23"/>
      <c r="KY31935" s="23"/>
    </row>
    <row r="31936" spans="36:311" x14ac:dyDescent="0.2">
      <c r="AJ31936" s="23"/>
      <c r="HH31936"/>
      <c r="IW31936" s="36"/>
      <c r="JI31936"/>
      <c r="JJ31936"/>
      <c r="KX31936" s="23"/>
      <c r="KY31936" s="23"/>
    </row>
    <row r="31937" spans="36:311" x14ac:dyDescent="0.2">
      <c r="AJ31937" s="23"/>
      <c r="HH31937"/>
      <c r="IW31937" s="36"/>
      <c r="JI31937"/>
      <c r="JJ31937"/>
      <c r="KX31937" s="23"/>
      <c r="KY31937" s="23"/>
    </row>
    <row r="31938" spans="36:311" x14ac:dyDescent="0.2">
      <c r="AJ31938" s="23"/>
      <c r="HH31938"/>
      <c r="IW31938" s="36"/>
      <c r="JI31938"/>
      <c r="JJ31938"/>
      <c r="KX31938" s="23"/>
      <c r="KY31938" s="23"/>
    </row>
    <row r="31939" spans="36:311" x14ac:dyDescent="0.2">
      <c r="AJ31939" s="23"/>
      <c r="HH31939"/>
      <c r="IW31939" s="36"/>
      <c r="JI31939"/>
      <c r="JJ31939"/>
      <c r="KX31939" s="23"/>
      <c r="KY31939" s="23"/>
    </row>
    <row r="31940" spans="36:311" x14ac:dyDescent="0.2">
      <c r="AJ31940" s="23"/>
      <c r="HH31940"/>
      <c r="IW31940" s="36"/>
      <c r="JI31940"/>
      <c r="JJ31940"/>
      <c r="KX31940" s="23"/>
      <c r="KY31940" s="23"/>
    </row>
    <row r="31941" spans="36:311" x14ac:dyDescent="0.2">
      <c r="AJ31941" s="23"/>
      <c r="HH31941"/>
      <c r="IW31941" s="36"/>
      <c r="JI31941"/>
      <c r="JJ31941"/>
      <c r="KX31941" s="23"/>
      <c r="KY31941" s="23"/>
    </row>
    <row r="31942" spans="36:311" x14ac:dyDescent="0.2">
      <c r="AJ31942" s="23"/>
      <c r="HH31942"/>
      <c r="IW31942" s="36"/>
      <c r="JI31942"/>
      <c r="JJ31942"/>
      <c r="KX31942" s="23"/>
      <c r="KY31942" s="23"/>
    </row>
    <row r="31943" spans="36:311" x14ac:dyDescent="0.2">
      <c r="AJ31943" s="23"/>
      <c r="HH31943"/>
      <c r="IW31943" s="36"/>
      <c r="JI31943"/>
      <c r="JJ31943"/>
      <c r="KX31943" s="23"/>
      <c r="KY31943" s="23"/>
    </row>
    <row r="31944" spans="36:311" x14ac:dyDescent="0.2">
      <c r="AJ31944" s="23"/>
      <c r="HH31944"/>
      <c r="IW31944" s="36"/>
      <c r="JI31944"/>
      <c r="JJ31944"/>
      <c r="KX31944" s="23"/>
      <c r="KY31944" s="23"/>
    </row>
    <row r="31945" spans="36:311" x14ac:dyDescent="0.2">
      <c r="AJ31945" s="23"/>
      <c r="HH31945"/>
      <c r="IW31945" s="36"/>
      <c r="JI31945"/>
      <c r="JJ31945"/>
      <c r="KX31945" s="23"/>
      <c r="KY31945" s="23"/>
    </row>
    <row r="31946" spans="36:311" x14ac:dyDescent="0.2">
      <c r="AJ31946" s="23"/>
      <c r="HH31946"/>
      <c r="IW31946" s="36"/>
      <c r="JI31946"/>
      <c r="JJ31946"/>
      <c r="KX31946" s="23"/>
      <c r="KY31946" s="23"/>
    </row>
    <row r="31947" spans="36:311" x14ac:dyDescent="0.2">
      <c r="AJ31947" s="23"/>
      <c r="HH31947"/>
      <c r="IW31947" s="36"/>
      <c r="JI31947"/>
      <c r="JJ31947"/>
      <c r="KX31947" s="23"/>
      <c r="KY31947" s="23"/>
    </row>
    <row r="31948" spans="36:311" x14ac:dyDescent="0.2">
      <c r="AJ31948" s="23"/>
      <c r="HH31948"/>
      <c r="IW31948" s="36"/>
      <c r="JI31948"/>
      <c r="JJ31948"/>
      <c r="KX31948" s="23"/>
      <c r="KY31948" s="23"/>
    </row>
    <row r="31949" spans="36:311" x14ac:dyDescent="0.2">
      <c r="AJ31949" s="23"/>
      <c r="HH31949"/>
      <c r="IW31949" s="36"/>
      <c r="JI31949"/>
      <c r="JJ31949"/>
      <c r="KX31949" s="23"/>
      <c r="KY31949" s="23"/>
    </row>
    <row r="31950" spans="36:311" x14ac:dyDescent="0.2">
      <c r="AJ31950" s="23"/>
      <c r="HH31950"/>
      <c r="IW31950" s="36"/>
      <c r="JI31950"/>
      <c r="JJ31950"/>
      <c r="KX31950" s="23"/>
      <c r="KY31950" s="23"/>
    </row>
    <row r="31951" spans="36:311" x14ac:dyDescent="0.2">
      <c r="AJ31951" s="23"/>
      <c r="HH31951"/>
      <c r="IW31951" s="36"/>
      <c r="JI31951"/>
      <c r="JJ31951"/>
      <c r="KX31951" s="23"/>
      <c r="KY31951" s="23"/>
    </row>
    <row r="31952" spans="36:311" x14ac:dyDescent="0.2">
      <c r="AJ31952" s="23"/>
      <c r="HH31952"/>
      <c r="IW31952" s="36"/>
      <c r="JI31952"/>
      <c r="JJ31952"/>
      <c r="KX31952" s="23"/>
      <c r="KY31952" s="23"/>
    </row>
    <row r="31953" spans="36:311" x14ac:dyDescent="0.2">
      <c r="AJ31953" s="23"/>
      <c r="HH31953"/>
      <c r="IW31953" s="36"/>
      <c r="JI31953"/>
      <c r="JJ31953"/>
      <c r="KX31953" s="23"/>
      <c r="KY31953" s="23"/>
    </row>
    <row r="31954" spans="36:311" x14ac:dyDescent="0.2">
      <c r="AJ31954" s="23"/>
      <c r="HH31954"/>
      <c r="IW31954" s="36"/>
      <c r="JI31954"/>
      <c r="JJ31954"/>
      <c r="KX31954" s="23"/>
      <c r="KY31954" s="23"/>
    </row>
    <row r="31955" spans="36:311" x14ac:dyDescent="0.2">
      <c r="AJ31955" s="23"/>
      <c r="HH31955"/>
      <c r="IW31955" s="36"/>
      <c r="JI31955"/>
      <c r="JJ31955"/>
      <c r="KX31955" s="23"/>
      <c r="KY31955" s="23"/>
    </row>
    <row r="31956" spans="36:311" x14ac:dyDescent="0.2">
      <c r="AJ31956" s="23"/>
      <c r="HH31956"/>
      <c r="IW31956" s="36"/>
      <c r="JI31956"/>
      <c r="JJ31956"/>
      <c r="KX31956" s="23"/>
      <c r="KY31956" s="23"/>
    </row>
    <row r="31957" spans="36:311" x14ac:dyDescent="0.2">
      <c r="AJ31957" s="23"/>
      <c r="HH31957"/>
      <c r="IW31957" s="36"/>
      <c r="JI31957"/>
      <c r="JJ31957"/>
      <c r="KX31957" s="23"/>
      <c r="KY31957" s="23"/>
    </row>
    <row r="31958" spans="36:311" x14ac:dyDescent="0.2">
      <c r="AJ31958" s="23"/>
      <c r="HH31958"/>
      <c r="IW31958" s="36"/>
      <c r="JI31958"/>
      <c r="JJ31958"/>
      <c r="KX31958" s="23"/>
      <c r="KY31958" s="23"/>
    </row>
    <row r="31959" spans="36:311" x14ac:dyDescent="0.2">
      <c r="AJ31959" s="23"/>
      <c r="HH31959"/>
      <c r="IW31959" s="36"/>
      <c r="JI31959"/>
      <c r="JJ31959"/>
      <c r="KX31959" s="23"/>
      <c r="KY31959" s="23"/>
    </row>
    <row r="31960" spans="36:311" x14ac:dyDescent="0.2">
      <c r="AJ31960" s="23"/>
      <c r="HH31960"/>
      <c r="IW31960" s="36"/>
      <c r="JI31960"/>
      <c r="JJ31960"/>
      <c r="KX31960" s="23"/>
      <c r="KY31960" s="23"/>
    </row>
    <row r="31961" spans="36:311" x14ac:dyDescent="0.2">
      <c r="AJ31961" s="23"/>
      <c r="HH31961"/>
      <c r="IW31961" s="36"/>
      <c r="JI31961"/>
      <c r="JJ31961"/>
      <c r="KX31961" s="23"/>
      <c r="KY31961" s="23"/>
    </row>
    <row r="31962" spans="36:311" x14ac:dyDescent="0.2">
      <c r="AJ31962" s="23"/>
      <c r="HH31962"/>
      <c r="IW31962" s="36"/>
      <c r="JI31962"/>
      <c r="JJ31962"/>
      <c r="KX31962" s="23"/>
      <c r="KY31962" s="23"/>
    </row>
    <row r="31963" spans="36:311" x14ac:dyDescent="0.2">
      <c r="AJ31963" s="23"/>
      <c r="HH31963"/>
      <c r="IW31963" s="36"/>
      <c r="JI31963"/>
      <c r="JJ31963"/>
      <c r="KX31963" s="23"/>
      <c r="KY31963" s="23"/>
    </row>
    <row r="31964" spans="36:311" x14ac:dyDescent="0.2">
      <c r="AJ31964" s="23"/>
      <c r="HH31964"/>
      <c r="IW31964" s="36"/>
      <c r="JI31964"/>
      <c r="JJ31964"/>
      <c r="KX31964" s="23"/>
      <c r="KY31964" s="23"/>
    </row>
    <row r="31965" spans="36:311" x14ac:dyDescent="0.2">
      <c r="AJ31965" s="23"/>
      <c r="HH31965"/>
      <c r="IW31965" s="36"/>
      <c r="JI31965"/>
      <c r="JJ31965"/>
      <c r="KX31965" s="23"/>
      <c r="KY31965" s="23"/>
    </row>
    <row r="31966" spans="36:311" x14ac:dyDescent="0.2">
      <c r="AJ31966" s="23"/>
      <c r="HH31966"/>
      <c r="IW31966" s="36"/>
      <c r="JI31966"/>
      <c r="JJ31966"/>
      <c r="KX31966" s="23"/>
      <c r="KY31966" s="23"/>
    </row>
    <row r="31967" spans="36:311" x14ac:dyDescent="0.2">
      <c r="AJ31967" s="23"/>
      <c r="HH31967"/>
      <c r="IW31967" s="36"/>
      <c r="JI31967"/>
      <c r="JJ31967"/>
      <c r="KX31967" s="23"/>
      <c r="KY31967" s="23"/>
    </row>
    <row r="31968" spans="36:311" x14ac:dyDescent="0.2">
      <c r="AJ31968" s="23"/>
      <c r="HH31968"/>
      <c r="IW31968" s="36"/>
      <c r="JI31968"/>
      <c r="JJ31968"/>
      <c r="KX31968" s="23"/>
      <c r="KY31968" s="23"/>
    </row>
    <row r="31969" spans="36:311" x14ac:dyDescent="0.2">
      <c r="AJ31969" s="23"/>
      <c r="HH31969"/>
      <c r="IW31969" s="36"/>
      <c r="JI31969"/>
      <c r="JJ31969"/>
      <c r="KX31969" s="23"/>
      <c r="KY31969" s="23"/>
    </row>
    <row r="31970" spans="36:311" x14ac:dyDescent="0.2">
      <c r="AJ31970" s="23"/>
      <c r="HH31970"/>
      <c r="IW31970" s="36"/>
      <c r="JI31970"/>
      <c r="JJ31970"/>
      <c r="KX31970" s="23"/>
      <c r="KY31970" s="23"/>
    </row>
    <row r="31971" spans="36:311" x14ac:dyDescent="0.2">
      <c r="AJ31971" s="23"/>
      <c r="HH31971"/>
      <c r="IW31971" s="36"/>
      <c r="JI31971"/>
      <c r="JJ31971"/>
      <c r="KX31971" s="23"/>
      <c r="KY31971" s="23"/>
    </row>
    <row r="31972" spans="36:311" x14ac:dyDescent="0.2">
      <c r="AJ31972" s="23"/>
      <c r="HH31972"/>
      <c r="IW31972" s="36"/>
      <c r="JI31972"/>
      <c r="JJ31972"/>
      <c r="KX31972" s="23"/>
      <c r="KY31972" s="23"/>
    </row>
    <row r="31973" spans="36:311" x14ac:dyDescent="0.2">
      <c r="AJ31973" s="23"/>
      <c r="HH31973"/>
      <c r="IW31973" s="36"/>
      <c r="JI31973"/>
      <c r="JJ31973"/>
      <c r="KX31973" s="23"/>
      <c r="KY31973" s="23"/>
    </row>
    <row r="31974" spans="36:311" x14ac:dyDescent="0.2">
      <c r="AJ31974" s="23"/>
      <c r="HH31974"/>
      <c r="IW31974" s="36"/>
      <c r="JI31974"/>
      <c r="JJ31974"/>
      <c r="KX31974" s="23"/>
      <c r="KY31974" s="23"/>
    </row>
    <row r="31975" spans="36:311" x14ac:dyDescent="0.2">
      <c r="AJ31975" s="23"/>
      <c r="HH31975"/>
      <c r="IW31975" s="36"/>
      <c r="JI31975"/>
      <c r="JJ31975"/>
      <c r="KX31975" s="23"/>
      <c r="KY31975" s="23"/>
    </row>
    <row r="31976" spans="36:311" x14ac:dyDescent="0.2">
      <c r="AJ31976" s="23"/>
      <c r="HH31976"/>
      <c r="IW31976" s="36"/>
      <c r="JI31976"/>
      <c r="JJ31976"/>
      <c r="KX31976" s="23"/>
      <c r="KY31976" s="23"/>
    </row>
    <row r="31977" spans="36:311" x14ac:dyDescent="0.2">
      <c r="AJ31977" s="23"/>
      <c r="HH31977"/>
      <c r="IW31977" s="36"/>
      <c r="JI31977"/>
      <c r="JJ31977"/>
      <c r="KX31977" s="23"/>
      <c r="KY31977" s="23"/>
    </row>
    <row r="31978" spans="36:311" x14ac:dyDescent="0.2">
      <c r="AJ31978" s="23"/>
      <c r="HH31978"/>
      <c r="IW31978" s="36"/>
      <c r="JI31978"/>
      <c r="JJ31978"/>
      <c r="KX31978" s="23"/>
      <c r="KY31978" s="23"/>
    </row>
    <row r="31979" spans="36:311" x14ac:dyDescent="0.2">
      <c r="AJ31979" s="23"/>
      <c r="HH31979"/>
      <c r="IW31979" s="36"/>
      <c r="JI31979"/>
      <c r="JJ31979"/>
      <c r="KX31979" s="23"/>
      <c r="KY31979" s="23"/>
    </row>
    <row r="31980" spans="36:311" x14ac:dyDescent="0.2">
      <c r="AJ31980" s="23"/>
      <c r="HH31980"/>
      <c r="IW31980" s="36"/>
      <c r="JI31980"/>
      <c r="JJ31980"/>
      <c r="KX31980" s="23"/>
      <c r="KY31980" s="23"/>
    </row>
    <row r="31981" spans="36:311" x14ac:dyDescent="0.2">
      <c r="AJ31981" s="23"/>
      <c r="HH31981"/>
      <c r="IW31981" s="36"/>
      <c r="JI31981"/>
      <c r="JJ31981"/>
      <c r="KX31981" s="23"/>
      <c r="KY31981" s="23"/>
    </row>
    <row r="31982" spans="36:311" x14ac:dyDescent="0.2">
      <c r="AJ31982" s="23"/>
      <c r="HH31982"/>
      <c r="IW31982" s="36"/>
      <c r="JI31982"/>
      <c r="JJ31982"/>
      <c r="KX31982" s="23"/>
      <c r="KY31982" s="23"/>
    </row>
    <row r="31983" spans="36:311" x14ac:dyDescent="0.2">
      <c r="AJ31983" s="23"/>
      <c r="HH31983"/>
      <c r="IW31983" s="36"/>
      <c r="JI31983"/>
      <c r="JJ31983"/>
      <c r="KX31983" s="23"/>
      <c r="KY31983" s="23"/>
    </row>
    <row r="31984" spans="36:311" x14ac:dyDescent="0.2">
      <c r="AJ31984" s="23"/>
      <c r="HH31984"/>
      <c r="IW31984" s="36"/>
      <c r="JI31984"/>
      <c r="JJ31984"/>
      <c r="KX31984" s="23"/>
      <c r="KY31984" s="23"/>
    </row>
    <row r="31985" spans="36:311" x14ac:dyDescent="0.2">
      <c r="AJ31985" s="23"/>
      <c r="HH31985"/>
      <c r="IW31985" s="36"/>
      <c r="JI31985"/>
      <c r="JJ31985"/>
      <c r="KX31985" s="23"/>
      <c r="KY31985" s="23"/>
    </row>
    <row r="31986" spans="36:311" x14ac:dyDescent="0.2">
      <c r="AJ31986" s="23"/>
      <c r="HH31986"/>
      <c r="IW31986" s="36"/>
      <c r="JI31986"/>
      <c r="JJ31986"/>
      <c r="KX31986" s="23"/>
      <c r="KY31986" s="23"/>
    </row>
    <row r="31987" spans="36:311" x14ac:dyDescent="0.2">
      <c r="AJ31987" s="23"/>
      <c r="HH31987"/>
      <c r="IW31987" s="36"/>
      <c r="JI31987"/>
      <c r="JJ31987"/>
      <c r="KX31987" s="23"/>
      <c r="KY31987" s="23"/>
    </row>
    <row r="31988" spans="36:311" x14ac:dyDescent="0.2">
      <c r="AJ31988" s="23"/>
      <c r="HH31988"/>
      <c r="IW31988" s="36"/>
      <c r="JI31988"/>
      <c r="JJ31988"/>
      <c r="KX31988" s="23"/>
      <c r="KY31988" s="23"/>
    </row>
    <row r="31989" spans="36:311" x14ac:dyDescent="0.2">
      <c r="AJ31989" s="23"/>
      <c r="HH31989"/>
      <c r="IW31989" s="36"/>
      <c r="JI31989"/>
      <c r="JJ31989"/>
      <c r="KX31989" s="23"/>
      <c r="KY31989" s="23"/>
    </row>
    <row r="31990" spans="36:311" x14ac:dyDescent="0.2">
      <c r="AJ31990" s="23"/>
      <c r="HH31990"/>
      <c r="IW31990" s="36"/>
      <c r="JI31990"/>
      <c r="JJ31990"/>
      <c r="KX31990" s="23"/>
      <c r="KY31990" s="23"/>
    </row>
    <row r="31991" spans="36:311" x14ac:dyDescent="0.2">
      <c r="AJ31991" s="23"/>
      <c r="HH31991"/>
      <c r="IW31991" s="36"/>
      <c r="JI31991"/>
      <c r="JJ31991"/>
      <c r="KX31991" s="23"/>
      <c r="KY31991" s="23"/>
    </row>
    <row r="31992" spans="36:311" x14ac:dyDescent="0.2">
      <c r="AJ31992" s="23"/>
      <c r="HH31992"/>
      <c r="IW31992" s="36"/>
      <c r="JI31992"/>
      <c r="JJ31992"/>
      <c r="KX31992" s="23"/>
      <c r="KY31992" s="23"/>
    </row>
    <row r="31993" spans="36:311" x14ac:dyDescent="0.2">
      <c r="AJ31993" s="23"/>
      <c r="HH31993"/>
      <c r="IW31993" s="36"/>
      <c r="JI31993"/>
      <c r="JJ31993"/>
      <c r="KX31993" s="23"/>
      <c r="KY31993" s="23"/>
    </row>
    <row r="31994" spans="36:311" x14ac:dyDescent="0.2">
      <c r="AJ31994" s="23"/>
      <c r="HH31994"/>
      <c r="IW31994" s="36"/>
      <c r="JI31994"/>
      <c r="JJ31994"/>
      <c r="KX31994" s="23"/>
      <c r="KY31994" s="23"/>
    </row>
    <row r="31995" spans="36:311" x14ac:dyDescent="0.2">
      <c r="AJ31995" s="23"/>
      <c r="HH31995"/>
      <c r="IW31995" s="36"/>
      <c r="JI31995"/>
      <c r="JJ31995"/>
      <c r="KX31995" s="23"/>
      <c r="KY31995" s="23"/>
    </row>
    <row r="31996" spans="36:311" x14ac:dyDescent="0.2">
      <c r="AJ31996" s="23"/>
      <c r="HH31996"/>
      <c r="IW31996" s="36"/>
      <c r="JI31996"/>
      <c r="JJ31996"/>
      <c r="KX31996" s="23"/>
      <c r="KY31996" s="23"/>
    </row>
    <row r="31997" spans="36:311" x14ac:dyDescent="0.2">
      <c r="AJ31997" s="23"/>
      <c r="HH31997"/>
      <c r="IW31997" s="36"/>
      <c r="JI31997"/>
      <c r="JJ31997"/>
      <c r="KX31997" s="23"/>
      <c r="KY31997" s="23"/>
    </row>
    <row r="31998" spans="36:311" x14ac:dyDescent="0.2">
      <c r="AJ31998" s="23"/>
      <c r="HH31998"/>
      <c r="IW31998" s="36"/>
      <c r="JI31998"/>
      <c r="JJ31998"/>
      <c r="KX31998" s="23"/>
      <c r="KY31998" s="23"/>
    </row>
    <row r="31999" spans="36:311" x14ac:dyDescent="0.2">
      <c r="AJ31999" s="23"/>
      <c r="HH31999"/>
      <c r="IW31999" s="36"/>
      <c r="JI31999"/>
      <c r="JJ31999"/>
      <c r="KX31999" s="23"/>
      <c r="KY31999" s="23"/>
    </row>
    <row r="32000" spans="36:311" x14ac:dyDescent="0.2">
      <c r="AJ32000" s="23"/>
      <c r="HH32000"/>
      <c r="IW32000" s="36"/>
      <c r="JI32000"/>
      <c r="JJ32000"/>
      <c r="KX32000" s="23"/>
      <c r="KY32000" s="23"/>
    </row>
    <row r="32001" spans="36:311" x14ac:dyDescent="0.2">
      <c r="AJ32001" s="23"/>
      <c r="HH32001"/>
      <c r="IW32001" s="36"/>
      <c r="JI32001"/>
      <c r="JJ32001"/>
      <c r="KX32001" s="23"/>
      <c r="KY32001" s="23"/>
    </row>
    <row r="32002" spans="36:311" x14ac:dyDescent="0.2">
      <c r="AJ32002" s="23"/>
      <c r="HH32002"/>
      <c r="IW32002" s="36"/>
      <c r="JI32002"/>
      <c r="JJ32002"/>
      <c r="KX32002" s="23"/>
      <c r="KY32002" s="23"/>
    </row>
    <row r="32003" spans="36:311" x14ac:dyDescent="0.2">
      <c r="AJ32003" s="23"/>
      <c r="HH32003"/>
      <c r="IW32003" s="36"/>
      <c r="JI32003"/>
      <c r="JJ32003"/>
      <c r="KX32003" s="23"/>
      <c r="KY32003" s="23"/>
    </row>
    <row r="32004" spans="36:311" x14ac:dyDescent="0.2">
      <c r="AJ32004" s="23"/>
      <c r="HH32004"/>
      <c r="IW32004" s="36"/>
      <c r="JI32004"/>
      <c r="JJ32004"/>
      <c r="KX32004" s="23"/>
      <c r="KY32004" s="23"/>
    </row>
    <row r="32005" spans="36:311" x14ac:dyDescent="0.2">
      <c r="AJ32005" s="23"/>
      <c r="HH32005"/>
      <c r="IW32005" s="36"/>
      <c r="JI32005"/>
      <c r="JJ32005"/>
      <c r="KX32005" s="23"/>
      <c r="KY32005" s="23"/>
    </row>
    <row r="32006" spans="36:311" x14ac:dyDescent="0.2">
      <c r="AJ32006" s="23"/>
      <c r="HH32006"/>
      <c r="IW32006" s="36"/>
      <c r="JI32006"/>
      <c r="JJ32006"/>
      <c r="KX32006" s="23"/>
      <c r="KY32006" s="23"/>
    </row>
    <row r="32007" spans="36:311" x14ac:dyDescent="0.2">
      <c r="AJ32007" s="23"/>
      <c r="HH32007"/>
      <c r="IW32007" s="36"/>
      <c r="JI32007"/>
      <c r="JJ32007"/>
      <c r="KX32007" s="23"/>
      <c r="KY32007" s="23"/>
    </row>
    <row r="32008" spans="36:311" x14ac:dyDescent="0.2">
      <c r="AJ32008" s="23"/>
      <c r="HH32008"/>
      <c r="IW32008" s="36"/>
      <c r="JI32008"/>
      <c r="JJ32008"/>
      <c r="KX32008" s="23"/>
      <c r="KY32008" s="23"/>
    </row>
    <row r="32009" spans="36:311" x14ac:dyDescent="0.2">
      <c r="AJ32009" s="23"/>
      <c r="HH32009"/>
      <c r="IW32009" s="36"/>
      <c r="JI32009"/>
      <c r="JJ32009"/>
      <c r="KX32009" s="23"/>
      <c r="KY32009" s="23"/>
    </row>
    <row r="32010" spans="36:311" x14ac:dyDescent="0.2">
      <c r="AJ32010" s="23"/>
      <c r="HH32010"/>
      <c r="IW32010" s="36"/>
      <c r="JI32010"/>
      <c r="JJ32010"/>
      <c r="KX32010" s="23"/>
      <c r="KY32010" s="23"/>
    </row>
    <row r="32011" spans="36:311" x14ac:dyDescent="0.2">
      <c r="AJ32011" s="23"/>
      <c r="HH32011"/>
      <c r="IW32011" s="36"/>
      <c r="JI32011"/>
      <c r="JJ32011"/>
      <c r="KX32011" s="23"/>
      <c r="KY32011" s="23"/>
    </row>
    <row r="32012" spans="36:311" x14ac:dyDescent="0.2">
      <c r="AJ32012" s="23"/>
      <c r="HH32012"/>
      <c r="IW32012" s="36"/>
      <c r="JI32012"/>
      <c r="JJ32012"/>
      <c r="KX32012" s="23"/>
      <c r="KY32012" s="23"/>
    </row>
    <row r="32013" spans="36:311" x14ac:dyDescent="0.2">
      <c r="AJ32013" s="23"/>
      <c r="HH32013"/>
      <c r="IW32013" s="36"/>
      <c r="JI32013"/>
      <c r="JJ32013"/>
      <c r="KX32013" s="23"/>
      <c r="KY32013" s="23"/>
    </row>
    <row r="32014" spans="36:311" x14ac:dyDescent="0.2">
      <c r="AJ32014" s="23"/>
      <c r="HH32014"/>
      <c r="IW32014" s="36"/>
      <c r="JI32014"/>
      <c r="JJ32014"/>
      <c r="KX32014" s="23"/>
      <c r="KY32014" s="23"/>
    </row>
    <row r="32015" spans="36:311" x14ac:dyDescent="0.2">
      <c r="AJ32015" s="23"/>
      <c r="HH32015"/>
      <c r="IW32015" s="36"/>
      <c r="JI32015"/>
      <c r="JJ32015"/>
      <c r="KX32015" s="23"/>
      <c r="KY32015" s="23"/>
    </row>
    <row r="32016" spans="36:311" x14ac:dyDescent="0.2">
      <c r="AJ32016" s="23"/>
      <c r="HH32016"/>
      <c r="IW32016" s="36"/>
      <c r="JI32016"/>
      <c r="JJ32016"/>
      <c r="KX32016" s="23"/>
      <c r="KY32016" s="23"/>
    </row>
    <row r="32017" spans="36:311" x14ac:dyDescent="0.2">
      <c r="AJ32017" s="23"/>
      <c r="HH32017"/>
      <c r="IW32017" s="36"/>
      <c r="JI32017"/>
      <c r="JJ32017"/>
      <c r="KX32017" s="23"/>
      <c r="KY32017" s="23"/>
    </row>
    <row r="32018" spans="36:311" x14ac:dyDescent="0.2">
      <c r="AJ32018" s="23"/>
      <c r="HH32018"/>
      <c r="IW32018" s="36"/>
      <c r="JI32018"/>
      <c r="JJ32018"/>
      <c r="KX32018" s="23"/>
      <c r="KY32018" s="23"/>
    </row>
    <row r="32019" spans="36:311" x14ac:dyDescent="0.2">
      <c r="AJ32019" s="23"/>
      <c r="HH32019"/>
      <c r="IW32019" s="36"/>
      <c r="JI32019"/>
      <c r="JJ32019"/>
      <c r="KX32019" s="23"/>
      <c r="KY32019" s="23"/>
    </row>
    <row r="32020" spans="36:311" x14ac:dyDescent="0.2">
      <c r="AJ32020" s="23"/>
      <c r="HH32020"/>
      <c r="IW32020" s="36"/>
      <c r="JI32020"/>
      <c r="JJ32020"/>
      <c r="KX32020" s="23"/>
      <c r="KY32020" s="23"/>
    </row>
    <row r="32021" spans="36:311" x14ac:dyDescent="0.2">
      <c r="AJ32021" s="23"/>
      <c r="HH32021"/>
      <c r="IW32021" s="36"/>
      <c r="JI32021"/>
      <c r="JJ32021"/>
      <c r="KX32021" s="23"/>
      <c r="KY32021" s="23"/>
    </row>
    <row r="32022" spans="36:311" x14ac:dyDescent="0.2">
      <c r="AJ32022" s="23"/>
      <c r="HH32022"/>
      <c r="IW32022" s="36"/>
      <c r="JI32022"/>
      <c r="JJ32022"/>
      <c r="KX32022" s="23"/>
      <c r="KY32022" s="23"/>
    </row>
    <row r="32023" spans="36:311" x14ac:dyDescent="0.2">
      <c r="AJ32023" s="23"/>
      <c r="HH32023"/>
      <c r="IW32023" s="36"/>
      <c r="JI32023"/>
      <c r="JJ32023"/>
      <c r="KX32023" s="23"/>
      <c r="KY32023" s="23"/>
    </row>
    <row r="32024" spans="36:311" x14ac:dyDescent="0.2">
      <c r="AJ32024" s="23"/>
      <c r="HH32024"/>
      <c r="IW32024" s="36"/>
      <c r="JI32024"/>
      <c r="JJ32024"/>
      <c r="KX32024" s="23"/>
      <c r="KY32024" s="23"/>
    </row>
    <row r="32025" spans="36:311" x14ac:dyDescent="0.2">
      <c r="AJ32025" s="23"/>
      <c r="HH32025"/>
      <c r="IW32025" s="36"/>
      <c r="JI32025"/>
      <c r="JJ32025"/>
      <c r="KX32025" s="23"/>
      <c r="KY32025" s="23"/>
    </row>
    <row r="32026" spans="36:311" x14ac:dyDescent="0.2">
      <c r="AJ32026" s="23"/>
      <c r="HH32026"/>
      <c r="IW32026" s="36"/>
      <c r="JI32026"/>
      <c r="JJ32026"/>
      <c r="KX32026" s="23"/>
      <c r="KY32026" s="23"/>
    </row>
    <row r="32027" spans="36:311" x14ac:dyDescent="0.2">
      <c r="AJ32027" s="23"/>
      <c r="HH32027"/>
      <c r="IW32027" s="36"/>
      <c r="JI32027"/>
      <c r="JJ32027"/>
      <c r="KX32027" s="23"/>
      <c r="KY32027" s="23"/>
    </row>
    <row r="32028" spans="36:311" x14ac:dyDescent="0.2">
      <c r="AJ32028" s="23"/>
      <c r="HH32028"/>
      <c r="IW32028" s="36"/>
      <c r="JI32028"/>
      <c r="JJ32028"/>
      <c r="KX32028" s="23"/>
      <c r="KY32028" s="23"/>
    </row>
    <row r="32029" spans="36:311" x14ac:dyDescent="0.2">
      <c r="AJ32029" s="23"/>
      <c r="HH32029"/>
      <c r="IW32029" s="36"/>
      <c r="JI32029"/>
      <c r="JJ32029"/>
      <c r="KX32029" s="23"/>
      <c r="KY32029" s="23"/>
    </row>
    <row r="32030" spans="36:311" x14ac:dyDescent="0.2">
      <c r="AJ32030" s="23"/>
      <c r="HH32030"/>
      <c r="IW32030" s="36"/>
      <c r="JI32030"/>
      <c r="JJ32030"/>
      <c r="KX32030" s="23"/>
      <c r="KY32030" s="23"/>
    </row>
    <row r="32031" spans="36:311" x14ac:dyDescent="0.2">
      <c r="AJ32031" s="23"/>
      <c r="HH32031"/>
      <c r="IW32031" s="36"/>
      <c r="JI32031"/>
      <c r="JJ32031"/>
      <c r="KX32031" s="23"/>
      <c r="KY32031" s="23"/>
    </row>
    <row r="32032" spans="36:311" x14ac:dyDescent="0.2">
      <c r="AJ32032" s="23"/>
      <c r="HH32032"/>
      <c r="IW32032" s="36"/>
      <c r="JI32032"/>
      <c r="JJ32032"/>
      <c r="KX32032" s="23"/>
      <c r="KY32032" s="23"/>
    </row>
    <row r="32033" spans="36:311" x14ac:dyDescent="0.2">
      <c r="AJ32033" s="23"/>
      <c r="HH32033"/>
      <c r="IW32033" s="36"/>
      <c r="JI32033"/>
      <c r="JJ32033"/>
      <c r="KX32033" s="23"/>
      <c r="KY32033" s="23"/>
    </row>
    <row r="32034" spans="36:311" x14ac:dyDescent="0.2">
      <c r="AJ32034" s="23"/>
      <c r="HH32034"/>
      <c r="IW32034" s="36"/>
      <c r="JI32034"/>
      <c r="JJ32034"/>
      <c r="KX32034" s="23"/>
      <c r="KY32034" s="23"/>
    </row>
    <row r="32035" spans="36:311" x14ac:dyDescent="0.2">
      <c r="AJ32035" s="23"/>
      <c r="HH32035"/>
      <c r="IW32035" s="36"/>
      <c r="JI32035"/>
      <c r="JJ32035"/>
      <c r="KX32035" s="23"/>
      <c r="KY32035" s="23"/>
    </row>
    <row r="32036" spans="36:311" x14ac:dyDescent="0.2">
      <c r="AJ32036" s="23"/>
      <c r="HH32036"/>
      <c r="IW32036" s="36"/>
      <c r="JI32036"/>
      <c r="JJ32036"/>
      <c r="KX32036" s="23"/>
      <c r="KY32036" s="23"/>
    </row>
    <row r="32037" spans="36:311" x14ac:dyDescent="0.2">
      <c r="AJ32037" s="23"/>
      <c r="HH32037"/>
      <c r="IW32037" s="36"/>
      <c r="JI32037"/>
      <c r="JJ32037"/>
      <c r="KX32037" s="23"/>
      <c r="KY32037" s="23"/>
    </row>
    <row r="32038" spans="36:311" x14ac:dyDescent="0.2">
      <c r="AJ32038" s="23"/>
      <c r="HH32038"/>
      <c r="IW32038" s="36"/>
      <c r="JI32038"/>
      <c r="JJ32038"/>
      <c r="KX32038" s="23"/>
      <c r="KY32038" s="23"/>
    </row>
    <row r="32039" spans="36:311" x14ac:dyDescent="0.2">
      <c r="AJ32039" s="23"/>
      <c r="HH32039"/>
      <c r="IW32039" s="36"/>
      <c r="JI32039"/>
      <c r="JJ32039"/>
      <c r="KX32039" s="23"/>
      <c r="KY32039" s="23"/>
    </row>
    <row r="32040" spans="36:311" x14ac:dyDescent="0.2">
      <c r="AJ32040" s="23"/>
      <c r="HH32040"/>
      <c r="IW32040" s="36"/>
      <c r="JI32040"/>
      <c r="JJ32040"/>
      <c r="KX32040" s="23"/>
      <c r="KY32040" s="23"/>
    </row>
    <row r="32041" spans="36:311" x14ac:dyDescent="0.2">
      <c r="AJ32041" s="23"/>
      <c r="HH32041"/>
      <c r="IW32041" s="36"/>
      <c r="JI32041"/>
      <c r="JJ32041"/>
      <c r="KX32041" s="23"/>
      <c r="KY32041" s="23"/>
    </row>
    <row r="32042" spans="36:311" x14ac:dyDescent="0.2">
      <c r="AJ32042" s="23"/>
      <c r="HH32042"/>
      <c r="IW32042" s="36"/>
      <c r="JI32042"/>
      <c r="JJ32042"/>
      <c r="KX32042" s="23"/>
      <c r="KY32042" s="23"/>
    </row>
    <row r="32043" spans="36:311" x14ac:dyDescent="0.2">
      <c r="AJ32043" s="23"/>
      <c r="HH32043"/>
      <c r="IW32043" s="36"/>
      <c r="JI32043"/>
      <c r="JJ32043"/>
      <c r="KX32043" s="23"/>
      <c r="KY32043" s="23"/>
    </row>
    <row r="32044" spans="36:311" x14ac:dyDescent="0.2">
      <c r="AJ32044" s="23"/>
      <c r="HH32044"/>
      <c r="IW32044" s="36"/>
      <c r="JI32044"/>
      <c r="JJ32044"/>
      <c r="KX32044" s="23"/>
      <c r="KY32044" s="23"/>
    </row>
    <row r="32045" spans="36:311" x14ac:dyDescent="0.2">
      <c r="AJ32045" s="23"/>
      <c r="HH32045"/>
      <c r="IW32045" s="36"/>
      <c r="JI32045"/>
      <c r="JJ32045"/>
      <c r="KX32045" s="23"/>
      <c r="KY32045" s="23"/>
    </row>
    <row r="32046" spans="36:311" x14ac:dyDescent="0.2">
      <c r="AJ32046" s="23"/>
      <c r="HH32046"/>
      <c r="IW32046" s="36"/>
      <c r="JI32046"/>
      <c r="JJ32046"/>
      <c r="KX32046" s="23"/>
      <c r="KY32046" s="23"/>
    </row>
    <row r="32047" spans="36:311" x14ac:dyDescent="0.2">
      <c r="AJ32047" s="23"/>
      <c r="HH32047"/>
      <c r="IW32047" s="36"/>
      <c r="JI32047"/>
      <c r="JJ32047"/>
      <c r="KX32047" s="23"/>
      <c r="KY32047" s="23"/>
    </row>
    <row r="32048" spans="36:311" x14ac:dyDescent="0.2">
      <c r="AJ32048" s="23"/>
      <c r="HH32048"/>
      <c r="IW32048" s="36"/>
      <c r="JI32048"/>
      <c r="JJ32048"/>
      <c r="KX32048" s="23"/>
      <c r="KY32048" s="23"/>
    </row>
    <row r="32049" spans="36:311" x14ac:dyDescent="0.2">
      <c r="AJ32049" s="23"/>
      <c r="HH32049"/>
      <c r="IW32049" s="36"/>
      <c r="JI32049"/>
      <c r="JJ32049"/>
      <c r="KX32049" s="23"/>
      <c r="KY32049" s="23"/>
    </row>
    <row r="32050" spans="36:311" x14ac:dyDescent="0.2">
      <c r="AJ32050" s="23"/>
      <c r="HH32050"/>
      <c r="IW32050" s="36"/>
      <c r="JI32050"/>
      <c r="JJ32050"/>
      <c r="KX32050" s="23"/>
      <c r="KY32050" s="23"/>
    </row>
    <row r="32051" spans="36:311" x14ac:dyDescent="0.2">
      <c r="AJ32051" s="23"/>
      <c r="HH32051"/>
      <c r="IW32051" s="36"/>
      <c r="JI32051"/>
      <c r="JJ32051"/>
      <c r="KX32051" s="23"/>
      <c r="KY32051" s="23"/>
    </row>
    <row r="32052" spans="36:311" x14ac:dyDescent="0.2">
      <c r="AJ32052" s="23"/>
      <c r="HH32052"/>
      <c r="IW32052" s="36"/>
      <c r="JI32052"/>
      <c r="JJ32052"/>
      <c r="KX32052" s="23"/>
      <c r="KY32052" s="23"/>
    </row>
    <row r="32053" spans="36:311" x14ac:dyDescent="0.2">
      <c r="AJ32053" s="23"/>
      <c r="HH32053"/>
      <c r="IW32053" s="36"/>
      <c r="JI32053"/>
      <c r="JJ32053"/>
      <c r="KX32053" s="23"/>
      <c r="KY32053" s="23"/>
    </row>
    <row r="32054" spans="36:311" x14ac:dyDescent="0.2">
      <c r="AJ32054" s="23"/>
      <c r="HH32054"/>
      <c r="IW32054" s="36"/>
      <c r="JI32054"/>
      <c r="JJ32054"/>
      <c r="KX32054" s="23"/>
      <c r="KY32054" s="23"/>
    </row>
    <row r="32055" spans="36:311" x14ac:dyDescent="0.2">
      <c r="AJ32055" s="23"/>
      <c r="HH32055"/>
      <c r="IW32055" s="36"/>
      <c r="JI32055"/>
      <c r="JJ32055"/>
      <c r="KX32055" s="23"/>
      <c r="KY32055" s="23"/>
    </row>
    <row r="32056" spans="36:311" x14ac:dyDescent="0.2">
      <c r="AJ32056" s="23"/>
      <c r="HH32056"/>
      <c r="IW32056" s="36"/>
      <c r="JI32056"/>
      <c r="JJ32056"/>
      <c r="KX32056" s="23"/>
      <c r="KY32056" s="23"/>
    </row>
    <row r="32057" spans="36:311" x14ac:dyDescent="0.2">
      <c r="AJ32057" s="23"/>
      <c r="HH32057"/>
      <c r="IW32057" s="36"/>
      <c r="JI32057"/>
      <c r="JJ32057"/>
      <c r="KX32057" s="23"/>
      <c r="KY32057" s="23"/>
    </row>
    <row r="32058" spans="36:311" x14ac:dyDescent="0.2">
      <c r="AJ32058" s="23"/>
      <c r="HH32058"/>
      <c r="IW32058" s="36"/>
      <c r="JI32058"/>
      <c r="JJ32058"/>
      <c r="KX32058" s="23"/>
      <c r="KY32058" s="23"/>
    </row>
    <row r="32059" spans="36:311" x14ac:dyDescent="0.2">
      <c r="AJ32059" s="23"/>
      <c r="HH32059"/>
      <c r="IW32059" s="36"/>
      <c r="JI32059"/>
      <c r="JJ32059"/>
      <c r="KX32059" s="23"/>
      <c r="KY32059" s="23"/>
    </row>
    <row r="32060" spans="36:311" x14ac:dyDescent="0.2">
      <c r="AJ32060" s="23"/>
      <c r="HH32060"/>
      <c r="IW32060" s="36"/>
      <c r="JI32060"/>
      <c r="JJ32060"/>
      <c r="KX32060" s="23"/>
      <c r="KY32060" s="23"/>
    </row>
    <row r="32061" spans="36:311" x14ac:dyDescent="0.2">
      <c r="AJ32061" s="23"/>
      <c r="HH32061"/>
      <c r="IW32061" s="36"/>
      <c r="JI32061"/>
      <c r="JJ32061"/>
      <c r="KX32061" s="23"/>
      <c r="KY32061" s="23"/>
    </row>
    <row r="32062" spans="36:311" x14ac:dyDescent="0.2">
      <c r="AJ32062" s="23"/>
      <c r="HH32062"/>
      <c r="IW32062" s="36"/>
      <c r="JI32062"/>
      <c r="JJ32062"/>
      <c r="KX32062" s="23"/>
      <c r="KY32062" s="23"/>
    </row>
    <row r="32063" spans="36:311" x14ac:dyDescent="0.2">
      <c r="AJ32063" s="23"/>
      <c r="HH32063"/>
      <c r="IW32063" s="36"/>
      <c r="JI32063"/>
      <c r="JJ32063"/>
      <c r="KX32063" s="23"/>
      <c r="KY32063" s="23"/>
    </row>
    <row r="32064" spans="36:311" x14ac:dyDescent="0.2">
      <c r="AJ32064" s="23"/>
      <c r="HH32064"/>
      <c r="IW32064" s="36"/>
      <c r="JI32064"/>
      <c r="JJ32064"/>
      <c r="KX32064" s="23"/>
      <c r="KY32064" s="23"/>
    </row>
    <row r="32065" spans="36:311" x14ac:dyDescent="0.2">
      <c r="AJ32065" s="23"/>
      <c r="HH32065"/>
      <c r="IW32065" s="36"/>
      <c r="JI32065"/>
      <c r="JJ32065"/>
      <c r="KX32065" s="23"/>
      <c r="KY32065" s="23"/>
    </row>
    <row r="32066" spans="36:311" x14ac:dyDescent="0.2">
      <c r="AJ32066" s="23"/>
      <c r="HH32066"/>
      <c r="IW32066" s="36"/>
      <c r="JI32066"/>
      <c r="JJ32066"/>
      <c r="KX32066" s="23"/>
      <c r="KY32066" s="23"/>
    </row>
    <row r="32067" spans="36:311" x14ac:dyDescent="0.2">
      <c r="AJ32067" s="23"/>
      <c r="HH32067"/>
      <c r="IW32067" s="36"/>
      <c r="JI32067"/>
      <c r="JJ32067"/>
      <c r="KX32067" s="23"/>
      <c r="KY32067" s="23"/>
    </row>
    <row r="32068" spans="36:311" x14ac:dyDescent="0.2">
      <c r="AJ32068" s="23"/>
      <c r="HH32068"/>
      <c r="IW32068" s="36"/>
      <c r="JI32068"/>
      <c r="JJ32068"/>
      <c r="KX32068" s="23"/>
      <c r="KY32068" s="23"/>
    </row>
    <row r="32069" spans="36:311" x14ac:dyDescent="0.2">
      <c r="AJ32069" s="23"/>
      <c r="HH32069"/>
      <c r="IW32069" s="36"/>
      <c r="JI32069"/>
      <c r="JJ32069"/>
      <c r="KX32069" s="23"/>
      <c r="KY32069" s="23"/>
    </row>
    <row r="32070" spans="36:311" x14ac:dyDescent="0.2">
      <c r="AJ32070" s="23"/>
      <c r="HH32070"/>
      <c r="IW32070" s="36"/>
      <c r="JI32070"/>
      <c r="JJ32070"/>
      <c r="KX32070" s="23"/>
      <c r="KY32070" s="23"/>
    </row>
    <row r="32071" spans="36:311" x14ac:dyDescent="0.2">
      <c r="AJ32071" s="23"/>
      <c r="HH32071"/>
      <c r="IW32071" s="36"/>
      <c r="JI32071"/>
      <c r="JJ32071"/>
      <c r="KX32071" s="23"/>
      <c r="KY32071" s="23"/>
    </row>
    <row r="32072" spans="36:311" x14ac:dyDescent="0.2">
      <c r="AJ32072" s="23"/>
      <c r="HH32072"/>
      <c r="IW32072" s="36"/>
      <c r="JI32072"/>
      <c r="JJ32072"/>
      <c r="KX32072" s="23"/>
      <c r="KY32072" s="23"/>
    </row>
    <row r="32073" spans="36:311" x14ac:dyDescent="0.2">
      <c r="AJ32073" s="23"/>
      <c r="HH32073"/>
      <c r="IW32073" s="36"/>
      <c r="JI32073"/>
      <c r="JJ32073"/>
      <c r="KX32073" s="23"/>
      <c r="KY32073" s="23"/>
    </row>
    <row r="32074" spans="36:311" x14ac:dyDescent="0.2">
      <c r="AJ32074" s="23"/>
      <c r="HH32074"/>
      <c r="IW32074" s="36"/>
      <c r="JI32074"/>
      <c r="JJ32074"/>
      <c r="KX32074" s="23"/>
      <c r="KY32074" s="23"/>
    </row>
    <row r="32075" spans="36:311" x14ac:dyDescent="0.2">
      <c r="AJ32075" s="23"/>
      <c r="HH32075"/>
      <c r="IW32075" s="36"/>
      <c r="JI32075"/>
      <c r="JJ32075"/>
      <c r="KX32075" s="23"/>
      <c r="KY32075" s="23"/>
    </row>
    <row r="32076" spans="36:311" x14ac:dyDescent="0.2">
      <c r="AJ32076" s="23"/>
      <c r="HH32076"/>
      <c r="IW32076" s="36"/>
      <c r="JI32076"/>
      <c r="JJ32076"/>
      <c r="KX32076" s="23"/>
      <c r="KY32076" s="23"/>
    </row>
    <row r="32077" spans="36:311" x14ac:dyDescent="0.2">
      <c r="AJ32077" s="23"/>
      <c r="HH32077"/>
      <c r="IW32077" s="36"/>
      <c r="JI32077"/>
      <c r="JJ32077"/>
      <c r="KX32077" s="23"/>
      <c r="KY32077" s="23"/>
    </row>
    <row r="32078" spans="36:311" x14ac:dyDescent="0.2">
      <c r="AJ32078" s="23"/>
      <c r="HH32078"/>
      <c r="IW32078" s="36"/>
      <c r="JI32078"/>
      <c r="JJ32078"/>
      <c r="KX32078" s="23"/>
      <c r="KY32078" s="23"/>
    </row>
    <row r="32079" spans="36:311" x14ac:dyDescent="0.2">
      <c r="AJ32079" s="23"/>
      <c r="HH32079"/>
      <c r="IW32079" s="36"/>
      <c r="JI32079"/>
      <c r="JJ32079"/>
      <c r="KX32079" s="23"/>
      <c r="KY32079" s="23"/>
    </row>
    <row r="32080" spans="36:311" x14ac:dyDescent="0.2">
      <c r="AJ32080" s="23"/>
      <c r="HH32080"/>
      <c r="IW32080" s="36"/>
      <c r="JI32080"/>
      <c r="JJ32080"/>
      <c r="KX32080" s="23"/>
      <c r="KY32080" s="23"/>
    </row>
    <row r="32081" spans="36:311" x14ac:dyDescent="0.2">
      <c r="AJ32081" s="23"/>
      <c r="HH32081"/>
      <c r="IW32081" s="36"/>
      <c r="JI32081"/>
      <c r="JJ32081"/>
      <c r="KX32081" s="23"/>
      <c r="KY32081" s="23"/>
    </row>
    <row r="32082" spans="36:311" x14ac:dyDescent="0.2">
      <c r="AJ32082" s="23"/>
      <c r="HH32082"/>
      <c r="IW32082" s="36"/>
      <c r="JI32082"/>
      <c r="JJ32082"/>
      <c r="KX32082" s="23"/>
      <c r="KY32082" s="23"/>
    </row>
    <row r="32083" spans="36:311" x14ac:dyDescent="0.2">
      <c r="AJ32083" s="23"/>
      <c r="HH32083"/>
      <c r="IW32083" s="36"/>
      <c r="JI32083"/>
      <c r="JJ32083"/>
      <c r="KX32083" s="23"/>
      <c r="KY32083" s="23"/>
    </row>
    <row r="32084" spans="36:311" x14ac:dyDescent="0.2">
      <c r="AJ32084" s="23"/>
      <c r="HH32084"/>
      <c r="IW32084" s="36"/>
      <c r="JI32084"/>
      <c r="JJ32084"/>
      <c r="KX32084" s="23"/>
      <c r="KY32084" s="23"/>
    </row>
    <row r="32085" spans="36:311" x14ac:dyDescent="0.2">
      <c r="AJ32085" s="23"/>
      <c r="HH32085"/>
      <c r="IW32085" s="36"/>
      <c r="JI32085"/>
      <c r="JJ32085"/>
      <c r="KX32085" s="23"/>
      <c r="KY32085" s="23"/>
    </row>
    <row r="32086" spans="36:311" x14ac:dyDescent="0.2">
      <c r="AJ32086" s="23"/>
      <c r="HH32086"/>
      <c r="IW32086" s="36"/>
      <c r="JI32086"/>
      <c r="JJ32086"/>
      <c r="KX32086" s="23"/>
      <c r="KY32086" s="23"/>
    </row>
    <row r="32087" spans="36:311" x14ac:dyDescent="0.2">
      <c r="AJ32087" s="23"/>
      <c r="HH32087"/>
      <c r="IW32087" s="36"/>
      <c r="JI32087"/>
      <c r="JJ32087"/>
      <c r="KX32087" s="23"/>
      <c r="KY32087" s="23"/>
    </row>
    <row r="32088" spans="36:311" x14ac:dyDescent="0.2">
      <c r="AJ32088" s="23"/>
      <c r="HH32088"/>
      <c r="IW32088" s="36"/>
      <c r="JI32088"/>
      <c r="JJ32088"/>
      <c r="KX32088" s="23"/>
      <c r="KY32088" s="23"/>
    </row>
    <row r="32089" spans="36:311" x14ac:dyDescent="0.2">
      <c r="AJ32089" s="23"/>
      <c r="HH32089"/>
      <c r="IW32089" s="36"/>
      <c r="JI32089"/>
      <c r="JJ32089"/>
      <c r="KX32089" s="23"/>
      <c r="KY32089" s="23"/>
    </row>
    <row r="32090" spans="36:311" x14ac:dyDescent="0.2">
      <c r="AJ32090" s="23"/>
      <c r="HH32090"/>
      <c r="IW32090" s="36"/>
      <c r="JI32090"/>
      <c r="JJ32090"/>
      <c r="KX32090" s="23"/>
      <c r="KY32090" s="23"/>
    </row>
    <row r="32091" spans="36:311" x14ac:dyDescent="0.2">
      <c r="AJ32091" s="23"/>
      <c r="HH32091"/>
      <c r="IW32091" s="36"/>
      <c r="JI32091"/>
      <c r="JJ32091"/>
      <c r="KX32091" s="23"/>
      <c r="KY32091" s="23"/>
    </row>
    <row r="32092" spans="36:311" x14ac:dyDescent="0.2">
      <c r="AJ32092" s="23"/>
      <c r="HH32092"/>
      <c r="IW32092" s="36"/>
      <c r="JI32092"/>
      <c r="JJ32092"/>
      <c r="KX32092" s="23"/>
      <c r="KY32092" s="23"/>
    </row>
    <row r="32093" spans="36:311" x14ac:dyDescent="0.2">
      <c r="AJ32093" s="23"/>
      <c r="HH32093"/>
      <c r="IW32093" s="36"/>
      <c r="JI32093"/>
      <c r="JJ32093"/>
      <c r="KX32093" s="23"/>
      <c r="KY32093" s="23"/>
    </row>
    <row r="32094" spans="36:311" x14ac:dyDescent="0.2">
      <c r="AJ32094" s="23"/>
      <c r="HH32094"/>
      <c r="IW32094" s="36"/>
      <c r="JI32094"/>
      <c r="JJ32094"/>
      <c r="KX32094" s="23"/>
      <c r="KY32094" s="23"/>
    </row>
    <row r="32095" spans="36:311" x14ac:dyDescent="0.2">
      <c r="AJ32095" s="23"/>
      <c r="HH32095"/>
      <c r="IW32095" s="36"/>
      <c r="JI32095"/>
      <c r="JJ32095"/>
      <c r="KX32095" s="23"/>
      <c r="KY32095" s="23"/>
    </row>
    <row r="32096" spans="36:311" x14ac:dyDescent="0.2">
      <c r="AJ32096" s="23"/>
      <c r="HH32096"/>
      <c r="IW32096" s="36"/>
      <c r="JI32096"/>
      <c r="JJ32096"/>
      <c r="KX32096" s="23"/>
      <c r="KY32096" s="23"/>
    </row>
    <row r="32097" spans="36:311" x14ac:dyDescent="0.2">
      <c r="AJ32097" s="23"/>
      <c r="HH32097"/>
      <c r="IW32097" s="36"/>
      <c r="JI32097"/>
      <c r="JJ32097"/>
      <c r="KX32097" s="23"/>
      <c r="KY32097" s="23"/>
    </row>
    <row r="32098" spans="36:311" x14ac:dyDescent="0.2">
      <c r="AJ32098" s="23"/>
      <c r="HH32098"/>
      <c r="IW32098" s="36"/>
      <c r="JI32098"/>
      <c r="JJ32098"/>
      <c r="KX32098" s="23"/>
      <c r="KY32098" s="23"/>
    </row>
    <row r="32099" spans="36:311" x14ac:dyDescent="0.2">
      <c r="AJ32099" s="23"/>
      <c r="HH32099"/>
      <c r="IW32099" s="36"/>
      <c r="JI32099"/>
      <c r="JJ32099"/>
      <c r="KX32099" s="23"/>
      <c r="KY32099" s="23"/>
    </row>
    <row r="32100" spans="36:311" x14ac:dyDescent="0.2">
      <c r="AJ32100" s="23"/>
      <c r="HH32100"/>
      <c r="IW32100" s="36"/>
      <c r="JI32100"/>
      <c r="JJ32100"/>
      <c r="KX32100" s="23"/>
      <c r="KY32100" s="23"/>
    </row>
    <row r="32101" spans="36:311" x14ac:dyDescent="0.2">
      <c r="AJ32101" s="23"/>
      <c r="HH32101"/>
      <c r="IW32101" s="36"/>
      <c r="JI32101"/>
      <c r="JJ32101"/>
      <c r="KX32101" s="23"/>
      <c r="KY32101" s="23"/>
    </row>
    <row r="32102" spans="36:311" x14ac:dyDescent="0.2">
      <c r="AJ32102" s="23"/>
      <c r="HH32102"/>
      <c r="IW32102" s="36"/>
      <c r="JI32102"/>
      <c r="JJ32102"/>
      <c r="KX32102" s="23"/>
      <c r="KY32102" s="23"/>
    </row>
    <row r="32103" spans="36:311" x14ac:dyDescent="0.2">
      <c r="AJ32103" s="23"/>
      <c r="HH32103"/>
      <c r="IW32103" s="36"/>
      <c r="JI32103"/>
      <c r="JJ32103"/>
      <c r="KX32103" s="23"/>
      <c r="KY32103" s="23"/>
    </row>
    <row r="32104" spans="36:311" x14ac:dyDescent="0.2">
      <c r="AJ32104" s="23"/>
      <c r="HH32104"/>
      <c r="IW32104" s="36"/>
      <c r="JI32104"/>
      <c r="JJ32104"/>
      <c r="KX32104" s="23"/>
      <c r="KY32104" s="23"/>
    </row>
    <row r="32105" spans="36:311" x14ac:dyDescent="0.2">
      <c r="AJ32105" s="23"/>
      <c r="HH32105"/>
      <c r="IW32105" s="36"/>
      <c r="JI32105"/>
      <c r="JJ32105"/>
      <c r="KX32105" s="23"/>
      <c r="KY32105" s="23"/>
    </row>
    <row r="32106" spans="36:311" x14ac:dyDescent="0.2">
      <c r="AJ32106" s="23"/>
      <c r="HH32106"/>
      <c r="IW32106" s="36"/>
      <c r="JI32106"/>
      <c r="JJ32106"/>
      <c r="KX32106" s="23"/>
      <c r="KY32106" s="23"/>
    </row>
    <row r="32107" spans="36:311" x14ac:dyDescent="0.2">
      <c r="AJ32107" s="23"/>
      <c r="HH32107"/>
      <c r="IW32107" s="36"/>
      <c r="JI32107"/>
      <c r="JJ32107"/>
      <c r="KX32107" s="23"/>
      <c r="KY32107" s="23"/>
    </row>
    <row r="32108" spans="36:311" x14ac:dyDescent="0.2">
      <c r="AJ32108" s="23"/>
      <c r="HH32108"/>
      <c r="IW32108" s="36"/>
      <c r="JI32108"/>
      <c r="JJ32108"/>
      <c r="KX32108" s="23"/>
      <c r="KY32108" s="23"/>
    </row>
    <row r="32109" spans="36:311" x14ac:dyDescent="0.2">
      <c r="AJ32109" s="23"/>
      <c r="HH32109"/>
      <c r="IW32109" s="36"/>
      <c r="JI32109"/>
      <c r="JJ32109"/>
      <c r="KX32109" s="23"/>
      <c r="KY32109" s="23"/>
    </row>
    <row r="32110" spans="36:311" x14ac:dyDescent="0.2">
      <c r="AJ32110" s="23"/>
      <c r="HH32110"/>
      <c r="IW32110" s="36"/>
      <c r="JI32110"/>
      <c r="JJ32110"/>
      <c r="KX32110" s="23"/>
      <c r="KY32110" s="23"/>
    </row>
    <row r="32111" spans="36:311" x14ac:dyDescent="0.2">
      <c r="AJ32111" s="23"/>
      <c r="HH32111"/>
      <c r="IW32111" s="36"/>
      <c r="JI32111"/>
      <c r="JJ32111"/>
      <c r="KX32111" s="23"/>
      <c r="KY32111" s="23"/>
    </row>
    <row r="32112" spans="36:311" x14ac:dyDescent="0.2">
      <c r="AJ32112" s="23"/>
      <c r="HH32112"/>
      <c r="IW32112" s="36"/>
      <c r="JI32112"/>
      <c r="JJ32112"/>
      <c r="KX32112" s="23"/>
      <c r="KY32112" s="23"/>
    </row>
    <row r="32113" spans="36:311" x14ac:dyDescent="0.2">
      <c r="AJ32113" s="23"/>
      <c r="HH32113"/>
      <c r="IW32113" s="36"/>
      <c r="JI32113"/>
      <c r="JJ32113"/>
      <c r="KX32113" s="23"/>
      <c r="KY32113" s="23"/>
    </row>
    <row r="32114" spans="36:311" x14ac:dyDescent="0.2">
      <c r="AJ32114" s="23"/>
      <c r="HH32114"/>
      <c r="IW32114" s="36"/>
      <c r="JI32114"/>
      <c r="JJ32114"/>
      <c r="KX32114" s="23"/>
      <c r="KY32114" s="23"/>
    </row>
    <row r="32115" spans="36:311" x14ac:dyDescent="0.2">
      <c r="AJ32115" s="23"/>
      <c r="HH32115"/>
      <c r="IW32115" s="36"/>
      <c r="JI32115"/>
      <c r="JJ32115"/>
      <c r="KX32115" s="23"/>
      <c r="KY32115" s="23"/>
    </row>
    <row r="32116" spans="36:311" x14ac:dyDescent="0.2">
      <c r="AJ32116" s="23"/>
      <c r="HH32116"/>
      <c r="IW32116" s="36"/>
      <c r="JI32116"/>
      <c r="JJ32116"/>
      <c r="KX32116" s="23"/>
      <c r="KY32116" s="23"/>
    </row>
    <row r="32117" spans="36:311" x14ac:dyDescent="0.2">
      <c r="AJ32117" s="23"/>
      <c r="HH32117"/>
      <c r="IW32117" s="36"/>
      <c r="JI32117"/>
      <c r="JJ32117"/>
      <c r="KX32117" s="23"/>
      <c r="KY32117" s="23"/>
    </row>
    <row r="32118" spans="36:311" x14ac:dyDescent="0.2">
      <c r="AJ32118" s="23"/>
      <c r="HH32118"/>
      <c r="IW32118" s="36"/>
      <c r="JI32118"/>
      <c r="JJ32118"/>
      <c r="KX32118" s="23"/>
      <c r="KY32118" s="23"/>
    </row>
    <row r="32119" spans="36:311" x14ac:dyDescent="0.2">
      <c r="AJ32119" s="23"/>
      <c r="HH32119"/>
      <c r="IW32119" s="36"/>
      <c r="JI32119"/>
      <c r="JJ32119"/>
      <c r="KX32119" s="23"/>
      <c r="KY32119" s="23"/>
    </row>
    <row r="32120" spans="36:311" x14ac:dyDescent="0.2">
      <c r="AJ32120" s="23"/>
      <c r="HH32120"/>
      <c r="IW32120" s="36"/>
      <c r="JI32120"/>
      <c r="JJ32120"/>
      <c r="KX32120" s="23"/>
      <c r="KY32120" s="23"/>
    </row>
    <row r="32121" spans="36:311" x14ac:dyDescent="0.2">
      <c r="AJ32121" s="23"/>
      <c r="HH32121"/>
      <c r="IW32121" s="36"/>
      <c r="JI32121"/>
      <c r="JJ32121"/>
      <c r="KX32121" s="23"/>
      <c r="KY32121" s="23"/>
    </row>
    <row r="32122" spans="36:311" x14ac:dyDescent="0.2">
      <c r="AJ32122" s="23"/>
      <c r="HH32122"/>
      <c r="IW32122" s="36"/>
      <c r="JI32122"/>
      <c r="JJ32122"/>
      <c r="KX32122" s="23"/>
      <c r="KY32122" s="23"/>
    </row>
    <row r="32123" spans="36:311" x14ac:dyDescent="0.2">
      <c r="AJ32123" s="23"/>
      <c r="HH32123"/>
      <c r="IW32123" s="36"/>
      <c r="JI32123"/>
      <c r="JJ32123"/>
      <c r="KX32123" s="23"/>
      <c r="KY32123" s="23"/>
    </row>
    <row r="32124" spans="36:311" x14ac:dyDescent="0.2">
      <c r="AJ32124" s="23"/>
      <c r="HH32124"/>
      <c r="IW32124" s="36"/>
      <c r="JI32124"/>
      <c r="JJ32124"/>
      <c r="KX32124" s="23"/>
      <c r="KY32124" s="23"/>
    </row>
    <row r="32125" spans="36:311" x14ac:dyDescent="0.2">
      <c r="AJ32125" s="23"/>
      <c r="HH32125"/>
      <c r="IW32125" s="36"/>
      <c r="JI32125"/>
      <c r="JJ32125"/>
      <c r="KX32125" s="23"/>
      <c r="KY32125" s="23"/>
    </row>
    <row r="32126" spans="36:311" x14ac:dyDescent="0.2">
      <c r="AJ32126" s="23"/>
      <c r="HH32126"/>
      <c r="IW32126" s="36"/>
      <c r="JI32126"/>
      <c r="JJ32126"/>
      <c r="KX32126" s="23"/>
      <c r="KY32126" s="23"/>
    </row>
    <row r="32127" spans="36:311" x14ac:dyDescent="0.2">
      <c r="AJ32127" s="23"/>
      <c r="HH32127"/>
      <c r="IW32127" s="36"/>
      <c r="JI32127"/>
      <c r="JJ32127"/>
      <c r="KX32127" s="23"/>
      <c r="KY32127" s="23"/>
    </row>
    <row r="32128" spans="36:311" x14ac:dyDescent="0.2">
      <c r="AJ32128" s="23"/>
      <c r="HH32128"/>
      <c r="IW32128" s="36"/>
      <c r="JI32128"/>
      <c r="JJ32128"/>
      <c r="KX32128" s="23"/>
      <c r="KY32128" s="23"/>
    </row>
    <row r="32129" spans="36:311" x14ac:dyDescent="0.2">
      <c r="AJ32129" s="23"/>
      <c r="HH32129"/>
      <c r="IW32129" s="36"/>
      <c r="JI32129"/>
      <c r="JJ32129"/>
      <c r="KX32129" s="23"/>
      <c r="KY32129" s="23"/>
    </row>
    <row r="32130" spans="36:311" x14ac:dyDescent="0.2">
      <c r="AJ32130" s="23"/>
      <c r="HH32130"/>
      <c r="IW32130" s="36"/>
      <c r="JI32130"/>
      <c r="JJ32130"/>
      <c r="KX32130" s="23"/>
      <c r="KY32130" s="23"/>
    </row>
    <row r="32131" spans="36:311" x14ac:dyDescent="0.2">
      <c r="AJ32131" s="23"/>
      <c r="HH32131"/>
      <c r="IW32131" s="36"/>
      <c r="JI32131"/>
      <c r="JJ32131"/>
      <c r="KX32131" s="23"/>
      <c r="KY32131" s="23"/>
    </row>
    <row r="32132" spans="36:311" x14ac:dyDescent="0.2">
      <c r="AJ32132" s="23"/>
      <c r="HH32132"/>
      <c r="IW32132" s="36"/>
      <c r="JI32132"/>
      <c r="JJ32132"/>
      <c r="KX32132" s="23"/>
      <c r="KY32132" s="23"/>
    </row>
    <row r="32133" spans="36:311" x14ac:dyDescent="0.2">
      <c r="AJ32133" s="23"/>
      <c r="HH32133"/>
      <c r="IW32133" s="36"/>
      <c r="JI32133"/>
      <c r="JJ32133"/>
      <c r="KX32133" s="23"/>
      <c r="KY32133" s="23"/>
    </row>
    <row r="32134" spans="36:311" x14ac:dyDescent="0.2">
      <c r="AJ32134" s="23"/>
      <c r="HH32134"/>
      <c r="IW32134" s="36"/>
      <c r="JI32134"/>
      <c r="JJ32134"/>
      <c r="KX32134" s="23"/>
      <c r="KY32134" s="23"/>
    </row>
    <row r="32135" spans="36:311" x14ac:dyDescent="0.2">
      <c r="AJ32135" s="23"/>
      <c r="HH32135"/>
      <c r="IW32135" s="36"/>
      <c r="JI32135"/>
      <c r="JJ32135"/>
      <c r="KX32135" s="23"/>
      <c r="KY32135" s="23"/>
    </row>
    <row r="32136" spans="36:311" x14ac:dyDescent="0.2">
      <c r="AJ32136" s="23"/>
      <c r="HH32136"/>
      <c r="IW32136" s="36"/>
      <c r="JI32136"/>
      <c r="JJ32136"/>
      <c r="KX32136" s="23"/>
      <c r="KY32136" s="23"/>
    </row>
    <row r="32137" spans="36:311" x14ac:dyDescent="0.2">
      <c r="AJ32137" s="23"/>
      <c r="HH32137"/>
      <c r="IW32137" s="36"/>
      <c r="JI32137"/>
      <c r="JJ32137"/>
      <c r="KX32137" s="23"/>
      <c r="KY32137" s="23"/>
    </row>
    <row r="32138" spans="36:311" x14ac:dyDescent="0.2">
      <c r="AJ32138" s="23"/>
      <c r="HH32138"/>
      <c r="IW32138" s="36"/>
      <c r="JI32138"/>
      <c r="JJ32138"/>
      <c r="KX32138" s="23"/>
      <c r="KY32138" s="23"/>
    </row>
    <row r="32139" spans="36:311" x14ac:dyDescent="0.2">
      <c r="AJ32139" s="23"/>
      <c r="HH32139"/>
      <c r="IW32139" s="36"/>
      <c r="JI32139"/>
      <c r="JJ32139"/>
      <c r="KX32139" s="23"/>
      <c r="KY32139" s="23"/>
    </row>
    <row r="32140" spans="36:311" x14ac:dyDescent="0.2">
      <c r="AJ32140" s="23"/>
      <c r="HH32140"/>
      <c r="IW32140" s="36"/>
      <c r="JI32140"/>
      <c r="JJ32140"/>
      <c r="KX32140" s="23"/>
      <c r="KY32140" s="23"/>
    </row>
    <row r="32141" spans="36:311" x14ac:dyDescent="0.2">
      <c r="AJ32141" s="23"/>
      <c r="HH32141"/>
      <c r="IW32141" s="36"/>
      <c r="JI32141"/>
      <c r="JJ32141"/>
      <c r="KX32141" s="23"/>
      <c r="KY32141" s="23"/>
    </row>
    <row r="32142" spans="36:311" x14ac:dyDescent="0.2">
      <c r="AJ32142" s="23"/>
      <c r="HH32142"/>
      <c r="IW32142" s="36"/>
      <c r="JI32142"/>
      <c r="JJ32142"/>
      <c r="KX32142" s="23"/>
      <c r="KY32142" s="23"/>
    </row>
    <row r="32143" spans="36:311" x14ac:dyDescent="0.2">
      <c r="AJ32143" s="23"/>
      <c r="HH32143"/>
      <c r="IW32143" s="36"/>
      <c r="JI32143"/>
      <c r="JJ32143"/>
      <c r="KX32143" s="23"/>
      <c r="KY32143" s="23"/>
    </row>
    <row r="32144" spans="36:311" x14ac:dyDescent="0.2">
      <c r="AJ32144" s="23"/>
      <c r="HH32144"/>
      <c r="IW32144" s="36"/>
      <c r="JI32144"/>
      <c r="JJ32144"/>
      <c r="KX32144" s="23"/>
      <c r="KY32144" s="23"/>
    </row>
    <row r="32145" spans="36:311" x14ac:dyDescent="0.2">
      <c r="AJ32145" s="23"/>
      <c r="HH32145"/>
      <c r="IW32145" s="36"/>
      <c r="JI32145"/>
      <c r="JJ32145"/>
      <c r="KX32145" s="23"/>
      <c r="KY32145" s="23"/>
    </row>
    <row r="32146" spans="36:311" x14ac:dyDescent="0.2">
      <c r="AJ32146" s="23"/>
      <c r="HH32146"/>
      <c r="IW32146" s="36"/>
      <c r="JI32146"/>
      <c r="JJ32146"/>
      <c r="KX32146" s="23"/>
      <c r="KY32146" s="23"/>
    </row>
    <row r="32147" spans="36:311" x14ac:dyDescent="0.2">
      <c r="AJ32147" s="23"/>
      <c r="HH32147"/>
      <c r="IW32147" s="36"/>
      <c r="JI32147"/>
      <c r="JJ32147"/>
      <c r="KX32147" s="23"/>
      <c r="KY32147" s="23"/>
    </row>
    <row r="32148" spans="36:311" x14ac:dyDescent="0.2">
      <c r="AJ32148" s="23"/>
      <c r="HH32148"/>
      <c r="IW32148" s="36"/>
      <c r="JI32148"/>
      <c r="JJ32148"/>
      <c r="KX32148" s="23"/>
      <c r="KY32148" s="23"/>
    </row>
    <row r="32149" spans="36:311" x14ac:dyDescent="0.2">
      <c r="AJ32149" s="23"/>
      <c r="HH32149"/>
      <c r="IW32149" s="36"/>
      <c r="JI32149"/>
      <c r="JJ32149"/>
      <c r="KX32149" s="23"/>
      <c r="KY32149" s="23"/>
    </row>
    <row r="32150" spans="36:311" x14ac:dyDescent="0.2">
      <c r="AJ32150" s="23"/>
      <c r="HH32150"/>
      <c r="IW32150" s="36"/>
      <c r="JI32150"/>
      <c r="JJ32150"/>
      <c r="KX32150" s="23"/>
      <c r="KY32150" s="23"/>
    </row>
    <row r="32151" spans="36:311" x14ac:dyDescent="0.2">
      <c r="AJ32151" s="23"/>
      <c r="HH32151"/>
      <c r="IW32151" s="36"/>
      <c r="JI32151"/>
      <c r="JJ32151"/>
      <c r="KX32151" s="23"/>
      <c r="KY32151" s="23"/>
    </row>
    <row r="32152" spans="36:311" x14ac:dyDescent="0.2">
      <c r="AJ32152" s="23"/>
      <c r="HH32152"/>
      <c r="IW32152" s="36"/>
      <c r="JI32152"/>
      <c r="JJ32152"/>
      <c r="KX32152" s="23"/>
      <c r="KY32152" s="23"/>
    </row>
    <row r="32153" spans="36:311" x14ac:dyDescent="0.2">
      <c r="AJ32153" s="23"/>
      <c r="HH32153"/>
      <c r="IW32153" s="36"/>
      <c r="JI32153"/>
      <c r="JJ32153"/>
      <c r="KX32153" s="23"/>
      <c r="KY32153" s="23"/>
    </row>
    <row r="32154" spans="36:311" x14ac:dyDescent="0.2">
      <c r="AJ32154" s="23"/>
      <c r="HH32154"/>
      <c r="IW32154" s="36"/>
      <c r="JI32154"/>
      <c r="JJ32154"/>
      <c r="KX32154" s="23"/>
      <c r="KY32154" s="23"/>
    </row>
    <row r="32155" spans="36:311" x14ac:dyDescent="0.2">
      <c r="AJ32155" s="23"/>
      <c r="HH32155"/>
      <c r="IW32155" s="36"/>
      <c r="JI32155"/>
      <c r="JJ32155"/>
      <c r="KX32155" s="23"/>
      <c r="KY32155" s="23"/>
    </row>
    <row r="32156" spans="36:311" x14ac:dyDescent="0.2">
      <c r="AJ32156" s="23"/>
      <c r="HH32156"/>
      <c r="IW32156" s="36"/>
      <c r="JI32156"/>
      <c r="JJ32156"/>
      <c r="KX32156" s="23"/>
      <c r="KY32156" s="23"/>
    </row>
    <row r="32157" spans="36:311" x14ac:dyDescent="0.2">
      <c r="AJ32157" s="23"/>
      <c r="HH32157"/>
      <c r="IW32157" s="36"/>
      <c r="JI32157"/>
      <c r="JJ32157"/>
      <c r="KX32157" s="23"/>
      <c r="KY32157" s="23"/>
    </row>
    <row r="32158" spans="36:311" x14ac:dyDescent="0.2">
      <c r="AJ32158" s="23"/>
      <c r="HH32158"/>
      <c r="IW32158" s="36"/>
      <c r="JI32158"/>
      <c r="JJ32158"/>
      <c r="KX32158" s="23"/>
      <c r="KY32158" s="23"/>
    </row>
    <row r="32159" spans="36:311" x14ac:dyDescent="0.2">
      <c r="AJ32159" s="23"/>
      <c r="HH32159"/>
      <c r="IW32159" s="36"/>
      <c r="JI32159"/>
      <c r="JJ32159"/>
      <c r="KX32159" s="23"/>
      <c r="KY32159" s="23"/>
    </row>
    <row r="32160" spans="36:311" x14ac:dyDescent="0.2">
      <c r="AJ32160" s="23"/>
      <c r="HH32160"/>
      <c r="IW32160" s="36"/>
      <c r="JI32160"/>
      <c r="JJ32160"/>
      <c r="KX32160" s="23"/>
      <c r="KY32160" s="23"/>
    </row>
    <row r="32161" spans="36:311" x14ac:dyDescent="0.2">
      <c r="AJ32161" s="23"/>
      <c r="HH32161"/>
      <c r="IW32161" s="36"/>
      <c r="JI32161"/>
      <c r="JJ32161"/>
      <c r="KX32161" s="23"/>
      <c r="KY32161" s="23"/>
    </row>
    <row r="32162" spans="36:311" x14ac:dyDescent="0.2">
      <c r="AJ32162" s="23"/>
      <c r="HH32162"/>
      <c r="IW32162" s="36"/>
      <c r="JI32162"/>
      <c r="JJ32162"/>
      <c r="KX32162" s="23"/>
      <c r="KY32162" s="23"/>
    </row>
    <row r="32163" spans="36:311" x14ac:dyDescent="0.2">
      <c r="AJ32163" s="23"/>
      <c r="HH32163"/>
      <c r="IW32163" s="36"/>
      <c r="JI32163"/>
      <c r="JJ32163"/>
      <c r="KX32163" s="23"/>
      <c r="KY32163" s="23"/>
    </row>
    <row r="32164" spans="36:311" x14ac:dyDescent="0.2">
      <c r="AJ32164" s="23"/>
      <c r="HH32164"/>
      <c r="IW32164" s="36"/>
      <c r="JI32164"/>
      <c r="JJ32164"/>
      <c r="KX32164" s="23"/>
      <c r="KY32164" s="23"/>
    </row>
    <row r="32165" spans="36:311" x14ac:dyDescent="0.2">
      <c r="AJ32165" s="23"/>
      <c r="HH32165"/>
      <c r="IW32165" s="36"/>
      <c r="JI32165"/>
      <c r="JJ32165"/>
      <c r="KX32165" s="23"/>
      <c r="KY32165" s="23"/>
    </row>
    <row r="32166" spans="36:311" x14ac:dyDescent="0.2">
      <c r="AJ32166" s="23"/>
      <c r="HH32166"/>
      <c r="IW32166" s="36"/>
      <c r="JI32166"/>
      <c r="JJ32166"/>
      <c r="KX32166" s="23"/>
      <c r="KY32166" s="23"/>
    </row>
    <row r="32167" spans="36:311" x14ac:dyDescent="0.2">
      <c r="AJ32167" s="23"/>
      <c r="HH32167"/>
      <c r="IW32167" s="36"/>
      <c r="JI32167"/>
      <c r="JJ32167"/>
      <c r="KX32167" s="23"/>
      <c r="KY32167" s="23"/>
    </row>
    <row r="32168" spans="36:311" x14ac:dyDescent="0.2">
      <c r="AJ32168" s="23"/>
      <c r="HH32168"/>
      <c r="IW32168" s="36"/>
      <c r="JI32168"/>
      <c r="JJ32168"/>
      <c r="KX32168" s="23"/>
      <c r="KY32168" s="23"/>
    </row>
    <row r="32169" spans="36:311" x14ac:dyDescent="0.2">
      <c r="AJ32169" s="23"/>
      <c r="HH32169"/>
      <c r="IW32169" s="36"/>
      <c r="JI32169"/>
      <c r="JJ32169"/>
      <c r="KX32169" s="23"/>
      <c r="KY32169" s="23"/>
    </row>
    <row r="32170" spans="36:311" x14ac:dyDescent="0.2">
      <c r="AJ32170" s="23"/>
      <c r="HH32170"/>
      <c r="IW32170" s="36"/>
      <c r="JI32170"/>
      <c r="JJ32170"/>
      <c r="KX32170" s="23"/>
      <c r="KY32170" s="23"/>
    </row>
    <row r="32171" spans="36:311" x14ac:dyDescent="0.2">
      <c r="AJ32171" s="23"/>
      <c r="HH32171"/>
      <c r="IW32171" s="36"/>
      <c r="JI32171"/>
      <c r="JJ32171"/>
      <c r="KX32171" s="23"/>
      <c r="KY32171" s="23"/>
    </row>
    <row r="32172" spans="36:311" x14ac:dyDescent="0.2">
      <c r="AJ32172" s="23"/>
      <c r="HH32172"/>
      <c r="IW32172" s="36"/>
      <c r="JI32172"/>
      <c r="JJ32172"/>
      <c r="KX32172" s="23"/>
      <c r="KY32172" s="23"/>
    </row>
    <row r="32173" spans="36:311" x14ac:dyDescent="0.2">
      <c r="AJ32173" s="23"/>
      <c r="HH32173"/>
      <c r="IW32173" s="36"/>
      <c r="JI32173"/>
      <c r="JJ32173"/>
      <c r="KX32173" s="23"/>
      <c r="KY32173" s="23"/>
    </row>
    <row r="32174" spans="36:311" x14ac:dyDescent="0.2">
      <c r="AJ32174" s="23"/>
      <c r="HH32174"/>
      <c r="IW32174" s="36"/>
      <c r="JI32174"/>
      <c r="JJ32174"/>
      <c r="KX32174" s="23"/>
      <c r="KY32174" s="23"/>
    </row>
    <row r="32175" spans="36:311" x14ac:dyDescent="0.2">
      <c r="AJ32175" s="23"/>
      <c r="HH32175"/>
      <c r="IW32175" s="36"/>
      <c r="JI32175"/>
      <c r="JJ32175"/>
      <c r="KX32175" s="23"/>
      <c r="KY32175" s="23"/>
    </row>
    <row r="32176" spans="36:311" x14ac:dyDescent="0.2">
      <c r="AJ32176" s="23"/>
      <c r="HH32176"/>
      <c r="IW32176" s="36"/>
      <c r="JI32176"/>
      <c r="JJ32176"/>
      <c r="KX32176" s="23"/>
      <c r="KY32176" s="23"/>
    </row>
    <row r="32177" spans="36:311" x14ac:dyDescent="0.2">
      <c r="AJ32177" s="23"/>
      <c r="HH32177"/>
      <c r="IW32177" s="36"/>
      <c r="JI32177"/>
      <c r="JJ32177"/>
      <c r="KX32177" s="23"/>
      <c r="KY32177" s="23"/>
    </row>
    <row r="32178" spans="36:311" x14ac:dyDescent="0.2">
      <c r="AJ32178" s="23"/>
      <c r="HH32178"/>
      <c r="IW32178" s="36"/>
      <c r="JI32178"/>
      <c r="JJ32178"/>
      <c r="KX32178" s="23"/>
      <c r="KY32178" s="23"/>
    </row>
    <row r="32179" spans="36:311" x14ac:dyDescent="0.2">
      <c r="AJ32179" s="23"/>
      <c r="HH32179"/>
      <c r="IW32179" s="36"/>
      <c r="JI32179"/>
      <c r="JJ32179"/>
      <c r="KX32179" s="23"/>
      <c r="KY32179" s="23"/>
    </row>
    <row r="32180" spans="36:311" x14ac:dyDescent="0.2">
      <c r="AJ32180" s="23"/>
      <c r="HH32180"/>
      <c r="IW32180" s="36"/>
      <c r="JI32180"/>
      <c r="JJ32180"/>
      <c r="KX32180" s="23"/>
      <c r="KY32180" s="23"/>
    </row>
    <row r="32181" spans="36:311" x14ac:dyDescent="0.2">
      <c r="AJ32181" s="23"/>
      <c r="HH32181"/>
      <c r="IW32181" s="36"/>
      <c r="JI32181"/>
      <c r="JJ32181"/>
      <c r="KX32181" s="23"/>
      <c r="KY32181" s="23"/>
    </row>
    <row r="32182" spans="36:311" x14ac:dyDescent="0.2">
      <c r="AJ32182" s="23"/>
      <c r="HH32182"/>
      <c r="IW32182" s="36"/>
      <c r="JI32182"/>
      <c r="JJ32182"/>
      <c r="KX32182" s="23"/>
      <c r="KY32182" s="23"/>
    </row>
    <row r="32183" spans="36:311" x14ac:dyDescent="0.2">
      <c r="AJ32183" s="23"/>
      <c r="HH32183"/>
      <c r="IW32183" s="36"/>
      <c r="JI32183"/>
      <c r="JJ32183"/>
      <c r="KX32183" s="23"/>
      <c r="KY32183" s="23"/>
    </row>
    <row r="32184" spans="36:311" x14ac:dyDescent="0.2">
      <c r="AJ32184" s="23"/>
      <c r="HH32184"/>
      <c r="IW32184" s="36"/>
      <c r="JI32184"/>
      <c r="JJ32184"/>
      <c r="KX32184" s="23"/>
      <c r="KY32184" s="23"/>
    </row>
    <row r="32185" spans="36:311" x14ac:dyDescent="0.2">
      <c r="AJ32185" s="23"/>
      <c r="HH32185"/>
      <c r="IW32185" s="36"/>
      <c r="JI32185"/>
      <c r="JJ32185"/>
      <c r="KX32185" s="23"/>
      <c r="KY32185" s="23"/>
    </row>
    <row r="32186" spans="36:311" x14ac:dyDescent="0.2">
      <c r="AJ32186" s="23"/>
      <c r="HH32186"/>
      <c r="IW32186" s="36"/>
      <c r="JI32186"/>
      <c r="JJ32186"/>
      <c r="KX32186" s="23"/>
      <c r="KY32186" s="23"/>
    </row>
    <row r="32187" spans="36:311" x14ac:dyDescent="0.2">
      <c r="AJ32187" s="23"/>
      <c r="HH32187"/>
      <c r="IW32187" s="36"/>
      <c r="JI32187"/>
      <c r="JJ32187"/>
      <c r="KX32187" s="23"/>
      <c r="KY32187" s="23"/>
    </row>
    <row r="32188" spans="36:311" x14ac:dyDescent="0.2">
      <c r="AJ32188" s="23"/>
      <c r="HH32188"/>
      <c r="IW32188" s="36"/>
      <c r="JI32188"/>
      <c r="JJ32188"/>
      <c r="KX32188" s="23"/>
      <c r="KY32188" s="23"/>
    </row>
    <row r="32189" spans="36:311" x14ac:dyDescent="0.2">
      <c r="AJ32189" s="23"/>
      <c r="HH32189"/>
      <c r="IW32189" s="36"/>
      <c r="JI32189"/>
      <c r="JJ32189"/>
      <c r="KX32189" s="23"/>
      <c r="KY32189" s="23"/>
    </row>
    <row r="32190" spans="36:311" x14ac:dyDescent="0.2">
      <c r="AJ32190" s="23"/>
      <c r="HH32190"/>
      <c r="IW32190" s="36"/>
      <c r="JI32190"/>
      <c r="JJ32190"/>
      <c r="KX32190" s="23"/>
      <c r="KY32190" s="23"/>
    </row>
    <row r="32191" spans="36:311" x14ac:dyDescent="0.2">
      <c r="AJ32191" s="23"/>
      <c r="HH32191"/>
      <c r="IW32191" s="36"/>
      <c r="JI32191"/>
      <c r="JJ32191"/>
      <c r="KX32191" s="23"/>
      <c r="KY32191" s="23"/>
    </row>
    <row r="32192" spans="36:311" x14ac:dyDescent="0.2">
      <c r="AJ32192" s="23"/>
      <c r="HH32192"/>
      <c r="IW32192" s="36"/>
      <c r="JI32192"/>
      <c r="JJ32192"/>
      <c r="KX32192" s="23"/>
      <c r="KY32192" s="23"/>
    </row>
    <row r="32193" spans="36:311" x14ac:dyDescent="0.2">
      <c r="AJ32193" s="23"/>
      <c r="HH32193"/>
      <c r="IW32193" s="36"/>
      <c r="JI32193"/>
      <c r="JJ32193"/>
      <c r="KX32193" s="23"/>
      <c r="KY32193" s="23"/>
    </row>
    <row r="32194" spans="36:311" x14ac:dyDescent="0.2">
      <c r="AJ32194" s="23"/>
      <c r="HH32194"/>
      <c r="IW32194" s="36"/>
      <c r="JI32194"/>
      <c r="JJ32194"/>
      <c r="KX32194" s="23"/>
      <c r="KY32194" s="23"/>
    </row>
    <row r="32195" spans="36:311" x14ac:dyDescent="0.2">
      <c r="AJ32195" s="23"/>
      <c r="HH32195"/>
      <c r="IW32195" s="36"/>
      <c r="JI32195"/>
      <c r="JJ32195"/>
      <c r="KX32195" s="23"/>
      <c r="KY32195" s="23"/>
    </row>
    <row r="32196" spans="36:311" x14ac:dyDescent="0.2">
      <c r="AJ32196" s="23"/>
      <c r="HH32196"/>
      <c r="IW32196" s="36"/>
      <c r="JI32196"/>
      <c r="JJ32196"/>
      <c r="KX32196" s="23"/>
      <c r="KY32196" s="23"/>
    </row>
    <row r="32197" spans="36:311" x14ac:dyDescent="0.2">
      <c r="AJ32197" s="23"/>
      <c r="HH32197"/>
      <c r="IW32197" s="36"/>
      <c r="JI32197"/>
      <c r="JJ32197"/>
      <c r="KX32197" s="23"/>
      <c r="KY32197" s="23"/>
    </row>
    <row r="32198" spans="36:311" x14ac:dyDescent="0.2">
      <c r="AJ32198" s="23"/>
      <c r="HH32198"/>
      <c r="IW32198" s="36"/>
      <c r="JI32198"/>
      <c r="JJ32198"/>
      <c r="KX32198" s="23"/>
      <c r="KY32198" s="23"/>
    </row>
    <row r="32199" spans="36:311" x14ac:dyDescent="0.2">
      <c r="AJ32199" s="23"/>
      <c r="HH32199"/>
      <c r="IW32199" s="36"/>
      <c r="JI32199"/>
      <c r="JJ32199"/>
      <c r="KX32199" s="23"/>
      <c r="KY32199" s="23"/>
    </row>
    <row r="32200" spans="36:311" x14ac:dyDescent="0.2">
      <c r="AJ32200" s="23"/>
      <c r="HH32200"/>
      <c r="IW32200" s="36"/>
      <c r="JI32200"/>
      <c r="JJ32200"/>
      <c r="KX32200" s="23"/>
      <c r="KY32200" s="23"/>
    </row>
    <row r="32201" spans="36:311" x14ac:dyDescent="0.2">
      <c r="AJ32201" s="23"/>
      <c r="HH32201"/>
      <c r="IW32201" s="36"/>
      <c r="JI32201"/>
      <c r="JJ32201"/>
      <c r="KX32201" s="23"/>
      <c r="KY32201" s="23"/>
    </row>
    <row r="32202" spans="36:311" x14ac:dyDescent="0.2">
      <c r="AJ32202" s="23"/>
      <c r="HH32202"/>
      <c r="IW32202" s="36"/>
      <c r="JI32202"/>
      <c r="JJ32202"/>
      <c r="KX32202" s="23"/>
      <c r="KY32202" s="23"/>
    </row>
    <row r="32203" spans="36:311" x14ac:dyDescent="0.2">
      <c r="AJ32203" s="23"/>
      <c r="HH32203"/>
      <c r="IW32203" s="36"/>
      <c r="JI32203"/>
      <c r="JJ32203"/>
      <c r="KX32203" s="23"/>
      <c r="KY32203" s="23"/>
    </row>
    <row r="32204" spans="36:311" x14ac:dyDescent="0.2">
      <c r="AJ32204" s="23"/>
      <c r="HH32204"/>
      <c r="IW32204" s="36"/>
      <c r="JI32204"/>
      <c r="JJ32204"/>
      <c r="KX32204" s="23"/>
      <c r="KY32204" s="23"/>
    </row>
    <row r="32205" spans="36:311" x14ac:dyDescent="0.2">
      <c r="AJ32205" s="23"/>
      <c r="HH32205"/>
      <c r="IW32205" s="36"/>
      <c r="JI32205"/>
      <c r="JJ32205"/>
      <c r="KX32205" s="23"/>
      <c r="KY32205" s="23"/>
    </row>
    <row r="32206" spans="36:311" x14ac:dyDescent="0.2">
      <c r="AJ32206" s="23"/>
      <c r="HH32206"/>
      <c r="IW32206" s="36"/>
      <c r="JI32206"/>
      <c r="JJ32206"/>
      <c r="KX32206" s="23"/>
      <c r="KY32206" s="23"/>
    </row>
    <row r="32207" spans="36:311" x14ac:dyDescent="0.2">
      <c r="AJ32207" s="23"/>
      <c r="HH32207"/>
      <c r="IW32207" s="36"/>
      <c r="JI32207"/>
      <c r="JJ32207"/>
      <c r="KX32207" s="23"/>
      <c r="KY32207" s="23"/>
    </row>
    <row r="32208" spans="36:311" x14ac:dyDescent="0.2">
      <c r="AJ32208" s="23"/>
      <c r="HH32208"/>
      <c r="IW32208" s="36"/>
      <c r="JI32208"/>
      <c r="JJ32208"/>
      <c r="KX32208" s="23"/>
      <c r="KY32208" s="23"/>
    </row>
    <row r="32209" spans="36:311" x14ac:dyDescent="0.2">
      <c r="AJ32209" s="23"/>
      <c r="HH32209"/>
      <c r="IW32209" s="36"/>
      <c r="JI32209"/>
      <c r="JJ32209"/>
      <c r="KX32209" s="23"/>
      <c r="KY32209" s="23"/>
    </row>
    <row r="32210" spans="36:311" x14ac:dyDescent="0.2">
      <c r="AJ32210" s="23"/>
      <c r="HH32210"/>
      <c r="IW32210" s="36"/>
      <c r="JI32210"/>
      <c r="JJ32210"/>
      <c r="KX32210" s="23"/>
      <c r="KY32210" s="23"/>
    </row>
    <row r="32211" spans="36:311" x14ac:dyDescent="0.2">
      <c r="AJ32211" s="23"/>
      <c r="HH32211"/>
      <c r="IW32211" s="36"/>
      <c r="JI32211"/>
      <c r="JJ32211"/>
      <c r="KX32211" s="23"/>
      <c r="KY32211" s="23"/>
    </row>
    <row r="32212" spans="36:311" x14ac:dyDescent="0.2">
      <c r="AJ32212" s="23"/>
      <c r="HH32212"/>
      <c r="IW32212" s="36"/>
      <c r="JI32212"/>
      <c r="JJ32212"/>
      <c r="KX32212" s="23"/>
      <c r="KY32212" s="23"/>
    </row>
    <row r="32213" spans="36:311" x14ac:dyDescent="0.2">
      <c r="AJ32213" s="23"/>
      <c r="HH32213"/>
      <c r="IW32213" s="36"/>
      <c r="JI32213"/>
      <c r="JJ32213"/>
      <c r="KX32213" s="23"/>
      <c r="KY32213" s="23"/>
    </row>
    <row r="32214" spans="36:311" x14ac:dyDescent="0.2">
      <c r="AJ32214" s="23"/>
      <c r="HH32214"/>
      <c r="IW32214" s="36"/>
      <c r="JI32214"/>
      <c r="JJ32214"/>
      <c r="KX32214" s="23"/>
      <c r="KY32214" s="23"/>
    </row>
    <row r="32215" spans="36:311" x14ac:dyDescent="0.2">
      <c r="AJ32215" s="23"/>
      <c r="HH32215"/>
      <c r="IW32215" s="36"/>
      <c r="JI32215"/>
      <c r="JJ32215"/>
      <c r="KX32215" s="23"/>
      <c r="KY32215" s="23"/>
    </row>
    <row r="32216" spans="36:311" x14ac:dyDescent="0.2">
      <c r="AJ32216" s="23"/>
      <c r="HH32216"/>
      <c r="IW32216" s="36"/>
      <c r="JI32216"/>
      <c r="JJ32216"/>
      <c r="KX32216" s="23"/>
      <c r="KY32216" s="23"/>
    </row>
    <row r="32217" spans="36:311" x14ac:dyDescent="0.2">
      <c r="AJ32217" s="23"/>
      <c r="HH32217"/>
      <c r="IW32217" s="36"/>
      <c r="JI32217"/>
      <c r="JJ32217"/>
      <c r="KX32217" s="23"/>
      <c r="KY32217" s="23"/>
    </row>
    <row r="32218" spans="36:311" x14ac:dyDescent="0.2">
      <c r="AJ32218" s="23"/>
      <c r="HH32218"/>
      <c r="IW32218" s="36"/>
      <c r="JI32218"/>
      <c r="JJ32218"/>
      <c r="KX32218" s="23"/>
      <c r="KY32218" s="23"/>
    </row>
    <row r="32219" spans="36:311" x14ac:dyDescent="0.2">
      <c r="AJ32219" s="23"/>
      <c r="HH32219"/>
      <c r="IW32219" s="36"/>
      <c r="JI32219"/>
      <c r="JJ32219"/>
      <c r="KX32219" s="23"/>
      <c r="KY32219" s="23"/>
    </row>
    <row r="32220" spans="36:311" x14ac:dyDescent="0.2">
      <c r="AJ32220" s="23"/>
      <c r="HH32220"/>
      <c r="IW32220" s="36"/>
      <c r="JI32220"/>
      <c r="JJ32220"/>
      <c r="KX32220" s="23"/>
      <c r="KY32220" s="23"/>
    </row>
    <row r="32221" spans="36:311" x14ac:dyDescent="0.2">
      <c r="AJ32221" s="23"/>
      <c r="HH32221"/>
      <c r="IW32221" s="36"/>
      <c r="JI32221"/>
      <c r="JJ32221"/>
      <c r="KX32221" s="23"/>
      <c r="KY32221" s="23"/>
    </row>
    <row r="32222" spans="36:311" x14ac:dyDescent="0.2">
      <c r="AJ32222" s="23"/>
      <c r="HH32222"/>
      <c r="IW32222" s="36"/>
      <c r="JI32222"/>
      <c r="JJ32222"/>
      <c r="KX32222" s="23"/>
      <c r="KY32222" s="23"/>
    </row>
    <row r="32223" spans="36:311" x14ac:dyDescent="0.2">
      <c r="AJ32223" s="23"/>
      <c r="HH32223"/>
      <c r="IW32223" s="36"/>
      <c r="JI32223"/>
      <c r="JJ32223"/>
      <c r="KX32223" s="23"/>
      <c r="KY32223" s="23"/>
    </row>
    <row r="32224" spans="36:311" x14ac:dyDescent="0.2">
      <c r="AJ32224" s="23"/>
      <c r="HH32224"/>
      <c r="IW32224" s="36"/>
      <c r="JI32224"/>
      <c r="JJ32224"/>
      <c r="KX32224" s="23"/>
      <c r="KY32224" s="23"/>
    </row>
    <row r="32225" spans="36:311" x14ac:dyDescent="0.2">
      <c r="AJ32225" s="23"/>
      <c r="HH32225"/>
      <c r="IW32225" s="36"/>
      <c r="JI32225"/>
      <c r="JJ32225"/>
      <c r="KX32225" s="23"/>
      <c r="KY32225" s="23"/>
    </row>
    <row r="32226" spans="36:311" x14ac:dyDescent="0.2">
      <c r="AJ32226" s="23"/>
      <c r="HH32226"/>
      <c r="IW32226" s="36"/>
      <c r="JI32226"/>
      <c r="JJ32226"/>
      <c r="KX32226" s="23"/>
      <c r="KY32226" s="23"/>
    </row>
    <row r="32227" spans="36:311" x14ac:dyDescent="0.2">
      <c r="AJ32227" s="23"/>
      <c r="HH32227"/>
      <c r="IW32227" s="36"/>
      <c r="JI32227"/>
      <c r="JJ32227"/>
      <c r="KX32227" s="23"/>
      <c r="KY32227" s="23"/>
    </row>
    <row r="32228" spans="36:311" x14ac:dyDescent="0.2">
      <c r="AJ32228" s="23"/>
      <c r="HH32228"/>
      <c r="IW32228" s="36"/>
      <c r="JI32228"/>
      <c r="JJ32228"/>
      <c r="KX32228" s="23"/>
      <c r="KY32228" s="23"/>
    </row>
    <row r="32229" spans="36:311" x14ac:dyDescent="0.2">
      <c r="AJ32229" s="23"/>
      <c r="HH32229"/>
      <c r="IW32229" s="36"/>
      <c r="JI32229"/>
      <c r="JJ32229"/>
      <c r="KX32229" s="23"/>
      <c r="KY32229" s="23"/>
    </row>
    <row r="32230" spans="36:311" x14ac:dyDescent="0.2">
      <c r="AJ32230" s="23"/>
      <c r="HH32230"/>
      <c r="IW32230" s="36"/>
      <c r="JI32230"/>
      <c r="JJ32230"/>
      <c r="KX32230" s="23"/>
      <c r="KY32230" s="23"/>
    </row>
    <row r="32231" spans="36:311" x14ac:dyDescent="0.2">
      <c r="AJ32231" s="23"/>
      <c r="HH32231"/>
      <c r="IW32231" s="36"/>
      <c r="JI32231"/>
      <c r="JJ32231"/>
      <c r="KX32231" s="23"/>
      <c r="KY32231" s="23"/>
    </row>
    <row r="32232" spans="36:311" x14ac:dyDescent="0.2">
      <c r="AJ32232" s="23"/>
      <c r="HH32232"/>
      <c r="IW32232" s="36"/>
      <c r="JI32232"/>
      <c r="JJ32232"/>
      <c r="KX32232" s="23"/>
      <c r="KY32232" s="23"/>
    </row>
    <row r="32233" spans="36:311" x14ac:dyDescent="0.2">
      <c r="AJ32233" s="23"/>
      <c r="HH32233"/>
      <c r="IW32233" s="36"/>
      <c r="JI32233"/>
      <c r="JJ32233"/>
      <c r="KX32233" s="23"/>
      <c r="KY32233" s="23"/>
    </row>
    <row r="32234" spans="36:311" x14ac:dyDescent="0.2">
      <c r="AJ32234" s="23"/>
      <c r="HH32234"/>
      <c r="IW32234" s="36"/>
      <c r="JI32234"/>
      <c r="JJ32234"/>
      <c r="KX32234" s="23"/>
      <c r="KY32234" s="23"/>
    </row>
    <row r="32235" spans="36:311" x14ac:dyDescent="0.2">
      <c r="AJ32235" s="23"/>
      <c r="HH32235"/>
      <c r="IW32235" s="36"/>
      <c r="JI32235"/>
      <c r="JJ32235"/>
      <c r="KX32235" s="23"/>
      <c r="KY32235" s="23"/>
    </row>
    <row r="32236" spans="36:311" x14ac:dyDescent="0.2">
      <c r="AJ32236" s="23"/>
      <c r="HH32236"/>
      <c r="IW32236" s="36"/>
      <c r="JI32236"/>
      <c r="JJ32236"/>
      <c r="KX32236" s="23"/>
      <c r="KY32236" s="23"/>
    </row>
    <row r="32237" spans="36:311" x14ac:dyDescent="0.2">
      <c r="AJ32237" s="23"/>
      <c r="HH32237"/>
      <c r="IW32237" s="36"/>
      <c r="JI32237"/>
      <c r="JJ32237"/>
      <c r="KX32237" s="23"/>
      <c r="KY32237" s="23"/>
    </row>
    <row r="32238" spans="36:311" x14ac:dyDescent="0.2">
      <c r="AJ32238" s="23"/>
      <c r="HH32238"/>
      <c r="IW32238" s="36"/>
      <c r="JI32238"/>
      <c r="JJ32238"/>
      <c r="KX32238" s="23"/>
      <c r="KY32238" s="23"/>
    </row>
    <row r="32239" spans="36:311" x14ac:dyDescent="0.2">
      <c r="AJ32239" s="23"/>
      <c r="HH32239"/>
      <c r="IW32239" s="36"/>
      <c r="JI32239"/>
      <c r="JJ32239"/>
      <c r="KX32239" s="23"/>
      <c r="KY32239" s="23"/>
    </row>
    <row r="32240" spans="36:311" x14ac:dyDescent="0.2">
      <c r="AJ32240" s="23"/>
      <c r="HH32240"/>
      <c r="IW32240" s="36"/>
      <c r="JI32240"/>
      <c r="JJ32240"/>
      <c r="KX32240" s="23"/>
      <c r="KY32240" s="23"/>
    </row>
    <row r="32241" spans="36:311" x14ac:dyDescent="0.2">
      <c r="AJ32241" s="23"/>
      <c r="HH32241"/>
      <c r="IW32241" s="36"/>
      <c r="JI32241"/>
      <c r="JJ32241"/>
      <c r="KX32241" s="23"/>
      <c r="KY32241" s="23"/>
    </row>
    <row r="32242" spans="36:311" x14ac:dyDescent="0.2">
      <c r="AJ32242" s="23"/>
      <c r="HH32242"/>
      <c r="IW32242" s="36"/>
      <c r="JI32242"/>
      <c r="JJ32242"/>
      <c r="KX32242" s="23"/>
      <c r="KY32242" s="23"/>
    </row>
    <row r="32243" spans="36:311" x14ac:dyDescent="0.2">
      <c r="AJ32243" s="23"/>
      <c r="HH32243"/>
      <c r="IW32243" s="36"/>
      <c r="JI32243"/>
      <c r="JJ32243"/>
      <c r="KX32243" s="23"/>
      <c r="KY32243" s="23"/>
    </row>
    <row r="32244" spans="36:311" x14ac:dyDescent="0.2">
      <c r="AJ32244" s="23"/>
      <c r="HH32244"/>
      <c r="IW32244" s="36"/>
      <c r="JI32244"/>
      <c r="JJ32244"/>
      <c r="KX32244" s="23"/>
      <c r="KY32244" s="23"/>
    </row>
    <row r="32245" spans="36:311" x14ac:dyDescent="0.2">
      <c r="AJ32245" s="23"/>
      <c r="HH32245"/>
      <c r="IW32245" s="36"/>
      <c r="JI32245"/>
      <c r="JJ32245"/>
      <c r="KX32245" s="23"/>
      <c r="KY32245" s="23"/>
    </row>
    <row r="32246" spans="36:311" x14ac:dyDescent="0.2">
      <c r="AJ32246" s="23"/>
      <c r="HH32246"/>
      <c r="IW32246" s="36"/>
      <c r="JI32246"/>
      <c r="JJ32246"/>
      <c r="KX32246" s="23"/>
      <c r="KY32246" s="23"/>
    </row>
    <row r="32247" spans="36:311" x14ac:dyDescent="0.2">
      <c r="AJ32247" s="23"/>
      <c r="HH32247"/>
      <c r="IW32247" s="36"/>
      <c r="JI32247"/>
      <c r="JJ32247"/>
      <c r="KX32247" s="23"/>
      <c r="KY32247" s="23"/>
    </row>
    <row r="32248" spans="36:311" x14ac:dyDescent="0.2">
      <c r="AJ32248" s="23"/>
      <c r="HH32248"/>
      <c r="IW32248" s="36"/>
      <c r="JI32248"/>
      <c r="JJ32248"/>
      <c r="KX32248" s="23"/>
      <c r="KY32248" s="23"/>
    </row>
    <row r="32249" spans="36:311" x14ac:dyDescent="0.2">
      <c r="AJ32249" s="23"/>
      <c r="HH32249"/>
      <c r="IW32249" s="36"/>
      <c r="JI32249"/>
      <c r="JJ32249"/>
      <c r="KX32249" s="23"/>
      <c r="KY32249" s="23"/>
    </row>
    <row r="32250" spans="36:311" x14ac:dyDescent="0.2">
      <c r="AJ32250" s="23"/>
      <c r="HH32250"/>
      <c r="IW32250" s="36"/>
      <c r="JI32250"/>
      <c r="JJ32250"/>
      <c r="KX32250" s="23"/>
      <c r="KY32250" s="23"/>
    </row>
    <row r="32251" spans="36:311" x14ac:dyDescent="0.2">
      <c r="AJ32251" s="23"/>
      <c r="HH32251"/>
      <c r="IW32251" s="36"/>
      <c r="JI32251"/>
      <c r="JJ32251"/>
      <c r="KX32251" s="23"/>
      <c r="KY32251" s="23"/>
    </row>
    <row r="32252" spans="36:311" x14ac:dyDescent="0.2">
      <c r="AJ32252" s="23"/>
      <c r="HH32252"/>
      <c r="IW32252" s="36"/>
      <c r="JI32252"/>
      <c r="JJ32252"/>
      <c r="KX32252" s="23"/>
      <c r="KY32252" s="23"/>
    </row>
    <row r="32253" spans="36:311" x14ac:dyDescent="0.2">
      <c r="AJ32253" s="23"/>
      <c r="HH32253"/>
      <c r="IW32253" s="36"/>
      <c r="JI32253"/>
      <c r="JJ32253"/>
      <c r="KX32253" s="23"/>
      <c r="KY32253" s="23"/>
    </row>
    <row r="32254" spans="36:311" x14ac:dyDescent="0.2">
      <c r="AJ32254" s="23"/>
      <c r="HH32254"/>
      <c r="IW32254" s="36"/>
      <c r="JI32254"/>
      <c r="JJ32254"/>
      <c r="KX32254" s="23"/>
      <c r="KY32254" s="23"/>
    </row>
    <row r="32255" spans="36:311" x14ac:dyDescent="0.2">
      <c r="AJ32255" s="23"/>
      <c r="HH32255"/>
      <c r="IW32255" s="36"/>
      <c r="JI32255"/>
      <c r="JJ32255"/>
      <c r="KX32255" s="23"/>
      <c r="KY32255" s="23"/>
    </row>
    <row r="32256" spans="36:311" x14ac:dyDescent="0.2">
      <c r="AJ32256" s="23"/>
      <c r="HH32256"/>
      <c r="IW32256" s="36"/>
      <c r="JI32256"/>
      <c r="JJ32256"/>
      <c r="KX32256" s="23"/>
      <c r="KY32256" s="23"/>
    </row>
    <row r="32257" spans="36:311" x14ac:dyDescent="0.2">
      <c r="AJ32257" s="23"/>
      <c r="HH32257"/>
      <c r="IW32257" s="36"/>
      <c r="JI32257"/>
      <c r="JJ32257"/>
      <c r="KX32257" s="23"/>
      <c r="KY32257" s="23"/>
    </row>
    <row r="32258" spans="36:311" x14ac:dyDescent="0.2">
      <c r="AJ32258" s="23"/>
      <c r="HH32258"/>
      <c r="IW32258" s="36"/>
      <c r="JI32258"/>
      <c r="JJ32258"/>
      <c r="KX32258" s="23"/>
      <c r="KY32258" s="23"/>
    </row>
    <row r="32259" spans="36:311" x14ac:dyDescent="0.2">
      <c r="AJ32259" s="23"/>
      <c r="HH32259"/>
      <c r="IW32259" s="36"/>
      <c r="JI32259"/>
      <c r="JJ32259"/>
      <c r="KX32259" s="23"/>
      <c r="KY32259" s="23"/>
    </row>
    <row r="32260" spans="36:311" x14ac:dyDescent="0.2">
      <c r="AJ32260" s="23"/>
      <c r="HH32260"/>
      <c r="IW32260" s="36"/>
      <c r="JI32260"/>
      <c r="JJ32260"/>
      <c r="KX32260" s="23"/>
      <c r="KY32260" s="23"/>
    </row>
    <row r="32261" spans="36:311" x14ac:dyDescent="0.2">
      <c r="AJ32261" s="23"/>
      <c r="HH32261"/>
      <c r="IW32261" s="36"/>
      <c r="JI32261"/>
      <c r="JJ32261"/>
      <c r="KX32261" s="23"/>
      <c r="KY32261" s="23"/>
    </row>
    <row r="32262" spans="36:311" x14ac:dyDescent="0.2">
      <c r="AJ32262" s="23"/>
      <c r="HH32262"/>
      <c r="IW32262" s="36"/>
      <c r="JI32262"/>
      <c r="JJ32262"/>
      <c r="KX32262" s="23"/>
      <c r="KY32262" s="23"/>
    </row>
    <row r="32263" spans="36:311" x14ac:dyDescent="0.2">
      <c r="AJ32263" s="23"/>
      <c r="HH32263"/>
      <c r="IW32263" s="36"/>
      <c r="JI32263"/>
      <c r="JJ32263"/>
      <c r="KX32263" s="23"/>
      <c r="KY32263" s="23"/>
    </row>
    <row r="32264" spans="36:311" x14ac:dyDescent="0.2">
      <c r="AJ32264" s="23"/>
      <c r="HH32264"/>
      <c r="IW32264" s="36"/>
      <c r="JI32264"/>
      <c r="JJ32264"/>
      <c r="KX32264" s="23"/>
      <c r="KY32264" s="23"/>
    </row>
    <row r="32265" spans="36:311" x14ac:dyDescent="0.2">
      <c r="AJ32265" s="23"/>
      <c r="HH32265"/>
      <c r="IW32265" s="36"/>
      <c r="JI32265"/>
      <c r="JJ32265"/>
      <c r="KX32265" s="23"/>
      <c r="KY32265" s="23"/>
    </row>
    <row r="32266" spans="36:311" x14ac:dyDescent="0.2">
      <c r="AJ32266" s="23"/>
      <c r="HH32266"/>
      <c r="IW32266" s="36"/>
      <c r="JI32266"/>
      <c r="JJ32266"/>
      <c r="KX32266" s="23"/>
      <c r="KY32266" s="23"/>
    </row>
    <row r="32267" spans="36:311" x14ac:dyDescent="0.2">
      <c r="AJ32267" s="23"/>
      <c r="HH32267"/>
      <c r="IW32267" s="36"/>
      <c r="JI32267"/>
      <c r="JJ32267"/>
      <c r="KX32267" s="23"/>
      <c r="KY32267" s="23"/>
    </row>
    <row r="32268" spans="36:311" x14ac:dyDescent="0.2">
      <c r="AJ32268" s="23"/>
      <c r="HH32268"/>
      <c r="IW32268" s="36"/>
      <c r="JI32268"/>
      <c r="JJ32268"/>
      <c r="KX32268" s="23"/>
      <c r="KY32268" s="23"/>
    </row>
    <row r="32269" spans="36:311" x14ac:dyDescent="0.2">
      <c r="AJ32269" s="23"/>
      <c r="HH32269"/>
      <c r="IW32269" s="36"/>
      <c r="JI32269"/>
      <c r="JJ32269"/>
      <c r="KX32269" s="23"/>
      <c r="KY32269" s="23"/>
    </row>
    <row r="32270" spans="36:311" x14ac:dyDescent="0.2">
      <c r="AJ32270" s="23"/>
      <c r="HH32270"/>
      <c r="IW32270" s="36"/>
      <c r="JI32270"/>
      <c r="JJ32270"/>
      <c r="KX32270" s="23"/>
      <c r="KY32270" s="23"/>
    </row>
    <row r="32271" spans="36:311" x14ac:dyDescent="0.2">
      <c r="AJ32271" s="23"/>
      <c r="HH32271"/>
      <c r="IW32271" s="36"/>
      <c r="JI32271"/>
      <c r="JJ32271"/>
      <c r="KX32271" s="23"/>
      <c r="KY32271" s="23"/>
    </row>
    <row r="32272" spans="36:311" x14ac:dyDescent="0.2">
      <c r="AJ32272" s="23"/>
      <c r="HH32272"/>
      <c r="IW32272" s="36"/>
      <c r="JI32272"/>
      <c r="JJ32272"/>
      <c r="KX32272" s="23"/>
      <c r="KY32272" s="23"/>
    </row>
    <row r="32273" spans="36:311" x14ac:dyDescent="0.2">
      <c r="AJ32273" s="23"/>
      <c r="HH32273"/>
      <c r="IW32273" s="36"/>
      <c r="JI32273"/>
      <c r="JJ32273"/>
      <c r="KX32273" s="23"/>
      <c r="KY32273" s="23"/>
    </row>
    <row r="32274" spans="36:311" x14ac:dyDescent="0.2">
      <c r="AJ32274" s="23"/>
      <c r="HH32274"/>
      <c r="IW32274" s="36"/>
      <c r="JI32274"/>
      <c r="JJ32274"/>
      <c r="KX32274" s="23"/>
      <c r="KY32274" s="23"/>
    </row>
    <row r="32275" spans="36:311" x14ac:dyDescent="0.2">
      <c r="AJ32275" s="23"/>
      <c r="HH32275"/>
      <c r="IW32275" s="36"/>
      <c r="JI32275"/>
      <c r="JJ32275"/>
      <c r="KX32275" s="23"/>
      <c r="KY32275" s="23"/>
    </row>
    <row r="32276" spans="36:311" x14ac:dyDescent="0.2">
      <c r="AJ32276" s="23"/>
      <c r="HH32276"/>
      <c r="IW32276" s="36"/>
      <c r="JI32276"/>
      <c r="JJ32276"/>
      <c r="KX32276" s="23"/>
      <c r="KY32276" s="23"/>
    </row>
    <row r="32277" spans="36:311" x14ac:dyDescent="0.2">
      <c r="AJ32277" s="23"/>
      <c r="HH32277"/>
      <c r="IW32277" s="36"/>
      <c r="JI32277"/>
      <c r="JJ32277"/>
      <c r="KX32277" s="23"/>
      <c r="KY32277" s="23"/>
    </row>
    <row r="32278" spans="36:311" x14ac:dyDescent="0.2">
      <c r="AJ32278" s="23"/>
      <c r="HH32278"/>
      <c r="IW32278" s="36"/>
      <c r="JI32278"/>
      <c r="JJ32278"/>
      <c r="KX32278" s="23"/>
      <c r="KY32278" s="23"/>
    </row>
    <row r="32279" spans="36:311" x14ac:dyDescent="0.2">
      <c r="AJ32279" s="23"/>
      <c r="HH32279"/>
      <c r="IW32279" s="36"/>
      <c r="JI32279"/>
      <c r="JJ32279"/>
      <c r="KX32279" s="23"/>
      <c r="KY32279" s="23"/>
    </row>
    <row r="32280" spans="36:311" x14ac:dyDescent="0.2">
      <c r="AJ32280" s="23"/>
      <c r="HH32280"/>
      <c r="IW32280" s="36"/>
      <c r="JI32280"/>
      <c r="JJ32280"/>
      <c r="KX32280" s="23"/>
      <c r="KY32280" s="23"/>
    </row>
    <row r="32281" spans="36:311" x14ac:dyDescent="0.2">
      <c r="AJ32281" s="23"/>
      <c r="HH32281"/>
      <c r="IW32281" s="36"/>
      <c r="JI32281"/>
      <c r="JJ32281"/>
      <c r="KX32281" s="23"/>
      <c r="KY32281" s="23"/>
    </row>
    <row r="32282" spans="36:311" x14ac:dyDescent="0.2">
      <c r="AJ32282" s="23"/>
      <c r="HH32282"/>
      <c r="IW32282" s="36"/>
      <c r="JI32282"/>
      <c r="JJ32282"/>
      <c r="KX32282" s="23"/>
      <c r="KY32282" s="23"/>
    </row>
    <row r="32283" spans="36:311" x14ac:dyDescent="0.2">
      <c r="AJ32283" s="23"/>
      <c r="HH32283"/>
      <c r="IW32283" s="36"/>
      <c r="JI32283"/>
      <c r="JJ32283"/>
      <c r="KX32283" s="23"/>
      <c r="KY32283" s="23"/>
    </row>
    <row r="32284" spans="36:311" x14ac:dyDescent="0.2">
      <c r="AJ32284" s="23"/>
      <c r="HH32284"/>
      <c r="IW32284" s="36"/>
      <c r="JI32284"/>
      <c r="JJ32284"/>
      <c r="KX32284" s="23"/>
      <c r="KY32284" s="23"/>
    </row>
    <row r="32285" spans="36:311" x14ac:dyDescent="0.2">
      <c r="AJ32285" s="23"/>
      <c r="HH32285"/>
      <c r="IW32285" s="36"/>
      <c r="JI32285"/>
      <c r="JJ32285"/>
      <c r="KX32285" s="23"/>
      <c r="KY32285" s="23"/>
    </row>
    <row r="32286" spans="36:311" x14ac:dyDescent="0.2">
      <c r="AJ32286" s="23"/>
      <c r="HH32286"/>
      <c r="IW32286" s="36"/>
      <c r="JI32286"/>
      <c r="JJ32286"/>
      <c r="KX32286" s="23"/>
      <c r="KY32286" s="23"/>
    </row>
    <row r="32287" spans="36:311" x14ac:dyDescent="0.2">
      <c r="AJ32287" s="23"/>
      <c r="HH32287"/>
      <c r="IW32287" s="36"/>
      <c r="JI32287"/>
      <c r="JJ32287"/>
      <c r="KX32287" s="23"/>
      <c r="KY32287" s="23"/>
    </row>
    <row r="32288" spans="36:311" x14ac:dyDescent="0.2">
      <c r="AJ32288" s="23"/>
      <c r="HH32288"/>
      <c r="IW32288" s="36"/>
      <c r="JI32288"/>
      <c r="JJ32288"/>
      <c r="KX32288" s="23"/>
      <c r="KY32288" s="23"/>
    </row>
    <row r="32289" spans="36:311" x14ac:dyDescent="0.2">
      <c r="AJ32289" s="23"/>
      <c r="HH32289"/>
      <c r="IW32289" s="36"/>
      <c r="JI32289"/>
      <c r="JJ32289"/>
      <c r="KX32289" s="23"/>
      <c r="KY32289" s="23"/>
    </row>
    <row r="32290" spans="36:311" x14ac:dyDescent="0.2">
      <c r="AJ32290" s="23"/>
      <c r="HH32290"/>
      <c r="IW32290" s="36"/>
      <c r="JI32290"/>
      <c r="JJ32290"/>
      <c r="KX32290" s="23"/>
      <c r="KY32290" s="23"/>
    </row>
    <row r="32291" spans="36:311" x14ac:dyDescent="0.2">
      <c r="AJ32291" s="23"/>
      <c r="HH32291"/>
      <c r="IW32291" s="36"/>
      <c r="JI32291"/>
      <c r="JJ32291"/>
      <c r="KX32291" s="23"/>
      <c r="KY32291" s="23"/>
    </row>
    <row r="32292" spans="36:311" x14ac:dyDescent="0.2">
      <c r="AJ32292" s="23"/>
      <c r="HH32292"/>
      <c r="IW32292" s="36"/>
      <c r="JI32292"/>
      <c r="JJ32292"/>
      <c r="KX32292" s="23"/>
      <c r="KY32292" s="23"/>
    </row>
    <row r="32293" spans="36:311" x14ac:dyDescent="0.2">
      <c r="AJ32293" s="23"/>
      <c r="HH32293"/>
      <c r="IW32293" s="36"/>
      <c r="JI32293"/>
      <c r="JJ32293"/>
      <c r="KX32293" s="23"/>
      <c r="KY32293" s="23"/>
    </row>
    <row r="32294" spans="36:311" x14ac:dyDescent="0.2">
      <c r="AJ32294" s="23"/>
      <c r="HH32294"/>
      <c r="IW32294" s="36"/>
      <c r="JI32294"/>
      <c r="JJ32294"/>
      <c r="KX32294" s="23"/>
      <c r="KY32294" s="23"/>
    </row>
    <row r="32295" spans="36:311" x14ac:dyDescent="0.2">
      <c r="AJ32295" s="23"/>
      <c r="HH32295"/>
      <c r="IW32295" s="36"/>
      <c r="JI32295"/>
      <c r="JJ32295"/>
      <c r="KX32295" s="23"/>
      <c r="KY32295" s="23"/>
    </row>
    <row r="32296" spans="36:311" x14ac:dyDescent="0.2">
      <c r="AJ32296" s="23"/>
      <c r="HH32296"/>
      <c r="IW32296" s="36"/>
      <c r="JI32296"/>
      <c r="JJ32296"/>
      <c r="KX32296" s="23"/>
      <c r="KY32296" s="23"/>
    </row>
    <row r="32297" spans="36:311" x14ac:dyDescent="0.2">
      <c r="AJ32297" s="23"/>
      <c r="HH32297"/>
      <c r="IW32297" s="36"/>
      <c r="JI32297"/>
      <c r="JJ32297"/>
      <c r="KX32297" s="23"/>
      <c r="KY32297" s="23"/>
    </row>
    <row r="32298" spans="36:311" x14ac:dyDescent="0.2">
      <c r="AJ32298" s="23"/>
      <c r="HH32298"/>
      <c r="IW32298" s="36"/>
      <c r="JI32298"/>
      <c r="JJ32298"/>
      <c r="KX32298" s="23"/>
      <c r="KY32298" s="23"/>
    </row>
    <row r="32299" spans="36:311" x14ac:dyDescent="0.2">
      <c r="AJ32299" s="23"/>
      <c r="HH32299"/>
      <c r="IW32299" s="36"/>
      <c r="JI32299"/>
      <c r="JJ32299"/>
      <c r="KX32299" s="23"/>
      <c r="KY32299" s="23"/>
    </row>
    <row r="32300" spans="36:311" x14ac:dyDescent="0.2">
      <c r="AJ32300" s="23"/>
      <c r="HH32300"/>
      <c r="IW32300" s="36"/>
      <c r="JI32300"/>
      <c r="JJ32300"/>
      <c r="KX32300" s="23"/>
      <c r="KY32300" s="23"/>
    </row>
    <row r="32301" spans="36:311" x14ac:dyDescent="0.2">
      <c r="AJ32301" s="23"/>
      <c r="HH32301"/>
      <c r="IW32301" s="36"/>
      <c r="JI32301"/>
      <c r="JJ32301"/>
      <c r="KX32301" s="23"/>
      <c r="KY32301" s="23"/>
    </row>
    <row r="32302" spans="36:311" x14ac:dyDescent="0.2">
      <c r="AJ32302" s="23"/>
      <c r="HH32302"/>
      <c r="IW32302" s="36"/>
      <c r="JI32302"/>
      <c r="JJ32302"/>
      <c r="KX32302" s="23"/>
      <c r="KY32302" s="23"/>
    </row>
    <row r="32303" spans="36:311" x14ac:dyDescent="0.2">
      <c r="AJ32303" s="23"/>
      <c r="HH32303"/>
      <c r="IW32303" s="36"/>
      <c r="JI32303"/>
      <c r="JJ32303"/>
      <c r="KX32303" s="23"/>
      <c r="KY32303" s="23"/>
    </row>
    <row r="32304" spans="36:311" x14ac:dyDescent="0.2">
      <c r="AJ32304" s="23"/>
      <c r="HH32304"/>
      <c r="IW32304" s="36"/>
      <c r="JI32304"/>
      <c r="JJ32304"/>
      <c r="KX32304" s="23"/>
      <c r="KY32304" s="23"/>
    </row>
    <row r="32305" spans="36:311" x14ac:dyDescent="0.2">
      <c r="AJ32305" s="23"/>
      <c r="HH32305"/>
      <c r="IW32305" s="36"/>
      <c r="JI32305"/>
      <c r="JJ32305"/>
      <c r="KX32305" s="23"/>
      <c r="KY32305" s="23"/>
    </row>
    <row r="32306" spans="36:311" x14ac:dyDescent="0.2">
      <c r="AJ32306" s="23"/>
      <c r="HH32306"/>
      <c r="IW32306" s="36"/>
      <c r="JI32306"/>
      <c r="JJ32306"/>
      <c r="KX32306" s="23"/>
      <c r="KY32306" s="23"/>
    </row>
    <row r="32307" spans="36:311" x14ac:dyDescent="0.2">
      <c r="AJ32307" s="23"/>
      <c r="HH32307"/>
      <c r="IW32307" s="36"/>
      <c r="JI32307"/>
      <c r="JJ32307"/>
      <c r="KX32307" s="23"/>
      <c r="KY32307" s="23"/>
    </row>
    <row r="32308" spans="36:311" x14ac:dyDescent="0.2">
      <c r="AJ32308" s="23"/>
      <c r="HH32308"/>
      <c r="IW32308" s="36"/>
      <c r="JI32308"/>
      <c r="JJ32308"/>
      <c r="KX32308" s="23"/>
      <c r="KY32308" s="23"/>
    </row>
    <row r="32309" spans="36:311" x14ac:dyDescent="0.2">
      <c r="AJ32309" s="23"/>
      <c r="HH32309"/>
      <c r="IW32309" s="36"/>
      <c r="JI32309"/>
      <c r="JJ32309"/>
      <c r="KX32309" s="23"/>
      <c r="KY32309" s="23"/>
    </row>
    <row r="32310" spans="36:311" x14ac:dyDescent="0.2">
      <c r="AJ32310" s="23"/>
      <c r="HH32310"/>
      <c r="IW32310" s="36"/>
      <c r="JI32310"/>
      <c r="JJ32310"/>
      <c r="KX32310" s="23"/>
      <c r="KY32310" s="23"/>
    </row>
    <row r="32311" spans="36:311" x14ac:dyDescent="0.2">
      <c r="AJ32311" s="23"/>
      <c r="HH32311"/>
      <c r="IW32311" s="36"/>
      <c r="JI32311"/>
      <c r="JJ32311"/>
      <c r="KX32311" s="23"/>
      <c r="KY32311" s="23"/>
    </row>
    <row r="32312" spans="36:311" x14ac:dyDescent="0.2">
      <c r="AJ32312" s="23"/>
      <c r="HH32312"/>
      <c r="IW32312" s="36"/>
      <c r="JI32312"/>
      <c r="JJ32312"/>
      <c r="KX32312" s="23"/>
      <c r="KY32312" s="23"/>
    </row>
    <row r="32313" spans="36:311" x14ac:dyDescent="0.2">
      <c r="AJ32313" s="23"/>
      <c r="HH32313"/>
      <c r="IW32313" s="36"/>
      <c r="JI32313"/>
      <c r="JJ32313"/>
      <c r="KX32313" s="23"/>
      <c r="KY32313" s="23"/>
    </row>
    <row r="32314" spans="36:311" x14ac:dyDescent="0.2">
      <c r="AJ32314" s="23"/>
      <c r="HH32314"/>
      <c r="IW32314" s="36"/>
      <c r="JI32314"/>
      <c r="JJ32314"/>
      <c r="KX32314" s="23"/>
      <c r="KY32314" s="23"/>
    </row>
    <row r="32315" spans="36:311" x14ac:dyDescent="0.2">
      <c r="AJ32315" s="23"/>
      <c r="HH32315"/>
      <c r="IW32315" s="36"/>
      <c r="JI32315"/>
      <c r="JJ32315"/>
      <c r="KX32315" s="23"/>
      <c r="KY32315" s="23"/>
    </row>
    <row r="32316" spans="36:311" x14ac:dyDescent="0.2">
      <c r="AJ32316" s="23"/>
      <c r="HH32316"/>
      <c r="IW32316" s="36"/>
      <c r="JI32316"/>
      <c r="JJ32316"/>
      <c r="KX32316" s="23"/>
      <c r="KY32316" s="23"/>
    </row>
    <row r="32317" spans="36:311" x14ac:dyDescent="0.2">
      <c r="AJ32317" s="23"/>
      <c r="HH32317"/>
      <c r="IW32317" s="36"/>
      <c r="JI32317"/>
      <c r="JJ32317"/>
      <c r="KX32317" s="23"/>
      <c r="KY32317" s="23"/>
    </row>
    <row r="32318" spans="36:311" x14ac:dyDescent="0.2">
      <c r="AJ32318" s="23"/>
      <c r="HH32318"/>
      <c r="IW32318" s="36"/>
      <c r="JI32318"/>
      <c r="JJ32318"/>
      <c r="KX32318" s="23"/>
      <c r="KY32318" s="23"/>
    </row>
    <row r="32319" spans="36:311" x14ac:dyDescent="0.2">
      <c r="AJ32319" s="23"/>
      <c r="HH32319"/>
      <c r="IW32319" s="36"/>
      <c r="JI32319"/>
      <c r="JJ32319"/>
      <c r="KX32319" s="23"/>
      <c r="KY32319" s="23"/>
    </row>
    <row r="32320" spans="36:311" x14ac:dyDescent="0.2">
      <c r="AJ32320" s="23"/>
      <c r="HH32320"/>
      <c r="IW32320" s="36"/>
      <c r="JI32320"/>
      <c r="JJ32320"/>
      <c r="KX32320" s="23"/>
      <c r="KY32320" s="23"/>
    </row>
    <row r="32321" spans="36:311" x14ac:dyDescent="0.2">
      <c r="AJ32321" s="23"/>
      <c r="HH32321"/>
      <c r="IW32321" s="36"/>
      <c r="JI32321"/>
      <c r="JJ32321"/>
      <c r="KX32321" s="23"/>
      <c r="KY32321" s="23"/>
    </row>
    <row r="32322" spans="36:311" x14ac:dyDescent="0.2">
      <c r="AJ32322" s="23"/>
      <c r="HH32322"/>
      <c r="IW32322" s="36"/>
      <c r="JI32322"/>
      <c r="JJ32322"/>
      <c r="KX32322" s="23"/>
      <c r="KY32322" s="23"/>
    </row>
    <row r="32323" spans="36:311" x14ac:dyDescent="0.2">
      <c r="AJ32323" s="23"/>
      <c r="HH32323"/>
      <c r="IW32323" s="36"/>
      <c r="JI32323"/>
      <c r="JJ32323"/>
      <c r="KX32323" s="23"/>
      <c r="KY32323" s="23"/>
    </row>
    <row r="32324" spans="36:311" x14ac:dyDescent="0.2">
      <c r="AJ32324" s="23"/>
      <c r="HH32324"/>
      <c r="IW32324" s="36"/>
      <c r="JI32324"/>
      <c r="JJ32324"/>
      <c r="KX32324" s="23"/>
      <c r="KY32324" s="23"/>
    </row>
    <row r="32325" spans="36:311" x14ac:dyDescent="0.2">
      <c r="AJ32325" s="23"/>
      <c r="HH32325"/>
      <c r="IW32325" s="36"/>
      <c r="JI32325"/>
      <c r="JJ32325"/>
      <c r="KX32325" s="23"/>
      <c r="KY32325" s="23"/>
    </row>
    <row r="32326" spans="36:311" x14ac:dyDescent="0.2">
      <c r="AJ32326" s="23"/>
      <c r="HH32326"/>
      <c r="IW32326" s="36"/>
      <c r="JI32326"/>
      <c r="JJ32326"/>
      <c r="KX32326" s="23"/>
      <c r="KY32326" s="23"/>
    </row>
    <row r="32327" spans="36:311" x14ac:dyDescent="0.2">
      <c r="AJ32327" s="23"/>
      <c r="HH32327"/>
      <c r="IW32327" s="36"/>
      <c r="JI32327"/>
      <c r="JJ32327"/>
      <c r="KX32327" s="23"/>
      <c r="KY32327" s="23"/>
    </row>
    <row r="32328" spans="36:311" x14ac:dyDescent="0.2">
      <c r="AJ32328" s="23"/>
      <c r="HH32328"/>
      <c r="IW32328" s="36"/>
      <c r="JI32328"/>
      <c r="JJ32328"/>
      <c r="KX32328" s="23"/>
      <c r="KY32328" s="23"/>
    </row>
    <row r="32329" spans="36:311" x14ac:dyDescent="0.2">
      <c r="AJ32329" s="23"/>
      <c r="HH32329"/>
      <c r="IW32329" s="36"/>
      <c r="JI32329"/>
      <c r="JJ32329"/>
      <c r="KX32329" s="23"/>
      <c r="KY32329" s="23"/>
    </row>
    <row r="32330" spans="36:311" x14ac:dyDescent="0.2">
      <c r="AJ32330" s="23"/>
      <c r="HH32330"/>
      <c r="IW32330" s="36"/>
      <c r="JI32330"/>
      <c r="JJ32330"/>
      <c r="KX32330" s="23"/>
      <c r="KY32330" s="23"/>
    </row>
    <row r="32331" spans="36:311" x14ac:dyDescent="0.2">
      <c r="AJ32331" s="23"/>
      <c r="HH32331"/>
      <c r="IW32331" s="36"/>
      <c r="JI32331"/>
      <c r="JJ32331"/>
      <c r="KX32331" s="23"/>
      <c r="KY32331" s="23"/>
    </row>
    <row r="32332" spans="36:311" x14ac:dyDescent="0.2">
      <c r="AJ32332" s="23"/>
      <c r="HH32332"/>
      <c r="IW32332" s="36"/>
      <c r="JI32332"/>
      <c r="JJ32332"/>
      <c r="KX32332" s="23"/>
      <c r="KY32332" s="23"/>
    </row>
    <row r="32333" spans="36:311" x14ac:dyDescent="0.2">
      <c r="AJ32333" s="23"/>
      <c r="HH32333"/>
      <c r="IW32333" s="36"/>
      <c r="JI32333"/>
      <c r="JJ32333"/>
      <c r="KX32333" s="23"/>
      <c r="KY32333" s="23"/>
    </row>
    <row r="32334" spans="36:311" x14ac:dyDescent="0.2">
      <c r="AJ32334" s="23"/>
      <c r="HH32334"/>
      <c r="IW32334" s="36"/>
      <c r="JI32334"/>
      <c r="JJ32334"/>
      <c r="KX32334" s="23"/>
      <c r="KY32334" s="23"/>
    </row>
    <row r="32335" spans="36:311" x14ac:dyDescent="0.2">
      <c r="AJ32335" s="23"/>
      <c r="HH32335"/>
      <c r="IW32335" s="36"/>
      <c r="JI32335"/>
      <c r="JJ32335"/>
      <c r="KX32335" s="23"/>
      <c r="KY32335" s="23"/>
    </row>
    <row r="32336" spans="36:311" x14ac:dyDescent="0.2">
      <c r="AJ32336" s="23"/>
      <c r="HH32336"/>
      <c r="IW32336" s="36"/>
      <c r="JI32336"/>
      <c r="JJ32336"/>
      <c r="KX32336" s="23"/>
      <c r="KY32336" s="23"/>
    </row>
    <row r="32337" spans="36:311" x14ac:dyDescent="0.2">
      <c r="AJ32337" s="23"/>
      <c r="HH32337"/>
      <c r="IW32337" s="36"/>
      <c r="JI32337"/>
      <c r="JJ32337"/>
      <c r="KX32337" s="23"/>
      <c r="KY32337" s="23"/>
    </row>
    <row r="32338" spans="36:311" x14ac:dyDescent="0.2">
      <c r="AJ32338" s="23"/>
      <c r="HH32338"/>
      <c r="IW32338" s="36"/>
      <c r="JI32338"/>
      <c r="JJ32338"/>
      <c r="KX32338" s="23"/>
      <c r="KY32338" s="23"/>
    </row>
    <row r="32339" spans="36:311" x14ac:dyDescent="0.2">
      <c r="AJ32339" s="23"/>
      <c r="HH32339"/>
      <c r="IW32339" s="36"/>
      <c r="JI32339"/>
      <c r="JJ32339"/>
      <c r="KX32339" s="23"/>
      <c r="KY32339" s="23"/>
    </row>
    <row r="32340" spans="36:311" x14ac:dyDescent="0.2">
      <c r="AJ32340" s="23"/>
      <c r="HH32340"/>
      <c r="IW32340" s="36"/>
      <c r="JI32340"/>
      <c r="JJ32340"/>
      <c r="KX32340" s="23"/>
      <c r="KY32340" s="23"/>
    </row>
    <row r="32341" spans="36:311" x14ac:dyDescent="0.2">
      <c r="AJ32341" s="23"/>
      <c r="HH32341"/>
      <c r="IW32341" s="36"/>
      <c r="JI32341"/>
      <c r="JJ32341"/>
      <c r="KX32341" s="23"/>
      <c r="KY32341" s="23"/>
    </row>
    <row r="32342" spans="36:311" x14ac:dyDescent="0.2">
      <c r="AJ32342" s="23"/>
      <c r="HH32342"/>
      <c r="IW32342" s="36"/>
      <c r="JI32342"/>
      <c r="JJ32342"/>
      <c r="KX32342" s="23"/>
      <c r="KY32342" s="23"/>
    </row>
    <row r="32343" spans="36:311" x14ac:dyDescent="0.2">
      <c r="AJ32343" s="23"/>
      <c r="HH32343"/>
      <c r="IW32343" s="36"/>
      <c r="JI32343"/>
      <c r="JJ32343"/>
      <c r="KX32343" s="23"/>
      <c r="KY32343" s="23"/>
    </row>
    <row r="32344" spans="36:311" x14ac:dyDescent="0.2">
      <c r="AJ32344" s="23"/>
      <c r="HH32344"/>
      <c r="IW32344" s="36"/>
      <c r="JI32344"/>
      <c r="JJ32344"/>
      <c r="KX32344" s="23"/>
      <c r="KY32344" s="23"/>
    </row>
    <row r="32345" spans="36:311" x14ac:dyDescent="0.2">
      <c r="AJ32345" s="23"/>
      <c r="HH32345"/>
      <c r="IW32345" s="36"/>
      <c r="JI32345"/>
      <c r="JJ32345"/>
      <c r="KX32345" s="23"/>
      <c r="KY32345" s="23"/>
    </row>
    <row r="32346" spans="36:311" x14ac:dyDescent="0.2">
      <c r="AJ32346" s="23"/>
      <c r="HH32346"/>
      <c r="IW32346" s="36"/>
      <c r="JI32346"/>
      <c r="JJ32346"/>
      <c r="KX32346" s="23"/>
      <c r="KY32346" s="23"/>
    </row>
    <row r="32347" spans="36:311" x14ac:dyDescent="0.2">
      <c r="AJ32347" s="23"/>
      <c r="HH32347"/>
      <c r="IW32347" s="36"/>
      <c r="JI32347"/>
      <c r="JJ32347"/>
      <c r="KX32347" s="23"/>
      <c r="KY32347" s="23"/>
    </row>
    <row r="32348" spans="36:311" x14ac:dyDescent="0.2">
      <c r="AJ32348" s="23"/>
      <c r="HH32348"/>
      <c r="IW32348" s="36"/>
      <c r="JI32348"/>
      <c r="JJ32348"/>
      <c r="KX32348" s="23"/>
      <c r="KY32348" s="23"/>
    </row>
    <row r="32349" spans="36:311" x14ac:dyDescent="0.2">
      <c r="AJ32349" s="23"/>
      <c r="HH32349"/>
      <c r="IW32349" s="36"/>
      <c r="JI32349"/>
      <c r="JJ32349"/>
      <c r="KX32349" s="23"/>
      <c r="KY32349" s="23"/>
    </row>
    <row r="32350" spans="36:311" x14ac:dyDescent="0.2">
      <c r="AJ32350" s="23"/>
      <c r="HH32350"/>
      <c r="IW32350" s="36"/>
      <c r="JI32350"/>
      <c r="JJ32350"/>
      <c r="KX32350" s="23"/>
      <c r="KY32350" s="23"/>
    </row>
    <row r="32351" spans="36:311" x14ac:dyDescent="0.2">
      <c r="AJ32351" s="23"/>
      <c r="HH32351"/>
      <c r="IW32351" s="36"/>
      <c r="JI32351"/>
      <c r="JJ32351"/>
      <c r="KX32351" s="23"/>
      <c r="KY32351" s="23"/>
    </row>
    <row r="32352" spans="36:311" x14ac:dyDescent="0.2">
      <c r="AJ32352" s="23"/>
      <c r="HH32352"/>
      <c r="IW32352" s="36"/>
      <c r="JI32352"/>
      <c r="JJ32352"/>
      <c r="KX32352" s="23"/>
      <c r="KY32352" s="23"/>
    </row>
    <row r="32353" spans="36:311" x14ac:dyDescent="0.2">
      <c r="AJ32353" s="23"/>
      <c r="HH32353"/>
      <c r="IW32353" s="36"/>
      <c r="JI32353"/>
      <c r="JJ32353"/>
      <c r="KX32353" s="23"/>
      <c r="KY32353" s="23"/>
    </row>
    <row r="32354" spans="36:311" x14ac:dyDescent="0.2">
      <c r="AJ32354" s="23"/>
      <c r="HH32354"/>
      <c r="IW32354" s="36"/>
      <c r="JI32354"/>
      <c r="JJ32354"/>
      <c r="KX32354" s="23"/>
      <c r="KY32354" s="23"/>
    </row>
    <row r="32355" spans="36:311" x14ac:dyDescent="0.2">
      <c r="AJ32355" s="23"/>
      <c r="HH32355"/>
      <c r="IW32355" s="36"/>
      <c r="JI32355"/>
      <c r="JJ32355"/>
      <c r="KX32355" s="23"/>
      <c r="KY32355" s="23"/>
    </row>
    <row r="32356" spans="36:311" x14ac:dyDescent="0.2">
      <c r="AJ32356" s="23"/>
      <c r="HH32356"/>
      <c r="IW32356" s="36"/>
      <c r="JI32356"/>
      <c r="JJ32356"/>
      <c r="KX32356" s="23"/>
      <c r="KY32356" s="23"/>
    </row>
    <row r="32357" spans="36:311" x14ac:dyDescent="0.2">
      <c r="AJ32357" s="23"/>
      <c r="HH32357"/>
      <c r="IW32357" s="36"/>
      <c r="JI32357"/>
      <c r="JJ32357"/>
      <c r="KX32357" s="23"/>
      <c r="KY32357" s="23"/>
    </row>
    <row r="32358" spans="36:311" x14ac:dyDescent="0.2">
      <c r="AJ32358" s="23"/>
      <c r="HH32358"/>
      <c r="IW32358" s="36"/>
      <c r="JI32358"/>
      <c r="JJ32358"/>
      <c r="KX32358" s="23"/>
      <c r="KY32358" s="23"/>
    </row>
    <row r="32359" spans="36:311" x14ac:dyDescent="0.2">
      <c r="AJ32359" s="23"/>
      <c r="HH32359"/>
      <c r="IW32359" s="36"/>
      <c r="JI32359"/>
      <c r="JJ32359"/>
      <c r="KX32359" s="23"/>
      <c r="KY32359" s="23"/>
    </row>
    <row r="32360" spans="36:311" x14ac:dyDescent="0.2">
      <c r="AJ32360" s="23"/>
      <c r="HH32360"/>
      <c r="IW32360" s="36"/>
      <c r="JI32360"/>
      <c r="JJ32360"/>
      <c r="KX32360" s="23"/>
      <c r="KY32360" s="23"/>
    </row>
    <row r="32361" spans="36:311" x14ac:dyDescent="0.2">
      <c r="AJ32361" s="23"/>
      <c r="HH32361"/>
      <c r="IW32361" s="36"/>
      <c r="JI32361"/>
      <c r="JJ32361"/>
      <c r="KX32361" s="23"/>
      <c r="KY32361" s="23"/>
    </row>
    <row r="32362" spans="36:311" x14ac:dyDescent="0.2">
      <c r="AJ32362" s="23"/>
      <c r="HH32362"/>
      <c r="IW32362" s="36"/>
      <c r="JI32362"/>
      <c r="JJ32362"/>
      <c r="KX32362" s="23"/>
      <c r="KY32362" s="23"/>
    </row>
    <row r="32363" spans="36:311" x14ac:dyDescent="0.2">
      <c r="AJ32363" s="23"/>
      <c r="HH32363"/>
      <c r="IW32363" s="36"/>
      <c r="JI32363"/>
      <c r="JJ32363"/>
      <c r="KX32363" s="23"/>
      <c r="KY32363" s="23"/>
    </row>
    <row r="32364" spans="36:311" x14ac:dyDescent="0.2">
      <c r="AJ32364" s="23"/>
      <c r="HH32364"/>
      <c r="IW32364" s="36"/>
      <c r="JI32364"/>
      <c r="JJ32364"/>
      <c r="KX32364" s="23"/>
      <c r="KY32364" s="23"/>
    </row>
    <row r="32365" spans="36:311" x14ac:dyDescent="0.2">
      <c r="AJ32365" s="23"/>
      <c r="HH32365"/>
      <c r="IW32365" s="36"/>
      <c r="JI32365"/>
      <c r="JJ32365"/>
      <c r="KX32365" s="23"/>
      <c r="KY32365" s="23"/>
    </row>
    <row r="32366" spans="36:311" x14ac:dyDescent="0.2">
      <c r="AJ32366" s="23"/>
      <c r="HH32366"/>
      <c r="IW32366" s="36"/>
      <c r="JI32366"/>
      <c r="JJ32366"/>
      <c r="KX32366" s="23"/>
      <c r="KY32366" s="23"/>
    </row>
    <row r="32367" spans="36:311" x14ac:dyDescent="0.2">
      <c r="AJ32367" s="23"/>
      <c r="HH32367"/>
      <c r="IW32367" s="36"/>
      <c r="JI32367"/>
      <c r="JJ32367"/>
      <c r="KX32367" s="23"/>
      <c r="KY32367" s="23"/>
    </row>
    <row r="32368" spans="36:311" x14ac:dyDescent="0.2">
      <c r="AJ32368" s="23"/>
      <c r="HH32368"/>
      <c r="IW32368" s="36"/>
      <c r="JI32368"/>
      <c r="JJ32368"/>
      <c r="KX32368" s="23"/>
      <c r="KY32368" s="23"/>
    </row>
    <row r="32369" spans="36:311" x14ac:dyDescent="0.2">
      <c r="AJ32369" s="23"/>
      <c r="HH32369"/>
      <c r="IW32369" s="36"/>
      <c r="JI32369"/>
      <c r="JJ32369"/>
      <c r="KX32369" s="23"/>
      <c r="KY32369" s="23"/>
    </row>
    <row r="32370" spans="36:311" x14ac:dyDescent="0.2">
      <c r="AJ32370" s="23"/>
      <c r="HH32370"/>
      <c r="IW32370" s="36"/>
      <c r="JI32370"/>
      <c r="JJ32370"/>
      <c r="KX32370" s="23"/>
      <c r="KY32370" s="23"/>
    </row>
    <row r="32371" spans="36:311" x14ac:dyDescent="0.2">
      <c r="AJ32371" s="23"/>
      <c r="HH32371"/>
      <c r="IW32371" s="36"/>
      <c r="JI32371"/>
      <c r="JJ32371"/>
      <c r="KX32371" s="23"/>
      <c r="KY32371" s="23"/>
    </row>
    <row r="32372" spans="36:311" x14ac:dyDescent="0.2">
      <c r="AJ32372" s="23"/>
      <c r="HH32372"/>
      <c r="IW32372" s="36"/>
      <c r="JI32372"/>
      <c r="JJ32372"/>
      <c r="KX32372" s="23"/>
      <c r="KY32372" s="23"/>
    </row>
    <row r="32373" spans="36:311" x14ac:dyDescent="0.2">
      <c r="AJ32373" s="23"/>
      <c r="HH32373"/>
      <c r="IW32373" s="36"/>
      <c r="JI32373"/>
      <c r="JJ32373"/>
      <c r="KX32373" s="23"/>
      <c r="KY32373" s="23"/>
    </row>
    <row r="32374" spans="36:311" x14ac:dyDescent="0.2">
      <c r="AJ32374" s="23"/>
      <c r="HH32374"/>
      <c r="IW32374" s="36"/>
      <c r="JI32374"/>
      <c r="JJ32374"/>
      <c r="KX32374" s="23"/>
      <c r="KY32374" s="23"/>
    </row>
    <row r="32375" spans="36:311" x14ac:dyDescent="0.2">
      <c r="AJ32375" s="23"/>
      <c r="HH32375"/>
      <c r="IW32375" s="36"/>
      <c r="JI32375"/>
      <c r="JJ32375"/>
      <c r="KX32375" s="23"/>
      <c r="KY32375" s="23"/>
    </row>
    <row r="32376" spans="36:311" x14ac:dyDescent="0.2">
      <c r="AJ32376" s="23"/>
      <c r="HH32376"/>
      <c r="IW32376" s="36"/>
      <c r="JI32376"/>
      <c r="JJ32376"/>
      <c r="KX32376" s="23"/>
      <c r="KY32376" s="23"/>
    </row>
    <row r="32377" spans="36:311" x14ac:dyDescent="0.2">
      <c r="AJ32377" s="23"/>
      <c r="HH32377"/>
      <c r="IW32377" s="36"/>
      <c r="JI32377"/>
      <c r="JJ32377"/>
      <c r="KX32377" s="23"/>
      <c r="KY32377" s="23"/>
    </row>
    <row r="32378" spans="36:311" x14ac:dyDescent="0.2">
      <c r="AJ32378" s="23"/>
      <c r="HH32378"/>
      <c r="IW32378" s="36"/>
      <c r="JI32378"/>
      <c r="JJ32378"/>
      <c r="KX32378" s="23"/>
      <c r="KY32378" s="23"/>
    </row>
    <row r="32379" spans="36:311" x14ac:dyDescent="0.2">
      <c r="AJ32379" s="23"/>
      <c r="HH32379"/>
      <c r="IW32379" s="36"/>
      <c r="JI32379"/>
      <c r="JJ32379"/>
      <c r="KX32379" s="23"/>
      <c r="KY32379" s="23"/>
    </row>
    <row r="32380" spans="36:311" x14ac:dyDescent="0.2">
      <c r="AJ32380" s="23"/>
      <c r="HH32380"/>
      <c r="IW32380" s="36"/>
      <c r="JI32380"/>
      <c r="JJ32380"/>
      <c r="KX32380" s="23"/>
      <c r="KY32380" s="23"/>
    </row>
    <row r="32381" spans="36:311" x14ac:dyDescent="0.2">
      <c r="AJ32381" s="23"/>
      <c r="HH32381"/>
      <c r="IW32381" s="36"/>
      <c r="JI32381"/>
      <c r="JJ32381"/>
      <c r="KX32381" s="23"/>
      <c r="KY32381" s="23"/>
    </row>
    <row r="32382" spans="36:311" x14ac:dyDescent="0.2">
      <c r="AJ32382" s="23"/>
      <c r="HH32382"/>
      <c r="IW32382" s="36"/>
      <c r="JI32382"/>
      <c r="JJ32382"/>
      <c r="KX32382" s="23"/>
      <c r="KY32382" s="23"/>
    </row>
    <row r="32383" spans="36:311" x14ac:dyDescent="0.2">
      <c r="AJ32383" s="23"/>
      <c r="HH32383"/>
      <c r="IW32383" s="36"/>
      <c r="JI32383"/>
      <c r="JJ32383"/>
      <c r="KX32383" s="23"/>
      <c r="KY32383" s="23"/>
    </row>
    <row r="32384" spans="36:311" x14ac:dyDescent="0.2">
      <c r="AJ32384" s="23"/>
      <c r="HH32384"/>
      <c r="IW32384" s="36"/>
      <c r="JI32384"/>
      <c r="JJ32384"/>
      <c r="KX32384" s="23"/>
      <c r="KY32384" s="23"/>
    </row>
    <row r="32385" spans="36:311" x14ac:dyDescent="0.2">
      <c r="AJ32385" s="23"/>
      <c r="HH32385"/>
      <c r="IW32385" s="36"/>
      <c r="JI32385"/>
      <c r="JJ32385"/>
      <c r="KX32385" s="23"/>
      <c r="KY32385" s="23"/>
    </row>
    <row r="32386" spans="36:311" x14ac:dyDescent="0.2">
      <c r="AJ32386" s="23"/>
      <c r="HH32386"/>
      <c r="IW32386" s="36"/>
      <c r="JI32386"/>
      <c r="JJ32386"/>
      <c r="KX32386" s="23"/>
      <c r="KY32386" s="23"/>
    </row>
    <row r="32387" spans="36:311" x14ac:dyDescent="0.2">
      <c r="AJ32387" s="23"/>
      <c r="HH32387"/>
      <c r="IW32387" s="36"/>
      <c r="JI32387"/>
      <c r="JJ32387"/>
      <c r="KX32387" s="23"/>
      <c r="KY32387" s="23"/>
    </row>
    <row r="32388" spans="36:311" x14ac:dyDescent="0.2">
      <c r="AJ32388" s="23"/>
      <c r="HH32388"/>
      <c r="IW32388" s="36"/>
      <c r="JI32388"/>
      <c r="JJ32388"/>
      <c r="KX32388" s="23"/>
      <c r="KY32388" s="23"/>
    </row>
    <row r="32389" spans="36:311" x14ac:dyDescent="0.2">
      <c r="AJ32389" s="23"/>
      <c r="HH32389"/>
      <c r="IW32389" s="36"/>
      <c r="JI32389"/>
      <c r="JJ32389"/>
      <c r="KX32389" s="23"/>
      <c r="KY32389" s="23"/>
    </row>
    <row r="32390" spans="36:311" x14ac:dyDescent="0.2">
      <c r="AJ32390" s="23"/>
      <c r="HH32390"/>
      <c r="IW32390" s="36"/>
      <c r="JI32390"/>
      <c r="JJ32390"/>
      <c r="KX32390" s="23"/>
      <c r="KY32390" s="23"/>
    </row>
    <row r="32391" spans="36:311" x14ac:dyDescent="0.2">
      <c r="AJ32391" s="23"/>
      <c r="HH32391"/>
      <c r="IW32391" s="36"/>
      <c r="JI32391"/>
      <c r="JJ32391"/>
      <c r="KX32391" s="23"/>
      <c r="KY32391" s="23"/>
    </row>
    <row r="32392" spans="36:311" x14ac:dyDescent="0.2">
      <c r="AJ32392" s="23"/>
      <c r="HH32392"/>
      <c r="IW32392" s="36"/>
      <c r="JI32392"/>
      <c r="JJ32392"/>
      <c r="KX32392" s="23"/>
      <c r="KY32392" s="23"/>
    </row>
    <row r="32393" spans="36:311" x14ac:dyDescent="0.2">
      <c r="AJ32393" s="23"/>
      <c r="HH32393"/>
      <c r="IW32393" s="36"/>
      <c r="JI32393"/>
      <c r="JJ32393"/>
      <c r="KX32393" s="23"/>
      <c r="KY32393" s="23"/>
    </row>
    <row r="32394" spans="36:311" x14ac:dyDescent="0.2">
      <c r="AJ32394" s="23"/>
      <c r="HH32394"/>
      <c r="IW32394" s="36"/>
      <c r="JI32394"/>
      <c r="JJ32394"/>
      <c r="KX32394" s="23"/>
      <c r="KY32394" s="23"/>
    </row>
    <row r="32395" spans="36:311" x14ac:dyDescent="0.2">
      <c r="AJ32395" s="23"/>
      <c r="HH32395"/>
      <c r="IW32395" s="36"/>
      <c r="JI32395"/>
      <c r="JJ32395"/>
      <c r="KX32395" s="23"/>
      <c r="KY32395" s="23"/>
    </row>
    <row r="32396" spans="36:311" x14ac:dyDescent="0.2">
      <c r="AJ32396" s="23"/>
      <c r="HH32396"/>
      <c r="IW32396" s="36"/>
      <c r="JI32396"/>
      <c r="JJ32396"/>
      <c r="KX32396" s="23"/>
      <c r="KY32396" s="23"/>
    </row>
    <row r="32397" spans="36:311" x14ac:dyDescent="0.2">
      <c r="AJ32397" s="23"/>
      <c r="HH32397"/>
      <c r="IW32397" s="36"/>
      <c r="JI32397"/>
      <c r="JJ32397"/>
      <c r="KX32397" s="23"/>
      <c r="KY32397" s="23"/>
    </row>
    <row r="32398" spans="36:311" x14ac:dyDescent="0.2">
      <c r="AJ32398" s="23"/>
      <c r="HH32398"/>
      <c r="IW32398" s="36"/>
      <c r="JI32398"/>
      <c r="JJ32398"/>
      <c r="KX32398" s="23"/>
      <c r="KY32398" s="23"/>
    </row>
    <row r="32399" spans="36:311" x14ac:dyDescent="0.2">
      <c r="AJ32399" s="23"/>
      <c r="HH32399"/>
      <c r="IW32399" s="36"/>
      <c r="JI32399"/>
      <c r="JJ32399"/>
      <c r="KX32399" s="23"/>
      <c r="KY32399" s="23"/>
    </row>
    <row r="32400" spans="36:311" x14ac:dyDescent="0.2">
      <c r="AJ32400" s="23"/>
      <c r="HH32400"/>
      <c r="IW32400" s="36"/>
      <c r="JI32400"/>
      <c r="JJ32400"/>
      <c r="KX32400" s="23"/>
      <c r="KY32400" s="23"/>
    </row>
    <row r="32401" spans="36:311" x14ac:dyDescent="0.2">
      <c r="AJ32401" s="23"/>
      <c r="HH32401"/>
      <c r="IW32401" s="36"/>
      <c r="JI32401"/>
      <c r="JJ32401"/>
      <c r="KX32401" s="23"/>
      <c r="KY32401" s="23"/>
    </row>
    <row r="32402" spans="36:311" x14ac:dyDescent="0.2">
      <c r="AJ32402" s="23"/>
      <c r="HH32402"/>
      <c r="IW32402" s="36"/>
      <c r="JI32402"/>
      <c r="JJ32402"/>
      <c r="KX32402" s="23"/>
      <c r="KY32402" s="23"/>
    </row>
    <row r="32403" spans="36:311" x14ac:dyDescent="0.2">
      <c r="AJ32403" s="23"/>
      <c r="HH32403"/>
      <c r="IW32403" s="36"/>
      <c r="JI32403"/>
      <c r="JJ32403"/>
      <c r="KX32403" s="23"/>
      <c r="KY32403" s="23"/>
    </row>
    <row r="32404" spans="36:311" x14ac:dyDescent="0.2">
      <c r="AJ32404" s="23"/>
      <c r="HH32404"/>
      <c r="IW32404" s="36"/>
      <c r="JI32404"/>
      <c r="JJ32404"/>
      <c r="KX32404" s="23"/>
      <c r="KY32404" s="23"/>
    </row>
    <row r="32405" spans="36:311" x14ac:dyDescent="0.2">
      <c r="AJ32405" s="23"/>
      <c r="HH32405"/>
      <c r="IW32405" s="36"/>
      <c r="JI32405"/>
      <c r="JJ32405"/>
      <c r="KX32405" s="23"/>
      <c r="KY32405" s="23"/>
    </row>
    <row r="32406" spans="36:311" x14ac:dyDescent="0.2">
      <c r="AJ32406" s="23"/>
      <c r="HH32406"/>
      <c r="IW32406" s="36"/>
      <c r="JI32406"/>
      <c r="JJ32406"/>
      <c r="KX32406" s="23"/>
      <c r="KY32406" s="23"/>
    </row>
    <row r="32407" spans="36:311" x14ac:dyDescent="0.2">
      <c r="AJ32407" s="23"/>
      <c r="HH32407"/>
      <c r="IW32407" s="36"/>
      <c r="JI32407"/>
      <c r="JJ32407"/>
      <c r="KX32407" s="23"/>
      <c r="KY32407" s="23"/>
    </row>
    <row r="32408" spans="36:311" x14ac:dyDescent="0.2">
      <c r="AJ32408" s="23"/>
      <c r="HH32408"/>
      <c r="IW32408" s="36"/>
      <c r="JI32408"/>
      <c r="JJ32408"/>
      <c r="KX32408" s="23"/>
      <c r="KY32408" s="23"/>
    </row>
    <row r="32409" spans="36:311" x14ac:dyDescent="0.2">
      <c r="AJ32409" s="23"/>
      <c r="HH32409"/>
      <c r="IW32409" s="36"/>
      <c r="JI32409"/>
      <c r="JJ32409"/>
      <c r="KX32409" s="23"/>
      <c r="KY32409" s="23"/>
    </row>
    <row r="32410" spans="36:311" x14ac:dyDescent="0.2">
      <c r="AJ32410" s="23"/>
      <c r="HH32410"/>
      <c r="IW32410" s="36"/>
      <c r="JI32410"/>
      <c r="JJ32410"/>
      <c r="KX32410" s="23"/>
      <c r="KY32410" s="23"/>
    </row>
    <row r="32411" spans="36:311" x14ac:dyDescent="0.2">
      <c r="AJ32411" s="23"/>
      <c r="HH32411"/>
      <c r="IW32411" s="36"/>
      <c r="JI32411"/>
      <c r="JJ32411"/>
      <c r="KX32411" s="23"/>
      <c r="KY32411" s="23"/>
    </row>
    <row r="32412" spans="36:311" x14ac:dyDescent="0.2">
      <c r="AJ32412" s="23"/>
      <c r="HH32412"/>
      <c r="IW32412" s="36"/>
      <c r="JI32412"/>
      <c r="JJ32412"/>
      <c r="KX32412" s="23"/>
      <c r="KY32412" s="23"/>
    </row>
    <row r="32413" spans="36:311" x14ac:dyDescent="0.2">
      <c r="AJ32413" s="23"/>
      <c r="HH32413"/>
      <c r="IW32413" s="36"/>
      <c r="JI32413"/>
      <c r="JJ32413"/>
      <c r="KX32413" s="23"/>
      <c r="KY32413" s="23"/>
    </row>
    <row r="32414" spans="36:311" x14ac:dyDescent="0.2">
      <c r="AJ32414" s="23"/>
      <c r="HH32414"/>
      <c r="IW32414" s="36"/>
      <c r="JI32414"/>
      <c r="JJ32414"/>
      <c r="KX32414" s="23"/>
      <c r="KY32414" s="23"/>
    </row>
    <row r="32415" spans="36:311" x14ac:dyDescent="0.2">
      <c r="AJ32415" s="23"/>
      <c r="HH32415"/>
      <c r="IW32415" s="36"/>
      <c r="JI32415"/>
      <c r="JJ32415"/>
      <c r="KX32415" s="23"/>
      <c r="KY32415" s="23"/>
    </row>
    <row r="32416" spans="36:311" x14ac:dyDescent="0.2">
      <c r="AJ32416" s="23"/>
      <c r="HH32416"/>
      <c r="IW32416" s="36"/>
      <c r="JI32416"/>
      <c r="JJ32416"/>
      <c r="KX32416" s="23"/>
      <c r="KY32416" s="23"/>
    </row>
    <row r="32417" spans="36:311" x14ac:dyDescent="0.2">
      <c r="AJ32417" s="23"/>
      <c r="HH32417"/>
      <c r="IW32417" s="36"/>
      <c r="JI32417"/>
      <c r="JJ32417"/>
      <c r="KX32417" s="23"/>
      <c r="KY32417" s="23"/>
    </row>
    <row r="32418" spans="36:311" x14ac:dyDescent="0.2">
      <c r="AJ32418" s="23"/>
      <c r="HH32418"/>
      <c r="IW32418" s="36"/>
      <c r="JI32418"/>
      <c r="JJ32418"/>
      <c r="KX32418" s="23"/>
      <c r="KY32418" s="23"/>
    </row>
    <row r="32419" spans="36:311" x14ac:dyDescent="0.2">
      <c r="AJ32419" s="23"/>
      <c r="HH32419"/>
      <c r="IW32419" s="36"/>
      <c r="JI32419"/>
      <c r="JJ32419"/>
      <c r="KX32419" s="23"/>
      <c r="KY32419" s="23"/>
    </row>
    <row r="32420" spans="36:311" x14ac:dyDescent="0.2">
      <c r="AJ32420" s="23"/>
      <c r="HH32420"/>
      <c r="IW32420" s="36"/>
      <c r="JI32420"/>
      <c r="JJ32420"/>
      <c r="KX32420" s="23"/>
      <c r="KY32420" s="23"/>
    </row>
    <row r="32421" spans="36:311" x14ac:dyDescent="0.2">
      <c r="AJ32421" s="23"/>
      <c r="HH32421"/>
      <c r="IW32421" s="36"/>
      <c r="JI32421"/>
      <c r="JJ32421"/>
      <c r="KX32421" s="23"/>
      <c r="KY32421" s="23"/>
    </row>
    <row r="32422" spans="36:311" x14ac:dyDescent="0.2">
      <c r="AJ32422" s="23"/>
      <c r="HH32422"/>
      <c r="IW32422" s="36"/>
      <c r="JI32422"/>
      <c r="JJ32422"/>
      <c r="KX32422" s="23"/>
      <c r="KY32422" s="23"/>
    </row>
    <row r="32423" spans="36:311" x14ac:dyDescent="0.2">
      <c r="AJ32423" s="23"/>
      <c r="HH32423"/>
      <c r="IW32423" s="36"/>
      <c r="JI32423"/>
      <c r="JJ32423"/>
      <c r="KX32423" s="23"/>
      <c r="KY32423" s="23"/>
    </row>
    <row r="32424" spans="36:311" x14ac:dyDescent="0.2">
      <c r="AJ32424" s="23"/>
      <c r="HH32424"/>
      <c r="IW32424" s="36"/>
      <c r="JI32424"/>
      <c r="JJ32424"/>
      <c r="KX32424" s="23"/>
      <c r="KY32424" s="23"/>
    </row>
    <row r="32425" spans="36:311" x14ac:dyDescent="0.2">
      <c r="AJ32425" s="23"/>
      <c r="HH32425"/>
      <c r="IW32425" s="36"/>
      <c r="JI32425"/>
      <c r="JJ32425"/>
      <c r="KX32425" s="23"/>
      <c r="KY32425" s="23"/>
    </row>
    <row r="32426" spans="36:311" x14ac:dyDescent="0.2">
      <c r="AJ32426" s="23"/>
      <c r="HH32426"/>
      <c r="IW32426" s="36"/>
      <c r="JI32426"/>
      <c r="JJ32426"/>
      <c r="KX32426" s="23"/>
      <c r="KY32426" s="23"/>
    </row>
    <row r="32427" spans="36:311" x14ac:dyDescent="0.2">
      <c r="AJ32427" s="23"/>
      <c r="HH32427"/>
      <c r="IW32427" s="36"/>
      <c r="JI32427"/>
      <c r="JJ32427"/>
      <c r="KX32427" s="23"/>
      <c r="KY32427" s="23"/>
    </row>
    <row r="32428" spans="36:311" x14ac:dyDescent="0.2">
      <c r="AJ32428" s="23"/>
      <c r="HH32428"/>
      <c r="IW32428" s="36"/>
      <c r="JI32428"/>
      <c r="JJ32428"/>
      <c r="KX32428" s="23"/>
      <c r="KY32428" s="23"/>
    </row>
    <row r="32429" spans="36:311" x14ac:dyDescent="0.2">
      <c r="AJ32429" s="23"/>
      <c r="HH32429"/>
      <c r="IW32429" s="36"/>
      <c r="JI32429"/>
      <c r="JJ32429"/>
      <c r="KX32429" s="23"/>
      <c r="KY32429" s="23"/>
    </row>
    <row r="32430" spans="36:311" x14ac:dyDescent="0.2">
      <c r="AJ32430" s="23"/>
      <c r="HH32430"/>
      <c r="IW32430" s="36"/>
      <c r="JI32430"/>
      <c r="JJ32430"/>
      <c r="KX32430" s="23"/>
      <c r="KY32430" s="23"/>
    </row>
    <row r="32431" spans="36:311" x14ac:dyDescent="0.2">
      <c r="AJ32431" s="23"/>
      <c r="HH32431"/>
      <c r="IW32431" s="36"/>
      <c r="JI32431"/>
      <c r="JJ32431"/>
      <c r="KX32431" s="23"/>
      <c r="KY32431" s="23"/>
    </row>
    <row r="32432" spans="36:311" x14ac:dyDescent="0.2">
      <c r="AJ32432" s="23"/>
      <c r="HH32432"/>
      <c r="IW32432" s="36"/>
      <c r="JI32432"/>
      <c r="JJ32432"/>
      <c r="KX32432" s="23"/>
      <c r="KY32432" s="23"/>
    </row>
    <row r="32433" spans="36:311" x14ac:dyDescent="0.2">
      <c r="AJ32433" s="23"/>
      <c r="HH32433"/>
      <c r="IW32433" s="36"/>
      <c r="JI32433"/>
      <c r="JJ32433"/>
      <c r="KX32433" s="23"/>
      <c r="KY32433" s="23"/>
    </row>
    <row r="32434" spans="36:311" x14ac:dyDescent="0.2">
      <c r="AJ32434" s="23"/>
      <c r="HH32434"/>
      <c r="IW32434" s="36"/>
      <c r="JI32434"/>
      <c r="JJ32434"/>
      <c r="KX32434" s="23"/>
      <c r="KY32434" s="23"/>
    </row>
    <row r="32435" spans="36:311" x14ac:dyDescent="0.2">
      <c r="AJ32435" s="23"/>
      <c r="HH32435"/>
      <c r="IW32435" s="36"/>
      <c r="JI32435"/>
      <c r="JJ32435"/>
      <c r="KX32435" s="23"/>
      <c r="KY32435" s="23"/>
    </row>
    <row r="32436" spans="36:311" x14ac:dyDescent="0.2">
      <c r="AJ32436" s="23"/>
      <c r="HH32436"/>
      <c r="IW32436" s="36"/>
      <c r="JI32436"/>
      <c r="JJ32436"/>
      <c r="KX32436" s="23"/>
      <c r="KY32436" s="23"/>
    </row>
    <row r="32437" spans="36:311" x14ac:dyDescent="0.2">
      <c r="AJ32437" s="23"/>
      <c r="HH32437"/>
      <c r="IW32437" s="36"/>
      <c r="JI32437"/>
      <c r="JJ32437"/>
      <c r="KX32437" s="23"/>
      <c r="KY32437" s="23"/>
    </row>
    <row r="32438" spans="36:311" x14ac:dyDescent="0.2">
      <c r="AJ32438" s="23"/>
      <c r="HH32438"/>
      <c r="IW32438" s="36"/>
      <c r="JI32438"/>
      <c r="JJ32438"/>
      <c r="KX32438" s="23"/>
      <c r="KY32438" s="23"/>
    </row>
    <row r="32439" spans="36:311" x14ac:dyDescent="0.2">
      <c r="AJ32439" s="23"/>
      <c r="HH32439"/>
      <c r="IW32439" s="36"/>
      <c r="JI32439"/>
      <c r="JJ32439"/>
      <c r="KX32439" s="23"/>
      <c r="KY32439" s="23"/>
    </row>
    <row r="32440" spans="36:311" x14ac:dyDescent="0.2">
      <c r="AJ32440" s="23"/>
      <c r="HH32440"/>
      <c r="IW32440" s="36"/>
      <c r="JI32440"/>
      <c r="JJ32440"/>
      <c r="KX32440" s="23"/>
      <c r="KY32440" s="23"/>
    </row>
    <row r="32441" spans="36:311" x14ac:dyDescent="0.2">
      <c r="AJ32441" s="23"/>
      <c r="HH32441"/>
      <c r="IW32441" s="36"/>
      <c r="JI32441"/>
      <c r="JJ32441"/>
      <c r="KX32441" s="23"/>
      <c r="KY32441" s="23"/>
    </row>
    <row r="32442" spans="36:311" x14ac:dyDescent="0.2">
      <c r="AJ32442" s="23"/>
      <c r="HH32442"/>
      <c r="IW32442" s="36"/>
      <c r="JI32442"/>
      <c r="JJ32442"/>
      <c r="KX32442" s="23"/>
      <c r="KY32442" s="23"/>
    </row>
    <row r="32443" spans="36:311" x14ac:dyDescent="0.2">
      <c r="AJ32443" s="23"/>
      <c r="HH32443"/>
      <c r="IW32443" s="36"/>
      <c r="JI32443"/>
      <c r="JJ32443"/>
      <c r="KX32443" s="23"/>
      <c r="KY32443" s="23"/>
    </row>
    <row r="32444" spans="36:311" x14ac:dyDescent="0.2">
      <c r="AJ32444" s="23"/>
      <c r="HH32444"/>
      <c r="IW32444" s="36"/>
      <c r="JI32444"/>
      <c r="JJ32444"/>
      <c r="KX32444" s="23"/>
      <c r="KY32444" s="23"/>
    </row>
    <row r="32445" spans="36:311" x14ac:dyDescent="0.2">
      <c r="AJ32445" s="23"/>
      <c r="HH32445"/>
      <c r="IW32445" s="36"/>
      <c r="JI32445"/>
      <c r="JJ32445"/>
      <c r="KX32445" s="23"/>
      <c r="KY32445" s="23"/>
    </row>
    <row r="32446" spans="36:311" x14ac:dyDescent="0.2">
      <c r="AJ32446" s="23"/>
      <c r="HH32446"/>
      <c r="IW32446" s="36"/>
      <c r="JI32446"/>
      <c r="JJ32446"/>
      <c r="KX32446" s="23"/>
      <c r="KY32446" s="23"/>
    </row>
    <row r="32447" spans="36:311" x14ac:dyDescent="0.2">
      <c r="AJ32447" s="23"/>
      <c r="HH32447"/>
      <c r="IW32447" s="36"/>
      <c r="JI32447"/>
      <c r="JJ32447"/>
      <c r="KX32447" s="23"/>
      <c r="KY32447" s="23"/>
    </row>
    <row r="32448" spans="36:311" x14ac:dyDescent="0.2">
      <c r="AJ32448" s="23"/>
      <c r="HH32448"/>
      <c r="IW32448" s="36"/>
      <c r="JI32448"/>
      <c r="JJ32448"/>
      <c r="KX32448" s="23"/>
      <c r="KY32448" s="23"/>
    </row>
    <row r="32449" spans="36:311" x14ac:dyDescent="0.2">
      <c r="AJ32449" s="23"/>
      <c r="HH32449"/>
      <c r="IW32449" s="36"/>
      <c r="JI32449"/>
      <c r="JJ32449"/>
      <c r="KX32449" s="23"/>
      <c r="KY32449" s="23"/>
    </row>
    <row r="32450" spans="36:311" x14ac:dyDescent="0.2">
      <c r="AJ32450" s="23"/>
      <c r="HH32450"/>
      <c r="IW32450" s="36"/>
      <c r="JI32450"/>
      <c r="JJ32450"/>
      <c r="KX32450" s="23"/>
      <c r="KY32450" s="23"/>
    </row>
    <row r="32451" spans="36:311" x14ac:dyDescent="0.2">
      <c r="AJ32451" s="23"/>
      <c r="HH32451"/>
      <c r="IW32451" s="36"/>
      <c r="JI32451"/>
      <c r="JJ32451"/>
      <c r="KX32451" s="23"/>
      <c r="KY32451" s="23"/>
    </row>
    <row r="32452" spans="36:311" x14ac:dyDescent="0.2">
      <c r="AJ32452" s="23"/>
      <c r="HH32452"/>
      <c r="IW32452" s="36"/>
      <c r="JI32452"/>
      <c r="JJ32452"/>
      <c r="KX32452" s="23"/>
      <c r="KY32452" s="23"/>
    </row>
    <row r="32453" spans="36:311" x14ac:dyDescent="0.2">
      <c r="AJ32453" s="23"/>
      <c r="HH32453"/>
      <c r="IW32453" s="36"/>
      <c r="JI32453"/>
      <c r="JJ32453"/>
      <c r="KX32453" s="23"/>
      <c r="KY32453" s="23"/>
    </row>
    <row r="32454" spans="36:311" x14ac:dyDescent="0.2">
      <c r="AJ32454" s="23"/>
      <c r="HH32454"/>
      <c r="IW32454" s="36"/>
      <c r="JI32454"/>
      <c r="JJ32454"/>
      <c r="KX32454" s="23"/>
      <c r="KY32454" s="23"/>
    </row>
    <row r="32455" spans="36:311" x14ac:dyDescent="0.2">
      <c r="AJ32455" s="23"/>
      <c r="HH32455"/>
      <c r="IW32455" s="36"/>
      <c r="JI32455"/>
      <c r="JJ32455"/>
      <c r="KX32455" s="23"/>
      <c r="KY32455" s="23"/>
    </row>
    <row r="32456" spans="36:311" x14ac:dyDescent="0.2">
      <c r="AJ32456" s="23"/>
      <c r="HH32456"/>
      <c r="IW32456" s="36"/>
      <c r="JI32456"/>
      <c r="JJ32456"/>
      <c r="KX32456" s="23"/>
      <c r="KY32456" s="23"/>
    </row>
    <row r="32457" spans="36:311" x14ac:dyDescent="0.2">
      <c r="AJ32457" s="23"/>
      <c r="HH32457"/>
      <c r="IW32457" s="36"/>
      <c r="JI32457"/>
      <c r="JJ32457"/>
      <c r="KX32457" s="23"/>
      <c r="KY32457" s="23"/>
    </row>
    <row r="32458" spans="36:311" x14ac:dyDescent="0.2">
      <c r="AJ32458" s="23"/>
      <c r="HH32458"/>
      <c r="IW32458" s="36"/>
      <c r="JI32458"/>
      <c r="JJ32458"/>
      <c r="KX32458" s="23"/>
      <c r="KY32458" s="23"/>
    </row>
    <row r="32459" spans="36:311" x14ac:dyDescent="0.2">
      <c r="AJ32459" s="23"/>
      <c r="HH32459"/>
      <c r="IW32459" s="36"/>
      <c r="JI32459"/>
      <c r="JJ32459"/>
      <c r="KX32459" s="23"/>
      <c r="KY32459" s="23"/>
    </row>
    <row r="32460" spans="36:311" x14ac:dyDescent="0.2">
      <c r="AJ32460" s="23"/>
      <c r="HH32460"/>
      <c r="IW32460" s="36"/>
      <c r="JI32460"/>
      <c r="JJ32460"/>
      <c r="KX32460" s="23"/>
      <c r="KY32460" s="23"/>
    </row>
    <row r="32461" spans="36:311" x14ac:dyDescent="0.2">
      <c r="AJ32461" s="23"/>
      <c r="HH32461"/>
      <c r="IW32461" s="36"/>
      <c r="JI32461"/>
      <c r="JJ32461"/>
      <c r="KX32461" s="23"/>
      <c r="KY32461" s="23"/>
    </row>
    <row r="32462" spans="36:311" x14ac:dyDescent="0.2">
      <c r="AJ32462" s="23"/>
      <c r="HH32462"/>
      <c r="IW32462" s="36"/>
      <c r="JI32462"/>
      <c r="JJ32462"/>
      <c r="KX32462" s="23"/>
      <c r="KY32462" s="23"/>
    </row>
    <row r="32463" spans="36:311" x14ac:dyDescent="0.2">
      <c r="AJ32463" s="23"/>
      <c r="HH32463"/>
      <c r="IW32463" s="36"/>
      <c r="JI32463"/>
      <c r="JJ32463"/>
      <c r="KX32463" s="23"/>
      <c r="KY32463" s="23"/>
    </row>
    <row r="32464" spans="36:311" x14ac:dyDescent="0.2">
      <c r="AJ32464" s="23"/>
      <c r="HH32464"/>
      <c r="IW32464" s="36"/>
      <c r="JI32464"/>
      <c r="JJ32464"/>
      <c r="KX32464" s="23"/>
      <c r="KY32464" s="23"/>
    </row>
    <row r="32465" spans="36:311" x14ac:dyDescent="0.2">
      <c r="AJ32465" s="23"/>
      <c r="HH32465"/>
      <c r="IW32465" s="36"/>
      <c r="JI32465"/>
      <c r="JJ32465"/>
      <c r="KX32465" s="23"/>
      <c r="KY32465" s="23"/>
    </row>
    <row r="32466" spans="36:311" x14ac:dyDescent="0.2">
      <c r="AJ32466" s="23"/>
      <c r="HH32466"/>
      <c r="IW32466" s="36"/>
      <c r="JI32466"/>
      <c r="JJ32466"/>
      <c r="KX32466" s="23"/>
      <c r="KY32466" s="23"/>
    </row>
    <row r="32467" spans="36:311" x14ac:dyDescent="0.2">
      <c r="AJ32467" s="23"/>
      <c r="HH32467"/>
      <c r="IW32467" s="36"/>
      <c r="JI32467"/>
      <c r="JJ32467"/>
      <c r="KX32467" s="23"/>
      <c r="KY32467" s="23"/>
    </row>
    <row r="32468" spans="36:311" x14ac:dyDescent="0.2">
      <c r="AJ32468" s="23"/>
      <c r="HH32468"/>
      <c r="IW32468" s="36"/>
      <c r="JI32468"/>
      <c r="JJ32468"/>
      <c r="KX32468" s="23"/>
      <c r="KY32468" s="23"/>
    </row>
    <row r="32469" spans="36:311" x14ac:dyDescent="0.2">
      <c r="AJ32469" s="23"/>
      <c r="HH32469"/>
      <c r="IW32469" s="36"/>
      <c r="JI32469"/>
      <c r="JJ32469"/>
      <c r="KX32469" s="23"/>
      <c r="KY32469" s="23"/>
    </row>
    <row r="32470" spans="36:311" x14ac:dyDescent="0.2">
      <c r="AJ32470" s="23"/>
      <c r="HH32470"/>
      <c r="IW32470" s="36"/>
      <c r="JI32470"/>
      <c r="JJ32470"/>
      <c r="KX32470" s="23"/>
      <c r="KY32470" s="23"/>
    </row>
    <row r="32471" spans="36:311" x14ac:dyDescent="0.2">
      <c r="AJ32471" s="23"/>
      <c r="HH32471"/>
      <c r="IW32471" s="36"/>
      <c r="JI32471"/>
      <c r="JJ32471"/>
      <c r="KX32471" s="23"/>
      <c r="KY32471" s="23"/>
    </row>
    <row r="32472" spans="36:311" x14ac:dyDescent="0.2">
      <c r="AJ32472" s="23"/>
      <c r="HH32472"/>
      <c r="IW32472" s="36"/>
      <c r="JI32472"/>
      <c r="JJ32472"/>
      <c r="KX32472" s="23"/>
      <c r="KY32472" s="23"/>
    </row>
    <row r="32473" spans="36:311" x14ac:dyDescent="0.2">
      <c r="AJ32473" s="23"/>
      <c r="HH32473"/>
      <c r="IW32473" s="36"/>
      <c r="JI32473"/>
      <c r="JJ32473"/>
      <c r="KX32473" s="23"/>
      <c r="KY32473" s="23"/>
    </row>
    <row r="32474" spans="36:311" x14ac:dyDescent="0.2">
      <c r="AJ32474" s="23"/>
      <c r="HH32474"/>
      <c r="IW32474" s="36"/>
      <c r="JI32474"/>
      <c r="JJ32474"/>
      <c r="KX32474" s="23"/>
      <c r="KY32474" s="23"/>
    </row>
    <row r="32475" spans="36:311" x14ac:dyDescent="0.2">
      <c r="AJ32475" s="23"/>
      <c r="HH32475"/>
      <c r="IW32475" s="36"/>
      <c r="JI32475"/>
      <c r="JJ32475"/>
      <c r="KX32475" s="23"/>
      <c r="KY32475" s="23"/>
    </row>
    <row r="32476" spans="36:311" x14ac:dyDescent="0.2">
      <c r="AJ32476" s="23"/>
      <c r="HH32476"/>
      <c r="IW32476" s="36"/>
      <c r="JI32476"/>
      <c r="JJ32476"/>
      <c r="KX32476" s="23"/>
      <c r="KY32476" s="23"/>
    </row>
    <row r="32477" spans="36:311" x14ac:dyDescent="0.2">
      <c r="AJ32477" s="23"/>
      <c r="HH32477"/>
      <c r="IW32477" s="36"/>
      <c r="JI32477"/>
      <c r="JJ32477"/>
      <c r="KX32477" s="23"/>
      <c r="KY32477" s="23"/>
    </row>
    <row r="32478" spans="36:311" x14ac:dyDescent="0.2">
      <c r="AJ32478" s="23"/>
      <c r="HH32478"/>
      <c r="IW32478" s="36"/>
      <c r="JI32478"/>
      <c r="JJ32478"/>
      <c r="KX32478" s="23"/>
      <c r="KY32478" s="23"/>
    </row>
    <row r="32479" spans="36:311" x14ac:dyDescent="0.2">
      <c r="AJ32479" s="23"/>
      <c r="HH32479"/>
      <c r="IW32479" s="36"/>
      <c r="JI32479"/>
      <c r="JJ32479"/>
      <c r="KX32479" s="23"/>
      <c r="KY32479" s="23"/>
    </row>
    <row r="32480" spans="36:311" x14ac:dyDescent="0.2">
      <c r="AJ32480" s="23"/>
      <c r="HH32480"/>
      <c r="IW32480" s="36"/>
      <c r="JI32480"/>
      <c r="JJ32480"/>
      <c r="KX32480" s="23"/>
      <c r="KY32480" s="23"/>
    </row>
    <row r="32481" spans="36:311" x14ac:dyDescent="0.2">
      <c r="AJ32481" s="23"/>
      <c r="HH32481"/>
      <c r="IW32481" s="36"/>
      <c r="JI32481"/>
      <c r="JJ32481"/>
      <c r="KX32481" s="23"/>
      <c r="KY32481" s="23"/>
    </row>
    <row r="32482" spans="36:311" x14ac:dyDescent="0.2">
      <c r="AJ32482" s="23"/>
      <c r="HH32482"/>
      <c r="IW32482" s="36"/>
      <c r="JI32482"/>
      <c r="JJ32482"/>
      <c r="KX32482" s="23"/>
      <c r="KY32482" s="23"/>
    </row>
    <row r="32483" spans="36:311" x14ac:dyDescent="0.2">
      <c r="AJ32483" s="23"/>
      <c r="HH32483"/>
      <c r="IW32483" s="36"/>
      <c r="JI32483"/>
      <c r="JJ32483"/>
      <c r="KX32483" s="23"/>
      <c r="KY32483" s="23"/>
    </row>
    <row r="32484" spans="36:311" x14ac:dyDescent="0.2">
      <c r="AJ32484" s="23"/>
      <c r="HH32484"/>
      <c r="IW32484" s="36"/>
      <c r="JI32484"/>
      <c r="JJ32484"/>
      <c r="KX32484" s="23"/>
      <c r="KY32484" s="23"/>
    </row>
    <row r="32485" spans="36:311" x14ac:dyDescent="0.2">
      <c r="AJ32485" s="23"/>
      <c r="HH32485"/>
      <c r="IW32485" s="36"/>
      <c r="JI32485"/>
      <c r="JJ32485"/>
      <c r="KX32485" s="23"/>
      <c r="KY32485" s="23"/>
    </row>
    <row r="32486" spans="36:311" x14ac:dyDescent="0.2">
      <c r="AJ32486" s="23"/>
      <c r="HH32486"/>
      <c r="IW32486" s="36"/>
      <c r="JI32486"/>
      <c r="JJ32486"/>
      <c r="KX32486" s="23"/>
      <c r="KY32486" s="23"/>
    </row>
    <row r="32487" spans="36:311" x14ac:dyDescent="0.2">
      <c r="AJ32487" s="23"/>
      <c r="HH32487"/>
      <c r="IW32487" s="36"/>
      <c r="JI32487"/>
      <c r="JJ32487"/>
      <c r="KX32487" s="23"/>
      <c r="KY32487" s="23"/>
    </row>
    <row r="32488" spans="36:311" x14ac:dyDescent="0.2">
      <c r="AJ32488" s="23"/>
      <c r="HH32488"/>
      <c r="IW32488" s="36"/>
      <c r="JI32488"/>
      <c r="JJ32488"/>
      <c r="KX32488" s="23"/>
      <c r="KY32488" s="23"/>
    </row>
    <row r="32489" spans="36:311" x14ac:dyDescent="0.2">
      <c r="AJ32489" s="23"/>
      <c r="HH32489"/>
      <c r="IW32489" s="36"/>
      <c r="JI32489"/>
      <c r="JJ32489"/>
      <c r="KX32489" s="23"/>
      <c r="KY32489" s="23"/>
    </row>
    <row r="32490" spans="36:311" x14ac:dyDescent="0.2">
      <c r="AJ32490" s="23"/>
      <c r="HH32490"/>
      <c r="IW32490" s="36"/>
      <c r="JI32490"/>
      <c r="JJ32490"/>
      <c r="KX32490" s="23"/>
      <c r="KY32490" s="23"/>
    </row>
    <row r="32491" spans="36:311" x14ac:dyDescent="0.2">
      <c r="AJ32491" s="23"/>
      <c r="HH32491"/>
      <c r="IW32491" s="36"/>
      <c r="JI32491"/>
      <c r="JJ32491"/>
      <c r="KX32491" s="23"/>
      <c r="KY32491" s="23"/>
    </row>
    <row r="32492" spans="36:311" x14ac:dyDescent="0.2">
      <c r="AJ32492" s="23"/>
      <c r="HH32492"/>
      <c r="IW32492" s="36"/>
      <c r="JI32492"/>
      <c r="JJ32492"/>
      <c r="KX32492" s="23"/>
      <c r="KY32492" s="23"/>
    </row>
    <row r="32493" spans="36:311" x14ac:dyDescent="0.2">
      <c r="AJ32493" s="23"/>
      <c r="HH32493"/>
      <c r="IW32493" s="36"/>
      <c r="JI32493"/>
      <c r="JJ32493"/>
      <c r="KX32493" s="23"/>
      <c r="KY32493" s="23"/>
    </row>
    <row r="32494" spans="36:311" x14ac:dyDescent="0.2">
      <c r="AJ32494" s="23"/>
      <c r="HH32494"/>
      <c r="IW32494" s="36"/>
      <c r="JI32494"/>
      <c r="JJ32494"/>
      <c r="KX32494" s="23"/>
      <c r="KY32494" s="23"/>
    </row>
    <row r="32495" spans="36:311" x14ac:dyDescent="0.2">
      <c r="AJ32495" s="23"/>
      <c r="HH32495"/>
      <c r="IW32495" s="36"/>
      <c r="JI32495"/>
      <c r="JJ32495"/>
      <c r="KX32495" s="23"/>
      <c r="KY32495" s="23"/>
    </row>
    <row r="32496" spans="36:311" x14ac:dyDescent="0.2">
      <c r="AJ32496" s="23"/>
      <c r="HH32496"/>
      <c r="IW32496" s="36"/>
      <c r="JI32496"/>
      <c r="JJ32496"/>
      <c r="KX32496" s="23"/>
      <c r="KY32496" s="23"/>
    </row>
    <row r="32497" spans="36:311" x14ac:dyDescent="0.2">
      <c r="AJ32497" s="23"/>
      <c r="HH32497"/>
      <c r="IW32497" s="36"/>
      <c r="JI32497"/>
      <c r="JJ32497"/>
      <c r="KX32497" s="23"/>
      <c r="KY32497" s="23"/>
    </row>
    <row r="32498" spans="36:311" x14ac:dyDescent="0.2">
      <c r="AJ32498" s="23"/>
      <c r="HH32498"/>
      <c r="IW32498" s="36"/>
      <c r="JI32498"/>
      <c r="JJ32498"/>
      <c r="KX32498" s="23"/>
      <c r="KY32498" s="23"/>
    </row>
    <row r="32499" spans="36:311" x14ac:dyDescent="0.2">
      <c r="AJ32499" s="23"/>
      <c r="HH32499"/>
      <c r="IW32499" s="36"/>
      <c r="JI32499"/>
      <c r="JJ32499"/>
      <c r="KX32499" s="23"/>
      <c r="KY32499" s="23"/>
    </row>
    <row r="32500" spans="36:311" x14ac:dyDescent="0.2">
      <c r="AJ32500" s="23"/>
      <c r="HH32500"/>
      <c r="IW32500" s="36"/>
      <c r="JI32500"/>
      <c r="JJ32500"/>
      <c r="KX32500" s="23"/>
      <c r="KY32500" s="23"/>
    </row>
    <row r="32501" spans="36:311" x14ac:dyDescent="0.2">
      <c r="AJ32501" s="23"/>
      <c r="HH32501"/>
      <c r="IW32501" s="36"/>
      <c r="JI32501"/>
      <c r="JJ32501"/>
      <c r="KX32501" s="23"/>
      <c r="KY32501" s="23"/>
    </row>
    <row r="32502" spans="36:311" x14ac:dyDescent="0.2">
      <c r="AJ32502" s="23"/>
      <c r="HH32502"/>
      <c r="IW32502" s="36"/>
      <c r="JI32502"/>
      <c r="JJ32502"/>
      <c r="KX32502" s="23"/>
      <c r="KY32502" s="23"/>
    </row>
    <row r="32503" spans="36:311" x14ac:dyDescent="0.2">
      <c r="AJ32503" s="23"/>
      <c r="HH32503"/>
      <c r="IW32503" s="36"/>
      <c r="JI32503"/>
      <c r="JJ32503"/>
      <c r="KX32503" s="23"/>
      <c r="KY32503" s="23"/>
    </row>
    <row r="32504" spans="36:311" x14ac:dyDescent="0.2">
      <c r="AJ32504" s="23"/>
      <c r="HH32504"/>
      <c r="IW32504" s="36"/>
      <c r="JI32504"/>
      <c r="JJ32504"/>
      <c r="KX32504" s="23"/>
      <c r="KY32504" s="23"/>
    </row>
    <row r="32505" spans="36:311" x14ac:dyDescent="0.2">
      <c r="AJ32505" s="23"/>
      <c r="HH32505"/>
      <c r="IW32505" s="36"/>
      <c r="JI32505"/>
      <c r="JJ32505"/>
      <c r="KX32505" s="23"/>
      <c r="KY32505" s="23"/>
    </row>
    <row r="32506" spans="36:311" x14ac:dyDescent="0.2">
      <c r="AJ32506" s="23"/>
      <c r="HH32506"/>
      <c r="IW32506" s="36"/>
      <c r="JI32506"/>
      <c r="JJ32506"/>
      <c r="KX32506" s="23"/>
      <c r="KY32506" s="23"/>
    </row>
    <row r="32507" spans="36:311" x14ac:dyDescent="0.2">
      <c r="AJ32507" s="23"/>
      <c r="HH32507"/>
      <c r="IW32507" s="36"/>
      <c r="JI32507"/>
      <c r="JJ32507"/>
      <c r="KX32507" s="23"/>
      <c r="KY32507" s="23"/>
    </row>
    <row r="32508" spans="36:311" x14ac:dyDescent="0.2">
      <c r="AJ32508" s="23"/>
      <c r="HH32508"/>
      <c r="IW32508" s="36"/>
      <c r="JI32508"/>
      <c r="JJ32508"/>
      <c r="KX32508" s="23"/>
      <c r="KY32508" s="23"/>
    </row>
    <row r="32509" spans="36:311" x14ac:dyDescent="0.2">
      <c r="AJ32509" s="23"/>
      <c r="HH32509"/>
      <c r="IW32509" s="36"/>
      <c r="JI32509"/>
      <c r="JJ32509"/>
      <c r="KX32509" s="23"/>
      <c r="KY32509" s="23"/>
    </row>
    <row r="32510" spans="36:311" x14ac:dyDescent="0.2">
      <c r="AJ32510" s="23"/>
      <c r="HH32510"/>
      <c r="IW32510" s="36"/>
      <c r="JI32510"/>
      <c r="JJ32510"/>
      <c r="KX32510" s="23"/>
      <c r="KY32510" s="23"/>
    </row>
    <row r="32511" spans="36:311" x14ac:dyDescent="0.2">
      <c r="AJ32511" s="23"/>
      <c r="HH32511"/>
      <c r="IW32511" s="36"/>
      <c r="JI32511"/>
      <c r="JJ32511"/>
      <c r="KX32511" s="23"/>
      <c r="KY32511" s="23"/>
    </row>
    <row r="32512" spans="36:311" x14ac:dyDescent="0.2">
      <c r="AJ32512" s="23"/>
      <c r="HH32512"/>
      <c r="IW32512" s="36"/>
      <c r="JI32512"/>
      <c r="JJ32512"/>
      <c r="KX32512" s="23"/>
      <c r="KY32512" s="23"/>
    </row>
    <row r="32513" spans="36:311" x14ac:dyDescent="0.2">
      <c r="AJ32513" s="23"/>
      <c r="HH32513"/>
      <c r="IW32513" s="36"/>
      <c r="JI32513"/>
      <c r="JJ32513"/>
      <c r="KX32513" s="23"/>
      <c r="KY32513" s="23"/>
    </row>
    <row r="32514" spans="36:311" x14ac:dyDescent="0.2">
      <c r="AJ32514" s="23"/>
      <c r="HH32514"/>
      <c r="IW32514" s="36"/>
      <c r="JI32514"/>
      <c r="JJ32514"/>
      <c r="KX32514" s="23"/>
      <c r="KY32514" s="23"/>
    </row>
    <row r="32515" spans="36:311" x14ac:dyDescent="0.2">
      <c r="AJ32515" s="23"/>
      <c r="HH32515"/>
      <c r="IW32515" s="36"/>
      <c r="JI32515"/>
      <c r="JJ32515"/>
      <c r="KX32515" s="23"/>
      <c r="KY32515" s="23"/>
    </row>
    <row r="32516" spans="36:311" x14ac:dyDescent="0.2">
      <c r="AJ32516" s="23"/>
      <c r="HH32516"/>
      <c r="IW32516" s="36"/>
      <c r="JI32516"/>
      <c r="JJ32516"/>
      <c r="KX32516" s="23"/>
      <c r="KY32516" s="23"/>
    </row>
    <row r="32517" spans="36:311" x14ac:dyDescent="0.2">
      <c r="AJ32517" s="23"/>
      <c r="HH32517"/>
      <c r="IW32517" s="36"/>
      <c r="JI32517"/>
      <c r="JJ32517"/>
      <c r="KX32517" s="23"/>
      <c r="KY32517" s="23"/>
    </row>
    <row r="32518" spans="36:311" x14ac:dyDescent="0.2">
      <c r="AJ32518" s="23"/>
      <c r="HH32518"/>
      <c r="IW32518" s="36"/>
      <c r="JI32518"/>
      <c r="JJ32518"/>
      <c r="KX32518" s="23"/>
      <c r="KY32518" s="23"/>
    </row>
    <row r="32519" spans="36:311" x14ac:dyDescent="0.2">
      <c r="AJ32519" s="23"/>
      <c r="HH32519"/>
      <c r="IW32519" s="36"/>
      <c r="JI32519"/>
      <c r="JJ32519"/>
      <c r="KX32519" s="23"/>
      <c r="KY32519" s="23"/>
    </row>
    <row r="32520" spans="36:311" x14ac:dyDescent="0.2">
      <c r="AJ32520" s="23"/>
      <c r="HH32520"/>
      <c r="IW32520" s="36"/>
      <c r="JI32520"/>
      <c r="JJ32520"/>
      <c r="KX32520" s="23"/>
      <c r="KY32520" s="23"/>
    </row>
    <row r="32521" spans="36:311" x14ac:dyDescent="0.2">
      <c r="AJ32521" s="23"/>
      <c r="HH32521"/>
      <c r="IW32521" s="36"/>
      <c r="JI32521"/>
      <c r="JJ32521"/>
      <c r="KX32521" s="23"/>
      <c r="KY32521" s="23"/>
    </row>
    <row r="32522" spans="36:311" x14ac:dyDescent="0.2">
      <c r="AJ32522" s="23"/>
      <c r="HH32522"/>
      <c r="IW32522" s="36"/>
      <c r="JI32522"/>
      <c r="JJ32522"/>
      <c r="KX32522" s="23"/>
      <c r="KY32522" s="23"/>
    </row>
    <row r="32523" spans="36:311" x14ac:dyDescent="0.2">
      <c r="AJ32523" s="23"/>
      <c r="HH32523"/>
      <c r="IW32523" s="36"/>
      <c r="JI32523"/>
      <c r="JJ32523"/>
      <c r="KX32523" s="23"/>
      <c r="KY32523" s="23"/>
    </row>
    <row r="32524" spans="36:311" x14ac:dyDescent="0.2">
      <c r="AJ32524" s="23"/>
      <c r="HH32524"/>
      <c r="IW32524" s="36"/>
      <c r="JI32524"/>
      <c r="JJ32524"/>
      <c r="KX32524" s="23"/>
      <c r="KY32524" s="23"/>
    </row>
    <row r="32525" spans="36:311" x14ac:dyDescent="0.2">
      <c r="AJ32525" s="23"/>
      <c r="HH32525"/>
      <c r="IW32525" s="36"/>
      <c r="JI32525"/>
      <c r="JJ32525"/>
      <c r="KX32525" s="23"/>
      <c r="KY32525" s="23"/>
    </row>
    <row r="32526" spans="36:311" x14ac:dyDescent="0.2">
      <c r="AJ32526" s="23"/>
      <c r="HH32526"/>
      <c r="IW32526" s="36"/>
      <c r="JI32526"/>
      <c r="JJ32526"/>
      <c r="KX32526" s="23"/>
      <c r="KY32526" s="23"/>
    </row>
    <row r="32527" spans="36:311" x14ac:dyDescent="0.2">
      <c r="AJ32527" s="23"/>
      <c r="HH32527"/>
      <c r="IW32527" s="36"/>
      <c r="JI32527"/>
      <c r="JJ32527"/>
      <c r="KX32527" s="23"/>
      <c r="KY32527" s="23"/>
    </row>
    <row r="32528" spans="36:311" x14ac:dyDescent="0.2">
      <c r="AJ32528" s="23"/>
      <c r="HH32528"/>
      <c r="IW32528" s="36"/>
      <c r="JI32528"/>
      <c r="JJ32528"/>
      <c r="KX32528" s="23"/>
      <c r="KY32528" s="23"/>
    </row>
    <row r="32529" spans="36:311" x14ac:dyDescent="0.2">
      <c r="AJ32529" s="23"/>
      <c r="HH32529"/>
      <c r="IW32529" s="36"/>
      <c r="JI32529"/>
      <c r="JJ32529"/>
      <c r="KX32529" s="23"/>
      <c r="KY32529" s="23"/>
    </row>
    <row r="32530" spans="36:311" x14ac:dyDescent="0.2">
      <c r="AJ32530" s="23"/>
      <c r="HH32530"/>
      <c r="IW32530" s="36"/>
      <c r="JI32530"/>
      <c r="JJ32530"/>
      <c r="KX32530" s="23"/>
      <c r="KY32530" s="23"/>
    </row>
    <row r="32531" spans="36:311" x14ac:dyDescent="0.2">
      <c r="AJ32531" s="23"/>
      <c r="HH32531"/>
      <c r="IW32531" s="36"/>
      <c r="JI32531"/>
      <c r="JJ32531"/>
      <c r="KX32531" s="23"/>
      <c r="KY32531" s="23"/>
    </row>
    <row r="32532" spans="36:311" x14ac:dyDescent="0.2">
      <c r="AJ32532" s="23"/>
      <c r="HH32532"/>
      <c r="IW32532" s="36"/>
      <c r="JI32532"/>
      <c r="JJ32532"/>
      <c r="KX32532" s="23"/>
      <c r="KY32532" s="23"/>
    </row>
    <row r="32533" spans="36:311" x14ac:dyDescent="0.2">
      <c r="AJ32533" s="23"/>
      <c r="HH32533"/>
      <c r="IW32533" s="36"/>
      <c r="JI32533"/>
      <c r="JJ32533"/>
      <c r="KX32533" s="23"/>
      <c r="KY32533" s="23"/>
    </row>
    <row r="32534" spans="36:311" x14ac:dyDescent="0.2">
      <c r="AJ32534" s="23"/>
      <c r="HH32534"/>
      <c r="IW32534" s="36"/>
      <c r="JI32534"/>
      <c r="JJ32534"/>
      <c r="KX32534" s="23"/>
      <c r="KY32534" s="23"/>
    </row>
    <row r="32535" spans="36:311" x14ac:dyDescent="0.2">
      <c r="AJ32535" s="23"/>
      <c r="HH32535"/>
      <c r="IW32535" s="36"/>
      <c r="JI32535"/>
      <c r="JJ32535"/>
      <c r="KX32535" s="23"/>
      <c r="KY32535" s="23"/>
    </row>
    <row r="32536" spans="36:311" x14ac:dyDescent="0.2">
      <c r="AJ32536" s="23"/>
      <c r="HH32536"/>
      <c r="IW32536" s="36"/>
      <c r="JI32536"/>
      <c r="JJ32536"/>
      <c r="KX32536" s="23"/>
      <c r="KY32536" s="23"/>
    </row>
    <row r="32537" spans="36:311" x14ac:dyDescent="0.2">
      <c r="AJ32537" s="23"/>
      <c r="HH32537"/>
      <c r="IW32537" s="36"/>
      <c r="JI32537"/>
      <c r="JJ32537"/>
      <c r="KX32537" s="23"/>
      <c r="KY32537" s="23"/>
    </row>
    <row r="32538" spans="36:311" x14ac:dyDescent="0.2">
      <c r="AJ32538" s="23"/>
      <c r="HH32538"/>
      <c r="IW32538" s="36"/>
      <c r="JI32538"/>
      <c r="JJ32538"/>
      <c r="KX32538" s="23"/>
      <c r="KY32538" s="23"/>
    </row>
    <row r="32539" spans="36:311" x14ac:dyDescent="0.2">
      <c r="AJ32539" s="23"/>
      <c r="HH32539"/>
      <c r="IW32539" s="36"/>
      <c r="JI32539"/>
      <c r="JJ32539"/>
      <c r="KX32539" s="23"/>
      <c r="KY32539" s="23"/>
    </row>
    <row r="32540" spans="36:311" x14ac:dyDescent="0.2">
      <c r="AJ32540" s="23"/>
      <c r="HH32540"/>
      <c r="IW32540" s="36"/>
      <c r="JI32540"/>
      <c r="JJ32540"/>
      <c r="KX32540" s="23"/>
      <c r="KY32540" s="23"/>
    </row>
    <row r="32541" spans="36:311" x14ac:dyDescent="0.2">
      <c r="AJ32541" s="23"/>
      <c r="HH32541"/>
      <c r="IW32541" s="36"/>
      <c r="JI32541"/>
      <c r="JJ32541"/>
      <c r="KX32541" s="23"/>
      <c r="KY32541" s="23"/>
    </row>
    <row r="32542" spans="36:311" x14ac:dyDescent="0.2">
      <c r="AJ32542" s="23"/>
      <c r="HH32542"/>
      <c r="IW32542" s="36"/>
      <c r="JI32542"/>
      <c r="JJ32542"/>
      <c r="KX32542" s="23"/>
      <c r="KY32542" s="23"/>
    </row>
    <row r="32543" spans="36:311" x14ac:dyDescent="0.2">
      <c r="AJ32543" s="23"/>
      <c r="HH32543"/>
      <c r="IW32543" s="36"/>
      <c r="JI32543"/>
      <c r="JJ32543"/>
      <c r="KX32543" s="23"/>
      <c r="KY32543" s="23"/>
    </row>
    <row r="32544" spans="36:311" x14ac:dyDescent="0.2">
      <c r="AJ32544" s="23"/>
      <c r="HH32544"/>
      <c r="IW32544" s="36"/>
      <c r="JI32544"/>
      <c r="JJ32544"/>
      <c r="KX32544" s="23"/>
      <c r="KY32544" s="23"/>
    </row>
    <row r="32545" spans="36:311" x14ac:dyDescent="0.2">
      <c r="AJ32545" s="23"/>
      <c r="HH32545"/>
      <c r="IW32545" s="36"/>
      <c r="JI32545"/>
      <c r="JJ32545"/>
      <c r="KX32545" s="23"/>
      <c r="KY32545" s="23"/>
    </row>
    <row r="32546" spans="36:311" x14ac:dyDescent="0.2">
      <c r="AJ32546" s="23"/>
      <c r="HH32546"/>
      <c r="IW32546" s="36"/>
      <c r="JI32546"/>
      <c r="JJ32546"/>
      <c r="KX32546" s="23"/>
      <c r="KY32546" s="23"/>
    </row>
    <row r="32547" spans="36:311" x14ac:dyDescent="0.2">
      <c r="AJ32547" s="23"/>
      <c r="HH32547"/>
      <c r="IW32547" s="36"/>
      <c r="JI32547"/>
      <c r="JJ32547"/>
      <c r="KX32547" s="23"/>
      <c r="KY32547" s="23"/>
    </row>
    <row r="32548" spans="36:311" x14ac:dyDescent="0.2">
      <c r="AJ32548" s="23"/>
      <c r="HH32548"/>
      <c r="IW32548" s="36"/>
      <c r="JI32548"/>
      <c r="JJ32548"/>
      <c r="KX32548" s="23"/>
      <c r="KY32548" s="23"/>
    </row>
    <row r="32549" spans="36:311" x14ac:dyDescent="0.2">
      <c r="AJ32549" s="23"/>
      <c r="HH32549"/>
      <c r="IW32549" s="36"/>
      <c r="JI32549"/>
      <c r="JJ32549"/>
      <c r="KX32549" s="23"/>
      <c r="KY32549" s="23"/>
    </row>
    <row r="32550" spans="36:311" x14ac:dyDescent="0.2">
      <c r="AJ32550" s="23"/>
      <c r="HH32550"/>
      <c r="IW32550" s="36"/>
      <c r="JI32550"/>
      <c r="JJ32550"/>
      <c r="KX32550" s="23"/>
      <c r="KY32550" s="23"/>
    </row>
    <row r="32551" spans="36:311" x14ac:dyDescent="0.2">
      <c r="AJ32551" s="23"/>
      <c r="HH32551"/>
      <c r="IW32551" s="36"/>
      <c r="JI32551"/>
      <c r="JJ32551"/>
      <c r="KX32551" s="23"/>
      <c r="KY32551" s="23"/>
    </row>
    <row r="32552" spans="36:311" x14ac:dyDescent="0.2">
      <c r="AJ32552" s="23"/>
      <c r="HH32552"/>
      <c r="IW32552" s="36"/>
      <c r="JI32552"/>
      <c r="JJ32552"/>
      <c r="KX32552" s="23"/>
      <c r="KY32552" s="23"/>
    </row>
    <row r="32553" spans="36:311" x14ac:dyDescent="0.2">
      <c r="AJ32553" s="23"/>
      <c r="HH32553"/>
      <c r="IW32553" s="36"/>
      <c r="JI32553"/>
      <c r="JJ32553"/>
      <c r="KX32553" s="23"/>
      <c r="KY32553" s="23"/>
    </row>
    <row r="32554" spans="36:311" x14ac:dyDescent="0.2">
      <c r="AJ32554" s="23"/>
      <c r="HH32554"/>
      <c r="IW32554" s="36"/>
      <c r="JI32554"/>
      <c r="JJ32554"/>
      <c r="KX32554" s="23"/>
      <c r="KY32554" s="23"/>
    </row>
    <row r="32555" spans="36:311" x14ac:dyDescent="0.2">
      <c r="AJ32555" s="23"/>
      <c r="HH32555"/>
      <c r="IW32555" s="36"/>
      <c r="JI32555"/>
      <c r="JJ32555"/>
      <c r="KX32555" s="23"/>
      <c r="KY32555" s="23"/>
    </row>
    <row r="32556" spans="36:311" x14ac:dyDescent="0.2">
      <c r="AJ32556" s="23"/>
      <c r="HH32556"/>
      <c r="IW32556" s="36"/>
      <c r="JI32556"/>
      <c r="JJ32556"/>
      <c r="KX32556" s="23"/>
      <c r="KY32556" s="23"/>
    </row>
    <row r="32557" spans="36:311" x14ac:dyDescent="0.2">
      <c r="AJ32557" s="23"/>
      <c r="HH32557"/>
      <c r="IW32557" s="36"/>
      <c r="JI32557"/>
      <c r="JJ32557"/>
      <c r="KX32557" s="23"/>
      <c r="KY32557" s="23"/>
    </row>
    <row r="32558" spans="36:311" x14ac:dyDescent="0.2">
      <c r="AJ32558" s="23"/>
      <c r="HH32558"/>
      <c r="IW32558" s="36"/>
      <c r="JI32558"/>
      <c r="JJ32558"/>
      <c r="KX32558" s="23"/>
      <c r="KY32558" s="23"/>
    </row>
    <row r="32559" spans="36:311" x14ac:dyDescent="0.2">
      <c r="AJ32559" s="23"/>
      <c r="HH32559"/>
      <c r="IW32559" s="36"/>
      <c r="JI32559"/>
      <c r="JJ32559"/>
      <c r="KX32559" s="23"/>
      <c r="KY32559" s="23"/>
    </row>
    <row r="32560" spans="36:311" x14ac:dyDescent="0.2">
      <c r="AJ32560" s="23"/>
      <c r="HH32560"/>
      <c r="IW32560" s="36"/>
      <c r="JI32560"/>
      <c r="JJ32560"/>
      <c r="KX32560" s="23"/>
      <c r="KY32560" s="23"/>
    </row>
    <row r="32561" spans="36:311" x14ac:dyDescent="0.2">
      <c r="AJ32561" s="23"/>
      <c r="HH32561"/>
      <c r="IW32561" s="36"/>
      <c r="JI32561"/>
      <c r="JJ32561"/>
      <c r="KX32561" s="23"/>
      <c r="KY32561" s="23"/>
    </row>
    <row r="32562" spans="36:311" x14ac:dyDescent="0.2">
      <c r="AJ32562" s="23"/>
      <c r="HH32562"/>
      <c r="IW32562" s="36"/>
      <c r="JI32562"/>
      <c r="JJ32562"/>
      <c r="KX32562" s="23"/>
      <c r="KY32562" s="23"/>
    </row>
    <row r="32563" spans="36:311" x14ac:dyDescent="0.2">
      <c r="AJ32563" s="23"/>
      <c r="HH32563"/>
      <c r="IW32563" s="36"/>
      <c r="JI32563"/>
      <c r="JJ32563"/>
      <c r="KX32563" s="23"/>
      <c r="KY32563" s="23"/>
    </row>
    <row r="32564" spans="36:311" x14ac:dyDescent="0.2">
      <c r="AJ32564" s="23"/>
      <c r="HH32564"/>
      <c r="IW32564" s="36"/>
      <c r="JI32564"/>
      <c r="JJ32564"/>
      <c r="KX32564" s="23"/>
      <c r="KY32564" s="23"/>
    </row>
    <row r="32565" spans="36:311" x14ac:dyDescent="0.2">
      <c r="AJ32565" s="23"/>
      <c r="HH32565"/>
      <c r="IW32565" s="36"/>
      <c r="JI32565"/>
      <c r="JJ32565"/>
      <c r="KX32565" s="23"/>
      <c r="KY32565" s="23"/>
    </row>
    <row r="32566" spans="36:311" x14ac:dyDescent="0.2">
      <c r="AJ32566" s="23"/>
      <c r="HH32566"/>
      <c r="IW32566" s="36"/>
      <c r="JI32566"/>
      <c r="JJ32566"/>
      <c r="KX32566" s="23"/>
      <c r="KY32566" s="23"/>
    </row>
    <row r="32567" spans="36:311" x14ac:dyDescent="0.2">
      <c r="AJ32567" s="23"/>
      <c r="HH32567"/>
      <c r="IW32567" s="36"/>
      <c r="JI32567"/>
      <c r="JJ32567"/>
      <c r="KX32567" s="23"/>
      <c r="KY32567" s="23"/>
    </row>
    <row r="32568" spans="36:311" x14ac:dyDescent="0.2">
      <c r="AJ32568" s="23"/>
      <c r="HH32568"/>
      <c r="IW32568" s="36"/>
      <c r="JI32568"/>
      <c r="JJ32568"/>
      <c r="KX32568" s="23"/>
      <c r="KY32568" s="23"/>
    </row>
    <row r="32569" spans="36:311" x14ac:dyDescent="0.2">
      <c r="AJ32569" s="23"/>
      <c r="HH32569"/>
      <c r="IW32569" s="36"/>
      <c r="JI32569"/>
      <c r="JJ32569"/>
      <c r="KX32569" s="23"/>
      <c r="KY32569" s="23"/>
    </row>
    <row r="32570" spans="36:311" x14ac:dyDescent="0.2">
      <c r="AJ32570" s="23"/>
      <c r="HH32570"/>
      <c r="IW32570" s="36"/>
      <c r="JI32570"/>
      <c r="JJ32570"/>
      <c r="KX32570" s="23"/>
      <c r="KY32570" s="23"/>
    </row>
    <row r="32571" spans="36:311" x14ac:dyDescent="0.2">
      <c r="AJ32571" s="23"/>
      <c r="HH32571"/>
      <c r="IW32571" s="36"/>
      <c r="JI32571"/>
      <c r="JJ32571"/>
      <c r="KX32571" s="23"/>
      <c r="KY32571" s="23"/>
    </row>
    <row r="32572" spans="36:311" x14ac:dyDescent="0.2">
      <c r="AJ32572" s="23"/>
      <c r="HH32572"/>
      <c r="IW32572" s="36"/>
      <c r="JI32572"/>
      <c r="JJ32572"/>
      <c r="KX32572" s="23"/>
      <c r="KY32572" s="23"/>
    </row>
    <row r="32573" spans="36:311" x14ac:dyDescent="0.2">
      <c r="AJ32573" s="23"/>
      <c r="HH32573"/>
      <c r="IW32573" s="36"/>
      <c r="JI32573"/>
      <c r="JJ32573"/>
      <c r="KX32573" s="23"/>
      <c r="KY32573" s="23"/>
    </row>
    <row r="32574" spans="36:311" x14ac:dyDescent="0.2">
      <c r="AJ32574" s="23"/>
      <c r="HH32574"/>
      <c r="IW32574" s="36"/>
      <c r="JI32574"/>
      <c r="JJ32574"/>
      <c r="KX32574" s="23"/>
      <c r="KY32574" s="23"/>
    </row>
    <row r="32575" spans="36:311" x14ac:dyDescent="0.2">
      <c r="AJ32575" s="23"/>
      <c r="HH32575"/>
      <c r="IW32575" s="36"/>
      <c r="JI32575"/>
      <c r="JJ32575"/>
      <c r="KX32575" s="23"/>
      <c r="KY32575" s="23"/>
    </row>
    <row r="32576" spans="36:311" x14ac:dyDescent="0.2">
      <c r="AJ32576" s="23"/>
      <c r="HH32576"/>
      <c r="IW32576" s="36"/>
      <c r="JI32576"/>
      <c r="JJ32576"/>
      <c r="KX32576" s="23"/>
      <c r="KY32576" s="23"/>
    </row>
    <row r="32577" spans="36:311" x14ac:dyDescent="0.2">
      <c r="AJ32577" s="23"/>
      <c r="HH32577"/>
      <c r="IW32577" s="36"/>
      <c r="JI32577"/>
      <c r="JJ32577"/>
      <c r="KX32577" s="23"/>
      <c r="KY32577" s="23"/>
    </row>
    <row r="32578" spans="36:311" x14ac:dyDescent="0.2">
      <c r="AJ32578" s="23"/>
      <c r="HH32578"/>
      <c r="IW32578" s="36"/>
      <c r="JI32578"/>
      <c r="JJ32578"/>
      <c r="KX32578" s="23"/>
      <c r="KY32578" s="23"/>
    </row>
    <row r="32579" spans="36:311" x14ac:dyDescent="0.2">
      <c r="AJ32579" s="23"/>
      <c r="HH32579"/>
      <c r="IW32579" s="36"/>
      <c r="JI32579"/>
      <c r="JJ32579"/>
      <c r="KX32579" s="23"/>
      <c r="KY32579" s="23"/>
    </row>
    <row r="32580" spans="36:311" x14ac:dyDescent="0.2">
      <c r="AJ32580" s="23"/>
      <c r="HH32580"/>
      <c r="IW32580" s="36"/>
      <c r="JI32580"/>
      <c r="JJ32580"/>
      <c r="KX32580" s="23"/>
      <c r="KY32580" s="23"/>
    </row>
    <row r="32581" spans="36:311" x14ac:dyDescent="0.2">
      <c r="AJ32581" s="23"/>
      <c r="HH32581"/>
      <c r="IW32581" s="36"/>
      <c r="JI32581"/>
      <c r="JJ32581"/>
      <c r="KX32581" s="23"/>
      <c r="KY32581" s="23"/>
    </row>
    <row r="32582" spans="36:311" x14ac:dyDescent="0.2">
      <c r="AJ32582" s="23"/>
      <c r="HH32582"/>
      <c r="IW32582" s="36"/>
      <c r="JI32582"/>
      <c r="JJ32582"/>
      <c r="KX32582" s="23"/>
      <c r="KY32582" s="23"/>
    </row>
    <row r="32583" spans="36:311" x14ac:dyDescent="0.2">
      <c r="AJ32583" s="23"/>
      <c r="HH32583"/>
      <c r="IW32583" s="36"/>
      <c r="JI32583"/>
      <c r="JJ32583"/>
      <c r="KX32583" s="23"/>
      <c r="KY32583" s="23"/>
    </row>
    <row r="32584" spans="36:311" x14ac:dyDescent="0.2">
      <c r="AJ32584" s="23"/>
      <c r="HH32584"/>
      <c r="IW32584" s="36"/>
      <c r="JI32584"/>
      <c r="JJ32584"/>
      <c r="KX32584" s="23"/>
      <c r="KY32584" s="23"/>
    </row>
    <row r="32585" spans="36:311" x14ac:dyDescent="0.2">
      <c r="AJ32585" s="23"/>
      <c r="HH32585"/>
      <c r="IW32585" s="36"/>
      <c r="JI32585"/>
      <c r="JJ32585"/>
      <c r="KX32585" s="23"/>
      <c r="KY32585" s="23"/>
    </row>
    <row r="32586" spans="36:311" x14ac:dyDescent="0.2">
      <c r="AJ32586" s="23"/>
      <c r="HH32586"/>
      <c r="IW32586" s="36"/>
      <c r="JI32586"/>
      <c r="JJ32586"/>
      <c r="KX32586" s="23"/>
      <c r="KY32586" s="23"/>
    </row>
    <row r="32587" spans="36:311" x14ac:dyDescent="0.2">
      <c r="AJ32587" s="23"/>
      <c r="HH32587"/>
      <c r="IW32587" s="36"/>
      <c r="JI32587"/>
      <c r="JJ32587"/>
      <c r="KX32587" s="23"/>
      <c r="KY32587" s="23"/>
    </row>
    <row r="32588" spans="36:311" x14ac:dyDescent="0.2">
      <c r="AJ32588" s="23"/>
      <c r="HH32588"/>
      <c r="IW32588" s="36"/>
      <c r="JI32588"/>
      <c r="JJ32588"/>
      <c r="KX32588" s="23"/>
      <c r="KY32588" s="23"/>
    </row>
    <row r="32589" spans="36:311" x14ac:dyDescent="0.2">
      <c r="AJ32589" s="23"/>
      <c r="HH32589"/>
      <c r="IW32589" s="36"/>
      <c r="JI32589"/>
      <c r="JJ32589"/>
      <c r="KX32589" s="23"/>
      <c r="KY32589" s="23"/>
    </row>
    <row r="32590" spans="36:311" x14ac:dyDescent="0.2">
      <c r="AJ32590" s="23"/>
      <c r="HH32590"/>
      <c r="IW32590" s="36"/>
      <c r="JI32590"/>
      <c r="JJ32590"/>
      <c r="KX32590" s="23"/>
      <c r="KY32590" s="23"/>
    </row>
    <row r="32591" spans="36:311" x14ac:dyDescent="0.2">
      <c r="AJ32591" s="23"/>
      <c r="HH32591"/>
      <c r="IW32591" s="36"/>
      <c r="JI32591"/>
      <c r="JJ32591"/>
      <c r="KX32591" s="23"/>
      <c r="KY32591" s="23"/>
    </row>
    <row r="32592" spans="36:311" x14ac:dyDescent="0.2">
      <c r="AJ32592" s="23"/>
      <c r="HH32592"/>
      <c r="IW32592" s="36"/>
      <c r="JI32592"/>
      <c r="JJ32592"/>
      <c r="KX32592" s="23"/>
      <c r="KY32592" s="23"/>
    </row>
    <row r="32593" spans="36:311" x14ac:dyDescent="0.2">
      <c r="AJ32593" s="23"/>
      <c r="HH32593"/>
      <c r="IW32593" s="36"/>
      <c r="JI32593"/>
      <c r="JJ32593"/>
      <c r="KX32593" s="23"/>
      <c r="KY32593" s="23"/>
    </row>
    <row r="32594" spans="36:311" x14ac:dyDescent="0.2">
      <c r="AJ32594" s="23"/>
      <c r="HH32594"/>
      <c r="IW32594" s="36"/>
      <c r="JI32594"/>
      <c r="JJ32594"/>
      <c r="KX32594" s="23"/>
      <c r="KY32594" s="23"/>
    </row>
    <row r="32595" spans="36:311" x14ac:dyDescent="0.2">
      <c r="AJ32595" s="23"/>
      <c r="HH32595"/>
      <c r="IW32595" s="36"/>
      <c r="JI32595"/>
      <c r="JJ32595"/>
      <c r="KX32595" s="23"/>
      <c r="KY32595" s="23"/>
    </row>
    <row r="32596" spans="36:311" x14ac:dyDescent="0.2">
      <c r="AJ32596" s="23"/>
      <c r="HH32596"/>
      <c r="IW32596" s="36"/>
      <c r="JI32596"/>
      <c r="JJ32596"/>
      <c r="KX32596" s="23"/>
      <c r="KY32596" s="23"/>
    </row>
    <row r="32597" spans="36:311" x14ac:dyDescent="0.2">
      <c r="AJ32597" s="23"/>
      <c r="HH32597"/>
      <c r="IW32597" s="36"/>
      <c r="JI32597"/>
      <c r="JJ32597"/>
      <c r="KX32597" s="23"/>
      <c r="KY32597" s="23"/>
    </row>
    <row r="32598" spans="36:311" x14ac:dyDescent="0.2">
      <c r="AJ32598" s="23"/>
      <c r="HH32598"/>
      <c r="IW32598" s="36"/>
      <c r="JI32598"/>
      <c r="JJ32598"/>
      <c r="KX32598" s="23"/>
      <c r="KY32598" s="23"/>
    </row>
    <row r="32599" spans="36:311" x14ac:dyDescent="0.2">
      <c r="AJ32599" s="23"/>
      <c r="HH32599"/>
      <c r="IW32599" s="36"/>
      <c r="JI32599"/>
      <c r="JJ32599"/>
      <c r="KX32599" s="23"/>
      <c r="KY32599" s="23"/>
    </row>
    <row r="32600" spans="36:311" x14ac:dyDescent="0.2">
      <c r="AJ32600" s="23"/>
      <c r="HH32600"/>
      <c r="IW32600" s="36"/>
      <c r="JI32600"/>
      <c r="JJ32600"/>
      <c r="KX32600" s="23"/>
      <c r="KY32600" s="23"/>
    </row>
    <row r="32601" spans="36:311" x14ac:dyDescent="0.2">
      <c r="AJ32601" s="23"/>
      <c r="HH32601"/>
      <c r="IW32601" s="36"/>
      <c r="JI32601"/>
      <c r="JJ32601"/>
      <c r="KX32601" s="23"/>
      <c r="KY32601" s="23"/>
    </row>
    <row r="32602" spans="36:311" x14ac:dyDescent="0.2">
      <c r="AJ32602" s="23"/>
      <c r="HH32602"/>
      <c r="IW32602" s="36"/>
      <c r="JI32602"/>
      <c r="JJ32602"/>
      <c r="KX32602" s="23"/>
      <c r="KY32602" s="23"/>
    </row>
    <row r="32603" spans="36:311" x14ac:dyDescent="0.2">
      <c r="AJ32603" s="23"/>
      <c r="HH32603"/>
      <c r="IW32603" s="36"/>
      <c r="JI32603"/>
      <c r="JJ32603"/>
      <c r="KX32603" s="23"/>
      <c r="KY32603" s="23"/>
    </row>
    <row r="32604" spans="36:311" x14ac:dyDescent="0.2">
      <c r="AJ32604" s="23"/>
      <c r="HH32604"/>
      <c r="IW32604" s="36"/>
      <c r="JI32604"/>
      <c r="JJ32604"/>
      <c r="KX32604" s="23"/>
      <c r="KY32604" s="23"/>
    </row>
    <row r="32605" spans="36:311" x14ac:dyDescent="0.2">
      <c r="AJ32605" s="23"/>
      <c r="HH32605"/>
      <c r="IW32605" s="36"/>
      <c r="JI32605"/>
      <c r="JJ32605"/>
      <c r="KX32605" s="23"/>
      <c r="KY32605" s="23"/>
    </row>
    <row r="32606" spans="36:311" x14ac:dyDescent="0.2">
      <c r="AJ32606" s="23"/>
      <c r="HH32606"/>
      <c r="IW32606" s="36"/>
      <c r="JI32606"/>
      <c r="JJ32606"/>
      <c r="KX32606" s="23"/>
      <c r="KY32606" s="23"/>
    </row>
    <row r="32607" spans="36:311" x14ac:dyDescent="0.2">
      <c r="AJ32607" s="23"/>
      <c r="HH32607"/>
      <c r="IW32607" s="36"/>
      <c r="JI32607"/>
      <c r="JJ32607"/>
      <c r="KX32607" s="23"/>
      <c r="KY32607" s="23"/>
    </row>
    <row r="32608" spans="36:311" x14ac:dyDescent="0.2">
      <c r="AJ32608" s="23"/>
      <c r="HH32608"/>
      <c r="IW32608" s="36"/>
      <c r="JI32608"/>
      <c r="JJ32608"/>
      <c r="KX32608" s="23"/>
      <c r="KY32608" s="23"/>
    </row>
    <row r="32609" spans="36:311" x14ac:dyDescent="0.2">
      <c r="AJ32609" s="23"/>
      <c r="HH32609"/>
      <c r="IW32609" s="36"/>
      <c r="JI32609"/>
      <c r="JJ32609"/>
      <c r="KX32609" s="23"/>
      <c r="KY32609" s="23"/>
    </row>
    <row r="32610" spans="36:311" x14ac:dyDescent="0.2">
      <c r="AJ32610" s="23"/>
      <c r="HH32610"/>
      <c r="IW32610" s="36"/>
      <c r="JI32610"/>
      <c r="JJ32610"/>
      <c r="KX32610" s="23"/>
      <c r="KY32610" s="23"/>
    </row>
    <row r="32611" spans="36:311" x14ac:dyDescent="0.2">
      <c r="AJ32611" s="23"/>
      <c r="HH32611"/>
      <c r="IW32611" s="36"/>
      <c r="JI32611"/>
      <c r="JJ32611"/>
      <c r="KX32611" s="23"/>
      <c r="KY32611" s="23"/>
    </row>
    <row r="32612" spans="36:311" x14ac:dyDescent="0.2">
      <c r="AJ32612" s="23"/>
      <c r="HH32612"/>
      <c r="IW32612" s="36"/>
      <c r="JI32612"/>
      <c r="JJ32612"/>
      <c r="KX32612" s="23"/>
      <c r="KY32612" s="23"/>
    </row>
    <row r="32613" spans="36:311" x14ac:dyDescent="0.2">
      <c r="AJ32613" s="23"/>
      <c r="HH32613"/>
      <c r="IW32613" s="36"/>
      <c r="JI32613"/>
      <c r="JJ32613"/>
      <c r="KX32613" s="23"/>
      <c r="KY32613" s="23"/>
    </row>
    <row r="32614" spans="36:311" x14ac:dyDescent="0.2">
      <c r="AJ32614" s="23"/>
      <c r="HH32614"/>
      <c r="IW32614" s="36"/>
      <c r="JI32614"/>
      <c r="JJ32614"/>
      <c r="KX32614" s="23"/>
      <c r="KY32614" s="23"/>
    </row>
    <row r="32615" spans="36:311" x14ac:dyDescent="0.2">
      <c r="AJ32615" s="23"/>
      <c r="HH32615"/>
      <c r="IW32615" s="36"/>
      <c r="JI32615"/>
      <c r="JJ32615"/>
      <c r="KX32615" s="23"/>
      <c r="KY32615" s="23"/>
    </row>
    <row r="32616" spans="36:311" x14ac:dyDescent="0.2">
      <c r="AJ32616" s="23"/>
      <c r="HH32616"/>
      <c r="IW32616" s="36"/>
      <c r="JI32616"/>
      <c r="JJ32616"/>
      <c r="KX32616" s="23"/>
      <c r="KY32616" s="23"/>
    </row>
    <row r="32617" spans="36:311" x14ac:dyDescent="0.2">
      <c r="AJ32617" s="23"/>
      <c r="HH32617"/>
      <c r="IW32617" s="36"/>
      <c r="JI32617"/>
      <c r="JJ32617"/>
      <c r="KX32617" s="23"/>
      <c r="KY32617" s="23"/>
    </row>
    <row r="32618" spans="36:311" x14ac:dyDescent="0.2">
      <c r="AJ32618" s="23"/>
      <c r="HH32618"/>
      <c r="IW32618" s="36"/>
      <c r="JI32618"/>
      <c r="JJ32618"/>
      <c r="KX32618" s="23"/>
      <c r="KY32618" s="23"/>
    </row>
    <row r="32619" spans="36:311" x14ac:dyDescent="0.2">
      <c r="AJ32619" s="23"/>
      <c r="HH32619"/>
      <c r="IW32619" s="36"/>
      <c r="JI32619"/>
      <c r="JJ32619"/>
      <c r="KX32619" s="23"/>
      <c r="KY32619" s="23"/>
    </row>
    <row r="32620" spans="36:311" x14ac:dyDescent="0.2">
      <c r="AJ32620" s="23"/>
      <c r="HH32620"/>
      <c r="IW32620" s="36"/>
      <c r="JI32620"/>
      <c r="JJ32620"/>
      <c r="KX32620" s="23"/>
      <c r="KY32620" s="23"/>
    </row>
    <row r="32621" spans="36:311" x14ac:dyDescent="0.2">
      <c r="AJ32621" s="23"/>
      <c r="HH32621"/>
      <c r="IW32621" s="36"/>
      <c r="JI32621"/>
      <c r="JJ32621"/>
      <c r="KX32621" s="23"/>
      <c r="KY32621" s="23"/>
    </row>
    <row r="32622" spans="36:311" x14ac:dyDescent="0.2">
      <c r="AJ32622" s="23"/>
      <c r="HH32622"/>
      <c r="IW32622" s="36"/>
      <c r="JI32622"/>
      <c r="JJ32622"/>
      <c r="KX32622" s="23"/>
      <c r="KY32622" s="23"/>
    </row>
    <row r="32623" spans="36:311" x14ac:dyDescent="0.2">
      <c r="AJ32623" s="23"/>
      <c r="HH32623"/>
      <c r="IW32623" s="36"/>
      <c r="JI32623"/>
      <c r="JJ32623"/>
      <c r="KX32623" s="23"/>
      <c r="KY32623" s="23"/>
    </row>
    <row r="32624" spans="36:311" x14ac:dyDescent="0.2">
      <c r="AJ32624" s="23"/>
      <c r="HH32624"/>
      <c r="IW32624" s="36"/>
      <c r="JI32624"/>
      <c r="JJ32624"/>
      <c r="KX32624" s="23"/>
      <c r="KY32624" s="23"/>
    </row>
    <row r="32625" spans="36:311" x14ac:dyDescent="0.2">
      <c r="AJ32625" s="23"/>
      <c r="HH32625"/>
      <c r="IW32625" s="36"/>
      <c r="JI32625"/>
      <c r="JJ32625"/>
      <c r="KX32625" s="23"/>
      <c r="KY32625" s="23"/>
    </row>
    <row r="32626" spans="36:311" x14ac:dyDescent="0.2">
      <c r="AJ32626" s="23"/>
      <c r="HH32626"/>
      <c r="IW32626" s="36"/>
      <c r="JI32626"/>
      <c r="JJ32626"/>
      <c r="KX32626" s="23"/>
      <c r="KY32626" s="23"/>
    </row>
    <row r="32627" spans="36:311" x14ac:dyDescent="0.2">
      <c r="AJ32627" s="23"/>
      <c r="HH32627"/>
      <c r="IW32627" s="36"/>
      <c r="JI32627"/>
      <c r="JJ32627"/>
      <c r="KX32627" s="23"/>
      <c r="KY32627" s="23"/>
    </row>
    <row r="32628" spans="36:311" x14ac:dyDescent="0.2">
      <c r="AJ32628" s="23"/>
      <c r="HH32628"/>
      <c r="IW32628" s="36"/>
      <c r="JI32628"/>
      <c r="JJ32628"/>
      <c r="KX32628" s="23"/>
      <c r="KY32628" s="23"/>
    </row>
    <row r="32629" spans="36:311" x14ac:dyDescent="0.2">
      <c r="AJ32629" s="23"/>
      <c r="HH32629"/>
      <c r="IW32629" s="36"/>
      <c r="JI32629"/>
      <c r="JJ32629"/>
      <c r="KX32629" s="23"/>
      <c r="KY32629" s="23"/>
    </row>
    <row r="32630" spans="36:311" x14ac:dyDescent="0.2">
      <c r="AJ32630" s="23"/>
      <c r="HH32630"/>
      <c r="IW32630" s="36"/>
      <c r="JI32630"/>
      <c r="JJ32630"/>
      <c r="KX32630" s="23"/>
      <c r="KY32630" s="23"/>
    </row>
    <row r="32631" spans="36:311" x14ac:dyDescent="0.2">
      <c r="AJ32631" s="23"/>
      <c r="HH32631"/>
      <c r="IW32631" s="36"/>
      <c r="JI32631"/>
      <c r="JJ32631"/>
      <c r="KX32631" s="23"/>
      <c r="KY32631" s="23"/>
    </row>
    <row r="32632" spans="36:311" x14ac:dyDescent="0.2">
      <c r="AJ32632" s="23"/>
      <c r="HH32632"/>
      <c r="IW32632" s="36"/>
      <c r="JI32632"/>
      <c r="JJ32632"/>
      <c r="KX32632" s="23"/>
      <c r="KY32632" s="23"/>
    </row>
    <row r="32633" spans="36:311" x14ac:dyDescent="0.2">
      <c r="AJ32633" s="23"/>
      <c r="HH32633"/>
      <c r="IW32633" s="36"/>
      <c r="JI32633"/>
      <c r="JJ32633"/>
      <c r="KX32633" s="23"/>
      <c r="KY32633" s="23"/>
    </row>
    <row r="32634" spans="36:311" x14ac:dyDescent="0.2">
      <c r="AJ32634" s="23"/>
      <c r="HH32634"/>
      <c r="IW32634" s="36"/>
      <c r="JI32634"/>
      <c r="JJ32634"/>
      <c r="KX32634" s="23"/>
      <c r="KY32634" s="23"/>
    </row>
    <row r="32635" spans="36:311" x14ac:dyDescent="0.2">
      <c r="AJ32635" s="23"/>
      <c r="HH32635"/>
      <c r="IW32635" s="36"/>
      <c r="JI32635"/>
      <c r="JJ32635"/>
      <c r="KX32635" s="23"/>
      <c r="KY32635" s="23"/>
    </row>
    <row r="32636" spans="36:311" x14ac:dyDescent="0.2">
      <c r="AJ32636" s="23"/>
      <c r="HH32636"/>
      <c r="IW32636" s="36"/>
      <c r="JI32636"/>
      <c r="JJ32636"/>
      <c r="KX32636" s="23"/>
      <c r="KY32636" s="23"/>
    </row>
    <row r="32637" spans="36:311" x14ac:dyDescent="0.2">
      <c r="AJ32637" s="23"/>
      <c r="HH32637"/>
      <c r="IW32637" s="36"/>
      <c r="JI32637"/>
      <c r="JJ32637"/>
      <c r="KX32637" s="23"/>
      <c r="KY32637" s="23"/>
    </row>
    <row r="32638" spans="36:311" x14ac:dyDescent="0.2">
      <c r="AJ32638" s="23"/>
      <c r="HH32638"/>
      <c r="IW32638" s="36"/>
      <c r="JI32638"/>
      <c r="JJ32638"/>
      <c r="KX32638" s="23"/>
      <c r="KY32638" s="23"/>
    </row>
    <row r="32639" spans="36:311" x14ac:dyDescent="0.2">
      <c r="AJ32639" s="23"/>
      <c r="HH32639"/>
      <c r="IW32639" s="36"/>
      <c r="JI32639"/>
      <c r="JJ32639"/>
      <c r="KX32639" s="23"/>
      <c r="KY32639" s="23"/>
    </row>
    <row r="32640" spans="36:311" x14ac:dyDescent="0.2">
      <c r="AJ32640" s="23"/>
      <c r="HH32640"/>
      <c r="IW32640" s="36"/>
      <c r="JI32640"/>
      <c r="JJ32640"/>
      <c r="KX32640" s="23"/>
      <c r="KY32640" s="23"/>
    </row>
    <row r="32641" spans="36:311" x14ac:dyDescent="0.2">
      <c r="AJ32641" s="23"/>
      <c r="HH32641"/>
      <c r="IW32641" s="36"/>
      <c r="JI32641"/>
      <c r="JJ32641"/>
      <c r="KX32641" s="23"/>
      <c r="KY32641" s="23"/>
    </row>
    <row r="32642" spans="36:311" x14ac:dyDescent="0.2">
      <c r="AJ32642" s="23"/>
      <c r="HH32642"/>
      <c r="IW32642" s="36"/>
      <c r="JI32642"/>
      <c r="JJ32642"/>
      <c r="KX32642" s="23"/>
      <c r="KY32642" s="23"/>
    </row>
    <row r="32643" spans="36:311" x14ac:dyDescent="0.2">
      <c r="AJ32643" s="23"/>
      <c r="HH32643"/>
      <c r="IW32643" s="36"/>
      <c r="JI32643"/>
      <c r="JJ32643"/>
      <c r="KX32643" s="23"/>
      <c r="KY32643" s="23"/>
    </row>
    <row r="32644" spans="36:311" x14ac:dyDescent="0.2">
      <c r="AJ32644" s="23"/>
      <c r="HH32644"/>
      <c r="IW32644" s="36"/>
      <c r="JI32644"/>
      <c r="JJ32644"/>
      <c r="KX32644" s="23"/>
      <c r="KY32644" s="23"/>
    </row>
    <row r="32645" spans="36:311" x14ac:dyDescent="0.2">
      <c r="AJ32645" s="23"/>
      <c r="HH32645"/>
      <c r="IW32645" s="36"/>
      <c r="JI32645"/>
      <c r="JJ32645"/>
      <c r="KX32645" s="23"/>
      <c r="KY32645" s="23"/>
    </row>
    <row r="32646" spans="36:311" x14ac:dyDescent="0.2">
      <c r="AJ32646" s="23"/>
      <c r="HH32646"/>
      <c r="IW32646" s="36"/>
      <c r="JI32646"/>
      <c r="JJ32646"/>
      <c r="KX32646" s="23"/>
      <c r="KY32646" s="23"/>
    </row>
    <row r="32647" spans="36:311" x14ac:dyDescent="0.2">
      <c r="AJ32647" s="23"/>
      <c r="HH32647"/>
      <c r="IW32647" s="36"/>
      <c r="JI32647"/>
      <c r="JJ32647"/>
      <c r="KX32647" s="23"/>
      <c r="KY32647" s="23"/>
    </row>
    <row r="32648" spans="36:311" x14ac:dyDescent="0.2">
      <c r="AJ32648" s="23"/>
      <c r="HH32648"/>
      <c r="IW32648" s="36"/>
      <c r="JI32648"/>
      <c r="JJ32648"/>
      <c r="KX32648" s="23"/>
      <c r="KY32648" s="23"/>
    </row>
    <row r="32649" spans="36:311" x14ac:dyDescent="0.2">
      <c r="AJ32649" s="23"/>
      <c r="HH32649"/>
      <c r="IW32649" s="36"/>
      <c r="JI32649"/>
      <c r="JJ32649"/>
      <c r="KX32649" s="23"/>
      <c r="KY32649" s="23"/>
    </row>
    <row r="32650" spans="36:311" x14ac:dyDescent="0.2">
      <c r="AJ32650" s="23"/>
      <c r="HH32650"/>
      <c r="IW32650" s="36"/>
      <c r="JI32650"/>
      <c r="JJ32650"/>
      <c r="KX32650" s="23"/>
      <c r="KY32650" s="23"/>
    </row>
    <row r="32651" spans="36:311" x14ac:dyDescent="0.2">
      <c r="AJ32651" s="23"/>
      <c r="HH32651"/>
      <c r="IW32651" s="36"/>
      <c r="JI32651"/>
      <c r="JJ32651"/>
      <c r="KX32651" s="23"/>
      <c r="KY32651" s="23"/>
    </row>
    <row r="32652" spans="36:311" x14ac:dyDescent="0.2">
      <c r="AJ32652" s="23"/>
      <c r="HH32652"/>
      <c r="IW32652" s="36"/>
      <c r="JI32652"/>
      <c r="JJ32652"/>
      <c r="KX32652" s="23"/>
      <c r="KY32652" s="23"/>
    </row>
    <row r="32653" spans="36:311" x14ac:dyDescent="0.2">
      <c r="AJ32653" s="23"/>
      <c r="HH32653"/>
      <c r="IW32653" s="36"/>
      <c r="JI32653"/>
      <c r="JJ32653"/>
      <c r="KX32653" s="23"/>
      <c r="KY32653" s="23"/>
    </row>
    <row r="32654" spans="36:311" x14ac:dyDescent="0.2">
      <c r="AJ32654" s="23"/>
      <c r="HH32654"/>
      <c r="IW32654" s="36"/>
      <c r="JI32654"/>
      <c r="JJ32654"/>
      <c r="KX32654" s="23"/>
      <c r="KY32654" s="23"/>
    </row>
    <row r="32655" spans="36:311" x14ac:dyDescent="0.2">
      <c r="AJ32655" s="23"/>
      <c r="HH32655"/>
      <c r="IW32655" s="36"/>
      <c r="JI32655"/>
      <c r="JJ32655"/>
      <c r="KX32655" s="23"/>
      <c r="KY32655" s="23"/>
    </row>
    <row r="32656" spans="36:311" x14ac:dyDescent="0.2">
      <c r="AJ32656" s="23"/>
      <c r="HH32656"/>
      <c r="IW32656" s="36"/>
      <c r="JI32656"/>
      <c r="JJ32656"/>
      <c r="KX32656" s="23"/>
      <c r="KY32656" s="23"/>
    </row>
    <row r="32657" spans="36:311" x14ac:dyDescent="0.2">
      <c r="AJ32657" s="23"/>
      <c r="HH32657"/>
      <c r="IW32657" s="36"/>
      <c r="JI32657"/>
      <c r="JJ32657"/>
      <c r="KX32657" s="23"/>
      <c r="KY32657" s="23"/>
    </row>
    <row r="32658" spans="36:311" x14ac:dyDescent="0.2">
      <c r="AJ32658" s="23"/>
      <c r="HH32658"/>
      <c r="IW32658" s="36"/>
      <c r="JI32658"/>
      <c r="JJ32658"/>
      <c r="KX32658" s="23"/>
      <c r="KY32658" s="23"/>
    </row>
    <row r="32659" spans="36:311" x14ac:dyDescent="0.2">
      <c r="AJ32659" s="23"/>
      <c r="HH32659"/>
      <c r="IW32659" s="36"/>
      <c r="JI32659"/>
      <c r="JJ32659"/>
      <c r="KX32659" s="23"/>
      <c r="KY32659" s="23"/>
    </row>
    <row r="32660" spans="36:311" x14ac:dyDescent="0.2">
      <c r="AJ32660" s="23"/>
      <c r="HH32660"/>
      <c r="IW32660" s="36"/>
      <c r="JI32660"/>
      <c r="JJ32660"/>
      <c r="KX32660" s="23"/>
      <c r="KY32660" s="23"/>
    </row>
    <row r="32661" spans="36:311" x14ac:dyDescent="0.2">
      <c r="AJ32661" s="23"/>
      <c r="HH32661"/>
      <c r="IW32661" s="36"/>
      <c r="JI32661"/>
      <c r="JJ32661"/>
      <c r="KX32661" s="23"/>
      <c r="KY32661" s="23"/>
    </row>
    <row r="32662" spans="36:311" x14ac:dyDescent="0.2">
      <c r="AJ32662" s="23"/>
      <c r="HH32662"/>
      <c r="IW32662" s="36"/>
      <c r="JI32662"/>
      <c r="JJ32662"/>
      <c r="KX32662" s="23"/>
      <c r="KY32662" s="23"/>
    </row>
    <row r="32663" spans="36:311" x14ac:dyDescent="0.2">
      <c r="AJ32663" s="23"/>
      <c r="HH32663"/>
      <c r="IW32663" s="36"/>
      <c r="JI32663"/>
      <c r="JJ32663"/>
      <c r="KX32663" s="23"/>
      <c r="KY32663" s="23"/>
    </row>
    <row r="32664" spans="36:311" x14ac:dyDescent="0.2">
      <c r="AJ32664" s="23"/>
      <c r="HH32664"/>
      <c r="IW32664" s="36"/>
      <c r="JI32664"/>
      <c r="JJ32664"/>
      <c r="KX32664" s="23"/>
      <c r="KY32664" s="23"/>
    </row>
    <row r="32665" spans="36:311" x14ac:dyDescent="0.2">
      <c r="AJ32665" s="23"/>
      <c r="HH32665"/>
      <c r="IW32665" s="36"/>
      <c r="JI32665"/>
      <c r="JJ32665"/>
      <c r="KX32665" s="23"/>
      <c r="KY32665" s="23"/>
    </row>
    <row r="32666" spans="36:311" x14ac:dyDescent="0.2">
      <c r="AJ32666" s="23"/>
      <c r="HH32666"/>
      <c r="IW32666" s="36"/>
      <c r="JI32666"/>
      <c r="JJ32666"/>
      <c r="KX32666" s="23"/>
      <c r="KY32666" s="23"/>
    </row>
    <row r="32667" spans="36:311" x14ac:dyDescent="0.2">
      <c r="AJ32667" s="23"/>
      <c r="HH32667"/>
      <c r="IW32667" s="36"/>
      <c r="JI32667"/>
      <c r="JJ32667"/>
      <c r="KX32667" s="23"/>
      <c r="KY32667" s="23"/>
    </row>
    <row r="32668" spans="36:311" x14ac:dyDescent="0.2">
      <c r="AJ32668" s="23"/>
      <c r="HH32668"/>
      <c r="IW32668" s="36"/>
      <c r="JI32668"/>
      <c r="JJ32668"/>
      <c r="KX32668" s="23"/>
      <c r="KY32668" s="23"/>
    </row>
    <row r="32669" spans="36:311" x14ac:dyDescent="0.2">
      <c r="AJ32669" s="23"/>
      <c r="HH32669"/>
      <c r="IW32669" s="36"/>
      <c r="JI32669"/>
      <c r="JJ32669"/>
      <c r="KX32669" s="23"/>
      <c r="KY32669" s="23"/>
    </row>
    <row r="32670" spans="36:311" x14ac:dyDescent="0.2">
      <c r="AJ32670" s="23"/>
      <c r="HH32670"/>
      <c r="IW32670" s="36"/>
      <c r="JI32670"/>
      <c r="JJ32670"/>
      <c r="KX32670" s="23"/>
      <c r="KY32670" s="23"/>
    </row>
    <row r="32671" spans="36:311" x14ac:dyDescent="0.2">
      <c r="AJ32671" s="23"/>
      <c r="HH32671"/>
      <c r="IW32671" s="36"/>
      <c r="JI32671"/>
      <c r="JJ32671"/>
      <c r="KX32671" s="23"/>
      <c r="KY32671" s="23"/>
    </row>
    <row r="32672" spans="36:311" x14ac:dyDescent="0.2">
      <c r="AJ32672" s="23"/>
      <c r="HH32672"/>
      <c r="IW32672" s="36"/>
      <c r="JI32672"/>
      <c r="JJ32672"/>
      <c r="KX32672" s="23"/>
      <c r="KY32672" s="23"/>
    </row>
    <row r="32673" spans="36:311" x14ac:dyDescent="0.2">
      <c r="AJ32673" s="23"/>
      <c r="HH32673"/>
      <c r="IW32673" s="36"/>
      <c r="JI32673"/>
      <c r="JJ32673"/>
      <c r="KX32673" s="23"/>
      <c r="KY32673" s="23"/>
    </row>
    <row r="32674" spans="36:311" x14ac:dyDescent="0.2">
      <c r="AJ32674" s="23"/>
      <c r="HH32674"/>
      <c r="IW32674" s="36"/>
      <c r="JI32674"/>
      <c r="JJ32674"/>
      <c r="KX32674" s="23"/>
      <c r="KY32674" s="23"/>
    </row>
    <row r="32675" spans="36:311" x14ac:dyDescent="0.2">
      <c r="AJ32675" s="23"/>
      <c r="HH32675"/>
      <c r="IW32675" s="36"/>
      <c r="JI32675"/>
      <c r="JJ32675"/>
      <c r="KX32675" s="23"/>
      <c r="KY32675" s="23"/>
    </row>
    <row r="32676" spans="36:311" x14ac:dyDescent="0.2">
      <c r="AJ32676" s="23"/>
      <c r="HH32676"/>
      <c r="IW32676" s="36"/>
      <c r="JI32676"/>
      <c r="JJ32676"/>
      <c r="KX32676" s="23"/>
      <c r="KY32676" s="23"/>
    </row>
    <row r="32677" spans="36:311" x14ac:dyDescent="0.2">
      <c r="AJ32677" s="23"/>
      <c r="HH32677"/>
      <c r="IW32677" s="36"/>
      <c r="JI32677"/>
      <c r="JJ32677"/>
      <c r="KX32677" s="23"/>
      <c r="KY32677" s="23"/>
    </row>
    <row r="32678" spans="36:311" x14ac:dyDescent="0.2">
      <c r="AJ32678" s="23"/>
      <c r="HH32678"/>
      <c r="IW32678" s="36"/>
      <c r="JI32678"/>
      <c r="JJ32678"/>
      <c r="KX32678" s="23"/>
      <c r="KY32678" s="23"/>
    </row>
    <row r="32679" spans="36:311" x14ac:dyDescent="0.2">
      <c r="AJ32679" s="23"/>
      <c r="HH32679"/>
      <c r="IW32679" s="36"/>
      <c r="JI32679"/>
      <c r="JJ32679"/>
      <c r="KX32679" s="23"/>
      <c r="KY32679" s="23"/>
    </row>
    <row r="32680" spans="36:311" x14ac:dyDescent="0.2">
      <c r="AJ32680" s="23"/>
      <c r="HH32680"/>
      <c r="IW32680" s="36"/>
      <c r="JI32680"/>
      <c r="JJ32680"/>
      <c r="KX32680" s="23"/>
      <c r="KY32680" s="23"/>
    </row>
    <row r="32681" spans="36:311" x14ac:dyDescent="0.2">
      <c r="AJ32681" s="23"/>
      <c r="HH32681"/>
      <c r="IW32681" s="36"/>
      <c r="JI32681"/>
      <c r="JJ32681"/>
      <c r="KX32681" s="23"/>
      <c r="KY32681" s="23"/>
    </row>
    <row r="32682" spans="36:311" x14ac:dyDescent="0.2">
      <c r="AJ32682" s="23"/>
      <c r="HH32682"/>
      <c r="IW32682" s="36"/>
      <c r="JI32682"/>
      <c r="JJ32682"/>
      <c r="KX32682" s="23"/>
      <c r="KY32682" s="23"/>
    </row>
    <row r="32683" spans="36:311" x14ac:dyDescent="0.2">
      <c r="AJ32683" s="23"/>
      <c r="HH32683"/>
      <c r="IW32683" s="36"/>
      <c r="JI32683"/>
      <c r="JJ32683"/>
      <c r="KX32683" s="23"/>
      <c r="KY32683" s="23"/>
    </row>
    <row r="32684" spans="36:311" x14ac:dyDescent="0.2">
      <c r="AJ32684" s="23"/>
      <c r="HH32684"/>
      <c r="IW32684" s="36"/>
      <c r="JI32684"/>
      <c r="JJ32684"/>
      <c r="KX32684" s="23"/>
      <c r="KY32684" s="23"/>
    </row>
    <row r="32685" spans="36:311" x14ac:dyDescent="0.2">
      <c r="AJ32685" s="23"/>
      <c r="HH32685"/>
      <c r="IW32685" s="36"/>
      <c r="JI32685"/>
      <c r="JJ32685"/>
      <c r="KX32685" s="23"/>
      <c r="KY32685" s="23"/>
    </row>
    <row r="32686" spans="36:311" x14ac:dyDescent="0.2">
      <c r="AJ32686" s="23"/>
      <c r="HH32686"/>
      <c r="IW32686" s="36"/>
      <c r="JI32686"/>
      <c r="JJ32686"/>
      <c r="KX32686" s="23"/>
      <c r="KY32686" s="23"/>
    </row>
    <row r="32687" spans="36:311" x14ac:dyDescent="0.2">
      <c r="AJ32687" s="23"/>
      <c r="HH32687"/>
      <c r="IW32687" s="36"/>
      <c r="JI32687"/>
      <c r="JJ32687"/>
      <c r="KX32687" s="23"/>
      <c r="KY32687" s="23"/>
    </row>
    <row r="32688" spans="36:311" x14ac:dyDescent="0.2">
      <c r="AJ32688" s="23"/>
      <c r="HH32688"/>
      <c r="IW32688" s="36"/>
      <c r="JI32688"/>
      <c r="JJ32688"/>
      <c r="KX32688" s="23"/>
      <c r="KY32688" s="23"/>
    </row>
    <row r="32689" spans="36:311" x14ac:dyDescent="0.2">
      <c r="AJ32689" s="23"/>
      <c r="HH32689"/>
      <c r="IW32689" s="36"/>
      <c r="JI32689"/>
      <c r="JJ32689"/>
      <c r="KX32689" s="23"/>
      <c r="KY32689" s="23"/>
    </row>
    <row r="32690" spans="36:311" x14ac:dyDescent="0.2">
      <c r="AJ32690" s="23"/>
      <c r="HH32690"/>
      <c r="IW32690" s="36"/>
      <c r="JI32690"/>
      <c r="JJ32690"/>
      <c r="KX32690" s="23"/>
      <c r="KY32690" s="23"/>
    </row>
    <row r="32691" spans="36:311" x14ac:dyDescent="0.2">
      <c r="AJ32691" s="23"/>
      <c r="HH32691"/>
      <c r="IW32691" s="36"/>
      <c r="JI32691"/>
      <c r="JJ32691"/>
      <c r="KX32691" s="23"/>
      <c r="KY32691" s="23"/>
    </row>
    <row r="32692" spans="36:311" x14ac:dyDescent="0.2">
      <c r="AJ32692" s="23"/>
      <c r="HH32692"/>
      <c r="IW32692" s="36"/>
      <c r="JI32692"/>
      <c r="JJ32692"/>
      <c r="KX32692" s="23"/>
      <c r="KY32692" s="23"/>
    </row>
    <row r="32693" spans="36:311" x14ac:dyDescent="0.2">
      <c r="AJ32693" s="23"/>
      <c r="HH32693"/>
      <c r="IW32693" s="36"/>
      <c r="JI32693"/>
      <c r="JJ32693"/>
      <c r="KX32693" s="23"/>
      <c r="KY32693" s="23"/>
    </row>
    <row r="32694" spans="36:311" x14ac:dyDescent="0.2">
      <c r="AJ32694" s="23"/>
      <c r="HH32694"/>
      <c r="IW32694" s="36"/>
      <c r="JI32694"/>
      <c r="JJ32694"/>
      <c r="KX32694" s="23"/>
      <c r="KY32694" s="23"/>
    </row>
    <row r="32695" spans="36:311" x14ac:dyDescent="0.2">
      <c r="AJ32695" s="23"/>
      <c r="HH32695"/>
      <c r="IW32695" s="36"/>
      <c r="JI32695"/>
      <c r="JJ32695"/>
      <c r="KX32695" s="23"/>
      <c r="KY32695" s="23"/>
    </row>
    <row r="32696" spans="36:311" x14ac:dyDescent="0.2">
      <c r="AJ32696" s="23"/>
      <c r="HH32696"/>
      <c r="IW32696" s="36"/>
      <c r="JI32696"/>
      <c r="JJ32696"/>
      <c r="KX32696" s="23"/>
      <c r="KY32696" s="23"/>
    </row>
    <row r="32697" spans="36:311" x14ac:dyDescent="0.2">
      <c r="AJ32697" s="23"/>
      <c r="HH32697"/>
      <c r="IW32697" s="36"/>
      <c r="JI32697"/>
      <c r="JJ32697"/>
      <c r="KX32697" s="23"/>
      <c r="KY32697" s="23"/>
    </row>
    <row r="32698" spans="36:311" x14ac:dyDescent="0.2">
      <c r="AJ32698" s="23"/>
      <c r="HH32698"/>
      <c r="IW32698" s="36"/>
      <c r="JI32698"/>
      <c r="JJ32698"/>
      <c r="KX32698" s="23"/>
      <c r="KY32698" s="23"/>
    </row>
    <row r="32699" spans="36:311" x14ac:dyDescent="0.2">
      <c r="AJ32699" s="23"/>
      <c r="HH32699"/>
      <c r="IW32699" s="36"/>
      <c r="JI32699"/>
      <c r="JJ32699"/>
      <c r="KX32699" s="23"/>
      <c r="KY32699" s="23"/>
    </row>
    <row r="32700" spans="36:311" x14ac:dyDescent="0.2">
      <c r="AJ32700" s="23"/>
      <c r="HH32700"/>
      <c r="IW32700" s="36"/>
      <c r="JI32700"/>
      <c r="JJ32700"/>
      <c r="KX32700" s="23"/>
      <c r="KY32700" s="23"/>
    </row>
    <row r="32701" spans="36:311" x14ac:dyDescent="0.2">
      <c r="AJ32701" s="23"/>
      <c r="HH32701"/>
      <c r="IW32701" s="36"/>
      <c r="JI32701"/>
      <c r="JJ32701"/>
      <c r="KX32701" s="23"/>
      <c r="KY32701" s="23"/>
    </row>
    <row r="32702" spans="36:311" x14ac:dyDescent="0.2">
      <c r="AJ32702" s="23"/>
      <c r="HH32702"/>
      <c r="IW32702" s="36"/>
      <c r="JI32702"/>
      <c r="JJ32702"/>
      <c r="KX32702" s="23"/>
      <c r="KY32702" s="23"/>
    </row>
    <row r="32703" spans="36:311" x14ac:dyDescent="0.2">
      <c r="AJ32703" s="23"/>
      <c r="HH32703"/>
      <c r="IW32703" s="36"/>
      <c r="JI32703"/>
      <c r="JJ32703"/>
      <c r="KX32703" s="23"/>
      <c r="KY32703" s="23"/>
    </row>
    <row r="32704" spans="36:311" x14ac:dyDescent="0.2">
      <c r="AJ32704" s="23"/>
      <c r="HH32704"/>
      <c r="IW32704" s="36"/>
      <c r="JI32704"/>
      <c r="JJ32704"/>
      <c r="KX32704" s="23"/>
      <c r="KY32704" s="23"/>
    </row>
    <row r="32705" spans="36:311" x14ac:dyDescent="0.2">
      <c r="AJ32705" s="23"/>
      <c r="HH32705"/>
      <c r="IW32705" s="36"/>
      <c r="JI32705"/>
      <c r="JJ32705"/>
      <c r="KX32705" s="23"/>
      <c r="KY32705" s="23"/>
    </row>
    <row r="32706" spans="36:311" x14ac:dyDescent="0.2">
      <c r="AJ32706" s="23"/>
      <c r="HH32706"/>
      <c r="IW32706" s="36"/>
      <c r="JI32706"/>
      <c r="JJ32706"/>
      <c r="KX32706" s="23"/>
      <c r="KY32706" s="23"/>
    </row>
    <row r="32707" spans="36:311" x14ac:dyDescent="0.2">
      <c r="AJ32707" s="23"/>
      <c r="HH32707"/>
      <c r="IW32707" s="36"/>
      <c r="JI32707"/>
      <c r="JJ32707"/>
      <c r="KX32707" s="23"/>
      <c r="KY32707" s="23"/>
    </row>
    <row r="32708" spans="36:311" x14ac:dyDescent="0.2">
      <c r="AJ32708" s="23"/>
      <c r="HH32708"/>
      <c r="IW32708" s="36"/>
      <c r="JI32708"/>
      <c r="JJ32708"/>
      <c r="KX32708" s="23"/>
      <c r="KY32708" s="23"/>
    </row>
    <row r="32709" spans="36:311" x14ac:dyDescent="0.2">
      <c r="AJ32709" s="23"/>
      <c r="HH32709"/>
      <c r="IW32709" s="36"/>
      <c r="JI32709"/>
      <c r="JJ32709"/>
      <c r="KX32709" s="23"/>
      <c r="KY32709" s="23"/>
    </row>
    <row r="32710" spans="36:311" x14ac:dyDescent="0.2">
      <c r="AJ32710" s="23"/>
      <c r="HH32710"/>
      <c r="IW32710" s="36"/>
      <c r="JI32710"/>
      <c r="JJ32710"/>
      <c r="KX32710" s="23"/>
      <c r="KY32710" s="23"/>
    </row>
    <row r="32711" spans="36:311" x14ac:dyDescent="0.2">
      <c r="AJ32711" s="23"/>
      <c r="HH32711"/>
      <c r="IW32711" s="36"/>
      <c r="JI32711"/>
      <c r="JJ32711"/>
      <c r="KX32711" s="23"/>
      <c r="KY32711" s="23"/>
    </row>
    <row r="32712" spans="36:311" x14ac:dyDescent="0.2">
      <c r="AJ32712" s="23"/>
      <c r="HH32712"/>
      <c r="IW32712" s="36"/>
      <c r="JI32712"/>
      <c r="JJ32712"/>
      <c r="KX32712" s="23"/>
      <c r="KY32712" s="23"/>
    </row>
    <row r="32713" spans="36:311" x14ac:dyDescent="0.2">
      <c r="AJ32713" s="23"/>
      <c r="HH32713"/>
      <c r="IW32713" s="36"/>
      <c r="JI32713"/>
      <c r="JJ32713"/>
      <c r="KX32713" s="23"/>
      <c r="KY32713" s="23"/>
    </row>
    <row r="32714" spans="36:311" x14ac:dyDescent="0.2">
      <c r="AJ32714" s="23"/>
      <c r="HH32714"/>
      <c r="IW32714" s="36"/>
      <c r="JI32714"/>
      <c r="JJ32714"/>
      <c r="KX32714" s="23"/>
      <c r="KY32714" s="23"/>
    </row>
    <row r="32715" spans="36:311" x14ac:dyDescent="0.2">
      <c r="AJ32715" s="23"/>
      <c r="HH32715"/>
      <c r="IW32715" s="36"/>
      <c r="JI32715"/>
      <c r="JJ32715"/>
      <c r="KX32715" s="23"/>
      <c r="KY32715" s="23"/>
    </row>
    <row r="32716" spans="36:311" x14ac:dyDescent="0.2">
      <c r="AJ32716" s="23"/>
      <c r="HH32716"/>
      <c r="IW32716" s="36"/>
      <c r="JI32716"/>
      <c r="JJ32716"/>
      <c r="KX32716" s="23"/>
      <c r="KY32716" s="23"/>
    </row>
    <row r="32717" spans="36:311" x14ac:dyDescent="0.2">
      <c r="AJ32717" s="23"/>
      <c r="HH32717"/>
      <c r="IW32717" s="36"/>
      <c r="JI32717"/>
      <c r="JJ32717"/>
      <c r="KX32717" s="23"/>
      <c r="KY32717" s="23"/>
    </row>
    <row r="32718" spans="36:311" x14ac:dyDescent="0.2">
      <c r="AJ32718" s="23"/>
      <c r="HH32718"/>
      <c r="IW32718" s="36"/>
      <c r="JI32718"/>
      <c r="JJ32718"/>
      <c r="KX32718" s="23"/>
      <c r="KY32718" s="23"/>
    </row>
    <row r="32719" spans="36:311" x14ac:dyDescent="0.2">
      <c r="AJ32719" s="23"/>
      <c r="HH32719"/>
      <c r="IW32719" s="36"/>
      <c r="JI32719"/>
      <c r="JJ32719"/>
      <c r="KX32719" s="23"/>
      <c r="KY32719" s="23"/>
    </row>
    <row r="32720" spans="36:311" x14ac:dyDescent="0.2">
      <c r="AJ32720" s="23"/>
      <c r="HH32720"/>
      <c r="IW32720" s="36"/>
      <c r="JI32720"/>
      <c r="JJ32720"/>
      <c r="KX32720" s="23"/>
      <c r="KY32720" s="23"/>
    </row>
    <row r="32721" spans="36:311" x14ac:dyDescent="0.2">
      <c r="AJ32721" s="23"/>
      <c r="HH32721"/>
      <c r="IW32721" s="36"/>
      <c r="JI32721"/>
      <c r="JJ32721"/>
      <c r="KX32721" s="23"/>
      <c r="KY32721" s="23"/>
    </row>
    <row r="32722" spans="36:311" x14ac:dyDescent="0.2">
      <c r="AJ32722" s="23"/>
      <c r="HH32722"/>
      <c r="IW32722" s="36"/>
      <c r="JI32722"/>
      <c r="JJ32722"/>
      <c r="KX32722" s="23"/>
      <c r="KY32722" s="23"/>
    </row>
    <row r="32723" spans="36:311" x14ac:dyDescent="0.2">
      <c r="AJ32723" s="23"/>
      <c r="HH32723"/>
      <c r="IW32723" s="36"/>
      <c r="JI32723"/>
      <c r="JJ32723"/>
      <c r="KX32723" s="23"/>
      <c r="KY32723" s="23"/>
    </row>
    <row r="32724" spans="36:311" x14ac:dyDescent="0.2">
      <c r="AJ32724" s="23"/>
      <c r="HH32724"/>
      <c r="IW32724" s="36"/>
      <c r="JI32724"/>
      <c r="JJ32724"/>
      <c r="KX32724" s="23"/>
      <c r="KY32724" s="23"/>
    </row>
    <row r="32725" spans="36:311" x14ac:dyDescent="0.2">
      <c r="AJ32725" s="23"/>
      <c r="HH32725"/>
      <c r="IW32725" s="36"/>
      <c r="JI32725"/>
      <c r="JJ32725"/>
      <c r="KX32725" s="23"/>
      <c r="KY32725" s="23"/>
    </row>
    <row r="32726" spans="36:311" x14ac:dyDescent="0.2">
      <c r="AJ32726" s="23"/>
      <c r="HH32726"/>
      <c r="IW32726" s="36"/>
      <c r="JI32726"/>
      <c r="JJ32726"/>
      <c r="KX32726" s="23"/>
      <c r="KY32726" s="23"/>
    </row>
    <row r="32727" spans="36:311" x14ac:dyDescent="0.2">
      <c r="AJ32727" s="23"/>
      <c r="HH32727"/>
      <c r="IW32727" s="36"/>
      <c r="JI32727"/>
      <c r="JJ32727"/>
      <c r="KX32727" s="23"/>
      <c r="KY32727" s="23"/>
    </row>
    <row r="32728" spans="36:311" x14ac:dyDescent="0.2">
      <c r="AJ32728" s="23"/>
      <c r="HH32728"/>
      <c r="IW32728" s="36"/>
      <c r="JI32728"/>
      <c r="JJ32728"/>
      <c r="KX32728" s="23"/>
      <c r="KY32728" s="23"/>
    </row>
    <row r="32729" spans="36:311" x14ac:dyDescent="0.2">
      <c r="AJ32729" s="23"/>
      <c r="HH32729"/>
      <c r="IW32729" s="36"/>
      <c r="JI32729"/>
      <c r="JJ32729"/>
      <c r="KX32729" s="23"/>
      <c r="KY32729" s="23"/>
    </row>
    <row r="32730" spans="36:311" x14ac:dyDescent="0.2">
      <c r="AJ32730" s="23"/>
      <c r="HH32730"/>
      <c r="IW32730" s="36"/>
      <c r="JI32730"/>
      <c r="JJ32730"/>
      <c r="KX32730" s="23"/>
      <c r="KY32730" s="23"/>
    </row>
    <row r="32731" spans="36:311" x14ac:dyDescent="0.2">
      <c r="AJ32731" s="23"/>
      <c r="HH32731"/>
      <c r="IW32731" s="36"/>
      <c r="JI32731"/>
      <c r="JJ32731"/>
      <c r="KX32731" s="23"/>
      <c r="KY32731" s="23"/>
    </row>
    <row r="32732" spans="36:311" x14ac:dyDescent="0.2">
      <c r="AJ32732" s="23"/>
      <c r="HH32732"/>
      <c r="IW32732" s="36"/>
      <c r="JI32732"/>
      <c r="JJ32732"/>
      <c r="KX32732" s="23"/>
      <c r="KY32732" s="23"/>
    </row>
    <row r="32733" spans="36:311" x14ac:dyDescent="0.2">
      <c r="AJ32733" s="23"/>
      <c r="HH32733"/>
      <c r="IW32733" s="36"/>
      <c r="JI32733"/>
      <c r="JJ32733"/>
      <c r="KX32733" s="23"/>
      <c r="KY32733" s="23"/>
    </row>
    <row r="32734" spans="36:311" x14ac:dyDescent="0.2">
      <c r="AJ32734" s="23"/>
      <c r="HH32734"/>
      <c r="IW32734" s="36"/>
      <c r="JI32734"/>
      <c r="JJ32734"/>
      <c r="KX32734" s="23"/>
      <c r="KY32734" s="23"/>
    </row>
    <row r="32735" spans="36:311" x14ac:dyDescent="0.2">
      <c r="AJ32735" s="23"/>
      <c r="HH32735"/>
      <c r="IW32735" s="36"/>
      <c r="JI32735"/>
      <c r="JJ32735"/>
      <c r="KX32735" s="23"/>
      <c r="KY32735" s="23"/>
    </row>
    <row r="32736" spans="36:311" x14ac:dyDescent="0.2">
      <c r="AJ32736" s="23"/>
      <c r="HH32736"/>
      <c r="IW32736" s="36"/>
      <c r="JI32736"/>
      <c r="JJ32736"/>
      <c r="KX32736" s="23"/>
      <c r="KY32736" s="23"/>
    </row>
    <row r="32737" spans="36:311" x14ac:dyDescent="0.2">
      <c r="AJ32737" s="23"/>
      <c r="HH32737"/>
      <c r="IW32737" s="36"/>
      <c r="JI32737"/>
      <c r="JJ32737"/>
      <c r="KX32737" s="23"/>
      <c r="KY32737" s="23"/>
    </row>
    <row r="32738" spans="36:311" x14ac:dyDescent="0.2">
      <c r="AJ32738" s="23"/>
      <c r="HH32738"/>
      <c r="IW32738" s="36"/>
      <c r="JI32738"/>
      <c r="JJ32738"/>
      <c r="KX32738" s="23"/>
      <c r="KY32738" s="23"/>
    </row>
    <row r="32739" spans="36:311" x14ac:dyDescent="0.2">
      <c r="AJ32739" s="23"/>
      <c r="HH32739"/>
      <c r="IW32739" s="36"/>
      <c r="JI32739"/>
      <c r="JJ32739"/>
      <c r="KX32739" s="23"/>
      <c r="KY32739" s="23"/>
    </row>
    <row r="32740" spans="36:311" x14ac:dyDescent="0.2">
      <c r="AJ32740" s="23"/>
      <c r="HH32740"/>
      <c r="IW32740" s="36"/>
      <c r="JI32740"/>
      <c r="JJ32740"/>
      <c r="KX32740" s="23"/>
      <c r="KY32740" s="23"/>
    </row>
    <row r="32741" spans="36:311" x14ac:dyDescent="0.2">
      <c r="AJ32741" s="23"/>
      <c r="HH32741"/>
      <c r="IW32741" s="36"/>
      <c r="JI32741"/>
      <c r="JJ32741"/>
      <c r="KX32741" s="23"/>
      <c r="KY32741" s="23"/>
    </row>
    <row r="32742" spans="36:311" x14ac:dyDescent="0.2">
      <c r="AJ32742" s="23"/>
      <c r="HH32742"/>
      <c r="IW32742" s="36"/>
      <c r="JI32742"/>
      <c r="JJ32742"/>
      <c r="KX32742" s="23"/>
      <c r="KY32742" s="23"/>
    </row>
    <row r="32743" spans="36:311" x14ac:dyDescent="0.2">
      <c r="AJ32743" s="23"/>
      <c r="HH32743"/>
      <c r="IW32743" s="36"/>
      <c r="JI32743"/>
      <c r="JJ32743"/>
      <c r="KX32743" s="23"/>
      <c r="KY32743" s="23"/>
    </row>
    <row r="32744" spans="36:311" x14ac:dyDescent="0.2">
      <c r="AJ32744" s="23"/>
      <c r="HH32744"/>
      <c r="IW32744" s="36"/>
      <c r="JI32744"/>
      <c r="JJ32744"/>
      <c r="KX32744" s="23"/>
      <c r="KY32744" s="23"/>
    </row>
    <row r="32745" spans="36:311" x14ac:dyDescent="0.2">
      <c r="AJ32745" s="23"/>
      <c r="HH32745"/>
      <c r="IW32745" s="36"/>
      <c r="JI32745"/>
      <c r="JJ32745"/>
      <c r="KX32745" s="23"/>
      <c r="KY32745" s="23"/>
    </row>
    <row r="32746" spans="36:311" x14ac:dyDescent="0.2">
      <c r="AJ32746" s="23"/>
      <c r="HH32746"/>
      <c r="IW32746" s="36"/>
      <c r="JI32746"/>
      <c r="JJ32746"/>
      <c r="KX32746" s="23"/>
      <c r="KY32746" s="23"/>
    </row>
    <row r="32747" spans="36:311" x14ac:dyDescent="0.2">
      <c r="AJ32747" s="23"/>
      <c r="HH32747"/>
      <c r="IW32747" s="36"/>
      <c r="JI32747"/>
      <c r="JJ32747"/>
      <c r="KX32747" s="23"/>
      <c r="KY32747" s="23"/>
    </row>
    <row r="32748" spans="36:311" x14ac:dyDescent="0.2">
      <c r="AJ32748" s="23"/>
      <c r="HH32748"/>
      <c r="IW32748" s="36"/>
      <c r="JI32748"/>
      <c r="JJ32748"/>
      <c r="KX32748" s="23"/>
      <c r="KY32748" s="23"/>
    </row>
    <row r="32749" spans="36:311" x14ac:dyDescent="0.2">
      <c r="AJ32749" s="23"/>
      <c r="HH32749"/>
      <c r="IW32749" s="36"/>
      <c r="JI32749"/>
      <c r="JJ32749"/>
      <c r="KX32749" s="23"/>
      <c r="KY32749" s="23"/>
    </row>
    <row r="32750" spans="36:311" x14ac:dyDescent="0.2">
      <c r="AJ32750" s="23"/>
      <c r="HH32750"/>
      <c r="IW32750" s="36"/>
      <c r="JI32750"/>
      <c r="JJ32750"/>
      <c r="KX32750" s="23"/>
      <c r="KY32750" s="23"/>
    </row>
    <row r="32751" spans="36:311" x14ac:dyDescent="0.2">
      <c r="AJ32751" s="23"/>
      <c r="HH32751"/>
      <c r="IW32751" s="36"/>
      <c r="JI32751"/>
      <c r="JJ32751"/>
      <c r="KX32751" s="23"/>
      <c r="KY32751" s="23"/>
    </row>
    <row r="32752" spans="36:311" x14ac:dyDescent="0.2">
      <c r="AJ32752" s="23"/>
      <c r="HH32752"/>
      <c r="IW32752" s="36"/>
      <c r="JI32752"/>
      <c r="JJ32752"/>
      <c r="KX32752" s="23"/>
      <c r="KY32752" s="23"/>
    </row>
    <row r="32753" spans="36:311" x14ac:dyDescent="0.2">
      <c r="AJ32753" s="23"/>
      <c r="HH32753"/>
      <c r="IW32753" s="36"/>
      <c r="JI32753"/>
      <c r="JJ32753"/>
      <c r="KX32753" s="23"/>
      <c r="KY32753" s="23"/>
    </row>
    <row r="32754" spans="36:311" x14ac:dyDescent="0.2">
      <c r="AJ32754" s="23"/>
      <c r="HH32754"/>
      <c r="IW32754" s="36"/>
      <c r="JI32754"/>
      <c r="JJ32754"/>
      <c r="KX32754" s="23"/>
      <c r="KY32754" s="23"/>
    </row>
    <row r="32755" spans="36:311" x14ac:dyDescent="0.2">
      <c r="AJ32755" s="23"/>
      <c r="HH32755"/>
      <c r="IW32755" s="36"/>
      <c r="JI32755"/>
      <c r="JJ32755"/>
      <c r="KX32755" s="23"/>
      <c r="KY32755" s="23"/>
    </row>
    <row r="32756" spans="36:311" x14ac:dyDescent="0.2">
      <c r="AJ32756" s="23"/>
      <c r="HH32756"/>
      <c r="IW32756" s="36"/>
      <c r="JI32756"/>
      <c r="JJ32756"/>
      <c r="KX32756" s="23"/>
      <c r="KY32756" s="23"/>
    </row>
    <row r="32757" spans="36:311" x14ac:dyDescent="0.2">
      <c r="AJ32757" s="23"/>
      <c r="HH32757"/>
      <c r="IW32757" s="36"/>
      <c r="JI32757"/>
      <c r="JJ32757"/>
      <c r="KX32757" s="23"/>
      <c r="KY32757" s="23"/>
    </row>
    <row r="32758" spans="36:311" x14ac:dyDescent="0.2">
      <c r="AJ32758" s="23"/>
      <c r="HH32758"/>
      <c r="IW32758" s="36"/>
      <c r="JI32758"/>
      <c r="JJ32758"/>
      <c r="KX32758" s="23"/>
      <c r="KY32758" s="23"/>
    </row>
    <row r="32759" spans="36:311" x14ac:dyDescent="0.2">
      <c r="AJ32759" s="23"/>
      <c r="HH32759"/>
      <c r="IW32759" s="36"/>
      <c r="JI32759"/>
      <c r="JJ32759"/>
      <c r="KX32759" s="23"/>
      <c r="KY32759" s="23"/>
    </row>
    <row r="32760" spans="36:311" x14ac:dyDescent="0.2">
      <c r="AJ32760" s="23"/>
      <c r="HH32760"/>
      <c r="IW32760" s="36"/>
      <c r="JI32760"/>
      <c r="JJ32760"/>
      <c r="KX32760" s="23"/>
      <c r="KY32760" s="23"/>
    </row>
    <row r="32761" spans="36:311" x14ac:dyDescent="0.2">
      <c r="AJ32761" s="23"/>
      <c r="HH32761"/>
      <c r="IW32761" s="36"/>
      <c r="JI32761"/>
      <c r="JJ32761"/>
      <c r="KX32761" s="23"/>
      <c r="KY32761" s="23"/>
    </row>
    <row r="32762" spans="36:311" x14ac:dyDescent="0.2">
      <c r="AJ32762" s="23"/>
      <c r="HH32762"/>
      <c r="IW32762" s="36"/>
      <c r="JI32762"/>
      <c r="JJ32762"/>
      <c r="KX32762" s="23"/>
      <c r="KY32762" s="23"/>
    </row>
    <row r="32763" spans="36:311" x14ac:dyDescent="0.2">
      <c r="AJ32763" s="23"/>
      <c r="HH32763"/>
      <c r="IW32763" s="36"/>
      <c r="JI32763"/>
      <c r="JJ32763"/>
      <c r="KX32763" s="23"/>
      <c r="KY32763" s="23"/>
    </row>
    <row r="32764" spans="36:311" x14ac:dyDescent="0.2">
      <c r="AJ32764" s="23"/>
      <c r="HH32764"/>
      <c r="IW32764" s="36"/>
      <c r="JI32764"/>
      <c r="JJ32764"/>
      <c r="KX32764" s="23"/>
      <c r="KY32764" s="23"/>
    </row>
    <row r="32765" spans="36:311" x14ac:dyDescent="0.2">
      <c r="AJ32765" s="23"/>
      <c r="HH32765"/>
      <c r="IW32765" s="36"/>
      <c r="JI32765"/>
      <c r="JJ32765"/>
      <c r="KX32765" s="23"/>
      <c r="KY32765" s="23"/>
    </row>
    <row r="32766" spans="36:311" x14ac:dyDescent="0.2">
      <c r="AJ32766" s="23"/>
      <c r="HH32766"/>
      <c r="IW32766" s="36"/>
      <c r="JI32766"/>
      <c r="JJ32766"/>
      <c r="KX32766" s="23"/>
      <c r="KY32766" s="23"/>
    </row>
    <row r="32767" spans="36:311" x14ac:dyDescent="0.2">
      <c r="AJ32767" s="23"/>
      <c r="HH32767"/>
      <c r="IW32767" s="36"/>
      <c r="JI32767"/>
      <c r="JJ32767"/>
      <c r="KX32767" s="23"/>
      <c r="KY32767" s="23"/>
    </row>
    <row r="32768" spans="36:311" x14ac:dyDescent="0.2">
      <c r="AJ32768" s="23"/>
      <c r="HH32768"/>
      <c r="IW32768" s="36"/>
      <c r="JI32768"/>
      <c r="JJ32768"/>
      <c r="KX32768" s="23"/>
      <c r="KY32768" s="23"/>
    </row>
    <row r="32769" spans="36:311" x14ac:dyDescent="0.2">
      <c r="AJ32769" s="23"/>
      <c r="HH32769"/>
      <c r="IW32769" s="36"/>
      <c r="JI32769"/>
      <c r="JJ32769"/>
      <c r="KX32769" s="23"/>
      <c r="KY32769" s="23"/>
    </row>
    <row r="32770" spans="36:311" x14ac:dyDescent="0.2">
      <c r="AJ32770" s="23"/>
      <c r="HH32770"/>
      <c r="IW32770" s="36"/>
      <c r="JI32770"/>
      <c r="JJ32770"/>
      <c r="KX32770" s="23"/>
      <c r="KY32770" s="23"/>
    </row>
    <row r="32771" spans="36:311" x14ac:dyDescent="0.2">
      <c r="AJ32771" s="23"/>
      <c r="HH32771"/>
      <c r="IW32771" s="36"/>
      <c r="JI32771"/>
      <c r="JJ32771"/>
      <c r="KX32771" s="23"/>
      <c r="KY32771" s="23"/>
    </row>
    <row r="32772" spans="36:311" x14ac:dyDescent="0.2">
      <c r="AJ32772" s="23"/>
      <c r="HH32772"/>
      <c r="IW32772" s="36"/>
      <c r="JI32772"/>
      <c r="JJ32772"/>
      <c r="KX32772" s="23"/>
      <c r="KY32772" s="23"/>
    </row>
    <row r="32773" spans="36:311" x14ac:dyDescent="0.2">
      <c r="AJ32773" s="23"/>
      <c r="HH32773"/>
      <c r="IW32773" s="36"/>
      <c r="JI32773"/>
      <c r="JJ32773"/>
      <c r="KX32773" s="23"/>
      <c r="KY32773" s="23"/>
    </row>
    <row r="32774" spans="36:311" x14ac:dyDescent="0.2">
      <c r="AJ32774" s="23"/>
      <c r="HH32774"/>
      <c r="IW32774" s="36"/>
      <c r="JI32774"/>
      <c r="JJ32774"/>
      <c r="KX32774" s="23"/>
      <c r="KY32774" s="23"/>
    </row>
    <row r="32775" spans="36:311" x14ac:dyDescent="0.2">
      <c r="AJ32775" s="23"/>
      <c r="HH32775"/>
      <c r="IW32775" s="36"/>
      <c r="JI32775"/>
      <c r="JJ32775"/>
      <c r="KX32775" s="23"/>
      <c r="KY32775" s="23"/>
    </row>
    <row r="32776" spans="36:311" x14ac:dyDescent="0.2">
      <c r="AJ32776" s="23"/>
      <c r="HH32776"/>
      <c r="IW32776" s="36"/>
      <c r="JI32776"/>
      <c r="JJ32776"/>
      <c r="KX32776" s="23"/>
      <c r="KY32776" s="23"/>
    </row>
    <row r="32777" spans="36:311" x14ac:dyDescent="0.2">
      <c r="AJ32777" s="23"/>
      <c r="HH32777"/>
      <c r="IW32777" s="36"/>
      <c r="JI32777"/>
      <c r="JJ32777"/>
      <c r="KX32777" s="23"/>
      <c r="KY32777" s="23"/>
    </row>
    <row r="32778" spans="36:311" x14ac:dyDescent="0.2">
      <c r="AJ32778" s="23"/>
      <c r="HH32778"/>
      <c r="IW32778" s="36"/>
      <c r="JI32778"/>
      <c r="JJ32778"/>
      <c r="KX32778" s="23"/>
      <c r="KY32778" s="23"/>
    </row>
    <row r="32779" spans="36:311" x14ac:dyDescent="0.2">
      <c r="AJ32779" s="23"/>
      <c r="HH32779"/>
      <c r="IW32779" s="36"/>
      <c r="JI32779"/>
      <c r="JJ32779"/>
      <c r="KX32779" s="23"/>
      <c r="KY32779" s="23"/>
    </row>
    <row r="32780" spans="36:311" x14ac:dyDescent="0.2">
      <c r="AJ32780" s="23"/>
      <c r="HH32780"/>
      <c r="IW32780" s="36"/>
      <c r="JI32780"/>
      <c r="JJ32780"/>
      <c r="KX32780" s="23"/>
      <c r="KY32780" s="23"/>
    </row>
    <row r="32781" spans="36:311" x14ac:dyDescent="0.2">
      <c r="AJ32781" s="23"/>
      <c r="HH32781"/>
      <c r="IW32781" s="36"/>
      <c r="JI32781"/>
      <c r="JJ32781"/>
      <c r="KX32781" s="23"/>
      <c r="KY32781" s="23"/>
    </row>
    <row r="32782" spans="36:311" x14ac:dyDescent="0.2">
      <c r="AJ32782" s="23"/>
      <c r="HH32782"/>
      <c r="IW32782" s="36"/>
      <c r="JI32782"/>
      <c r="JJ32782"/>
      <c r="KX32782" s="23"/>
      <c r="KY32782" s="23"/>
    </row>
    <row r="32783" spans="36:311" x14ac:dyDescent="0.2">
      <c r="AJ32783" s="23"/>
      <c r="HH32783"/>
      <c r="IW32783" s="36"/>
      <c r="JI32783"/>
      <c r="JJ32783"/>
      <c r="KX32783" s="23"/>
      <c r="KY32783" s="23"/>
    </row>
    <row r="32784" spans="36:311" x14ac:dyDescent="0.2">
      <c r="AJ32784" s="23"/>
      <c r="HH32784"/>
      <c r="IW32784" s="36"/>
      <c r="JI32784"/>
      <c r="JJ32784"/>
      <c r="KX32784" s="23"/>
      <c r="KY32784" s="23"/>
    </row>
    <row r="32785" spans="36:311" x14ac:dyDescent="0.2">
      <c r="AJ32785" s="23"/>
      <c r="HH32785"/>
      <c r="IW32785" s="36"/>
      <c r="JI32785"/>
      <c r="JJ32785"/>
      <c r="KX32785" s="23"/>
      <c r="KY32785" s="23"/>
    </row>
    <row r="32786" spans="36:311" x14ac:dyDescent="0.2">
      <c r="AJ32786" s="23"/>
      <c r="HH32786"/>
      <c r="IW32786" s="36"/>
      <c r="JI32786"/>
      <c r="JJ32786"/>
      <c r="KX32786" s="23"/>
      <c r="KY32786" s="23"/>
    </row>
    <row r="32787" spans="36:311" x14ac:dyDescent="0.2">
      <c r="AJ32787" s="23"/>
      <c r="HH32787"/>
      <c r="IW32787" s="36"/>
      <c r="JI32787"/>
      <c r="JJ32787"/>
      <c r="KX32787" s="23"/>
      <c r="KY32787" s="23"/>
    </row>
    <row r="32788" spans="36:311" x14ac:dyDescent="0.2">
      <c r="AJ32788" s="23"/>
      <c r="HH32788"/>
      <c r="IW32788" s="36"/>
      <c r="JI32788"/>
      <c r="JJ32788"/>
      <c r="KX32788" s="23"/>
      <c r="KY32788" s="23"/>
    </row>
    <row r="32789" spans="36:311" x14ac:dyDescent="0.2">
      <c r="AJ32789" s="23"/>
      <c r="HH32789"/>
      <c r="IW32789" s="36"/>
      <c r="JI32789"/>
      <c r="JJ32789"/>
      <c r="KX32789" s="23"/>
      <c r="KY32789" s="23"/>
    </row>
    <row r="32790" spans="36:311" x14ac:dyDescent="0.2">
      <c r="AJ32790" s="23"/>
      <c r="HH32790"/>
      <c r="IW32790" s="36"/>
      <c r="JI32790"/>
      <c r="JJ32790"/>
      <c r="KX32790" s="23"/>
      <c r="KY32790" s="23"/>
    </row>
    <row r="32791" spans="36:311" x14ac:dyDescent="0.2">
      <c r="AJ32791" s="23"/>
      <c r="HH32791"/>
      <c r="IW32791" s="36"/>
      <c r="JI32791"/>
      <c r="JJ32791"/>
      <c r="KX32791" s="23"/>
      <c r="KY32791" s="23"/>
    </row>
    <row r="32792" spans="36:311" x14ac:dyDescent="0.2">
      <c r="AJ32792" s="23"/>
      <c r="HH32792"/>
      <c r="IW32792" s="36"/>
      <c r="JI32792"/>
      <c r="JJ32792"/>
      <c r="KX32792" s="23"/>
      <c r="KY32792" s="23"/>
    </row>
    <row r="32793" spans="36:311" x14ac:dyDescent="0.2">
      <c r="AJ32793" s="23"/>
      <c r="HH32793"/>
      <c r="IW32793" s="36"/>
      <c r="JI32793"/>
      <c r="JJ32793"/>
      <c r="KX32793" s="23"/>
      <c r="KY32793" s="23"/>
    </row>
    <row r="32794" spans="36:311" x14ac:dyDescent="0.2">
      <c r="AJ32794" s="23"/>
      <c r="HH32794"/>
      <c r="IW32794" s="36"/>
      <c r="JI32794"/>
      <c r="JJ32794"/>
      <c r="KX32794" s="23"/>
      <c r="KY32794" s="23"/>
    </row>
    <row r="32795" spans="36:311" x14ac:dyDescent="0.2">
      <c r="AJ32795" s="23"/>
      <c r="HH32795"/>
      <c r="IW32795" s="36"/>
      <c r="JI32795"/>
      <c r="JJ32795"/>
      <c r="KX32795" s="23"/>
      <c r="KY32795" s="23"/>
    </row>
    <row r="32796" spans="36:311" x14ac:dyDescent="0.2">
      <c r="AJ32796" s="23"/>
      <c r="HH32796"/>
      <c r="IW32796" s="36"/>
      <c r="JI32796"/>
      <c r="JJ32796"/>
      <c r="KX32796" s="23"/>
      <c r="KY32796" s="23"/>
    </row>
    <row r="32797" spans="36:311" x14ac:dyDescent="0.2">
      <c r="AJ32797" s="23"/>
      <c r="HH32797"/>
      <c r="IW32797" s="36"/>
      <c r="JI32797"/>
      <c r="JJ32797"/>
      <c r="KX32797" s="23"/>
      <c r="KY32797" s="23"/>
    </row>
    <row r="32798" spans="36:311" x14ac:dyDescent="0.2">
      <c r="AJ32798" s="23"/>
      <c r="HH32798"/>
      <c r="IW32798" s="36"/>
      <c r="JI32798"/>
      <c r="JJ32798"/>
      <c r="KX32798" s="23"/>
      <c r="KY32798" s="23"/>
    </row>
    <row r="32799" spans="36:311" x14ac:dyDescent="0.2">
      <c r="AJ32799" s="23"/>
      <c r="HH32799"/>
      <c r="IW32799" s="36"/>
      <c r="JI32799"/>
      <c r="JJ32799"/>
      <c r="KX32799" s="23"/>
      <c r="KY32799" s="23"/>
    </row>
    <row r="32800" spans="36:311" x14ac:dyDescent="0.2">
      <c r="AJ32800" s="23"/>
      <c r="HH32800"/>
      <c r="IW32800" s="36"/>
      <c r="JI32800"/>
      <c r="JJ32800"/>
      <c r="KX32800" s="23"/>
      <c r="KY32800" s="23"/>
    </row>
    <row r="32801" spans="36:311" x14ac:dyDescent="0.2">
      <c r="AJ32801" s="23"/>
      <c r="HH32801"/>
      <c r="IW32801" s="36"/>
      <c r="JI32801"/>
      <c r="JJ32801"/>
      <c r="KX32801" s="23"/>
      <c r="KY32801" s="23"/>
    </row>
    <row r="32802" spans="36:311" x14ac:dyDescent="0.2">
      <c r="AJ32802" s="23"/>
      <c r="HH32802"/>
      <c r="IW32802" s="36"/>
      <c r="JI32802"/>
      <c r="JJ32802"/>
      <c r="KX32802" s="23"/>
      <c r="KY32802" s="23"/>
    </row>
    <row r="32803" spans="36:311" x14ac:dyDescent="0.2">
      <c r="AJ32803" s="23"/>
      <c r="HH32803"/>
      <c r="IW32803" s="36"/>
      <c r="JI32803"/>
      <c r="JJ32803"/>
      <c r="KX32803" s="23"/>
      <c r="KY32803" s="23"/>
    </row>
    <row r="32804" spans="36:311" x14ac:dyDescent="0.2">
      <c r="AJ32804" s="23"/>
      <c r="HH32804"/>
      <c r="IW32804" s="36"/>
      <c r="JI32804"/>
      <c r="JJ32804"/>
      <c r="KX32804" s="23"/>
      <c r="KY32804" s="23"/>
    </row>
    <row r="32805" spans="36:311" x14ac:dyDescent="0.2">
      <c r="AJ32805" s="23"/>
      <c r="HH32805"/>
      <c r="IW32805" s="36"/>
      <c r="JI32805"/>
      <c r="JJ32805"/>
      <c r="KX32805" s="23"/>
      <c r="KY32805" s="23"/>
    </row>
    <row r="32806" spans="36:311" x14ac:dyDescent="0.2">
      <c r="AJ32806" s="23"/>
      <c r="HH32806"/>
      <c r="IW32806" s="36"/>
      <c r="JI32806"/>
      <c r="JJ32806"/>
      <c r="KX32806" s="23"/>
      <c r="KY32806" s="23"/>
    </row>
    <row r="32807" spans="36:311" x14ac:dyDescent="0.2">
      <c r="AJ32807" s="23"/>
      <c r="HH32807"/>
      <c r="IW32807" s="36"/>
      <c r="JI32807"/>
      <c r="JJ32807"/>
      <c r="KX32807" s="23"/>
      <c r="KY32807" s="23"/>
    </row>
    <row r="32808" spans="36:311" x14ac:dyDescent="0.2">
      <c r="AJ32808" s="23"/>
      <c r="HH32808"/>
      <c r="IW32808" s="36"/>
      <c r="JI32808"/>
      <c r="JJ32808"/>
      <c r="KX32808" s="23"/>
      <c r="KY32808" s="23"/>
    </row>
    <row r="32809" spans="36:311" x14ac:dyDescent="0.2">
      <c r="AJ32809" s="23"/>
      <c r="HH32809"/>
      <c r="IW32809" s="36"/>
      <c r="JI32809"/>
      <c r="JJ32809"/>
      <c r="KX32809" s="23"/>
      <c r="KY32809" s="23"/>
    </row>
    <row r="32810" spans="36:311" x14ac:dyDescent="0.2">
      <c r="AJ32810" s="23"/>
      <c r="HH32810"/>
      <c r="IW32810" s="36"/>
      <c r="JI32810"/>
      <c r="JJ32810"/>
      <c r="KX32810" s="23"/>
      <c r="KY32810" s="23"/>
    </row>
    <row r="32811" spans="36:311" x14ac:dyDescent="0.2">
      <c r="AJ32811" s="23"/>
      <c r="HH32811"/>
      <c r="IW32811" s="36"/>
      <c r="JI32811"/>
      <c r="JJ32811"/>
      <c r="KX32811" s="23"/>
      <c r="KY32811" s="23"/>
    </row>
    <row r="32812" spans="36:311" x14ac:dyDescent="0.2">
      <c r="AJ32812" s="23"/>
      <c r="HH32812"/>
      <c r="IW32812" s="36"/>
      <c r="JI32812"/>
      <c r="JJ32812"/>
      <c r="KX32812" s="23"/>
      <c r="KY32812" s="23"/>
    </row>
    <row r="32813" spans="36:311" x14ac:dyDescent="0.2">
      <c r="AJ32813" s="23"/>
      <c r="HH32813"/>
      <c r="IW32813" s="36"/>
      <c r="JI32813"/>
      <c r="JJ32813"/>
      <c r="KX32813" s="23"/>
      <c r="KY32813" s="23"/>
    </row>
    <row r="32814" spans="36:311" x14ac:dyDescent="0.2">
      <c r="AJ32814" s="23"/>
      <c r="HH32814"/>
      <c r="IW32814" s="36"/>
      <c r="JI32814"/>
      <c r="JJ32814"/>
      <c r="KX32814" s="23"/>
      <c r="KY32814" s="23"/>
    </row>
    <row r="32815" spans="36:311" x14ac:dyDescent="0.2">
      <c r="AJ32815" s="23"/>
      <c r="HH32815"/>
      <c r="IW32815" s="36"/>
      <c r="JI32815"/>
      <c r="JJ32815"/>
      <c r="KX32815" s="23"/>
      <c r="KY32815" s="23"/>
    </row>
    <row r="32816" spans="36:311" x14ac:dyDescent="0.2">
      <c r="AJ32816" s="23"/>
      <c r="HH32816"/>
      <c r="IW32816" s="36"/>
      <c r="JI32816"/>
      <c r="JJ32816"/>
      <c r="KX32816" s="23"/>
      <c r="KY32816" s="23"/>
    </row>
    <row r="32817" spans="36:311" x14ac:dyDescent="0.2">
      <c r="AJ32817" s="23"/>
      <c r="HH32817"/>
      <c r="IW32817" s="36"/>
      <c r="JI32817"/>
      <c r="JJ32817"/>
      <c r="KX32817" s="23"/>
      <c r="KY32817" s="23"/>
    </row>
    <row r="32818" spans="36:311" x14ac:dyDescent="0.2">
      <c r="AJ32818" s="23"/>
      <c r="HH32818"/>
      <c r="IW32818" s="36"/>
      <c r="JI32818"/>
      <c r="JJ32818"/>
      <c r="KX32818" s="23"/>
      <c r="KY32818" s="23"/>
    </row>
    <row r="32819" spans="36:311" x14ac:dyDescent="0.2">
      <c r="AJ32819" s="23"/>
      <c r="HH32819"/>
      <c r="IW32819" s="36"/>
      <c r="JI32819"/>
      <c r="JJ32819"/>
      <c r="KX32819" s="23"/>
      <c r="KY32819" s="23"/>
    </row>
    <row r="32820" spans="36:311" x14ac:dyDescent="0.2">
      <c r="AJ32820" s="23"/>
      <c r="HH32820"/>
      <c r="IW32820" s="36"/>
      <c r="JI32820"/>
      <c r="JJ32820"/>
      <c r="KX32820" s="23"/>
      <c r="KY32820" s="23"/>
    </row>
    <row r="32821" spans="36:311" x14ac:dyDescent="0.2">
      <c r="AJ32821" s="23"/>
      <c r="HH32821"/>
      <c r="IW32821" s="36"/>
      <c r="JI32821"/>
      <c r="JJ32821"/>
      <c r="KX32821" s="23"/>
      <c r="KY32821" s="23"/>
    </row>
    <row r="32822" spans="36:311" x14ac:dyDescent="0.2">
      <c r="AJ32822" s="23"/>
      <c r="HH32822"/>
      <c r="IW32822" s="36"/>
      <c r="JI32822"/>
      <c r="JJ32822"/>
      <c r="KX32822" s="23"/>
      <c r="KY32822" s="23"/>
    </row>
    <row r="32823" spans="36:311" x14ac:dyDescent="0.2">
      <c r="AJ32823" s="23"/>
      <c r="HH32823"/>
      <c r="IW32823" s="36"/>
      <c r="JI32823"/>
      <c r="JJ32823"/>
      <c r="KX32823" s="23"/>
      <c r="KY32823" s="23"/>
    </row>
    <row r="32824" spans="36:311" x14ac:dyDescent="0.2">
      <c r="AJ32824" s="23"/>
      <c r="HH32824"/>
      <c r="IW32824" s="36"/>
      <c r="JI32824"/>
      <c r="JJ32824"/>
      <c r="KX32824" s="23"/>
      <c r="KY32824" s="23"/>
    </row>
    <row r="32825" spans="36:311" x14ac:dyDescent="0.2">
      <c r="AJ32825" s="23"/>
      <c r="HH32825"/>
      <c r="IW32825" s="36"/>
      <c r="JI32825"/>
      <c r="JJ32825"/>
      <c r="KX32825" s="23"/>
      <c r="KY32825" s="23"/>
    </row>
    <row r="32826" spans="36:311" x14ac:dyDescent="0.2">
      <c r="AJ32826" s="23"/>
      <c r="HH32826"/>
      <c r="IW32826" s="36"/>
      <c r="JI32826"/>
      <c r="JJ32826"/>
      <c r="KX32826" s="23"/>
      <c r="KY32826" s="23"/>
    </row>
    <row r="32827" spans="36:311" x14ac:dyDescent="0.2">
      <c r="AJ32827" s="23"/>
      <c r="HH32827"/>
      <c r="IW32827" s="36"/>
      <c r="JI32827"/>
      <c r="JJ32827"/>
      <c r="KX32827" s="23"/>
      <c r="KY32827" s="23"/>
    </row>
    <row r="32828" spans="36:311" x14ac:dyDescent="0.2">
      <c r="AJ32828" s="23"/>
      <c r="HH32828"/>
      <c r="IW32828" s="36"/>
      <c r="JI32828"/>
      <c r="JJ32828"/>
      <c r="KX32828" s="23"/>
      <c r="KY32828" s="23"/>
    </row>
    <row r="32829" spans="36:311" x14ac:dyDescent="0.2">
      <c r="AJ32829" s="23"/>
      <c r="HH32829"/>
      <c r="IW32829" s="36"/>
      <c r="JI32829"/>
      <c r="JJ32829"/>
      <c r="KX32829" s="23"/>
      <c r="KY32829" s="23"/>
    </row>
    <row r="32830" spans="36:311" x14ac:dyDescent="0.2">
      <c r="AJ32830" s="23"/>
      <c r="HH32830"/>
      <c r="IW32830" s="36"/>
      <c r="JI32830"/>
      <c r="JJ32830"/>
      <c r="KX32830" s="23"/>
      <c r="KY32830" s="23"/>
    </row>
    <row r="32831" spans="36:311" x14ac:dyDescent="0.2">
      <c r="AJ32831" s="23"/>
      <c r="HH32831"/>
      <c r="IW32831" s="36"/>
      <c r="JI32831"/>
      <c r="JJ32831"/>
      <c r="KX32831" s="23"/>
      <c r="KY32831" s="23"/>
    </row>
    <row r="32832" spans="36:311" x14ac:dyDescent="0.2">
      <c r="AJ32832" s="23"/>
      <c r="HH32832"/>
      <c r="IW32832" s="36"/>
      <c r="JI32832"/>
      <c r="JJ32832"/>
      <c r="KX32832" s="23"/>
      <c r="KY32832" s="23"/>
    </row>
    <row r="32833" spans="36:311" x14ac:dyDescent="0.2">
      <c r="AJ32833" s="23"/>
      <c r="HH32833"/>
      <c r="IW32833" s="36"/>
      <c r="JI32833"/>
      <c r="JJ32833"/>
      <c r="KX32833" s="23"/>
      <c r="KY32833" s="23"/>
    </row>
    <row r="32834" spans="36:311" x14ac:dyDescent="0.2">
      <c r="AJ32834" s="23"/>
      <c r="HH32834"/>
      <c r="IW32834" s="36"/>
      <c r="JI32834"/>
      <c r="JJ32834"/>
      <c r="KX32834" s="23"/>
      <c r="KY32834" s="23"/>
    </row>
    <row r="32835" spans="36:311" x14ac:dyDescent="0.2">
      <c r="AJ32835" s="23"/>
      <c r="HH32835"/>
      <c r="IW32835" s="36"/>
      <c r="JI32835"/>
      <c r="JJ32835"/>
      <c r="KX32835" s="23"/>
      <c r="KY32835" s="23"/>
    </row>
    <row r="32836" spans="36:311" x14ac:dyDescent="0.2">
      <c r="AJ32836" s="23"/>
      <c r="HH32836"/>
      <c r="IW32836" s="36"/>
      <c r="JI32836"/>
      <c r="JJ32836"/>
      <c r="KX32836" s="23"/>
      <c r="KY32836" s="23"/>
    </row>
    <row r="32837" spans="36:311" x14ac:dyDescent="0.2">
      <c r="AJ32837" s="23"/>
      <c r="HH32837"/>
      <c r="IW32837" s="36"/>
      <c r="JI32837"/>
      <c r="JJ32837"/>
      <c r="KX32837" s="23"/>
      <c r="KY32837" s="23"/>
    </row>
    <row r="32838" spans="36:311" x14ac:dyDescent="0.2">
      <c r="AJ32838" s="23"/>
      <c r="HH32838"/>
      <c r="IW32838" s="36"/>
      <c r="JI32838"/>
      <c r="JJ32838"/>
      <c r="KX32838" s="23"/>
      <c r="KY32838" s="23"/>
    </row>
    <row r="32839" spans="36:311" x14ac:dyDescent="0.2">
      <c r="AJ32839" s="23"/>
      <c r="HH32839"/>
      <c r="IW32839" s="36"/>
      <c r="JI32839"/>
      <c r="JJ32839"/>
      <c r="KX32839" s="23"/>
      <c r="KY32839" s="23"/>
    </row>
    <row r="32840" spans="36:311" x14ac:dyDescent="0.2">
      <c r="AJ32840" s="23"/>
      <c r="HH32840"/>
      <c r="IW32840" s="36"/>
      <c r="JI32840"/>
      <c r="JJ32840"/>
      <c r="KX32840" s="23"/>
      <c r="KY32840" s="23"/>
    </row>
    <row r="32841" spans="36:311" x14ac:dyDescent="0.2">
      <c r="AJ32841" s="23"/>
      <c r="HH32841"/>
      <c r="IW32841" s="36"/>
      <c r="JI32841"/>
      <c r="JJ32841"/>
      <c r="KX32841" s="23"/>
      <c r="KY32841" s="23"/>
    </row>
    <row r="32842" spans="36:311" x14ac:dyDescent="0.2">
      <c r="AJ32842" s="23"/>
      <c r="HH32842"/>
      <c r="IW32842" s="36"/>
      <c r="JI32842"/>
      <c r="JJ32842"/>
      <c r="KX32842" s="23"/>
      <c r="KY32842" s="23"/>
    </row>
    <row r="32843" spans="36:311" x14ac:dyDescent="0.2">
      <c r="AJ32843" s="23"/>
      <c r="HH32843"/>
      <c r="IW32843" s="36"/>
      <c r="JI32843"/>
      <c r="JJ32843"/>
      <c r="KX32843" s="23"/>
      <c r="KY32843" s="23"/>
    </row>
    <row r="32844" spans="36:311" x14ac:dyDescent="0.2">
      <c r="AJ32844" s="23"/>
      <c r="HH32844"/>
      <c r="IW32844" s="36"/>
      <c r="JI32844"/>
      <c r="JJ32844"/>
      <c r="KX32844" s="23"/>
      <c r="KY32844" s="23"/>
    </row>
    <row r="32845" spans="36:311" x14ac:dyDescent="0.2">
      <c r="AJ32845" s="23"/>
      <c r="HH32845"/>
      <c r="IW32845" s="36"/>
      <c r="JI32845"/>
      <c r="JJ32845"/>
      <c r="KX32845" s="23"/>
      <c r="KY32845" s="23"/>
    </row>
    <row r="32846" spans="36:311" x14ac:dyDescent="0.2">
      <c r="AJ32846" s="23"/>
      <c r="HH32846"/>
      <c r="IW32846" s="36"/>
      <c r="JI32846"/>
      <c r="JJ32846"/>
      <c r="KX32846" s="23"/>
      <c r="KY32846" s="23"/>
    </row>
    <row r="32847" spans="36:311" x14ac:dyDescent="0.2">
      <c r="AJ32847" s="23"/>
      <c r="HH32847"/>
      <c r="IW32847" s="36"/>
      <c r="JI32847"/>
      <c r="JJ32847"/>
      <c r="KX32847" s="23"/>
      <c r="KY32847" s="23"/>
    </row>
    <row r="32848" spans="36:311" x14ac:dyDescent="0.2">
      <c r="AJ32848" s="23"/>
      <c r="HH32848"/>
      <c r="IW32848" s="36"/>
      <c r="JI32848"/>
      <c r="JJ32848"/>
      <c r="KX32848" s="23"/>
      <c r="KY32848" s="23"/>
    </row>
    <row r="32849" spans="36:311" x14ac:dyDescent="0.2">
      <c r="AJ32849" s="23"/>
      <c r="HH32849"/>
      <c r="IW32849" s="36"/>
      <c r="JI32849"/>
      <c r="JJ32849"/>
      <c r="KX32849" s="23"/>
      <c r="KY32849" s="23"/>
    </row>
    <row r="32850" spans="36:311" x14ac:dyDescent="0.2">
      <c r="AJ32850" s="23"/>
      <c r="HH32850"/>
      <c r="IW32850" s="36"/>
      <c r="JI32850"/>
      <c r="JJ32850"/>
      <c r="KX32850" s="23"/>
      <c r="KY32850" s="23"/>
    </row>
    <row r="32851" spans="36:311" x14ac:dyDescent="0.2">
      <c r="AJ32851" s="23"/>
      <c r="HH32851"/>
      <c r="IW32851" s="36"/>
      <c r="JI32851"/>
      <c r="JJ32851"/>
      <c r="KX32851" s="23"/>
      <c r="KY32851" s="23"/>
    </row>
    <row r="32852" spans="36:311" x14ac:dyDescent="0.2">
      <c r="AJ32852" s="23"/>
      <c r="HH32852"/>
      <c r="IW32852" s="36"/>
      <c r="JI32852"/>
      <c r="JJ32852"/>
      <c r="KX32852" s="23"/>
      <c r="KY32852" s="23"/>
    </row>
    <row r="32853" spans="36:311" x14ac:dyDescent="0.2">
      <c r="AJ32853" s="23"/>
      <c r="HH32853"/>
      <c r="IW32853" s="36"/>
      <c r="JI32853"/>
      <c r="JJ32853"/>
      <c r="KX32853" s="23"/>
      <c r="KY32853" s="23"/>
    </row>
    <row r="32854" spans="36:311" x14ac:dyDescent="0.2">
      <c r="AJ32854" s="23"/>
      <c r="HH32854"/>
      <c r="IW32854" s="36"/>
      <c r="JI32854"/>
      <c r="JJ32854"/>
      <c r="KX32854" s="23"/>
      <c r="KY32854" s="23"/>
    </row>
    <row r="32855" spans="36:311" x14ac:dyDescent="0.2">
      <c r="AJ32855" s="23"/>
      <c r="HH32855"/>
      <c r="IW32855" s="36"/>
      <c r="JI32855"/>
      <c r="JJ32855"/>
      <c r="KX32855" s="23"/>
      <c r="KY32855" s="23"/>
    </row>
    <row r="32856" spans="36:311" x14ac:dyDescent="0.2">
      <c r="AJ32856" s="23"/>
      <c r="HH32856"/>
      <c r="IW32856" s="36"/>
      <c r="JI32856"/>
      <c r="JJ32856"/>
      <c r="KX32856" s="23"/>
      <c r="KY32856" s="23"/>
    </row>
    <row r="32857" spans="36:311" x14ac:dyDescent="0.2">
      <c r="AJ32857" s="23"/>
      <c r="HH32857"/>
      <c r="IW32857" s="36"/>
      <c r="JI32857"/>
      <c r="JJ32857"/>
      <c r="KX32857" s="23"/>
      <c r="KY32857" s="23"/>
    </row>
    <row r="32858" spans="36:311" x14ac:dyDescent="0.2">
      <c r="AJ32858" s="23"/>
      <c r="HH32858"/>
      <c r="IW32858" s="36"/>
      <c r="JI32858"/>
      <c r="JJ32858"/>
      <c r="KX32858" s="23"/>
      <c r="KY32858" s="23"/>
    </row>
    <row r="32859" spans="36:311" x14ac:dyDescent="0.2">
      <c r="AJ32859" s="23"/>
      <c r="HH32859"/>
      <c r="IW32859" s="36"/>
      <c r="JI32859"/>
      <c r="JJ32859"/>
      <c r="KX32859" s="23"/>
      <c r="KY32859" s="23"/>
    </row>
    <row r="32860" spans="36:311" x14ac:dyDescent="0.2">
      <c r="AJ32860" s="23"/>
      <c r="HH32860"/>
      <c r="IW32860" s="36"/>
      <c r="JI32860"/>
      <c r="JJ32860"/>
      <c r="KX32860" s="23"/>
      <c r="KY32860" s="23"/>
    </row>
    <row r="32861" spans="36:311" x14ac:dyDescent="0.2">
      <c r="AJ32861" s="23"/>
      <c r="HH32861"/>
      <c r="IW32861" s="36"/>
      <c r="JI32861"/>
      <c r="JJ32861"/>
      <c r="KX32861" s="23"/>
      <c r="KY32861" s="23"/>
    </row>
    <row r="32862" spans="36:311" x14ac:dyDescent="0.2">
      <c r="AJ32862" s="23"/>
      <c r="HH32862"/>
      <c r="IW32862" s="36"/>
      <c r="JI32862"/>
      <c r="JJ32862"/>
      <c r="KX32862" s="23"/>
      <c r="KY32862" s="23"/>
    </row>
    <row r="32863" spans="36:311" x14ac:dyDescent="0.2">
      <c r="AJ32863" s="23"/>
      <c r="HH32863"/>
      <c r="IW32863" s="36"/>
      <c r="JI32863"/>
      <c r="JJ32863"/>
      <c r="KX32863" s="23"/>
      <c r="KY32863" s="23"/>
    </row>
    <row r="32864" spans="36:311" x14ac:dyDescent="0.2">
      <c r="AJ32864" s="23"/>
      <c r="HH32864"/>
      <c r="IW32864" s="36"/>
      <c r="JI32864"/>
      <c r="JJ32864"/>
      <c r="KX32864" s="23"/>
      <c r="KY32864" s="23"/>
    </row>
    <row r="32865" spans="36:311" x14ac:dyDescent="0.2">
      <c r="AJ32865" s="23"/>
      <c r="HH32865"/>
      <c r="IW32865" s="36"/>
      <c r="JI32865"/>
      <c r="JJ32865"/>
      <c r="KX32865" s="23"/>
      <c r="KY32865" s="23"/>
    </row>
    <row r="32866" spans="36:311" x14ac:dyDescent="0.2">
      <c r="AJ32866" s="23"/>
      <c r="HH32866"/>
      <c r="IW32866" s="36"/>
      <c r="JI32866"/>
      <c r="JJ32866"/>
      <c r="KX32866" s="23"/>
      <c r="KY32866" s="23"/>
    </row>
    <row r="32867" spans="36:311" x14ac:dyDescent="0.2">
      <c r="AJ32867" s="23"/>
      <c r="HH32867"/>
      <c r="IW32867" s="36"/>
      <c r="JI32867"/>
      <c r="JJ32867"/>
      <c r="KX32867" s="23"/>
      <c r="KY32867" s="23"/>
    </row>
    <row r="32868" spans="36:311" x14ac:dyDescent="0.2">
      <c r="AJ32868" s="23"/>
      <c r="HH32868"/>
      <c r="IW32868" s="36"/>
      <c r="JI32868"/>
      <c r="JJ32868"/>
      <c r="KX32868" s="23"/>
      <c r="KY32868" s="23"/>
    </row>
    <row r="32869" spans="36:311" x14ac:dyDescent="0.2">
      <c r="AJ32869" s="23"/>
      <c r="HH32869"/>
      <c r="IW32869" s="36"/>
      <c r="JI32869"/>
      <c r="JJ32869"/>
      <c r="KX32869" s="23"/>
      <c r="KY32869" s="23"/>
    </row>
    <row r="32870" spans="36:311" x14ac:dyDescent="0.2">
      <c r="AJ32870" s="23"/>
      <c r="HH32870"/>
      <c r="IW32870" s="36"/>
      <c r="JI32870"/>
      <c r="JJ32870"/>
      <c r="KX32870" s="23"/>
      <c r="KY32870" s="23"/>
    </row>
    <row r="32871" spans="36:311" x14ac:dyDescent="0.2">
      <c r="AJ32871" s="23"/>
      <c r="HH32871"/>
      <c r="IW32871" s="36"/>
      <c r="JI32871"/>
      <c r="JJ32871"/>
      <c r="KX32871" s="23"/>
      <c r="KY32871" s="23"/>
    </row>
    <row r="32872" spans="36:311" x14ac:dyDescent="0.2">
      <c r="AJ32872" s="23"/>
      <c r="HH32872"/>
      <c r="IW32872" s="36"/>
      <c r="JI32872"/>
      <c r="JJ32872"/>
      <c r="KX32872" s="23"/>
      <c r="KY32872" s="23"/>
    </row>
    <row r="32873" spans="36:311" x14ac:dyDescent="0.2">
      <c r="AJ32873" s="23"/>
      <c r="HH32873"/>
      <c r="IW32873" s="36"/>
      <c r="JI32873"/>
      <c r="JJ32873"/>
      <c r="KX32873" s="23"/>
      <c r="KY32873" s="23"/>
    </row>
    <row r="32874" spans="36:311" x14ac:dyDescent="0.2">
      <c r="AJ32874" s="23"/>
      <c r="HH32874"/>
      <c r="IW32874" s="36"/>
      <c r="JI32874"/>
      <c r="JJ32874"/>
      <c r="KX32874" s="23"/>
      <c r="KY32874" s="23"/>
    </row>
    <row r="32875" spans="36:311" x14ac:dyDescent="0.2">
      <c r="AJ32875" s="23"/>
      <c r="HH32875"/>
      <c r="IW32875" s="36"/>
      <c r="JI32875"/>
      <c r="JJ32875"/>
      <c r="KX32875" s="23"/>
      <c r="KY32875" s="23"/>
    </row>
    <row r="32876" spans="36:311" x14ac:dyDescent="0.2">
      <c r="AJ32876" s="23"/>
      <c r="HH32876"/>
      <c r="IW32876" s="36"/>
      <c r="JI32876"/>
      <c r="JJ32876"/>
      <c r="KX32876" s="23"/>
      <c r="KY32876" s="23"/>
    </row>
    <row r="32877" spans="36:311" x14ac:dyDescent="0.2">
      <c r="AJ32877" s="23"/>
      <c r="HH32877"/>
      <c r="IW32877" s="36"/>
      <c r="JI32877"/>
      <c r="JJ32877"/>
      <c r="KX32877" s="23"/>
      <c r="KY32877" s="23"/>
    </row>
    <row r="32878" spans="36:311" x14ac:dyDescent="0.2">
      <c r="AJ32878" s="23"/>
      <c r="HH32878"/>
      <c r="IW32878" s="36"/>
      <c r="JI32878"/>
      <c r="JJ32878"/>
      <c r="KX32878" s="23"/>
      <c r="KY32878" s="23"/>
    </row>
    <row r="32879" spans="36:311" x14ac:dyDescent="0.2">
      <c r="AJ32879" s="23"/>
      <c r="HH32879"/>
      <c r="IW32879" s="36"/>
      <c r="JI32879"/>
      <c r="JJ32879"/>
      <c r="KX32879" s="23"/>
      <c r="KY32879" s="23"/>
    </row>
    <row r="32880" spans="36:311" x14ac:dyDescent="0.2">
      <c r="AJ32880" s="23"/>
      <c r="HH32880"/>
      <c r="IW32880" s="36"/>
      <c r="JI32880"/>
      <c r="JJ32880"/>
      <c r="KX32880" s="23"/>
      <c r="KY32880" s="23"/>
    </row>
    <row r="32881" spans="36:311" x14ac:dyDescent="0.2">
      <c r="AJ32881" s="23"/>
      <c r="HH32881"/>
      <c r="IW32881" s="36"/>
      <c r="JI32881"/>
      <c r="JJ32881"/>
      <c r="KX32881" s="23"/>
      <c r="KY32881" s="23"/>
    </row>
    <row r="32882" spans="36:311" x14ac:dyDescent="0.2">
      <c r="AJ32882" s="23"/>
      <c r="HH32882"/>
      <c r="IW32882" s="36"/>
      <c r="JI32882"/>
      <c r="JJ32882"/>
      <c r="KX32882" s="23"/>
      <c r="KY32882" s="23"/>
    </row>
    <row r="32883" spans="36:311" x14ac:dyDescent="0.2">
      <c r="AJ32883" s="23"/>
      <c r="HH32883"/>
      <c r="IW32883" s="36"/>
      <c r="JI32883"/>
      <c r="JJ32883"/>
      <c r="KX32883" s="23"/>
      <c r="KY32883" s="23"/>
    </row>
    <row r="32884" spans="36:311" x14ac:dyDescent="0.2">
      <c r="AJ32884" s="23"/>
      <c r="HH32884"/>
      <c r="IW32884" s="36"/>
      <c r="JI32884"/>
      <c r="JJ32884"/>
      <c r="KX32884" s="23"/>
      <c r="KY32884" s="23"/>
    </row>
    <row r="32885" spans="36:311" x14ac:dyDescent="0.2">
      <c r="AJ32885" s="23"/>
      <c r="HH32885"/>
      <c r="IW32885" s="36"/>
      <c r="JI32885"/>
      <c r="JJ32885"/>
      <c r="KX32885" s="23"/>
      <c r="KY32885" s="23"/>
    </row>
    <row r="32886" spans="36:311" x14ac:dyDescent="0.2">
      <c r="AJ32886" s="23"/>
      <c r="HH32886"/>
      <c r="IW32886" s="36"/>
      <c r="JI32886"/>
      <c r="JJ32886"/>
      <c r="KX32886" s="23"/>
      <c r="KY32886" s="23"/>
    </row>
    <row r="32887" spans="36:311" x14ac:dyDescent="0.2">
      <c r="AJ32887" s="23"/>
      <c r="HH32887"/>
      <c r="IW32887" s="36"/>
      <c r="JI32887"/>
      <c r="JJ32887"/>
      <c r="KX32887" s="23"/>
      <c r="KY32887" s="23"/>
    </row>
    <row r="32888" spans="36:311" x14ac:dyDescent="0.2">
      <c r="AJ32888" s="23"/>
      <c r="HH32888"/>
      <c r="IW32888" s="36"/>
      <c r="JI32888"/>
      <c r="JJ32888"/>
      <c r="KX32888" s="23"/>
      <c r="KY32888" s="23"/>
    </row>
    <row r="32889" spans="36:311" x14ac:dyDescent="0.2">
      <c r="AJ32889" s="23"/>
      <c r="HH32889"/>
      <c r="IW32889" s="36"/>
      <c r="JI32889"/>
      <c r="JJ32889"/>
      <c r="KX32889" s="23"/>
      <c r="KY32889" s="23"/>
    </row>
    <row r="32890" spans="36:311" x14ac:dyDescent="0.2">
      <c r="AJ32890" s="23"/>
      <c r="HH32890"/>
      <c r="IW32890" s="36"/>
      <c r="JI32890"/>
      <c r="JJ32890"/>
      <c r="KX32890" s="23"/>
      <c r="KY32890" s="23"/>
    </row>
    <row r="32891" spans="36:311" x14ac:dyDescent="0.2">
      <c r="AJ32891" s="23"/>
      <c r="HH32891"/>
      <c r="IW32891" s="36"/>
      <c r="JI32891"/>
      <c r="JJ32891"/>
      <c r="KX32891" s="23"/>
      <c r="KY32891" s="23"/>
    </row>
    <row r="32892" spans="36:311" x14ac:dyDescent="0.2">
      <c r="AJ32892" s="23"/>
      <c r="HH32892"/>
      <c r="IW32892" s="36"/>
      <c r="JI32892"/>
      <c r="JJ32892"/>
      <c r="KX32892" s="23"/>
      <c r="KY32892" s="23"/>
    </row>
    <row r="32893" spans="36:311" x14ac:dyDescent="0.2">
      <c r="AJ32893" s="23"/>
      <c r="HH32893"/>
      <c r="IW32893" s="36"/>
      <c r="JI32893"/>
      <c r="JJ32893"/>
      <c r="KX32893" s="23"/>
      <c r="KY32893" s="23"/>
    </row>
    <row r="32894" spans="36:311" x14ac:dyDescent="0.2">
      <c r="AJ32894" s="23"/>
      <c r="HH32894"/>
      <c r="IW32894" s="36"/>
      <c r="JI32894"/>
      <c r="JJ32894"/>
      <c r="KX32894" s="23"/>
      <c r="KY32894" s="23"/>
    </row>
    <row r="32895" spans="36:311" x14ac:dyDescent="0.2">
      <c r="AJ32895" s="23"/>
      <c r="HH32895"/>
      <c r="IW32895" s="36"/>
      <c r="JI32895"/>
      <c r="JJ32895"/>
      <c r="KX32895" s="23"/>
      <c r="KY32895" s="23"/>
    </row>
    <row r="32896" spans="36:311" x14ac:dyDescent="0.2">
      <c r="AJ32896" s="23"/>
      <c r="HH32896"/>
      <c r="IW32896" s="36"/>
      <c r="JI32896"/>
      <c r="JJ32896"/>
      <c r="KX32896" s="23"/>
      <c r="KY32896" s="23"/>
    </row>
    <row r="32897" spans="36:311" x14ac:dyDescent="0.2">
      <c r="AJ32897" s="23"/>
      <c r="HH32897"/>
      <c r="IW32897" s="36"/>
      <c r="JI32897"/>
      <c r="JJ32897"/>
      <c r="KX32897" s="23"/>
      <c r="KY32897" s="23"/>
    </row>
    <row r="32898" spans="36:311" x14ac:dyDescent="0.2">
      <c r="AJ32898" s="23"/>
      <c r="HH32898"/>
      <c r="IW32898" s="36"/>
      <c r="JI32898"/>
      <c r="JJ32898"/>
      <c r="KX32898" s="23"/>
      <c r="KY32898" s="23"/>
    </row>
    <row r="32899" spans="36:311" x14ac:dyDescent="0.2">
      <c r="AJ32899" s="23"/>
      <c r="HH32899"/>
      <c r="IW32899" s="36"/>
      <c r="JI32899"/>
      <c r="JJ32899"/>
      <c r="KX32899" s="23"/>
      <c r="KY32899" s="23"/>
    </row>
    <row r="32900" spans="36:311" x14ac:dyDescent="0.2">
      <c r="AJ32900" s="23"/>
      <c r="HH32900"/>
      <c r="IW32900" s="36"/>
      <c r="JI32900"/>
      <c r="JJ32900"/>
      <c r="KX32900" s="23"/>
      <c r="KY32900" s="23"/>
    </row>
    <row r="32901" spans="36:311" x14ac:dyDescent="0.2">
      <c r="AJ32901" s="23"/>
      <c r="HH32901"/>
      <c r="IW32901" s="36"/>
      <c r="JI32901"/>
      <c r="JJ32901"/>
      <c r="KX32901" s="23"/>
      <c r="KY32901" s="23"/>
    </row>
    <row r="32902" spans="36:311" x14ac:dyDescent="0.2">
      <c r="AJ32902" s="23"/>
      <c r="HH32902"/>
      <c r="IW32902" s="36"/>
      <c r="JI32902"/>
      <c r="JJ32902"/>
      <c r="KX32902" s="23"/>
      <c r="KY32902" s="23"/>
    </row>
    <row r="32903" spans="36:311" x14ac:dyDescent="0.2">
      <c r="AJ32903" s="23"/>
      <c r="HH32903"/>
      <c r="IW32903" s="36"/>
      <c r="JI32903"/>
      <c r="JJ32903"/>
      <c r="KX32903" s="23"/>
      <c r="KY32903" s="23"/>
    </row>
    <row r="32904" spans="36:311" x14ac:dyDescent="0.2">
      <c r="AJ32904" s="23"/>
      <c r="HH32904"/>
      <c r="IW32904" s="36"/>
      <c r="JI32904"/>
      <c r="JJ32904"/>
      <c r="KX32904" s="23"/>
      <c r="KY32904" s="23"/>
    </row>
    <row r="32905" spans="36:311" x14ac:dyDescent="0.2">
      <c r="AJ32905" s="23"/>
      <c r="HH32905"/>
      <c r="IW32905" s="36"/>
      <c r="JI32905"/>
      <c r="JJ32905"/>
      <c r="KX32905" s="23"/>
      <c r="KY32905" s="23"/>
    </row>
    <row r="32906" spans="36:311" x14ac:dyDescent="0.2">
      <c r="AJ32906" s="23"/>
      <c r="HH32906"/>
      <c r="IW32906" s="36"/>
      <c r="JI32906"/>
      <c r="JJ32906"/>
      <c r="KX32906" s="23"/>
      <c r="KY32906" s="23"/>
    </row>
    <row r="32907" spans="36:311" x14ac:dyDescent="0.2">
      <c r="AJ32907" s="23"/>
      <c r="HH32907"/>
      <c r="IW32907" s="36"/>
      <c r="JI32907"/>
      <c r="JJ32907"/>
      <c r="KX32907" s="23"/>
      <c r="KY32907" s="23"/>
    </row>
    <row r="32908" spans="36:311" x14ac:dyDescent="0.2">
      <c r="AJ32908" s="23"/>
      <c r="HH32908"/>
      <c r="IW32908" s="36"/>
      <c r="JI32908"/>
      <c r="JJ32908"/>
      <c r="KX32908" s="23"/>
      <c r="KY32908" s="23"/>
    </row>
    <row r="32909" spans="36:311" x14ac:dyDescent="0.2">
      <c r="AJ32909" s="23"/>
      <c r="HH32909"/>
      <c r="IW32909" s="36"/>
      <c r="JI32909"/>
      <c r="JJ32909"/>
      <c r="KX32909" s="23"/>
      <c r="KY32909" s="23"/>
    </row>
    <row r="32910" spans="36:311" x14ac:dyDescent="0.2">
      <c r="AJ32910" s="23"/>
      <c r="HH32910"/>
      <c r="IW32910" s="36"/>
      <c r="JI32910"/>
      <c r="JJ32910"/>
      <c r="KX32910" s="23"/>
      <c r="KY32910" s="23"/>
    </row>
    <row r="32911" spans="36:311" x14ac:dyDescent="0.2">
      <c r="AJ32911" s="23"/>
      <c r="HH32911"/>
      <c r="IW32911" s="36"/>
      <c r="JI32911"/>
      <c r="JJ32911"/>
      <c r="KX32911" s="23"/>
      <c r="KY32911" s="23"/>
    </row>
    <row r="32912" spans="36:311" x14ac:dyDescent="0.2">
      <c r="AJ32912" s="23"/>
      <c r="HH32912"/>
      <c r="IW32912" s="36"/>
      <c r="JI32912"/>
      <c r="JJ32912"/>
      <c r="KX32912" s="23"/>
      <c r="KY32912" s="23"/>
    </row>
    <row r="32913" spans="36:311" x14ac:dyDescent="0.2">
      <c r="AJ32913" s="23"/>
      <c r="HH32913"/>
      <c r="IW32913" s="36"/>
      <c r="JI32913"/>
      <c r="JJ32913"/>
      <c r="KX32913" s="23"/>
      <c r="KY32913" s="23"/>
    </row>
    <row r="32914" spans="36:311" x14ac:dyDescent="0.2">
      <c r="AJ32914" s="23"/>
      <c r="HH32914"/>
      <c r="IW32914" s="36"/>
      <c r="JI32914"/>
      <c r="JJ32914"/>
      <c r="KX32914" s="23"/>
      <c r="KY32914" s="23"/>
    </row>
    <row r="32915" spans="36:311" x14ac:dyDescent="0.2">
      <c r="AJ32915" s="23"/>
      <c r="HH32915"/>
      <c r="IW32915" s="36"/>
      <c r="JI32915"/>
      <c r="JJ32915"/>
      <c r="KX32915" s="23"/>
      <c r="KY32915" s="23"/>
    </row>
    <row r="32916" spans="36:311" x14ac:dyDescent="0.2">
      <c r="AJ32916" s="23"/>
      <c r="HH32916"/>
      <c r="IW32916" s="36"/>
      <c r="JI32916"/>
      <c r="JJ32916"/>
      <c r="KX32916" s="23"/>
      <c r="KY32916" s="23"/>
    </row>
    <row r="32917" spans="36:311" x14ac:dyDescent="0.2">
      <c r="AJ32917" s="23"/>
      <c r="HH32917"/>
      <c r="IW32917" s="36"/>
      <c r="JI32917"/>
      <c r="JJ32917"/>
      <c r="KX32917" s="23"/>
      <c r="KY32917" s="23"/>
    </row>
    <row r="32918" spans="36:311" x14ac:dyDescent="0.2">
      <c r="AJ32918" s="23"/>
      <c r="HH32918"/>
      <c r="IW32918" s="36"/>
      <c r="JI32918"/>
      <c r="JJ32918"/>
      <c r="KX32918" s="23"/>
      <c r="KY32918" s="23"/>
    </row>
    <row r="32919" spans="36:311" x14ac:dyDescent="0.2">
      <c r="AJ32919" s="23"/>
      <c r="HH32919"/>
      <c r="IW32919" s="36"/>
      <c r="JI32919"/>
      <c r="JJ32919"/>
      <c r="KX32919" s="23"/>
      <c r="KY32919" s="23"/>
    </row>
    <row r="32920" spans="36:311" x14ac:dyDescent="0.2">
      <c r="AJ32920" s="23"/>
      <c r="HH32920"/>
      <c r="IW32920" s="36"/>
      <c r="JI32920"/>
      <c r="JJ32920"/>
      <c r="KX32920" s="23"/>
      <c r="KY32920" s="23"/>
    </row>
    <row r="32921" spans="36:311" x14ac:dyDescent="0.2">
      <c r="AJ32921" s="23"/>
      <c r="HH32921"/>
      <c r="IW32921" s="36"/>
      <c r="JI32921"/>
      <c r="JJ32921"/>
      <c r="KX32921" s="23"/>
      <c r="KY32921" s="23"/>
    </row>
    <row r="32922" spans="36:311" x14ac:dyDescent="0.2">
      <c r="AJ32922" s="23"/>
      <c r="HH32922"/>
      <c r="IW32922" s="36"/>
      <c r="JI32922"/>
      <c r="JJ32922"/>
      <c r="KX32922" s="23"/>
      <c r="KY32922" s="23"/>
    </row>
    <row r="32923" spans="36:311" x14ac:dyDescent="0.2">
      <c r="AJ32923" s="23"/>
      <c r="HH32923"/>
      <c r="IW32923" s="36"/>
      <c r="JI32923"/>
      <c r="JJ32923"/>
      <c r="KX32923" s="23"/>
      <c r="KY32923" s="23"/>
    </row>
    <row r="32924" spans="36:311" x14ac:dyDescent="0.2">
      <c r="AJ32924" s="23"/>
      <c r="HH32924"/>
      <c r="IW32924" s="36"/>
      <c r="JI32924"/>
      <c r="JJ32924"/>
      <c r="KX32924" s="23"/>
      <c r="KY32924" s="23"/>
    </row>
    <row r="32925" spans="36:311" x14ac:dyDescent="0.2">
      <c r="AJ32925" s="23"/>
      <c r="HH32925"/>
      <c r="IW32925" s="36"/>
      <c r="JI32925"/>
      <c r="JJ32925"/>
      <c r="KX32925" s="23"/>
      <c r="KY32925" s="23"/>
    </row>
    <row r="32926" spans="36:311" x14ac:dyDescent="0.2">
      <c r="AJ32926" s="23"/>
      <c r="HH32926"/>
      <c r="IW32926" s="36"/>
      <c r="JI32926"/>
      <c r="JJ32926"/>
      <c r="KX32926" s="23"/>
      <c r="KY32926" s="23"/>
    </row>
    <row r="32927" spans="36:311" x14ac:dyDescent="0.2">
      <c r="AJ32927" s="23"/>
      <c r="HH32927"/>
      <c r="IW32927" s="36"/>
      <c r="JI32927"/>
      <c r="JJ32927"/>
      <c r="KX32927" s="23"/>
      <c r="KY32927" s="23"/>
    </row>
    <row r="32928" spans="36:311" x14ac:dyDescent="0.2">
      <c r="AJ32928" s="23"/>
      <c r="HH32928"/>
      <c r="IW32928" s="36"/>
      <c r="JI32928"/>
      <c r="JJ32928"/>
      <c r="KX32928" s="23"/>
      <c r="KY32928" s="23"/>
    </row>
    <row r="32929" spans="36:311" x14ac:dyDescent="0.2">
      <c r="AJ32929" s="23"/>
      <c r="HH32929"/>
      <c r="IW32929" s="36"/>
      <c r="JI32929"/>
      <c r="JJ32929"/>
      <c r="KX32929" s="23"/>
      <c r="KY32929" s="23"/>
    </row>
    <row r="32930" spans="36:311" x14ac:dyDescent="0.2">
      <c r="AJ32930" s="23"/>
      <c r="HH32930"/>
      <c r="IW32930" s="36"/>
      <c r="JI32930"/>
      <c r="JJ32930"/>
      <c r="KX32930" s="23"/>
      <c r="KY32930" s="23"/>
    </row>
    <row r="32931" spans="36:311" x14ac:dyDescent="0.2">
      <c r="AJ32931" s="23"/>
      <c r="HH32931"/>
      <c r="IW32931" s="36"/>
      <c r="JI32931"/>
      <c r="JJ32931"/>
      <c r="KX32931" s="23"/>
      <c r="KY32931" s="23"/>
    </row>
    <row r="32932" spans="36:311" x14ac:dyDescent="0.2">
      <c r="AJ32932" s="23"/>
      <c r="HH32932"/>
      <c r="IW32932" s="36"/>
      <c r="JI32932"/>
      <c r="JJ32932"/>
      <c r="KX32932" s="23"/>
      <c r="KY32932" s="23"/>
    </row>
    <row r="32933" spans="36:311" x14ac:dyDescent="0.2">
      <c r="AJ32933" s="23"/>
      <c r="HH32933"/>
      <c r="IW32933" s="36"/>
      <c r="JI32933"/>
      <c r="JJ32933"/>
      <c r="KX32933" s="23"/>
      <c r="KY32933" s="23"/>
    </row>
    <row r="32934" spans="36:311" x14ac:dyDescent="0.2">
      <c r="AJ32934" s="23"/>
      <c r="HH32934"/>
      <c r="IW32934" s="36"/>
      <c r="JI32934"/>
      <c r="JJ32934"/>
      <c r="KX32934" s="23"/>
      <c r="KY32934" s="23"/>
    </row>
    <row r="32935" spans="36:311" x14ac:dyDescent="0.2">
      <c r="AJ32935" s="23"/>
      <c r="HH32935"/>
      <c r="IW32935" s="36"/>
      <c r="JI32935"/>
      <c r="JJ32935"/>
      <c r="KX32935" s="23"/>
      <c r="KY32935" s="23"/>
    </row>
    <row r="32936" spans="36:311" x14ac:dyDescent="0.2">
      <c r="AJ32936" s="23"/>
      <c r="HH32936"/>
      <c r="IW32936" s="36"/>
      <c r="JI32936"/>
      <c r="JJ32936"/>
      <c r="KX32936" s="23"/>
      <c r="KY32936" s="23"/>
    </row>
    <row r="32937" spans="36:311" x14ac:dyDescent="0.2">
      <c r="AJ32937" s="23"/>
      <c r="HH32937"/>
      <c r="IW32937" s="36"/>
      <c r="JI32937"/>
      <c r="JJ32937"/>
      <c r="KX32937" s="23"/>
      <c r="KY32937" s="23"/>
    </row>
    <row r="32938" spans="36:311" x14ac:dyDescent="0.2">
      <c r="AJ32938" s="23"/>
      <c r="HH32938"/>
      <c r="IW32938" s="36"/>
      <c r="JI32938"/>
      <c r="JJ32938"/>
      <c r="KX32938" s="23"/>
      <c r="KY32938" s="23"/>
    </row>
    <row r="32939" spans="36:311" x14ac:dyDescent="0.2">
      <c r="AJ32939" s="23"/>
      <c r="HH32939"/>
      <c r="IW32939" s="36"/>
      <c r="JI32939"/>
      <c r="JJ32939"/>
      <c r="KX32939" s="23"/>
      <c r="KY32939" s="23"/>
    </row>
    <row r="32940" spans="36:311" x14ac:dyDescent="0.2">
      <c r="AJ32940" s="23"/>
      <c r="HH32940"/>
      <c r="IW32940" s="36"/>
      <c r="JI32940"/>
      <c r="JJ32940"/>
      <c r="KX32940" s="23"/>
      <c r="KY32940" s="23"/>
    </row>
    <row r="32941" spans="36:311" x14ac:dyDescent="0.2">
      <c r="AJ32941" s="23"/>
      <c r="HH32941"/>
      <c r="IW32941" s="36"/>
      <c r="JI32941"/>
      <c r="JJ32941"/>
      <c r="KX32941" s="23"/>
      <c r="KY32941" s="23"/>
    </row>
    <row r="32942" spans="36:311" x14ac:dyDescent="0.2">
      <c r="AJ32942" s="23"/>
      <c r="HH32942"/>
      <c r="IW32942" s="36"/>
      <c r="JI32942"/>
      <c r="JJ32942"/>
      <c r="KX32942" s="23"/>
      <c r="KY32942" s="23"/>
    </row>
    <row r="32943" spans="36:311" x14ac:dyDescent="0.2">
      <c r="AJ32943" s="23"/>
      <c r="HH32943"/>
      <c r="IW32943" s="36"/>
      <c r="JI32943"/>
      <c r="JJ32943"/>
      <c r="KX32943" s="23"/>
      <c r="KY32943" s="23"/>
    </row>
    <row r="32944" spans="36:311" x14ac:dyDescent="0.2">
      <c r="AJ32944" s="23"/>
      <c r="HH32944"/>
      <c r="IW32944" s="36"/>
      <c r="JI32944"/>
      <c r="JJ32944"/>
      <c r="KX32944" s="23"/>
      <c r="KY32944" s="23"/>
    </row>
    <row r="32945" spans="36:311" x14ac:dyDescent="0.2">
      <c r="AJ32945" s="23"/>
      <c r="HH32945"/>
      <c r="IW32945" s="36"/>
      <c r="JI32945"/>
      <c r="JJ32945"/>
      <c r="KX32945" s="23"/>
      <c r="KY32945" s="23"/>
    </row>
    <row r="32946" spans="36:311" x14ac:dyDescent="0.2">
      <c r="AJ32946" s="23"/>
      <c r="HH32946"/>
      <c r="IW32946" s="36"/>
      <c r="JI32946"/>
      <c r="JJ32946"/>
      <c r="KX32946" s="23"/>
      <c r="KY32946" s="23"/>
    </row>
    <row r="32947" spans="36:311" x14ac:dyDescent="0.2">
      <c r="AJ32947" s="23"/>
      <c r="HH32947"/>
      <c r="IW32947" s="36"/>
      <c r="JI32947"/>
      <c r="JJ32947"/>
      <c r="KX32947" s="23"/>
      <c r="KY32947" s="23"/>
    </row>
    <row r="32948" spans="36:311" x14ac:dyDescent="0.2">
      <c r="AJ32948" s="23"/>
      <c r="HH32948"/>
      <c r="IW32948" s="36"/>
      <c r="JI32948"/>
      <c r="JJ32948"/>
      <c r="KX32948" s="23"/>
      <c r="KY32948" s="23"/>
    </row>
    <row r="32949" spans="36:311" x14ac:dyDescent="0.2">
      <c r="AJ32949" s="23"/>
      <c r="HH32949"/>
      <c r="IW32949" s="36"/>
      <c r="JI32949"/>
      <c r="JJ32949"/>
      <c r="KX32949" s="23"/>
      <c r="KY32949" s="23"/>
    </row>
    <row r="32950" spans="36:311" x14ac:dyDescent="0.2">
      <c r="AJ32950" s="23"/>
      <c r="HH32950"/>
      <c r="IW32950" s="36"/>
      <c r="JI32950"/>
      <c r="JJ32950"/>
      <c r="KX32950" s="23"/>
      <c r="KY32950" s="23"/>
    </row>
    <row r="32951" spans="36:311" x14ac:dyDescent="0.2">
      <c r="AJ32951" s="23"/>
      <c r="HH32951"/>
      <c r="IW32951" s="36"/>
      <c r="JI32951"/>
      <c r="JJ32951"/>
      <c r="KX32951" s="23"/>
      <c r="KY32951" s="23"/>
    </row>
    <row r="32952" spans="36:311" x14ac:dyDescent="0.2">
      <c r="AJ32952" s="23"/>
      <c r="HH32952"/>
      <c r="IW32952" s="36"/>
      <c r="JI32952"/>
      <c r="JJ32952"/>
      <c r="KX32952" s="23"/>
      <c r="KY32952" s="23"/>
    </row>
    <row r="32953" spans="36:311" x14ac:dyDescent="0.2">
      <c r="AJ32953" s="23"/>
      <c r="HH32953"/>
      <c r="IW32953" s="36"/>
      <c r="JI32953"/>
      <c r="JJ32953"/>
      <c r="KX32953" s="23"/>
      <c r="KY32953" s="23"/>
    </row>
    <row r="32954" spans="36:311" x14ac:dyDescent="0.2">
      <c r="AJ32954" s="23"/>
      <c r="HH32954"/>
      <c r="IW32954" s="36"/>
      <c r="JI32954"/>
      <c r="JJ32954"/>
      <c r="KX32954" s="23"/>
      <c r="KY32954" s="23"/>
    </row>
    <row r="32955" spans="36:311" x14ac:dyDescent="0.2">
      <c r="AJ32955" s="23"/>
      <c r="HH32955"/>
      <c r="IW32955" s="36"/>
      <c r="JI32955"/>
      <c r="JJ32955"/>
      <c r="KX32955" s="23"/>
      <c r="KY32955" s="23"/>
    </row>
    <row r="32956" spans="36:311" x14ac:dyDescent="0.2">
      <c r="AJ32956" s="23"/>
      <c r="HH32956"/>
      <c r="IW32956" s="36"/>
      <c r="JI32956"/>
      <c r="JJ32956"/>
      <c r="KX32956" s="23"/>
      <c r="KY32956" s="23"/>
    </row>
    <row r="32957" spans="36:311" x14ac:dyDescent="0.2">
      <c r="AJ32957" s="23"/>
      <c r="HH32957"/>
      <c r="IW32957" s="36"/>
      <c r="JI32957"/>
      <c r="JJ32957"/>
      <c r="KX32957" s="23"/>
      <c r="KY32957" s="23"/>
    </row>
    <row r="32958" spans="36:311" x14ac:dyDescent="0.2">
      <c r="AJ32958" s="23"/>
      <c r="HH32958"/>
      <c r="IW32958" s="36"/>
      <c r="JI32958"/>
      <c r="JJ32958"/>
      <c r="KX32958" s="23"/>
      <c r="KY32958" s="23"/>
    </row>
    <row r="32959" spans="36:311" x14ac:dyDescent="0.2">
      <c r="AJ32959" s="23"/>
      <c r="HH32959"/>
      <c r="IW32959" s="36"/>
      <c r="JI32959"/>
      <c r="JJ32959"/>
      <c r="KX32959" s="23"/>
      <c r="KY32959" s="23"/>
    </row>
    <row r="32960" spans="36:311" x14ac:dyDescent="0.2">
      <c r="AJ32960" s="23"/>
      <c r="HH32960"/>
      <c r="IW32960" s="36"/>
      <c r="JI32960"/>
      <c r="JJ32960"/>
      <c r="KX32960" s="23"/>
      <c r="KY32960" s="23"/>
    </row>
    <row r="32961" spans="36:311" x14ac:dyDescent="0.2">
      <c r="AJ32961" s="23"/>
      <c r="HH32961"/>
      <c r="IW32961" s="36"/>
      <c r="JI32961"/>
      <c r="JJ32961"/>
      <c r="KX32961" s="23"/>
      <c r="KY32961" s="23"/>
    </row>
    <row r="32962" spans="36:311" x14ac:dyDescent="0.2">
      <c r="AJ32962" s="23"/>
      <c r="HH32962"/>
      <c r="IW32962" s="36"/>
      <c r="JI32962"/>
      <c r="JJ32962"/>
      <c r="KX32962" s="23"/>
      <c r="KY32962" s="23"/>
    </row>
    <row r="32963" spans="36:311" x14ac:dyDescent="0.2">
      <c r="AJ32963" s="23"/>
      <c r="HH32963"/>
      <c r="IW32963" s="36"/>
      <c r="JI32963"/>
      <c r="JJ32963"/>
      <c r="KX32963" s="23"/>
      <c r="KY32963" s="23"/>
    </row>
    <row r="32964" spans="36:311" x14ac:dyDescent="0.2">
      <c r="AJ32964" s="23"/>
      <c r="HH32964"/>
      <c r="IW32964" s="36"/>
      <c r="JI32964"/>
      <c r="JJ32964"/>
      <c r="KX32964" s="23"/>
      <c r="KY32964" s="23"/>
    </row>
    <row r="32965" spans="36:311" x14ac:dyDescent="0.2">
      <c r="AJ32965" s="23"/>
      <c r="HH32965"/>
      <c r="IW32965" s="36"/>
      <c r="JI32965"/>
      <c r="JJ32965"/>
      <c r="KX32965" s="23"/>
      <c r="KY32965" s="23"/>
    </row>
    <row r="32966" spans="36:311" x14ac:dyDescent="0.2">
      <c r="AJ32966" s="23"/>
      <c r="HH32966"/>
      <c r="IW32966" s="36"/>
      <c r="JI32966"/>
      <c r="JJ32966"/>
      <c r="KX32966" s="23"/>
      <c r="KY32966" s="23"/>
    </row>
    <row r="32967" spans="36:311" x14ac:dyDescent="0.2">
      <c r="AJ32967" s="23"/>
      <c r="HH32967"/>
      <c r="IW32967" s="36"/>
      <c r="JI32967"/>
      <c r="JJ32967"/>
      <c r="KX32967" s="23"/>
      <c r="KY32967" s="23"/>
    </row>
    <row r="32968" spans="36:311" x14ac:dyDescent="0.2">
      <c r="AJ32968" s="23"/>
      <c r="HH32968"/>
      <c r="IW32968" s="36"/>
      <c r="JI32968"/>
      <c r="JJ32968"/>
      <c r="KX32968" s="23"/>
      <c r="KY32968" s="23"/>
    </row>
    <row r="32969" spans="36:311" x14ac:dyDescent="0.2">
      <c r="AJ32969" s="23"/>
      <c r="HH32969"/>
      <c r="IW32969" s="36"/>
      <c r="JI32969"/>
      <c r="JJ32969"/>
      <c r="KX32969" s="23"/>
      <c r="KY32969" s="23"/>
    </row>
    <row r="32970" spans="36:311" x14ac:dyDescent="0.2">
      <c r="AJ32970" s="23"/>
      <c r="HH32970"/>
      <c r="IW32970" s="36"/>
      <c r="JI32970"/>
      <c r="JJ32970"/>
      <c r="KX32970" s="23"/>
      <c r="KY32970" s="23"/>
    </row>
    <row r="32971" spans="36:311" x14ac:dyDescent="0.2">
      <c r="AJ32971" s="23"/>
      <c r="HH32971"/>
      <c r="IW32971" s="36"/>
      <c r="JI32971"/>
      <c r="JJ32971"/>
      <c r="KX32971" s="23"/>
      <c r="KY32971" s="23"/>
    </row>
    <row r="32972" spans="36:311" x14ac:dyDescent="0.2">
      <c r="AJ32972" s="23"/>
      <c r="HH32972"/>
      <c r="IW32972" s="36"/>
      <c r="JI32972"/>
      <c r="JJ32972"/>
      <c r="KX32972" s="23"/>
      <c r="KY32972" s="23"/>
    </row>
    <row r="32973" spans="36:311" x14ac:dyDescent="0.2">
      <c r="AJ32973" s="23"/>
      <c r="HH32973"/>
      <c r="IW32973" s="36"/>
      <c r="JI32973"/>
      <c r="JJ32973"/>
      <c r="KX32973" s="23"/>
      <c r="KY32973" s="23"/>
    </row>
    <row r="32974" spans="36:311" x14ac:dyDescent="0.2">
      <c r="AJ32974" s="23"/>
      <c r="HH32974"/>
      <c r="IW32974" s="36"/>
      <c r="JI32974"/>
      <c r="JJ32974"/>
      <c r="KX32974" s="23"/>
      <c r="KY32974" s="23"/>
    </row>
    <row r="32975" spans="36:311" x14ac:dyDescent="0.2">
      <c r="AJ32975" s="23"/>
      <c r="HH32975"/>
      <c r="IW32975" s="36"/>
      <c r="JI32975"/>
      <c r="JJ32975"/>
      <c r="KX32975" s="23"/>
      <c r="KY32975" s="23"/>
    </row>
    <row r="32976" spans="36:311" x14ac:dyDescent="0.2">
      <c r="AJ32976" s="23"/>
      <c r="HH32976"/>
      <c r="IW32976" s="36"/>
      <c r="JI32976"/>
      <c r="JJ32976"/>
      <c r="KX32976" s="23"/>
      <c r="KY32976" s="23"/>
    </row>
    <row r="32977" spans="36:311" x14ac:dyDescent="0.2">
      <c r="AJ32977" s="23"/>
      <c r="HH32977"/>
      <c r="IW32977" s="36"/>
      <c r="JI32977"/>
      <c r="JJ32977"/>
      <c r="KX32977" s="23"/>
      <c r="KY32977" s="23"/>
    </row>
    <row r="32978" spans="36:311" x14ac:dyDescent="0.2">
      <c r="AJ32978" s="23"/>
      <c r="HH32978"/>
      <c r="IW32978" s="36"/>
      <c r="JI32978"/>
      <c r="JJ32978"/>
      <c r="KX32978" s="23"/>
      <c r="KY32978" s="23"/>
    </row>
    <row r="32979" spans="36:311" x14ac:dyDescent="0.2">
      <c r="AJ32979" s="23"/>
      <c r="HH32979"/>
      <c r="IW32979" s="36"/>
      <c r="JI32979"/>
      <c r="JJ32979"/>
      <c r="KX32979" s="23"/>
      <c r="KY32979" s="23"/>
    </row>
    <row r="32980" spans="36:311" x14ac:dyDescent="0.2">
      <c r="AJ32980" s="23"/>
      <c r="HH32980"/>
      <c r="IW32980" s="36"/>
      <c r="JI32980"/>
      <c r="JJ32980"/>
      <c r="KX32980" s="23"/>
      <c r="KY32980" s="23"/>
    </row>
    <row r="32981" spans="36:311" x14ac:dyDescent="0.2">
      <c r="AJ32981" s="23"/>
      <c r="HH32981"/>
      <c r="IW32981" s="36"/>
      <c r="JI32981"/>
      <c r="JJ32981"/>
      <c r="KX32981" s="23"/>
      <c r="KY32981" s="23"/>
    </row>
    <row r="32982" spans="36:311" x14ac:dyDescent="0.2">
      <c r="AJ32982" s="23"/>
      <c r="HH32982"/>
      <c r="IW32982" s="36"/>
      <c r="JI32982"/>
      <c r="JJ32982"/>
      <c r="KX32982" s="23"/>
      <c r="KY32982" s="23"/>
    </row>
    <row r="32983" spans="36:311" x14ac:dyDescent="0.2">
      <c r="AJ32983" s="23"/>
      <c r="HH32983"/>
      <c r="IW32983" s="36"/>
      <c r="JI32983"/>
      <c r="JJ32983"/>
      <c r="KX32983" s="23"/>
      <c r="KY32983" s="23"/>
    </row>
    <row r="32984" spans="36:311" x14ac:dyDescent="0.2">
      <c r="AJ32984" s="23"/>
      <c r="HH32984"/>
      <c r="IW32984" s="36"/>
      <c r="JI32984"/>
      <c r="JJ32984"/>
      <c r="KX32984" s="23"/>
      <c r="KY32984" s="23"/>
    </row>
    <row r="32985" spans="36:311" x14ac:dyDescent="0.2">
      <c r="AJ32985" s="23"/>
      <c r="HH32985"/>
      <c r="IW32985" s="36"/>
      <c r="JI32985"/>
      <c r="JJ32985"/>
      <c r="KX32985" s="23"/>
      <c r="KY32985" s="23"/>
    </row>
    <row r="32986" spans="36:311" x14ac:dyDescent="0.2">
      <c r="AJ32986" s="23"/>
      <c r="HH32986"/>
      <c r="IW32986" s="36"/>
      <c r="JI32986"/>
      <c r="JJ32986"/>
      <c r="KX32986" s="23"/>
      <c r="KY32986" s="23"/>
    </row>
    <row r="32987" spans="36:311" x14ac:dyDescent="0.2">
      <c r="AJ32987" s="23"/>
      <c r="HH32987"/>
      <c r="IW32987" s="36"/>
      <c r="JI32987"/>
      <c r="JJ32987"/>
      <c r="KX32987" s="23"/>
      <c r="KY32987" s="23"/>
    </row>
    <row r="32988" spans="36:311" x14ac:dyDescent="0.2">
      <c r="AJ32988" s="23"/>
      <c r="HH32988"/>
      <c r="IW32988" s="36"/>
      <c r="JI32988"/>
      <c r="JJ32988"/>
      <c r="KX32988" s="23"/>
      <c r="KY32988" s="23"/>
    </row>
    <row r="32989" spans="36:311" x14ac:dyDescent="0.2">
      <c r="AJ32989" s="23"/>
      <c r="HH32989"/>
      <c r="IW32989" s="36"/>
      <c r="JI32989"/>
      <c r="JJ32989"/>
      <c r="KX32989" s="23"/>
      <c r="KY32989" s="23"/>
    </row>
    <row r="32990" spans="36:311" x14ac:dyDescent="0.2">
      <c r="AJ32990" s="23"/>
      <c r="HH32990"/>
      <c r="IW32990" s="36"/>
      <c r="JI32990"/>
      <c r="JJ32990"/>
      <c r="KX32990" s="23"/>
      <c r="KY32990" s="23"/>
    </row>
    <row r="32991" spans="36:311" x14ac:dyDescent="0.2">
      <c r="AJ32991" s="23"/>
      <c r="HH32991"/>
      <c r="IW32991" s="36"/>
      <c r="JI32991"/>
      <c r="JJ32991"/>
      <c r="KX32991" s="23"/>
      <c r="KY32991" s="23"/>
    </row>
    <row r="32992" spans="36:311" x14ac:dyDescent="0.2">
      <c r="AJ32992" s="23"/>
      <c r="HH32992"/>
      <c r="IW32992" s="36"/>
      <c r="JI32992"/>
      <c r="JJ32992"/>
      <c r="KX32992" s="23"/>
      <c r="KY32992" s="23"/>
    </row>
    <row r="32993" spans="36:311" x14ac:dyDescent="0.2">
      <c r="AJ32993" s="23"/>
      <c r="HH32993"/>
      <c r="IW32993" s="36"/>
      <c r="JI32993"/>
      <c r="JJ32993"/>
      <c r="KX32993" s="23"/>
      <c r="KY32993" s="23"/>
    </row>
    <row r="32994" spans="36:311" x14ac:dyDescent="0.2">
      <c r="AJ32994" s="23"/>
      <c r="HH32994"/>
      <c r="IW32994" s="36"/>
      <c r="JI32994"/>
      <c r="JJ32994"/>
      <c r="KX32994" s="23"/>
      <c r="KY32994" s="23"/>
    </row>
    <row r="32995" spans="36:311" x14ac:dyDescent="0.2">
      <c r="AJ32995" s="23"/>
      <c r="HH32995"/>
      <c r="IW32995" s="36"/>
      <c r="JI32995"/>
      <c r="JJ32995"/>
      <c r="KX32995" s="23"/>
      <c r="KY32995" s="23"/>
    </row>
    <row r="32996" spans="36:311" x14ac:dyDescent="0.2">
      <c r="AJ32996" s="23"/>
      <c r="HH32996"/>
      <c r="IW32996" s="36"/>
      <c r="JI32996"/>
      <c r="JJ32996"/>
      <c r="KX32996" s="23"/>
      <c r="KY32996" s="23"/>
    </row>
    <row r="32997" spans="36:311" x14ac:dyDescent="0.2">
      <c r="AJ32997" s="23"/>
      <c r="HH32997"/>
      <c r="IW32997" s="36"/>
      <c r="JI32997"/>
      <c r="JJ32997"/>
      <c r="KX32997" s="23"/>
      <c r="KY32997" s="23"/>
    </row>
    <row r="32998" spans="36:311" x14ac:dyDescent="0.2">
      <c r="AJ32998" s="23"/>
      <c r="HH32998"/>
      <c r="IW32998" s="36"/>
      <c r="JI32998"/>
      <c r="JJ32998"/>
      <c r="KX32998" s="23"/>
      <c r="KY32998" s="23"/>
    </row>
    <row r="32999" spans="36:311" x14ac:dyDescent="0.2">
      <c r="AJ32999" s="23"/>
      <c r="HH32999"/>
      <c r="IW32999" s="36"/>
      <c r="JI32999"/>
      <c r="JJ32999"/>
      <c r="KX32999" s="23"/>
      <c r="KY32999" s="23"/>
    </row>
    <row r="33000" spans="36:311" x14ac:dyDescent="0.2">
      <c r="AJ33000" s="23"/>
      <c r="HH33000"/>
      <c r="IW33000" s="36"/>
      <c r="JI33000"/>
      <c r="JJ33000"/>
      <c r="KX33000" s="23"/>
      <c r="KY33000" s="23"/>
    </row>
    <row r="33001" spans="36:311" x14ac:dyDescent="0.2">
      <c r="AJ33001" s="23"/>
      <c r="HH33001"/>
      <c r="IW33001" s="36"/>
      <c r="JI33001"/>
      <c r="JJ33001"/>
      <c r="KX33001" s="23"/>
      <c r="KY33001" s="23"/>
    </row>
    <row r="33002" spans="36:311" x14ac:dyDescent="0.2">
      <c r="AJ33002" s="23"/>
      <c r="HH33002"/>
      <c r="IW33002" s="36"/>
      <c r="JI33002"/>
      <c r="JJ33002"/>
      <c r="KX33002" s="23"/>
      <c r="KY33002" s="23"/>
    </row>
    <row r="33003" spans="36:311" x14ac:dyDescent="0.2">
      <c r="AJ33003" s="23"/>
      <c r="HH33003"/>
      <c r="IW33003" s="36"/>
      <c r="JI33003"/>
      <c r="JJ33003"/>
      <c r="KX33003" s="23"/>
      <c r="KY33003" s="23"/>
    </row>
    <row r="33004" spans="36:311" x14ac:dyDescent="0.2">
      <c r="AJ33004" s="23"/>
      <c r="HH33004"/>
      <c r="IW33004" s="36"/>
      <c r="JI33004"/>
      <c r="JJ33004"/>
      <c r="KX33004" s="23"/>
      <c r="KY33004" s="23"/>
    </row>
    <row r="33005" spans="36:311" x14ac:dyDescent="0.2">
      <c r="AJ33005" s="23"/>
      <c r="HH33005"/>
      <c r="IW33005" s="36"/>
      <c r="JI33005"/>
      <c r="JJ33005"/>
      <c r="KX33005" s="23"/>
      <c r="KY33005" s="23"/>
    </row>
    <row r="33006" spans="36:311" x14ac:dyDescent="0.2">
      <c r="AJ33006" s="23"/>
      <c r="HH33006"/>
      <c r="IW33006" s="36"/>
      <c r="JI33006"/>
      <c r="JJ33006"/>
      <c r="KX33006" s="23"/>
      <c r="KY33006" s="23"/>
    </row>
    <row r="33007" spans="36:311" x14ac:dyDescent="0.2">
      <c r="AJ33007" s="23"/>
      <c r="HH33007"/>
      <c r="IW33007" s="36"/>
      <c r="JI33007"/>
      <c r="JJ33007"/>
      <c r="KX33007" s="23"/>
      <c r="KY33007" s="23"/>
    </row>
    <row r="33008" spans="36:311" x14ac:dyDescent="0.2">
      <c r="AJ33008" s="23"/>
      <c r="HH33008"/>
      <c r="IW33008" s="36"/>
      <c r="JI33008"/>
      <c r="JJ33008"/>
      <c r="KX33008" s="23"/>
      <c r="KY33008" s="23"/>
    </row>
    <row r="33009" spans="36:311" x14ac:dyDescent="0.2">
      <c r="AJ33009" s="23"/>
      <c r="HH33009"/>
      <c r="IW33009" s="36"/>
      <c r="JI33009"/>
      <c r="JJ33009"/>
      <c r="KX33009" s="23"/>
      <c r="KY33009" s="23"/>
    </row>
    <row r="33010" spans="36:311" x14ac:dyDescent="0.2">
      <c r="AJ33010" s="23"/>
      <c r="HH33010"/>
      <c r="IW33010" s="36"/>
      <c r="JI33010"/>
      <c r="JJ33010"/>
      <c r="KX33010" s="23"/>
      <c r="KY33010" s="23"/>
    </row>
    <row r="33011" spans="36:311" x14ac:dyDescent="0.2">
      <c r="AJ33011" s="23"/>
      <c r="HH33011"/>
      <c r="IW33011" s="36"/>
      <c r="JI33011"/>
      <c r="JJ33011"/>
      <c r="KX33011" s="23"/>
      <c r="KY33011" s="23"/>
    </row>
    <row r="33012" spans="36:311" x14ac:dyDescent="0.2">
      <c r="AJ33012" s="23"/>
      <c r="HH33012"/>
      <c r="IW33012" s="36"/>
      <c r="JI33012"/>
      <c r="JJ33012"/>
      <c r="KX33012" s="23"/>
      <c r="KY33012" s="23"/>
    </row>
    <row r="33013" spans="36:311" x14ac:dyDescent="0.2">
      <c r="AJ33013" s="23"/>
      <c r="HH33013"/>
      <c r="IW33013" s="36"/>
      <c r="JI33013"/>
      <c r="JJ33013"/>
      <c r="KX33013" s="23"/>
      <c r="KY33013" s="23"/>
    </row>
    <row r="33014" spans="36:311" x14ac:dyDescent="0.2">
      <c r="AJ33014" s="23"/>
      <c r="HH33014"/>
      <c r="IW33014" s="36"/>
      <c r="JI33014"/>
      <c r="JJ33014"/>
      <c r="KX33014" s="23"/>
      <c r="KY33014" s="23"/>
    </row>
    <row r="33015" spans="36:311" x14ac:dyDescent="0.2">
      <c r="AJ33015" s="23"/>
      <c r="HH33015"/>
      <c r="IW33015" s="36"/>
      <c r="JI33015"/>
      <c r="JJ33015"/>
      <c r="KX33015" s="23"/>
      <c r="KY33015" s="23"/>
    </row>
    <row r="33016" spans="36:311" x14ac:dyDescent="0.2">
      <c r="AJ33016" s="23"/>
      <c r="HH33016"/>
      <c r="IW33016" s="36"/>
      <c r="JI33016"/>
      <c r="JJ33016"/>
      <c r="KX33016" s="23"/>
      <c r="KY33016" s="23"/>
    </row>
    <row r="33017" spans="36:311" x14ac:dyDescent="0.2">
      <c r="AJ33017" s="23"/>
      <c r="HH33017"/>
      <c r="IW33017" s="36"/>
      <c r="JI33017"/>
      <c r="JJ33017"/>
      <c r="KX33017" s="23"/>
      <c r="KY33017" s="23"/>
    </row>
    <row r="33018" spans="36:311" x14ac:dyDescent="0.2">
      <c r="AJ33018" s="23"/>
      <c r="HH33018"/>
      <c r="IW33018" s="36"/>
      <c r="JI33018"/>
      <c r="JJ33018"/>
      <c r="KX33018" s="23"/>
      <c r="KY33018" s="23"/>
    </row>
    <row r="33019" spans="36:311" x14ac:dyDescent="0.2">
      <c r="AJ33019" s="23"/>
      <c r="HH33019"/>
      <c r="IW33019" s="36"/>
      <c r="JI33019"/>
      <c r="JJ33019"/>
      <c r="KX33019" s="23"/>
      <c r="KY33019" s="23"/>
    </row>
    <row r="33020" spans="36:311" x14ac:dyDescent="0.2">
      <c r="AJ33020" s="23"/>
      <c r="HH33020"/>
      <c r="IW33020" s="36"/>
      <c r="JI33020"/>
      <c r="JJ33020"/>
      <c r="KX33020" s="23"/>
      <c r="KY33020" s="23"/>
    </row>
    <row r="33021" spans="36:311" x14ac:dyDescent="0.2">
      <c r="AJ33021" s="23"/>
      <c r="HH33021"/>
      <c r="IW33021" s="36"/>
      <c r="JI33021"/>
      <c r="JJ33021"/>
      <c r="KX33021" s="23"/>
      <c r="KY33021" s="23"/>
    </row>
    <row r="33022" spans="36:311" x14ac:dyDescent="0.2">
      <c r="AJ33022" s="23"/>
      <c r="HH33022"/>
      <c r="IW33022" s="36"/>
      <c r="JI33022"/>
      <c r="JJ33022"/>
      <c r="KX33022" s="23"/>
      <c r="KY33022" s="23"/>
    </row>
    <row r="33023" spans="36:311" x14ac:dyDescent="0.2">
      <c r="AJ33023" s="23"/>
      <c r="HH33023"/>
      <c r="IW33023" s="36"/>
      <c r="JI33023"/>
      <c r="JJ33023"/>
      <c r="KX33023" s="23"/>
      <c r="KY33023" s="23"/>
    </row>
    <row r="33024" spans="36:311" x14ac:dyDescent="0.2">
      <c r="AJ33024" s="23"/>
      <c r="HH33024"/>
      <c r="IW33024" s="36"/>
      <c r="JI33024"/>
      <c r="JJ33024"/>
      <c r="KX33024" s="23"/>
      <c r="KY33024" s="23"/>
    </row>
    <row r="33025" spans="36:311" x14ac:dyDescent="0.2">
      <c r="AJ33025" s="23"/>
      <c r="HH33025"/>
      <c r="IW33025" s="36"/>
      <c r="JI33025"/>
      <c r="JJ33025"/>
      <c r="KX33025" s="23"/>
      <c r="KY33025" s="23"/>
    </row>
    <row r="33026" spans="36:311" x14ac:dyDescent="0.2">
      <c r="AJ33026" s="23"/>
      <c r="HH33026"/>
      <c r="IW33026" s="36"/>
      <c r="JI33026"/>
      <c r="JJ33026"/>
      <c r="KX33026" s="23"/>
      <c r="KY33026" s="23"/>
    </row>
    <row r="33027" spans="36:311" x14ac:dyDescent="0.2">
      <c r="AJ33027" s="23"/>
      <c r="HH33027"/>
      <c r="IW33027" s="36"/>
      <c r="JI33027"/>
      <c r="JJ33027"/>
      <c r="KX33027" s="23"/>
      <c r="KY33027" s="23"/>
    </row>
    <row r="33028" spans="36:311" x14ac:dyDescent="0.2">
      <c r="AJ33028" s="23"/>
      <c r="HH33028"/>
      <c r="IW33028" s="36"/>
      <c r="JI33028"/>
      <c r="JJ33028"/>
      <c r="KX33028" s="23"/>
      <c r="KY33028" s="23"/>
    </row>
    <row r="33029" spans="36:311" x14ac:dyDescent="0.2">
      <c r="AJ33029" s="23"/>
      <c r="HH33029"/>
      <c r="IW33029" s="36"/>
      <c r="JI33029"/>
      <c r="JJ33029"/>
      <c r="KX33029" s="23"/>
      <c r="KY33029" s="23"/>
    </row>
    <row r="33030" spans="36:311" x14ac:dyDescent="0.2">
      <c r="AJ33030" s="23"/>
      <c r="HH33030"/>
      <c r="IW33030" s="36"/>
      <c r="JI33030"/>
      <c r="JJ33030"/>
      <c r="KX33030" s="23"/>
      <c r="KY33030" s="23"/>
    </row>
    <row r="33031" spans="36:311" x14ac:dyDescent="0.2">
      <c r="AJ33031" s="23"/>
      <c r="HH33031"/>
      <c r="IW33031" s="36"/>
      <c r="JI33031"/>
      <c r="JJ33031"/>
      <c r="KX33031" s="23"/>
      <c r="KY33031" s="23"/>
    </row>
    <row r="33032" spans="36:311" x14ac:dyDescent="0.2">
      <c r="AJ33032" s="23"/>
      <c r="HH33032"/>
      <c r="IW33032" s="36"/>
      <c r="JI33032"/>
      <c r="JJ33032"/>
      <c r="KX33032" s="23"/>
      <c r="KY33032" s="23"/>
    </row>
    <row r="33033" spans="36:311" x14ac:dyDescent="0.2">
      <c r="AJ33033" s="23"/>
      <c r="HH33033"/>
      <c r="IW33033" s="36"/>
      <c r="JI33033"/>
      <c r="JJ33033"/>
      <c r="KX33033" s="23"/>
      <c r="KY33033" s="23"/>
    </row>
    <row r="33034" spans="36:311" x14ac:dyDescent="0.2">
      <c r="AJ33034" s="23"/>
      <c r="HH33034"/>
      <c r="IW33034" s="36"/>
      <c r="JI33034"/>
      <c r="JJ33034"/>
      <c r="KX33034" s="23"/>
      <c r="KY33034" s="23"/>
    </row>
    <row r="33035" spans="36:311" x14ac:dyDescent="0.2">
      <c r="AJ33035" s="23"/>
      <c r="HH33035"/>
      <c r="IW33035" s="36"/>
      <c r="JI33035"/>
      <c r="JJ33035"/>
      <c r="KX33035" s="23"/>
      <c r="KY33035" s="23"/>
    </row>
    <row r="33036" spans="36:311" x14ac:dyDescent="0.2">
      <c r="AJ33036" s="23"/>
      <c r="HH33036"/>
      <c r="IW33036" s="36"/>
      <c r="JI33036"/>
      <c r="JJ33036"/>
      <c r="KX33036" s="23"/>
      <c r="KY33036" s="23"/>
    </row>
    <row r="33037" spans="36:311" x14ac:dyDescent="0.2">
      <c r="AJ33037" s="23"/>
      <c r="HH33037"/>
      <c r="IW33037" s="36"/>
      <c r="JI33037"/>
      <c r="JJ33037"/>
      <c r="KX33037" s="23"/>
      <c r="KY33037" s="23"/>
    </row>
    <row r="33038" spans="36:311" x14ac:dyDescent="0.2">
      <c r="AJ33038" s="23"/>
      <c r="HH33038"/>
      <c r="IW33038" s="36"/>
      <c r="JI33038"/>
      <c r="JJ33038"/>
      <c r="KX33038" s="23"/>
      <c r="KY33038" s="23"/>
    </row>
    <row r="33039" spans="36:311" x14ac:dyDescent="0.2">
      <c r="AJ33039" s="23"/>
      <c r="HH33039"/>
      <c r="IW33039" s="36"/>
      <c r="JI33039"/>
      <c r="JJ33039"/>
      <c r="KX33039" s="23"/>
      <c r="KY33039" s="23"/>
    </row>
    <row r="33040" spans="36:311" x14ac:dyDescent="0.2">
      <c r="AJ33040" s="23"/>
      <c r="HH33040"/>
      <c r="IW33040" s="36"/>
      <c r="JI33040"/>
      <c r="JJ33040"/>
      <c r="KX33040" s="23"/>
      <c r="KY33040" s="23"/>
    </row>
    <row r="33041" spans="36:311" x14ac:dyDescent="0.2">
      <c r="AJ33041" s="23"/>
      <c r="HH33041"/>
      <c r="IW33041" s="36"/>
      <c r="JI33041"/>
      <c r="JJ33041"/>
      <c r="KX33041" s="23"/>
      <c r="KY33041" s="23"/>
    </row>
    <row r="33042" spans="36:311" x14ac:dyDescent="0.2">
      <c r="AJ33042" s="23"/>
      <c r="HH33042"/>
      <c r="IW33042" s="36"/>
      <c r="JI33042"/>
      <c r="JJ33042"/>
      <c r="KX33042" s="23"/>
      <c r="KY33042" s="23"/>
    </row>
    <row r="33043" spans="36:311" x14ac:dyDescent="0.2">
      <c r="AJ33043" s="23"/>
      <c r="HH33043"/>
      <c r="IW33043" s="36"/>
      <c r="JI33043"/>
      <c r="JJ33043"/>
      <c r="KX33043" s="23"/>
      <c r="KY33043" s="23"/>
    </row>
    <row r="33044" spans="36:311" x14ac:dyDescent="0.2">
      <c r="AJ33044" s="23"/>
      <c r="HH33044"/>
      <c r="IW33044" s="36"/>
      <c r="JI33044"/>
      <c r="JJ33044"/>
      <c r="KX33044" s="23"/>
      <c r="KY33044" s="23"/>
    </row>
    <row r="33045" spans="36:311" x14ac:dyDescent="0.2">
      <c r="AJ33045" s="23"/>
      <c r="HH33045"/>
      <c r="IW33045" s="36"/>
      <c r="JI33045"/>
      <c r="JJ33045"/>
      <c r="KX33045" s="23"/>
      <c r="KY33045" s="23"/>
    </row>
    <row r="33046" spans="36:311" x14ac:dyDescent="0.2">
      <c r="AJ33046" s="23"/>
      <c r="HH33046"/>
      <c r="IW33046" s="36"/>
      <c r="JI33046"/>
      <c r="JJ33046"/>
      <c r="KX33046" s="23"/>
      <c r="KY33046" s="23"/>
    </row>
    <row r="33047" spans="36:311" x14ac:dyDescent="0.2">
      <c r="AJ33047" s="23"/>
      <c r="HH33047"/>
      <c r="IW33047" s="36"/>
      <c r="JI33047"/>
      <c r="JJ33047"/>
      <c r="KX33047" s="23"/>
      <c r="KY33047" s="23"/>
    </row>
    <row r="33048" spans="36:311" x14ac:dyDescent="0.2">
      <c r="AJ33048" s="23"/>
      <c r="HH33048"/>
      <c r="IW33048" s="36"/>
      <c r="JI33048"/>
      <c r="JJ33048"/>
      <c r="KX33048" s="23"/>
      <c r="KY33048" s="23"/>
    </row>
    <row r="33049" spans="36:311" x14ac:dyDescent="0.2">
      <c r="AJ33049" s="23"/>
      <c r="HH33049"/>
      <c r="IW33049" s="36"/>
      <c r="JI33049"/>
      <c r="JJ33049"/>
      <c r="KX33049" s="23"/>
      <c r="KY33049" s="23"/>
    </row>
    <row r="33050" spans="36:311" x14ac:dyDescent="0.2">
      <c r="AJ33050" s="23"/>
      <c r="HH33050"/>
      <c r="IW33050" s="36"/>
      <c r="JI33050"/>
      <c r="JJ33050"/>
      <c r="KX33050" s="23"/>
      <c r="KY33050" s="23"/>
    </row>
    <row r="33051" spans="36:311" x14ac:dyDescent="0.2">
      <c r="AJ33051" s="23"/>
      <c r="HH33051"/>
      <c r="IW33051" s="36"/>
      <c r="JI33051"/>
      <c r="JJ33051"/>
      <c r="KX33051" s="23"/>
      <c r="KY33051" s="23"/>
    </row>
    <row r="33052" spans="36:311" x14ac:dyDescent="0.2">
      <c r="AJ33052" s="23"/>
      <c r="HH33052"/>
      <c r="IW33052" s="36"/>
      <c r="JI33052"/>
      <c r="JJ33052"/>
      <c r="KX33052" s="23"/>
      <c r="KY33052" s="23"/>
    </row>
    <row r="33053" spans="36:311" x14ac:dyDescent="0.2">
      <c r="AJ33053" s="23"/>
      <c r="HH33053"/>
      <c r="IW33053" s="36"/>
      <c r="JI33053"/>
      <c r="JJ33053"/>
      <c r="KX33053" s="23"/>
      <c r="KY33053" s="23"/>
    </row>
    <row r="33054" spans="36:311" x14ac:dyDescent="0.2">
      <c r="AJ33054" s="23"/>
      <c r="HH33054"/>
      <c r="IW33054" s="36"/>
      <c r="JI33054"/>
      <c r="JJ33054"/>
      <c r="KX33054" s="23"/>
      <c r="KY33054" s="23"/>
    </row>
    <row r="33055" spans="36:311" x14ac:dyDescent="0.2">
      <c r="AJ33055" s="23"/>
      <c r="HH33055"/>
      <c r="IW33055" s="36"/>
      <c r="JI33055"/>
      <c r="JJ33055"/>
      <c r="KX33055" s="23"/>
      <c r="KY33055" s="23"/>
    </row>
    <row r="33056" spans="36:311" x14ac:dyDescent="0.2">
      <c r="AJ33056" s="23"/>
      <c r="HH33056"/>
      <c r="IW33056" s="36"/>
      <c r="JI33056"/>
      <c r="JJ33056"/>
      <c r="KX33056" s="23"/>
      <c r="KY33056" s="23"/>
    </row>
    <row r="33057" spans="36:311" x14ac:dyDescent="0.2">
      <c r="AJ33057" s="23"/>
      <c r="HH33057"/>
      <c r="IW33057" s="36"/>
      <c r="JI33057"/>
      <c r="JJ33057"/>
      <c r="KX33057" s="23"/>
      <c r="KY33057" s="23"/>
    </row>
    <row r="33058" spans="36:311" x14ac:dyDescent="0.2">
      <c r="AJ33058" s="23"/>
      <c r="HH33058"/>
      <c r="IW33058" s="36"/>
      <c r="JI33058"/>
      <c r="JJ33058"/>
      <c r="KX33058" s="23"/>
      <c r="KY33058" s="23"/>
    </row>
    <row r="33059" spans="36:311" x14ac:dyDescent="0.2">
      <c r="AJ33059" s="23"/>
      <c r="HH33059"/>
      <c r="IW33059" s="36"/>
      <c r="JI33059"/>
      <c r="JJ33059"/>
      <c r="KX33059" s="23"/>
      <c r="KY33059" s="23"/>
    </row>
    <row r="33060" spans="36:311" x14ac:dyDescent="0.2">
      <c r="AJ33060" s="23"/>
      <c r="HH33060"/>
      <c r="IW33060" s="36"/>
      <c r="JI33060"/>
      <c r="JJ33060"/>
      <c r="KX33060" s="23"/>
      <c r="KY33060" s="23"/>
    </row>
    <row r="33061" spans="36:311" x14ac:dyDescent="0.2">
      <c r="AJ33061" s="23"/>
      <c r="HH33061"/>
      <c r="IW33061" s="36"/>
      <c r="JI33061"/>
      <c r="JJ33061"/>
      <c r="KX33061" s="23"/>
      <c r="KY33061" s="23"/>
    </row>
    <row r="33062" spans="36:311" x14ac:dyDescent="0.2">
      <c r="AJ33062" s="23"/>
      <c r="HH33062"/>
      <c r="IW33062" s="36"/>
      <c r="JI33062"/>
      <c r="JJ33062"/>
      <c r="KX33062" s="23"/>
      <c r="KY33062" s="23"/>
    </row>
    <row r="33063" spans="36:311" x14ac:dyDescent="0.2">
      <c r="AJ33063" s="23"/>
      <c r="HH33063"/>
      <c r="IW33063" s="36"/>
      <c r="JI33063"/>
      <c r="JJ33063"/>
      <c r="KX33063" s="23"/>
      <c r="KY33063" s="23"/>
    </row>
    <row r="33064" spans="36:311" x14ac:dyDescent="0.2">
      <c r="AJ33064" s="23"/>
      <c r="HH33064"/>
      <c r="IW33064" s="36"/>
      <c r="JI33064"/>
      <c r="JJ33064"/>
      <c r="KX33064" s="23"/>
      <c r="KY33064" s="23"/>
    </row>
    <row r="33065" spans="36:311" x14ac:dyDescent="0.2">
      <c r="AJ33065" s="23"/>
      <c r="HH33065"/>
      <c r="IW33065" s="36"/>
      <c r="JI33065"/>
      <c r="JJ33065"/>
      <c r="KX33065" s="23"/>
      <c r="KY33065" s="23"/>
    </row>
    <row r="33066" spans="36:311" x14ac:dyDescent="0.2">
      <c r="AJ33066" s="23"/>
      <c r="HH33066"/>
      <c r="IW33066" s="36"/>
      <c r="JI33066"/>
      <c r="JJ33066"/>
      <c r="KX33066" s="23"/>
      <c r="KY33066" s="23"/>
    </row>
    <row r="33067" spans="36:311" x14ac:dyDescent="0.2">
      <c r="AJ33067" s="23"/>
      <c r="HH33067"/>
      <c r="IW33067" s="36"/>
      <c r="JI33067"/>
      <c r="JJ33067"/>
      <c r="KX33067" s="23"/>
      <c r="KY33067" s="23"/>
    </row>
    <row r="33068" spans="36:311" x14ac:dyDescent="0.2">
      <c r="AJ33068" s="23"/>
      <c r="HH33068"/>
      <c r="IW33068" s="36"/>
      <c r="JI33068"/>
      <c r="JJ33068"/>
      <c r="KX33068" s="23"/>
      <c r="KY33068" s="23"/>
    </row>
    <row r="33069" spans="36:311" x14ac:dyDescent="0.2">
      <c r="AJ33069" s="23"/>
      <c r="HH33069"/>
      <c r="IW33069" s="36"/>
      <c r="JI33069"/>
      <c r="JJ33069"/>
      <c r="KX33069" s="23"/>
      <c r="KY33069" s="23"/>
    </row>
    <row r="33070" spans="36:311" x14ac:dyDescent="0.2">
      <c r="AJ33070" s="23"/>
      <c r="HH33070"/>
      <c r="IW33070" s="36"/>
      <c r="JI33070"/>
      <c r="JJ33070"/>
      <c r="KX33070" s="23"/>
      <c r="KY33070" s="23"/>
    </row>
    <row r="33071" spans="36:311" x14ac:dyDescent="0.2">
      <c r="AJ33071" s="23"/>
      <c r="HH33071"/>
      <c r="IW33071" s="36"/>
      <c r="JI33071"/>
      <c r="JJ33071"/>
      <c r="KX33071" s="23"/>
      <c r="KY33071" s="23"/>
    </row>
    <row r="33072" spans="36:311" x14ac:dyDescent="0.2">
      <c r="AJ33072" s="23"/>
      <c r="HH33072"/>
      <c r="IW33072" s="36"/>
      <c r="JI33072"/>
      <c r="JJ33072"/>
      <c r="KX33072" s="23"/>
      <c r="KY33072" s="23"/>
    </row>
    <row r="33073" spans="36:311" x14ac:dyDescent="0.2">
      <c r="AJ33073" s="23"/>
      <c r="HH33073"/>
      <c r="IW33073" s="36"/>
      <c r="JI33073"/>
      <c r="JJ33073"/>
      <c r="KX33073" s="23"/>
      <c r="KY33073" s="23"/>
    </row>
    <row r="33074" spans="36:311" x14ac:dyDescent="0.2">
      <c r="AJ33074" s="23"/>
      <c r="HH33074"/>
      <c r="IW33074" s="36"/>
      <c r="JI33074"/>
      <c r="JJ33074"/>
      <c r="KX33074" s="23"/>
      <c r="KY33074" s="23"/>
    </row>
    <row r="33075" spans="36:311" x14ac:dyDescent="0.2">
      <c r="AJ33075" s="23"/>
      <c r="HH33075"/>
      <c r="IW33075" s="36"/>
      <c r="JI33075"/>
      <c r="JJ33075"/>
      <c r="KX33075" s="23"/>
      <c r="KY33075" s="23"/>
    </row>
    <row r="33076" spans="36:311" x14ac:dyDescent="0.2">
      <c r="AJ33076" s="23"/>
      <c r="HH33076"/>
      <c r="IW33076" s="36"/>
      <c r="JI33076"/>
      <c r="JJ33076"/>
      <c r="KX33076" s="23"/>
      <c r="KY33076" s="23"/>
    </row>
    <row r="33077" spans="36:311" x14ac:dyDescent="0.2">
      <c r="AJ33077" s="23"/>
      <c r="HH33077"/>
      <c r="IW33077" s="36"/>
      <c r="JI33077"/>
      <c r="JJ33077"/>
      <c r="KX33077" s="23"/>
      <c r="KY33077" s="23"/>
    </row>
    <row r="33078" spans="36:311" x14ac:dyDescent="0.2">
      <c r="AJ33078" s="23"/>
      <c r="HH33078"/>
      <c r="IW33078" s="36"/>
      <c r="JI33078"/>
      <c r="JJ33078"/>
      <c r="KX33078" s="23"/>
      <c r="KY33078" s="23"/>
    </row>
    <row r="33079" spans="36:311" x14ac:dyDescent="0.2">
      <c r="AJ33079" s="23"/>
      <c r="HH33079"/>
      <c r="IW33079" s="36"/>
      <c r="JI33079"/>
      <c r="JJ33079"/>
      <c r="KX33079" s="23"/>
      <c r="KY33079" s="23"/>
    </row>
    <row r="33080" spans="36:311" x14ac:dyDescent="0.2">
      <c r="AJ33080" s="23"/>
      <c r="HH33080"/>
      <c r="IW33080" s="36"/>
      <c r="JI33080"/>
      <c r="JJ33080"/>
      <c r="KX33080" s="23"/>
      <c r="KY33080" s="23"/>
    </row>
    <row r="33081" spans="36:311" x14ac:dyDescent="0.2">
      <c r="AJ33081" s="23"/>
      <c r="HH33081"/>
      <c r="IW33081" s="36"/>
      <c r="JI33081"/>
      <c r="JJ33081"/>
      <c r="KX33081" s="23"/>
      <c r="KY33081" s="23"/>
    </row>
    <row r="33082" spans="36:311" x14ac:dyDescent="0.2">
      <c r="AJ33082" s="23"/>
      <c r="HH33082"/>
      <c r="IW33082" s="36"/>
      <c r="JI33082"/>
      <c r="JJ33082"/>
      <c r="KX33082" s="23"/>
      <c r="KY33082" s="23"/>
    </row>
    <row r="33083" spans="36:311" x14ac:dyDescent="0.2">
      <c r="AJ33083" s="23"/>
      <c r="HH33083"/>
      <c r="IW33083" s="36"/>
      <c r="JI33083"/>
      <c r="JJ33083"/>
      <c r="KX33083" s="23"/>
      <c r="KY33083" s="23"/>
    </row>
    <row r="33084" spans="36:311" x14ac:dyDescent="0.2">
      <c r="AJ33084" s="23"/>
      <c r="HH33084"/>
      <c r="IW33084" s="36"/>
      <c r="JI33084"/>
      <c r="JJ33084"/>
      <c r="KX33084" s="23"/>
      <c r="KY33084" s="23"/>
    </row>
    <row r="33085" spans="36:311" x14ac:dyDescent="0.2">
      <c r="AJ33085" s="23"/>
      <c r="HH33085"/>
      <c r="IW33085" s="36"/>
      <c r="JI33085"/>
      <c r="JJ33085"/>
      <c r="KX33085" s="23"/>
      <c r="KY33085" s="23"/>
    </row>
    <row r="33086" spans="36:311" x14ac:dyDescent="0.2">
      <c r="AJ33086" s="23"/>
      <c r="HH33086"/>
      <c r="IW33086" s="36"/>
      <c r="JI33086"/>
      <c r="JJ33086"/>
      <c r="KX33086" s="23"/>
      <c r="KY33086" s="23"/>
    </row>
    <row r="33087" spans="36:311" x14ac:dyDescent="0.2">
      <c r="AJ33087" s="23"/>
      <c r="HH33087"/>
      <c r="IW33087" s="36"/>
      <c r="JI33087"/>
      <c r="JJ33087"/>
      <c r="KX33087" s="23"/>
      <c r="KY33087" s="23"/>
    </row>
    <row r="33088" spans="36:311" x14ac:dyDescent="0.2">
      <c r="AJ33088" s="23"/>
      <c r="HH33088"/>
      <c r="IW33088" s="36"/>
      <c r="JI33088"/>
      <c r="JJ33088"/>
      <c r="KX33088" s="23"/>
      <c r="KY33088" s="23"/>
    </row>
    <row r="33089" spans="36:311" x14ac:dyDescent="0.2">
      <c r="AJ33089" s="23"/>
      <c r="HH33089"/>
      <c r="IW33089" s="36"/>
      <c r="JI33089"/>
      <c r="JJ33089"/>
      <c r="KX33089" s="23"/>
      <c r="KY33089" s="23"/>
    </row>
    <row r="33090" spans="36:311" x14ac:dyDescent="0.2">
      <c r="AJ33090" s="23"/>
      <c r="HH33090"/>
      <c r="IW33090" s="36"/>
      <c r="JI33090"/>
      <c r="JJ33090"/>
      <c r="KX33090" s="23"/>
      <c r="KY33090" s="23"/>
    </row>
    <row r="33091" spans="36:311" x14ac:dyDescent="0.2">
      <c r="AJ33091" s="23"/>
      <c r="HH33091"/>
      <c r="IW33091" s="36"/>
      <c r="JI33091"/>
      <c r="JJ33091"/>
      <c r="KX33091" s="23"/>
      <c r="KY33091" s="23"/>
    </row>
    <row r="33092" spans="36:311" x14ac:dyDescent="0.2">
      <c r="AJ33092" s="23"/>
      <c r="HH33092"/>
      <c r="IW33092" s="36"/>
      <c r="JI33092"/>
      <c r="JJ33092"/>
      <c r="KX33092" s="23"/>
      <c r="KY33092" s="23"/>
    </row>
    <row r="33093" spans="36:311" x14ac:dyDescent="0.2">
      <c r="AJ33093" s="23"/>
      <c r="HH33093"/>
      <c r="IW33093" s="36"/>
      <c r="JI33093"/>
      <c r="JJ33093"/>
      <c r="KX33093" s="23"/>
      <c r="KY33093" s="23"/>
    </row>
    <row r="33094" spans="36:311" x14ac:dyDescent="0.2">
      <c r="AJ33094" s="23"/>
      <c r="HH33094"/>
      <c r="IW33094" s="36"/>
      <c r="JI33094"/>
      <c r="JJ33094"/>
      <c r="KX33094" s="23"/>
      <c r="KY33094" s="23"/>
    </row>
    <row r="33095" spans="36:311" x14ac:dyDescent="0.2">
      <c r="AJ33095" s="23"/>
      <c r="HH33095"/>
      <c r="IW33095" s="36"/>
      <c r="JI33095"/>
      <c r="JJ33095"/>
      <c r="KX33095" s="23"/>
      <c r="KY33095" s="23"/>
    </row>
    <row r="33096" spans="36:311" x14ac:dyDescent="0.2">
      <c r="AJ33096" s="23"/>
      <c r="HH33096"/>
      <c r="IW33096" s="36"/>
      <c r="JI33096"/>
      <c r="JJ33096"/>
      <c r="KX33096" s="23"/>
      <c r="KY33096" s="23"/>
    </row>
    <row r="33097" spans="36:311" x14ac:dyDescent="0.2">
      <c r="AJ33097" s="23"/>
      <c r="HH33097"/>
      <c r="IW33097" s="36"/>
      <c r="JI33097"/>
      <c r="JJ33097"/>
      <c r="KX33097" s="23"/>
      <c r="KY33097" s="23"/>
    </row>
    <row r="33098" spans="36:311" x14ac:dyDescent="0.2">
      <c r="AJ33098" s="23"/>
      <c r="HH33098"/>
      <c r="IW33098" s="36"/>
      <c r="JI33098"/>
      <c r="JJ33098"/>
      <c r="KX33098" s="23"/>
      <c r="KY33098" s="23"/>
    </row>
    <row r="33099" spans="36:311" x14ac:dyDescent="0.2">
      <c r="AJ33099" s="23"/>
      <c r="HH33099"/>
      <c r="IW33099" s="36"/>
      <c r="JI33099"/>
      <c r="JJ33099"/>
      <c r="KX33099" s="23"/>
      <c r="KY33099" s="23"/>
    </row>
    <row r="33100" spans="36:311" x14ac:dyDescent="0.2">
      <c r="AJ33100" s="23"/>
      <c r="HH33100"/>
      <c r="IW33100" s="36"/>
      <c r="JI33100"/>
      <c r="JJ33100"/>
      <c r="KX33100" s="23"/>
      <c r="KY33100" s="23"/>
    </row>
    <row r="33101" spans="36:311" x14ac:dyDescent="0.2">
      <c r="AJ33101" s="23"/>
      <c r="HH33101"/>
      <c r="IW33101" s="36"/>
      <c r="JI33101"/>
      <c r="JJ33101"/>
      <c r="KX33101" s="23"/>
      <c r="KY33101" s="23"/>
    </row>
    <row r="33102" spans="36:311" x14ac:dyDescent="0.2">
      <c r="AJ33102" s="23"/>
      <c r="HH33102"/>
      <c r="IW33102" s="36"/>
      <c r="JI33102"/>
      <c r="JJ33102"/>
      <c r="KX33102" s="23"/>
      <c r="KY33102" s="23"/>
    </row>
    <row r="33103" spans="36:311" x14ac:dyDescent="0.2">
      <c r="AJ33103" s="23"/>
      <c r="HH33103"/>
      <c r="IW33103" s="36"/>
      <c r="JI33103"/>
      <c r="JJ33103"/>
      <c r="KX33103" s="23"/>
      <c r="KY33103" s="23"/>
    </row>
    <row r="33104" spans="36:311" x14ac:dyDescent="0.2">
      <c r="AJ33104" s="23"/>
      <c r="HH33104"/>
      <c r="IW33104" s="36"/>
      <c r="JI33104"/>
      <c r="JJ33104"/>
      <c r="KX33104" s="23"/>
      <c r="KY33104" s="23"/>
    </row>
    <row r="33105" spans="36:311" x14ac:dyDescent="0.2">
      <c r="AJ33105" s="23"/>
      <c r="HH33105"/>
      <c r="IW33105" s="36"/>
      <c r="JI33105"/>
      <c r="JJ33105"/>
      <c r="KX33105" s="23"/>
      <c r="KY33105" s="23"/>
    </row>
    <row r="33106" spans="36:311" x14ac:dyDescent="0.2">
      <c r="AJ33106" s="23"/>
      <c r="HH33106"/>
      <c r="IW33106" s="36"/>
      <c r="JI33106"/>
      <c r="JJ33106"/>
      <c r="KX33106" s="23"/>
      <c r="KY33106" s="23"/>
    </row>
    <row r="33107" spans="36:311" x14ac:dyDescent="0.2">
      <c r="AJ33107" s="23"/>
      <c r="HH33107"/>
      <c r="IW33107" s="36"/>
      <c r="JI33107"/>
      <c r="JJ33107"/>
      <c r="KX33107" s="23"/>
      <c r="KY33107" s="23"/>
    </row>
    <row r="33108" spans="36:311" x14ac:dyDescent="0.2">
      <c r="AJ33108" s="23"/>
      <c r="HH33108"/>
      <c r="IW33108" s="36"/>
      <c r="JI33108"/>
      <c r="JJ33108"/>
      <c r="KX33108" s="23"/>
      <c r="KY33108" s="23"/>
    </row>
    <row r="33109" spans="36:311" x14ac:dyDescent="0.2">
      <c r="AJ33109" s="23"/>
      <c r="HH33109"/>
      <c r="IW33109" s="36"/>
      <c r="JI33109"/>
      <c r="JJ33109"/>
      <c r="KX33109" s="23"/>
      <c r="KY33109" s="23"/>
    </row>
    <row r="33110" spans="36:311" x14ac:dyDescent="0.2">
      <c r="AJ33110" s="23"/>
      <c r="HH33110"/>
      <c r="IW33110" s="36"/>
      <c r="JI33110"/>
      <c r="JJ33110"/>
      <c r="KX33110" s="23"/>
      <c r="KY33110" s="23"/>
    </row>
    <row r="33111" spans="36:311" x14ac:dyDescent="0.2">
      <c r="AJ33111" s="23"/>
      <c r="HH33111"/>
      <c r="IW33111" s="36"/>
      <c r="JI33111"/>
      <c r="JJ33111"/>
      <c r="KX33111" s="23"/>
      <c r="KY33111" s="23"/>
    </row>
    <row r="33112" spans="36:311" x14ac:dyDescent="0.2">
      <c r="AJ33112" s="23"/>
      <c r="HH33112"/>
      <c r="IW33112" s="36"/>
      <c r="JI33112"/>
      <c r="JJ33112"/>
      <c r="KX33112" s="23"/>
      <c r="KY33112" s="23"/>
    </row>
    <row r="33113" spans="36:311" x14ac:dyDescent="0.2">
      <c r="AJ33113" s="23"/>
      <c r="HH33113"/>
      <c r="IW33113" s="36"/>
      <c r="JI33113"/>
      <c r="JJ33113"/>
      <c r="KX33113" s="23"/>
      <c r="KY33113" s="23"/>
    </row>
    <row r="33114" spans="36:311" x14ac:dyDescent="0.2">
      <c r="AJ33114" s="23"/>
      <c r="HH33114"/>
      <c r="IW33114" s="36"/>
      <c r="JI33114"/>
      <c r="JJ33114"/>
      <c r="KX33114" s="23"/>
      <c r="KY33114" s="23"/>
    </row>
    <row r="33115" spans="36:311" x14ac:dyDescent="0.2">
      <c r="AJ33115" s="23"/>
      <c r="HH33115"/>
      <c r="IW33115" s="36"/>
      <c r="JI33115"/>
      <c r="JJ33115"/>
      <c r="KX33115" s="23"/>
      <c r="KY33115" s="23"/>
    </row>
    <row r="33116" spans="36:311" x14ac:dyDescent="0.2">
      <c r="AJ33116" s="23"/>
      <c r="HH33116"/>
      <c r="IW33116" s="36"/>
      <c r="JI33116"/>
      <c r="JJ33116"/>
      <c r="KX33116" s="23"/>
      <c r="KY33116" s="23"/>
    </row>
    <row r="33117" spans="36:311" x14ac:dyDescent="0.2">
      <c r="AJ33117" s="23"/>
      <c r="HH33117"/>
      <c r="IW33117" s="36"/>
      <c r="JI33117"/>
      <c r="JJ33117"/>
      <c r="KX33117" s="23"/>
      <c r="KY33117" s="23"/>
    </row>
    <row r="33118" spans="36:311" x14ac:dyDescent="0.2">
      <c r="AJ33118" s="23"/>
      <c r="HH33118"/>
      <c r="IW33118" s="36"/>
      <c r="JI33118"/>
      <c r="JJ33118"/>
      <c r="KX33118" s="23"/>
      <c r="KY33118" s="23"/>
    </row>
    <row r="33119" spans="36:311" x14ac:dyDescent="0.2">
      <c r="AJ33119" s="23"/>
      <c r="HH33119"/>
      <c r="IW33119" s="36"/>
      <c r="JI33119"/>
      <c r="JJ33119"/>
      <c r="KX33119" s="23"/>
      <c r="KY33119" s="23"/>
    </row>
    <row r="33120" spans="36:311" x14ac:dyDescent="0.2">
      <c r="AJ33120" s="23"/>
      <c r="HH33120"/>
      <c r="IW33120" s="36"/>
      <c r="JI33120"/>
      <c r="JJ33120"/>
      <c r="KX33120" s="23"/>
      <c r="KY33120" s="23"/>
    </row>
    <row r="33121" spans="36:311" x14ac:dyDescent="0.2">
      <c r="AJ33121" s="23"/>
      <c r="HH33121"/>
      <c r="IW33121" s="36"/>
      <c r="JI33121"/>
      <c r="JJ33121"/>
      <c r="KX33121" s="23"/>
      <c r="KY33121" s="23"/>
    </row>
    <row r="33122" spans="36:311" x14ac:dyDescent="0.2">
      <c r="AJ33122" s="23"/>
      <c r="HH33122"/>
      <c r="IW33122" s="36"/>
      <c r="JI33122"/>
      <c r="JJ33122"/>
      <c r="KX33122" s="23"/>
      <c r="KY33122" s="23"/>
    </row>
    <row r="33123" spans="36:311" x14ac:dyDescent="0.2">
      <c r="AJ33123" s="23"/>
      <c r="HH33123"/>
      <c r="IW33123" s="36"/>
      <c r="JI33123"/>
      <c r="JJ33123"/>
      <c r="KX33123" s="23"/>
      <c r="KY33123" s="23"/>
    </row>
    <row r="33124" spans="36:311" x14ac:dyDescent="0.2">
      <c r="AJ33124" s="23"/>
      <c r="HH33124"/>
      <c r="IW33124" s="36"/>
      <c r="JI33124"/>
      <c r="JJ33124"/>
      <c r="KX33124" s="23"/>
      <c r="KY33124" s="23"/>
    </row>
    <row r="33125" spans="36:311" x14ac:dyDescent="0.2">
      <c r="AJ33125" s="23"/>
      <c r="HH33125"/>
      <c r="IW33125" s="36"/>
      <c r="JI33125"/>
      <c r="JJ33125"/>
      <c r="KX33125" s="23"/>
      <c r="KY33125" s="23"/>
    </row>
    <row r="33126" spans="36:311" x14ac:dyDescent="0.2">
      <c r="AJ33126" s="23"/>
      <c r="HH33126"/>
      <c r="IW33126" s="36"/>
      <c r="JI33126"/>
      <c r="JJ33126"/>
      <c r="KX33126" s="23"/>
      <c r="KY33126" s="23"/>
    </row>
    <row r="33127" spans="36:311" x14ac:dyDescent="0.2">
      <c r="AJ33127" s="23"/>
      <c r="HH33127"/>
      <c r="IW33127" s="36"/>
      <c r="JI33127"/>
      <c r="JJ33127"/>
      <c r="KX33127" s="23"/>
      <c r="KY33127" s="23"/>
    </row>
    <row r="33128" spans="36:311" x14ac:dyDescent="0.2">
      <c r="AJ33128" s="23"/>
      <c r="HH33128"/>
      <c r="IW33128" s="36"/>
      <c r="JI33128"/>
      <c r="JJ33128"/>
      <c r="KX33128" s="23"/>
      <c r="KY33128" s="23"/>
    </row>
    <row r="33129" spans="36:311" x14ac:dyDescent="0.2">
      <c r="AJ33129" s="23"/>
      <c r="HH33129"/>
      <c r="IW33129" s="36"/>
      <c r="JI33129"/>
      <c r="JJ33129"/>
      <c r="KX33129" s="23"/>
      <c r="KY33129" s="23"/>
    </row>
    <row r="33130" spans="36:311" x14ac:dyDescent="0.2">
      <c r="AJ33130" s="23"/>
      <c r="HH33130"/>
      <c r="IW33130" s="36"/>
      <c r="JI33130"/>
      <c r="JJ33130"/>
      <c r="KX33130" s="23"/>
      <c r="KY33130" s="23"/>
    </row>
    <row r="33131" spans="36:311" x14ac:dyDescent="0.2">
      <c r="AJ33131" s="23"/>
      <c r="HH33131"/>
      <c r="IW33131" s="36"/>
      <c r="JI33131"/>
      <c r="JJ33131"/>
      <c r="KX33131" s="23"/>
      <c r="KY33131" s="23"/>
    </row>
    <row r="33132" spans="36:311" x14ac:dyDescent="0.2">
      <c r="AJ33132" s="23"/>
      <c r="HH33132"/>
      <c r="IW33132" s="36"/>
      <c r="JI33132"/>
      <c r="JJ33132"/>
      <c r="KX33132" s="23"/>
      <c r="KY33132" s="23"/>
    </row>
    <row r="33133" spans="36:311" x14ac:dyDescent="0.2">
      <c r="AJ33133" s="23"/>
      <c r="HH33133"/>
      <c r="IW33133" s="36"/>
      <c r="JI33133"/>
      <c r="JJ33133"/>
      <c r="KX33133" s="23"/>
      <c r="KY33133" s="23"/>
    </row>
    <row r="33134" spans="36:311" x14ac:dyDescent="0.2">
      <c r="AJ33134" s="23"/>
      <c r="HH33134"/>
      <c r="IW33134" s="36"/>
      <c r="JI33134"/>
      <c r="JJ33134"/>
      <c r="KX33134" s="23"/>
      <c r="KY33134" s="23"/>
    </row>
    <row r="33135" spans="36:311" x14ac:dyDescent="0.2">
      <c r="AJ33135" s="23"/>
      <c r="HH33135"/>
      <c r="IW33135" s="36"/>
      <c r="JI33135"/>
      <c r="JJ33135"/>
      <c r="KX33135" s="23"/>
      <c r="KY33135" s="23"/>
    </row>
    <row r="33136" spans="36:311" x14ac:dyDescent="0.2">
      <c r="AJ33136" s="23"/>
      <c r="HH33136"/>
      <c r="IW33136" s="36"/>
      <c r="JI33136"/>
      <c r="JJ33136"/>
      <c r="KX33136" s="23"/>
      <c r="KY33136" s="23"/>
    </row>
    <row r="33137" spans="36:311" x14ac:dyDescent="0.2">
      <c r="AJ33137" s="23"/>
      <c r="HH33137"/>
      <c r="IW33137" s="36"/>
      <c r="JI33137"/>
      <c r="JJ33137"/>
      <c r="KX33137" s="23"/>
      <c r="KY33137" s="23"/>
    </row>
    <row r="33138" spans="36:311" x14ac:dyDescent="0.2">
      <c r="AJ33138" s="23"/>
      <c r="HH33138"/>
      <c r="IW33138" s="36"/>
      <c r="JI33138"/>
      <c r="JJ33138"/>
      <c r="KX33138" s="23"/>
      <c r="KY33138" s="23"/>
    </row>
    <row r="33139" spans="36:311" x14ac:dyDescent="0.2">
      <c r="AJ33139" s="23"/>
      <c r="HH33139"/>
      <c r="IW33139" s="36"/>
      <c r="JI33139"/>
      <c r="JJ33139"/>
      <c r="KX33139" s="23"/>
      <c r="KY33139" s="23"/>
    </row>
    <row r="33140" spans="36:311" x14ac:dyDescent="0.2">
      <c r="AJ33140" s="23"/>
      <c r="HH33140"/>
      <c r="IW33140" s="36"/>
      <c r="JI33140"/>
      <c r="JJ33140"/>
      <c r="KX33140" s="23"/>
      <c r="KY33140" s="23"/>
    </row>
    <row r="33141" spans="36:311" x14ac:dyDescent="0.2">
      <c r="AJ33141" s="23"/>
      <c r="HH33141"/>
      <c r="IW33141" s="36"/>
      <c r="JI33141"/>
      <c r="JJ33141"/>
      <c r="KX33141" s="23"/>
      <c r="KY33141" s="23"/>
    </row>
    <row r="33142" spans="36:311" x14ac:dyDescent="0.2">
      <c r="AJ33142" s="23"/>
      <c r="HH33142"/>
      <c r="IW33142" s="36"/>
      <c r="JI33142"/>
      <c r="JJ33142"/>
      <c r="KX33142" s="23"/>
      <c r="KY33142" s="23"/>
    </row>
    <row r="33143" spans="36:311" x14ac:dyDescent="0.2">
      <c r="AJ33143" s="23"/>
      <c r="HH33143"/>
      <c r="IW33143" s="36"/>
      <c r="JI33143"/>
      <c r="JJ33143"/>
      <c r="KX33143" s="23"/>
      <c r="KY33143" s="23"/>
    </row>
    <row r="33144" spans="36:311" x14ac:dyDescent="0.2">
      <c r="AJ33144" s="23"/>
      <c r="HH33144"/>
      <c r="IW33144" s="36"/>
      <c r="JI33144"/>
      <c r="JJ33144"/>
      <c r="KX33144" s="23"/>
      <c r="KY33144" s="23"/>
    </row>
    <row r="33145" spans="36:311" x14ac:dyDescent="0.2">
      <c r="AJ33145" s="23"/>
      <c r="HH33145"/>
      <c r="IW33145" s="36"/>
      <c r="JI33145"/>
      <c r="JJ33145"/>
      <c r="KX33145" s="23"/>
      <c r="KY33145" s="23"/>
    </row>
    <row r="33146" spans="36:311" x14ac:dyDescent="0.2">
      <c r="AJ33146" s="23"/>
      <c r="HH33146"/>
      <c r="IW33146" s="36"/>
      <c r="JI33146"/>
      <c r="JJ33146"/>
      <c r="KX33146" s="23"/>
      <c r="KY33146" s="23"/>
    </row>
    <row r="33147" spans="36:311" x14ac:dyDescent="0.2">
      <c r="AJ33147" s="23"/>
      <c r="HH33147"/>
      <c r="IW33147" s="36"/>
      <c r="JI33147"/>
      <c r="JJ33147"/>
      <c r="KX33147" s="23"/>
      <c r="KY33147" s="23"/>
    </row>
    <row r="33148" spans="36:311" x14ac:dyDescent="0.2">
      <c r="AJ33148" s="23"/>
      <c r="HH33148"/>
      <c r="IW33148" s="36"/>
      <c r="JI33148"/>
      <c r="JJ33148"/>
      <c r="KX33148" s="23"/>
      <c r="KY33148" s="23"/>
    </row>
    <row r="33149" spans="36:311" x14ac:dyDescent="0.2">
      <c r="AJ33149" s="23"/>
      <c r="HH33149"/>
      <c r="IW33149" s="36"/>
      <c r="JI33149"/>
      <c r="JJ33149"/>
      <c r="KX33149" s="23"/>
      <c r="KY33149" s="23"/>
    </row>
    <row r="33150" spans="36:311" x14ac:dyDescent="0.2">
      <c r="AJ33150" s="23"/>
      <c r="HH33150"/>
      <c r="IW33150" s="36"/>
      <c r="JI33150"/>
      <c r="JJ33150"/>
      <c r="KX33150" s="23"/>
      <c r="KY33150" s="23"/>
    </row>
    <row r="33151" spans="36:311" x14ac:dyDescent="0.2">
      <c r="AJ33151" s="23"/>
      <c r="HH33151"/>
      <c r="IW33151" s="36"/>
      <c r="JI33151"/>
      <c r="JJ33151"/>
      <c r="KX33151" s="23"/>
      <c r="KY33151" s="23"/>
    </row>
    <row r="33152" spans="36:311" x14ac:dyDescent="0.2">
      <c r="AJ33152" s="23"/>
      <c r="HH33152"/>
      <c r="IW33152" s="36"/>
      <c r="JI33152"/>
      <c r="JJ33152"/>
      <c r="KX33152" s="23"/>
      <c r="KY33152" s="23"/>
    </row>
    <row r="33153" spans="36:311" x14ac:dyDescent="0.2">
      <c r="AJ33153" s="23"/>
      <c r="HH33153"/>
      <c r="IW33153" s="36"/>
      <c r="JI33153"/>
      <c r="JJ33153"/>
      <c r="KX33153" s="23"/>
      <c r="KY33153" s="23"/>
    </row>
    <row r="33154" spans="36:311" x14ac:dyDescent="0.2">
      <c r="AJ33154" s="23"/>
      <c r="HH33154"/>
      <c r="IW33154" s="36"/>
      <c r="JI33154"/>
      <c r="JJ33154"/>
      <c r="KX33154" s="23"/>
      <c r="KY33154" s="23"/>
    </row>
    <row r="33155" spans="36:311" x14ac:dyDescent="0.2">
      <c r="AJ33155" s="23"/>
      <c r="HH33155"/>
      <c r="IW33155" s="36"/>
      <c r="JI33155"/>
      <c r="JJ33155"/>
      <c r="KX33155" s="23"/>
      <c r="KY33155" s="23"/>
    </row>
    <row r="33156" spans="36:311" x14ac:dyDescent="0.2">
      <c r="AJ33156" s="23"/>
      <c r="HH33156"/>
      <c r="IW33156" s="36"/>
      <c r="JI33156"/>
      <c r="JJ33156"/>
      <c r="KX33156" s="23"/>
      <c r="KY33156" s="23"/>
    </row>
    <row r="33157" spans="36:311" x14ac:dyDescent="0.2">
      <c r="AJ33157" s="23"/>
      <c r="HH33157"/>
      <c r="IW33157" s="36"/>
      <c r="JI33157"/>
      <c r="JJ33157"/>
      <c r="KX33157" s="23"/>
      <c r="KY33157" s="23"/>
    </row>
    <row r="33158" spans="36:311" x14ac:dyDescent="0.2">
      <c r="AJ33158" s="23"/>
      <c r="HH33158"/>
      <c r="IW33158" s="36"/>
      <c r="JI33158"/>
      <c r="JJ33158"/>
      <c r="KX33158" s="23"/>
      <c r="KY33158" s="23"/>
    </row>
    <row r="33159" spans="36:311" x14ac:dyDescent="0.2">
      <c r="AJ33159" s="23"/>
      <c r="HH33159"/>
      <c r="IW33159" s="36"/>
      <c r="JI33159"/>
      <c r="JJ33159"/>
      <c r="KX33159" s="23"/>
      <c r="KY33159" s="23"/>
    </row>
    <row r="33160" spans="36:311" x14ac:dyDescent="0.2">
      <c r="AJ33160" s="23"/>
      <c r="HH33160"/>
      <c r="IW33160" s="36"/>
      <c r="JI33160"/>
      <c r="JJ33160"/>
      <c r="KX33160" s="23"/>
      <c r="KY33160" s="23"/>
    </row>
    <row r="33161" spans="36:311" x14ac:dyDescent="0.2">
      <c r="AJ33161" s="23"/>
      <c r="HH33161"/>
      <c r="IW33161" s="36"/>
      <c r="JI33161"/>
      <c r="JJ33161"/>
      <c r="KX33161" s="23"/>
      <c r="KY33161" s="23"/>
    </row>
    <row r="33162" spans="36:311" x14ac:dyDescent="0.2">
      <c r="AJ33162" s="23"/>
      <c r="HH33162"/>
      <c r="IW33162" s="36"/>
      <c r="JI33162"/>
      <c r="JJ33162"/>
      <c r="KX33162" s="23"/>
      <c r="KY33162" s="23"/>
    </row>
    <row r="33163" spans="36:311" x14ac:dyDescent="0.2">
      <c r="AJ33163" s="23"/>
      <c r="HH33163"/>
      <c r="IW33163" s="36"/>
      <c r="JI33163"/>
      <c r="JJ33163"/>
      <c r="KX33163" s="23"/>
      <c r="KY33163" s="23"/>
    </row>
    <row r="33164" spans="36:311" x14ac:dyDescent="0.2">
      <c r="AJ33164" s="23"/>
      <c r="HH33164"/>
      <c r="IW33164" s="36"/>
      <c r="JI33164"/>
      <c r="JJ33164"/>
      <c r="KX33164" s="23"/>
      <c r="KY33164" s="23"/>
    </row>
    <row r="33165" spans="36:311" x14ac:dyDescent="0.2">
      <c r="AJ33165" s="23"/>
      <c r="HH33165"/>
      <c r="IW33165" s="36"/>
      <c r="JI33165"/>
      <c r="JJ33165"/>
      <c r="KX33165" s="23"/>
      <c r="KY33165" s="23"/>
    </row>
    <row r="33166" spans="36:311" x14ac:dyDescent="0.2">
      <c r="AJ33166" s="23"/>
      <c r="HH33166"/>
      <c r="IW33166" s="36"/>
      <c r="JI33166"/>
      <c r="JJ33166"/>
      <c r="KX33166" s="23"/>
      <c r="KY33166" s="23"/>
    </row>
    <row r="33167" spans="36:311" x14ac:dyDescent="0.2">
      <c r="AJ33167" s="23"/>
      <c r="HH33167"/>
      <c r="IW33167" s="36"/>
      <c r="JI33167"/>
      <c r="JJ33167"/>
      <c r="KX33167" s="23"/>
      <c r="KY33167" s="23"/>
    </row>
    <row r="33168" spans="36:311" x14ac:dyDescent="0.2">
      <c r="AJ33168" s="23"/>
      <c r="HH33168"/>
      <c r="IW33168" s="36"/>
      <c r="JI33168"/>
      <c r="JJ33168"/>
      <c r="KX33168" s="23"/>
      <c r="KY33168" s="23"/>
    </row>
    <row r="33169" spans="36:311" x14ac:dyDescent="0.2">
      <c r="AJ33169" s="23"/>
      <c r="HH33169"/>
      <c r="IW33169" s="36"/>
      <c r="JI33169"/>
      <c r="JJ33169"/>
      <c r="KX33169" s="23"/>
      <c r="KY33169" s="23"/>
    </row>
    <row r="33170" spans="36:311" x14ac:dyDescent="0.2">
      <c r="AJ33170" s="23"/>
      <c r="HH33170"/>
      <c r="IW33170" s="36"/>
      <c r="JI33170"/>
      <c r="JJ33170"/>
      <c r="KX33170" s="23"/>
      <c r="KY33170" s="23"/>
    </row>
    <row r="33171" spans="36:311" x14ac:dyDescent="0.2">
      <c r="AJ33171" s="23"/>
      <c r="HH33171"/>
      <c r="IW33171" s="36"/>
      <c r="JI33171"/>
      <c r="JJ33171"/>
      <c r="KX33171" s="23"/>
      <c r="KY33171" s="23"/>
    </row>
    <row r="33172" spans="36:311" x14ac:dyDescent="0.2">
      <c r="AJ33172" s="23"/>
      <c r="HH33172"/>
      <c r="IW33172" s="36"/>
      <c r="JI33172"/>
      <c r="JJ33172"/>
      <c r="KX33172" s="23"/>
      <c r="KY33172" s="23"/>
    </row>
    <row r="33173" spans="36:311" x14ac:dyDescent="0.2">
      <c r="AJ33173" s="23"/>
      <c r="HH33173"/>
      <c r="IW33173" s="36"/>
      <c r="JI33173"/>
      <c r="JJ33173"/>
      <c r="KX33173" s="23"/>
      <c r="KY33173" s="23"/>
    </row>
    <row r="33174" spans="36:311" x14ac:dyDescent="0.2">
      <c r="AJ33174" s="23"/>
      <c r="HH33174"/>
      <c r="IW33174" s="36"/>
      <c r="JI33174"/>
      <c r="JJ33174"/>
      <c r="KX33174" s="23"/>
      <c r="KY33174" s="23"/>
    </row>
    <row r="33175" spans="36:311" x14ac:dyDescent="0.2">
      <c r="AJ33175" s="23"/>
      <c r="HH33175"/>
      <c r="IW33175" s="36"/>
      <c r="JI33175"/>
      <c r="JJ33175"/>
      <c r="KX33175" s="23"/>
      <c r="KY33175" s="23"/>
    </row>
    <row r="33176" spans="36:311" x14ac:dyDescent="0.2">
      <c r="AJ33176" s="23"/>
      <c r="HH33176"/>
      <c r="IW33176" s="36"/>
      <c r="JI33176"/>
      <c r="JJ33176"/>
      <c r="KX33176" s="23"/>
      <c r="KY33176" s="23"/>
    </row>
    <row r="33177" spans="36:311" x14ac:dyDescent="0.2">
      <c r="AJ33177" s="23"/>
      <c r="HH33177"/>
      <c r="IW33177" s="36"/>
      <c r="JI33177"/>
      <c r="JJ33177"/>
      <c r="KX33177" s="23"/>
      <c r="KY33177" s="23"/>
    </row>
    <row r="33178" spans="36:311" x14ac:dyDescent="0.2">
      <c r="AJ33178" s="23"/>
      <c r="HH33178"/>
      <c r="IW33178" s="36"/>
      <c r="JI33178"/>
      <c r="JJ33178"/>
      <c r="KX33178" s="23"/>
      <c r="KY33178" s="23"/>
    </row>
    <row r="33179" spans="36:311" x14ac:dyDescent="0.2">
      <c r="AJ33179" s="23"/>
      <c r="HH33179"/>
      <c r="IW33179" s="36"/>
      <c r="JI33179"/>
      <c r="JJ33179"/>
      <c r="KX33179" s="23"/>
      <c r="KY33179" s="23"/>
    </row>
    <row r="33180" spans="36:311" x14ac:dyDescent="0.2">
      <c r="AJ33180" s="23"/>
      <c r="HH33180"/>
      <c r="IW33180" s="36"/>
      <c r="JI33180"/>
      <c r="JJ33180"/>
      <c r="KX33180" s="23"/>
      <c r="KY33180" s="23"/>
    </row>
    <row r="33181" spans="36:311" x14ac:dyDescent="0.2">
      <c r="AJ33181" s="23"/>
      <c r="HH33181"/>
      <c r="IW33181" s="36"/>
      <c r="JI33181"/>
      <c r="JJ33181"/>
      <c r="KX33181" s="23"/>
      <c r="KY33181" s="23"/>
    </row>
    <row r="33182" spans="36:311" x14ac:dyDescent="0.2">
      <c r="AJ33182" s="23"/>
      <c r="HH33182"/>
      <c r="IW33182" s="36"/>
      <c r="JI33182"/>
      <c r="JJ33182"/>
      <c r="KX33182" s="23"/>
      <c r="KY33182" s="23"/>
    </row>
    <row r="33183" spans="36:311" x14ac:dyDescent="0.2">
      <c r="AJ33183" s="23"/>
      <c r="HH33183"/>
      <c r="IW33183" s="36"/>
      <c r="JI33183"/>
      <c r="JJ33183"/>
      <c r="KX33183" s="23"/>
      <c r="KY33183" s="23"/>
    </row>
    <row r="33184" spans="36:311" x14ac:dyDescent="0.2">
      <c r="AJ33184" s="23"/>
      <c r="HH33184"/>
      <c r="IW33184" s="36"/>
      <c r="JI33184"/>
      <c r="JJ33184"/>
      <c r="KX33184" s="23"/>
      <c r="KY33184" s="23"/>
    </row>
    <row r="33185" spans="36:311" x14ac:dyDescent="0.2">
      <c r="AJ33185" s="23"/>
      <c r="HH33185"/>
      <c r="IW33185" s="36"/>
      <c r="JI33185"/>
      <c r="JJ33185"/>
      <c r="KX33185" s="23"/>
      <c r="KY33185" s="23"/>
    </row>
    <row r="33186" spans="36:311" x14ac:dyDescent="0.2">
      <c r="AJ33186" s="23"/>
      <c r="HH33186"/>
      <c r="IW33186" s="36"/>
      <c r="JI33186"/>
      <c r="JJ33186"/>
      <c r="KX33186" s="23"/>
      <c r="KY33186" s="23"/>
    </row>
    <row r="33187" spans="36:311" x14ac:dyDescent="0.2">
      <c r="AJ33187" s="23"/>
      <c r="HH33187"/>
      <c r="IW33187" s="36"/>
      <c r="JI33187"/>
      <c r="JJ33187"/>
      <c r="KX33187" s="23"/>
      <c r="KY33187" s="23"/>
    </row>
    <row r="33188" spans="36:311" x14ac:dyDescent="0.2">
      <c r="AJ33188" s="23"/>
      <c r="HH33188"/>
      <c r="IW33188" s="36"/>
      <c r="JI33188"/>
      <c r="JJ33188"/>
      <c r="KX33188" s="23"/>
      <c r="KY33188" s="23"/>
    </row>
    <row r="33189" spans="36:311" x14ac:dyDescent="0.2">
      <c r="AJ33189" s="23"/>
      <c r="HH33189"/>
      <c r="IW33189" s="36"/>
      <c r="JI33189"/>
      <c r="JJ33189"/>
      <c r="KX33189" s="23"/>
      <c r="KY33189" s="23"/>
    </row>
    <row r="33190" spans="36:311" x14ac:dyDescent="0.2">
      <c r="AJ33190" s="23"/>
      <c r="HH33190"/>
      <c r="IW33190" s="36"/>
      <c r="JI33190"/>
      <c r="JJ33190"/>
      <c r="KX33190" s="23"/>
      <c r="KY33190" s="23"/>
    </row>
    <row r="33191" spans="36:311" x14ac:dyDescent="0.2">
      <c r="AJ33191" s="23"/>
      <c r="HH33191"/>
      <c r="IW33191" s="36"/>
      <c r="JI33191"/>
      <c r="JJ33191"/>
      <c r="KX33191" s="23"/>
      <c r="KY33191" s="23"/>
    </row>
    <row r="33192" spans="36:311" x14ac:dyDescent="0.2">
      <c r="AJ33192" s="23"/>
      <c r="HH33192"/>
      <c r="IW33192" s="36"/>
      <c r="JI33192"/>
      <c r="JJ33192"/>
      <c r="KX33192" s="23"/>
      <c r="KY33192" s="23"/>
    </row>
    <row r="33193" spans="36:311" x14ac:dyDescent="0.2">
      <c r="AJ33193" s="23"/>
      <c r="HH33193"/>
      <c r="IW33193" s="36"/>
      <c r="JI33193"/>
      <c r="JJ33193"/>
      <c r="KX33193" s="23"/>
      <c r="KY33193" s="23"/>
    </row>
    <row r="33194" spans="36:311" x14ac:dyDescent="0.2">
      <c r="AJ33194" s="23"/>
      <c r="HH33194"/>
      <c r="IW33194" s="36"/>
      <c r="JI33194"/>
      <c r="JJ33194"/>
      <c r="KX33194" s="23"/>
      <c r="KY33194" s="23"/>
    </row>
    <row r="33195" spans="36:311" x14ac:dyDescent="0.2">
      <c r="AJ33195" s="23"/>
      <c r="HH33195"/>
      <c r="IW33195" s="36"/>
      <c r="JI33195"/>
      <c r="JJ33195"/>
      <c r="KX33195" s="23"/>
      <c r="KY33195" s="23"/>
    </row>
    <row r="33196" spans="36:311" x14ac:dyDescent="0.2">
      <c r="AJ33196" s="23"/>
      <c r="HH33196"/>
      <c r="IW33196" s="36"/>
      <c r="JI33196"/>
      <c r="JJ33196"/>
      <c r="KX33196" s="23"/>
      <c r="KY33196" s="23"/>
    </row>
    <row r="33197" spans="36:311" x14ac:dyDescent="0.2">
      <c r="AJ33197" s="23"/>
      <c r="HH33197"/>
      <c r="IW33197" s="36"/>
      <c r="JI33197"/>
      <c r="JJ33197"/>
      <c r="KX33197" s="23"/>
      <c r="KY33197" s="23"/>
    </row>
    <row r="33198" spans="36:311" x14ac:dyDescent="0.2">
      <c r="AJ33198" s="23"/>
      <c r="HH33198"/>
      <c r="IW33198" s="36"/>
      <c r="JI33198"/>
      <c r="JJ33198"/>
      <c r="KX33198" s="23"/>
      <c r="KY33198" s="23"/>
    </row>
    <row r="33199" spans="36:311" x14ac:dyDescent="0.2">
      <c r="AJ33199" s="23"/>
      <c r="HH33199"/>
      <c r="IW33199" s="36"/>
      <c r="JI33199"/>
      <c r="JJ33199"/>
      <c r="KX33199" s="23"/>
      <c r="KY33199" s="23"/>
    </row>
    <row r="33200" spans="36:311" x14ac:dyDescent="0.2">
      <c r="AJ33200" s="23"/>
      <c r="HH33200"/>
      <c r="IW33200" s="36"/>
      <c r="JI33200"/>
      <c r="JJ33200"/>
      <c r="KX33200" s="23"/>
      <c r="KY33200" s="23"/>
    </row>
    <row r="33201" spans="36:311" x14ac:dyDescent="0.2">
      <c r="AJ33201" s="23"/>
      <c r="HH33201"/>
      <c r="IW33201" s="36"/>
      <c r="JI33201"/>
      <c r="JJ33201"/>
      <c r="KX33201" s="23"/>
      <c r="KY33201" s="23"/>
    </row>
    <row r="33202" spans="36:311" x14ac:dyDescent="0.2">
      <c r="AJ33202" s="23"/>
      <c r="HH33202"/>
      <c r="IW33202" s="36"/>
      <c r="JI33202"/>
      <c r="JJ33202"/>
      <c r="KX33202" s="23"/>
      <c r="KY33202" s="23"/>
    </row>
    <row r="33203" spans="36:311" x14ac:dyDescent="0.2">
      <c r="AJ33203" s="23"/>
      <c r="HH33203"/>
      <c r="IW33203" s="36"/>
      <c r="JI33203"/>
      <c r="JJ33203"/>
      <c r="KX33203" s="23"/>
      <c r="KY33203" s="23"/>
    </row>
    <row r="33204" spans="36:311" x14ac:dyDescent="0.2">
      <c r="AJ33204" s="23"/>
      <c r="HH33204"/>
      <c r="IW33204" s="36"/>
      <c r="JI33204"/>
      <c r="JJ33204"/>
      <c r="KX33204" s="23"/>
      <c r="KY33204" s="23"/>
    </row>
    <row r="33205" spans="36:311" x14ac:dyDescent="0.2">
      <c r="AJ33205" s="23"/>
      <c r="HH33205"/>
      <c r="IW33205" s="36"/>
      <c r="JI33205"/>
      <c r="JJ33205"/>
      <c r="KX33205" s="23"/>
      <c r="KY33205" s="23"/>
    </row>
    <row r="33206" spans="36:311" x14ac:dyDescent="0.2">
      <c r="AJ33206" s="23"/>
      <c r="HH33206"/>
      <c r="IW33206" s="36"/>
      <c r="JI33206"/>
      <c r="JJ33206"/>
      <c r="KX33206" s="23"/>
      <c r="KY33206" s="23"/>
    </row>
    <row r="33207" spans="36:311" x14ac:dyDescent="0.2">
      <c r="AJ33207" s="23"/>
      <c r="HH33207"/>
      <c r="IW33207" s="36"/>
      <c r="JI33207"/>
      <c r="JJ33207"/>
      <c r="KX33207" s="23"/>
      <c r="KY33207" s="23"/>
    </row>
    <row r="33208" spans="36:311" x14ac:dyDescent="0.2">
      <c r="AJ33208" s="23"/>
      <c r="HH33208"/>
      <c r="IW33208" s="36"/>
      <c r="JI33208"/>
      <c r="JJ33208"/>
      <c r="KX33208" s="23"/>
      <c r="KY33208" s="23"/>
    </row>
    <row r="33209" spans="36:311" x14ac:dyDescent="0.2">
      <c r="AJ33209" s="23"/>
      <c r="HH33209"/>
      <c r="IW33209" s="36"/>
      <c r="JI33209"/>
      <c r="JJ33209"/>
      <c r="KX33209" s="23"/>
      <c r="KY33209" s="23"/>
    </row>
    <row r="33210" spans="36:311" x14ac:dyDescent="0.2">
      <c r="AJ33210" s="23"/>
      <c r="HH33210"/>
      <c r="IW33210" s="36"/>
      <c r="JI33210"/>
      <c r="JJ33210"/>
      <c r="KX33210" s="23"/>
      <c r="KY33210" s="23"/>
    </row>
    <row r="33211" spans="36:311" x14ac:dyDescent="0.2">
      <c r="AJ33211" s="23"/>
      <c r="HH33211"/>
      <c r="IW33211" s="36"/>
      <c r="JI33211"/>
      <c r="JJ33211"/>
      <c r="KX33211" s="23"/>
      <c r="KY33211" s="23"/>
    </row>
    <row r="33212" spans="36:311" x14ac:dyDescent="0.2">
      <c r="AJ33212" s="23"/>
      <c r="HH33212"/>
      <c r="IW33212" s="36"/>
      <c r="JI33212"/>
      <c r="JJ33212"/>
      <c r="KX33212" s="23"/>
      <c r="KY33212" s="23"/>
    </row>
    <row r="33213" spans="36:311" x14ac:dyDescent="0.2">
      <c r="AJ33213" s="23"/>
      <c r="HH33213"/>
      <c r="IW33213" s="36"/>
      <c r="JI33213"/>
      <c r="JJ33213"/>
      <c r="KX33213" s="23"/>
      <c r="KY33213" s="23"/>
    </row>
    <row r="33214" spans="36:311" x14ac:dyDescent="0.2">
      <c r="AJ33214" s="23"/>
      <c r="HH33214"/>
      <c r="IW33214" s="36"/>
      <c r="JI33214"/>
      <c r="JJ33214"/>
      <c r="KX33214" s="23"/>
      <c r="KY33214" s="23"/>
    </row>
    <row r="33215" spans="36:311" x14ac:dyDescent="0.2">
      <c r="AJ33215" s="23"/>
      <c r="HH33215"/>
      <c r="IW33215" s="36"/>
      <c r="JI33215"/>
      <c r="JJ33215"/>
      <c r="KX33215" s="23"/>
      <c r="KY33215" s="23"/>
    </row>
    <row r="33216" spans="36:311" x14ac:dyDescent="0.2">
      <c r="AJ33216" s="23"/>
      <c r="HH33216"/>
      <c r="IW33216" s="36"/>
      <c r="JI33216"/>
      <c r="JJ33216"/>
      <c r="KX33216" s="23"/>
      <c r="KY33216" s="23"/>
    </row>
    <row r="33217" spans="36:311" x14ac:dyDescent="0.2">
      <c r="AJ33217" s="23"/>
      <c r="HH33217"/>
      <c r="IW33217" s="36"/>
      <c r="JI33217"/>
      <c r="JJ33217"/>
      <c r="KX33217" s="23"/>
      <c r="KY33217" s="23"/>
    </row>
    <row r="33218" spans="36:311" x14ac:dyDescent="0.2">
      <c r="AJ33218" s="23"/>
      <c r="HH33218"/>
      <c r="IW33218" s="36"/>
      <c r="JI33218"/>
      <c r="JJ33218"/>
      <c r="KX33218" s="23"/>
      <c r="KY33218" s="23"/>
    </row>
    <row r="33219" spans="36:311" x14ac:dyDescent="0.2">
      <c r="AJ33219" s="23"/>
      <c r="HH33219"/>
      <c r="IW33219" s="36"/>
      <c r="JI33219"/>
      <c r="JJ33219"/>
      <c r="KX33219" s="23"/>
      <c r="KY33219" s="23"/>
    </row>
    <row r="33220" spans="36:311" x14ac:dyDescent="0.2">
      <c r="AJ33220" s="23"/>
      <c r="HH33220"/>
      <c r="IW33220" s="36"/>
      <c r="JI33220"/>
      <c r="JJ33220"/>
      <c r="KX33220" s="23"/>
      <c r="KY33220" s="23"/>
    </row>
    <row r="33221" spans="36:311" x14ac:dyDescent="0.2">
      <c r="AJ33221" s="23"/>
      <c r="HH33221"/>
      <c r="IW33221" s="36"/>
      <c r="JI33221"/>
      <c r="JJ33221"/>
      <c r="KX33221" s="23"/>
      <c r="KY33221" s="23"/>
    </row>
    <row r="33222" spans="36:311" x14ac:dyDescent="0.2">
      <c r="AJ33222" s="23"/>
      <c r="HH33222"/>
      <c r="IW33222" s="36"/>
      <c r="JI33222"/>
      <c r="JJ33222"/>
      <c r="KX33222" s="23"/>
      <c r="KY33222" s="23"/>
    </row>
    <row r="33223" spans="36:311" x14ac:dyDescent="0.2">
      <c r="AJ33223" s="23"/>
      <c r="HH33223"/>
      <c r="IW33223" s="36"/>
      <c r="JI33223"/>
      <c r="JJ33223"/>
      <c r="KX33223" s="23"/>
      <c r="KY33223" s="23"/>
    </row>
    <row r="33224" spans="36:311" x14ac:dyDescent="0.2">
      <c r="AJ33224" s="23"/>
      <c r="HH33224"/>
      <c r="IW33224" s="36"/>
      <c r="JI33224"/>
      <c r="JJ33224"/>
      <c r="KX33224" s="23"/>
      <c r="KY33224" s="23"/>
    </row>
    <row r="33225" spans="36:311" x14ac:dyDescent="0.2">
      <c r="AJ33225" s="23"/>
      <c r="HH33225"/>
      <c r="IW33225" s="36"/>
      <c r="JI33225"/>
      <c r="JJ33225"/>
      <c r="KX33225" s="23"/>
      <c r="KY33225" s="23"/>
    </row>
    <row r="33226" spans="36:311" x14ac:dyDescent="0.2">
      <c r="AJ33226" s="23"/>
      <c r="HH33226"/>
      <c r="IW33226" s="36"/>
      <c r="JI33226"/>
      <c r="JJ33226"/>
      <c r="KX33226" s="23"/>
      <c r="KY33226" s="23"/>
    </row>
    <row r="33227" spans="36:311" x14ac:dyDescent="0.2">
      <c r="AJ33227" s="23"/>
      <c r="HH33227"/>
      <c r="IW33227" s="36"/>
      <c r="JI33227"/>
      <c r="JJ33227"/>
      <c r="KX33227" s="23"/>
      <c r="KY33227" s="23"/>
    </row>
    <row r="33228" spans="36:311" x14ac:dyDescent="0.2">
      <c r="AJ33228" s="23"/>
      <c r="HH33228"/>
      <c r="IW33228" s="36"/>
      <c r="JI33228"/>
      <c r="JJ33228"/>
      <c r="KX33228" s="23"/>
      <c r="KY33228" s="23"/>
    </row>
    <row r="33229" spans="36:311" x14ac:dyDescent="0.2">
      <c r="AJ33229" s="23"/>
      <c r="HH33229"/>
      <c r="IW33229" s="36"/>
      <c r="JI33229"/>
      <c r="JJ33229"/>
      <c r="KX33229" s="23"/>
      <c r="KY33229" s="23"/>
    </row>
    <row r="33230" spans="36:311" x14ac:dyDescent="0.2">
      <c r="AJ33230" s="23"/>
      <c r="HH33230"/>
      <c r="IW33230" s="36"/>
      <c r="JI33230"/>
      <c r="JJ33230"/>
      <c r="KX33230" s="23"/>
      <c r="KY33230" s="23"/>
    </row>
    <row r="33231" spans="36:311" x14ac:dyDescent="0.2">
      <c r="AJ33231" s="23"/>
      <c r="HH33231"/>
      <c r="IW33231" s="36"/>
      <c r="JI33231"/>
      <c r="JJ33231"/>
      <c r="KX33231" s="23"/>
      <c r="KY33231" s="23"/>
    </row>
    <row r="33232" spans="36:311" x14ac:dyDescent="0.2">
      <c r="AJ33232" s="23"/>
      <c r="HH33232"/>
      <c r="IW33232" s="36"/>
      <c r="JI33232"/>
      <c r="JJ33232"/>
      <c r="KX33232" s="23"/>
      <c r="KY33232" s="23"/>
    </row>
    <row r="33233" spans="36:311" x14ac:dyDescent="0.2">
      <c r="AJ33233" s="23"/>
      <c r="HH33233"/>
      <c r="IW33233" s="36"/>
      <c r="JI33233"/>
      <c r="JJ33233"/>
      <c r="KX33233" s="23"/>
      <c r="KY33233" s="23"/>
    </row>
    <row r="33234" spans="36:311" x14ac:dyDescent="0.2">
      <c r="AJ33234" s="23"/>
      <c r="HH33234"/>
      <c r="IW33234" s="36"/>
      <c r="JI33234"/>
      <c r="JJ33234"/>
      <c r="KX33234" s="23"/>
      <c r="KY33234" s="23"/>
    </row>
    <row r="33235" spans="36:311" x14ac:dyDescent="0.2">
      <c r="AJ33235" s="23"/>
      <c r="HH33235"/>
      <c r="IW33235" s="36"/>
      <c r="JI33235"/>
      <c r="JJ33235"/>
      <c r="KX33235" s="23"/>
      <c r="KY33235" s="23"/>
    </row>
    <row r="33236" spans="36:311" x14ac:dyDescent="0.2">
      <c r="AJ33236" s="23"/>
      <c r="HH33236"/>
      <c r="IW33236" s="36"/>
      <c r="JI33236"/>
      <c r="JJ33236"/>
      <c r="KX33236" s="23"/>
      <c r="KY33236" s="23"/>
    </row>
    <row r="33237" spans="36:311" x14ac:dyDescent="0.2">
      <c r="AJ33237" s="23"/>
      <c r="HH33237"/>
      <c r="IW33237" s="36"/>
      <c r="JI33237"/>
      <c r="JJ33237"/>
      <c r="KX33237" s="23"/>
      <c r="KY33237" s="23"/>
    </row>
    <row r="33238" spans="36:311" x14ac:dyDescent="0.2">
      <c r="AJ33238" s="23"/>
      <c r="HH33238"/>
      <c r="IW33238" s="36"/>
      <c r="JI33238"/>
      <c r="JJ33238"/>
      <c r="KX33238" s="23"/>
      <c r="KY33238" s="23"/>
    </row>
    <row r="33239" spans="36:311" x14ac:dyDescent="0.2">
      <c r="AJ33239" s="23"/>
      <c r="HH33239"/>
      <c r="IW33239" s="36"/>
      <c r="JI33239"/>
      <c r="JJ33239"/>
      <c r="KX33239" s="23"/>
      <c r="KY33239" s="23"/>
    </row>
    <row r="33240" spans="36:311" x14ac:dyDescent="0.2">
      <c r="AJ33240" s="23"/>
      <c r="HH33240"/>
      <c r="IW33240" s="36"/>
      <c r="JI33240"/>
      <c r="JJ33240"/>
      <c r="KX33240" s="23"/>
      <c r="KY33240" s="23"/>
    </row>
    <row r="33241" spans="36:311" x14ac:dyDescent="0.2">
      <c r="AJ33241" s="23"/>
      <c r="HH33241"/>
      <c r="IW33241" s="36"/>
      <c r="JI33241"/>
      <c r="JJ33241"/>
      <c r="KX33241" s="23"/>
      <c r="KY33241" s="23"/>
    </row>
    <row r="33242" spans="36:311" x14ac:dyDescent="0.2">
      <c r="AJ33242" s="23"/>
      <c r="HH33242"/>
      <c r="IW33242" s="36"/>
      <c r="JI33242"/>
      <c r="JJ33242"/>
      <c r="KX33242" s="23"/>
      <c r="KY33242" s="23"/>
    </row>
    <row r="33243" spans="36:311" x14ac:dyDescent="0.2">
      <c r="AJ33243" s="23"/>
      <c r="HH33243"/>
      <c r="IW33243" s="36"/>
      <c r="JI33243"/>
      <c r="JJ33243"/>
      <c r="KX33243" s="23"/>
      <c r="KY33243" s="23"/>
    </row>
    <row r="33244" spans="36:311" x14ac:dyDescent="0.2">
      <c r="AJ33244" s="23"/>
      <c r="HH33244"/>
      <c r="IW33244" s="36"/>
      <c r="JI33244"/>
      <c r="JJ33244"/>
      <c r="KX33244" s="23"/>
      <c r="KY33244" s="23"/>
    </row>
    <row r="33245" spans="36:311" x14ac:dyDescent="0.2">
      <c r="AJ33245" s="23"/>
      <c r="HH33245"/>
      <c r="IW33245" s="36"/>
      <c r="JI33245"/>
      <c r="JJ33245"/>
      <c r="KX33245" s="23"/>
      <c r="KY33245" s="23"/>
    </row>
    <row r="33246" spans="36:311" x14ac:dyDescent="0.2">
      <c r="AJ33246" s="23"/>
      <c r="HH33246"/>
      <c r="IW33246" s="36"/>
      <c r="JI33246"/>
      <c r="JJ33246"/>
      <c r="KX33246" s="23"/>
      <c r="KY33246" s="23"/>
    </row>
    <row r="33247" spans="36:311" x14ac:dyDescent="0.2">
      <c r="AJ33247" s="23"/>
      <c r="HH33247"/>
      <c r="IW33247" s="36"/>
      <c r="JI33247"/>
      <c r="JJ33247"/>
      <c r="KX33247" s="23"/>
      <c r="KY33247" s="23"/>
    </row>
    <row r="33248" spans="36:311" x14ac:dyDescent="0.2">
      <c r="AJ33248" s="23"/>
      <c r="HH33248"/>
      <c r="IW33248" s="36"/>
      <c r="JI33248"/>
      <c r="JJ33248"/>
      <c r="KX33248" s="23"/>
      <c r="KY33248" s="23"/>
    </row>
    <row r="33249" spans="36:311" x14ac:dyDescent="0.2">
      <c r="AJ33249" s="23"/>
      <c r="HH33249"/>
      <c r="IW33249" s="36"/>
      <c r="JI33249"/>
      <c r="JJ33249"/>
      <c r="KX33249" s="23"/>
      <c r="KY33249" s="23"/>
    </row>
    <row r="33250" spans="36:311" x14ac:dyDescent="0.2">
      <c r="AJ33250" s="23"/>
      <c r="HH33250"/>
      <c r="IW33250" s="36"/>
      <c r="JI33250"/>
      <c r="JJ33250"/>
      <c r="KX33250" s="23"/>
      <c r="KY33250" s="23"/>
    </row>
    <row r="33251" spans="36:311" x14ac:dyDescent="0.2">
      <c r="AJ33251" s="23"/>
      <c r="HH33251"/>
      <c r="IW33251" s="36"/>
      <c r="JI33251"/>
      <c r="JJ33251"/>
      <c r="KX33251" s="23"/>
      <c r="KY33251" s="23"/>
    </row>
    <row r="33252" spans="36:311" x14ac:dyDescent="0.2">
      <c r="AJ33252" s="23"/>
      <c r="HH33252"/>
      <c r="IW33252" s="36"/>
      <c r="JI33252"/>
      <c r="JJ33252"/>
      <c r="KX33252" s="23"/>
      <c r="KY33252" s="23"/>
    </row>
    <row r="33253" spans="36:311" x14ac:dyDescent="0.2">
      <c r="AJ33253" s="23"/>
      <c r="HH33253"/>
      <c r="IW33253" s="36"/>
      <c r="JI33253"/>
      <c r="JJ33253"/>
      <c r="KX33253" s="23"/>
      <c r="KY33253" s="23"/>
    </row>
    <row r="33254" spans="36:311" x14ac:dyDescent="0.2">
      <c r="AJ33254" s="23"/>
      <c r="HH33254"/>
      <c r="IW33254" s="36"/>
      <c r="JI33254"/>
      <c r="JJ33254"/>
      <c r="KX33254" s="23"/>
      <c r="KY33254" s="23"/>
    </row>
    <row r="33255" spans="36:311" x14ac:dyDescent="0.2">
      <c r="AJ33255" s="23"/>
      <c r="HH33255"/>
      <c r="IW33255" s="36"/>
      <c r="JI33255"/>
      <c r="JJ33255"/>
      <c r="KX33255" s="23"/>
      <c r="KY33255" s="23"/>
    </row>
    <row r="33256" spans="36:311" x14ac:dyDescent="0.2">
      <c r="AJ33256" s="23"/>
      <c r="HH33256"/>
      <c r="IW33256" s="36"/>
      <c r="JI33256"/>
      <c r="JJ33256"/>
      <c r="KX33256" s="23"/>
      <c r="KY33256" s="23"/>
    </row>
    <row r="33257" spans="36:311" x14ac:dyDescent="0.2">
      <c r="AJ33257" s="23"/>
      <c r="HH33257"/>
      <c r="IW33257" s="36"/>
      <c r="JI33257"/>
      <c r="JJ33257"/>
      <c r="KX33257" s="23"/>
      <c r="KY33257" s="23"/>
    </row>
    <row r="33258" spans="36:311" x14ac:dyDescent="0.2">
      <c r="AJ33258" s="23"/>
      <c r="HH33258"/>
      <c r="IW33258" s="36"/>
      <c r="JI33258"/>
      <c r="JJ33258"/>
      <c r="KX33258" s="23"/>
      <c r="KY33258" s="23"/>
    </row>
    <row r="33259" spans="36:311" x14ac:dyDescent="0.2">
      <c r="AJ33259" s="23"/>
      <c r="HH33259"/>
      <c r="IW33259" s="36"/>
      <c r="JI33259"/>
      <c r="JJ33259"/>
      <c r="KX33259" s="23"/>
      <c r="KY33259" s="23"/>
    </row>
    <row r="33260" spans="36:311" x14ac:dyDescent="0.2">
      <c r="AJ33260" s="23"/>
      <c r="HH33260"/>
      <c r="IW33260" s="36"/>
      <c r="JI33260"/>
      <c r="JJ33260"/>
      <c r="KX33260" s="23"/>
      <c r="KY33260" s="23"/>
    </row>
    <row r="33261" spans="36:311" x14ac:dyDescent="0.2">
      <c r="AJ33261" s="23"/>
      <c r="HH33261"/>
      <c r="IW33261" s="36"/>
      <c r="JI33261"/>
      <c r="JJ33261"/>
      <c r="KX33261" s="23"/>
      <c r="KY33261" s="23"/>
    </row>
    <row r="33262" spans="36:311" x14ac:dyDescent="0.2">
      <c r="AJ33262" s="23"/>
      <c r="HH33262"/>
      <c r="IW33262" s="36"/>
      <c r="JI33262"/>
      <c r="JJ33262"/>
      <c r="KX33262" s="23"/>
      <c r="KY33262" s="23"/>
    </row>
    <row r="33263" spans="36:311" x14ac:dyDescent="0.2">
      <c r="AJ33263" s="23"/>
      <c r="HH33263"/>
      <c r="IW33263" s="36"/>
      <c r="JI33263"/>
      <c r="JJ33263"/>
      <c r="KX33263" s="23"/>
      <c r="KY33263" s="23"/>
    </row>
    <row r="33264" spans="36:311" x14ac:dyDescent="0.2">
      <c r="AJ33264" s="23"/>
      <c r="HH33264"/>
      <c r="IW33264" s="36"/>
      <c r="JI33264"/>
      <c r="JJ33264"/>
      <c r="KX33264" s="23"/>
      <c r="KY33264" s="23"/>
    </row>
    <row r="33265" spans="36:311" x14ac:dyDescent="0.2">
      <c r="AJ33265" s="23"/>
      <c r="HH33265"/>
      <c r="IW33265" s="36"/>
      <c r="JI33265"/>
      <c r="JJ33265"/>
      <c r="KX33265" s="23"/>
      <c r="KY33265" s="23"/>
    </row>
    <row r="33266" spans="36:311" x14ac:dyDescent="0.2">
      <c r="AJ33266" s="23"/>
      <c r="HH33266"/>
      <c r="IW33266" s="36"/>
      <c r="JI33266"/>
      <c r="JJ33266"/>
      <c r="KX33266" s="23"/>
      <c r="KY33266" s="23"/>
    </row>
    <row r="33267" spans="36:311" x14ac:dyDescent="0.2">
      <c r="AJ33267" s="23"/>
      <c r="HH33267"/>
      <c r="IW33267" s="36"/>
      <c r="JI33267"/>
      <c r="JJ33267"/>
      <c r="KX33267" s="23"/>
      <c r="KY33267" s="23"/>
    </row>
    <row r="33268" spans="36:311" x14ac:dyDescent="0.2">
      <c r="AJ33268" s="23"/>
      <c r="HH33268"/>
      <c r="IW33268" s="36"/>
      <c r="JI33268"/>
      <c r="JJ33268"/>
      <c r="KX33268" s="23"/>
      <c r="KY33268" s="23"/>
    </row>
    <row r="33269" spans="36:311" x14ac:dyDescent="0.2">
      <c r="AJ33269" s="23"/>
      <c r="HH33269"/>
      <c r="IW33269" s="36"/>
      <c r="JI33269"/>
      <c r="JJ33269"/>
      <c r="KX33269" s="23"/>
      <c r="KY33269" s="23"/>
    </row>
    <row r="33270" spans="36:311" x14ac:dyDescent="0.2">
      <c r="AJ33270" s="23"/>
      <c r="HH33270"/>
      <c r="IW33270" s="36"/>
      <c r="JI33270"/>
      <c r="JJ33270"/>
      <c r="KX33270" s="23"/>
      <c r="KY33270" s="23"/>
    </row>
    <row r="33271" spans="36:311" x14ac:dyDescent="0.2">
      <c r="AJ33271" s="23"/>
      <c r="HH33271"/>
      <c r="IW33271" s="36"/>
      <c r="JI33271"/>
      <c r="JJ33271"/>
      <c r="KX33271" s="23"/>
      <c r="KY33271" s="23"/>
    </row>
    <row r="33272" spans="36:311" x14ac:dyDescent="0.2">
      <c r="AJ33272" s="23"/>
      <c r="HH33272"/>
      <c r="IW33272" s="36"/>
      <c r="JI33272"/>
      <c r="JJ33272"/>
      <c r="KX33272" s="23"/>
      <c r="KY33272" s="23"/>
    </row>
    <row r="33273" spans="36:311" x14ac:dyDescent="0.2">
      <c r="AJ33273" s="23"/>
      <c r="HH33273"/>
      <c r="IW33273" s="36"/>
      <c r="JI33273"/>
      <c r="JJ33273"/>
      <c r="KX33273" s="23"/>
      <c r="KY33273" s="23"/>
    </row>
    <row r="33274" spans="36:311" x14ac:dyDescent="0.2">
      <c r="AJ33274" s="23"/>
      <c r="HH33274"/>
      <c r="IW33274" s="36"/>
      <c r="JI33274"/>
      <c r="JJ33274"/>
      <c r="KX33274" s="23"/>
      <c r="KY33274" s="23"/>
    </row>
    <row r="33275" spans="36:311" x14ac:dyDescent="0.2">
      <c r="AJ33275" s="23"/>
      <c r="HH33275"/>
      <c r="IW33275" s="36"/>
      <c r="JI33275"/>
      <c r="JJ33275"/>
      <c r="KX33275" s="23"/>
      <c r="KY33275" s="23"/>
    </row>
    <row r="33276" spans="36:311" x14ac:dyDescent="0.2">
      <c r="AJ33276" s="23"/>
      <c r="HH33276"/>
      <c r="IW33276" s="36"/>
      <c r="JI33276"/>
      <c r="JJ33276"/>
      <c r="KX33276" s="23"/>
      <c r="KY33276" s="23"/>
    </row>
    <row r="33277" spans="36:311" x14ac:dyDescent="0.2">
      <c r="AJ33277" s="23"/>
      <c r="HH33277"/>
      <c r="IW33277" s="36"/>
      <c r="JI33277"/>
      <c r="JJ33277"/>
      <c r="KX33277" s="23"/>
      <c r="KY33277" s="23"/>
    </row>
    <row r="33278" spans="36:311" x14ac:dyDescent="0.2">
      <c r="AJ33278" s="23"/>
      <c r="HH33278"/>
      <c r="IW33278" s="36"/>
      <c r="JI33278"/>
      <c r="JJ33278"/>
      <c r="KX33278" s="23"/>
      <c r="KY33278" s="23"/>
    </row>
    <row r="33279" spans="36:311" x14ac:dyDescent="0.2">
      <c r="AJ33279" s="23"/>
      <c r="HH33279"/>
      <c r="IW33279" s="36"/>
      <c r="JI33279"/>
      <c r="JJ33279"/>
      <c r="KX33279" s="23"/>
      <c r="KY33279" s="23"/>
    </row>
    <row r="33280" spans="36:311" x14ac:dyDescent="0.2">
      <c r="AJ33280" s="23"/>
      <c r="HH33280"/>
      <c r="IW33280" s="36"/>
      <c r="JI33280"/>
      <c r="JJ33280"/>
      <c r="KX33280" s="23"/>
      <c r="KY33280" s="23"/>
    </row>
    <row r="33281" spans="36:311" x14ac:dyDescent="0.2">
      <c r="AJ33281" s="23"/>
      <c r="HH33281"/>
      <c r="IW33281" s="36"/>
      <c r="JI33281"/>
      <c r="JJ33281"/>
      <c r="KX33281" s="23"/>
      <c r="KY33281" s="23"/>
    </row>
    <row r="33282" spans="36:311" x14ac:dyDescent="0.2">
      <c r="AJ33282" s="23"/>
      <c r="HH33282"/>
      <c r="IW33282" s="36"/>
      <c r="JI33282"/>
      <c r="JJ33282"/>
      <c r="KX33282" s="23"/>
      <c r="KY33282" s="23"/>
    </row>
    <row r="33283" spans="36:311" x14ac:dyDescent="0.2">
      <c r="AJ33283" s="23"/>
      <c r="HH33283"/>
      <c r="IW33283" s="36"/>
      <c r="JI33283"/>
      <c r="JJ33283"/>
      <c r="KX33283" s="23"/>
      <c r="KY33283" s="23"/>
    </row>
    <row r="33284" spans="36:311" x14ac:dyDescent="0.2">
      <c r="AJ33284" s="23"/>
      <c r="HH33284"/>
      <c r="IW33284" s="36"/>
      <c r="JI33284"/>
      <c r="JJ33284"/>
      <c r="KX33284" s="23"/>
      <c r="KY33284" s="23"/>
    </row>
    <row r="33285" spans="36:311" x14ac:dyDescent="0.2">
      <c r="AJ33285" s="23"/>
      <c r="HH33285"/>
      <c r="IW33285" s="36"/>
      <c r="JI33285"/>
      <c r="JJ33285"/>
      <c r="KX33285" s="23"/>
      <c r="KY33285" s="23"/>
    </row>
    <row r="33286" spans="36:311" x14ac:dyDescent="0.2">
      <c r="AJ33286" s="23"/>
      <c r="HH33286"/>
      <c r="IW33286" s="36"/>
      <c r="JI33286"/>
      <c r="JJ33286"/>
      <c r="KX33286" s="23"/>
      <c r="KY33286" s="23"/>
    </row>
    <row r="33287" spans="36:311" x14ac:dyDescent="0.2">
      <c r="AJ33287" s="23"/>
      <c r="HH33287"/>
      <c r="IW33287" s="36"/>
      <c r="JI33287"/>
      <c r="JJ33287"/>
      <c r="KX33287" s="23"/>
      <c r="KY33287" s="23"/>
    </row>
    <row r="33288" spans="36:311" x14ac:dyDescent="0.2">
      <c r="AJ33288" s="23"/>
      <c r="HH33288"/>
      <c r="IW33288" s="36"/>
      <c r="JI33288"/>
      <c r="JJ33288"/>
      <c r="KX33288" s="23"/>
      <c r="KY33288" s="23"/>
    </row>
    <row r="33289" spans="36:311" x14ac:dyDescent="0.2">
      <c r="AJ33289" s="23"/>
      <c r="HH33289"/>
      <c r="IW33289" s="36"/>
      <c r="JI33289"/>
      <c r="JJ33289"/>
      <c r="KX33289" s="23"/>
      <c r="KY33289" s="23"/>
    </row>
    <row r="33290" spans="36:311" x14ac:dyDescent="0.2">
      <c r="AJ33290" s="23"/>
      <c r="HH33290"/>
      <c r="IW33290" s="36"/>
      <c r="JI33290"/>
      <c r="JJ33290"/>
      <c r="KX33290" s="23"/>
      <c r="KY33290" s="23"/>
    </row>
    <row r="33291" spans="36:311" x14ac:dyDescent="0.2">
      <c r="AJ33291" s="23"/>
      <c r="HH33291"/>
      <c r="IW33291" s="36"/>
      <c r="JI33291"/>
      <c r="JJ33291"/>
      <c r="KX33291" s="23"/>
      <c r="KY33291" s="23"/>
    </row>
    <row r="33292" spans="36:311" x14ac:dyDescent="0.2">
      <c r="AJ33292" s="23"/>
      <c r="HH33292"/>
      <c r="IW33292" s="36"/>
      <c r="JI33292"/>
      <c r="JJ33292"/>
      <c r="KX33292" s="23"/>
      <c r="KY33292" s="23"/>
    </row>
    <row r="33293" spans="36:311" x14ac:dyDescent="0.2">
      <c r="AJ33293" s="23"/>
      <c r="HH33293"/>
      <c r="IW33293" s="36"/>
      <c r="JI33293"/>
      <c r="JJ33293"/>
      <c r="KX33293" s="23"/>
      <c r="KY33293" s="23"/>
    </row>
    <row r="33294" spans="36:311" x14ac:dyDescent="0.2">
      <c r="AJ33294" s="23"/>
      <c r="HH33294"/>
      <c r="IW33294" s="36"/>
      <c r="JI33294"/>
      <c r="JJ33294"/>
      <c r="KX33294" s="23"/>
      <c r="KY33294" s="23"/>
    </row>
    <row r="33295" spans="36:311" x14ac:dyDescent="0.2">
      <c r="AJ33295" s="23"/>
      <c r="HH33295"/>
      <c r="IW33295" s="36"/>
      <c r="JI33295"/>
      <c r="JJ33295"/>
      <c r="KX33295" s="23"/>
      <c r="KY33295" s="23"/>
    </row>
    <row r="33296" spans="36:311" x14ac:dyDescent="0.2">
      <c r="AJ33296" s="23"/>
      <c r="HH33296"/>
      <c r="IW33296" s="36"/>
      <c r="JI33296"/>
      <c r="JJ33296"/>
      <c r="KX33296" s="23"/>
      <c r="KY33296" s="23"/>
    </row>
    <row r="33297" spans="36:311" x14ac:dyDescent="0.2">
      <c r="AJ33297" s="23"/>
      <c r="HH33297"/>
      <c r="IW33297" s="36"/>
      <c r="JI33297"/>
      <c r="JJ33297"/>
      <c r="KX33297" s="23"/>
      <c r="KY33297" s="23"/>
    </row>
    <row r="33298" spans="36:311" x14ac:dyDescent="0.2">
      <c r="AJ33298" s="23"/>
      <c r="HH33298"/>
      <c r="IW33298" s="36"/>
      <c r="JI33298"/>
      <c r="JJ33298"/>
      <c r="KX33298" s="23"/>
      <c r="KY33298" s="23"/>
    </row>
    <row r="33299" spans="36:311" x14ac:dyDescent="0.2">
      <c r="AJ33299" s="23"/>
      <c r="HH33299"/>
      <c r="IW33299" s="36"/>
      <c r="JI33299"/>
      <c r="JJ33299"/>
      <c r="KX33299" s="23"/>
      <c r="KY33299" s="23"/>
    </row>
    <row r="33300" spans="36:311" x14ac:dyDescent="0.2">
      <c r="AJ33300" s="23"/>
      <c r="HH33300"/>
      <c r="IW33300" s="36"/>
      <c r="JI33300"/>
      <c r="JJ33300"/>
      <c r="KX33300" s="23"/>
      <c r="KY33300" s="23"/>
    </row>
    <row r="33301" spans="36:311" x14ac:dyDescent="0.2">
      <c r="AJ33301" s="23"/>
      <c r="HH33301"/>
      <c r="IW33301" s="36"/>
      <c r="JI33301"/>
      <c r="JJ33301"/>
      <c r="KX33301" s="23"/>
      <c r="KY33301" s="23"/>
    </row>
    <row r="33302" spans="36:311" x14ac:dyDescent="0.2">
      <c r="AJ33302" s="23"/>
      <c r="HH33302"/>
      <c r="IW33302" s="36"/>
      <c r="JI33302"/>
      <c r="JJ33302"/>
      <c r="KX33302" s="23"/>
      <c r="KY33302" s="23"/>
    </row>
    <row r="33303" spans="36:311" x14ac:dyDescent="0.2">
      <c r="AJ33303" s="23"/>
      <c r="HH33303"/>
      <c r="IW33303" s="36"/>
      <c r="JI33303"/>
      <c r="JJ33303"/>
      <c r="KX33303" s="23"/>
      <c r="KY33303" s="23"/>
    </row>
    <row r="33304" spans="36:311" x14ac:dyDescent="0.2">
      <c r="AJ33304" s="23"/>
      <c r="HH33304"/>
      <c r="IW33304" s="36"/>
      <c r="JI33304"/>
      <c r="JJ33304"/>
      <c r="KX33304" s="23"/>
      <c r="KY33304" s="23"/>
    </row>
    <row r="33305" spans="36:311" x14ac:dyDescent="0.2">
      <c r="AJ33305" s="23"/>
      <c r="HH33305"/>
      <c r="IW33305" s="36"/>
      <c r="JI33305"/>
      <c r="JJ33305"/>
      <c r="KX33305" s="23"/>
      <c r="KY33305" s="23"/>
    </row>
    <row r="33306" spans="36:311" x14ac:dyDescent="0.2">
      <c r="AJ33306" s="23"/>
      <c r="HH33306"/>
      <c r="IW33306" s="36"/>
      <c r="JI33306"/>
      <c r="JJ33306"/>
      <c r="KX33306" s="23"/>
      <c r="KY33306" s="23"/>
    </row>
    <row r="33307" spans="36:311" x14ac:dyDescent="0.2">
      <c r="AJ33307" s="23"/>
      <c r="HH33307"/>
      <c r="IW33307" s="36"/>
      <c r="JI33307"/>
      <c r="JJ33307"/>
      <c r="KX33307" s="23"/>
      <c r="KY33307" s="23"/>
    </row>
    <row r="33308" spans="36:311" x14ac:dyDescent="0.2">
      <c r="AJ33308" s="23"/>
      <c r="HH33308"/>
      <c r="IW33308" s="36"/>
      <c r="JI33308"/>
      <c r="JJ33308"/>
      <c r="KX33308" s="23"/>
      <c r="KY33308" s="23"/>
    </row>
    <row r="33309" spans="36:311" x14ac:dyDescent="0.2">
      <c r="AJ33309" s="23"/>
      <c r="HH33309"/>
      <c r="IW33309" s="36"/>
      <c r="JI33309"/>
      <c r="JJ33309"/>
      <c r="KX33309" s="23"/>
      <c r="KY33309" s="23"/>
    </row>
    <row r="33310" spans="36:311" x14ac:dyDescent="0.2">
      <c r="AJ33310" s="23"/>
      <c r="HH33310"/>
      <c r="IW33310" s="36"/>
      <c r="JI33310"/>
      <c r="JJ33310"/>
      <c r="KX33310" s="23"/>
      <c r="KY33310" s="23"/>
    </row>
    <row r="33311" spans="36:311" x14ac:dyDescent="0.2">
      <c r="AJ33311" s="23"/>
      <c r="HH33311"/>
      <c r="IW33311" s="36"/>
      <c r="JI33311"/>
      <c r="JJ33311"/>
      <c r="KX33311" s="23"/>
      <c r="KY33311" s="23"/>
    </row>
    <row r="33312" spans="36:311" x14ac:dyDescent="0.2">
      <c r="AJ33312" s="23"/>
      <c r="HH33312"/>
      <c r="IW33312" s="36"/>
      <c r="JI33312"/>
      <c r="JJ33312"/>
      <c r="KX33312" s="23"/>
      <c r="KY33312" s="23"/>
    </row>
    <row r="33313" spans="36:311" x14ac:dyDescent="0.2">
      <c r="AJ33313" s="23"/>
      <c r="HH33313"/>
      <c r="IW33313" s="36"/>
      <c r="JI33313"/>
      <c r="JJ33313"/>
      <c r="KX33313" s="23"/>
      <c r="KY33313" s="23"/>
    </row>
    <row r="33314" spans="36:311" x14ac:dyDescent="0.2">
      <c r="AJ33314" s="23"/>
      <c r="HH33314"/>
      <c r="IW33314" s="36"/>
      <c r="JI33314"/>
      <c r="JJ33314"/>
      <c r="KX33314" s="23"/>
      <c r="KY33314" s="23"/>
    </row>
    <row r="33315" spans="36:311" x14ac:dyDescent="0.2">
      <c r="AJ33315" s="23"/>
      <c r="HH33315"/>
      <c r="IW33315" s="36"/>
      <c r="JI33315"/>
      <c r="JJ33315"/>
      <c r="KX33315" s="23"/>
      <c r="KY33315" s="23"/>
    </row>
    <row r="33316" spans="36:311" x14ac:dyDescent="0.2">
      <c r="AJ33316" s="23"/>
      <c r="HH33316"/>
      <c r="IW33316" s="36"/>
      <c r="JI33316"/>
      <c r="JJ33316"/>
      <c r="KX33316" s="23"/>
      <c r="KY33316" s="23"/>
    </row>
    <row r="33317" spans="36:311" x14ac:dyDescent="0.2">
      <c r="AJ33317" s="23"/>
      <c r="HH33317"/>
      <c r="IW33317" s="36"/>
      <c r="JI33317"/>
      <c r="JJ33317"/>
      <c r="KX33317" s="23"/>
      <c r="KY33317" s="23"/>
    </row>
    <row r="33318" spans="36:311" x14ac:dyDescent="0.2">
      <c r="AJ33318" s="23"/>
      <c r="HH33318"/>
      <c r="IW33318" s="36"/>
      <c r="JI33318"/>
      <c r="JJ33318"/>
      <c r="KX33318" s="23"/>
      <c r="KY33318" s="23"/>
    </row>
    <row r="33319" spans="36:311" x14ac:dyDescent="0.2">
      <c r="AJ33319" s="23"/>
      <c r="HH33319"/>
      <c r="IW33319" s="36"/>
      <c r="JI33319"/>
      <c r="JJ33319"/>
      <c r="KX33319" s="23"/>
      <c r="KY33319" s="23"/>
    </row>
    <row r="33320" spans="36:311" x14ac:dyDescent="0.2">
      <c r="AJ33320" s="23"/>
      <c r="HH33320"/>
      <c r="IW33320" s="36"/>
      <c r="JI33320"/>
      <c r="JJ33320"/>
      <c r="KX33320" s="23"/>
      <c r="KY33320" s="23"/>
    </row>
    <row r="33321" spans="36:311" x14ac:dyDescent="0.2">
      <c r="AJ33321" s="23"/>
      <c r="HH33321"/>
      <c r="IW33321" s="36"/>
      <c r="JI33321"/>
      <c r="JJ33321"/>
      <c r="KX33321" s="23"/>
      <c r="KY33321" s="23"/>
    </row>
    <row r="33322" spans="36:311" x14ac:dyDescent="0.2">
      <c r="AJ33322" s="23"/>
      <c r="HH33322"/>
      <c r="IW33322" s="36"/>
      <c r="JI33322"/>
      <c r="JJ33322"/>
      <c r="KX33322" s="23"/>
      <c r="KY33322" s="23"/>
    </row>
    <row r="33323" spans="36:311" x14ac:dyDescent="0.2">
      <c r="AJ33323" s="23"/>
      <c r="HH33323"/>
      <c r="IW33323" s="36"/>
      <c r="JI33323"/>
      <c r="JJ33323"/>
      <c r="KX33323" s="23"/>
      <c r="KY33323" s="23"/>
    </row>
    <row r="33324" spans="36:311" x14ac:dyDescent="0.2">
      <c r="AJ33324" s="23"/>
      <c r="HH33324"/>
      <c r="IW33324" s="36"/>
      <c r="JI33324"/>
      <c r="JJ33324"/>
      <c r="KX33324" s="23"/>
      <c r="KY33324" s="23"/>
    </row>
    <row r="33325" spans="36:311" x14ac:dyDescent="0.2">
      <c r="AJ33325" s="23"/>
      <c r="HH33325"/>
      <c r="IW33325" s="36"/>
      <c r="JI33325"/>
      <c r="JJ33325"/>
      <c r="KX33325" s="23"/>
      <c r="KY33325" s="23"/>
    </row>
    <row r="33326" spans="36:311" x14ac:dyDescent="0.2">
      <c r="AJ33326" s="23"/>
      <c r="HH33326"/>
      <c r="IW33326" s="36"/>
      <c r="JI33326"/>
      <c r="JJ33326"/>
      <c r="KX33326" s="23"/>
      <c r="KY33326" s="23"/>
    </row>
    <row r="33327" spans="36:311" x14ac:dyDescent="0.2">
      <c r="AJ33327" s="23"/>
      <c r="HH33327"/>
      <c r="IW33327" s="36"/>
      <c r="JI33327"/>
      <c r="JJ33327"/>
      <c r="KX33327" s="23"/>
      <c r="KY33327" s="23"/>
    </row>
    <row r="33328" spans="36:311" x14ac:dyDescent="0.2">
      <c r="AJ33328" s="23"/>
      <c r="HH33328"/>
      <c r="IW33328" s="36"/>
      <c r="JI33328"/>
      <c r="JJ33328"/>
      <c r="KX33328" s="23"/>
      <c r="KY33328" s="23"/>
    </row>
    <row r="33329" spans="36:311" x14ac:dyDescent="0.2">
      <c r="AJ33329" s="23"/>
      <c r="HH33329"/>
      <c r="IW33329" s="36"/>
      <c r="JI33329"/>
      <c r="JJ33329"/>
      <c r="KX33329" s="23"/>
      <c r="KY33329" s="23"/>
    </row>
    <row r="33330" spans="36:311" x14ac:dyDescent="0.2">
      <c r="AJ33330" s="23"/>
      <c r="HH33330"/>
      <c r="IW33330" s="36"/>
      <c r="JI33330"/>
      <c r="JJ33330"/>
      <c r="KX33330" s="23"/>
      <c r="KY33330" s="23"/>
    </row>
    <row r="33331" spans="36:311" x14ac:dyDescent="0.2">
      <c r="AJ33331" s="23"/>
      <c r="HH33331"/>
      <c r="IW33331" s="36"/>
      <c r="JI33331"/>
      <c r="JJ33331"/>
      <c r="KX33331" s="23"/>
      <c r="KY33331" s="23"/>
    </row>
    <row r="33332" spans="36:311" x14ac:dyDescent="0.2">
      <c r="AJ33332" s="23"/>
      <c r="HH33332"/>
      <c r="IW33332" s="36"/>
      <c r="JI33332"/>
      <c r="JJ33332"/>
      <c r="KX33332" s="23"/>
      <c r="KY33332" s="23"/>
    </row>
    <row r="33333" spans="36:311" x14ac:dyDescent="0.2">
      <c r="AJ33333" s="23"/>
      <c r="HH33333"/>
      <c r="IW33333" s="36"/>
      <c r="JI33333"/>
      <c r="JJ33333"/>
      <c r="KX33333" s="23"/>
      <c r="KY33333" s="23"/>
    </row>
    <row r="33334" spans="36:311" x14ac:dyDescent="0.2">
      <c r="AJ33334" s="23"/>
      <c r="HH33334"/>
      <c r="IW33334" s="36"/>
      <c r="JI33334"/>
      <c r="JJ33334"/>
      <c r="KX33334" s="23"/>
      <c r="KY33334" s="23"/>
    </row>
    <row r="33335" spans="36:311" x14ac:dyDescent="0.2">
      <c r="AJ33335" s="23"/>
      <c r="HH33335"/>
      <c r="IW33335" s="36"/>
      <c r="JI33335"/>
      <c r="JJ33335"/>
      <c r="KX33335" s="23"/>
      <c r="KY33335" s="23"/>
    </row>
    <row r="33336" spans="36:311" x14ac:dyDescent="0.2">
      <c r="AJ33336" s="23"/>
      <c r="HH33336"/>
      <c r="IW33336" s="36"/>
      <c r="JI33336"/>
      <c r="JJ33336"/>
      <c r="KX33336" s="23"/>
      <c r="KY33336" s="23"/>
    </row>
    <row r="33337" spans="36:311" x14ac:dyDescent="0.2">
      <c r="AJ33337" s="23"/>
      <c r="HH33337"/>
      <c r="IW33337" s="36"/>
      <c r="JI33337"/>
      <c r="JJ33337"/>
      <c r="KX33337" s="23"/>
      <c r="KY33337" s="23"/>
    </row>
    <row r="33338" spans="36:311" x14ac:dyDescent="0.2">
      <c r="AJ33338" s="23"/>
      <c r="HH33338"/>
      <c r="IW33338" s="36"/>
      <c r="JI33338"/>
      <c r="JJ33338"/>
      <c r="KX33338" s="23"/>
      <c r="KY33338" s="23"/>
    </row>
    <row r="33339" spans="36:311" x14ac:dyDescent="0.2">
      <c r="AJ33339" s="23"/>
      <c r="HH33339"/>
      <c r="IW33339" s="36"/>
      <c r="JI33339"/>
      <c r="JJ33339"/>
      <c r="KX33339" s="23"/>
      <c r="KY33339" s="23"/>
    </row>
    <row r="33340" spans="36:311" x14ac:dyDescent="0.2">
      <c r="AJ33340" s="23"/>
      <c r="HH33340"/>
      <c r="IW33340" s="36"/>
      <c r="JI33340"/>
      <c r="JJ33340"/>
      <c r="KX33340" s="23"/>
      <c r="KY33340" s="23"/>
    </row>
    <row r="33341" spans="36:311" x14ac:dyDescent="0.2">
      <c r="AJ33341" s="23"/>
      <c r="HH33341"/>
      <c r="IW33341" s="36"/>
      <c r="JI33341"/>
      <c r="JJ33341"/>
      <c r="KX33341" s="23"/>
      <c r="KY33341" s="23"/>
    </row>
    <row r="33342" spans="36:311" x14ac:dyDescent="0.2">
      <c r="AJ33342" s="23"/>
      <c r="HH33342"/>
      <c r="IW33342" s="36"/>
      <c r="JI33342"/>
      <c r="JJ33342"/>
      <c r="KX33342" s="23"/>
      <c r="KY33342" s="23"/>
    </row>
    <row r="33343" spans="36:311" x14ac:dyDescent="0.2">
      <c r="AJ33343" s="23"/>
      <c r="HH33343"/>
      <c r="IW33343" s="36"/>
      <c r="JI33343"/>
      <c r="JJ33343"/>
      <c r="KX33343" s="23"/>
      <c r="KY33343" s="23"/>
    </row>
    <row r="33344" spans="36:311" x14ac:dyDescent="0.2">
      <c r="AJ33344" s="23"/>
      <c r="HH33344"/>
      <c r="IW33344" s="36"/>
      <c r="JI33344"/>
      <c r="JJ33344"/>
      <c r="KX33344" s="23"/>
      <c r="KY33344" s="23"/>
    </row>
    <row r="33345" spans="36:311" x14ac:dyDescent="0.2">
      <c r="AJ33345" s="23"/>
      <c r="HH33345"/>
      <c r="IW33345" s="36"/>
      <c r="JI33345"/>
      <c r="JJ33345"/>
      <c r="KX33345" s="23"/>
      <c r="KY33345" s="23"/>
    </row>
    <row r="33346" spans="36:311" x14ac:dyDescent="0.2">
      <c r="AJ33346" s="23"/>
      <c r="HH33346"/>
      <c r="IW33346" s="36"/>
      <c r="JI33346"/>
      <c r="JJ33346"/>
      <c r="KX33346" s="23"/>
      <c r="KY33346" s="23"/>
    </row>
    <row r="33347" spans="36:311" x14ac:dyDescent="0.2">
      <c r="AJ33347" s="23"/>
      <c r="HH33347"/>
      <c r="IW33347" s="36"/>
      <c r="JI33347"/>
      <c r="JJ33347"/>
      <c r="KX33347" s="23"/>
      <c r="KY33347" s="23"/>
    </row>
    <row r="33348" spans="36:311" x14ac:dyDescent="0.2">
      <c r="AJ33348" s="23"/>
      <c r="HH33348"/>
      <c r="IW33348" s="36"/>
      <c r="JI33348"/>
      <c r="JJ33348"/>
      <c r="KX33348" s="23"/>
      <c r="KY33348" s="23"/>
    </row>
    <row r="33349" spans="36:311" x14ac:dyDescent="0.2">
      <c r="AJ33349" s="23"/>
      <c r="HH33349"/>
      <c r="IW33349" s="36"/>
      <c r="JI33349"/>
      <c r="JJ33349"/>
      <c r="KX33349" s="23"/>
      <c r="KY33349" s="23"/>
    </row>
    <row r="33350" spans="36:311" x14ac:dyDescent="0.2">
      <c r="AJ33350" s="23"/>
      <c r="HH33350"/>
      <c r="IW33350" s="36"/>
      <c r="JI33350"/>
      <c r="JJ33350"/>
      <c r="KX33350" s="23"/>
      <c r="KY33350" s="23"/>
    </row>
    <row r="33351" spans="36:311" x14ac:dyDescent="0.2">
      <c r="AJ33351" s="23"/>
      <c r="HH33351"/>
      <c r="IW33351" s="36"/>
      <c r="JI33351"/>
      <c r="JJ33351"/>
      <c r="KX33351" s="23"/>
      <c r="KY33351" s="23"/>
    </row>
    <row r="33352" spans="36:311" x14ac:dyDescent="0.2">
      <c r="AJ33352" s="23"/>
      <c r="HH33352"/>
      <c r="IW33352" s="36"/>
      <c r="JI33352"/>
      <c r="JJ33352"/>
      <c r="KX33352" s="23"/>
      <c r="KY33352" s="23"/>
    </row>
    <row r="33353" spans="36:311" x14ac:dyDescent="0.2">
      <c r="AJ33353" s="23"/>
      <c r="HH33353"/>
      <c r="IW33353" s="36"/>
      <c r="JI33353"/>
      <c r="JJ33353"/>
      <c r="KX33353" s="23"/>
      <c r="KY33353" s="23"/>
    </row>
    <row r="33354" spans="36:311" x14ac:dyDescent="0.2">
      <c r="AJ33354" s="23"/>
      <c r="HH33354"/>
      <c r="IW33354" s="36"/>
      <c r="JI33354"/>
      <c r="JJ33354"/>
      <c r="KX33354" s="23"/>
      <c r="KY33354" s="23"/>
    </row>
    <row r="33355" spans="36:311" x14ac:dyDescent="0.2">
      <c r="AJ33355" s="23"/>
      <c r="HH33355"/>
      <c r="IW33355" s="36"/>
      <c r="JI33355"/>
      <c r="JJ33355"/>
      <c r="KX33355" s="23"/>
      <c r="KY33355" s="23"/>
    </row>
    <row r="33356" spans="36:311" x14ac:dyDescent="0.2">
      <c r="AJ33356" s="23"/>
      <c r="HH33356"/>
      <c r="IW33356" s="36"/>
      <c r="JI33356"/>
      <c r="JJ33356"/>
      <c r="KX33356" s="23"/>
      <c r="KY33356" s="23"/>
    </row>
    <row r="33357" spans="36:311" x14ac:dyDescent="0.2">
      <c r="AJ33357" s="23"/>
      <c r="HH33357"/>
      <c r="IW33357" s="36"/>
      <c r="JI33357"/>
      <c r="JJ33357"/>
      <c r="KX33357" s="23"/>
      <c r="KY33357" s="23"/>
    </row>
    <row r="33358" spans="36:311" x14ac:dyDescent="0.2">
      <c r="AJ33358" s="23"/>
      <c r="HH33358"/>
      <c r="IW33358" s="36"/>
      <c r="JI33358"/>
      <c r="JJ33358"/>
      <c r="KX33358" s="23"/>
      <c r="KY33358" s="23"/>
    </row>
    <row r="33359" spans="36:311" x14ac:dyDescent="0.2">
      <c r="AJ33359" s="23"/>
      <c r="HH33359"/>
      <c r="IW33359" s="36"/>
      <c r="JI33359"/>
      <c r="JJ33359"/>
      <c r="KX33359" s="23"/>
      <c r="KY33359" s="23"/>
    </row>
    <row r="33360" spans="36:311" x14ac:dyDescent="0.2">
      <c r="AJ33360" s="23"/>
      <c r="HH33360"/>
      <c r="IW33360" s="36"/>
      <c r="JI33360"/>
      <c r="JJ33360"/>
      <c r="KX33360" s="23"/>
      <c r="KY33360" s="23"/>
    </row>
    <row r="33361" spans="36:311" x14ac:dyDescent="0.2">
      <c r="AJ33361" s="23"/>
      <c r="HH33361"/>
      <c r="IW33361" s="36"/>
      <c r="JI33361"/>
      <c r="JJ33361"/>
      <c r="KX33361" s="23"/>
      <c r="KY33361" s="23"/>
    </row>
    <row r="33362" spans="36:311" x14ac:dyDescent="0.2">
      <c r="AJ33362" s="23"/>
      <c r="HH33362"/>
      <c r="IW33362" s="36"/>
      <c r="JI33362"/>
      <c r="JJ33362"/>
      <c r="KX33362" s="23"/>
      <c r="KY33362" s="23"/>
    </row>
    <row r="33363" spans="36:311" x14ac:dyDescent="0.2">
      <c r="AJ33363" s="23"/>
      <c r="HH33363"/>
      <c r="IW33363" s="36"/>
      <c r="JI33363"/>
      <c r="JJ33363"/>
      <c r="KX33363" s="23"/>
      <c r="KY33363" s="23"/>
    </row>
    <row r="33364" spans="36:311" x14ac:dyDescent="0.2">
      <c r="AJ33364" s="23"/>
      <c r="HH33364"/>
      <c r="IW33364" s="36"/>
      <c r="JI33364"/>
      <c r="JJ33364"/>
      <c r="KX33364" s="23"/>
      <c r="KY33364" s="23"/>
    </row>
    <row r="33365" spans="36:311" x14ac:dyDescent="0.2">
      <c r="AJ33365" s="23"/>
      <c r="HH33365"/>
      <c r="IW33365" s="36"/>
      <c r="JI33365"/>
      <c r="JJ33365"/>
      <c r="KX33365" s="23"/>
      <c r="KY33365" s="23"/>
    </row>
    <row r="33366" spans="36:311" x14ac:dyDescent="0.2">
      <c r="AJ33366" s="23"/>
      <c r="HH33366"/>
      <c r="IW33366" s="36"/>
      <c r="JI33366"/>
      <c r="JJ33366"/>
      <c r="KX33366" s="23"/>
      <c r="KY33366" s="23"/>
    </row>
    <row r="33367" spans="36:311" x14ac:dyDescent="0.2">
      <c r="AJ33367" s="23"/>
      <c r="HH33367"/>
      <c r="IW33367" s="36"/>
      <c r="JI33367"/>
      <c r="JJ33367"/>
      <c r="KX33367" s="23"/>
      <c r="KY33367" s="23"/>
    </row>
    <row r="33368" spans="36:311" x14ac:dyDescent="0.2">
      <c r="AJ33368" s="23"/>
      <c r="HH33368"/>
      <c r="IW33368" s="36"/>
      <c r="JI33368"/>
      <c r="JJ33368"/>
      <c r="KX33368" s="23"/>
      <c r="KY33368" s="23"/>
    </row>
    <row r="33369" spans="36:311" x14ac:dyDescent="0.2">
      <c r="AJ33369" s="23"/>
      <c r="HH33369"/>
      <c r="IW33369" s="36"/>
      <c r="JI33369"/>
      <c r="JJ33369"/>
      <c r="KX33369" s="23"/>
      <c r="KY33369" s="23"/>
    </row>
    <row r="33370" spans="36:311" x14ac:dyDescent="0.2">
      <c r="AJ33370" s="23"/>
      <c r="HH33370"/>
      <c r="IW33370" s="36"/>
      <c r="JI33370"/>
      <c r="JJ33370"/>
      <c r="KX33370" s="23"/>
      <c r="KY33370" s="23"/>
    </row>
    <row r="33371" spans="36:311" x14ac:dyDescent="0.2">
      <c r="AJ33371" s="23"/>
      <c r="HH33371"/>
      <c r="IW33371" s="36"/>
      <c r="JI33371"/>
      <c r="JJ33371"/>
      <c r="KX33371" s="23"/>
      <c r="KY33371" s="23"/>
    </row>
    <row r="33372" spans="36:311" x14ac:dyDescent="0.2">
      <c r="AJ33372" s="23"/>
      <c r="HH33372"/>
      <c r="IW33372" s="36"/>
      <c r="JI33372"/>
      <c r="JJ33372"/>
      <c r="KX33372" s="23"/>
      <c r="KY33372" s="23"/>
    </row>
    <row r="33373" spans="36:311" x14ac:dyDescent="0.2">
      <c r="AJ33373" s="23"/>
      <c r="HH33373"/>
      <c r="IW33373" s="36"/>
      <c r="JI33373"/>
      <c r="JJ33373"/>
      <c r="KX33373" s="23"/>
      <c r="KY33373" s="23"/>
    </row>
    <row r="33374" spans="36:311" x14ac:dyDescent="0.2">
      <c r="AJ33374" s="23"/>
      <c r="HH33374"/>
      <c r="IW33374" s="36"/>
      <c r="JI33374"/>
      <c r="JJ33374"/>
      <c r="KX33374" s="23"/>
      <c r="KY33374" s="23"/>
    </row>
    <row r="33375" spans="36:311" x14ac:dyDescent="0.2">
      <c r="AJ33375" s="23"/>
      <c r="HH33375"/>
      <c r="IW33375" s="36"/>
      <c r="JI33375"/>
      <c r="JJ33375"/>
      <c r="KX33375" s="23"/>
      <c r="KY33375" s="23"/>
    </row>
    <row r="33376" spans="36:311" x14ac:dyDescent="0.2">
      <c r="AJ33376" s="23"/>
      <c r="HH33376"/>
      <c r="IW33376" s="36"/>
      <c r="JI33376"/>
      <c r="JJ33376"/>
      <c r="KX33376" s="23"/>
      <c r="KY33376" s="23"/>
    </row>
    <row r="33377" spans="36:311" x14ac:dyDescent="0.2">
      <c r="AJ33377" s="23"/>
      <c r="HH33377"/>
      <c r="IW33377" s="36"/>
      <c r="JI33377"/>
      <c r="JJ33377"/>
      <c r="KX33377" s="23"/>
      <c r="KY33377" s="23"/>
    </row>
    <row r="33378" spans="36:311" x14ac:dyDescent="0.2">
      <c r="AJ33378" s="23"/>
      <c r="HH33378"/>
      <c r="IW33378" s="36"/>
      <c r="JI33378"/>
      <c r="JJ33378"/>
      <c r="KX33378" s="23"/>
      <c r="KY33378" s="23"/>
    </row>
    <row r="33379" spans="36:311" x14ac:dyDescent="0.2">
      <c r="AJ33379" s="23"/>
      <c r="HH33379"/>
      <c r="IW33379" s="36"/>
      <c r="JI33379"/>
      <c r="JJ33379"/>
      <c r="KX33379" s="23"/>
      <c r="KY33379" s="23"/>
    </row>
    <row r="33380" spans="36:311" x14ac:dyDescent="0.2">
      <c r="AJ33380" s="23"/>
      <c r="HH33380"/>
      <c r="IW33380" s="36"/>
      <c r="JI33380"/>
      <c r="JJ33380"/>
      <c r="KX33380" s="23"/>
      <c r="KY33380" s="23"/>
    </row>
    <row r="33381" spans="36:311" x14ac:dyDescent="0.2">
      <c r="AJ33381" s="23"/>
      <c r="HH33381"/>
      <c r="IW33381" s="36"/>
      <c r="JI33381"/>
      <c r="JJ33381"/>
      <c r="KX33381" s="23"/>
      <c r="KY33381" s="23"/>
    </row>
    <row r="33382" spans="36:311" x14ac:dyDescent="0.2">
      <c r="AJ33382" s="23"/>
      <c r="HH33382"/>
      <c r="IW33382" s="36"/>
      <c r="JI33382"/>
      <c r="JJ33382"/>
      <c r="KX33382" s="23"/>
      <c r="KY33382" s="23"/>
    </row>
    <row r="33383" spans="36:311" x14ac:dyDescent="0.2">
      <c r="AJ33383" s="23"/>
      <c r="HH33383"/>
      <c r="IW33383" s="36"/>
      <c r="JI33383"/>
      <c r="JJ33383"/>
      <c r="KX33383" s="23"/>
      <c r="KY33383" s="23"/>
    </row>
    <row r="33384" spans="36:311" x14ac:dyDescent="0.2">
      <c r="AJ33384" s="23"/>
      <c r="HH33384"/>
      <c r="IW33384" s="36"/>
      <c r="JI33384"/>
      <c r="JJ33384"/>
      <c r="KX33384" s="23"/>
      <c r="KY33384" s="23"/>
    </row>
    <row r="33385" spans="36:311" x14ac:dyDescent="0.2">
      <c r="AJ33385" s="23"/>
      <c r="HH33385"/>
      <c r="IW33385" s="36"/>
      <c r="JI33385"/>
      <c r="JJ33385"/>
      <c r="KX33385" s="23"/>
      <c r="KY33385" s="23"/>
    </row>
    <row r="33386" spans="36:311" x14ac:dyDescent="0.2">
      <c r="AJ33386" s="23"/>
      <c r="HH33386"/>
      <c r="IW33386" s="36"/>
      <c r="JI33386"/>
      <c r="JJ33386"/>
      <c r="KX33386" s="23"/>
      <c r="KY33386" s="23"/>
    </row>
    <row r="33387" spans="36:311" x14ac:dyDescent="0.2">
      <c r="AJ33387" s="23"/>
      <c r="HH33387"/>
      <c r="IW33387" s="36"/>
      <c r="JI33387"/>
      <c r="JJ33387"/>
      <c r="KX33387" s="23"/>
      <c r="KY33387" s="23"/>
    </row>
    <row r="33388" spans="36:311" x14ac:dyDescent="0.2">
      <c r="AJ33388" s="23"/>
      <c r="HH33388"/>
      <c r="IW33388" s="36"/>
      <c r="JI33388"/>
      <c r="JJ33388"/>
      <c r="KX33388" s="23"/>
      <c r="KY33388" s="23"/>
    </row>
    <row r="33389" spans="36:311" x14ac:dyDescent="0.2">
      <c r="AJ33389" s="23"/>
      <c r="HH33389"/>
      <c r="IW33389" s="36"/>
      <c r="JI33389"/>
      <c r="JJ33389"/>
      <c r="KX33389" s="23"/>
      <c r="KY33389" s="23"/>
    </row>
    <row r="33390" spans="36:311" x14ac:dyDescent="0.2">
      <c r="AJ33390" s="23"/>
      <c r="HH33390"/>
      <c r="IW33390" s="36"/>
      <c r="JI33390"/>
      <c r="JJ33390"/>
      <c r="KX33390" s="23"/>
      <c r="KY33390" s="23"/>
    </row>
    <row r="33391" spans="36:311" x14ac:dyDescent="0.2">
      <c r="AJ33391" s="23"/>
      <c r="HH33391"/>
      <c r="IW33391" s="36"/>
      <c r="JI33391"/>
      <c r="JJ33391"/>
      <c r="KX33391" s="23"/>
      <c r="KY33391" s="23"/>
    </row>
    <row r="33392" spans="36:311" x14ac:dyDescent="0.2">
      <c r="AJ33392" s="23"/>
      <c r="HH33392"/>
      <c r="IW33392" s="36"/>
      <c r="JI33392"/>
      <c r="JJ33392"/>
      <c r="KX33392" s="23"/>
      <c r="KY33392" s="23"/>
    </row>
    <row r="33393" spans="36:311" x14ac:dyDescent="0.2">
      <c r="AJ33393" s="23"/>
      <c r="HH33393"/>
      <c r="IW33393" s="36"/>
      <c r="JI33393"/>
      <c r="JJ33393"/>
      <c r="KX33393" s="23"/>
      <c r="KY33393" s="23"/>
    </row>
    <row r="33394" spans="36:311" x14ac:dyDescent="0.2">
      <c r="AJ33394" s="23"/>
      <c r="HH33394"/>
      <c r="IW33394" s="36"/>
      <c r="JI33394"/>
      <c r="JJ33394"/>
      <c r="KX33394" s="23"/>
      <c r="KY33394" s="23"/>
    </row>
    <row r="33395" spans="36:311" x14ac:dyDescent="0.2">
      <c r="AJ33395" s="23"/>
      <c r="HH33395"/>
      <c r="IW33395" s="36"/>
      <c r="JI33395"/>
      <c r="JJ33395"/>
      <c r="KX33395" s="23"/>
      <c r="KY33395" s="23"/>
    </row>
    <row r="33396" spans="36:311" x14ac:dyDescent="0.2">
      <c r="AJ33396" s="23"/>
      <c r="HH33396"/>
      <c r="IW33396" s="36"/>
      <c r="JI33396"/>
      <c r="JJ33396"/>
      <c r="KX33396" s="23"/>
      <c r="KY33396" s="23"/>
    </row>
    <row r="33397" spans="36:311" x14ac:dyDescent="0.2">
      <c r="AJ33397" s="23"/>
      <c r="HH33397"/>
      <c r="IW33397" s="36"/>
      <c r="JI33397"/>
      <c r="JJ33397"/>
      <c r="KX33397" s="23"/>
      <c r="KY33397" s="23"/>
    </row>
    <row r="33398" spans="36:311" x14ac:dyDescent="0.2">
      <c r="AJ33398" s="23"/>
      <c r="HH33398"/>
      <c r="IW33398" s="36"/>
      <c r="JI33398"/>
      <c r="JJ33398"/>
      <c r="KX33398" s="23"/>
      <c r="KY33398" s="23"/>
    </row>
    <row r="33399" spans="36:311" x14ac:dyDescent="0.2">
      <c r="AJ33399" s="23"/>
      <c r="HH33399"/>
      <c r="IW33399" s="36"/>
      <c r="JI33399"/>
      <c r="JJ33399"/>
      <c r="KX33399" s="23"/>
      <c r="KY33399" s="23"/>
    </row>
    <row r="33400" spans="36:311" x14ac:dyDescent="0.2">
      <c r="AJ33400" s="23"/>
      <c r="HH33400"/>
      <c r="IW33400" s="36"/>
      <c r="JI33400"/>
      <c r="JJ33400"/>
      <c r="KX33400" s="23"/>
      <c r="KY33400" s="23"/>
    </row>
    <row r="33401" spans="36:311" x14ac:dyDescent="0.2">
      <c r="AJ33401" s="23"/>
      <c r="HH33401"/>
      <c r="IW33401" s="36"/>
      <c r="JI33401"/>
      <c r="JJ33401"/>
      <c r="KX33401" s="23"/>
      <c r="KY33401" s="23"/>
    </row>
    <row r="33402" spans="36:311" x14ac:dyDescent="0.2">
      <c r="AJ33402" s="23"/>
      <c r="HH33402"/>
      <c r="IW33402" s="36"/>
      <c r="JI33402"/>
      <c r="JJ33402"/>
      <c r="KX33402" s="23"/>
      <c r="KY33402" s="23"/>
    </row>
    <row r="33403" spans="36:311" x14ac:dyDescent="0.2">
      <c r="AJ33403" s="23"/>
      <c r="HH33403"/>
      <c r="IW33403" s="36"/>
      <c r="JI33403"/>
      <c r="JJ33403"/>
      <c r="KX33403" s="23"/>
      <c r="KY33403" s="23"/>
    </row>
    <row r="33404" spans="36:311" x14ac:dyDescent="0.2">
      <c r="AJ33404" s="23"/>
      <c r="HH33404"/>
      <c r="IW33404" s="36"/>
      <c r="JI33404"/>
      <c r="JJ33404"/>
      <c r="KX33404" s="23"/>
      <c r="KY33404" s="23"/>
    </row>
    <row r="33405" spans="36:311" x14ac:dyDescent="0.2">
      <c r="AJ33405" s="23"/>
      <c r="HH33405"/>
      <c r="IW33405" s="36"/>
      <c r="JI33405"/>
      <c r="JJ33405"/>
      <c r="KX33405" s="23"/>
      <c r="KY33405" s="23"/>
    </row>
    <row r="33406" spans="36:311" x14ac:dyDescent="0.2">
      <c r="AJ33406" s="23"/>
      <c r="HH33406"/>
      <c r="IW33406" s="36"/>
      <c r="JI33406"/>
      <c r="JJ33406"/>
      <c r="KX33406" s="23"/>
      <c r="KY33406" s="23"/>
    </row>
    <row r="33407" spans="36:311" x14ac:dyDescent="0.2">
      <c r="AJ33407" s="23"/>
      <c r="HH33407"/>
      <c r="IW33407" s="36"/>
      <c r="JI33407"/>
      <c r="JJ33407"/>
      <c r="KX33407" s="23"/>
      <c r="KY33407" s="23"/>
    </row>
    <row r="33408" spans="36:311" x14ac:dyDescent="0.2">
      <c r="AJ33408" s="23"/>
      <c r="HH33408"/>
      <c r="IW33408" s="36"/>
      <c r="JI33408"/>
      <c r="JJ33408"/>
      <c r="KX33408" s="23"/>
      <c r="KY33408" s="23"/>
    </row>
    <row r="33409" spans="36:311" x14ac:dyDescent="0.2">
      <c r="AJ33409" s="23"/>
      <c r="HH33409"/>
      <c r="IW33409" s="36"/>
      <c r="JI33409"/>
      <c r="JJ33409"/>
      <c r="KX33409" s="23"/>
      <c r="KY33409" s="23"/>
    </row>
    <row r="33410" spans="36:311" x14ac:dyDescent="0.2">
      <c r="AJ33410" s="23"/>
      <c r="HH33410"/>
      <c r="IW33410" s="36"/>
      <c r="JI33410"/>
      <c r="JJ33410"/>
      <c r="KX33410" s="23"/>
      <c r="KY33410" s="23"/>
    </row>
    <row r="33411" spans="36:311" x14ac:dyDescent="0.2">
      <c r="AJ33411" s="23"/>
      <c r="HH33411"/>
      <c r="IW33411" s="36"/>
      <c r="JI33411"/>
      <c r="JJ33411"/>
      <c r="KX33411" s="23"/>
      <c r="KY33411" s="23"/>
    </row>
    <row r="33412" spans="36:311" x14ac:dyDescent="0.2">
      <c r="AJ33412" s="23"/>
      <c r="HH33412"/>
      <c r="IW33412" s="36"/>
      <c r="JI33412"/>
      <c r="JJ33412"/>
      <c r="KX33412" s="23"/>
      <c r="KY33412" s="23"/>
    </row>
    <row r="33413" spans="36:311" x14ac:dyDescent="0.2">
      <c r="AJ33413" s="23"/>
      <c r="HH33413"/>
      <c r="IW33413" s="36"/>
      <c r="JI33413"/>
      <c r="JJ33413"/>
      <c r="KX33413" s="23"/>
      <c r="KY33413" s="23"/>
    </row>
    <row r="33414" spans="36:311" x14ac:dyDescent="0.2">
      <c r="AJ33414" s="23"/>
      <c r="HH33414"/>
      <c r="IW33414" s="36"/>
      <c r="JI33414"/>
      <c r="JJ33414"/>
      <c r="KX33414" s="23"/>
      <c r="KY33414" s="23"/>
    </row>
    <row r="33415" spans="36:311" x14ac:dyDescent="0.2">
      <c r="AJ33415" s="23"/>
      <c r="HH33415"/>
      <c r="IW33415" s="36"/>
      <c r="JI33415"/>
      <c r="JJ33415"/>
      <c r="KX33415" s="23"/>
      <c r="KY33415" s="23"/>
    </row>
    <row r="33416" spans="36:311" x14ac:dyDescent="0.2">
      <c r="AJ33416" s="23"/>
      <c r="HH33416"/>
      <c r="IW33416" s="36"/>
      <c r="JI33416"/>
      <c r="JJ33416"/>
      <c r="KX33416" s="23"/>
      <c r="KY33416" s="23"/>
    </row>
    <row r="33417" spans="36:311" x14ac:dyDescent="0.2">
      <c r="AJ33417" s="23"/>
      <c r="HH33417"/>
      <c r="IW33417" s="36"/>
      <c r="JI33417"/>
      <c r="JJ33417"/>
      <c r="KX33417" s="23"/>
      <c r="KY33417" s="23"/>
    </row>
    <row r="33418" spans="36:311" x14ac:dyDescent="0.2">
      <c r="AJ33418" s="23"/>
      <c r="HH33418"/>
      <c r="IW33418" s="36"/>
      <c r="JI33418"/>
      <c r="JJ33418"/>
      <c r="KX33418" s="23"/>
      <c r="KY33418" s="23"/>
    </row>
    <row r="33419" spans="36:311" x14ac:dyDescent="0.2">
      <c r="AJ33419" s="23"/>
      <c r="HH33419"/>
      <c r="IW33419" s="36"/>
      <c r="JI33419"/>
      <c r="JJ33419"/>
      <c r="KX33419" s="23"/>
      <c r="KY33419" s="23"/>
    </row>
    <row r="33420" spans="36:311" x14ac:dyDescent="0.2">
      <c r="AJ33420" s="23"/>
      <c r="HH33420"/>
      <c r="IW33420" s="36"/>
      <c r="JI33420"/>
      <c r="JJ33420"/>
      <c r="KX33420" s="23"/>
      <c r="KY33420" s="23"/>
    </row>
    <row r="33421" spans="36:311" x14ac:dyDescent="0.2">
      <c r="AJ33421" s="23"/>
      <c r="HH33421"/>
      <c r="IW33421" s="36"/>
      <c r="JI33421"/>
      <c r="JJ33421"/>
      <c r="KX33421" s="23"/>
      <c r="KY33421" s="23"/>
    </row>
    <row r="33422" spans="36:311" x14ac:dyDescent="0.2">
      <c r="AJ33422" s="23"/>
      <c r="HH33422"/>
      <c r="IW33422" s="36"/>
      <c r="JI33422"/>
      <c r="JJ33422"/>
      <c r="KX33422" s="23"/>
      <c r="KY33422" s="23"/>
    </row>
    <row r="33423" spans="36:311" x14ac:dyDescent="0.2">
      <c r="AJ33423" s="23"/>
      <c r="HH33423"/>
      <c r="IW33423" s="36"/>
      <c r="JI33423"/>
      <c r="JJ33423"/>
      <c r="KX33423" s="23"/>
      <c r="KY33423" s="23"/>
    </row>
    <row r="33424" spans="36:311" x14ac:dyDescent="0.2">
      <c r="AJ33424" s="23"/>
      <c r="HH33424"/>
      <c r="IW33424" s="36"/>
      <c r="JI33424"/>
      <c r="JJ33424"/>
      <c r="KX33424" s="23"/>
      <c r="KY33424" s="23"/>
    </row>
    <row r="33425" spans="36:311" x14ac:dyDescent="0.2">
      <c r="AJ33425" s="23"/>
      <c r="HH33425"/>
      <c r="IW33425" s="36"/>
      <c r="JI33425"/>
      <c r="JJ33425"/>
      <c r="KX33425" s="23"/>
      <c r="KY33425" s="23"/>
    </row>
    <row r="33426" spans="36:311" x14ac:dyDescent="0.2">
      <c r="AJ33426" s="23"/>
      <c r="HH33426"/>
      <c r="IW33426" s="36"/>
      <c r="JI33426"/>
      <c r="JJ33426"/>
      <c r="KX33426" s="23"/>
      <c r="KY33426" s="23"/>
    </row>
    <row r="33427" spans="36:311" x14ac:dyDescent="0.2">
      <c r="AJ33427" s="23"/>
      <c r="HH33427"/>
      <c r="IW33427" s="36"/>
      <c r="JI33427"/>
      <c r="JJ33427"/>
      <c r="KX33427" s="23"/>
      <c r="KY33427" s="23"/>
    </row>
    <row r="33428" spans="36:311" x14ac:dyDescent="0.2">
      <c r="AJ33428" s="23"/>
      <c r="HH33428"/>
      <c r="IW33428" s="36"/>
      <c r="JI33428"/>
      <c r="JJ33428"/>
      <c r="KX33428" s="23"/>
      <c r="KY33428" s="23"/>
    </row>
    <row r="33429" spans="36:311" x14ac:dyDescent="0.2">
      <c r="AJ33429" s="23"/>
      <c r="HH33429"/>
      <c r="IW33429" s="36"/>
      <c r="JI33429"/>
      <c r="JJ33429"/>
      <c r="KX33429" s="23"/>
      <c r="KY33429" s="23"/>
    </row>
    <row r="33430" spans="36:311" x14ac:dyDescent="0.2">
      <c r="AJ33430" s="23"/>
      <c r="HH33430"/>
      <c r="IW33430" s="36"/>
      <c r="JI33430"/>
      <c r="JJ33430"/>
      <c r="KX33430" s="23"/>
      <c r="KY33430" s="23"/>
    </row>
    <row r="33431" spans="36:311" x14ac:dyDescent="0.2">
      <c r="AJ33431" s="23"/>
      <c r="HH33431"/>
      <c r="IW33431" s="36"/>
      <c r="JI33431"/>
      <c r="JJ33431"/>
      <c r="KX33431" s="23"/>
      <c r="KY33431" s="23"/>
    </row>
    <row r="33432" spans="36:311" x14ac:dyDescent="0.2">
      <c r="AJ33432" s="23"/>
      <c r="HH33432"/>
      <c r="IW33432" s="36"/>
      <c r="JI33432"/>
      <c r="JJ33432"/>
      <c r="KX33432" s="23"/>
      <c r="KY33432" s="23"/>
    </row>
    <row r="33433" spans="36:311" x14ac:dyDescent="0.2">
      <c r="AJ33433" s="23"/>
      <c r="HH33433"/>
      <c r="IW33433" s="36"/>
      <c r="JI33433"/>
      <c r="JJ33433"/>
      <c r="KX33433" s="23"/>
      <c r="KY33433" s="23"/>
    </row>
    <row r="33434" spans="36:311" x14ac:dyDescent="0.2">
      <c r="AJ33434" s="23"/>
      <c r="HH33434"/>
      <c r="IW33434" s="36"/>
      <c r="JI33434"/>
      <c r="JJ33434"/>
      <c r="KX33434" s="23"/>
      <c r="KY33434" s="23"/>
    </row>
    <row r="33435" spans="36:311" x14ac:dyDescent="0.2">
      <c r="AJ33435" s="23"/>
      <c r="HH33435"/>
      <c r="IW33435" s="36"/>
      <c r="JI33435"/>
      <c r="JJ33435"/>
      <c r="KX33435" s="23"/>
      <c r="KY33435" s="23"/>
    </row>
    <row r="33436" spans="36:311" x14ac:dyDescent="0.2">
      <c r="AJ33436" s="23"/>
      <c r="HH33436"/>
      <c r="IW33436" s="36"/>
      <c r="JI33436"/>
      <c r="JJ33436"/>
      <c r="KX33436" s="23"/>
      <c r="KY33436" s="23"/>
    </row>
    <row r="33437" spans="36:311" x14ac:dyDescent="0.2">
      <c r="AJ33437" s="23"/>
      <c r="HH33437"/>
      <c r="IW33437" s="36"/>
      <c r="JI33437"/>
      <c r="JJ33437"/>
      <c r="KX33437" s="23"/>
      <c r="KY33437" s="23"/>
    </row>
    <row r="33438" spans="36:311" x14ac:dyDescent="0.2">
      <c r="AJ33438" s="23"/>
      <c r="HH33438"/>
      <c r="IW33438" s="36"/>
      <c r="JI33438"/>
      <c r="JJ33438"/>
      <c r="KX33438" s="23"/>
      <c r="KY33438" s="23"/>
    </row>
    <row r="33439" spans="36:311" x14ac:dyDescent="0.2">
      <c r="AJ33439" s="23"/>
      <c r="HH33439"/>
      <c r="IW33439" s="36"/>
      <c r="JI33439"/>
      <c r="JJ33439"/>
      <c r="KX33439" s="23"/>
      <c r="KY33439" s="23"/>
    </row>
    <row r="33440" spans="36:311" x14ac:dyDescent="0.2">
      <c r="AJ33440" s="23"/>
      <c r="HH33440"/>
      <c r="IW33440" s="36"/>
      <c r="JI33440"/>
      <c r="JJ33440"/>
      <c r="KX33440" s="23"/>
      <c r="KY33440" s="23"/>
    </row>
    <row r="33441" spans="36:311" x14ac:dyDescent="0.2">
      <c r="AJ33441" s="23"/>
      <c r="HH33441"/>
      <c r="IW33441" s="36"/>
      <c r="JI33441"/>
      <c r="JJ33441"/>
      <c r="KX33441" s="23"/>
      <c r="KY33441" s="23"/>
    </row>
    <row r="33442" spans="36:311" x14ac:dyDescent="0.2">
      <c r="AJ33442" s="23"/>
      <c r="HH33442"/>
      <c r="IW33442" s="36"/>
      <c r="JI33442"/>
      <c r="JJ33442"/>
      <c r="KX33442" s="23"/>
      <c r="KY33442" s="23"/>
    </row>
    <row r="33443" spans="36:311" x14ac:dyDescent="0.2">
      <c r="AJ33443" s="23"/>
      <c r="HH33443"/>
      <c r="IW33443" s="36"/>
      <c r="JI33443"/>
      <c r="JJ33443"/>
      <c r="KX33443" s="23"/>
      <c r="KY33443" s="23"/>
    </row>
    <row r="33444" spans="36:311" x14ac:dyDescent="0.2">
      <c r="AJ33444" s="23"/>
      <c r="HH33444"/>
      <c r="IW33444" s="36"/>
      <c r="JI33444"/>
      <c r="JJ33444"/>
      <c r="KX33444" s="23"/>
      <c r="KY33444" s="23"/>
    </row>
    <row r="33445" spans="36:311" x14ac:dyDescent="0.2">
      <c r="AJ33445" s="23"/>
      <c r="HH33445"/>
      <c r="IW33445" s="36"/>
      <c r="JI33445"/>
      <c r="JJ33445"/>
      <c r="KX33445" s="23"/>
      <c r="KY33445" s="23"/>
    </row>
    <row r="33446" spans="36:311" x14ac:dyDescent="0.2">
      <c r="AJ33446" s="23"/>
      <c r="HH33446"/>
      <c r="IW33446" s="36"/>
      <c r="JI33446"/>
      <c r="JJ33446"/>
      <c r="KX33446" s="23"/>
      <c r="KY33446" s="23"/>
    </row>
    <row r="33447" spans="36:311" x14ac:dyDescent="0.2">
      <c r="AJ33447" s="23"/>
      <c r="HH33447"/>
      <c r="IW33447" s="36"/>
      <c r="JI33447"/>
      <c r="JJ33447"/>
      <c r="KX33447" s="23"/>
      <c r="KY33447" s="23"/>
    </row>
    <row r="33448" spans="36:311" x14ac:dyDescent="0.2">
      <c r="AJ33448" s="23"/>
      <c r="HH33448"/>
      <c r="IW33448" s="36"/>
      <c r="JI33448"/>
      <c r="JJ33448"/>
      <c r="KX33448" s="23"/>
      <c r="KY33448" s="23"/>
    </row>
    <row r="33449" spans="36:311" x14ac:dyDescent="0.2">
      <c r="AJ33449" s="23"/>
      <c r="HH33449"/>
      <c r="IW33449" s="36"/>
      <c r="JI33449"/>
      <c r="JJ33449"/>
      <c r="KX33449" s="23"/>
      <c r="KY33449" s="23"/>
    </row>
    <row r="33450" spans="36:311" x14ac:dyDescent="0.2">
      <c r="AJ33450" s="23"/>
      <c r="HH33450"/>
      <c r="IW33450" s="36"/>
      <c r="JI33450"/>
      <c r="JJ33450"/>
      <c r="KX33450" s="23"/>
      <c r="KY33450" s="23"/>
    </row>
    <row r="33451" spans="36:311" x14ac:dyDescent="0.2">
      <c r="AJ33451" s="23"/>
      <c r="HH33451"/>
      <c r="IW33451" s="36"/>
      <c r="JI33451"/>
      <c r="JJ33451"/>
      <c r="KX33451" s="23"/>
      <c r="KY33451" s="23"/>
    </row>
    <row r="33452" spans="36:311" x14ac:dyDescent="0.2">
      <c r="AJ33452" s="23"/>
      <c r="HH33452"/>
      <c r="IW33452" s="36"/>
      <c r="JI33452"/>
      <c r="JJ33452"/>
      <c r="KX33452" s="23"/>
      <c r="KY33452" s="23"/>
    </row>
    <row r="33453" spans="36:311" x14ac:dyDescent="0.2">
      <c r="AJ33453" s="23"/>
      <c r="HH33453"/>
      <c r="IW33453" s="36"/>
      <c r="JI33453"/>
      <c r="JJ33453"/>
      <c r="KX33453" s="23"/>
      <c r="KY33453" s="23"/>
    </row>
    <row r="33454" spans="36:311" x14ac:dyDescent="0.2">
      <c r="AJ33454" s="23"/>
      <c r="HH33454"/>
      <c r="IW33454" s="36"/>
      <c r="JI33454"/>
      <c r="JJ33454"/>
      <c r="KX33454" s="23"/>
      <c r="KY33454" s="23"/>
    </row>
    <row r="33455" spans="36:311" x14ac:dyDescent="0.2">
      <c r="AJ33455" s="23"/>
      <c r="HH33455"/>
      <c r="IW33455" s="36"/>
      <c r="JI33455"/>
      <c r="JJ33455"/>
      <c r="KX33455" s="23"/>
      <c r="KY33455" s="23"/>
    </row>
    <row r="33456" spans="36:311" x14ac:dyDescent="0.2">
      <c r="AJ33456" s="23"/>
      <c r="HH33456"/>
      <c r="IW33456" s="36"/>
      <c r="JI33456"/>
      <c r="JJ33456"/>
      <c r="KX33456" s="23"/>
      <c r="KY33456" s="23"/>
    </row>
    <row r="33457" spans="36:311" x14ac:dyDescent="0.2">
      <c r="AJ33457" s="23"/>
      <c r="HH33457"/>
      <c r="IW33457" s="36"/>
      <c r="JI33457"/>
      <c r="JJ33457"/>
      <c r="KX33457" s="23"/>
      <c r="KY33457" s="23"/>
    </row>
    <row r="33458" spans="36:311" x14ac:dyDescent="0.2">
      <c r="AJ33458" s="23"/>
      <c r="HH33458"/>
      <c r="IW33458" s="36"/>
      <c r="JI33458"/>
      <c r="JJ33458"/>
      <c r="KX33458" s="23"/>
      <c r="KY33458" s="23"/>
    </row>
    <row r="33459" spans="36:311" x14ac:dyDescent="0.2">
      <c r="AJ33459" s="23"/>
      <c r="HH33459"/>
      <c r="IW33459" s="36"/>
      <c r="JI33459"/>
      <c r="JJ33459"/>
      <c r="KX33459" s="23"/>
      <c r="KY33459" s="23"/>
    </row>
    <row r="33460" spans="36:311" x14ac:dyDescent="0.2">
      <c r="AJ33460" s="23"/>
      <c r="HH33460"/>
      <c r="IW33460" s="36"/>
      <c r="JI33460"/>
      <c r="JJ33460"/>
      <c r="KX33460" s="23"/>
      <c r="KY33460" s="23"/>
    </row>
    <row r="33461" spans="36:311" x14ac:dyDescent="0.2">
      <c r="AJ33461" s="23"/>
      <c r="HH33461"/>
      <c r="IW33461" s="36"/>
      <c r="JI33461"/>
      <c r="JJ33461"/>
      <c r="KX33461" s="23"/>
      <c r="KY33461" s="23"/>
    </row>
    <row r="33462" spans="36:311" x14ac:dyDescent="0.2">
      <c r="AJ33462" s="23"/>
      <c r="HH33462"/>
      <c r="IW33462" s="36"/>
      <c r="JI33462"/>
      <c r="JJ33462"/>
      <c r="KX33462" s="23"/>
      <c r="KY33462" s="23"/>
    </row>
    <row r="33463" spans="36:311" x14ac:dyDescent="0.2">
      <c r="AJ33463" s="23"/>
      <c r="HH33463"/>
      <c r="IW33463" s="36"/>
      <c r="JI33463"/>
      <c r="JJ33463"/>
      <c r="KX33463" s="23"/>
      <c r="KY33463" s="23"/>
    </row>
    <row r="33464" spans="36:311" x14ac:dyDescent="0.2">
      <c r="AJ33464" s="23"/>
      <c r="HH33464"/>
      <c r="IW33464" s="36"/>
      <c r="JI33464"/>
      <c r="JJ33464"/>
      <c r="KX33464" s="23"/>
      <c r="KY33464" s="23"/>
    </row>
    <row r="33465" spans="36:311" x14ac:dyDescent="0.2">
      <c r="AJ33465" s="23"/>
      <c r="HH33465"/>
      <c r="IW33465" s="36"/>
      <c r="JI33465"/>
      <c r="JJ33465"/>
      <c r="KX33465" s="23"/>
      <c r="KY33465" s="23"/>
    </row>
    <row r="33466" spans="36:311" x14ac:dyDescent="0.2">
      <c r="AJ33466" s="23"/>
      <c r="HH33466"/>
      <c r="IW33466" s="36"/>
      <c r="JI33466"/>
      <c r="JJ33466"/>
      <c r="KX33466" s="23"/>
      <c r="KY33466" s="23"/>
    </row>
    <row r="33467" spans="36:311" x14ac:dyDescent="0.2">
      <c r="AJ33467" s="23"/>
      <c r="HH33467"/>
      <c r="IW33467" s="36"/>
      <c r="JI33467"/>
      <c r="JJ33467"/>
      <c r="KX33467" s="23"/>
      <c r="KY33467" s="23"/>
    </row>
    <row r="33468" spans="36:311" x14ac:dyDescent="0.2">
      <c r="AJ33468" s="23"/>
      <c r="HH33468"/>
      <c r="IW33468" s="36"/>
      <c r="JI33468"/>
      <c r="JJ33468"/>
      <c r="KX33468" s="23"/>
      <c r="KY33468" s="23"/>
    </row>
    <row r="33469" spans="36:311" x14ac:dyDescent="0.2">
      <c r="AJ33469" s="23"/>
      <c r="HH33469"/>
      <c r="IW33469" s="36"/>
      <c r="JI33469"/>
      <c r="JJ33469"/>
      <c r="KX33469" s="23"/>
      <c r="KY33469" s="23"/>
    </row>
    <row r="33470" spans="36:311" x14ac:dyDescent="0.2">
      <c r="AJ33470" s="23"/>
      <c r="HH33470"/>
      <c r="IW33470" s="36"/>
      <c r="JI33470"/>
      <c r="JJ33470"/>
      <c r="KX33470" s="23"/>
      <c r="KY33470" s="23"/>
    </row>
    <row r="33471" spans="36:311" x14ac:dyDescent="0.2">
      <c r="AJ33471" s="23"/>
      <c r="HH33471"/>
      <c r="IW33471" s="36"/>
      <c r="JI33471"/>
      <c r="JJ33471"/>
      <c r="KX33471" s="23"/>
      <c r="KY33471" s="23"/>
    </row>
    <row r="33472" spans="36:311" x14ac:dyDescent="0.2">
      <c r="AJ33472" s="23"/>
      <c r="HH33472"/>
      <c r="IW33472" s="36"/>
      <c r="JI33472"/>
      <c r="JJ33472"/>
      <c r="KX33472" s="23"/>
      <c r="KY33472" s="23"/>
    </row>
    <row r="33473" spans="36:311" x14ac:dyDescent="0.2">
      <c r="AJ33473" s="23"/>
      <c r="HH33473"/>
      <c r="IW33473" s="36"/>
      <c r="JI33473"/>
      <c r="JJ33473"/>
      <c r="KX33473" s="23"/>
      <c r="KY33473" s="23"/>
    </row>
    <row r="33474" spans="36:311" x14ac:dyDescent="0.2">
      <c r="AJ33474" s="23"/>
      <c r="HH33474"/>
      <c r="IW33474" s="36"/>
      <c r="JI33474"/>
      <c r="JJ33474"/>
      <c r="KX33474" s="23"/>
      <c r="KY33474" s="23"/>
    </row>
    <row r="33475" spans="36:311" x14ac:dyDescent="0.2">
      <c r="AJ33475" s="23"/>
      <c r="HH33475"/>
      <c r="IW33475" s="36"/>
      <c r="JI33475"/>
      <c r="JJ33475"/>
      <c r="KX33475" s="23"/>
      <c r="KY33475" s="23"/>
    </row>
    <row r="33476" spans="36:311" x14ac:dyDescent="0.2">
      <c r="AJ33476" s="23"/>
      <c r="HH33476"/>
      <c r="IW33476" s="36"/>
      <c r="JI33476"/>
      <c r="JJ33476"/>
      <c r="KX33476" s="23"/>
      <c r="KY33476" s="23"/>
    </row>
    <row r="33477" spans="36:311" x14ac:dyDescent="0.2">
      <c r="AJ33477" s="23"/>
      <c r="HH33477"/>
      <c r="IW33477" s="36"/>
      <c r="JI33477"/>
      <c r="JJ33477"/>
      <c r="KX33477" s="23"/>
      <c r="KY33477" s="23"/>
    </row>
    <row r="33478" spans="36:311" x14ac:dyDescent="0.2">
      <c r="AJ33478" s="23"/>
      <c r="HH33478"/>
      <c r="IW33478" s="36"/>
      <c r="JI33478"/>
      <c r="JJ33478"/>
      <c r="KX33478" s="23"/>
      <c r="KY33478" s="23"/>
    </row>
    <row r="33479" spans="36:311" x14ac:dyDescent="0.2">
      <c r="AJ33479" s="23"/>
      <c r="HH33479"/>
      <c r="IW33479" s="36"/>
      <c r="JI33479"/>
      <c r="JJ33479"/>
      <c r="KX33479" s="23"/>
      <c r="KY33479" s="23"/>
    </row>
    <row r="33480" spans="36:311" x14ac:dyDescent="0.2">
      <c r="AJ33480" s="23"/>
      <c r="HH33480"/>
      <c r="IW33480" s="36"/>
      <c r="JI33480"/>
      <c r="JJ33480"/>
      <c r="KX33480" s="23"/>
      <c r="KY33480" s="23"/>
    </row>
    <row r="33481" spans="36:311" x14ac:dyDescent="0.2">
      <c r="AJ33481" s="23"/>
      <c r="HH33481"/>
      <c r="IW33481" s="36"/>
      <c r="JI33481"/>
      <c r="JJ33481"/>
      <c r="KX33481" s="23"/>
      <c r="KY33481" s="23"/>
    </row>
    <row r="33482" spans="36:311" x14ac:dyDescent="0.2">
      <c r="AJ33482" s="23"/>
      <c r="HH33482"/>
      <c r="IW33482" s="36"/>
      <c r="JI33482"/>
      <c r="JJ33482"/>
      <c r="KX33482" s="23"/>
      <c r="KY33482" s="23"/>
    </row>
    <row r="33483" spans="36:311" x14ac:dyDescent="0.2">
      <c r="AJ33483" s="23"/>
      <c r="HH33483"/>
      <c r="IW33483" s="36"/>
      <c r="JI33483"/>
      <c r="JJ33483"/>
      <c r="KX33483" s="23"/>
      <c r="KY33483" s="23"/>
    </row>
    <row r="33484" spans="36:311" x14ac:dyDescent="0.2">
      <c r="AJ33484" s="23"/>
      <c r="HH33484"/>
      <c r="IW33484" s="36"/>
      <c r="JI33484"/>
      <c r="JJ33484"/>
      <c r="KX33484" s="23"/>
      <c r="KY33484" s="23"/>
    </row>
    <row r="33485" spans="36:311" x14ac:dyDescent="0.2">
      <c r="AJ33485" s="23"/>
      <c r="HH33485"/>
      <c r="IW33485" s="36"/>
      <c r="JI33485"/>
      <c r="JJ33485"/>
      <c r="KX33485" s="23"/>
      <c r="KY33485" s="23"/>
    </row>
    <row r="33486" spans="36:311" x14ac:dyDescent="0.2">
      <c r="AJ33486" s="23"/>
      <c r="HH33486"/>
      <c r="IW33486" s="36"/>
      <c r="JI33486"/>
      <c r="JJ33486"/>
      <c r="KX33486" s="23"/>
      <c r="KY33486" s="23"/>
    </row>
    <row r="33487" spans="36:311" x14ac:dyDescent="0.2">
      <c r="AJ33487" s="23"/>
      <c r="HH33487"/>
      <c r="IW33487" s="36"/>
      <c r="JI33487"/>
      <c r="JJ33487"/>
      <c r="KX33487" s="23"/>
      <c r="KY33487" s="23"/>
    </row>
    <row r="33488" spans="36:311" x14ac:dyDescent="0.2">
      <c r="AJ33488" s="23"/>
      <c r="HH33488"/>
      <c r="IW33488" s="36"/>
      <c r="JI33488"/>
      <c r="JJ33488"/>
      <c r="KX33488" s="23"/>
      <c r="KY33488" s="23"/>
    </row>
    <row r="33489" spans="36:311" x14ac:dyDescent="0.2">
      <c r="AJ33489" s="23"/>
      <c r="HH33489"/>
      <c r="IW33489" s="36"/>
      <c r="JI33489"/>
      <c r="JJ33489"/>
      <c r="KX33489" s="23"/>
      <c r="KY33489" s="23"/>
    </row>
    <row r="33490" spans="36:311" x14ac:dyDescent="0.2">
      <c r="AJ33490" s="23"/>
      <c r="HH33490"/>
      <c r="IW33490" s="36"/>
      <c r="JI33490"/>
      <c r="JJ33490"/>
      <c r="KX33490" s="23"/>
      <c r="KY33490" s="23"/>
    </row>
    <row r="33491" spans="36:311" x14ac:dyDescent="0.2">
      <c r="AJ33491" s="23"/>
      <c r="HH33491"/>
      <c r="IW33491" s="36"/>
      <c r="JI33491"/>
      <c r="JJ33491"/>
      <c r="KX33491" s="23"/>
      <c r="KY33491" s="23"/>
    </row>
    <row r="33492" spans="36:311" x14ac:dyDescent="0.2">
      <c r="AJ33492" s="23"/>
      <c r="HH33492"/>
      <c r="IW33492" s="36"/>
      <c r="JI33492"/>
      <c r="JJ33492"/>
      <c r="KX33492" s="23"/>
      <c r="KY33492" s="23"/>
    </row>
    <row r="33493" spans="36:311" x14ac:dyDescent="0.2">
      <c r="AJ33493" s="23"/>
      <c r="HH33493"/>
      <c r="IW33493" s="36"/>
      <c r="JI33493"/>
      <c r="JJ33493"/>
      <c r="KX33493" s="23"/>
      <c r="KY33493" s="23"/>
    </row>
    <row r="33494" spans="36:311" x14ac:dyDescent="0.2">
      <c r="AJ33494" s="23"/>
      <c r="HH33494"/>
      <c r="IW33494" s="36"/>
      <c r="JI33494"/>
      <c r="JJ33494"/>
      <c r="KX33494" s="23"/>
      <c r="KY33494" s="23"/>
    </row>
    <row r="33495" spans="36:311" x14ac:dyDescent="0.2">
      <c r="AJ33495" s="23"/>
      <c r="HH33495"/>
      <c r="IW33495" s="36"/>
      <c r="JI33495"/>
      <c r="JJ33495"/>
      <c r="KX33495" s="23"/>
      <c r="KY33495" s="23"/>
    </row>
    <row r="33496" spans="36:311" x14ac:dyDescent="0.2">
      <c r="AJ33496" s="23"/>
      <c r="HH33496"/>
      <c r="IW33496" s="36"/>
      <c r="JI33496"/>
      <c r="JJ33496"/>
      <c r="KX33496" s="23"/>
      <c r="KY33496" s="23"/>
    </row>
    <row r="33497" spans="36:311" x14ac:dyDescent="0.2">
      <c r="AJ33497" s="23"/>
      <c r="HH33497"/>
      <c r="IW33497" s="36"/>
      <c r="JI33497"/>
      <c r="JJ33497"/>
      <c r="KX33497" s="23"/>
      <c r="KY33497" s="23"/>
    </row>
    <row r="33498" spans="36:311" x14ac:dyDescent="0.2">
      <c r="AJ33498" s="23"/>
      <c r="HH33498"/>
      <c r="IW33498" s="36"/>
      <c r="JI33498"/>
      <c r="JJ33498"/>
      <c r="KX33498" s="23"/>
      <c r="KY33498" s="23"/>
    </row>
    <row r="33499" spans="36:311" x14ac:dyDescent="0.2">
      <c r="AJ33499" s="23"/>
      <c r="HH33499"/>
      <c r="IW33499" s="36"/>
      <c r="JI33499"/>
      <c r="JJ33499"/>
      <c r="KX33499" s="23"/>
      <c r="KY33499" s="23"/>
    </row>
    <row r="33500" spans="36:311" x14ac:dyDescent="0.2">
      <c r="AJ33500" s="23"/>
      <c r="HH33500"/>
      <c r="IW33500" s="36"/>
      <c r="JI33500"/>
      <c r="JJ33500"/>
      <c r="KX33500" s="23"/>
      <c r="KY33500" s="23"/>
    </row>
    <row r="33501" spans="36:311" x14ac:dyDescent="0.2">
      <c r="AJ33501" s="23"/>
      <c r="HH33501"/>
      <c r="IW33501" s="36"/>
      <c r="JI33501"/>
      <c r="JJ33501"/>
      <c r="KX33501" s="23"/>
      <c r="KY33501" s="23"/>
    </row>
    <row r="33502" spans="36:311" x14ac:dyDescent="0.2">
      <c r="AJ33502" s="23"/>
      <c r="HH33502"/>
      <c r="IW33502" s="36"/>
      <c r="JI33502"/>
      <c r="JJ33502"/>
      <c r="KX33502" s="23"/>
      <c r="KY33502" s="23"/>
    </row>
    <row r="33503" spans="36:311" x14ac:dyDescent="0.2">
      <c r="AJ33503" s="23"/>
      <c r="HH33503"/>
      <c r="IW33503" s="36"/>
      <c r="JI33503"/>
      <c r="JJ33503"/>
      <c r="KX33503" s="23"/>
      <c r="KY33503" s="23"/>
    </row>
    <row r="33504" spans="36:311" x14ac:dyDescent="0.2">
      <c r="AJ33504" s="23"/>
      <c r="HH33504"/>
      <c r="IW33504" s="36"/>
      <c r="JI33504"/>
      <c r="JJ33504"/>
      <c r="KX33504" s="23"/>
      <c r="KY33504" s="23"/>
    </row>
    <row r="33505" spans="36:311" x14ac:dyDescent="0.2">
      <c r="AJ33505" s="23"/>
      <c r="HH33505"/>
      <c r="IW33505" s="36"/>
      <c r="JI33505"/>
      <c r="JJ33505"/>
      <c r="KX33505" s="23"/>
      <c r="KY33505" s="23"/>
    </row>
    <row r="33506" spans="36:311" x14ac:dyDescent="0.2">
      <c r="AJ33506" s="23"/>
      <c r="HH33506"/>
      <c r="IW33506" s="36"/>
      <c r="JI33506"/>
      <c r="JJ33506"/>
      <c r="KX33506" s="23"/>
      <c r="KY33506" s="23"/>
    </row>
    <row r="33507" spans="36:311" x14ac:dyDescent="0.2">
      <c r="AJ33507" s="23"/>
      <c r="HH33507"/>
      <c r="IW33507" s="36"/>
      <c r="JI33507"/>
      <c r="JJ33507"/>
      <c r="KX33507" s="23"/>
      <c r="KY33507" s="23"/>
    </row>
    <row r="33508" spans="36:311" x14ac:dyDescent="0.2">
      <c r="AJ33508" s="23"/>
      <c r="HH33508"/>
      <c r="IW33508" s="36"/>
      <c r="JI33508"/>
      <c r="JJ33508"/>
      <c r="KX33508" s="23"/>
      <c r="KY33508" s="23"/>
    </row>
    <row r="33509" spans="36:311" x14ac:dyDescent="0.2">
      <c r="AJ33509" s="23"/>
      <c r="HH33509"/>
      <c r="IW33509" s="36"/>
      <c r="JI33509"/>
      <c r="JJ33509"/>
      <c r="KX33509" s="23"/>
      <c r="KY33509" s="23"/>
    </row>
    <row r="33510" spans="36:311" x14ac:dyDescent="0.2">
      <c r="AJ33510" s="23"/>
      <c r="HH33510"/>
      <c r="IW33510" s="36"/>
      <c r="JI33510"/>
      <c r="JJ33510"/>
      <c r="KX33510" s="23"/>
      <c r="KY33510" s="23"/>
    </row>
    <row r="33511" spans="36:311" x14ac:dyDescent="0.2">
      <c r="AJ33511" s="23"/>
      <c r="HH33511"/>
      <c r="IW33511" s="36"/>
      <c r="JI33511"/>
      <c r="JJ33511"/>
      <c r="KX33511" s="23"/>
      <c r="KY33511" s="23"/>
    </row>
    <row r="33512" spans="36:311" x14ac:dyDescent="0.2">
      <c r="AJ33512" s="23"/>
      <c r="HH33512"/>
      <c r="IW33512" s="36"/>
      <c r="JI33512"/>
      <c r="JJ33512"/>
      <c r="KX33512" s="23"/>
      <c r="KY33512" s="23"/>
    </row>
    <row r="33513" spans="36:311" x14ac:dyDescent="0.2">
      <c r="AJ33513" s="23"/>
      <c r="HH33513"/>
      <c r="IW33513" s="36"/>
      <c r="JI33513"/>
      <c r="JJ33513"/>
      <c r="KX33513" s="23"/>
      <c r="KY33513" s="23"/>
    </row>
    <row r="33514" spans="36:311" x14ac:dyDescent="0.2">
      <c r="AJ33514" s="23"/>
      <c r="HH33514"/>
      <c r="IW33514" s="36"/>
      <c r="JI33514"/>
      <c r="JJ33514"/>
      <c r="KX33514" s="23"/>
      <c r="KY33514" s="23"/>
    </row>
    <row r="33515" spans="36:311" x14ac:dyDescent="0.2">
      <c r="AJ33515" s="23"/>
      <c r="HH33515"/>
      <c r="IW33515" s="36"/>
      <c r="JI33515"/>
      <c r="JJ33515"/>
      <c r="KX33515" s="23"/>
      <c r="KY33515" s="23"/>
    </row>
    <row r="33516" spans="36:311" x14ac:dyDescent="0.2">
      <c r="AJ33516" s="23"/>
      <c r="HH33516"/>
      <c r="IW33516" s="36"/>
      <c r="JI33516"/>
      <c r="JJ33516"/>
      <c r="KX33516" s="23"/>
      <c r="KY33516" s="23"/>
    </row>
    <row r="33517" spans="36:311" x14ac:dyDescent="0.2">
      <c r="AJ33517" s="23"/>
      <c r="HH33517"/>
      <c r="IW33517" s="36"/>
      <c r="JI33517"/>
      <c r="JJ33517"/>
      <c r="KX33517" s="23"/>
      <c r="KY33517" s="23"/>
    </row>
    <row r="33518" spans="36:311" x14ac:dyDescent="0.2">
      <c r="AJ33518" s="23"/>
      <c r="HH33518"/>
      <c r="IW33518" s="36"/>
      <c r="JI33518"/>
      <c r="JJ33518"/>
      <c r="KX33518" s="23"/>
      <c r="KY33518" s="23"/>
    </row>
    <row r="33519" spans="36:311" x14ac:dyDescent="0.2">
      <c r="AJ33519" s="23"/>
      <c r="HH33519"/>
      <c r="IW33519" s="36"/>
      <c r="JI33519"/>
      <c r="JJ33519"/>
      <c r="KX33519" s="23"/>
      <c r="KY33519" s="23"/>
    </row>
    <row r="33520" spans="36:311" x14ac:dyDescent="0.2">
      <c r="AJ33520" s="23"/>
      <c r="HH33520"/>
      <c r="IW33520" s="36"/>
      <c r="JI33520"/>
      <c r="JJ33520"/>
      <c r="KX33520" s="23"/>
      <c r="KY33520" s="23"/>
    </row>
    <row r="33521" spans="36:311" x14ac:dyDescent="0.2">
      <c r="AJ33521" s="23"/>
      <c r="HH33521"/>
      <c r="IW33521" s="36"/>
      <c r="JI33521"/>
      <c r="JJ33521"/>
      <c r="KX33521" s="23"/>
      <c r="KY33521" s="23"/>
    </row>
    <row r="33522" spans="36:311" x14ac:dyDescent="0.2">
      <c r="AJ33522" s="23"/>
      <c r="HH33522"/>
      <c r="IW33522" s="36"/>
      <c r="JI33522"/>
      <c r="JJ33522"/>
      <c r="KX33522" s="23"/>
      <c r="KY33522" s="23"/>
    </row>
    <row r="33523" spans="36:311" x14ac:dyDescent="0.2">
      <c r="AJ33523" s="23"/>
      <c r="HH33523"/>
      <c r="IW33523" s="36"/>
      <c r="JI33523"/>
      <c r="JJ33523"/>
      <c r="KX33523" s="23"/>
      <c r="KY33523" s="23"/>
    </row>
    <row r="33524" spans="36:311" x14ac:dyDescent="0.2">
      <c r="AJ33524" s="23"/>
      <c r="HH33524"/>
      <c r="IW33524" s="36"/>
      <c r="JI33524"/>
      <c r="JJ33524"/>
      <c r="KX33524" s="23"/>
      <c r="KY33524" s="23"/>
    </row>
    <row r="33525" spans="36:311" x14ac:dyDescent="0.2">
      <c r="AJ33525" s="23"/>
      <c r="HH33525"/>
      <c r="IW33525" s="36"/>
      <c r="JI33525"/>
      <c r="JJ33525"/>
      <c r="KX33525" s="23"/>
      <c r="KY33525" s="23"/>
    </row>
    <row r="33526" spans="36:311" x14ac:dyDescent="0.2">
      <c r="AJ33526" s="23"/>
      <c r="HH33526"/>
      <c r="IW33526" s="36"/>
      <c r="JI33526"/>
      <c r="JJ33526"/>
      <c r="KX33526" s="23"/>
      <c r="KY33526" s="23"/>
    </row>
    <row r="33527" spans="36:311" x14ac:dyDescent="0.2">
      <c r="AJ33527" s="23"/>
      <c r="HH33527"/>
      <c r="IW33527" s="36"/>
      <c r="JI33527"/>
      <c r="JJ33527"/>
      <c r="KX33527" s="23"/>
      <c r="KY33527" s="23"/>
    </row>
    <row r="33528" spans="36:311" x14ac:dyDescent="0.2">
      <c r="AJ33528" s="23"/>
      <c r="HH33528"/>
      <c r="IW33528" s="36"/>
      <c r="JI33528"/>
      <c r="JJ33528"/>
      <c r="KX33528" s="23"/>
      <c r="KY33528" s="23"/>
    </row>
    <row r="33529" spans="36:311" x14ac:dyDescent="0.2">
      <c r="AJ33529" s="23"/>
      <c r="HH33529"/>
      <c r="IW33529" s="36"/>
      <c r="JI33529"/>
      <c r="JJ33529"/>
      <c r="KX33529" s="23"/>
      <c r="KY33529" s="23"/>
    </row>
    <row r="33530" spans="36:311" x14ac:dyDescent="0.2">
      <c r="AJ33530" s="23"/>
      <c r="HH33530"/>
      <c r="IW33530" s="36"/>
      <c r="JI33530"/>
      <c r="JJ33530"/>
      <c r="KX33530" s="23"/>
      <c r="KY33530" s="23"/>
    </row>
    <row r="33531" spans="36:311" x14ac:dyDescent="0.2">
      <c r="AJ33531" s="23"/>
      <c r="HH33531"/>
      <c r="IW33531" s="36"/>
      <c r="JI33531"/>
      <c r="JJ33531"/>
      <c r="KX33531" s="23"/>
      <c r="KY33531" s="23"/>
    </row>
    <row r="33532" spans="36:311" x14ac:dyDescent="0.2">
      <c r="AJ33532" s="23"/>
      <c r="HH33532"/>
      <c r="IW33532" s="36"/>
      <c r="JI33532"/>
      <c r="JJ33532"/>
      <c r="KX33532" s="23"/>
      <c r="KY33532" s="23"/>
    </row>
    <row r="33533" spans="36:311" x14ac:dyDescent="0.2">
      <c r="AJ33533" s="23"/>
      <c r="HH33533"/>
      <c r="IW33533" s="36"/>
      <c r="JI33533"/>
      <c r="JJ33533"/>
      <c r="KX33533" s="23"/>
      <c r="KY33533" s="23"/>
    </row>
    <row r="33534" spans="36:311" x14ac:dyDescent="0.2">
      <c r="AJ33534" s="23"/>
      <c r="HH33534"/>
      <c r="IW33534" s="36"/>
      <c r="JI33534"/>
      <c r="JJ33534"/>
      <c r="KX33534" s="23"/>
      <c r="KY33534" s="23"/>
    </row>
    <row r="33535" spans="36:311" x14ac:dyDescent="0.2">
      <c r="AJ33535" s="23"/>
      <c r="HH33535"/>
      <c r="IW33535" s="36"/>
      <c r="JI33535"/>
      <c r="JJ33535"/>
      <c r="KX33535" s="23"/>
      <c r="KY33535" s="23"/>
    </row>
    <row r="33536" spans="36:311" x14ac:dyDescent="0.2">
      <c r="AJ33536" s="23"/>
      <c r="HH33536"/>
      <c r="IW33536" s="36"/>
      <c r="JI33536"/>
      <c r="JJ33536"/>
      <c r="KX33536" s="23"/>
      <c r="KY33536" s="23"/>
    </row>
    <row r="33537" spans="36:311" x14ac:dyDescent="0.2">
      <c r="AJ33537" s="23"/>
      <c r="HH33537"/>
      <c r="IW33537" s="36"/>
      <c r="JI33537"/>
      <c r="JJ33537"/>
      <c r="KX33537" s="23"/>
      <c r="KY33537" s="23"/>
    </row>
    <row r="33538" spans="36:311" x14ac:dyDescent="0.2">
      <c r="AJ33538" s="23"/>
      <c r="HH33538"/>
      <c r="IW33538" s="36"/>
      <c r="JI33538"/>
      <c r="JJ33538"/>
      <c r="KX33538" s="23"/>
      <c r="KY33538" s="23"/>
    </row>
    <row r="33539" spans="36:311" x14ac:dyDescent="0.2">
      <c r="AJ33539" s="23"/>
      <c r="HH33539"/>
      <c r="IW33539" s="36"/>
      <c r="JI33539"/>
      <c r="JJ33539"/>
      <c r="KX33539" s="23"/>
      <c r="KY33539" s="23"/>
    </row>
    <row r="33540" spans="36:311" x14ac:dyDescent="0.2">
      <c r="AJ33540" s="23"/>
      <c r="HH33540"/>
      <c r="IW33540" s="36"/>
      <c r="JI33540"/>
      <c r="JJ33540"/>
      <c r="KX33540" s="23"/>
      <c r="KY33540" s="23"/>
    </row>
    <row r="33541" spans="36:311" x14ac:dyDescent="0.2">
      <c r="AJ33541" s="23"/>
      <c r="HH33541"/>
      <c r="IW33541" s="36"/>
      <c r="JI33541"/>
      <c r="JJ33541"/>
      <c r="KX33541" s="23"/>
      <c r="KY33541" s="23"/>
    </row>
    <row r="33542" spans="36:311" x14ac:dyDescent="0.2">
      <c r="AJ33542" s="23"/>
      <c r="HH33542"/>
      <c r="IW33542" s="36"/>
      <c r="JI33542"/>
      <c r="JJ33542"/>
      <c r="KX33542" s="23"/>
      <c r="KY33542" s="23"/>
    </row>
    <row r="33543" spans="36:311" x14ac:dyDescent="0.2">
      <c r="AJ33543" s="23"/>
      <c r="HH33543"/>
      <c r="IW33543" s="36"/>
      <c r="JI33543"/>
      <c r="JJ33543"/>
      <c r="KX33543" s="23"/>
      <c r="KY33543" s="23"/>
    </row>
    <row r="33544" spans="36:311" x14ac:dyDescent="0.2">
      <c r="AJ33544" s="23"/>
      <c r="HH33544"/>
      <c r="IW33544" s="36"/>
      <c r="JI33544"/>
      <c r="JJ33544"/>
      <c r="KX33544" s="23"/>
      <c r="KY33544" s="23"/>
    </row>
    <row r="33545" spans="36:311" x14ac:dyDescent="0.2">
      <c r="AJ33545" s="23"/>
      <c r="HH33545"/>
      <c r="IW33545" s="36"/>
      <c r="JI33545"/>
      <c r="JJ33545"/>
      <c r="KX33545" s="23"/>
      <c r="KY33545" s="23"/>
    </row>
    <row r="33546" spans="36:311" x14ac:dyDescent="0.2">
      <c r="AJ33546" s="23"/>
      <c r="HH33546"/>
      <c r="IW33546" s="36"/>
      <c r="JI33546"/>
      <c r="JJ33546"/>
      <c r="KX33546" s="23"/>
      <c r="KY33546" s="23"/>
    </row>
    <row r="33547" spans="36:311" x14ac:dyDescent="0.2">
      <c r="AJ33547" s="23"/>
      <c r="HH33547"/>
      <c r="IW33547" s="36"/>
      <c r="JI33547"/>
      <c r="JJ33547"/>
      <c r="KX33547" s="23"/>
      <c r="KY33547" s="23"/>
    </row>
    <row r="33548" spans="36:311" x14ac:dyDescent="0.2">
      <c r="AJ33548" s="23"/>
      <c r="HH33548"/>
      <c r="IW33548" s="36"/>
      <c r="JI33548"/>
      <c r="JJ33548"/>
      <c r="KX33548" s="23"/>
      <c r="KY33548" s="23"/>
    </row>
    <row r="33549" spans="36:311" x14ac:dyDescent="0.2">
      <c r="AJ33549" s="23"/>
      <c r="HH33549"/>
      <c r="IW33549" s="36"/>
      <c r="JI33549"/>
      <c r="JJ33549"/>
      <c r="KX33549" s="23"/>
      <c r="KY33549" s="23"/>
    </row>
    <row r="33550" spans="36:311" x14ac:dyDescent="0.2">
      <c r="AJ33550" s="23"/>
      <c r="HH33550"/>
      <c r="IW33550" s="36"/>
      <c r="JI33550"/>
      <c r="JJ33550"/>
      <c r="KX33550" s="23"/>
      <c r="KY33550" s="23"/>
    </row>
    <row r="33551" spans="36:311" x14ac:dyDescent="0.2">
      <c r="AJ33551" s="23"/>
      <c r="HH33551"/>
      <c r="IW33551" s="36"/>
      <c r="JI33551"/>
      <c r="JJ33551"/>
      <c r="KX33551" s="23"/>
      <c r="KY33551" s="23"/>
    </row>
    <row r="33552" spans="36:311" x14ac:dyDescent="0.2">
      <c r="AJ33552" s="23"/>
      <c r="HH33552"/>
      <c r="IW33552" s="36"/>
      <c r="JI33552"/>
      <c r="JJ33552"/>
      <c r="KX33552" s="23"/>
      <c r="KY33552" s="23"/>
    </row>
    <row r="33553" spans="36:311" x14ac:dyDescent="0.2">
      <c r="AJ33553" s="23"/>
      <c r="HH33553"/>
      <c r="IW33553" s="36"/>
      <c r="JI33553"/>
      <c r="JJ33553"/>
      <c r="KX33553" s="23"/>
      <c r="KY33553" s="23"/>
    </row>
    <row r="33554" spans="36:311" x14ac:dyDescent="0.2">
      <c r="AJ33554" s="23"/>
      <c r="HH33554"/>
      <c r="IW33554" s="36"/>
      <c r="JI33554"/>
      <c r="JJ33554"/>
      <c r="KX33554" s="23"/>
      <c r="KY33554" s="23"/>
    </row>
    <row r="33555" spans="36:311" x14ac:dyDescent="0.2">
      <c r="AJ33555" s="23"/>
      <c r="HH33555"/>
      <c r="IW33555" s="36"/>
      <c r="JI33555"/>
      <c r="JJ33555"/>
      <c r="KX33555" s="23"/>
      <c r="KY33555" s="23"/>
    </row>
    <row r="33556" spans="36:311" x14ac:dyDescent="0.2">
      <c r="AJ33556" s="23"/>
      <c r="HH33556"/>
      <c r="IW33556" s="36"/>
      <c r="JI33556"/>
      <c r="JJ33556"/>
      <c r="KX33556" s="23"/>
      <c r="KY33556" s="23"/>
    </row>
    <row r="33557" spans="36:311" x14ac:dyDescent="0.2">
      <c r="AJ33557" s="23"/>
      <c r="HH33557"/>
      <c r="IW33557" s="36"/>
      <c r="JI33557"/>
      <c r="JJ33557"/>
      <c r="KX33557" s="23"/>
      <c r="KY33557" s="23"/>
    </row>
    <row r="33558" spans="36:311" x14ac:dyDescent="0.2">
      <c r="AJ33558" s="23"/>
      <c r="HH33558"/>
      <c r="IW33558" s="36"/>
      <c r="JI33558"/>
      <c r="JJ33558"/>
      <c r="KX33558" s="23"/>
      <c r="KY33558" s="23"/>
    </row>
    <row r="33559" spans="36:311" x14ac:dyDescent="0.2">
      <c r="AJ33559" s="23"/>
      <c r="HH33559"/>
      <c r="IW33559" s="36"/>
      <c r="JI33559"/>
      <c r="JJ33559"/>
      <c r="KX33559" s="23"/>
      <c r="KY33559" s="23"/>
    </row>
    <row r="33560" spans="36:311" x14ac:dyDescent="0.2">
      <c r="AJ33560" s="23"/>
      <c r="HH33560"/>
      <c r="IW33560" s="36"/>
      <c r="JI33560"/>
      <c r="JJ33560"/>
      <c r="KX33560" s="23"/>
      <c r="KY33560" s="23"/>
    </row>
    <row r="33561" spans="36:311" x14ac:dyDescent="0.2">
      <c r="AJ33561" s="23"/>
      <c r="HH33561"/>
      <c r="IW33561" s="36"/>
      <c r="JI33561"/>
      <c r="JJ33561"/>
      <c r="KX33561" s="23"/>
      <c r="KY33561" s="23"/>
    </row>
    <row r="33562" spans="36:311" x14ac:dyDescent="0.2">
      <c r="AJ33562" s="23"/>
      <c r="HH33562"/>
      <c r="IW33562" s="36"/>
      <c r="JI33562"/>
      <c r="JJ33562"/>
      <c r="KX33562" s="23"/>
      <c r="KY33562" s="23"/>
    </row>
    <row r="33563" spans="36:311" x14ac:dyDescent="0.2">
      <c r="AJ33563" s="23"/>
      <c r="HH33563"/>
      <c r="IW33563" s="36"/>
      <c r="JI33563"/>
      <c r="JJ33563"/>
      <c r="KX33563" s="23"/>
      <c r="KY33563" s="23"/>
    </row>
    <row r="33564" spans="36:311" x14ac:dyDescent="0.2">
      <c r="AJ33564" s="23"/>
      <c r="HH33564"/>
      <c r="IW33564" s="36"/>
      <c r="JI33564"/>
      <c r="JJ33564"/>
      <c r="KX33564" s="23"/>
      <c r="KY33564" s="23"/>
    </row>
    <row r="33565" spans="36:311" x14ac:dyDescent="0.2">
      <c r="AJ33565" s="23"/>
      <c r="HH33565"/>
      <c r="IW33565" s="36"/>
      <c r="JI33565"/>
      <c r="JJ33565"/>
      <c r="KX33565" s="23"/>
      <c r="KY33565" s="23"/>
    </row>
    <row r="33566" spans="36:311" x14ac:dyDescent="0.2">
      <c r="AJ33566" s="23"/>
      <c r="HH33566"/>
      <c r="IW33566" s="36"/>
      <c r="JI33566"/>
      <c r="JJ33566"/>
      <c r="KX33566" s="23"/>
      <c r="KY33566" s="23"/>
    </row>
    <row r="33567" spans="36:311" x14ac:dyDescent="0.2">
      <c r="AJ33567" s="23"/>
      <c r="HH33567"/>
      <c r="IW33567" s="36"/>
      <c r="JI33567"/>
      <c r="JJ33567"/>
      <c r="KX33567" s="23"/>
      <c r="KY33567" s="23"/>
    </row>
    <row r="33568" spans="36:311" x14ac:dyDescent="0.2">
      <c r="AJ33568" s="23"/>
      <c r="HH33568"/>
      <c r="IW33568" s="36"/>
      <c r="JI33568"/>
      <c r="JJ33568"/>
      <c r="KX33568" s="23"/>
      <c r="KY33568" s="23"/>
    </row>
    <row r="33569" spans="36:311" x14ac:dyDescent="0.2">
      <c r="AJ33569" s="23"/>
      <c r="HH33569"/>
      <c r="IW33569" s="36"/>
      <c r="JI33569"/>
      <c r="JJ33569"/>
      <c r="KX33569" s="23"/>
      <c r="KY33569" s="23"/>
    </row>
    <row r="33570" spans="36:311" x14ac:dyDescent="0.2">
      <c r="AJ33570" s="23"/>
      <c r="HH33570"/>
      <c r="IW33570" s="36"/>
      <c r="JI33570"/>
      <c r="JJ33570"/>
      <c r="KX33570" s="23"/>
      <c r="KY33570" s="23"/>
    </row>
    <row r="33571" spans="36:311" x14ac:dyDescent="0.2">
      <c r="AJ33571" s="23"/>
      <c r="HH33571"/>
      <c r="IW33571" s="36"/>
      <c r="JI33571"/>
      <c r="JJ33571"/>
      <c r="KX33571" s="23"/>
      <c r="KY33571" s="23"/>
    </row>
    <row r="33572" spans="36:311" x14ac:dyDescent="0.2">
      <c r="AJ33572" s="23"/>
      <c r="HH33572"/>
      <c r="IW33572" s="36"/>
      <c r="JI33572"/>
      <c r="JJ33572"/>
      <c r="KX33572" s="23"/>
      <c r="KY33572" s="23"/>
    </row>
    <row r="33573" spans="36:311" x14ac:dyDescent="0.2">
      <c r="AJ33573" s="23"/>
      <c r="HH33573"/>
      <c r="IW33573" s="36"/>
      <c r="JI33573"/>
      <c r="JJ33573"/>
      <c r="KX33573" s="23"/>
      <c r="KY33573" s="23"/>
    </row>
    <row r="33574" spans="36:311" x14ac:dyDescent="0.2">
      <c r="AJ33574" s="23"/>
      <c r="HH33574"/>
      <c r="IW33574" s="36"/>
      <c r="JI33574"/>
      <c r="JJ33574"/>
      <c r="KX33574" s="23"/>
      <c r="KY33574" s="23"/>
    </row>
    <row r="33575" spans="36:311" x14ac:dyDescent="0.2">
      <c r="AJ33575" s="23"/>
      <c r="HH33575"/>
      <c r="IW33575" s="36"/>
      <c r="JI33575"/>
      <c r="JJ33575"/>
      <c r="KX33575" s="23"/>
      <c r="KY33575" s="23"/>
    </row>
    <row r="33576" spans="36:311" x14ac:dyDescent="0.2">
      <c r="AJ33576" s="23"/>
      <c r="HH33576"/>
      <c r="IW33576" s="36"/>
      <c r="JI33576"/>
      <c r="JJ33576"/>
      <c r="KX33576" s="23"/>
      <c r="KY33576" s="23"/>
    </row>
    <row r="33577" spans="36:311" x14ac:dyDescent="0.2">
      <c r="AJ33577" s="23"/>
      <c r="HH33577"/>
      <c r="IW33577" s="36"/>
      <c r="JI33577"/>
      <c r="JJ33577"/>
      <c r="KX33577" s="23"/>
      <c r="KY33577" s="23"/>
    </row>
    <row r="33578" spans="36:311" x14ac:dyDescent="0.2">
      <c r="AJ33578" s="23"/>
      <c r="HH33578"/>
      <c r="IW33578" s="36"/>
      <c r="JI33578"/>
      <c r="JJ33578"/>
      <c r="KX33578" s="23"/>
      <c r="KY33578" s="23"/>
    </row>
    <row r="33579" spans="36:311" x14ac:dyDescent="0.2">
      <c r="AJ33579" s="23"/>
      <c r="HH33579"/>
      <c r="IW33579" s="36"/>
      <c r="JI33579"/>
      <c r="JJ33579"/>
      <c r="KX33579" s="23"/>
      <c r="KY33579" s="23"/>
    </row>
    <row r="33580" spans="36:311" x14ac:dyDescent="0.2">
      <c r="AJ33580" s="23"/>
      <c r="HH33580"/>
      <c r="IW33580" s="36"/>
      <c r="JI33580"/>
      <c r="JJ33580"/>
      <c r="KX33580" s="23"/>
      <c r="KY33580" s="23"/>
    </row>
    <row r="33581" spans="36:311" x14ac:dyDescent="0.2">
      <c r="AJ33581" s="23"/>
      <c r="HH33581"/>
      <c r="IW33581" s="36"/>
      <c r="JI33581"/>
      <c r="JJ33581"/>
      <c r="KX33581" s="23"/>
      <c r="KY33581" s="23"/>
    </row>
    <row r="33582" spans="36:311" x14ac:dyDescent="0.2">
      <c r="AJ33582" s="23"/>
      <c r="HH33582"/>
      <c r="IW33582" s="36"/>
      <c r="JI33582"/>
      <c r="JJ33582"/>
      <c r="KX33582" s="23"/>
      <c r="KY33582" s="23"/>
    </row>
    <row r="33583" spans="36:311" x14ac:dyDescent="0.2">
      <c r="AJ33583" s="23"/>
      <c r="HH33583"/>
      <c r="IW33583" s="36"/>
      <c r="JI33583"/>
      <c r="JJ33583"/>
      <c r="KX33583" s="23"/>
      <c r="KY33583" s="23"/>
    </row>
    <row r="33584" spans="36:311" x14ac:dyDescent="0.2">
      <c r="AJ33584" s="23"/>
      <c r="HH33584"/>
      <c r="IW33584" s="36"/>
      <c r="JI33584"/>
      <c r="JJ33584"/>
      <c r="KX33584" s="23"/>
      <c r="KY33584" s="23"/>
    </row>
    <row r="33585" spans="36:311" x14ac:dyDescent="0.2">
      <c r="AJ33585" s="23"/>
      <c r="HH33585"/>
      <c r="IW33585" s="36"/>
      <c r="JI33585"/>
      <c r="JJ33585"/>
      <c r="KX33585" s="23"/>
      <c r="KY33585" s="23"/>
    </row>
    <row r="33586" spans="36:311" x14ac:dyDescent="0.2">
      <c r="AJ33586" s="23"/>
      <c r="HH33586"/>
      <c r="IW33586" s="36"/>
      <c r="JI33586"/>
      <c r="JJ33586"/>
      <c r="KX33586" s="23"/>
      <c r="KY33586" s="23"/>
    </row>
    <row r="33587" spans="36:311" x14ac:dyDescent="0.2">
      <c r="AJ33587" s="23"/>
      <c r="HH33587"/>
      <c r="IW33587" s="36"/>
      <c r="JI33587"/>
      <c r="JJ33587"/>
      <c r="KX33587" s="23"/>
      <c r="KY33587" s="23"/>
    </row>
    <row r="33588" spans="36:311" x14ac:dyDescent="0.2">
      <c r="AJ33588" s="23"/>
      <c r="HH33588"/>
      <c r="IW33588" s="36"/>
      <c r="JI33588"/>
      <c r="JJ33588"/>
      <c r="KX33588" s="23"/>
      <c r="KY33588" s="23"/>
    </row>
    <row r="33589" spans="36:311" x14ac:dyDescent="0.2">
      <c r="AJ33589" s="23"/>
      <c r="HH33589"/>
      <c r="IW33589" s="36"/>
      <c r="JI33589"/>
      <c r="JJ33589"/>
      <c r="KX33589" s="23"/>
      <c r="KY33589" s="23"/>
    </row>
    <row r="33590" spans="36:311" x14ac:dyDescent="0.2">
      <c r="AJ33590" s="23"/>
      <c r="HH33590"/>
      <c r="IW33590" s="36"/>
      <c r="JI33590"/>
      <c r="JJ33590"/>
      <c r="KX33590" s="23"/>
      <c r="KY33590" s="23"/>
    </row>
    <row r="33591" spans="36:311" x14ac:dyDescent="0.2">
      <c r="AJ33591" s="23"/>
      <c r="HH33591"/>
      <c r="IW33591" s="36"/>
      <c r="JI33591"/>
      <c r="JJ33591"/>
      <c r="KX33591" s="23"/>
      <c r="KY33591" s="23"/>
    </row>
    <row r="33592" spans="36:311" x14ac:dyDescent="0.2">
      <c r="AJ33592" s="23"/>
      <c r="HH33592"/>
      <c r="IW33592" s="36"/>
      <c r="JI33592"/>
      <c r="JJ33592"/>
      <c r="KX33592" s="23"/>
      <c r="KY33592" s="23"/>
    </row>
    <row r="33593" spans="36:311" x14ac:dyDescent="0.2">
      <c r="AJ33593" s="23"/>
      <c r="HH33593"/>
      <c r="IW33593" s="36"/>
      <c r="JI33593"/>
      <c r="JJ33593"/>
      <c r="KX33593" s="23"/>
      <c r="KY33593" s="23"/>
    </row>
    <row r="33594" spans="36:311" x14ac:dyDescent="0.2">
      <c r="AJ33594" s="23"/>
      <c r="HH33594"/>
      <c r="IW33594" s="36"/>
      <c r="JI33594"/>
      <c r="JJ33594"/>
      <c r="KX33594" s="23"/>
      <c r="KY33594" s="23"/>
    </row>
    <row r="33595" spans="36:311" x14ac:dyDescent="0.2">
      <c r="AJ33595" s="23"/>
      <c r="HH33595"/>
      <c r="IW33595" s="36"/>
      <c r="JI33595"/>
      <c r="JJ33595"/>
      <c r="KX33595" s="23"/>
      <c r="KY33595" s="23"/>
    </row>
    <row r="33596" spans="36:311" x14ac:dyDescent="0.2">
      <c r="AJ33596" s="23"/>
      <c r="HH33596"/>
      <c r="IW33596" s="36"/>
      <c r="JI33596"/>
      <c r="JJ33596"/>
      <c r="KX33596" s="23"/>
      <c r="KY33596" s="23"/>
    </row>
    <row r="33597" spans="36:311" x14ac:dyDescent="0.2">
      <c r="AJ33597" s="23"/>
      <c r="HH33597"/>
      <c r="IW33597" s="36"/>
      <c r="JI33597"/>
      <c r="JJ33597"/>
      <c r="KX33597" s="23"/>
      <c r="KY33597" s="23"/>
    </row>
    <row r="33598" spans="36:311" x14ac:dyDescent="0.2">
      <c r="AJ33598" s="23"/>
      <c r="HH33598"/>
      <c r="IW33598" s="36"/>
      <c r="JI33598"/>
      <c r="JJ33598"/>
      <c r="KX33598" s="23"/>
      <c r="KY33598" s="23"/>
    </row>
    <row r="33599" spans="36:311" x14ac:dyDescent="0.2">
      <c r="AJ33599" s="23"/>
      <c r="HH33599"/>
      <c r="IW33599" s="36"/>
      <c r="JI33599"/>
      <c r="JJ33599"/>
      <c r="KX33599" s="23"/>
      <c r="KY33599" s="23"/>
    </row>
    <row r="33600" spans="36:311" x14ac:dyDescent="0.2">
      <c r="AJ33600" s="23"/>
      <c r="HH33600"/>
      <c r="IW33600" s="36"/>
      <c r="JI33600"/>
      <c r="JJ33600"/>
      <c r="KX33600" s="23"/>
      <c r="KY33600" s="23"/>
    </row>
    <row r="33601" spans="36:311" x14ac:dyDescent="0.2">
      <c r="AJ33601" s="23"/>
      <c r="HH33601"/>
      <c r="IW33601" s="36"/>
      <c r="JI33601"/>
      <c r="JJ33601"/>
      <c r="KX33601" s="23"/>
      <c r="KY33601" s="23"/>
    </row>
    <row r="33602" spans="36:311" x14ac:dyDescent="0.2">
      <c r="AJ33602" s="23"/>
      <c r="HH33602"/>
      <c r="IW33602" s="36"/>
      <c r="JI33602"/>
      <c r="JJ33602"/>
      <c r="KX33602" s="23"/>
      <c r="KY33602" s="23"/>
    </row>
    <row r="33603" spans="36:311" x14ac:dyDescent="0.2">
      <c r="AJ33603" s="23"/>
      <c r="HH33603"/>
      <c r="IW33603" s="36"/>
      <c r="JI33603"/>
      <c r="JJ33603"/>
      <c r="KX33603" s="23"/>
      <c r="KY33603" s="23"/>
    </row>
    <row r="33604" spans="36:311" x14ac:dyDescent="0.2">
      <c r="AJ33604" s="23"/>
      <c r="HH33604"/>
      <c r="IW33604" s="36"/>
      <c r="JI33604"/>
      <c r="JJ33604"/>
      <c r="KX33604" s="23"/>
      <c r="KY33604" s="23"/>
    </row>
    <row r="33605" spans="36:311" x14ac:dyDescent="0.2">
      <c r="AJ33605" s="23"/>
      <c r="HH33605"/>
      <c r="IW33605" s="36"/>
      <c r="JI33605"/>
      <c r="JJ33605"/>
      <c r="KX33605" s="23"/>
      <c r="KY33605" s="23"/>
    </row>
    <row r="33606" spans="36:311" x14ac:dyDescent="0.2">
      <c r="AJ33606" s="23"/>
      <c r="HH33606"/>
      <c r="IW33606" s="36"/>
      <c r="JI33606"/>
      <c r="JJ33606"/>
      <c r="KX33606" s="23"/>
      <c r="KY33606" s="23"/>
    </row>
    <row r="33607" spans="36:311" x14ac:dyDescent="0.2">
      <c r="AJ33607" s="23"/>
      <c r="HH33607"/>
      <c r="IW33607" s="36"/>
      <c r="JI33607"/>
      <c r="JJ33607"/>
      <c r="KX33607" s="23"/>
      <c r="KY33607" s="23"/>
    </row>
    <row r="33608" spans="36:311" x14ac:dyDescent="0.2">
      <c r="AJ33608" s="23"/>
      <c r="HH33608"/>
      <c r="IW33608" s="36"/>
      <c r="JI33608"/>
      <c r="JJ33608"/>
      <c r="KX33608" s="23"/>
      <c r="KY33608" s="23"/>
    </row>
    <row r="33609" spans="36:311" x14ac:dyDescent="0.2">
      <c r="AJ33609" s="23"/>
      <c r="HH33609"/>
      <c r="IW33609" s="36"/>
      <c r="JI33609"/>
      <c r="JJ33609"/>
      <c r="KX33609" s="23"/>
      <c r="KY33609" s="23"/>
    </row>
    <row r="33610" spans="36:311" x14ac:dyDescent="0.2">
      <c r="AJ33610" s="23"/>
      <c r="HH33610"/>
      <c r="IW33610" s="36"/>
      <c r="JI33610"/>
      <c r="JJ33610"/>
      <c r="KX33610" s="23"/>
      <c r="KY33610" s="23"/>
    </row>
    <row r="33611" spans="36:311" x14ac:dyDescent="0.2">
      <c r="AJ33611" s="23"/>
      <c r="HH33611"/>
      <c r="IW33611" s="36"/>
      <c r="JI33611"/>
      <c r="JJ33611"/>
      <c r="KX33611" s="23"/>
      <c r="KY33611" s="23"/>
    </row>
    <row r="33612" spans="36:311" x14ac:dyDescent="0.2">
      <c r="AJ33612" s="23"/>
      <c r="HH33612"/>
      <c r="IW33612" s="36"/>
      <c r="JI33612"/>
      <c r="JJ33612"/>
      <c r="KX33612" s="23"/>
      <c r="KY33612" s="23"/>
    </row>
    <row r="33613" spans="36:311" x14ac:dyDescent="0.2">
      <c r="AJ33613" s="23"/>
      <c r="HH33613"/>
      <c r="IW33613" s="36"/>
      <c r="JI33613"/>
      <c r="JJ33613"/>
      <c r="KX33613" s="23"/>
      <c r="KY33613" s="23"/>
    </row>
    <row r="33614" spans="36:311" x14ac:dyDescent="0.2">
      <c r="AJ33614" s="23"/>
      <c r="HH33614"/>
      <c r="IW33614" s="36"/>
      <c r="JI33614"/>
      <c r="JJ33614"/>
      <c r="KX33614" s="23"/>
      <c r="KY33614" s="23"/>
    </row>
    <row r="33615" spans="36:311" x14ac:dyDescent="0.2">
      <c r="AJ33615" s="23"/>
      <c r="HH33615"/>
      <c r="IW33615" s="36"/>
      <c r="JI33615"/>
      <c r="JJ33615"/>
      <c r="KX33615" s="23"/>
      <c r="KY33615" s="23"/>
    </row>
    <row r="33616" spans="36:311" x14ac:dyDescent="0.2">
      <c r="AJ33616" s="23"/>
      <c r="HH33616"/>
      <c r="IW33616" s="36"/>
      <c r="JI33616"/>
      <c r="JJ33616"/>
      <c r="KX33616" s="23"/>
      <c r="KY33616" s="23"/>
    </row>
    <row r="33617" spans="36:311" x14ac:dyDescent="0.2">
      <c r="AJ33617" s="23"/>
      <c r="HH33617"/>
      <c r="IW33617" s="36"/>
      <c r="JI33617"/>
      <c r="JJ33617"/>
      <c r="KX33617" s="23"/>
      <c r="KY33617" s="23"/>
    </row>
    <row r="33618" spans="36:311" x14ac:dyDescent="0.2">
      <c r="AJ33618" s="23"/>
      <c r="HH33618"/>
      <c r="IW33618" s="36"/>
      <c r="JI33618"/>
      <c r="JJ33618"/>
      <c r="KX33618" s="23"/>
      <c r="KY33618" s="23"/>
    </row>
    <row r="33619" spans="36:311" x14ac:dyDescent="0.2">
      <c r="AJ33619" s="23"/>
      <c r="HH33619"/>
      <c r="IW33619" s="36"/>
      <c r="JI33619"/>
      <c r="JJ33619"/>
      <c r="KX33619" s="23"/>
      <c r="KY33619" s="23"/>
    </row>
    <row r="33620" spans="36:311" x14ac:dyDescent="0.2">
      <c r="AJ33620" s="23"/>
      <c r="HH33620"/>
      <c r="IW33620" s="36"/>
      <c r="JI33620"/>
      <c r="JJ33620"/>
      <c r="KX33620" s="23"/>
      <c r="KY33620" s="23"/>
    </row>
    <row r="33621" spans="36:311" x14ac:dyDescent="0.2">
      <c r="AJ33621" s="23"/>
      <c r="HH33621"/>
      <c r="IW33621" s="36"/>
      <c r="JI33621"/>
      <c r="JJ33621"/>
      <c r="KX33621" s="23"/>
      <c r="KY33621" s="23"/>
    </row>
    <row r="33622" spans="36:311" x14ac:dyDescent="0.2">
      <c r="AJ33622" s="23"/>
      <c r="HH33622"/>
      <c r="IW33622" s="36"/>
      <c r="JI33622"/>
      <c r="JJ33622"/>
      <c r="KX33622" s="23"/>
      <c r="KY33622" s="23"/>
    </row>
    <row r="33623" spans="36:311" x14ac:dyDescent="0.2">
      <c r="AJ33623" s="23"/>
      <c r="HH33623"/>
      <c r="IW33623" s="36"/>
      <c r="JI33623"/>
      <c r="JJ33623"/>
      <c r="KX33623" s="23"/>
      <c r="KY33623" s="23"/>
    </row>
    <row r="33624" spans="36:311" x14ac:dyDescent="0.2">
      <c r="AJ33624" s="23"/>
      <c r="HH33624"/>
      <c r="IW33624" s="36"/>
      <c r="JI33624"/>
      <c r="JJ33624"/>
      <c r="KX33624" s="23"/>
      <c r="KY33624" s="23"/>
    </row>
    <row r="33625" spans="36:311" x14ac:dyDescent="0.2">
      <c r="AJ33625" s="23"/>
      <c r="HH33625"/>
      <c r="IW33625" s="36"/>
      <c r="JI33625"/>
      <c r="JJ33625"/>
      <c r="KX33625" s="23"/>
      <c r="KY33625" s="23"/>
    </row>
    <row r="33626" spans="36:311" x14ac:dyDescent="0.2">
      <c r="AJ33626" s="23"/>
      <c r="HH33626"/>
      <c r="IW33626" s="36"/>
      <c r="JI33626"/>
      <c r="JJ33626"/>
      <c r="KX33626" s="23"/>
      <c r="KY33626" s="23"/>
    </row>
    <row r="33627" spans="36:311" x14ac:dyDescent="0.2">
      <c r="AJ33627" s="23"/>
      <c r="HH33627"/>
      <c r="IW33627" s="36"/>
      <c r="JI33627"/>
      <c r="JJ33627"/>
      <c r="KX33627" s="23"/>
      <c r="KY33627" s="23"/>
    </row>
    <row r="33628" spans="36:311" x14ac:dyDescent="0.2">
      <c r="AJ33628" s="23"/>
      <c r="HH33628"/>
      <c r="IW33628" s="36"/>
      <c r="JI33628"/>
      <c r="JJ33628"/>
      <c r="KX33628" s="23"/>
      <c r="KY33628" s="23"/>
    </row>
    <row r="33629" spans="36:311" x14ac:dyDescent="0.2">
      <c r="AJ33629" s="23"/>
      <c r="HH33629"/>
      <c r="IW33629" s="36"/>
      <c r="JI33629"/>
      <c r="JJ33629"/>
      <c r="KX33629" s="23"/>
      <c r="KY33629" s="23"/>
    </row>
    <row r="33630" spans="36:311" x14ac:dyDescent="0.2">
      <c r="AJ33630" s="23"/>
      <c r="HH33630"/>
      <c r="IW33630" s="36"/>
      <c r="JI33630"/>
      <c r="JJ33630"/>
      <c r="KX33630" s="23"/>
      <c r="KY33630" s="23"/>
    </row>
    <row r="33631" spans="36:311" x14ac:dyDescent="0.2">
      <c r="AJ33631" s="23"/>
      <c r="HH33631"/>
      <c r="IW33631" s="36"/>
      <c r="JI33631"/>
      <c r="JJ33631"/>
      <c r="KX33631" s="23"/>
      <c r="KY33631" s="23"/>
    </row>
    <row r="33632" spans="36:311" x14ac:dyDescent="0.2">
      <c r="AJ33632" s="23"/>
      <c r="HH33632"/>
      <c r="IW33632" s="36"/>
      <c r="JI33632"/>
      <c r="JJ33632"/>
      <c r="KX33632" s="23"/>
      <c r="KY33632" s="23"/>
    </row>
    <row r="33633" spans="36:311" x14ac:dyDescent="0.2">
      <c r="AJ33633" s="23"/>
      <c r="HH33633"/>
      <c r="IW33633" s="36"/>
      <c r="JI33633"/>
      <c r="JJ33633"/>
      <c r="KX33633" s="23"/>
      <c r="KY33633" s="23"/>
    </row>
    <row r="33634" spans="36:311" x14ac:dyDescent="0.2">
      <c r="AJ33634" s="23"/>
      <c r="HH33634"/>
      <c r="IW33634" s="36"/>
      <c r="JI33634"/>
      <c r="JJ33634"/>
      <c r="KX33634" s="23"/>
      <c r="KY33634" s="23"/>
    </row>
    <row r="33635" spans="36:311" x14ac:dyDescent="0.2">
      <c r="AJ33635" s="23"/>
      <c r="HH33635"/>
      <c r="IW33635" s="36"/>
      <c r="JI33635"/>
      <c r="JJ33635"/>
      <c r="KX33635" s="23"/>
      <c r="KY33635" s="23"/>
    </row>
    <row r="33636" spans="36:311" x14ac:dyDescent="0.2">
      <c r="AJ33636" s="23"/>
      <c r="HH33636"/>
      <c r="IW33636" s="36"/>
      <c r="JI33636"/>
      <c r="JJ33636"/>
      <c r="KX33636" s="23"/>
      <c r="KY33636" s="23"/>
    </row>
    <row r="33637" spans="36:311" x14ac:dyDescent="0.2">
      <c r="AJ33637" s="23"/>
      <c r="HH33637"/>
      <c r="IW33637" s="36"/>
      <c r="JI33637"/>
      <c r="JJ33637"/>
      <c r="KX33637" s="23"/>
      <c r="KY33637" s="23"/>
    </row>
    <row r="33638" spans="36:311" x14ac:dyDescent="0.2">
      <c r="AJ33638" s="23"/>
      <c r="HH33638"/>
      <c r="IW33638" s="36"/>
      <c r="JI33638"/>
      <c r="JJ33638"/>
      <c r="KX33638" s="23"/>
      <c r="KY33638" s="23"/>
    </row>
    <row r="33639" spans="36:311" x14ac:dyDescent="0.2">
      <c r="AJ33639" s="23"/>
      <c r="HH33639"/>
      <c r="IW33639" s="36"/>
      <c r="JI33639"/>
      <c r="JJ33639"/>
      <c r="KX33639" s="23"/>
      <c r="KY33639" s="23"/>
    </row>
    <row r="33640" spans="36:311" x14ac:dyDescent="0.2">
      <c r="AJ33640" s="23"/>
      <c r="HH33640"/>
      <c r="IW33640" s="36"/>
      <c r="JI33640"/>
      <c r="JJ33640"/>
      <c r="KX33640" s="23"/>
      <c r="KY33640" s="23"/>
    </row>
    <row r="33641" spans="36:311" x14ac:dyDescent="0.2">
      <c r="AJ33641" s="23"/>
      <c r="HH33641"/>
      <c r="IW33641" s="36"/>
      <c r="JI33641"/>
      <c r="JJ33641"/>
      <c r="KX33641" s="23"/>
      <c r="KY33641" s="23"/>
    </row>
    <row r="33642" spans="36:311" x14ac:dyDescent="0.2">
      <c r="AJ33642" s="23"/>
      <c r="HH33642"/>
      <c r="IW33642" s="36"/>
      <c r="JI33642"/>
      <c r="JJ33642"/>
      <c r="KX33642" s="23"/>
      <c r="KY33642" s="23"/>
    </row>
    <row r="33643" spans="36:311" x14ac:dyDescent="0.2">
      <c r="AJ33643" s="23"/>
      <c r="HH33643"/>
      <c r="IW33643" s="36"/>
      <c r="JI33643"/>
      <c r="JJ33643"/>
      <c r="KX33643" s="23"/>
      <c r="KY33643" s="23"/>
    </row>
    <row r="33644" spans="36:311" x14ac:dyDescent="0.2">
      <c r="AJ33644" s="23"/>
      <c r="HH33644"/>
      <c r="IW33644" s="36"/>
      <c r="JI33644"/>
      <c r="JJ33644"/>
      <c r="KX33644" s="23"/>
      <c r="KY33644" s="23"/>
    </row>
    <row r="33645" spans="36:311" x14ac:dyDescent="0.2">
      <c r="AJ33645" s="23"/>
      <c r="HH33645"/>
      <c r="IW33645" s="36"/>
      <c r="JI33645"/>
      <c r="JJ33645"/>
      <c r="KX33645" s="23"/>
      <c r="KY33645" s="23"/>
    </row>
    <row r="33646" spans="36:311" x14ac:dyDescent="0.2">
      <c r="AJ33646" s="23"/>
      <c r="HH33646"/>
      <c r="IW33646" s="36"/>
      <c r="JI33646"/>
      <c r="JJ33646"/>
      <c r="KX33646" s="23"/>
      <c r="KY33646" s="23"/>
    </row>
    <row r="33647" spans="36:311" x14ac:dyDescent="0.2">
      <c r="AJ33647" s="23"/>
      <c r="HH33647"/>
      <c r="IW33647" s="36"/>
      <c r="JI33647"/>
      <c r="JJ33647"/>
      <c r="KX33647" s="23"/>
      <c r="KY33647" s="23"/>
    </row>
    <row r="33648" spans="36:311" x14ac:dyDescent="0.2">
      <c r="AJ33648" s="23"/>
      <c r="HH33648"/>
      <c r="IW33648" s="36"/>
      <c r="JI33648"/>
      <c r="JJ33648"/>
      <c r="KX33648" s="23"/>
      <c r="KY33648" s="23"/>
    </row>
    <row r="33649" spans="36:311" x14ac:dyDescent="0.2">
      <c r="AJ33649" s="23"/>
      <c r="HH33649"/>
      <c r="IW33649" s="36"/>
      <c r="JI33649"/>
      <c r="JJ33649"/>
      <c r="KX33649" s="23"/>
      <c r="KY33649" s="23"/>
    </row>
    <row r="33650" spans="36:311" x14ac:dyDescent="0.2">
      <c r="AJ33650" s="23"/>
      <c r="HH33650"/>
      <c r="IW33650" s="36"/>
      <c r="JI33650"/>
      <c r="JJ33650"/>
      <c r="KX33650" s="23"/>
      <c r="KY33650" s="23"/>
    </row>
    <row r="33651" spans="36:311" x14ac:dyDescent="0.2">
      <c r="AJ33651" s="23"/>
      <c r="HH33651"/>
      <c r="IW33651" s="36"/>
      <c r="JI33651"/>
      <c r="JJ33651"/>
      <c r="KX33651" s="23"/>
      <c r="KY33651" s="23"/>
    </row>
    <row r="33652" spans="36:311" x14ac:dyDescent="0.2">
      <c r="AJ33652" s="23"/>
      <c r="HH33652"/>
      <c r="IW33652" s="36"/>
      <c r="JI33652"/>
      <c r="JJ33652"/>
      <c r="KX33652" s="23"/>
      <c r="KY33652" s="23"/>
    </row>
    <row r="33653" spans="36:311" x14ac:dyDescent="0.2">
      <c r="AJ33653" s="23"/>
      <c r="HH33653"/>
      <c r="IW33653" s="36"/>
      <c r="JI33653"/>
      <c r="JJ33653"/>
      <c r="KX33653" s="23"/>
      <c r="KY33653" s="23"/>
    </row>
    <row r="33654" spans="36:311" x14ac:dyDescent="0.2">
      <c r="AJ33654" s="23"/>
      <c r="HH33654"/>
      <c r="IW33654" s="36"/>
      <c r="JI33654"/>
      <c r="JJ33654"/>
      <c r="KX33654" s="23"/>
      <c r="KY33654" s="23"/>
    </row>
    <row r="33655" spans="36:311" x14ac:dyDescent="0.2">
      <c r="AJ33655" s="23"/>
      <c r="HH33655"/>
      <c r="IW33655" s="36"/>
      <c r="JI33655"/>
      <c r="JJ33655"/>
      <c r="KX33655" s="23"/>
      <c r="KY33655" s="23"/>
    </row>
    <row r="33656" spans="36:311" x14ac:dyDescent="0.2">
      <c r="AJ33656" s="23"/>
      <c r="HH33656"/>
      <c r="IW33656" s="36"/>
      <c r="JI33656"/>
      <c r="JJ33656"/>
      <c r="KX33656" s="23"/>
      <c r="KY33656" s="23"/>
    </row>
    <row r="33657" spans="36:311" x14ac:dyDescent="0.2">
      <c r="AJ33657" s="23"/>
      <c r="HH33657"/>
      <c r="IW33657" s="36"/>
      <c r="JI33657"/>
      <c r="JJ33657"/>
      <c r="KX33657" s="23"/>
      <c r="KY33657" s="23"/>
    </row>
    <row r="33658" spans="36:311" x14ac:dyDescent="0.2">
      <c r="AJ33658" s="23"/>
      <c r="HH33658"/>
      <c r="IW33658" s="36"/>
      <c r="JI33658"/>
      <c r="JJ33658"/>
      <c r="KX33658" s="23"/>
      <c r="KY33658" s="23"/>
    </row>
    <row r="33659" spans="36:311" x14ac:dyDescent="0.2">
      <c r="AJ33659" s="23"/>
      <c r="HH33659"/>
      <c r="IW33659" s="36"/>
      <c r="JI33659"/>
      <c r="JJ33659"/>
      <c r="KX33659" s="23"/>
      <c r="KY33659" s="23"/>
    </row>
    <row r="33660" spans="36:311" x14ac:dyDescent="0.2">
      <c r="AJ33660" s="23"/>
      <c r="HH33660"/>
      <c r="IW33660" s="36"/>
      <c r="JI33660"/>
      <c r="JJ33660"/>
      <c r="KX33660" s="23"/>
      <c r="KY33660" s="23"/>
    </row>
    <row r="33661" spans="36:311" x14ac:dyDescent="0.2">
      <c r="AJ33661" s="23"/>
      <c r="HH33661"/>
      <c r="IW33661" s="36"/>
      <c r="JI33661"/>
      <c r="JJ33661"/>
      <c r="KX33661" s="23"/>
      <c r="KY33661" s="23"/>
    </row>
    <row r="33662" spans="36:311" x14ac:dyDescent="0.2">
      <c r="AJ33662" s="23"/>
      <c r="HH33662"/>
      <c r="IW33662" s="36"/>
      <c r="JI33662"/>
      <c r="JJ33662"/>
      <c r="KX33662" s="23"/>
      <c r="KY33662" s="23"/>
    </row>
    <row r="33663" spans="36:311" x14ac:dyDescent="0.2">
      <c r="AJ33663" s="23"/>
      <c r="HH33663"/>
      <c r="IW33663" s="36"/>
      <c r="JI33663"/>
      <c r="JJ33663"/>
      <c r="KX33663" s="23"/>
      <c r="KY33663" s="23"/>
    </row>
    <row r="33664" spans="36:311" x14ac:dyDescent="0.2">
      <c r="AJ33664" s="23"/>
      <c r="HH33664"/>
      <c r="IW33664" s="36"/>
      <c r="JI33664"/>
      <c r="JJ33664"/>
      <c r="KX33664" s="23"/>
      <c r="KY33664" s="23"/>
    </row>
    <row r="33665" spans="36:311" x14ac:dyDescent="0.2">
      <c r="AJ33665" s="23"/>
      <c r="HH33665"/>
      <c r="IW33665" s="36"/>
      <c r="JI33665"/>
      <c r="JJ33665"/>
      <c r="KX33665" s="23"/>
      <c r="KY33665" s="23"/>
    </row>
    <row r="33666" spans="36:311" x14ac:dyDescent="0.2">
      <c r="AJ33666" s="23"/>
      <c r="HH33666"/>
      <c r="IW33666" s="36"/>
      <c r="JI33666"/>
      <c r="JJ33666"/>
      <c r="KX33666" s="23"/>
      <c r="KY33666" s="23"/>
    </row>
    <row r="33667" spans="36:311" x14ac:dyDescent="0.2">
      <c r="AJ33667" s="23"/>
      <c r="HH33667"/>
      <c r="IW33667" s="36"/>
      <c r="JI33667"/>
      <c r="JJ33667"/>
      <c r="KX33667" s="23"/>
      <c r="KY33667" s="23"/>
    </row>
    <row r="33668" spans="36:311" x14ac:dyDescent="0.2">
      <c r="AJ33668" s="23"/>
      <c r="HH33668"/>
      <c r="IW33668" s="36"/>
      <c r="JI33668"/>
      <c r="JJ33668"/>
      <c r="KX33668" s="23"/>
      <c r="KY33668" s="23"/>
    </row>
    <row r="33669" spans="36:311" x14ac:dyDescent="0.2">
      <c r="AJ33669" s="23"/>
      <c r="HH33669"/>
      <c r="IW33669" s="36"/>
      <c r="JI33669"/>
      <c r="JJ33669"/>
      <c r="KX33669" s="23"/>
      <c r="KY33669" s="23"/>
    </row>
    <row r="33670" spans="36:311" x14ac:dyDescent="0.2">
      <c r="AJ33670" s="23"/>
      <c r="HH33670"/>
      <c r="IW33670" s="36"/>
      <c r="JI33670"/>
      <c r="JJ33670"/>
      <c r="KX33670" s="23"/>
      <c r="KY33670" s="23"/>
    </row>
    <row r="33671" spans="36:311" x14ac:dyDescent="0.2">
      <c r="AJ33671" s="23"/>
      <c r="HH33671"/>
      <c r="IW33671" s="36"/>
      <c r="JI33671"/>
      <c r="JJ33671"/>
      <c r="KX33671" s="23"/>
      <c r="KY33671" s="23"/>
    </row>
    <row r="33672" spans="36:311" x14ac:dyDescent="0.2">
      <c r="AJ33672" s="23"/>
      <c r="HH33672"/>
      <c r="IW33672" s="36"/>
      <c r="JI33672"/>
      <c r="JJ33672"/>
      <c r="KX33672" s="23"/>
      <c r="KY33672" s="23"/>
    </row>
    <row r="33673" spans="36:311" x14ac:dyDescent="0.2">
      <c r="AJ33673" s="23"/>
      <c r="HH33673"/>
      <c r="IW33673" s="36"/>
      <c r="JI33673"/>
      <c r="JJ33673"/>
      <c r="KX33673" s="23"/>
      <c r="KY33673" s="23"/>
    </row>
    <row r="33674" spans="36:311" x14ac:dyDescent="0.2">
      <c r="AJ33674" s="23"/>
      <c r="HH33674"/>
      <c r="IW33674" s="36"/>
      <c r="JI33674"/>
      <c r="JJ33674"/>
      <c r="KX33674" s="23"/>
      <c r="KY33674" s="23"/>
    </row>
    <row r="33675" spans="36:311" x14ac:dyDescent="0.2">
      <c r="AJ33675" s="23"/>
      <c r="HH33675"/>
      <c r="IW33675" s="36"/>
      <c r="JI33675"/>
      <c r="JJ33675"/>
      <c r="KX33675" s="23"/>
      <c r="KY33675" s="23"/>
    </row>
    <row r="33676" spans="36:311" x14ac:dyDescent="0.2">
      <c r="AJ33676" s="23"/>
      <c r="HH33676"/>
      <c r="IW33676" s="36"/>
      <c r="JI33676"/>
      <c r="JJ33676"/>
      <c r="KX33676" s="23"/>
      <c r="KY33676" s="23"/>
    </row>
    <row r="33677" spans="36:311" x14ac:dyDescent="0.2">
      <c r="AJ33677" s="23"/>
      <c r="HH33677"/>
      <c r="IW33677" s="36"/>
      <c r="JI33677"/>
      <c r="JJ33677"/>
      <c r="KX33677" s="23"/>
      <c r="KY33677" s="23"/>
    </row>
    <row r="33678" spans="36:311" x14ac:dyDescent="0.2">
      <c r="AJ33678" s="23"/>
      <c r="HH33678"/>
      <c r="IW33678" s="36"/>
      <c r="JI33678"/>
      <c r="JJ33678"/>
      <c r="KX33678" s="23"/>
      <c r="KY33678" s="23"/>
    </row>
    <row r="33679" spans="36:311" x14ac:dyDescent="0.2">
      <c r="AJ33679" s="23"/>
      <c r="HH33679"/>
      <c r="IW33679" s="36"/>
      <c r="JI33679"/>
      <c r="JJ33679"/>
      <c r="KX33679" s="23"/>
      <c r="KY33679" s="23"/>
    </row>
    <row r="33680" spans="36:311" x14ac:dyDescent="0.2">
      <c r="AJ33680" s="23"/>
      <c r="HH33680"/>
      <c r="IW33680" s="36"/>
      <c r="JI33680"/>
      <c r="JJ33680"/>
      <c r="KX33680" s="23"/>
      <c r="KY33680" s="23"/>
    </row>
    <row r="33681" spans="36:311" x14ac:dyDescent="0.2">
      <c r="AJ33681" s="23"/>
      <c r="HH33681"/>
      <c r="IW33681" s="36"/>
      <c r="JI33681"/>
      <c r="JJ33681"/>
      <c r="KX33681" s="23"/>
      <c r="KY33681" s="23"/>
    </row>
    <row r="33682" spans="36:311" x14ac:dyDescent="0.2">
      <c r="AJ33682" s="23"/>
      <c r="HH33682"/>
      <c r="IW33682" s="36"/>
      <c r="JI33682"/>
      <c r="JJ33682"/>
      <c r="KX33682" s="23"/>
      <c r="KY33682" s="23"/>
    </row>
    <row r="33683" spans="36:311" x14ac:dyDescent="0.2">
      <c r="AJ33683" s="23"/>
      <c r="HH33683"/>
      <c r="IW33683" s="36"/>
      <c r="JI33683"/>
      <c r="JJ33683"/>
      <c r="KX33683" s="23"/>
      <c r="KY33683" s="23"/>
    </row>
    <row r="33684" spans="36:311" x14ac:dyDescent="0.2">
      <c r="AJ33684" s="23"/>
      <c r="HH33684"/>
      <c r="IW33684" s="36"/>
      <c r="JI33684"/>
      <c r="JJ33684"/>
      <c r="KX33684" s="23"/>
      <c r="KY33684" s="23"/>
    </row>
    <row r="33685" spans="36:311" x14ac:dyDescent="0.2">
      <c r="AJ33685" s="23"/>
      <c r="HH33685"/>
      <c r="IW33685" s="36"/>
      <c r="JI33685"/>
      <c r="JJ33685"/>
      <c r="KX33685" s="23"/>
      <c r="KY33685" s="23"/>
    </row>
    <row r="33686" spans="36:311" x14ac:dyDescent="0.2">
      <c r="AJ33686" s="23"/>
      <c r="HH33686"/>
      <c r="IW33686" s="36"/>
      <c r="JI33686"/>
      <c r="JJ33686"/>
      <c r="KX33686" s="23"/>
      <c r="KY33686" s="23"/>
    </row>
    <row r="33687" spans="36:311" x14ac:dyDescent="0.2">
      <c r="AJ33687" s="23"/>
      <c r="HH33687"/>
      <c r="IW33687" s="36"/>
      <c r="JI33687"/>
      <c r="JJ33687"/>
      <c r="KX33687" s="23"/>
      <c r="KY33687" s="23"/>
    </row>
    <row r="33688" spans="36:311" x14ac:dyDescent="0.2">
      <c r="AJ33688" s="23"/>
      <c r="HH33688"/>
      <c r="IW33688" s="36"/>
      <c r="JI33688"/>
      <c r="JJ33688"/>
      <c r="KX33688" s="23"/>
      <c r="KY33688" s="23"/>
    </row>
    <row r="33689" spans="36:311" x14ac:dyDescent="0.2">
      <c r="AJ33689" s="23"/>
      <c r="HH33689"/>
      <c r="IW33689" s="36"/>
      <c r="JI33689"/>
      <c r="JJ33689"/>
      <c r="KX33689" s="23"/>
      <c r="KY33689" s="23"/>
    </row>
    <row r="33690" spans="36:311" x14ac:dyDescent="0.2">
      <c r="AJ33690" s="23"/>
      <c r="HH33690"/>
      <c r="IW33690" s="36"/>
      <c r="JI33690"/>
      <c r="JJ33690"/>
      <c r="KX33690" s="23"/>
      <c r="KY33690" s="23"/>
    </row>
    <row r="33691" spans="36:311" x14ac:dyDescent="0.2">
      <c r="AJ33691" s="23"/>
      <c r="HH33691"/>
      <c r="IW33691" s="36"/>
      <c r="JI33691"/>
      <c r="JJ33691"/>
      <c r="KX33691" s="23"/>
      <c r="KY33691" s="23"/>
    </row>
    <row r="33692" spans="36:311" x14ac:dyDescent="0.2">
      <c r="AJ33692" s="23"/>
      <c r="HH33692"/>
      <c r="IW33692" s="36"/>
      <c r="JI33692"/>
      <c r="JJ33692"/>
      <c r="KX33692" s="23"/>
      <c r="KY33692" s="23"/>
    </row>
    <row r="33693" spans="36:311" x14ac:dyDescent="0.2">
      <c r="AJ33693" s="23"/>
      <c r="HH33693"/>
      <c r="IW33693" s="36"/>
      <c r="JI33693"/>
      <c r="JJ33693"/>
      <c r="KX33693" s="23"/>
      <c r="KY33693" s="23"/>
    </row>
    <row r="33694" spans="36:311" x14ac:dyDescent="0.2">
      <c r="AJ33694" s="23"/>
      <c r="HH33694"/>
      <c r="IW33694" s="36"/>
      <c r="JI33694"/>
      <c r="JJ33694"/>
      <c r="KX33694" s="23"/>
      <c r="KY33694" s="23"/>
    </row>
    <row r="33695" spans="36:311" x14ac:dyDescent="0.2">
      <c r="AJ33695" s="23"/>
      <c r="HH33695"/>
      <c r="IW33695" s="36"/>
      <c r="JI33695"/>
      <c r="JJ33695"/>
      <c r="KX33695" s="23"/>
      <c r="KY33695" s="23"/>
    </row>
    <row r="33696" spans="36:311" x14ac:dyDescent="0.2">
      <c r="AJ33696" s="23"/>
      <c r="HH33696"/>
      <c r="IW33696" s="36"/>
      <c r="JI33696"/>
      <c r="JJ33696"/>
      <c r="KX33696" s="23"/>
      <c r="KY33696" s="23"/>
    </row>
    <row r="33697" spans="36:311" x14ac:dyDescent="0.2">
      <c r="AJ33697" s="23"/>
      <c r="HH33697"/>
      <c r="IW33697" s="36"/>
      <c r="JI33697"/>
      <c r="JJ33697"/>
      <c r="KX33697" s="23"/>
      <c r="KY33697" s="23"/>
    </row>
    <row r="33698" spans="36:311" x14ac:dyDescent="0.2">
      <c r="AJ33698" s="23"/>
      <c r="HH33698"/>
      <c r="IW33698" s="36"/>
      <c r="JI33698"/>
      <c r="JJ33698"/>
      <c r="KX33698" s="23"/>
      <c r="KY33698" s="23"/>
    </row>
    <row r="33699" spans="36:311" x14ac:dyDescent="0.2">
      <c r="AJ33699" s="23"/>
      <c r="HH33699"/>
      <c r="IW33699" s="36"/>
      <c r="JI33699"/>
      <c r="JJ33699"/>
      <c r="KX33699" s="23"/>
      <c r="KY33699" s="23"/>
    </row>
    <row r="33700" spans="36:311" x14ac:dyDescent="0.2">
      <c r="AJ33700" s="23"/>
      <c r="HH33700"/>
      <c r="IW33700" s="36"/>
      <c r="JI33700"/>
      <c r="JJ33700"/>
      <c r="KX33700" s="23"/>
      <c r="KY33700" s="23"/>
    </row>
    <row r="33701" spans="36:311" x14ac:dyDescent="0.2">
      <c r="AJ33701" s="23"/>
      <c r="HH33701"/>
      <c r="IW33701" s="36"/>
      <c r="JI33701"/>
      <c r="JJ33701"/>
      <c r="KX33701" s="23"/>
      <c r="KY33701" s="23"/>
    </row>
    <row r="33702" spans="36:311" x14ac:dyDescent="0.2">
      <c r="AJ33702" s="23"/>
      <c r="HH33702"/>
      <c r="IW33702" s="36"/>
      <c r="JI33702"/>
      <c r="JJ33702"/>
      <c r="KX33702" s="23"/>
      <c r="KY33702" s="23"/>
    </row>
    <row r="33703" spans="36:311" x14ac:dyDescent="0.2">
      <c r="AJ33703" s="23"/>
      <c r="HH33703"/>
      <c r="IW33703" s="36"/>
      <c r="JI33703"/>
      <c r="JJ33703"/>
      <c r="KX33703" s="23"/>
      <c r="KY33703" s="23"/>
    </row>
    <row r="33704" spans="36:311" x14ac:dyDescent="0.2">
      <c r="AJ33704" s="23"/>
      <c r="HH33704"/>
      <c r="IW33704" s="36"/>
      <c r="JI33704"/>
      <c r="JJ33704"/>
      <c r="KX33704" s="23"/>
      <c r="KY33704" s="23"/>
    </row>
    <row r="33705" spans="36:311" x14ac:dyDescent="0.2">
      <c r="AJ33705" s="23"/>
      <c r="HH33705"/>
      <c r="IW33705" s="36"/>
      <c r="JI33705"/>
      <c r="JJ33705"/>
      <c r="KX33705" s="23"/>
      <c r="KY33705" s="23"/>
    </row>
    <row r="33706" spans="36:311" x14ac:dyDescent="0.2">
      <c r="AJ33706" s="23"/>
      <c r="HH33706"/>
      <c r="IW33706" s="36"/>
      <c r="JI33706"/>
      <c r="JJ33706"/>
      <c r="KX33706" s="23"/>
      <c r="KY33706" s="23"/>
    </row>
    <row r="33707" spans="36:311" x14ac:dyDescent="0.2">
      <c r="AJ33707" s="23"/>
      <c r="HH33707"/>
      <c r="IW33707" s="36"/>
      <c r="JI33707"/>
      <c r="JJ33707"/>
      <c r="KX33707" s="23"/>
      <c r="KY33707" s="23"/>
    </row>
    <row r="33708" spans="36:311" x14ac:dyDescent="0.2">
      <c r="AJ33708" s="23"/>
      <c r="HH33708"/>
      <c r="IW33708" s="36"/>
      <c r="JI33708"/>
      <c r="JJ33708"/>
      <c r="KX33708" s="23"/>
      <c r="KY33708" s="23"/>
    </row>
    <row r="33709" spans="36:311" x14ac:dyDescent="0.2">
      <c r="AJ33709" s="23"/>
      <c r="HH33709"/>
      <c r="IW33709" s="36"/>
      <c r="JI33709"/>
      <c r="JJ33709"/>
      <c r="KX33709" s="23"/>
      <c r="KY33709" s="23"/>
    </row>
    <row r="33710" spans="36:311" x14ac:dyDescent="0.2">
      <c r="AJ33710" s="23"/>
      <c r="HH33710"/>
      <c r="IW33710" s="36"/>
      <c r="JI33710"/>
      <c r="JJ33710"/>
      <c r="KX33710" s="23"/>
      <c r="KY33710" s="23"/>
    </row>
    <row r="33711" spans="36:311" x14ac:dyDescent="0.2">
      <c r="AJ33711" s="23"/>
      <c r="HH33711"/>
      <c r="IW33711" s="36"/>
      <c r="JI33711"/>
      <c r="JJ33711"/>
      <c r="KX33711" s="23"/>
      <c r="KY33711" s="23"/>
    </row>
    <row r="33712" spans="36:311" x14ac:dyDescent="0.2">
      <c r="AJ33712" s="23"/>
      <c r="HH33712"/>
      <c r="IW33712" s="36"/>
      <c r="JI33712"/>
      <c r="JJ33712"/>
      <c r="KX33712" s="23"/>
      <c r="KY33712" s="23"/>
    </row>
    <row r="33713" spans="36:311" x14ac:dyDescent="0.2">
      <c r="AJ33713" s="23"/>
      <c r="HH33713"/>
      <c r="IW33713" s="36"/>
      <c r="JI33713"/>
      <c r="JJ33713"/>
      <c r="KX33713" s="23"/>
      <c r="KY33713" s="23"/>
    </row>
    <row r="33714" spans="36:311" x14ac:dyDescent="0.2">
      <c r="AJ33714" s="23"/>
      <c r="HH33714"/>
      <c r="IW33714" s="36"/>
      <c r="JI33714"/>
      <c r="JJ33714"/>
      <c r="KX33714" s="23"/>
      <c r="KY33714" s="23"/>
    </row>
    <row r="33715" spans="36:311" x14ac:dyDescent="0.2">
      <c r="AJ33715" s="23"/>
      <c r="HH33715"/>
      <c r="IW33715" s="36"/>
      <c r="JI33715"/>
      <c r="JJ33715"/>
      <c r="KX33715" s="23"/>
      <c r="KY33715" s="23"/>
    </row>
    <row r="33716" spans="36:311" x14ac:dyDescent="0.2">
      <c r="AJ33716" s="23"/>
      <c r="HH33716"/>
      <c r="IW33716" s="36"/>
      <c r="JI33716"/>
      <c r="JJ33716"/>
      <c r="KX33716" s="23"/>
      <c r="KY33716" s="23"/>
    </row>
    <row r="33717" spans="36:311" x14ac:dyDescent="0.2">
      <c r="AJ33717" s="23"/>
      <c r="HH33717"/>
      <c r="IW33717" s="36"/>
      <c r="JI33717"/>
      <c r="JJ33717"/>
      <c r="KX33717" s="23"/>
      <c r="KY33717" s="23"/>
    </row>
    <row r="33718" spans="36:311" x14ac:dyDescent="0.2">
      <c r="AJ33718" s="23"/>
      <c r="HH33718"/>
      <c r="IW33718" s="36"/>
      <c r="JI33718"/>
      <c r="JJ33718"/>
      <c r="KX33718" s="23"/>
      <c r="KY33718" s="23"/>
    </row>
    <row r="33719" spans="36:311" x14ac:dyDescent="0.2">
      <c r="AJ33719" s="23"/>
      <c r="HH33719"/>
      <c r="IW33719" s="36"/>
      <c r="JI33719"/>
      <c r="JJ33719"/>
      <c r="KX33719" s="23"/>
      <c r="KY33719" s="23"/>
    </row>
    <row r="33720" spans="36:311" x14ac:dyDescent="0.2">
      <c r="AJ33720" s="23"/>
      <c r="HH33720"/>
      <c r="IW33720" s="36"/>
      <c r="JI33720"/>
      <c r="JJ33720"/>
      <c r="KX33720" s="23"/>
      <c r="KY33720" s="23"/>
    </row>
    <row r="33721" spans="36:311" x14ac:dyDescent="0.2">
      <c r="AJ33721" s="23"/>
      <c r="HH33721"/>
      <c r="IW33721" s="36"/>
      <c r="JI33721"/>
      <c r="JJ33721"/>
      <c r="KX33721" s="23"/>
      <c r="KY33721" s="23"/>
    </row>
    <row r="33722" spans="36:311" x14ac:dyDescent="0.2">
      <c r="AJ33722" s="23"/>
      <c r="HH33722"/>
      <c r="IW33722" s="36"/>
      <c r="JI33722"/>
      <c r="JJ33722"/>
      <c r="KX33722" s="23"/>
      <c r="KY33722" s="23"/>
    </row>
    <row r="33723" spans="36:311" x14ac:dyDescent="0.2">
      <c r="AJ33723" s="23"/>
      <c r="HH33723"/>
      <c r="IW33723" s="36"/>
      <c r="JI33723"/>
      <c r="JJ33723"/>
      <c r="KX33723" s="23"/>
      <c r="KY33723" s="23"/>
    </row>
    <row r="33724" spans="36:311" x14ac:dyDescent="0.2">
      <c r="AJ33724" s="23"/>
      <c r="HH33724"/>
      <c r="IW33724" s="36"/>
      <c r="JI33724"/>
      <c r="JJ33724"/>
      <c r="KX33724" s="23"/>
      <c r="KY33724" s="23"/>
    </row>
    <row r="33725" spans="36:311" x14ac:dyDescent="0.2">
      <c r="AJ33725" s="23"/>
      <c r="HH33725"/>
      <c r="IW33725" s="36"/>
      <c r="JI33725"/>
      <c r="JJ33725"/>
      <c r="KX33725" s="23"/>
      <c r="KY33725" s="23"/>
    </row>
    <row r="33726" spans="36:311" x14ac:dyDescent="0.2">
      <c r="AJ33726" s="23"/>
      <c r="HH33726"/>
      <c r="IW33726" s="36"/>
      <c r="JI33726"/>
      <c r="JJ33726"/>
      <c r="KX33726" s="23"/>
      <c r="KY33726" s="23"/>
    </row>
    <row r="33727" spans="36:311" x14ac:dyDescent="0.2">
      <c r="AJ33727" s="23"/>
      <c r="HH33727"/>
      <c r="IW33727" s="36"/>
      <c r="JI33727"/>
      <c r="JJ33727"/>
      <c r="KX33727" s="23"/>
      <c r="KY33727" s="23"/>
    </row>
    <row r="33728" spans="36:311" x14ac:dyDescent="0.2">
      <c r="AJ33728" s="23"/>
      <c r="HH33728"/>
      <c r="IW33728" s="36"/>
      <c r="JI33728"/>
      <c r="JJ33728"/>
      <c r="KX33728" s="23"/>
      <c r="KY33728" s="23"/>
    </row>
    <row r="33729" spans="36:311" x14ac:dyDescent="0.2">
      <c r="AJ33729" s="23"/>
      <c r="HH33729"/>
      <c r="IW33729" s="36"/>
      <c r="JI33729"/>
      <c r="JJ33729"/>
      <c r="KX33729" s="23"/>
      <c r="KY33729" s="23"/>
    </row>
    <row r="33730" spans="36:311" x14ac:dyDescent="0.2">
      <c r="AJ33730" s="23"/>
      <c r="HH33730"/>
      <c r="IW33730" s="36"/>
      <c r="JI33730"/>
      <c r="JJ33730"/>
      <c r="KX33730" s="23"/>
      <c r="KY33730" s="23"/>
    </row>
    <row r="33731" spans="36:311" x14ac:dyDescent="0.2">
      <c r="AJ33731" s="23"/>
      <c r="HH33731"/>
      <c r="IW33731" s="36"/>
      <c r="JI33731"/>
      <c r="JJ33731"/>
      <c r="KX33731" s="23"/>
      <c r="KY33731" s="23"/>
    </row>
    <row r="33732" spans="36:311" x14ac:dyDescent="0.2">
      <c r="AJ33732" s="23"/>
      <c r="HH33732"/>
      <c r="IW33732" s="36"/>
      <c r="JI33732"/>
      <c r="JJ33732"/>
      <c r="KX33732" s="23"/>
      <c r="KY33732" s="23"/>
    </row>
    <row r="33733" spans="36:311" x14ac:dyDescent="0.2">
      <c r="AJ33733" s="23"/>
      <c r="HH33733"/>
      <c r="IW33733" s="36"/>
      <c r="JI33733"/>
      <c r="JJ33733"/>
      <c r="KX33733" s="23"/>
      <c r="KY33733" s="23"/>
    </row>
    <row r="33734" spans="36:311" x14ac:dyDescent="0.2">
      <c r="AJ33734" s="23"/>
      <c r="HH33734"/>
      <c r="IW33734" s="36"/>
      <c r="JI33734"/>
      <c r="JJ33734"/>
      <c r="KX33734" s="23"/>
      <c r="KY33734" s="23"/>
    </row>
    <row r="33735" spans="36:311" x14ac:dyDescent="0.2">
      <c r="AJ33735" s="23"/>
      <c r="HH33735"/>
      <c r="IW33735" s="36"/>
      <c r="JI33735"/>
      <c r="JJ33735"/>
      <c r="KX33735" s="23"/>
      <c r="KY33735" s="23"/>
    </row>
    <row r="33736" spans="36:311" x14ac:dyDescent="0.2">
      <c r="AJ33736" s="23"/>
      <c r="HH33736"/>
      <c r="IW33736" s="36"/>
      <c r="JI33736"/>
      <c r="JJ33736"/>
      <c r="KX33736" s="23"/>
      <c r="KY33736" s="23"/>
    </row>
    <row r="33737" spans="36:311" x14ac:dyDescent="0.2">
      <c r="AJ33737" s="23"/>
      <c r="HH33737"/>
      <c r="IW33737" s="36"/>
      <c r="JI33737"/>
      <c r="JJ33737"/>
      <c r="KX33737" s="23"/>
      <c r="KY33737" s="23"/>
    </row>
    <row r="33738" spans="36:311" x14ac:dyDescent="0.2">
      <c r="AJ33738" s="23"/>
      <c r="HH33738"/>
      <c r="IW33738" s="36"/>
      <c r="JI33738"/>
      <c r="JJ33738"/>
      <c r="KX33738" s="23"/>
      <c r="KY33738" s="23"/>
    </row>
    <row r="33739" spans="36:311" x14ac:dyDescent="0.2">
      <c r="AJ33739" s="23"/>
      <c r="HH33739"/>
      <c r="IW33739" s="36"/>
      <c r="JI33739"/>
      <c r="JJ33739"/>
      <c r="KX33739" s="23"/>
      <c r="KY33739" s="23"/>
    </row>
    <row r="33740" spans="36:311" x14ac:dyDescent="0.2">
      <c r="AJ33740" s="23"/>
      <c r="HH33740"/>
      <c r="IW33740" s="36"/>
      <c r="JI33740"/>
      <c r="JJ33740"/>
      <c r="KX33740" s="23"/>
      <c r="KY33740" s="23"/>
    </row>
    <row r="33741" spans="36:311" x14ac:dyDescent="0.2">
      <c r="AJ33741" s="23"/>
      <c r="HH33741"/>
      <c r="IW33741" s="36"/>
      <c r="JI33741"/>
      <c r="JJ33741"/>
      <c r="KX33741" s="23"/>
      <c r="KY33741" s="23"/>
    </row>
    <row r="33742" spans="36:311" x14ac:dyDescent="0.2">
      <c r="AJ33742" s="23"/>
      <c r="HH33742"/>
      <c r="IW33742" s="36"/>
      <c r="JI33742"/>
      <c r="JJ33742"/>
      <c r="KX33742" s="23"/>
      <c r="KY33742" s="23"/>
    </row>
    <row r="33743" spans="36:311" x14ac:dyDescent="0.2">
      <c r="AJ33743" s="23"/>
      <c r="HH33743"/>
      <c r="IW33743" s="36"/>
      <c r="JI33743"/>
      <c r="JJ33743"/>
      <c r="KX33743" s="23"/>
      <c r="KY33743" s="23"/>
    </row>
    <row r="33744" spans="36:311" x14ac:dyDescent="0.2">
      <c r="AJ33744" s="23"/>
      <c r="HH33744"/>
      <c r="IW33744" s="36"/>
      <c r="JI33744"/>
      <c r="JJ33744"/>
      <c r="KX33744" s="23"/>
      <c r="KY33744" s="23"/>
    </row>
    <row r="33745" spans="36:311" x14ac:dyDescent="0.2">
      <c r="AJ33745" s="23"/>
      <c r="HH33745"/>
      <c r="IW33745" s="36"/>
      <c r="JI33745"/>
      <c r="JJ33745"/>
      <c r="KX33745" s="23"/>
      <c r="KY33745" s="23"/>
    </row>
    <row r="33746" spans="36:311" x14ac:dyDescent="0.2">
      <c r="AJ33746" s="23"/>
      <c r="HH33746"/>
      <c r="IW33746" s="36"/>
      <c r="JI33746"/>
      <c r="JJ33746"/>
      <c r="KX33746" s="23"/>
      <c r="KY33746" s="23"/>
    </row>
    <row r="33747" spans="36:311" x14ac:dyDescent="0.2">
      <c r="AJ33747" s="23"/>
      <c r="HH33747"/>
      <c r="IW33747" s="36"/>
      <c r="JI33747"/>
      <c r="JJ33747"/>
      <c r="KX33747" s="23"/>
      <c r="KY33747" s="23"/>
    </row>
    <row r="33748" spans="36:311" x14ac:dyDescent="0.2">
      <c r="AJ33748" s="23"/>
      <c r="HH33748"/>
      <c r="IW33748" s="36"/>
      <c r="JI33748"/>
      <c r="JJ33748"/>
      <c r="KX33748" s="23"/>
      <c r="KY33748" s="23"/>
    </row>
    <row r="33749" spans="36:311" x14ac:dyDescent="0.2">
      <c r="AJ33749" s="23"/>
      <c r="HH33749"/>
      <c r="IW33749" s="36"/>
      <c r="JI33749"/>
      <c r="JJ33749"/>
      <c r="KX33749" s="23"/>
      <c r="KY33749" s="23"/>
    </row>
    <row r="33750" spans="36:311" x14ac:dyDescent="0.2">
      <c r="AJ33750" s="23"/>
      <c r="HH33750"/>
      <c r="IW33750" s="36"/>
      <c r="JI33750"/>
      <c r="JJ33750"/>
      <c r="KX33750" s="23"/>
      <c r="KY33750" s="23"/>
    </row>
    <row r="33751" spans="36:311" x14ac:dyDescent="0.2">
      <c r="AJ33751" s="23"/>
      <c r="HH33751"/>
      <c r="IW33751" s="36"/>
      <c r="JI33751"/>
      <c r="JJ33751"/>
      <c r="KX33751" s="23"/>
      <c r="KY33751" s="23"/>
    </row>
    <row r="33752" spans="36:311" x14ac:dyDescent="0.2">
      <c r="AJ33752" s="23"/>
      <c r="HH33752"/>
      <c r="IW33752" s="36"/>
      <c r="JI33752"/>
      <c r="JJ33752"/>
      <c r="KX33752" s="23"/>
      <c r="KY33752" s="23"/>
    </row>
    <row r="33753" spans="36:311" x14ac:dyDescent="0.2">
      <c r="AJ33753" s="23"/>
      <c r="HH33753"/>
      <c r="IW33753" s="36"/>
      <c r="JI33753"/>
      <c r="JJ33753"/>
      <c r="KX33753" s="23"/>
      <c r="KY33753" s="23"/>
    </row>
    <row r="33754" spans="36:311" x14ac:dyDescent="0.2">
      <c r="AJ33754" s="23"/>
      <c r="HH33754"/>
      <c r="IW33754" s="36"/>
      <c r="JI33754"/>
      <c r="JJ33754"/>
      <c r="KX33754" s="23"/>
      <c r="KY33754" s="23"/>
    </row>
    <row r="33755" spans="36:311" x14ac:dyDescent="0.2">
      <c r="AJ33755" s="23"/>
      <c r="HH33755"/>
      <c r="IW33755" s="36"/>
      <c r="JI33755"/>
      <c r="JJ33755"/>
      <c r="KX33755" s="23"/>
      <c r="KY33755" s="23"/>
    </row>
    <row r="33756" spans="36:311" x14ac:dyDescent="0.2">
      <c r="AJ33756" s="23"/>
      <c r="HH33756"/>
      <c r="IW33756" s="36"/>
      <c r="JI33756"/>
      <c r="JJ33756"/>
      <c r="KX33756" s="23"/>
      <c r="KY33756" s="23"/>
    </row>
    <row r="33757" spans="36:311" x14ac:dyDescent="0.2">
      <c r="AJ33757" s="23"/>
      <c r="HH33757"/>
      <c r="IW33757" s="36"/>
      <c r="JI33757"/>
      <c r="JJ33757"/>
      <c r="KX33757" s="23"/>
      <c r="KY33757" s="23"/>
    </row>
    <row r="33758" spans="36:311" x14ac:dyDescent="0.2">
      <c r="AJ33758" s="23"/>
      <c r="HH33758"/>
      <c r="IW33758" s="36"/>
      <c r="JI33758"/>
      <c r="JJ33758"/>
      <c r="KX33758" s="23"/>
      <c r="KY33758" s="23"/>
    </row>
    <row r="33759" spans="36:311" x14ac:dyDescent="0.2">
      <c r="AJ33759" s="23"/>
      <c r="HH33759"/>
      <c r="IW33759" s="36"/>
      <c r="JI33759"/>
      <c r="JJ33759"/>
      <c r="KX33759" s="23"/>
      <c r="KY33759" s="23"/>
    </row>
    <row r="33760" spans="36:311" x14ac:dyDescent="0.2">
      <c r="AJ33760" s="23"/>
      <c r="HH33760"/>
      <c r="IW33760" s="36"/>
      <c r="JI33760"/>
      <c r="JJ33760"/>
      <c r="KX33760" s="23"/>
      <c r="KY33760" s="23"/>
    </row>
    <row r="33761" spans="36:311" x14ac:dyDescent="0.2">
      <c r="AJ33761" s="23"/>
      <c r="HH33761"/>
      <c r="IW33761" s="36"/>
      <c r="JI33761"/>
      <c r="JJ33761"/>
      <c r="KX33761" s="23"/>
      <c r="KY33761" s="23"/>
    </row>
    <row r="33762" spans="36:311" x14ac:dyDescent="0.2">
      <c r="AJ33762" s="23"/>
      <c r="HH33762"/>
      <c r="IW33762" s="36"/>
      <c r="JI33762"/>
      <c r="JJ33762"/>
      <c r="KX33762" s="23"/>
      <c r="KY33762" s="23"/>
    </row>
    <row r="33763" spans="36:311" x14ac:dyDescent="0.2">
      <c r="AJ33763" s="23"/>
      <c r="HH33763"/>
      <c r="IW33763" s="36"/>
      <c r="JI33763"/>
      <c r="JJ33763"/>
      <c r="KX33763" s="23"/>
      <c r="KY33763" s="23"/>
    </row>
    <row r="33764" spans="36:311" x14ac:dyDescent="0.2">
      <c r="AJ33764" s="23"/>
      <c r="HH33764"/>
      <c r="IW33764" s="36"/>
      <c r="JI33764"/>
      <c r="JJ33764"/>
      <c r="KX33764" s="23"/>
      <c r="KY33764" s="23"/>
    </row>
    <row r="33765" spans="36:311" x14ac:dyDescent="0.2">
      <c r="AJ33765" s="23"/>
      <c r="HH33765"/>
      <c r="IW33765" s="36"/>
      <c r="JI33765"/>
      <c r="JJ33765"/>
      <c r="KX33765" s="23"/>
      <c r="KY33765" s="23"/>
    </row>
    <row r="33766" spans="36:311" x14ac:dyDescent="0.2">
      <c r="AJ33766" s="23"/>
      <c r="HH33766"/>
      <c r="IW33766" s="36"/>
      <c r="JI33766"/>
      <c r="JJ33766"/>
      <c r="KX33766" s="23"/>
      <c r="KY33766" s="23"/>
    </row>
    <row r="33767" spans="36:311" x14ac:dyDescent="0.2">
      <c r="AJ33767" s="23"/>
      <c r="HH33767"/>
      <c r="IW33767" s="36"/>
      <c r="JI33767"/>
      <c r="JJ33767"/>
      <c r="KX33767" s="23"/>
      <c r="KY33767" s="23"/>
    </row>
    <row r="33768" spans="36:311" x14ac:dyDescent="0.2">
      <c r="AJ33768" s="23"/>
      <c r="HH33768"/>
      <c r="IW33768" s="36"/>
      <c r="JI33768"/>
      <c r="JJ33768"/>
      <c r="KX33768" s="23"/>
      <c r="KY33768" s="23"/>
    </row>
    <row r="33769" spans="36:311" x14ac:dyDescent="0.2">
      <c r="AJ33769" s="23"/>
      <c r="HH33769"/>
      <c r="IW33769" s="36"/>
      <c r="JI33769"/>
      <c r="JJ33769"/>
      <c r="KX33769" s="23"/>
      <c r="KY33769" s="23"/>
    </row>
    <row r="33770" spans="36:311" x14ac:dyDescent="0.2">
      <c r="AJ33770" s="23"/>
      <c r="HH33770"/>
      <c r="IW33770" s="36"/>
      <c r="JI33770"/>
      <c r="JJ33770"/>
      <c r="KX33770" s="23"/>
      <c r="KY33770" s="23"/>
    </row>
    <row r="33771" spans="36:311" x14ac:dyDescent="0.2">
      <c r="AJ33771" s="23"/>
      <c r="HH33771"/>
      <c r="IW33771" s="36"/>
      <c r="JI33771"/>
      <c r="JJ33771"/>
      <c r="KX33771" s="23"/>
      <c r="KY33771" s="23"/>
    </row>
    <row r="33772" spans="36:311" x14ac:dyDescent="0.2">
      <c r="AJ33772" s="23"/>
      <c r="HH33772"/>
      <c r="IW33772" s="36"/>
      <c r="JI33772"/>
      <c r="JJ33772"/>
      <c r="KX33772" s="23"/>
      <c r="KY33772" s="23"/>
    </row>
    <row r="33773" spans="36:311" x14ac:dyDescent="0.2">
      <c r="AJ33773" s="23"/>
      <c r="HH33773"/>
      <c r="IW33773" s="36"/>
      <c r="JI33773"/>
      <c r="JJ33773"/>
      <c r="KX33773" s="23"/>
      <c r="KY33773" s="23"/>
    </row>
    <row r="33774" spans="36:311" x14ac:dyDescent="0.2">
      <c r="AJ33774" s="23"/>
      <c r="HH33774"/>
      <c r="IW33774" s="36"/>
      <c r="JI33774"/>
      <c r="JJ33774"/>
      <c r="KX33774" s="23"/>
      <c r="KY33774" s="23"/>
    </row>
    <row r="33775" spans="36:311" x14ac:dyDescent="0.2">
      <c r="AJ33775" s="23"/>
      <c r="HH33775"/>
      <c r="IW33775" s="36"/>
      <c r="JI33775"/>
      <c r="JJ33775"/>
      <c r="KX33775" s="23"/>
      <c r="KY33775" s="23"/>
    </row>
    <row r="33776" spans="36:311" x14ac:dyDescent="0.2">
      <c r="AJ33776" s="23"/>
      <c r="HH33776"/>
      <c r="IW33776" s="36"/>
      <c r="JI33776"/>
      <c r="JJ33776"/>
      <c r="KX33776" s="23"/>
      <c r="KY33776" s="23"/>
    </row>
    <row r="33777" spans="36:311" x14ac:dyDescent="0.2">
      <c r="AJ33777" s="23"/>
      <c r="HH33777"/>
      <c r="IW33777" s="36"/>
      <c r="JI33777"/>
      <c r="JJ33777"/>
      <c r="KX33777" s="23"/>
      <c r="KY33777" s="23"/>
    </row>
    <row r="33778" spans="36:311" x14ac:dyDescent="0.2">
      <c r="AJ33778" s="23"/>
      <c r="HH33778"/>
      <c r="IW33778" s="36"/>
      <c r="JI33778"/>
      <c r="JJ33778"/>
      <c r="KX33778" s="23"/>
      <c r="KY33778" s="23"/>
    </row>
    <row r="33779" spans="36:311" x14ac:dyDescent="0.2">
      <c r="AJ33779" s="23"/>
      <c r="HH33779"/>
      <c r="IW33779" s="36"/>
      <c r="JI33779"/>
      <c r="JJ33779"/>
      <c r="KX33779" s="23"/>
      <c r="KY33779" s="23"/>
    </row>
    <row r="33780" spans="36:311" x14ac:dyDescent="0.2">
      <c r="AJ33780" s="23"/>
      <c r="HH33780"/>
      <c r="IW33780" s="36"/>
      <c r="JI33780"/>
      <c r="JJ33780"/>
      <c r="KX33780" s="23"/>
      <c r="KY33780" s="23"/>
    </row>
    <row r="33781" spans="36:311" x14ac:dyDescent="0.2">
      <c r="AJ33781" s="23"/>
      <c r="HH33781"/>
      <c r="IW33781" s="36"/>
      <c r="JI33781"/>
      <c r="JJ33781"/>
      <c r="KX33781" s="23"/>
      <c r="KY33781" s="23"/>
    </row>
    <row r="33782" spans="36:311" x14ac:dyDescent="0.2">
      <c r="AJ33782" s="23"/>
      <c r="HH33782"/>
      <c r="IW33782" s="36"/>
      <c r="JI33782"/>
      <c r="JJ33782"/>
      <c r="KX33782" s="23"/>
      <c r="KY33782" s="23"/>
    </row>
    <row r="33783" spans="36:311" x14ac:dyDescent="0.2">
      <c r="AJ33783" s="23"/>
      <c r="HH33783"/>
      <c r="IW33783" s="36"/>
      <c r="JI33783"/>
      <c r="JJ33783"/>
      <c r="KX33783" s="23"/>
      <c r="KY33783" s="23"/>
    </row>
    <row r="33784" spans="36:311" x14ac:dyDescent="0.2">
      <c r="AJ33784" s="23"/>
      <c r="HH33784"/>
      <c r="IW33784" s="36"/>
      <c r="JI33784"/>
      <c r="JJ33784"/>
      <c r="KX33784" s="23"/>
      <c r="KY33784" s="23"/>
    </row>
    <row r="33785" spans="36:311" x14ac:dyDescent="0.2">
      <c r="AJ33785" s="23"/>
      <c r="HH33785"/>
      <c r="IW33785" s="36"/>
      <c r="JI33785"/>
      <c r="JJ33785"/>
      <c r="KX33785" s="23"/>
      <c r="KY33785" s="23"/>
    </row>
    <row r="33786" spans="36:311" x14ac:dyDescent="0.2">
      <c r="AJ33786" s="23"/>
      <c r="HH33786"/>
      <c r="IW33786" s="36"/>
      <c r="JI33786"/>
      <c r="JJ33786"/>
      <c r="KX33786" s="23"/>
      <c r="KY33786" s="23"/>
    </row>
    <row r="33787" spans="36:311" x14ac:dyDescent="0.2">
      <c r="AJ33787" s="23"/>
      <c r="HH33787"/>
      <c r="IW33787" s="36"/>
      <c r="JI33787"/>
      <c r="JJ33787"/>
      <c r="KX33787" s="23"/>
      <c r="KY33787" s="23"/>
    </row>
    <row r="33788" spans="36:311" x14ac:dyDescent="0.2">
      <c r="AJ33788" s="23"/>
      <c r="HH33788"/>
      <c r="IW33788" s="36"/>
      <c r="JI33788"/>
      <c r="JJ33788"/>
      <c r="KX33788" s="23"/>
      <c r="KY33788" s="23"/>
    </row>
    <row r="33789" spans="36:311" x14ac:dyDescent="0.2">
      <c r="AJ33789" s="23"/>
      <c r="HH33789"/>
      <c r="IW33789" s="36"/>
      <c r="JI33789"/>
      <c r="JJ33789"/>
      <c r="KX33789" s="23"/>
      <c r="KY33789" s="23"/>
    </row>
    <row r="33790" spans="36:311" x14ac:dyDescent="0.2">
      <c r="AJ33790" s="23"/>
      <c r="HH33790"/>
      <c r="IW33790" s="36"/>
      <c r="JI33790"/>
      <c r="JJ33790"/>
      <c r="KX33790" s="23"/>
      <c r="KY33790" s="23"/>
    </row>
    <row r="33791" spans="36:311" x14ac:dyDescent="0.2">
      <c r="AJ33791" s="23"/>
      <c r="HH33791"/>
      <c r="IW33791" s="36"/>
      <c r="JI33791"/>
      <c r="JJ33791"/>
      <c r="KX33791" s="23"/>
      <c r="KY33791" s="23"/>
    </row>
    <row r="33792" spans="36:311" x14ac:dyDescent="0.2">
      <c r="AJ33792" s="23"/>
      <c r="HH33792"/>
      <c r="IW33792" s="36"/>
      <c r="JI33792"/>
      <c r="JJ33792"/>
      <c r="KX33792" s="23"/>
      <c r="KY33792" s="23"/>
    </row>
    <row r="33793" spans="36:311" x14ac:dyDescent="0.2">
      <c r="AJ33793" s="23"/>
      <c r="HH33793"/>
      <c r="IW33793" s="36"/>
      <c r="JI33793"/>
      <c r="JJ33793"/>
      <c r="KX33793" s="23"/>
      <c r="KY33793" s="23"/>
    </row>
    <row r="33794" spans="36:311" x14ac:dyDescent="0.2">
      <c r="AJ33794" s="23"/>
      <c r="HH33794"/>
      <c r="IW33794" s="36"/>
      <c r="JI33794"/>
      <c r="JJ33794"/>
      <c r="KX33794" s="23"/>
      <c r="KY33794" s="23"/>
    </row>
    <row r="33795" spans="36:311" x14ac:dyDescent="0.2">
      <c r="AJ33795" s="23"/>
      <c r="HH33795"/>
      <c r="IW33795" s="36"/>
      <c r="JI33795"/>
      <c r="JJ33795"/>
      <c r="KX33795" s="23"/>
      <c r="KY33795" s="23"/>
    </row>
    <row r="33796" spans="36:311" x14ac:dyDescent="0.2">
      <c r="AJ33796" s="23"/>
      <c r="HH33796"/>
      <c r="IW33796" s="36"/>
      <c r="JI33796"/>
      <c r="JJ33796"/>
      <c r="KX33796" s="23"/>
      <c r="KY33796" s="23"/>
    </row>
    <row r="33797" spans="36:311" x14ac:dyDescent="0.2">
      <c r="AJ33797" s="23"/>
      <c r="HH33797"/>
      <c r="IW33797" s="36"/>
      <c r="JI33797"/>
      <c r="JJ33797"/>
      <c r="KX33797" s="23"/>
      <c r="KY33797" s="23"/>
    </row>
    <row r="33798" spans="36:311" x14ac:dyDescent="0.2">
      <c r="AJ33798" s="23"/>
      <c r="HH33798"/>
      <c r="IW33798" s="36"/>
      <c r="JI33798"/>
      <c r="JJ33798"/>
      <c r="KX33798" s="23"/>
      <c r="KY33798" s="23"/>
    </row>
    <row r="33799" spans="36:311" x14ac:dyDescent="0.2">
      <c r="AJ33799" s="23"/>
      <c r="HH33799"/>
      <c r="IW33799" s="36"/>
      <c r="JI33799"/>
      <c r="JJ33799"/>
      <c r="KX33799" s="23"/>
      <c r="KY33799" s="23"/>
    </row>
    <row r="33800" spans="36:311" x14ac:dyDescent="0.2">
      <c r="AJ33800" s="23"/>
      <c r="HH33800"/>
      <c r="IW33800" s="36"/>
      <c r="JI33800"/>
      <c r="JJ33800"/>
      <c r="KX33800" s="23"/>
      <c r="KY33800" s="23"/>
    </row>
    <row r="33801" spans="36:311" x14ac:dyDescent="0.2">
      <c r="AJ33801" s="23"/>
      <c r="HH33801"/>
      <c r="IW33801" s="36"/>
      <c r="JI33801"/>
      <c r="JJ33801"/>
      <c r="KX33801" s="23"/>
      <c r="KY33801" s="23"/>
    </row>
    <row r="33802" spans="36:311" x14ac:dyDescent="0.2">
      <c r="AJ33802" s="23"/>
      <c r="HH33802"/>
      <c r="IW33802" s="36"/>
      <c r="JI33802"/>
      <c r="JJ33802"/>
      <c r="KX33802" s="23"/>
      <c r="KY33802" s="23"/>
    </row>
    <row r="33803" spans="36:311" x14ac:dyDescent="0.2">
      <c r="AJ33803" s="23"/>
      <c r="HH33803"/>
      <c r="IW33803" s="36"/>
      <c r="JI33803"/>
      <c r="JJ33803"/>
      <c r="KX33803" s="23"/>
      <c r="KY33803" s="23"/>
    </row>
    <row r="33804" spans="36:311" x14ac:dyDescent="0.2">
      <c r="AJ33804" s="23"/>
      <c r="HH33804"/>
      <c r="IW33804" s="36"/>
      <c r="JI33804"/>
      <c r="JJ33804"/>
      <c r="KX33804" s="23"/>
      <c r="KY33804" s="23"/>
    </row>
    <row r="33805" spans="36:311" x14ac:dyDescent="0.2">
      <c r="AJ33805" s="23"/>
      <c r="HH33805"/>
      <c r="IW33805" s="36"/>
      <c r="JI33805"/>
      <c r="JJ33805"/>
      <c r="KX33805" s="23"/>
      <c r="KY33805" s="23"/>
    </row>
    <row r="33806" spans="36:311" x14ac:dyDescent="0.2">
      <c r="AJ33806" s="23"/>
      <c r="HH33806"/>
      <c r="IW33806" s="36"/>
      <c r="JI33806"/>
      <c r="JJ33806"/>
      <c r="KX33806" s="23"/>
      <c r="KY33806" s="23"/>
    </row>
    <row r="33807" spans="36:311" x14ac:dyDescent="0.2">
      <c r="AJ33807" s="23"/>
      <c r="HH33807"/>
      <c r="IW33807" s="36"/>
      <c r="JI33807"/>
      <c r="JJ33807"/>
      <c r="KX33807" s="23"/>
      <c r="KY33807" s="23"/>
    </row>
    <row r="33808" spans="36:311" x14ac:dyDescent="0.2">
      <c r="AJ33808" s="23"/>
      <c r="HH33808"/>
      <c r="IW33808" s="36"/>
      <c r="JI33808"/>
      <c r="JJ33808"/>
      <c r="KX33808" s="23"/>
      <c r="KY33808" s="23"/>
    </row>
    <row r="33809" spans="36:311" x14ac:dyDescent="0.2">
      <c r="AJ33809" s="23"/>
      <c r="HH33809"/>
      <c r="IW33809" s="36"/>
      <c r="JI33809"/>
      <c r="JJ33809"/>
      <c r="KX33809" s="23"/>
      <c r="KY33809" s="23"/>
    </row>
    <row r="33810" spans="36:311" x14ac:dyDescent="0.2">
      <c r="AJ33810" s="23"/>
      <c r="HH33810"/>
      <c r="IW33810" s="36"/>
      <c r="JI33810"/>
      <c r="JJ33810"/>
      <c r="KX33810" s="23"/>
      <c r="KY33810" s="23"/>
    </row>
    <row r="33811" spans="36:311" x14ac:dyDescent="0.2">
      <c r="AJ33811" s="23"/>
      <c r="HH33811"/>
      <c r="IW33811" s="36"/>
      <c r="JI33811"/>
      <c r="JJ33811"/>
      <c r="KX33811" s="23"/>
      <c r="KY33811" s="23"/>
    </row>
    <row r="33812" spans="36:311" x14ac:dyDescent="0.2">
      <c r="AJ33812" s="23"/>
      <c r="HH33812"/>
      <c r="IW33812" s="36"/>
      <c r="JI33812"/>
      <c r="JJ33812"/>
      <c r="KX33812" s="23"/>
      <c r="KY33812" s="23"/>
    </row>
    <row r="33813" spans="36:311" x14ac:dyDescent="0.2">
      <c r="AJ33813" s="23"/>
      <c r="HH33813"/>
      <c r="IW33813" s="36"/>
      <c r="JI33813"/>
      <c r="JJ33813"/>
      <c r="KX33813" s="23"/>
      <c r="KY33813" s="23"/>
    </row>
    <row r="33814" spans="36:311" x14ac:dyDescent="0.2">
      <c r="AJ33814" s="23"/>
      <c r="HH33814"/>
      <c r="IW33814" s="36"/>
      <c r="JI33814"/>
      <c r="JJ33814"/>
      <c r="KX33814" s="23"/>
      <c r="KY33814" s="23"/>
    </row>
    <row r="33815" spans="36:311" x14ac:dyDescent="0.2">
      <c r="AJ33815" s="23"/>
      <c r="HH33815"/>
      <c r="IW33815" s="36"/>
      <c r="JI33815"/>
      <c r="JJ33815"/>
      <c r="KX33815" s="23"/>
      <c r="KY33815" s="23"/>
    </row>
    <row r="33816" spans="36:311" x14ac:dyDescent="0.2">
      <c r="AJ33816" s="23"/>
      <c r="HH33816"/>
      <c r="IW33816" s="36"/>
      <c r="JI33816"/>
      <c r="JJ33816"/>
      <c r="KX33816" s="23"/>
      <c r="KY33816" s="23"/>
    </row>
    <row r="33817" spans="36:311" x14ac:dyDescent="0.2">
      <c r="AJ33817" s="23"/>
      <c r="HH33817"/>
      <c r="IW33817" s="36"/>
      <c r="JI33817"/>
      <c r="JJ33817"/>
      <c r="KX33817" s="23"/>
      <c r="KY33817" s="23"/>
    </row>
    <row r="33818" spans="36:311" x14ac:dyDescent="0.2">
      <c r="AJ33818" s="23"/>
      <c r="HH33818"/>
      <c r="IW33818" s="36"/>
      <c r="JI33818"/>
      <c r="JJ33818"/>
      <c r="KX33818" s="23"/>
      <c r="KY33818" s="23"/>
    </row>
    <row r="33819" spans="36:311" x14ac:dyDescent="0.2">
      <c r="AJ33819" s="23"/>
      <c r="HH33819"/>
      <c r="IW33819" s="36"/>
      <c r="JI33819"/>
      <c r="JJ33819"/>
      <c r="KX33819" s="23"/>
      <c r="KY33819" s="23"/>
    </row>
    <row r="33820" spans="36:311" x14ac:dyDescent="0.2">
      <c r="AJ33820" s="23"/>
      <c r="HH33820"/>
      <c r="IW33820" s="36"/>
      <c r="JI33820"/>
      <c r="JJ33820"/>
      <c r="KX33820" s="23"/>
      <c r="KY33820" s="23"/>
    </row>
    <row r="33821" spans="36:311" x14ac:dyDescent="0.2">
      <c r="AJ33821" s="23"/>
      <c r="HH33821"/>
      <c r="IW33821" s="36"/>
      <c r="JI33821"/>
      <c r="JJ33821"/>
      <c r="KX33821" s="23"/>
      <c r="KY33821" s="23"/>
    </row>
    <row r="33822" spans="36:311" x14ac:dyDescent="0.2">
      <c r="AJ33822" s="23"/>
      <c r="HH33822"/>
      <c r="IW33822" s="36"/>
      <c r="JI33822"/>
      <c r="JJ33822"/>
      <c r="KX33822" s="23"/>
      <c r="KY33822" s="23"/>
    </row>
    <row r="33823" spans="36:311" x14ac:dyDescent="0.2">
      <c r="AJ33823" s="23"/>
      <c r="HH33823"/>
      <c r="IW33823" s="36"/>
      <c r="JI33823"/>
      <c r="JJ33823"/>
      <c r="KX33823" s="23"/>
      <c r="KY33823" s="23"/>
    </row>
    <row r="33824" spans="36:311" x14ac:dyDescent="0.2">
      <c r="AJ33824" s="23"/>
      <c r="HH33824"/>
      <c r="IW33824" s="36"/>
      <c r="JI33824"/>
      <c r="JJ33824"/>
      <c r="KX33824" s="23"/>
      <c r="KY33824" s="23"/>
    </row>
    <row r="33825" spans="36:311" x14ac:dyDescent="0.2">
      <c r="AJ33825" s="23"/>
      <c r="HH33825"/>
      <c r="IW33825" s="36"/>
      <c r="JI33825"/>
      <c r="JJ33825"/>
      <c r="KX33825" s="23"/>
      <c r="KY33825" s="23"/>
    </row>
    <row r="33826" spans="36:311" x14ac:dyDescent="0.2">
      <c r="AJ33826" s="23"/>
      <c r="HH33826"/>
      <c r="IW33826" s="36"/>
      <c r="JI33826"/>
      <c r="JJ33826"/>
      <c r="KX33826" s="23"/>
      <c r="KY33826" s="23"/>
    </row>
    <row r="33827" spans="36:311" x14ac:dyDescent="0.2">
      <c r="AJ33827" s="23"/>
      <c r="HH33827"/>
      <c r="IW33827" s="36"/>
      <c r="JI33827"/>
      <c r="JJ33827"/>
      <c r="KX33827" s="23"/>
      <c r="KY33827" s="23"/>
    </row>
    <row r="33828" spans="36:311" x14ac:dyDescent="0.2">
      <c r="AJ33828" s="23"/>
      <c r="HH33828"/>
      <c r="IW33828" s="36"/>
      <c r="JI33828"/>
      <c r="JJ33828"/>
      <c r="KX33828" s="23"/>
      <c r="KY33828" s="23"/>
    </row>
    <row r="33829" spans="36:311" x14ac:dyDescent="0.2">
      <c r="AJ33829" s="23"/>
      <c r="HH33829"/>
      <c r="IW33829" s="36"/>
      <c r="JI33829"/>
      <c r="JJ33829"/>
      <c r="KX33829" s="23"/>
      <c r="KY33829" s="23"/>
    </row>
    <row r="33830" spans="36:311" x14ac:dyDescent="0.2">
      <c r="AJ33830" s="23"/>
      <c r="HH33830"/>
      <c r="IW33830" s="36"/>
      <c r="JI33830"/>
      <c r="JJ33830"/>
      <c r="KX33830" s="23"/>
      <c r="KY33830" s="23"/>
    </row>
    <row r="33831" spans="36:311" x14ac:dyDescent="0.2">
      <c r="AJ33831" s="23"/>
      <c r="HH33831"/>
      <c r="IW33831" s="36"/>
      <c r="JI33831"/>
      <c r="JJ33831"/>
      <c r="KX33831" s="23"/>
      <c r="KY33831" s="23"/>
    </row>
    <row r="33832" spans="36:311" x14ac:dyDescent="0.2">
      <c r="AJ33832" s="23"/>
      <c r="HH33832"/>
      <c r="IW33832" s="36"/>
      <c r="JI33832"/>
      <c r="JJ33832"/>
      <c r="KX33832" s="23"/>
      <c r="KY33832" s="23"/>
    </row>
    <row r="33833" spans="36:311" x14ac:dyDescent="0.2">
      <c r="AJ33833" s="23"/>
      <c r="HH33833"/>
      <c r="IW33833" s="36"/>
      <c r="JI33833"/>
      <c r="JJ33833"/>
      <c r="KX33833" s="23"/>
      <c r="KY33833" s="23"/>
    </row>
    <row r="33834" spans="36:311" x14ac:dyDescent="0.2">
      <c r="AJ33834" s="23"/>
      <c r="HH33834"/>
      <c r="IW33834" s="36"/>
      <c r="JI33834"/>
      <c r="JJ33834"/>
      <c r="KX33834" s="23"/>
      <c r="KY33834" s="23"/>
    </row>
    <row r="33835" spans="36:311" x14ac:dyDescent="0.2">
      <c r="AJ33835" s="23"/>
      <c r="HH33835"/>
      <c r="IW33835" s="36"/>
      <c r="JI33835"/>
      <c r="JJ33835"/>
      <c r="KX33835" s="23"/>
      <c r="KY33835" s="23"/>
    </row>
    <row r="33836" spans="36:311" x14ac:dyDescent="0.2">
      <c r="AJ33836" s="23"/>
      <c r="HH33836"/>
      <c r="IW33836" s="36"/>
      <c r="JI33836"/>
      <c r="JJ33836"/>
      <c r="KX33836" s="23"/>
      <c r="KY33836" s="23"/>
    </row>
    <row r="33837" spans="36:311" x14ac:dyDescent="0.2">
      <c r="AJ33837" s="23"/>
      <c r="HH33837"/>
      <c r="IW33837" s="36"/>
      <c r="JI33837"/>
      <c r="JJ33837"/>
      <c r="KX33837" s="23"/>
      <c r="KY33837" s="23"/>
    </row>
    <row r="33838" spans="36:311" x14ac:dyDescent="0.2">
      <c r="AJ33838" s="23"/>
      <c r="HH33838"/>
      <c r="IW33838" s="36"/>
      <c r="JI33838"/>
      <c r="JJ33838"/>
      <c r="KX33838" s="23"/>
      <c r="KY33838" s="23"/>
    </row>
    <row r="33839" spans="36:311" x14ac:dyDescent="0.2">
      <c r="AJ33839" s="23"/>
      <c r="HH33839"/>
      <c r="IW33839" s="36"/>
      <c r="JI33839"/>
      <c r="JJ33839"/>
      <c r="KX33839" s="23"/>
      <c r="KY33839" s="23"/>
    </row>
    <row r="33840" spans="36:311" x14ac:dyDescent="0.2">
      <c r="AJ33840" s="23"/>
      <c r="HH33840"/>
      <c r="IW33840" s="36"/>
      <c r="JI33840"/>
      <c r="JJ33840"/>
      <c r="KX33840" s="23"/>
      <c r="KY33840" s="23"/>
    </row>
    <row r="33841" spans="36:311" x14ac:dyDescent="0.2">
      <c r="AJ33841" s="23"/>
      <c r="HH33841"/>
      <c r="IW33841" s="36"/>
      <c r="JI33841"/>
      <c r="JJ33841"/>
      <c r="KX33841" s="23"/>
      <c r="KY33841" s="23"/>
    </row>
    <row r="33842" spans="36:311" x14ac:dyDescent="0.2">
      <c r="AJ33842" s="23"/>
      <c r="HH33842"/>
      <c r="IW33842" s="36"/>
      <c r="JI33842"/>
      <c r="JJ33842"/>
      <c r="KX33842" s="23"/>
      <c r="KY33842" s="23"/>
    </row>
    <row r="33843" spans="36:311" x14ac:dyDescent="0.2">
      <c r="AJ33843" s="23"/>
      <c r="HH33843"/>
      <c r="IW33843" s="36"/>
      <c r="JI33843"/>
      <c r="JJ33843"/>
      <c r="KX33843" s="23"/>
      <c r="KY33843" s="23"/>
    </row>
    <row r="33844" spans="36:311" x14ac:dyDescent="0.2">
      <c r="AJ33844" s="23"/>
      <c r="HH33844"/>
      <c r="IW33844" s="36"/>
      <c r="JI33844"/>
      <c r="JJ33844"/>
      <c r="KX33844" s="23"/>
      <c r="KY33844" s="23"/>
    </row>
    <row r="33845" spans="36:311" x14ac:dyDescent="0.2">
      <c r="AJ33845" s="23"/>
      <c r="HH33845"/>
      <c r="IW33845" s="36"/>
      <c r="JI33845"/>
      <c r="JJ33845"/>
      <c r="KX33845" s="23"/>
      <c r="KY33845" s="23"/>
    </row>
    <row r="33846" spans="36:311" x14ac:dyDescent="0.2">
      <c r="AJ33846" s="23"/>
      <c r="HH33846"/>
      <c r="IW33846" s="36"/>
      <c r="JI33846"/>
      <c r="JJ33846"/>
      <c r="KX33846" s="23"/>
      <c r="KY33846" s="23"/>
    </row>
    <row r="33847" spans="36:311" x14ac:dyDescent="0.2">
      <c r="AJ33847" s="23"/>
      <c r="HH33847"/>
      <c r="IW33847" s="36"/>
      <c r="JI33847"/>
      <c r="JJ33847"/>
      <c r="KX33847" s="23"/>
      <c r="KY33847" s="23"/>
    </row>
    <row r="33848" spans="36:311" x14ac:dyDescent="0.2">
      <c r="AJ33848" s="23"/>
      <c r="HH33848"/>
      <c r="IW33848" s="36"/>
      <c r="JI33848"/>
      <c r="JJ33848"/>
      <c r="KX33848" s="23"/>
      <c r="KY33848" s="23"/>
    </row>
    <row r="33849" spans="36:311" x14ac:dyDescent="0.2">
      <c r="AJ33849" s="23"/>
      <c r="HH33849"/>
      <c r="IW33849" s="36"/>
      <c r="JI33849"/>
      <c r="JJ33849"/>
      <c r="KX33849" s="23"/>
      <c r="KY33849" s="23"/>
    </row>
    <row r="33850" spans="36:311" x14ac:dyDescent="0.2">
      <c r="AJ33850" s="23"/>
      <c r="HH33850"/>
      <c r="IW33850" s="36"/>
      <c r="JI33850"/>
      <c r="JJ33850"/>
      <c r="KX33850" s="23"/>
      <c r="KY33850" s="23"/>
    </row>
    <row r="33851" spans="36:311" x14ac:dyDescent="0.2">
      <c r="AJ33851" s="23"/>
      <c r="HH33851"/>
      <c r="IW33851" s="36"/>
      <c r="JI33851"/>
      <c r="JJ33851"/>
      <c r="KX33851" s="23"/>
      <c r="KY33851" s="23"/>
    </row>
    <row r="33852" spans="36:311" x14ac:dyDescent="0.2">
      <c r="AJ33852" s="23"/>
      <c r="HH33852"/>
      <c r="IW33852" s="36"/>
      <c r="JI33852"/>
      <c r="JJ33852"/>
      <c r="KX33852" s="23"/>
      <c r="KY33852" s="23"/>
    </row>
    <row r="33853" spans="36:311" x14ac:dyDescent="0.2">
      <c r="AJ33853" s="23"/>
      <c r="HH33853"/>
      <c r="IW33853" s="36"/>
      <c r="JI33853"/>
      <c r="JJ33853"/>
      <c r="KX33853" s="23"/>
      <c r="KY33853" s="23"/>
    </row>
    <row r="33854" spans="36:311" x14ac:dyDescent="0.2">
      <c r="AJ33854" s="23"/>
      <c r="HH33854"/>
      <c r="IW33854" s="36"/>
      <c r="JI33854"/>
      <c r="JJ33854"/>
      <c r="KX33854" s="23"/>
      <c r="KY33854" s="23"/>
    </row>
    <row r="33855" spans="36:311" x14ac:dyDescent="0.2">
      <c r="AJ33855" s="23"/>
      <c r="HH33855"/>
      <c r="IW33855" s="36"/>
      <c r="JI33855"/>
      <c r="JJ33855"/>
      <c r="KX33855" s="23"/>
      <c r="KY33855" s="23"/>
    </row>
    <row r="33856" spans="36:311" x14ac:dyDescent="0.2">
      <c r="AJ33856" s="23"/>
      <c r="HH33856"/>
      <c r="IW33856" s="36"/>
      <c r="JI33856"/>
      <c r="JJ33856"/>
      <c r="KX33856" s="23"/>
      <c r="KY33856" s="23"/>
    </row>
    <row r="33857" spans="36:311" x14ac:dyDescent="0.2">
      <c r="AJ33857" s="23"/>
      <c r="HH33857"/>
      <c r="IW33857" s="36"/>
      <c r="JI33857"/>
      <c r="JJ33857"/>
      <c r="KX33857" s="23"/>
      <c r="KY33857" s="23"/>
    </row>
    <row r="33858" spans="36:311" x14ac:dyDescent="0.2">
      <c r="AJ33858" s="23"/>
      <c r="HH33858"/>
      <c r="IW33858" s="36"/>
      <c r="JI33858"/>
      <c r="JJ33858"/>
      <c r="KX33858" s="23"/>
      <c r="KY33858" s="23"/>
    </row>
    <row r="33859" spans="36:311" x14ac:dyDescent="0.2">
      <c r="AJ33859" s="23"/>
      <c r="HH33859"/>
      <c r="IW33859" s="36"/>
      <c r="JI33859"/>
      <c r="JJ33859"/>
      <c r="KX33859" s="23"/>
      <c r="KY33859" s="23"/>
    </row>
    <row r="33860" spans="36:311" x14ac:dyDescent="0.2">
      <c r="AJ33860" s="23"/>
      <c r="HH33860"/>
      <c r="IW33860" s="36"/>
      <c r="JI33860"/>
      <c r="JJ33860"/>
      <c r="KX33860" s="23"/>
      <c r="KY33860" s="23"/>
    </row>
    <row r="33861" spans="36:311" x14ac:dyDescent="0.2">
      <c r="AJ33861" s="23"/>
      <c r="HH33861"/>
      <c r="IW33861" s="36"/>
      <c r="JI33861"/>
      <c r="JJ33861"/>
      <c r="KX33861" s="23"/>
      <c r="KY33861" s="23"/>
    </row>
    <row r="33862" spans="36:311" x14ac:dyDescent="0.2">
      <c r="AJ33862" s="23"/>
      <c r="HH33862"/>
      <c r="IW33862" s="36"/>
      <c r="JI33862"/>
      <c r="JJ33862"/>
      <c r="KX33862" s="23"/>
      <c r="KY33862" s="23"/>
    </row>
    <row r="33863" spans="36:311" x14ac:dyDescent="0.2">
      <c r="AJ33863" s="23"/>
      <c r="HH33863"/>
      <c r="IW33863" s="36"/>
      <c r="JI33863"/>
      <c r="JJ33863"/>
      <c r="KX33863" s="23"/>
      <c r="KY33863" s="23"/>
    </row>
    <row r="33864" spans="36:311" x14ac:dyDescent="0.2">
      <c r="AJ33864" s="23"/>
      <c r="HH33864"/>
      <c r="IW33864" s="36"/>
      <c r="JI33864"/>
      <c r="JJ33864"/>
      <c r="KX33864" s="23"/>
      <c r="KY33864" s="23"/>
    </row>
    <row r="33865" spans="36:311" x14ac:dyDescent="0.2">
      <c r="AJ33865" s="23"/>
      <c r="HH33865"/>
      <c r="IW33865" s="36"/>
      <c r="JI33865"/>
      <c r="JJ33865"/>
      <c r="KX33865" s="23"/>
      <c r="KY33865" s="23"/>
    </row>
    <row r="33866" spans="36:311" x14ac:dyDescent="0.2">
      <c r="AJ33866" s="23"/>
      <c r="HH33866"/>
      <c r="IW33866" s="36"/>
      <c r="JI33866"/>
      <c r="JJ33866"/>
      <c r="KX33866" s="23"/>
      <c r="KY33866" s="23"/>
    </row>
    <row r="33867" spans="36:311" x14ac:dyDescent="0.2">
      <c r="AJ33867" s="23"/>
      <c r="HH33867"/>
      <c r="IW33867" s="36"/>
      <c r="JI33867"/>
      <c r="JJ33867"/>
      <c r="KX33867" s="23"/>
      <c r="KY33867" s="23"/>
    </row>
    <row r="33868" spans="36:311" x14ac:dyDescent="0.2">
      <c r="AJ33868" s="23"/>
      <c r="HH33868"/>
      <c r="IW33868" s="36"/>
      <c r="JI33868"/>
      <c r="JJ33868"/>
      <c r="KX33868" s="23"/>
      <c r="KY33868" s="23"/>
    </row>
    <row r="33869" spans="36:311" x14ac:dyDescent="0.2">
      <c r="AJ33869" s="23"/>
      <c r="HH33869"/>
      <c r="IW33869" s="36"/>
      <c r="JI33869"/>
      <c r="JJ33869"/>
      <c r="KX33869" s="23"/>
      <c r="KY33869" s="23"/>
    </row>
    <row r="33870" spans="36:311" x14ac:dyDescent="0.2">
      <c r="AJ33870" s="23"/>
      <c r="HH33870"/>
      <c r="IW33870" s="36"/>
      <c r="JI33870"/>
      <c r="JJ33870"/>
      <c r="KX33870" s="23"/>
      <c r="KY33870" s="23"/>
    </row>
    <row r="33871" spans="36:311" x14ac:dyDescent="0.2">
      <c r="AJ33871" s="23"/>
      <c r="HH33871"/>
      <c r="IW33871" s="36"/>
      <c r="JI33871"/>
      <c r="JJ33871"/>
      <c r="KX33871" s="23"/>
      <c r="KY33871" s="23"/>
    </row>
    <row r="33872" spans="36:311" x14ac:dyDescent="0.2">
      <c r="AJ33872" s="23"/>
      <c r="HH33872"/>
      <c r="IW33872" s="36"/>
      <c r="JI33872"/>
      <c r="JJ33872"/>
      <c r="KX33872" s="23"/>
      <c r="KY33872" s="23"/>
    </row>
    <row r="33873" spans="36:311" x14ac:dyDescent="0.2">
      <c r="AJ33873" s="23"/>
      <c r="HH33873"/>
      <c r="IW33873" s="36"/>
      <c r="JI33873"/>
      <c r="JJ33873"/>
      <c r="KX33873" s="23"/>
      <c r="KY33873" s="23"/>
    </row>
    <row r="33874" spans="36:311" x14ac:dyDescent="0.2">
      <c r="AJ33874" s="23"/>
      <c r="HH33874"/>
      <c r="IW33874" s="36"/>
      <c r="JI33874"/>
      <c r="JJ33874"/>
      <c r="KX33874" s="23"/>
      <c r="KY33874" s="23"/>
    </row>
    <row r="33875" spans="36:311" x14ac:dyDescent="0.2">
      <c r="AJ33875" s="23"/>
      <c r="HH33875"/>
      <c r="IW33875" s="36"/>
      <c r="JI33875"/>
      <c r="JJ33875"/>
      <c r="KX33875" s="23"/>
      <c r="KY33875" s="23"/>
    </row>
    <row r="33876" spans="36:311" x14ac:dyDescent="0.2">
      <c r="AJ33876" s="23"/>
      <c r="HH33876"/>
      <c r="IW33876" s="36"/>
      <c r="JI33876"/>
      <c r="JJ33876"/>
      <c r="KX33876" s="23"/>
      <c r="KY33876" s="23"/>
    </row>
    <row r="33877" spans="36:311" x14ac:dyDescent="0.2">
      <c r="AJ33877" s="23"/>
      <c r="HH33877"/>
      <c r="IW33877" s="36"/>
      <c r="JI33877"/>
      <c r="JJ33877"/>
      <c r="KX33877" s="23"/>
      <c r="KY33877" s="23"/>
    </row>
    <row r="33878" spans="36:311" x14ac:dyDescent="0.2">
      <c r="AJ33878" s="23"/>
      <c r="HH33878"/>
      <c r="IW33878" s="36"/>
      <c r="JI33878"/>
      <c r="JJ33878"/>
      <c r="KX33878" s="23"/>
      <c r="KY33878" s="23"/>
    </row>
    <row r="33879" spans="36:311" x14ac:dyDescent="0.2">
      <c r="AJ33879" s="23"/>
      <c r="HH33879"/>
      <c r="IW33879" s="36"/>
      <c r="JI33879"/>
      <c r="JJ33879"/>
      <c r="KX33879" s="23"/>
      <c r="KY33879" s="23"/>
    </row>
    <row r="33880" spans="36:311" x14ac:dyDescent="0.2">
      <c r="AJ33880" s="23"/>
      <c r="HH33880"/>
      <c r="IW33880" s="36"/>
      <c r="JI33880"/>
      <c r="JJ33880"/>
      <c r="KX33880" s="23"/>
      <c r="KY33880" s="23"/>
    </row>
    <row r="33881" spans="36:311" x14ac:dyDescent="0.2">
      <c r="AJ33881" s="23"/>
      <c r="HH33881"/>
      <c r="IW33881" s="36"/>
      <c r="JI33881"/>
      <c r="JJ33881"/>
      <c r="KX33881" s="23"/>
      <c r="KY33881" s="23"/>
    </row>
    <row r="33882" spans="36:311" x14ac:dyDescent="0.2">
      <c r="AJ33882" s="23"/>
      <c r="HH33882"/>
      <c r="IW33882" s="36"/>
      <c r="JI33882"/>
      <c r="JJ33882"/>
      <c r="KX33882" s="23"/>
      <c r="KY33882" s="23"/>
    </row>
    <row r="33883" spans="36:311" x14ac:dyDescent="0.2">
      <c r="AJ33883" s="23"/>
      <c r="HH33883"/>
      <c r="IW33883" s="36"/>
      <c r="JI33883"/>
      <c r="JJ33883"/>
      <c r="KX33883" s="23"/>
      <c r="KY33883" s="23"/>
    </row>
    <row r="33884" spans="36:311" x14ac:dyDescent="0.2">
      <c r="AJ33884" s="23"/>
      <c r="HH33884"/>
      <c r="IW33884" s="36"/>
      <c r="JI33884"/>
      <c r="JJ33884"/>
      <c r="KX33884" s="23"/>
      <c r="KY33884" s="23"/>
    </row>
    <row r="33885" spans="36:311" x14ac:dyDescent="0.2">
      <c r="AJ33885" s="23"/>
      <c r="HH33885"/>
      <c r="IW33885" s="36"/>
      <c r="JI33885"/>
      <c r="JJ33885"/>
      <c r="KX33885" s="23"/>
      <c r="KY33885" s="23"/>
    </row>
    <row r="33886" spans="36:311" x14ac:dyDescent="0.2">
      <c r="AJ33886" s="23"/>
      <c r="HH33886"/>
      <c r="IW33886" s="36"/>
      <c r="JI33886"/>
      <c r="JJ33886"/>
      <c r="KX33886" s="23"/>
      <c r="KY33886" s="23"/>
    </row>
    <row r="33887" spans="36:311" x14ac:dyDescent="0.2">
      <c r="AJ33887" s="23"/>
      <c r="HH33887"/>
      <c r="IW33887" s="36"/>
      <c r="JI33887"/>
      <c r="JJ33887"/>
      <c r="KX33887" s="23"/>
      <c r="KY33887" s="23"/>
    </row>
    <row r="33888" spans="36:311" x14ac:dyDescent="0.2">
      <c r="AJ33888" s="23"/>
      <c r="HH33888"/>
      <c r="IW33888" s="36"/>
      <c r="JI33888"/>
      <c r="JJ33888"/>
      <c r="KX33888" s="23"/>
      <c r="KY33888" s="23"/>
    </row>
    <row r="33889" spans="36:311" x14ac:dyDescent="0.2">
      <c r="AJ33889" s="23"/>
      <c r="HH33889"/>
      <c r="IW33889" s="36"/>
      <c r="JI33889"/>
      <c r="JJ33889"/>
      <c r="KX33889" s="23"/>
      <c r="KY33889" s="23"/>
    </row>
    <row r="33890" spans="36:311" x14ac:dyDescent="0.2">
      <c r="AJ33890" s="23"/>
      <c r="HH33890"/>
      <c r="IW33890" s="36"/>
      <c r="JI33890"/>
      <c r="JJ33890"/>
      <c r="KX33890" s="23"/>
      <c r="KY33890" s="23"/>
    </row>
    <row r="33891" spans="36:311" x14ac:dyDescent="0.2">
      <c r="AJ33891" s="23"/>
      <c r="HH33891"/>
      <c r="IW33891" s="36"/>
      <c r="JI33891"/>
      <c r="JJ33891"/>
      <c r="KX33891" s="23"/>
      <c r="KY33891" s="23"/>
    </row>
    <row r="33892" spans="36:311" x14ac:dyDescent="0.2">
      <c r="AJ33892" s="23"/>
      <c r="HH33892"/>
      <c r="IW33892" s="36"/>
      <c r="JI33892"/>
      <c r="JJ33892"/>
      <c r="KX33892" s="23"/>
      <c r="KY33892" s="23"/>
    </row>
    <row r="33893" spans="36:311" x14ac:dyDescent="0.2">
      <c r="AJ33893" s="23"/>
      <c r="HH33893"/>
      <c r="IW33893" s="36"/>
      <c r="JI33893"/>
      <c r="JJ33893"/>
      <c r="KX33893" s="23"/>
      <c r="KY33893" s="23"/>
    </row>
    <row r="33894" spans="36:311" x14ac:dyDescent="0.2">
      <c r="AJ33894" s="23"/>
      <c r="HH33894"/>
      <c r="IW33894" s="36"/>
      <c r="JI33894"/>
      <c r="JJ33894"/>
      <c r="KX33894" s="23"/>
      <c r="KY33894" s="23"/>
    </row>
    <row r="33895" spans="36:311" x14ac:dyDescent="0.2">
      <c r="AJ33895" s="23"/>
      <c r="HH33895"/>
      <c r="IW33895" s="36"/>
      <c r="JI33895"/>
      <c r="JJ33895"/>
      <c r="KX33895" s="23"/>
      <c r="KY33895" s="23"/>
    </row>
    <row r="33896" spans="36:311" x14ac:dyDescent="0.2">
      <c r="AJ33896" s="23"/>
      <c r="HH33896"/>
      <c r="IW33896" s="36"/>
      <c r="JI33896"/>
      <c r="JJ33896"/>
      <c r="KX33896" s="23"/>
      <c r="KY33896" s="23"/>
    </row>
    <row r="33897" spans="36:311" x14ac:dyDescent="0.2">
      <c r="AJ33897" s="23"/>
      <c r="HH33897"/>
      <c r="IW33897" s="36"/>
      <c r="JI33897"/>
      <c r="JJ33897"/>
      <c r="KX33897" s="23"/>
      <c r="KY33897" s="23"/>
    </row>
    <row r="33898" spans="36:311" x14ac:dyDescent="0.2">
      <c r="AJ33898" s="23"/>
      <c r="HH33898"/>
      <c r="IW33898" s="36"/>
      <c r="JI33898"/>
      <c r="JJ33898"/>
      <c r="KX33898" s="23"/>
      <c r="KY33898" s="23"/>
    </row>
    <row r="33899" spans="36:311" x14ac:dyDescent="0.2">
      <c r="AJ33899" s="23"/>
      <c r="HH33899"/>
      <c r="IW33899" s="36"/>
      <c r="JI33899"/>
      <c r="JJ33899"/>
      <c r="KX33899" s="23"/>
      <c r="KY33899" s="23"/>
    </row>
    <row r="33900" spans="36:311" x14ac:dyDescent="0.2">
      <c r="AJ33900" s="23"/>
      <c r="HH33900"/>
      <c r="IW33900" s="36"/>
      <c r="JI33900"/>
      <c r="JJ33900"/>
      <c r="KX33900" s="23"/>
      <c r="KY33900" s="23"/>
    </row>
    <row r="33901" spans="36:311" x14ac:dyDescent="0.2">
      <c r="AJ33901" s="23"/>
      <c r="HH33901"/>
      <c r="IW33901" s="36"/>
      <c r="JI33901"/>
      <c r="JJ33901"/>
      <c r="KX33901" s="23"/>
      <c r="KY33901" s="23"/>
    </row>
    <row r="33902" spans="36:311" x14ac:dyDescent="0.2">
      <c r="AJ33902" s="23"/>
      <c r="HH33902"/>
      <c r="IW33902" s="36"/>
      <c r="JI33902"/>
      <c r="JJ33902"/>
      <c r="KX33902" s="23"/>
      <c r="KY33902" s="23"/>
    </row>
    <row r="33903" spans="36:311" x14ac:dyDescent="0.2">
      <c r="AJ33903" s="23"/>
      <c r="HH33903"/>
      <c r="IW33903" s="36"/>
      <c r="JI33903"/>
      <c r="JJ33903"/>
      <c r="KX33903" s="23"/>
      <c r="KY33903" s="23"/>
    </row>
    <row r="33904" spans="36:311" x14ac:dyDescent="0.2">
      <c r="AJ33904" s="23"/>
      <c r="HH33904"/>
      <c r="IW33904" s="36"/>
      <c r="JI33904"/>
      <c r="JJ33904"/>
      <c r="KX33904" s="23"/>
      <c r="KY33904" s="23"/>
    </row>
    <row r="33905" spans="36:311" x14ac:dyDescent="0.2">
      <c r="AJ33905" s="23"/>
      <c r="HH33905"/>
      <c r="IW33905" s="36"/>
      <c r="JI33905"/>
      <c r="JJ33905"/>
      <c r="KX33905" s="23"/>
      <c r="KY33905" s="23"/>
    </row>
    <row r="33906" spans="36:311" x14ac:dyDescent="0.2">
      <c r="AJ33906" s="23"/>
      <c r="HH33906"/>
      <c r="IW33906" s="36"/>
      <c r="JI33906"/>
      <c r="JJ33906"/>
      <c r="KX33906" s="23"/>
      <c r="KY33906" s="23"/>
    </row>
    <row r="33907" spans="36:311" x14ac:dyDescent="0.2">
      <c r="AJ33907" s="23"/>
      <c r="HH33907"/>
      <c r="IW33907" s="36"/>
      <c r="JI33907"/>
      <c r="JJ33907"/>
      <c r="KX33907" s="23"/>
      <c r="KY33907" s="23"/>
    </row>
    <row r="33908" spans="36:311" x14ac:dyDescent="0.2">
      <c r="AJ33908" s="23"/>
      <c r="HH33908"/>
      <c r="IW33908" s="36"/>
      <c r="JI33908"/>
      <c r="JJ33908"/>
      <c r="KX33908" s="23"/>
      <c r="KY33908" s="23"/>
    </row>
    <row r="33909" spans="36:311" x14ac:dyDescent="0.2">
      <c r="AJ33909" s="23"/>
      <c r="HH33909"/>
      <c r="IW33909" s="36"/>
      <c r="JI33909"/>
      <c r="JJ33909"/>
      <c r="KX33909" s="23"/>
      <c r="KY33909" s="23"/>
    </row>
    <row r="33910" spans="36:311" x14ac:dyDescent="0.2">
      <c r="AJ33910" s="23"/>
      <c r="HH33910"/>
      <c r="IW33910" s="36"/>
      <c r="JI33910"/>
      <c r="JJ33910"/>
      <c r="KX33910" s="23"/>
      <c r="KY33910" s="23"/>
    </row>
    <row r="33911" spans="36:311" x14ac:dyDescent="0.2">
      <c r="AJ33911" s="23"/>
      <c r="HH33911"/>
      <c r="IW33911" s="36"/>
      <c r="JI33911"/>
      <c r="JJ33911"/>
      <c r="KX33911" s="23"/>
      <c r="KY33911" s="23"/>
    </row>
    <row r="33912" spans="36:311" x14ac:dyDescent="0.2">
      <c r="AJ33912" s="23"/>
      <c r="HH33912"/>
      <c r="IW33912" s="36"/>
      <c r="JI33912"/>
      <c r="JJ33912"/>
      <c r="KX33912" s="23"/>
      <c r="KY33912" s="23"/>
    </row>
    <row r="33913" spans="36:311" x14ac:dyDescent="0.2">
      <c r="AJ33913" s="23"/>
      <c r="HH33913"/>
      <c r="IW33913" s="36"/>
      <c r="JI33913"/>
      <c r="JJ33913"/>
      <c r="KX33913" s="23"/>
      <c r="KY33913" s="23"/>
    </row>
    <row r="33914" spans="36:311" x14ac:dyDescent="0.2">
      <c r="AJ33914" s="23"/>
      <c r="HH33914"/>
      <c r="IW33914" s="36"/>
      <c r="JI33914"/>
      <c r="JJ33914"/>
      <c r="KX33914" s="23"/>
      <c r="KY33914" s="23"/>
    </row>
    <row r="33915" spans="36:311" x14ac:dyDescent="0.2">
      <c r="AJ33915" s="23"/>
      <c r="HH33915"/>
      <c r="IW33915" s="36"/>
      <c r="JI33915"/>
      <c r="JJ33915"/>
      <c r="KX33915" s="23"/>
      <c r="KY33915" s="23"/>
    </row>
    <row r="33916" spans="36:311" x14ac:dyDescent="0.2">
      <c r="AJ33916" s="23"/>
      <c r="HH33916"/>
      <c r="IW33916" s="36"/>
      <c r="JI33916"/>
      <c r="JJ33916"/>
      <c r="KX33916" s="23"/>
      <c r="KY33916" s="23"/>
    </row>
    <row r="33917" spans="36:311" x14ac:dyDescent="0.2">
      <c r="AJ33917" s="23"/>
      <c r="HH33917"/>
      <c r="IW33917" s="36"/>
      <c r="JI33917"/>
      <c r="JJ33917"/>
      <c r="KX33917" s="23"/>
      <c r="KY33917" s="23"/>
    </row>
    <row r="33918" spans="36:311" x14ac:dyDescent="0.2">
      <c r="AJ33918" s="23"/>
      <c r="HH33918"/>
      <c r="IW33918" s="36"/>
      <c r="JI33918"/>
      <c r="JJ33918"/>
      <c r="KX33918" s="23"/>
      <c r="KY33918" s="23"/>
    </row>
    <row r="33919" spans="36:311" x14ac:dyDescent="0.2">
      <c r="AJ33919" s="23"/>
      <c r="HH33919"/>
      <c r="IW33919" s="36"/>
      <c r="JI33919"/>
      <c r="JJ33919"/>
      <c r="KX33919" s="23"/>
      <c r="KY33919" s="23"/>
    </row>
    <row r="33920" spans="36:311" x14ac:dyDescent="0.2">
      <c r="AJ33920" s="23"/>
      <c r="HH33920"/>
      <c r="IW33920" s="36"/>
      <c r="JI33920"/>
      <c r="JJ33920"/>
      <c r="KX33920" s="23"/>
      <c r="KY33920" s="23"/>
    </row>
    <row r="33921" spans="36:311" x14ac:dyDescent="0.2">
      <c r="AJ33921" s="23"/>
      <c r="HH33921"/>
      <c r="IW33921" s="36"/>
      <c r="JI33921"/>
      <c r="JJ33921"/>
      <c r="KX33921" s="23"/>
      <c r="KY33921" s="23"/>
    </row>
    <row r="33922" spans="36:311" x14ac:dyDescent="0.2">
      <c r="AJ33922" s="23"/>
      <c r="HH33922"/>
      <c r="IW33922" s="36"/>
      <c r="JI33922"/>
      <c r="JJ33922"/>
      <c r="KX33922" s="23"/>
      <c r="KY33922" s="23"/>
    </row>
    <row r="33923" spans="36:311" x14ac:dyDescent="0.2">
      <c r="AJ33923" s="23"/>
      <c r="HH33923"/>
      <c r="IW33923" s="36"/>
      <c r="JI33923"/>
      <c r="JJ33923"/>
      <c r="KX33923" s="23"/>
      <c r="KY33923" s="23"/>
    </row>
    <row r="33924" spans="36:311" x14ac:dyDescent="0.2">
      <c r="AJ33924" s="23"/>
      <c r="HH33924"/>
      <c r="IW33924" s="36"/>
      <c r="JI33924"/>
      <c r="JJ33924"/>
      <c r="KX33924" s="23"/>
      <c r="KY33924" s="23"/>
    </row>
    <row r="33925" spans="36:311" x14ac:dyDescent="0.2">
      <c r="AJ33925" s="23"/>
      <c r="HH33925"/>
      <c r="IW33925" s="36"/>
      <c r="JI33925"/>
      <c r="JJ33925"/>
      <c r="KX33925" s="23"/>
      <c r="KY33925" s="23"/>
    </row>
    <row r="33926" spans="36:311" x14ac:dyDescent="0.2">
      <c r="AJ33926" s="23"/>
      <c r="HH33926"/>
      <c r="IW33926" s="36"/>
      <c r="JI33926"/>
      <c r="JJ33926"/>
      <c r="KX33926" s="23"/>
      <c r="KY33926" s="23"/>
    </row>
    <row r="33927" spans="36:311" x14ac:dyDescent="0.2">
      <c r="AJ33927" s="23"/>
      <c r="HH33927"/>
      <c r="IW33927" s="36"/>
      <c r="JI33927"/>
      <c r="JJ33927"/>
      <c r="KX33927" s="23"/>
      <c r="KY33927" s="23"/>
    </row>
    <row r="33928" spans="36:311" x14ac:dyDescent="0.2">
      <c r="AJ33928" s="23"/>
      <c r="HH33928"/>
      <c r="IW33928" s="36"/>
      <c r="JI33928"/>
      <c r="JJ33928"/>
      <c r="KX33928" s="23"/>
      <c r="KY33928" s="23"/>
    </row>
    <row r="33929" spans="36:311" x14ac:dyDescent="0.2">
      <c r="AJ33929" s="23"/>
      <c r="HH33929"/>
      <c r="IW33929" s="36"/>
      <c r="JI33929"/>
      <c r="JJ33929"/>
      <c r="KX33929" s="23"/>
      <c r="KY33929" s="23"/>
    </row>
    <row r="33930" spans="36:311" x14ac:dyDescent="0.2">
      <c r="AJ33930" s="23"/>
      <c r="HH33930"/>
      <c r="IW33930" s="36"/>
      <c r="JI33930"/>
      <c r="JJ33930"/>
      <c r="KX33930" s="23"/>
      <c r="KY33930" s="23"/>
    </row>
    <row r="33931" spans="36:311" x14ac:dyDescent="0.2">
      <c r="AJ33931" s="23"/>
      <c r="HH33931"/>
      <c r="IW33931" s="36"/>
      <c r="JI33931"/>
      <c r="JJ33931"/>
      <c r="KX33931" s="23"/>
      <c r="KY33931" s="23"/>
    </row>
    <row r="33932" spans="36:311" x14ac:dyDescent="0.2">
      <c r="AJ33932" s="23"/>
      <c r="HH33932"/>
      <c r="IW33932" s="36"/>
      <c r="JI33932"/>
      <c r="JJ33932"/>
      <c r="KX33932" s="23"/>
      <c r="KY33932" s="23"/>
    </row>
    <row r="33933" spans="36:311" x14ac:dyDescent="0.2">
      <c r="AJ33933" s="23"/>
      <c r="HH33933"/>
      <c r="IW33933" s="36"/>
      <c r="JI33933"/>
      <c r="JJ33933"/>
      <c r="KX33933" s="23"/>
      <c r="KY33933" s="23"/>
    </row>
    <row r="33934" spans="36:311" x14ac:dyDescent="0.2">
      <c r="AJ33934" s="23"/>
      <c r="HH33934"/>
      <c r="IW33934" s="36"/>
      <c r="JI33934"/>
      <c r="JJ33934"/>
      <c r="KX33934" s="23"/>
      <c r="KY33934" s="23"/>
    </row>
    <row r="33935" spans="36:311" x14ac:dyDescent="0.2">
      <c r="AJ33935" s="23"/>
      <c r="HH33935"/>
      <c r="IW33935" s="36"/>
      <c r="JI33935"/>
      <c r="JJ33935"/>
      <c r="KX33935" s="23"/>
      <c r="KY33935" s="23"/>
    </row>
    <row r="33936" spans="36:311" x14ac:dyDescent="0.2">
      <c r="AJ33936" s="23"/>
      <c r="HH33936"/>
      <c r="IW33936" s="36"/>
      <c r="JI33936"/>
      <c r="JJ33936"/>
      <c r="KX33936" s="23"/>
      <c r="KY33936" s="23"/>
    </row>
    <row r="33937" spans="36:311" x14ac:dyDescent="0.2">
      <c r="AJ33937" s="23"/>
      <c r="HH33937"/>
      <c r="IW33937" s="36"/>
      <c r="JI33937"/>
      <c r="JJ33937"/>
      <c r="KX33937" s="23"/>
      <c r="KY33937" s="23"/>
    </row>
    <row r="33938" spans="36:311" x14ac:dyDescent="0.2">
      <c r="AJ33938" s="23"/>
      <c r="HH33938"/>
      <c r="IW33938" s="36"/>
      <c r="JI33938"/>
      <c r="JJ33938"/>
      <c r="KX33938" s="23"/>
      <c r="KY33938" s="23"/>
    </row>
    <row r="33939" spans="36:311" x14ac:dyDescent="0.2">
      <c r="AJ33939" s="23"/>
      <c r="HH33939"/>
      <c r="IW33939" s="36"/>
      <c r="JI33939"/>
      <c r="JJ33939"/>
      <c r="KX33939" s="23"/>
      <c r="KY33939" s="23"/>
    </row>
    <row r="33940" spans="36:311" x14ac:dyDescent="0.2">
      <c r="AJ33940" s="23"/>
      <c r="HH33940"/>
      <c r="IW33940" s="36"/>
      <c r="JI33940"/>
      <c r="JJ33940"/>
      <c r="KX33940" s="23"/>
      <c r="KY33940" s="23"/>
    </row>
    <row r="33941" spans="36:311" x14ac:dyDescent="0.2">
      <c r="AJ33941" s="23"/>
      <c r="HH33941"/>
      <c r="IW33941" s="36"/>
      <c r="JI33941"/>
      <c r="JJ33941"/>
      <c r="KX33941" s="23"/>
      <c r="KY33941" s="23"/>
    </row>
    <row r="33942" spans="36:311" x14ac:dyDescent="0.2">
      <c r="AJ33942" s="23"/>
      <c r="HH33942"/>
      <c r="IW33942" s="36"/>
      <c r="JI33942"/>
      <c r="JJ33942"/>
      <c r="KX33942" s="23"/>
      <c r="KY33942" s="23"/>
    </row>
    <row r="33943" spans="36:311" x14ac:dyDescent="0.2">
      <c r="AJ33943" s="23"/>
      <c r="HH33943"/>
      <c r="IW33943" s="36"/>
      <c r="JI33943"/>
      <c r="JJ33943"/>
      <c r="KX33943" s="23"/>
      <c r="KY33943" s="23"/>
    </row>
    <row r="33944" spans="36:311" x14ac:dyDescent="0.2">
      <c r="AJ33944" s="23"/>
      <c r="HH33944"/>
      <c r="IW33944" s="36"/>
      <c r="JI33944"/>
      <c r="JJ33944"/>
      <c r="KX33944" s="23"/>
      <c r="KY33944" s="23"/>
    </row>
    <row r="33945" spans="36:311" x14ac:dyDescent="0.2">
      <c r="AJ33945" s="23"/>
      <c r="HH33945"/>
      <c r="IW33945" s="36"/>
      <c r="JI33945"/>
      <c r="JJ33945"/>
      <c r="KX33945" s="23"/>
      <c r="KY33945" s="23"/>
    </row>
    <row r="33946" spans="36:311" x14ac:dyDescent="0.2">
      <c r="AJ33946" s="23"/>
      <c r="HH33946"/>
      <c r="IW33946" s="36"/>
      <c r="JI33946"/>
      <c r="JJ33946"/>
      <c r="KX33946" s="23"/>
      <c r="KY33946" s="23"/>
    </row>
    <row r="33947" spans="36:311" x14ac:dyDescent="0.2">
      <c r="AJ33947" s="23"/>
      <c r="HH33947"/>
      <c r="IW33947" s="36"/>
      <c r="JI33947"/>
      <c r="JJ33947"/>
      <c r="KX33947" s="23"/>
      <c r="KY33947" s="23"/>
    </row>
    <row r="33948" spans="36:311" x14ac:dyDescent="0.2">
      <c r="AJ33948" s="23"/>
      <c r="HH33948"/>
      <c r="IW33948" s="36"/>
      <c r="JI33948"/>
      <c r="JJ33948"/>
      <c r="KX33948" s="23"/>
      <c r="KY33948" s="23"/>
    </row>
    <row r="33949" spans="36:311" x14ac:dyDescent="0.2">
      <c r="AJ33949" s="23"/>
      <c r="HH33949"/>
      <c r="IW33949" s="36"/>
      <c r="JI33949"/>
      <c r="JJ33949"/>
      <c r="KX33949" s="23"/>
      <c r="KY33949" s="23"/>
    </row>
    <row r="33950" spans="36:311" x14ac:dyDescent="0.2">
      <c r="AJ33950" s="23"/>
      <c r="HH33950"/>
      <c r="IW33950" s="36"/>
      <c r="JI33950"/>
      <c r="JJ33950"/>
      <c r="KX33950" s="23"/>
      <c r="KY33950" s="23"/>
    </row>
    <row r="33951" spans="36:311" x14ac:dyDescent="0.2">
      <c r="AJ33951" s="23"/>
      <c r="HH33951"/>
      <c r="IW33951" s="36"/>
      <c r="JI33951"/>
      <c r="JJ33951"/>
      <c r="KX33951" s="23"/>
      <c r="KY33951" s="23"/>
    </row>
    <row r="33952" spans="36:311" x14ac:dyDescent="0.2">
      <c r="AJ33952" s="23"/>
      <c r="HH33952"/>
      <c r="IW33952" s="36"/>
      <c r="JI33952"/>
      <c r="JJ33952"/>
      <c r="KX33952" s="23"/>
      <c r="KY33952" s="23"/>
    </row>
    <row r="33953" spans="36:311" x14ac:dyDescent="0.2">
      <c r="AJ33953" s="23"/>
      <c r="HH33953"/>
      <c r="IW33953" s="36"/>
      <c r="JI33953"/>
      <c r="JJ33953"/>
      <c r="KX33953" s="23"/>
      <c r="KY33953" s="23"/>
    </row>
    <row r="33954" spans="36:311" x14ac:dyDescent="0.2">
      <c r="AJ33954" s="23"/>
      <c r="HH33954"/>
      <c r="IW33954" s="36"/>
      <c r="JI33954"/>
      <c r="JJ33954"/>
      <c r="KX33954" s="23"/>
      <c r="KY33954" s="23"/>
    </row>
    <row r="33955" spans="36:311" x14ac:dyDescent="0.2">
      <c r="AJ33955" s="23"/>
      <c r="HH33955"/>
      <c r="IW33955" s="36"/>
      <c r="JI33955"/>
      <c r="JJ33955"/>
      <c r="KX33955" s="23"/>
      <c r="KY33955" s="23"/>
    </row>
    <row r="33956" spans="36:311" x14ac:dyDescent="0.2">
      <c r="AJ33956" s="23"/>
      <c r="HH33956"/>
      <c r="IW33956" s="36"/>
      <c r="JI33956"/>
      <c r="JJ33956"/>
      <c r="KX33956" s="23"/>
      <c r="KY33956" s="23"/>
    </row>
    <row r="33957" spans="36:311" x14ac:dyDescent="0.2">
      <c r="AJ33957" s="23"/>
      <c r="HH33957"/>
      <c r="IW33957" s="36"/>
      <c r="JI33957"/>
      <c r="JJ33957"/>
      <c r="KX33957" s="23"/>
      <c r="KY33957" s="23"/>
    </row>
    <row r="33958" spans="36:311" x14ac:dyDescent="0.2">
      <c r="AJ33958" s="23"/>
      <c r="HH33958"/>
      <c r="IW33958" s="36"/>
      <c r="JI33958"/>
      <c r="JJ33958"/>
      <c r="KX33958" s="23"/>
      <c r="KY33958" s="23"/>
    </row>
    <row r="33959" spans="36:311" x14ac:dyDescent="0.2">
      <c r="AJ33959" s="23"/>
      <c r="HH33959"/>
      <c r="IW33959" s="36"/>
      <c r="JI33959"/>
      <c r="JJ33959"/>
      <c r="KX33959" s="23"/>
      <c r="KY33959" s="23"/>
    </row>
    <row r="33960" spans="36:311" x14ac:dyDescent="0.2">
      <c r="AJ33960" s="23"/>
      <c r="HH33960"/>
      <c r="IW33960" s="36"/>
      <c r="JI33960"/>
      <c r="JJ33960"/>
      <c r="KX33960" s="23"/>
      <c r="KY33960" s="23"/>
    </row>
    <row r="33961" spans="36:311" x14ac:dyDescent="0.2">
      <c r="AJ33961" s="23"/>
      <c r="HH33961"/>
      <c r="IW33961" s="36"/>
      <c r="JI33961"/>
      <c r="JJ33961"/>
      <c r="KX33961" s="23"/>
      <c r="KY33961" s="23"/>
    </row>
    <row r="33962" spans="36:311" x14ac:dyDescent="0.2">
      <c r="AJ33962" s="23"/>
      <c r="HH33962"/>
      <c r="IW33962" s="36"/>
      <c r="JI33962"/>
      <c r="JJ33962"/>
      <c r="KX33962" s="23"/>
      <c r="KY33962" s="23"/>
    </row>
    <row r="33963" spans="36:311" x14ac:dyDescent="0.2">
      <c r="AJ33963" s="23"/>
      <c r="HH33963"/>
      <c r="IW33963" s="36"/>
      <c r="JI33963"/>
      <c r="JJ33963"/>
      <c r="KX33963" s="23"/>
      <c r="KY33963" s="23"/>
    </row>
    <row r="33964" spans="36:311" x14ac:dyDescent="0.2">
      <c r="AJ33964" s="23"/>
      <c r="HH33964"/>
      <c r="IW33964" s="36"/>
      <c r="JI33964"/>
      <c r="JJ33964"/>
      <c r="KX33964" s="23"/>
      <c r="KY33964" s="23"/>
    </row>
    <row r="33965" spans="36:311" x14ac:dyDescent="0.2">
      <c r="AJ33965" s="23"/>
      <c r="HH33965"/>
      <c r="IW33965" s="36"/>
      <c r="JI33965"/>
      <c r="JJ33965"/>
      <c r="KX33965" s="23"/>
      <c r="KY33965" s="23"/>
    </row>
    <row r="33966" spans="36:311" x14ac:dyDescent="0.2">
      <c r="AJ33966" s="23"/>
      <c r="HH33966"/>
      <c r="IW33966" s="36"/>
      <c r="JI33966"/>
      <c r="JJ33966"/>
      <c r="KX33966" s="23"/>
      <c r="KY33966" s="23"/>
    </row>
    <row r="33967" spans="36:311" x14ac:dyDescent="0.2">
      <c r="AJ33967" s="23"/>
      <c r="HH33967"/>
      <c r="IW33967" s="36"/>
      <c r="JI33967"/>
      <c r="JJ33967"/>
      <c r="KX33967" s="23"/>
      <c r="KY33967" s="23"/>
    </row>
    <row r="33968" spans="36:311" x14ac:dyDescent="0.2">
      <c r="AJ33968" s="23"/>
      <c r="HH33968"/>
      <c r="IW33968" s="36"/>
      <c r="JI33968"/>
      <c r="JJ33968"/>
      <c r="KX33968" s="23"/>
      <c r="KY33968" s="23"/>
    </row>
    <row r="33969" spans="36:311" x14ac:dyDescent="0.2">
      <c r="AJ33969" s="23"/>
      <c r="HH33969"/>
      <c r="IW33969" s="36"/>
      <c r="JI33969"/>
      <c r="JJ33969"/>
      <c r="KX33969" s="23"/>
      <c r="KY33969" s="23"/>
    </row>
    <row r="33970" spans="36:311" x14ac:dyDescent="0.2">
      <c r="AJ33970" s="23"/>
      <c r="HH33970"/>
      <c r="IW33970" s="36"/>
      <c r="JI33970"/>
      <c r="JJ33970"/>
      <c r="KX33970" s="23"/>
      <c r="KY33970" s="23"/>
    </row>
    <row r="33971" spans="36:311" x14ac:dyDescent="0.2">
      <c r="AJ33971" s="23"/>
      <c r="HH33971"/>
      <c r="IW33971" s="36"/>
      <c r="JI33971"/>
      <c r="JJ33971"/>
      <c r="KX33971" s="23"/>
      <c r="KY33971" s="23"/>
    </row>
    <row r="33972" spans="36:311" x14ac:dyDescent="0.2">
      <c r="AJ33972" s="23"/>
      <c r="HH33972"/>
      <c r="IW33972" s="36"/>
      <c r="JI33972"/>
      <c r="JJ33972"/>
      <c r="KX33972" s="23"/>
      <c r="KY33972" s="23"/>
    </row>
    <row r="33973" spans="36:311" x14ac:dyDescent="0.2">
      <c r="AJ33973" s="23"/>
      <c r="HH33973"/>
      <c r="IW33973" s="36"/>
      <c r="JI33973"/>
      <c r="JJ33973"/>
      <c r="KX33973" s="23"/>
      <c r="KY33973" s="23"/>
    </row>
    <row r="33974" spans="36:311" x14ac:dyDescent="0.2">
      <c r="AJ33974" s="23"/>
      <c r="HH33974"/>
      <c r="IW33974" s="36"/>
      <c r="JI33974"/>
      <c r="JJ33974"/>
      <c r="KX33974" s="23"/>
      <c r="KY33974" s="23"/>
    </row>
    <row r="33975" spans="36:311" x14ac:dyDescent="0.2">
      <c r="AJ33975" s="23"/>
      <c r="HH33975"/>
      <c r="IW33975" s="36"/>
      <c r="JI33975"/>
      <c r="JJ33975"/>
      <c r="KX33975" s="23"/>
      <c r="KY33975" s="23"/>
    </row>
    <row r="33976" spans="36:311" x14ac:dyDescent="0.2">
      <c r="AJ33976" s="23"/>
      <c r="HH33976"/>
      <c r="IW33976" s="36"/>
      <c r="JI33976"/>
      <c r="JJ33976"/>
      <c r="KX33976" s="23"/>
      <c r="KY33976" s="23"/>
    </row>
    <row r="33977" spans="36:311" x14ac:dyDescent="0.2">
      <c r="AJ33977" s="23"/>
      <c r="HH33977"/>
      <c r="IW33977" s="36"/>
      <c r="JI33977"/>
      <c r="JJ33977"/>
      <c r="KX33977" s="23"/>
      <c r="KY33977" s="23"/>
    </row>
    <row r="33978" spans="36:311" x14ac:dyDescent="0.2">
      <c r="AJ33978" s="23"/>
      <c r="HH33978"/>
      <c r="IW33978" s="36"/>
      <c r="JI33978"/>
      <c r="JJ33978"/>
      <c r="KX33978" s="23"/>
      <c r="KY33978" s="23"/>
    </row>
    <row r="33979" spans="36:311" x14ac:dyDescent="0.2">
      <c r="AJ33979" s="23"/>
      <c r="HH33979"/>
      <c r="IW33979" s="36"/>
      <c r="JI33979"/>
      <c r="JJ33979"/>
      <c r="KX33979" s="23"/>
      <c r="KY33979" s="23"/>
    </row>
    <row r="33980" spans="36:311" x14ac:dyDescent="0.2">
      <c r="AJ33980" s="23"/>
      <c r="HH33980"/>
      <c r="IW33980" s="36"/>
      <c r="JI33980"/>
      <c r="JJ33980"/>
      <c r="KX33980" s="23"/>
      <c r="KY33980" s="23"/>
    </row>
    <row r="33981" spans="36:311" x14ac:dyDescent="0.2">
      <c r="AJ33981" s="23"/>
      <c r="HH33981"/>
      <c r="IW33981" s="36"/>
      <c r="JI33981"/>
      <c r="JJ33981"/>
      <c r="KX33981" s="23"/>
      <c r="KY33981" s="23"/>
    </row>
    <row r="33982" spans="36:311" x14ac:dyDescent="0.2">
      <c r="AJ33982" s="23"/>
      <c r="HH33982"/>
      <c r="IW33982" s="36"/>
      <c r="JI33982"/>
      <c r="JJ33982"/>
      <c r="KX33982" s="23"/>
      <c r="KY33982" s="23"/>
    </row>
    <row r="33983" spans="36:311" x14ac:dyDescent="0.2">
      <c r="AJ33983" s="23"/>
      <c r="HH33983"/>
      <c r="IW33983" s="36"/>
      <c r="JI33983"/>
      <c r="JJ33983"/>
      <c r="KX33983" s="23"/>
      <c r="KY33983" s="23"/>
    </row>
    <row r="33984" spans="36:311" x14ac:dyDescent="0.2">
      <c r="AJ33984" s="23"/>
      <c r="HH33984"/>
      <c r="IW33984" s="36"/>
      <c r="JI33984"/>
      <c r="JJ33984"/>
      <c r="KX33984" s="23"/>
      <c r="KY33984" s="23"/>
    </row>
    <row r="33985" spans="36:311" x14ac:dyDescent="0.2">
      <c r="AJ33985" s="23"/>
      <c r="HH33985"/>
      <c r="IW33985" s="36"/>
      <c r="JI33985"/>
      <c r="JJ33985"/>
      <c r="KX33985" s="23"/>
      <c r="KY33985" s="23"/>
    </row>
    <row r="33986" spans="36:311" x14ac:dyDescent="0.2">
      <c r="AJ33986" s="23"/>
      <c r="HH33986"/>
      <c r="IW33986" s="36"/>
      <c r="JI33986"/>
      <c r="JJ33986"/>
      <c r="KX33986" s="23"/>
      <c r="KY33986" s="23"/>
    </row>
    <row r="33987" spans="36:311" x14ac:dyDescent="0.2">
      <c r="AJ33987" s="23"/>
      <c r="HH33987"/>
      <c r="IW33987" s="36"/>
      <c r="JI33987"/>
      <c r="JJ33987"/>
      <c r="KX33987" s="23"/>
      <c r="KY33987" s="23"/>
    </row>
    <row r="33988" spans="36:311" x14ac:dyDescent="0.2">
      <c r="AJ33988" s="23"/>
      <c r="HH33988"/>
      <c r="IW33988" s="36"/>
      <c r="JI33988"/>
      <c r="JJ33988"/>
      <c r="KX33988" s="23"/>
      <c r="KY33988" s="23"/>
    </row>
    <row r="33989" spans="36:311" x14ac:dyDescent="0.2">
      <c r="AJ33989" s="23"/>
      <c r="HH33989"/>
      <c r="IW33989" s="36"/>
      <c r="JI33989"/>
      <c r="JJ33989"/>
      <c r="KX33989" s="23"/>
      <c r="KY33989" s="23"/>
    </row>
    <row r="33990" spans="36:311" x14ac:dyDescent="0.2">
      <c r="AJ33990" s="23"/>
      <c r="HH33990"/>
      <c r="IW33990" s="36"/>
      <c r="JI33990"/>
      <c r="JJ33990"/>
      <c r="KX33990" s="23"/>
      <c r="KY33990" s="23"/>
    </row>
    <row r="33991" spans="36:311" x14ac:dyDescent="0.2">
      <c r="AJ33991" s="23"/>
      <c r="HH33991"/>
      <c r="IW33991" s="36"/>
      <c r="JI33991"/>
      <c r="JJ33991"/>
      <c r="KX33991" s="23"/>
      <c r="KY33991" s="23"/>
    </row>
    <row r="33992" spans="36:311" x14ac:dyDescent="0.2">
      <c r="AJ33992" s="23"/>
      <c r="HH33992"/>
      <c r="IW33992" s="36"/>
      <c r="JI33992"/>
      <c r="JJ33992"/>
      <c r="KX33992" s="23"/>
      <c r="KY33992" s="23"/>
    </row>
    <row r="33993" spans="36:311" x14ac:dyDescent="0.2">
      <c r="AJ33993" s="23"/>
      <c r="HH33993"/>
      <c r="IW33993" s="36"/>
      <c r="JI33993"/>
      <c r="JJ33993"/>
      <c r="KX33993" s="23"/>
      <c r="KY33993" s="23"/>
    </row>
    <row r="33994" spans="36:311" x14ac:dyDescent="0.2">
      <c r="AJ33994" s="23"/>
      <c r="HH33994"/>
      <c r="IW33994" s="36"/>
      <c r="JI33994"/>
      <c r="JJ33994"/>
      <c r="KX33994" s="23"/>
      <c r="KY33994" s="23"/>
    </row>
    <row r="33995" spans="36:311" x14ac:dyDescent="0.2">
      <c r="AJ33995" s="23"/>
      <c r="HH33995"/>
      <c r="IW33995" s="36"/>
      <c r="JI33995"/>
      <c r="JJ33995"/>
      <c r="KX33995" s="23"/>
      <c r="KY33995" s="23"/>
    </row>
    <row r="33996" spans="36:311" x14ac:dyDescent="0.2">
      <c r="AJ33996" s="23"/>
      <c r="HH33996"/>
      <c r="IW33996" s="36"/>
      <c r="JI33996"/>
      <c r="JJ33996"/>
      <c r="KX33996" s="23"/>
      <c r="KY33996" s="23"/>
    </row>
    <row r="33997" spans="36:311" x14ac:dyDescent="0.2">
      <c r="AJ33997" s="23"/>
      <c r="HH33997"/>
      <c r="IW33997" s="36"/>
      <c r="JI33997"/>
      <c r="JJ33997"/>
      <c r="KX33997" s="23"/>
      <c r="KY33997" s="23"/>
    </row>
    <row r="33998" spans="36:311" x14ac:dyDescent="0.2">
      <c r="AJ33998" s="23"/>
      <c r="HH33998"/>
      <c r="IW33998" s="36"/>
      <c r="JI33998"/>
      <c r="JJ33998"/>
      <c r="KX33998" s="23"/>
      <c r="KY33998" s="23"/>
    </row>
    <row r="33999" spans="36:311" x14ac:dyDescent="0.2">
      <c r="AJ33999" s="23"/>
      <c r="HH33999"/>
      <c r="IW33999" s="36"/>
      <c r="JI33999"/>
      <c r="JJ33999"/>
      <c r="KX33999" s="23"/>
      <c r="KY33999" s="23"/>
    </row>
    <row r="34000" spans="36:311" x14ac:dyDescent="0.2">
      <c r="AJ34000" s="23"/>
      <c r="HH34000"/>
      <c r="IW34000" s="36"/>
      <c r="JI34000"/>
      <c r="JJ34000"/>
      <c r="KX34000" s="23"/>
      <c r="KY34000" s="23"/>
    </row>
    <row r="34001" spans="36:311" x14ac:dyDescent="0.2">
      <c r="AJ34001" s="23"/>
      <c r="HH34001"/>
      <c r="IW34001" s="36"/>
      <c r="JI34001"/>
      <c r="JJ34001"/>
      <c r="KX34001" s="23"/>
      <c r="KY34001" s="23"/>
    </row>
    <row r="34002" spans="36:311" x14ac:dyDescent="0.2">
      <c r="AJ34002" s="23"/>
      <c r="HH34002"/>
      <c r="IW34002" s="36"/>
      <c r="JI34002"/>
      <c r="JJ34002"/>
      <c r="KX34002" s="23"/>
      <c r="KY34002" s="23"/>
    </row>
    <row r="34003" spans="36:311" x14ac:dyDescent="0.2">
      <c r="AJ34003" s="23"/>
      <c r="HH34003"/>
      <c r="IW34003" s="36"/>
      <c r="JI34003"/>
      <c r="JJ34003"/>
      <c r="KX34003" s="23"/>
      <c r="KY34003" s="23"/>
    </row>
    <row r="34004" spans="36:311" x14ac:dyDescent="0.2">
      <c r="AJ34004" s="23"/>
      <c r="HH34004"/>
      <c r="IW34004" s="36"/>
      <c r="JI34004"/>
      <c r="JJ34004"/>
      <c r="KX34004" s="23"/>
      <c r="KY34004" s="23"/>
    </row>
    <row r="34005" spans="36:311" x14ac:dyDescent="0.2">
      <c r="AJ34005" s="23"/>
      <c r="HH34005"/>
      <c r="IW34005" s="36"/>
      <c r="JI34005"/>
      <c r="JJ34005"/>
      <c r="KX34005" s="23"/>
      <c r="KY34005" s="23"/>
    </row>
    <row r="34006" spans="36:311" x14ac:dyDescent="0.2">
      <c r="AJ34006" s="23"/>
      <c r="HH34006"/>
      <c r="IW34006" s="36"/>
      <c r="JI34006"/>
      <c r="JJ34006"/>
      <c r="KX34006" s="23"/>
      <c r="KY34006" s="23"/>
    </row>
    <row r="34007" spans="36:311" x14ac:dyDescent="0.2">
      <c r="AJ34007" s="23"/>
      <c r="HH34007"/>
      <c r="IW34007" s="36"/>
      <c r="JI34007"/>
      <c r="JJ34007"/>
      <c r="KX34007" s="23"/>
      <c r="KY34007" s="23"/>
    </row>
    <row r="34008" spans="36:311" x14ac:dyDescent="0.2">
      <c r="AJ34008" s="23"/>
      <c r="HH34008"/>
      <c r="IW34008" s="36"/>
      <c r="JI34008"/>
      <c r="JJ34008"/>
      <c r="KX34008" s="23"/>
      <c r="KY34008" s="23"/>
    </row>
    <row r="34009" spans="36:311" x14ac:dyDescent="0.2">
      <c r="AJ34009" s="23"/>
      <c r="HH34009"/>
      <c r="IW34009" s="36"/>
      <c r="JI34009"/>
      <c r="JJ34009"/>
      <c r="KX34009" s="23"/>
      <c r="KY34009" s="23"/>
    </row>
    <row r="34010" spans="36:311" x14ac:dyDescent="0.2">
      <c r="AJ34010" s="23"/>
      <c r="HH34010"/>
      <c r="IW34010" s="36"/>
      <c r="JI34010"/>
      <c r="JJ34010"/>
      <c r="KX34010" s="23"/>
      <c r="KY34010" s="23"/>
    </row>
    <row r="34011" spans="36:311" x14ac:dyDescent="0.2">
      <c r="AJ34011" s="23"/>
      <c r="HH34011"/>
      <c r="IW34011" s="36"/>
      <c r="JI34011"/>
      <c r="JJ34011"/>
      <c r="KX34011" s="23"/>
      <c r="KY34011" s="23"/>
    </row>
    <row r="34012" spans="36:311" x14ac:dyDescent="0.2">
      <c r="AJ34012" s="23"/>
      <c r="HH34012"/>
      <c r="IW34012" s="36"/>
      <c r="JI34012"/>
      <c r="JJ34012"/>
      <c r="KX34012" s="23"/>
      <c r="KY34012" s="23"/>
    </row>
    <row r="34013" spans="36:311" x14ac:dyDescent="0.2">
      <c r="AJ34013" s="23"/>
      <c r="HH34013"/>
      <c r="IW34013" s="36"/>
      <c r="JI34013"/>
      <c r="JJ34013"/>
      <c r="KX34013" s="23"/>
      <c r="KY34013" s="23"/>
    </row>
    <row r="34014" spans="36:311" x14ac:dyDescent="0.2">
      <c r="AJ34014" s="23"/>
      <c r="HH34014"/>
      <c r="IW34014" s="36"/>
      <c r="JI34014"/>
      <c r="JJ34014"/>
      <c r="KX34014" s="23"/>
      <c r="KY34014" s="23"/>
    </row>
    <row r="34015" spans="36:311" x14ac:dyDescent="0.2">
      <c r="AJ34015" s="23"/>
      <c r="HH34015"/>
      <c r="IW34015" s="36"/>
      <c r="JI34015"/>
      <c r="JJ34015"/>
      <c r="KX34015" s="23"/>
      <c r="KY34015" s="23"/>
    </row>
    <row r="34016" spans="36:311" x14ac:dyDescent="0.2">
      <c r="AJ34016" s="23"/>
      <c r="HH34016"/>
      <c r="IW34016" s="36"/>
      <c r="JI34016"/>
      <c r="JJ34016"/>
      <c r="KX34016" s="23"/>
      <c r="KY34016" s="23"/>
    </row>
    <row r="34017" spans="36:311" x14ac:dyDescent="0.2">
      <c r="AJ34017" s="23"/>
      <c r="HH34017"/>
      <c r="IW34017" s="36"/>
      <c r="JI34017"/>
      <c r="JJ34017"/>
      <c r="KX34017" s="23"/>
      <c r="KY34017" s="23"/>
    </row>
    <row r="34018" spans="36:311" x14ac:dyDescent="0.2">
      <c r="AJ34018" s="23"/>
      <c r="HH34018"/>
      <c r="IW34018" s="36"/>
      <c r="JI34018"/>
      <c r="JJ34018"/>
      <c r="KX34018" s="23"/>
      <c r="KY34018" s="23"/>
    </row>
    <row r="34019" spans="36:311" x14ac:dyDescent="0.2">
      <c r="AJ34019" s="23"/>
      <c r="HH34019"/>
      <c r="IW34019" s="36"/>
      <c r="JI34019"/>
      <c r="JJ34019"/>
      <c r="KX34019" s="23"/>
      <c r="KY34019" s="23"/>
    </row>
    <row r="34020" spans="36:311" x14ac:dyDescent="0.2">
      <c r="AJ34020" s="23"/>
      <c r="HH34020"/>
      <c r="IW34020" s="36"/>
      <c r="JI34020"/>
      <c r="JJ34020"/>
      <c r="KX34020" s="23"/>
      <c r="KY34020" s="23"/>
    </row>
    <row r="34021" spans="36:311" x14ac:dyDescent="0.2">
      <c r="AJ34021" s="23"/>
      <c r="HH34021"/>
      <c r="IW34021" s="36"/>
      <c r="JI34021"/>
      <c r="JJ34021"/>
      <c r="KX34021" s="23"/>
      <c r="KY34021" s="23"/>
    </row>
    <row r="34022" spans="36:311" x14ac:dyDescent="0.2">
      <c r="AJ34022" s="23"/>
      <c r="HH34022"/>
      <c r="IW34022" s="36"/>
      <c r="JI34022"/>
      <c r="JJ34022"/>
      <c r="KX34022" s="23"/>
      <c r="KY34022" s="23"/>
    </row>
    <row r="34023" spans="36:311" x14ac:dyDescent="0.2">
      <c r="AJ34023" s="23"/>
      <c r="HH34023"/>
      <c r="IW34023" s="36"/>
      <c r="JI34023"/>
      <c r="JJ34023"/>
      <c r="KX34023" s="23"/>
      <c r="KY34023" s="23"/>
    </row>
    <row r="34024" spans="36:311" x14ac:dyDescent="0.2">
      <c r="AJ34024" s="23"/>
      <c r="HH34024"/>
      <c r="IW34024" s="36"/>
      <c r="JI34024"/>
      <c r="JJ34024"/>
      <c r="KX34024" s="23"/>
      <c r="KY34024" s="23"/>
    </row>
    <row r="34025" spans="36:311" x14ac:dyDescent="0.2">
      <c r="AJ34025" s="23"/>
      <c r="HH34025"/>
      <c r="IW34025" s="36"/>
      <c r="JI34025"/>
      <c r="JJ34025"/>
      <c r="KX34025" s="23"/>
      <c r="KY34025" s="23"/>
    </row>
    <row r="34026" spans="36:311" x14ac:dyDescent="0.2">
      <c r="AJ34026" s="23"/>
      <c r="HH34026"/>
      <c r="IW34026" s="36"/>
      <c r="JI34026"/>
      <c r="JJ34026"/>
      <c r="KX34026" s="23"/>
      <c r="KY34026" s="23"/>
    </row>
    <row r="34027" spans="36:311" x14ac:dyDescent="0.2">
      <c r="AJ34027" s="23"/>
      <c r="HH34027"/>
      <c r="IW34027" s="36"/>
      <c r="JI34027"/>
      <c r="JJ34027"/>
      <c r="KX34027" s="23"/>
      <c r="KY34027" s="23"/>
    </row>
    <row r="34028" spans="36:311" x14ac:dyDescent="0.2">
      <c r="AJ34028" s="23"/>
      <c r="HH34028"/>
      <c r="IW34028" s="36"/>
      <c r="JI34028"/>
      <c r="JJ34028"/>
      <c r="KX34028" s="23"/>
      <c r="KY34028" s="23"/>
    </row>
    <row r="34029" spans="36:311" x14ac:dyDescent="0.2">
      <c r="AJ34029" s="23"/>
      <c r="HH34029"/>
      <c r="IW34029" s="36"/>
      <c r="JI34029"/>
      <c r="JJ34029"/>
      <c r="KX34029" s="23"/>
      <c r="KY34029" s="23"/>
    </row>
    <row r="34030" spans="36:311" x14ac:dyDescent="0.2">
      <c r="AJ34030" s="23"/>
      <c r="HH34030"/>
      <c r="IW34030" s="36"/>
      <c r="JI34030"/>
      <c r="JJ34030"/>
      <c r="KX34030" s="23"/>
      <c r="KY34030" s="23"/>
    </row>
    <row r="34031" spans="36:311" x14ac:dyDescent="0.2">
      <c r="AJ34031" s="23"/>
      <c r="HH34031"/>
      <c r="IW34031" s="36"/>
      <c r="JI34031"/>
      <c r="JJ34031"/>
      <c r="KX34031" s="23"/>
      <c r="KY34031" s="23"/>
    </row>
    <row r="34032" spans="36:311" x14ac:dyDescent="0.2">
      <c r="AJ34032" s="23"/>
      <c r="HH34032"/>
      <c r="IW34032" s="36"/>
      <c r="JI34032"/>
      <c r="JJ34032"/>
      <c r="KX34032" s="23"/>
      <c r="KY34032" s="23"/>
    </row>
    <row r="34033" spans="36:311" x14ac:dyDescent="0.2">
      <c r="AJ34033" s="23"/>
      <c r="HH34033"/>
      <c r="IW34033" s="36"/>
      <c r="JI34033"/>
      <c r="JJ34033"/>
      <c r="KX34033" s="23"/>
      <c r="KY34033" s="23"/>
    </row>
    <row r="34034" spans="36:311" x14ac:dyDescent="0.2">
      <c r="AJ34034" s="23"/>
      <c r="HH34034"/>
      <c r="IW34034" s="36"/>
      <c r="JI34034"/>
      <c r="JJ34034"/>
      <c r="KX34034" s="23"/>
      <c r="KY34034" s="23"/>
    </row>
    <row r="34035" spans="36:311" x14ac:dyDescent="0.2">
      <c r="AJ34035" s="23"/>
      <c r="HH34035"/>
      <c r="IW34035" s="36"/>
      <c r="JI34035"/>
      <c r="JJ34035"/>
      <c r="KX34035" s="23"/>
      <c r="KY34035" s="23"/>
    </row>
    <row r="34036" spans="36:311" x14ac:dyDescent="0.2">
      <c r="AJ34036" s="23"/>
      <c r="HH34036"/>
      <c r="IW34036" s="36"/>
      <c r="JI34036"/>
      <c r="JJ34036"/>
      <c r="KX34036" s="23"/>
      <c r="KY34036" s="23"/>
    </row>
    <row r="34037" spans="36:311" x14ac:dyDescent="0.2">
      <c r="AJ34037" s="23"/>
      <c r="HH34037"/>
      <c r="IW34037" s="36"/>
      <c r="JI34037"/>
      <c r="JJ34037"/>
      <c r="KX34037" s="23"/>
      <c r="KY34037" s="23"/>
    </row>
    <row r="34038" spans="36:311" x14ac:dyDescent="0.2">
      <c r="AJ34038" s="23"/>
      <c r="HH34038"/>
      <c r="IW34038" s="36"/>
      <c r="JI34038"/>
      <c r="JJ34038"/>
      <c r="KX34038" s="23"/>
      <c r="KY34038" s="23"/>
    </row>
    <row r="34039" spans="36:311" x14ac:dyDescent="0.2">
      <c r="AJ34039" s="23"/>
      <c r="HH34039"/>
      <c r="IW34039" s="36"/>
      <c r="JI34039"/>
      <c r="JJ34039"/>
      <c r="KX34039" s="23"/>
      <c r="KY34039" s="23"/>
    </row>
    <row r="34040" spans="36:311" x14ac:dyDescent="0.2">
      <c r="AJ34040" s="23"/>
      <c r="HH34040"/>
      <c r="IW34040" s="36"/>
      <c r="JI34040"/>
      <c r="JJ34040"/>
      <c r="KX34040" s="23"/>
      <c r="KY34040" s="23"/>
    </row>
    <row r="34041" spans="36:311" x14ac:dyDescent="0.2">
      <c r="AJ34041" s="23"/>
      <c r="HH34041"/>
      <c r="IW34041" s="36"/>
      <c r="JI34041"/>
      <c r="JJ34041"/>
      <c r="KX34041" s="23"/>
      <c r="KY34041" s="23"/>
    </row>
    <row r="34042" spans="36:311" x14ac:dyDescent="0.2">
      <c r="AJ34042" s="23"/>
      <c r="HH34042"/>
      <c r="IW34042" s="36"/>
      <c r="JI34042"/>
      <c r="JJ34042"/>
      <c r="KX34042" s="23"/>
      <c r="KY34042" s="23"/>
    </row>
    <row r="34043" spans="36:311" x14ac:dyDescent="0.2">
      <c r="AJ34043" s="23"/>
      <c r="HH34043"/>
      <c r="IW34043" s="36"/>
      <c r="JI34043"/>
      <c r="JJ34043"/>
      <c r="KX34043" s="23"/>
      <c r="KY34043" s="23"/>
    </row>
    <row r="34044" spans="36:311" x14ac:dyDescent="0.2">
      <c r="AJ34044" s="23"/>
      <c r="HH34044"/>
      <c r="IW34044" s="36"/>
      <c r="JI34044"/>
      <c r="JJ34044"/>
      <c r="KX34044" s="23"/>
      <c r="KY34044" s="23"/>
    </row>
    <row r="34045" spans="36:311" x14ac:dyDescent="0.2">
      <c r="AJ34045" s="23"/>
      <c r="HH34045"/>
      <c r="IW34045" s="36"/>
      <c r="JI34045"/>
      <c r="JJ34045"/>
      <c r="KX34045" s="23"/>
      <c r="KY34045" s="23"/>
    </row>
    <row r="34046" spans="36:311" x14ac:dyDescent="0.2">
      <c r="AJ34046" s="23"/>
      <c r="HH34046"/>
      <c r="IW34046" s="36"/>
      <c r="JI34046"/>
      <c r="JJ34046"/>
      <c r="KX34046" s="23"/>
      <c r="KY34046" s="23"/>
    </row>
    <row r="34047" spans="36:311" x14ac:dyDescent="0.2">
      <c r="AJ34047" s="23"/>
      <c r="HH34047"/>
      <c r="IW34047" s="36"/>
      <c r="JI34047"/>
      <c r="JJ34047"/>
      <c r="KX34047" s="23"/>
      <c r="KY34047" s="23"/>
    </row>
    <row r="34048" spans="36:311" x14ac:dyDescent="0.2">
      <c r="AJ34048" s="23"/>
      <c r="HH34048"/>
      <c r="IW34048" s="36"/>
      <c r="JI34048"/>
      <c r="JJ34048"/>
      <c r="KX34048" s="23"/>
      <c r="KY34048" s="23"/>
    </row>
    <row r="34049" spans="36:311" x14ac:dyDescent="0.2">
      <c r="AJ34049" s="23"/>
      <c r="HH34049"/>
      <c r="IW34049" s="36"/>
      <c r="JI34049"/>
      <c r="JJ34049"/>
      <c r="KX34049" s="23"/>
      <c r="KY34049" s="23"/>
    </row>
    <row r="34050" spans="36:311" x14ac:dyDescent="0.2">
      <c r="AJ34050" s="23"/>
      <c r="HH34050"/>
      <c r="IW34050" s="36"/>
      <c r="JI34050"/>
      <c r="JJ34050"/>
      <c r="KX34050" s="23"/>
      <c r="KY34050" s="23"/>
    </row>
    <row r="34051" spans="36:311" x14ac:dyDescent="0.2">
      <c r="AJ34051" s="23"/>
      <c r="HH34051"/>
      <c r="IW34051" s="36"/>
      <c r="JI34051"/>
      <c r="JJ34051"/>
      <c r="KX34051" s="23"/>
      <c r="KY34051" s="23"/>
    </row>
    <row r="34052" spans="36:311" x14ac:dyDescent="0.2">
      <c r="AJ34052" s="23"/>
      <c r="HH34052"/>
      <c r="IW34052" s="36"/>
      <c r="JI34052"/>
      <c r="JJ34052"/>
      <c r="KX34052" s="23"/>
      <c r="KY34052" s="23"/>
    </row>
    <row r="34053" spans="36:311" x14ac:dyDescent="0.2">
      <c r="AJ34053" s="23"/>
      <c r="HH34053"/>
      <c r="IW34053" s="36"/>
      <c r="JI34053"/>
      <c r="JJ34053"/>
      <c r="KX34053" s="23"/>
      <c r="KY34053" s="23"/>
    </row>
    <row r="34054" spans="36:311" x14ac:dyDescent="0.2">
      <c r="AJ34054" s="23"/>
      <c r="HH34054"/>
      <c r="IW34054" s="36"/>
      <c r="JI34054"/>
      <c r="JJ34054"/>
      <c r="KX34054" s="23"/>
      <c r="KY34054" s="23"/>
    </row>
    <row r="34055" spans="36:311" x14ac:dyDescent="0.2">
      <c r="AJ34055" s="23"/>
      <c r="HH34055"/>
      <c r="IW34055" s="36"/>
      <c r="JI34055"/>
      <c r="JJ34055"/>
      <c r="KX34055" s="23"/>
      <c r="KY34055" s="23"/>
    </row>
    <row r="34056" spans="36:311" x14ac:dyDescent="0.2">
      <c r="AJ34056" s="23"/>
      <c r="HH34056"/>
      <c r="IW34056" s="36"/>
      <c r="JI34056"/>
      <c r="JJ34056"/>
      <c r="KX34056" s="23"/>
      <c r="KY34056" s="23"/>
    </row>
    <row r="34057" spans="36:311" x14ac:dyDescent="0.2">
      <c r="AJ34057" s="23"/>
      <c r="HH34057"/>
      <c r="IW34057" s="36"/>
      <c r="JI34057"/>
      <c r="JJ34057"/>
      <c r="KX34057" s="23"/>
      <c r="KY34057" s="23"/>
    </row>
    <row r="34058" spans="36:311" x14ac:dyDescent="0.2">
      <c r="AJ34058" s="23"/>
      <c r="HH34058"/>
      <c r="IW34058" s="36"/>
      <c r="JI34058"/>
      <c r="JJ34058"/>
      <c r="KX34058" s="23"/>
      <c r="KY34058" s="23"/>
    </row>
    <row r="34059" spans="36:311" x14ac:dyDescent="0.2">
      <c r="AJ34059" s="23"/>
      <c r="HH34059"/>
      <c r="IW34059" s="36"/>
      <c r="JI34059"/>
      <c r="JJ34059"/>
      <c r="KX34059" s="23"/>
      <c r="KY34059" s="23"/>
    </row>
    <row r="34060" spans="36:311" x14ac:dyDescent="0.2">
      <c r="AJ34060" s="23"/>
      <c r="HH34060"/>
      <c r="IW34060" s="36"/>
      <c r="JI34060"/>
      <c r="JJ34060"/>
      <c r="KX34060" s="23"/>
      <c r="KY34060" s="23"/>
    </row>
    <row r="34061" spans="36:311" x14ac:dyDescent="0.2">
      <c r="AJ34061" s="23"/>
      <c r="HH34061"/>
      <c r="IW34061" s="36"/>
      <c r="JI34061"/>
      <c r="JJ34061"/>
      <c r="KX34061" s="23"/>
      <c r="KY34061" s="23"/>
    </row>
    <row r="34062" spans="36:311" x14ac:dyDescent="0.2">
      <c r="AJ34062" s="23"/>
      <c r="HH34062"/>
      <c r="IW34062" s="36"/>
      <c r="JI34062"/>
      <c r="JJ34062"/>
      <c r="KX34062" s="23"/>
      <c r="KY34062" s="23"/>
    </row>
    <row r="34063" spans="36:311" x14ac:dyDescent="0.2">
      <c r="AJ34063" s="23"/>
      <c r="HH34063"/>
      <c r="IW34063" s="36"/>
      <c r="JI34063"/>
      <c r="JJ34063"/>
      <c r="KX34063" s="23"/>
      <c r="KY34063" s="23"/>
    </row>
    <row r="34064" spans="36:311" x14ac:dyDescent="0.2">
      <c r="AJ34064" s="23"/>
      <c r="HH34064"/>
      <c r="IW34064" s="36"/>
      <c r="JI34064"/>
      <c r="JJ34064"/>
      <c r="KX34064" s="23"/>
      <c r="KY34064" s="23"/>
    </row>
    <row r="34065" spans="36:311" x14ac:dyDescent="0.2">
      <c r="AJ34065" s="23"/>
      <c r="HH34065"/>
      <c r="IW34065" s="36"/>
      <c r="JI34065"/>
      <c r="JJ34065"/>
      <c r="KX34065" s="23"/>
      <c r="KY34065" s="23"/>
    </row>
    <row r="34066" spans="36:311" x14ac:dyDescent="0.2">
      <c r="AJ34066" s="23"/>
      <c r="HH34066"/>
      <c r="IW34066" s="36"/>
      <c r="JI34066"/>
      <c r="JJ34066"/>
      <c r="KX34066" s="23"/>
      <c r="KY34066" s="23"/>
    </row>
    <row r="34067" spans="36:311" x14ac:dyDescent="0.2">
      <c r="AJ34067" s="23"/>
      <c r="HH34067"/>
      <c r="IW34067" s="36"/>
      <c r="JI34067"/>
      <c r="JJ34067"/>
      <c r="KX34067" s="23"/>
      <c r="KY34067" s="23"/>
    </row>
    <row r="34068" spans="36:311" x14ac:dyDescent="0.2">
      <c r="AJ34068" s="23"/>
      <c r="HH34068"/>
      <c r="IW34068" s="36"/>
      <c r="JI34068"/>
      <c r="JJ34068"/>
      <c r="KX34068" s="23"/>
      <c r="KY34068" s="23"/>
    </row>
    <row r="34069" spans="36:311" x14ac:dyDescent="0.2">
      <c r="AJ34069" s="23"/>
      <c r="HH34069"/>
      <c r="IW34069" s="36"/>
      <c r="JI34069"/>
      <c r="JJ34069"/>
      <c r="KX34069" s="23"/>
      <c r="KY34069" s="23"/>
    </row>
    <row r="34070" spans="36:311" x14ac:dyDescent="0.2">
      <c r="AJ34070" s="23"/>
      <c r="HH34070"/>
      <c r="IW34070" s="36"/>
      <c r="JI34070"/>
      <c r="JJ34070"/>
      <c r="KX34070" s="23"/>
      <c r="KY34070" s="23"/>
    </row>
    <row r="34071" spans="36:311" x14ac:dyDescent="0.2">
      <c r="AJ34071" s="23"/>
      <c r="HH34071"/>
      <c r="IW34071" s="36"/>
      <c r="JI34071"/>
      <c r="JJ34071"/>
      <c r="KX34071" s="23"/>
      <c r="KY34071" s="23"/>
    </row>
    <row r="34072" spans="36:311" x14ac:dyDescent="0.2">
      <c r="AJ34072" s="23"/>
      <c r="HH34072"/>
      <c r="IW34072" s="36"/>
      <c r="JI34072"/>
      <c r="JJ34072"/>
      <c r="KX34072" s="23"/>
      <c r="KY34072" s="23"/>
    </row>
    <row r="34073" spans="36:311" x14ac:dyDescent="0.2">
      <c r="AJ34073" s="23"/>
      <c r="HH34073"/>
      <c r="IW34073" s="36"/>
      <c r="JI34073"/>
      <c r="JJ34073"/>
      <c r="KX34073" s="23"/>
      <c r="KY34073" s="23"/>
    </row>
    <row r="34074" spans="36:311" x14ac:dyDescent="0.2">
      <c r="AJ34074" s="23"/>
      <c r="HH34074"/>
      <c r="IW34074" s="36"/>
      <c r="JI34074"/>
      <c r="JJ34074"/>
      <c r="KX34074" s="23"/>
      <c r="KY34074" s="23"/>
    </row>
    <row r="34075" spans="36:311" x14ac:dyDescent="0.2">
      <c r="AJ34075" s="23"/>
      <c r="HH34075"/>
      <c r="IW34075" s="36"/>
      <c r="JI34075"/>
      <c r="JJ34075"/>
      <c r="KX34075" s="23"/>
      <c r="KY34075" s="23"/>
    </row>
    <row r="34076" spans="36:311" x14ac:dyDescent="0.2">
      <c r="AJ34076" s="23"/>
      <c r="HH34076"/>
      <c r="IW34076" s="36"/>
      <c r="JI34076"/>
      <c r="JJ34076"/>
      <c r="KX34076" s="23"/>
      <c r="KY34076" s="23"/>
    </row>
    <row r="34077" spans="36:311" x14ac:dyDescent="0.2">
      <c r="AJ34077" s="23"/>
      <c r="HH34077"/>
      <c r="IW34077" s="36"/>
      <c r="JI34077"/>
      <c r="JJ34077"/>
      <c r="KX34077" s="23"/>
      <c r="KY34077" s="23"/>
    </row>
    <row r="34078" spans="36:311" x14ac:dyDescent="0.2">
      <c r="AJ34078" s="23"/>
      <c r="HH34078"/>
      <c r="IW34078" s="36"/>
      <c r="JI34078"/>
      <c r="JJ34078"/>
      <c r="KX34078" s="23"/>
      <c r="KY34078" s="23"/>
    </row>
    <row r="34079" spans="36:311" x14ac:dyDescent="0.2">
      <c r="AJ34079" s="23"/>
      <c r="HH34079"/>
      <c r="IW34079" s="36"/>
      <c r="JI34079"/>
      <c r="JJ34079"/>
      <c r="KX34079" s="23"/>
      <c r="KY34079" s="23"/>
    </row>
    <row r="34080" spans="36:311" x14ac:dyDescent="0.2">
      <c r="AJ34080" s="23"/>
      <c r="HH34080"/>
      <c r="IW34080" s="36"/>
      <c r="JI34080"/>
      <c r="JJ34080"/>
      <c r="KX34080" s="23"/>
      <c r="KY34080" s="23"/>
    </row>
    <row r="34081" spans="36:311" x14ac:dyDescent="0.2">
      <c r="AJ34081" s="23"/>
      <c r="HH34081"/>
      <c r="IW34081" s="36"/>
      <c r="JI34081"/>
      <c r="JJ34081"/>
      <c r="KX34081" s="23"/>
      <c r="KY34081" s="23"/>
    </row>
    <row r="34082" spans="36:311" x14ac:dyDescent="0.2">
      <c r="AJ34082" s="23"/>
      <c r="HH34082"/>
      <c r="IW34082" s="36"/>
      <c r="JI34082"/>
      <c r="JJ34082"/>
      <c r="KX34082" s="23"/>
      <c r="KY34082" s="23"/>
    </row>
    <row r="34083" spans="36:311" x14ac:dyDescent="0.2">
      <c r="AJ34083" s="23"/>
      <c r="HH34083"/>
      <c r="IW34083" s="36"/>
      <c r="JI34083"/>
      <c r="JJ34083"/>
      <c r="KX34083" s="23"/>
      <c r="KY34083" s="23"/>
    </row>
    <row r="34084" spans="36:311" x14ac:dyDescent="0.2">
      <c r="AJ34084" s="23"/>
      <c r="HH34084"/>
      <c r="IW34084" s="36"/>
      <c r="JI34084"/>
      <c r="JJ34084"/>
      <c r="KX34084" s="23"/>
      <c r="KY34084" s="23"/>
    </row>
    <row r="34085" spans="36:311" x14ac:dyDescent="0.2">
      <c r="AJ34085" s="23"/>
      <c r="HH34085"/>
      <c r="IW34085" s="36"/>
      <c r="JI34085"/>
      <c r="JJ34085"/>
      <c r="KX34085" s="23"/>
      <c r="KY34085" s="23"/>
    </row>
    <row r="34086" spans="36:311" x14ac:dyDescent="0.2">
      <c r="AJ34086" s="23"/>
      <c r="HH34086"/>
      <c r="IW34086" s="36"/>
      <c r="JI34086"/>
      <c r="JJ34086"/>
      <c r="KX34086" s="23"/>
      <c r="KY34086" s="23"/>
    </row>
    <row r="34087" spans="36:311" x14ac:dyDescent="0.2">
      <c r="AJ34087" s="23"/>
      <c r="HH34087"/>
      <c r="IW34087" s="36"/>
      <c r="JI34087"/>
      <c r="JJ34087"/>
      <c r="KX34087" s="23"/>
      <c r="KY34087" s="23"/>
    </row>
    <row r="34088" spans="36:311" x14ac:dyDescent="0.2">
      <c r="AJ34088" s="23"/>
      <c r="HH34088"/>
      <c r="IW34088" s="36"/>
      <c r="JI34088"/>
      <c r="JJ34088"/>
      <c r="KX34088" s="23"/>
      <c r="KY34088" s="23"/>
    </row>
    <row r="34089" spans="36:311" x14ac:dyDescent="0.2">
      <c r="AJ34089" s="23"/>
      <c r="HH34089"/>
      <c r="IW34089" s="36"/>
      <c r="JI34089"/>
      <c r="JJ34089"/>
      <c r="KX34089" s="23"/>
      <c r="KY34089" s="23"/>
    </row>
    <row r="34090" spans="36:311" x14ac:dyDescent="0.2">
      <c r="AJ34090" s="23"/>
      <c r="HH34090"/>
      <c r="IW34090" s="36"/>
      <c r="JI34090"/>
      <c r="JJ34090"/>
      <c r="KX34090" s="23"/>
      <c r="KY34090" s="23"/>
    </row>
    <row r="34091" spans="36:311" x14ac:dyDescent="0.2">
      <c r="AJ34091" s="23"/>
      <c r="HH34091"/>
      <c r="IW34091" s="36"/>
      <c r="JI34091"/>
      <c r="JJ34091"/>
      <c r="KX34091" s="23"/>
      <c r="KY34091" s="23"/>
    </row>
    <row r="34092" spans="36:311" x14ac:dyDescent="0.2">
      <c r="AJ34092" s="23"/>
      <c r="HH34092"/>
      <c r="IW34092" s="36"/>
      <c r="JI34092"/>
      <c r="JJ34092"/>
      <c r="KX34092" s="23"/>
      <c r="KY34092" s="23"/>
    </row>
    <row r="34093" spans="36:311" x14ac:dyDescent="0.2">
      <c r="AJ34093" s="23"/>
      <c r="HH34093"/>
      <c r="IW34093" s="36"/>
      <c r="JI34093"/>
      <c r="JJ34093"/>
      <c r="KX34093" s="23"/>
      <c r="KY34093" s="23"/>
    </row>
    <row r="34094" spans="36:311" x14ac:dyDescent="0.2">
      <c r="AJ34094" s="23"/>
      <c r="HH34094"/>
      <c r="IW34094" s="36"/>
      <c r="JI34094"/>
      <c r="JJ34094"/>
      <c r="KX34094" s="23"/>
      <c r="KY34094" s="23"/>
    </row>
    <row r="34095" spans="36:311" x14ac:dyDescent="0.2">
      <c r="AJ34095" s="23"/>
      <c r="HH34095"/>
      <c r="IW34095" s="36"/>
      <c r="JI34095"/>
      <c r="JJ34095"/>
      <c r="KX34095" s="23"/>
      <c r="KY34095" s="23"/>
    </row>
    <row r="34096" spans="36:311" x14ac:dyDescent="0.2">
      <c r="AJ34096" s="23"/>
      <c r="HH34096"/>
      <c r="IW34096" s="36"/>
      <c r="JI34096"/>
      <c r="JJ34096"/>
      <c r="KX34096" s="23"/>
      <c r="KY34096" s="23"/>
    </row>
    <row r="34097" spans="36:311" x14ac:dyDescent="0.2">
      <c r="AJ34097" s="23"/>
      <c r="HH34097"/>
      <c r="IW34097" s="36"/>
      <c r="JI34097"/>
      <c r="JJ34097"/>
      <c r="KX34097" s="23"/>
      <c r="KY34097" s="23"/>
    </row>
    <row r="34098" spans="36:311" x14ac:dyDescent="0.2">
      <c r="AJ34098" s="23"/>
      <c r="HH34098"/>
      <c r="IW34098" s="36"/>
      <c r="JI34098"/>
      <c r="JJ34098"/>
      <c r="KX34098" s="23"/>
      <c r="KY34098" s="23"/>
    </row>
    <row r="34099" spans="36:311" x14ac:dyDescent="0.2">
      <c r="AJ34099" s="23"/>
      <c r="HH34099"/>
      <c r="IW34099" s="36"/>
      <c r="JI34099"/>
      <c r="JJ34099"/>
      <c r="KX34099" s="23"/>
      <c r="KY34099" s="23"/>
    </row>
    <row r="34100" spans="36:311" x14ac:dyDescent="0.2">
      <c r="AJ34100" s="23"/>
      <c r="HH34100"/>
      <c r="IW34100" s="36"/>
      <c r="JI34100"/>
      <c r="JJ34100"/>
      <c r="KX34100" s="23"/>
      <c r="KY34100" s="23"/>
    </row>
    <row r="34101" spans="36:311" x14ac:dyDescent="0.2">
      <c r="AJ34101" s="23"/>
      <c r="HH34101"/>
      <c r="IW34101" s="36"/>
      <c r="JI34101"/>
      <c r="JJ34101"/>
      <c r="KX34101" s="23"/>
      <c r="KY34101" s="23"/>
    </row>
    <row r="34102" spans="36:311" x14ac:dyDescent="0.2">
      <c r="AJ34102" s="23"/>
      <c r="HH34102"/>
      <c r="IW34102" s="36"/>
      <c r="JI34102"/>
      <c r="JJ34102"/>
      <c r="KX34102" s="23"/>
      <c r="KY34102" s="23"/>
    </row>
    <row r="34103" spans="36:311" x14ac:dyDescent="0.2">
      <c r="AJ34103" s="23"/>
      <c r="HH34103"/>
      <c r="IW34103" s="36"/>
      <c r="JI34103"/>
      <c r="JJ34103"/>
      <c r="KX34103" s="23"/>
      <c r="KY34103" s="23"/>
    </row>
    <row r="34104" spans="36:311" x14ac:dyDescent="0.2">
      <c r="AJ34104" s="23"/>
      <c r="HH34104"/>
      <c r="IW34104" s="36"/>
      <c r="JI34104"/>
      <c r="JJ34104"/>
      <c r="KX34104" s="23"/>
      <c r="KY34104" s="23"/>
    </row>
    <row r="34105" spans="36:311" x14ac:dyDescent="0.2">
      <c r="AJ34105" s="23"/>
      <c r="HH34105"/>
      <c r="IW34105" s="36"/>
      <c r="JI34105"/>
      <c r="JJ34105"/>
      <c r="KX34105" s="23"/>
      <c r="KY34105" s="23"/>
    </row>
    <row r="34106" spans="36:311" x14ac:dyDescent="0.2">
      <c r="AJ34106" s="23"/>
      <c r="HH34106"/>
      <c r="IW34106" s="36"/>
      <c r="JI34106"/>
      <c r="JJ34106"/>
      <c r="KX34106" s="23"/>
      <c r="KY34106" s="23"/>
    </row>
    <row r="34107" spans="36:311" x14ac:dyDescent="0.2">
      <c r="AJ34107" s="23"/>
      <c r="HH34107"/>
      <c r="IW34107" s="36"/>
      <c r="JI34107"/>
      <c r="JJ34107"/>
      <c r="KX34107" s="23"/>
      <c r="KY34107" s="23"/>
    </row>
    <row r="34108" spans="36:311" x14ac:dyDescent="0.2">
      <c r="AJ34108" s="23"/>
      <c r="HH34108"/>
      <c r="IW34108" s="36"/>
      <c r="JI34108"/>
      <c r="JJ34108"/>
      <c r="KX34108" s="23"/>
      <c r="KY34108" s="23"/>
    </row>
    <row r="34109" spans="36:311" x14ac:dyDescent="0.2">
      <c r="AJ34109" s="23"/>
      <c r="HH34109"/>
      <c r="IW34109" s="36"/>
      <c r="JI34109"/>
      <c r="JJ34109"/>
      <c r="KX34109" s="23"/>
      <c r="KY34109" s="23"/>
    </row>
    <row r="34110" spans="36:311" x14ac:dyDescent="0.2">
      <c r="AJ34110" s="23"/>
      <c r="HH34110"/>
      <c r="IW34110" s="36"/>
      <c r="JI34110"/>
      <c r="JJ34110"/>
      <c r="KX34110" s="23"/>
      <c r="KY34110" s="23"/>
    </row>
    <row r="34111" spans="36:311" x14ac:dyDescent="0.2">
      <c r="AJ34111" s="23"/>
      <c r="HH34111"/>
      <c r="IW34111" s="36"/>
      <c r="JI34111"/>
      <c r="JJ34111"/>
      <c r="KX34111" s="23"/>
      <c r="KY34111" s="23"/>
    </row>
    <row r="34112" spans="36:311" x14ac:dyDescent="0.2">
      <c r="AJ34112" s="23"/>
      <c r="HH34112"/>
      <c r="IW34112" s="36"/>
      <c r="JI34112"/>
      <c r="JJ34112"/>
      <c r="KX34112" s="23"/>
      <c r="KY34112" s="23"/>
    </row>
    <row r="34113" spans="36:311" x14ac:dyDescent="0.2">
      <c r="AJ34113" s="23"/>
      <c r="HH34113"/>
      <c r="IW34113" s="36"/>
      <c r="JI34113"/>
      <c r="JJ34113"/>
      <c r="KX34113" s="23"/>
      <c r="KY34113" s="23"/>
    </row>
    <row r="34114" spans="36:311" x14ac:dyDescent="0.2">
      <c r="AJ34114" s="23"/>
      <c r="HH34114"/>
      <c r="IW34114" s="36"/>
      <c r="JI34114"/>
      <c r="JJ34114"/>
      <c r="KX34114" s="23"/>
      <c r="KY34114" s="23"/>
    </row>
    <row r="34115" spans="36:311" x14ac:dyDescent="0.2">
      <c r="AJ34115" s="23"/>
      <c r="HH34115"/>
      <c r="IW34115" s="36"/>
      <c r="JI34115"/>
      <c r="JJ34115"/>
      <c r="KX34115" s="23"/>
      <c r="KY34115" s="23"/>
    </row>
    <row r="34116" spans="36:311" x14ac:dyDescent="0.2">
      <c r="AJ34116" s="23"/>
      <c r="HH34116"/>
      <c r="IW34116" s="36"/>
      <c r="JI34116"/>
      <c r="JJ34116"/>
      <c r="KX34116" s="23"/>
      <c r="KY34116" s="23"/>
    </row>
    <row r="34117" spans="36:311" x14ac:dyDescent="0.2">
      <c r="AJ34117" s="23"/>
      <c r="HH34117"/>
      <c r="IW34117" s="36"/>
      <c r="JI34117"/>
      <c r="JJ34117"/>
      <c r="KX34117" s="23"/>
      <c r="KY34117" s="23"/>
    </row>
    <row r="34118" spans="36:311" x14ac:dyDescent="0.2">
      <c r="AJ34118" s="23"/>
      <c r="HH34118"/>
      <c r="IW34118" s="36"/>
      <c r="JI34118"/>
      <c r="JJ34118"/>
      <c r="KX34118" s="23"/>
      <c r="KY34118" s="23"/>
    </row>
    <row r="34119" spans="36:311" x14ac:dyDescent="0.2">
      <c r="AJ34119" s="23"/>
      <c r="HH34119"/>
      <c r="IW34119" s="36"/>
      <c r="JI34119"/>
      <c r="JJ34119"/>
      <c r="KX34119" s="23"/>
      <c r="KY34119" s="23"/>
    </row>
    <row r="34120" spans="36:311" x14ac:dyDescent="0.2">
      <c r="AJ34120" s="23"/>
      <c r="HH34120"/>
      <c r="IW34120" s="36"/>
      <c r="JI34120"/>
      <c r="JJ34120"/>
      <c r="KX34120" s="23"/>
      <c r="KY34120" s="23"/>
    </row>
    <row r="34121" spans="36:311" x14ac:dyDescent="0.2">
      <c r="AJ34121" s="23"/>
      <c r="HH34121"/>
      <c r="IW34121" s="36"/>
      <c r="JI34121"/>
      <c r="JJ34121"/>
      <c r="KX34121" s="23"/>
      <c r="KY34121" s="23"/>
    </row>
    <row r="34122" spans="36:311" x14ac:dyDescent="0.2">
      <c r="AJ34122" s="23"/>
      <c r="HH34122"/>
      <c r="IW34122" s="36"/>
      <c r="JI34122"/>
      <c r="JJ34122"/>
      <c r="KX34122" s="23"/>
      <c r="KY34122" s="23"/>
    </row>
    <row r="34123" spans="36:311" x14ac:dyDescent="0.2">
      <c r="AJ34123" s="23"/>
      <c r="HH34123"/>
      <c r="IW34123" s="36"/>
      <c r="JI34123"/>
      <c r="JJ34123"/>
      <c r="KX34123" s="23"/>
      <c r="KY34123" s="23"/>
    </row>
    <row r="34124" spans="36:311" x14ac:dyDescent="0.2">
      <c r="AJ34124" s="23"/>
      <c r="HH34124"/>
      <c r="IW34124" s="36"/>
      <c r="JI34124"/>
      <c r="JJ34124"/>
      <c r="KX34124" s="23"/>
      <c r="KY34124" s="23"/>
    </row>
    <row r="34125" spans="36:311" x14ac:dyDescent="0.2">
      <c r="AJ34125" s="23"/>
      <c r="HH34125"/>
      <c r="IW34125" s="36"/>
      <c r="JI34125"/>
      <c r="JJ34125"/>
      <c r="KX34125" s="23"/>
      <c r="KY34125" s="23"/>
    </row>
    <row r="34126" spans="36:311" x14ac:dyDescent="0.2">
      <c r="AJ34126" s="23"/>
      <c r="HH34126"/>
      <c r="IW34126" s="36"/>
      <c r="JI34126"/>
      <c r="JJ34126"/>
      <c r="KX34126" s="23"/>
      <c r="KY34126" s="23"/>
    </row>
    <row r="34127" spans="36:311" x14ac:dyDescent="0.2">
      <c r="AJ34127" s="23"/>
      <c r="HH34127"/>
      <c r="IW34127" s="36"/>
      <c r="JI34127"/>
      <c r="JJ34127"/>
      <c r="KX34127" s="23"/>
      <c r="KY34127" s="23"/>
    </row>
    <row r="34128" spans="36:311" x14ac:dyDescent="0.2">
      <c r="AJ34128" s="23"/>
      <c r="HH34128"/>
      <c r="IW34128" s="36"/>
      <c r="JI34128"/>
      <c r="JJ34128"/>
      <c r="KX34128" s="23"/>
      <c r="KY34128" s="23"/>
    </row>
    <row r="34129" spans="36:311" x14ac:dyDescent="0.2">
      <c r="AJ34129" s="23"/>
      <c r="HH34129"/>
      <c r="IW34129" s="36"/>
      <c r="JI34129"/>
      <c r="JJ34129"/>
      <c r="KX34129" s="23"/>
      <c r="KY34129" s="23"/>
    </row>
    <row r="34130" spans="36:311" x14ac:dyDescent="0.2">
      <c r="AJ34130" s="23"/>
      <c r="HH34130"/>
      <c r="IW34130" s="36"/>
      <c r="JI34130"/>
      <c r="JJ34130"/>
      <c r="KX34130" s="23"/>
      <c r="KY34130" s="23"/>
    </row>
    <row r="34131" spans="36:311" x14ac:dyDescent="0.2">
      <c r="AJ34131" s="23"/>
      <c r="HH34131"/>
      <c r="IW34131" s="36"/>
      <c r="JI34131"/>
      <c r="JJ34131"/>
      <c r="KX34131" s="23"/>
      <c r="KY34131" s="23"/>
    </row>
    <row r="34132" spans="36:311" x14ac:dyDescent="0.2">
      <c r="AJ34132" s="23"/>
      <c r="HH34132"/>
      <c r="IW34132" s="36"/>
      <c r="JI34132"/>
      <c r="JJ34132"/>
      <c r="KX34132" s="23"/>
      <c r="KY34132" s="23"/>
    </row>
    <row r="34133" spans="36:311" x14ac:dyDescent="0.2">
      <c r="AJ34133" s="23"/>
      <c r="HH34133"/>
      <c r="IW34133" s="36"/>
      <c r="JI34133"/>
      <c r="JJ34133"/>
      <c r="KX34133" s="23"/>
      <c r="KY34133" s="23"/>
    </row>
    <row r="34134" spans="36:311" x14ac:dyDescent="0.2">
      <c r="AJ34134" s="23"/>
      <c r="HH34134"/>
      <c r="IW34134" s="36"/>
      <c r="JI34134"/>
      <c r="JJ34134"/>
      <c r="KX34134" s="23"/>
      <c r="KY34134" s="23"/>
    </row>
    <row r="34135" spans="36:311" x14ac:dyDescent="0.2">
      <c r="AJ34135" s="23"/>
      <c r="HH34135"/>
      <c r="IW34135" s="36"/>
      <c r="JI34135"/>
      <c r="JJ34135"/>
      <c r="KX34135" s="23"/>
      <c r="KY34135" s="23"/>
    </row>
    <row r="34136" spans="36:311" x14ac:dyDescent="0.2">
      <c r="AJ34136" s="23"/>
      <c r="HH34136"/>
      <c r="IW34136" s="36"/>
      <c r="JI34136"/>
      <c r="JJ34136"/>
      <c r="KX34136" s="23"/>
      <c r="KY34136" s="23"/>
    </row>
    <row r="34137" spans="36:311" x14ac:dyDescent="0.2">
      <c r="AJ34137" s="23"/>
      <c r="HH34137"/>
      <c r="IW34137" s="36"/>
      <c r="JI34137"/>
      <c r="JJ34137"/>
      <c r="KX34137" s="23"/>
      <c r="KY34137" s="23"/>
    </row>
    <row r="34138" spans="36:311" x14ac:dyDescent="0.2">
      <c r="AJ34138" s="23"/>
      <c r="HH34138"/>
      <c r="IW34138" s="36"/>
      <c r="JI34138"/>
      <c r="JJ34138"/>
      <c r="KX34138" s="23"/>
      <c r="KY34138" s="23"/>
    </row>
    <row r="34139" spans="36:311" x14ac:dyDescent="0.2">
      <c r="AJ34139" s="23"/>
      <c r="HH34139"/>
      <c r="IW34139" s="36"/>
      <c r="JI34139"/>
      <c r="JJ34139"/>
      <c r="KX34139" s="23"/>
      <c r="KY34139" s="23"/>
    </row>
    <row r="34140" spans="36:311" x14ac:dyDescent="0.2">
      <c r="AJ34140" s="23"/>
      <c r="HH34140"/>
      <c r="IW34140" s="36"/>
      <c r="JI34140"/>
      <c r="JJ34140"/>
      <c r="KX34140" s="23"/>
      <c r="KY34140" s="23"/>
    </row>
    <row r="34141" spans="36:311" x14ac:dyDescent="0.2">
      <c r="AJ34141" s="23"/>
      <c r="HH34141"/>
      <c r="IW34141" s="36"/>
      <c r="JI34141"/>
      <c r="JJ34141"/>
      <c r="KX34141" s="23"/>
      <c r="KY34141" s="23"/>
    </row>
    <row r="34142" spans="36:311" x14ac:dyDescent="0.2">
      <c r="AJ34142" s="23"/>
      <c r="HH34142"/>
      <c r="IW34142" s="36"/>
      <c r="JI34142"/>
      <c r="JJ34142"/>
      <c r="KX34142" s="23"/>
      <c r="KY34142" s="23"/>
    </row>
    <row r="34143" spans="36:311" x14ac:dyDescent="0.2">
      <c r="AJ34143" s="23"/>
      <c r="HH34143"/>
      <c r="IW34143" s="36"/>
      <c r="JI34143"/>
      <c r="JJ34143"/>
      <c r="KX34143" s="23"/>
      <c r="KY34143" s="23"/>
    </row>
    <row r="34144" spans="36:311" x14ac:dyDescent="0.2">
      <c r="AJ34144" s="23"/>
      <c r="HH34144"/>
      <c r="IW34144" s="36"/>
      <c r="JI34144"/>
      <c r="JJ34144"/>
      <c r="KX34144" s="23"/>
      <c r="KY34144" s="23"/>
    </row>
    <row r="34145" spans="36:311" x14ac:dyDescent="0.2">
      <c r="AJ34145" s="23"/>
      <c r="HH34145"/>
      <c r="IW34145" s="36"/>
      <c r="JI34145"/>
      <c r="JJ34145"/>
      <c r="KX34145" s="23"/>
      <c r="KY34145" s="23"/>
    </row>
    <row r="34146" spans="36:311" x14ac:dyDescent="0.2">
      <c r="AJ34146" s="23"/>
      <c r="HH34146"/>
      <c r="IW34146" s="36"/>
      <c r="JI34146"/>
      <c r="JJ34146"/>
      <c r="KX34146" s="23"/>
      <c r="KY34146" s="23"/>
    </row>
    <row r="34147" spans="36:311" x14ac:dyDescent="0.2">
      <c r="AJ34147" s="23"/>
      <c r="HH34147"/>
      <c r="IW34147" s="36"/>
      <c r="JI34147"/>
      <c r="JJ34147"/>
      <c r="KX34147" s="23"/>
      <c r="KY34147" s="23"/>
    </row>
    <row r="34148" spans="36:311" x14ac:dyDescent="0.2">
      <c r="AJ34148" s="23"/>
      <c r="HH34148"/>
      <c r="IW34148" s="36"/>
      <c r="JI34148"/>
      <c r="JJ34148"/>
      <c r="KX34148" s="23"/>
      <c r="KY34148" s="23"/>
    </row>
    <row r="34149" spans="36:311" x14ac:dyDescent="0.2">
      <c r="AJ34149" s="23"/>
      <c r="HH34149"/>
      <c r="IW34149" s="36"/>
      <c r="JI34149"/>
      <c r="JJ34149"/>
      <c r="KX34149" s="23"/>
      <c r="KY34149" s="23"/>
    </row>
    <row r="34150" spans="36:311" x14ac:dyDescent="0.2">
      <c r="AJ34150" s="23"/>
      <c r="HH34150"/>
      <c r="IW34150" s="36"/>
      <c r="JI34150"/>
      <c r="JJ34150"/>
      <c r="KX34150" s="23"/>
      <c r="KY34150" s="23"/>
    </row>
    <row r="34151" spans="36:311" x14ac:dyDescent="0.2">
      <c r="AJ34151" s="23"/>
      <c r="HH34151"/>
      <c r="IW34151" s="36"/>
      <c r="JI34151"/>
      <c r="JJ34151"/>
      <c r="KX34151" s="23"/>
      <c r="KY34151" s="23"/>
    </row>
    <row r="34152" spans="36:311" x14ac:dyDescent="0.2">
      <c r="AJ34152" s="23"/>
      <c r="HH34152"/>
      <c r="IW34152" s="36"/>
      <c r="JI34152"/>
      <c r="JJ34152"/>
      <c r="KX34152" s="23"/>
      <c r="KY34152" s="23"/>
    </row>
    <row r="34153" spans="36:311" x14ac:dyDescent="0.2">
      <c r="AJ34153" s="23"/>
      <c r="HH34153"/>
      <c r="IW34153" s="36"/>
      <c r="JI34153"/>
      <c r="JJ34153"/>
      <c r="KX34153" s="23"/>
      <c r="KY34153" s="23"/>
    </row>
    <row r="34154" spans="36:311" x14ac:dyDescent="0.2">
      <c r="AJ34154" s="23"/>
      <c r="HH34154"/>
      <c r="IW34154" s="36"/>
      <c r="JI34154"/>
      <c r="JJ34154"/>
      <c r="KX34154" s="23"/>
      <c r="KY34154" s="23"/>
    </row>
    <row r="34155" spans="36:311" x14ac:dyDescent="0.2">
      <c r="AJ34155" s="23"/>
      <c r="HH34155"/>
      <c r="IW34155" s="36"/>
      <c r="JI34155"/>
      <c r="JJ34155"/>
      <c r="KX34155" s="23"/>
      <c r="KY34155" s="23"/>
    </row>
    <row r="34156" spans="36:311" x14ac:dyDescent="0.2">
      <c r="AJ34156" s="23"/>
      <c r="HH34156"/>
      <c r="IW34156" s="36"/>
      <c r="JI34156"/>
      <c r="JJ34156"/>
      <c r="KX34156" s="23"/>
      <c r="KY34156" s="23"/>
    </row>
    <row r="34157" spans="36:311" x14ac:dyDescent="0.2">
      <c r="AJ34157" s="23"/>
      <c r="HH34157"/>
      <c r="IW34157" s="36"/>
      <c r="JI34157"/>
      <c r="JJ34157"/>
      <c r="KX34157" s="23"/>
      <c r="KY34157" s="23"/>
    </row>
    <row r="34158" spans="36:311" x14ac:dyDescent="0.2">
      <c r="AJ34158" s="23"/>
      <c r="HH34158"/>
      <c r="IW34158" s="36"/>
      <c r="JI34158"/>
      <c r="JJ34158"/>
      <c r="KX34158" s="23"/>
      <c r="KY34158" s="23"/>
    </row>
    <row r="34159" spans="36:311" x14ac:dyDescent="0.2">
      <c r="AJ34159" s="23"/>
      <c r="HH34159"/>
      <c r="IW34159" s="36"/>
      <c r="JI34159"/>
      <c r="JJ34159"/>
      <c r="KX34159" s="23"/>
      <c r="KY34159" s="23"/>
    </row>
    <row r="34160" spans="36:311" x14ac:dyDescent="0.2">
      <c r="AJ34160" s="23"/>
      <c r="HH34160"/>
      <c r="IW34160" s="36"/>
      <c r="JI34160"/>
      <c r="JJ34160"/>
      <c r="KX34160" s="23"/>
      <c r="KY34160" s="23"/>
    </row>
    <row r="34161" spans="36:311" x14ac:dyDescent="0.2">
      <c r="AJ34161" s="23"/>
      <c r="HH34161"/>
      <c r="IW34161" s="36"/>
      <c r="JI34161"/>
      <c r="JJ34161"/>
      <c r="KX34161" s="23"/>
      <c r="KY34161" s="23"/>
    </row>
    <row r="34162" spans="36:311" x14ac:dyDescent="0.2">
      <c r="AJ34162" s="23"/>
      <c r="HH34162"/>
      <c r="IW34162" s="36"/>
      <c r="JI34162"/>
      <c r="JJ34162"/>
      <c r="KX34162" s="23"/>
      <c r="KY34162" s="23"/>
    </row>
    <row r="34163" spans="36:311" x14ac:dyDescent="0.2">
      <c r="AJ34163" s="23"/>
      <c r="HH34163"/>
      <c r="IW34163" s="36"/>
      <c r="JI34163"/>
      <c r="JJ34163"/>
      <c r="KX34163" s="23"/>
      <c r="KY34163" s="23"/>
    </row>
    <row r="34164" spans="36:311" x14ac:dyDescent="0.2">
      <c r="AJ34164" s="23"/>
      <c r="HH34164"/>
      <c r="IW34164" s="36"/>
      <c r="JI34164"/>
      <c r="JJ34164"/>
      <c r="KX34164" s="23"/>
      <c r="KY34164" s="23"/>
    </row>
    <row r="34165" spans="36:311" x14ac:dyDescent="0.2">
      <c r="AJ34165" s="23"/>
      <c r="HH34165"/>
      <c r="IW34165" s="36"/>
      <c r="JI34165"/>
      <c r="JJ34165"/>
      <c r="KX34165" s="23"/>
      <c r="KY34165" s="23"/>
    </row>
    <row r="34166" spans="36:311" x14ac:dyDescent="0.2">
      <c r="AJ34166" s="23"/>
      <c r="HH34166"/>
      <c r="IW34166" s="36"/>
      <c r="JI34166"/>
      <c r="JJ34166"/>
      <c r="KX34166" s="23"/>
      <c r="KY34166" s="23"/>
    </row>
    <row r="34167" spans="36:311" x14ac:dyDescent="0.2">
      <c r="AJ34167" s="23"/>
      <c r="HH34167"/>
      <c r="IW34167" s="36"/>
      <c r="JI34167"/>
      <c r="JJ34167"/>
      <c r="KX34167" s="23"/>
      <c r="KY34167" s="23"/>
    </row>
    <row r="34168" spans="36:311" x14ac:dyDescent="0.2">
      <c r="AJ34168" s="23"/>
      <c r="HH34168"/>
      <c r="IW34168" s="36"/>
      <c r="JI34168"/>
      <c r="JJ34168"/>
      <c r="KX34168" s="23"/>
      <c r="KY34168" s="23"/>
    </row>
    <row r="34169" spans="36:311" x14ac:dyDescent="0.2">
      <c r="AJ34169" s="23"/>
      <c r="HH34169"/>
      <c r="IW34169" s="36"/>
      <c r="JI34169"/>
      <c r="JJ34169"/>
      <c r="KX34169" s="23"/>
      <c r="KY34169" s="23"/>
    </row>
    <row r="34170" spans="36:311" x14ac:dyDescent="0.2">
      <c r="AJ34170" s="23"/>
      <c r="HH34170"/>
      <c r="IW34170" s="36"/>
      <c r="JI34170"/>
      <c r="JJ34170"/>
      <c r="KX34170" s="23"/>
      <c r="KY34170" s="23"/>
    </row>
    <row r="34171" spans="36:311" x14ac:dyDescent="0.2">
      <c r="AJ34171" s="23"/>
      <c r="HH34171"/>
      <c r="IW34171" s="36"/>
      <c r="JI34171"/>
      <c r="JJ34171"/>
      <c r="KX34171" s="23"/>
      <c r="KY34171" s="23"/>
    </row>
    <row r="34172" spans="36:311" x14ac:dyDescent="0.2">
      <c r="AJ34172" s="23"/>
      <c r="HH34172"/>
      <c r="IW34172" s="36"/>
      <c r="JI34172"/>
      <c r="JJ34172"/>
      <c r="KX34172" s="23"/>
      <c r="KY34172" s="23"/>
    </row>
    <row r="34173" spans="36:311" x14ac:dyDescent="0.2">
      <c r="AJ34173" s="23"/>
      <c r="HH34173"/>
      <c r="IW34173" s="36"/>
      <c r="JI34173"/>
      <c r="JJ34173"/>
      <c r="KX34173" s="23"/>
      <c r="KY34173" s="23"/>
    </row>
    <row r="34174" spans="36:311" x14ac:dyDescent="0.2">
      <c r="AJ34174" s="23"/>
      <c r="HH34174"/>
      <c r="IW34174" s="36"/>
      <c r="JI34174"/>
      <c r="JJ34174"/>
      <c r="KX34174" s="23"/>
      <c r="KY34174" s="23"/>
    </row>
    <row r="34175" spans="36:311" x14ac:dyDescent="0.2">
      <c r="AJ34175" s="23"/>
      <c r="HH34175"/>
      <c r="IW34175" s="36"/>
      <c r="JI34175"/>
      <c r="JJ34175"/>
      <c r="KX34175" s="23"/>
      <c r="KY34175" s="23"/>
    </row>
    <row r="34176" spans="36:311" x14ac:dyDescent="0.2">
      <c r="AJ34176" s="23"/>
      <c r="HH34176"/>
      <c r="IW34176" s="36"/>
      <c r="JI34176"/>
      <c r="JJ34176"/>
      <c r="KX34176" s="23"/>
      <c r="KY34176" s="23"/>
    </row>
    <row r="34177" spans="36:311" x14ac:dyDescent="0.2">
      <c r="AJ34177" s="23"/>
      <c r="HH34177"/>
      <c r="IW34177" s="36"/>
      <c r="JI34177"/>
      <c r="JJ34177"/>
      <c r="KX34177" s="23"/>
      <c r="KY34177" s="23"/>
    </row>
    <row r="34178" spans="36:311" x14ac:dyDescent="0.2">
      <c r="AJ34178" s="23"/>
      <c r="HH34178"/>
      <c r="IW34178" s="36"/>
      <c r="JI34178"/>
      <c r="JJ34178"/>
      <c r="KX34178" s="23"/>
      <c r="KY34178" s="23"/>
    </row>
    <row r="34179" spans="36:311" x14ac:dyDescent="0.2">
      <c r="AJ34179" s="23"/>
      <c r="HH34179"/>
      <c r="IW34179" s="36"/>
      <c r="JI34179"/>
      <c r="JJ34179"/>
      <c r="KX34179" s="23"/>
      <c r="KY34179" s="23"/>
    </row>
    <row r="34180" spans="36:311" x14ac:dyDescent="0.2">
      <c r="AJ34180" s="23"/>
      <c r="HH34180"/>
      <c r="IW34180" s="36"/>
      <c r="JI34180"/>
      <c r="JJ34180"/>
      <c r="KX34180" s="23"/>
      <c r="KY34180" s="23"/>
    </row>
    <row r="34181" spans="36:311" x14ac:dyDescent="0.2">
      <c r="AJ34181" s="23"/>
      <c r="HH34181"/>
      <c r="IW34181" s="36"/>
      <c r="JI34181"/>
      <c r="JJ34181"/>
      <c r="KX34181" s="23"/>
      <c r="KY34181" s="23"/>
    </row>
    <row r="34182" spans="36:311" x14ac:dyDescent="0.2">
      <c r="AJ34182" s="23"/>
      <c r="HH34182"/>
      <c r="IW34182" s="36"/>
      <c r="JI34182"/>
      <c r="JJ34182"/>
      <c r="KX34182" s="23"/>
      <c r="KY34182" s="23"/>
    </row>
    <row r="34183" spans="36:311" x14ac:dyDescent="0.2">
      <c r="AJ34183" s="23"/>
      <c r="HH34183"/>
      <c r="IW34183" s="36"/>
      <c r="JI34183"/>
      <c r="JJ34183"/>
      <c r="KX34183" s="23"/>
      <c r="KY34183" s="23"/>
    </row>
    <row r="34184" spans="36:311" x14ac:dyDescent="0.2">
      <c r="AJ34184" s="23"/>
      <c r="HH34184"/>
      <c r="IW34184" s="36"/>
      <c r="JI34184"/>
      <c r="JJ34184"/>
      <c r="KX34184" s="23"/>
      <c r="KY34184" s="23"/>
    </row>
    <row r="34185" spans="36:311" x14ac:dyDescent="0.2">
      <c r="AJ34185" s="23"/>
      <c r="HH34185"/>
      <c r="IW34185" s="36"/>
      <c r="JI34185"/>
      <c r="JJ34185"/>
      <c r="KX34185" s="23"/>
      <c r="KY34185" s="23"/>
    </row>
    <row r="34186" spans="36:311" x14ac:dyDescent="0.2">
      <c r="AJ34186" s="23"/>
      <c r="HH34186"/>
      <c r="IW34186" s="36"/>
      <c r="JI34186"/>
      <c r="JJ34186"/>
      <c r="KX34186" s="23"/>
      <c r="KY34186" s="23"/>
    </row>
    <row r="34187" spans="36:311" x14ac:dyDescent="0.2">
      <c r="AJ34187" s="23"/>
      <c r="HH34187"/>
      <c r="IW34187" s="36"/>
      <c r="JI34187"/>
      <c r="JJ34187"/>
      <c r="KX34187" s="23"/>
      <c r="KY34187" s="23"/>
    </row>
    <row r="34188" spans="36:311" x14ac:dyDescent="0.2">
      <c r="AJ34188" s="23"/>
      <c r="HH34188"/>
      <c r="IW34188" s="36"/>
      <c r="JI34188"/>
      <c r="JJ34188"/>
      <c r="KX34188" s="23"/>
      <c r="KY34188" s="23"/>
    </row>
    <row r="34189" spans="36:311" x14ac:dyDescent="0.2">
      <c r="AJ34189" s="23"/>
      <c r="HH34189"/>
      <c r="IW34189" s="36"/>
      <c r="JI34189"/>
      <c r="JJ34189"/>
      <c r="KX34189" s="23"/>
      <c r="KY34189" s="23"/>
    </row>
    <row r="34190" spans="36:311" x14ac:dyDescent="0.2">
      <c r="AJ34190" s="23"/>
      <c r="HH34190"/>
      <c r="IW34190" s="36"/>
      <c r="JI34190"/>
      <c r="JJ34190"/>
      <c r="KX34190" s="23"/>
      <c r="KY34190" s="23"/>
    </row>
    <row r="34191" spans="36:311" x14ac:dyDescent="0.2">
      <c r="AJ34191" s="23"/>
      <c r="HH34191"/>
      <c r="IW34191" s="36"/>
      <c r="JI34191"/>
      <c r="JJ34191"/>
      <c r="KX34191" s="23"/>
      <c r="KY34191" s="23"/>
    </row>
    <row r="34192" spans="36:311" x14ac:dyDescent="0.2">
      <c r="AJ34192" s="23"/>
      <c r="HH34192"/>
      <c r="IW34192" s="36"/>
      <c r="JI34192"/>
      <c r="JJ34192"/>
      <c r="KX34192" s="23"/>
      <c r="KY34192" s="23"/>
    </row>
    <row r="34193" spans="36:311" x14ac:dyDescent="0.2">
      <c r="AJ34193" s="23"/>
      <c r="HH34193"/>
      <c r="IW34193" s="36"/>
      <c r="JI34193"/>
      <c r="JJ34193"/>
      <c r="KX34193" s="23"/>
      <c r="KY34193" s="23"/>
    </row>
    <row r="34194" spans="36:311" x14ac:dyDescent="0.2">
      <c r="AJ34194" s="23"/>
      <c r="HH34194"/>
      <c r="IW34194" s="36"/>
      <c r="JI34194"/>
      <c r="JJ34194"/>
      <c r="KX34194" s="23"/>
      <c r="KY34194" s="23"/>
    </row>
    <row r="34195" spans="36:311" x14ac:dyDescent="0.2">
      <c r="AJ34195" s="23"/>
      <c r="HH34195"/>
      <c r="IW34195" s="36"/>
      <c r="JI34195"/>
      <c r="JJ34195"/>
      <c r="KX34195" s="23"/>
      <c r="KY34195" s="23"/>
    </row>
    <row r="34196" spans="36:311" x14ac:dyDescent="0.2">
      <c r="AJ34196" s="23"/>
      <c r="HH34196"/>
      <c r="IW34196" s="36"/>
      <c r="JI34196"/>
      <c r="JJ34196"/>
      <c r="KX34196" s="23"/>
      <c r="KY34196" s="23"/>
    </row>
    <row r="34197" spans="36:311" x14ac:dyDescent="0.2">
      <c r="AJ34197" s="23"/>
      <c r="HH34197"/>
      <c r="IW34197" s="36"/>
      <c r="JI34197"/>
      <c r="JJ34197"/>
      <c r="KX34197" s="23"/>
      <c r="KY34197" s="23"/>
    </row>
    <row r="34198" spans="36:311" x14ac:dyDescent="0.2">
      <c r="AJ34198" s="23"/>
      <c r="HH34198"/>
      <c r="IW34198" s="36"/>
      <c r="JI34198"/>
      <c r="JJ34198"/>
      <c r="KX34198" s="23"/>
      <c r="KY34198" s="23"/>
    </row>
    <row r="34199" spans="36:311" x14ac:dyDescent="0.2">
      <c r="AJ34199" s="23"/>
      <c r="HH34199"/>
      <c r="IW34199" s="36"/>
      <c r="JI34199"/>
      <c r="JJ34199"/>
      <c r="KX34199" s="23"/>
      <c r="KY34199" s="23"/>
    </row>
    <row r="34200" spans="36:311" x14ac:dyDescent="0.2">
      <c r="AJ34200" s="23"/>
      <c r="HH34200"/>
      <c r="IW34200" s="36"/>
      <c r="JI34200"/>
      <c r="JJ34200"/>
      <c r="KX34200" s="23"/>
      <c r="KY34200" s="23"/>
    </row>
    <row r="34201" spans="36:311" x14ac:dyDescent="0.2">
      <c r="AJ34201" s="23"/>
      <c r="HH34201"/>
      <c r="IW34201" s="36"/>
      <c r="JI34201"/>
      <c r="JJ34201"/>
      <c r="KX34201" s="23"/>
      <c r="KY34201" s="23"/>
    </row>
    <row r="34202" spans="36:311" x14ac:dyDescent="0.2">
      <c r="AJ34202" s="23"/>
      <c r="HH34202"/>
      <c r="IW34202" s="36"/>
      <c r="JI34202"/>
      <c r="JJ34202"/>
      <c r="KX34202" s="23"/>
      <c r="KY34202" s="23"/>
    </row>
    <row r="34203" spans="36:311" x14ac:dyDescent="0.2">
      <c r="AJ34203" s="23"/>
      <c r="HH34203"/>
      <c r="IW34203" s="36"/>
      <c r="JI34203"/>
      <c r="JJ34203"/>
      <c r="KX34203" s="23"/>
      <c r="KY34203" s="23"/>
    </row>
    <row r="34204" spans="36:311" x14ac:dyDescent="0.2">
      <c r="AJ34204" s="23"/>
      <c r="HH34204"/>
      <c r="IW34204" s="36"/>
      <c r="JI34204"/>
      <c r="JJ34204"/>
      <c r="KX34204" s="23"/>
      <c r="KY34204" s="23"/>
    </row>
    <row r="34205" spans="36:311" x14ac:dyDescent="0.2">
      <c r="AJ34205" s="23"/>
      <c r="HH34205"/>
      <c r="IW34205" s="36"/>
      <c r="JI34205"/>
      <c r="JJ34205"/>
      <c r="KX34205" s="23"/>
      <c r="KY34205" s="23"/>
    </row>
    <row r="34206" spans="36:311" x14ac:dyDescent="0.2">
      <c r="AJ34206" s="23"/>
      <c r="HH34206"/>
      <c r="IW34206" s="36"/>
      <c r="JI34206"/>
      <c r="JJ34206"/>
      <c r="KX34206" s="23"/>
      <c r="KY34206" s="23"/>
    </row>
    <row r="34207" spans="36:311" x14ac:dyDescent="0.2">
      <c r="AJ34207" s="23"/>
      <c r="HH34207"/>
      <c r="IW34207" s="36"/>
      <c r="JI34207"/>
      <c r="JJ34207"/>
      <c r="KX34207" s="23"/>
      <c r="KY34207" s="23"/>
    </row>
    <row r="34208" spans="36:311" x14ac:dyDescent="0.2">
      <c r="AJ34208" s="23"/>
      <c r="HH34208"/>
      <c r="IW34208" s="36"/>
      <c r="JI34208"/>
      <c r="JJ34208"/>
      <c r="KX34208" s="23"/>
      <c r="KY34208" s="23"/>
    </row>
    <row r="34209" spans="36:311" x14ac:dyDescent="0.2">
      <c r="AJ34209" s="23"/>
      <c r="HH34209"/>
      <c r="IW34209" s="36"/>
      <c r="JI34209"/>
      <c r="JJ34209"/>
      <c r="KX34209" s="23"/>
      <c r="KY34209" s="23"/>
    </row>
    <row r="34210" spans="36:311" x14ac:dyDescent="0.2">
      <c r="AJ34210" s="23"/>
      <c r="HH34210"/>
      <c r="IW34210" s="36"/>
      <c r="JI34210"/>
      <c r="JJ34210"/>
      <c r="KX34210" s="23"/>
      <c r="KY34210" s="23"/>
    </row>
    <row r="34211" spans="36:311" x14ac:dyDescent="0.2">
      <c r="AJ34211" s="23"/>
      <c r="HH34211"/>
      <c r="IW34211" s="36"/>
      <c r="JI34211"/>
      <c r="JJ34211"/>
      <c r="KX34211" s="23"/>
      <c r="KY34211" s="23"/>
    </row>
    <row r="34212" spans="36:311" x14ac:dyDescent="0.2">
      <c r="AJ34212" s="23"/>
      <c r="HH34212"/>
      <c r="IW34212" s="36"/>
      <c r="JI34212"/>
      <c r="JJ34212"/>
      <c r="KX34212" s="23"/>
      <c r="KY34212" s="23"/>
    </row>
    <row r="34213" spans="36:311" x14ac:dyDescent="0.2">
      <c r="AJ34213" s="23"/>
      <c r="HH34213"/>
      <c r="IW34213" s="36"/>
      <c r="JI34213"/>
      <c r="JJ34213"/>
      <c r="KX34213" s="23"/>
      <c r="KY34213" s="23"/>
    </row>
    <row r="34214" spans="36:311" x14ac:dyDescent="0.2">
      <c r="AJ34214" s="23"/>
      <c r="HH34214"/>
      <c r="IW34214" s="36"/>
      <c r="JI34214"/>
      <c r="JJ34214"/>
      <c r="KX34214" s="23"/>
      <c r="KY34214" s="23"/>
    </row>
    <row r="34215" spans="36:311" x14ac:dyDescent="0.2">
      <c r="AJ34215" s="23"/>
      <c r="HH34215"/>
      <c r="IW34215" s="36"/>
      <c r="JI34215"/>
      <c r="JJ34215"/>
      <c r="KX34215" s="23"/>
      <c r="KY34215" s="23"/>
    </row>
    <row r="34216" spans="36:311" x14ac:dyDescent="0.2">
      <c r="AJ34216" s="23"/>
      <c r="HH34216"/>
      <c r="IW34216" s="36"/>
      <c r="JI34216"/>
      <c r="JJ34216"/>
      <c r="KX34216" s="23"/>
      <c r="KY34216" s="23"/>
    </row>
    <row r="34217" spans="36:311" x14ac:dyDescent="0.2">
      <c r="AJ34217" s="23"/>
      <c r="HH34217"/>
      <c r="IW34217" s="36"/>
      <c r="JI34217"/>
      <c r="JJ34217"/>
      <c r="KX34217" s="23"/>
      <c r="KY34217" s="23"/>
    </row>
    <row r="34218" spans="36:311" x14ac:dyDescent="0.2">
      <c r="AJ34218" s="23"/>
      <c r="HH34218"/>
      <c r="IW34218" s="36"/>
      <c r="JI34218"/>
      <c r="JJ34218"/>
      <c r="KX34218" s="23"/>
      <c r="KY34218" s="23"/>
    </row>
    <row r="34219" spans="36:311" x14ac:dyDescent="0.2">
      <c r="AJ34219" s="23"/>
      <c r="HH34219"/>
      <c r="IW34219" s="36"/>
      <c r="JI34219"/>
      <c r="JJ34219"/>
      <c r="KX34219" s="23"/>
      <c r="KY34219" s="23"/>
    </row>
    <row r="34220" spans="36:311" x14ac:dyDescent="0.2">
      <c r="AJ34220" s="23"/>
      <c r="HH34220"/>
      <c r="IW34220" s="36"/>
      <c r="JI34220"/>
      <c r="JJ34220"/>
      <c r="KX34220" s="23"/>
      <c r="KY34220" s="23"/>
    </row>
    <row r="34221" spans="36:311" x14ac:dyDescent="0.2">
      <c r="AJ34221" s="23"/>
      <c r="HH34221"/>
      <c r="IW34221" s="36"/>
      <c r="JI34221"/>
      <c r="JJ34221"/>
      <c r="KX34221" s="23"/>
      <c r="KY34221" s="23"/>
    </row>
    <row r="34222" spans="36:311" x14ac:dyDescent="0.2">
      <c r="AJ34222" s="23"/>
      <c r="HH34222"/>
      <c r="IW34222" s="36"/>
      <c r="JI34222"/>
      <c r="JJ34222"/>
      <c r="KX34222" s="23"/>
      <c r="KY34222" s="23"/>
    </row>
    <row r="34223" spans="36:311" x14ac:dyDescent="0.2">
      <c r="AJ34223" s="23"/>
      <c r="HH34223"/>
      <c r="IW34223" s="36"/>
      <c r="JI34223"/>
      <c r="JJ34223"/>
      <c r="KX34223" s="23"/>
      <c r="KY34223" s="23"/>
    </row>
    <row r="34224" spans="36:311" x14ac:dyDescent="0.2">
      <c r="AJ34224" s="23"/>
      <c r="HH34224"/>
      <c r="IW34224" s="36"/>
      <c r="JI34224"/>
      <c r="JJ34224"/>
      <c r="KX34224" s="23"/>
      <c r="KY34224" s="23"/>
    </row>
    <row r="34225" spans="36:311" x14ac:dyDescent="0.2">
      <c r="AJ34225" s="23"/>
      <c r="HH34225"/>
      <c r="IW34225" s="36"/>
      <c r="JI34225"/>
      <c r="JJ34225"/>
      <c r="KX34225" s="23"/>
      <c r="KY34225" s="23"/>
    </row>
    <row r="34226" spans="36:311" x14ac:dyDescent="0.2">
      <c r="AJ34226" s="23"/>
      <c r="HH34226"/>
      <c r="IW34226" s="36"/>
      <c r="JI34226"/>
      <c r="JJ34226"/>
      <c r="KX34226" s="23"/>
      <c r="KY34226" s="23"/>
    </row>
    <row r="34227" spans="36:311" x14ac:dyDescent="0.2">
      <c r="AJ34227" s="23"/>
      <c r="HH34227"/>
      <c r="IW34227" s="36"/>
      <c r="JI34227"/>
      <c r="JJ34227"/>
      <c r="KX34227" s="23"/>
      <c r="KY34227" s="23"/>
    </row>
    <row r="34228" spans="36:311" x14ac:dyDescent="0.2">
      <c r="AJ34228" s="23"/>
      <c r="HH34228"/>
      <c r="IW34228" s="36"/>
      <c r="JI34228"/>
      <c r="JJ34228"/>
      <c r="KX34228" s="23"/>
      <c r="KY34228" s="23"/>
    </row>
    <row r="34229" spans="36:311" x14ac:dyDescent="0.2">
      <c r="AJ34229" s="23"/>
      <c r="HH34229"/>
      <c r="IW34229" s="36"/>
      <c r="JI34229"/>
      <c r="JJ34229"/>
      <c r="KX34229" s="23"/>
      <c r="KY34229" s="23"/>
    </row>
    <row r="34230" spans="36:311" x14ac:dyDescent="0.2">
      <c r="AJ34230" s="23"/>
      <c r="HH34230"/>
      <c r="IW34230" s="36"/>
      <c r="JI34230"/>
      <c r="JJ34230"/>
      <c r="KX34230" s="23"/>
      <c r="KY34230" s="23"/>
    </row>
    <row r="34231" spans="36:311" x14ac:dyDescent="0.2">
      <c r="AJ34231" s="23"/>
      <c r="HH34231"/>
      <c r="IW34231" s="36"/>
      <c r="JI34231"/>
      <c r="JJ34231"/>
      <c r="KX34231" s="23"/>
      <c r="KY34231" s="23"/>
    </row>
    <row r="34232" spans="36:311" x14ac:dyDescent="0.2">
      <c r="AJ34232" s="23"/>
      <c r="HH34232"/>
      <c r="IW34232" s="36"/>
      <c r="JI34232"/>
      <c r="JJ34232"/>
      <c r="KX34232" s="23"/>
      <c r="KY34232" s="23"/>
    </row>
    <row r="34233" spans="36:311" x14ac:dyDescent="0.2">
      <c r="AJ34233" s="23"/>
      <c r="HH34233"/>
      <c r="IW34233" s="36"/>
      <c r="JI34233"/>
      <c r="JJ34233"/>
      <c r="KX34233" s="23"/>
      <c r="KY34233" s="23"/>
    </row>
    <row r="34234" spans="36:311" x14ac:dyDescent="0.2">
      <c r="AJ34234" s="23"/>
      <c r="HH34234"/>
      <c r="IW34234" s="36"/>
      <c r="JI34234"/>
      <c r="JJ34234"/>
      <c r="KX34234" s="23"/>
      <c r="KY34234" s="23"/>
    </row>
    <row r="34235" spans="36:311" x14ac:dyDescent="0.2">
      <c r="AJ34235" s="23"/>
      <c r="HH34235"/>
      <c r="IW34235" s="36"/>
      <c r="JI34235"/>
      <c r="JJ34235"/>
      <c r="KX34235" s="23"/>
      <c r="KY34235" s="23"/>
    </row>
    <row r="34236" spans="36:311" x14ac:dyDescent="0.2">
      <c r="AJ34236" s="23"/>
      <c r="HH34236"/>
      <c r="IW34236" s="36"/>
      <c r="JI34236"/>
      <c r="JJ34236"/>
      <c r="KX34236" s="23"/>
      <c r="KY34236" s="23"/>
    </row>
    <row r="34237" spans="36:311" x14ac:dyDescent="0.2">
      <c r="AJ34237" s="23"/>
      <c r="HH34237"/>
      <c r="IW34237" s="36"/>
      <c r="JI34237"/>
      <c r="JJ34237"/>
      <c r="KX34237" s="23"/>
      <c r="KY34237" s="23"/>
    </row>
    <row r="34238" spans="36:311" x14ac:dyDescent="0.2">
      <c r="AJ34238" s="23"/>
      <c r="HH34238"/>
      <c r="IW34238" s="36"/>
      <c r="JI34238"/>
      <c r="JJ34238"/>
      <c r="KX34238" s="23"/>
      <c r="KY34238" s="23"/>
    </row>
    <row r="34239" spans="36:311" x14ac:dyDescent="0.2">
      <c r="AJ34239" s="23"/>
      <c r="HH34239"/>
      <c r="IW34239" s="36"/>
      <c r="JI34239"/>
      <c r="JJ34239"/>
      <c r="KX34239" s="23"/>
      <c r="KY34239" s="23"/>
    </row>
    <row r="34240" spans="36:311" x14ac:dyDescent="0.2">
      <c r="AJ34240" s="23"/>
      <c r="HH34240"/>
      <c r="IW34240" s="36"/>
      <c r="JI34240"/>
      <c r="JJ34240"/>
      <c r="KX34240" s="23"/>
      <c r="KY34240" s="23"/>
    </row>
    <row r="34241" spans="36:311" x14ac:dyDescent="0.2">
      <c r="AJ34241" s="23"/>
      <c r="HH34241"/>
      <c r="IW34241" s="36"/>
      <c r="JI34241"/>
      <c r="JJ34241"/>
      <c r="KX34241" s="23"/>
      <c r="KY34241" s="23"/>
    </row>
    <row r="34242" spans="36:311" x14ac:dyDescent="0.2">
      <c r="AJ34242" s="23"/>
      <c r="HH34242"/>
      <c r="IW34242" s="36"/>
      <c r="JI34242"/>
      <c r="JJ34242"/>
      <c r="KX34242" s="23"/>
      <c r="KY34242" s="23"/>
    </row>
    <row r="34243" spans="36:311" x14ac:dyDescent="0.2">
      <c r="AJ34243" s="23"/>
      <c r="HH34243"/>
      <c r="IW34243" s="36"/>
      <c r="JI34243"/>
      <c r="JJ34243"/>
      <c r="KX34243" s="23"/>
      <c r="KY34243" s="23"/>
    </row>
    <row r="34244" spans="36:311" x14ac:dyDescent="0.2">
      <c r="AJ34244" s="23"/>
      <c r="HH34244"/>
      <c r="IW34244" s="36"/>
      <c r="JI34244"/>
      <c r="JJ34244"/>
      <c r="KX34244" s="23"/>
      <c r="KY34244" s="23"/>
    </row>
    <row r="34245" spans="36:311" x14ac:dyDescent="0.2">
      <c r="AJ34245" s="23"/>
      <c r="HH34245"/>
      <c r="IW34245" s="36"/>
      <c r="JI34245"/>
      <c r="JJ34245"/>
      <c r="KX34245" s="23"/>
      <c r="KY34245" s="23"/>
    </row>
    <row r="34246" spans="36:311" x14ac:dyDescent="0.2">
      <c r="AJ34246" s="23"/>
      <c r="HH34246"/>
      <c r="IW34246" s="36"/>
      <c r="JI34246"/>
      <c r="JJ34246"/>
      <c r="KX34246" s="23"/>
      <c r="KY34246" s="23"/>
    </row>
    <row r="34247" spans="36:311" x14ac:dyDescent="0.2">
      <c r="AJ34247" s="23"/>
      <c r="HH34247"/>
      <c r="IW34247" s="36"/>
      <c r="JI34247"/>
      <c r="JJ34247"/>
      <c r="KX34247" s="23"/>
      <c r="KY34247" s="23"/>
    </row>
    <row r="34248" spans="36:311" x14ac:dyDescent="0.2">
      <c r="AJ34248" s="23"/>
      <c r="HH34248"/>
      <c r="IW34248" s="36"/>
      <c r="JI34248"/>
      <c r="JJ34248"/>
      <c r="KX34248" s="23"/>
      <c r="KY34248" s="23"/>
    </row>
    <row r="34249" spans="36:311" x14ac:dyDescent="0.2">
      <c r="AJ34249" s="23"/>
      <c r="HH34249"/>
      <c r="IW34249" s="36"/>
      <c r="JI34249"/>
      <c r="JJ34249"/>
      <c r="KX34249" s="23"/>
      <c r="KY34249" s="23"/>
    </row>
    <row r="34250" spans="36:311" x14ac:dyDescent="0.2">
      <c r="AJ34250" s="23"/>
      <c r="HH34250"/>
      <c r="IW34250" s="36"/>
      <c r="JI34250"/>
      <c r="JJ34250"/>
      <c r="KX34250" s="23"/>
      <c r="KY34250" s="23"/>
    </row>
    <row r="34251" spans="36:311" x14ac:dyDescent="0.2">
      <c r="AJ34251" s="23"/>
      <c r="HH34251"/>
      <c r="IW34251" s="36"/>
      <c r="JI34251"/>
      <c r="JJ34251"/>
      <c r="KX34251" s="23"/>
      <c r="KY34251" s="23"/>
    </row>
    <row r="34252" spans="36:311" x14ac:dyDescent="0.2">
      <c r="AJ34252" s="23"/>
      <c r="HH34252"/>
      <c r="IW34252" s="36"/>
      <c r="JI34252"/>
      <c r="JJ34252"/>
      <c r="KX34252" s="23"/>
      <c r="KY34252" s="23"/>
    </row>
    <row r="34253" spans="36:311" x14ac:dyDescent="0.2">
      <c r="AJ34253" s="23"/>
      <c r="HH34253"/>
      <c r="IW34253" s="36"/>
      <c r="JI34253"/>
      <c r="JJ34253"/>
      <c r="KX34253" s="23"/>
      <c r="KY34253" s="23"/>
    </row>
    <row r="34254" spans="36:311" x14ac:dyDescent="0.2">
      <c r="AJ34254" s="23"/>
      <c r="HH34254"/>
      <c r="IW34254" s="36"/>
      <c r="JI34254"/>
      <c r="JJ34254"/>
      <c r="KX34254" s="23"/>
      <c r="KY34254" s="23"/>
    </row>
    <row r="34255" spans="36:311" x14ac:dyDescent="0.2">
      <c r="AJ34255" s="23"/>
      <c r="HH34255"/>
      <c r="IW34255" s="36"/>
      <c r="JI34255"/>
      <c r="JJ34255"/>
      <c r="KX34255" s="23"/>
      <c r="KY34255" s="23"/>
    </row>
    <row r="34256" spans="36:311" x14ac:dyDescent="0.2">
      <c r="AJ34256" s="23"/>
      <c r="HH34256"/>
      <c r="IW34256" s="36"/>
      <c r="JI34256"/>
      <c r="JJ34256"/>
      <c r="KX34256" s="23"/>
      <c r="KY34256" s="23"/>
    </row>
    <row r="34257" spans="36:311" x14ac:dyDescent="0.2">
      <c r="AJ34257" s="23"/>
      <c r="HH34257"/>
      <c r="IW34257" s="36"/>
      <c r="JI34257"/>
      <c r="JJ34257"/>
      <c r="KX34257" s="23"/>
      <c r="KY34257" s="23"/>
    </row>
    <row r="34258" spans="36:311" x14ac:dyDescent="0.2">
      <c r="AJ34258" s="23"/>
      <c r="HH34258"/>
      <c r="IW34258" s="36"/>
      <c r="JI34258"/>
      <c r="JJ34258"/>
      <c r="KX34258" s="23"/>
      <c r="KY34258" s="23"/>
    </row>
    <row r="34259" spans="36:311" x14ac:dyDescent="0.2">
      <c r="AJ34259" s="23"/>
      <c r="HH34259"/>
      <c r="IW34259" s="36"/>
      <c r="JI34259"/>
      <c r="JJ34259"/>
      <c r="KX34259" s="23"/>
      <c r="KY34259" s="23"/>
    </row>
    <row r="34260" spans="36:311" x14ac:dyDescent="0.2">
      <c r="AJ34260" s="23"/>
      <c r="HH34260"/>
      <c r="IW34260" s="36"/>
      <c r="JI34260"/>
      <c r="JJ34260"/>
      <c r="KX34260" s="23"/>
      <c r="KY34260" s="23"/>
    </row>
    <row r="34261" spans="36:311" x14ac:dyDescent="0.2">
      <c r="AJ34261" s="23"/>
      <c r="HH34261"/>
      <c r="IW34261" s="36"/>
      <c r="JI34261"/>
      <c r="JJ34261"/>
      <c r="KX34261" s="23"/>
      <c r="KY34261" s="23"/>
    </row>
    <row r="34262" spans="36:311" x14ac:dyDescent="0.2">
      <c r="AJ34262" s="23"/>
      <c r="HH34262"/>
      <c r="IW34262" s="36"/>
      <c r="JI34262"/>
      <c r="JJ34262"/>
      <c r="KX34262" s="23"/>
      <c r="KY34262" s="23"/>
    </row>
    <row r="34263" spans="36:311" x14ac:dyDescent="0.2">
      <c r="AJ34263" s="23"/>
      <c r="HH34263"/>
      <c r="IW34263" s="36"/>
      <c r="JI34263"/>
      <c r="JJ34263"/>
      <c r="KX34263" s="23"/>
      <c r="KY34263" s="23"/>
    </row>
    <row r="34264" spans="36:311" x14ac:dyDescent="0.2">
      <c r="AJ34264" s="23"/>
      <c r="HH34264"/>
      <c r="IW34264" s="36"/>
      <c r="JI34264"/>
      <c r="JJ34264"/>
      <c r="KX34264" s="23"/>
      <c r="KY34264" s="23"/>
    </row>
    <row r="34265" spans="36:311" x14ac:dyDescent="0.2">
      <c r="AJ34265" s="23"/>
      <c r="HH34265"/>
      <c r="IW34265" s="36"/>
      <c r="JI34265"/>
      <c r="JJ34265"/>
      <c r="KX34265" s="23"/>
      <c r="KY34265" s="23"/>
    </row>
    <row r="34266" spans="36:311" x14ac:dyDescent="0.2">
      <c r="AJ34266" s="23"/>
      <c r="HH34266"/>
      <c r="IW34266" s="36"/>
      <c r="JI34266"/>
      <c r="JJ34266"/>
      <c r="KX34266" s="23"/>
      <c r="KY34266" s="23"/>
    </row>
    <row r="34267" spans="36:311" x14ac:dyDescent="0.2">
      <c r="AJ34267" s="23"/>
      <c r="HH34267"/>
      <c r="IW34267" s="36"/>
      <c r="JI34267"/>
      <c r="JJ34267"/>
      <c r="KX34267" s="23"/>
      <c r="KY34267" s="23"/>
    </row>
    <row r="34268" spans="36:311" x14ac:dyDescent="0.2">
      <c r="AJ34268" s="23"/>
      <c r="HH34268"/>
      <c r="IW34268" s="36"/>
      <c r="JI34268"/>
      <c r="JJ34268"/>
      <c r="KX34268" s="23"/>
      <c r="KY34268" s="23"/>
    </row>
    <row r="34269" spans="36:311" x14ac:dyDescent="0.2">
      <c r="AJ34269" s="23"/>
      <c r="HH34269"/>
      <c r="IW34269" s="36"/>
      <c r="JI34269"/>
      <c r="JJ34269"/>
      <c r="KX34269" s="23"/>
      <c r="KY34269" s="23"/>
    </row>
    <row r="34270" spans="36:311" x14ac:dyDescent="0.2">
      <c r="AJ34270" s="23"/>
      <c r="HH34270"/>
      <c r="IW34270" s="36"/>
      <c r="JI34270"/>
      <c r="JJ34270"/>
      <c r="KX34270" s="23"/>
      <c r="KY34270" s="23"/>
    </row>
    <row r="34271" spans="36:311" x14ac:dyDescent="0.2">
      <c r="AJ34271" s="23"/>
      <c r="HH34271"/>
      <c r="IW34271" s="36"/>
      <c r="JI34271"/>
      <c r="JJ34271"/>
      <c r="KX34271" s="23"/>
      <c r="KY34271" s="23"/>
    </row>
    <row r="34272" spans="36:311" x14ac:dyDescent="0.2">
      <c r="AJ34272" s="23"/>
      <c r="HH34272"/>
      <c r="IW34272" s="36"/>
      <c r="JI34272"/>
      <c r="JJ34272"/>
      <c r="KX34272" s="23"/>
      <c r="KY34272" s="23"/>
    </row>
    <row r="34273" spans="36:311" x14ac:dyDescent="0.2">
      <c r="AJ34273" s="23"/>
      <c r="HH34273"/>
      <c r="IW34273" s="36"/>
      <c r="JI34273"/>
      <c r="JJ34273"/>
      <c r="KX34273" s="23"/>
      <c r="KY34273" s="23"/>
    </row>
    <row r="34274" spans="36:311" x14ac:dyDescent="0.2">
      <c r="AJ34274" s="23"/>
      <c r="HH34274"/>
      <c r="IW34274" s="36"/>
      <c r="JI34274"/>
      <c r="JJ34274"/>
      <c r="KX34274" s="23"/>
      <c r="KY34274" s="23"/>
    </row>
    <row r="34275" spans="36:311" x14ac:dyDescent="0.2">
      <c r="AJ34275" s="23"/>
      <c r="HH34275"/>
      <c r="IW34275" s="36"/>
      <c r="JI34275"/>
      <c r="JJ34275"/>
      <c r="KX34275" s="23"/>
      <c r="KY34275" s="23"/>
    </row>
    <row r="34276" spans="36:311" x14ac:dyDescent="0.2">
      <c r="AJ34276" s="23"/>
      <c r="HH34276"/>
      <c r="IW34276" s="36"/>
      <c r="JI34276"/>
      <c r="JJ34276"/>
      <c r="KX34276" s="23"/>
      <c r="KY34276" s="23"/>
    </row>
    <row r="34277" spans="36:311" x14ac:dyDescent="0.2">
      <c r="AJ34277" s="23"/>
      <c r="HH34277"/>
      <c r="IW34277" s="36"/>
      <c r="JI34277"/>
      <c r="JJ34277"/>
      <c r="KX34277" s="23"/>
      <c r="KY34277" s="23"/>
    </row>
    <row r="34278" spans="36:311" x14ac:dyDescent="0.2">
      <c r="AJ34278" s="23"/>
      <c r="HH34278"/>
      <c r="IW34278" s="36"/>
      <c r="JI34278"/>
      <c r="JJ34278"/>
      <c r="KX34278" s="23"/>
      <c r="KY34278" s="23"/>
    </row>
    <row r="34279" spans="36:311" x14ac:dyDescent="0.2">
      <c r="AJ34279" s="23"/>
      <c r="HH34279"/>
      <c r="IW34279" s="36"/>
      <c r="JI34279"/>
      <c r="JJ34279"/>
      <c r="KX34279" s="23"/>
      <c r="KY34279" s="23"/>
    </row>
    <row r="34280" spans="36:311" x14ac:dyDescent="0.2">
      <c r="AJ34280" s="23"/>
      <c r="HH34280"/>
      <c r="IW34280" s="36"/>
      <c r="JI34280"/>
      <c r="JJ34280"/>
      <c r="KX34280" s="23"/>
      <c r="KY34280" s="23"/>
    </row>
    <row r="34281" spans="36:311" x14ac:dyDescent="0.2">
      <c r="AJ34281" s="23"/>
      <c r="HH34281"/>
      <c r="IW34281" s="36"/>
      <c r="JI34281"/>
      <c r="JJ34281"/>
      <c r="KX34281" s="23"/>
      <c r="KY34281" s="23"/>
    </row>
    <row r="34282" spans="36:311" x14ac:dyDescent="0.2">
      <c r="AJ34282" s="23"/>
      <c r="HH34282"/>
      <c r="IW34282" s="36"/>
      <c r="JI34282"/>
      <c r="JJ34282"/>
      <c r="KX34282" s="23"/>
      <c r="KY34282" s="23"/>
    </row>
    <row r="34283" spans="36:311" x14ac:dyDescent="0.2">
      <c r="AJ34283" s="23"/>
      <c r="HH34283"/>
      <c r="IW34283" s="36"/>
      <c r="JI34283"/>
      <c r="JJ34283"/>
      <c r="KX34283" s="23"/>
      <c r="KY34283" s="23"/>
    </row>
    <row r="34284" spans="36:311" x14ac:dyDescent="0.2">
      <c r="AJ34284" s="23"/>
      <c r="HH34284"/>
      <c r="IW34284" s="36"/>
      <c r="JI34284"/>
      <c r="JJ34284"/>
      <c r="KX34284" s="23"/>
      <c r="KY34284" s="23"/>
    </row>
    <row r="34285" spans="36:311" x14ac:dyDescent="0.2">
      <c r="AJ34285" s="23"/>
      <c r="HH34285"/>
      <c r="IW34285" s="36"/>
      <c r="JI34285"/>
      <c r="JJ34285"/>
      <c r="KX34285" s="23"/>
      <c r="KY34285" s="23"/>
    </row>
    <row r="34286" spans="36:311" x14ac:dyDescent="0.2">
      <c r="AJ34286" s="23"/>
      <c r="HH34286"/>
      <c r="IW34286" s="36"/>
      <c r="JI34286"/>
      <c r="JJ34286"/>
      <c r="KX34286" s="23"/>
      <c r="KY34286" s="23"/>
    </row>
    <row r="34287" spans="36:311" x14ac:dyDescent="0.2">
      <c r="AJ34287" s="23"/>
      <c r="HH34287"/>
      <c r="IW34287" s="36"/>
      <c r="JI34287"/>
      <c r="JJ34287"/>
      <c r="KX34287" s="23"/>
      <c r="KY34287" s="23"/>
    </row>
    <row r="34288" spans="36:311" x14ac:dyDescent="0.2">
      <c r="AJ34288" s="23"/>
      <c r="HH34288"/>
      <c r="IW34288" s="36"/>
      <c r="JI34288"/>
      <c r="JJ34288"/>
      <c r="KX34288" s="23"/>
      <c r="KY34288" s="23"/>
    </row>
    <row r="34289" spans="36:311" x14ac:dyDescent="0.2">
      <c r="AJ34289" s="23"/>
      <c r="HH34289"/>
      <c r="IW34289" s="36"/>
      <c r="JI34289"/>
      <c r="JJ34289"/>
      <c r="KX34289" s="23"/>
      <c r="KY34289" s="23"/>
    </row>
    <row r="34290" spans="36:311" x14ac:dyDescent="0.2">
      <c r="AJ34290" s="23"/>
      <c r="HH34290"/>
      <c r="IW34290" s="36"/>
      <c r="JI34290"/>
      <c r="JJ34290"/>
      <c r="KX34290" s="23"/>
      <c r="KY34290" s="23"/>
    </row>
    <row r="34291" spans="36:311" x14ac:dyDescent="0.2">
      <c r="AJ34291" s="23"/>
      <c r="HH34291"/>
      <c r="IW34291" s="36"/>
      <c r="JI34291"/>
      <c r="JJ34291"/>
      <c r="KX34291" s="23"/>
      <c r="KY34291" s="23"/>
    </row>
    <row r="34292" spans="36:311" x14ac:dyDescent="0.2">
      <c r="AJ34292" s="23"/>
      <c r="HH34292"/>
      <c r="IW34292" s="36"/>
      <c r="JI34292"/>
      <c r="JJ34292"/>
      <c r="KX34292" s="23"/>
      <c r="KY34292" s="23"/>
    </row>
    <row r="34293" spans="36:311" x14ac:dyDescent="0.2">
      <c r="AJ34293" s="23"/>
      <c r="HH34293"/>
      <c r="IW34293" s="36"/>
      <c r="JI34293"/>
      <c r="JJ34293"/>
      <c r="KX34293" s="23"/>
      <c r="KY34293" s="23"/>
    </row>
    <row r="34294" spans="36:311" x14ac:dyDescent="0.2">
      <c r="AJ34294" s="23"/>
      <c r="HH34294"/>
      <c r="IW34294" s="36"/>
      <c r="JI34294"/>
      <c r="JJ34294"/>
      <c r="KX34294" s="23"/>
      <c r="KY34294" s="23"/>
    </row>
    <row r="34295" spans="36:311" x14ac:dyDescent="0.2">
      <c r="AJ34295" s="23"/>
      <c r="HH34295"/>
      <c r="IW34295" s="36"/>
      <c r="JI34295"/>
      <c r="JJ34295"/>
      <c r="KX34295" s="23"/>
      <c r="KY34295" s="23"/>
    </row>
    <row r="34296" spans="36:311" x14ac:dyDescent="0.2">
      <c r="AJ34296" s="23"/>
      <c r="HH34296"/>
      <c r="IW34296" s="36"/>
      <c r="JI34296"/>
      <c r="JJ34296"/>
      <c r="KX34296" s="23"/>
      <c r="KY34296" s="23"/>
    </row>
    <row r="34297" spans="36:311" x14ac:dyDescent="0.2">
      <c r="AJ34297" s="23"/>
      <c r="HH34297"/>
      <c r="IW34297" s="36"/>
      <c r="JI34297"/>
      <c r="JJ34297"/>
      <c r="KX34297" s="23"/>
      <c r="KY34297" s="23"/>
    </row>
    <row r="34298" spans="36:311" x14ac:dyDescent="0.2">
      <c r="AJ34298" s="23"/>
      <c r="HH34298"/>
      <c r="IW34298" s="36"/>
      <c r="JI34298"/>
      <c r="JJ34298"/>
      <c r="KX34298" s="23"/>
      <c r="KY34298" s="23"/>
    </row>
    <row r="34299" spans="36:311" x14ac:dyDescent="0.2">
      <c r="AJ34299" s="23"/>
      <c r="HH34299"/>
      <c r="IW34299" s="36"/>
      <c r="JI34299"/>
      <c r="JJ34299"/>
      <c r="KX34299" s="23"/>
      <c r="KY34299" s="23"/>
    </row>
    <row r="34300" spans="36:311" x14ac:dyDescent="0.2">
      <c r="AJ34300" s="23"/>
      <c r="HH34300"/>
      <c r="IW34300" s="36"/>
      <c r="JI34300"/>
      <c r="JJ34300"/>
      <c r="KX34300" s="23"/>
      <c r="KY34300" s="23"/>
    </row>
    <row r="34301" spans="36:311" x14ac:dyDescent="0.2">
      <c r="AJ34301" s="23"/>
      <c r="HH34301"/>
      <c r="IW34301" s="36"/>
      <c r="JI34301"/>
      <c r="JJ34301"/>
      <c r="KX34301" s="23"/>
      <c r="KY34301" s="23"/>
    </row>
    <row r="34302" spans="36:311" x14ac:dyDescent="0.2">
      <c r="AJ34302" s="23"/>
      <c r="HH34302"/>
      <c r="IW34302" s="36"/>
      <c r="JI34302"/>
      <c r="JJ34302"/>
      <c r="KX34302" s="23"/>
      <c r="KY34302" s="23"/>
    </row>
    <row r="34303" spans="36:311" x14ac:dyDescent="0.2">
      <c r="AJ34303" s="23"/>
      <c r="HH34303"/>
      <c r="IW34303" s="36"/>
      <c r="JI34303"/>
      <c r="JJ34303"/>
      <c r="KX34303" s="23"/>
      <c r="KY34303" s="23"/>
    </row>
    <row r="34304" spans="36:311" x14ac:dyDescent="0.2">
      <c r="AJ34304" s="23"/>
      <c r="HH34304"/>
      <c r="IW34304" s="36"/>
      <c r="JI34304"/>
      <c r="JJ34304"/>
      <c r="KX34304" s="23"/>
      <c r="KY34304" s="23"/>
    </row>
    <row r="34305" spans="36:311" x14ac:dyDescent="0.2">
      <c r="AJ34305" s="23"/>
      <c r="HH34305"/>
      <c r="IW34305" s="36"/>
      <c r="JI34305"/>
      <c r="JJ34305"/>
      <c r="KX34305" s="23"/>
      <c r="KY34305" s="23"/>
    </row>
    <row r="34306" spans="36:311" x14ac:dyDescent="0.2">
      <c r="AJ34306" s="23"/>
      <c r="HH34306"/>
      <c r="IW34306" s="36"/>
      <c r="JI34306"/>
      <c r="JJ34306"/>
      <c r="KX34306" s="23"/>
      <c r="KY34306" s="23"/>
    </row>
    <row r="34307" spans="36:311" x14ac:dyDescent="0.2">
      <c r="AJ34307" s="23"/>
      <c r="HH34307"/>
      <c r="IW34307" s="36"/>
      <c r="JI34307"/>
      <c r="JJ34307"/>
      <c r="KX34307" s="23"/>
      <c r="KY34307" s="23"/>
    </row>
    <row r="34308" spans="36:311" x14ac:dyDescent="0.2">
      <c r="AJ34308" s="23"/>
      <c r="HH34308"/>
      <c r="IW34308" s="36"/>
      <c r="JI34308"/>
      <c r="JJ34308"/>
      <c r="KX34308" s="23"/>
      <c r="KY34308" s="23"/>
    </row>
    <row r="34309" spans="36:311" x14ac:dyDescent="0.2">
      <c r="AJ34309" s="23"/>
      <c r="HH34309"/>
      <c r="IW34309" s="36"/>
      <c r="JI34309"/>
      <c r="JJ34309"/>
      <c r="KX34309" s="23"/>
      <c r="KY34309" s="23"/>
    </row>
    <row r="34310" spans="36:311" x14ac:dyDescent="0.2">
      <c r="AJ34310" s="23"/>
      <c r="HH34310"/>
      <c r="IW34310" s="36"/>
      <c r="JI34310"/>
      <c r="JJ34310"/>
      <c r="KX34310" s="23"/>
      <c r="KY34310" s="23"/>
    </row>
    <row r="34311" spans="36:311" x14ac:dyDescent="0.2">
      <c r="AJ34311" s="23"/>
      <c r="HH34311"/>
      <c r="IW34311" s="36"/>
      <c r="JI34311"/>
      <c r="JJ34311"/>
      <c r="KX34311" s="23"/>
      <c r="KY34311" s="23"/>
    </row>
    <row r="34312" spans="36:311" x14ac:dyDescent="0.2">
      <c r="AJ34312" s="23"/>
      <c r="HH34312"/>
      <c r="IW34312" s="36"/>
      <c r="JI34312"/>
      <c r="JJ34312"/>
      <c r="KX34312" s="23"/>
      <c r="KY34312" s="23"/>
    </row>
    <row r="34313" spans="36:311" x14ac:dyDescent="0.2">
      <c r="AJ34313" s="23"/>
      <c r="HH34313"/>
      <c r="IW34313" s="36"/>
      <c r="JI34313"/>
      <c r="JJ34313"/>
      <c r="KX34313" s="23"/>
      <c r="KY34313" s="23"/>
    </row>
    <row r="34314" spans="36:311" x14ac:dyDescent="0.2">
      <c r="AJ34314" s="23"/>
      <c r="HH34314"/>
      <c r="IW34314" s="36"/>
      <c r="JI34314"/>
      <c r="JJ34314"/>
      <c r="KX34314" s="23"/>
      <c r="KY34314" s="23"/>
    </row>
    <row r="34315" spans="36:311" x14ac:dyDescent="0.2">
      <c r="AJ34315" s="23"/>
      <c r="HH34315"/>
      <c r="IW34315" s="36"/>
      <c r="JI34315"/>
      <c r="JJ34315"/>
      <c r="KX34315" s="23"/>
      <c r="KY34315" s="23"/>
    </row>
    <row r="34316" spans="36:311" x14ac:dyDescent="0.2">
      <c r="AJ34316" s="23"/>
      <c r="HH34316"/>
      <c r="IW34316" s="36"/>
      <c r="JI34316"/>
      <c r="JJ34316"/>
      <c r="KX34316" s="23"/>
      <c r="KY34316" s="23"/>
    </row>
    <row r="34317" spans="36:311" x14ac:dyDescent="0.2">
      <c r="AJ34317" s="23"/>
      <c r="HH34317"/>
      <c r="IW34317" s="36"/>
      <c r="JI34317"/>
      <c r="JJ34317"/>
      <c r="KX34317" s="23"/>
      <c r="KY34317" s="23"/>
    </row>
    <row r="34318" spans="36:311" x14ac:dyDescent="0.2">
      <c r="AJ34318" s="23"/>
      <c r="HH34318"/>
      <c r="IW34318" s="36"/>
      <c r="JI34318"/>
      <c r="JJ34318"/>
      <c r="KX34318" s="23"/>
      <c r="KY34318" s="23"/>
    </row>
    <row r="34319" spans="36:311" x14ac:dyDescent="0.2">
      <c r="AJ34319" s="23"/>
      <c r="HH34319"/>
      <c r="IW34319" s="36"/>
      <c r="JI34319"/>
      <c r="JJ34319"/>
      <c r="KX34319" s="23"/>
      <c r="KY34319" s="23"/>
    </row>
    <row r="34320" spans="36:311" x14ac:dyDescent="0.2">
      <c r="AJ34320" s="23"/>
      <c r="HH34320"/>
      <c r="IW34320" s="36"/>
      <c r="JI34320"/>
      <c r="JJ34320"/>
      <c r="KX34320" s="23"/>
      <c r="KY34320" s="23"/>
    </row>
    <row r="34321" spans="36:311" x14ac:dyDescent="0.2">
      <c r="AJ34321" s="23"/>
      <c r="HH34321"/>
      <c r="IW34321" s="36"/>
      <c r="JI34321"/>
      <c r="JJ34321"/>
      <c r="KX34321" s="23"/>
      <c r="KY34321" s="23"/>
    </row>
    <row r="34322" spans="36:311" x14ac:dyDescent="0.2">
      <c r="AJ34322" s="23"/>
      <c r="HH34322"/>
      <c r="IW34322" s="36"/>
      <c r="JI34322"/>
      <c r="JJ34322"/>
      <c r="KX34322" s="23"/>
      <c r="KY34322" s="23"/>
    </row>
    <row r="34323" spans="36:311" x14ac:dyDescent="0.2">
      <c r="AJ34323" s="23"/>
      <c r="HH34323"/>
      <c r="IW34323" s="36"/>
      <c r="JI34323"/>
      <c r="JJ34323"/>
      <c r="KX34323" s="23"/>
      <c r="KY34323" s="23"/>
    </row>
    <row r="34324" spans="36:311" x14ac:dyDescent="0.2">
      <c r="AJ34324" s="23"/>
      <c r="HH34324"/>
      <c r="IW34324" s="36"/>
      <c r="JI34324"/>
      <c r="JJ34324"/>
      <c r="KX34324" s="23"/>
      <c r="KY34324" s="23"/>
    </row>
    <row r="34325" spans="36:311" x14ac:dyDescent="0.2">
      <c r="AJ34325" s="23"/>
      <c r="HH34325"/>
      <c r="IW34325" s="36"/>
      <c r="JI34325"/>
      <c r="JJ34325"/>
      <c r="KX34325" s="23"/>
      <c r="KY34325" s="23"/>
    </row>
    <row r="34326" spans="36:311" x14ac:dyDescent="0.2">
      <c r="AJ34326" s="23"/>
      <c r="HH34326"/>
      <c r="IW34326" s="36"/>
      <c r="JI34326"/>
      <c r="JJ34326"/>
      <c r="KX34326" s="23"/>
      <c r="KY34326" s="23"/>
    </row>
    <row r="34327" spans="36:311" x14ac:dyDescent="0.2">
      <c r="AJ34327" s="23"/>
      <c r="HH34327"/>
      <c r="IW34327" s="36"/>
      <c r="JI34327"/>
      <c r="JJ34327"/>
      <c r="KX34327" s="23"/>
      <c r="KY34327" s="23"/>
    </row>
    <row r="34328" spans="36:311" x14ac:dyDescent="0.2">
      <c r="AJ34328" s="23"/>
      <c r="HH34328"/>
      <c r="IW34328" s="36"/>
      <c r="JI34328"/>
      <c r="JJ34328"/>
      <c r="KX34328" s="23"/>
      <c r="KY34328" s="23"/>
    </row>
    <row r="34329" spans="36:311" x14ac:dyDescent="0.2">
      <c r="AJ34329" s="23"/>
      <c r="HH34329"/>
      <c r="IW34329" s="36"/>
      <c r="JI34329"/>
      <c r="JJ34329"/>
      <c r="KX34329" s="23"/>
      <c r="KY34329" s="23"/>
    </row>
    <row r="34330" spans="36:311" x14ac:dyDescent="0.2">
      <c r="AJ34330" s="23"/>
      <c r="HH34330"/>
      <c r="IW34330" s="36"/>
      <c r="JI34330"/>
      <c r="JJ34330"/>
      <c r="KX34330" s="23"/>
      <c r="KY34330" s="23"/>
    </row>
    <row r="34331" spans="36:311" x14ac:dyDescent="0.2">
      <c r="AJ34331" s="23"/>
      <c r="HH34331"/>
      <c r="IW34331" s="36"/>
      <c r="JI34331"/>
      <c r="JJ34331"/>
      <c r="KX34331" s="23"/>
      <c r="KY34331" s="23"/>
    </row>
    <row r="34332" spans="36:311" x14ac:dyDescent="0.2">
      <c r="AJ34332" s="23"/>
      <c r="HH34332"/>
      <c r="IW34332" s="36"/>
      <c r="JI34332"/>
      <c r="JJ34332"/>
      <c r="KX34332" s="23"/>
      <c r="KY34332" s="23"/>
    </row>
    <row r="34333" spans="36:311" x14ac:dyDescent="0.2">
      <c r="AJ34333" s="23"/>
      <c r="HH34333"/>
      <c r="IW34333" s="36"/>
      <c r="JI34333"/>
      <c r="JJ34333"/>
      <c r="KX34333" s="23"/>
      <c r="KY34333" s="23"/>
    </row>
    <row r="34334" spans="36:311" x14ac:dyDescent="0.2">
      <c r="AJ34334" s="23"/>
      <c r="HH34334"/>
      <c r="IW34334" s="36"/>
      <c r="JI34334"/>
      <c r="JJ34334"/>
      <c r="KX34334" s="23"/>
      <c r="KY34334" s="23"/>
    </row>
    <row r="34335" spans="36:311" x14ac:dyDescent="0.2">
      <c r="AJ34335" s="23"/>
      <c r="HH34335"/>
      <c r="IW34335" s="36"/>
      <c r="JI34335"/>
      <c r="JJ34335"/>
      <c r="KX34335" s="23"/>
      <c r="KY34335" s="23"/>
    </row>
    <row r="34336" spans="36:311" x14ac:dyDescent="0.2">
      <c r="AJ34336" s="23"/>
      <c r="HH34336"/>
      <c r="IW34336" s="36"/>
      <c r="JI34336"/>
      <c r="JJ34336"/>
      <c r="KX34336" s="23"/>
      <c r="KY34336" s="23"/>
    </row>
    <row r="34337" spans="36:311" x14ac:dyDescent="0.2">
      <c r="AJ34337" s="23"/>
      <c r="HH34337"/>
      <c r="IW34337" s="36"/>
      <c r="JI34337"/>
      <c r="JJ34337"/>
      <c r="KX34337" s="23"/>
      <c r="KY34337" s="23"/>
    </row>
    <row r="34338" spans="36:311" x14ac:dyDescent="0.2">
      <c r="AJ34338" s="23"/>
      <c r="HH34338"/>
      <c r="IW34338" s="36"/>
      <c r="JI34338"/>
      <c r="JJ34338"/>
      <c r="KX34338" s="23"/>
      <c r="KY34338" s="23"/>
    </row>
    <row r="34339" spans="36:311" x14ac:dyDescent="0.2">
      <c r="AJ34339" s="23"/>
      <c r="HH34339"/>
      <c r="IW34339" s="36"/>
      <c r="JI34339"/>
      <c r="JJ34339"/>
      <c r="KX34339" s="23"/>
      <c r="KY34339" s="23"/>
    </row>
    <row r="34340" spans="36:311" x14ac:dyDescent="0.2">
      <c r="AJ34340" s="23"/>
      <c r="HH34340"/>
      <c r="IW34340" s="36"/>
      <c r="JI34340"/>
      <c r="JJ34340"/>
      <c r="KX34340" s="23"/>
      <c r="KY34340" s="23"/>
    </row>
    <row r="34341" spans="36:311" x14ac:dyDescent="0.2">
      <c r="AJ34341" s="23"/>
      <c r="HH34341"/>
      <c r="IW34341" s="36"/>
      <c r="JI34341"/>
      <c r="JJ34341"/>
      <c r="KX34341" s="23"/>
      <c r="KY34341" s="23"/>
    </row>
    <row r="34342" spans="36:311" x14ac:dyDescent="0.2">
      <c r="AJ34342" s="23"/>
      <c r="HH34342"/>
      <c r="IW34342" s="36"/>
      <c r="JI34342"/>
      <c r="JJ34342"/>
      <c r="KX34342" s="23"/>
      <c r="KY34342" s="23"/>
    </row>
    <row r="34343" spans="36:311" x14ac:dyDescent="0.2">
      <c r="AJ34343" s="23"/>
      <c r="HH34343"/>
      <c r="IW34343" s="36"/>
      <c r="JI34343"/>
      <c r="JJ34343"/>
      <c r="KX34343" s="23"/>
      <c r="KY34343" s="23"/>
    </row>
    <row r="34344" spans="36:311" x14ac:dyDescent="0.2">
      <c r="AJ34344" s="23"/>
      <c r="HH34344"/>
      <c r="IW34344" s="36"/>
      <c r="JI34344"/>
      <c r="JJ34344"/>
      <c r="KX34344" s="23"/>
      <c r="KY34344" s="23"/>
    </row>
    <row r="34345" spans="36:311" x14ac:dyDescent="0.2">
      <c r="AJ34345" s="23"/>
      <c r="HH34345"/>
      <c r="IW34345" s="36"/>
      <c r="JI34345"/>
      <c r="JJ34345"/>
      <c r="KX34345" s="23"/>
      <c r="KY34345" s="23"/>
    </row>
    <row r="34346" spans="36:311" x14ac:dyDescent="0.2">
      <c r="AJ34346" s="23"/>
      <c r="HH34346"/>
      <c r="IW34346" s="36"/>
      <c r="JI34346"/>
      <c r="JJ34346"/>
      <c r="KX34346" s="23"/>
      <c r="KY34346" s="23"/>
    </row>
    <row r="34347" spans="36:311" x14ac:dyDescent="0.2">
      <c r="AJ34347" s="23"/>
      <c r="HH34347"/>
      <c r="IW34347" s="36"/>
      <c r="JI34347"/>
      <c r="JJ34347"/>
      <c r="KX34347" s="23"/>
      <c r="KY34347" s="23"/>
    </row>
    <row r="34348" spans="36:311" x14ac:dyDescent="0.2">
      <c r="AJ34348" s="23"/>
      <c r="HH34348"/>
      <c r="IW34348" s="36"/>
      <c r="JI34348"/>
      <c r="JJ34348"/>
      <c r="KX34348" s="23"/>
      <c r="KY34348" s="23"/>
    </row>
    <row r="34349" spans="36:311" x14ac:dyDescent="0.2">
      <c r="AJ34349" s="23"/>
      <c r="HH34349"/>
      <c r="IW34349" s="36"/>
      <c r="JI34349"/>
      <c r="JJ34349"/>
      <c r="KX34349" s="23"/>
      <c r="KY34349" s="23"/>
    </row>
    <row r="34350" spans="36:311" x14ac:dyDescent="0.2">
      <c r="AJ34350" s="23"/>
      <c r="HH34350"/>
      <c r="IW34350" s="36"/>
      <c r="JI34350"/>
      <c r="JJ34350"/>
      <c r="KX34350" s="23"/>
      <c r="KY34350" s="23"/>
    </row>
    <row r="34351" spans="36:311" x14ac:dyDescent="0.2">
      <c r="AJ34351" s="23"/>
      <c r="HH34351"/>
      <c r="IW34351" s="36"/>
      <c r="JI34351"/>
      <c r="JJ34351"/>
      <c r="KX34351" s="23"/>
      <c r="KY34351" s="23"/>
    </row>
    <row r="34352" spans="36:311" x14ac:dyDescent="0.2">
      <c r="AJ34352" s="23"/>
      <c r="HH34352"/>
      <c r="IW34352" s="36"/>
      <c r="JI34352"/>
      <c r="JJ34352"/>
      <c r="KX34352" s="23"/>
      <c r="KY34352" s="23"/>
    </row>
    <row r="34353" spans="36:311" x14ac:dyDescent="0.2">
      <c r="AJ34353" s="23"/>
      <c r="HH34353"/>
      <c r="IW34353" s="36"/>
      <c r="JI34353"/>
      <c r="JJ34353"/>
      <c r="KX34353" s="23"/>
      <c r="KY34353" s="23"/>
    </row>
    <row r="34354" spans="36:311" x14ac:dyDescent="0.2">
      <c r="AJ34354" s="23"/>
      <c r="HH34354"/>
      <c r="IW34354" s="36"/>
      <c r="JI34354"/>
      <c r="JJ34354"/>
      <c r="KX34354" s="23"/>
      <c r="KY34354" s="23"/>
    </row>
    <row r="34355" spans="36:311" x14ac:dyDescent="0.2">
      <c r="AJ34355" s="23"/>
      <c r="HH34355"/>
      <c r="IW34355" s="36"/>
      <c r="JI34355"/>
      <c r="JJ34355"/>
      <c r="KX34355" s="23"/>
      <c r="KY34355" s="23"/>
    </row>
    <row r="34356" spans="36:311" x14ac:dyDescent="0.2">
      <c r="AJ34356" s="23"/>
      <c r="HH34356"/>
      <c r="IW34356" s="36"/>
      <c r="JI34356"/>
      <c r="JJ34356"/>
      <c r="KX34356" s="23"/>
      <c r="KY34356" s="23"/>
    </row>
    <row r="34357" spans="36:311" x14ac:dyDescent="0.2">
      <c r="AJ34357" s="23"/>
      <c r="HH34357"/>
      <c r="IW34357" s="36"/>
      <c r="JI34357"/>
      <c r="JJ34357"/>
      <c r="KX34357" s="23"/>
      <c r="KY34357" s="23"/>
    </row>
    <row r="34358" spans="36:311" x14ac:dyDescent="0.2">
      <c r="AJ34358" s="23"/>
      <c r="HH34358"/>
      <c r="IW34358" s="36"/>
      <c r="JI34358"/>
      <c r="JJ34358"/>
      <c r="KX34358" s="23"/>
      <c r="KY34358" s="23"/>
    </row>
    <row r="34359" spans="36:311" x14ac:dyDescent="0.2">
      <c r="AJ34359" s="23"/>
      <c r="HH34359"/>
      <c r="IW34359" s="36"/>
      <c r="JI34359"/>
      <c r="JJ34359"/>
      <c r="KX34359" s="23"/>
      <c r="KY34359" s="23"/>
    </row>
    <row r="34360" spans="36:311" x14ac:dyDescent="0.2">
      <c r="AJ34360" s="23"/>
      <c r="HH34360"/>
      <c r="IW34360" s="36"/>
      <c r="JI34360"/>
      <c r="JJ34360"/>
      <c r="KX34360" s="23"/>
      <c r="KY34360" s="23"/>
    </row>
    <row r="34361" spans="36:311" x14ac:dyDescent="0.2">
      <c r="AJ34361" s="23"/>
      <c r="HH34361"/>
      <c r="IW34361" s="36"/>
      <c r="JI34361"/>
      <c r="JJ34361"/>
      <c r="KX34361" s="23"/>
      <c r="KY34361" s="23"/>
    </row>
    <row r="34362" spans="36:311" x14ac:dyDescent="0.2">
      <c r="AJ34362" s="23"/>
      <c r="HH34362"/>
      <c r="IW34362" s="36"/>
      <c r="JI34362"/>
      <c r="JJ34362"/>
      <c r="KX34362" s="23"/>
      <c r="KY34362" s="23"/>
    </row>
    <row r="34363" spans="36:311" x14ac:dyDescent="0.2">
      <c r="AJ34363" s="23"/>
      <c r="HH34363"/>
      <c r="IW34363" s="36"/>
      <c r="JI34363"/>
      <c r="JJ34363"/>
      <c r="KX34363" s="23"/>
      <c r="KY34363" s="23"/>
    </row>
    <row r="34364" spans="36:311" x14ac:dyDescent="0.2">
      <c r="AJ34364" s="23"/>
      <c r="HH34364"/>
      <c r="IW34364" s="36"/>
      <c r="JI34364"/>
      <c r="JJ34364"/>
      <c r="KX34364" s="23"/>
      <c r="KY34364" s="23"/>
    </row>
    <row r="34365" spans="36:311" x14ac:dyDescent="0.2">
      <c r="AJ34365" s="23"/>
      <c r="HH34365"/>
      <c r="IW34365" s="36"/>
      <c r="JI34365"/>
      <c r="JJ34365"/>
      <c r="KX34365" s="23"/>
      <c r="KY34365" s="23"/>
    </row>
    <row r="34366" spans="36:311" x14ac:dyDescent="0.2">
      <c r="AJ34366" s="23"/>
      <c r="HH34366"/>
      <c r="IW34366" s="36"/>
      <c r="JI34366"/>
      <c r="JJ34366"/>
      <c r="KX34366" s="23"/>
      <c r="KY34366" s="23"/>
    </row>
    <row r="34367" spans="36:311" x14ac:dyDescent="0.2">
      <c r="AJ34367" s="23"/>
      <c r="HH34367"/>
      <c r="IW34367" s="36"/>
      <c r="JI34367"/>
      <c r="JJ34367"/>
      <c r="KX34367" s="23"/>
      <c r="KY34367" s="23"/>
    </row>
    <row r="34368" spans="36:311" x14ac:dyDescent="0.2">
      <c r="AJ34368" s="23"/>
      <c r="HH34368"/>
      <c r="IW34368" s="36"/>
      <c r="JI34368"/>
      <c r="JJ34368"/>
      <c r="KX34368" s="23"/>
      <c r="KY34368" s="23"/>
    </row>
    <row r="34369" spans="36:311" x14ac:dyDescent="0.2">
      <c r="AJ34369" s="23"/>
      <c r="HH34369"/>
      <c r="IW34369" s="36"/>
      <c r="JI34369"/>
      <c r="JJ34369"/>
      <c r="KX34369" s="23"/>
      <c r="KY34369" s="23"/>
    </row>
    <row r="34370" spans="36:311" x14ac:dyDescent="0.2">
      <c r="AJ34370" s="23"/>
      <c r="HH34370"/>
      <c r="IW34370" s="36"/>
      <c r="JI34370"/>
      <c r="JJ34370"/>
      <c r="KX34370" s="23"/>
      <c r="KY34370" s="23"/>
    </row>
    <row r="34371" spans="36:311" x14ac:dyDescent="0.2">
      <c r="AJ34371" s="23"/>
      <c r="HH34371"/>
      <c r="IW34371" s="36"/>
      <c r="JI34371"/>
      <c r="JJ34371"/>
      <c r="KX34371" s="23"/>
      <c r="KY34371" s="23"/>
    </row>
    <row r="34372" spans="36:311" x14ac:dyDescent="0.2">
      <c r="AJ34372" s="23"/>
      <c r="HH34372"/>
      <c r="IW34372" s="36"/>
      <c r="JI34372"/>
      <c r="JJ34372"/>
      <c r="KX34372" s="23"/>
      <c r="KY34372" s="23"/>
    </row>
    <row r="34373" spans="36:311" x14ac:dyDescent="0.2">
      <c r="AJ34373" s="23"/>
      <c r="HH34373"/>
      <c r="IW34373" s="36"/>
      <c r="JI34373"/>
      <c r="JJ34373"/>
      <c r="KX34373" s="23"/>
      <c r="KY34373" s="23"/>
    </row>
    <row r="34374" spans="36:311" x14ac:dyDescent="0.2">
      <c r="AJ34374" s="23"/>
      <c r="HH34374"/>
      <c r="IW34374" s="36"/>
      <c r="JI34374"/>
      <c r="JJ34374"/>
      <c r="KX34374" s="23"/>
      <c r="KY34374" s="23"/>
    </row>
    <row r="34375" spans="36:311" x14ac:dyDescent="0.2">
      <c r="AJ34375" s="23"/>
      <c r="HH34375"/>
      <c r="IW34375" s="36"/>
      <c r="JI34375"/>
      <c r="JJ34375"/>
      <c r="KX34375" s="23"/>
      <c r="KY34375" s="23"/>
    </row>
    <row r="34376" spans="36:311" x14ac:dyDescent="0.2">
      <c r="AJ34376" s="23"/>
      <c r="HH34376"/>
      <c r="IW34376" s="36"/>
      <c r="JI34376"/>
      <c r="JJ34376"/>
      <c r="KX34376" s="23"/>
      <c r="KY34376" s="23"/>
    </row>
    <row r="34377" spans="36:311" x14ac:dyDescent="0.2">
      <c r="AJ34377" s="23"/>
      <c r="HH34377"/>
      <c r="IW34377" s="36"/>
      <c r="JI34377"/>
      <c r="JJ34377"/>
      <c r="KX34377" s="23"/>
      <c r="KY34377" s="23"/>
    </row>
    <row r="34378" spans="36:311" x14ac:dyDescent="0.2">
      <c r="AJ34378" s="23"/>
      <c r="HH34378"/>
      <c r="IW34378" s="36"/>
      <c r="JI34378"/>
      <c r="JJ34378"/>
      <c r="KX34378" s="23"/>
      <c r="KY34378" s="23"/>
    </row>
    <row r="34379" spans="36:311" x14ac:dyDescent="0.2">
      <c r="AJ34379" s="23"/>
      <c r="HH34379"/>
      <c r="IW34379" s="36"/>
      <c r="JI34379"/>
      <c r="JJ34379"/>
      <c r="KX34379" s="23"/>
      <c r="KY34379" s="23"/>
    </row>
    <row r="34380" spans="36:311" x14ac:dyDescent="0.2">
      <c r="AJ34380" s="23"/>
      <c r="HH34380"/>
      <c r="IW34380" s="36"/>
      <c r="JI34380"/>
      <c r="JJ34380"/>
      <c r="KX34380" s="23"/>
      <c r="KY34380" s="23"/>
    </row>
    <row r="34381" spans="36:311" x14ac:dyDescent="0.2">
      <c r="AJ34381" s="23"/>
      <c r="HH34381"/>
      <c r="IW34381" s="36"/>
      <c r="JI34381"/>
      <c r="JJ34381"/>
      <c r="KX34381" s="23"/>
      <c r="KY34381" s="23"/>
    </row>
    <row r="34382" spans="36:311" x14ac:dyDescent="0.2">
      <c r="AJ34382" s="23"/>
      <c r="HH34382"/>
      <c r="IW34382" s="36"/>
      <c r="JI34382"/>
      <c r="JJ34382"/>
      <c r="KX34382" s="23"/>
      <c r="KY34382" s="23"/>
    </row>
    <row r="34383" spans="36:311" x14ac:dyDescent="0.2">
      <c r="AJ34383" s="23"/>
      <c r="HH34383"/>
      <c r="IW34383" s="36"/>
      <c r="JI34383"/>
      <c r="JJ34383"/>
      <c r="KX34383" s="23"/>
      <c r="KY34383" s="23"/>
    </row>
    <row r="34384" spans="36:311" x14ac:dyDescent="0.2">
      <c r="AJ34384" s="23"/>
      <c r="HH34384"/>
      <c r="IW34384" s="36"/>
      <c r="JI34384"/>
      <c r="JJ34384"/>
      <c r="KX34384" s="23"/>
      <c r="KY34384" s="23"/>
    </row>
    <row r="34385" spans="36:311" x14ac:dyDescent="0.2">
      <c r="AJ34385" s="23"/>
      <c r="HH34385"/>
      <c r="IW34385" s="36"/>
      <c r="JI34385"/>
      <c r="JJ34385"/>
      <c r="KX34385" s="23"/>
      <c r="KY34385" s="23"/>
    </row>
    <row r="34386" spans="36:311" x14ac:dyDescent="0.2">
      <c r="AJ34386" s="23"/>
      <c r="HH34386"/>
      <c r="IW34386" s="36"/>
      <c r="JI34386"/>
      <c r="JJ34386"/>
      <c r="KX34386" s="23"/>
      <c r="KY34386" s="23"/>
    </row>
    <row r="34387" spans="36:311" x14ac:dyDescent="0.2">
      <c r="AJ34387" s="23"/>
      <c r="HH34387"/>
      <c r="IW34387" s="36"/>
      <c r="JI34387"/>
      <c r="JJ34387"/>
      <c r="KX34387" s="23"/>
      <c r="KY34387" s="23"/>
    </row>
    <row r="34388" spans="36:311" x14ac:dyDescent="0.2">
      <c r="AJ34388" s="23"/>
      <c r="HH34388"/>
      <c r="IW34388" s="36"/>
      <c r="JI34388"/>
      <c r="JJ34388"/>
      <c r="KX34388" s="23"/>
      <c r="KY34388" s="23"/>
    </row>
    <row r="34389" spans="36:311" x14ac:dyDescent="0.2">
      <c r="AJ34389" s="23"/>
      <c r="HH34389"/>
      <c r="IW34389" s="36"/>
      <c r="JI34389"/>
      <c r="JJ34389"/>
      <c r="KX34389" s="23"/>
      <c r="KY34389" s="23"/>
    </row>
    <row r="34390" spans="36:311" x14ac:dyDescent="0.2">
      <c r="AJ34390" s="23"/>
      <c r="HH34390"/>
      <c r="IW34390" s="36"/>
      <c r="JI34390"/>
      <c r="JJ34390"/>
      <c r="KX34390" s="23"/>
      <c r="KY34390" s="23"/>
    </row>
    <row r="34391" spans="36:311" x14ac:dyDescent="0.2">
      <c r="AJ34391" s="23"/>
      <c r="HH34391"/>
      <c r="IW34391" s="36"/>
      <c r="JI34391"/>
      <c r="JJ34391"/>
      <c r="KX34391" s="23"/>
      <c r="KY34391" s="23"/>
    </row>
    <row r="34392" spans="36:311" x14ac:dyDescent="0.2">
      <c r="AJ34392" s="23"/>
      <c r="HH34392"/>
      <c r="IW34392" s="36"/>
      <c r="JI34392"/>
      <c r="JJ34392"/>
      <c r="KX34392" s="23"/>
      <c r="KY34392" s="23"/>
    </row>
    <row r="34393" spans="36:311" x14ac:dyDescent="0.2">
      <c r="AJ34393" s="23"/>
      <c r="HH34393"/>
      <c r="IW34393" s="36"/>
      <c r="JI34393"/>
      <c r="JJ34393"/>
      <c r="KX34393" s="23"/>
      <c r="KY34393" s="23"/>
    </row>
    <row r="34394" spans="36:311" x14ac:dyDescent="0.2">
      <c r="AJ34394" s="23"/>
      <c r="HH34394"/>
      <c r="IW34394" s="36"/>
      <c r="JI34394"/>
      <c r="JJ34394"/>
      <c r="KX34394" s="23"/>
      <c r="KY34394" s="23"/>
    </row>
    <row r="34395" spans="36:311" x14ac:dyDescent="0.2">
      <c r="AJ34395" s="23"/>
      <c r="HH34395"/>
      <c r="IW34395" s="36"/>
      <c r="JI34395"/>
      <c r="JJ34395"/>
      <c r="KX34395" s="23"/>
      <c r="KY34395" s="23"/>
    </row>
    <row r="34396" spans="36:311" x14ac:dyDescent="0.2">
      <c r="AJ34396" s="23"/>
      <c r="HH34396"/>
      <c r="IW34396" s="36"/>
      <c r="JI34396"/>
      <c r="JJ34396"/>
      <c r="KX34396" s="23"/>
      <c r="KY34396" s="23"/>
    </row>
    <row r="34397" spans="36:311" x14ac:dyDescent="0.2">
      <c r="AJ34397" s="23"/>
      <c r="HH34397"/>
      <c r="IW34397" s="36"/>
      <c r="JI34397"/>
      <c r="JJ34397"/>
      <c r="KX34397" s="23"/>
      <c r="KY34397" s="23"/>
    </row>
    <row r="34398" spans="36:311" x14ac:dyDescent="0.2">
      <c r="AJ34398" s="23"/>
      <c r="HH34398"/>
      <c r="IW34398" s="36"/>
      <c r="JI34398"/>
      <c r="JJ34398"/>
      <c r="KX34398" s="23"/>
      <c r="KY34398" s="23"/>
    </row>
    <row r="34399" spans="36:311" x14ac:dyDescent="0.2">
      <c r="AJ34399" s="23"/>
      <c r="HH34399"/>
      <c r="IW34399" s="36"/>
      <c r="JI34399"/>
      <c r="JJ34399"/>
      <c r="KX34399" s="23"/>
      <c r="KY34399" s="23"/>
    </row>
    <row r="34400" spans="36:311" x14ac:dyDescent="0.2">
      <c r="AJ34400" s="23"/>
      <c r="HH34400"/>
      <c r="IW34400" s="36"/>
      <c r="JI34400"/>
      <c r="JJ34400"/>
      <c r="KX34400" s="23"/>
      <c r="KY34400" s="23"/>
    </row>
    <row r="34401" spans="36:311" x14ac:dyDescent="0.2">
      <c r="AJ34401" s="23"/>
      <c r="HH34401"/>
      <c r="IW34401" s="36"/>
      <c r="JI34401"/>
      <c r="JJ34401"/>
      <c r="KX34401" s="23"/>
      <c r="KY34401" s="23"/>
    </row>
    <row r="34402" spans="36:311" x14ac:dyDescent="0.2">
      <c r="AJ34402" s="23"/>
      <c r="HH34402"/>
      <c r="IW34402" s="36"/>
      <c r="JI34402"/>
      <c r="JJ34402"/>
      <c r="KX34402" s="23"/>
      <c r="KY34402" s="23"/>
    </row>
    <row r="34403" spans="36:311" x14ac:dyDescent="0.2">
      <c r="AJ34403" s="23"/>
      <c r="HH34403"/>
      <c r="IW34403" s="36"/>
      <c r="JI34403"/>
      <c r="JJ34403"/>
      <c r="KX34403" s="23"/>
      <c r="KY34403" s="23"/>
    </row>
    <row r="34404" spans="36:311" x14ac:dyDescent="0.2">
      <c r="AJ34404" s="23"/>
      <c r="HH34404"/>
      <c r="IW34404" s="36"/>
      <c r="JI34404"/>
      <c r="JJ34404"/>
      <c r="KX34404" s="23"/>
      <c r="KY34404" s="23"/>
    </row>
    <row r="34405" spans="36:311" x14ac:dyDescent="0.2">
      <c r="AJ34405" s="23"/>
      <c r="HH34405"/>
      <c r="IW34405" s="36"/>
      <c r="JI34405"/>
      <c r="JJ34405"/>
      <c r="KX34405" s="23"/>
      <c r="KY34405" s="23"/>
    </row>
    <row r="34406" spans="36:311" x14ac:dyDescent="0.2">
      <c r="AJ34406" s="23"/>
      <c r="HH34406"/>
      <c r="IW34406" s="36"/>
      <c r="JI34406"/>
      <c r="JJ34406"/>
      <c r="KX34406" s="23"/>
      <c r="KY34406" s="23"/>
    </row>
    <row r="34407" spans="36:311" x14ac:dyDescent="0.2">
      <c r="AJ34407" s="23"/>
      <c r="HH34407"/>
      <c r="IW34407" s="36"/>
      <c r="JI34407"/>
      <c r="JJ34407"/>
      <c r="KX34407" s="23"/>
      <c r="KY34407" s="23"/>
    </row>
    <row r="34408" spans="36:311" x14ac:dyDescent="0.2">
      <c r="AJ34408" s="23"/>
      <c r="HH34408"/>
      <c r="IW34408" s="36"/>
      <c r="JI34408"/>
      <c r="JJ34408"/>
      <c r="KX34408" s="23"/>
      <c r="KY34408" s="23"/>
    </row>
    <row r="34409" spans="36:311" x14ac:dyDescent="0.2">
      <c r="AJ34409" s="23"/>
      <c r="HH34409"/>
      <c r="IW34409" s="36"/>
      <c r="JI34409"/>
      <c r="JJ34409"/>
      <c r="KX34409" s="23"/>
      <c r="KY34409" s="23"/>
    </row>
    <row r="34410" spans="36:311" x14ac:dyDescent="0.2">
      <c r="AJ34410" s="23"/>
      <c r="HH34410"/>
      <c r="IW34410" s="36"/>
      <c r="JI34410"/>
      <c r="JJ34410"/>
      <c r="KX34410" s="23"/>
      <c r="KY34410" s="23"/>
    </row>
    <row r="34411" spans="36:311" x14ac:dyDescent="0.2">
      <c r="AJ34411" s="23"/>
      <c r="HH34411"/>
      <c r="IW34411" s="36"/>
      <c r="JI34411"/>
      <c r="JJ34411"/>
      <c r="KX34411" s="23"/>
      <c r="KY34411" s="23"/>
    </row>
    <row r="34412" spans="36:311" x14ac:dyDescent="0.2">
      <c r="AJ34412" s="23"/>
      <c r="HH34412"/>
      <c r="IW34412" s="36"/>
      <c r="JI34412"/>
      <c r="JJ34412"/>
      <c r="KX34412" s="23"/>
      <c r="KY34412" s="23"/>
    </row>
    <row r="34413" spans="36:311" x14ac:dyDescent="0.2">
      <c r="AJ34413" s="23"/>
      <c r="HH34413"/>
      <c r="IW34413" s="36"/>
      <c r="JI34413"/>
      <c r="JJ34413"/>
      <c r="KX34413" s="23"/>
      <c r="KY34413" s="23"/>
    </row>
    <row r="34414" spans="36:311" x14ac:dyDescent="0.2">
      <c r="AJ34414" s="23"/>
      <c r="HH34414"/>
      <c r="IW34414" s="36"/>
      <c r="JI34414"/>
      <c r="JJ34414"/>
      <c r="KX34414" s="23"/>
      <c r="KY34414" s="23"/>
    </row>
    <row r="34415" spans="36:311" x14ac:dyDescent="0.2">
      <c r="AJ34415" s="23"/>
      <c r="HH34415"/>
      <c r="IW34415" s="36"/>
      <c r="JI34415"/>
      <c r="JJ34415"/>
      <c r="KX34415" s="23"/>
      <c r="KY34415" s="23"/>
    </row>
    <row r="34416" spans="36:311" x14ac:dyDescent="0.2">
      <c r="AJ34416" s="23"/>
      <c r="HH34416"/>
      <c r="IW34416" s="36"/>
      <c r="JI34416"/>
      <c r="JJ34416"/>
      <c r="KX34416" s="23"/>
      <c r="KY34416" s="23"/>
    </row>
    <row r="34417" spans="36:311" x14ac:dyDescent="0.2">
      <c r="AJ34417" s="23"/>
      <c r="HH34417"/>
      <c r="IW34417" s="36"/>
      <c r="JI34417"/>
      <c r="JJ34417"/>
      <c r="KX34417" s="23"/>
      <c r="KY34417" s="23"/>
    </row>
    <row r="34418" spans="36:311" x14ac:dyDescent="0.2">
      <c r="AJ34418" s="23"/>
      <c r="HH34418"/>
      <c r="IW34418" s="36"/>
      <c r="JI34418"/>
      <c r="JJ34418"/>
      <c r="KX34418" s="23"/>
      <c r="KY34418" s="23"/>
    </row>
    <row r="34419" spans="36:311" x14ac:dyDescent="0.2">
      <c r="AJ34419" s="23"/>
      <c r="HH34419"/>
      <c r="IW34419" s="36"/>
      <c r="JI34419"/>
      <c r="JJ34419"/>
      <c r="KX34419" s="23"/>
      <c r="KY34419" s="23"/>
    </row>
    <row r="34420" spans="36:311" x14ac:dyDescent="0.2">
      <c r="AJ34420" s="23"/>
      <c r="HH34420"/>
      <c r="IW34420" s="36"/>
      <c r="JI34420"/>
      <c r="JJ34420"/>
      <c r="KX34420" s="23"/>
      <c r="KY34420" s="23"/>
    </row>
    <row r="34421" spans="36:311" x14ac:dyDescent="0.2">
      <c r="AJ34421" s="23"/>
      <c r="HH34421"/>
      <c r="IW34421" s="36"/>
      <c r="JI34421"/>
      <c r="JJ34421"/>
      <c r="KX34421" s="23"/>
      <c r="KY34421" s="23"/>
    </row>
    <row r="34422" spans="36:311" x14ac:dyDescent="0.2">
      <c r="AJ34422" s="23"/>
      <c r="HH34422"/>
      <c r="IW34422" s="36"/>
      <c r="JI34422"/>
      <c r="JJ34422"/>
      <c r="KX34422" s="23"/>
      <c r="KY34422" s="23"/>
    </row>
    <row r="34423" spans="36:311" x14ac:dyDescent="0.2">
      <c r="AJ34423" s="23"/>
      <c r="HH34423"/>
      <c r="IW34423" s="36"/>
      <c r="JI34423"/>
      <c r="JJ34423"/>
      <c r="KX34423" s="23"/>
      <c r="KY34423" s="23"/>
    </row>
    <row r="34424" spans="36:311" x14ac:dyDescent="0.2">
      <c r="AJ34424" s="23"/>
      <c r="HH34424"/>
      <c r="IW34424" s="36"/>
      <c r="JI34424"/>
      <c r="JJ34424"/>
      <c r="KX34424" s="23"/>
      <c r="KY34424" s="23"/>
    </row>
    <row r="34425" spans="36:311" x14ac:dyDescent="0.2">
      <c r="AJ34425" s="23"/>
      <c r="HH34425"/>
      <c r="IW34425" s="36"/>
      <c r="JI34425"/>
      <c r="JJ34425"/>
      <c r="KX34425" s="23"/>
      <c r="KY34425" s="23"/>
    </row>
    <row r="34426" spans="36:311" x14ac:dyDescent="0.2">
      <c r="AJ34426" s="23"/>
      <c r="HH34426"/>
      <c r="IW34426" s="36"/>
      <c r="JI34426"/>
      <c r="JJ34426"/>
      <c r="KX34426" s="23"/>
      <c r="KY34426" s="23"/>
    </row>
    <row r="34427" spans="36:311" x14ac:dyDescent="0.2">
      <c r="AJ34427" s="23"/>
      <c r="HH34427"/>
      <c r="IW34427" s="36"/>
      <c r="JI34427"/>
      <c r="JJ34427"/>
      <c r="KX34427" s="23"/>
      <c r="KY34427" s="23"/>
    </row>
    <row r="34428" spans="36:311" x14ac:dyDescent="0.2">
      <c r="AJ34428" s="23"/>
      <c r="HH34428"/>
      <c r="IW34428" s="36"/>
      <c r="JI34428"/>
      <c r="JJ34428"/>
      <c r="KX34428" s="23"/>
      <c r="KY34428" s="23"/>
    </row>
    <row r="34429" spans="36:311" x14ac:dyDescent="0.2">
      <c r="AJ34429" s="23"/>
      <c r="HH34429"/>
      <c r="IW34429" s="36"/>
      <c r="JI34429"/>
      <c r="JJ34429"/>
      <c r="KX34429" s="23"/>
      <c r="KY34429" s="23"/>
    </row>
    <row r="34430" spans="36:311" x14ac:dyDescent="0.2">
      <c r="AJ34430" s="23"/>
      <c r="HH34430"/>
      <c r="IW34430" s="36"/>
      <c r="JI34430"/>
      <c r="JJ34430"/>
      <c r="KX34430" s="23"/>
      <c r="KY34430" s="23"/>
    </row>
    <row r="34431" spans="36:311" x14ac:dyDescent="0.2">
      <c r="AJ34431" s="23"/>
      <c r="HH34431"/>
      <c r="IW34431" s="36"/>
      <c r="JI34431"/>
      <c r="JJ34431"/>
      <c r="KX34431" s="23"/>
      <c r="KY34431" s="23"/>
    </row>
    <row r="34432" spans="36:311" x14ac:dyDescent="0.2">
      <c r="AJ34432" s="23"/>
      <c r="HH34432"/>
      <c r="IW34432" s="36"/>
      <c r="JI34432"/>
      <c r="JJ34432"/>
      <c r="KX34432" s="23"/>
      <c r="KY34432" s="23"/>
    </row>
    <row r="34433" spans="36:311" x14ac:dyDescent="0.2">
      <c r="AJ34433" s="23"/>
      <c r="HH34433"/>
      <c r="IW34433" s="36"/>
      <c r="JI34433"/>
      <c r="JJ34433"/>
      <c r="KX34433" s="23"/>
      <c r="KY34433" s="23"/>
    </row>
    <row r="34434" spans="36:311" x14ac:dyDescent="0.2">
      <c r="AJ34434" s="23"/>
      <c r="HH34434"/>
      <c r="IW34434" s="36"/>
      <c r="JI34434"/>
      <c r="JJ34434"/>
      <c r="KX34434" s="23"/>
      <c r="KY34434" s="23"/>
    </row>
    <row r="34435" spans="36:311" x14ac:dyDescent="0.2">
      <c r="AJ34435" s="23"/>
      <c r="HH34435"/>
      <c r="IW34435" s="36"/>
      <c r="JI34435"/>
      <c r="JJ34435"/>
      <c r="KX34435" s="23"/>
      <c r="KY34435" s="23"/>
    </row>
    <row r="34436" spans="36:311" x14ac:dyDescent="0.2">
      <c r="AJ34436" s="23"/>
      <c r="HH34436"/>
      <c r="IW34436" s="36"/>
      <c r="JI34436"/>
      <c r="JJ34436"/>
      <c r="KX34436" s="23"/>
      <c r="KY34436" s="23"/>
    </row>
    <row r="34437" spans="36:311" x14ac:dyDescent="0.2">
      <c r="AJ34437" s="23"/>
      <c r="HH34437"/>
      <c r="IW34437" s="36"/>
      <c r="JI34437"/>
      <c r="JJ34437"/>
      <c r="KX34437" s="23"/>
      <c r="KY34437" s="23"/>
    </row>
    <row r="34438" spans="36:311" x14ac:dyDescent="0.2">
      <c r="AJ34438" s="23"/>
      <c r="HH34438"/>
      <c r="IW34438" s="36"/>
      <c r="JI34438"/>
      <c r="JJ34438"/>
      <c r="KX34438" s="23"/>
      <c r="KY34438" s="23"/>
    </row>
    <row r="34439" spans="36:311" x14ac:dyDescent="0.2">
      <c r="AJ34439" s="23"/>
      <c r="HH34439"/>
      <c r="IW34439" s="36"/>
      <c r="JI34439"/>
      <c r="JJ34439"/>
      <c r="KX34439" s="23"/>
      <c r="KY34439" s="23"/>
    </row>
    <row r="34440" spans="36:311" x14ac:dyDescent="0.2">
      <c r="AJ34440" s="23"/>
      <c r="HH34440"/>
      <c r="IW34440" s="36"/>
      <c r="JI34440"/>
      <c r="JJ34440"/>
      <c r="KX34440" s="23"/>
      <c r="KY34440" s="23"/>
    </row>
    <row r="34441" spans="36:311" x14ac:dyDescent="0.2">
      <c r="AJ34441" s="23"/>
      <c r="HH34441"/>
      <c r="IW34441" s="36"/>
      <c r="JI34441"/>
      <c r="JJ34441"/>
      <c r="KX34441" s="23"/>
      <c r="KY34441" s="23"/>
    </row>
    <row r="34442" spans="36:311" x14ac:dyDescent="0.2">
      <c r="AJ34442" s="23"/>
      <c r="HH34442"/>
      <c r="IW34442" s="36"/>
      <c r="JI34442"/>
      <c r="JJ34442"/>
      <c r="KX34442" s="23"/>
      <c r="KY34442" s="23"/>
    </row>
    <row r="34443" spans="36:311" x14ac:dyDescent="0.2">
      <c r="AJ34443" s="23"/>
      <c r="HH34443"/>
      <c r="IW34443" s="36"/>
      <c r="JI34443"/>
      <c r="JJ34443"/>
      <c r="KX34443" s="23"/>
      <c r="KY34443" s="23"/>
    </row>
    <row r="34444" spans="36:311" x14ac:dyDescent="0.2">
      <c r="AJ34444" s="23"/>
      <c r="HH34444"/>
      <c r="IW34444" s="36"/>
      <c r="JI34444"/>
      <c r="JJ34444"/>
      <c r="KX34444" s="23"/>
      <c r="KY34444" s="23"/>
    </row>
    <row r="34445" spans="36:311" x14ac:dyDescent="0.2">
      <c r="AJ34445" s="23"/>
      <c r="HH34445"/>
      <c r="IW34445" s="36"/>
      <c r="JI34445"/>
      <c r="JJ34445"/>
      <c r="KX34445" s="23"/>
      <c r="KY34445" s="23"/>
    </row>
    <row r="34446" spans="36:311" x14ac:dyDescent="0.2">
      <c r="AJ34446" s="23"/>
      <c r="HH34446"/>
      <c r="IW34446" s="36"/>
      <c r="JI34446"/>
      <c r="JJ34446"/>
      <c r="KX34446" s="23"/>
      <c r="KY34446" s="23"/>
    </row>
    <row r="34447" spans="36:311" x14ac:dyDescent="0.2">
      <c r="AJ34447" s="23"/>
      <c r="HH34447"/>
      <c r="IW34447" s="36"/>
      <c r="JI34447"/>
      <c r="JJ34447"/>
      <c r="KX34447" s="23"/>
      <c r="KY34447" s="23"/>
    </row>
    <row r="34448" spans="36:311" x14ac:dyDescent="0.2">
      <c r="AJ34448" s="23"/>
      <c r="HH34448"/>
      <c r="IW34448" s="36"/>
      <c r="JI34448"/>
      <c r="JJ34448"/>
      <c r="KX34448" s="23"/>
      <c r="KY34448" s="23"/>
    </row>
    <row r="34449" spans="36:311" x14ac:dyDescent="0.2">
      <c r="AJ34449" s="23"/>
      <c r="HH34449"/>
      <c r="IW34449" s="36"/>
      <c r="JI34449"/>
      <c r="JJ34449"/>
      <c r="KX34449" s="23"/>
      <c r="KY34449" s="23"/>
    </row>
    <row r="34450" spans="36:311" x14ac:dyDescent="0.2">
      <c r="AJ34450" s="23"/>
      <c r="HH34450"/>
      <c r="IW34450" s="36"/>
      <c r="JI34450"/>
      <c r="JJ34450"/>
      <c r="KX34450" s="23"/>
      <c r="KY34450" s="23"/>
    </row>
    <row r="34451" spans="36:311" x14ac:dyDescent="0.2">
      <c r="AJ34451" s="23"/>
      <c r="HH34451"/>
      <c r="IW34451" s="36"/>
      <c r="JI34451"/>
      <c r="JJ34451"/>
      <c r="KX34451" s="23"/>
      <c r="KY34451" s="23"/>
    </row>
    <row r="34452" spans="36:311" x14ac:dyDescent="0.2">
      <c r="AJ34452" s="23"/>
      <c r="HH34452"/>
      <c r="IW34452" s="36"/>
      <c r="JI34452"/>
      <c r="JJ34452"/>
      <c r="KX34452" s="23"/>
      <c r="KY34452" s="23"/>
    </row>
    <row r="34453" spans="36:311" x14ac:dyDescent="0.2">
      <c r="AJ34453" s="23"/>
      <c r="HH34453"/>
      <c r="IW34453" s="36"/>
      <c r="JI34453"/>
      <c r="JJ34453"/>
      <c r="KX34453" s="23"/>
      <c r="KY34453" s="23"/>
    </row>
    <row r="34454" spans="36:311" x14ac:dyDescent="0.2">
      <c r="AJ34454" s="23"/>
      <c r="HH34454"/>
      <c r="IW34454" s="36"/>
      <c r="JI34454"/>
      <c r="JJ34454"/>
      <c r="KX34454" s="23"/>
      <c r="KY34454" s="23"/>
    </row>
    <row r="34455" spans="36:311" x14ac:dyDescent="0.2">
      <c r="AJ34455" s="23"/>
      <c r="HH34455"/>
      <c r="IW34455" s="36"/>
      <c r="JI34455"/>
      <c r="JJ34455"/>
      <c r="KX34455" s="23"/>
      <c r="KY34455" s="23"/>
    </row>
    <row r="34456" spans="36:311" x14ac:dyDescent="0.2">
      <c r="AJ34456" s="23"/>
      <c r="HH34456"/>
      <c r="IW34456" s="36"/>
      <c r="JI34456"/>
      <c r="JJ34456"/>
      <c r="KX34456" s="23"/>
      <c r="KY34456" s="23"/>
    </row>
    <row r="34457" spans="36:311" x14ac:dyDescent="0.2">
      <c r="AJ34457" s="23"/>
      <c r="HH34457"/>
      <c r="IW34457" s="36"/>
      <c r="JI34457"/>
      <c r="JJ34457"/>
      <c r="KX34457" s="23"/>
      <c r="KY34457" s="23"/>
    </row>
    <row r="34458" spans="36:311" x14ac:dyDescent="0.2">
      <c r="AJ34458" s="23"/>
      <c r="HH34458"/>
      <c r="IW34458" s="36"/>
      <c r="JI34458"/>
      <c r="JJ34458"/>
      <c r="KX34458" s="23"/>
      <c r="KY34458" s="23"/>
    </row>
    <row r="34459" spans="36:311" x14ac:dyDescent="0.2">
      <c r="AJ34459" s="23"/>
      <c r="HH34459"/>
      <c r="IW34459" s="36"/>
      <c r="JI34459"/>
      <c r="JJ34459"/>
      <c r="KX34459" s="23"/>
      <c r="KY34459" s="23"/>
    </row>
    <row r="34460" spans="36:311" x14ac:dyDescent="0.2">
      <c r="AJ34460" s="23"/>
      <c r="HH34460"/>
      <c r="IW34460" s="36"/>
      <c r="JI34460"/>
      <c r="JJ34460"/>
      <c r="KX34460" s="23"/>
      <c r="KY34460" s="23"/>
    </row>
    <row r="34461" spans="36:311" x14ac:dyDescent="0.2">
      <c r="AJ34461" s="23"/>
      <c r="HH34461"/>
      <c r="IW34461" s="36"/>
      <c r="JI34461"/>
      <c r="JJ34461"/>
      <c r="KX34461" s="23"/>
      <c r="KY34461" s="23"/>
    </row>
    <row r="34462" spans="36:311" x14ac:dyDescent="0.2">
      <c r="AJ34462" s="23"/>
      <c r="HH34462"/>
      <c r="IW34462" s="36"/>
      <c r="JI34462"/>
      <c r="JJ34462"/>
      <c r="KX34462" s="23"/>
      <c r="KY34462" s="23"/>
    </row>
    <row r="34463" spans="36:311" x14ac:dyDescent="0.2">
      <c r="AJ34463" s="23"/>
      <c r="HH34463"/>
      <c r="IW34463" s="36"/>
      <c r="JI34463"/>
      <c r="JJ34463"/>
      <c r="KX34463" s="23"/>
      <c r="KY34463" s="23"/>
    </row>
    <row r="34464" spans="36:311" x14ac:dyDescent="0.2">
      <c r="AJ34464" s="23"/>
      <c r="HH34464"/>
      <c r="IW34464" s="36"/>
      <c r="JI34464"/>
      <c r="JJ34464"/>
      <c r="KX34464" s="23"/>
      <c r="KY34464" s="23"/>
    </row>
    <row r="34465" spans="36:311" x14ac:dyDescent="0.2">
      <c r="AJ34465" s="23"/>
      <c r="HH34465"/>
      <c r="IW34465" s="36"/>
      <c r="JI34465"/>
      <c r="JJ34465"/>
      <c r="KX34465" s="23"/>
      <c r="KY34465" s="23"/>
    </row>
    <row r="34466" spans="36:311" x14ac:dyDescent="0.2">
      <c r="AJ34466" s="23"/>
      <c r="HH34466"/>
      <c r="IW34466" s="36"/>
      <c r="JI34466"/>
      <c r="JJ34466"/>
      <c r="KX34466" s="23"/>
      <c r="KY34466" s="23"/>
    </row>
    <row r="34467" spans="36:311" x14ac:dyDescent="0.2">
      <c r="AJ34467" s="23"/>
      <c r="HH34467"/>
      <c r="IW34467" s="36"/>
      <c r="JI34467"/>
      <c r="JJ34467"/>
      <c r="KX34467" s="23"/>
      <c r="KY34467" s="23"/>
    </row>
    <row r="34468" spans="36:311" x14ac:dyDescent="0.2">
      <c r="AJ34468" s="23"/>
      <c r="HH34468"/>
      <c r="IW34468" s="36"/>
      <c r="JI34468"/>
      <c r="JJ34468"/>
      <c r="KX34468" s="23"/>
      <c r="KY34468" s="23"/>
    </row>
    <row r="34469" spans="36:311" x14ac:dyDescent="0.2">
      <c r="AJ34469" s="23"/>
      <c r="HH34469"/>
      <c r="IW34469" s="36"/>
      <c r="JI34469"/>
      <c r="JJ34469"/>
      <c r="KX34469" s="23"/>
      <c r="KY34469" s="23"/>
    </row>
    <row r="34470" spans="36:311" x14ac:dyDescent="0.2">
      <c r="AJ34470" s="23"/>
      <c r="HH34470"/>
      <c r="IW34470" s="36"/>
      <c r="JI34470"/>
      <c r="JJ34470"/>
      <c r="KX34470" s="23"/>
      <c r="KY34470" s="23"/>
    </row>
    <row r="34471" spans="36:311" x14ac:dyDescent="0.2">
      <c r="AJ34471" s="23"/>
      <c r="HH34471"/>
      <c r="IW34471" s="36"/>
      <c r="JI34471"/>
      <c r="JJ34471"/>
      <c r="KX34471" s="23"/>
      <c r="KY34471" s="23"/>
    </row>
    <row r="34472" spans="36:311" x14ac:dyDescent="0.2">
      <c r="AJ34472" s="23"/>
      <c r="HH34472"/>
      <c r="IW34472" s="36"/>
      <c r="JI34472"/>
      <c r="JJ34472"/>
      <c r="KX34472" s="23"/>
      <c r="KY34472" s="23"/>
    </row>
    <row r="34473" spans="36:311" x14ac:dyDescent="0.2">
      <c r="AJ34473" s="23"/>
      <c r="HH34473"/>
      <c r="IW34473" s="36"/>
      <c r="JI34473"/>
      <c r="JJ34473"/>
      <c r="KX34473" s="23"/>
      <c r="KY34473" s="23"/>
    </row>
    <row r="34474" spans="36:311" x14ac:dyDescent="0.2">
      <c r="AJ34474" s="23"/>
      <c r="HH34474"/>
      <c r="IW34474" s="36"/>
      <c r="JI34474"/>
      <c r="JJ34474"/>
      <c r="KX34474" s="23"/>
      <c r="KY34474" s="23"/>
    </row>
    <row r="34475" spans="36:311" x14ac:dyDescent="0.2">
      <c r="AJ34475" s="23"/>
      <c r="HH34475"/>
      <c r="IW34475" s="36"/>
      <c r="JI34475"/>
      <c r="JJ34475"/>
      <c r="KX34475" s="23"/>
      <c r="KY34475" s="23"/>
    </row>
    <row r="34476" spans="36:311" x14ac:dyDescent="0.2">
      <c r="AJ34476" s="23"/>
      <c r="HH34476"/>
      <c r="IW34476" s="36"/>
      <c r="JI34476"/>
      <c r="JJ34476"/>
      <c r="KX34476" s="23"/>
      <c r="KY34476" s="23"/>
    </row>
    <row r="34477" spans="36:311" x14ac:dyDescent="0.2">
      <c r="AJ34477" s="23"/>
      <c r="HH34477"/>
      <c r="IW34477" s="36"/>
      <c r="JI34477"/>
      <c r="JJ34477"/>
      <c r="KX34477" s="23"/>
      <c r="KY34477" s="23"/>
    </row>
    <row r="34478" spans="36:311" x14ac:dyDescent="0.2">
      <c r="AJ34478" s="23"/>
      <c r="HH34478"/>
      <c r="IW34478" s="36"/>
      <c r="JI34478"/>
      <c r="JJ34478"/>
      <c r="KX34478" s="23"/>
      <c r="KY34478" s="23"/>
    </row>
    <row r="34479" spans="36:311" x14ac:dyDescent="0.2">
      <c r="AJ34479" s="23"/>
      <c r="HH34479"/>
      <c r="IW34479" s="36"/>
      <c r="JI34479"/>
      <c r="JJ34479"/>
      <c r="KX34479" s="23"/>
      <c r="KY34479" s="23"/>
    </row>
    <row r="34480" spans="36:311" x14ac:dyDescent="0.2">
      <c r="AJ34480" s="23"/>
      <c r="HH34480"/>
      <c r="IW34480" s="36"/>
      <c r="JI34480"/>
      <c r="JJ34480"/>
      <c r="KX34480" s="23"/>
      <c r="KY34480" s="23"/>
    </row>
    <row r="34481" spans="36:311" x14ac:dyDescent="0.2">
      <c r="AJ34481" s="23"/>
      <c r="HH34481"/>
      <c r="IW34481" s="36"/>
      <c r="JI34481"/>
      <c r="JJ34481"/>
      <c r="KX34481" s="23"/>
      <c r="KY34481" s="23"/>
    </row>
    <row r="34482" spans="36:311" x14ac:dyDescent="0.2">
      <c r="AJ34482" s="23"/>
      <c r="HH34482"/>
      <c r="IW34482" s="36"/>
      <c r="JI34482"/>
      <c r="JJ34482"/>
      <c r="KX34482" s="23"/>
      <c r="KY34482" s="23"/>
    </row>
    <row r="34483" spans="36:311" x14ac:dyDescent="0.2">
      <c r="AJ34483" s="23"/>
      <c r="HH34483"/>
      <c r="IW34483" s="36"/>
      <c r="JI34483"/>
      <c r="JJ34483"/>
      <c r="KX34483" s="23"/>
      <c r="KY34483" s="23"/>
    </row>
    <row r="34484" spans="36:311" x14ac:dyDescent="0.2">
      <c r="AJ34484" s="23"/>
      <c r="HH34484"/>
      <c r="IW34484" s="36"/>
      <c r="JI34484"/>
      <c r="JJ34484"/>
      <c r="KX34484" s="23"/>
      <c r="KY34484" s="23"/>
    </row>
    <row r="34485" spans="36:311" x14ac:dyDescent="0.2">
      <c r="AJ34485" s="23"/>
      <c r="HH34485"/>
      <c r="IW34485" s="36"/>
      <c r="JI34485"/>
      <c r="JJ34485"/>
      <c r="KX34485" s="23"/>
      <c r="KY34485" s="23"/>
    </row>
    <row r="34486" spans="36:311" x14ac:dyDescent="0.2">
      <c r="AJ34486" s="23"/>
      <c r="HH34486"/>
      <c r="IW34486" s="36"/>
      <c r="JI34486"/>
      <c r="JJ34486"/>
      <c r="KX34486" s="23"/>
      <c r="KY34486" s="23"/>
    </row>
    <row r="34487" spans="36:311" x14ac:dyDescent="0.2">
      <c r="AJ34487" s="23"/>
      <c r="HH34487"/>
      <c r="IW34487" s="36"/>
      <c r="JI34487"/>
      <c r="JJ34487"/>
      <c r="KX34487" s="23"/>
      <c r="KY34487" s="23"/>
    </row>
    <row r="34488" spans="36:311" x14ac:dyDescent="0.2">
      <c r="AJ34488" s="23"/>
      <c r="HH34488"/>
      <c r="IW34488" s="36"/>
      <c r="JI34488"/>
      <c r="JJ34488"/>
      <c r="KX34488" s="23"/>
      <c r="KY34488" s="23"/>
    </row>
    <row r="34489" spans="36:311" x14ac:dyDescent="0.2">
      <c r="AJ34489" s="23"/>
      <c r="HH34489"/>
      <c r="IW34489" s="36"/>
      <c r="JI34489"/>
      <c r="JJ34489"/>
      <c r="KX34489" s="23"/>
      <c r="KY34489" s="23"/>
    </row>
    <row r="34490" spans="36:311" x14ac:dyDescent="0.2">
      <c r="AJ34490" s="23"/>
      <c r="HH34490"/>
      <c r="IW34490" s="36"/>
      <c r="JI34490"/>
      <c r="JJ34490"/>
      <c r="KX34490" s="23"/>
      <c r="KY34490" s="23"/>
    </row>
    <row r="34491" spans="36:311" x14ac:dyDescent="0.2">
      <c r="AJ34491" s="23"/>
      <c r="HH34491"/>
      <c r="IW34491" s="36"/>
      <c r="JI34491"/>
      <c r="JJ34491"/>
      <c r="KX34491" s="23"/>
      <c r="KY34491" s="23"/>
    </row>
    <row r="34492" spans="36:311" x14ac:dyDescent="0.2">
      <c r="AJ34492" s="23"/>
      <c r="HH34492"/>
      <c r="IW34492" s="36"/>
      <c r="JI34492"/>
      <c r="JJ34492"/>
      <c r="KX34492" s="23"/>
      <c r="KY34492" s="23"/>
    </row>
    <row r="34493" spans="36:311" x14ac:dyDescent="0.2">
      <c r="AJ34493" s="23"/>
      <c r="HH34493"/>
      <c r="IW34493" s="36"/>
      <c r="JI34493"/>
      <c r="JJ34493"/>
      <c r="KX34493" s="23"/>
      <c r="KY34493" s="23"/>
    </row>
    <row r="34494" spans="36:311" x14ac:dyDescent="0.2">
      <c r="AJ34494" s="23"/>
      <c r="HH34494"/>
      <c r="IW34494" s="36"/>
      <c r="JI34494"/>
      <c r="JJ34494"/>
      <c r="KX34494" s="23"/>
      <c r="KY34494" s="23"/>
    </row>
    <row r="34495" spans="36:311" x14ac:dyDescent="0.2">
      <c r="AJ34495" s="23"/>
      <c r="HH34495"/>
      <c r="IW34495" s="36"/>
      <c r="JI34495"/>
      <c r="JJ34495"/>
      <c r="KX34495" s="23"/>
      <c r="KY34495" s="23"/>
    </row>
    <row r="34496" spans="36:311" x14ac:dyDescent="0.2">
      <c r="AJ34496" s="23"/>
      <c r="HH34496"/>
      <c r="IW34496" s="36"/>
      <c r="JI34496"/>
      <c r="JJ34496"/>
      <c r="KX34496" s="23"/>
      <c r="KY34496" s="23"/>
    </row>
    <row r="34497" spans="36:311" x14ac:dyDescent="0.2">
      <c r="AJ34497" s="23"/>
      <c r="HH34497"/>
      <c r="IW34497" s="36"/>
      <c r="JI34497"/>
      <c r="JJ34497"/>
      <c r="KX34497" s="23"/>
      <c r="KY34497" s="23"/>
    </row>
    <row r="34498" spans="36:311" x14ac:dyDescent="0.2">
      <c r="AJ34498" s="23"/>
      <c r="HH34498"/>
      <c r="IW34498" s="36"/>
      <c r="JI34498"/>
      <c r="JJ34498"/>
      <c r="KX34498" s="23"/>
      <c r="KY34498" s="23"/>
    </row>
    <row r="34499" spans="36:311" x14ac:dyDescent="0.2">
      <c r="AJ34499" s="23"/>
      <c r="HH34499"/>
      <c r="IW34499" s="36"/>
      <c r="JI34499"/>
      <c r="JJ34499"/>
      <c r="KX34499" s="23"/>
      <c r="KY34499" s="23"/>
    </row>
    <row r="34500" spans="36:311" x14ac:dyDescent="0.2">
      <c r="AJ34500" s="23"/>
      <c r="HH34500"/>
      <c r="IW34500" s="36"/>
      <c r="JI34500"/>
      <c r="JJ34500"/>
      <c r="KX34500" s="23"/>
      <c r="KY34500" s="23"/>
    </row>
    <row r="34501" spans="36:311" x14ac:dyDescent="0.2">
      <c r="AJ34501" s="23"/>
      <c r="HH34501"/>
      <c r="IW34501" s="36"/>
      <c r="JI34501"/>
      <c r="JJ34501"/>
      <c r="KX34501" s="23"/>
      <c r="KY34501" s="23"/>
    </row>
    <row r="34502" spans="36:311" x14ac:dyDescent="0.2">
      <c r="AJ34502" s="23"/>
      <c r="HH34502"/>
      <c r="IW34502" s="36"/>
      <c r="JI34502"/>
      <c r="JJ34502"/>
      <c r="KX34502" s="23"/>
      <c r="KY34502" s="23"/>
    </row>
    <row r="34503" spans="36:311" x14ac:dyDescent="0.2">
      <c r="AJ34503" s="23"/>
      <c r="HH34503"/>
      <c r="IW34503" s="36"/>
      <c r="JI34503"/>
      <c r="JJ34503"/>
      <c r="KX34503" s="23"/>
      <c r="KY34503" s="23"/>
    </row>
    <row r="34504" spans="36:311" x14ac:dyDescent="0.2">
      <c r="AJ34504" s="23"/>
      <c r="HH34504"/>
      <c r="IW34504" s="36"/>
      <c r="JI34504"/>
      <c r="JJ34504"/>
      <c r="KX34504" s="23"/>
      <c r="KY34504" s="23"/>
    </row>
    <row r="34505" spans="36:311" x14ac:dyDescent="0.2">
      <c r="AJ34505" s="23"/>
      <c r="HH34505"/>
      <c r="IW34505" s="36"/>
      <c r="JI34505"/>
      <c r="JJ34505"/>
      <c r="KX34505" s="23"/>
      <c r="KY34505" s="23"/>
    </row>
    <row r="34506" spans="36:311" x14ac:dyDescent="0.2">
      <c r="AJ34506" s="23"/>
      <c r="HH34506"/>
      <c r="IW34506" s="36"/>
      <c r="JI34506"/>
      <c r="JJ34506"/>
      <c r="KX34506" s="23"/>
      <c r="KY34506" s="23"/>
    </row>
    <row r="34507" spans="36:311" x14ac:dyDescent="0.2">
      <c r="AJ34507" s="23"/>
      <c r="HH34507"/>
      <c r="IW34507" s="36"/>
      <c r="JI34507"/>
      <c r="JJ34507"/>
      <c r="KX34507" s="23"/>
      <c r="KY34507" s="23"/>
    </row>
    <row r="34508" spans="36:311" x14ac:dyDescent="0.2">
      <c r="AJ34508" s="23"/>
      <c r="HH34508"/>
      <c r="IW34508" s="36"/>
      <c r="JI34508"/>
      <c r="JJ34508"/>
      <c r="KX34508" s="23"/>
      <c r="KY34508" s="23"/>
    </row>
    <row r="34509" spans="36:311" x14ac:dyDescent="0.2">
      <c r="AJ34509" s="23"/>
      <c r="HH34509"/>
      <c r="IW34509" s="36"/>
      <c r="JI34509"/>
      <c r="JJ34509"/>
      <c r="KX34509" s="23"/>
      <c r="KY34509" s="23"/>
    </row>
    <row r="34510" spans="36:311" x14ac:dyDescent="0.2">
      <c r="AJ34510" s="23"/>
      <c r="HH34510"/>
      <c r="IW34510" s="36"/>
      <c r="JI34510"/>
      <c r="JJ34510"/>
      <c r="KX34510" s="23"/>
      <c r="KY34510" s="23"/>
    </row>
    <row r="34511" spans="36:311" x14ac:dyDescent="0.2">
      <c r="AJ34511" s="23"/>
      <c r="HH34511"/>
      <c r="IW34511" s="36"/>
      <c r="JI34511"/>
      <c r="JJ34511"/>
      <c r="KX34511" s="23"/>
      <c r="KY34511" s="23"/>
    </row>
    <row r="34512" spans="36:311" x14ac:dyDescent="0.2">
      <c r="AJ34512" s="23"/>
      <c r="HH34512"/>
      <c r="IW34512" s="36"/>
      <c r="JI34512"/>
      <c r="JJ34512"/>
      <c r="KX34512" s="23"/>
      <c r="KY34512" s="23"/>
    </row>
    <row r="34513" spans="36:311" x14ac:dyDescent="0.2">
      <c r="AJ34513" s="23"/>
      <c r="HH34513"/>
      <c r="IW34513" s="36"/>
      <c r="JI34513"/>
      <c r="JJ34513"/>
      <c r="KX34513" s="23"/>
      <c r="KY34513" s="23"/>
    </row>
    <row r="34514" spans="36:311" x14ac:dyDescent="0.2">
      <c r="AJ34514" s="23"/>
      <c r="HH34514"/>
      <c r="IW34514" s="36"/>
      <c r="JI34514"/>
      <c r="JJ34514"/>
      <c r="KX34514" s="23"/>
      <c r="KY34514" s="23"/>
    </row>
    <row r="34515" spans="36:311" x14ac:dyDescent="0.2">
      <c r="AJ34515" s="23"/>
      <c r="HH34515"/>
      <c r="IW34515" s="36"/>
      <c r="JI34515"/>
      <c r="JJ34515"/>
      <c r="KX34515" s="23"/>
      <c r="KY34515" s="23"/>
    </row>
    <row r="34516" spans="36:311" x14ac:dyDescent="0.2">
      <c r="AJ34516" s="23"/>
      <c r="HH34516"/>
      <c r="IW34516" s="36"/>
      <c r="JI34516"/>
      <c r="JJ34516"/>
      <c r="KX34516" s="23"/>
      <c r="KY34516" s="23"/>
    </row>
    <row r="34517" spans="36:311" x14ac:dyDescent="0.2">
      <c r="AJ34517" s="23"/>
      <c r="HH34517"/>
      <c r="IW34517" s="36"/>
      <c r="JI34517"/>
      <c r="JJ34517"/>
      <c r="KX34517" s="23"/>
      <c r="KY34517" s="23"/>
    </row>
    <row r="34518" spans="36:311" x14ac:dyDescent="0.2">
      <c r="AJ34518" s="23"/>
      <c r="HH34518"/>
      <c r="IW34518" s="36"/>
      <c r="JI34518"/>
      <c r="JJ34518"/>
      <c r="KX34518" s="23"/>
      <c r="KY34518" s="23"/>
    </row>
    <row r="34519" spans="36:311" x14ac:dyDescent="0.2">
      <c r="AJ34519" s="23"/>
      <c r="HH34519"/>
      <c r="IW34519" s="36"/>
      <c r="JI34519"/>
      <c r="JJ34519"/>
      <c r="KX34519" s="23"/>
      <c r="KY34519" s="23"/>
    </row>
    <row r="34520" spans="36:311" x14ac:dyDescent="0.2">
      <c r="AJ34520" s="23"/>
      <c r="HH34520"/>
      <c r="IW34520" s="36"/>
      <c r="JI34520"/>
      <c r="JJ34520"/>
      <c r="KX34520" s="23"/>
      <c r="KY34520" s="23"/>
    </row>
    <row r="34521" spans="36:311" x14ac:dyDescent="0.2">
      <c r="AJ34521" s="23"/>
      <c r="HH34521"/>
      <c r="IW34521" s="36"/>
      <c r="JI34521"/>
      <c r="JJ34521"/>
      <c r="KX34521" s="23"/>
      <c r="KY34521" s="23"/>
    </row>
    <row r="34522" spans="36:311" x14ac:dyDescent="0.2">
      <c r="AJ34522" s="23"/>
      <c r="HH34522"/>
      <c r="IW34522" s="36"/>
      <c r="JI34522"/>
      <c r="JJ34522"/>
      <c r="KX34522" s="23"/>
      <c r="KY34522" s="23"/>
    </row>
    <row r="34523" spans="36:311" x14ac:dyDescent="0.2">
      <c r="AJ34523" s="23"/>
      <c r="HH34523"/>
      <c r="IW34523" s="36"/>
      <c r="JI34523"/>
      <c r="JJ34523"/>
      <c r="KX34523" s="23"/>
      <c r="KY34523" s="23"/>
    </row>
    <row r="34524" spans="36:311" x14ac:dyDescent="0.2">
      <c r="AJ34524" s="23"/>
      <c r="HH34524"/>
      <c r="IW34524" s="36"/>
      <c r="JI34524"/>
      <c r="JJ34524"/>
      <c r="KX34524" s="23"/>
      <c r="KY34524" s="23"/>
    </row>
    <row r="34525" spans="36:311" x14ac:dyDescent="0.2">
      <c r="AJ34525" s="23"/>
      <c r="HH34525"/>
      <c r="IW34525" s="36"/>
      <c r="JI34525"/>
      <c r="JJ34525"/>
      <c r="KX34525" s="23"/>
      <c r="KY34525" s="23"/>
    </row>
    <row r="34526" spans="36:311" x14ac:dyDescent="0.2">
      <c r="AJ34526" s="23"/>
      <c r="HH34526"/>
      <c r="IW34526" s="36"/>
      <c r="JI34526"/>
      <c r="JJ34526"/>
      <c r="KX34526" s="23"/>
      <c r="KY34526" s="23"/>
    </row>
    <row r="34527" spans="36:311" x14ac:dyDescent="0.2">
      <c r="AJ34527" s="23"/>
      <c r="HH34527"/>
      <c r="IW34527" s="36"/>
      <c r="JI34527"/>
      <c r="JJ34527"/>
      <c r="KX34527" s="23"/>
      <c r="KY34527" s="23"/>
    </row>
    <row r="34528" spans="36:311" x14ac:dyDescent="0.2">
      <c r="AJ34528" s="23"/>
      <c r="HH34528"/>
      <c r="IW34528" s="36"/>
      <c r="JI34528"/>
      <c r="JJ34528"/>
      <c r="KX34528" s="23"/>
      <c r="KY34528" s="23"/>
    </row>
    <row r="34529" spans="36:311" x14ac:dyDescent="0.2">
      <c r="AJ34529" s="23"/>
      <c r="HH34529"/>
      <c r="IW34529" s="36"/>
      <c r="JI34529"/>
      <c r="JJ34529"/>
      <c r="KX34529" s="23"/>
      <c r="KY34529" s="23"/>
    </row>
    <row r="34530" spans="36:311" x14ac:dyDescent="0.2">
      <c r="AJ34530" s="23"/>
      <c r="HH34530"/>
      <c r="IW34530" s="36"/>
      <c r="JI34530"/>
      <c r="JJ34530"/>
      <c r="KX34530" s="23"/>
      <c r="KY34530" s="23"/>
    </row>
    <row r="34531" spans="36:311" x14ac:dyDescent="0.2">
      <c r="AJ34531" s="23"/>
      <c r="HH34531"/>
      <c r="IW34531" s="36"/>
      <c r="JI34531"/>
      <c r="JJ34531"/>
      <c r="KX34531" s="23"/>
      <c r="KY34531" s="23"/>
    </row>
    <row r="34532" spans="36:311" x14ac:dyDescent="0.2">
      <c r="AJ34532" s="23"/>
      <c r="HH34532"/>
      <c r="IW34532" s="36"/>
      <c r="JI34532"/>
      <c r="JJ34532"/>
      <c r="KX34532" s="23"/>
      <c r="KY34532" s="23"/>
    </row>
    <row r="34533" spans="36:311" x14ac:dyDescent="0.2">
      <c r="AJ34533" s="23"/>
      <c r="HH34533"/>
      <c r="IW34533" s="36"/>
      <c r="JI34533"/>
      <c r="JJ34533"/>
      <c r="KX34533" s="23"/>
      <c r="KY34533" s="23"/>
    </row>
    <row r="34534" spans="36:311" x14ac:dyDescent="0.2">
      <c r="AJ34534" s="23"/>
      <c r="HH34534"/>
      <c r="IW34534" s="36"/>
      <c r="JI34534"/>
      <c r="JJ34534"/>
      <c r="KX34534" s="23"/>
      <c r="KY34534" s="23"/>
    </row>
    <row r="34535" spans="36:311" x14ac:dyDescent="0.2">
      <c r="AJ34535" s="23"/>
      <c r="HH34535"/>
      <c r="IW34535" s="36"/>
      <c r="JI34535"/>
      <c r="JJ34535"/>
      <c r="KX34535" s="23"/>
      <c r="KY34535" s="23"/>
    </row>
    <row r="34536" spans="36:311" x14ac:dyDescent="0.2">
      <c r="AJ34536" s="23"/>
      <c r="HH34536"/>
      <c r="IW34536" s="36"/>
      <c r="JI34536"/>
      <c r="JJ34536"/>
      <c r="KX34536" s="23"/>
      <c r="KY34536" s="23"/>
    </row>
    <row r="34537" spans="36:311" x14ac:dyDescent="0.2">
      <c r="AJ34537" s="23"/>
      <c r="HH34537"/>
      <c r="IW34537" s="36"/>
      <c r="JI34537"/>
      <c r="JJ34537"/>
      <c r="KX34537" s="23"/>
      <c r="KY34537" s="23"/>
    </row>
    <row r="34538" spans="36:311" x14ac:dyDescent="0.2">
      <c r="AJ34538" s="23"/>
      <c r="HH34538"/>
      <c r="IW34538" s="36"/>
      <c r="JI34538"/>
      <c r="JJ34538"/>
      <c r="KX34538" s="23"/>
      <c r="KY34538" s="23"/>
    </row>
    <row r="34539" spans="36:311" x14ac:dyDescent="0.2">
      <c r="AJ34539" s="23"/>
      <c r="HH34539"/>
      <c r="IW34539" s="36"/>
      <c r="JI34539"/>
      <c r="JJ34539"/>
      <c r="KX34539" s="23"/>
      <c r="KY34539" s="23"/>
    </row>
    <row r="34540" spans="36:311" x14ac:dyDescent="0.2">
      <c r="AJ34540" s="23"/>
      <c r="HH34540"/>
      <c r="IW34540" s="36"/>
      <c r="JI34540"/>
      <c r="JJ34540"/>
      <c r="KX34540" s="23"/>
      <c r="KY34540" s="23"/>
    </row>
    <row r="34541" spans="36:311" x14ac:dyDescent="0.2">
      <c r="AJ34541" s="23"/>
      <c r="HH34541"/>
      <c r="IW34541" s="36"/>
      <c r="JI34541"/>
      <c r="JJ34541"/>
      <c r="KX34541" s="23"/>
      <c r="KY34541" s="23"/>
    </row>
    <row r="34542" spans="36:311" x14ac:dyDescent="0.2">
      <c r="AJ34542" s="23"/>
      <c r="HH34542"/>
      <c r="IW34542" s="36"/>
      <c r="JI34542"/>
      <c r="JJ34542"/>
      <c r="KX34542" s="23"/>
      <c r="KY34542" s="23"/>
    </row>
    <row r="34543" spans="36:311" x14ac:dyDescent="0.2">
      <c r="AJ34543" s="23"/>
      <c r="HH34543"/>
      <c r="IW34543" s="36"/>
      <c r="JI34543"/>
      <c r="JJ34543"/>
      <c r="KX34543" s="23"/>
      <c r="KY34543" s="23"/>
    </row>
    <row r="34544" spans="36:311" x14ac:dyDescent="0.2">
      <c r="AJ34544" s="23"/>
      <c r="HH34544"/>
      <c r="IW34544" s="36"/>
      <c r="JI34544"/>
      <c r="JJ34544"/>
      <c r="KX34544" s="23"/>
      <c r="KY34544" s="23"/>
    </row>
    <row r="34545" spans="36:311" x14ac:dyDescent="0.2">
      <c r="AJ34545" s="23"/>
      <c r="HH34545"/>
      <c r="IW34545" s="36"/>
      <c r="JI34545"/>
      <c r="JJ34545"/>
      <c r="KX34545" s="23"/>
      <c r="KY34545" s="23"/>
    </row>
    <row r="34546" spans="36:311" x14ac:dyDescent="0.2">
      <c r="AJ34546" s="23"/>
      <c r="HH34546"/>
      <c r="IW34546" s="36"/>
      <c r="JI34546"/>
      <c r="JJ34546"/>
      <c r="KX34546" s="23"/>
      <c r="KY34546" s="23"/>
    </row>
    <row r="34547" spans="36:311" x14ac:dyDescent="0.2">
      <c r="AJ34547" s="23"/>
      <c r="HH34547"/>
      <c r="IW34547" s="36"/>
      <c r="JI34547"/>
      <c r="JJ34547"/>
      <c r="KX34547" s="23"/>
      <c r="KY34547" s="23"/>
    </row>
    <row r="34548" spans="36:311" x14ac:dyDescent="0.2">
      <c r="AJ34548" s="23"/>
      <c r="HH34548"/>
      <c r="IW34548" s="36"/>
      <c r="JI34548"/>
      <c r="JJ34548"/>
      <c r="KX34548" s="23"/>
      <c r="KY34548" s="23"/>
    </row>
    <row r="34549" spans="36:311" x14ac:dyDescent="0.2">
      <c r="AJ34549" s="23"/>
      <c r="HH34549"/>
      <c r="IW34549" s="36"/>
      <c r="JI34549"/>
      <c r="JJ34549"/>
      <c r="KX34549" s="23"/>
      <c r="KY34549" s="23"/>
    </row>
    <row r="34550" spans="36:311" x14ac:dyDescent="0.2">
      <c r="AJ34550" s="23"/>
      <c r="HH34550"/>
      <c r="IW34550" s="36"/>
      <c r="JI34550"/>
      <c r="JJ34550"/>
      <c r="KX34550" s="23"/>
      <c r="KY34550" s="23"/>
    </row>
    <row r="34551" spans="36:311" x14ac:dyDescent="0.2">
      <c r="AJ34551" s="23"/>
      <c r="HH34551"/>
      <c r="IW34551" s="36"/>
      <c r="JI34551"/>
      <c r="JJ34551"/>
      <c r="KX34551" s="23"/>
      <c r="KY34551" s="23"/>
    </row>
    <row r="34552" spans="36:311" x14ac:dyDescent="0.2">
      <c r="AJ34552" s="23"/>
      <c r="HH34552"/>
      <c r="IW34552" s="36"/>
      <c r="JI34552"/>
      <c r="JJ34552"/>
      <c r="KX34552" s="23"/>
      <c r="KY34552" s="23"/>
    </row>
    <row r="34553" spans="36:311" x14ac:dyDescent="0.2">
      <c r="AJ34553" s="23"/>
      <c r="HH34553"/>
      <c r="IW34553" s="36"/>
      <c r="JI34553"/>
      <c r="JJ34553"/>
      <c r="KX34553" s="23"/>
      <c r="KY34553" s="23"/>
    </row>
    <row r="34554" spans="36:311" x14ac:dyDescent="0.2">
      <c r="AJ34554" s="23"/>
      <c r="HH34554"/>
      <c r="IW34554" s="36"/>
      <c r="JI34554"/>
      <c r="JJ34554"/>
      <c r="KX34554" s="23"/>
      <c r="KY34554" s="23"/>
    </row>
    <row r="34555" spans="36:311" x14ac:dyDescent="0.2">
      <c r="AJ34555" s="23"/>
      <c r="HH34555"/>
      <c r="IW34555" s="36"/>
      <c r="JI34555"/>
      <c r="JJ34555"/>
      <c r="KX34555" s="23"/>
      <c r="KY34555" s="23"/>
    </row>
    <row r="34556" spans="36:311" x14ac:dyDescent="0.2">
      <c r="AJ34556" s="23"/>
      <c r="HH34556"/>
      <c r="IW34556" s="36"/>
      <c r="JI34556"/>
      <c r="JJ34556"/>
      <c r="KX34556" s="23"/>
      <c r="KY34556" s="23"/>
    </row>
    <row r="34557" spans="36:311" x14ac:dyDescent="0.2">
      <c r="AJ34557" s="23"/>
      <c r="HH34557"/>
      <c r="IW34557" s="36"/>
      <c r="JI34557"/>
      <c r="JJ34557"/>
      <c r="KX34557" s="23"/>
      <c r="KY34557" s="23"/>
    </row>
    <row r="34558" spans="36:311" x14ac:dyDescent="0.2">
      <c r="AJ34558" s="23"/>
      <c r="HH34558"/>
      <c r="IW34558" s="36"/>
      <c r="JI34558"/>
      <c r="JJ34558"/>
      <c r="KX34558" s="23"/>
      <c r="KY34558" s="23"/>
    </row>
    <row r="34559" spans="36:311" x14ac:dyDescent="0.2">
      <c r="AJ34559" s="23"/>
      <c r="HH34559"/>
      <c r="IW34559" s="36"/>
      <c r="JI34559"/>
      <c r="JJ34559"/>
      <c r="KX34559" s="23"/>
      <c r="KY34559" s="23"/>
    </row>
    <row r="34560" spans="36:311" x14ac:dyDescent="0.2">
      <c r="AJ34560" s="23"/>
      <c r="HH34560"/>
      <c r="IW34560" s="36"/>
      <c r="JI34560"/>
      <c r="JJ34560"/>
      <c r="KX34560" s="23"/>
      <c r="KY34560" s="23"/>
    </row>
    <row r="34561" spans="36:311" x14ac:dyDescent="0.2">
      <c r="AJ34561" s="23"/>
      <c r="HH34561"/>
      <c r="IW34561" s="36"/>
      <c r="JI34561"/>
      <c r="JJ34561"/>
      <c r="KX34561" s="23"/>
      <c r="KY34561" s="23"/>
    </row>
    <row r="34562" spans="36:311" x14ac:dyDescent="0.2">
      <c r="AJ34562" s="23"/>
      <c r="HH34562"/>
      <c r="IW34562" s="36"/>
      <c r="JI34562"/>
      <c r="JJ34562"/>
      <c r="KX34562" s="23"/>
      <c r="KY34562" s="23"/>
    </row>
    <row r="34563" spans="36:311" x14ac:dyDescent="0.2">
      <c r="AJ34563" s="23"/>
      <c r="HH34563"/>
      <c r="IW34563" s="36"/>
      <c r="JI34563"/>
      <c r="JJ34563"/>
      <c r="KX34563" s="23"/>
      <c r="KY34563" s="23"/>
    </row>
    <row r="34564" spans="36:311" x14ac:dyDescent="0.2">
      <c r="AJ34564" s="23"/>
      <c r="HH34564"/>
      <c r="IW34564" s="36"/>
      <c r="JI34564"/>
      <c r="JJ34564"/>
      <c r="KX34564" s="23"/>
      <c r="KY34564" s="23"/>
    </row>
    <row r="34565" spans="36:311" x14ac:dyDescent="0.2">
      <c r="AJ34565" s="23"/>
      <c r="HH34565"/>
      <c r="IW34565" s="36"/>
      <c r="JI34565"/>
      <c r="JJ34565"/>
      <c r="KX34565" s="23"/>
      <c r="KY34565" s="23"/>
    </row>
    <row r="34566" spans="36:311" x14ac:dyDescent="0.2">
      <c r="AJ34566" s="23"/>
      <c r="HH34566"/>
      <c r="IW34566" s="36"/>
      <c r="JI34566"/>
      <c r="JJ34566"/>
      <c r="KX34566" s="23"/>
      <c r="KY34566" s="23"/>
    </row>
    <row r="34567" spans="36:311" x14ac:dyDescent="0.2">
      <c r="AJ34567" s="23"/>
      <c r="HH34567"/>
      <c r="IW34567" s="36"/>
      <c r="JI34567"/>
      <c r="JJ34567"/>
      <c r="KX34567" s="23"/>
      <c r="KY34567" s="23"/>
    </row>
    <row r="34568" spans="36:311" x14ac:dyDescent="0.2">
      <c r="AJ34568" s="23"/>
      <c r="HH34568"/>
      <c r="IW34568" s="36"/>
      <c r="JI34568"/>
      <c r="JJ34568"/>
      <c r="KX34568" s="23"/>
      <c r="KY34568" s="23"/>
    </row>
    <row r="34569" spans="36:311" x14ac:dyDescent="0.2">
      <c r="AJ34569" s="23"/>
      <c r="HH34569"/>
      <c r="IW34569" s="36"/>
      <c r="JI34569"/>
      <c r="JJ34569"/>
      <c r="KX34569" s="23"/>
      <c r="KY34569" s="23"/>
    </row>
    <row r="34570" spans="36:311" x14ac:dyDescent="0.2">
      <c r="AJ34570" s="23"/>
      <c r="HH34570"/>
      <c r="IW34570" s="36"/>
      <c r="JI34570"/>
      <c r="JJ34570"/>
      <c r="KX34570" s="23"/>
      <c r="KY34570" s="23"/>
    </row>
    <row r="34571" spans="36:311" x14ac:dyDescent="0.2">
      <c r="AJ34571" s="23"/>
      <c r="HH34571"/>
      <c r="IW34571" s="36"/>
      <c r="JI34571"/>
      <c r="JJ34571"/>
      <c r="KX34571" s="23"/>
      <c r="KY34571" s="23"/>
    </row>
    <row r="34572" spans="36:311" x14ac:dyDescent="0.2">
      <c r="AJ34572" s="23"/>
      <c r="HH34572"/>
      <c r="IW34572" s="36"/>
      <c r="JI34572"/>
      <c r="JJ34572"/>
      <c r="KX34572" s="23"/>
      <c r="KY34572" s="23"/>
    </row>
    <row r="34573" spans="36:311" x14ac:dyDescent="0.2">
      <c r="AJ34573" s="23"/>
      <c r="HH34573"/>
      <c r="IW34573" s="36"/>
      <c r="JI34573"/>
      <c r="JJ34573"/>
      <c r="KX34573" s="23"/>
      <c r="KY34573" s="23"/>
    </row>
    <row r="34574" spans="36:311" x14ac:dyDescent="0.2">
      <c r="AJ34574" s="23"/>
      <c r="HH34574"/>
      <c r="IW34574" s="36"/>
      <c r="JI34574"/>
      <c r="JJ34574"/>
      <c r="KX34574" s="23"/>
      <c r="KY34574" s="23"/>
    </row>
    <row r="34575" spans="36:311" x14ac:dyDescent="0.2">
      <c r="AJ34575" s="23"/>
      <c r="HH34575"/>
      <c r="IW34575" s="36"/>
      <c r="JI34575"/>
      <c r="JJ34575"/>
      <c r="KX34575" s="23"/>
      <c r="KY34575" s="23"/>
    </row>
    <row r="34576" spans="36:311" x14ac:dyDescent="0.2">
      <c r="AJ34576" s="23"/>
      <c r="HH34576"/>
      <c r="IW34576" s="36"/>
      <c r="JI34576"/>
      <c r="JJ34576"/>
      <c r="KX34576" s="23"/>
      <c r="KY34576" s="23"/>
    </row>
    <row r="34577" spans="36:311" x14ac:dyDescent="0.2">
      <c r="AJ34577" s="23"/>
      <c r="HH34577"/>
      <c r="IW34577" s="36"/>
      <c r="JI34577"/>
      <c r="JJ34577"/>
      <c r="KX34577" s="23"/>
      <c r="KY34577" s="23"/>
    </row>
    <row r="34578" spans="36:311" x14ac:dyDescent="0.2">
      <c r="AJ34578" s="23"/>
      <c r="HH34578"/>
      <c r="IW34578" s="36"/>
      <c r="JI34578"/>
      <c r="JJ34578"/>
      <c r="KX34578" s="23"/>
      <c r="KY34578" s="23"/>
    </row>
    <row r="34579" spans="36:311" x14ac:dyDescent="0.2">
      <c r="AJ34579" s="23"/>
      <c r="HH34579"/>
      <c r="IW34579" s="36"/>
      <c r="JI34579"/>
      <c r="JJ34579"/>
      <c r="KX34579" s="23"/>
      <c r="KY34579" s="23"/>
    </row>
    <row r="34580" spans="36:311" x14ac:dyDescent="0.2">
      <c r="AJ34580" s="23"/>
      <c r="HH34580"/>
      <c r="IW34580" s="36"/>
      <c r="JI34580"/>
      <c r="JJ34580"/>
      <c r="KX34580" s="23"/>
      <c r="KY34580" s="23"/>
    </row>
    <row r="34581" spans="36:311" x14ac:dyDescent="0.2">
      <c r="AJ34581" s="23"/>
      <c r="HH34581"/>
      <c r="IW34581" s="36"/>
      <c r="JI34581"/>
      <c r="JJ34581"/>
      <c r="KX34581" s="23"/>
      <c r="KY34581" s="23"/>
    </row>
    <row r="34582" spans="36:311" x14ac:dyDescent="0.2">
      <c r="AJ34582" s="23"/>
      <c r="HH34582"/>
      <c r="IW34582" s="36"/>
      <c r="JI34582"/>
      <c r="JJ34582"/>
      <c r="KX34582" s="23"/>
      <c r="KY34582" s="23"/>
    </row>
    <row r="34583" spans="36:311" x14ac:dyDescent="0.2">
      <c r="AJ34583" s="23"/>
      <c r="HH34583"/>
      <c r="IW34583" s="36"/>
      <c r="JI34583"/>
      <c r="JJ34583"/>
      <c r="KX34583" s="23"/>
      <c r="KY34583" s="23"/>
    </row>
    <row r="34584" spans="36:311" x14ac:dyDescent="0.2">
      <c r="AJ34584" s="23"/>
      <c r="HH34584"/>
      <c r="IW34584" s="36"/>
      <c r="JI34584"/>
      <c r="JJ34584"/>
      <c r="KX34584" s="23"/>
      <c r="KY34584" s="23"/>
    </row>
    <row r="34585" spans="36:311" x14ac:dyDescent="0.2">
      <c r="AJ34585" s="23"/>
      <c r="HH34585"/>
      <c r="IW34585" s="36"/>
      <c r="JI34585"/>
      <c r="JJ34585"/>
      <c r="KX34585" s="23"/>
      <c r="KY34585" s="23"/>
    </row>
    <row r="34586" spans="36:311" x14ac:dyDescent="0.2">
      <c r="AJ34586" s="23"/>
      <c r="HH34586"/>
      <c r="IW34586" s="36"/>
      <c r="JI34586"/>
      <c r="JJ34586"/>
      <c r="KX34586" s="23"/>
      <c r="KY34586" s="23"/>
    </row>
    <row r="34587" spans="36:311" x14ac:dyDescent="0.2">
      <c r="AJ34587" s="23"/>
      <c r="HH34587"/>
      <c r="IW34587" s="36"/>
      <c r="JI34587"/>
      <c r="JJ34587"/>
      <c r="KX34587" s="23"/>
      <c r="KY34587" s="23"/>
    </row>
    <row r="34588" spans="36:311" x14ac:dyDescent="0.2">
      <c r="AJ34588" s="23"/>
      <c r="HH34588"/>
      <c r="IW34588" s="36"/>
      <c r="JI34588"/>
      <c r="JJ34588"/>
      <c r="KX34588" s="23"/>
      <c r="KY34588" s="23"/>
    </row>
    <row r="34589" spans="36:311" x14ac:dyDescent="0.2">
      <c r="AJ34589" s="23"/>
      <c r="HH34589"/>
      <c r="IW34589" s="36"/>
      <c r="JI34589"/>
      <c r="JJ34589"/>
      <c r="KX34589" s="23"/>
      <c r="KY34589" s="23"/>
    </row>
    <row r="34590" spans="36:311" x14ac:dyDescent="0.2">
      <c r="AJ34590" s="23"/>
      <c r="HH34590"/>
      <c r="IW34590" s="36"/>
      <c r="JI34590"/>
      <c r="JJ34590"/>
      <c r="KX34590" s="23"/>
      <c r="KY34590" s="23"/>
    </row>
    <row r="34591" spans="36:311" x14ac:dyDescent="0.2">
      <c r="AJ34591" s="23"/>
      <c r="HH34591"/>
      <c r="IW34591" s="36"/>
      <c r="JI34591"/>
      <c r="JJ34591"/>
      <c r="KX34591" s="23"/>
      <c r="KY34591" s="23"/>
    </row>
    <row r="34592" spans="36:311" x14ac:dyDescent="0.2">
      <c r="AJ34592" s="23"/>
      <c r="HH34592"/>
      <c r="IW34592" s="36"/>
      <c r="JI34592"/>
      <c r="JJ34592"/>
      <c r="KX34592" s="23"/>
      <c r="KY34592" s="23"/>
    </row>
    <row r="34593" spans="36:311" x14ac:dyDescent="0.2">
      <c r="AJ34593" s="23"/>
      <c r="HH34593"/>
      <c r="IW34593" s="36"/>
      <c r="JI34593"/>
      <c r="JJ34593"/>
      <c r="KX34593" s="23"/>
      <c r="KY34593" s="23"/>
    </row>
    <row r="34594" spans="36:311" x14ac:dyDescent="0.2">
      <c r="AJ34594" s="23"/>
      <c r="HH34594"/>
      <c r="IW34594" s="36"/>
      <c r="JI34594"/>
      <c r="JJ34594"/>
      <c r="KX34594" s="23"/>
      <c r="KY34594" s="23"/>
    </row>
    <row r="34595" spans="36:311" x14ac:dyDescent="0.2">
      <c r="AJ34595" s="23"/>
      <c r="HH34595"/>
      <c r="IW34595" s="36"/>
      <c r="JI34595"/>
      <c r="JJ34595"/>
      <c r="KX34595" s="23"/>
      <c r="KY34595" s="23"/>
    </row>
    <row r="34596" spans="36:311" x14ac:dyDescent="0.2">
      <c r="AJ34596" s="23"/>
      <c r="HH34596"/>
      <c r="IW34596" s="36"/>
      <c r="JI34596"/>
      <c r="JJ34596"/>
      <c r="KX34596" s="23"/>
      <c r="KY34596" s="23"/>
    </row>
    <row r="34597" spans="36:311" x14ac:dyDescent="0.2">
      <c r="AJ34597" s="23"/>
      <c r="HH34597"/>
      <c r="IW34597" s="36"/>
      <c r="JI34597"/>
      <c r="JJ34597"/>
      <c r="KX34597" s="23"/>
      <c r="KY34597" s="23"/>
    </row>
    <row r="34598" spans="36:311" x14ac:dyDescent="0.2">
      <c r="AJ34598" s="23"/>
      <c r="HH34598"/>
      <c r="IW34598" s="36"/>
      <c r="JI34598"/>
      <c r="JJ34598"/>
      <c r="KX34598" s="23"/>
      <c r="KY34598" s="23"/>
    </row>
    <row r="34599" spans="36:311" x14ac:dyDescent="0.2">
      <c r="AJ34599" s="23"/>
      <c r="HH34599"/>
      <c r="IW34599" s="36"/>
      <c r="JI34599"/>
      <c r="JJ34599"/>
      <c r="KX34599" s="23"/>
      <c r="KY34599" s="23"/>
    </row>
    <row r="34600" spans="36:311" x14ac:dyDescent="0.2">
      <c r="AJ34600" s="23"/>
      <c r="HH34600"/>
      <c r="IW34600" s="36"/>
      <c r="JI34600"/>
      <c r="JJ34600"/>
      <c r="KX34600" s="23"/>
      <c r="KY34600" s="23"/>
    </row>
    <row r="34601" spans="36:311" x14ac:dyDescent="0.2">
      <c r="AJ34601" s="23"/>
      <c r="HH34601"/>
      <c r="IW34601" s="36"/>
      <c r="JI34601"/>
      <c r="JJ34601"/>
      <c r="KX34601" s="23"/>
      <c r="KY34601" s="23"/>
    </row>
    <row r="34602" spans="36:311" x14ac:dyDescent="0.2">
      <c r="AJ34602" s="23"/>
      <c r="HH34602"/>
      <c r="IW34602" s="36"/>
      <c r="JI34602"/>
      <c r="JJ34602"/>
      <c r="KX34602" s="23"/>
      <c r="KY34602" s="23"/>
    </row>
    <row r="34603" spans="36:311" x14ac:dyDescent="0.2">
      <c r="AJ34603" s="23"/>
      <c r="HH34603"/>
      <c r="IW34603" s="36"/>
      <c r="JI34603"/>
      <c r="JJ34603"/>
      <c r="KX34603" s="23"/>
      <c r="KY34603" s="23"/>
    </row>
    <row r="34604" spans="36:311" x14ac:dyDescent="0.2">
      <c r="AJ34604" s="23"/>
      <c r="HH34604"/>
      <c r="IW34604" s="36"/>
      <c r="JI34604"/>
      <c r="JJ34604"/>
      <c r="KX34604" s="23"/>
      <c r="KY34604" s="23"/>
    </row>
    <row r="34605" spans="36:311" x14ac:dyDescent="0.2">
      <c r="AJ34605" s="23"/>
      <c r="HH34605"/>
      <c r="IW34605" s="36"/>
      <c r="JI34605"/>
      <c r="JJ34605"/>
      <c r="KX34605" s="23"/>
      <c r="KY34605" s="23"/>
    </row>
    <row r="34606" spans="36:311" x14ac:dyDescent="0.2">
      <c r="AJ34606" s="23"/>
      <c r="HH34606"/>
      <c r="IW34606" s="36"/>
      <c r="JI34606"/>
      <c r="JJ34606"/>
      <c r="KX34606" s="23"/>
      <c r="KY34606" s="23"/>
    </row>
    <row r="34607" spans="36:311" x14ac:dyDescent="0.2">
      <c r="AJ34607" s="23"/>
      <c r="HH34607"/>
      <c r="IW34607" s="36"/>
      <c r="JI34607"/>
      <c r="JJ34607"/>
      <c r="KX34607" s="23"/>
      <c r="KY34607" s="23"/>
    </row>
    <row r="34608" spans="36:311" x14ac:dyDescent="0.2">
      <c r="AJ34608" s="23"/>
      <c r="HH34608"/>
      <c r="IW34608" s="36"/>
      <c r="JI34608"/>
      <c r="JJ34608"/>
      <c r="KX34608" s="23"/>
      <c r="KY34608" s="23"/>
    </row>
    <row r="34609" spans="36:311" x14ac:dyDescent="0.2">
      <c r="AJ34609" s="23"/>
      <c r="HH34609"/>
      <c r="IW34609" s="36"/>
      <c r="JI34609"/>
      <c r="JJ34609"/>
      <c r="KX34609" s="23"/>
      <c r="KY34609" s="23"/>
    </row>
    <row r="34610" spans="36:311" x14ac:dyDescent="0.2">
      <c r="AJ34610" s="23"/>
      <c r="HH34610"/>
      <c r="IW34610" s="36"/>
      <c r="JI34610"/>
      <c r="JJ34610"/>
      <c r="KX34610" s="23"/>
      <c r="KY34610" s="23"/>
    </row>
    <row r="34611" spans="36:311" x14ac:dyDescent="0.2">
      <c r="AJ34611" s="23"/>
      <c r="HH34611"/>
      <c r="IW34611" s="36"/>
      <c r="JI34611"/>
      <c r="JJ34611"/>
      <c r="KX34611" s="23"/>
      <c r="KY34611" s="23"/>
    </row>
    <row r="34612" spans="36:311" x14ac:dyDescent="0.2">
      <c r="AJ34612" s="23"/>
      <c r="HH34612"/>
      <c r="IW34612" s="36"/>
      <c r="JI34612"/>
      <c r="JJ34612"/>
      <c r="KX34612" s="23"/>
      <c r="KY34612" s="23"/>
    </row>
    <row r="34613" spans="36:311" x14ac:dyDescent="0.2">
      <c r="AJ34613" s="23"/>
      <c r="HH34613"/>
      <c r="IW34613" s="36"/>
      <c r="JI34613"/>
      <c r="JJ34613"/>
      <c r="KX34613" s="23"/>
      <c r="KY34613" s="23"/>
    </row>
    <row r="34614" spans="36:311" x14ac:dyDescent="0.2">
      <c r="AJ34614" s="23"/>
      <c r="HH34614"/>
      <c r="IW34614" s="36"/>
      <c r="JI34614"/>
      <c r="JJ34614"/>
      <c r="KX34614" s="23"/>
      <c r="KY34614" s="23"/>
    </row>
    <row r="34615" spans="36:311" x14ac:dyDescent="0.2">
      <c r="AJ34615" s="23"/>
      <c r="HH34615"/>
      <c r="IW34615" s="36"/>
      <c r="JI34615"/>
      <c r="JJ34615"/>
      <c r="KX34615" s="23"/>
      <c r="KY34615" s="23"/>
    </row>
    <row r="34616" spans="36:311" x14ac:dyDescent="0.2">
      <c r="AJ34616" s="23"/>
      <c r="HH34616"/>
      <c r="IW34616" s="36"/>
      <c r="JI34616"/>
      <c r="JJ34616"/>
      <c r="KX34616" s="23"/>
      <c r="KY34616" s="23"/>
    </row>
    <row r="34617" spans="36:311" x14ac:dyDescent="0.2">
      <c r="AJ34617" s="23"/>
      <c r="HH34617"/>
      <c r="IW34617" s="36"/>
      <c r="JI34617"/>
      <c r="JJ34617"/>
      <c r="KX34617" s="23"/>
      <c r="KY34617" s="23"/>
    </row>
    <row r="34618" spans="36:311" x14ac:dyDescent="0.2">
      <c r="AJ34618" s="23"/>
      <c r="HH34618"/>
      <c r="IW34618" s="36"/>
      <c r="JI34618"/>
      <c r="JJ34618"/>
      <c r="KX34618" s="23"/>
      <c r="KY34618" s="23"/>
    </row>
    <row r="34619" spans="36:311" x14ac:dyDescent="0.2">
      <c r="AJ34619" s="23"/>
      <c r="HH34619"/>
      <c r="IW34619" s="36"/>
      <c r="JI34619"/>
      <c r="JJ34619"/>
      <c r="KX34619" s="23"/>
      <c r="KY34619" s="23"/>
    </row>
    <row r="34620" spans="36:311" x14ac:dyDescent="0.2">
      <c r="AJ34620" s="23"/>
      <c r="HH34620"/>
      <c r="IW34620" s="36"/>
      <c r="JI34620"/>
      <c r="JJ34620"/>
      <c r="KX34620" s="23"/>
      <c r="KY34620" s="23"/>
    </row>
    <row r="34621" spans="36:311" x14ac:dyDescent="0.2">
      <c r="AJ34621" s="23"/>
      <c r="HH34621"/>
      <c r="IW34621" s="36"/>
      <c r="JI34621"/>
      <c r="JJ34621"/>
      <c r="KX34621" s="23"/>
      <c r="KY34621" s="23"/>
    </row>
    <row r="34622" spans="36:311" x14ac:dyDescent="0.2">
      <c r="AJ34622" s="23"/>
      <c r="HH34622"/>
      <c r="IW34622" s="36"/>
      <c r="JI34622"/>
      <c r="JJ34622"/>
      <c r="KX34622" s="23"/>
      <c r="KY34622" s="23"/>
    </row>
    <row r="34623" spans="36:311" x14ac:dyDescent="0.2">
      <c r="AJ34623" s="23"/>
      <c r="HH34623"/>
      <c r="IW34623" s="36"/>
      <c r="JI34623"/>
      <c r="JJ34623"/>
      <c r="KX34623" s="23"/>
      <c r="KY34623" s="23"/>
    </row>
    <row r="34624" spans="36:311" x14ac:dyDescent="0.2">
      <c r="AJ34624" s="23"/>
      <c r="HH34624"/>
      <c r="IW34624" s="36"/>
      <c r="JI34624"/>
      <c r="JJ34624"/>
      <c r="KX34624" s="23"/>
      <c r="KY34624" s="23"/>
    </row>
    <row r="34625" spans="36:311" x14ac:dyDescent="0.2">
      <c r="AJ34625" s="23"/>
      <c r="HH34625"/>
      <c r="IW34625" s="36"/>
      <c r="JI34625"/>
      <c r="JJ34625"/>
      <c r="KX34625" s="23"/>
      <c r="KY34625" s="23"/>
    </row>
    <row r="34626" spans="36:311" x14ac:dyDescent="0.2">
      <c r="AJ34626" s="23"/>
      <c r="HH34626"/>
      <c r="IW34626" s="36"/>
      <c r="JI34626"/>
      <c r="JJ34626"/>
      <c r="KX34626" s="23"/>
      <c r="KY34626" s="23"/>
    </row>
    <row r="34627" spans="36:311" x14ac:dyDescent="0.2">
      <c r="AJ34627" s="23"/>
      <c r="HH34627"/>
      <c r="IW34627" s="36"/>
      <c r="JI34627"/>
      <c r="JJ34627"/>
      <c r="KX34627" s="23"/>
      <c r="KY34627" s="23"/>
    </row>
    <row r="34628" spans="36:311" x14ac:dyDescent="0.2">
      <c r="AJ34628" s="23"/>
      <c r="HH34628"/>
      <c r="IW34628" s="36"/>
      <c r="JI34628"/>
      <c r="JJ34628"/>
      <c r="KX34628" s="23"/>
      <c r="KY34628" s="23"/>
    </row>
    <row r="34629" spans="36:311" x14ac:dyDescent="0.2">
      <c r="AJ34629" s="23"/>
      <c r="HH34629"/>
      <c r="IW34629" s="36"/>
      <c r="JI34629"/>
      <c r="JJ34629"/>
      <c r="KX34629" s="23"/>
      <c r="KY34629" s="23"/>
    </row>
    <row r="34630" spans="36:311" x14ac:dyDescent="0.2">
      <c r="AJ34630" s="23"/>
      <c r="HH34630"/>
      <c r="IW34630" s="36"/>
      <c r="JI34630"/>
      <c r="JJ34630"/>
      <c r="KX34630" s="23"/>
      <c r="KY34630" s="23"/>
    </row>
    <row r="34631" spans="36:311" x14ac:dyDescent="0.2">
      <c r="AJ34631" s="23"/>
      <c r="HH34631"/>
      <c r="IW34631" s="36"/>
      <c r="JI34631"/>
      <c r="JJ34631"/>
      <c r="KX34631" s="23"/>
      <c r="KY34631" s="23"/>
    </row>
    <row r="34632" spans="36:311" x14ac:dyDescent="0.2">
      <c r="AJ34632" s="23"/>
      <c r="HH34632"/>
      <c r="IW34632" s="36"/>
      <c r="JI34632"/>
      <c r="JJ34632"/>
      <c r="KX34632" s="23"/>
      <c r="KY34632" s="23"/>
    </row>
    <row r="34633" spans="36:311" x14ac:dyDescent="0.2">
      <c r="AJ34633" s="23"/>
      <c r="HH34633"/>
      <c r="IW34633" s="36"/>
      <c r="JI34633"/>
      <c r="JJ34633"/>
      <c r="KX34633" s="23"/>
      <c r="KY34633" s="23"/>
    </row>
    <row r="34634" spans="36:311" x14ac:dyDescent="0.2">
      <c r="AJ34634" s="23"/>
      <c r="HH34634"/>
      <c r="IW34634" s="36"/>
      <c r="JI34634"/>
      <c r="JJ34634"/>
      <c r="KX34634" s="23"/>
      <c r="KY34634" s="23"/>
    </row>
    <row r="34635" spans="36:311" x14ac:dyDescent="0.2">
      <c r="AJ34635" s="23"/>
      <c r="HH34635"/>
      <c r="IW34635" s="36"/>
      <c r="JI34635"/>
      <c r="JJ34635"/>
      <c r="KX34635" s="23"/>
      <c r="KY34635" s="23"/>
    </row>
    <row r="34636" spans="36:311" x14ac:dyDescent="0.2">
      <c r="AJ34636" s="23"/>
      <c r="HH34636"/>
      <c r="IW34636" s="36"/>
      <c r="JI34636"/>
      <c r="JJ34636"/>
      <c r="KX34636" s="23"/>
      <c r="KY34636" s="23"/>
    </row>
    <row r="34637" spans="36:311" x14ac:dyDescent="0.2">
      <c r="AJ34637" s="23"/>
      <c r="HH34637"/>
      <c r="IW34637" s="36"/>
      <c r="JI34637"/>
      <c r="JJ34637"/>
      <c r="KX34637" s="23"/>
      <c r="KY34637" s="23"/>
    </row>
    <row r="34638" spans="36:311" x14ac:dyDescent="0.2">
      <c r="AJ34638" s="23"/>
      <c r="HH34638"/>
      <c r="IW34638" s="36"/>
      <c r="JI34638"/>
      <c r="JJ34638"/>
      <c r="KX34638" s="23"/>
      <c r="KY34638" s="23"/>
    </row>
    <row r="34639" spans="36:311" x14ac:dyDescent="0.2">
      <c r="AJ34639" s="23"/>
      <c r="HH34639"/>
      <c r="IW34639" s="36"/>
      <c r="JI34639"/>
      <c r="JJ34639"/>
      <c r="KX34639" s="23"/>
      <c r="KY34639" s="23"/>
    </row>
    <row r="34640" spans="36:311" x14ac:dyDescent="0.2">
      <c r="AJ34640" s="23"/>
      <c r="HH34640"/>
      <c r="IW34640" s="36"/>
      <c r="JI34640"/>
      <c r="JJ34640"/>
      <c r="KX34640" s="23"/>
      <c r="KY34640" s="23"/>
    </row>
    <row r="34641" spans="36:311" x14ac:dyDescent="0.2">
      <c r="AJ34641" s="23"/>
      <c r="HH34641"/>
      <c r="IW34641" s="36"/>
      <c r="JI34641"/>
      <c r="JJ34641"/>
      <c r="KX34641" s="23"/>
      <c r="KY34641" s="23"/>
    </row>
    <row r="34642" spans="36:311" x14ac:dyDescent="0.2">
      <c r="AJ34642" s="23"/>
      <c r="HH34642"/>
      <c r="IW34642" s="36"/>
      <c r="JI34642"/>
      <c r="JJ34642"/>
      <c r="KX34642" s="23"/>
      <c r="KY34642" s="23"/>
    </row>
    <row r="34643" spans="36:311" x14ac:dyDescent="0.2">
      <c r="AJ34643" s="23"/>
      <c r="HH34643"/>
      <c r="IW34643" s="36"/>
      <c r="JI34643"/>
      <c r="JJ34643"/>
      <c r="KX34643" s="23"/>
      <c r="KY34643" s="23"/>
    </row>
    <row r="34644" spans="36:311" x14ac:dyDescent="0.2">
      <c r="AJ34644" s="23"/>
      <c r="HH34644"/>
      <c r="IW34644" s="36"/>
      <c r="JI34644"/>
      <c r="JJ34644"/>
      <c r="KX34644" s="23"/>
      <c r="KY34644" s="23"/>
    </row>
    <row r="34645" spans="36:311" x14ac:dyDescent="0.2">
      <c r="AJ34645" s="23"/>
      <c r="HH34645"/>
      <c r="IW34645" s="36"/>
      <c r="JI34645"/>
      <c r="JJ34645"/>
      <c r="KX34645" s="23"/>
      <c r="KY34645" s="23"/>
    </row>
    <row r="34646" spans="36:311" x14ac:dyDescent="0.2">
      <c r="AJ34646" s="23"/>
      <c r="HH34646"/>
      <c r="IW34646" s="36"/>
      <c r="JI34646"/>
      <c r="JJ34646"/>
      <c r="KX34646" s="23"/>
      <c r="KY34646" s="23"/>
    </row>
    <row r="34647" spans="36:311" x14ac:dyDescent="0.2">
      <c r="AJ34647" s="23"/>
      <c r="HH34647"/>
      <c r="IW34647" s="36"/>
      <c r="JI34647"/>
      <c r="JJ34647"/>
      <c r="KX34647" s="23"/>
      <c r="KY34647" s="23"/>
    </row>
    <row r="34648" spans="36:311" x14ac:dyDescent="0.2">
      <c r="AJ34648" s="23"/>
      <c r="HH34648"/>
      <c r="IW34648" s="36"/>
      <c r="JI34648"/>
      <c r="JJ34648"/>
      <c r="KX34648" s="23"/>
      <c r="KY34648" s="23"/>
    </row>
    <row r="34649" spans="36:311" x14ac:dyDescent="0.2">
      <c r="AJ34649" s="23"/>
      <c r="HH34649"/>
      <c r="IW34649" s="36"/>
      <c r="JI34649"/>
      <c r="JJ34649"/>
      <c r="KX34649" s="23"/>
      <c r="KY34649" s="23"/>
    </row>
    <row r="34650" spans="36:311" x14ac:dyDescent="0.2">
      <c r="AJ34650" s="23"/>
      <c r="HH34650"/>
      <c r="IW34650" s="36"/>
      <c r="JI34650"/>
      <c r="JJ34650"/>
      <c r="KX34650" s="23"/>
      <c r="KY34650" s="23"/>
    </row>
    <row r="34651" spans="36:311" x14ac:dyDescent="0.2">
      <c r="AJ34651" s="23"/>
      <c r="HH34651"/>
      <c r="IW34651" s="36"/>
      <c r="JI34651"/>
      <c r="JJ34651"/>
      <c r="KX34651" s="23"/>
      <c r="KY34651" s="23"/>
    </row>
    <row r="34652" spans="36:311" x14ac:dyDescent="0.2">
      <c r="AJ34652" s="23"/>
      <c r="HH34652"/>
      <c r="IW34652" s="36"/>
      <c r="JI34652"/>
      <c r="JJ34652"/>
      <c r="KX34652" s="23"/>
      <c r="KY34652" s="23"/>
    </row>
    <row r="34653" spans="36:311" x14ac:dyDescent="0.2">
      <c r="AJ34653" s="23"/>
      <c r="HH34653"/>
      <c r="IW34653" s="36"/>
      <c r="JI34653"/>
      <c r="JJ34653"/>
      <c r="KX34653" s="23"/>
      <c r="KY34653" s="23"/>
    </row>
    <row r="34654" spans="36:311" x14ac:dyDescent="0.2">
      <c r="AJ34654" s="23"/>
      <c r="HH34654"/>
      <c r="IW34654" s="36"/>
      <c r="JI34654"/>
      <c r="JJ34654"/>
      <c r="KX34654" s="23"/>
      <c r="KY34654" s="23"/>
    </row>
    <row r="34655" spans="36:311" x14ac:dyDescent="0.2">
      <c r="AJ34655" s="23"/>
      <c r="HH34655"/>
      <c r="IW34655" s="36"/>
      <c r="JI34655"/>
      <c r="JJ34655"/>
      <c r="KX34655" s="23"/>
      <c r="KY34655" s="23"/>
    </row>
    <row r="34656" spans="36:311" x14ac:dyDescent="0.2">
      <c r="AJ34656" s="23"/>
      <c r="HH34656"/>
      <c r="IW34656" s="36"/>
      <c r="JI34656"/>
      <c r="JJ34656"/>
      <c r="KX34656" s="23"/>
      <c r="KY34656" s="23"/>
    </row>
    <row r="34657" spans="36:311" x14ac:dyDescent="0.2">
      <c r="AJ34657" s="23"/>
      <c r="HH34657"/>
      <c r="IW34657" s="36"/>
      <c r="JI34657"/>
      <c r="JJ34657"/>
      <c r="KX34657" s="23"/>
      <c r="KY34657" s="23"/>
    </row>
    <row r="34658" spans="36:311" x14ac:dyDescent="0.2">
      <c r="AJ34658" s="23"/>
      <c r="HH34658"/>
      <c r="IW34658" s="36"/>
      <c r="JI34658"/>
      <c r="JJ34658"/>
      <c r="KX34658" s="23"/>
      <c r="KY34658" s="23"/>
    </row>
    <row r="34659" spans="36:311" x14ac:dyDescent="0.2">
      <c r="AJ34659" s="23"/>
      <c r="HH34659"/>
      <c r="IW34659" s="36"/>
      <c r="JI34659"/>
      <c r="JJ34659"/>
      <c r="KX34659" s="23"/>
      <c r="KY34659" s="23"/>
    </row>
    <row r="34660" spans="36:311" x14ac:dyDescent="0.2">
      <c r="AJ34660" s="23"/>
      <c r="HH34660"/>
      <c r="IW34660" s="36"/>
      <c r="JI34660"/>
      <c r="JJ34660"/>
      <c r="KX34660" s="23"/>
      <c r="KY34660" s="23"/>
    </row>
    <row r="34661" spans="36:311" x14ac:dyDescent="0.2">
      <c r="AJ34661" s="23"/>
      <c r="HH34661"/>
      <c r="IW34661" s="36"/>
      <c r="JI34661"/>
      <c r="JJ34661"/>
      <c r="KX34661" s="23"/>
      <c r="KY34661" s="23"/>
    </row>
    <row r="34662" spans="36:311" x14ac:dyDescent="0.2">
      <c r="AJ34662" s="23"/>
      <c r="HH34662"/>
      <c r="IW34662" s="36"/>
      <c r="JI34662"/>
      <c r="JJ34662"/>
      <c r="KX34662" s="23"/>
      <c r="KY34662" s="23"/>
    </row>
    <row r="34663" spans="36:311" x14ac:dyDescent="0.2">
      <c r="AJ34663" s="23"/>
      <c r="HH34663"/>
      <c r="IW34663" s="36"/>
      <c r="JI34663"/>
      <c r="JJ34663"/>
      <c r="KX34663" s="23"/>
      <c r="KY34663" s="23"/>
    </row>
    <row r="34664" spans="36:311" x14ac:dyDescent="0.2">
      <c r="AJ34664" s="23"/>
      <c r="HH34664"/>
      <c r="IW34664" s="36"/>
      <c r="JI34664"/>
      <c r="JJ34664"/>
      <c r="KX34664" s="23"/>
      <c r="KY34664" s="23"/>
    </row>
    <row r="34665" spans="36:311" x14ac:dyDescent="0.2">
      <c r="AJ34665" s="23"/>
      <c r="HH34665"/>
      <c r="IW34665" s="36"/>
      <c r="JI34665"/>
      <c r="JJ34665"/>
      <c r="KX34665" s="23"/>
      <c r="KY34665" s="23"/>
    </row>
    <row r="34666" spans="36:311" x14ac:dyDescent="0.2">
      <c r="AJ34666" s="23"/>
      <c r="HH34666"/>
      <c r="IW34666" s="36"/>
      <c r="JI34666"/>
      <c r="JJ34666"/>
      <c r="KX34666" s="23"/>
      <c r="KY34666" s="23"/>
    </row>
    <row r="34667" spans="36:311" x14ac:dyDescent="0.2">
      <c r="AJ34667" s="23"/>
      <c r="HH34667"/>
      <c r="IW34667" s="36"/>
      <c r="JI34667"/>
      <c r="JJ34667"/>
      <c r="KX34667" s="23"/>
      <c r="KY34667" s="23"/>
    </row>
    <row r="34668" spans="36:311" x14ac:dyDescent="0.2">
      <c r="AJ34668" s="23"/>
      <c r="HH34668"/>
      <c r="IW34668" s="36"/>
      <c r="JI34668"/>
      <c r="JJ34668"/>
      <c r="KX34668" s="23"/>
      <c r="KY34668" s="23"/>
    </row>
    <row r="34669" spans="36:311" x14ac:dyDescent="0.2">
      <c r="AJ34669" s="23"/>
      <c r="HH34669"/>
      <c r="IW34669" s="36"/>
      <c r="JI34669"/>
      <c r="JJ34669"/>
      <c r="KX34669" s="23"/>
      <c r="KY34669" s="23"/>
    </row>
    <row r="34670" spans="36:311" x14ac:dyDescent="0.2">
      <c r="AJ34670" s="23"/>
      <c r="HH34670"/>
      <c r="IW34670" s="36"/>
      <c r="JI34670"/>
      <c r="JJ34670"/>
      <c r="KX34670" s="23"/>
      <c r="KY34670" s="23"/>
    </row>
    <row r="34671" spans="36:311" x14ac:dyDescent="0.2">
      <c r="AJ34671" s="23"/>
      <c r="HH34671"/>
      <c r="IW34671" s="36"/>
      <c r="JI34671"/>
      <c r="JJ34671"/>
      <c r="KX34671" s="23"/>
      <c r="KY34671" s="23"/>
    </row>
    <row r="34672" spans="36:311" x14ac:dyDescent="0.2">
      <c r="AJ34672" s="23"/>
      <c r="HH34672"/>
      <c r="IW34672" s="36"/>
      <c r="JI34672"/>
      <c r="JJ34672"/>
      <c r="KX34672" s="23"/>
      <c r="KY34672" s="23"/>
    </row>
    <row r="34673" spans="36:311" x14ac:dyDescent="0.2">
      <c r="AJ34673" s="23"/>
      <c r="HH34673"/>
      <c r="IW34673" s="36"/>
      <c r="JI34673"/>
      <c r="JJ34673"/>
      <c r="KX34673" s="23"/>
      <c r="KY34673" s="23"/>
    </row>
    <row r="34674" spans="36:311" x14ac:dyDescent="0.2">
      <c r="AJ34674" s="23"/>
      <c r="HH34674"/>
      <c r="IW34674" s="36"/>
      <c r="JI34674"/>
      <c r="JJ34674"/>
      <c r="KX34674" s="23"/>
      <c r="KY34674" s="23"/>
    </row>
    <row r="34675" spans="36:311" x14ac:dyDescent="0.2">
      <c r="AJ34675" s="23"/>
      <c r="HH34675"/>
      <c r="IW34675" s="36"/>
      <c r="JI34675"/>
      <c r="JJ34675"/>
      <c r="KX34675" s="23"/>
      <c r="KY34675" s="23"/>
    </row>
    <row r="34676" spans="36:311" x14ac:dyDescent="0.2">
      <c r="AJ34676" s="23"/>
      <c r="HH34676"/>
      <c r="IW34676" s="36"/>
      <c r="JI34676"/>
      <c r="JJ34676"/>
      <c r="KX34676" s="23"/>
      <c r="KY34676" s="23"/>
    </row>
    <row r="34677" spans="36:311" x14ac:dyDescent="0.2">
      <c r="AJ34677" s="23"/>
      <c r="HH34677"/>
      <c r="IW34677" s="36"/>
      <c r="JI34677"/>
      <c r="JJ34677"/>
      <c r="KX34677" s="23"/>
      <c r="KY34677" s="23"/>
    </row>
    <row r="34678" spans="36:311" x14ac:dyDescent="0.2">
      <c r="AJ34678" s="23"/>
      <c r="HH34678"/>
      <c r="IW34678" s="36"/>
      <c r="JI34678"/>
      <c r="JJ34678"/>
      <c r="KX34678" s="23"/>
      <c r="KY34678" s="23"/>
    </row>
    <row r="34679" spans="36:311" x14ac:dyDescent="0.2">
      <c r="AJ34679" s="23"/>
      <c r="HH34679"/>
      <c r="IW34679" s="36"/>
      <c r="JI34679"/>
      <c r="JJ34679"/>
      <c r="KX34679" s="23"/>
      <c r="KY34679" s="23"/>
    </row>
    <row r="34680" spans="36:311" x14ac:dyDescent="0.2">
      <c r="AJ34680" s="23"/>
      <c r="HH34680"/>
      <c r="IW34680" s="36"/>
      <c r="JI34680"/>
      <c r="JJ34680"/>
      <c r="KX34680" s="23"/>
      <c r="KY34680" s="23"/>
    </row>
    <row r="34681" spans="36:311" x14ac:dyDescent="0.2">
      <c r="AJ34681" s="23"/>
      <c r="HH34681"/>
      <c r="IW34681" s="36"/>
      <c r="JI34681"/>
      <c r="JJ34681"/>
      <c r="KX34681" s="23"/>
      <c r="KY34681" s="23"/>
    </row>
    <row r="34682" spans="36:311" x14ac:dyDescent="0.2">
      <c r="AJ34682" s="23"/>
      <c r="HH34682"/>
      <c r="IW34682" s="36"/>
      <c r="JI34682"/>
      <c r="JJ34682"/>
      <c r="KX34682" s="23"/>
      <c r="KY34682" s="23"/>
    </row>
    <row r="34683" spans="36:311" x14ac:dyDescent="0.2">
      <c r="AJ34683" s="23"/>
      <c r="HH34683"/>
      <c r="IW34683" s="36"/>
      <c r="JI34683"/>
      <c r="JJ34683"/>
      <c r="KX34683" s="23"/>
      <c r="KY34683" s="23"/>
    </row>
    <row r="34684" spans="36:311" x14ac:dyDescent="0.2">
      <c r="AJ34684" s="23"/>
      <c r="HH34684"/>
      <c r="IW34684" s="36"/>
      <c r="JI34684"/>
      <c r="JJ34684"/>
      <c r="KX34684" s="23"/>
      <c r="KY34684" s="23"/>
    </row>
    <row r="34685" spans="36:311" x14ac:dyDescent="0.2">
      <c r="AJ34685" s="23"/>
      <c r="HH34685"/>
      <c r="IW34685" s="36"/>
      <c r="JI34685"/>
      <c r="JJ34685"/>
      <c r="KX34685" s="23"/>
      <c r="KY34685" s="23"/>
    </row>
    <row r="34686" spans="36:311" x14ac:dyDescent="0.2">
      <c r="AJ34686" s="23"/>
      <c r="HH34686"/>
      <c r="IW34686" s="36"/>
      <c r="JI34686"/>
      <c r="JJ34686"/>
      <c r="KX34686" s="23"/>
      <c r="KY34686" s="23"/>
    </row>
    <row r="34687" spans="36:311" x14ac:dyDescent="0.2">
      <c r="AJ34687" s="23"/>
      <c r="HH34687"/>
      <c r="IW34687" s="36"/>
      <c r="JI34687"/>
      <c r="JJ34687"/>
      <c r="KX34687" s="23"/>
      <c r="KY34687" s="23"/>
    </row>
    <row r="34688" spans="36:311" x14ac:dyDescent="0.2">
      <c r="AJ34688" s="23"/>
      <c r="HH34688"/>
      <c r="IW34688" s="36"/>
      <c r="JI34688"/>
      <c r="JJ34688"/>
      <c r="KX34688" s="23"/>
      <c r="KY34688" s="23"/>
    </row>
    <row r="34689" spans="36:311" x14ac:dyDescent="0.2">
      <c r="AJ34689" s="23"/>
      <c r="HH34689"/>
      <c r="IW34689" s="36"/>
      <c r="JI34689"/>
      <c r="JJ34689"/>
      <c r="KX34689" s="23"/>
      <c r="KY34689" s="23"/>
    </row>
    <row r="34690" spans="36:311" x14ac:dyDescent="0.2">
      <c r="AJ34690" s="23"/>
      <c r="HH34690"/>
      <c r="IW34690" s="36"/>
      <c r="JI34690"/>
      <c r="JJ34690"/>
      <c r="KX34690" s="23"/>
      <c r="KY34690" s="23"/>
    </row>
    <row r="34691" spans="36:311" x14ac:dyDescent="0.2">
      <c r="AJ34691" s="23"/>
      <c r="HH34691"/>
      <c r="IW34691" s="36"/>
      <c r="JI34691"/>
      <c r="JJ34691"/>
      <c r="KX34691" s="23"/>
      <c r="KY34691" s="23"/>
    </row>
    <row r="34692" spans="36:311" x14ac:dyDescent="0.2">
      <c r="AJ34692" s="23"/>
      <c r="HH34692"/>
      <c r="IW34692" s="36"/>
      <c r="JI34692"/>
      <c r="JJ34692"/>
      <c r="KX34692" s="23"/>
      <c r="KY34692" s="23"/>
    </row>
    <row r="34693" spans="36:311" x14ac:dyDescent="0.2">
      <c r="AJ34693" s="23"/>
      <c r="HH34693"/>
      <c r="IW34693" s="36"/>
      <c r="JI34693"/>
      <c r="JJ34693"/>
      <c r="KX34693" s="23"/>
      <c r="KY34693" s="23"/>
    </row>
    <row r="34694" spans="36:311" x14ac:dyDescent="0.2">
      <c r="AJ34694" s="23"/>
      <c r="HH34694"/>
      <c r="IW34694" s="36"/>
      <c r="JI34694"/>
      <c r="JJ34694"/>
      <c r="KX34694" s="23"/>
      <c r="KY34694" s="23"/>
    </row>
    <row r="34695" spans="36:311" x14ac:dyDescent="0.2">
      <c r="AJ34695" s="23"/>
      <c r="HH34695"/>
      <c r="IW34695" s="36"/>
      <c r="JI34695"/>
      <c r="JJ34695"/>
      <c r="KX34695" s="23"/>
      <c r="KY34695" s="23"/>
    </row>
    <row r="34696" spans="36:311" x14ac:dyDescent="0.2">
      <c r="AJ34696" s="23"/>
      <c r="HH34696"/>
      <c r="IW34696" s="36"/>
      <c r="JI34696"/>
      <c r="JJ34696"/>
      <c r="KX34696" s="23"/>
      <c r="KY34696" s="23"/>
    </row>
    <row r="34697" spans="36:311" x14ac:dyDescent="0.2">
      <c r="AJ34697" s="23"/>
      <c r="HH34697"/>
      <c r="IW34697" s="36"/>
      <c r="JI34697"/>
      <c r="JJ34697"/>
      <c r="KX34697" s="23"/>
      <c r="KY34697" s="23"/>
    </row>
    <row r="34698" spans="36:311" x14ac:dyDescent="0.2">
      <c r="AJ34698" s="23"/>
      <c r="HH34698"/>
      <c r="IW34698" s="36"/>
      <c r="JI34698"/>
      <c r="JJ34698"/>
      <c r="KX34698" s="23"/>
      <c r="KY34698" s="23"/>
    </row>
    <row r="34699" spans="36:311" x14ac:dyDescent="0.2">
      <c r="AJ34699" s="23"/>
      <c r="HH34699"/>
      <c r="IW34699" s="36"/>
      <c r="JI34699"/>
      <c r="JJ34699"/>
      <c r="KX34699" s="23"/>
      <c r="KY34699" s="23"/>
    </row>
    <row r="34700" spans="36:311" x14ac:dyDescent="0.2">
      <c r="AJ34700" s="23"/>
      <c r="HH34700"/>
      <c r="IW34700" s="36"/>
      <c r="JI34700"/>
      <c r="JJ34700"/>
      <c r="KX34700" s="23"/>
      <c r="KY34700" s="23"/>
    </row>
    <row r="34701" spans="36:311" x14ac:dyDescent="0.2">
      <c r="AJ34701" s="23"/>
      <c r="HH34701"/>
      <c r="IW34701" s="36"/>
      <c r="JI34701"/>
      <c r="JJ34701"/>
      <c r="KX34701" s="23"/>
      <c r="KY34701" s="23"/>
    </row>
    <row r="34702" spans="36:311" x14ac:dyDescent="0.2">
      <c r="AJ34702" s="23"/>
      <c r="HH34702"/>
      <c r="IW34702" s="36"/>
      <c r="JI34702"/>
      <c r="JJ34702"/>
      <c r="KX34702" s="23"/>
      <c r="KY34702" s="23"/>
    </row>
    <row r="34703" spans="36:311" x14ac:dyDescent="0.2">
      <c r="AJ34703" s="23"/>
      <c r="HH34703"/>
      <c r="IW34703" s="36"/>
      <c r="JI34703"/>
      <c r="JJ34703"/>
      <c r="KX34703" s="23"/>
      <c r="KY34703" s="23"/>
    </row>
    <row r="34704" spans="36:311" x14ac:dyDescent="0.2">
      <c r="AJ34704" s="23"/>
      <c r="HH34704"/>
      <c r="IW34704" s="36"/>
      <c r="JI34704"/>
      <c r="JJ34704"/>
      <c r="KX34704" s="23"/>
      <c r="KY34704" s="23"/>
    </row>
    <row r="34705" spans="36:311" x14ac:dyDescent="0.2">
      <c r="AJ34705" s="23"/>
      <c r="HH34705"/>
      <c r="IW34705" s="36"/>
      <c r="JI34705"/>
      <c r="JJ34705"/>
      <c r="KX34705" s="23"/>
      <c r="KY34705" s="23"/>
    </row>
    <row r="34706" spans="36:311" x14ac:dyDescent="0.2">
      <c r="AJ34706" s="23"/>
      <c r="HH34706"/>
      <c r="IW34706" s="36"/>
      <c r="JI34706"/>
      <c r="JJ34706"/>
      <c r="KX34706" s="23"/>
      <c r="KY34706" s="23"/>
    </row>
    <row r="34707" spans="36:311" x14ac:dyDescent="0.2">
      <c r="AJ34707" s="23"/>
      <c r="HH34707"/>
      <c r="IW34707" s="36"/>
      <c r="JI34707"/>
      <c r="JJ34707"/>
      <c r="KX34707" s="23"/>
      <c r="KY34707" s="23"/>
    </row>
    <row r="34708" spans="36:311" x14ac:dyDescent="0.2">
      <c r="AJ34708" s="23"/>
      <c r="HH34708"/>
      <c r="IW34708" s="36"/>
      <c r="JI34708"/>
      <c r="JJ34708"/>
      <c r="KX34708" s="23"/>
      <c r="KY34708" s="23"/>
    </row>
    <row r="34709" spans="36:311" x14ac:dyDescent="0.2">
      <c r="AJ34709" s="23"/>
      <c r="HH34709"/>
      <c r="IW34709" s="36"/>
      <c r="JI34709"/>
      <c r="JJ34709"/>
      <c r="KX34709" s="23"/>
      <c r="KY34709" s="23"/>
    </row>
    <row r="34710" spans="36:311" x14ac:dyDescent="0.2">
      <c r="AJ34710" s="23"/>
      <c r="HH34710"/>
      <c r="IW34710" s="36"/>
      <c r="JI34710"/>
      <c r="JJ34710"/>
      <c r="KX34710" s="23"/>
      <c r="KY34710" s="23"/>
    </row>
    <row r="34711" spans="36:311" x14ac:dyDescent="0.2">
      <c r="AJ34711" s="23"/>
      <c r="HH34711"/>
      <c r="IW34711" s="36"/>
      <c r="JI34711"/>
      <c r="JJ34711"/>
      <c r="KX34711" s="23"/>
      <c r="KY34711" s="23"/>
    </row>
    <row r="34712" spans="36:311" x14ac:dyDescent="0.2">
      <c r="AJ34712" s="23"/>
      <c r="HH34712"/>
      <c r="IW34712" s="36"/>
      <c r="JI34712"/>
      <c r="JJ34712"/>
      <c r="KX34712" s="23"/>
      <c r="KY34712" s="23"/>
    </row>
    <row r="34713" spans="36:311" x14ac:dyDescent="0.2">
      <c r="AJ34713" s="23"/>
      <c r="HH34713"/>
      <c r="IW34713" s="36"/>
      <c r="JI34713"/>
      <c r="JJ34713"/>
      <c r="KX34713" s="23"/>
      <c r="KY34713" s="23"/>
    </row>
    <row r="34714" spans="36:311" x14ac:dyDescent="0.2">
      <c r="AJ34714" s="23"/>
      <c r="HH34714"/>
      <c r="IW34714" s="36"/>
      <c r="JI34714"/>
      <c r="JJ34714"/>
      <c r="KX34714" s="23"/>
      <c r="KY34714" s="23"/>
    </row>
    <row r="34715" spans="36:311" x14ac:dyDescent="0.2">
      <c r="AJ34715" s="23"/>
      <c r="HH34715"/>
      <c r="IW34715" s="36"/>
      <c r="JI34715"/>
      <c r="JJ34715"/>
      <c r="KX34715" s="23"/>
      <c r="KY34715" s="23"/>
    </row>
    <row r="34716" spans="36:311" x14ac:dyDescent="0.2">
      <c r="AJ34716" s="23"/>
      <c r="HH34716"/>
      <c r="IW34716" s="36"/>
      <c r="JI34716"/>
      <c r="JJ34716"/>
      <c r="KX34716" s="23"/>
      <c r="KY34716" s="23"/>
    </row>
    <row r="34717" spans="36:311" x14ac:dyDescent="0.2">
      <c r="AJ34717" s="23"/>
      <c r="HH34717"/>
      <c r="IW34717" s="36"/>
      <c r="JI34717"/>
      <c r="JJ34717"/>
      <c r="KX34717" s="23"/>
      <c r="KY34717" s="23"/>
    </row>
    <row r="34718" spans="36:311" x14ac:dyDescent="0.2">
      <c r="AJ34718" s="23"/>
      <c r="HH34718"/>
      <c r="IW34718" s="36"/>
      <c r="JI34718"/>
      <c r="JJ34718"/>
      <c r="KX34718" s="23"/>
      <c r="KY34718" s="23"/>
    </row>
    <row r="34719" spans="36:311" x14ac:dyDescent="0.2">
      <c r="AJ34719" s="23"/>
      <c r="HH34719"/>
      <c r="IW34719" s="36"/>
      <c r="JI34719"/>
      <c r="JJ34719"/>
      <c r="KX34719" s="23"/>
      <c r="KY34719" s="23"/>
    </row>
    <row r="34720" spans="36:311" x14ac:dyDescent="0.2">
      <c r="AJ34720" s="23"/>
      <c r="HH34720"/>
      <c r="IW34720" s="36"/>
      <c r="JI34720"/>
      <c r="JJ34720"/>
      <c r="KX34720" s="23"/>
      <c r="KY34720" s="23"/>
    </row>
    <row r="34721" spans="36:311" x14ac:dyDescent="0.2">
      <c r="AJ34721" s="23"/>
      <c r="HH34721"/>
      <c r="IW34721" s="36"/>
      <c r="JI34721"/>
      <c r="JJ34721"/>
      <c r="KX34721" s="23"/>
      <c r="KY34721" s="23"/>
    </row>
    <row r="34722" spans="36:311" x14ac:dyDescent="0.2">
      <c r="AJ34722" s="23"/>
      <c r="HH34722"/>
      <c r="IW34722" s="36"/>
      <c r="JI34722"/>
      <c r="JJ34722"/>
      <c r="KX34722" s="23"/>
      <c r="KY34722" s="23"/>
    </row>
    <row r="34723" spans="36:311" x14ac:dyDescent="0.2">
      <c r="AJ34723" s="23"/>
      <c r="HH34723"/>
      <c r="IW34723" s="36"/>
      <c r="JI34723"/>
      <c r="JJ34723"/>
      <c r="KX34723" s="23"/>
      <c r="KY34723" s="23"/>
    </row>
    <row r="34724" spans="36:311" x14ac:dyDescent="0.2">
      <c r="AJ34724" s="23"/>
      <c r="HH34724"/>
      <c r="IW34724" s="36"/>
      <c r="JI34724"/>
      <c r="JJ34724"/>
      <c r="KX34724" s="23"/>
      <c r="KY34724" s="23"/>
    </row>
    <row r="34725" spans="36:311" x14ac:dyDescent="0.2">
      <c r="AJ34725" s="23"/>
      <c r="HH34725"/>
      <c r="IW34725" s="36"/>
      <c r="JI34725"/>
      <c r="JJ34725"/>
      <c r="KX34725" s="23"/>
      <c r="KY34725" s="23"/>
    </row>
    <row r="34726" spans="36:311" x14ac:dyDescent="0.2">
      <c r="AJ34726" s="23"/>
      <c r="HH34726"/>
      <c r="IW34726" s="36"/>
      <c r="JI34726"/>
      <c r="JJ34726"/>
      <c r="KX34726" s="23"/>
      <c r="KY34726" s="23"/>
    </row>
    <row r="34727" spans="36:311" x14ac:dyDescent="0.2">
      <c r="AJ34727" s="23"/>
      <c r="HH34727"/>
      <c r="IW34727" s="36"/>
      <c r="JI34727"/>
      <c r="JJ34727"/>
      <c r="KX34727" s="23"/>
      <c r="KY34727" s="23"/>
    </row>
    <row r="34728" spans="36:311" x14ac:dyDescent="0.2">
      <c r="AJ34728" s="23"/>
      <c r="HH34728"/>
      <c r="IW34728" s="36"/>
      <c r="JI34728"/>
      <c r="JJ34728"/>
      <c r="KX34728" s="23"/>
      <c r="KY34728" s="23"/>
    </row>
    <row r="34729" spans="36:311" x14ac:dyDescent="0.2">
      <c r="AJ34729" s="23"/>
      <c r="HH34729"/>
      <c r="IW34729" s="36"/>
      <c r="JI34729"/>
      <c r="JJ34729"/>
      <c r="KX34729" s="23"/>
      <c r="KY34729" s="23"/>
    </row>
    <row r="34730" spans="36:311" x14ac:dyDescent="0.2">
      <c r="AJ34730" s="23"/>
      <c r="HH34730"/>
      <c r="IW34730" s="36"/>
      <c r="JI34730"/>
      <c r="JJ34730"/>
      <c r="KX34730" s="23"/>
      <c r="KY34730" s="23"/>
    </row>
    <row r="34731" spans="36:311" x14ac:dyDescent="0.2">
      <c r="AJ34731" s="23"/>
      <c r="HH34731"/>
      <c r="IW34731" s="36"/>
      <c r="JI34731"/>
      <c r="JJ34731"/>
      <c r="KX34731" s="23"/>
      <c r="KY34731" s="23"/>
    </row>
    <row r="34732" spans="36:311" x14ac:dyDescent="0.2">
      <c r="AJ34732" s="23"/>
      <c r="HH34732"/>
      <c r="IW34732" s="36"/>
      <c r="JI34732"/>
      <c r="JJ34732"/>
      <c r="KX34732" s="23"/>
      <c r="KY34732" s="23"/>
    </row>
    <row r="34733" spans="36:311" x14ac:dyDescent="0.2">
      <c r="AJ34733" s="23"/>
      <c r="HH34733"/>
      <c r="IW34733" s="36"/>
      <c r="JI34733"/>
      <c r="JJ34733"/>
      <c r="KX34733" s="23"/>
      <c r="KY34733" s="23"/>
    </row>
    <row r="34734" spans="36:311" x14ac:dyDescent="0.2">
      <c r="AJ34734" s="23"/>
      <c r="HH34734"/>
      <c r="IW34734" s="36"/>
      <c r="JI34734"/>
      <c r="JJ34734"/>
      <c r="KX34734" s="23"/>
      <c r="KY34734" s="23"/>
    </row>
    <row r="34735" spans="36:311" x14ac:dyDescent="0.2">
      <c r="AJ34735" s="23"/>
      <c r="HH34735"/>
      <c r="IW34735" s="36"/>
      <c r="JI34735"/>
      <c r="JJ34735"/>
      <c r="KX34735" s="23"/>
      <c r="KY34735" s="23"/>
    </row>
    <row r="34736" spans="36:311" x14ac:dyDescent="0.2">
      <c r="AJ34736" s="23"/>
      <c r="HH34736"/>
      <c r="IW34736" s="36"/>
      <c r="JI34736"/>
      <c r="JJ34736"/>
      <c r="KX34736" s="23"/>
      <c r="KY34736" s="23"/>
    </row>
    <row r="34737" spans="36:311" x14ac:dyDescent="0.2">
      <c r="AJ34737" s="23"/>
      <c r="HH34737"/>
      <c r="IW34737" s="36"/>
      <c r="JI34737"/>
      <c r="JJ34737"/>
      <c r="KX34737" s="23"/>
      <c r="KY34737" s="23"/>
    </row>
    <row r="34738" spans="36:311" x14ac:dyDescent="0.2">
      <c r="AJ34738" s="23"/>
      <c r="HH34738"/>
      <c r="IW34738" s="36"/>
      <c r="JI34738"/>
      <c r="JJ34738"/>
      <c r="KX34738" s="23"/>
      <c r="KY34738" s="23"/>
    </row>
    <row r="34739" spans="36:311" x14ac:dyDescent="0.2">
      <c r="AJ34739" s="23"/>
      <c r="HH34739"/>
      <c r="IW34739" s="36"/>
      <c r="JI34739"/>
      <c r="JJ34739"/>
      <c r="KX34739" s="23"/>
      <c r="KY34739" s="23"/>
    </row>
    <row r="34740" spans="36:311" x14ac:dyDescent="0.2">
      <c r="AJ34740" s="23"/>
      <c r="HH34740"/>
      <c r="IW34740" s="36"/>
      <c r="JI34740"/>
      <c r="JJ34740"/>
      <c r="KX34740" s="23"/>
      <c r="KY34740" s="23"/>
    </row>
    <row r="34741" spans="36:311" x14ac:dyDescent="0.2">
      <c r="AJ34741" s="23"/>
      <c r="HH34741"/>
      <c r="IW34741" s="36"/>
      <c r="JI34741"/>
      <c r="JJ34741"/>
      <c r="KX34741" s="23"/>
      <c r="KY34741" s="23"/>
    </row>
    <row r="34742" spans="36:311" x14ac:dyDescent="0.2">
      <c r="AJ34742" s="23"/>
      <c r="HH34742"/>
      <c r="IW34742" s="36"/>
      <c r="JI34742"/>
      <c r="JJ34742"/>
      <c r="KX34742" s="23"/>
      <c r="KY34742" s="23"/>
    </row>
    <row r="34743" spans="36:311" x14ac:dyDescent="0.2">
      <c r="AJ34743" s="23"/>
      <c r="HH34743"/>
      <c r="IW34743" s="36"/>
      <c r="JI34743"/>
      <c r="JJ34743"/>
      <c r="KX34743" s="23"/>
      <c r="KY34743" s="23"/>
    </row>
    <row r="34744" spans="36:311" x14ac:dyDescent="0.2">
      <c r="AJ34744" s="23"/>
      <c r="HH34744"/>
      <c r="IW34744" s="36"/>
      <c r="JI34744"/>
      <c r="JJ34744"/>
      <c r="KX34744" s="23"/>
      <c r="KY34744" s="23"/>
    </row>
    <row r="34745" spans="36:311" x14ac:dyDescent="0.2">
      <c r="AJ34745" s="23"/>
      <c r="HH34745"/>
      <c r="IW34745" s="36"/>
      <c r="JI34745"/>
      <c r="JJ34745"/>
      <c r="KX34745" s="23"/>
      <c r="KY34745" s="23"/>
    </row>
    <row r="34746" spans="36:311" x14ac:dyDescent="0.2">
      <c r="AJ34746" s="23"/>
      <c r="HH34746"/>
      <c r="IW34746" s="36"/>
      <c r="JI34746"/>
      <c r="JJ34746"/>
      <c r="KX34746" s="23"/>
      <c r="KY34746" s="23"/>
    </row>
    <row r="34747" spans="36:311" x14ac:dyDescent="0.2">
      <c r="AJ34747" s="23"/>
      <c r="HH34747"/>
      <c r="IW34747" s="36"/>
      <c r="JI34747"/>
      <c r="JJ34747"/>
      <c r="KX34747" s="23"/>
      <c r="KY34747" s="23"/>
    </row>
    <row r="34748" spans="36:311" x14ac:dyDescent="0.2">
      <c r="AJ34748" s="23"/>
      <c r="HH34748"/>
      <c r="IW34748" s="36"/>
      <c r="JI34748"/>
      <c r="JJ34748"/>
      <c r="KX34748" s="23"/>
      <c r="KY34748" s="23"/>
    </row>
    <row r="34749" spans="36:311" x14ac:dyDescent="0.2">
      <c r="AJ34749" s="23"/>
      <c r="HH34749"/>
      <c r="IW34749" s="36"/>
      <c r="JI34749"/>
      <c r="JJ34749"/>
      <c r="KX34749" s="23"/>
      <c r="KY34749" s="23"/>
    </row>
    <row r="34750" spans="36:311" x14ac:dyDescent="0.2">
      <c r="AJ34750" s="23"/>
      <c r="HH34750"/>
      <c r="IW34750" s="36"/>
      <c r="JI34750"/>
      <c r="JJ34750"/>
      <c r="KX34750" s="23"/>
      <c r="KY34750" s="23"/>
    </row>
    <row r="34751" spans="36:311" x14ac:dyDescent="0.2">
      <c r="AJ34751" s="23"/>
      <c r="HH34751"/>
      <c r="IW34751" s="36"/>
      <c r="JI34751"/>
      <c r="JJ34751"/>
      <c r="KX34751" s="23"/>
      <c r="KY34751" s="23"/>
    </row>
    <row r="34752" spans="36:311" x14ac:dyDescent="0.2">
      <c r="AJ34752" s="23"/>
      <c r="HH34752"/>
      <c r="IW34752" s="36"/>
      <c r="JI34752"/>
      <c r="JJ34752"/>
      <c r="KX34752" s="23"/>
      <c r="KY34752" s="23"/>
    </row>
    <row r="34753" spans="36:311" x14ac:dyDescent="0.2">
      <c r="AJ34753" s="23"/>
      <c r="HH34753"/>
      <c r="IW34753" s="36"/>
      <c r="JI34753"/>
      <c r="JJ34753"/>
      <c r="KX34753" s="23"/>
      <c r="KY34753" s="23"/>
    </row>
    <row r="34754" spans="36:311" x14ac:dyDescent="0.2">
      <c r="AJ34754" s="23"/>
      <c r="HH34754"/>
      <c r="IW34754" s="36"/>
      <c r="JI34754"/>
      <c r="JJ34754"/>
      <c r="KX34754" s="23"/>
      <c r="KY34754" s="23"/>
    </row>
    <row r="34755" spans="36:311" x14ac:dyDescent="0.2">
      <c r="AJ34755" s="23"/>
      <c r="HH34755"/>
      <c r="IW34755" s="36"/>
      <c r="JI34755"/>
      <c r="JJ34755"/>
      <c r="KX34755" s="23"/>
      <c r="KY34755" s="23"/>
    </row>
    <row r="34756" spans="36:311" x14ac:dyDescent="0.2">
      <c r="AJ34756" s="23"/>
      <c r="HH34756"/>
      <c r="IW34756" s="36"/>
      <c r="JI34756"/>
      <c r="JJ34756"/>
      <c r="KX34756" s="23"/>
      <c r="KY34756" s="23"/>
    </row>
    <row r="34757" spans="36:311" x14ac:dyDescent="0.2">
      <c r="AJ34757" s="23"/>
      <c r="HH34757"/>
      <c r="IW34757" s="36"/>
      <c r="JI34757"/>
      <c r="JJ34757"/>
      <c r="KX34757" s="23"/>
      <c r="KY34757" s="23"/>
    </row>
    <row r="34758" spans="36:311" x14ac:dyDescent="0.2">
      <c r="AJ34758" s="23"/>
      <c r="HH34758"/>
      <c r="IW34758" s="36"/>
      <c r="JI34758"/>
      <c r="JJ34758"/>
      <c r="KX34758" s="23"/>
      <c r="KY34758" s="23"/>
    </row>
    <row r="34759" spans="36:311" x14ac:dyDescent="0.2">
      <c r="AJ34759" s="23"/>
      <c r="HH34759"/>
      <c r="IW34759" s="36"/>
      <c r="JI34759"/>
      <c r="JJ34759"/>
      <c r="KX34759" s="23"/>
      <c r="KY34759" s="23"/>
    </row>
    <row r="34760" spans="36:311" x14ac:dyDescent="0.2">
      <c r="AJ34760" s="23"/>
      <c r="HH34760"/>
      <c r="IW34760" s="36"/>
      <c r="JI34760"/>
      <c r="JJ34760"/>
      <c r="KX34760" s="23"/>
      <c r="KY34760" s="23"/>
    </row>
    <row r="34761" spans="36:311" x14ac:dyDescent="0.2">
      <c r="AJ34761" s="23"/>
      <c r="HH34761"/>
      <c r="IW34761" s="36"/>
      <c r="JI34761"/>
      <c r="JJ34761"/>
      <c r="KX34761" s="23"/>
      <c r="KY34761" s="23"/>
    </row>
    <row r="34762" spans="36:311" x14ac:dyDescent="0.2">
      <c r="AJ34762" s="23"/>
      <c r="HH34762"/>
      <c r="IW34762" s="36"/>
      <c r="JI34762"/>
      <c r="JJ34762"/>
      <c r="KX34762" s="23"/>
      <c r="KY34762" s="23"/>
    </row>
    <row r="34763" spans="36:311" x14ac:dyDescent="0.2">
      <c r="AJ34763" s="23"/>
      <c r="HH34763"/>
      <c r="IW34763" s="36"/>
      <c r="JI34763"/>
      <c r="JJ34763"/>
      <c r="KX34763" s="23"/>
      <c r="KY34763" s="23"/>
    </row>
    <row r="34764" spans="36:311" x14ac:dyDescent="0.2">
      <c r="AJ34764" s="23"/>
      <c r="HH34764"/>
      <c r="IW34764" s="36"/>
      <c r="JI34764"/>
      <c r="JJ34764"/>
      <c r="KX34764" s="23"/>
      <c r="KY34764" s="23"/>
    </row>
    <row r="34765" spans="36:311" x14ac:dyDescent="0.2">
      <c r="AJ34765" s="23"/>
      <c r="HH34765"/>
      <c r="IW34765" s="36"/>
      <c r="JI34765"/>
      <c r="JJ34765"/>
      <c r="KX34765" s="23"/>
      <c r="KY34765" s="23"/>
    </row>
    <row r="34766" spans="36:311" x14ac:dyDescent="0.2">
      <c r="AJ34766" s="23"/>
      <c r="HH34766"/>
      <c r="IW34766" s="36"/>
      <c r="JI34766"/>
      <c r="JJ34766"/>
      <c r="KX34766" s="23"/>
      <c r="KY34766" s="23"/>
    </row>
    <row r="34767" spans="36:311" x14ac:dyDescent="0.2">
      <c r="AJ34767" s="23"/>
      <c r="HH34767"/>
      <c r="IW34767" s="36"/>
      <c r="JI34767"/>
      <c r="JJ34767"/>
      <c r="KX34767" s="23"/>
      <c r="KY34767" s="23"/>
    </row>
    <row r="34768" spans="36:311" x14ac:dyDescent="0.2">
      <c r="AJ34768" s="23"/>
      <c r="HH34768"/>
      <c r="IW34768" s="36"/>
      <c r="JI34768"/>
      <c r="JJ34768"/>
      <c r="KX34768" s="23"/>
      <c r="KY34768" s="23"/>
    </row>
    <row r="34769" spans="36:311" x14ac:dyDescent="0.2">
      <c r="AJ34769" s="23"/>
      <c r="HH34769"/>
      <c r="IW34769" s="36"/>
      <c r="JI34769"/>
      <c r="JJ34769"/>
      <c r="KX34769" s="23"/>
      <c r="KY34769" s="23"/>
    </row>
    <row r="34770" spans="36:311" x14ac:dyDescent="0.2">
      <c r="AJ34770" s="23"/>
      <c r="HH34770"/>
      <c r="IW34770" s="36"/>
      <c r="JI34770"/>
      <c r="JJ34770"/>
      <c r="KX34770" s="23"/>
      <c r="KY34770" s="23"/>
    </row>
    <row r="34771" spans="36:311" x14ac:dyDescent="0.2">
      <c r="AJ34771" s="23"/>
      <c r="HH34771"/>
      <c r="IW34771" s="36"/>
      <c r="JI34771"/>
      <c r="JJ34771"/>
      <c r="KX34771" s="23"/>
      <c r="KY34771" s="23"/>
    </row>
    <row r="34772" spans="36:311" x14ac:dyDescent="0.2">
      <c r="AJ34772" s="23"/>
      <c r="HH34772"/>
      <c r="IW34772" s="36"/>
      <c r="JI34772"/>
      <c r="JJ34772"/>
      <c r="KX34772" s="23"/>
      <c r="KY34772" s="23"/>
    </row>
    <row r="34773" spans="36:311" x14ac:dyDescent="0.2">
      <c r="AJ34773" s="23"/>
      <c r="HH34773"/>
      <c r="IW34773" s="36"/>
      <c r="JI34773"/>
      <c r="JJ34773"/>
      <c r="KX34773" s="23"/>
      <c r="KY34773" s="23"/>
    </row>
    <row r="34774" spans="36:311" x14ac:dyDescent="0.2">
      <c r="AJ34774" s="23"/>
      <c r="HH34774"/>
      <c r="IW34774" s="36"/>
      <c r="JI34774"/>
      <c r="JJ34774"/>
      <c r="KX34774" s="23"/>
      <c r="KY34774" s="23"/>
    </row>
    <row r="34775" spans="36:311" x14ac:dyDescent="0.2">
      <c r="AJ34775" s="23"/>
      <c r="HH34775"/>
      <c r="IW34775" s="36"/>
      <c r="JI34775"/>
      <c r="JJ34775"/>
      <c r="KX34775" s="23"/>
      <c r="KY34775" s="23"/>
    </row>
    <row r="34776" spans="36:311" x14ac:dyDescent="0.2">
      <c r="AJ34776" s="23"/>
      <c r="HH34776"/>
      <c r="IW34776" s="36"/>
      <c r="JI34776"/>
      <c r="JJ34776"/>
      <c r="KX34776" s="23"/>
      <c r="KY34776" s="23"/>
    </row>
    <row r="34777" spans="36:311" x14ac:dyDescent="0.2">
      <c r="AJ34777" s="23"/>
      <c r="HH34777"/>
      <c r="IW34777" s="36"/>
      <c r="JI34777"/>
      <c r="JJ34777"/>
      <c r="KX34777" s="23"/>
      <c r="KY34777" s="23"/>
    </row>
    <row r="34778" spans="36:311" x14ac:dyDescent="0.2">
      <c r="AJ34778" s="23"/>
      <c r="HH34778"/>
      <c r="IW34778" s="36"/>
      <c r="JI34778"/>
      <c r="JJ34778"/>
      <c r="KX34778" s="23"/>
      <c r="KY34778" s="23"/>
    </row>
    <row r="34779" spans="36:311" x14ac:dyDescent="0.2">
      <c r="AJ34779" s="23"/>
      <c r="HH34779"/>
      <c r="IW34779" s="36"/>
      <c r="JI34779"/>
      <c r="JJ34779"/>
      <c r="KX34779" s="23"/>
      <c r="KY34779" s="23"/>
    </row>
    <row r="34780" spans="36:311" x14ac:dyDescent="0.2">
      <c r="AJ34780" s="23"/>
      <c r="HH34780"/>
      <c r="IW34780" s="36"/>
      <c r="JI34780"/>
      <c r="JJ34780"/>
      <c r="KX34780" s="23"/>
      <c r="KY34780" s="23"/>
    </row>
    <row r="34781" spans="36:311" x14ac:dyDescent="0.2">
      <c r="AJ34781" s="23"/>
      <c r="HH34781"/>
      <c r="IW34781" s="36"/>
      <c r="JI34781"/>
      <c r="JJ34781"/>
      <c r="KX34781" s="23"/>
      <c r="KY34781" s="23"/>
    </row>
    <row r="34782" spans="36:311" x14ac:dyDescent="0.2">
      <c r="AJ34782" s="23"/>
      <c r="HH34782"/>
      <c r="IW34782" s="36"/>
      <c r="JI34782"/>
      <c r="JJ34782"/>
      <c r="KX34782" s="23"/>
      <c r="KY34782" s="23"/>
    </row>
    <row r="34783" spans="36:311" x14ac:dyDescent="0.2">
      <c r="AJ34783" s="23"/>
      <c r="HH34783"/>
      <c r="IW34783" s="36"/>
      <c r="JI34783"/>
      <c r="JJ34783"/>
      <c r="KX34783" s="23"/>
      <c r="KY34783" s="23"/>
    </row>
    <row r="34784" spans="36:311" x14ac:dyDescent="0.2">
      <c r="AJ34784" s="23"/>
      <c r="HH34784"/>
      <c r="IW34784" s="36"/>
      <c r="JI34784"/>
      <c r="JJ34784"/>
      <c r="KX34784" s="23"/>
      <c r="KY34784" s="23"/>
    </row>
    <row r="34785" spans="36:311" x14ac:dyDescent="0.2">
      <c r="AJ34785" s="23"/>
      <c r="HH34785"/>
      <c r="IW34785" s="36"/>
      <c r="JI34785"/>
      <c r="JJ34785"/>
      <c r="KX34785" s="23"/>
      <c r="KY34785" s="23"/>
    </row>
    <row r="34786" spans="36:311" x14ac:dyDescent="0.2">
      <c r="AJ34786" s="23"/>
      <c r="HH34786"/>
      <c r="IW34786" s="36"/>
      <c r="JI34786"/>
      <c r="JJ34786"/>
      <c r="KX34786" s="23"/>
      <c r="KY34786" s="23"/>
    </row>
    <row r="34787" spans="36:311" x14ac:dyDescent="0.2">
      <c r="AJ34787" s="23"/>
      <c r="HH34787"/>
      <c r="IW34787" s="36"/>
      <c r="JI34787"/>
      <c r="JJ34787"/>
      <c r="KX34787" s="23"/>
      <c r="KY34787" s="23"/>
    </row>
    <row r="34788" spans="36:311" x14ac:dyDescent="0.2">
      <c r="AJ34788" s="23"/>
      <c r="HH34788"/>
      <c r="IW34788" s="36"/>
      <c r="JI34788"/>
      <c r="JJ34788"/>
      <c r="KX34788" s="23"/>
      <c r="KY34788" s="23"/>
    </row>
    <row r="34789" spans="36:311" x14ac:dyDescent="0.2">
      <c r="AJ34789" s="23"/>
      <c r="HH34789"/>
      <c r="IW34789" s="36"/>
      <c r="JI34789"/>
      <c r="JJ34789"/>
      <c r="KX34789" s="23"/>
      <c r="KY34789" s="23"/>
    </row>
    <row r="34790" spans="36:311" x14ac:dyDescent="0.2">
      <c r="AJ34790" s="23"/>
      <c r="HH34790"/>
      <c r="IW34790" s="36"/>
      <c r="JI34790"/>
      <c r="JJ34790"/>
      <c r="KX34790" s="23"/>
      <c r="KY34790" s="23"/>
    </row>
    <row r="34791" spans="36:311" x14ac:dyDescent="0.2">
      <c r="AJ34791" s="23"/>
      <c r="HH34791"/>
      <c r="IW34791" s="36"/>
      <c r="JI34791"/>
      <c r="JJ34791"/>
      <c r="KX34791" s="23"/>
      <c r="KY34791" s="23"/>
    </row>
    <row r="34792" spans="36:311" x14ac:dyDescent="0.2">
      <c r="AJ34792" s="23"/>
      <c r="HH34792"/>
      <c r="IW34792" s="36"/>
      <c r="JI34792"/>
      <c r="JJ34792"/>
      <c r="KX34792" s="23"/>
      <c r="KY34792" s="23"/>
    </row>
    <row r="34793" spans="36:311" x14ac:dyDescent="0.2">
      <c r="AJ34793" s="23"/>
      <c r="HH34793"/>
      <c r="IW34793" s="36"/>
      <c r="JI34793"/>
      <c r="JJ34793"/>
      <c r="KX34793" s="23"/>
      <c r="KY34793" s="23"/>
    </row>
    <row r="34794" spans="36:311" x14ac:dyDescent="0.2">
      <c r="AJ34794" s="23"/>
      <c r="HH34794"/>
      <c r="IW34794" s="36"/>
      <c r="JI34794"/>
      <c r="JJ34794"/>
      <c r="KX34794" s="23"/>
      <c r="KY34794" s="23"/>
    </row>
    <row r="34795" spans="36:311" x14ac:dyDescent="0.2">
      <c r="AJ34795" s="23"/>
      <c r="HH34795"/>
      <c r="IW34795" s="36"/>
      <c r="JI34795"/>
      <c r="JJ34795"/>
      <c r="KX34795" s="23"/>
      <c r="KY34795" s="23"/>
    </row>
    <row r="34796" spans="36:311" x14ac:dyDescent="0.2">
      <c r="AJ34796" s="23"/>
      <c r="HH34796"/>
      <c r="IW34796" s="36"/>
      <c r="JI34796"/>
      <c r="JJ34796"/>
      <c r="KX34796" s="23"/>
      <c r="KY34796" s="23"/>
    </row>
    <row r="34797" spans="36:311" x14ac:dyDescent="0.2">
      <c r="AJ34797" s="23"/>
      <c r="HH34797"/>
      <c r="IW34797" s="36"/>
      <c r="JI34797"/>
      <c r="JJ34797"/>
      <c r="KX34797" s="23"/>
      <c r="KY34797" s="23"/>
    </row>
    <row r="34798" spans="36:311" x14ac:dyDescent="0.2">
      <c r="AJ34798" s="23"/>
      <c r="HH34798"/>
      <c r="IW34798" s="36"/>
      <c r="JI34798"/>
      <c r="JJ34798"/>
      <c r="KX34798" s="23"/>
      <c r="KY34798" s="23"/>
    </row>
    <row r="34799" spans="36:311" x14ac:dyDescent="0.2">
      <c r="AJ34799" s="23"/>
      <c r="HH34799"/>
      <c r="IW34799" s="36"/>
      <c r="JI34799"/>
      <c r="JJ34799"/>
      <c r="KX34799" s="23"/>
      <c r="KY34799" s="23"/>
    </row>
    <row r="34800" spans="36:311" x14ac:dyDescent="0.2">
      <c r="AJ34800" s="23"/>
      <c r="HH34800"/>
      <c r="IW34800" s="36"/>
      <c r="JI34800"/>
      <c r="JJ34800"/>
      <c r="KX34800" s="23"/>
      <c r="KY34800" s="23"/>
    </row>
    <row r="34801" spans="36:311" x14ac:dyDescent="0.2">
      <c r="AJ34801" s="23"/>
      <c r="HH34801"/>
      <c r="IW34801" s="36"/>
      <c r="JI34801"/>
      <c r="JJ34801"/>
      <c r="KX34801" s="23"/>
      <c r="KY34801" s="23"/>
    </row>
    <row r="34802" spans="36:311" x14ac:dyDescent="0.2">
      <c r="AJ34802" s="23"/>
      <c r="HH34802"/>
      <c r="IW34802" s="36"/>
      <c r="JI34802"/>
      <c r="JJ34802"/>
      <c r="KX34802" s="23"/>
      <c r="KY34802" s="23"/>
    </row>
    <row r="34803" spans="36:311" x14ac:dyDescent="0.2">
      <c r="AJ34803" s="23"/>
      <c r="HH34803"/>
      <c r="IW34803" s="36"/>
      <c r="JI34803"/>
      <c r="JJ34803"/>
      <c r="KX34803" s="23"/>
      <c r="KY34803" s="23"/>
    </row>
    <row r="34804" spans="36:311" x14ac:dyDescent="0.2">
      <c r="AJ34804" s="23"/>
      <c r="HH34804"/>
      <c r="IW34804" s="36"/>
      <c r="JI34804"/>
      <c r="JJ34804"/>
      <c r="KX34804" s="23"/>
      <c r="KY34804" s="23"/>
    </row>
    <row r="34805" spans="36:311" x14ac:dyDescent="0.2">
      <c r="AJ34805" s="23"/>
      <c r="HH34805"/>
      <c r="IW34805" s="36"/>
      <c r="JI34805"/>
      <c r="JJ34805"/>
      <c r="KX34805" s="23"/>
      <c r="KY34805" s="23"/>
    </row>
    <row r="34806" spans="36:311" x14ac:dyDescent="0.2">
      <c r="AJ34806" s="23"/>
      <c r="HH34806"/>
      <c r="IW34806" s="36"/>
      <c r="JI34806"/>
      <c r="JJ34806"/>
      <c r="KX34806" s="23"/>
      <c r="KY34806" s="23"/>
    </row>
    <row r="34807" spans="36:311" x14ac:dyDescent="0.2">
      <c r="AJ34807" s="23"/>
      <c r="HH34807"/>
      <c r="IW34807" s="36"/>
      <c r="JI34807"/>
      <c r="JJ34807"/>
      <c r="KX34807" s="23"/>
      <c r="KY34807" s="23"/>
    </row>
    <row r="34808" spans="36:311" x14ac:dyDescent="0.2">
      <c r="AJ34808" s="23"/>
      <c r="HH34808"/>
      <c r="IW34808" s="36"/>
      <c r="JI34808"/>
      <c r="JJ34808"/>
      <c r="KX34808" s="23"/>
      <c r="KY34808" s="23"/>
    </row>
    <row r="34809" spans="36:311" x14ac:dyDescent="0.2">
      <c r="AJ34809" s="23"/>
      <c r="HH34809"/>
      <c r="IW34809" s="36"/>
      <c r="JI34809"/>
      <c r="JJ34809"/>
      <c r="KX34809" s="23"/>
      <c r="KY34809" s="23"/>
    </row>
    <row r="34810" spans="36:311" x14ac:dyDescent="0.2">
      <c r="AJ34810" s="23"/>
      <c r="HH34810"/>
      <c r="IW34810" s="36"/>
      <c r="JI34810"/>
      <c r="JJ34810"/>
      <c r="KX34810" s="23"/>
      <c r="KY34810" s="23"/>
    </row>
    <row r="34811" spans="36:311" x14ac:dyDescent="0.2">
      <c r="AJ34811" s="23"/>
      <c r="HH34811"/>
      <c r="IW34811" s="36"/>
      <c r="JI34811"/>
      <c r="JJ34811"/>
      <c r="KX34811" s="23"/>
      <c r="KY34811" s="23"/>
    </row>
    <row r="34812" spans="36:311" x14ac:dyDescent="0.2">
      <c r="AJ34812" s="23"/>
      <c r="HH34812"/>
      <c r="IW34812" s="36"/>
      <c r="JI34812"/>
      <c r="JJ34812"/>
      <c r="KX34812" s="23"/>
      <c r="KY34812" s="23"/>
    </row>
    <row r="34813" spans="36:311" x14ac:dyDescent="0.2">
      <c r="AJ34813" s="23"/>
      <c r="HH34813"/>
      <c r="IW34813" s="36"/>
      <c r="JI34813"/>
      <c r="JJ34813"/>
      <c r="KX34813" s="23"/>
      <c r="KY34813" s="23"/>
    </row>
    <row r="34814" spans="36:311" x14ac:dyDescent="0.2">
      <c r="AJ34814" s="23"/>
      <c r="HH34814"/>
      <c r="IW34814" s="36"/>
      <c r="JI34814"/>
      <c r="JJ34814"/>
      <c r="KX34814" s="23"/>
      <c r="KY34814" s="23"/>
    </row>
    <row r="34815" spans="36:311" x14ac:dyDescent="0.2">
      <c r="AJ34815" s="23"/>
      <c r="HH34815"/>
      <c r="IW34815" s="36"/>
      <c r="JI34815"/>
      <c r="JJ34815"/>
      <c r="KX34815" s="23"/>
      <c r="KY34815" s="23"/>
    </row>
    <row r="34816" spans="36:311" x14ac:dyDescent="0.2">
      <c r="AJ34816" s="23"/>
      <c r="HH34816"/>
      <c r="IW34816" s="36"/>
      <c r="JI34816"/>
      <c r="JJ34816"/>
      <c r="KX34816" s="23"/>
      <c r="KY34816" s="23"/>
    </row>
    <row r="34817" spans="36:311" x14ac:dyDescent="0.2">
      <c r="AJ34817" s="23"/>
      <c r="HH34817"/>
      <c r="IW34817" s="36"/>
      <c r="JI34817"/>
      <c r="JJ34817"/>
      <c r="KX34817" s="23"/>
      <c r="KY34817" s="23"/>
    </row>
    <row r="34818" spans="36:311" x14ac:dyDescent="0.2">
      <c r="AJ34818" s="23"/>
      <c r="HH34818"/>
      <c r="IW34818" s="36"/>
      <c r="JI34818"/>
      <c r="JJ34818"/>
      <c r="KX34818" s="23"/>
      <c r="KY34818" s="23"/>
    </row>
    <row r="34819" spans="36:311" x14ac:dyDescent="0.2">
      <c r="AJ34819" s="23"/>
      <c r="HH34819"/>
      <c r="IW34819" s="36"/>
      <c r="JI34819"/>
      <c r="JJ34819"/>
      <c r="KX34819" s="23"/>
      <c r="KY34819" s="23"/>
    </row>
    <row r="34820" spans="36:311" x14ac:dyDescent="0.2">
      <c r="AJ34820" s="23"/>
      <c r="HH34820"/>
      <c r="IW34820" s="36"/>
      <c r="JI34820"/>
      <c r="JJ34820"/>
      <c r="KX34820" s="23"/>
      <c r="KY34820" s="23"/>
    </row>
    <row r="34821" spans="36:311" x14ac:dyDescent="0.2">
      <c r="AJ34821" s="23"/>
      <c r="HH34821"/>
      <c r="IW34821" s="36"/>
      <c r="JI34821"/>
      <c r="JJ34821"/>
      <c r="KX34821" s="23"/>
      <c r="KY34821" s="23"/>
    </row>
    <row r="34822" spans="36:311" x14ac:dyDescent="0.2">
      <c r="AJ34822" s="23"/>
      <c r="HH34822"/>
      <c r="IW34822" s="36"/>
      <c r="JI34822"/>
      <c r="JJ34822"/>
      <c r="KX34822" s="23"/>
      <c r="KY34822" s="23"/>
    </row>
    <row r="34823" spans="36:311" x14ac:dyDescent="0.2">
      <c r="AJ34823" s="23"/>
      <c r="HH34823"/>
      <c r="IW34823" s="36"/>
      <c r="JI34823"/>
      <c r="JJ34823"/>
      <c r="KX34823" s="23"/>
      <c r="KY34823" s="23"/>
    </row>
    <row r="34824" spans="36:311" x14ac:dyDescent="0.2">
      <c r="AJ34824" s="23"/>
      <c r="HH34824"/>
      <c r="IW34824" s="36"/>
      <c r="JI34824"/>
      <c r="JJ34824"/>
      <c r="KX34824" s="23"/>
      <c r="KY34824" s="23"/>
    </row>
    <row r="34825" spans="36:311" x14ac:dyDescent="0.2">
      <c r="AJ34825" s="23"/>
      <c r="HH34825"/>
      <c r="IW34825" s="36"/>
      <c r="JI34825"/>
      <c r="JJ34825"/>
      <c r="KX34825" s="23"/>
      <c r="KY34825" s="23"/>
    </row>
    <row r="34826" spans="36:311" x14ac:dyDescent="0.2">
      <c r="AJ34826" s="23"/>
      <c r="HH34826"/>
      <c r="IW34826" s="36"/>
      <c r="JI34826"/>
      <c r="JJ34826"/>
      <c r="KX34826" s="23"/>
      <c r="KY34826" s="23"/>
    </row>
    <row r="34827" spans="36:311" x14ac:dyDescent="0.2">
      <c r="AJ34827" s="23"/>
      <c r="HH34827"/>
      <c r="IW34827" s="36"/>
      <c r="JI34827"/>
      <c r="JJ34827"/>
      <c r="KX34827" s="23"/>
      <c r="KY34827" s="23"/>
    </row>
    <row r="34828" spans="36:311" x14ac:dyDescent="0.2">
      <c r="AJ34828" s="23"/>
      <c r="HH34828"/>
      <c r="IW34828" s="36"/>
      <c r="JI34828"/>
      <c r="JJ34828"/>
      <c r="KX34828" s="23"/>
      <c r="KY34828" s="23"/>
    </row>
    <row r="34829" spans="36:311" x14ac:dyDescent="0.2">
      <c r="AJ34829" s="23"/>
      <c r="HH34829"/>
      <c r="IW34829" s="36"/>
      <c r="JI34829"/>
      <c r="JJ34829"/>
      <c r="KX34829" s="23"/>
      <c r="KY34829" s="23"/>
    </row>
    <row r="34830" spans="36:311" x14ac:dyDescent="0.2">
      <c r="AJ34830" s="23"/>
      <c r="HH34830"/>
      <c r="IW34830" s="36"/>
      <c r="JI34830"/>
      <c r="JJ34830"/>
      <c r="KX34830" s="23"/>
      <c r="KY34830" s="23"/>
    </row>
    <row r="34831" spans="36:311" x14ac:dyDescent="0.2">
      <c r="AJ34831" s="23"/>
      <c r="HH34831"/>
      <c r="IW34831" s="36"/>
      <c r="JI34831"/>
      <c r="JJ34831"/>
      <c r="KX34831" s="23"/>
      <c r="KY34831" s="23"/>
    </row>
    <row r="34832" spans="36:311" x14ac:dyDescent="0.2">
      <c r="AJ34832" s="23"/>
      <c r="HH34832"/>
      <c r="IW34832" s="36"/>
      <c r="JI34832"/>
      <c r="JJ34832"/>
      <c r="KX34832" s="23"/>
      <c r="KY34832" s="23"/>
    </row>
    <row r="34833" spans="36:311" x14ac:dyDescent="0.2">
      <c r="AJ34833" s="23"/>
      <c r="HH34833"/>
      <c r="IW34833" s="36"/>
      <c r="JI34833"/>
      <c r="JJ34833"/>
      <c r="KX34833" s="23"/>
      <c r="KY34833" s="23"/>
    </row>
    <row r="34834" spans="36:311" x14ac:dyDescent="0.2">
      <c r="AJ34834" s="23"/>
      <c r="HH34834"/>
      <c r="IW34834" s="36"/>
      <c r="JI34834"/>
      <c r="JJ34834"/>
      <c r="KX34834" s="23"/>
      <c r="KY34834" s="23"/>
    </row>
    <row r="34835" spans="36:311" x14ac:dyDescent="0.2">
      <c r="AJ34835" s="23"/>
      <c r="HH34835"/>
      <c r="IW34835" s="36"/>
      <c r="JI34835"/>
      <c r="JJ34835"/>
      <c r="KX34835" s="23"/>
      <c r="KY34835" s="23"/>
    </row>
    <row r="34836" spans="36:311" x14ac:dyDescent="0.2">
      <c r="AJ34836" s="23"/>
      <c r="HH34836"/>
      <c r="IW34836" s="36"/>
      <c r="JI34836"/>
      <c r="JJ34836"/>
      <c r="KX34836" s="23"/>
      <c r="KY34836" s="23"/>
    </row>
    <row r="34837" spans="36:311" x14ac:dyDescent="0.2">
      <c r="AJ34837" s="23"/>
      <c r="HH34837"/>
      <c r="IW34837" s="36"/>
      <c r="JI34837"/>
      <c r="JJ34837"/>
      <c r="KX34837" s="23"/>
      <c r="KY34837" s="23"/>
    </row>
    <row r="34838" spans="36:311" x14ac:dyDescent="0.2">
      <c r="AJ34838" s="23"/>
      <c r="HH34838"/>
      <c r="IW34838" s="36"/>
      <c r="JI34838"/>
      <c r="JJ34838"/>
      <c r="KX34838" s="23"/>
      <c r="KY34838" s="23"/>
    </row>
    <row r="34839" spans="36:311" x14ac:dyDescent="0.2">
      <c r="AJ34839" s="23"/>
      <c r="HH34839"/>
      <c r="IW34839" s="36"/>
      <c r="JI34839"/>
      <c r="JJ34839"/>
      <c r="KX34839" s="23"/>
      <c r="KY34839" s="23"/>
    </row>
    <row r="34840" spans="36:311" x14ac:dyDescent="0.2">
      <c r="AJ34840" s="23"/>
      <c r="HH34840"/>
      <c r="IW34840" s="36"/>
      <c r="JI34840"/>
      <c r="JJ34840"/>
      <c r="KX34840" s="23"/>
      <c r="KY34840" s="23"/>
    </row>
    <row r="34841" spans="36:311" x14ac:dyDescent="0.2">
      <c r="AJ34841" s="23"/>
      <c r="HH34841"/>
      <c r="IW34841" s="36"/>
      <c r="JI34841"/>
      <c r="JJ34841"/>
      <c r="KX34841" s="23"/>
      <c r="KY34841" s="23"/>
    </row>
    <row r="34842" spans="36:311" x14ac:dyDescent="0.2">
      <c r="AJ34842" s="23"/>
      <c r="HH34842"/>
      <c r="IW34842" s="36"/>
      <c r="JI34842"/>
      <c r="JJ34842"/>
      <c r="KX34842" s="23"/>
      <c r="KY34842" s="23"/>
    </row>
    <row r="34843" spans="36:311" x14ac:dyDescent="0.2">
      <c r="AJ34843" s="23"/>
      <c r="HH34843"/>
      <c r="IW34843" s="36"/>
      <c r="JI34843"/>
      <c r="JJ34843"/>
      <c r="KX34843" s="23"/>
      <c r="KY34843" s="23"/>
    </row>
    <row r="34844" spans="36:311" x14ac:dyDescent="0.2">
      <c r="AJ34844" s="23"/>
      <c r="HH34844"/>
      <c r="IW34844" s="36"/>
      <c r="JI34844"/>
      <c r="JJ34844"/>
      <c r="KX34844" s="23"/>
      <c r="KY34844" s="23"/>
    </row>
    <row r="34845" spans="36:311" x14ac:dyDescent="0.2">
      <c r="AJ34845" s="23"/>
      <c r="HH34845"/>
      <c r="IW34845" s="36"/>
      <c r="JI34845"/>
      <c r="JJ34845"/>
      <c r="KX34845" s="23"/>
      <c r="KY34845" s="23"/>
    </row>
    <row r="34846" spans="36:311" x14ac:dyDescent="0.2">
      <c r="AJ34846" s="23"/>
      <c r="HH34846"/>
      <c r="IW34846" s="36"/>
      <c r="JI34846"/>
      <c r="JJ34846"/>
      <c r="KX34846" s="23"/>
      <c r="KY34846" s="23"/>
    </row>
    <row r="34847" spans="36:311" x14ac:dyDescent="0.2">
      <c r="AJ34847" s="23"/>
      <c r="HH34847"/>
      <c r="IW34847" s="36"/>
      <c r="JI34847"/>
      <c r="JJ34847"/>
      <c r="KX34847" s="23"/>
      <c r="KY34847" s="23"/>
    </row>
    <row r="34848" spans="36:311" x14ac:dyDescent="0.2">
      <c r="AJ34848" s="23"/>
      <c r="HH34848"/>
      <c r="IW34848" s="36"/>
      <c r="JI34848"/>
      <c r="JJ34848"/>
      <c r="KX34848" s="23"/>
      <c r="KY34848" s="23"/>
    </row>
    <row r="34849" spans="36:311" x14ac:dyDescent="0.2">
      <c r="AJ34849" s="23"/>
      <c r="HH34849"/>
      <c r="IW34849" s="36"/>
      <c r="JI34849"/>
      <c r="JJ34849"/>
      <c r="KX34849" s="23"/>
      <c r="KY34849" s="23"/>
    </row>
    <row r="34850" spans="36:311" x14ac:dyDescent="0.2">
      <c r="AJ34850" s="23"/>
      <c r="HH34850"/>
      <c r="IW34850" s="36"/>
      <c r="JI34850"/>
      <c r="JJ34850"/>
      <c r="KX34850" s="23"/>
      <c r="KY34850" s="23"/>
    </row>
    <row r="34851" spans="36:311" x14ac:dyDescent="0.2">
      <c r="AJ34851" s="23"/>
      <c r="HH34851"/>
      <c r="IW34851" s="36"/>
      <c r="JI34851"/>
      <c r="JJ34851"/>
      <c r="KX34851" s="23"/>
      <c r="KY34851" s="23"/>
    </row>
    <row r="34852" spans="36:311" x14ac:dyDescent="0.2">
      <c r="AJ34852" s="23"/>
      <c r="HH34852"/>
      <c r="IW34852" s="36"/>
      <c r="JI34852"/>
      <c r="JJ34852"/>
      <c r="KX34852" s="23"/>
      <c r="KY34852" s="23"/>
    </row>
    <row r="34853" spans="36:311" x14ac:dyDescent="0.2">
      <c r="AJ34853" s="23"/>
      <c r="HH34853"/>
      <c r="IW34853" s="36"/>
      <c r="JI34853"/>
      <c r="JJ34853"/>
      <c r="KX34853" s="23"/>
      <c r="KY34853" s="23"/>
    </row>
    <row r="34854" spans="36:311" x14ac:dyDescent="0.2">
      <c r="AJ34854" s="23"/>
      <c r="HH34854"/>
      <c r="IW34854" s="36"/>
      <c r="JI34854"/>
      <c r="JJ34854"/>
      <c r="KX34854" s="23"/>
      <c r="KY34854" s="23"/>
    </row>
    <row r="34855" spans="36:311" x14ac:dyDescent="0.2">
      <c r="AJ34855" s="23"/>
      <c r="HH34855"/>
      <c r="IW34855" s="36"/>
      <c r="JI34855"/>
      <c r="JJ34855"/>
      <c r="KX34855" s="23"/>
      <c r="KY34855" s="23"/>
    </row>
    <row r="34856" spans="36:311" x14ac:dyDescent="0.2">
      <c r="AJ34856" s="23"/>
      <c r="HH34856"/>
      <c r="IW34856" s="36"/>
      <c r="JI34856"/>
      <c r="JJ34856"/>
      <c r="KX34856" s="23"/>
      <c r="KY34856" s="23"/>
    </row>
    <row r="34857" spans="36:311" x14ac:dyDescent="0.2">
      <c r="AJ34857" s="23"/>
      <c r="HH34857"/>
      <c r="IW34857" s="36"/>
      <c r="JI34857"/>
      <c r="JJ34857"/>
      <c r="KX34857" s="23"/>
      <c r="KY34857" s="23"/>
    </row>
    <row r="34858" spans="36:311" x14ac:dyDescent="0.2">
      <c r="AJ34858" s="23"/>
      <c r="HH34858"/>
      <c r="IW34858" s="36"/>
      <c r="JI34858"/>
      <c r="JJ34858"/>
      <c r="KX34858" s="23"/>
      <c r="KY34858" s="23"/>
    </row>
    <row r="34859" spans="36:311" x14ac:dyDescent="0.2">
      <c r="AJ34859" s="23"/>
      <c r="HH34859"/>
      <c r="IW34859" s="36"/>
      <c r="JI34859"/>
      <c r="JJ34859"/>
      <c r="KX34859" s="23"/>
      <c r="KY34859" s="23"/>
    </row>
    <row r="34860" spans="36:311" x14ac:dyDescent="0.2">
      <c r="AJ34860" s="23"/>
      <c r="HH34860"/>
      <c r="IW34860" s="36"/>
      <c r="JI34860"/>
      <c r="JJ34860"/>
      <c r="KX34860" s="23"/>
      <c r="KY34860" s="23"/>
    </row>
    <row r="34861" spans="36:311" x14ac:dyDescent="0.2">
      <c r="AJ34861" s="23"/>
      <c r="HH34861"/>
      <c r="IW34861" s="36"/>
      <c r="JI34861"/>
      <c r="JJ34861"/>
      <c r="KX34861" s="23"/>
      <c r="KY34861" s="23"/>
    </row>
    <row r="34862" spans="36:311" x14ac:dyDescent="0.2">
      <c r="AJ34862" s="23"/>
      <c r="HH34862"/>
      <c r="IW34862" s="36"/>
      <c r="JI34862"/>
      <c r="JJ34862"/>
      <c r="KX34862" s="23"/>
      <c r="KY34862" s="23"/>
    </row>
    <row r="34863" spans="36:311" x14ac:dyDescent="0.2">
      <c r="AJ34863" s="23"/>
      <c r="HH34863"/>
      <c r="IW34863" s="36"/>
      <c r="JI34863"/>
      <c r="JJ34863"/>
      <c r="KX34863" s="23"/>
      <c r="KY34863" s="23"/>
    </row>
    <row r="34864" spans="36:311" x14ac:dyDescent="0.2">
      <c r="AJ34864" s="23"/>
      <c r="HH34864"/>
      <c r="IW34864" s="36"/>
      <c r="JI34864"/>
      <c r="JJ34864"/>
      <c r="KX34864" s="23"/>
      <c r="KY34864" s="23"/>
    </row>
    <row r="34865" spans="36:311" x14ac:dyDescent="0.2">
      <c r="AJ34865" s="23"/>
      <c r="HH34865"/>
      <c r="IW34865" s="36"/>
      <c r="JI34865"/>
      <c r="JJ34865"/>
      <c r="KX34865" s="23"/>
      <c r="KY34865" s="23"/>
    </row>
    <row r="34866" spans="36:311" x14ac:dyDescent="0.2">
      <c r="AJ34866" s="23"/>
      <c r="HH34866"/>
      <c r="IW34866" s="36"/>
      <c r="JI34866"/>
      <c r="JJ34866"/>
      <c r="KX34866" s="23"/>
      <c r="KY34866" s="23"/>
    </row>
    <row r="34867" spans="36:311" x14ac:dyDescent="0.2">
      <c r="AJ34867" s="23"/>
      <c r="HH34867"/>
      <c r="IW34867" s="36"/>
      <c r="JI34867"/>
      <c r="JJ34867"/>
      <c r="KX34867" s="23"/>
      <c r="KY34867" s="23"/>
    </row>
    <row r="34868" spans="36:311" x14ac:dyDescent="0.2">
      <c r="AJ34868" s="23"/>
      <c r="HH34868"/>
      <c r="IW34868" s="36"/>
      <c r="JI34868"/>
      <c r="JJ34868"/>
      <c r="KX34868" s="23"/>
      <c r="KY34868" s="23"/>
    </row>
    <row r="34869" spans="36:311" x14ac:dyDescent="0.2">
      <c r="AJ34869" s="23"/>
      <c r="HH34869"/>
      <c r="IW34869" s="36"/>
      <c r="JI34869"/>
      <c r="JJ34869"/>
      <c r="KX34869" s="23"/>
      <c r="KY34869" s="23"/>
    </row>
    <row r="34870" spans="36:311" x14ac:dyDescent="0.2">
      <c r="AJ34870" s="23"/>
      <c r="HH34870"/>
      <c r="IW34870" s="36"/>
      <c r="JI34870"/>
      <c r="JJ34870"/>
      <c r="KX34870" s="23"/>
      <c r="KY34870" s="23"/>
    </row>
    <row r="34871" spans="36:311" x14ac:dyDescent="0.2">
      <c r="AJ34871" s="23"/>
      <c r="HH34871"/>
      <c r="IW34871" s="36"/>
      <c r="JI34871"/>
      <c r="JJ34871"/>
      <c r="KX34871" s="23"/>
      <c r="KY34871" s="23"/>
    </row>
    <row r="34872" spans="36:311" x14ac:dyDescent="0.2">
      <c r="AJ34872" s="23"/>
      <c r="HH34872"/>
      <c r="IW34872" s="36"/>
      <c r="JI34872"/>
      <c r="JJ34872"/>
      <c r="KX34872" s="23"/>
      <c r="KY34872" s="23"/>
    </row>
    <row r="34873" spans="36:311" x14ac:dyDescent="0.2">
      <c r="AJ34873" s="23"/>
      <c r="HH34873"/>
      <c r="IW34873" s="36"/>
      <c r="JI34873"/>
      <c r="JJ34873"/>
      <c r="KX34873" s="23"/>
      <c r="KY34873" s="23"/>
    </row>
    <row r="34874" spans="36:311" x14ac:dyDescent="0.2">
      <c r="AJ34874" s="23"/>
      <c r="HH34874"/>
      <c r="IW34874" s="36"/>
      <c r="JI34874"/>
      <c r="JJ34874"/>
      <c r="KX34874" s="23"/>
      <c r="KY34874" s="23"/>
    </row>
    <row r="34875" spans="36:311" x14ac:dyDescent="0.2">
      <c r="AJ34875" s="23"/>
      <c r="HH34875"/>
      <c r="IW34875" s="36"/>
      <c r="JI34875"/>
      <c r="JJ34875"/>
      <c r="KX34875" s="23"/>
      <c r="KY34875" s="23"/>
    </row>
    <row r="34876" spans="36:311" x14ac:dyDescent="0.2">
      <c r="AJ34876" s="23"/>
      <c r="HH34876"/>
      <c r="IW34876" s="36"/>
      <c r="JI34876"/>
      <c r="JJ34876"/>
      <c r="KX34876" s="23"/>
      <c r="KY34876" s="23"/>
    </row>
    <row r="34877" spans="36:311" x14ac:dyDescent="0.2">
      <c r="AJ34877" s="23"/>
      <c r="HH34877"/>
      <c r="IW34877" s="36"/>
      <c r="JI34877"/>
      <c r="JJ34877"/>
      <c r="KX34877" s="23"/>
      <c r="KY34877" s="23"/>
    </row>
    <row r="34878" spans="36:311" x14ac:dyDescent="0.2">
      <c r="AJ34878" s="23"/>
      <c r="HH34878"/>
      <c r="IW34878" s="36"/>
      <c r="JI34878"/>
      <c r="JJ34878"/>
      <c r="KX34878" s="23"/>
      <c r="KY34878" s="23"/>
    </row>
    <row r="34879" spans="36:311" x14ac:dyDescent="0.2">
      <c r="AJ34879" s="23"/>
      <c r="HH34879"/>
      <c r="IW34879" s="36"/>
      <c r="JI34879"/>
      <c r="JJ34879"/>
      <c r="KX34879" s="23"/>
      <c r="KY34879" s="23"/>
    </row>
    <row r="34880" spans="36:311" x14ac:dyDescent="0.2">
      <c r="AJ34880" s="23"/>
      <c r="HH34880"/>
      <c r="IW34880" s="36"/>
      <c r="JI34880"/>
      <c r="JJ34880"/>
      <c r="KX34880" s="23"/>
      <c r="KY34880" s="23"/>
    </row>
    <row r="34881" spans="36:311" x14ac:dyDescent="0.2">
      <c r="AJ34881" s="23"/>
      <c r="HH34881"/>
      <c r="IW34881" s="36"/>
      <c r="JI34881"/>
      <c r="JJ34881"/>
      <c r="KX34881" s="23"/>
      <c r="KY34881" s="23"/>
    </row>
    <row r="34882" spans="36:311" x14ac:dyDescent="0.2">
      <c r="AJ34882" s="23"/>
      <c r="HH34882"/>
      <c r="IW34882" s="36"/>
      <c r="JI34882"/>
      <c r="JJ34882"/>
      <c r="KX34882" s="23"/>
      <c r="KY34882" s="23"/>
    </row>
    <row r="34883" spans="36:311" x14ac:dyDescent="0.2">
      <c r="AJ34883" s="23"/>
      <c r="HH34883"/>
      <c r="IW34883" s="36"/>
      <c r="JI34883"/>
      <c r="JJ34883"/>
      <c r="KX34883" s="23"/>
      <c r="KY34883" s="23"/>
    </row>
    <row r="34884" spans="36:311" x14ac:dyDescent="0.2">
      <c r="AJ34884" s="23"/>
      <c r="HH34884"/>
      <c r="IW34884" s="36"/>
      <c r="JI34884"/>
      <c r="JJ34884"/>
      <c r="KX34884" s="23"/>
      <c r="KY34884" s="23"/>
    </row>
    <row r="34885" spans="36:311" x14ac:dyDescent="0.2">
      <c r="AJ34885" s="23"/>
      <c r="HH34885"/>
      <c r="IW34885" s="36"/>
      <c r="JI34885"/>
      <c r="JJ34885"/>
      <c r="KX34885" s="23"/>
      <c r="KY34885" s="23"/>
    </row>
    <row r="34886" spans="36:311" x14ac:dyDescent="0.2">
      <c r="AJ34886" s="23"/>
      <c r="HH34886"/>
      <c r="IW34886" s="36"/>
      <c r="JI34886"/>
      <c r="JJ34886"/>
      <c r="KX34886" s="23"/>
      <c r="KY34886" s="23"/>
    </row>
    <row r="34887" spans="36:311" x14ac:dyDescent="0.2">
      <c r="AJ34887" s="23"/>
      <c r="HH34887"/>
      <c r="IW34887" s="36"/>
      <c r="JI34887"/>
      <c r="JJ34887"/>
      <c r="KX34887" s="23"/>
      <c r="KY34887" s="23"/>
    </row>
    <row r="34888" spans="36:311" x14ac:dyDescent="0.2">
      <c r="AJ34888" s="23"/>
      <c r="HH34888"/>
      <c r="IW34888" s="36"/>
      <c r="JI34888"/>
      <c r="JJ34888"/>
      <c r="KX34888" s="23"/>
      <c r="KY34888" s="23"/>
    </row>
    <row r="34889" spans="36:311" x14ac:dyDescent="0.2">
      <c r="AJ34889" s="23"/>
      <c r="HH34889"/>
      <c r="IW34889" s="36"/>
      <c r="JI34889"/>
      <c r="JJ34889"/>
      <c r="KX34889" s="23"/>
      <c r="KY34889" s="23"/>
    </row>
    <row r="34890" spans="36:311" x14ac:dyDescent="0.2">
      <c r="AJ34890" s="23"/>
      <c r="HH34890"/>
      <c r="IW34890" s="36"/>
      <c r="JI34890"/>
      <c r="JJ34890"/>
      <c r="KX34890" s="23"/>
      <c r="KY34890" s="23"/>
    </row>
    <row r="34891" spans="36:311" x14ac:dyDescent="0.2">
      <c r="AJ34891" s="23"/>
      <c r="HH34891"/>
      <c r="IW34891" s="36"/>
      <c r="JI34891"/>
      <c r="JJ34891"/>
      <c r="KX34891" s="23"/>
      <c r="KY34891" s="23"/>
    </row>
    <row r="34892" spans="36:311" x14ac:dyDescent="0.2">
      <c r="AJ34892" s="23"/>
      <c r="HH34892"/>
      <c r="IW34892" s="36"/>
      <c r="JI34892"/>
      <c r="JJ34892"/>
      <c r="KX34892" s="23"/>
      <c r="KY34892" s="23"/>
    </row>
    <row r="34893" spans="36:311" x14ac:dyDescent="0.2">
      <c r="AJ34893" s="23"/>
      <c r="HH34893"/>
      <c r="IW34893" s="36"/>
      <c r="JI34893"/>
      <c r="JJ34893"/>
      <c r="KX34893" s="23"/>
      <c r="KY34893" s="23"/>
    </row>
    <row r="34894" spans="36:311" x14ac:dyDescent="0.2">
      <c r="AJ34894" s="23"/>
      <c r="HH34894"/>
      <c r="IW34894" s="36"/>
      <c r="JI34894"/>
      <c r="JJ34894"/>
      <c r="KX34894" s="23"/>
      <c r="KY34894" s="23"/>
    </row>
    <row r="34895" spans="36:311" x14ac:dyDescent="0.2">
      <c r="AJ34895" s="23"/>
      <c r="HH34895"/>
      <c r="IW34895" s="36"/>
      <c r="JI34895"/>
      <c r="JJ34895"/>
      <c r="KX34895" s="23"/>
      <c r="KY34895" s="23"/>
    </row>
    <row r="34896" spans="36:311" x14ac:dyDescent="0.2">
      <c r="AJ34896" s="23"/>
      <c r="HH34896"/>
      <c r="IW34896" s="36"/>
      <c r="JI34896"/>
      <c r="JJ34896"/>
      <c r="KX34896" s="23"/>
      <c r="KY34896" s="23"/>
    </row>
    <row r="34897" spans="36:311" x14ac:dyDescent="0.2">
      <c r="AJ34897" s="23"/>
      <c r="HH34897"/>
      <c r="IW34897" s="36"/>
      <c r="JI34897"/>
      <c r="JJ34897"/>
      <c r="KX34897" s="23"/>
      <c r="KY34897" s="23"/>
    </row>
    <row r="34898" spans="36:311" x14ac:dyDescent="0.2">
      <c r="AJ34898" s="23"/>
      <c r="HH34898"/>
      <c r="IW34898" s="36"/>
      <c r="JI34898"/>
      <c r="JJ34898"/>
      <c r="KX34898" s="23"/>
      <c r="KY34898" s="23"/>
    </row>
    <row r="34899" spans="36:311" x14ac:dyDescent="0.2">
      <c r="AJ34899" s="23"/>
      <c r="HH34899"/>
      <c r="IW34899" s="36"/>
      <c r="JI34899"/>
      <c r="JJ34899"/>
      <c r="KX34899" s="23"/>
      <c r="KY34899" s="23"/>
    </row>
    <row r="34900" spans="36:311" x14ac:dyDescent="0.2">
      <c r="AJ34900" s="23"/>
      <c r="HH34900"/>
      <c r="IW34900" s="36"/>
      <c r="JI34900"/>
      <c r="JJ34900"/>
      <c r="KX34900" s="23"/>
      <c r="KY34900" s="23"/>
    </row>
    <row r="34901" spans="36:311" x14ac:dyDescent="0.2">
      <c r="AJ34901" s="23"/>
      <c r="HH34901"/>
      <c r="IW34901" s="36"/>
      <c r="JI34901"/>
      <c r="JJ34901"/>
      <c r="KX34901" s="23"/>
      <c r="KY34901" s="23"/>
    </row>
    <row r="34902" spans="36:311" x14ac:dyDescent="0.2">
      <c r="AJ34902" s="23"/>
      <c r="HH34902"/>
      <c r="IW34902" s="36"/>
      <c r="JI34902"/>
      <c r="JJ34902"/>
      <c r="KX34902" s="23"/>
      <c r="KY34902" s="23"/>
    </row>
    <row r="34903" spans="36:311" x14ac:dyDescent="0.2">
      <c r="AJ34903" s="23"/>
      <c r="HH34903"/>
      <c r="IW34903" s="36"/>
      <c r="JI34903"/>
      <c r="JJ34903"/>
      <c r="KX34903" s="23"/>
      <c r="KY34903" s="23"/>
    </row>
    <row r="34904" spans="36:311" x14ac:dyDescent="0.2">
      <c r="AJ34904" s="23"/>
      <c r="HH34904"/>
      <c r="IW34904" s="36"/>
      <c r="JI34904"/>
      <c r="JJ34904"/>
      <c r="KX34904" s="23"/>
      <c r="KY34904" s="23"/>
    </row>
    <row r="34905" spans="36:311" x14ac:dyDescent="0.2">
      <c r="AJ34905" s="23"/>
      <c r="HH34905"/>
      <c r="IW34905" s="36"/>
      <c r="JI34905"/>
      <c r="JJ34905"/>
      <c r="KX34905" s="23"/>
      <c r="KY34905" s="23"/>
    </row>
    <row r="34906" spans="36:311" x14ac:dyDescent="0.2">
      <c r="AJ34906" s="23"/>
      <c r="HH34906"/>
      <c r="IW34906" s="36"/>
      <c r="JI34906"/>
      <c r="JJ34906"/>
      <c r="KX34906" s="23"/>
      <c r="KY34906" s="23"/>
    </row>
    <row r="34907" spans="36:311" x14ac:dyDescent="0.2">
      <c r="AJ34907" s="23"/>
      <c r="HH34907"/>
      <c r="IW34907" s="36"/>
      <c r="JI34907"/>
      <c r="JJ34907"/>
      <c r="KX34907" s="23"/>
      <c r="KY34907" s="23"/>
    </row>
    <row r="34908" spans="36:311" x14ac:dyDescent="0.2">
      <c r="AJ34908" s="23"/>
      <c r="HH34908"/>
      <c r="IW34908" s="36"/>
      <c r="JI34908"/>
      <c r="JJ34908"/>
      <c r="KX34908" s="23"/>
      <c r="KY34908" s="23"/>
    </row>
    <row r="34909" spans="36:311" x14ac:dyDescent="0.2">
      <c r="AJ34909" s="23"/>
      <c r="HH34909"/>
      <c r="IW34909" s="36"/>
      <c r="JI34909"/>
      <c r="JJ34909"/>
      <c r="KX34909" s="23"/>
      <c r="KY34909" s="23"/>
    </row>
    <row r="34910" spans="36:311" x14ac:dyDescent="0.2">
      <c r="AJ34910" s="23"/>
      <c r="HH34910"/>
      <c r="IW34910" s="36"/>
      <c r="JI34910"/>
      <c r="JJ34910"/>
      <c r="KX34910" s="23"/>
      <c r="KY34910" s="23"/>
    </row>
    <row r="34911" spans="36:311" x14ac:dyDescent="0.2">
      <c r="AJ34911" s="23"/>
      <c r="HH34911"/>
      <c r="IW34911" s="36"/>
      <c r="JI34911"/>
      <c r="JJ34911"/>
      <c r="KX34911" s="23"/>
      <c r="KY34911" s="23"/>
    </row>
    <row r="34912" spans="36:311" x14ac:dyDescent="0.2">
      <c r="AJ34912" s="23"/>
      <c r="HH34912"/>
      <c r="IW34912" s="36"/>
      <c r="JI34912"/>
      <c r="JJ34912"/>
      <c r="KX34912" s="23"/>
      <c r="KY34912" s="23"/>
    </row>
    <row r="34913" spans="36:311" x14ac:dyDescent="0.2">
      <c r="AJ34913" s="23"/>
      <c r="HH34913"/>
      <c r="IW34913" s="36"/>
      <c r="JI34913"/>
      <c r="JJ34913"/>
      <c r="KX34913" s="23"/>
      <c r="KY34913" s="23"/>
    </row>
    <row r="34914" spans="36:311" x14ac:dyDescent="0.2">
      <c r="AJ34914" s="23"/>
      <c r="HH34914"/>
      <c r="IW34914" s="36"/>
      <c r="JI34914"/>
      <c r="JJ34914"/>
      <c r="KX34914" s="23"/>
      <c r="KY34914" s="23"/>
    </row>
    <row r="34915" spans="36:311" x14ac:dyDescent="0.2">
      <c r="AJ34915" s="23"/>
      <c r="HH34915"/>
      <c r="IW34915" s="36"/>
      <c r="JI34915"/>
      <c r="JJ34915"/>
      <c r="KX34915" s="23"/>
      <c r="KY34915" s="23"/>
    </row>
    <row r="34916" spans="36:311" x14ac:dyDescent="0.2">
      <c r="AJ34916" s="23"/>
      <c r="HH34916"/>
      <c r="IW34916" s="36"/>
      <c r="JI34916"/>
      <c r="JJ34916"/>
      <c r="KX34916" s="23"/>
      <c r="KY34916" s="23"/>
    </row>
    <row r="34917" spans="36:311" x14ac:dyDescent="0.2">
      <c r="AJ34917" s="23"/>
      <c r="HH34917"/>
      <c r="IW34917" s="36"/>
      <c r="JI34917"/>
      <c r="JJ34917"/>
      <c r="KX34917" s="23"/>
      <c r="KY34917" s="23"/>
    </row>
    <row r="34918" spans="36:311" x14ac:dyDescent="0.2">
      <c r="AJ34918" s="23"/>
      <c r="HH34918"/>
      <c r="IW34918" s="36"/>
      <c r="JI34918"/>
      <c r="JJ34918"/>
      <c r="KX34918" s="23"/>
      <c r="KY34918" s="23"/>
    </row>
    <row r="34919" spans="36:311" x14ac:dyDescent="0.2">
      <c r="AJ34919" s="23"/>
      <c r="HH34919"/>
      <c r="IW34919" s="36"/>
      <c r="JI34919"/>
      <c r="JJ34919"/>
      <c r="KX34919" s="23"/>
      <c r="KY34919" s="23"/>
    </row>
    <row r="34920" spans="36:311" x14ac:dyDescent="0.2">
      <c r="AJ34920" s="23"/>
      <c r="HH34920"/>
      <c r="IW34920" s="36"/>
      <c r="JI34920"/>
      <c r="JJ34920"/>
      <c r="KX34920" s="23"/>
      <c r="KY34920" s="23"/>
    </row>
    <row r="34921" spans="36:311" x14ac:dyDescent="0.2">
      <c r="AJ34921" s="23"/>
      <c r="HH34921"/>
      <c r="IW34921" s="36"/>
      <c r="JI34921"/>
      <c r="JJ34921"/>
      <c r="KX34921" s="23"/>
      <c r="KY34921" s="23"/>
    </row>
    <row r="34922" spans="36:311" x14ac:dyDescent="0.2">
      <c r="AJ34922" s="23"/>
      <c r="HH34922"/>
      <c r="IW34922" s="36"/>
      <c r="JI34922"/>
      <c r="JJ34922"/>
      <c r="KX34922" s="23"/>
      <c r="KY34922" s="23"/>
    </row>
    <row r="34923" spans="36:311" x14ac:dyDescent="0.2">
      <c r="AJ34923" s="23"/>
      <c r="HH34923"/>
      <c r="IW34923" s="36"/>
      <c r="JI34923"/>
      <c r="JJ34923"/>
      <c r="KX34923" s="23"/>
      <c r="KY34923" s="23"/>
    </row>
    <row r="34924" spans="36:311" x14ac:dyDescent="0.2">
      <c r="AJ34924" s="23"/>
      <c r="HH34924"/>
      <c r="IW34924" s="36"/>
      <c r="JI34924"/>
      <c r="JJ34924"/>
      <c r="KX34924" s="23"/>
      <c r="KY34924" s="23"/>
    </row>
    <row r="34925" spans="36:311" x14ac:dyDescent="0.2">
      <c r="AJ34925" s="23"/>
      <c r="HH34925"/>
      <c r="IW34925" s="36"/>
      <c r="JI34925"/>
      <c r="JJ34925"/>
      <c r="KX34925" s="23"/>
      <c r="KY34925" s="23"/>
    </row>
    <row r="34926" spans="36:311" x14ac:dyDescent="0.2">
      <c r="AJ34926" s="23"/>
      <c r="HH34926"/>
      <c r="IW34926" s="36"/>
      <c r="JI34926"/>
      <c r="JJ34926"/>
      <c r="KX34926" s="23"/>
      <c r="KY34926" s="23"/>
    </row>
    <row r="34927" spans="36:311" x14ac:dyDescent="0.2">
      <c r="AJ34927" s="23"/>
      <c r="HH34927"/>
      <c r="IW34927" s="36"/>
      <c r="JI34927"/>
      <c r="JJ34927"/>
      <c r="KX34927" s="23"/>
      <c r="KY34927" s="23"/>
    </row>
    <row r="34928" spans="36:311" x14ac:dyDescent="0.2">
      <c r="AJ34928" s="23"/>
      <c r="HH34928"/>
      <c r="IW34928" s="36"/>
      <c r="JI34928"/>
      <c r="JJ34928"/>
      <c r="KX34928" s="23"/>
      <c r="KY34928" s="23"/>
    </row>
    <row r="34929" spans="36:311" x14ac:dyDescent="0.2">
      <c r="AJ34929" s="23"/>
      <c r="HH34929"/>
      <c r="IW34929" s="36"/>
      <c r="JI34929"/>
      <c r="JJ34929"/>
      <c r="KX34929" s="23"/>
      <c r="KY34929" s="23"/>
    </row>
    <row r="34930" spans="36:311" x14ac:dyDescent="0.2">
      <c r="AJ34930" s="23"/>
      <c r="HH34930"/>
      <c r="IW34930" s="36"/>
      <c r="JI34930"/>
      <c r="JJ34930"/>
      <c r="KX34930" s="23"/>
      <c r="KY34930" s="23"/>
    </row>
    <row r="34931" spans="36:311" x14ac:dyDescent="0.2">
      <c r="AJ34931" s="23"/>
      <c r="HH34931"/>
      <c r="IW34931" s="36"/>
      <c r="JI34931"/>
      <c r="JJ34931"/>
      <c r="KX34931" s="23"/>
      <c r="KY34931" s="23"/>
    </row>
    <row r="34932" spans="36:311" x14ac:dyDescent="0.2">
      <c r="AJ34932" s="23"/>
      <c r="HH34932"/>
      <c r="IW34932" s="36"/>
      <c r="JI34932"/>
      <c r="JJ34932"/>
      <c r="KX34932" s="23"/>
      <c r="KY34932" s="23"/>
    </row>
    <row r="34933" spans="36:311" x14ac:dyDescent="0.2">
      <c r="AJ34933" s="23"/>
      <c r="HH34933"/>
      <c r="IW34933" s="36"/>
      <c r="JI34933"/>
      <c r="JJ34933"/>
      <c r="KX34933" s="23"/>
      <c r="KY34933" s="23"/>
    </row>
    <row r="34934" spans="36:311" x14ac:dyDescent="0.2">
      <c r="AJ34934" s="23"/>
      <c r="HH34934"/>
      <c r="IW34934" s="36"/>
      <c r="JI34934"/>
      <c r="JJ34934"/>
      <c r="KX34934" s="23"/>
      <c r="KY34934" s="23"/>
    </row>
    <row r="34935" spans="36:311" x14ac:dyDescent="0.2">
      <c r="AJ34935" s="23"/>
      <c r="HH34935"/>
      <c r="IW34935" s="36"/>
      <c r="JI34935"/>
      <c r="JJ34935"/>
      <c r="KX34935" s="23"/>
      <c r="KY34935" s="23"/>
    </row>
    <row r="34936" spans="36:311" x14ac:dyDescent="0.2">
      <c r="AJ34936" s="23"/>
      <c r="HH34936"/>
      <c r="IW34936" s="36"/>
      <c r="JI34936"/>
      <c r="JJ34936"/>
      <c r="KX34936" s="23"/>
      <c r="KY34936" s="23"/>
    </row>
    <row r="34937" spans="36:311" x14ac:dyDescent="0.2">
      <c r="AJ34937" s="23"/>
      <c r="HH34937"/>
      <c r="IW34937" s="36"/>
      <c r="JI34937"/>
      <c r="JJ34937"/>
      <c r="KX34937" s="23"/>
      <c r="KY34937" s="23"/>
    </row>
    <row r="34938" spans="36:311" x14ac:dyDescent="0.2">
      <c r="AJ34938" s="23"/>
      <c r="HH34938"/>
      <c r="IW34938" s="36"/>
      <c r="JI34938"/>
      <c r="JJ34938"/>
      <c r="KX34938" s="23"/>
      <c r="KY34938" s="23"/>
    </row>
    <row r="34939" spans="36:311" x14ac:dyDescent="0.2">
      <c r="AJ34939" s="23"/>
      <c r="HH34939"/>
      <c r="IW34939" s="36"/>
      <c r="JI34939"/>
      <c r="JJ34939"/>
      <c r="KX34939" s="23"/>
      <c r="KY34939" s="23"/>
    </row>
    <row r="34940" spans="36:311" x14ac:dyDescent="0.2">
      <c r="AJ34940" s="23"/>
      <c r="HH34940"/>
      <c r="IW34940" s="36"/>
      <c r="JI34940"/>
      <c r="JJ34940"/>
      <c r="KX34940" s="23"/>
      <c r="KY34940" s="23"/>
    </row>
    <row r="34941" spans="36:311" x14ac:dyDescent="0.2">
      <c r="AJ34941" s="23"/>
      <c r="HH34941"/>
      <c r="IW34941" s="36"/>
      <c r="JI34941"/>
      <c r="JJ34941"/>
      <c r="KX34941" s="23"/>
      <c r="KY34941" s="23"/>
    </row>
    <row r="34942" spans="36:311" x14ac:dyDescent="0.2">
      <c r="AJ34942" s="23"/>
      <c r="HH34942"/>
      <c r="IW34942" s="36"/>
      <c r="JI34942"/>
      <c r="JJ34942"/>
      <c r="KX34942" s="23"/>
      <c r="KY34942" s="23"/>
    </row>
    <row r="34943" spans="36:311" x14ac:dyDescent="0.2">
      <c r="AJ34943" s="23"/>
      <c r="HH34943"/>
      <c r="IW34943" s="36"/>
      <c r="JI34943"/>
      <c r="JJ34943"/>
      <c r="KX34943" s="23"/>
      <c r="KY34943" s="23"/>
    </row>
    <row r="34944" spans="36:311" x14ac:dyDescent="0.2">
      <c r="AJ34944" s="23"/>
      <c r="HH34944"/>
      <c r="IW34944" s="36"/>
      <c r="JI34944"/>
      <c r="JJ34944"/>
      <c r="KX34944" s="23"/>
      <c r="KY34944" s="23"/>
    </row>
    <row r="34945" spans="36:311" x14ac:dyDescent="0.2">
      <c r="AJ34945" s="23"/>
      <c r="HH34945"/>
      <c r="IW34945" s="36"/>
      <c r="JI34945"/>
      <c r="JJ34945"/>
      <c r="KX34945" s="23"/>
      <c r="KY34945" s="23"/>
    </row>
    <row r="34946" spans="36:311" x14ac:dyDescent="0.2">
      <c r="AJ34946" s="23"/>
      <c r="HH34946"/>
      <c r="IW34946" s="36"/>
      <c r="JI34946"/>
      <c r="JJ34946"/>
      <c r="KX34946" s="23"/>
      <c r="KY34946" s="23"/>
    </row>
    <row r="34947" spans="36:311" x14ac:dyDescent="0.2">
      <c r="AJ34947" s="23"/>
      <c r="HH34947"/>
      <c r="IW34947" s="36"/>
      <c r="JI34947"/>
      <c r="JJ34947"/>
      <c r="KX34947" s="23"/>
      <c r="KY34947" s="23"/>
    </row>
    <row r="34948" spans="36:311" x14ac:dyDescent="0.2">
      <c r="AJ34948" s="23"/>
      <c r="HH34948"/>
      <c r="IW34948" s="36"/>
      <c r="JI34948"/>
      <c r="JJ34948"/>
      <c r="KX34948" s="23"/>
      <c r="KY34948" s="23"/>
    </row>
    <row r="34949" spans="36:311" x14ac:dyDescent="0.2">
      <c r="AJ34949" s="23"/>
      <c r="HH34949"/>
      <c r="IW34949" s="36"/>
      <c r="JI34949"/>
      <c r="JJ34949"/>
      <c r="KX34949" s="23"/>
      <c r="KY34949" s="23"/>
    </row>
    <row r="34950" spans="36:311" x14ac:dyDescent="0.2">
      <c r="AJ34950" s="23"/>
      <c r="HH34950"/>
      <c r="IW34950" s="36"/>
      <c r="JI34950"/>
      <c r="JJ34950"/>
      <c r="KX34950" s="23"/>
      <c r="KY34950" s="23"/>
    </row>
    <row r="34951" spans="36:311" x14ac:dyDescent="0.2">
      <c r="AJ34951" s="23"/>
      <c r="HH34951"/>
      <c r="IW34951" s="36"/>
      <c r="JI34951"/>
      <c r="JJ34951"/>
      <c r="KX34951" s="23"/>
      <c r="KY34951" s="23"/>
    </row>
    <row r="34952" spans="36:311" x14ac:dyDescent="0.2">
      <c r="AJ34952" s="23"/>
      <c r="HH34952"/>
      <c r="IW34952" s="36"/>
      <c r="JI34952"/>
      <c r="JJ34952"/>
      <c r="KX34952" s="23"/>
      <c r="KY34952" s="23"/>
    </row>
    <row r="34953" spans="36:311" x14ac:dyDescent="0.2">
      <c r="AJ34953" s="23"/>
      <c r="HH34953"/>
      <c r="IW34953" s="36"/>
      <c r="JI34953"/>
      <c r="JJ34953"/>
      <c r="KX34953" s="23"/>
      <c r="KY34953" s="23"/>
    </row>
    <row r="34954" spans="36:311" x14ac:dyDescent="0.2">
      <c r="AJ34954" s="23"/>
      <c r="HH34954"/>
      <c r="IW34954" s="36"/>
      <c r="JI34954"/>
      <c r="JJ34954"/>
      <c r="KX34954" s="23"/>
      <c r="KY34954" s="23"/>
    </row>
    <row r="34955" spans="36:311" x14ac:dyDescent="0.2">
      <c r="AJ34955" s="23"/>
      <c r="HH34955"/>
      <c r="IW34955" s="36"/>
      <c r="JI34955"/>
      <c r="JJ34955"/>
      <c r="KX34955" s="23"/>
      <c r="KY34955" s="23"/>
    </row>
    <row r="34956" spans="36:311" x14ac:dyDescent="0.2">
      <c r="AJ34956" s="23"/>
      <c r="HH34956"/>
      <c r="IW34956" s="36"/>
      <c r="JI34956"/>
      <c r="JJ34956"/>
      <c r="KX34956" s="23"/>
      <c r="KY34956" s="23"/>
    </row>
    <row r="34957" spans="36:311" x14ac:dyDescent="0.2">
      <c r="AJ34957" s="23"/>
      <c r="HH34957"/>
      <c r="IW34957" s="36"/>
      <c r="JI34957"/>
      <c r="JJ34957"/>
      <c r="KX34957" s="23"/>
      <c r="KY34957" s="23"/>
    </row>
    <row r="34958" spans="36:311" x14ac:dyDescent="0.2">
      <c r="AJ34958" s="23"/>
      <c r="HH34958"/>
      <c r="IW34958" s="36"/>
      <c r="JI34958"/>
      <c r="JJ34958"/>
      <c r="KX34958" s="23"/>
      <c r="KY34958" s="23"/>
    </row>
    <row r="34959" spans="36:311" x14ac:dyDescent="0.2">
      <c r="AJ34959" s="23"/>
      <c r="HH34959"/>
      <c r="IW34959" s="36"/>
      <c r="JI34959"/>
      <c r="JJ34959"/>
      <c r="KX34959" s="23"/>
      <c r="KY34959" s="23"/>
    </row>
    <row r="34960" spans="36:311" x14ac:dyDescent="0.2">
      <c r="AJ34960" s="23"/>
      <c r="HH34960"/>
      <c r="IW34960" s="36"/>
      <c r="JI34960"/>
      <c r="JJ34960"/>
      <c r="KX34960" s="23"/>
      <c r="KY34960" s="23"/>
    </row>
    <row r="34961" spans="36:311" x14ac:dyDescent="0.2">
      <c r="AJ34961" s="23"/>
      <c r="HH34961"/>
      <c r="IW34961" s="36"/>
      <c r="JI34961"/>
      <c r="JJ34961"/>
      <c r="KX34961" s="23"/>
      <c r="KY34961" s="23"/>
    </row>
    <row r="34962" spans="36:311" x14ac:dyDescent="0.2">
      <c r="AJ34962" s="23"/>
      <c r="HH34962"/>
      <c r="IW34962" s="36"/>
      <c r="JI34962"/>
      <c r="JJ34962"/>
      <c r="KX34962" s="23"/>
      <c r="KY34962" s="23"/>
    </row>
    <row r="34963" spans="36:311" x14ac:dyDescent="0.2">
      <c r="AJ34963" s="23"/>
      <c r="HH34963"/>
      <c r="IW34963" s="36"/>
      <c r="JI34963"/>
      <c r="JJ34963"/>
      <c r="KX34963" s="23"/>
      <c r="KY34963" s="23"/>
    </row>
    <row r="34964" spans="36:311" x14ac:dyDescent="0.2">
      <c r="AJ34964" s="23"/>
      <c r="HH34964"/>
      <c r="IW34964" s="36"/>
      <c r="JI34964"/>
      <c r="JJ34964"/>
      <c r="KX34964" s="23"/>
      <c r="KY34964" s="23"/>
    </row>
    <row r="34965" spans="36:311" x14ac:dyDescent="0.2">
      <c r="AJ34965" s="23"/>
      <c r="HH34965"/>
      <c r="IW34965" s="36"/>
      <c r="JI34965"/>
      <c r="JJ34965"/>
      <c r="KX34965" s="23"/>
      <c r="KY34965" s="23"/>
    </row>
    <row r="34966" spans="36:311" x14ac:dyDescent="0.2">
      <c r="AJ34966" s="23"/>
      <c r="HH34966"/>
      <c r="IW34966" s="36"/>
      <c r="JI34966"/>
      <c r="JJ34966"/>
      <c r="KX34966" s="23"/>
      <c r="KY34966" s="23"/>
    </row>
    <row r="34967" spans="36:311" x14ac:dyDescent="0.2">
      <c r="AJ34967" s="23"/>
      <c r="HH34967"/>
      <c r="IW34967" s="36"/>
      <c r="JI34967"/>
      <c r="JJ34967"/>
      <c r="KX34967" s="23"/>
      <c r="KY34967" s="23"/>
    </row>
    <row r="34968" spans="36:311" x14ac:dyDescent="0.2">
      <c r="AJ34968" s="23"/>
      <c r="HH34968"/>
      <c r="IW34968" s="36"/>
      <c r="JI34968"/>
      <c r="JJ34968"/>
      <c r="KX34968" s="23"/>
      <c r="KY34968" s="23"/>
    </row>
    <row r="34969" spans="36:311" x14ac:dyDescent="0.2">
      <c r="AJ34969" s="23"/>
      <c r="HH34969"/>
      <c r="IW34969" s="36"/>
      <c r="JI34969"/>
      <c r="JJ34969"/>
      <c r="KX34969" s="23"/>
      <c r="KY34969" s="23"/>
    </row>
    <row r="34970" spans="36:311" x14ac:dyDescent="0.2">
      <c r="AJ34970" s="23"/>
      <c r="HH34970"/>
      <c r="IW34970" s="36"/>
      <c r="JI34970"/>
      <c r="JJ34970"/>
      <c r="KX34970" s="23"/>
      <c r="KY34970" s="23"/>
    </row>
    <row r="34971" spans="36:311" x14ac:dyDescent="0.2">
      <c r="AJ34971" s="23"/>
      <c r="HH34971"/>
      <c r="IW34971" s="36"/>
      <c r="JI34971"/>
      <c r="JJ34971"/>
      <c r="KX34971" s="23"/>
      <c r="KY34971" s="23"/>
    </row>
    <row r="34972" spans="36:311" x14ac:dyDescent="0.2">
      <c r="AJ34972" s="23"/>
      <c r="HH34972"/>
      <c r="IW34972" s="36"/>
      <c r="JI34972"/>
      <c r="JJ34972"/>
      <c r="KX34972" s="23"/>
      <c r="KY34972" s="23"/>
    </row>
    <row r="34973" spans="36:311" x14ac:dyDescent="0.2">
      <c r="AJ34973" s="23"/>
      <c r="HH34973"/>
      <c r="IW34973" s="36"/>
      <c r="JI34973"/>
      <c r="JJ34973"/>
      <c r="KX34973" s="23"/>
      <c r="KY34973" s="23"/>
    </row>
    <row r="34974" spans="36:311" x14ac:dyDescent="0.2">
      <c r="AJ34974" s="23"/>
      <c r="HH34974"/>
      <c r="IW34974" s="36"/>
      <c r="JI34974"/>
      <c r="JJ34974"/>
      <c r="KX34974" s="23"/>
      <c r="KY34974" s="23"/>
    </row>
    <row r="34975" spans="36:311" x14ac:dyDescent="0.2">
      <c r="AJ34975" s="23"/>
      <c r="HH34975"/>
      <c r="IW34975" s="36"/>
      <c r="JI34975"/>
      <c r="JJ34975"/>
      <c r="KX34975" s="23"/>
      <c r="KY34975" s="23"/>
    </row>
    <row r="34976" spans="36:311" x14ac:dyDescent="0.2">
      <c r="AJ34976" s="23"/>
      <c r="HH34976"/>
      <c r="IW34976" s="36"/>
      <c r="JI34976"/>
      <c r="JJ34976"/>
      <c r="KX34976" s="23"/>
      <c r="KY34976" s="23"/>
    </row>
    <row r="34977" spans="36:311" x14ac:dyDescent="0.2">
      <c r="AJ34977" s="23"/>
      <c r="HH34977"/>
      <c r="IW34977" s="36"/>
      <c r="JI34977"/>
      <c r="JJ34977"/>
      <c r="KX34977" s="23"/>
      <c r="KY34977" s="23"/>
    </row>
    <row r="34978" spans="36:311" x14ac:dyDescent="0.2">
      <c r="AJ34978" s="23"/>
      <c r="HH34978"/>
      <c r="IW34978" s="36"/>
      <c r="JI34978"/>
      <c r="JJ34978"/>
      <c r="KX34978" s="23"/>
      <c r="KY34978" s="23"/>
    </row>
    <row r="34979" spans="36:311" x14ac:dyDescent="0.2">
      <c r="AJ34979" s="23"/>
      <c r="HH34979"/>
      <c r="IW34979" s="36"/>
      <c r="JI34979"/>
      <c r="JJ34979"/>
      <c r="KX34979" s="23"/>
      <c r="KY34979" s="23"/>
    </row>
    <row r="34980" spans="36:311" x14ac:dyDescent="0.2">
      <c r="AJ34980" s="23"/>
      <c r="HH34980"/>
      <c r="IW34980" s="36"/>
      <c r="JI34980"/>
      <c r="JJ34980"/>
      <c r="KX34980" s="23"/>
      <c r="KY34980" s="23"/>
    </row>
    <row r="34981" spans="36:311" x14ac:dyDescent="0.2">
      <c r="AJ34981" s="23"/>
      <c r="HH34981"/>
      <c r="IW34981" s="36"/>
      <c r="JI34981"/>
      <c r="JJ34981"/>
      <c r="KX34981" s="23"/>
      <c r="KY34981" s="23"/>
    </row>
    <row r="34982" spans="36:311" x14ac:dyDescent="0.2">
      <c r="AJ34982" s="23"/>
      <c r="HH34982"/>
      <c r="IW34982" s="36"/>
      <c r="JI34982"/>
      <c r="JJ34982"/>
      <c r="KX34982" s="23"/>
      <c r="KY34982" s="23"/>
    </row>
    <row r="34983" spans="36:311" x14ac:dyDescent="0.2">
      <c r="AJ34983" s="23"/>
      <c r="HH34983"/>
      <c r="IW34983" s="36"/>
      <c r="JI34983"/>
      <c r="JJ34983"/>
      <c r="KX34983" s="23"/>
      <c r="KY34983" s="23"/>
    </row>
    <row r="34984" spans="36:311" x14ac:dyDescent="0.2">
      <c r="AJ34984" s="23"/>
      <c r="HH34984"/>
      <c r="IW34984" s="36"/>
      <c r="JI34984"/>
      <c r="JJ34984"/>
      <c r="KX34984" s="23"/>
      <c r="KY34984" s="23"/>
    </row>
    <row r="34985" spans="36:311" x14ac:dyDescent="0.2">
      <c r="AJ34985" s="23"/>
      <c r="HH34985"/>
      <c r="IW34985" s="36"/>
      <c r="JI34985"/>
      <c r="JJ34985"/>
      <c r="KX34985" s="23"/>
      <c r="KY34985" s="23"/>
    </row>
    <row r="34986" spans="36:311" x14ac:dyDescent="0.2">
      <c r="AJ34986" s="23"/>
      <c r="HH34986"/>
      <c r="IW34986" s="36"/>
      <c r="JI34986"/>
      <c r="JJ34986"/>
      <c r="KX34986" s="23"/>
      <c r="KY34986" s="23"/>
    </row>
    <row r="34987" spans="36:311" x14ac:dyDescent="0.2">
      <c r="AJ34987" s="23"/>
      <c r="HH34987"/>
      <c r="IW34987" s="36"/>
      <c r="JI34987"/>
      <c r="JJ34987"/>
      <c r="KX34987" s="23"/>
      <c r="KY34987" s="23"/>
    </row>
    <row r="34988" spans="36:311" x14ac:dyDescent="0.2">
      <c r="AJ34988" s="23"/>
      <c r="HH34988"/>
      <c r="IW34988" s="36"/>
      <c r="JI34988"/>
      <c r="JJ34988"/>
      <c r="KX34988" s="23"/>
      <c r="KY34988" s="23"/>
    </row>
    <row r="34989" spans="36:311" x14ac:dyDescent="0.2">
      <c r="AJ34989" s="23"/>
      <c r="HH34989"/>
      <c r="IW34989" s="36"/>
      <c r="JI34989"/>
      <c r="JJ34989"/>
      <c r="KX34989" s="23"/>
      <c r="KY34989" s="23"/>
    </row>
    <row r="34990" spans="36:311" x14ac:dyDescent="0.2">
      <c r="AJ34990" s="23"/>
      <c r="HH34990"/>
      <c r="IW34990" s="36"/>
      <c r="JI34990"/>
      <c r="JJ34990"/>
      <c r="KX34990" s="23"/>
      <c r="KY34990" s="23"/>
    </row>
    <row r="34991" spans="36:311" x14ac:dyDescent="0.2">
      <c r="AJ34991" s="23"/>
      <c r="HH34991"/>
      <c r="IW34991" s="36"/>
      <c r="JI34991"/>
      <c r="JJ34991"/>
      <c r="KX34991" s="23"/>
      <c r="KY34991" s="23"/>
    </row>
    <row r="34992" spans="36:311" x14ac:dyDescent="0.2">
      <c r="AJ34992" s="23"/>
      <c r="HH34992"/>
      <c r="IW34992" s="36"/>
      <c r="JI34992"/>
      <c r="JJ34992"/>
      <c r="KX34992" s="23"/>
      <c r="KY34992" s="23"/>
    </row>
    <row r="34993" spans="36:311" x14ac:dyDescent="0.2">
      <c r="AJ34993" s="23"/>
      <c r="HH34993"/>
      <c r="IW34993" s="36"/>
      <c r="JI34993"/>
      <c r="JJ34993"/>
      <c r="KX34993" s="23"/>
      <c r="KY34993" s="23"/>
    </row>
    <row r="34994" spans="36:311" x14ac:dyDescent="0.2">
      <c r="AJ34994" s="23"/>
      <c r="HH34994"/>
      <c r="IW34994" s="36"/>
      <c r="JI34994"/>
      <c r="JJ34994"/>
      <c r="KX34994" s="23"/>
      <c r="KY34994" s="23"/>
    </row>
    <row r="34995" spans="36:311" x14ac:dyDescent="0.2">
      <c r="AJ34995" s="23"/>
      <c r="HH34995"/>
      <c r="IW34995" s="36"/>
      <c r="JI34995"/>
      <c r="JJ34995"/>
      <c r="KX34995" s="23"/>
      <c r="KY34995" s="23"/>
    </row>
    <row r="34996" spans="36:311" x14ac:dyDescent="0.2">
      <c r="AJ34996" s="23"/>
      <c r="HH34996"/>
      <c r="IW34996" s="36"/>
      <c r="JI34996"/>
      <c r="JJ34996"/>
      <c r="KX34996" s="23"/>
      <c r="KY34996" s="23"/>
    </row>
    <row r="34997" spans="36:311" x14ac:dyDescent="0.2">
      <c r="AJ34997" s="23"/>
      <c r="HH34997"/>
      <c r="IW34997" s="36"/>
      <c r="JI34997"/>
      <c r="JJ34997"/>
      <c r="KX34997" s="23"/>
      <c r="KY34997" s="23"/>
    </row>
    <row r="34998" spans="36:311" x14ac:dyDescent="0.2">
      <c r="AJ34998" s="23"/>
      <c r="HH34998"/>
      <c r="IW34998" s="36"/>
      <c r="JI34998"/>
      <c r="JJ34998"/>
      <c r="KX34998" s="23"/>
      <c r="KY34998" s="23"/>
    </row>
    <row r="34999" spans="36:311" x14ac:dyDescent="0.2">
      <c r="AJ34999" s="23"/>
      <c r="HH34999"/>
      <c r="IW34999" s="36"/>
      <c r="JI34999"/>
      <c r="JJ34999"/>
      <c r="KX34999" s="23"/>
      <c r="KY34999" s="23"/>
    </row>
    <row r="35000" spans="36:311" x14ac:dyDescent="0.2">
      <c r="AJ35000" s="23"/>
      <c r="HH35000"/>
      <c r="IW35000" s="36"/>
      <c r="JI35000"/>
      <c r="JJ35000"/>
      <c r="KX35000" s="23"/>
      <c r="KY35000" s="23"/>
    </row>
    <row r="35001" spans="36:311" x14ac:dyDescent="0.2">
      <c r="AJ35001" s="23"/>
      <c r="HH35001"/>
      <c r="IW35001" s="36"/>
      <c r="JI35001"/>
      <c r="JJ35001"/>
      <c r="KX35001" s="23"/>
      <c r="KY35001" s="23"/>
    </row>
    <row r="35002" spans="36:311" x14ac:dyDescent="0.2">
      <c r="AJ35002" s="23"/>
      <c r="HH35002"/>
      <c r="IW35002" s="36"/>
      <c r="JI35002"/>
      <c r="JJ35002"/>
      <c r="KX35002" s="23"/>
      <c r="KY35002" s="23"/>
    </row>
    <row r="35003" spans="36:311" x14ac:dyDescent="0.2">
      <c r="AJ35003" s="23"/>
      <c r="HH35003"/>
      <c r="IW35003" s="36"/>
      <c r="JI35003"/>
      <c r="JJ35003"/>
      <c r="KX35003" s="23"/>
      <c r="KY35003" s="23"/>
    </row>
    <row r="35004" spans="36:311" x14ac:dyDescent="0.2">
      <c r="AJ35004" s="23"/>
      <c r="HH35004"/>
      <c r="IW35004" s="36"/>
      <c r="JI35004"/>
      <c r="JJ35004"/>
      <c r="KX35004" s="23"/>
      <c r="KY35004" s="23"/>
    </row>
    <row r="35005" spans="36:311" x14ac:dyDescent="0.2">
      <c r="AJ35005" s="23"/>
      <c r="HH35005"/>
      <c r="IW35005" s="36"/>
      <c r="JI35005"/>
      <c r="JJ35005"/>
      <c r="KX35005" s="23"/>
      <c r="KY35005" s="23"/>
    </row>
    <row r="35006" spans="36:311" x14ac:dyDescent="0.2">
      <c r="AJ35006" s="23"/>
      <c r="HH35006"/>
      <c r="IW35006" s="36"/>
      <c r="JI35006"/>
      <c r="JJ35006"/>
      <c r="KX35006" s="23"/>
      <c r="KY35006" s="23"/>
    </row>
    <row r="35007" spans="36:311" x14ac:dyDescent="0.2">
      <c r="AJ35007" s="23"/>
      <c r="HH35007"/>
      <c r="IW35007" s="36"/>
      <c r="JI35007"/>
      <c r="JJ35007"/>
      <c r="KX35007" s="23"/>
      <c r="KY35007" s="23"/>
    </row>
    <row r="35008" spans="36:311" x14ac:dyDescent="0.2">
      <c r="AJ35008" s="23"/>
      <c r="HH35008"/>
      <c r="IW35008" s="36"/>
      <c r="JI35008"/>
      <c r="JJ35008"/>
      <c r="KX35008" s="23"/>
      <c r="KY35008" s="23"/>
    </row>
    <row r="35009" spans="36:311" x14ac:dyDescent="0.2">
      <c r="AJ35009" s="23"/>
      <c r="HH35009"/>
      <c r="IW35009" s="36"/>
      <c r="JI35009"/>
      <c r="JJ35009"/>
      <c r="KX35009" s="23"/>
      <c r="KY35009" s="23"/>
    </row>
    <row r="35010" spans="36:311" x14ac:dyDescent="0.2">
      <c r="AJ35010" s="23"/>
      <c r="HH35010"/>
      <c r="IW35010" s="36"/>
      <c r="JI35010"/>
      <c r="JJ35010"/>
      <c r="KX35010" s="23"/>
      <c r="KY35010" s="23"/>
    </row>
    <row r="35011" spans="36:311" x14ac:dyDescent="0.2">
      <c r="AJ35011" s="23"/>
      <c r="HH35011"/>
      <c r="IW35011" s="36"/>
      <c r="JI35011"/>
      <c r="JJ35011"/>
      <c r="KX35011" s="23"/>
      <c r="KY35011" s="23"/>
    </row>
    <row r="35012" spans="36:311" x14ac:dyDescent="0.2">
      <c r="AJ35012" s="23"/>
      <c r="HH35012"/>
      <c r="IW35012" s="36"/>
      <c r="JI35012"/>
      <c r="JJ35012"/>
      <c r="KX35012" s="23"/>
      <c r="KY35012" s="23"/>
    </row>
    <row r="35013" spans="36:311" x14ac:dyDescent="0.2">
      <c r="AJ35013" s="23"/>
      <c r="HH35013"/>
      <c r="IW35013" s="36"/>
      <c r="JI35013"/>
      <c r="JJ35013"/>
      <c r="KX35013" s="23"/>
      <c r="KY35013" s="23"/>
    </row>
    <row r="35014" spans="36:311" x14ac:dyDescent="0.2">
      <c r="AJ35014" s="23"/>
      <c r="HH35014"/>
      <c r="IW35014" s="36"/>
      <c r="JI35014"/>
      <c r="JJ35014"/>
      <c r="KX35014" s="23"/>
      <c r="KY35014" s="23"/>
    </row>
    <row r="35015" spans="36:311" x14ac:dyDescent="0.2">
      <c r="AJ35015" s="23"/>
      <c r="HH35015"/>
      <c r="IW35015" s="36"/>
      <c r="JI35015"/>
      <c r="JJ35015"/>
      <c r="KX35015" s="23"/>
      <c r="KY35015" s="23"/>
    </row>
    <row r="35016" spans="36:311" x14ac:dyDescent="0.2">
      <c r="AJ35016" s="23"/>
      <c r="HH35016"/>
      <c r="IW35016" s="36"/>
      <c r="JI35016"/>
      <c r="JJ35016"/>
      <c r="KX35016" s="23"/>
      <c r="KY35016" s="23"/>
    </row>
    <row r="35017" spans="36:311" x14ac:dyDescent="0.2">
      <c r="AJ35017" s="23"/>
      <c r="HH35017"/>
      <c r="IW35017" s="36"/>
      <c r="JI35017"/>
      <c r="JJ35017"/>
      <c r="KX35017" s="23"/>
      <c r="KY35017" s="23"/>
    </row>
    <row r="35018" spans="36:311" x14ac:dyDescent="0.2">
      <c r="AJ35018" s="23"/>
      <c r="HH35018"/>
      <c r="IW35018" s="36"/>
      <c r="JI35018"/>
      <c r="JJ35018"/>
      <c r="KX35018" s="23"/>
      <c r="KY35018" s="23"/>
    </row>
    <row r="35019" spans="36:311" x14ac:dyDescent="0.2">
      <c r="AJ35019" s="23"/>
      <c r="HH35019"/>
      <c r="IW35019" s="36"/>
      <c r="JI35019"/>
      <c r="JJ35019"/>
      <c r="KX35019" s="23"/>
      <c r="KY35019" s="23"/>
    </row>
    <row r="35020" spans="36:311" x14ac:dyDescent="0.2">
      <c r="AJ35020" s="23"/>
      <c r="HH35020"/>
      <c r="IW35020" s="36"/>
      <c r="JI35020"/>
      <c r="JJ35020"/>
      <c r="KX35020" s="23"/>
      <c r="KY35020" s="23"/>
    </row>
    <row r="35021" spans="36:311" x14ac:dyDescent="0.2">
      <c r="AJ35021" s="23"/>
      <c r="HH35021"/>
      <c r="IW35021" s="36"/>
      <c r="JI35021"/>
      <c r="JJ35021"/>
      <c r="KX35021" s="23"/>
      <c r="KY35021" s="23"/>
    </row>
    <row r="35022" spans="36:311" x14ac:dyDescent="0.2">
      <c r="AJ35022" s="23"/>
      <c r="HH35022"/>
      <c r="IW35022" s="36"/>
      <c r="JI35022"/>
      <c r="JJ35022"/>
      <c r="KX35022" s="23"/>
      <c r="KY35022" s="23"/>
    </row>
    <row r="35023" spans="36:311" x14ac:dyDescent="0.2">
      <c r="AJ35023" s="23"/>
      <c r="HH35023"/>
      <c r="IW35023" s="36"/>
      <c r="JI35023"/>
      <c r="JJ35023"/>
      <c r="KX35023" s="23"/>
      <c r="KY35023" s="23"/>
    </row>
    <row r="35024" spans="36:311" x14ac:dyDescent="0.2">
      <c r="AJ35024" s="23"/>
      <c r="HH35024"/>
      <c r="IW35024" s="36"/>
      <c r="JI35024"/>
      <c r="JJ35024"/>
      <c r="KX35024" s="23"/>
      <c r="KY35024" s="23"/>
    </row>
    <row r="35025" spans="36:311" x14ac:dyDescent="0.2">
      <c r="AJ35025" s="23"/>
      <c r="HH35025"/>
      <c r="IW35025" s="36"/>
      <c r="JI35025"/>
      <c r="JJ35025"/>
      <c r="KX35025" s="23"/>
      <c r="KY35025" s="23"/>
    </row>
    <row r="35026" spans="36:311" x14ac:dyDescent="0.2">
      <c r="AJ35026" s="23"/>
      <c r="HH35026"/>
      <c r="IW35026" s="36"/>
      <c r="JI35026"/>
      <c r="JJ35026"/>
      <c r="KX35026" s="23"/>
      <c r="KY35026" s="23"/>
    </row>
    <row r="35027" spans="36:311" x14ac:dyDescent="0.2">
      <c r="AJ35027" s="23"/>
      <c r="HH35027"/>
      <c r="IW35027" s="36"/>
      <c r="JI35027"/>
      <c r="JJ35027"/>
      <c r="KX35027" s="23"/>
      <c r="KY35027" s="23"/>
    </row>
    <row r="35028" spans="36:311" x14ac:dyDescent="0.2">
      <c r="AJ35028" s="23"/>
      <c r="HH35028"/>
      <c r="IW35028" s="36"/>
      <c r="JI35028"/>
      <c r="JJ35028"/>
      <c r="KX35028" s="23"/>
      <c r="KY35028" s="23"/>
    </row>
    <row r="35029" spans="36:311" x14ac:dyDescent="0.2">
      <c r="AJ35029" s="23"/>
      <c r="HH35029"/>
      <c r="IW35029" s="36"/>
      <c r="JI35029"/>
      <c r="JJ35029"/>
      <c r="KX35029" s="23"/>
      <c r="KY35029" s="23"/>
    </row>
    <row r="35030" spans="36:311" x14ac:dyDescent="0.2">
      <c r="AJ35030" s="23"/>
      <c r="HH35030"/>
      <c r="IW35030" s="36"/>
      <c r="JI35030"/>
      <c r="JJ35030"/>
      <c r="KX35030" s="23"/>
      <c r="KY35030" s="23"/>
    </row>
    <row r="35031" spans="36:311" x14ac:dyDescent="0.2">
      <c r="AJ35031" s="23"/>
      <c r="HH35031"/>
      <c r="IW35031" s="36"/>
      <c r="JI35031"/>
      <c r="JJ35031"/>
      <c r="KX35031" s="23"/>
      <c r="KY35031" s="23"/>
    </row>
    <row r="35032" spans="36:311" x14ac:dyDescent="0.2">
      <c r="AJ35032" s="23"/>
      <c r="HH35032"/>
      <c r="IW35032" s="36"/>
      <c r="JI35032"/>
      <c r="JJ35032"/>
      <c r="KX35032" s="23"/>
      <c r="KY35032" s="23"/>
    </row>
    <row r="35033" spans="36:311" x14ac:dyDescent="0.2">
      <c r="AJ35033" s="23"/>
      <c r="HH35033"/>
      <c r="IW35033" s="36"/>
      <c r="JI35033"/>
      <c r="JJ35033"/>
      <c r="KX35033" s="23"/>
      <c r="KY35033" s="23"/>
    </row>
    <row r="35034" spans="36:311" x14ac:dyDescent="0.2">
      <c r="AJ35034" s="23"/>
      <c r="HH35034"/>
      <c r="IW35034" s="36"/>
      <c r="JI35034"/>
      <c r="JJ35034"/>
      <c r="KX35034" s="23"/>
      <c r="KY35034" s="23"/>
    </row>
    <row r="35035" spans="36:311" x14ac:dyDescent="0.2">
      <c r="AJ35035" s="23"/>
      <c r="HH35035"/>
      <c r="IW35035" s="36"/>
      <c r="JI35035"/>
      <c r="JJ35035"/>
      <c r="KX35035" s="23"/>
      <c r="KY35035" s="23"/>
    </row>
    <row r="35036" spans="36:311" x14ac:dyDescent="0.2">
      <c r="AJ35036" s="23"/>
      <c r="HH35036"/>
      <c r="IW35036" s="36"/>
      <c r="JI35036"/>
      <c r="JJ35036"/>
      <c r="KX35036" s="23"/>
      <c r="KY35036" s="23"/>
    </row>
    <row r="35037" spans="36:311" x14ac:dyDescent="0.2">
      <c r="AJ35037" s="23"/>
      <c r="HH35037"/>
      <c r="IW35037" s="36"/>
      <c r="JI35037"/>
      <c r="JJ35037"/>
      <c r="KX35037" s="23"/>
      <c r="KY35037" s="23"/>
    </row>
    <row r="35038" spans="36:311" x14ac:dyDescent="0.2">
      <c r="AJ35038" s="23"/>
      <c r="HH35038"/>
      <c r="IW35038" s="36"/>
      <c r="JI35038"/>
      <c r="JJ35038"/>
      <c r="KX35038" s="23"/>
      <c r="KY35038" s="23"/>
    </row>
    <row r="35039" spans="36:311" x14ac:dyDescent="0.2">
      <c r="AJ35039" s="23"/>
      <c r="HH35039"/>
      <c r="IW35039" s="36"/>
      <c r="JI35039"/>
      <c r="JJ35039"/>
      <c r="KX35039" s="23"/>
      <c r="KY35039" s="23"/>
    </row>
    <row r="35040" spans="36:311" x14ac:dyDescent="0.2">
      <c r="AJ35040" s="23"/>
      <c r="HH35040"/>
      <c r="IW35040" s="36"/>
      <c r="JI35040"/>
      <c r="JJ35040"/>
      <c r="KX35040" s="23"/>
      <c r="KY35040" s="23"/>
    </row>
    <row r="35041" spans="36:311" x14ac:dyDescent="0.2">
      <c r="AJ35041" s="23"/>
      <c r="HH35041"/>
      <c r="IW35041" s="36"/>
      <c r="JI35041"/>
      <c r="JJ35041"/>
      <c r="KX35041" s="23"/>
      <c r="KY35041" s="23"/>
    </row>
    <row r="35042" spans="36:311" x14ac:dyDescent="0.2">
      <c r="AJ35042" s="23"/>
      <c r="HH35042"/>
      <c r="IW35042" s="36"/>
      <c r="JI35042"/>
      <c r="JJ35042"/>
      <c r="KX35042" s="23"/>
      <c r="KY35042" s="23"/>
    </row>
    <row r="35043" spans="36:311" x14ac:dyDescent="0.2">
      <c r="AJ35043" s="23"/>
      <c r="HH35043"/>
      <c r="IW35043" s="36"/>
      <c r="JI35043"/>
      <c r="JJ35043"/>
      <c r="KX35043" s="23"/>
      <c r="KY35043" s="23"/>
    </row>
    <row r="35044" spans="36:311" x14ac:dyDescent="0.2">
      <c r="AJ35044" s="23"/>
      <c r="HH35044"/>
      <c r="IW35044" s="36"/>
      <c r="JI35044"/>
      <c r="JJ35044"/>
      <c r="KX35044" s="23"/>
      <c r="KY35044" s="23"/>
    </row>
    <row r="35045" spans="36:311" x14ac:dyDescent="0.2">
      <c r="AJ35045" s="23"/>
      <c r="HH35045"/>
      <c r="IW35045" s="36"/>
      <c r="JI35045"/>
      <c r="JJ35045"/>
      <c r="KX35045" s="23"/>
      <c r="KY35045" s="23"/>
    </row>
    <row r="35046" spans="36:311" x14ac:dyDescent="0.2">
      <c r="AJ35046" s="23"/>
      <c r="HH35046"/>
      <c r="IW35046" s="36"/>
      <c r="JI35046"/>
      <c r="JJ35046"/>
      <c r="KX35046" s="23"/>
      <c r="KY35046" s="23"/>
    </row>
    <row r="35047" spans="36:311" x14ac:dyDescent="0.2">
      <c r="AJ35047" s="23"/>
      <c r="HH35047"/>
      <c r="IW35047" s="36"/>
      <c r="JI35047"/>
      <c r="JJ35047"/>
      <c r="KX35047" s="23"/>
      <c r="KY35047" s="23"/>
    </row>
    <row r="35048" spans="36:311" x14ac:dyDescent="0.2">
      <c r="AJ35048" s="23"/>
      <c r="HH35048"/>
      <c r="IW35048" s="36"/>
      <c r="JI35048"/>
      <c r="JJ35048"/>
      <c r="KX35048" s="23"/>
      <c r="KY35048" s="23"/>
    </row>
    <row r="35049" spans="36:311" x14ac:dyDescent="0.2">
      <c r="AJ35049" s="23"/>
      <c r="HH35049"/>
      <c r="IW35049" s="36"/>
      <c r="JI35049"/>
      <c r="JJ35049"/>
      <c r="KX35049" s="23"/>
      <c r="KY35049" s="23"/>
    </row>
    <row r="35050" spans="36:311" x14ac:dyDescent="0.2">
      <c r="AJ35050" s="23"/>
      <c r="HH35050"/>
      <c r="IW35050" s="36"/>
      <c r="JI35050"/>
      <c r="JJ35050"/>
      <c r="KX35050" s="23"/>
      <c r="KY35050" s="23"/>
    </row>
    <row r="35051" spans="36:311" x14ac:dyDescent="0.2">
      <c r="AJ35051" s="23"/>
      <c r="HH35051"/>
      <c r="IW35051" s="36"/>
      <c r="JI35051"/>
      <c r="JJ35051"/>
      <c r="KX35051" s="23"/>
      <c r="KY35051" s="23"/>
    </row>
    <row r="35052" spans="36:311" x14ac:dyDescent="0.2">
      <c r="AJ35052" s="23"/>
      <c r="HH35052"/>
      <c r="IW35052" s="36"/>
      <c r="JI35052"/>
      <c r="JJ35052"/>
      <c r="KX35052" s="23"/>
      <c r="KY35052" s="23"/>
    </row>
    <row r="35053" spans="36:311" x14ac:dyDescent="0.2">
      <c r="AJ35053" s="23"/>
      <c r="HH35053"/>
      <c r="IW35053" s="36"/>
      <c r="JI35053"/>
      <c r="JJ35053"/>
      <c r="KX35053" s="23"/>
      <c r="KY35053" s="23"/>
    </row>
    <row r="35054" spans="36:311" x14ac:dyDescent="0.2">
      <c r="AJ35054" s="23"/>
      <c r="HH35054"/>
      <c r="IW35054" s="36"/>
      <c r="JI35054"/>
      <c r="JJ35054"/>
      <c r="KX35054" s="23"/>
      <c r="KY35054" s="23"/>
    </row>
    <row r="35055" spans="36:311" x14ac:dyDescent="0.2">
      <c r="AJ35055" s="23"/>
      <c r="HH35055"/>
      <c r="IW35055" s="36"/>
      <c r="JI35055"/>
      <c r="JJ35055"/>
      <c r="KX35055" s="23"/>
      <c r="KY35055" s="23"/>
    </row>
    <row r="35056" spans="36:311" x14ac:dyDescent="0.2">
      <c r="AJ35056" s="23"/>
      <c r="HH35056"/>
      <c r="IW35056" s="36"/>
      <c r="JI35056"/>
      <c r="JJ35056"/>
      <c r="KX35056" s="23"/>
      <c r="KY35056" s="23"/>
    </row>
    <row r="35057" spans="36:311" x14ac:dyDescent="0.2">
      <c r="AJ35057" s="23"/>
      <c r="HH35057"/>
      <c r="IW35057" s="36"/>
      <c r="JI35057"/>
      <c r="JJ35057"/>
      <c r="KX35057" s="23"/>
      <c r="KY35057" s="23"/>
    </row>
    <row r="35058" spans="36:311" x14ac:dyDescent="0.2">
      <c r="AJ35058" s="23"/>
      <c r="HH35058"/>
      <c r="IW35058" s="36"/>
      <c r="JI35058"/>
      <c r="JJ35058"/>
      <c r="KX35058" s="23"/>
      <c r="KY35058" s="23"/>
    </row>
    <row r="35059" spans="36:311" x14ac:dyDescent="0.2">
      <c r="AJ35059" s="23"/>
      <c r="HH35059"/>
      <c r="IW35059" s="36"/>
      <c r="JI35059"/>
      <c r="JJ35059"/>
      <c r="KX35059" s="23"/>
      <c r="KY35059" s="23"/>
    </row>
    <row r="35060" spans="36:311" x14ac:dyDescent="0.2">
      <c r="AJ35060" s="23"/>
      <c r="HH35060"/>
      <c r="IW35060" s="36"/>
      <c r="JI35060"/>
      <c r="JJ35060"/>
      <c r="KX35060" s="23"/>
      <c r="KY35060" s="23"/>
    </row>
    <row r="35061" spans="36:311" x14ac:dyDescent="0.2">
      <c r="AJ35061" s="23"/>
      <c r="HH35061"/>
      <c r="IW35061" s="36"/>
      <c r="JI35061"/>
      <c r="JJ35061"/>
      <c r="KX35061" s="23"/>
      <c r="KY35061" s="23"/>
    </row>
    <row r="35062" spans="36:311" x14ac:dyDescent="0.2">
      <c r="AJ35062" s="23"/>
      <c r="HH35062"/>
      <c r="IW35062" s="36"/>
      <c r="JI35062"/>
      <c r="JJ35062"/>
      <c r="KX35062" s="23"/>
      <c r="KY35062" s="23"/>
    </row>
    <row r="35063" spans="36:311" x14ac:dyDescent="0.2">
      <c r="AJ35063" s="23"/>
      <c r="HH35063"/>
      <c r="IW35063" s="36"/>
      <c r="JI35063"/>
      <c r="JJ35063"/>
      <c r="KX35063" s="23"/>
      <c r="KY35063" s="23"/>
    </row>
    <row r="35064" spans="36:311" x14ac:dyDescent="0.2">
      <c r="AJ35064" s="23"/>
      <c r="HH35064"/>
      <c r="IW35064" s="36"/>
      <c r="JI35064"/>
      <c r="JJ35064"/>
      <c r="KX35064" s="23"/>
      <c r="KY35064" s="23"/>
    </row>
    <row r="35065" spans="36:311" x14ac:dyDescent="0.2">
      <c r="AJ35065" s="23"/>
      <c r="HH35065"/>
      <c r="IW35065" s="36"/>
      <c r="JI35065"/>
      <c r="JJ35065"/>
      <c r="KX35065" s="23"/>
      <c r="KY35065" s="23"/>
    </row>
    <row r="35066" spans="36:311" x14ac:dyDescent="0.2">
      <c r="AJ35066" s="23"/>
      <c r="HH35066"/>
      <c r="IW35066" s="36"/>
      <c r="JI35066"/>
      <c r="JJ35066"/>
      <c r="KX35066" s="23"/>
      <c r="KY35066" s="23"/>
    </row>
    <row r="35067" spans="36:311" x14ac:dyDescent="0.2">
      <c r="AJ35067" s="23"/>
      <c r="HH35067"/>
      <c r="IW35067" s="36"/>
      <c r="JI35067"/>
      <c r="JJ35067"/>
      <c r="KX35067" s="23"/>
      <c r="KY35067" s="23"/>
    </row>
    <row r="35068" spans="36:311" x14ac:dyDescent="0.2">
      <c r="AJ35068" s="23"/>
      <c r="HH35068"/>
      <c r="IW35068" s="36"/>
      <c r="JI35068"/>
      <c r="JJ35068"/>
      <c r="KX35068" s="23"/>
      <c r="KY35068" s="23"/>
    </row>
    <row r="35069" spans="36:311" x14ac:dyDescent="0.2">
      <c r="AJ35069" s="23"/>
      <c r="HH35069"/>
      <c r="IW35069" s="36"/>
      <c r="JI35069"/>
      <c r="JJ35069"/>
      <c r="KX35069" s="23"/>
      <c r="KY35069" s="23"/>
    </row>
    <row r="35070" spans="36:311" x14ac:dyDescent="0.2">
      <c r="AJ35070" s="23"/>
      <c r="HH35070"/>
      <c r="IW35070" s="36"/>
      <c r="JI35070"/>
      <c r="JJ35070"/>
      <c r="KX35070" s="23"/>
      <c r="KY35070" s="23"/>
    </row>
    <row r="35071" spans="36:311" x14ac:dyDescent="0.2">
      <c r="AJ35071" s="23"/>
      <c r="HH35071"/>
      <c r="IW35071" s="36"/>
      <c r="JI35071"/>
      <c r="JJ35071"/>
      <c r="KX35071" s="23"/>
      <c r="KY35071" s="23"/>
    </row>
    <row r="35072" spans="36:311" x14ac:dyDescent="0.2">
      <c r="AJ35072" s="23"/>
      <c r="HH35072"/>
      <c r="IW35072" s="36"/>
      <c r="JI35072"/>
      <c r="JJ35072"/>
      <c r="KX35072" s="23"/>
      <c r="KY35072" s="23"/>
    </row>
    <row r="35073" spans="36:311" x14ac:dyDescent="0.2">
      <c r="AJ35073" s="23"/>
      <c r="HH35073"/>
      <c r="IW35073" s="36"/>
      <c r="JI35073"/>
      <c r="JJ35073"/>
      <c r="KX35073" s="23"/>
      <c r="KY35073" s="23"/>
    </row>
    <row r="35074" spans="36:311" x14ac:dyDescent="0.2">
      <c r="AJ35074" s="23"/>
      <c r="HH35074"/>
      <c r="IW35074" s="36"/>
      <c r="JI35074"/>
      <c r="JJ35074"/>
      <c r="KX35074" s="23"/>
      <c r="KY35074" s="23"/>
    </row>
    <row r="35075" spans="36:311" x14ac:dyDescent="0.2">
      <c r="AJ35075" s="23"/>
      <c r="HH35075"/>
      <c r="IW35075" s="36"/>
      <c r="JI35075"/>
      <c r="JJ35075"/>
      <c r="KX35075" s="23"/>
      <c r="KY35075" s="23"/>
    </row>
    <row r="35076" spans="36:311" x14ac:dyDescent="0.2">
      <c r="AJ35076" s="23"/>
      <c r="HH35076"/>
      <c r="IW35076" s="36"/>
      <c r="JI35076"/>
      <c r="JJ35076"/>
      <c r="KX35076" s="23"/>
      <c r="KY35076" s="23"/>
    </row>
    <row r="35077" spans="36:311" x14ac:dyDescent="0.2">
      <c r="AJ35077" s="23"/>
      <c r="HH35077"/>
      <c r="IW35077" s="36"/>
      <c r="JI35077"/>
      <c r="JJ35077"/>
      <c r="KX35077" s="23"/>
      <c r="KY35077" s="23"/>
    </row>
    <row r="35078" spans="36:311" x14ac:dyDescent="0.2">
      <c r="AJ35078" s="23"/>
      <c r="HH35078"/>
      <c r="IW35078" s="36"/>
      <c r="JI35078"/>
      <c r="JJ35078"/>
      <c r="KX35078" s="23"/>
      <c r="KY35078" s="23"/>
    </row>
    <row r="35079" spans="36:311" x14ac:dyDescent="0.2">
      <c r="AJ35079" s="23"/>
      <c r="HH35079"/>
      <c r="IW35079" s="36"/>
      <c r="JI35079"/>
      <c r="JJ35079"/>
      <c r="KX35079" s="23"/>
      <c r="KY35079" s="23"/>
    </row>
    <row r="35080" spans="36:311" x14ac:dyDescent="0.2">
      <c r="AJ35080" s="23"/>
      <c r="HH35080"/>
      <c r="IW35080" s="36"/>
      <c r="JI35080"/>
      <c r="JJ35080"/>
      <c r="KX35080" s="23"/>
      <c r="KY35080" s="23"/>
    </row>
    <row r="35081" spans="36:311" x14ac:dyDescent="0.2">
      <c r="AJ35081" s="23"/>
      <c r="HH35081"/>
      <c r="IW35081" s="36"/>
      <c r="JI35081"/>
      <c r="JJ35081"/>
      <c r="KX35081" s="23"/>
      <c r="KY35081" s="23"/>
    </row>
    <row r="35082" spans="36:311" x14ac:dyDescent="0.2">
      <c r="AJ35082" s="23"/>
      <c r="HH35082"/>
      <c r="IW35082" s="36"/>
      <c r="JI35082"/>
      <c r="JJ35082"/>
      <c r="KX35082" s="23"/>
      <c r="KY35082" s="23"/>
    </row>
    <row r="35083" spans="36:311" x14ac:dyDescent="0.2">
      <c r="AJ35083" s="23"/>
      <c r="HH35083"/>
      <c r="IW35083" s="36"/>
      <c r="JI35083"/>
      <c r="JJ35083"/>
      <c r="KX35083" s="23"/>
      <c r="KY35083" s="23"/>
    </row>
    <row r="35084" spans="36:311" x14ac:dyDescent="0.2">
      <c r="AJ35084" s="23"/>
      <c r="HH35084"/>
      <c r="IW35084" s="36"/>
      <c r="JI35084"/>
      <c r="JJ35084"/>
      <c r="KX35084" s="23"/>
      <c r="KY35084" s="23"/>
    </row>
    <row r="35085" spans="36:311" x14ac:dyDescent="0.2">
      <c r="AJ35085" s="23"/>
      <c r="HH35085"/>
      <c r="IW35085" s="36"/>
      <c r="JI35085"/>
      <c r="JJ35085"/>
      <c r="KX35085" s="23"/>
      <c r="KY35085" s="23"/>
    </row>
    <row r="35086" spans="36:311" x14ac:dyDescent="0.2">
      <c r="AJ35086" s="23"/>
      <c r="HH35086"/>
      <c r="IW35086" s="36"/>
      <c r="JI35086"/>
      <c r="JJ35086"/>
      <c r="KX35086" s="23"/>
      <c r="KY35086" s="23"/>
    </row>
    <row r="35087" spans="36:311" x14ac:dyDescent="0.2">
      <c r="AJ35087" s="23"/>
      <c r="HH35087"/>
      <c r="IW35087" s="36"/>
      <c r="JI35087"/>
      <c r="JJ35087"/>
      <c r="KX35087" s="23"/>
      <c r="KY35087" s="23"/>
    </row>
    <row r="35088" spans="36:311" x14ac:dyDescent="0.2">
      <c r="AJ35088" s="23"/>
      <c r="HH35088"/>
      <c r="IW35088" s="36"/>
      <c r="JI35088"/>
      <c r="JJ35088"/>
      <c r="KX35088" s="23"/>
      <c r="KY35088" s="23"/>
    </row>
    <row r="35089" spans="36:311" x14ac:dyDescent="0.2">
      <c r="AJ35089" s="23"/>
      <c r="HH35089"/>
      <c r="IW35089" s="36"/>
      <c r="JI35089"/>
      <c r="JJ35089"/>
      <c r="KX35089" s="23"/>
      <c r="KY35089" s="23"/>
    </row>
    <row r="35090" spans="36:311" x14ac:dyDescent="0.2">
      <c r="AJ35090" s="23"/>
      <c r="HH35090"/>
      <c r="IW35090" s="36"/>
      <c r="JI35090"/>
      <c r="JJ35090"/>
      <c r="KX35090" s="23"/>
      <c r="KY35090" s="23"/>
    </row>
    <row r="35091" spans="36:311" x14ac:dyDescent="0.2">
      <c r="AJ35091" s="23"/>
      <c r="HH35091"/>
      <c r="IW35091" s="36"/>
      <c r="JI35091"/>
      <c r="JJ35091"/>
      <c r="KX35091" s="23"/>
      <c r="KY35091" s="23"/>
    </row>
    <row r="35092" spans="36:311" x14ac:dyDescent="0.2">
      <c r="AJ35092" s="23"/>
      <c r="HH35092"/>
      <c r="IW35092" s="36"/>
      <c r="JI35092"/>
      <c r="JJ35092"/>
      <c r="KX35092" s="23"/>
      <c r="KY35092" s="23"/>
    </row>
    <row r="35093" spans="36:311" x14ac:dyDescent="0.2">
      <c r="AJ35093" s="23"/>
      <c r="HH35093"/>
      <c r="IW35093" s="36"/>
      <c r="JI35093"/>
      <c r="JJ35093"/>
      <c r="KX35093" s="23"/>
      <c r="KY35093" s="23"/>
    </row>
    <row r="35094" spans="36:311" x14ac:dyDescent="0.2">
      <c r="AJ35094" s="23"/>
      <c r="HH35094"/>
      <c r="IW35094" s="36"/>
      <c r="JI35094"/>
      <c r="JJ35094"/>
      <c r="KX35094" s="23"/>
      <c r="KY35094" s="23"/>
    </row>
    <row r="35095" spans="36:311" x14ac:dyDescent="0.2">
      <c r="AJ35095" s="23"/>
      <c r="HH35095"/>
      <c r="IW35095" s="36"/>
      <c r="JI35095"/>
      <c r="JJ35095"/>
      <c r="KX35095" s="23"/>
      <c r="KY35095" s="23"/>
    </row>
    <row r="35096" spans="36:311" x14ac:dyDescent="0.2">
      <c r="AJ35096" s="23"/>
      <c r="HH35096"/>
      <c r="IW35096" s="36"/>
      <c r="JI35096"/>
      <c r="JJ35096"/>
      <c r="KX35096" s="23"/>
      <c r="KY35096" s="23"/>
    </row>
    <row r="35097" spans="36:311" x14ac:dyDescent="0.2">
      <c r="AJ35097" s="23"/>
      <c r="HH35097"/>
      <c r="IW35097" s="36"/>
      <c r="JI35097"/>
      <c r="JJ35097"/>
      <c r="KX35097" s="23"/>
      <c r="KY35097" s="23"/>
    </row>
    <row r="35098" spans="36:311" x14ac:dyDescent="0.2">
      <c r="AJ35098" s="23"/>
      <c r="HH35098"/>
      <c r="IW35098" s="36"/>
      <c r="JI35098"/>
      <c r="JJ35098"/>
      <c r="KX35098" s="23"/>
      <c r="KY35098" s="23"/>
    </row>
    <row r="35099" spans="36:311" x14ac:dyDescent="0.2">
      <c r="AJ35099" s="23"/>
      <c r="HH35099"/>
      <c r="IW35099" s="36"/>
      <c r="JI35099"/>
      <c r="JJ35099"/>
      <c r="KX35099" s="23"/>
      <c r="KY35099" s="23"/>
    </row>
    <row r="35100" spans="36:311" x14ac:dyDescent="0.2">
      <c r="AJ35100" s="23"/>
      <c r="HH35100"/>
      <c r="IW35100" s="36"/>
      <c r="JI35100"/>
      <c r="JJ35100"/>
      <c r="KX35100" s="23"/>
      <c r="KY35100" s="23"/>
    </row>
    <row r="35101" spans="36:311" x14ac:dyDescent="0.2">
      <c r="AJ35101" s="23"/>
      <c r="HH35101"/>
      <c r="IW35101" s="36"/>
      <c r="JI35101"/>
      <c r="JJ35101"/>
      <c r="KX35101" s="23"/>
      <c r="KY35101" s="23"/>
    </row>
    <row r="35102" spans="36:311" x14ac:dyDescent="0.2">
      <c r="AJ35102" s="23"/>
      <c r="HH35102"/>
      <c r="IW35102" s="36"/>
      <c r="JI35102"/>
      <c r="JJ35102"/>
      <c r="KX35102" s="23"/>
      <c r="KY35102" s="23"/>
    </row>
    <row r="35103" spans="36:311" x14ac:dyDescent="0.2">
      <c r="AJ35103" s="23"/>
      <c r="HH35103"/>
      <c r="IW35103" s="36"/>
      <c r="JI35103"/>
      <c r="JJ35103"/>
      <c r="KX35103" s="23"/>
      <c r="KY35103" s="23"/>
    </row>
    <row r="35104" spans="36:311" x14ac:dyDescent="0.2">
      <c r="AJ35104" s="23"/>
      <c r="HH35104"/>
      <c r="IW35104" s="36"/>
      <c r="JI35104"/>
      <c r="JJ35104"/>
      <c r="KX35104" s="23"/>
      <c r="KY35104" s="23"/>
    </row>
    <row r="35105" spans="36:311" x14ac:dyDescent="0.2">
      <c r="AJ35105" s="23"/>
      <c r="HH35105"/>
      <c r="IW35105" s="36"/>
      <c r="JI35105"/>
      <c r="JJ35105"/>
      <c r="KX35105" s="23"/>
      <c r="KY35105" s="23"/>
    </row>
    <row r="35106" spans="36:311" x14ac:dyDescent="0.2">
      <c r="AJ35106" s="23"/>
      <c r="HH35106"/>
      <c r="IW35106" s="36"/>
      <c r="JI35106"/>
      <c r="JJ35106"/>
      <c r="KX35106" s="23"/>
      <c r="KY35106" s="23"/>
    </row>
    <row r="35107" spans="36:311" x14ac:dyDescent="0.2">
      <c r="AJ35107" s="23"/>
      <c r="HH35107"/>
      <c r="IW35107" s="36"/>
      <c r="JI35107"/>
      <c r="JJ35107"/>
      <c r="KX35107" s="23"/>
      <c r="KY35107" s="23"/>
    </row>
    <row r="35108" spans="36:311" x14ac:dyDescent="0.2">
      <c r="AJ35108" s="23"/>
      <c r="HH35108"/>
      <c r="IW35108" s="36"/>
      <c r="JI35108"/>
      <c r="JJ35108"/>
      <c r="KX35108" s="23"/>
      <c r="KY35108" s="23"/>
    </row>
    <row r="35109" spans="36:311" x14ac:dyDescent="0.2">
      <c r="AJ35109" s="23"/>
      <c r="HH35109"/>
      <c r="IW35109" s="36"/>
      <c r="JI35109"/>
      <c r="JJ35109"/>
      <c r="KX35109" s="23"/>
      <c r="KY35109" s="23"/>
    </row>
    <row r="35110" spans="36:311" x14ac:dyDescent="0.2">
      <c r="AJ35110" s="23"/>
      <c r="HH35110"/>
      <c r="IW35110" s="36"/>
      <c r="JI35110"/>
      <c r="JJ35110"/>
      <c r="KX35110" s="23"/>
      <c r="KY35110" s="23"/>
    </row>
    <row r="35111" spans="36:311" x14ac:dyDescent="0.2">
      <c r="AJ35111" s="23"/>
      <c r="HH35111"/>
      <c r="IW35111" s="36"/>
      <c r="JI35111"/>
      <c r="JJ35111"/>
      <c r="KX35111" s="23"/>
      <c r="KY35111" s="23"/>
    </row>
    <row r="35112" spans="36:311" x14ac:dyDescent="0.2">
      <c r="AJ35112" s="23"/>
      <c r="HH35112"/>
      <c r="IW35112" s="36"/>
      <c r="JI35112"/>
      <c r="JJ35112"/>
      <c r="KX35112" s="23"/>
      <c r="KY35112" s="23"/>
    </row>
    <row r="35113" spans="36:311" x14ac:dyDescent="0.2">
      <c r="AJ35113" s="23"/>
      <c r="HH35113"/>
      <c r="IW35113" s="36"/>
      <c r="JI35113"/>
      <c r="JJ35113"/>
      <c r="KX35113" s="23"/>
      <c r="KY35113" s="23"/>
    </row>
    <row r="35114" spans="36:311" x14ac:dyDescent="0.2">
      <c r="AJ35114" s="23"/>
      <c r="HH35114"/>
      <c r="IW35114" s="36"/>
      <c r="JI35114"/>
      <c r="JJ35114"/>
      <c r="KX35114" s="23"/>
      <c r="KY35114" s="23"/>
    </row>
    <row r="35115" spans="36:311" x14ac:dyDescent="0.2">
      <c r="AJ35115" s="23"/>
      <c r="HH35115"/>
      <c r="IW35115" s="36"/>
      <c r="JI35115"/>
      <c r="JJ35115"/>
      <c r="KX35115" s="23"/>
      <c r="KY35115" s="23"/>
    </row>
    <row r="35116" spans="36:311" x14ac:dyDescent="0.2">
      <c r="AJ35116" s="23"/>
      <c r="HH35116"/>
      <c r="IW35116" s="36"/>
      <c r="JI35116"/>
      <c r="JJ35116"/>
      <c r="KX35116" s="23"/>
      <c r="KY35116" s="23"/>
    </row>
    <row r="35117" spans="36:311" x14ac:dyDescent="0.2">
      <c r="AJ35117" s="23"/>
      <c r="HH35117"/>
      <c r="IW35117" s="36"/>
      <c r="JI35117"/>
      <c r="JJ35117"/>
      <c r="KX35117" s="23"/>
      <c r="KY35117" s="23"/>
    </row>
    <row r="35118" spans="36:311" x14ac:dyDescent="0.2">
      <c r="AJ35118" s="23"/>
      <c r="HH35118"/>
      <c r="IW35118" s="36"/>
      <c r="JI35118"/>
      <c r="JJ35118"/>
      <c r="KX35118" s="23"/>
      <c r="KY35118" s="23"/>
    </row>
    <row r="35119" spans="36:311" x14ac:dyDescent="0.2">
      <c r="AJ35119" s="23"/>
      <c r="HH35119"/>
      <c r="IW35119" s="36"/>
      <c r="JI35119"/>
      <c r="JJ35119"/>
      <c r="KX35119" s="23"/>
      <c r="KY35119" s="23"/>
    </row>
    <row r="35120" spans="36:311" x14ac:dyDescent="0.2">
      <c r="AJ35120" s="23"/>
      <c r="HH35120"/>
      <c r="IW35120" s="36"/>
      <c r="JI35120"/>
      <c r="JJ35120"/>
      <c r="KX35120" s="23"/>
      <c r="KY35120" s="23"/>
    </row>
    <row r="35121" spans="36:311" x14ac:dyDescent="0.2">
      <c r="AJ35121" s="23"/>
      <c r="HH35121"/>
      <c r="IW35121" s="36"/>
      <c r="JI35121"/>
      <c r="JJ35121"/>
      <c r="KX35121" s="23"/>
      <c r="KY35121" s="23"/>
    </row>
    <row r="35122" spans="36:311" x14ac:dyDescent="0.2">
      <c r="AJ35122" s="23"/>
      <c r="HH35122"/>
      <c r="IW35122" s="36"/>
      <c r="JI35122"/>
      <c r="JJ35122"/>
      <c r="KX35122" s="23"/>
      <c r="KY35122" s="23"/>
    </row>
    <row r="35123" spans="36:311" x14ac:dyDescent="0.2">
      <c r="AJ35123" s="23"/>
      <c r="HH35123"/>
      <c r="IW35123" s="36"/>
      <c r="JI35123"/>
      <c r="JJ35123"/>
      <c r="KX35123" s="23"/>
      <c r="KY35123" s="23"/>
    </row>
    <row r="35124" spans="36:311" x14ac:dyDescent="0.2">
      <c r="AJ35124" s="23"/>
      <c r="HH35124"/>
      <c r="IW35124" s="36"/>
      <c r="JI35124"/>
      <c r="JJ35124"/>
      <c r="KX35124" s="23"/>
      <c r="KY35124" s="23"/>
    </row>
    <row r="35125" spans="36:311" x14ac:dyDescent="0.2">
      <c r="AJ35125" s="23"/>
      <c r="HH35125"/>
      <c r="IW35125" s="36"/>
      <c r="JI35125"/>
      <c r="JJ35125"/>
      <c r="KX35125" s="23"/>
      <c r="KY35125" s="23"/>
    </row>
    <row r="35126" spans="36:311" x14ac:dyDescent="0.2">
      <c r="AJ35126" s="23"/>
      <c r="HH35126"/>
      <c r="IW35126" s="36"/>
      <c r="JI35126"/>
      <c r="JJ35126"/>
      <c r="KX35126" s="23"/>
      <c r="KY35126" s="23"/>
    </row>
    <row r="35127" spans="36:311" x14ac:dyDescent="0.2">
      <c r="AJ35127" s="23"/>
      <c r="HH35127"/>
      <c r="IW35127" s="36"/>
      <c r="JI35127"/>
      <c r="JJ35127"/>
      <c r="KX35127" s="23"/>
      <c r="KY35127" s="23"/>
    </row>
    <row r="35128" spans="36:311" x14ac:dyDescent="0.2">
      <c r="AJ35128" s="23"/>
      <c r="HH35128"/>
      <c r="IW35128" s="36"/>
      <c r="JI35128"/>
      <c r="JJ35128"/>
      <c r="KX35128" s="23"/>
      <c r="KY35128" s="23"/>
    </row>
    <row r="35129" spans="36:311" x14ac:dyDescent="0.2">
      <c r="AJ35129" s="23"/>
      <c r="HH35129"/>
      <c r="IW35129" s="36"/>
      <c r="JI35129"/>
      <c r="JJ35129"/>
      <c r="KX35129" s="23"/>
      <c r="KY35129" s="23"/>
    </row>
    <row r="35130" spans="36:311" x14ac:dyDescent="0.2">
      <c r="AJ35130" s="23"/>
      <c r="HH35130"/>
      <c r="IW35130" s="36"/>
      <c r="JI35130"/>
      <c r="JJ35130"/>
      <c r="KX35130" s="23"/>
      <c r="KY35130" s="23"/>
    </row>
    <row r="35131" spans="36:311" x14ac:dyDescent="0.2">
      <c r="AJ35131" s="23"/>
      <c r="HH35131"/>
      <c r="IW35131" s="36"/>
      <c r="JI35131"/>
      <c r="JJ35131"/>
      <c r="KX35131" s="23"/>
      <c r="KY35131" s="23"/>
    </row>
    <row r="35132" spans="36:311" x14ac:dyDescent="0.2">
      <c r="AJ35132" s="23"/>
      <c r="HH35132"/>
      <c r="IW35132" s="36"/>
      <c r="JI35132"/>
      <c r="JJ35132"/>
      <c r="KX35132" s="23"/>
      <c r="KY35132" s="23"/>
    </row>
    <row r="35133" spans="36:311" x14ac:dyDescent="0.2">
      <c r="AJ35133" s="23"/>
      <c r="HH35133"/>
      <c r="IW35133" s="36"/>
      <c r="JI35133"/>
      <c r="JJ35133"/>
      <c r="KX35133" s="23"/>
      <c r="KY35133" s="23"/>
    </row>
    <row r="35134" spans="36:311" x14ac:dyDescent="0.2">
      <c r="AJ35134" s="23"/>
      <c r="HH35134"/>
      <c r="IW35134" s="36"/>
      <c r="JI35134"/>
      <c r="JJ35134"/>
      <c r="KX35134" s="23"/>
      <c r="KY35134" s="23"/>
    </row>
    <row r="35135" spans="36:311" x14ac:dyDescent="0.2">
      <c r="AJ35135" s="23"/>
      <c r="HH35135"/>
      <c r="IW35135" s="36"/>
      <c r="JI35135"/>
      <c r="JJ35135"/>
      <c r="KX35135" s="23"/>
      <c r="KY35135" s="23"/>
    </row>
    <row r="35136" spans="36:311" x14ac:dyDescent="0.2">
      <c r="AJ35136" s="23"/>
      <c r="HH35136"/>
      <c r="IW35136" s="36"/>
      <c r="JI35136"/>
      <c r="JJ35136"/>
      <c r="KX35136" s="23"/>
      <c r="KY35136" s="23"/>
    </row>
    <row r="35137" spans="36:311" x14ac:dyDescent="0.2">
      <c r="AJ35137" s="23"/>
      <c r="HH35137"/>
      <c r="IW35137" s="36"/>
      <c r="JI35137"/>
      <c r="JJ35137"/>
      <c r="KX35137" s="23"/>
      <c r="KY35137" s="23"/>
    </row>
    <row r="35138" spans="36:311" x14ac:dyDescent="0.2">
      <c r="AJ35138" s="23"/>
      <c r="HH35138"/>
      <c r="IW35138" s="36"/>
      <c r="JI35138"/>
      <c r="JJ35138"/>
      <c r="KX35138" s="23"/>
      <c r="KY35138" s="23"/>
    </row>
    <row r="35139" spans="36:311" x14ac:dyDescent="0.2">
      <c r="AJ35139" s="23"/>
      <c r="HH35139"/>
      <c r="IW35139" s="36"/>
      <c r="JI35139"/>
      <c r="JJ35139"/>
      <c r="KX35139" s="23"/>
      <c r="KY35139" s="23"/>
    </row>
    <row r="35140" spans="36:311" x14ac:dyDescent="0.2">
      <c r="AJ35140" s="23"/>
      <c r="HH35140"/>
      <c r="IW35140" s="36"/>
      <c r="JI35140"/>
      <c r="JJ35140"/>
      <c r="KX35140" s="23"/>
      <c r="KY35140" s="23"/>
    </row>
    <row r="35141" spans="36:311" x14ac:dyDescent="0.2">
      <c r="AJ35141" s="23"/>
      <c r="HH35141"/>
      <c r="IW35141" s="36"/>
      <c r="JI35141"/>
      <c r="JJ35141"/>
      <c r="KX35141" s="23"/>
      <c r="KY35141" s="23"/>
    </row>
    <row r="35142" spans="36:311" x14ac:dyDescent="0.2">
      <c r="AJ35142" s="23"/>
      <c r="HH35142"/>
      <c r="IW35142" s="36"/>
      <c r="JI35142"/>
      <c r="JJ35142"/>
      <c r="KX35142" s="23"/>
      <c r="KY35142" s="23"/>
    </row>
    <row r="35143" spans="36:311" x14ac:dyDescent="0.2">
      <c r="AJ35143" s="23"/>
      <c r="HH35143"/>
      <c r="IW35143" s="36"/>
      <c r="JI35143"/>
      <c r="JJ35143"/>
      <c r="KX35143" s="23"/>
      <c r="KY35143" s="23"/>
    </row>
    <row r="35144" spans="36:311" x14ac:dyDescent="0.2">
      <c r="AJ35144" s="23"/>
      <c r="HH35144"/>
      <c r="IW35144" s="36"/>
      <c r="JI35144"/>
      <c r="JJ35144"/>
      <c r="KX35144" s="23"/>
      <c r="KY35144" s="23"/>
    </row>
    <row r="35145" spans="36:311" x14ac:dyDescent="0.2">
      <c r="AJ35145" s="23"/>
      <c r="HH35145"/>
      <c r="IW35145" s="36"/>
      <c r="JI35145"/>
      <c r="JJ35145"/>
      <c r="KX35145" s="23"/>
      <c r="KY35145" s="23"/>
    </row>
    <row r="35146" spans="36:311" x14ac:dyDescent="0.2">
      <c r="AJ35146" s="23"/>
      <c r="HH35146"/>
      <c r="IW35146" s="36"/>
      <c r="JI35146"/>
      <c r="JJ35146"/>
      <c r="KX35146" s="23"/>
      <c r="KY35146" s="23"/>
    </row>
    <row r="35147" spans="36:311" x14ac:dyDescent="0.2">
      <c r="AJ35147" s="23"/>
      <c r="HH35147"/>
      <c r="IW35147" s="36"/>
      <c r="JI35147"/>
      <c r="JJ35147"/>
      <c r="KX35147" s="23"/>
      <c r="KY35147" s="23"/>
    </row>
    <row r="35148" spans="36:311" x14ac:dyDescent="0.2">
      <c r="AJ35148" s="23"/>
      <c r="HH35148"/>
      <c r="IW35148" s="36"/>
      <c r="JI35148"/>
      <c r="JJ35148"/>
      <c r="KX35148" s="23"/>
      <c r="KY35148" s="23"/>
    </row>
    <row r="35149" spans="36:311" x14ac:dyDescent="0.2">
      <c r="AJ35149" s="23"/>
      <c r="HH35149"/>
      <c r="IW35149" s="36"/>
      <c r="JI35149"/>
      <c r="JJ35149"/>
      <c r="KX35149" s="23"/>
      <c r="KY35149" s="23"/>
    </row>
    <row r="35150" spans="36:311" x14ac:dyDescent="0.2">
      <c r="AJ35150" s="23"/>
      <c r="HH35150"/>
      <c r="IW35150" s="36"/>
      <c r="JI35150"/>
      <c r="JJ35150"/>
      <c r="KX35150" s="23"/>
      <c r="KY35150" s="23"/>
    </row>
    <row r="35151" spans="36:311" x14ac:dyDescent="0.2">
      <c r="AJ35151" s="23"/>
      <c r="HH35151"/>
      <c r="IW35151" s="36"/>
      <c r="JI35151"/>
      <c r="JJ35151"/>
      <c r="KX35151" s="23"/>
      <c r="KY35151" s="23"/>
    </row>
    <row r="35152" spans="36:311" x14ac:dyDescent="0.2">
      <c r="AJ35152" s="23"/>
      <c r="HH35152"/>
      <c r="IW35152" s="36"/>
      <c r="JI35152"/>
      <c r="JJ35152"/>
      <c r="KX35152" s="23"/>
      <c r="KY35152" s="23"/>
    </row>
    <row r="35153" spans="36:311" x14ac:dyDescent="0.2">
      <c r="AJ35153" s="23"/>
      <c r="HH35153"/>
      <c r="IW35153" s="36"/>
      <c r="JI35153"/>
      <c r="JJ35153"/>
      <c r="KX35153" s="23"/>
      <c r="KY35153" s="23"/>
    </row>
    <row r="35154" spans="36:311" x14ac:dyDescent="0.2">
      <c r="AJ35154" s="23"/>
      <c r="HH35154"/>
      <c r="IW35154" s="36"/>
      <c r="JI35154"/>
      <c r="JJ35154"/>
      <c r="KX35154" s="23"/>
      <c r="KY35154" s="23"/>
    </row>
    <row r="35155" spans="36:311" x14ac:dyDescent="0.2">
      <c r="AJ35155" s="23"/>
      <c r="HH35155"/>
      <c r="IW35155" s="36"/>
      <c r="JI35155"/>
      <c r="JJ35155"/>
      <c r="KX35155" s="23"/>
      <c r="KY35155" s="23"/>
    </row>
    <row r="35156" spans="36:311" x14ac:dyDescent="0.2">
      <c r="AJ35156" s="23"/>
      <c r="HH35156"/>
      <c r="IW35156" s="36"/>
      <c r="JI35156"/>
      <c r="JJ35156"/>
      <c r="KX35156" s="23"/>
      <c r="KY35156" s="23"/>
    </row>
    <row r="35157" spans="36:311" x14ac:dyDescent="0.2">
      <c r="AJ35157" s="23"/>
      <c r="HH35157"/>
      <c r="IW35157" s="36"/>
      <c r="JI35157"/>
      <c r="JJ35157"/>
      <c r="KX35157" s="23"/>
      <c r="KY35157" s="23"/>
    </row>
    <row r="35158" spans="36:311" x14ac:dyDescent="0.2">
      <c r="AJ35158" s="23"/>
      <c r="HH35158"/>
      <c r="IW35158" s="36"/>
      <c r="JI35158"/>
      <c r="JJ35158"/>
      <c r="KX35158" s="23"/>
      <c r="KY35158" s="23"/>
    </row>
    <row r="35159" spans="36:311" x14ac:dyDescent="0.2">
      <c r="AJ35159" s="23"/>
      <c r="HH35159"/>
      <c r="IW35159" s="36"/>
      <c r="JI35159"/>
      <c r="JJ35159"/>
      <c r="KX35159" s="23"/>
      <c r="KY35159" s="23"/>
    </row>
    <row r="35160" spans="36:311" x14ac:dyDescent="0.2">
      <c r="AJ35160" s="23"/>
      <c r="HH35160"/>
      <c r="IW35160" s="36"/>
      <c r="JI35160"/>
      <c r="JJ35160"/>
      <c r="KX35160" s="23"/>
      <c r="KY35160" s="23"/>
    </row>
    <row r="35161" spans="36:311" x14ac:dyDescent="0.2">
      <c r="AJ35161" s="23"/>
      <c r="HH35161"/>
      <c r="IW35161" s="36"/>
      <c r="JI35161"/>
      <c r="JJ35161"/>
      <c r="KX35161" s="23"/>
      <c r="KY35161" s="23"/>
    </row>
    <row r="35162" spans="36:311" x14ac:dyDescent="0.2">
      <c r="AJ35162" s="23"/>
      <c r="HH35162"/>
      <c r="IW35162" s="36"/>
      <c r="JI35162"/>
      <c r="JJ35162"/>
      <c r="KX35162" s="23"/>
      <c r="KY35162" s="23"/>
    </row>
    <row r="35163" spans="36:311" x14ac:dyDescent="0.2">
      <c r="AJ35163" s="23"/>
      <c r="HH35163"/>
      <c r="IW35163" s="36"/>
      <c r="JI35163"/>
      <c r="JJ35163"/>
      <c r="KX35163" s="23"/>
      <c r="KY35163" s="23"/>
    </row>
    <row r="35164" spans="36:311" x14ac:dyDescent="0.2">
      <c r="AJ35164" s="23"/>
      <c r="HH35164"/>
      <c r="IW35164" s="36"/>
      <c r="JI35164"/>
      <c r="JJ35164"/>
      <c r="KX35164" s="23"/>
      <c r="KY35164" s="23"/>
    </row>
    <row r="35165" spans="36:311" x14ac:dyDescent="0.2">
      <c r="AJ35165" s="23"/>
      <c r="HH35165"/>
      <c r="IW35165" s="36"/>
      <c r="JI35165"/>
      <c r="JJ35165"/>
      <c r="KX35165" s="23"/>
      <c r="KY35165" s="23"/>
    </row>
    <row r="35166" spans="36:311" x14ac:dyDescent="0.2">
      <c r="AJ35166" s="23"/>
      <c r="HH35166"/>
      <c r="IW35166" s="36"/>
      <c r="JI35166"/>
      <c r="JJ35166"/>
      <c r="KX35166" s="23"/>
      <c r="KY35166" s="23"/>
    </row>
    <row r="35167" spans="36:311" x14ac:dyDescent="0.2">
      <c r="AJ35167" s="23"/>
      <c r="HH35167"/>
      <c r="IW35167" s="36"/>
      <c r="JI35167"/>
      <c r="JJ35167"/>
      <c r="KX35167" s="23"/>
      <c r="KY35167" s="23"/>
    </row>
    <row r="35168" spans="36:311" x14ac:dyDescent="0.2">
      <c r="AJ35168" s="23"/>
      <c r="HH35168"/>
      <c r="IW35168" s="36"/>
      <c r="JI35168"/>
      <c r="JJ35168"/>
      <c r="KX35168" s="23"/>
      <c r="KY35168" s="23"/>
    </row>
    <row r="35169" spans="36:311" x14ac:dyDescent="0.2">
      <c r="AJ35169" s="23"/>
      <c r="HH35169"/>
      <c r="IW35169" s="36"/>
      <c r="JI35169"/>
      <c r="JJ35169"/>
      <c r="KX35169" s="23"/>
      <c r="KY35169" s="23"/>
    </row>
    <row r="35170" spans="36:311" x14ac:dyDescent="0.2">
      <c r="AJ35170" s="23"/>
      <c r="HH35170"/>
      <c r="IW35170" s="36"/>
      <c r="JI35170"/>
      <c r="JJ35170"/>
      <c r="KX35170" s="23"/>
      <c r="KY35170" s="23"/>
    </row>
    <row r="35171" spans="36:311" x14ac:dyDescent="0.2">
      <c r="AJ35171" s="23"/>
      <c r="HH35171"/>
      <c r="IW35171" s="36"/>
      <c r="JI35171"/>
      <c r="JJ35171"/>
      <c r="KX35171" s="23"/>
      <c r="KY35171" s="23"/>
    </row>
    <row r="35172" spans="36:311" x14ac:dyDescent="0.2">
      <c r="AJ35172" s="23"/>
      <c r="HH35172"/>
      <c r="IW35172" s="36"/>
      <c r="JI35172"/>
      <c r="JJ35172"/>
      <c r="KX35172" s="23"/>
      <c r="KY35172" s="23"/>
    </row>
    <row r="35173" spans="36:311" x14ac:dyDescent="0.2">
      <c r="AJ35173" s="23"/>
      <c r="HH35173"/>
      <c r="IW35173" s="36"/>
      <c r="JI35173"/>
      <c r="JJ35173"/>
      <c r="KX35173" s="23"/>
      <c r="KY35173" s="23"/>
    </row>
    <row r="35174" spans="36:311" x14ac:dyDescent="0.2">
      <c r="AJ35174" s="23"/>
      <c r="HH35174"/>
      <c r="IW35174" s="36"/>
      <c r="JI35174"/>
      <c r="JJ35174"/>
      <c r="KX35174" s="23"/>
      <c r="KY35174" s="23"/>
    </row>
    <row r="35175" spans="36:311" x14ac:dyDescent="0.2">
      <c r="AJ35175" s="23"/>
      <c r="HH35175"/>
      <c r="IW35175" s="36"/>
      <c r="JI35175"/>
      <c r="JJ35175"/>
      <c r="KX35175" s="23"/>
      <c r="KY35175" s="23"/>
    </row>
    <row r="35176" spans="36:311" x14ac:dyDescent="0.2">
      <c r="AJ35176" s="23"/>
      <c r="HH35176"/>
      <c r="IW35176" s="36"/>
      <c r="JI35176"/>
      <c r="JJ35176"/>
      <c r="KX35176" s="23"/>
      <c r="KY35176" s="23"/>
    </row>
    <row r="35177" spans="36:311" x14ac:dyDescent="0.2">
      <c r="AJ35177" s="23"/>
      <c r="HH35177"/>
      <c r="IW35177" s="36"/>
      <c r="JI35177"/>
      <c r="JJ35177"/>
      <c r="KX35177" s="23"/>
      <c r="KY35177" s="23"/>
    </row>
    <row r="35178" spans="36:311" x14ac:dyDescent="0.2">
      <c r="AJ35178" s="23"/>
      <c r="HH35178"/>
      <c r="IW35178" s="36"/>
      <c r="JI35178"/>
      <c r="JJ35178"/>
      <c r="KX35178" s="23"/>
      <c r="KY35178" s="23"/>
    </row>
    <row r="35179" spans="36:311" x14ac:dyDescent="0.2">
      <c r="AJ35179" s="23"/>
      <c r="HH35179"/>
      <c r="IW35179" s="36"/>
      <c r="JI35179"/>
      <c r="JJ35179"/>
      <c r="KX35179" s="23"/>
      <c r="KY35179" s="23"/>
    </row>
    <row r="35180" spans="36:311" x14ac:dyDescent="0.2">
      <c r="AJ35180" s="23"/>
      <c r="HH35180"/>
      <c r="IW35180" s="36"/>
      <c r="JI35180"/>
      <c r="JJ35180"/>
      <c r="KX35180" s="23"/>
      <c r="KY35180" s="23"/>
    </row>
    <row r="35181" spans="36:311" x14ac:dyDescent="0.2">
      <c r="AJ35181" s="23"/>
      <c r="HH35181"/>
      <c r="IW35181" s="36"/>
      <c r="JI35181"/>
      <c r="JJ35181"/>
      <c r="KX35181" s="23"/>
      <c r="KY35181" s="23"/>
    </row>
    <row r="35182" spans="36:311" x14ac:dyDescent="0.2">
      <c r="AJ35182" s="23"/>
      <c r="HH35182"/>
      <c r="IW35182" s="36"/>
      <c r="JI35182"/>
      <c r="JJ35182"/>
      <c r="KX35182" s="23"/>
      <c r="KY35182" s="23"/>
    </row>
    <row r="35183" spans="36:311" x14ac:dyDescent="0.2">
      <c r="AJ35183" s="23"/>
      <c r="HH35183"/>
      <c r="IW35183" s="36"/>
      <c r="JI35183"/>
      <c r="JJ35183"/>
      <c r="KX35183" s="23"/>
      <c r="KY35183" s="23"/>
    </row>
    <row r="35184" spans="36:311" x14ac:dyDescent="0.2">
      <c r="AJ35184" s="23"/>
      <c r="HH35184"/>
      <c r="IW35184" s="36"/>
      <c r="JI35184"/>
      <c r="JJ35184"/>
      <c r="KX35184" s="23"/>
      <c r="KY35184" s="23"/>
    </row>
    <row r="35185" spans="36:311" x14ac:dyDescent="0.2">
      <c r="AJ35185" s="23"/>
      <c r="HH35185"/>
      <c r="IW35185" s="36"/>
      <c r="JI35185"/>
      <c r="JJ35185"/>
      <c r="KX35185" s="23"/>
      <c r="KY35185" s="23"/>
    </row>
    <row r="35186" spans="36:311" x14ac:dyDescent="0.2">
      <c r="AJ35186" s="23"/>
      <c r="HH35186"/>
      <c r="IW35186" s="36"/>
      <c r="JI35186"/>
      <c r="JJ35186"/>
      <c r="KX35186" s="23"/>
      <c r="KY35186" s="23"/>
    </row>
    <row r="35187" spans="36:311" x14ac:dyDescent="0.2">
      <c r="AJ35187" s="23"/>
      <c r="HH35187"/>
      <c r="IW35187" s="36"/>
      <c r="JI35187"/>
      <c r="JJ35187"/>
      <c r="KX35187" s="23"/>
      <c r="KY35187" s="23"/>
    </row>
    <row r="35188" spans="36:311" x14ac:dyDescent="0.2">
      <c r="AJ35188" s="23"/>
      <c r="HH35188"/>
      <c r="IW35188" s="36"/>
      <c r="JI35188"/>
      <c r="JJ35188"/>
      <c r="KX35188" s="23"/>
      <c r="KY35188" s="23"/>
    </row>
    <row r="35189" spans="36:311" x14ac:dyDescent="0.2">
      <c r="AJ35189" s="23"/>
      <c r="HH35189"/>
      <c r="IW35189" s="36"/>
      <c r="JI35189"/>
      <c r="JJ35189"/>
      <c r="KX35189" s="23"/>
      <c r="KY35189" s="23"/>
    </row>
    <row r="35190" spans="36:311" x14ac:dyDescent="0.2">
      <c r="AJ35190" s="23"/>
      <c r="HH35190"/>
      <c r="IW35190" s="36"/>
      <c r="JI35190"/>
      <c r="JJ35190"/>
      <c r="KX35190" s="23"/>
      <c r="KY35190" s="23"/>
    </row>
    <row r="35191" spans="36:311" x14ac:dyDescent="0.2">
      <c r="AJ35191" s="23"/>
      <c r="HH35191"/>
      <c r="IW35191" s="36"/>
      <c r="JI35191"/>
      <c r="JJ35191"/>
      <c r="KX35191" s="23"/>
      <c r="KY35191" s="23"/>
    </row>
    <row r="35192" spans="36:311" x14ac:dyDescent="0.2">
      <c r="AJ35192" s="23"/>
      <c r="HH35192"/>
      <c r="IW35192" s="36"/>
      <c r="JI35192"/>
      <c r="JJ35192"/>
      <c r="KX35192" s="23"/>
      <c r="KY35192" s="23"/>
    </row>
    <row r="35193" spans="36:311" x14ac:dyDescent="0.2">
      <c r="AJ35193" s="23"/>
      <c r="HH35193"/>
      <c r="IW35193" s="36"/>
      <c r="JI35193"/>
      <c r="JJ35193"/>
      <c r="KX35193" s="23"/>
      <c r="KY35193" s="23"/>
    </row>
    <row r="35194" spans="36:311" x14ac:dyDescent="0.2">
      <c r="AJ35194" s="23"/>
      <c r="HH35194"/>
      <c r="IW35194" s="36"/>
      <c r="JI35194"/>
      <c r="JJ35194"/>
      <c r="KX35194" s="23"/>
      <c r="KY35194" s="23"/>
    </row>
    <row r="35195" spans="36:311" x14ac:dyDescent="0.2">
      <c r="AJ35195" s="23"/>
      <c r="HH35195"/>
      <c r="IW35195" s="36"/>
      <c r="JI35195"/>
      <c r="JJ35195"/>
      <c r="KX35195" s="23"/>
      <c r="KY35195" s="23"/>
    </row>
    <row r="35196" spans="36:311" x14ac:dyDescent="0.2">
      <c r="AJ35196" s="23"/>
      <c r="HH35196"/>
      <c r="IW35196" s="36"/>
      <c r="JI35196"/>
      <c r="JJ35196"/>
      <c r="KX35196" s="23"/>
      <c r="KY35196" s="23"/>
    </row>
    <row r="35197" spans="36:311" x14ac:dyDescent="0.2">
      <c r="AJ35197" s="23"/>
      <c r="HH35197"/>
      <c r="IW35197" s="36"/>
      <c r="JI35197"/>
      <c r="JJ35197"/>
      <c r="KX35197" s="23"/>
      <c r="KY35197" s="23"/>
    </row>
    <row r="35198" spans="36:311" x14ac:dyDescent="0.2">
      <c r="AJ35198" s="23"/>
      <c r="HH35198"/>
      <c r="IW35198" s="36"/>
      <c r="JI35198"/>
      <c r="JJ35198"/>
      <c r="KX35198" s="23"/>
      <c r="KY35198" s="23"/>
    </row>
    <row r="35199" spans="36:311" x14ac:dyDescent="0.2">
      <c r="AJ35199" s="23"/>
      <c r="HH35199"/>
      <c r="IW35199" s="36"/>
      <c r="JI35199"/>
      <c r="JJ35199"/>
      <c r="KX35199" s="23"/>
      <c r="KY35199" s="23"/>
    </row>
    <row r="35200" spans="36:311" x14ac:dyDescent="0.2">
      <c r="AJ35200" s="23"/>
      <c r="HH35200"/>
      <c r="IW35200" s="36"/>
      <c r="JI35200"/>
      <c r="JJ35200"/>
      <c r="KX35200" s="23"/>
      <c r="KY35200" s="23"/>
    </row>
    <row r="35201" spans="36:311" x14ac:dyDescent="0.2">
      <c r="AJ35201" s="23"/>
      <c r="HH35201"/>
      <c r="IW35201" s="36"/>
      <c r="JI35201"/>
      <c r="JJ35201"/>
      <c r="KX35201" s="23"/>
      <c r="KY35201" s="23"/>
    </row>
    <row r="35202" spans="36:311" x14ac:dyDescent="0.2">
      <c r="AJ35202" s="23"/>
      <c r="HH35202"/>
      <c r="IW35202" s="36"/>
      <c r="JI35202"/>
      <c r="JJ35202"/>
      <c r="KX35202" s="23"/>
      <c r="KY35202" s="23"/>
    </row>
    <row r="35203" spans="36:311" x14ac:dyDescent="0.2">
      <c r="AJ35203" s="23"/>
      <c r="HH35203"/>
      <c r="IW35203" s="36"/>
      <c r="JI35203"/>
      <c r="JJ35203"/>
      <c r="KX35203" s="23"/>
      <c r="KY35203" s="23"/>
    </row>
    <row r="35204" spans="36:311" x14ac:dyDescent="0.2">
      <c r="AJ35204" s="23"/>
      <c r="HH35204"/>
      <c r="IW35204" s="36"/>
      <c r="JI35204"/>
      <c r="JJ35204"/>
      <c r="KX35204" s="23"/>
      <c r="KY35204" s="23"/>
    </row>
    <row r="35205" spans="36:311" x14ac:dyDescent="0.2">
      <c r="AJ35205" s="23"/>
      <c r="HH35205"/>
      <c r="IW35205" s="36"/>
      <c r="JI35205"/>
      <c r="JJ35205"/>
      <c r="KX35205" s="23"/>
      <c r="KY35205" s="23"/>
    </row>
    <row r="35206" spans="36:311" x14ac:dyDescent="0.2">
      <c r="AJ35206" s="23"/>
      <c r="HH35206"/>
      <c r="IW35206" s="36"/>
      <c r="JI35206"/>
      <c r="JJ35206"/>
      <c r="KX35206" s="23"/>
      <c r="KY35206" s="23"/>
    </row>
    <row r="35207" spans="36:311" x14ac:dyDescent="0.2">
      <c r="AJ35207" s="23"/>
      <c r="HH35207"/>
      <c r="IW35207" s="36"/>
      <c r="JI35207"/>
      <c r="JJ35207"/>
      <c r="KX35207" s="23"/>
      <c r="KY35207" s="23"/>
    </row>
    <row r="35208" spans="36:311" x14ac:dyDescent="0.2">
      <c r="AJ35208" s="23"/>
      <c r="HH35208"/>
      <c r="IW35208" s="36"/>
      <c r="JI35208"/>
      <c r="JJ35208"/>
      <c r="KX35208" s="23"/>
      <c r="KY35208" s="23"/>
    </row>
    <row r="35209" spans="36:311" x14ac:dyDescent="0.2">
      <c r="AJ35209" s="23"/>
      <c r="HH35209"/>
      <c r="IW35209" s="36"/>
      <c r="JI35209"/>
      <c r="JJ35209"/>
      <c r="KX35209" s="23"/>
      <c r="KY35209" s="23"/>
    </row>
    <row r="35210" spans="36:311" x14ac:dyDescent="0.2">
      <c r="AJ35210" s="23"/>
      <c r="HH35210"/>
      <c r="IW35210" s="36"/>
      <c r="JI35210"/>
      <c r="JJ35210"/>
      <c r="KX35210" s="23"/>
      <c r="KY35210" s="23"/>
    </row>
    <row r="35211" spans="36:311" x14ac:dyDescent="0.2">
      <c r="AJ35211" s="23"/>
      <c r="HH35211"/>
      <c r="IW35211" s="36"/>
      <c r="JI35211"/>
      <c r="JJ35211"/>
      <c r="KX35211" s="23"/>
      <c r="KY35211" s="23"/>
    </row>
    <row r="35212" spans="36:311" x14ac:dyDescent="0.2">
      <c r="AJ35212" s="23"/>
      <c r="HH35212"/>
      <c r="IW35212" s="36"/>
      <c r="JI35212"/>
      <c r="JJ35212"/>
      <c r="KX35212" s="23"/>
      <c r="KY35212" s="23"/>
    </row>
    <row r="35213" spans="36:311" x14ac:dyDescent="0.2">
      <c r="AJ35213" s="23"/>
      <c r="HH35213"/>
      <c r="IW35213" s="36"/>
      <c r="JI35213"/>
      <c r="JJ35213"/>
      <c r="KX35213" s="23"/>
      <c r="KY35213" s="23"/>
    </row>
    <row r="35214" spans="36:311" x14ac:dyDescent="0.2">
      <c r="AJ35214" s="23"/>
      <c r="HH35214"/>
      <c r="IW35214" s="36"/>
      <c r="JI35214"/>
      <c r="JJ35214"/>
      <c r="KX35214" s="23"/>
      <c r="KY35214" s="23"/>
    </row>
    <row r="35215" spans="36:311" x14ac:dyDescent="0.2">
      <c r="AJ35215" s="23"/>
      <c r="HH35215"/>
      <c r="IW35215" s="36"/>
      <c r="JI35215"/>
      <c r="JJ35215"/>
      <c r="KX35215" s="23"/>
      <c r="KY35215" s="23"/>
    </row>
    <row r="35216" spans="36:311" x14ac:dyDescent="0.2">
      <c r="AJ35216" s="23"/>
      <c r="HH35216"/>
      <c r="IW35216" s="36"/>
      <c r="JI35216"/>
      <c r="JJ35216"/>
      <c r="KX35216" s="23"/>
      <c r="KY35216" s="23"/>
    </row>
    <row r="35217" spans="36:311" x14ac:dyDescent="0.2">
      <c r="AJ35217" s="23"/>
      <c r="HH35217"/>
      <c r="IW35217" s="36"/>
      <c r="JI35217"/>
      <c r="JJ35217"/>
      <c r="KX35217" s="23"/>
      <c r="KY35217" s="23"/>
    </row>
    <row r="35218" spans="36:311" x14ac:dyDescent="0.2">
      <c r="AJ35218" s="23"/>
      <c r="HH35218"/>
      <c r="IW35218" s="36"/>
      <c r="JI35218"/>
      <c r="JJ35218"/>
      <c r="KX35218" s="23"/>
      <c r="KY35218" s="23"/>
    </row>
    <row r="35219" spans="36:311" x14ac:dyDescent="0.2">
      <c r="AJ35219" s="23"/>
      <c r="HH35219"/>
      <c r="IW35219" s="36"/>
      <c r="JI35219"/>
      <c r="JJ35219"/>
      <c r="KX35219" s="23"/>
      <c r="KY35219" s="23"/>
    </row>
    <row r="35220" spans="36:311" x14ac:dyDescent="0.2">
      <c r="AJ35220" s="23"/>
      <c r="HH35220"/>
      <c r="IW35220" s="36"/>
      <c r="JI35220"/>
      <c r="JJ35220"/>
      <c r="KX35220" s="23"/>
      <c r="KY35220" s="23"/>
    </row>
    <row r="35221" spans="36:311" x14ac:dyDescent="0.2">
      <c r="AJ35221" s="23"/>
      <c r="HH35221"/>
      <c r="IW35221" s="36"/>
      <c r="JI35221"/>
      <c r="JJ35221"/>
      <c r="KX35221" s="23"/>
      <c r="KY35221" s="23"/>
    </row>
    <row r="35222" spans="36:311" x14ac:dyDescent="0.2">
      <c r="AJ35222" s="23"/>
      <c r="HH35222"/>
      <c r="IW35222" s="36"/>
      <c r="JI35222"/>
      <c r="JJ35222"/>
      <c r="KX35222" s="23"/>
      <c r="KY35222" s="23"/>
    </row>
    <row r="35223" spans="36:311" x14ac:dyDescent="0.2">
      <c r="AJ35223" s="23"/>
      <c r="HH35223"/>
      <c r="IW35223" s="36"/>
      <c r="JI35223"/>
      <c r="JJ35223"/>
      <c r="KX35223" s="23"/>
      <c r="KY35223" s="23"/>
    </row>
    <row r="35224" spans="36:311" x14ac:dyDescent="0.2">
      <c r="AJ35224" s="23"/>
      <c r="HH35224"/>
      <c r="IW35224" s="36"/>
      <c r="JI35224"/>
      <c r="JJ35224"/>
      <c r="KX35224" s="23"/>
      <c r="KY35224" s="23"/>
    </row>
    <row r="35225" spans="36:311" x14ac:dyDescent="0.2">
      <c r="AJ35225" s="23"/>
      <c r="HH35225"/>
      <c r="IW35225" s="36"/>
      <c r="JI35225"/>
      <c r="JJ35225"/>
      <c r="KX35225" s="23"/>
      <c r="KY35225" s="23"/>
    </row>
    <row r="35226" spans="36:311" x14ac:dyDescent="0.2">
      <c r="AJ35226" s="23"/>
      <c r="HH35226"/>
      <c r="IW35226" s="36"/>
      <c r="JI35226"/>
      <c r="JJ35226"/>
      <c r="KX35226" s="23"/>
      <c r="KY35226" s="23"/>
    </row>
    <row r="35227" spans="36:311" x14ac:dyDescent="0.2">
      <c r="AJ35227" s="23"/>
      <c r="HH35227"/>
      <c r="IW35227" s="36"/>
      <c r="JI35227"/>
      <c r="JJ35227"/>
      <c r="KX35227" s="23"/>
      <c r="KY35227" s="23"/>
    </row>
    <row r="35228" spans="36:311" x14ac:dyDescent="0.2">
      <c r="AJ35228" s="23"/>
      <c r="HH35228"/>
      <c r="IW35228" s="36"/>
      <c r="JI35228"/>
      <c r="JJ35228"/>
      <c r="KX35228" s="23"/>
      <c r="KY35228" s="23"/>
    </row>
    <row r="35229" spans="36:311" x14ac:dyDescent="0.2">
      <c r="AJ35229" s="23"/>
      <c r="HH35229"/>
      <c r="IW35229" s="36"/>
      <c r="JI35229"/>
      <c r="JJ35229"/>
      <c r="KX35229" s="23"/>
      <c r="KY35229" s="23"/>
    </row>
    <row r="35230" spans="36:311" x14ac:dyDescent="0.2">
      <c r="AJ35230" s="23"/>
      <c r="HH35230"/>
      <c r="IW35230" s="36"/>
      <c r="JI35230"/>
      <c r="JJ35230"/>
      <c r="KX35230" s="23"/>
      <c r="KY35230" s="23"/>
    </row>
    <row r="35231" spans="36:311" x14ac:dyDescent="0.2">
      <c r="AJ35231" s="23"/>
      <c r="HH35231"/>
      <c r="IW35231" s="36"/>
      <c r="JI35231"/>
      <c r="JJ35231"/>
      <c r="KX35231" s="23"/>
      <c r="KY35231" s="23"/>
    </row>
    <row r="35232" spans="36:311" x14ac:dyDescent="0.2">
      <c r="AJ35232" s="23"/>
      <c r="HH35232"/>
      <c r="IW35232" s="36"/>
      <c r="JI35232"/>
      <c r="JJ35232"/>
      <c r="KX35232" s="23"/>
      <c r="KY35232" s="23"/>
    </row>
    <row r="35233" spans="36:311" x14ac:dyDescent="0.2">
      <c r="AJ35233" s="23"/>
      <c r="HH35233"/>
      <c r="IW35233" s="36"/>
      <c r="JI35233"/>
      <c r="JJ35233"/>
      <c r="KX35233" s="23"/>
      <c r="KY35233" s="23"/>
    </row>
    <row r="35234" spans="36:311" x14ac:dyDescent="0.2">
      <c r="AJ35234" s="23"/>
      <c r="HH35234"/>
      <c r="IW35234" s="36"/>
      <c r="JI35234"/>
      <c r="JJ35234"/>
      <c r="KX35234" s="23"/>
      <c r="KY35234" s="23"/>
    </row>
    <row r="35235" spans="36:311" x14ac:dyDescent="0.2">
      <c r="AJ35235" s="23"/>
      <c r="HH35235"/>
      <c r="IW35235" s="36"/>
      <c r="JI35235"/>
      <c r="JJ35235"/>
      <c r="KX35235" s="23"/>
      <c r="KY35235" s="23"/>
    </row>
    <row r="35236" spans="36:311" x14ac:dyDescent="0.2">
      <c r="AJ35236" s="23"/>
      <c r="HH35236"/>
      <c r="IW35236" s="36"/>
      <c r="JI35236"/>
      <c r="JJ35236"/>
      <c r="KX35236" s="23"/>
      <c r="KY35236" s="23"/>
    </row>
    <row r="35237" spans="36:311" x14ac:dyDescent="0.2">
      <c r="AJ35237" s="23"/>
      <c r="HH35237"/>
      <c r="IW35237" s="36"/>
      <c r="JI35237"/>
      <c r="JJ35237"/>
      <c r="KX35237" s="23"/>
      <c r="KY35237" s="23"/>
    </row>
    <row r="35238" spans="36:311" x14ac:dyDescent="0.2">
      <c r="AJ35238" s="23"/>
      <c r="HH35238"/>
      <c r="IW35238" s="36"/>
      <c r="JI35238"/>
      <c r="JJ35238"/>
      <c r="KX35238" s="23"/>
      <c r="KY35238" s="23"/>
    </row>
    <row r="35239" spans="36:311" x14ac:dyDescent="0.2">
      <c r="AJ35239" s="23"/>
      <c r="HH35239"/>
      <c r="IW35239" s="36"/>
      <c r="JI35239"/>
      <c r="JJ35239"/>
      <c r="KX35239" s="23"/>
      <c r="KY35239" s="23"/>
    </row>
    <row r="35240" spans="36:311" x14ac:dyDescent="0.2">
      <c r="AJ35240" s="23"/>
      <c r="HH35240"/>
      <c r="IW35240" s="36"/>
      <c r="JI35240"/>
      <c r="JJ35240"/>
      <c r="KX35240" s="23"/>
      <c r="KY35240" s="23"/>
    </row>
    <row r="35241" spans="36:311" x14ac:dyDescent="0.2">
      <c r="AJ35241" s="23"/>
      <c r="HH35241"/>
      <c r="IW35241" s="36"/>
      <c r="JI35241"/>
      <c r="JJ35241"/>
      <c r="KX35241" s="23"/>
      <c r="KY35241" s="23"/>
    </row>
    <row r="35242" spans="36:311" x14ac:dyDescent="0.2">
      <c r="AJ35242" s="23"/>
      <c r="HH35242"/>
      <c r="IW35242" s="36"/>
      <c r="JI35242"/>
      <c r="JJ35242"/>
      <c r="KX35242" s="23"/>
      <c r="KY35242" s="23"/>
    </row>
    <row r="35243" spans="36:311" x14ac:dyDescent="0.2">
      <c r="AJ35243" s="23"/>
      <c r="HH35243"/>
      <c r="IW35243" s="36"/>
      <c r="JI35243"/>
      <c r="JJ35243"/>
      <c r="KX35243" s="23"/>
      <c r="KY35243" s="23"/>
    </row>
    <row r="35244" spans="36:311" x14ac:dyDescent="0.2">
      <c r="AJ35244" s="23"/>
      <c r="HH35244"/>
      <c r="IW35244" s="36"/>
      <c r="JI35244"/>
      <c r="JJ35244"/>
      <c r="KX35244" s="23"/>
      <c r="KY35244" s="23"/>
    </row>
    <row r="35245" spans="36:311" x14ac:dyDescent="0.2">
      <c r="AJ35245" s="23"/>
      <c r="HH35245"/>
      <c r="IW35245" s="36"/>
      <c r="JI35245"/>
      <c r="JJ35245"/>
      <c r="KX35245" s="23"/>
      <c r="KY35245" s="23"/>
    </row>
    <row r="35246" spans="36:311" x14ac:dyDescent="0.2">
      <c r="AJ35246" s="23"/>
      <c r="HH35246"/>
      <c r="IW35246" s="36"/>
      <c r="JI35246"/>
      <c r="JJ35246"/>
      <c r="KX35246" s="23"/>
      <c r="KY35246" s="23"/>
    </row>
    <row r="35247" spans="36:311" x14ac:dyDescent="0.2">
      <c r="AJ35247" s="23"/>
      <c r="HH35247"/>
      <c r="IW35247" s="36"/>
      <c r="JI35247"/>
      <c r="JJ35247"/>
      <c r="KX35247" s="23"/>
      <c r="KY35247" s="23"/>
    </row>
    <row r="35248" spans="36:311" x14ac:dyDescent="0.2">
      <c r="AJ35248" s="23"/>
      <c r="HH35248"/>
      <c r="IW35248" s="36"/>
      <c r="JI35248"/>
      <c r="JJ35248"/>
      <c r="KX35248" s="23"/>
      <c r="KY35248" s="23"/>
    </row>
    <row r="35249" spans="36:311" x14ac:dyDescent="0.2">
      <c r="AJ35249" s="23"/>
      <c r="HH35249"/>
      <c r="IW35249" s="36"/>
      <c r="JI35249"/>
      <c r="JJ35249"/>
      <c r="KX35249" s="23"/>
      <c r="KY35249" s="23"/>
    </row>
    <row r="35250" spans="36:311" x14ac:dyDescent="0.2">
      <c r="AJ35250" s="23"/>
      <c r="HH35250"/>
      <c r="IW35250" s="36"/>
      <c r="JI35250"/>
      <c r="JJ35250"/>
      <c r="KX35250" s="23"/>
      <c r="KY35250" s="23"/>
    </row>
    <row r="35251" spans="36:311" x14ac:dyDescent="0.2">
      <c r="AJ35251" s="23"/>
      <c r="HH35251"/>
      <c r="IW35251" s="36"/>
      <c r="JI35251"/>
      <c r="JJ35251"/>
      <c r="KX35251" s="23"/>
      <c r="KY35251" s="23"/>
    </row>
    <row r="35252" spans="36:311" x14ac:dyDescent="0.2">
      <c r="AJ35252" s="23"/>
      <c r="HH35252"/>
      <c r="IW35252" s="36"/>
      <c r="JI35252"/>
      <c r="JJ35252"/>
      <c r="KX35252" s="23"/>
      <c r="KY35252" s="23"/>
    </row>
    <row r="35253" spans="36:311" x14ac:dyDescent="0.2">
      <c r="AJ35253" s="23"/>
      <c r="HH35253"/>
      <c r="IW35253" s="36"/>
      <c r="JI35253"/>
      <c r="JJ35253"/>
      <c r="KX35253" s="23"/>
      <c r="KY35253" s="23"/>
    </row>
    <row r="35254" spans="36:311" x14ac:dyDescent="0.2">
      <c r="AJ35254" s="23"/>
      <c r="HH35254"/>
      <c r="IW35254" s="36"/>
      <c r="JI35254"/>
      <c r="JJ35254"/>
      <c r="KX35254" s="23"/>
      <c r="KY35254" s="23"/>
    </row>
    <row r="35255" spans="36:311" x14ac:dyDescent="0.2">
      <c r="AJ35255" s="23"/>
      <c r="HH35255"/>
      <c r="IW35255" s="36"/>
      <c r="JI35255"/>
      <c r="JJ35255"/>
      <c r="KX35255" s="23"/>
      <c r="KY35255" s="23"/>
    </row>
    <row r="35256" spans="36:311" x14ac:dyDescent="0.2">
      <c r="AJ35256" s="23"/>
      <c r="HH35256"/>
      <c r="IW35256" s="36"/>
      <c r="JI35256"/>
      <c r="JJ35256"/>
      <c r="KX35256" s="23"/>
      <c r="KY35256" s="23"/>
    </row>
    <row r="35257" spans="36:311" x14ac:dyDescent="0.2">
      <c r="AJ35257" s="23"/>
      <c r="HH35257"/>
      <c r="IW35257" s="36"/>
      <c r="JI35257"/>
      <c r="JJ35257"/>
      <c r="KX35257" s="23"/>
      <c r="KY35257" s="23"/>
    </row>
    <row r="35258" spans="36:311" x14ac:dyDescent="0.2">
      <c r="AJ35258" s="23"/>
      <c r="HH35258"/>
      <c r="IW35258" s="36"/>
      <c r="JI35258"/>
      <c r="JJ35258"/>
      <c r="KX35258" s="23"/>
      <c r="KY35258" s="23"/>
    </row>
    <row r="35259" spans="36:311" x14ac:dyDescent="0.2">
      <c r="AJ35259" s="23"/>
      <c r="HH35259"/>
      <c r="IW35259" s="36"/>
      <c r="JI35259"/>
      <c r="JJ35259"/>
      <c r="KX35259" s="23"/>
      <c r="KY35259" s="23"/>
    </row>
    <row r="35260" spans="36:311" x14ac:dyDescent="0.2">
      <c r="AJ35260" s="23"/>
      <c r="HH35260"/>
      <c r="IW35260" s="36"/>
      <c r="JI35260"/>
      <c r="JJ35260"/>
      <c r="KX35260" s="23"/>
      <c r="KY35260" s="23"/>
    </row>
    <row r="35261" spans="36:311" x14ac:dyDescent="0.2">
      <c r="AJ35261" s="23"/>
      <c r="HH35261"/>
      <c r="IW35261" s="36"/>
      <c r="JI35261"/>
      <c r="JJ35261"/>
      <c r="KX35261" s="23"/>
      <c r="KY35261" s="23"/>
    </row>
    <row r="35262" spans="36:311" x14ac:dyDescent="0.2">
      <c r="AJ35262" s="23"/>
      <c r="HH35262"/>
      <c r="IW35262" s="36"/>
      <c r="JI35262"/>
      <c r="JJ35262"/>
      <c r="KX35262" s="23"/>
      <c r="KY35262" s="23"/>
    </row>
    <row r="35263" spans="36:311" x14ac:dyDescent="0.2">
      <c r="AJ35263" s="23"/>
      <c r="HH35263"/>
      <c r="IW35263" s="36"/>
      <c r="JI35263"/>
      <c r="JJ35263"/>
      <c r="KX35263" s="23"/>
      <c r="KY35263" s="23"/>
    </row>
    <row r="35264" spans="36:311" x14ac:dyDescent="0.2">
      <c r="AJ35264" s="23"/>
      <c r="HH35264"/>
      <c r="IW35264" s="36"/>
      <c r="JI35264"/>
      <c r="JJ35264"/>
      <c r="KX35264" s="23"/>
      <c r="KY35264" s="23"/>
    </row>
    <row r="35265" spans="36:311" x14ac:dyDescent="0.2">
      <c r="AJ35265" s="23"/>
      <c r="HH35265"/>
      <c r="IW35265" s="36"/>
      <c r="JI35265"/>
      <c r="JJ35265"/>
      <c r="KX35265" s="23"/>
      <c r="KY35265" s="23"/>
    </row>
    <row r="35266" spans="36:311" x14ac:dyDescent="0.2">
      <c r="AJ35266" s="23"/>
      <c r="HH35266"/>
      <c r="IW35266" s="36"/>
      <c r="JI35266"/>
      <c r="JJ35266"/>
      <c r="KX35266" s="23"/>
      <c r="KY35266" s="23"/>
    </row>
    <row r="35267" spans="36:311" x14ac:dyDescent="0.2">
      <c r="AJ35267" s="23"/>
      <c r="HH35267"/>
      <c r="IW35267" s="36"/>
      <c r="JI35267"/>
      <c r="JJ35267"/>
      <c r="KX35267" s="23"/>
      <c r="KY35267" s="23"/>
    </row>
    <row r="35268" spans="36:311" x14ac:dyDescent="0.2">
      <c r="AJ35268" s="23"/>
      <c r="HH35268"/>
      <c r="IW35268" s="36"/>
      <c r="JI35268"/>
      <c r="JJ35268"/>
      <c r="KX35268" s="23"/>
      <c r="KY35268" s="23"/>
    </row>
    <row r="35269" spans="36:311" x14ac:dyDescent="0.2">
      <c r="AJ35269" s="23"/>
      <c r="HH35269"/>
      <c r="IW35269" s="36"/>
      <c r="JI35269"/>
      <c r="JJ35269"/>
      <c r="KX35269" s="23"/>
      <c r="KY35269" s="23"/>
    </row>
    <row r="35270" spans="36:311" x14ac:dyDescent="0.2">
      <c r="AJ35270" s="23"/>
      <c r="HH35270"/>
      <c r="IW35270" s="36"/>
      <c r="JI35270"/>
      <c r="JJ35270"/>
      <c r="KX35270" s="23"/>
      <c r="KY35270" s="23"/>
    </row>
    <row r="35271" spans="36:311" x14ac:dyDescent="0.2">
      <c r="AJ35271" s="23"/>
      <c r="HH35271"/>
      <c r="IW35271" s="36"/>
      <c r="JI35271"/>
      <c r="JJ35271"/>
      <c r="KX35271" s="23"/>
      <c r="KY35271" s="23"/>
    </row>
    <row r="35272" spans="36:311" x14ac:dyDescent="0.2">
      <c r="AJ35272" s="23"/>
      <c r="HH35272"/>
      <c r="IW35272" s="36"/>
      <c r="JI35272"/>
      <c r="JJ35272"/>
      <c r="KX35272" s="23"/>
      <c r="KY35272" s="23"/>
    </row>
    <row r="35273" spans="36:311" x14ac:dyDescent="0.2">
      <c r="AJ35273" s="23"/>
      <c r="HH35273"/>
      <c r="IW35273" s="36"/>
      <c r="JI35273"/>
      <c r="JJ35273"/>
      <c r="KX35273" s="23"/>
      <c r="KY35273" s="23"/>
    </row>
    <row r="35274" spans="36:311" x14ac:dyDescent="0.2">
      <c r="AJ35274" s="23"/>
      <c r="HH35274"/>
      <c r="IW35274" s="36"/>
      <c r="JI35274"/>
      <c r="JJ35274"/>
      <c r="KX35274" s="23"/>
      <c r="KY35274" s="23"/>
    </row>
    <row r="35275" spans="36:311" x14ac:dyDescent="0.2">
      <c r="AJ35275" s="23"/>
      <c r="HH35275"/>
      <c r="IW35275" s="36"/>
      <c r="JI35275"/>
      <c r="JJ35275"/>
      <c r="KX35275" s="23"/>
      <c r="KY35275" s="23"/>
    </row>
    <row r="35276" spans="36:311" x14ac:dyDescent="0.2">
      <c r="AJ35276" s="23"/>
      <c r="HH35276"/>
      <c r="IW35276" s="36"/>
      <c r="JI35276"/>
      <c r="JJ35276"/>
      <c r="KX35276" s="23"/>
      <c r="KY35276" s="23"/>
    </row>
    <row r="35277" spans="36:311" x14ac:dyDescent="0.2">
      <c r="AJ35277" s="23"/>
      <c r="HH35277"/>
      <c r="IW35277" s="36"/>
      <c r="JI35277"/>
      <c r="JJ35277"/>
      <c r="KX35277" s="23"/>
      <c r="KY35277" s="23"/>
    </row>
    <row r="35278" spans="36:311" x14ac:dyDescent="0.2">
      <c r="AJ35278" s="23"/>
      <c r="HH35278"/>
      <c r="IW35278" s="36"/>
      <c r="JI35278"/>
      <c r="JJ35278"/>
      <c r="KX35278" s="23"/>
      <c r="KY35278" s="23"/>
    </row>
    <row r="35279" spans="36:311" x14ac:dyDescent="0.2">
      <c r="AJ35279" s="23"/>
      <c r="HH35279"/>
      <c r="IW35279" s="36"/>
      <c r="JI35279"/>
      <c r="JJ35279"/>
      <c r="KX35279" s="23"/>
      <c r="KY35279" s="23"/>
    </row>
    <row r="35280" spans="36:311" x14ac:dyDescent="0.2">
      <c r="AJ35280" s="23"/>
      <c r="HH35280"/>
      <c r="IW35280" s="36"/>
      <c r="JI35280"/>
      <c r="JJ35280"/>
      <c r="KX35280" s="23"/>
      <c r="KY35280" s="23"/>
    </row>
    <row r="35281" spans="36:311" x14ac:dyDescent="0.2">
      <c r="AJ35281" s="23"/>
      <c r="HH35281"/>
      <c r="IW35281" s="36"/>
      <c r="JI35281"/>
      <c r="JJ35281"/>
      <c r="KX35281" s="23"/>
      <c r="KY35281" s="23"/>
    </row>
    <row r="35282" spans="36:311" x14ac:dyDescent="0.2">
      <c r="AJ35282" s="23"/>
      <c r="HH35282"/>
      <c r="IW35282" s="36"/>
      <c r="JI35282"/>
      <c r="JJ35282"/>
      <c r="KX35282" s="23"/>
      <c r="KY35282" s="23"/>
    </row>
    <row r="35283" spans="36:311" x14ac:dyDescent="0.2">
      <c r="AJ35283" s="23"/>
      <c r="HH35283"/>
      <c r="IW35283" s="36"/>
      <c r="JI35283"/>
      <c r="JJ35283"/>
      <c r="KX35283" s="23"/>
      <c r="KY35283" s="23"/>
    </row>
    <row r="35284" spans="36:311" x14ac:dyDescent="0.2">
      <c r="AJ35284" s="23"/>
      <c r="HH35284"/>
      <c r="IW35284" s="36"/>
      <c r="JI35284"/>
      <c r="JJ35284"/>
      <c r="KX35284" s="23"/>
      <c r="KY35284" s="23"/>
    </row>
    <row r="35285" spans="36:311" x14ac:dyDescent="0.2">
      <c r="AJ35285" s="23"/>
      <c r="HH35285"/>
      <c r="IW35285" s="36"/>
      <c r="JI35285"/>
      <c r="JJ35285"/>
      <c r="KX35285" s="23"/>
      <c r="KY35285" s="23"/>
    </row>
    <row r="35286" spans="36:311" x14ac:dyDescent="0.2">
      <c r="AJ35286" s="23"/>
      <c r="HH35286"/>
      <c r="IW35286" s="36"/>
      <c r="JI35286"/>
      <c r="JJ35286"/>
      <c r="KX35286" s="23"/>
      <c r="KY35286" s="23"/>
    </row>
    <row r="35287" spans="36:311" x14ac:dyDescent="0.2">
      <c r="AJ35287" s="23"/>
      <c r="HH35287"/>
      <c r="IW35287" s="36"/>
      <c r="JI35287"/>
      <c r="JJ35287"/>
      <c r="KX35287" s="23"/>
      <c r="KY35287" s="23"/>
    </row>
    <row r="35288" spans="36:311" x14ac:dyDescent="0.2">
      <c r="AJ35288" s="23"/>
      <c r="HH35288"/>
      <c r="IW35288" s="36"/>
      <c r="JI35288"/>
      <c r="JJ35288"/>
      <c r="KX35288" s="23"/>
      <c r="KY35288" s="23"/>
    </row>
    <row r="35289" spans="36:311" x14ac:dyDescent="0.2">
      <c r="AJ35289" s="23"/>
      <c r="HH35289"/>
      <c r="IW35289" s="36"/>
      <c r="JI35289"/>
      <c r="JJ35289"/>
      <c r="KX35289" s="23"/>
      <c r="KY35289" s="23"/>
    </row>
    <row r="35290" spans="36:311" x14ac:dyDescent="0.2">
      <c r="AJ35290" s="23"/>
      <c r="HH35290"/>
      <c r="IW35290" s="36"/>
      <c r="JI35290"/>
      <c r="JJ35290"/>
      <c r="KX35290" s="23"/>
      <c r="KY35290" s="23"/>
    </row>
    <row r="35291" spans="36:311" x14ac:dyDescent="0.2">
      <c r="AJ35291" s="23"/>
      <c r="HH35291"/>
      <c r="IW35291" s="36"/>
      <c r="JI35291"/>
      <c r="JJ35291"/>
      <c r="KX35291" s="23"/>
      <c r="KY35291" s="23"/>
    </row>
    <row r="35292" spans="36:311" x14ac:dyDescent="0.2">
      <c r="AJ35292" s="23"/>
      <c r="HH35292"/>
      <c r="IW35292" s="36"/>
      <c r="JI35292"/>
      <c r="JJ35292"/>
      <c r="KX35292" s="23"/>
      <c r="KY35292" s="23"/>
    </row>
    <row r="35293" spans="36:311" x14ac:dyDescent="0.2">
      <c r="AJ35293" s="23"/>
      <c r="HH35293"/>
      <c r="IW35293" s="36"/>
      <c r="JI35293"/>
      <c r="JJ35293"/>
      <c r="KX35293" s="23"/>
      <c r="KY35293" s="23"/>
    </row>
    <row r="35294" spans="36:311" x14ac:dyDescent="0.2">
      <c r="AJ35294" s="23"/>
      <c r="HH35294"/>
      <c r="IW35294" s="36"/>
      <c r="JI35294"/>
      <c r="JJ35294"/>
      <c r="KX35294" s="23"/>
      <c r="KY35294" s="23"/>
    </row>
    <row r="35295" spans="36:311" x14ac:dyDescent="0.2">
      <c r="AJ35295" s="23"/>
      <c r="HH35295"/>
      <c r="IW35295" s="36"/>
      <c r="JI35295"/>
      <c r="JJ35295"/>
      <c r="KX35295" s="23"/>
      <c r="KY35295" s="23"/>
    </row>
    <row r="35296" spans="36:311" x14ac:dyDescent="0.2">
      <c r="AJ35296" s="23"/>
      <c r="HH35296"/>
      <c r="IW35296" s="36"/>
      <c r="JI35296"/>
      <c r="JJ35296"/>
      <c r="KX35296" s="23"/>
      <c r="KY35296" s="23"/>
    </row>
    <row r="35297" spans="36:311" x14ac:dyDescent="0.2">
      <c r="AJ35297" s="23"/>
      <c r="HH35297"/>
      <c r="IW35297" s="36"/>
      <c r="JI35297"/>
      <c r="JJ35297"/>
      <c r="KX35297" s="23"/>
      <c r="KY35297" s="23"/>
    </row>
    <row r="35298" spans="36:311" x14ac:dyDescent="0.2">
      <c r="AJ35298" s="23"/>
      <c r="HH35298"/>
      <c r="IW35298" s="36"/>
      <c r="JI35298"/>
      <c r="JJ35298"/>
      <c r="KX35298" s="23"/>
      <c r="KY35298" s="23"/>
    </row>
    <row r="35299" spans="36:311" x14ac:dyDescent="0.2">
      <c r="AJ35299" s="23"/>
      <c r="HH35299"/>
      <c r="IW35299" s="36"/>
      <c r="JI35299"/>
      <c r="JJ35299"/>
      <c r="KX35299" s="23"/>
      <c r="KY35299" s="23"/>
    </row>
    <row r="35300" spans="36:311" x14ac:dyDescent="0.2">
      <c r="AJ35300" s="23"/>
      <c r="HH35300"/>
      <c r="IW35300" s="36"/>
      <c r="JI35300"/>
      <c r="JJ35300"/>
      <c r="KX35300" s="23"/>
      <c r="KY35300" s="23"/>
    </row>
    <row r="35301" spans="36:311" x14ac:dyDescent="0.2">
      <c r="AJ35301" s="23"/>
      <c r="HH35301"/>
      <c r="IW35301" s="36"/>
      <c r="JI35301"/>
      <c r="JJ35301"/>
      <c r="KX35301" s="23"/>
      <c r="KY35301" s="23"/>
    </row>
    <row r="35302" spans="36:311" x14ac:dyDescent="0.2">
      <c r="AJ35302" s="23"/>
      <c r="HH35302"/>
      <c r="IW35302" s="36"/>
      <c r="JI35302"/>
      <c r="JJ35302"/>
      <c r="KX35302" s="23"/>
      <c r="KY35302" s="23"/>
    </row>
    <row r="35303" spans="36:311" x14ac:dyDescent="0.2">
      <c r="AJ35303" s="23"/>
      <c r="HH35303"/>
      <c r="IW35303" s="36"/>
      <c r="JI35303"/>
      <c r="JJ35303"/>
      <c r="KX35303" s="23"/>
      <c r="KY35303" s="23"/>
    </row>
    <row r="35304" spans="36:311" x14ac:dyDescent="0.2">
      <c r="AJ35304" s="23"/>
      <c r="HH35304"/>
      <c r="IW35304" s="36"/>
      <c r="JI35304"/>
      <c r="JJ35304"/>
      <c r="KX35304" s="23"/>
      <c r="KY35304" s="23"/>
    </row>
    <row r="35305" spans="36:311" x14ac:dyDescent="0.2">
      <c r="AJ35305" s="23"/>
      <c r="HH35305"/>
      <c r="IW35305" s="36"/>
      <c r="JI35305"/>
      <c r="JJ35305"/>
      <c r="KX35305" s="23"/>
      <c r="KY35305" s="23"/>
    </row>
    <row r="35306" spans="36:311" x14ac:dyDescent="0.2">
      <c r="AJ35306" s="23"/>
      <c r="HH35306"/>
      <c r="IW35306" s="36"/>
      <c r="JI35306"/>
      <c r="JJ35306"/>
      <c r="KX35306" s="23"/>
      <c r="KY35306" s="23"/>
    </row>
    <row r="35307" spans="36:311" x14ac:dyDescent="0.2">
      <c r="AJ35307" s="23"/>
      <c r="HH35307"/>
      <c r="IW35307" s="36"/>
      <c r="JI35307"/>
      <c r="JJ35307"/>
      <c r="KX35307" s="23"/>
      <c r="KY35307" s="23"/>
    </row>
    <row r="35308" spans="36:311" x14ac:dyDescent="0.2">
      <c r="AJ35308" s="23"/>
      <c r="HH35308"/>
      <c r="IW35308" s="36"/>
      <c r="JI35308"/>
      <c r="JJ35308"/>
      <c r="KX35308" s="23"/>
      <c r="KY35308" s="23"/>
    </row>
    <row r="35309" spans="36:311" x14ac:dyDescent="0.2">
      <c r="AJ35309" s="23"/>
      <c r="HH35309"/>
      <c r="IW35309" s="36"/>
      <c r="JI35309"/>
      <c r="JJ35309"/>
      <c r="KX35309" s="23"/>
      <c r="KY35309" s="23"/>
    </row>
    <row r="35310" spans="36:311" x14ac:dyDescent="0.2">
      <c r="AJ35310" s="23"/>
      <c r="HH35310"/>
      <c r="IW35310" s="36"/>
      <c r="JI35310"/>
      <c r="JJ35310"/>
      <c r="KX35310" s="23"/>
      <c r="KY35310" s="23"/>
    </row>
    <row r="35311" spans="36:311" x14ac:dyDescent="0.2">
      <c r="AJ35311" s="23"/>
      <c r="HH35311"/>
      <c r="IW35311" s="36"/>
      <c r="JI35311"/>
      <c r="JJ35311"/>
      <c r="KX35311" s="23"/>
      <c r="KY35311" s="23"/>
    </row>
    <row r="35312" spans="36:311" x14ac:dyDescent="0.2">
      <c r="AJ35312" s="23"/>
      <c r="HH35312"/>
      <c r="IW35312" s="36"/>
      <c r="JI35312"/>
      <c r="JJ35312"/>
      <c r="KX35312" s="23"/>
      <c r="KY35312" s="23"/>
    </row>
    <row r="35313" spans="36:311" x14ac:dyDescent="0.2">
      <c r="AJ35313" s="23"/>
      <c r="HH35313"/>
      <c r="IW35313" s="36"/>
      <c r="JI35313"/>
      <c r="JJ35313"/>
      <c r="KX35313" s="23"/>
      <c r="KY35313" s="23"/>
    </row>
    <row r="35314" spans="36:311" x14ac:dyDescent="0.2">
      <c r="AJ35314" s="23"/>
      <c r="HH35314"/>
      <c r="IW35314" s="36"/>
      <c r="JI35314"/>
      <c r="JJ35314"/>
      <c r="KX35314" s="23"/>
      <c r="KY35314" s="23"/>
    </row>
    <row r="35315" spans="36:311" x14ac:dyDescent="0.2">
      <c r="AJ35315" s="23"/>
      <c r="HH35315"/>
      <c r="IW35315" s="36"/>
      <c r="JI35315"/>
      <c r="JJ35315"/>
      <c r="KX35315" s="23"/>
      <c r="KY35315" s="23"/>
    </row>
    <row r="35316" spans="36:311" x14ac:dyDescent="0.2">
      <c r="AJ35316" s="23"/>
      <c r="HH35316"/>
      <c r="IW35316" s="36"/>
      <c r="JI35316"/>
      <c r="JJ35316"/>
      <c r="KX35316" s="23"/>
      <c r="KY35316" s="23"/>
    </row>
    <row r="35317" spans="36:311" x14ac:dyDescent="0.2">
      <c r="AJ35317" s="23"/>
      <c r="HH35317"/>
      <c r="IW35317" s="36"/>
      <c r="JI35317"/>
      <c r="JJ35317"/>
      <c r="KX35317" s="23"/>
      <c r="KY35317" s="23"/>
    </row>
    <row r="35318" spans="36:311" x14ac:dyDescent="0.2">
      <c r="AJ35318" s="23"/>
      <c r="HH35318"/>
      <c r="IW35318" s="36"/>
      <c r="JI35318"/>
      <c r="JJ35318"/>
      <c r="KX35318" s="23"/>
      <c r="KY35318" s="23"/>
    </row>
    <row r="35319" spans="36:311" x14ac:dyDescent="0.2">
      <c r="AJ35319" s="23"/>
      <c r="HH35319"/>
      <c r="IW35319" s="36"/>
      <c r="JI35319"/>
      <c r="JJ35319"/>
      <c r="KX35319" s="23"/>
      <c r="KY35319" s="23"/>
    </row>
    <row r="35320" spans="36:311" x14ac:dyDescent="0.2">
      <c r="AJ35320" s="23"/>
      <c r="HH35320"/>
      <c r="IW35320" s="36"/>
      <c r="JI35320"/>
      <c r="JJ35320"/>
      <c r="KX35320" s="23"/>
      <c r="KY35320" s="23"/>
    </row>
    <row r="35321" spans="36:311" x14ac:dyDescent="0.2">
      <c r="AJ35321" s="23"/>
      <c r="HH35321"/>
      <c r="IW35321" s="36"/>
      <c r="JI35321"/>
      <c r="JJ35321"/>
      <c r="KX35321" s="23"/>
      <c r="KY35321" s="23"/>
    </row>
    <row r="35322" spans="36:311" x14ac:dyDescent="0.2">
      <c r="AJ35322" s="23"/>
      <c r="HH35322"/>
      <c r="IW35322" s="36"/>
      <c r="JI35322"/>
      <c r="JJ35322"/>
      <c r="KX35322" s="23"/>
      <c r="KY35322" s="23"/>
    </row>
    <row r="35323" spans="36:311" x14ac:dyDescent="0.2">
      <c r="AJ35323" s="23"/>
      <c r="HH35323"/>
      <c r="IW35323" s="36"/>
      <c r="JI35323"/>
      <c r="JJ35323"/>
      <c r="KX35323" s="23"/>
      <c r="KY35323" s="23"/>
    </row>
    <row r="35324" spans="36:311" x14ac:dyDescent="0.2">
      <c r="AJ35324" s="23"/>
      <c r="HH35324"/>
      <c r="IW35324" s="36"/>
      <c r="JI35324"/>
      <c r="JJ35324"/>
      <c r="KX35324" s="23"/>
      <c r="KY35324" s="23"/>
    </row>
    <row r="35325" spans="36:311" x14ac:dyDescent="0.2">
      <c r="AJ35325" s="23"/>
      <c r="HH35325"/>
      <c r="IW35325" s="36"/>
      <c r="JI35325"/>
      <c r="JJ35325"/>
      <c r="KX35325" s="23"/>
      <c r="KY35325" s="23"/>
    </row>
    <row r="35326" spans="36:311" x14ac:dyDescent="0.2">
      <c r="AJ35326" s="23"/>
      <c r="HH35326"/>
      <c r="IW35326" s="36"/>
      <c r="JI35326"/>
      <c r="JJ35326"/>
      <c r="KX35326" s="23"/>
      <c r="KY35326" s="23"/>
    </row>
    <row r="35327" spans="36:311" x14ac:dyDescent="0.2">
      <c r="AJ35327" s="23"/>
      <c r="HH35327"/>
      <c r="IW35327" s="36"/>
      <c r="JI35327"/>
      <c r="JJ35327"/>
      <c r="KX35327" s="23"/>
      <c r="KY35327" s="23"/>
    </row>
    <row r="35328" spans="36:311" x14ac:dyDescent="0.2">
      <c r="AJ35328" s="23"/>
      <c r="HH35328"/>
      <c r="IW35328" s="36"/>
      <c r="JI35328"/>
      <c r="JJ35328"/>
      <c r="KX35328" s="23"/>
      <c r="KY35328" s="23"/>
    </row>
    <row r="35329" spans="36:311" x14ac:dyDescent="0.2">
      <c r="AJ35329" s="23"/>
      <c r="HH35329"/>
      <c r="IW35329" s="36"/>
      <c r="JI35329"/>
      <c r="JJ35329"/>
      <c r="KX35329" s="23"/>
      <c r="KY35329" s="23"/>
    </row>
    <row r="35330" spans="36:311" x14ac:dyDescent="0.2">
      <c r="AJ35330" s="23"/>
      <c r="HH35330"/>
      <c r="IW35330" s="36"/>
      <c r="JI35330"/>
      <c r="JJ35330"/>
      <c r="KX35330" s="23"/>
      <c r="KY35330" s="23"/>
    </row>
    <row r="35331" spans="36:311" x14ac:dyDescent="0.2">
      <c r="AJ35331" s="23"/>
      <c r="HH35331"/>
      <c r="IW35331" s="36"/>
      <c r="JI35331"/>
      <c r="JJ35331"/>
      <c r="KX35331" s="23"/>
      <c r="KY35331" s="23"/>
    </row>
    <row r="35332" spans="36:311" x14ac:dyDescent="0.2">
      <c r="AJ35332" s="23"/>
      <c r="HH35332"/>
      <c r="IW35332" s="36"/>
      <c r="JI35332"/>
      <c r="JJ35332"/>
      <c r="KX35332" s="23"/>
      <c r="KY35332" s="23"/>
    </row>
    <row r="35333" spans="36:311" x14ac:dyDescent="0.2">
      <c r="AJ35333" s="23"/>
      <c r="HH35333"/>
      <c r="IW35333" s="36"/>
      <c r="JI35333"/>
      <c r="JJ35333"/>
      <c r="KX35333" s="23"/>
      <c r="KY35333" s="23"/>
    </row>
    <row r="35334" spans="36:311" x14ac:dyDescent="0.2">
      <c r="AJ35334" s="23"/>
      <c r="HH35334"/>
      <c r="IW35334" s="36"/>
      <c r="JI35334"/>
      <c r="JJ35334"/>
      <c r="KX35334" s="23"/>
      <c r="KY35334" s="23"/>
    </row>
    <row r="35335" spans="36:311" x14ac:dyDescent="0.2">
      <c r="AJ35335" s="23"/>
      <c r="HH35335"/>
      <c r="IW35335" s="36"/>
      <c r="JI35335"/>
      <c r="JJ35335"/>
      <c r="KX35335" s="23"/>
      <c r="KY35335" s="23"/>
    </row>
    <row r="35336" spans="36:311" x14ac:dyDescent="0.2">
      <c r="AJ35336" s="23"/>
      <c r="HH35336"/>
      <c r="IW35336" s="36"/>
      <c r="JI35336"/>
      <c r="JJ35336"/>
      <c r="KX35336" s="23"/>
      <c r="KY35336" s="23"/>
    </row>
    <row r="35337" spans="36:311" x14ac:dyDescent="0.2">
      <c r="AJ35337" s="23"/>
      <c r="HH35337"/>
      <c r="IW35337" s="36"/>
      <c r="JI35337"/>
      <c r="JJ35337"/>
      <c r="KX35337" s="23"/>
      <c r="KY35337" s="23"/>
    </row>
    <row r="35338" spans="36:311" x14ac:dyDescent="0.2">
      <c r="AJ35338" s="23"/>
      <c r="HH35338"/>
      <c r="IW35338" s="36"/>
      <c r="JI35338"/>
      <c r="JJ35338"/>
      <c r="KX35338" s="23"/>
      <c r="KY35338" s="23"/>
    </row>
    <row r="35339" spans="36:311" x14ac:dyDescent="0.2">
      <c r="AJ35339" s="23"/>
      <c r="HH35339"/>
      <c r="IW35339" s="36"/>
      <c r="JI35339"/>
      <c r="JJ35339"/>
      <c r="KX35339" s="23"/>
      <c r="KY35339" s="23"/>
    </row>
    <row r="35340" spans="36:311" x14ac:dyDescent="0.2">
      <c r="AJ35340" s="23"/>
      <c r="HH35340"/>
      <c r="IW35340" s="36"/>
      <c r="JI35340"/>
      <c r="JJ35340"/>
      <c r="KX35340" s="23"/>
      <c r="KY35340" s="23"/>
    </row>
    <row r="35341" spans="36:311" x14ac:dyDescent="0.2">
      <c r="AJ35341" s="23"/>
      <c r="HH35341"/>
      <c r="IW35341" s="36"/>
      <c r="JI35341"/>
      <c r="JJ35341"/>
      <c r="KX35341" s="23"/>
      <c r="KY35341" s="23"/>
    </row>
    <row r="35342" spans="36:311" x14ac:dyDescent="0.2">
      <c r="AJ35342" s="23"/>
      <c r="HH35342"/>
      <c r="IW35342" s="36"/>
      <c r="JI35342"/>
      <c r="JJ35342"/>
      <c r="KX35342" s="23"/>
      <c r="KY35342" s="23"/>
    </row>
    <row r="35343" spans="36:311" x14ac:dyDescent="0.2">
      <c r="AJ35343" s="23"/>
      <c r="HH35343"/>
      <c r="IW35343" s="36"/>
      <c r="JI35343"/>
      <c r="JJ35343"/>
      <c r="KX35343" s="23"/>
      <c r="KY35343" s="23"/>
    </row>
    <row r="35344" spans="36:311" x14ac:dyDescent="0.2">
      <c r="AJ35344" s="23"/>
      <c r="HH35344"/>
      <c r="IW35344" s="36"/>
      <c r="JI35344"/>
      <c r="JJ35344"/>
      <c r="KX35344" s="23"/>
      <c r="KY35344" s="23"/>
    </row>
    <row r="35345" spans="36:311" x14ac:dyDescent="0.2">
      <c r="AJ35345" s="23"/>
      <c r="HH35345"/>
      <c r="IW35345" s="36"/>
      <c r="JI35345"/>
      <c r="JJ35345"/>
      <c r="KX35345" s="23"/>
      <c r="KY35345" s="23"/>
    </row>
    <row r="35346" spans="36:311" x14ac:dyDescent="0.2">
      <c r="AJ35346" s="23"/>
      <c r="HH35346"/>
      <c r="IW35346" s="36"/>
      <c r="JI35346"/>
      <c r="JJ35346"/>
      <c r="KX35346" s="23"/>
      <c r="KY35346" s="23"/>
    </row>
    <row r="35347" spans="36:311" x14ac:dyDescent="0.2">
      <c r="AJ35347" s="23"/>
      <c r="HH35347"/>
      <c r="IW35347" s="36"/>
      <c r="JI35347"/>
      <c r="JJ35347"/>
      <c r="KX35347" s="23"/>
      <c r="KY35347" s="23"/>
    </row>
    <row r="35348" spans="36:311" x14ac:dyDescent="0.2">
      <c r="AJ35348" s="23"/>
      <c r="HH35348"/>
      <c r="IW35348" s="36"/>
      <c r="JI35348"/>
      <c r="JJ35348"/>
      <c r="KX35348" s="23"/>
      <c r="KY35348" s="23"/>
    </row>
    <row r="35349" spans="36:311" x14ac:dyDescent="0.2">
      <c r="AJ35349" s="23"/>
      <c r="HH35349"/>
      <c r="IW35349" s="36"/>
      <c r="JI35349"/>
      <c r="JJ35349"/>
      <c r="KX35349" s="23"/>
      <c r="KY35349" s="23"/>
    </row>
    <row r="35350" spans="36:311" x14ac:dyDescent="0.2">
      <c r="AJ35350" s="23"/>
      <c r="HH35350"/>
      <c r="IW35350" s="36"/>
      <c r="JI35350"/>
      <c r="JJ35350"/>
      <c r="KX35350" s="23"/>
      <c r="KY35350" s="23"/>
    </row>
    <row r="35351" spans="36:311" x14ac:dyDescent="0.2">
      <c r="AJ35351" s="23"/>
      <c r="HH35351"/>
      <c r="IW35351" s="36"/>
      <c r="JI35351"/>
      <c r="JJ35351"/>
      <c r="KX35351" s="23"/>
      <c r="KY35351" s="23"/>
    </row>
    <row r="35352" spans="36:311" x14ac:dyDescent="0.2">
      <c r="AJ35352" s="23"/>
      <c r="HH35352"/>
      <c r="IW35352" s="36"/>
      <c r="JI35352"/>
      <c r="JJ35352"/>
      <c r="KX35352" s="23"/>
      <c r="KY35352" s="23"/>
    </row>
    <row r="35353" spans="36:311" x14ac:dyDescent="0.2">
      <c r="AJ35353" s="23"/>
      <c r="HH35353"/>
      <c r="IW35353" s="36"/>
      <c r="JI35353"/>
      <c r="JJ35353"/>
      <c r="KX35353" s="23"/>
      <c r="KY35353" s="23"/>
    </row>
    <row r="35354" spans="36:311" x14ac:dyDescent="0.2">
      <c r="AJ35354" s="23"/>
      <c r="HH35354"/>
      <c r="IW35354" s="36"/>
      <c r="JI35354"/>
      <c r="JJ35354"/>
      <c r="KX35354" s="23"/>
      <c r="KY35354" s="23"/>
    </row>
    <row r="35355" spans="36:311" x14ac:dyDescent="0.2">
      <c r="AJ35355" s="23"/>
      <c r="HH35355"/>
      <c r="IW35355" s="36"/>
      <c r="JI35355"/>
      <c r="JJ35355"/>
      <c r="KX35355" s="23"/>
      <c r="KY35355" s="23"/>
    </row>
    <row r="35356" spans="36:311" x14ac:dyDescent="0.2">
      <c r="AJ35356" s="23"/>
      <c r="HH35356"/>
      <c r="IW35356" s="36"/>
      <c r="JI35356"/>
      <c r="JJ35356"/>
      <c r="KX35356" s="23"/>
      <c r="KY35356" s="23"/>
    </row>
    <row r="35357" spans="36:311" x14ac:dyDescent="0.2">
      <c r="AJ35357" s="23"/>
      <c r="HH35357"/>
      <c r="IW35357" s="36"/>
      <c r="JI35357"/>
      <c r="JJ35357"/>
      <c r="KX35357" s="23"/>
      <c r="KY35357" s="23"/>
    </row>
    <row r="35358" spans="36:311" x14ac:dyDescent="0.2">
      <c r="AJ35358" s="23"/>
      <c r="HH35358"/>
      <c r="IW35358" s="36"/>
      <c r="JI35358"/>
      <c r="JJ35358"/>
      <c r="KX35358" s="23"/>
      <c r="KY35358" s="23"/>
    </row>
    <row r="35359" spans="36:311" x14ac:dyDescent="0.2">
      <c r="AJ35359" s="23"/>
      <c r="HH35359"/>
      <c r="IW35359" s="36"/>
      <c r="JI35359"/>
      <c r="JJ35359"/>
      <c r="KX35359" s="23"/>
      <c r="KY35359" s="23"/>
    </row>
    <row r="35360" spans="36:311" x14ac:dyDescent="0.2">
      <c r="AJ35360" s="23"/>
      <c r="HH35360"/>
      <c r="IW35360" s="36"/>
      <c r="JI35360"/>
      <c r="JJ35360"/>
      <c r="KX35360" s="23"/>
      <c r="KY35360" s="23"/>
    </row>
    <row r="35361" spans="36:311" x14ac:dyDescent="0.2">
      <c r="AJ35361" s="23"/>
      <c r="HH35361"/>
      <c r="IW35361" s="36"/>
      <c r="JI35361"/>
      <c r="JJ35361"/>
      <c r="KX35361" s="23"/>
      <c r="KY35361" s="23"/>
    </row>
    <row r="35362" spans="36:311" x14ac:dyDescent="0.2">
      <c r="AJ35362" s="23"/>
      <c r="HH35362"/>
      <c r="IW35362" s="36"/>
      <c r="JI35362"/>
      <c r="JJ35362"/>
      <c r="KX35362" s="23"/>
      <c r="KY35362" s="23"/>
    </row>
    <row r="35363" spans="36:311" x14ac:dyDescent="0.2">
      <c r="AJ35363" s="23"/>
      <c r="HH35363"/>
      <c r="IW35363" s="36"/>
      <c r="JI35363"/>
      <c r="JJ35363"/>
      <c r="KX35363" s="23"/>
      <c r="KY35363" s="23"/>
    </row>
    <row r="35364" spans="36:311" x14ac:dyDescent="0.2">
      <c r="AJ35364" s="23"/>
      <c r="HH35364"/>
      <c r="IW35364" s="36"/>
      <c r="JI35364"/>
      <c r="JJ35364"/>
      <c r="KX35364" s="23"/>
      <c r="KY35364" s="23"/>
    </row>
    <row r="35365" spans="36:311" x14ac:dyDescent="0.2">
      <c r="AJ35365" s="23"/>
      <c r="HH35365"/>
      <c r="IW35365" s="36"/>
      <c r="JI35365"/>
      <c r="JJ35365"/>
      <c r="KX35365" s="23"/>
      <c r="KY35365" s="23"/>
    </row>
    <row r="35366" spans="36:311" x14ac:dyDescent="0.2">
      <c r="AJ35366" s="23"/>
      <c r="HH35366"/>
      <c r="IW35366" s="36"/>
      <c r="JI35366"/>
      <c r="JJ35366"/>
      <c r="KX35366" s="23"/>
      <c r="KY35366" s="23"/>
    </row>
    <row r="35367" spans="36:311" x14ac:dyDescent="0.2">
      <c r="AJ35367" s="23"/>
      <c r="HH35367"/>
      <c r="IW35367" s="36"/>
      <c r="JI35367"/>
      <c r="JJ35367"/>
      <c r="KX35367" s="23"/>
      <c r="KY35367" s="23"/>
    </row>
    <row r="35368" spans="36:311" x14ac:dyDescent="0.2">
      <c r="AJ35368" s="23"/>
      <c r="HH35368"/>
      <c r="IW35368" s="36"/>
      <c r="JI35368"/>
      <c r="JJ35368"/>
      <c r="KX35368" s="23"/>
      <c r="KY35368" s="23"/>
    </row>
    <row r="35369" spans="36:311" x14ac:dyDescent="0.2">
      <c r="AJ35369" s="23"/>
      <c r="HH35369"/>
      <c r="IW35369" s="36"/>
      <c r="JI35369"/>
      <c r="JJ35369"/>
      <c r="KX35369" s="23"/>
      <c r="KY35369" s="23"/>
    </row>
    <row r="35370" spans="36:311" x14ac:dyDescent="0.2">
      <c r="AJ35370" s="23"/>
      <c r="HH35370"/>
      <c r="IW35370" s="36"/>
      <c r="JI35370"/>
      <c r="JJ35370"/>
      <c r="KX35370" s="23"/>
      <c r="KY35370" s="23"/>
    </row>
    <row r="35371" spans="36:311" x14ac:dyDescent="0.2">
      <c r="AJ35371" s="23"/>
      <c r="HH35371"/>
      <c r="IW35371" s="36"/>
      <c r="JI35371"/>
      <c r="JJ35371"/>
      <c r="KX35371" s="23"/>
      <c r="KY35371" s="23"/>
    </row>
    <row r="35372" spans="36:311" x14ac:dyDescent="0.2">
      <c r="AJ35372" s="23"/>
      <c r="HH35372"/>
      <c r="IW35372" s="36"/>
      <c r="JI35372"/>
      <c r="JJ35372"/>
      <c r="KX35372" s="23"/>
      <c r="KY35372" s="23"/>
    </row>
    <row r="35373" spans="36:311" x14ac:dyDescent="0.2">
      <c r="AJ35373" s="23"/>
      <c r="HH35373"/>
      <c r="IW35373" s="36"/>
      <c r="JI35373"/>
      <c r="JJ35373"/>
      <c r="KX35373" s="23"/>
      <c r="KY35373" s="23"/>
    </row>
    <row r="35374" spans="36:311" x14ac:dyDescent="0.2">
      <c r="AJ35374" s="23"/>
      <c r="HH35374"/>
      <c r="IW35374" s="36"/>
      <c r="JI35374"/>
      <c r="JJ35374"/>
      <c r="KX35374" s="23"/>
      <c r="KY35374" s="23"/>
    </row>
    <row r="35375" spans="36:311" x14ac:dyDescent="0.2">
      <c r="AJ35375" s="23"/>
      <c r="HH35375"/>
      <c r="IW35375" s="36"/>
      <c r="JI35375"/>
      <c r="JJ35375"/>
      <c r="KX35375" s="23"/>
      <c r="KY35375" s="23"/>
    </row>
    <row r="35376" spans="36:311" x14ac:dyDescent="0.2">
      <c r="AJ35376" s="23"/>
      <c r="HH35376"/>
      <c r="IW35376" s="36"/>
      <c r="JI35376"/>
      <c r="JJ35376"/>
      <c r="KX35376" s="23"/>
      <c r="KY35376" s="23"/>
    </row>
    <row r="35377" spans="36:311" x14ac:dyDescent="0.2">
      <c r="AJ35377" s="23"/>
      <c r="HH35377"/>
      <c r="IW35377" s="36"/>
      <c r="JI35377"/>
      <c r="JJ35377"/>
      <c r="KX35377" s="23"/>
      <c r="KY35377" s="23"/>
    </row>
    <row r="35378" spans="36:311" x14ac:dyDescent="0.2">
      <c r="AJ35378" s="23"/>
      <c r="HH35378"/>
      <c r="IW35378" s="36"/>
      <c r="JI35378"/>
      <c r="JJ35378"/>
      <c r="KX35378" s="23"/>
      <c r="KY35378" s="23"/>
    </row>
    <row r="35379" spans="36:311" x14ac:dyDescent="0.2">
      <c r="AJ35379" s="23"/>
      <c r="HH35379"/>
      <c r="IW35379" s="36"/>
      <c r="JI35379"/>
      <c r="JJ35379"/>
      <c r="KX35379" s="23"/>
      <c r="KY35379" s="23"/>
    </row>
    <row r="35380" spans="36:311" x14ac:dyDescent="0.2">
      <c r="AJ35380" s="23"/>
      <c r="HH35380"/>
      <c r="IW35380" s="36"/>
      <c r="JI35380"/>
      <c r="JJ35380"/>
      <c r="KX35380" s="23"/>
      <c r="KY35380" s="23"/>
    </row>
    <row r="35381" spans="36:311" x14ac:dyDescent="0.2">
      <c r="AJ35381" s="23"/>
      <c r="HH35381"/>
      <c r="IW35381" s="36"/>
      <c r="JI35381"/>
      <c r="JJ35381"/>
      <c r="KX35381" s="23"/>
      <c r="KY35381" s="23"/>
    </row>
    <row r="35382" spans="36:311" x14ac:dyDescent="0.2">
      <c r="AJ35382" s="23"/>
      <c r="HH35382"/>
      <c r="IW35382" s="36"/>
      <c r="JI35382"/>
      <c r="JJ35382"/>
      <c r="KX35382" s="23"/>
      <c r="KY35382" s="23"/>
    </row>
    <row r="35383" spans="36:311" x14ac:dyDescent="0.2">
      <c r="AJ35383" s="23"/>
      <c r="HH35383"/>
      <c r="IW35383" s="36"/>
      <c r="JI35383"/>
      <c r="JJ35383"/>
      <c r="KX35383" s="23"/>
      <c r="KY35383" s="23"/>
    </row>
    <row r="35384" spans="36:311" x14ac:dyDescent="0.2">
      <c r="AJ35384" s="23"/>
      <c r="HH35384"/>
      <c r="IW35384" s="36"/>
      <c r="JI35384"/>
      <c r="JJ35384"/>
      <c r="KX35384" s="23"/>
      <c r="KY35384" s="23"/>
    </row>
    <row r="35385" spans="36:311" x14ac:dyDescent="0.2">
      <c r="AJ35385" s="23"/>
      <c r="HH35385"/>
      <c r="IW35385" s="36"/>
      <c r="JI35385"/>
      <c r="JJ35385"/>
      <c r="KX35385" s="23"/>
      <c r="KY35385" s="23"/>
    </row>
    <row r="35386" spans="36:311" x14ac:dyDescent="0.2">
      <c r="AJ35386" s="23"/>
      <c r="HH35386"/>
      <c r="IW35386" s="36"/>
      <c r="JI35386"/>
      <c r="JJ35386"/>
      <c r="KX35386" s="23"/>
      <c r="KY35386" s="23"/>
    </row>
    <row r="35387" spans="36:311" x14ac:dyDescent="0.2">
      <c r="AJ35387" s="23"/>
      <c r="HH35387"/>
      <c r="IW35387" s="36"/>
      <c r="JI35387"/>
      <c r="JJ35387"/>
      <c r="KX35387" s="23"/>
      <c r="KY35387" s="23"/>
    </row>
    <row r="35388" spans="36:311" x14ac:dyDescent="0.2">
      <c r="AJ35388" s="23"/>
      <c r="HH35388"/>
      <c r="IW35388" s="36"/>
      <c r="JI35388"/>
      <c r="JJ35388"/>
      <c r="KX35388" s="23"/>
      <c r="KY35388" s="23"/>
    </row>
    <row r="35389" spans="36:311" x14ac:dyDescent="0.2">
      <c r="AJ35389" s="23"/>
      <c r="HH35389"/>
      <c r="IW35389" s="36"/>
      <c r="JI35389"/>
      <c r="JJ35389"/>
      <c r="KX35389" s="23"/>
      <c r="KY35389" s="23"/>
    </row>
    <row r="35390" spans="36:311" x14ac:dyDescent="0.2">
      <c r="AJ35390" s="23"/>
      <c r="HH35390"/>
      <c r="IW35390" s="36"/>
      <c r="JI35390"/>
      <c r="JJ35390"/>
      <c r="KX35390" s="23"/>
      <c r="KY35390" s="23"/>
    </row>
    <row r="35391" spans="36:311" x14ac:dyDescent="0.2">
      <c r="AJ35391" s="23"/>
      <c r="HH35391"/>
      <c r="IW35391" s="36"/>
      <c r="JI35391"/>
      <c r="JJ35391"/>
      <c r="KX35391" s="23"/>
      <c r="KY35391" s="23"/>
    </row>
    <row r="35392" spans="36:311" x14ac:dyDescent="0.2">
      <c r="AJ35392" s="23"/>
      <c r="HH35392"/>
      <c r="IW35392" s="36"/>
      <c r="JI35392"/>
      <c r="JJ35392"/>
      <c r="KX35392" s="23"/>
      <c r="KY35392" s="23"/>
    </row>
    <row r="35393" spans="36:311" x14ac:dyDescent="0.2">
      <c r="AJ35393" s="23"/>
      <c r="HH35393"/>
      <c r="IW35393" s="36"/>
      <c r="JI35393"/>
      <c r="JJ35393"/>
      <c r="KX35393" s="23"/>
      <c r="KY35393" s="23"/>
    </row>
    <row r="35394" spans="36:311" x14ac:dyDescent="0.2">
      <c r="AJ35394" s="23"/>
      <c r="HH35394"/>
      <c r="IW35394" s="36"/>
      <c r="JI35394"/>
      <c r="JJ35394"/>
      <c r="KX35394" s="23"/>
      <c r="KY35394" s="23"/>
    </row>
    <row r="35395" spans="36:311" x14ac:dyDescent="0.2">
      <c r="AJ35395" s="23"/>
      <c r="HH35395"/>
      <c r="IW35395" s="36"/>
      <c r="JI35395"/>
      <c r="JJ35395"/>
      <c r="KX35395" s="23"/>
      <c r="KY35395" s="23"/>
    </row>
    <row r="35396" spans="36:311" x14ac:dyDescent="0.2">
      <c r="AJ35396" s="23"/>
      <c r="HH35396"/>
      <c r="IW35396" s="36"/>
      <c r="JI35396"/>
      <c r="JJ35396"/>
      <c r="KX35396" s="23"/>
      <c r="KY35396" s="23"/>
    </row>
    <row r="35397" spans="36:311" x14ac:dyDescent="0.2">
      <c r="AJ35397" s="23"/>
      <c r="HH35397"/>
      <c r="IW35397" s="36"/>
      <c r="JI35397"/>
      <c r="JJ35397"/>
      <c r="KX35397" s="23"/>
      <c r="KY35397" s="23"/>
    </row>
    <row r="35398" spans="36:311" x14ac:dyDescent="0.2">
      <c r="AJ35398" s="23"/>
      <c r="HH35398"/>
      <c r="IW35398" s="36"/>
      <c r="JI35398"/>
      <c r="JJ35398"/>
      <c r="KX35398" s="23"/>
      <c r="KY35398" s="23"/>
    </row>
    <row r="35399" spans="36:311" x14ac:dyDescent="0.2">
      <c r="AJ35399" s="23"/>
      <c r="HH35399"/>
      <c r="IW35399" s="36"/>
      <c r="JI35399"/>
      <c r="JJ35399"/>
      <c r="KX35399" s="23"/>
      <c r="KY35399" s="23"/>
    </row>
    <row r="35400" spans="36:311" x14ac:dyDescent="0.2">
      <c r="AJ35400" s="23"/>
      <c r="HH35400"/>
      <c r="IW35400" s="36"/>
      <c r="JI35400"/>
      <c r="JJ35400"/>
      <c r="KX35400" s="23"/>
      <c r="KY35400" s="23"/>
    </row>
    <row r="35401" spans="36:311" x14ac:dyDescent="0.2">
      <c r="AJ35401" s="23"/>
      <c r="HH35401"/>
      <c r="IW35401" s="36"/>
      <c r="JI35401"/>
      <c r="JJ35401"/>
      <c r="KX35401" s="23"/>
      <c r="KY35401" s="23"/>
    </row>
    <row r="35402" spans="36:311" x14ac:dyDescent="0.2">
      <c r="AJ35402" s="23"/>
      <c r="HH35402"/>
      <c r="IW35402" s="36"/>
      <c r="JI35402"/>
      <c r="JJ35402"/>
      <c r="KX35402" s="23"/>
      <c r="KY35402" s="23"/>
    </row>
    <row r="35403" spans="36:311" x14ac:dyDescent="0.2">
      <c r="AJ35403" s="23"/>
      <c r="HH35403"/>
      <c r="IW35403" s="36"/>
      <c r="JI35403"/>
      <c r="JJ35403"/>
      <c r="KX35403" s="23"/>
      <c r="KY35403" s="23"/>
    </row>
    <row r="35404" spans="36:311" x14ac:dyDescent="0.2">
      <c r="AJ35404" s="23"/>
      <c r="HH35404"/>
      <c r="IW35404" s="36"/>
      <c r="JI35404"/>
      <c r="JJ35404"/>
      <c r="KX35404" s="23"/>
      <c r="KY35404" s="23"/>
    </row>
    <row r="35405" spans="36:311" x14ac:dyDescent="0.2">
      <c r="AJ35405" s="23"/>
      <c r="HH35405"/>
      <c r="IW35405" s="36"/>
      <c r="JI35405"/>
      <c r="JJ35405"/>
      <c r="KX35405" s="23"/>
      <c r="KY35405" s="23"/>
    </row>
    <row r="35406" spans="36:311" x14ac:dyDescent="0.2">
      <c r="AJ35406" s="23"/>
      <c r="HH35406"/>
      <c r="IW35406" s="36"/>
      <c r="JI35406"/>
      <c r="JJ35406"/>
      <c r="KX35406" s="23"/>
      <c r="KY35406" s="23"/>
    </row>
    <row r="35407" spans="36:311" x14ac:dyDescent="0.2">
      <c r="AJ35407" s="23"/>
      <c r="HH35407"/>
      <c r="IW35407" s="36"/>
      <c r="JI35407"/>
      <c r="JJ35407"/>
      <c r="KX35407" s="23"/>
      <c r="KY35407" s="23"/>
    </row>
    <row r="35408" spans="36:311" x14ac:dyDescent="0.2">
      <c r="AJ35408" s="23"/>
      <c r="HH35408"/>
      <c r="IW35408" s="36"/>
      <c r="JI35408"/>
      <c r="JJ35408"/>
      <c r="KX35408" s="23"/>
      <c r="KY35408" s="23"/>
    </row>
    <row r="35409" spans="36:311" x14ac:dyDescent="0.2">
      <c r="AJ35409" s="23"/>
      <c r="HH35409"/>
      <c r="IW35409" s="36"/>
      <c r="JI35409"/>
      <c r="JJ35409"/>
      <c r="KX35409" s="23"/>
      <c r="KY35409" s="23"/>
    </row>
    <row r="35410" spans="36:311" x14ac:dyDescent="0.2">
      <c r="AJ35410" s="23"/>
      <c r="HH35410"/>
      <c r="IW35410" s="36"/>
      <c r="JI35410"/>
      <c r="JJ35410"/>
      <c r="KX35410" s="23"/>
      <c r="KY35410" s="23"/>
    </row>
    <row r="35411" spans="36:311" x14ac:dyDescent="0.2">
      <c r="AJ35411" s="23"/>
      <c r="HH35411"/>
      <c r="IW35411" s="36"/>
      <c r="JI35411"/>
      <c r="JJ35411"/>
      <c r="KX35411" s="23"/>
      <c r="KY35411" s="23"/>
    </row>
    <row r="35412" spans="36:311" x14ac:dyDescent="0.2">
      <c r="AJ35412" s="23"/>
      <c r="HH35412"/>
      <c r="IW35412" s="36"/>
      <c r="JI35412"/>
      <c r="JJ35412"/>
      <c r="KX35412" s="23"/>
      <c r="KY35412" s="23"/>
    </row>
    <row r="35413" spans="36:311" x14ac:dyDescent="0.2">
      <c r="AJ35413" s="23"/>
      <c r="HH35413"/>
      <c r="IW35413" s="36"/>
      <c r="JI35413"/>
      <c r="JJ35413"/>
      <c r="KX35413" s="23"/>
      <c r="KY35413" s="23"/>
    </row>
    <row r="35414" spans="36:311" x14ac:dyDescent="0.2">
      <c r="AJ35414" s="23"/>
      <c r="HH35414"/>
      <c r="IW35414" s="36"/>
      <c r="JI35414"/>
      <c r="JJ35414"/>
      <c r="KX35414" s="23"/>
      <c r="KY35414" s="23"/>
    </row>
    <row r="35415" spans="36:311" x14ac:dyDescent="0.2">
      <c r="AJ35415" s="23"/>
      <c r="HH35415"/>
      <c r="IW35415" s="36"/>
      <c r="JI35415"/>
      <c r="JJ35415"/>
      <c r="KX35415" s="23"/>
      <c r="KY35415" s="23"/>
    </row>
    <row r="35416" spans="36:311" x14ac:dyDescent="0.2">
      <c r="AJ35416" s="23"/>
      <c r="HH35416"/>
      <c r="IW35416" s="36"/>
      <c r="JI35416"/>
      <c r="JJ35416"/>
      <c r="KX35416" s="23"/>
      <c r="KY35416" s="23"/>
    </row>
    <row r="35417" spans="36:311" x14ac:dyDescent="0.2">
      <c r="AJ35417" s="23"/>
      <c r="HH35417"/>
      <c r="IW35417" s="36"/>
      <c r="JI35417"/>
      <c r="JJ35417"/>
      <c r="KX35417" s="23"/>
      <c r="KY35417" s="23"/>
    </row>
    <row r="35418" spans="36:311" x14ac:dyDescent="0.2">
      <c r="AJ35418" s="23"/>
      <c r="HH35418"/>
      <c r="IW35418" s="36"/>
      <c r="JI35418"/>
      <c r="JJ35418"/>
      <c r="KX35418" s="23"/>
      <c r="KY35418" s="23"/>
    </row>
    <row r="35419" spans="36:311" x14ac:dyDescent="0.2">
      <c r="AJ35419" s="23"/>
      <c r="HH35419"/>
      <c r="IW35419" s="36"/>
      <c r="JI35419"/>
      <c r="JJ35419"/>
      <c r="KX35419" s="23"/>
      <c r="KY35419" s="23"/>
    </row>
    <row r="35420" spans="36:311" x14ac:dyDescent="0.2">
      <c r="AJ35420" s="23"/>
      <c r="HH35420"/>
      <c r="IW35420" s="36"/>
      <c r="JI35420"/>
      <c r="JJ35420"/>
      <c r="KX35420" s="23"/>
      <c r="KY35420" s="23"/>
    </row>
    <row r="35421" spans="36:311" x14ac:dyDescent="0.2">
      <c r="AJ35421" s="23"/>
      <c r="HH35421"/>
      <c r="IW35421" s="36"/>
      <c r="JI35421"/>
      <c r="JJ35421"/>
      <c r="KX35421" s="23"/>
      <c r="KY35421" s="23"/>
    </row>
    <row r="35422" spans="36:311" x14ac:dyDescent="0.2">
      <c r="AJ35422" s="23"/>
      <c r="HH35422"/>
      <c r="IW35422" s="36"/>
      <c r="JI35422"/>
      <c r="JJ35422"/>
      <c r="KX35422" s="23"/>
      <c r="KY35422" s="23"/>
    </row>
    <row r="35423" spans="36:311" x14ac:dyDescent="0.2">
      <c r="AJ35423" s="23"/>
      <c r="HH35423"/>
      <c r="IW35423" s="36"/>
      <c r="JI35423"/>
      <c r="JJ35423"/>
      <c r="KX35423" s="23"/>
      <c r="KY35423" s="23"/>
    </row>
    <row r="35424" spans="36:311" x14ac:dyDescent="0.2">
      <c r="AJ35424" s="23"/>
      <c r="HH35424"/>
      <c r="IW35424" s="36"/>
      <c r="JI35424"/>
      <c r="JJ35424"/>
      <c r="KX35424" s="23"/>
      <c r="KY35424" s="23"/>
    </row>
    <row r="35425" spans="36:311" x14ac:dyDescent="0.2">
      <c r="AJ35425" s="23"/>
      <c r="HH35425"/>
      <c r="IW35425" s="36"/>
      <c r="JI35425"/>
      <c r="JJ35425"/>
      <c r="KX35425" s="23"/>
      <c r="KY35425" s="23"/>
    </row>
    <row r="35426" spans="36:311" x14ac:dyDescent="0.2">
      <c r="AJ35426" s="23"/>
      <c r="HH35426"/>
      <c r="IW35426" s="36"/>
      <c r="JI35426"/>
      <c r="JJ35426"/>
      <c r="KX35426" s="23"/>
      <c r="KY35426" s="23"/>
    </row>
    <row r="35427" spans="36:311" x14ac:dyDescent="0.2">
      <c r="AJ35427" s="23"/>
      <c r="HH35427"/>
      <c r="IW35427" s="36"/>
      <c r="JI35427"/>
      <c r="JJ35427"/>
      <c r="KX35427" s="23"/>
      <c r="KY35427" s="23"/>
    </row>
    <row r="35428" spans="36:311" x14ac:dyDescent="0.2">
      <c r="AJ35428" s="23"/>
      <c r="HH35428"/>
      <c r="IW35428" s="36"/>
      <c r="JI35428"/>
      <c r="JJ35428"/>
      <c r="KX35428" s="23"/>
      <c r="KY35428" s="23"/>
    </row>
    <row r="35429" spans="36:311" x14ac:dyDescent="0.2">
      <c r="AJ35429" s="23"/>
      <c r="HH35429"/>
      <c r="IW35429" s="36"/>
      <c r="JI35429"/>
      <c r="JJ35429"/>
      <c r="KX35429" s="23"/>
      <c r="KY35429" s="23"/>
    </row>
    <row r="35430" spans="36:311" x14ac:dyDescent="0.2">
      <c r="AJ35430" s="23"/>
      <c r="HH35430"/>
      <c r="IW35430" s="36"/>
      <c r="JI35430"/>
      <c r="JJ35430"/>
      <c r="KX35430" s="23"/>
      <c r="KY35430" s="23"/>
    </row>
    <row r="35431" spans="36:311" x14ac:dyDescent="0.2">
      <c r="AJ35431" s="23"/>
      <c r="HH35431"/>
      <c r="IW35431" s="36"/>
      <c r="JI35431"/>
      <c r="JJ35431"/>
      <c r="KX35431" s="23"/>
      <c r="KY35431" s="23"/>
    </row>
    <row r="35432" spans="36:311" x14ac:dyDescent="0.2">
      <c r="AJ35432" s="23"/>
      <c r="HH35432"/>
      <c r="IW35432" s="36"/>
      <c r="JI35432"/>
      <c r="JJ35432"/>
      <c r="KX35432" s="23"/>
      <c r="KY35432" s="23"/>
    </row>
    <row r="35433" spans="36:311" x14ac:dyDescent="0.2">
      <c r="AJ35433" s="23"/>
      <c r="HH35433"/>
      <c r="IW35433" s="36"/>
      <c r="JI35433"/>
      <c r="JJ35433"/>
      <c r="KX35433" s="23"/>
      <c r="KY35433" s="23"/>
    </row>
    <row r="35434" spans="36:311" x14ac:dyDescent="0.2">
      <c r="AJ35434" s="23"/>
      <c r="HH35434"/>
      <c r="IW35434" s="36"/>
      <c r="JI35434"/>
      <c r="JJ35434"/>
      <c r="KX35434" s="23"/>
      <c r="KY35434" s="23"/>
    </row>
    <row r="35435" spans="36:311" x14ac:dyDescent="0.2">
      <c r="AJ35435" s="23"/>
      <c r="HH35435"/>
      <c r="IW35435" s="36"/>
      <c r="JI35435"/>
      <c r="JJ35435"/>
      <c r="KX35435" s="23"/>
      <c r="KY35435" s="23"/>
    </row>
    <row r="35436" spans="36:311" x14ac:dyDescent="0.2">
      <c r="AJ35436" s="23"/>
      <c r="HH35436"/>
      <c r="IW35436" s="36"/>
      <c r="JI35436"/>
      <c r="JJ35436"/>
      <c r="KX35436" s="23"/>
      <c r="KY35436" s="23"/>
    </row>
    <row r="35437" spans="36:311" x14ac:dyDescent="0.2">
      <c r="AJ35437" s="23"/>
      <c r="HH35437"/>
      <c r="IW35437" s="36"/>
      <c r="JI35437"/>
      <c r="JJ35437"/>
      <c r="KX35437" s="23"/>
      <c r="KY35437" s="23"/>
    </row>
    <row r="35438" spans="36:311" x14ac:dyDescent="0.2">
      <c r="AJ35438" s="23"/>
      <c r="HH35438"/>
      <c r="IW35438" s="36"/>
      <c r="JI35438"/>
      <c r="JJ35438"/>
      <c r="KX35438" s="23"/>
      <c r="KY35438" s="23"/>
    </row>
    <row r="35439" spans="36:311" x14ac:dyDescent="0.2">
      <c r="AJ35439" s="23"/>
      <c r="HH35439"/>
      <c r="IW35439" s="36"/>
      <c r="JI35439"/>
      <c r="JJ35439"/>
      <c r="KX35439" s="23"/>
      <c r="KY35439" s="23"/>
    </row>
    <row r="35440" spans="36:311" x14ac:dyDescent="0.2">
      <c r="AJ35440" s="23"/>
      <c r="HH35440"/>
      <c r="IW35440" s="36"/>
      <c r="JI35440"/>
      <c r="JJ35440"/>
      <c r="KX35440" s="23"/>
      <c r="KY35440" s="23"/>
    </row>
    <row r="35441" spans="36:311" x14ac:dyDescent="0.2">
      <c r="AJ35441" s="23"/>
      <c r="HH35441"/>
      <c r="IW35441" s="36"/>
      <c r="JI35441"/>
      <c r="JJ35441"/>
      <c r="KX35441" s="23"/>
      <c r="KY35441" s="23"/>
    </row>
    <row r="35442" spans="36:311" x14ac:dyDescent="0.2">
      <c r="AJ35442" s="23"/>
      <c r="HH35442"/>
      <c r="IW35442" s="36"/>
      <c r="JI35442"/>
      <c r="JJ35442"/>
      <c r="KX35442" s="23"/>
      <c r="KY35442" s="23"/>
    </row>
    <row r="35443" spans="36:311" x14ac:dyDescent="0.2">
      <c r="AJ35443" s="23"/>
      <c r="HH35443"/>
      <c r="IW35443" s="36"/>
      <c r="JI35443"/>
      <c r="JJ35443"/>
      <c r="KX35443" s="23"/>
      <c r="KY35443" s="23"/>
    </row>
    <row r="35444" spans="36:311" x14ac:dyDescent="0.2">
      <c r="AJ35444" s="23"/>
      <c r="HH35444"/>
      <c r="IW35444" s="36"/>
      <c r="JI35444"/>
      <c r="JJ35444"/>
      <c r="KX35444" s="23"/>
      <c r="KY35444" s="23"/>
    </row>
    <row r="35445" spans="36:311" x14ac:dyDescent="0.2">
      <c r="AJ35445" s="23"/>
      <c r="HH35445"/>
      <c r="IW35445" s="36"/>
      <c r="JI35445"/>
      <c r="JJ35445"/>
      <c r="KX35445" s="23"/>
      <c r="KY35445" s="23"/>
    </row>
    <row r="35446" spans="36:311" x14ac:dyDescent="0.2">
      <c r="AJ35446" s="23"/>
      <c r="HH35446"/>
      <c r="IW35446" s="36"/>
      <c r="JI35446"/>
      <c r="JJ35446"/>
      <c r="KX35446" s="23"/>
      <c r="KY35446" s="23"/>
    </row>
    <row r="35447" spans="36:311" x14ac:dyDescent="0.2">
      <c r="AJ35447" s="23"/>
      <c r="HH35447"/>
      <c r="IW35447" s="36"/>
      <c r="JI35447"/>
      <c r="JJ35447"/>
      <c r="KX35447" s="23"/>
      <c r="KY35447" s="23"/>
    </row>
    <row r="35448" spans="36:311" x14ac:dyDescent="0.2">
      <c r="AJ35448" s="23"/>
      <c r="HH35448"/>
      <c r="IW35448" s="36"/>
      <c r="JI35448"/>
      <c r="JJ35448"/>
      <c r="KX35448" s="23"/>
      <c r="KY35448" s="23"/>
    </row>
    <row r="35449" spans="36:311" x14ac:dyDescent="0.2">
      <c r="AJ35449" s="23"/>
      <c r="HH35449"/>
      <c r="IW35449" s="36"/>
      <c r="JI35449"/>
      <c r="JJ35449"/>
      <c r="KX35449" s="23"/>
      <c r="KY35449" s="23"/>
    </row>
    <row r="35450" spans="36:311" x14ac:dyDescent="0.2">
      <c r="AJ35450" s="23"/>
      <c r="HH35450"/>
      <c r="IW35450" s="36"/>
      <c r="JI35450"/>
      <c r="JJ35450"/>
      <c r="KX35450" s="23"/>
      <c r="KY35450" s="23"/>
    </row>
    <row r="35451" spans="36:311" x14ac:dyDescent="0.2">
      <c r="AJ35451" s="23"/>
      <c r="HH35451"/>
      <c r="IW35451" s="36"/>
      <c r="JI35451"/>
      <c r="JJ35451"/>
      <c r="KX35451" s="23"/>
      <c r="KY35451" s="23"/>
    </row>
    <row r="35452" spans="36:311" x14ac:dyDescent="0.2">
      <c r="AJ35452" s="23"/>
      <c r="HH35452"/>
      <c r="IW35452" s="36"/>
      <c r="JI35452"/>
      <c r="JJ35452"/>
      <c r="KX35452" s="23"/>
      <c r="KY35452" s="23"/>
    </row>
    <row r="35453" spans="36:311" x14ac:dyDescent="0.2">
      <c r="AJ35453" s="23"/>
      <c r="HH35453"/>
      <c r="IW35453" s="36"/>
      <c r="JI35453"/>
      <c r="JJ35453"/>
      <c r="KX35453" s="23"/>
      <c r="KY35453" s="23"/>
    </row>
    <row r="35454" spans="36:311" x14ac:dyDescent="0.2">
      <c r="AJ35454" s="23"/>
      <c r="HH35454"/>
      <c r="IW35454" s="36"/>
      <c r="JI35454"/>
      <c r="JJ35454"/>
      <c r="KX35454" s="23"/>
      <c r="KY35454" s="23"/>
    </row>
    <row r="35455" spans="36:311" x14ac:dyDescent="0.2">
      <c r="AJ35455" s="23"/>
      <c r="HH35455"/>
      <c r="IW35455" s="36"/>
      <c r="JI35455"/>
      <c r="JJ35455"/>
      <c r="KX35455" s="23"/>
      <c r="KY35455" s="23"/>
    </row>
    <row r="35456" spans="36:311" x14ac:dyDescent="0.2">
      <c r="AJ35456" s="23"/>
      <c r="HH35456"/>
      <c r="IW35456" s="36"/>
      <c r="JI35456"/>
      <c r="JJ35456"/>
      <c r="KX35456" s="23"/>
      <c r="KY35456" s="23"/>
    </row>
    <row r="35457" spans="36:311" x14ac:dyDescent="0.2">
      <c r="AJ35457" s="23"/>
      <c r="HH35457"/>
      <c r="IW35457" s="36"/>
      <c r="JI35457"/>
      <c r="JJ35457"/>
      <c r="KX35457" s="23"/>
      <c r="KY35457" s="23"/>
    </row>
    <row r="35458" spans="36:311" x14ac:dyDescent="0.2">
      <c r="AJ35458" s="23"/>
      <c r="HH35458"/>
      <c r="IW35458" s="36"/>
      <c r="JI35458"/>
      <c r="JJ35458"/>
      <c r="KX35458" s="23"/>
      <c r="KY35458" s="23"/>
    </row>
    <row r="35459" spans="36:311" x14ac:dyDescent="0.2">
      <c r="AJ35459" s="23"/>
      <c r="HH35459"/>
      <c r="IW35459" s="36"/>
      <c r="JI35459"/>
      <c r="JJ35459"/>
      <c r="KX35459" s="23"/>
      <c r="KY35459" s="23"/>
    </row>
    <row r="35460" spans="36:311" x14ac:dyDescent="0.2">
      <c r="AJ35460" s="23"/>
      <c r="HH35460"/>
      <c r="IW35460" s="36"/>
      <c r="JI35460"/>
      <c r="JJ35460"/>
      <c r="KX35460" s="23"/>
      <c r="KY35460" s="23"/>
    </row>
    <row r="35461" spans="36:311" x14ac:dyDescent="0.2">
      <c r="AJ35461" s="23"/>
      <c r="HH35461"/>
      <c r="IW35461" s="36"/>
      <c r="JI35461"/>
      <c r="JJ35461"/>
      <c r="KX35461" s="23"/>
      <c r="KY35461" s="23"/>
    </row>
    <row r="35462" spans="36:311" x14ac:dyDescent="0.2">
      <c r="AJ35462" s="23"/>
      <c r="HH35462"/>
      <c r="IW35462" s="36"/>
      <c r="JI35462"/>
      <c r="JJ35462"/>
      <c r="KX35462" s="23"/>
      <c r="KY35462" s="23"/>
    </row>
    <row r="35463" spans="36:311" x14ac:dyDescent="0.2">
      <c r="AJ35463" s="23"/>
      <c r="HH35463"/>
      <c r="IW35463" s="36"/>
      <c r="JI35463"/>
      <c r="JJ35463"/>
      <c r="KX35463" s="23"/>
      <c r="KY35463" s="23"/>
    </row>
    <row r="35464" spans="36:311" x14ac:dyDescent="0.2">
      <c r="AJ35464" s="23"/>
      <c r="HH35464"/>
      <c r="IW35464" s="36"/>
      <c r="JI35464"/>
      <c r="JJ35464"/>
      <c r="KX35464" s="23"/>
      <c r="KY35464" s="23"/>
    </row>
    <row r="35465" spans="36:311" x14ac:dyDescent="0.2">
      <c r="AJ35465" s="23"/>
      <c r="HH35465"/>
      <c r="IW35465" s="36"/>
      <c r="JI35465"/>
      <c r="JJ35465"/>
      <c r="KX35465" s="23"/>
      <c r="KY35465" s="23"/>
    </row>
    <row r="35466" spans="36:311" x14ac:dyDescent="0.2">
      <c r="AJ35466" s="23"/>
      <c r="HH35466"/>
      <c r="IW35466" s="36"/>
      <c r="JI35466"/>
      <c r="JJ35466"/>
      <c r="KX35466" s="23"/>
      <c r="KY35466" s="23"/>
    </row>
    <row r="35467" spans="36:311" x14ac:dyDescent="0.2">
      <c r="AJ35467" s="23"/>
      <c r="HH35467"/>
      <c r="IW35467" s="36"/>
      <c r="JI35467"/>
      <c r="JJ35467"/>
      <c r="KX35467" s="23"/>
      <c r="KY35467" s="23"/>
    </row>
    <row r="35468" spans="36:311" x14ac:dyDescent="0.2">
      <c r="AJ35468" s="23"/>
      <c r="HH35468"/>
      <c r="IW35468" s="36"/>
      <c r="JI35468"/>
      <c r="JJ35468"/>
      <c r="KX35468" s="23"/>
      <c r="KY35468" s="23"/>
    </row>
    <row r="35469" spans="36:311" x14ac:dyDescent="0.2">
      <c r="AJ35469" s="23"/>
      <c r="HH35469"/>
      <c r="IW35469" s="36"/>
      <c r="JI35469"/>
      <c r="JJ35469"/>
      <c r="KX35469" s="23"/>
      <c r="KY35469" s="23"/>
    </row>
    <row r="35470" spans="36:311" x14ac:dyDescent="0.2">
      <c r="AJ35470" s="23"/>
      <c r="HH35470"/>
      <c r="IW35470" s="36"/>
      <c r="JI35470"/>
      <c r="JJ35470"/>
      <c r="KX35470" s="23"/>
      <c r="KY35470" s="23"/>
    </row>
    <row r="35471" spans="36:311" x14ac:dyDescent="0.2">
      <c r="AJ35471" s="23"/>
      <c r="HH35471"/>
      <c r="IW35471" s="36"/>
      <c r="JI35471"/>
      <c r="JJ35471"/>
      <c r="KX35471" s="23"/>
      <c r="KY35471" s="23"/>
    </row>
    <row r="35472" spans="36:311" x14ac:dyDescent="0.2">
      <c r="AJ35472" s="23"/>
      <c r="HH35472"/>
      <c r="IW35472" s="36"/>
      <c r="JI35472"/>
      <c r="JJ35472"/>
      <c r="KX35472" s="23"/>
      <c r="KY35472" s="23"/>
    </row>
    <row r="35473" spans="36:311" x14ac:dyDescent="0.2">
      <c r="AJ35473" s="23"/>
      <c r="HH35473"/>
      <c r="IW35473" s="36"/>
      <c r="JI35473"/>
      <c r="JJ35473"/>
      <c r="KX35473" s="23"/>
      <c r="KY35473" s="23"/>
    </row>
    <row r="35474" spans="36:311" x14ac:dyDescent="0.2">
      <c r="AJ35474" s="23"/>
      <c r="HH35474"/>
      <c r="IW35474" s="36"/>
      <c r="JI35474"/>
      <c r="JJ35474"/>
      <c r="KX35474" s="23"/>
      <c r="KY35474" s="23"/>
    </row>
    <row r="35475" spans="36:311" x14ac:dyDescent="0.2">
      <c r="AJ35475" s="23"/>
      <c r="HH35475"/>
      <c r="IW35475" s="36"/>
      <c r="JI35475"/>
      <c r="JJ35475"/>
      <c r="KX35475" s="23"/>
      <c r="KY35475" s="23"/>
    </row>
    <row r="35476" spans="36:311" x14ac:dyDescent="0.2">
      <c r="AJ35476" s="23"/>
      <c r="HH35476"/>
      <c r="IW35476" s="36"/>
      <c r="JI35476"/>
      <c r="JJ35476"/>
      <c r="KX35476" s="23"/>
      <c r="KY35476" s="23"/>
    </row>
    <row r="35477" spans="36:311" x14ac:dyDescent="0.2">
      <c r="AJ35477" s="23"/>
      <c r="HH35477"/>
      <c r="IW35477" s="36"/>
      <c r="JI35477"/>
      <c r="JJ35477"/>
      <c r="KX35477" s="23"/>
      <c r="KY35477" s="23"/>
    </row>
    <row r="35478" spans="36:311" x14ac:dyDescent="0.2">
      <c r="AJ35478" s="23"/>
      <c r="HH35478"/>
      <c r="IW35478" s="36"/>
      <c r="JI35478"/>
      <c r="JJ35478"/>
      <c r="KX35478" s="23"/>
      <c r="KY35478" s="23"/>
    </row>
    <row r="35479" spans="36:311" x14ac:dyDescent="0.2">
      <c r="AJ35479" s="23"/>
      <c r="HH35479"/>
      <c r="IW35479" s="36"/>
      <c r="JI35479"/>
      <c r="JJ35479"/>
      <c r="KX35479" s="23"/>
      <c r="KY35479" s="23"/>
    </row>
    <row r="35480" spans="36:311" x14ac:dyDescent="0.2">
      <c r="AJ35480" s="23"/>
      <c r="HH35480"/>
      <c r="IW35480" s="36"/>
      <c r="JI35480"/>
      <c r="JJ35480"/>
      <c r="KX35480" s="23"/>
      <c r="KY35480" s="23"/>
    </row>
    <row r="35481" spans="36:311" x14ac:dyDescent="0.2">
      <c r="AJ35481" s="23"/>
      <c r="HH35481"/>
      <c r="IW35481" s="36"/>
      <c r="JI35481"/>
      <c r="JJ35481"/>
      <c r="KX35481" s="23"/>
      <c r="KY35481" s="23"/>
    </row>
    <row r="35482" spans="36:311" x14ac:dyDescent="0.2">
      <c r="AJ35482" s="23"/>
      <c r="HH35482"/>
      <c r="IW35482" s="36"/>
      <c r="JI35482"/>
      <c r="JJ35482"/>
      <c r="KX35482" s="23"/>
      <c r="KY35482" s="23"/>
    </row>
    <row r="35483" spans="36:311" x14ac:dyDescent="0.2">
      <c r="AJ35483" s="23"/>
      <c r="HH35483"/>
      <c r="IW35483" s="36"/>
      <c r="JI35483"/>
      <c r="JJ35483"/>
      <c r="KX35483" s="23"/>
      <c r="KY35483" s="23"/>
    </row>
    <row r="35484" spans="36:311" x14ac:dyDescent="0.2">
      <c r="AJ35484" s="23"/>
      <c r="HH35484"/>
      <c r="IW35484" s="36"/>
      <c r="JI35484"/>
      <c r="JJ35484"/>
      <c r="KX35484" s="23"/>
      <c r="KY35484" s="23"/>
    </row>
    <row r="35485" spans="36:311" x14ac:dyDescent="0.2">
      <c r="AJ35485" s="23"/>
      <c r="HH35485"/>
      <c r="IW35485" s="36"/>
      <c r="JI35485"/>
      <c r="JJ35485"/>
      <c r="KX35485" s="23"/>
      <c r="KY35485" s="23"/>
    </row>
    <row r="35486" spans="36:311" x14ac:dyDescent="0.2">
      <c r="AJ35486" s="23"/>
      <c r="HH35486"/>
      <c r="IW35486" s="36"/>
      <c r="JI35486"/>
      <c r="JJ35486"/>
      <c r="KX35486" s="23"/>
      <c r="KY35486" s="23"/>
    </row>
    <row r="35487" spans="36:311" x14ac:dyDescent="0.2">
      <c r="AJ35487" s="23"/>
      <c r="HH35487"/>
      <c r="IW35487" s="36"/>
      <c r="JI35487"/>
      <c r="JJ35487"/>
      <c r="KX35487" s="23"/>
      <c r="KY35487" s="23"/>
    </row>
    <row r="35488" spans="36:311" x14ac:dyDescent="0.2">
      <c r="AJ35488" s="23"/>
      <c r="HH35488"/>
      <c r="IW35488" s="36"/>
      <c r="JI35488"/>
      <c r="JJ35488"/>
      <c r="KX35488" s="23"/>
      <c r="KY35488" s="23"/>
    </row>
    <row r="35489" spans="36:311" x14ac:dyDescent="0.2">
      <c r="AJ35489" s="23"/>
      <c r="HH35489"/>
      <c r="IW35489" s="36"/>
      <c r="JI35489"/>
      <c r="JJ35489"/>
      <c r="KX35489" s="23"/>
      <c r="KY35489" s="23"/>
    </row>
    <row r="35490" spans="36:311" x14ac:dyDescent="0.2">
      <c r="AJ35490" s="23"/>
      <c r="HH35490"/>
      <c r="IW35490" s="36"/>
      <c r="JI35490"/>
      <c r="JJ35490"/>
      <c r="KX35490" s="23"/>
      <c r="KY35490" s="23"/>
    </row>
    <row r="35491" spans="36:311" x14ac:dyDescent="0.2">
      <c r="AJ35491" s="23"/>
      <c r="HH35491"/>
      <c r="IW35491" s="36"/>
      <c r="JI35491"/>
      <c r="JJ35491"/>
      <c r="KX35491" s="23"/>
      <c r="KY35491" s="23"/>
    </row>
    <row r="35492" spans="36:311" x14ac:dyDescent="0.2">
      <c r="AJ35492" s="23"/>
      <c r="HH35492"/>
      <c r="IW35492" s="36"/>
      <c r="JI35492"/>
      <c r="JJ35492"/>
      <c r="KX35492" s="23"/>
      <c r="KY35492" s="23"/>
    </row>
    <row r="35493" spans="36:311" x14ac:dyDescent="0.2">
      <c r="AJ35493" s="23"/>
      <c r="HH35493"/>
      <c r="IW35493" s="36"/>
      <c r="JI35493"/>
      <c r="JJ35493"/>
      <c r="KX35493" s="23"/>
      <c r="KY35493" s="23"/>
    </row>
    <row r="35494" spans="36:311" x14ac:dyDescent="0.2">
      <c r="AJ35494" s="23"/>
      <c r="HH35494"/>
      <c r="IW35494" s="36"/>
      <c r="JI35494"/>
      <c r="JJ35494"/>
      <c r="KX35494" s="23"/>
      <c r="KY35494" s="23"/>
    </row>
    <row r="35495" spans="36:311" x14ac:dyDescent="0.2">
      <c r="AJ35495" s="23"/>
      <c r="HH35495"/>
      <c r="IW35495" s="36"/>
      <c r="JI35495"/>
      <c r="JJ35495"/>
      <c r="KX35495" s="23"/>
      <c r="KY35495" s="23"/>
    </row>
    <row r="35496" spans="36:311" x14ac:dyDescent="0.2">
      <c r="AJ35496" s="23"/>
      <c r="HH35496"/>
      <c r="IW35496" s="36"/>
      <c r="JI35496"/>
      <c r="JJ35496"/>
      <c r="KX35496" s="23"/>
      <c r="KY35496" s="23"/>
    </row>
    <row r="35497" spans="36:311" x14ac:dyDescent="0.2">
      <c r="AJ35497" s="23"/>
      <c r="HH35497"/>
      <c r="IW35497" s="36"/>
      <c r="JI35497"/>
      <c r="JJ35497"/>
      <c r="KX35497" s="23"/>
      <c r="KY35497" s="23"/>
    </row>
    <row r="35498" spans="36:311" x14ac:dyDescent="0.2">
      <c r="AJ35498" s="23"/>
      <c r="HH35498"/>
      <c r="IW35498" s="36"/>
      <c r="JI35498"/>
      <c r="JJ35498"/>
      <c r="KX35498" s="23"/>
      <c r="KY35498" s="23"/>
    </row>
    <row r="35499" spans="36:311" x14ac:dyDescent="0.2">
      <c r="AJ35499" s="23"/>
      <c r="HH35499"/>
      <c r="IW35499" s="36"/>
      <c r="JI35499"/>
      <c r="JJ35499"/>
      <c r="KX35499" s="23"/>
      <c r="KY35499" s="23"/>
    </row>
    <row r="35500" spans="36:311" x14ac:dyDescent="0.2">
      <c r="AJ35500" s="23"/>
      <c r="HH35500"/>
      <c r="IW35500" s="36"/>
      <c r="JI35500"/>
      <c r="JJ35500"/>
      <c r="KX35500" s="23"/>
      <c r="KY35500" s="23"/>
    </row>
    <row r="35501" spans="36:311" x14ac:dyDescent="0.2">
      <c r="AJ35501" s="23"/>
      <c r="HH35501"/>
      <c r="IW35501" s="36"/>
      <c r="JI35501"/>
      <c r="JJ35501"/>
      <c r="KX35501" s="23"/>
      <c r="KY35501" s="23"/>
    </row>
    <row r="35502" spans="36:311" x14ac:dyDescent="0.2">
      <c r="AJ35502" s="23"/>
      <c r="HH35502"/>
      <c r="IW35502" s="36"/>
      <c r="JI35502"/>
      <c r="JJ35502"/>
      <c r="KX35502" s="23"/>
      <c r="KY35502" s="23"/>
    </row>
    <row r="35503" spans="36:311" x14ac:dyDescent="0.2">
      <c r="AJ35503" s="23"/>
      <c r="HH35503"/>
      <c r="IW35503" s="36"/>
      <c r="JI35503"/>
      <c r="JJ35503"/>
      <c r="KX35503" s="23"/>
      <c r="KY35503" s="23"/>
    </row>
    <row r="35504" spans="36:311" x14ac:dyDescent="0.2">
      <c r="AJ35504" s="23"/>
      <c r="HH35504"/>
      <c r="IW35504" s="36"/>
      <c r="JI35504"/>
      <c r="JJ35504"/>
      <c r="KX35504" s="23"/>
      <c r="KY35504" s="23"/>
    </row>
    <row r="35505" spans="36:311" x14ac:dyDescent="0.2">
      <c r="AJ35505" s="23"/>
      <c r="HH35505"/>
      <c r="IW35505" s="36"/>
      <c r="JI35505"/>
      <c r="JJ35505"/>
      <c r="KX35505" s="23"/>
      <c r="KY35505" s="23"/>
    </row>
    <row r="35506" spans="36:311" x14ac:dyDescent="0.2">
      <c r="AJ35506" s="23"/>
      <c r="HH35506"/>
      <c r="IW35506" s="36"/>
      <c r="JI35506"/>
      <c r="JJ35506"/>
      <c r="KX35506" s="23"/>
      <c r="KY35506" s="23"/>
    </row>
    <row r="35507" spans="36:311" x14ac:dyDescent="0.2">
      <c r="AJ35507" s="23"/>
      <c r="HH35507"/>
      <c r="IW35507" s="36"/>
      <c r="JI35507"/>
      <c r="JJ35507"/>
      <c r="KX35507" s="23"/>
      <c r="KY35507" s="23"/>
    </row>
    <row r="35508" spans="36:311" x14ac:dyDescent="0.2">
      <c r="AJ35508" s="23"/>
      <c r="HH35508"/>
      <c r="IW35508" s="36"/>
      <c r="JI35508"/>
      <c r="JJ35508"/>
      <c r="KX35508" s="23"/>
      <c r="KY35508" s="23"/>
    </row>
    <row r="35509" spans="36:311" x14ac:dyDescent="0.2">
      <c r="AJ35509" s="23"/>
      <c r="HH35509"/>
      <c r="IW35509" s="36"/>
      <c r="JI35509"/>
      <c r="JJ35509"/>
      <c r="KX35509" s="23"/>
      <c r="KY35509" s="23"/>
    </row>
    <row r="35510" spans="36:311" x14ac:dyDescent="0.2">
      <c r="AJ35510" s="23"/>
      <c r="HH35510"/>
      <c r="IW35510" s="36"/>
      <c r="JI35510"/>
      <c r="JJ35510"/>
      <c r="KX35510" s="23"/>
      <c r="KY35510" s="23"/>
    </row>
    <row r="35511" spans="36:311" x14ac:dyDescent="0.2">
      <c r="AJ35511" s="23"/>
      <c r="HH35511"/>
      <c r="IW35511" s="36"/>
      <c r="JI35511"/>
      <c r="JJ35511"/>
      <c r="KX35511" s="23"/>
      <c r="KY35511" s="23"/>
    </row>
    <row r="35512" spans="36:311" x14ac:dyDescent="0.2">
      <c r="AJ35512" s="23"/>
      <c r="HH35512"/>
      <c r="IW35512" s="36"/>
      <c r="JI35512"/>
      <c r="JJ35512"/>
      <c r="KX35512" s="23"/>
      <c r="KY35512" s="23"/>
    </row>
    <row r="35513" spans="36:311" x14ac:dyDescent="0.2">
      <c r="AJ35513" s="23"/>
      <c r="HH35513"/>
      <c r="IW35513" s="36"/>
      <c r="JI35513"/>
      <c r="JJ35513"/>
      <c r="KX35513" s="23"/>
      <c r="KY35513" s="23"/>
    </row>
    <row r="35514" spans="36:311" x14ac:dyDescent="0.2">
      <c r="AJ35514" s="23"/>
      <c r="HH35514"/>
      <c r="IW35514" s="36"/>
      <c r="JI35514"/>
      <c r="JJ35514"/>
      <c r="KX35514" s="23"/>
      <c r="KY35514" s="23"/>
    </row>
    <row r="35515" spans="36:311" x14ac:dyDescent="0.2">
      <c r="AJ35515" s="23"/>
      <c r="HH35515"/>
      <c r="IW35515" s="36"/>
      <c r="JI35515"/>
      <c r="JJ35515"/>
      <c r="KX35515" s="23"/>
      <c r="KY35515" s="23"/>
    </row>
    <row r="35516" spans="36:311" x14ac:dyDescent="0.2">
      <c r="AJ35516" s="23"/>
      <c r="HH35516"/>
      <c r="IW35516" s="36"/>
      <c r="JI35516"/>
      <c r="JJ35516"/>
      <c r="KX35516" s="23"/>
      <c r="KY35516" s="23"/>
    </row>
    <row r="35517" spans="36:311" x14ac:dyDescent="0.2">
      <c r="AJ35517" s="23"/>
      <c r="HH35517"/>
      <c r="IW35517" s="36"/>
      <c r="JI35517"/>
      <c r="JJ35517"/>
      <c r="KX35517" s="23"/>
      <c r="KY35517" s="23"/>
    </row>
    <row r="35518" spans="36:311" x14ac:dyDescent="0.2">
      <c r="AJ35518" s="23"/>
      <c r="HH35518"/>
      <c r="IW35518" s="36"/>
      <c r="JI35518"/>
      <c r="JJ35518"/>
      <c r="KX35518" s="23"/>
      <c r="KY35518" s="23"/>
    </row>
    <row r="35519" spans="36:311" x14ac:dyDescent="0.2">
      <c r="AJ35519" s="23"/>
      <c r="HH35519"/>
      <c r="IW35519" s="36"/>
      <c r="JI35519"/>
      <c r="JJ35519"/>
      <c r="KX35519" s="23"/>
      <c r="KY35519" s="23"/>
    </row>
    <row r="35520" spans="36:311" x14ac:dyDescent="0.2">
      <c r="AJ35520" s="23"/>
      <c r="HH35520"/>
      <c r="IW35520" s="36"/>
      <c r="JI35520"/>
      <c r="JJ35520"/>
      <c r="KX35520" s="23"/>
      <c r="KY35520" s="23"/>
    </row>
    <row r="35521" spans="36:311" x14ac:dyDescent="0.2">
      <c r="AJ35521" s="23"/>
      <c r="HH35521"/>
      <c r="IW35521" s="36"/>
      <c r="JI35521"/>
      <c r="JJ35521"/>
      <c r="KX35521" s="23"/>
      <c r="KY35521" s="23"/>
    </row>
    <row r="35522" spans="36:311" x14ac:dyDescent="0.2">
      <c r="AJ35522" s="23"/>
      <c r="HH35522"/>
      <c r="IW35522" s="36"/>
      <c r="JI35522"/>
      <c r="JJ35522"/>
      <c r="KX35522" s="23"/>
      <c r="KY35522" s="23"/>
    </row>
    <row r="35523" spans="36:311" x14ac:dyDescent="0.2">
      <c r="AJ35523" s="23"/>
      <c r="HH35523"/>
      <c r="IW35523" s="36"/>
      <c r="JI35523"/>
      <c r="JJ35523"/>
      <c r="KX35523" s="23"/>
      <c r="KY35523" s="23"/>
    </row>
    <row r="35524" spans="36:311" x14ac:dyDescent="0.2">
      <c r="AJ35524" s="23"/>
      <c r="HH35524"/>
      <c r="IW35524" s="36"/>
      <c r="JI35524"/>
      <c r="JJ35524"/>
      <c r="KX35524" s="23"/>
      <c r="KY35524" s="23"/>
    </row>
    <row r="35525" spans="36:311" x14ac:dyDescent="0.2">
      <c r="AJ35525" s="23"/>
      <c r="HH35525"/>
      <c r="IW35525" s="36"/>
      <c r="JI35525"/>
      <c r="JJ35525"/>
      <c r="KX35525" s="23"/>
      <c r="KY35525" s="23"/>
    </row>
    <row r="35526" spans="36:311" x14ac:dyDescent="0.2">
      <c r="AJ35526" s="23"/>
      <c r="HH35526"/>
      <c r="IW35526" s="36"/>
      <c r="JI35526"/>
      <c r="JJ35526"/>
      <c r="KX35526" s="23"/>
      <c r="KY35526" s="23"/>
    </row>
    <row r="35527" spans="36:311" x14ac:dyDescent="0.2">
      <c r="AJ35527" s="23"/>
      <c r="HH35527"/>
      <c r="IW35527" s="36"/>
      <c r="JI35527"/>
      <c r="JJ35527"/>
      <c r="KX35527" s="23"/>
      <c r="KY35527" s="23"/>
    </row>
    <row r="35528" spans="36:311" x14ac:dyDescent="0.2">
      <c r="AJ35528" s="23"/>
      <c r="HH35528"/>
      <c r="IW35528" s="36"/>
      <c r="JI35528"/>
      <c r="JJ35528"/>
      <c r="KX35528" s="23"/>
      <c r="KY35528" s="23"/>
    </row>
    <row r="35529" spans="36:311" x14ac:dyDescent="0.2">
      <c r="AJ35529" s="23"/>
      <c r="HH35529"/>
      <c r="IW35529" s="36"/>
      <c r="JI35529"/>
      <c r="JJ35529"/>
      <c r="KX35529" s="23"/>
      <c r="KY35529" s="23"/>
    </row>
    <row r="35530" spans="36:311" x14ac:dyDescent="0.2">
      <c r="AJ35530" s="23"/>
      <c r="HH35530"/>
      <c r="IW35530" s="36"/>
      <c r="JI35530"/>
      <c r="JJ35530"/>
      <c r="KX35530" s="23"/>
      <c r="KY35530" s="23"/>
    </row>
    <row r="35531" spans="36:311" x14ac:dyDescent="0.2">
      <c r="AJ35531" s="23"/>
      <c r="HH35531"/>
      <c r="IW35531" s="36"/>
      <c r="JI35531"/>
      <c r="JJ35531"/>
      <c r="KX35531" s="23"/>
      <c r="KY35531" s="23"/>
    </row>
    <row r="35532" spans="36:311" x14ac:dyDescent="0.2">
      <c r="AJ35532" s="23"/>
      <c r="HH35532"/>
      <c r="IW35532" s="36"/>
      <c r="JI35532"/>
      <c r="JJ35532"/>
      <c r="KX35532" s="23"/>
      <c r="KY35532" s="23"/>
    </row>
    <row r="35533" spans="36:311" x14ac:dyDescent="0.2">
      <c r="AJ35533" s="23"/>
      <c r="HH35533"/>
      <c r="IW35533" s="36"/>
      <c r="JI35533"/>
      <c r="JJ35533"/>
      <c r="KX35533" s="23"/>
      <c r="KY35533" s="23"/>
    </row>
    <row r="35534" spans="36:311" x14ac:dyDescent="0.2">
      <c r="AJ35534" s="23"/>
      <c r="HH35534"/>
      <c r="IW35534" s="36"/>
      <c r="JI35534"/>
      <c r="JJ35534"/>
      <c r="KX35534" s="23"/>
      <c r="KY35534" s="23"/>
    </row>
    <row r="35535" spans="36:311" x14ac:dyDescent="0.2">
      <c r="AJ35535" s="23"/>
      <c r="HH35535"/>
      <c r="IW35535" s="36"/>
      <c r="JI35535"/>
      <c r="JJ35535"/>
      <c r="KX35535" s="23"/>
      <c r="KY35535" s="23"/>
    </row>
    <row r="35536" spans="36:311" x14ac:dyDescent="0.2">
      <c r="AJ35536" s="23"/>
      <c r="HH35536"/>
      <c r="IW35536" s="36"/>
      <c r="JI35536"/>
      <c r="JJ35536"/>
      <c r="KX35536" s="23"/>
      <c r="KY35536" s="23"/>
    </row>
    <row r="35537" spans="36:311" x14ac:dyDescent="0.2">
      <c r="AJ35537" s="23"/>
      <c r="HH35537"/>
      <c r="IW35537" s="36"/>
      <c r="JI35537"/>
      <c r="JJ35537"/>
      <c r="KX35537" s="23"/>
      <c r="KY35537" s="23"/>
    </row>
    <row r="35538" spans="36:311" x14ac:dyDescent="0.2">
      <c r="AJ35538" s="23"/>
      <c r="HH35538"/>
      <c r="IW35538" s="36"/>
      <c r="JI35538"/>
      <c r="JJ35538"/>
      <c r="KX35538" s="23"/>
      <c r="KY35538" s="23"/>
    </row>
    <row r="35539" spans="36:311" x14ac:dyDescent="0.2">
      <c r="AJ35539" s="23"/>
      <c r="HH35539"/>
      <c r="IW35539" s="36"/>
      <c r="JI35539"/>
      <c r="JJ35539"/>
      <c r="KX35539" s="23"/>
      <c r="KY35539" s="23"/>
    </row>
    <row r="35540" spans="36:311" x14ac:dyDescent="0.2">
      <c r="AJ35540" s="23"/>
      <c r="HH35540"/>
      <c r="IW35540" s="36"/>
      <c r="JI35540"/>
      <c r="JJ35540"/>
      <c r="KX35540" s="23"/>
      <c r="KY35540" s="23"/>
    </row>
    <row r="35541" spans="36:311" x14ac:dyDescent="0.2">
      <c r="AJ35541" s="23"/>
      <c r="HH35541"/>
      <c r="IW35541" s="36"/>
      <c r="JI35541"/>
      <c r="JJ35541"/>
      <c r="KX35541" s="23"/>
      <c r="KY35541" s="23"/>
    </row>
    <row r="35542" spans="36:311" x14ac:dyDescent="0.2">
      <c r="AJ35542" s="23"/>
      <c r="HH35542"/>
      <c r="IW35542" s="36"/>
      <c r="JI35542"/>
      <c r="JJ35542"/>
      <c r="KX35542" s="23"/>
      <c r="KY35542" s="23"/>
    </row>
    <row r="35543" spans="36:311" x14ac:dyDescent="0.2">
      <c r="AJ35543" s="23"/>
      <c r="HH35543"/>
      <c r="IW35543" s="36"/>
      <c r="JI35543"/>
      <c r="JJ35543"/>
      <c r="KX35543" s="23"/>
      <c r="KY35543" s="23"/>
    </row>
    <row r="35544" spans="36:311" x14ac:dyDescent="0.2">
      <c r="AJ35544" s="23"/>
      <c r="HH35544"/>
      <c r="IW35544" s="36"/>
      <c r="JI35544"/>
      <c r="JJ35544"/>
      <c r="KX35544" s="23"/>
      <c r="KY35544" s="23"/>
    </row>
    <row r="35545" spans="36:311" x14ac:dyDescent="0.2">
      <c r="AJ35545" s="23"/>
      <c r="HH35545"/>
      <c r="IW35545" s="36"/>
      <c r="JI35545"/>
      <c r="JJ35545"/>
      <c r="KX35545" s="23"/>
      <c r="KY35545" s="23"/>
    </row>
    <row r="35546" spans="36:311" x14ac:dyDescent="0.2">
      <c r="AJ35546" s="23"/>
      <c r="HH35546"/>
      <c r="IW35546" s="36"/>
      <c r="JI35546"/>
      <c r="JJ35546"/>
      <c r="KX35546" s="23"/>
      <c r="KY35546" s="23"/>
    </row>
    <row r="35547" spans="36:311" x14ac:dyDescent="0.2">
      <c r="AJ35547" s="23"/>
      <c r="HH35547"/>
      <c r="IW35547" s="36"/>
      <c r="JI35547"/>
      <c r="JJ35547"/>
      <c r="KX35547" s="23"/>
      <c r="KY35547" s="23"/>
    </row>
    <row r="35548" spans="36:311" x14ac:dyDescent="0.2">
      <c r="AJ35548" s="23"/>
      <c r="HH35548"/>
      <c r="IW35548" s="36"/>
      <c r="JI35548"/>
      <c r="JJ35548"/>
      <c r="KX35548" s="23"/>
      <c r="KY35548" s="23"/>
    </row>
    <row r="35549" spans="36:311" x14ac:dyDescent="0.2">
      <c r="AJ35549" s="23"/>
      <c r="HH35549"/>
      <c r="IW35549" s="36"/>
      <c r="JI35549"/>
      <c r="JJ35549"/>
      <c r="KX35549" s="23"/>
      <c r="KY35549" s="23"/>
    </row>
    <row r="35550" spans="36:311" x14ac:dyDescent="0.2">
      <c r="AJ35550" s="23"/>
      <c r="HH35550"/>
      <c r="IW35550" s="36"/>
      <c r="JI35550"/>
      <c r="JJ35550"/>
      <c r="KX35550" s="23"/>
      <c r="KY35550" s="23"/>
    </row>
    <row r="35551" spans="36:311" x14ac:dyDescent="0.2">
      <c r="AJ35551" s="23"/>
      <c r="HH35551"/>
      <c r="IW35551" s="36"/>
      <c r="JI35551"/>
      <c r="JJ35551"/>
      <c r="KX35551" s="23"/>
      <c r="KY35551" s="23"/>
    </row>
    <row r="35552" spans="36:311" x14ac:dyDescent="0.2">
      <c r="AJ35552" s="23"/>
      <c r="HH35552"/>
      <c r="IW35552" s="36"/>
      <c r="JI35552"/>
      <c r="JJ35552"/>
      <c r="KX35552" s="23"/>
      <c r="KY35552" s="23"/>
    </row>
    <row r="35553" spans="36:311" x14ac:dyDescent="0.2">
      <c r="AJ35553" s="23"/>
      <c r="HH35553"/>
      <c r="IW35553" s="36"/>
      <c r="JI35553"/>
      <c r="JJ35553"/>
      <c r="KX35553" s="23"/>
      <c r="KY35553" s="23"/>
    </row>
    <row r="35554" spans="36:311" x14ac:dyDescent="0.2">
      <c r="AJ35554" s="23"/>
      <c r="HH35554"/>
      <c r="IW35554" s="36"/>
      <c r="JI35554"/>
      <c r="JJ35554"/>
      <c r="KX35554" s="23"/>
      <c r="KY35554" s="23"/>
    </row>
    <row r="35555" spans="36:311" x14ac:dyDescent="0.2">
      <c r="AJ35555" s="23"/>
      <c r="HH35555"/>
      <c r="IW35555" s="36"/>
      <c r="JI35555"/>
      <c r="JJ35555"/>
      <c r="KX35555" s="23"/>
      <c r="KY35555" s="23"/>
    </row>
    <row r="35556" spans="36:311" x14ac:dyDescent="0.2">
      <c r="AJ35556" s="23"/>
      <c r="HH35556"/>
      <c r="IW35556" s="36"/>
      <c r="JI35556"/>
      <c r="JJ35556"/>
      <c r="KX35556" s="23"/>
      <c r="KY35556" s="23"/>
    </row>
    <row r="35557" spans="36:311" x14ac:dyDescent="0.2">
      <c r="AJ35557" s="23"/>
      <c r="HH35557"/>
      <c r="IW35557" s="36"/>
      <c r="JI35557"/>
      <c r="JJ35557"/>
      <c r="KX35557" s="23"/>
      <c r="KY35557" s="23"/>
    </row>
    <row r="35558" spans="36:311" x14ac:dyDescent="0.2">
      <c r="AJ35558" s="23"/>
      <c r="HH35558"/>
      <c r="IW35558" s="36"/>
      <c r="JI35558"/>
      <c r="JJ35558"/>
      <c r="KX35558" s="23"/>
      <c r="KY35558" s="23"/>
    </row>
    <row r="35559" spans="36:311" x14ac:dyDescent="0.2">
      <c r="AJ35559" s="23"/>
      <c r="HH35559"/>
      <c r="IW35559" s="36"/>
      <c r="JI35559"/>
      <c r="JJ35559"/>
      <c r="KX35559" s="23"/>
      <c r="KY35559" s="23"/>
    </row>
    <row r="35560" spans="36:311" x14ac:dyDescent="0.2">
      <c r="AJ35560" s="23"/>
      <c r="HH35560"/>
      <c r="IW35560" s="36"/>
      <c r="JI35560"/>
      <c r="JJ35560"/>
      <c r="KX35560" s="23"/>
      <c r="KY35560" s="23"/>
    </row>
    <row r="35561" spans="36:311" x14ac:dyDescent="0.2">
      <c r="AJ35561" s="23"/>
      <c r="HH35561"/>
      <c r="IW35561" s="36"/>
      <c r="JI35561"/>
      <c r="JJ35561"/>
      <c r="KX35561" s="23"/>
      <c r="KY35561" s="23"/>
    </row>
    <row r="35562" spans="36:311" x14ac:dyDescent="0.2">
      <c r="AJ35562" s="23"/>
      <c r="HH35562"/>
      <c r="IW35562" s="36"/>
      <c r="JI35562"/>
      <c r="JJ35562"/>
      <c r="KX35562" s="23"/>
      <c r="KY35562" s="23"/>
    </row>
    <row r="35563" spans="36:311" x14ac:dyDescent="0.2">
      <c r="AJ35563" s="23"/>
      <c r="HH35563"/>
      <c r="IW35563" s="36"/>
      <c r="JI35563"/>
      <c r="JJ35563"/>
      <c r="KX35563" s="23"/>
      <c r="KY35563" s="23"/>
    </row>
    <row r="35564" spans="36:311" x14ac:dyDescent="0.2">
      <c r="AJ35564" s="23"/>
      <c r="HH35564"/>
      <c r="IW35564" s="36"/>
      <c r="JI35564"/>
      <c r="JJ35564"/>
      <c r="KX35564" s="23"/>
      <c r="KY35564" s="23"/>
    </row>
    <row r="35565" spans="36:311" x14ac:dyDescent="0.2">
      <c r="AJ35565" s="23"/>
      <c r="HH35565"/>
      <c r="IW35565" s="36"/>
      <c r="JI35565"/>
      <c r="JJ35565"/>
      <c r="KX35565" s="23"/>
      <c r="KY35565" s="23"/>
    </row>
    <row r="35566" spans="36:311" x14ac:dyDescent="0.2">
      <c r="AJ35566" s="23"/>
      <c r="HH35566"/>
      <c r="IW35566" s="36"/>
      <c r="JI35566"/>
      <c r="JJ35566"/>
      <c r="KX35566" s="23"/>
      <c r="KY35566" s="23"/>
    </row>
    <row r="35567" spans="36:311" x14ac:dyDescent="0.2">
      <c r="AJ35567" s="23"/>
      <c r="HH35567"/>
      <c r="IW35567" s="36"/>
      <c r="JI35567"/>
      <c r="JJ35567"/>
      <c r="KX35567" s="23"/>
      <c r="KY35567" s="23"/>
    </row>
    <row r="35568" spans="36:311" x14ac:dyDescent="0.2">
      <c r="AJ35568" s="23"/>
      <c r="HH35568"/>
      <c r="IW35568" s="36"/>
      <c r="JI35568"/>
      <c r="JJ35568"/>
      <c r="KX35568" s="23"/>
      <c r="KY35568" s="23"/>
    </row>
    <row r="35569" spans="36:311" x14ac:dyDescent="0.2">
      <c r="AJ35569" s="23"/>
      <c r="HH35569"/>
      <c r="IW35569" s="36"/>
      <c r="JI35569"/>
      <c r="JJ35569"/>
      <c r="KX35569" s="23"/>
      <c r="KY35569" s="23"/>
    </row>
    <row r="35570" spans="36:311" x14ac:dyDescent="0.2">
      <c r="AJ35570" s="23"/>
      <c r="HH35570"/>
      <c r="IW35570" s="36"/>
      <c r="JI35570"/>
      <c r="JJ35570"/>
      <c r="KX35570" s="23"/>
      <c r="KY35570" s="23"/>
    </row>
    <row r="35571" spans="36:311" x14ac:dyDescent="0.2">
      <c r="AJ35571" s="23"/>
      <c r="HH35571"/>
      <c r="IW35571" s="36"/>
      <c r="JI35571"/>
      <c r="JJ35571"/>
      <c r="KX35571" s="23"/>
      <c r="KY35571" s="23"/>
    </row>
    <row r="35572" spans="36:311" x14ac:dyDescent="0.2">
      <c r="AJ35572" s="23"/>
      <c r="HH35572"/>
      <c r="IW35572" s="36"/>
      <c r="JI35572"/>
      <c r="JJ35572"/>
      <c r="KX35572" s="23"/>
      <c r="KY35572" s="23"/>
    </row>
    <row r="35573" spans="36:311" x14ac:dyDescent="0.2">
      <c r="AJ35573" s="23"/>
      <c r="HH35573"/>
      <c r="IW35573" s="36"/>
      <c r="JI35573"/>
      <c r="JJ35573"/>
      <c r="KX35573" s="23"/>
      <c r="KY35573" s="23"/>
    </row>
    <row r="35574" spans="36:311" x14ac:dyDescent="0.2">
      <c r="AJ35574" s="23"/>
      <c r="HH35574"/>
      <c r="IW35574" s="36"/>
      <c r="JI35574"/>
      <c r="JJ35574"/>
      <c r="KX35574" s="23"/>
      <c r="KY35574" s="23"/>
    </row>
    <row r="35575" spans="36:311" x14ac:dyDescent="0.2">
      <c r="AJ35575" s="23"/>
      <c r="HH35575"/>
      <c r="IW35575" s="36"/>
      <c r="JI35575"/>
      <c r="JJ35575"/>
      <c r="KX35575" s="23"/>
      <c r="KY35575" s="23"/>
    </row>
    <row r="35576" spans="36:311" x14ac:dyDescent="0.2">
      <c r="AJ35576" s="23"/>
      <c r="HH35576"/>
      <c r="IW35576" s="36"/>
      <c r="JI35576"/>
      <c r="JJ35576"/>
      <c r="KX35576" s="23"/>
      <c r="KY35576" s="23"/>
    </row>
    <row r="35577" spans="36:311" x14ac:dyDescent="0.2">
      <c r="AJ35577" s="23"/>
      <c r="HH35577"/>
      <c r="IW35577" s="36"/>
      <c r="JI35577"/>
      <c r="JJ35577"/>
      <c r="KX35577" s="23"/>
      <c r="KY35577" s="23"/>
    </row>
    <row r="35578" spans="36:311" x14ac:dyDescent="0.2">
      <c r="AJ35578" s="23"/>
      <c r="HH35578"/>
      <c r="IW35578" s="36"/>
      <c r="JI35578"/>
      <c r="JJ35578"/>
      <c r="KX35578" s="23"/>
      <c r="KY35578" s="23"/>
    </row>
    <row r="35579" spans="36:311" x14ac:dyDescent="0.2">
      <c r="AJ35579" s="23"/>
      <c r="HH35579"/>
      <c r="IW35579" s="36"/>
      <c r="JI35579"/>
      <c r="JJ35579"/>
      <c r="KX35579" s="23"/>
      <c r="KY35579" s="23"/>
    </row>
    <row r="35580" spans="36:311" x14ac:dyDescent="0.2">
      <c r="AJ35580" s="23"/>
      <c r="HH35580"/>
      <c r="IW35580" s="36"/>
      <c r="JI35580"/>
      <c r="JJ35580"/>
      <c r="KX35580" s="23"/>
      <c r="KY35580" s="23"/>
    </row>
    <row r="35581" spans="36:311" x14ac:dyDescent="0.2">
      <c r="AJ35581" s="23"/>
      <c r="HH35581"/>
      <c r="IW35581" s="36"/>
      <c r="JI35581"/>
      <c r="JJ35581"/>
      <c r="KX35581" s="23"/>
      <c r="KY35581" s="23"/>
    </row>
    <row r="35582" spans="36:311" x14ac:dyDescent="0.2">
      <c r="AJ35582" s="23"/>
      <c r="HH35582"/>
      <c r="IW35582" s="36"/>
      <c r="JI35582"/>
      <c r="JJ35582"/>
      <c r="KX35582" s="23"/>
      <c r="KY35582" s="23"/>
    </row>
    <row r="35583" spans="36:311" x14ac:dyDescent="0.2">
      <c r="AJ35583" s="23"/>
      <c r="HH35583"/>
      <c r="IW35583" s="36"/>
      <c r="JI35583"/>
      <c r="JJ35583"/>
      <c r="KX35583" s="23"/>
      <c r="KY35583" s="23"/>
    </row>
    <row r="35584" spans="36:311" x14ac:dyDescent="0.2">
      <c r="AJ35584" s="23"/>
      <c r="HH35584"/>
      <c r="IW35584" s="36"/>
      <c r="JI35584"/>
      <c r="JJ35584"/>
      <c r="KX35584" s="23"/>
      <c r="KY35584" s="23"/>
    </row>
    <row r="35585" spans="36:311" x14ac:dyDescent="0.2">
      <c r="AJ35585" s="23"/>
      <c r="HH35585"/>
      <c r="IW35585" s="36"/>
      <c r="JI35585"/>
      <c r="JJ35585"/>
      <c r="KX35585" s="23"/>
      <c r="KY35585" s="23"/>
    </row>
    <row r="35586" spans="36:311" x14ac:dyDescent="0.2">
      <c r="AJ35586" s="23"/>
      <c r="HH35586"/>
      <c r="IW35586" s="36"/>
      <c r="JI35586"/>
      <c r="JJ35586"/>
      <c r="KX35586" s="23"/>
      <c r="KY35586" s="23"/>
    </row>
    <row r="35587" spans="36:311" x14ac:dyDescent="0.2">
      <c r="AJ35587" s="23"/>
      <c r="HH35587"/>
      <c r="IW35587" s="36"/>
      <c r="JI35587"/>
      <c r="JJ35587"/>
      <c r="KX35587" s="23"/>
      <c r="KY35587" s="23"/>
    </row>
    <row r="35588" spans="36:311" x14ac:dyDescent="0.2">
      <c r="AJ35588" s="23"/>
      <c r="HH35588"/>
      <c r="IW35588" s="36"/>
      <c r="JI35588"/>
      <c r="JJ35588"/>
      <c r="KX35588" s="23"/>
      <c r="KY35588" s="23"/>
    </row>
    <row r="35589" spans="36:311" x14ac:dyDescent="0.2">
      <c r="AJ35589" s="23"/>
      <c r="HH35589"/>
      <c r="IW35589" s="36"/>
      <c r="JI35589"/>
      <c r="JJ35589"/>
      <c r="KX35589" s="23"/>
      <c r="KY35589" s="23"/>
    </row>
    <row r="35590" spans="36:311" x14ac:dyDescent="0.2">
      <c r="AJ35590" s="23"/>
      <c r="HH35590"/>
      <c r="IW35590" s="36"/>
      <c r="JI35590"/>
      <c r="JJ35590"/>
      <c r="KX35590" s="23"/>
      <c r="KY35590" s="23"/>
    </row>
    <row r="35591" spans="36:311" x14ac:dyDescent="0.2">
      <c r="AJ35591" s="23"/>
      <c r="HH35591"/>
      <c r="IW35591" s="36"/>
      <c r="JI35591"/>
      <c r="JJ35591"/>
      <c r="KX35591" s="23"/>
      <c r="KY35591" s="23"/>
    </row>
    <row r="35592" spans="36:311" x14ac:dyDescent="0.2">
      <c r="AJ35592" s="23"/>
      <c r="HH35592"/>
      <c r="IW35592" s="36"/>
      <c r="JI35592"/>
      <c r="JJ35592"/>
      <c r="KX35592" s="23"/>
      <c r="KY35592" s="23"/>
    </row>
    <row r="35593" spans="36:311" x14ac:dyDescent="0.2">
      <c r="AJ35593" s="23"/>
      <c r="HH35593"/>
      <c r="IW35593" s="36"/>
      <c r="JI35593"/>
      <c r="JJ35593"/>
      <c r="KX35593" s="23"/>
      <c r="KY35593" s="23"/>
    </row>
    <row r="35594" spans="36:311" x14ac:dyDescent="0.2">
      <c r="AJ35594" s="23"/>
      <c r="HH35594"/>
      <c r="IW35594" s="36"/>
      <c r="JI35594"/>
      <c r="JJ35594"/>
      <c r="KX35594" s="23"/>
      <c r="KY35594" s="23"/>
    </row>
    <row r="35595" spans="36:311" x14ac:dyDescent="0.2">
      <c r="AJ35595" s="23"/>
      <c r="HH35595"/>
      <c r="IW35595" s="36"/>
      <c r="JI35595"/>
      <c r="JJ35595"/>
      <c r="KX35595" s="23"/>
      <c r="KY35595" s="23"/>
    </row>
    <row r="35596" spans="36:311" x14ac:dyDescent="0.2">
      <c r="AJ35596" s="23"/>
      <c r="HH35596"/>
      <c r="IW35596" s="36"/>
      <c r="JI35596"/>
      <c r="JJ35596"/>
      <c r="KX35596" s="23"/>
      <c r="KY35596" s="23"/>
    </row>
    <row r="35597" spans="36:311" x14ac:dyDescent="0.2">
      <c r="AJ35597" s="23"/>
      <c r="HH35597"/>
      <c r="IW35597" s="36"/>
      <c r="JI35597"/>
      <c r="JJ35597"/>
      <c r="KX35597" s="23"/>
      <c r="KY35597" s="23"/>
    </row>
    <row r="35598" spans="36:311" x14ac:dyDescent="0.2">
      <c r="AJ35598" s="23"/>
      <c r="HH35598"/>
      <c r="IW35598" s="36"/>
      <c r="JI35598"/>
      <c r="JJ35598"/>
      <c r="KX35598" s="23"/>
      <c r="KY35598" s="23"/>
    </row>
    <row r="35599" spans="36:311" x14ac:dyDescent="0.2">
      <c r="AJ35599" s="23"/>
      <c r="HH35599"/>
      <c r="IW35599" s="36"/>
      <c r="JI35599"/>
      <c r="JJ35599"/>
      <c r="KX35599" s="23"/>
      <c r="KY35599" s="23"/>
    </row>
    <row r="35600" spans="36:311" x14ac:dyDescent="0.2">
      <c r="AJ35600" s="23"/>
      <c r="HH35600"/>
      <c r="IW35600" s="36"/>
      <c r="JI35600"/>
      <c r="JJ35600"/>
      <c r="KX35600" s="23"/>
      <c r="KY35600" s="23"/>
    </row>
    <row r="35601" spans="36:311" x14ac:dyDescent="0.2">
      <c r="AJ35601" s="23"/>
      <c r="HH35601"/>
      <c r="IW35601" s="36"/>
      <c r="JI35601"/>
      <c r="JJ35601"/>
      <c r="KX35601" s="23"/>
      <c r="KY35601" s="23"/>
    </row>
    <row r="35602" spans="36:311" x14ac:dyDescent="0.2">
      <c r="AJ35602" s="23"/>
      <c r="HH35602"/>
      <c r="IW35602" s="36"/>
      <c r="JI35602"/>
      <c r="JJ35602"/>
      <c r="KX35602" s="23"/>
      <c r="KY35602" s="23"/>
    </row>
    <row r="35603" spans="36:311" x14ac:dyDescent="0.2">
      <c r="AJ35603" s="23"/>
      <c r="HH35603"/>
      <c r="IW35603" s="36"/>
      <c r="JI35603"/>
      <c r="JJ35603"/>
      <c r="KX35603" s="23"/>
      <c r="KY35603" s="23"/>
    </row>
    <row r="35604" spans="36:311" x14ac:dyDescent="0.2">
      <c r="AJ35604" s="23"/>
      <c r="HH35604"/>
      <c r="IW35604" s="36"/>
      <c r="JI35604"/>
      <c r="JJ35604"/>
      <c r="KX35604" s="23"/>
      <c r="KY35604" s="23"/>
    </row>
    <row r="35605" spans="36:311" x14ac:dyDescent="0.2">
      <c r="AJ35605" s="23"/>
      <c r="HH35605"/>
      <c r="IW35605" s="36"/>
      <c r="JI35605"/>
      <c r="JJ35605"/>
      <c r="KX35605" s="23"/>
      <c r="KY35605" s="23"/>
    </row>
    <row r="35606" spans="36:311" x14ac:dyDescent="0.2">
      <c r="AJ35606" s="23"/>
      <c r="HH35606"/>
      <c r="IW35606" s="36"/>
      <c r="JI35606"/>
      <c r="JJ35606"/>
      <c r="KX35606" s="23"/>
      <c r="KY35606" s="23"/>
    </row>
    <row r="35607" spans="36:311" x14ac:dyDescent="0.2">
      <c r="AJ35607" s="23"/>
      <c r="HH35607"/>
      <c r="IW35607" s="36"/>
      <c r="JI35607"/>
      <c r="JJ35607"/>
      <c r="KX35607" s="23"/>
      <c r="KY35607" s="23"/>
    </row>
    <row r="35608" spans="36:311" x14ac:dyDescent="0.2">
      <c r="AJ35608" s="23"/>
      <c r="HH35608"/>
      <c r="IW35608" s="36"/>
      <c r="JI35608"/>
      <c r="JJ35608"/>
      <c r="KX35608" s="23"/>
      <c r="KY35608" s="23"/>
    </row>
    <row r="35609" spans="36:311" x14ac:dyDescent="0.2">
      <c r="AJ35609" s="23"/>
      <c r="HH35609"/>
      <c r="IW35609" s="36"/>
      <c r="JI35609"/>
      <c r="JJ35609"/>
      <c r="KX35609" s="23"/>
      <c r="KY35609" s="23"/>
    </row>
    <row r="35610" spans="36:311" x14ac:dyDescent="0.2">
      <c r="AJ35610" s="23"/>
      <c r="HH35610"/>
      <c r="IW35610" s="36"/>
      <c r="JI35610"/>
      <c r="JJ35610"/>
      <c r="KX35610" s="23"/>
      <c r="KY35610" s="23"/>
    </row>
    <row r="35611" spans="36:311" x14ac:dyDescent="0.2">
      <c r="AJ35611" s="23"/>
      <c r="HH35611"/>
      <c r="IW35611" s="36"/>
      <c r="JI35611"/>
      <c r="JJ35611"/>
      <c r="KX35611" s="23"/>
      <c r="KY35611" s="23"/>
    </row>
    <row r="35612" spans="36:311" x14ac:dyDescent="0.2">
      <c r="AJ35612" s="23"/>
      <c r="HH35612"/>
      <c r="IW35612" s="36"/>
      <c r="JI35612"/>
      <c r="JJ35612"/>
      <c r="KX35612" s="23"/>
      <c r="KY35612" s="23"/>
    </row>
    <row r="35613" spans="36:311" x14ac:dyDescent="0.2">
      <c r="AJ35613" s="23"/>
      <c r="HH35613"/>
      <c r="IW35613" s="36"/>
      <c r="JI35613"/>
      <c r="JJ35613"/>
      <c r="KX35613" s="23"/>
      <c r="KY35613" s="23"/>
    </row>
    <row r="35614" spans="36:311" x14ac:dyDescent="0.2">
      <c r="AJ35614" s="23"/>
      <c r="HH35614"/>
      <c r="IW35614" s="36"/>
      <c r="JI35614"/>
      <c r="JJ35614"/>
      <c r="KX35614" s="23"/>
      <c r="KY35614" s="23"/>
    </row>
    <row r="35615" spans="36:311" x14ac:dyDescent="0.2">
      <c r="AJ35615" s="23"/>
      <c r="HH35615"/>
      <c r="IW35615" s="36"/>
      <c r="JI35615"/>
      <c r="JJ35615"/>
      <c r="KX35615" s="23"/>
      <c r="KY35615" s="23"/>
    </row>
    <row r="35616" spans="36:311" x14ac:dyDescent="0.2">
      <c r="AJ35616" s="23"/>
      <c r="HH35616"/>
      <c r="IW35616" s="36"/>
      <c r="JI35616"/>
      <c r="JJ35616"/>
      <c r="KX35616" s="23"/>
      <c r="KY35616" s="23"/>
    </row>
    <row r="35617" spans="36:311" x14ac:dyDescent="0.2">
      <c r="AJ35617" s="23"/>
      <c r="HH35617"/>
      <c r="IW35617" s="36"/>
      <c r="JI35617"/>
      <c r="JJ35617"/>
      <c r="KX35617" s="23"/>
      <c r="KY35617" s="23"/>
    </row>
    <row r="35618" spans="36:311" x14ac:dyDescent="0.2">
      <c r="AJ35618" s="23"/>
      <c r="HH35618"/>
      <c r="IW35618" s="36"/>
      <c r="JI35618"/>
      <c r="JJ35618"/>
      <c r="KX35618" s="23"/>
      <c r="KY35618" s="23"/>
    </row>
    <row r="35619" spans="36:311" x14ac:dyDescent="0.2">
      <c r="AJ35619" s="23"/>
      <c r="HH35619"/>
      <c r="IW35619" s="36"/>
      <c r="JI35619"/>
      <c r="JJ35619"/>
      <c r="KX35619" s="23"/>
      <c r="KY35619" s="23"/>
    </row>
    <row r="35620" spans="36:311" x14ac:dyDescent="0.2">
      <c r="AJ35620" s="23"/>
      <c r="HH35620"/>
      <c r="IW35620" s="36"/>
      <c r="JI35620"/>
      <c r="JJ35620"/>
      <c r="KX35620" s="23"/>
      <c r="KY35620" s="23"/>
    </row>
    <row r="35621" spans="36:311" x14ac:dyDescent="0.2">
      <c r="AJ35621" s="23"/>
      <c r="HH35621"/>
      <c r="IW35621" s="36"/>
      <c r="JI35621"/>
      <c r="JJ35621"/>
      <c r="KX35621" s="23"/>
      <c r="KY35621" s="23"/>
    </row>
    <row r="35622" spans="36:311" x14ac:dyDescent="0.2">
      <c r="AJ35622" s="23"/>
      <c r="HH35622"/>
      <c r="IW35622" s="36"/>
      <c r="JI35622"/>
      <c r="JJ35622"/>
      <c r="KX35622" s="23"/>
      <c r="KY35622" s="23"/>
    </row>
    <row r="35623" spans="36:311" x14ac:dyDescent="0.2">
      <c r="AJ35623" s="23"/>
      <c r="HH35623"/>
      <c r="IW35623" s="36"/>
      <c r="JI35623"/>
      <c r="JJ35623"/>
      <c r="KX35623" s="23"/>
      <c r="KY35623" s="23"/>
    </row>
    <row r="35624" spans="36:311" x14ac:dyDescent="0.2">
      <c r="AJ35624" s="23"/>
      <c r="HH35624"/>
      <c r="IW35624" s="36"/>
      <c r="JI35624"/>
      <c r="JJ35624"/>
      <c r="KX35624" s="23"/>
      <c r="KY35624" s="23"/>
    </row>
    <row r="35625" spans="36:311" x14ac:dyDescent="0.2">
      <c r="AJ35625" s="23"/>
      <c r="HH35625"/>
      <c r="IW35625" s="36"/>
      <c r="JI35625"/>
      <c r="JJ35625"/>
      <c r="KX35625" s="23"/>
      <c r="KY35625" s="23"/>
    </row>
    <row r="35626" spans="36:311" x14ac:dyDescent="0.2">
      <c r="AJ35626" s="23"/>
      <c r="HH35626"/>
      <c r="IW35626" s="36"/>
      <c r="JI35626"/>
      <c r="JJ35626"/>
      <c r="KX35626" s="23"/>
      <c r="KY35626" s="23"/>
    </row>
    <row r="35627" spans="36:311" x14ac:dyDescent="0.2">
      <c r="AJ35627" s="23"/>
      <c r="HH35627"/>
      <c r="IW35627" s="36"/>
      <c r="JI35627"/>
      <c r="JJ35627"/>
      <c r="KX35627" s="23"/>
      <c r="KY35627" s="23"/>
    </row>
    <row r="35628" spans="36:311" x14ac:dyDescent="0.2">
      <c r="AJ35628" s="23"/>
      <c r="HH35628"/>
      <c r="IW35628" s="36"/>
      <c r="JI35628"/>
      <c r="JJ35628"/>
      <c r="KX35628" s="23"/>
      <c r="KY35628" s="23"/>
    </row>
    <row r="35629" spans="36:311" x14ac:dyDescent="0.2">
      <c r="AJ35629" s="23"/>
      <c r="HH35629"/>
      <c r="IW35629" s="36"/>
      <c r="JI35629"/>
      <c r="JJ35629"/>
      <c r="KX35629" s="23"/>
      <c r="KY35629" s="23"/>
    </row>
    <row r="35630" spans="36:311" x14ac:dyDescent="0.2">
      <c r="AJ35630" s="23"/>
      <c r="HH35630"/>
      <c r="IW35630" s="36"/>
      <c r="JI35630"/>
      <c r="JJ35630"/>
      <c r="KX35630" s="23"/>
      <c r="KY35630" s="23"/>
    </row>
    <row r="35631" spans="36:311" x14ac:dyDescent="0.2">
      <c r="AJ35631" s="23"/>
      <c r="HH35631"/>
      <c r="IW35631" s="36"/>
      <c r="JI35631"/>
      <c r="JJ35631"/>
      <c r="KX35631" s="23"/>
      <c r="KY35631" s="23"/>
    </row>
    <row r="35632" spans="36:311" x14ac:dyDescent="0.2">
      <c r="AJ35632" s="23"/>
      <c r="HH35632"/>
      <c r="IW35632" s="36"/>
      <c r="JI35632"/>
      <c r="JJ35632"/>
      <c r="KX35632" s="23"/>
      <c r="KY35632" s="23"/>
    </row>
    <row r="35633" spans="36:311" x14ac:dyDescent="0.2">
      <c r="AJ35633" s="23"/>
      <c r="HH35633"/>
      <c r="IW35633" s="36"/>
      <c r="JI35633"/>
      <c r="JJ35633"/>
      <c r="KX35633" s="23"/>
      <c r="KY35633" s="23"/>
    </row>
    <row r="35634" spans="36:311" x14ac:dyDescent="0.2">
      <c r="AJ35634" s="23"/>
      <c r="HH35634"/>
      <c r="IW35634" s="36"/>
      <c r="JI35634"/>
      <c r="JJ35634"/>
      <c r="KX35634" s="23"/>
      <c r="KY35634" s="23"/>
    </row>
    <row r="35635" spans="36:311" x14ac:dyDescent="0.2">
      <c r="AJ35635" s="23"/>
      <c r="HH35635"/>
      <c r="IW35635" s="36"/>
      <c r="JI35635"/>
      <c r="JJ35635"/>
      <c r="KX35635" s="23"/>
      <c r="KY35635" s="23"/>
    </row>
    <row r="35636" spans="36:311" x14ac:dyDescent="0.2">
      <c r="AJ35636" s="23"/>
      <c r="HH35636"/>
      <c r="IW35636" s="36"/>
      <c r="JI35636"/>
      <c r="JJ35636"/>
      <c r="KX35636" s="23"/>
      <c r="KY35636" s="23"/>
    </row>
    <row r="35637" spans="36:311" x14ac:dyDescent="0.2">
      <c r="AJ35637" s="23"/>
      <c r="HH35637"/>
      <c r="IW35637" s="36"/>
      <c r="JI35637"/>
      <c r="JJ35637"/>
      <c r="KX35637" s="23"/>
      <c r="KY35637" s="23"/>
    </row>
    <row r="35638" spans="36:311" x14ac:dyDescent="0.2">
      <c r="AJ35638" s="23"/>
      <c r="HH35638"/>
      <c r="IW35638" s="36"/>
      <c r="JI35638"/>
      <c r="JJ35638"/>
      <c r="KX35638" s="23"/>
      <c r="KY35638" s="23"/>
    </row>
    <row r="35639" spans="36:311" x14ac:dyDescent="0.2">
      <c r="AJ35639" s="23"/>
      <c r="HH35639"/>
      <c r="IW35639" s="36"/>
      <c r="JI35639"/>
      <c r="JJ35639"/>
      <c r="KX35639" s="23"/>
      <c r="KY35639" s="23"/>
    </row>
    <row r="35640" spans="36:311" x14ac:dyDescent="0.2">
      <c r="AJ35640" s="23"/>
      <c r="HH35640"/>
      <c r="IW35640" s="36"/>
      <c r="JI35640"/>
      <c r="JJ35640"/>
      <c r="KX35640" s="23"/>
      <c r="KY35640" s="23"/>
    </row>
    <row r="35641" spans="36:311" x14ac:dyDescent="0.2">
      <c r="AJ35641" s="23"/>
      <c r="HH35641"/>
      <c r="IW35641" s="36"/>
      <c r="JI35641"/>
      <c r="JJ35641"/>
      <c r="KX35641" s="23"/>
      <c r="KY35641" s="23"/>
    </row>
    <row r="35642" spans="36:311" x14ac:dyDescent="0.2">
      <c r="AJ35642" s="23"/>
      <c r="HH35642"/>
      <c r="IW35642" s="36"/>
      <c r="JI35642"/>
      <c r="JJ35642"/>
      <c r="KX35642" s="23"/>
      <c r="KY35642" s="23"/>
    </row>
    <row r="35643" spans="36:311" x14ac:dyDescent="0.2">
      <c r="AJ35643" s="23"/>
      <c r="HH35643"/>
      <c r="IW35643" s="36"/>
      <c r="JI35643"/>
      <c r="JJ35643"/>
      <c r="KX35643" s="23"/>
      <c r="KY35643" s="23"/>
    </row>
    <row r="35644" spans="36:311" x14ac:dyDescent="0.2">
      <c r="AJ35644" s="23"/>
      <c r="HH35644"/>
      <c r="IW35644" s="36"/>
      <c r="JI35644"/>
      <c r="JJ35644"/>
      <c r="KX35644" s="23"/>
      <c r="KY35644" s="23"/>
    </row>
    <row r="35645" spans="36:311" x14ac:dyDescent="0.2">
      <c r="AJ35645" s="23"/>
      <c r="HH35645"/>
      <c r="IW35645" s="36"/>
      <c r="JI35645"/>
      <c r="JJ35645"/>
      <c r="KX35645" s="23"/>
      <c r="KY35645" s="23"/>
    </row>
    <row r="35646" spans="36:311" x14ac:dyDescent="0.2">
      <c r="AJ35646" s="23"/>
      <c r="HH35646"/>
      <c r="IW35646" s="36"/>
      <c r="JI35646"/>
      <c r="JJ35646"/>
      <c r="KX35646" s="23"/>
      <c r="KY35646" s="23"/>
    </row>
    <row r="35647" spans="36:311" x14ac:dyDescent="0.2">
      <c r="AJ35647" s="23"/>
      <c r="HH35647"/>
      <c r="IW35647" s="36"/>
      <c r="JI35647"/>
      <c r="JJ35647"/>
      <c r="KX35647" s="23"/>
      <c r="KY35647" s="23"/>
    </row>
    <row r="35648" spans="36:311" x14ac:dyDescent="0.2">
      <c r="AJ35648" s="23"/>
      <c r="HH35648"/>
      <c r="IW35648" s="36"/>
      <c r="JI35648"/>
      <c r="JJ35648"/>
      <c r="KX35648" s="23"/>
      <c r="KY35648" s="23"/>
    </row>
    <row r="35649" spans="36:311" x14ac:dyDescent="0.2">
      <c r="AJ35649" s="23"/>
      <c r="HH35649"/>
      <c r="IW35649" s="36"/>
      <c r="JI35649"/>
      <c r="JJ35649"/>
      <c r="KX35649" s="23"/>
      <c r="KY35649" s="23"/>
    </row>
    <row r="35650" spans="36:311" x14ac:dyDescent="0.2">
      <c r="AJ35650" s="23"/>
      <c r="HH35650"/>
      <c r="IW35650" s="36"/>
      <c r="JI35650"/>
      <c r="JJ35650"/>
      <c r="KX35650" s="23"/>
      <c r="KY35650" s="23"/>
    </row>
    <row r="35651" spans="36:311" x14ac:dyDescent="0.2">
      <c r="AJ35651" s="23"/>
      <c r="HH35651"/>
      <c r="IW35651" s="36"/>
      <c r="JI35651"/>
      <c r="JJ35651"/>
      <c r="KX35651" s="23"/>
      <c r="KY35651" s="23"/>
    </row>
    <row r="35652" spans="36:311" x14ac:dyDescent="0.2">
      <c r="AJ35652" s="23"/>
      <c r="HH35652"/>
      <c r="IW35652" s="36"/>
      <c r="JI35652"/>
      <c r="JJ35652"/>
      <c r="KX35652" s="23"/>
      <c r="KY35652" s="23"/>
    </row>
    <row r="35653" spans="36:311" x14ac:dyDescent="0.2">
      <c r="AJ35653" s="23"/>
      <c r="HH35653"/>
      <c r="IW35653" s="36"/>
      <c r="JI35653"/>
      <c r="JJ35653"/>
      <c r="KX35653" s="23"/>
      <c r="KY35653" s="23"/>
    </row>
    <row r="35654" spans="36:311" x14ac:dyDescent="0.2">
      <c r="AJ35654" s="23"/>
      <c r="HH35654"/>
      <c r="IW35654" s="36"/>
      <c r="JI35654"/>
      <c r="JJ35654"/>
      <c r="KX35654" s="23"/>
      <c r="KY35654" s="23"/>
    </row>
    <row r="35655" spans="36:311" x14ac:dyDescent="0.2">
      <c r="AJ35655" s="23"/>
      <c r="HH35655"/>
      <c r="IW35655" s="36"/>
      <c r="JI35655"/>
      <c r="JJ35655"/>
      <c r="KX35655" s="23"/>
      <c r="KY35655" s="23"/>
    </row>
    <row r="35656" spans="36:311" x14ac:dyDescent="0.2">
      <c r="AJ35656" s="23"/>
      <c r="HH35656"/>
      <c r="IW35656" s="36"/>
      <c r="JI35656"/>
      <c r="JJ35656"/>
      <c r="KX35656" s="23"/>
      <c r="KY35656" s="23"/>
    </row>
    <row r="35657" spans="36:311" x14ac:dyDescent="0.2">
      <c r="AJ35657" s="23"/>
      <c r="HH35657"/>
      <c r="IW35657" s="36"/>
      <c r="JI35657"/>
      <c r="JJ35657"/>
      <c r="KX35657" s="23"/>
      <c r="KY35657" s="23"/>
    </row>
    <row r="35658" spans="36:311" x14ac:dyDescent="0.2">
      <c r="AJ35658" s="23"/>
      <c r="HH35658"/>
      <c r="IW35658" s="36"/>
      <c r="JI35658"/>
      <c r="JJ35658"/>
      <c r="KX35658" s="23"/>
      <c r="KY35658" s="23"/>
    </row>
    <row r="35659" spans="36:311" x14ac:dyDescent="0.2">
      <c r="AJ35659" s="23"/>
      <c r="HH35659"/>
      <c r="IW35659" s="36"/>
      <c r="JI35659"/>
      <c r="JJ35659"/>
      <c r="KX35659" s="23"/>
      <c r="KY35659" s="23"/>
    </row>
    <row r="35660" spans="36:311" x14ac:dyDescent="0.2">
      <c r="AJ35660" s="23"/>
      <c r="HH35660"/>
      <c r="IW35660" s="36"/>
      <c r="JI35660"/>
      <c r="JJ35660"/>
      <c r="KX35660" s="23"/>
      <c r="KY35660" s="23"/>
    </row>
    <row r="35661" spans="36:311" x14ac:dyDescent="0.2">
      <c r="AJ35661" s="23"/>
      <c r="HH35661"/>
      <c r="IW35661" s="36"/>
      <c r="JI35661"/>
      <c r="JJ35661"/>
      <c r="KX35661" s="23"/>
      <c r="KY35661" s="23"/>
    </row>
    <row r="35662" spans="36:311" x14ac:dyDescent="0.2">
      <c r="AJ35662" s="23"/>
      <c r="HH35662"/>
      <c r="IW35662" s="36"/>
      <c r="JI35662"/>
      <c r="JJ35662"/>
      <c r="KX35662" s="23"/>
      <c r="KY35662" s="23"/>
    </row>
    <row r="35663" spans="36:311" x14ac:dyDescent="0.2">
      <c r="AJ35663" s="23"/>
      <c r="HH35663"/>
      <c r="IW35663" s="36"/>
      <c r="JI35663"/>
      <c r="JJ35663"/>
      <c r="KX35663" s="23"/>
      <c r="KY35663" s="23"/>
    </row>
    <row r="35664" spans="36:311" x14ac:dyDescent="0.2">
      <c r="AJ35664" s="23"/>
      <c r="HH35664"/>
      <c r="IW35664" s="36"/>
      <c r="JI35664"/>
      <c r="JJ35664"/>
      <c r="KX35664" s="23"/>
      <c r="KY35664" s="23"/>
    </row>
    <row r="35665" spans="36:311" x14ac:dyDescent="0.2">
      <c r="AJ35665" s="23"/>
      <c r="HH35665"/>
      <c r="IW35665" s="36"/>
      <c r="JI35665"/>
      <c r="JJ35665"/>
      <c r="KX35665" s="23"/>
      <c r="KY35665" s="23"/>
    </row>
    <row r="35666" spans="36:311" x14ac:dyDescent="0.2">
      <c r="AJ35666" s="23"/>
      <c r="HH35666"/>
      <c r="IW35666" s="36"/>
      <c r="JI35666"/>
      <c r="JJ35666"/>
      <c r="KX35666" s="23"/>
      <c r="KY35666" s="23"/>
    </row>
    <row r="35667" spans="36:311" x14ac:dyDescent="0.2">
      <c r="AJ35667" s="23"/>
      <c r="HH35667"/>
      <c r="IW35667" s="36"/>
      <c r="JI35667"/>
      <c r="JJ35667"/>
      <c r="KX35667" s="23"/>
      <c r="KY35667" s="23"/>
    </row>
    <row r="35668" spans="36:311" x14ac:dyDescent="0.2">
      <c r="AJ35668" s="23"/>
      <c r="HH35668"/>
      <c r="IW35668" s="36"/>
      <c r="JI35668"/>
      <c r="JJ35668"/>
      <c r="KX35668" s="23"/>
      <c r="KY35668" s="23"/>
    </row>
    <row r="35669" spans="36:311" x14ac:dyDescent="0.2">
      <c r="AJ35669" s="23"/>
      <c r="HH35669"/>
      <c r="IW35669" s="36"/>
      <c r="JI35669"/>
      <c r="JJ35669"/>
      <c r="KX35669" s="23"/>
      <c r="KY35669" s="23"/>
    </row>
    <row r="35670" spans="36:311" x14ac:dyDescent="0.2">
      <c r="AJ35670" s="23"/>
      <c r="HH35670"/>
      <c r="IW35670" s="36"/>
      <c r="JI35670"/>
      <c r="JJ35670"/>
      <c r="KX35670" s="23"/>
      <c r="KY35670" s="23"/>
    </row>
    <row r="35671" spans="36:311" x14ac:dyDescent="0.2">
      <c r="AJ35671" s="23"/>
      <c r="HH35671"/>
      <c r="IW35671" s="36"/>
      <c r="JI35671"/>
      <c r="JJ35671"/>
      <c r="KX35671" s="23"/>
      <c r="KY35671" s="23"/>
    </row>
    <row r="35672" spans="36:311" x14ac:dyDescent="0.2">
      <c r="AJ35672" s="23"/>
      <c r="HH35672"/>
      <c r="IW35672" s="36"/>
      <c r="JI35672"/>
      <c r="JJ35672"/>
      <c r="KX35672" s="23"/>
      <c r="KY35672" s="23"/>
    </row>
    <row r="35673" spans="36:311" x14ac:dyDescent="0.2">
      <c r="AJ35673" s="23"/>
      <c r="HH35673"/>
      <c r="IW35673" s="36"/>
      <c r="JI35673"/>
      <c r="JJ35673"/>
      <c r="KX35673" s="23"/>
      <c r="KY35673" s="23"/>
    </row>
    <row r="35674" spans="36:311" x14ac:dyDescent="0.2">
      <c r="AJ35674" s="23"/>
      <c r="HH35674"/>
      <c r="IW35674" s="36"/>
      <c r="JI35674"/>
      <c r="JJ35674"/>
      <c r="KX35674" s="23"/>
      <c r="KY35674" s="23"/>
    </row>
    <row r="35675" spans="36:311" x14ac:dyDescent="0.2">
      <c r="AJ35675" s="23"/>
      <c r="HH35675"/>
      <c r="IW35675" s="36"/>
      <c r="JI35675"/>
      <c r="JJ35675"/>
      <c r="KX35675" s="23"/>
      <c r="KY35675" s="23"/>
    </row>
    <row r="35676" spans="36:311" x14ac:dyDescent="0.2">
      <c r="AJ35676" s="23"/>
      <c r="HH35676"/>
      <c r="IW35676" s="36"/>
      <c r="JI35676"/>
      <c r="JJ35676"/>
      <c r="KX35676" s="23"/>
      <c r="KY35676" s="23"/>
    </row>
    <row r="35677" spans="36:311" x14ac:dyDescent="0.2">
      <c r="AJ35677" s="23"/>
      <c r="HH35677"/>
      <c r="IW35677" s="36"/>
      <c r="JI35677"/>
      <c r="JJ35677"/>
      <c r="KX35677" s="23"/>
      <c r="KY35677" s="23"/>
    </row>
    <row r="35678" spans="36:311" x14ac:dyDescent="0.2">
      <c r="AJ35678" s="23"/>
      <c r="HH35678"/>
      <c r="IW35678" s="36"/>
      <c r="JI35678"/>
      <c r="JJ35678"/>
      <c r="KX35678" s="23"/>
      <c r="KY35678" s="23"/>
    </row>
    <row r="35679" spans="36:311" x14ac:dyDescent="0.2">
      <c r="AJ35679" s="23"/>
      <c r="HH35679"/>
      <c r="IW35679" s="36"/>
      <c r="JI35679"/>
      <c r="JJ35679"/>
      <c r="KX35679" s="23"/>
      <c r="KY35679" s="23"/>
    </row>
    <row r="35680" spans="36:311" x14ac:dyDescent="0.2">
      <c r="AJ35680" s="23"/>
      <c r="HH35680"/>
      <c r="IW35680" s="36"/>
      <c r="JI35680"/>
      <c r="JJ35680"/>
      <c r="KX35680" s="23"/>
      <c r="KY35680" s="23"/>
    </row>
    <row r="35681" spans="36:311" x14ac:dyDescent="0.2">
      <c r="AJ35681" s="23"/>
      <c r="HH35681"/>
      <c r="IW35681" s="36"/>
      <c r="JI35681"/>
      <c r="JJ35681"/>
      <c r="KX35681" s="23"/>
      <c r="KY35681" s="23"/>
    </row>
    <row r="35682" spans="36:311" x14ac:dyDescent="0.2">
      <c r="AJ35682" s="23"/>
      <c r="HH35682"/>
      <c r="IW35682" s="36"/>
      <c r="JI35682"/>
      <c r="JJ35682"/>
      <c r="KX35682" s="23"/>
      <c r="KY35682" s="23"/>
    </row>
    <row r="35683" spans="36:311" x14ac:dyDescent="0.2">
      <c r="AJ35683" s="23"/>
      <c r="HH35683"/>
      <c r="IW35683" s="36"/>
      <c r="JI35683"/>
      <c r="JJ35683"/>
      <c r="KX35683" s="23"/>
      <c r="KY35683" s="23"/>
    </row>
    <row r="35684" spans="36:311" x14ac:dyDescent="0.2">
      <c r="AJ35684" s="23"/>
      <c r="HH35684"/>
      <c r="IW35684" s="36"/>
      <c r="JI35684"/>
      <c r="JJ35684"/>
      <c r="KX35684" s="23"/>
      <c r="KY35684" s="23"/>
    </row>
    <row r="35685" spans="36:311" x14ac:dyDescent="0.2">
      <c r="AJ35685" s="23"/>
      <c r="HH35685"/>
      <c r="IW35685" s="36"/>
      <c r="JI35685"/>
      <c r="JJ35685"/>
      <c r="KX35685" s="23"/>
      <c r="KY35685" s="23"/>
    </row>
    <row r="35686" spans="36:311" x14ac:dyDescent="0.2">
      <c r="AJ35686" s="23"/>
      <c r="HH35686"/>
      <c r="IW35686" s="36"/>
      <c r="JI35686"/>
      <c r="JJ35686"/>
      <c r="KX35686" s="23"/>
      <c r="KY35686" s="23"/>
    </row>
    <row r="35687" spans="36:311" x14ac:dyDescent="0.2">
      <c r="AJ35687" s="23"/>
      <c r="HH35687"/>
      <c r="IW35687" s="36"/>
      <c r="JI35687"/>
      <c r="JJ35687"/>
      <c r="KX35687" s="23"/>
      <c r="KY35687" s="23"/>
    </row>
    <row r="35688" spans="36:311" x14ac:dyDescent="0.2">
      <c r="AJ35688" s="23"/>
      <c r="HH35688"/>
      <c r="IW35688" s="36"/>
      <c r="JI35688"/>
      <c r="JJ35688"/>
      <c r="KX35688" s="23"/>
      <c r="KY35688" s="23"/>
    </row>
    <row r="35689" spans="36:311" x14ac:dyDescent="0.2">
      <c r="AJ35689" s="23"/>
      <c r="HH35689"/>
      <c r="IW35689" s="36"/>
      <c r="JI35689"/>
      <c r="JJ35689"/>
      <c r="KX35689" s="23"/>
      <c r="KY35689" s="23"/>
    </row>
    <row r="35690" spans="36:311" x14ac:dyDescent="0.2">
      <c r="AJ35690" s="23"/>
      <c r="HH35690"/>
      <c r="IW35690" s="36"/>
      <c r="JI35690"/>
      <c r="JJ35690"/>
      <c r="KX35690" s="23"/>
      <c r="KY35690" s="23"/>
    </row>
    <row r="35691" spans="36:311" x14ac:dyDescent="0.2">
      <c r="AJ35691" s="23"/>
      <c r="HH35691"/>
      <c r="IW35691" s="36"/>
      <c r="JI35691"/>
      <c r="JJ35691"/>
      <c r="KX35691" s="23"/>
      <c r="KY35691" s="23"/>
    </row>
    <row r="35692" spans="36:311" x14ac:dyDescent="0.2">
      <c r="AJ35692" s="23"/>
      <c r="HH35692"/>
      <c r="IW35692" s="36"/>
      <c r="JI35692"/>
      <c r="JJ35692"/>
      <c r="KX35692" s="23"/>
      <c r="KY35692" s="23"/>
    </row>
    <row r="35693" spans="36:311" x14ac:dyDescent="0.2">
      <c r="AJ35693" s="23"/>
      <c r="HH35693"/>
      <c r="IW35693" s="36"/>
      <c r="JI35693"/>
      <c r="JJ35693"/>
      <c r="KX35693" s="23"/>
      <c r="KY35693" s="23"/>
    </row>
    <row r="35694" spans="36:311" x14ac:dyDescent="0.2">
      <c r="AJ35694" s="23"/>
      <c r="HH35694"/>
      <c r="IW35694" s="36"/>
      <c r="JI35694"/>
      <c r="JJ35694"/>
      <c r="KX35694" s="23"/>
      <c r="KY35694" s="23"/>
    </row>
    <row r="35695" spans="36:311" x14ac:dyDescent="0.2">
      <c r="AJ35695" s="23"/>
      <c r="HH35695"/>
      <c r="IW35695" s="36"/>
      <c r="JI35695"/>
      <c r="JJ35695"/>
      <c r="KX35695" s="23"/>
      <c r="KY35695" s="23"/>
    </row>
    <row r="35696" spans="36:311" x14ac:dyDescent="0.2">
      <c r="AJ35696" s="23"/>
      <c r="HH35696"/>
      <c r="IW35696" s="36"/>
      <c r="JI35696"/>
      <c r="JJ35696"/>
      <c r="KX35696" s="23"/>
      <c r="KY35696" s="23"/>
    </row>
    <row r="35697" spans="36:311" x14ac:dyDescent="0.2">
      <c r="AJ35697" s="23"/>
      <c r="HH35697"/>
      <c r="IW35697" s="36"/>
      <c r="JI35697"/>
      <c r="JJ35697"/>
      <c r="KX35697" s="23"/>
      <c r="KY35697" s="23"/>
    </row>
    <row r="35698" spans="36:311" x14ac:dyDescent="0.2">
      <c r="AJ35698" s="23"/>
      <c r="HH35698"/>
      <c r="IW35698" s="36"/>
      <c r="JI35698"/>
      <c r="JJ35698"/>
      <c r="KX35698" s="23"/>
      <c r="KY35698" s="23"/>
    </row>
    <row r="35699" spans="36:311" x14ac:dyDescent="0.2">
      <c r="AJ35699" s="23"/>
      <c r="HH35699"/>
      <c r="IW35699" s="36"/>
      <c r="JI35699"/>
      <c r="JJ35699"/>
      <c r="KX35699" s="23"/>
      <c r="KY35699" s="23"/>
    </row>
    <row r="35700" spans="36:311" x14ac:dyDescent="0.2">
      <c r="AJ35700" s="23"/>
      <c r="HH35700"/>
      <c r="IW35700" s="36"/>
      <c r="JI35700"/>
      <c r="JJ35700"/>
      <c r="KX35700" s="23"/>
      <c r="KY35700" s="23"/>
    </row>
    <row r="35701" spans="36:311" x14ac:dyDescent="0.2">
      <c r="AJ35701" s="23"/>
      <c r="HH35701"/>
      <c r="IW35701" s="36"/>
      <c r="JI35701"/>
      <c r="JJ35701"/>
      <c r="KX35701" s="23"/>
      <c r="KY35701" s="23"/>
    </row>
    <row r="35702" spans="36:311" x14ac:dyDescent="0.2">
      <c r="AJ35702" s="23"/>
      <c r="HH35702"/>
      <c r="IW35702" s="36"/>
      <c r="JI35702"/>
      <c r="JJ35702"/>
      <c r="KX35702" s="23"/>
      <c r="KY35702" s="23"/>
    </row>
    <row r="35703" spans="36:311" x14ac:dyDescent="0.2">
      <c r="AJ35703" s="23"/>
      <c r="HH35703"/>
      <c r="IW35703" s="36"/>
      <c r="JI35703"/>
      <c r="JJ35703"/>
      <c r="KX35703" s="23"/>
      <c r="KY35703" s="23"/>
    </row>
    <row r="35704" spans="36:311" x14ac:dyDescent="0.2">
      <c r="AJ35704" s="23"/>
      <c r="HH35704"/>
      <c r="IW35704" s="36"/>
      <c r="JI35704"/>
      <c r="JJ35704"/>
      <c r="KX35704" s="23"/>
      <c r="KY35704" s="23"/>
    </row>
    <row r="35705" spans="36:311" x14ac:dyDescent="0.2">
      <c r="AJ35705" s="23"/>
      <c r="HH35705"/>
      <c r="IW35705" s="36"/>
      <c r="JI35705"/>
      <c r="JJ35705"/>
      <c r="KX35705" s="23"/>
      <c r="KY35705" s="23"/>
    </row>
    <row r="35706" spans="36:311" x14ac:dyDescent="0.2">
      <c r="AJ35706" s="23"/>
      <c r="HH35706"/>
      <c r="IW35706" s="36"/>
      <c r="JI35706"/>
      <c r="JJ35706"/>
      <c r="KX35706" s="23"/>
      <c r="KY35706" s="23"/>
    </row>
    <row r="35707" spans="36:311" x14ac:dyDescent="0.2">
      <c r="AJ35707" s="23"/>
      <c r="HH35707"/>
      <c r="IW35707" s="36"/>
      <c r="JI35707"/>
      <c r="JJ35707"/>
      <c r="KX35707" s="23"/>
      <c r="KY35707" s="23"/>
    </row>
    <row r="35708" spans="36:311" x14ac:dyDescent="0.2">
      <c r="AJ35708" s="23"/>
      <c r="HH35708"/>
      <c r="IW35708" s="36"/>
      <c r="JI35708"/>
      <c r="JJ35708"/>
      <c r="KX35708" s="23"/>
      <c r="KY35708" s="23"/>
    </row>
    <row r="35709" spans="36:311" x14ac:dyDescent="0.2">
      <c r="AJ35709" s="23"/>
      <c r="HH35709"/>
      <c r="IW35709" s="36"/>
      <c r="JI35709"/>
      <c r="JJ35709"/>
      <c r="KX35709" s="23"/>
      <c r="KY35709" s="23"/>
    </row>
    <row r="35710" spans="36:311" x14ac:dyDescent="0.2">
      <c r="AJ35710" s="23"/>
      <c r="HH35710"/>
      <c r="IW35710" s="36"/>
      <c r="JI35710"/>
      <c r="JJ35710"/>
      <c r="KX35710" s="23"/>
      <c r="KY35710" s="23"/>
    </row>
    <row r="35711" spans="36:311" x14ac:dyDescent="0.2">
      <c r="AJ35711" s="23"/>
      <c r="HH35711"/>
      <c r="IW35711" s="36"/>
      <c r="JI35711"/>
      <c r="JJ35711"/>
      <c r="KX35711" s="23"/>
      <c r="KY35711" s="23"/>
    </row>
    <row r="35712" spans="36:311" x14ac:dyDescent="0.2">
      <c r="AJ35712" s="23"/>
      <c r="HH35712"/>
      <c r="IW35712" s="36"/>
      <c r="JI35712"/>
      <c r="JJ35712"/>
      <c r="KX35712" s="23"/>
      <c r="KY35712" s="23"/>
    </row>
    <row r="35713" spans="36:311" x14ac:dyDescent="0.2">
      <c r="AJ35713" s="23"/>
      <c r="HH35713"/>
      <c r="IW35713" s="36"/>
      <c r="JI35713"/>
      <c r="JJ35713"/>
      <c r="KX35713" s="23"/>
      <c r="KY35713" s="23"/>
    </row>
    <row r="35714" spans="36:311" x14ac:dyDescent="0.2">
      <c r="AJ35714" s="23"/>
      <c r="HH35714"/>
      <c r="IW35714" s="36"/>
      <c r="JI35714"/>
      <c r="JJ35714"/>
      <c r="KX35714" s="23"/>
      <c r="KY35714" s="23"/>
    </row>
    <row r="35715" spans="36:311" x14ac:dyDescent="0.2">
      <c r="AJ35715" s="23"/>
      <c r="HH35715"/>
      <c r="IW35715" s="36"/>
      <c r="JI35715"/>
      <c r="JJ35715"/>
      <c r="KX35715" s="23"/>
      <c r="KY35715" s="23"/>
    </row>
    <row r="35716" spans="36:311" x14ac:dyDescent="0.2">
      <c r="AJ35716" s="23"/>
      <c r="HH35716"/>
      <c r="IW35716" s="36"/>
      <c r="JI35716"/>
      <c r="JJ35716"/>
      <c r="KX35716" s="23"/>
      <c r="KY35716" s="23"/>
    </row>
    <row r="35717" spans="36:311" x14ac:dyDescent="0.2">
      <c r="AJ35717" s="23"/>
      <c r="HH35717"/>
      <c r="IW35717" s="36"/>
      <c r="JI35717"/>
      <c r="JJ35717"/>
      <c r="KX35717" s="23"/>
      <c r="KY35717" s="23"/>
    </row>
    <row r="35718" spans="36:311" x14ac:dyDescent="0.2">
      <c r="AJ35718" s="23"/>
      <c r="HH35718"/>
      <c r="IW35718" s="36"/>
      <c r="JI35718"/>
      <c r="JJ35718"/>
      <c r="KX35718" s="23"/>
      <c r="KY35718" s="23"/>
    </row>
    <row r="35719" spans="36:311" x14ac:dyDescent="0.2">
      <c r="AJ35719" s="23"/>
      <c r="HH35719"/>
      <c r="IW35719" s="36"/>
      <c r="JI35719"/>
      <c r="JJ35719"/>
      <c r="KX35719" s="23"/>
      <c r="KY35719" s="23"/>
    </row>
    <row r="35720" spans="36:311" x14ac:dyDescent="0.2">
      <c r="AJ35720" s="23"/>
      <c r="HH35720"/>
      <c r="IW35720" s="36"/>
      <c r="JI35720"/>
      <c r="JJ35720"/>
      <c r="KX35720" s="23"/>
      <c r="KY35720" s="23"/>
    </row>
    <row r="35721" spans="36:311" x14ac:dyDescent="0.2">
      <c r="AJ35721" s="23"/>
      <c r="HH35721"/>
      <c r="IW35721" s="36"/>
      <c r="JI35721"/>
      <c r="JJ35721"/>
      <c r="KX35721" s="23"/>
      <c r="KY35721" s="23"/>
    </row>
    <row r="35722" spans="36:311" x14ac:dyDescent="0.2">
      <c r="AJ35722" s="23"/>
      <c r="HH35722"/>
      <c r="IW35722" s="36"/>
      <c r="JI35722"/>
      <c r="JJ35722"/>
      <c r="KX35722" s="23"/>
      <c r="KY35722" s="23"/>
    </row>
    <row r="35723" spans="36:311" x14ac:dyDescent="0.2">
      <c r="AJ35723" s="23"/>
      <c r="HH35723"/>
      <c r="IW35723" s="36"/>
      <c r="JI35723"/>
      <c r="JJ35723"/>
      <c r="KX35723" s="23"/>
      <c r="KY35723" s="23"/>
    </row>
    <row r="35724" spans="36:311" x14ac:dyDescent="0.2">
      <c r="AJ35724" s="23"/>
      <c r="HH35724"/>
      <c r="IW35724" s="36"/>
      <c r="JI35724"/>
      <c r="JJ35724"/>
      <c r="KX35724" s="23"/>
      <c r="KY35724" s="23"/>
    </row>
    <row r="35725" spans="36:311" x14ac:dyDescent="0.2">
      <c r="AJ35725" s="23"/>
      <c r="HH35725"/>
      <c r="IW35725" s="36"/>
      <c r="JI35725"/>
      <c r="JJ35725"/>
      <c r="KX35725" s="23"/>
      <c r="KY35725" s="23"/>
    </row>
    <row r="35726" spans="36:311" x14ac:dyDescent="0.2">
      <c r="AJ35726" s="23"/>
      <c r="HH35726"/>
      <c r="IW35726" s="36"/>
      <c r="JI35726"/>
      <c r="JJ35726"/>
      <c r="KX35726" s="23"/>
      <c r="KY35726" s="23"/>
    </row>
    <row r="35727" spans="36:311" x14ac:dyDescent="0.2">
      <c r="AJ35727" s="23"/>
      <c r="HH35727"/>
      <c r="IW35727" s="36"/>
      <c r="JI35727"/>
      <c r="JJ35727"/>
      <c r="KX35727" s="23"/>
      <c r="KY35727" s="23"/>
    </row>
    <row r="35728" spans="36:311" x14ac:dyDescent="0.2">
      <c r="AJ35728" s="23"/>
      <c r="HH35728"/>
      <c r="IW35728" s="36"/>
      <c r="JI35728"/>
      <c r="JJ35728"/>
      <c r="KX35728" s="23"/>
      <c r="KY35728" s="23"/>
    </row>
    <row r="35729" spans="36:311" x14ac:dyDescent="0.2">
      <c r="AJ35729" s="23"/>
      <c r="HH35729"/>
      <c r="IW35729" s="36"/>
      <c r="JI35729"/>
      <c r="JJ35729"/>
      <c r="KX35729" s="23"/>
      <c r="KY35729" s="23"/>
    </row>
    <row r="35730" spans="36:311" x14ac:dyDescent="0.2">
      <c r="AJ35730" s="23"/>
      <c r="HH35730"/>
      <c r="IW35730" s="36"/>
      <c r="JI35730"/>
      <c r="JJ35730"/>
      <c r="KX35730" s="23"/>
      <c r="KY35730" s="23"/>
    </row>
    <row r="35731" spans="36:311" x14ac:dyDescent="0.2">
      <c r="AJ35731" s="23"/>
      <c r="HH35731"/>
      <c r="IW35731" s="36"/>
      <c r="JI35731"/>
      <c r="JJ35731"/>
      <c r="KX35731" s="23"/>
      <c r="KY35731" s="23"/>
    </row>
    <row r="35732" spans="36:311" x14ac:dyDescent="0.2">
      <c r="AJ35732" s="23"/>
      <c r="HH35732"/>
      <c r="IW35732" s="36"/>
      <c r="JI35732"/>
      <c r="JJ35732"/>
      <c r="KX35732" s="23"/>
      <c r="KY35732" s="23"/>
    </row>
    <row r="35733" spans="36:311" x14ac:dyDescent="0.2">
      <c r="AJ35733" s="23"/>
      <c r="HH35733"/>
      <c r="IW35733" s="36"/>
      <c r="JI35733"/>
      <c r="JJ35733"/>
      <c r="KX35733" s="23"/>
      <c r="KY35733" s="23"/>
    </row>
    <row r="35734" spans="36:311" x14ac:dyDescent="0.2">
      <c r="AJ35734" s="23"/>
      <c r="HH35734"/>
      <c r="IW35734" s="36"/>
      <c r="JI35734"/>
      <c r="JJ35734"/>
      <c r="KX35734" s="23"/>
      <c r="KY35734" s="23"/>
    </row>
    <row r="35735" spans="36:311" x14ac:dyDescent="0.2">
      <c r="AJ35735" s="23"/>
      <c r="HH35735"/>
      <c r="IW35735" s="36"/>
      <c r="JI35735"/>
      <c r="JJ35735"/>
      <c r="KX35735" s="23"/>
      <c r="KY35735" s="23"/>
    </row>
    <row r="35736" spans="36:311" x14ac:dyDescent="0.2">
      <c r="AJ35736" s="23"/>
      <c r="HH35736"/>
      <c r="IW35736" s="36"/>
      <c r="JI35736"/>
      <c r="JJ35736"/>
      <c r="KX35736" s="23"/>
      <c r="KY35736" s="23"/>
    </row>
    <row r="35737" spans="36:311" x14ac:dyDescent="0.2">
      <c r="AJ35737" s="23"/>
      <c r="HH35737"/>
      <c r="IW35737" s="36"/>
      <c r="JI35737"/>
      <c r="JJ35737"/>
      <c r="KX35737" s="23"/>
      <c r="KY35737" s="23"/>
    </row>
    <row r="35738" spans="36:311" x14ac:dyDescent="0.2">
      <c r="AJ35738" s="23"/>
      <c r="HH35738"/>
      <c r="IW35738" s="36"/>
      <c r="JI35738"/>
      <c r="JJ35738"/>
      <c r="KX35738" s="23"/>
      <c r="KY35738" s="23"/>
    </row>
    <row r="35739" spans="36:311" x14ac:dyDescent="0.2">
      <c r="AJ35739" s="23"/>
      <c r="HH35739"/>
      <c r="IW35739" s="36"/>
      <c r="JI35739"/>
      <c r="JJ35739"/>
      <c r="KX35739" s="23"/>
      <c r="KY35739" s="23"/>
    </row>
    <row r="35740" spans="36:311" x14ac:dyDescent="0.2">
      <c r="AJ35740" s="23"/>
      <c r="HH35740"/>
      <c r="IW35740" s="36"/>
      <c r="JI35740"/>
      <c r="JJ35740"/>
      <c r="KX35740" s="23"/>
      <c r="KY35740" s="23"/>
    </row>
    <row r="35741" spans="36:311" x14ac:dyDescent="0.2">
      <c r="AJ35741" s="23"/>
      <c r="HH35741"/>
      <c r="IW35741" s="36"/>
      <c r="JI35741"/>
      <c r="JJ35741"/>
      <c r="KX35741" s="23"/>
      <c r="KY35741" s="23"/>
    </row>
    <row r="35742" spans="36:311" x14ac:dyDescent="0.2">
      <c r="AJ35742" s="23"/>
      <c r="HH35742"/>
      <c r="IW35742" s="36"/>
      <c r="JI35742"/>
      <c r="JJ35742"/>
      <c r="KX35742" s="23"/>
      <c r="KY35742" s="23"/>
    </row>
    <row r="35743" spans="36:311" x14ac:dyDescent="0.2">
      <c r="AJ35743" s="23"/>
      <c r="HH35743"/>
      <c r="IW35743" s="36"/>
      <c r="JI35743"/>
      <c r="JJ35743"/>
      <c r="KX35743" s="23"/>
      <c r="KY35743" s="23"/>
    </row>
    <row r="35744" spans="36:311" x14ac:dyDescent="0.2">
      <c r="AJ35744" s="23"/>
      <c r="HH35744"/>
      <c r="IW35744" s="36"/>
      <c r="JI35744"/>
      <c r="JJ35744"/>
      <c r="KX35744" s="23"/>
      <c r="KY35744" s="23"/>
    </row>
    <row r="35745" spans="36:311" x14ac:dyDescent="0.2">
      <c r="AJ35745" s="23"/>
      <c r="HH35745"/>
      <c r="IW35745" s="36"/>
      <c r="JI35745"/>
      <c r="JJ35745"/>
      <c r="KX35745" s="23"/>
      <c r="KY35745" s="23"/>
    </row>
    <row r="35746" spans="36:311" x14ac:dyDescent="0.2">
      <c r="AJ35746" s="23"/>
      <c r="HH35746"/>
      <c r="IW35746" s="36"/>
      <c r="JI35746"/>
      <c r="JJ35746"/>
      <c r="KX35746" s="23"/>
      <c r="KY35746" s="23"/>
    </row>
    <row r="35747" spans="36:311" x14ac:dyDescent="0.2">
      <c r="AJ35747" s="23"/>
      <c r="HH35747"/>
      <c r="IW35747" s="36"/>
      <c r="JI35747"/>
      <c r="JJ35747"/>
      <c r="KX35747" s="23"/>
      <c r="KY35747" s="23"/>
    </row>
    <row r="35748" spans="36:311" x14ac:dyDescent="0.2">
      <c r="AJ35748" s="23"/>
      <c r="HH35748"/>
      <c r="IW35748" s="36"/>
      <c r="JI35748"/>
      <c r="JJ35748"/>
      <c r="KX35748" s="23"/>
      <c r="KY35748" s="23"/>
    </row>
    <row r="35749" spans="36:311" x14ac:dyDescent="0.2">
      <c r="AJ35749" s="23"/>
      <c r="HH35749"/>
      <c r="IW35749" s="36"/>
      <c r="JI35749"/>
      <c r="JJ35749"/>
      <c r="KX35749" s="23"/>
      <c r="KY35749" s="23"/>
    </row>
    <row r="35750" spans="36:311" x14ac:dyDescent="0.2">
      <c r="AJ35750" s="23"/>
      <c r="HH35750"/>
      <c r="IW35750" s="36"/>
      <c r="JI35750"/>
      <c r="JJ35750"/>
      <c r="KX35750" s="23"/>
      <c r="KY35750" s="23"/>
    </row>
    <row r="35751" spans="36:311" x14ac:dyDescent="0.2">
      <c r="AJ35751" s="23"/>
      <c r="HH35751"/>
      <c r="IW35751" s="36"/>
      <c r="JI35751"/>
      <c r="JJ35751"/>
      <c r="KX35751" s="23"/>
      <c r="KY35751" s="23"/>
    </row>
    <row r="35752" spans="36:311" x14ac:dyDescent="0.2">
      <c r="AJ35752" s="23"/>
      <c r="HH35752"/>
      <c r="IW35752" s="36"/>
      <c r="JI35752"/>
      <c r="JJ35752"/>
      <c r="KX35752" s="23"/>
      <c r="KY35752" s="23"/>
    </row>
    <row r="35753" spans="36:311" x14ac:dyDescent="0.2">
      <c r="AJ35753" s="23"/>
      <c r="HH35753"/>
      <c r="IW35753" s="36"/>
      <c r="JI35753"/>
      <c r="JJ35753"/>
      <c r="KX35753" s="23"/>
      <c r="KY35753" s="23"/>
    </row>
    <row r="35754" spans="36:311" x14ac:dyDescent="0.2">
      <c r="AJ35754" s="23"/>
      <c r="HH35754"/>
      <c r="IW35754" s="36"/>
      <c r="JI35754"/>
      <c r="JJ35754"/>
      <c r="KX35754" s="23"/>
      <c r="KY35754" s="23"/>
    </row>
    <row r="35755" spans="36:311" x14ac:dyDescent="0.2">
      <c r="AJ35755" s="23"/>
      <c r="HH35755"/>
      <c r="IW35755" s="36"/>
      <c r="JI35755"/>
      <c r="JJ35755"/>
      <c r="KX35755" s="23"/>
      <c r="KY35755" s="23"/>
    </row>
    <row r="35756" spans="36:311" x14ac:dyDescent="0.2">
      <c r="AJ35756" s="23"/>
      <c r="HH35756"/>
      <c r="IW35756" s="36"/>
      <c r="JI35756"/>
      <c r="JJ35756"/>
      <c r="KX35756" s="23"/>
      <c r="KY35756" s="23"/>
    </row>
    <row r="35757" spans="36:311" x14ac:dyDescent="0.2">
      <c r="AJ35757" s="23"/>
      <c r="HH35757"/>
      <c r="IW35757" s="36"/>
      <c r="JI35757"/>
      <c r="JJ35757"/>
      <c r="KX35757" s="23"/>
      <c r="KY35757" s="23"/>
    </row>
    <row r="35758" spans="36:311" x14ac:dyDescent="0.2">
      <c r="AJ35758" s="23"/>
      <c r="HH35758"/>
      <c r="IW35758" s="36"/>
      <c r="JI35758"/>
      <c r="JJ35758"/>
      <c r="KX35758" s="23"/>
      <c r="KY35758" s="23"/>
    </row>
    <row r="35759" spans="36:311" x14ac:dyDescent="0.2">
      <c r="AJ35759" s="23"/>
      <c r="HH35759"/>
      <c r="IW35759" s="36"/>
      <c r="JI35759"/>
      <c r="JJ35759"/>
      <c r="KX35759" s="23"/>
      <c r="KY35759" s="23"/>
    </row>
    <row r="35760" spans="36:311" x14ac:dyDescent="0.2">
      <c r="AJ35760" s="23"/>
      <c r="HH35760"/>
      <c r="IW35760" s="36"/>
      <c r="JI35760"/>
      <c r="JJ35760"/>
      <c r="KX35760" s="23"/>
      <c r="KY35760" s="23"/>
    </row>
    <row r="35761" spans="36:311" x14ac:dyDescent="0.2">
      <c r="AJ35761" s="23"/>
      <c r="HH35761"/>
      <c r="IW35761" s="36"/>
      <c r="JI35761"/>
      <c r="JJ35761"/>
      <c r="KX35761" s="23"/>
      <c r="KY35761" s="23"/>
    </row>
    <row r="35762" spans="36:311" x14ac:dyDescent="0.2">
      <c r="AJ35762" s="23"/>
      <c r="HH35762"/>
      <c r="IW35762" s="36"/>
      <c r="JI35762"/>
      <c r="JJ35762"/>
      <c r="KX35762" s="23"/>
      <c r="KY35762" s="23"/>
    </row>
    <row r="35763" spans="36:311" x14ac:dyDescent="0.2">
      <c r="AJ35763" s="23"/>
      <c r="HH35763"/>
      <c r="IW35763" s="36"/>
      <c r="JI35763"/>
      <c r="JJ35763"/>
      <c r="KX35763" s="23"/>
      <c r="KY35763" s="23"/>
    </row>
    <row r="35764" spans="36:311" x14ac:dyDescent="0.2">
      <c r="AJ35764" s="23"/>
      <c r="HH35764"/>
      <c r="IW35764" s="36"/>
      <c r="JI35764"/>
      <c r="JJ35764"/>
      <c r="KX35764" s="23"/>
      <c r="KY35764" s="23"/>
    </row>
    <row r="35765" spans="36:311" x14ac:dyDescent="0.2">
      <c r="AJ35765" s="23"/>
      <c r="HH35765"/>
      <c r="IW35765" s="36"/>
      <c r="JI35765"/>
      <c r="JJ35765"/>
      <c r="KX35765" s="23"/>
      <c r="KY35765" s="23"/>
    </row>
    <row r="35766" spans="36:311" x14ac:dyDescent="0.2">
      <c r="AJ35766" s="23"/>
      <c r="HH35766"/>
      <c r="IW35766" s="36"/>
      <c r="JI35766"/>
      <c r="JJ35766"/>
      <c r="KX35766" s="23"/>
      <c r="KY35766" s="23"/>
    </row>
    <row r="35767" spans="36:311" x14ac:dyDescent="0.2">
      <c r="AJ35767" s="23"/>
      <c r="HH35767"/>
      <c r="IW35767" s="36"/>
      <c r="JI35767"/>
      <c r="JJ35767"/>
      <c r="KX35767" s="23"/>
      <c r="KY35767" s="23"/>
    </row>
    <row r="35768" spans="36:311" x14ac:dyDescent="0.2">
      <c r="AJ35768" s="23"/>
      <c r="HH35768"/>
      <c r="IW35768" s="36"/>
      <c r="JI35768"/>
      <c r="JJ35768"/>
      <c r="KX35768" s="23"/>
      <c r="KY35768" s="23"/>
    </row>
    <row r="35769" spans="36:311" x14ac:dyDescent="0.2">
      <c r="AJ35769" s="23"/>
      <c r="HH35769"/>
      <c r="IW35769" s="36"/>
      <c r="JI35769"/>
      <c r="JJ35769"/>
      <c r="KX35769" s="23"/>
      <c r="KY35769" s="23"/>
    </row>
    <row r="35770" spans="36:311" x14ac:dyDescent="0.2">
      <c r="AJ35770" s="23"/>
      <c r="HH35770"/>
      <c r="IW35770" s="36"/>
      <c r="JI35770"/>
      <c r="JJ35770"/>
      <c r="KX35770" s="23"/>
      <c r="KY35770" s="23"/>
    </row>
    <row r="35771" spans="36:311" x14ac:dyDescent="0.2">
      <c r="AJ35771" s="23"/>
      <c r="HH35771"/>
      <c r="IW35771" s="36"/>
      <c r="JI35771"/>
      <c r="JJ35771"/>
      <c r="KX35771" s="23"/>
      <c r="KY35771" s="23"/>
    </row>
    <row r="35772" spans="36:311" x14ac:dyDescent="0.2">
      <c r="AJ35772" s="23"/>
      <c r="HH35772"/>
      <c r="IW35772" s="36"/>
      <c r="JI35772"/>
      <c r="JJ35772"/>
      <c r="KX35772" s="23"/>
      <c r="KY35772" s="23"/>
    </row>
    <row r="35773" spans="36:311" x14ac:dyDescent="0.2">
      <c r="AJ35773" s="23"/>
      <c r="HH35773"/>
      <c r="IW35773" s="36"/>
      <c r="JI35773"/>
      <c r="JJ35773"/>
      <c r="KX35773" s="23"/>
      <c r="KY35773" s="23"/>
    </row>
    <row r="35774" spans="36:311" x14ac:dyDescent="0.2">
      <c r="AJ35774" s="23"/>
      <c r="HH35774"/>
      <c r="IW35774" s="36"/>
      <c r="JI35774"/>
      <c r="JJ35774"/>
      <c r="KX35774" s="23"/>
      <c r="KY35774" s="23"/>
    </row>
    <row r="35775" spans="36:311" x14ac:dyDescent="0.2">
      <c r="AJ35775" s="23"/>
      <c r="HH35775"/>
      <c r="IW35775" s="36"/>
      <c r="JI35775"/>
      <c r="JJ35775"/>
      <c r="KX35775" s="23"/>
      <c r="KY35775" s="23"/>
    </row>
    <row r="35776" spans="36:311" x14ac:dyDescent="0.2">
      <c r="AJ35776" s="23"/>
      <c r="HH35776"/>
      <c r="IW35776" s="36"/>
      <c r="JI35776"/>
      <c r="JJ35776"/>
      <c r="KX35776" s="23"/>
      <c r="KY35776" s="23"/>
    </row>
    <row r="35777" spans="36:311" x14ac:dyDescent="0.2">
      <c r="AJ35777" s="23"/>
      <c r="HH35777"/>
      <c r="IW35777" s="36"/>
      <c r="JI35777"/>
      <c r="JJ35777"/>
      <c r="KX35777" s="23"/>
      <c r="KY35777" s="23"/>
    </row>
    <row r="35778" spans="36:311" x14ac:dyDescent="0.2">
      <c r="AJ35778" s="23"/>
      <c r="HH35778"/>
      <c r="IW35778" s="36"/>
      <c r="JI35778"/>
      <c r="JJ35778"/>
      <c r="KX35778" s="23"/>
      <c r="KY35778" s="23"/>
    </row>
    <row r="35779" spans="36:311" x14ac:dyDescent="0.2">
      <c r="AJ35779" s="23"/>
      <c r="HH35779"/>
      <c r="IW35779" s="36"/>
      <c r="JI35779"/>
      <c r="JJ35779"/>
      <c r="KX35779" s="23"/>
      <c r="KY35779" s="23"/>
    </row>
    <row r="35780" spans="36:311" x14ac:dyDescent="0.2">
      <c r="AJ35780" s="23"/>
      <c r="HH35780"/>
      <c r="IW35780" s="36"/>
      <c r="JI35780"/>
      <c r="JJ35780"/>
      <c r="KX35780" s="23"/>
      <c r="KY35780" s="23"/>
    </row>
    <row r="35781" spans="36:311" x14ac:dyDescent="0.2">
      <c r="AJ35781" s="23"/>
      <c r="HH35781"/>
      <c r="IW35781" s="36"/>
      <c r="JI35781"/>
      <c r="JJ35781"/>
      <c r="KX35781" s="23"/>
      <c r="KY35781" s="23"/>
    </row>
    <row r="35782" spans="36:311" x14ac:dyDescent="0.2">
      <c r="AJ35782" s="23"/>
      <c r="HH35782"/>
      <c r="IW35782" s="36"/>
      <c r="JI35782"/>
      <c r="JJ35782"/>
      <c r="KX35782" s="23"/>
      <c r="KY35782" s="23"/>
    </row>
    <row r="35783" spans="36:311" x14ac:dyDescent="0.2">
      <c r="AJ35783" s="23"/>
      <c r="HH35783"/>
      <c r="IW35783" s="36"/>
      <c r="JI35783"/>
      <c r="JJ35783"/>
      <c r="KX35783" s="23"/>
      <c r="KY35783" s="23"/>
    </row>
    <row r="35784" spans="36:311" x14ac:dyDescent="0.2">
      <c r="AJ35784" s="23"/>
      <c r="HH35784"/>
      <c r="IW35784" s="36"/>
      <c r="JI35784"/>
      <c r="JJ35784"/>
      <c r="KX35784" s="23"/>
      <c r="KY35784" s="23"/>
    </row>
    <row r="35785" spans="36:311" x14ac:dyDescent="0.2">
      <c r="AJ35785" s="23"/>
      <c r="HH35785"/>
      <c r="IW35785" s="36"/>
      <c r="JI35785"/>
      <c r="JJ35785"/>
      <c r="KX35785" s="23"/>
      <c r="KY35785" s="23"/>
    </row>
    <row r="35786" spans="36:311" x14ac:dyDescent="0.2">
      <c r="AJ35786" s="23"/>
      <c r="HH35786"/>
      <c r="IW35786" s="36"/>
      <c r="JI35786"/>
      <c r="JJ35786"/>
      <c r="KX35786" s="23"/>
      <c r="KY35786" s="23"/>
    </row>
    <row r="35787" spans="36:311" x14ac:dyDescent="0.2">
      <c r="AJ35787" s="23"/>
      <c r="HH35787"/>
      <c r="IW35787" s="36"/>
      <c r="JI35787"/>
      <c r="JJ35787"/>
      <c r="KX35787" s="23"/>
      <c r="KY35787" s="23"/>
    </row>
    <row r="35788" spans="36:311" x14ac:dyDescent="0.2">
      <c r="AJ35788" s="23"/>
      <c r="HH35788"/>
      <c r="IW35788" s="36"/>
      <c r="JI35788"/>
      <c r="JJ35788"/>
      <c r="KX35788" s="23"/>
      <c r="KY35788" s="23"/>
    </row>
    <row r="35789" spans="36:311" x14ac:dyDescent="0.2">
      <c r="AJ35789" s="23"/>
      <c r="HH35789"/>
      <c r="IW35789" s="36"/>
      <c r="JI35789"/>
      <c r="JJ35789"/>
      <c r="KX35789" s="23"/>
      <c r="KY35789" s="23"/>
    </row>
    <row r="35790" spans="36:311" x14ac:dyDescent="0.2">
      <c r="AJ35790" s="23"/>
      <c r="HH35790"/>
      <c r="IW35790" s="36"/>
      <c r="JI35790"/>
      <c r="JJ35790"/>
      <c r="KX35790" s="23"/>
      <c r="KY35790" s="23"/>
    </row>
    <row r="35791" spans="36:311" x14ac:dyDescent="0.2">
      <c r="AJ35791" s="23"/>
      <c r="HH35791"/>
      <c r="IW35791" s="36"/>
      <c r="JI35791"/>
      <c r="JJ35791"/>
      <c r="KX35791" s="23"/>
      <c r="KY35791" s="23"/>
    </row>
    <row r="35792" spans="36:311" x14ac:dyDescent="0.2">
      <c r="AJ35792" s="23"/>
      <c r="HH35792"/>
      <c r="IW35792" s="36"/>
      <c r="JI35792"/>
      <c r="JJ35792"/>
      <c r="KX35792" s="23"/>
      <c r="KY35792" s="23"/>
    </row>
    <row r="35793" spans="36:311" x14ac:dyDescent="0.2">
      <c r="AJ35793" s="23"/>
      <c r="HH35793"/>
      <c r="IW35793" s="36"/>
      <c r="JI35793"/>
      <c r="JJ35793"/>
      <c r="KX35793" s="23"/>
      <c r="KY35793" s="23"/>
    </row>
    <row r="35794" spans="36:311" x14ac:dyDescent="0.2">
      <c r="AJ35794" s="23"/>
      <c r="HH35794"/>
      <c r="IW35794" s="36"/>
      <c r="JI35794"/>
      <c r="JJ35794"/>
      <c r="KX35794" s="23"/>
      <c r="KY35794" s="23"/>
    </row>
    <row r="35795" spans="36:311" x14ac:dyDescent="0.2">
      <c r="AJ35795" s="23"/>
      <c r="HH35795"/>
      <c r="IW35795" s="36"/>
      <c r="JI35795"/>
      <c r="JJ35795"/>
      <c r="KX35795" s="23"/>
      <c r="KY35795" s="23"/>
    </row>
    <row r="35796" spans="36:311" x14ac:dyDescent="0.2">
      <c r="AJ35796" s="23"/>
      <c r="HH35796"/>
      <c r="IW35796" s="36"/>
      <c r="JI35796"/>
      <c r="JJ35796"/>
      <c r="KX35796" s="23"/>
      <c r="KY35796" s="23"/>
    </row>
    <row r="35797" spans="36:311" x14ac:dyDescent="0.2">
      <c r="AJ35797" s="23"/>
      <c r="HH35797"/>
      <c r="IW35797" s="36"/>
      <c r="JI35797"/>
      <c r="JJ35797"/>
      <c r="KX35797" s="23"/>
      <c r="KY35797" s="23"/>
    </row>
    <row r="35798" spans="36:311" x14ac:dyDescent="0.2">
      <c r="AJ35798" s="23"/>
      <c r="HH35798"/>
      <c r="IW35798" s="36"/>
      <c r="JI35798"/>
      <c r="JJ35798"/>
      <c r="KX35798" s="23"/>
      <c r="KY35798" s="23"/>
    </row>
    <row r="35799" spans="36:311" x14ac:dyDescent="0.2">
      <c r="AJ35799" s="23"/>
      <c r="HH35799"/>
      <c r="IW35799" s="36"/>
      <c r="JI35799"/>
      <c r="JJ35799"/>
      <c r="KX35799" s="23"/>
      <c r="KY35799" s="23"/>
    </row>
    <row r="35800" spans="36:311" x14ac:dyDescent="0.2">
      <c r="AJ35800" s="23"/>
      <c r="HH35800"/>
      <c r="IW35800" s="36"/>
      <c r="JI35800"/>
      <c r="JJ35800"/>
      <c r="KX35800" s="23"/>
      <c r="KY35800" s="23"/>
    </row>
    <row r="35801" spans="36:311" x14ac:dyDescent="0.2">
      <c r="AJ35801" s="23"/>
      <c r="HH35801"/>
      <c r="IW35801" s="36"/>
      <c r="JI35801"/>
      <c r="JJ35801"/>
      <c r="KX35801" s="23"/>
      <c r="KY35801" s="23"/>
    </row>
    <row r="35802" spans="36:311" x14ac:dyDescent="0.2">
      <c r="AJ35802" s="23"/>
      <c r="HH35802"/>
      <c r="IW35802" s="36"/>
      <c r="JI35802"/>
      <c r="JJ35802"/>
      <c r="KX35802" s="23"/>
      <c r="KY35802" s="23"/>
    </row>
    <row r="35803" spans="36:311" x14ac:dyDescent="0.2">
      <c r="AJ35803" s="23"/>
      <c r="HH35803"/>
      <c r="IW35803" s="36"/>
      <c r="JI35803"/>
      <c r="JJ35803"/>
      <c r="KX35803" s="23"/>
      <c r="KY35803" s="23"/>
    </row>
    <row r="35804" spans="36:311" x14ac:dyDescent="0.2">
      <c r="AJ35804" s="23"/>
      <c r="HH35804"/>
      <c r="IW35804" s="36"/>
      <c r="JI35804"/>
      <c r="JJ35804"/>
      <c r="KX35804" s="23"/>
      <c r="KY35804" s="23"/>
    </row>
    <row r="35805" spans="36:311" x14ac:dyDescent="0.2">
      <c r="AJ35805" s="23"/>
      <c r="HH35805"/>
      <c r="IW35805" s="36"/>
      <c r="JI35805"/>
      <c r="JJ35805"/>
      <c r="KX35805" s="23"/>
      <c r="KY35805" s="23"/>
    </row>
    <row r="35806" spans="36:311" x14ac:dyDescent="0.2">
      <c r="AJ35806" s="23"/>
      <c r="HH35806"/>
      <c r="IW35806" s="36"/>
      <c r="JI35806"/>
      <c r="JJ35806"/>
      <c r="KX35806" s="23"/>
      <c r="KY35806" s="23"/>
    </row>
    <row r="35807" spans="36:311" x14ac:dyDescent="0.2">
      <c r="AJ35807" s="23"/>
      <c r="HH35807"/>
      <c r="IW35807" s="36"/>
      <c r="JI35807"/>
      <c r="JJ35807"/>
      <c r="KX35807" s="23"/>
      <c r="KY35807" s="23"/>
    </row>
    <row r="35808" spans="36:311" x14ac:dyDescent="0.2">
      <c r="AJ35808" s="23"/>
      <c r="HH35808"/>
      <c r="IW35808" s="36"/>
      <c r="JI35808"/>
      <c r="JJ35808"/>
      <c r="KX35808" s="23"/>
      <c r="KY35808" s="23"/>
    </row>
    <row r="35809" spans="36:311" x14ac:dyDescent="0.2">
      <c r="AJ35809" s="23"/>
      <c r="HH35809"/>
      <c r="IW35809" s="36"/>
      <c r="JI35809"/>
      <c r="JJ35809"/>
      <c r="KX35809" s="23"/>
      <c r="KY35809" s="23"/>
    </row>
    <row r="35810" spans="36:311" x14ac:dyDescent="0.2">
      <c r="AJ35810" s="23"/>
      <c r="HH35810"/>
      <c r="IW35810" s="36"/>
      <c r="JI35810"/>
      <c r="JJ35810"/>
      <c r="KX35810" s="23"/>
      <c r="KY35810" s="23"/>
    </row>
    <row r="35811" spans="36:311" x14ac:dyDescent="0.2">
      <c r="AJ35811" s="23"/>
      <c r="HH35811"/>
      <c r="IW35811" s="36"/>
      <c r="JI35811"/>
      <c r="JJ35811"/>
      <c r="KX35811" s="23"/>
      <c r="KY35811" s="23"/>
    </row>
    <row r="35812" spans="36:311" x14ac:dyDescent="0.2">
      <c r="AJ35812" s="23"/>
      <c r="HH35812"/>
      <c r="IW35812" s="36"/>
      <c r="JI35812"/>
      <c r="JJ35812"/>
      <c r="KX35812" s="23"/>
      <c r="KY35812" s="23"/>
    </row>
    <row r="35813" spans="36:311" x14ac:dyDescent="0.2">
      <c r="AJ35813" s="23"/>
      <c r="HH35813"/>
      <c r="IW35813" s="36"/>
      <c r="JI35813"/>
      <c r="JJ35813"/>
      <c r="KX35813" s="23"/>
      <c r="KY35813" s="23"/>
    </row>
    <row r="35814" spans="36:311" x14ac:dyDescent="0.2">
      <c r="AJ35814" s="23"/>
      <c r="HH35814"/>
      <c r="IW35814" s="36"/>
      <c r="JI35814"/>
      <c r="JJ35814"/>
      <c r="KX35814" s="23"/>
      <c r="KY35814" s="23"/>
    </row>
    <row r="35815" spans="36:311" x14ac:dyDescent="0.2">
      <c r="AJ35815" s="23"/>
      <c r="HH35815"/>
      <c r="IW35815" s="36"/>
      <c r="JI35815"/>
      <c r="JJ35815"/>
      <c r="KX35815" s="23"/>
      <c r="KY35815" s="23"/>
    </row>
    <row r="35816" spans="36:311" x14ac:dyDescent="0.2">
      <c r="AJ35816" s="23"/>
      <c r="HH35816"/>
      <c r="IW35816" s="36"/>
      <c r="JI35816"/>
      <c r="JJ35816"/>
      <c r="KX35816" s="23"/>
      <c r="KY35816" s="23"/>
    </row>
    <row r="35817" spans="36:311" x14ac:dyDescent="0.2">
      <c r="AJ35817" s="23"/>
      <c r="HH35817"/>
      <c r="IW35817" s="36"/>
      <c r="JI35817"/>
      <c r="JJ35817"/>
      <c r="KX35817" s="23"/>
      <c r="KY35817" s="23"/>
    </row>
    <row r="35818" spans="36:311" x14ac:dyDescent="0.2">
      <c r="AJ35818" s="23"/>
      <c r="HH35818"/>
      <c r="IW35818" s="36"/>
      <c r="JI35818"/>
      <c r="JJ35818"/>
      <c r="KX35818" s="23"/>
      <c r="KY35818" s="23"/>
    </row>
    <row r="35819" spans="36:311" x14ac:dyDescent="0.2">
      <c r="AJ35819" s="23"/>
      <c r="HH35819"/>
      <c r="IW35819" s="36"/>
      <c r="JI35819"/>
      <c r="JJ35819"/>
      <c r="KX35819" s="23"/>
      <c r="KY35819" s="23"/>
    </row>
    <row r="35820" spans="36:311" x14ac:dyDescent="0.2">
      <c r="AJ35820" s="23"/>
      <c r="HH35820"/>
      <c r="IW35820" s="36"/>
      <c r="JI35820"/>
      <c r="JJ35820"/>
      <c r="KX35820" s="23"/>
      <c r="KY35820" s="23"/>
    </row>
    <row r="35821" spans="36:311" x14ac:dyDescent="0.2">
      <c r="AJ35821" s="23"/>
      <c r="HH35821"/>
      <c r="IW35821" s="36"/>
      <c r="JI35821"/>
      <c r="JJ35821"/>
      <c r="KX35821" s="23"/>
      <c r="KY35821" s="23"/>
    </row>
    <row r="35822" spans="36:311" x14ac:dyDescent="0.2">
      <c r="AJ35822" s="23"/>
      <c r="HH35822"/>
      <c r="IW35822" s="36"/>
      <c r="JI35822"/>
      <c r="JJ35822"/>
      <c r="KX35822" s="23"/>
      <c r="KY35822" s="23"/>
    </row>
    <row r="35823" spans="36:311" x14ac:dyDescent="0.2">
      <c r="AJ35823" s="23"/>
      <c r="HH35823"/>
      <c r="IW35823" s="36"/>
      <c r="JI35823"/>
      <c r="JJ35823"/>
      <c r="KX35823" s="23"/>
      <c r="KY35823" s="23"/>
    </row>
    <row r="35824" spans="36:311" x14ac:dyDescent="0.2">
      <c r="AJ35824" s="23"/>
      <c r="HH35824"/>
      <c r="IW35824" s="36"/>
      <c r="JI35824"/>
      <c r="JJ35824"/>
      <c r="KX35824" s="23"/>
      <c r="KY35824" s="23"/>
    </row>
    <row r="35825" spans="36:311" x14ac:dyDescent="0.2">
      <c r="AJ35825" s="23"/>
      <c r="HH35825"/>
      <c r="IW35825" s="36"/>
      <c r="JI35825"/>
      <c r="JJ35825"/>
      <c r="KX35825" s="23"/>
      <c r="KY35825" s="23"/>
    </row>
    <row r="35826" spans="36:311" x14ac:dyDescent="0.2">
      <c r="AJ35826" s="23"/>
      <c r="HH35826"/>
      <c r="IW35826" s="36"/>
      <c r="JI35826"/>
      <c r="JJ35826"/>
      <c r="KX35826" s="23"/>
      <c r="KY35826" s="23"/>
    </row>
    <row r="35827" spans="36:311" x14ac:dyDescent="0.2">
      <c r="AJ35827" s="23"/>
      <c r="HH35827"/>
      <c r="IW35827" s="36"/>
      <c r="JI35827"/>
      <c r="JJ35827"/>
      <c r="KX35827" s="23"/>
      <c r="KY35827" s="23"/>
    </row>
    <row r="35828" spans="36:311" x14ac:dyDescent="0.2">
      <c r="AJ35828" s="23"/>
      <c r="HH35828"/>
      <c r="IW35828" s="36"/>
      <c r="JI35828"/>
      <c r="JJ35828"/>
      <c r="KX35828" s="23"/>
      <c r="KY35828" s="23"/>
    </row>
    <row r="35829" spans="36:311" x14ac:dyDescent="0.2">
      <c r="AJ35829" s="23"/>
      <c r="HH35829"/>
      <c r="IW35829" s="36"/>
      <c r="JI35829"/>
      <c r="JJ35829"/>
      <c r="KX35829" s="23"/>
      <c r="KY35829" s="23"/>
    </row>
    <row r="35830" spans="36:311" x14ac:dyDescent="0.2">
      <c r="AJ35830" s="23"/>
      <c r="HH35830"/>
      <c r="IW35830" s="36"/>
      <c r="JI35830"/>
      <c r="JJ35830"/>
      <c r="KX35830" s="23"/>
      <c r="KY35830" s="23"/>
    </row>
    <row r="35831" spans="36:311" x14ac:dyDescent="0.2">
      <c r="AJ35831" s="23"/>
      <c r="HH35831"/>
      <c r="IW35831" s="36"/>
      <c r="JI35831"/>
      <c r="JJ35831"/>
      <c r="KX35831" s="23"/>
      <c r="KY35831" s="23"/>
    </row>
    <row r="35832" spans="36:311" x14ac:dyDescent="0.2">
      <c r="AJ35832" s="23"/>
      <c r="HH35832"/>
      <c r="IW35832" s="36"/>
      <c r="JI35832"/>
      <c r="JJ35832"/>
      <c r="KX35832" s="23"/>
      <c r="KY35832" s="23"/>
    </row>
    <row r="35833" spans="36:311" x14ac:dyDescent="0.2">
      <c r="AJ35833" s="23"/>
      <c r="HH35833"/>
      <c r="IW35833" s="36"/>
      <c r="JI35833"/>
      <c r="JJ35833"/>
      <c r="KX35833" s="23"/>
      <c r="KY35833" s="23"/>
    </row>
    <row r="35834" spans="36:311" x14ac:dyDescent="0.2">
      <c r="AJ35834" s="23"/>
      <c r="HH35834"/>
      <c r="IW35834" s="36"/>
      <c r="JI35834"/>
      <c r="JJ35834"/>
      <c r="KX35834" s="23"/>
      <c r="KY35834" s="23"/>
    </row>
    <row r="35835" spans="36:311" x14ac:dyDescent="0.2">
      <c r="AJ35835" s="23"/>
      <c r="HH35835"/>
      <c r="IW35835" s="36"/>
      <c r="JI35835"/>
      <c r="JJ35835"/>
      <c r="KX35835" s="23"/>
      <c r="KY35835" s="23"/>
    </row>
    <row r="35836" spans="36:311" x14ac:dyDescent="0.2">
      <c r="AJ35836" s="23"/>
      <c r="HH35836"/>
      <c r="IW35836" s="36"/>
      <c r="JI35836"/>
      <c r="JJ35836"/>
      <c r="KX35836" s="23"/>
      <c r="KY35836" s="23"/>
    </row>
    <row r="35837" spans="36:311" x14ac:dyDescent="0.2">
      <c r="AJ35837" s="23"/>
      <c r="HH35837"/>
      <c r="IW35837" s="36"/>
      <c r="JI35837"/>
      <c r="JJ35837"/>
      <c r="KX35837" s="23"/>
      <c r="KY35837" s="23"/>
    </row>
    <row r="35838" spans="36:311" x14ac:dyDescent="0.2">
      <c r="AJ35838" s="23"/>
      <c r="HH35838"/>
      <c r="IW35838" s="36"/>
      <c r="JI35838"/>
      <c r="JJ35838"/>
      <c r="KX35838" s="23"/>
      <c r="KY35838" s="23"/>
    </row>
    <row r="35839" spans="36:311" x14ac:dyDescent="0.2">
      <c r="AJ35839" s="23"/>
      <c r="HH35839"/>
      <c r="IW35839" s="36"/>
      <c r="JI35839"/>
      <c r="JJ35839"/>
      <c r="KX35839" s="23"/>
      <c r="KY35839" s="23"/>
    </row>
    <row r="35840" spans="36:311" x14ac:dyDescent="0.2">
      <c r="AJ35840" s="23"/>
      <c r="HH35840"/>
      <c r="IW35840" s="36"/>
      <c r="JI35840"/>
      <c r="JJ35840"/>
      <c r="KX35840" s="23"/>
      <c r="KY35840" s="23"/>
    </row>
    <row r="35841" spans="36:311" x14ac:dyDescent="0.2">
      <c r="AJ35841" s="23"/>
      <c r="HH35841"/>
      <c r="IW35841" s="36"/>
      <c r="JI35841"/>
      <c r="JJ35841"/>
      <c r="KX35841" s="23"/>
      <c r="KY35841" s="23"/>
    </row>
    <row r="35842" spans="36:311" x14ac:dyDescent="0.2">
      <c r="AJ35842" s="23"/>
      <c r="HH35842"/>
      <c r="IW35842" s="36"/>
      <c r="JI35842"/>
      <c r="JJ35842"/>
      <c r="KX35842" s="23"/>
      <c r="KY35842" s="23"/>
    </row>
    <row r="35843" spans="36:311" x14ac:dyDescent="0.2">
      <c r="AJ35843" s="23"/>
      <c r="HH35843"/>
      <c r="IW35843" s="36"/>
      <c r="JI35843"/>
      <c r="JJ35843"/>
      <c r="KX35843" s="23"/>
      <c r="KY35843" s="23"/>
    </row>
    <row r="35844" spans="36:311" x14ac:dyDescent="0.2">
      <c r="AJ35844" s="23"/>
      <c r="HH35844"/>
      <c r="IW35844" s="36"/>
      <c r="JI35844"/>
      <c r="JJ35844"/>
      <c r="KX35844" s="23"/>
      <c r="KY35844" s="23"/>
    </row>
    <row r="35845" spans="36:311" x14ac:dyDescent="0.2">
      <c r="AJ35845" s="23"/>
      <c r="HH35845"/>
      <c r="IW35845" s="36"/>
      <c r="JI35845"/>
      <c r="JJ35845"/>
      <c r="KX35845" s="23"/>
      <c r="KY35845" s="23"/>
    </row>
    <row r="35846" spans="36:311" x14ac:dyDescent="0.2">
      <c r="AJ35846" s="23"/>
      <c r="HH35846"/>
      <c r="IW35846" s="36"/>
      <c r="JI35846"/>
      <c r="JJ35846"/>
      <c r="KX35846" s="23"/>
      <c r="KY35846" s="23"/>
    </row>
    <row r="35847" spans="36:311" x14ac:dyDescent="0.2">
      <c r="AJ35847" s="23"/>
      <c r="HH35847"/>
      <c r="IW35847" s="36"/>
      <c r="JI35847"/>
      <c r="JJ35847"/>
      <c r="KX35847" s="23"/>
      <c r="KY35847" s="23"/>
    </row>
    <row r="35848" spans="36:311" x14ac:dyDescent="0.2">
      <c r="AJ35848" s="23"/>
      <c r="HH35848"/>
      <c r="IW35848" s="36"/>
      <c r="JI35848"/>
      <c r="JJ35848"/>
      <c r="KX35848" s="23"/>
      <c r="KY35848" s="23"/>
    </row>
    <row r="35849" spans="36:311" x14ac:dyDescent="0.2">
      <c r="AJ35849" s="23"/>
      <c r="HH35849"/>
      <c r="IW35849" s="36"/>
      <c r="JI35849"/>
      <c r="JJ35849"/>
      <c r="KX35849" s="23"/>
      <c r="KY35849" s="23"/>
    </row>
    <row r="35850" spans="36:311" x14ac:dyDescent="0.2">
      <c r="AJ35850" s="23"/>
      <c r="HH35850"/>
      <c r="IW35850" s="36"/>
      <c r="JI35850"/>
      <c r="JJ35850"/>
      <c r="KX35850" s="23"/>
      <c r="KY35850" s="23"/>
    </row>
    <row r="35851" spans="36:311" x14ac:dyDescent="0.2">
      <c r="AJ35851" s="23"/>
      <c r="HH35851"/>
      <c r="IW35851" s="36"/>
      <c r="JI35851"/>
      <c r="JJ35851"/>
      <c r="KX35851" s="23"/>
      <c r="KY35851" s="23"/>
    </row>
    <row r="35852" spans="36:311" x14ac:dyDescent="0.2">
      <c r="AJ35852" s="23"/>
      <c r="HH35852"/>
      <c r="IW35852" s="36"/>
      <c r="JI35852"/>
      <c r="JJ35852"/>
      <c r="KX35852" s="23"/>
      <c r="KY35852" s="23"/>
    </row>
    <row r="35853" spans="36:311" x14ac:dyDescent="0.2">
      <c r="AJ35853" s="23"/>
      <c r="HH35853"/>
      <c r="IW35853" s="36"/>
      <c r="JI35853"/>
      <c r="JJ35853"/>
      <c r="KX35853" s="23"/>
      <c r="KY35853" s="23"/>
    </row>
    <row r="35854" spans="36:311" x14ac:dyDescent="0.2">
      <c r="AJ35854" s="23"/>
      <c r="HH35854"/>
      <c r="IW35854" s="36"/>
      <c r="JI35854"/>
      <c r="JJ35854"/>
      <c r="KX35854" s="23"/>
      <c r="KY35854" s="23"/>
    </row>
    <row r="35855" spans="36:311" x14ac:dyDescent="0.2">
      <c r="AJ35855" s="23"/>
      <c r="HH35855"/>
      <c r="IW35855" s="36"/>
      <c r="JI35855"/>
      <c r="JJ35855"/>
      <c r="KX35855" s="23"/>
      <c r="KY35855" s="23"/>
    </row>
    <row r="35856" spans="36:311" x14ac:dyDescent="0.2">
      <c r="AJ35856" s="23"/>
      <c r="HH35856"/>
      <c r="IW35856" s="36"/>
      <c r="JI35856"/>
      <c r="JJ35856"/>
      <c r="KX35856" s="23"/>
      <c r="KY35856" s="23"/>
    </row>
    <row r="35857" spans="36:311" x14ac:dyDescent="0.2">
      <c r="AJ35857" s="23"/>
      <c r="HH35857"/>
      <c r="IW35857" s="36"/>
      <c r="JI35857"/>
      <c r="JJ35857"/>
      <c r="KX35857" s="23"/>
      <c r="KY35857" s="23"/>
    </row>
    <row r="35858" spans="36:311" x14ac:dyDescent="0.2">
      <c r="AJ35858" s="23"/>
      <c r="HH35858"/>
      <c r="IW35858" s="36"/>
      <c r="JI35858"/>
      <c r="JJ35858"/>
      <c r="KX35858" s="23"/>
      <c r="KY35858" s="23"/>
    </row>
    <row r="35859" spans="36:311" x14ac:dyDescent="0.2">
      <c r="AJ35859" s="23"/>
      <c r="HH35859"/>
      <c r="IW35859" s="36"/>
      <c r="JI35859"/>
      <c r="JJ35859"/>
      <c r="KX35859" s="23"/>
      <c r="KY35859" s="23"/>
    </row>
    <row r="35860" spans="36:311" x14ac:dyDescent="0.2">
      <c r="AJ35860" s="23"/>
      <c r="HH35860"/>
      <c r="IW35860" s="36"/>
      <c r="JI35860"/>
      <c r="JJ35860"/>
      <c r="KX35860" s="23"/>
      <c r="KY35860" s="23"/>
    </row>
    <row r="35861" spans="36:311" x14ac:dyDescent="0.2">
      <c r="AJ35861" s="23"/>
      <c r="HH35861"/>
      <c r="IW35861" s="36"/>
      <c r="JI35861"/>
      <c r="JJ35861"/>
      <c r="KX35861" s="23"/>
      <c r="KY35861" s="23"/>
    </row>
    <row r="35862" spans="36:311" x14ac:dyDescent="0.2">
      <c r="AJ35862" s="23"/>
      <c r="HH35862"/>
      <c r="IW35862" s="36"/>
      <c r="JI35862"/>
      <c r="JJ35862"/>
      <c r="KX35862" s="23"/>
      <c r="KY35862" s="23"/>
    </row>
    <row r="35863" spans="36:311" x14ac:dyDescent="0.2">
      <c r="AJ35863" s="23"/>
      <c r="HH35863"/>
      <c r="IW35863" s="36"/>
      <c r="JI35863"/>
      <c r="JJ35863"/>
      <c r="KX35863" s="23"/>
      <c r="KY35863" s="23"/>
    </row>
    <row r="35864" spans="36:311" x14ac:dyDescent="0.2">
      <c r="AJ35864" s="23"/>
      <c r="HH35864"/>
      <c r="IW35864" s="36"/>
      <c r="JI35864"/>
      <c r="JJ35864"/>
      <c r="KX35864" s="23"/>
      <c r="KY35864" s="23"/>
    </row>
    <row r="35865" spans="36:311" x14ac:dyDescent="0.2">
      <c r="AJ35865" s="23"/>
      <c r="HH35865"/>
      <c r="IW35865" s="36"/>
      <c r="JI35865"/>
      <c r="JJ35865"/>
      <c r="KX35865" s="23"/>
      <c r="KY35865" s="23"/>
    </row>
    <row r="35866" spans="36:311" x14ac:dyDescent="0.2">
      <c r="AJ35866" s="23"/>
      <c r="HH35866"/>
      <c r="IW35866" s="36"/>
      <c r="JI35866"/>
      <c r="JJ35866"/>
      <c r="KX35866" s="23"/>
      <c r="KY35866" s="23"/>
    </row>
    <row r="35867" spans="36:311" x14ac:dyDescent="0.2">
      <c r="AJ35867" s="23"/>
      <c r="HH35867"/>
      <c r="IW35867" s="36"/>
      <c r="JI35867"/>
      <c r="JJ35867"/>
      <c r="KX35867" s="23"/>
      <c r="KY35867" s="23"/>
    </row>
    <row r="35868" spans="36:311" x14ac:dyDescent="0.2">
      <c r="AJ35868" s="23"/>
      <c r="HH35868"/>
      <c r="IW35868" s="36"/>
      <c r="JI35868"/>
      <c r="JJ35868"/>
      <c r="KX35868" s="23"/>
      <c r="KY35868" s="23"/>
    </row>
    <row r="35869" spans="36:311" x14ac:dyDescent="0.2">
      <c r="AJ35869" s="23"/>
      <c r="HH35869"/>
      <c r="IW35869" s="36"/>
      <c r="JI35869"/>
      <c r="JJ35869"/>
      <c r="KX35869" s="23"/>
      <c r="KY35869" s="23"/>
    </row>
    <row r="35870" spans="36:311" x14ac:dyDescent="0.2">
      <c r="AJ35870" s="23"/>
      <c r="HH35870"/>
      <c r="IW35870" s="36"/>
      <c r="JI35870"/>
      <c r="JJ35870"/>
      <c r="KX35870" s="23"/>
      <c r="KY35870" s="23"/>
    </row>
    <row r="35871" spans="36:311" x14ac:dyDescent="0.2">
      <c r="AJ35871" s="23"/>
      <c r="HH35871"/>
      <c r="IW35871" s="36"/>
      <c r="JI35871"/>
      <c r="JJ35871"/>
      <c r="KX35871" s="23"/>
      <c r="KY35871" s="23"/>
    </row>
    <row r="35872" spans="36:311" x14ac:dyDescent="0.2">
      <c r="AJ35872" s="23"/>
      <c r="HH35872"/>
      <c r="IW35872" s="36"/>
      <c r="JI35872"/>
      <c r="JJ35872"/>
      <c r="KX35872" s="23"/>
      <c r="KY35872" s="23"/>
    </row>
    <row r="35873" spans="36:311" x14ac:dyDescent="0.2">
      <c r="AJ35873" s="23"/>
      <c r="HH35873"/>
      <c r="IW35873" s="36"/>
      <c r="JI35873"/>
      <c r="JJ35873"/>
      <c r="KX35873" s="23"/>
      <c r="KY35873" s="23"/>
    </row>
    <row r="35874" spans="36:311" x14ac:dyDescent="0.2">
      <c r="AJ35874" s="23"/>
      <c r="HH35874"/>
      <c r="IW35874" s="36"/>
      <c r="JI35874"/>
      <c r="JJ35874"/>
      <c r="KX35874" s="23"/>
      <c r="KY35874" s="23"/>
    </row>
    <row r="35875" spans="36:311" x14ac:dyDescent="0.2">
      <c r="AJ35875" s="23"/>
      <c r="HH35875"/>
      <c r="IW35875" s="36"/>
      <c r="JI35875"/>
      <c r="JJ35875"/>
      <c r="KX35875" s="23"/>
      <c r="KY35875" s="23"/>
    </row>
    <row r="35876" spans="36:311" x14ac:dyDescent="0.2">
      <c r="AJ35876" s="23"/>
      <c r="HH35876"/>
      <c r="IW35876" s="36"/>
      <c r="JI35876"/>
      <c r="JJ35876"/>
      <c r="KX35876" s="23"/>
      <c r="KY35876" s="23"/>
    </row>
    <row r="35877" spans="36:311" x14ac:dyDescent="0.2">
      <c r="AJ35877" s="23"/>
      <c r="HH35877"/>
      <c r="IW35877" s="36"/>
      <c r="JI35877"/>
      <c r="JJ35877"/>
      <c r="KX35877" s="23"/>
      <c r="KY35877" s="23"/>
    </row>
    <row r="35878" spans="36:311" x14ac:dyDescent="0.2">
      <c r="AJ35878" s="23"/>
      <c r="HH35878"/>
      <c r="IW35878" s="36"/>
      <c r="JI35878"/>
      <c r="JJ35878"/>
      <c r="KX35878" s="23"/>
      <c r="KY35878" s="23"/>
    </row>
    <row r="35879" spans="36:311" x14ac:dyDescent="0.2">
      <c r="AJ35879" s="23"/>
      <c r="HH35879"/>
      <c r="IW35879" s="36"/>
      <c r="JI35879"/>
      <c r="JJ35879"/>
      <c r="KX35879" s="23"/>
      <c r="KY35879" s="23"/>
    </row>
    <row r="35880" spans="36:311" x14ac:dyDescent="0.2">
      <c r="AJ35880" s="23"/>
      <c r="HH35880"/>
      <c r="IW35880" s="36"/>
      <c r="JI35880"/>
      <c r="JJ35880"/>
      <c r="KX35880" s="23"/>
      <c r="KY35880" s="23"/>
    </row>
    <row r="35881" spans="36:311" x14ac:dyDescent="0.2">
      <c r="AJ35881" s="23"/>
      <c r="HH35881"/>
      <c r="IW35881" s="36"/>
      <c r="JI35881"/>
      <c r="JJ35881"/>
      <c r="KX35881" s="23"/>
      <c r="KY35881" s="23"/>
    </row>
    <row r="35882" spans="36:311" x14ac:dyDescent="0.2">
      <c r="AJ35882" s="23"/>
      <c r="HH35882"/>
      <c r="IW35882" s="36"/>
      <c r="JI35882"/>
      <c r="JJ35882"/>
      <c r="KX35882" s="23"/>
      <c r="KY35882" s="23"/>
    </row>
    <row r="35883" spans="36:311" x14ac:dyDescent="0.2">
      <c r="AJ35883" s="23"/>
      <c r="HH35883"/>
      <c r="IW35883" s="36"/>
      <c r="JI35883"/>
      <c r="JJ35883"/>
      <c r="KX35883" s="23"/>
      <c r="KY35883" s="23"/>
    </row>
    <row r="35884" spans="36:311" x14ac:dyDescent="0.2">
      <c r="AJ35884" s="23"/>
      <c r="HH35884"/>
      <c r="IW35884" s="36"/>
      <c r="JI35884"/>
      <c r="JJ35884"/>
      <c r="KX35884" s="23"/>
      <c r="KY35884" s="23"/>
    </row>
    <row r="35885" spans="36:311" x14ac:dyDescent="0.2">
      <c r="AJ35885" s="23"/>
      <c r="HH35885"/>
      <c r="IW35885" s="36"/>
      <c r="JI35885"/>
      <c r="JJ35885"/>
      <c r="KX35885" s="23"/>
      <c r="KY35885" s="23"/>
    </row>
    <row r="35886" spans="36:311" x14ac:dyDescent="0.2">
      <c r="AJ35886" s="23"/>
      <c r="HH35886"/>
      <c r="IW35886" s="36"/>
      <c r="JI35886"/>
      <c r="JJ35886"/>
      <c r="KX35886" s="23"/>
      <c r="KY35886" s="23"/>
    </row>
    <row r="35887" spans="36:311" x14ac:dyDescent="0.2">
      <c r="AJ35887" s="23"/>
      <c r="HH35887"/>
      <c r="IW35887" s="36"/>
      <c r="JI35887"/>
      <c r="JJ35887"/>
      <c r="KX35887" s="23"/>
      <c r="KY35887" s="23"/>
    </row>
    <row r="35888" spans="36:311" x14ac:dyDescent="0.2">
      <c r="AJ35888" s="23"/>
      <c r="HH35888"/>
      <c r="IW35888" s="36"/>
      <c r="JI35888"/>
      <c r="JJ35888"/>
      <c r="KX35888" s="23"/>
      <c r="KY35888" s="23"/>
    </row>
    <row r="35889" spans="36:311" x14ac:dyDescent="0.2">
      <c r="AJ35889" s="23"/>
      <c r="HH35889"/>
      <c r="IW35889" s="36"/>
      <c r="JI35889"/>
      <c r="JJ35889"/>
      <c r="KX35889" s="23"/>
      <c r="KY35889" s="23"/>
    </row>
    <row r="35890" spans="36:311" x14ac:dyDescent="0.2">
      <c r="AJ35890" s="23"/>
      <c r="HH35890"/>
      <c r="IW35890" s="36"/>
      <c r="JI35890"/>
      <c r="JJ35890"/>
      <c r="KX35890" s="23"/>
      <c r="KY35890" s="23"/>
    </row>
    <row r="35891" spans="36:311" x14ac:dyDescent="0.2">
      <c r="AJ35891" s="23"/>
      <c r="HH35891"/>
      <c r="IW35891" s="36"/>
      <c r="JI35891"/>
      <c r="JJ35891"/>
      <c r="KX35891" s="23"/>
      <c r="KY35891" s="23"/>
    </row>
    <row r="35892" spans="36:311" x14ac:dyDescent="0.2">
      <c r="AJ35892" s="23"/>
      <c r="HH35892"/>
      <c r="IW35892" s="36"/>
      <c r="JI35892"/>
      <c r="JJ35892"/>
      <c r="KX35892" s="23"/>
      <c r="KY35892" s="23"/>
    </row>
    <row r="35893" spans="36:311" x14ac:dyDescent="0.2">
      <c r="AJ35893" s="23"/>
      <c r="HH35893"/>
      <c r="IW35893" s="36"/>
      <c r="JI35893"/>
      <c r="JJ35893"/>
      <c r="KX35893" s="23"/>
      <c r="KY35893" s="23"/>
    </row>
    <row r="35894" spans="36:311" x14ac:dyDescent="0.2">
      <c r="AJ35894" s="23"/>
      <c r="HH35894"/>
      <c r="IW35894" s="36"/>
      <c r="JI35894"/>
      <c r="JJ35894"/>
      <c r="KX35894" s="23"/>
      <c r="KY35894" s="23"/>
    </row>
    <row r="35895" spans="36:311" x14ac:dyDescent="0.2">
      <c r="AJ35895" s="23"/>
      <c r="HH35895"/>
      <c r="IW35895" s="36"/>
      <c r="JI35895"/>
      <c r="JJ35895"/>
      <c r="KX35895" s="23"/>
      <c r="KY35895" s="23"/>
    </row>
    <row r="35896" spans="36:311" x14ac:dyDescent="0.2">
      <c r="AJ35896" s="23"/>
      <c r="HH35896"/>
      <c r="IW35896" s="36"/>
      <c r="JI35896"/>
      <c r="JJ35896"/>
      <c r="KX35896" s="23"/>
      <c r="KY35896" s="23"/>
    </row>
    <row r="35897" spans="36:311" x14ac:dyDescent="0.2">
      <c r="AJ35897" s="23"/>
      <c r="HH35897"/>
      <c r="IW35897" s="36"/>
      <c r="JI35897"/>
      <c r="JJ35897"/>
      <c r="KX35897" s="23"/>
      <c r="KY35897" s="23"/>
    </row>
    <row r="35898" spans="36:311" x14ac:dyDescent="0.2">
      <c r="AJ35898" s="23"/>
      <c r="HH35898"/>
      <c r="IW35898" s="36"/>
      <c r="JI35898"/>
      <c r="JJ35898"/>
      <c r="KX35898" s="23"/>
      <c r="KY35898" s="23"/>
    </row>
    <row r="35899" spans="36:311" x14ac:dyDescent="0.2">
      <c r="AJ35899" s="23"/>
      <c r="HH35899"/>
      <c r="IW35899" s="36"/>
      <c r="JI35899"/>
      <c r="JJ35899"/>
      <c r="KX35899" s="23"/>
      <c r="KY35899" s="23"/>
    </row>
    <row r="35900" spans="36:311" x14ac:dyDescent="0.2">
      <c r="AJ35900" s="23"/>
      <c r="HH35900"/>
      <c r="IW35900" s="36"/>
      <c r="JI35900"/>
      <c r="JJ35900"/>
      <c r="KX35900" s="23"/>
      <c r="KY35900" s="23"/>
    </row>
    <row r="35901" spans="36:311" x14ac:dyDescent="0.2">
      <c r="AJ35901" s="23"/>
      <c r="HH35901"/>
      <c r="IW35901" s="36"/>
      <c r="JI35901"/>
      <c r="JJ35901"/>
      <c r="KX35901" s="23"/>
      <c r="KY35901" s="23"/>
    </row>
    <row r="35902" spans="36:311" x14ac:dyDescent="0.2">
      <c r="AJ35902" s="23"/>
      <c r="HH35902"/>
      <c r="IW35902" s="36"/>
      <c r="JI35902"/>
      <c r="JJ35902"/>
      <c r="KX35902" s="23"/>
      <c r="KY35902" s="23"/>
    </row>
    <row r="35903" spans="36:311" x14ac:dyDescent="0.2">
      <c r="AJ35903" s="23"/>
      <c r="HH35903"/>
      <c r="IW35903" s="36"/>
      <c r="JI35903"/>
      <c r="JJ35903"/>
      <c r="KX35903" s="23"/>
      <c r="KY35903" s="23"/>
    </row>
    <row r="35904" spans="36:311" x14ac:dyDescent="0.2">
      <c r="AJ35904" s="23"/>
      <c r="HH35904"/>
      <c r="IW35904" s="36"/>
      <c r="JI35904"/>
      <c r="JJ35904"/>
      <c r="KX35904" s="23"/>
      <c r="KY35904" s="23"/>
    </row>
    <row r="35905" spans="36:311" x14ac:dyDescent="0.2">
      <c r="AJ35905" s="23"/>
      <c r="HH35905"/>
      <c r="IW35905" s="36"/>
      <c r="JI35905"/>
      <c r="JJ35905"/>
      <c r="KX35905" s="23"/>
      <c r="KY35905" s="23"/>
    </row>
    <row r="35906" spans="36:311" x14ac:dyDescent="0.2">
      <c r="AJ35906" s="23"/>
      <c r="HH35906"/>
      <c r="IW35906" s="36"/>
      <c r="JI35906"/>
      <c r="JJ35906"/>
      <c r="KX35906" s="23"/>
      <c r="KY35906" s="23"/>
    </row>
    <row r="35907" spans="36:311" x14ac:dyDescent="0.2">
      <c r="AJ35907" s="23"/>
      <c r="HH35907"/>
      <c r="IW35907" s="36"/>
      <c r="JI35907"/>
      <c r="JJ35907"/>
      <c r="KX35907" s="23"/>
      <c r="KY35907" s="23"/>
    </row>
    <row r="35908" spans="36:311" x14ac:dyDescent="0.2">
      <c r="AJ35908" s="23"/>
      <c r="HH35908"/>
      <c r="IW35908" s="36"/>
      <c r="JI35908"/>
      <c r="JJ35908"/>
      <c r="KX35908" s="23"/>
      <c r="KY35908" s="23"/>
    </row>
    <row r="35909" spans="36:311" x14ac:dyDescent="0.2">
      <c r="AJ35909" s="23"/>
      <c r="HH35909"/>
      <c r="IW35909" s="36"/>
      <c r="JI35909"/>
      <c r="JJ35909"/>
      <c r="KX35909" s="23"/>
      <c r="KY35909" s="23"/>
    </row>
    <row r="35910" spans="36:311" x14ac:dyDescent="0.2">
      <c r="AJ35910" s="23"/>
      <c r="HH35910"/>
      <c r="IW35910" s="36"/>
      <c r="JI35910"/>
      <c r="JJ35910"/>
      <c r="KX35910" s="23"/>
      <c r="KY35910" s="23"/>
    </row>
    <row r="35911" spans="36:311" x14ac:dyDescent="0.2">
      <c r="AJ35911" s="23"/>
      <c r="HH35911"/>
      <c r="IW35911" s="36"/>
      <c r="JI35911"/>
      <c r="JJ35911"/>
      <c r="KX35911" s="23"/>
      <c r="KY35911" s="23"/>
    </row>
    <row r="35912" spans="36:311" x14ac:dyDescent="0.2">
      <c r="AJ35912" s="23"/>
      <c r="HH35912"/>
      <c r="IW35912" s="36"/>
      <c r="JI35912"/>
      <c r="JJ35912"/>
      <c r="KX35912" s="23"/>
      <c r="KY35912" s="23"/>
    </row>
    <row r="35913" spans="36:311" x14ac:dyDescent="0.2">
      <c r="AJ35913" s="23"/>
      <c r="HH35913"/>
      <c r="IW35913" s="36"/>
      <c r="JI35913"/>
      <c r="JJ35913"/>
      <c r="KX35913" s="23"/>
      <c r="KY35913" s="23"/>
    </row>
    <row r="35914" spans="36:311" x14ac:dyDescent="0.2">
      <c r="AJ35914" s="23"/>
      <c r="HH35914"/>
      <c r="IW35914" s="36"/>
      <c r="JI35914"/>
      <c r="JJ35914"/>
      <c r="KX35914" s="23"/>
      <c r="KY35914" s="23"/>
    </row>
    <row r="35915" spans="36:311" x14ac:dyDescent="0.2">
      <c r="AJ35915" s="23"/>
      <c r="HH35915"/>
      <c r="IW35915" s="36"/>
      <c r="JI35915"/>
      <c r="JJ35915"/>
      <c r="KX35915" s="23"/>
      <c r="KY35915" s="23"/>
    </row>
    <row r="35916" spans="36:311" x14ac:dyDescent="0.2">
      <c r="AJ35916" s="23"/>
      <c r="HH35916"/>
      <c r="IW35916" s="36"/>
      <c r="JI35916"/>
      <c r="JJ35916"/>
      <c r="KX35916" s="23"/>
      <c r="KY35916" s="23"/>
    </row>
    <row r="35917" spans="36:311" x14ac:dyDescent="0.2">
      <c r="AJ35917" s="23"/>
      <c r="HH35917"/>
      <c r="IW35917" s="36"/>
      <c r="JI35917"/>
      <c r="JJ35917"/>
      <c r="KX35917" s="23"/>
      <c r="KY35917" s="23"/>
    </row>
    <row r="35918" spans="36:311" x14ac:dyDescent="0.2">
      <c r="AJ35918" s="23"/>
      <c r="HH35918"/>
      <c r="IW35918" s="36"/>
      <c r="JI35918"/>
      <c r="JJ35918"/>
      <c r="KX35918" s="23"/>
      <c r="KY35918" s="23"/>
    </row>
    <row r="35919" spans="36:311" x14ac:dyDescent="0.2">
      <c r="AJ35919" s="23"/>
      <c r="HH35919"/>
      <c r="IW35919" s="36"/>
      <c r="JI35919"/>
      <c r="JJ35919"/>
      <c r="KX35919" s="23"/>
      <c r="KY35919" s="23"/>
    </row>
    <row r="35920" spans="36:311" x14ac:dyDescent="0.2">
      <c r="AJ35920" s="23"/>
      <c r="HH35920"/>
      <c r="IW35920" s="36"/>
      <c r="JI35920"/>
      <c r="JJ35920"/>
      <c r="KX35920" s="23"/>
      <c r="KY35920" s="23"/>
    </row>
    <row r="35921" spans="36:311" x14ac:dyDescent="0.2">
      <c r="AJ35921" s="23"/>
      <c r="HH35921"/>
      <c r="IW35921" s="36"/>
      <c r="JI35921"/>
      <c r="JJ35921"/>
      <c r="KX35921" s="23"/>
      <c r="KY35921" s="23"/>
    </row>
    <row r="35922" spans="36:311" x14ac:dyDescent="0.2">
      <c r="AJ35922" s="23"/>
      <c r="HH35922"/>
      <c r="IW35922" s="36"/>
      <c r="JI35922"/>
      <c r="JJ35922"/>
      <c r="KX35922" s="23"/>
      <c r="KY35922" s="23"/>
    </row>
    <row r="35923" spans="36:311" x14ac:dyDescent="0.2">
      <c r="AJ35923" s="23"/>
      <c r="HH35923"/>
      <c r="IW35923" s="36"/>
      <c r="JI35923"/>
      <c r="JJ35923"/>
      <c r="KX35923" s="23"/>
      <c r="KY35923" s="23"/>
    </row>
    <row r="35924" spans="36:311" x14ac:dyDescent="0.2">
      <c r="AJ35924" s="23"/>
      <c r="HH35924"/>
      <c r="IW35924" s="36"/>
      <c r="JI35924"/>
      <c r="JJ35924"/>
      <c r="KX35924" s="23"/>
      <c r="KY35924" s="23"/>
    </row>
    <row r="35925" spans="36:311" x14ac:dyDescent="0.2">
      <c r="AJ35925" s="23"/>
      <c r="HH35925"/>
      <c r="IW35925" s="36"/>
      <c r="JI35925"/>
      <c r="JJ35925"/>
      <c r="KX35925" s="23"/>
      <c r="KY35925" s="23"/>
    </row>
    <row r="35926" spans="36:311" x14ac:dyDescent="0.2">
      <c r="AJ35926" s="23"/>
      <c r="HH35926"/>
      <c r="IW35926" s="36"/>
      <c r="JI35926"/>
      <c r="JJ35926"/>
      <c r="KX35926" s="23"/>
      <c r="KY35926" s="23"/>
    </row>
    <row r="35927" spans="36:311" x14ac:dyDescent="0.2">
      <c r="AJ35927" s="23"/>
      <c r="HH35927"/>
      <c r="IW35927" s="36"/>
      <c r="JI35927"/>
      <c r="JJ35927"/>
      <c r="KX35927" s="23"/>
      <c r="KY35927" s="23"/>
    </row>
    <row r="35928" spans="36:311" x14ac:dyDescent="0.2">
      <c r="AJ35928" s="23"/>
      <c r="HH35928"/>
      <c r="IW35928" s="36"/>
      <c r="JI35928"/>
      <c r="JJ35928"/>
      <c r="KX35928" s="23"/>
      <c r="KY35928" s="23"/>
    </row>
    <row r="35929" spans="36:311" x14ac:dyDescent="0.2">
      <c r="AJ35929" s="23"/>
      <c r="HH35929"/>
      <c r="IW35929" s="36"/>
      <c r="JI35929"/>
      <c r="JJ35929"/>
      <c r="KX35929" s="23"/>
      <c r="KY35929" s="23"/>
    </row>
    <row r="35930" spans="36:311" x14ac:dyDescent="0.2">
      <c r="AJ35930" s="23"/>
      <c r="HH35930"/>
      <c r="IW35930" s="36"/>
      <c r="JI35930"/>
      <c r="JJ35930"/>
      <c r="KX35930" s="23"/>
      <c r="KY35930" s="23"/>
    </row>
    <row r="35931" spans="36:311" x14ac:dyDescent="0.2">
      <c r="AJ35931" s="23"/>
      <c r="HH35931"/>
      <c r="IW35931" s="36"/>
      <c r="JI35931"/>
      <c r="JJ35931"/>
      <c r="KX35931" s="23"/>
      <c r="KY35931" s="23"/>
    </row>
    <row r="35932" spans="36:311" x14ac:dyDescent="0.2">
      <c r="AJ35932" s="23"/>
      <c r="HH35932"/>
      <c r="IW35932" s="36"/>
      <c r="JI35932"/>
      <c r="JJ35932"/>
      <c r="KX35932" s="23"/>
      <c r="KY35932" s="23"/>
    </row>
    <row r="35933" spans="36:311" x14ac:dyDescent="0.2">
      <c r="AJ35933" s="23"/>
      <c r="HH35933"/>
      <c r="IW35933" s="36"/>
      <c r="JI35933"/>
      <c r="JJ35933"/>
      <c r="KX35933" s="23"/>
      <c r="KY35933" s="23"/>
    </row>
    <row r="35934" spans="36:311" x14ac:dyDescent="0.2">
      <c r="AJ35934" s="23"/>
      <c r="HH35934"/>
      <c r="IW35934" s="36"/>
      <c r="JI35934"/>
      <c r="JJ35934"/>
      <c r="KX35934" s="23"/>
      <c r="KY35934" s="23"/>
    </row>
    <row r="35935" spans="36:311" x14ac:dyDescent="0.2">
      <c r="AJ35935" s="23"/>
      <c r="HH35935"/>
      <c r="IW35935" s="36"/>
      <c r="JI35935"/>
      <c r="JJ35935"/>
      <c r="KX35935" s="23"/>
      <c r="KY35935" s="23"/>
    </row>
    <row r="35936" spans="36:311" x14ac:dyDescent="0.2">
      <c r="AJ35936" s="23"/>
      <c r="HH35936"/>
      <c r="IW35936" s="36"/>
      <c r="JI35936"/>
      <c r="JJ35936"/>
      <c r="KX35936" s="23"/>
      <c r="KY35936" s="23"/>
    </row>
    <row r="35937" spans="36:311" x14ac:dyDescent="0.2">
      <c r="AJ35937" s="23"/>
      <c r="HH35937"/>
      <c r="IW35937" s="36"/>
      <c r="JI35937"/>
      <c r="JJ35937"/>
      <c r="KX35937" s="23"/>
      <c r="KY35937" s="23"/>
    </row>
    <row r="35938" spans="36:311" x14ac:dyDescent="0.2">
      <c r="AJ35938" s="23"/>
      <c r="HH35938"/>
      <c r="IW35938" s="36"/>
      <c r="JI35938"/>
      <c r="JJ35938"/>
      <c r="KX35938" s="23"/>
      <c r="KY35938" s="23"/>
    </row>
    <row r="35939" spans="36:311" x14ac:dyDescent="0.2">
      <c r="AJ35939" s="23"/>
      <c r="HH35939"/>
      <c r="IW35939" s="36"/>
      <c r="JI35939"/>
      <c r="JJ35939"/>
      <c r="KX35939" s="23"/>
      <c r="KY35939" s="23"/>
    </row>
    <row r="35940" spans="36:311" x14ac:dyDescent="0.2">
      <c r="AJ35940" s="23"/>
      <c r="HH35940"/>
      <c r="IW35940" s="36"/>
      <c r="JI35940"/>
      <c r="JJ35940"/>
      <c r="KX35940" s="23"/>
      <c r="KY35940" s="23"/>
    </row>
    <row r="35941" spans="36:311" x14ac:dyDescent="0.2">
      <c r="AJ35941" s="23"/>
      <c r="HH35941"/>
      <c r="IW35941" s="36"/>
      <c r="JI35941"/>
      <c r="JJ35941"/>
      <c r="KX35941" s="23"/>
      <c r="KY35941" s="23"/>
    </row>
    <row r="35942" spans="36:311" x14ac:dyDescent="0.2">
      <c r="AJ35942" s="23"/>
      <c r="HH35942"/>
      <c r="IW35942" s="36"/>
      <c r="JI35942"/>
      <c r="JJ35942"/>
      <c r="KX35942" s="23"/>
      <c r="KY35942" s="23"/>
    </row>
    <row r="35943" spans="36:311" x14ac:dyDescent="0.2">
      <c r="AJ35943" s="23"/>
      <c r="HH35943"/>
      <c r="IW35943" s="36"/>
      <c r="JI35943"/>
      <c r="JJ35943"/>
      <c r="KX35943" s="23"/>
      <c r="KY35943" s="23"/>
    </row>
    <row r="35944" spans="36:311" x14ac:dyDescent="0.2">
      <c r="AJ35944" s="23"/>
      <c r="HH35944"/>
      <c r="IW35944" s="36"/>
      <c r="JI35944"/>
      <c r="JJ35944"/>
      <c r="KX35944" s="23"/>
      <c r="KY35944" s="23"/>
    </row>
    <row r="35945" spans="36:311" x14ac:dyDescent="0.2">
      <c r="AJ35945" s="23"/>
      <c r="HH35945"/>
      <c r="IW35945" s="36"/>
      <c r="JI35945"/>
      <c r="JJ35945"/>
      <c r="KX35945" s="23"/>
      <c r="KY35945" s="23"/>
    </row>
    <row r="35946" spans="36:311" x14ac:dyDescent="0.2">
      <c r="AJ35946" s="23"/>
      <c r="HH35946"/>
      <c r="IW35946" s="36"/>
      <c r="JI35946"/>
      <c r="JJ35946"/>
      <c r="KX35946" s="23"/>
      <c r="KY35946" s="23"/>
    </row>
    <row r="35947" spans="36:311" x14ac:dyDescent="0.2">
      <c r="AJ35947" s="23"/>
      <c r="HH35947"/>
      <c r="IW35947" s="36"/>
      <c r="JI35947"/>
      <c r="JJ35947"/>
      <c r="KX35947" s="23"/>
      <c r="KY35947" s="23"/>
    </row>
    <row r="35948" spans="36:311" x14ac:dyDescent="0.2">
      <c r="AJ35948" s="23"/>
      <c r="HH35948"/>
      <c r="IW35948" s="36"/>
      <c r="JI35948"/>
      <c r="JJ35948"/>
      <c r="KX35948" s="23"/>
      <c r="KY35948" s="23"/>
    </row>
    <row r="35949" spans="36:311" x14ac:dyDescent="0.2">
      <c r="AJ35949" s="23"/>
      <c r="HH35949"/>
      <c r="IW35949" s="36"/>
      <c r="JI35949"/>
      <c r="JJ35949"/>
      <c r="KX35949" s="23"/>
      <c r="KY35949" s="23"/>
    </row>
    <row r="35950" spans="36:311" x14ac:dyDescent="0.2">
      <c r="AJ35950" s="23"/>
      <c r="HH35950"/>
      <c r="IW35950" s="36"/>
      <c r="JI35950"/>
      <c r="JJ35950"/>
      <c r="KX35950" s="23"/>
      <c r="KY35950" s="23"/>
    </row>
    <row r="35951" spans="36:311" x14ac:dyDescent="0.2">
      <c r="AJ35951" s="23"/>
      <c r="HH35951"/>
      <c r="IW35951" s="36"/>
      <c r="JI35951"/>
      <c r="JJ35951"/>
      <c r="KX35951" s="23"/>
      <c r="KY35951" s="23"/>
    </row>
    <row r="35952" spans="36:311" x14ac:dyDescent="0.2">
      <c r="AJ35952" s="23"/>
      <c r="HH35952"/>
      <c r="IW35952" s="36"/>
      <c r="JI35952"/>
      <c r="JJ35952"/>
      <c r="KX35952" s="23"/>
      <c r="KY35952" s="23"/>
    </row>
    <row r="35953" spans="36:311" x14ac:dyDescent="0.2">
      <c r="AJ35953" s="23"/>
      <c r="HH35953"/>
      <c r="IW35953" s="36"/>
      <c r="JI35953"/>
      <c r="JJ35953"/>
      <c r="KX35953" s="23"/>
      <c r="KY35953" s="23"/>
    </row>
    <row r="35954" spans="36:311" x14ac:dyDescent="0.2">
      <c r="AJ35954" s="23"/>
      <c r="HH35954"/>
      <c r="IW35954" s="36"/>
      <c r="JI35954"/>
      <c r="JJ35954"/>
      <c r="KX35954" s="23"/>
      <c r="KY35954" s="23"/>
    </row>
    <row r="35955" spans="36:311" x14ac:dyDescent="0.2">
      <c r="AJ35955" s="23"/>
      <c r="HH35955"/>
      <c r="IW35955" s="36"/>
      <c r="JI35955"/>
      <c r="JJ35955"/>
      <c r="KX35955" s="23"/>
      <c r="KY35955" s="23"/>
    </row>
    <row r="35956" spans="36:311" x14ac:dyDescent="0.2">
      <c r="AJ35956" s="23"/>
      <c r="HH35956"/>
      <c r="IW35956" s="36"/>
      <c r="JI35956"/>
      <c r="JJ35956"/>
      <c r="KX35956" s="23"/>
      <c r="KY35956" s="23"/>
    </row>
    <row r="35957" spans="36:311" x14ac:dyDescent="0.2">
      <c r="AJ35957" s="23"/>
      <c r="HH35957"/>
      <c r="IW35957" s="36"/>
      <c r="JI35957"/>
      <c r="JJ35957"/>
      <c r="KX35957" s="23"/>
      <c r="KY35957" s="23"/>
    </row>
    <row r="35958" spans="36:311" x14ac:dyDescent="0.2">
      <c r="AJ35958" s="23"/>
      <c r="HH35958"/>
      <c r="IW35958" s="36"/>
      <c r="JI35958"/>
      <c r="JJ35958"/>
      <c r="KX35958" s="23"/>
      <c r="KY35958" s="23"/>
    </row>
    <row r="35959" spans="36:311" x14ac:dyDescent="0.2">
      <c r="AJ35959" s="23"/>
      <c r="HH35959"/>
      <c r="IW35959" s="36"/>
      <c r="JI35959"/>
      <c r="JJ35959"/>
      <c r="KX35959" s="23"/>
      <c r="KY35959" s="23"/>
    </row>
    <row r="35960" spans="36:311" x14ac:dyDescent="0.2">
      <c r="AJ35960" s="23"/>
      <c r="HH35960"/>
      <c r="IW35960" s="36"/>
      <c r="JI35960"/>
      <c r="JJ35960"/>
      <c r="KX35960" s="23"/>
      <c r="KY35960" s="23"/>
    </row>
    <row r="35961" spans="36:311" x14ac:dyDescent="0.2">
      <c r="AJ35961" s="23"/>
      <c r="HH35961"/>
      <c r="IW35961" s="36"/>
      <c r="JI35961"/>
      <c r="JJ35961"/>
      <c r="KX35961" s="23"/>
      <c r="KY35961" s="23"/>
    </row>
    <row r="35962" spans="36:311" x14ac:dyDescent="0.2">
      <c r="AJ35962" s="23"/>
      <c r="HH35962"/>
      <c r="IW35962" s="36"/>
      <c r="JI35962"/>
      <c r="JJ35962"/>
      <c r="KX35962" s="23"/>
      <c r="KY35962" s="23"/>
    </row>
    <row r="35963" spans="36:311" x14ac:dyDescent="0.2">
      <c r="AJ35963" s="23"/>
      <c r="HH35963"/>
      <c r="IW35963" s="36"/>
      <c r="JI35963"/>
      <c r="JJ35963"/>
      <c r="KX35963" s="23"/>
      <c r="KY35963" s="23"/>
    </row>
    <row r="35964" spans="36:311" x14ac:dyDescent="0.2">
      <c r="AJ35964" s="23"/>
      <c r="HH35964"/>
      <c r="IW35964" s="36"/>
      <c r="JI35964"/>
      <c r="JJ35964"/>
      <c r="KX35964" s="23"/>
      <c r="KY35964" s="23"/>
    </row>
    <row r="35965" spans="36:311" x14ac:dyDescent="0.2">
      <c r="AJ35965" s="23"/>
      <c r="HH35965"/>
      <c r="IW35965" s="36"/>
      <c r="JI35965"/>
      <c r="JJ35965"/>
      <c r="KX35965" s="23"/>
      <c r="KY35965" s="23"/>
    </row>
    <row r="35966" spans="36:311" x14ac:dyDescent="0.2">
      <c r="AJ35966" s="23"/>
      <c r="HH35966"/>
      <c r="IW35966" s="36"/>
      <c r="JI35966"/>
      <c r="JJ35966"/>
      <c r="KX35966" s="23"/>
      <c r="KY35966" s="23"/>
    </row>
    <row r="35967" spans="36:311" x14ac:dyDescent="0.2">
      <c r="AJ35967" s="23"/>
      <c r="HH35967"/>
      <c r="IW35967" s="36"/>
      <c r="JI35967"/>
      <c r="JJ35967"/>
      <c r="KX35967" s="23"/>
      <c r="KY35967" s="23"/>
    </row>
    <row r="35968" spans="36:311" x14ac:dyDescent="0.2">
      <c r="AJ35968" s="23"/>
      <c r="HH35968"/>
      <c r="IW35968" s="36"/>
      <c r="JI35968"/>
      <c r="JJ35968"/>
      <c r="KX35968" s="23"/>
      <c r="KY35968" s="23"/>
    </row>
    <row r="35969" spans="36:311" x14ac:dyDescent="0.2">
      <c r="AJ35969" s="23"/>
      <c r="HH35969"/>
      <c r="IW35969" s="36"/>
      <c r="JI35969"/>
      <c r="JJ35969"/>
      <c r="KX35969" s="23"/>
      <c r="KY35969" s="23"/>
    </row>
    <row r="35970" spans="36:311" x14ac:dyDescent="0.2">
      <c r="AJ35970" s="23"/>
      <c r="HH35970"/>
      <c r="IW35970" s="36"/>
      <c r="JI35970"/>
      <c r="JJ35970"/>
      <c r="KX35970" s="23"/>
      <c r="KY35970" s="23"/>
    </row>
    <row r="35971" spans="36:311" x14ac:dyDescent="0.2">
      <c r="AJ35971" s="23"/>
      <c r="HH35971"/>
      <c r="IW35971" s="36"/>
      <c r="JI35971"/>
      <c r="JJ35971"/>
      <c r="KX35971" s="23"/>
      <c r="KY35971" s="23"/>
    </row>
    <row r="35972" spans="36:311" x14ac:dyDescent="0.2">
      <c r="AJ35972" s="23"/>
      <c r="HH35972"/>
      <c r="IW35972" s="36"/>
      <c r="JI35972"/>
      <c r="JJ35972"/>
      <c r="KX35972" s="23"/>
      <c r="KY35972" s="23"/>
    </row>
    <row r="35973" spans="36:311" x14ac:dyDescent="0.2">
      <c r="AJ35973" s="23"/>
      <c r="HH35973"/>
      <c r="IW35973" s="36"/>
      <c r="JI35973"/>
      <c r="JJ35973"/>
      <c r="KX35973" s="23"/>
      <c r="KY35973" s="23"/>
    </row>
    <row r="35974" spans="36:311" x14ac:dyDescent="0.2">
      <c r="AJ35974" s="23"/>
      <c r="HH35974"/>
      <c r="IW35974" s="36"/>
      <c r="JI35974"/>
      <c r="JJ35974"/>
      <c r="KX35974" s="23"/>
      <c r="KY35974" s="23"/>
    </row>
    <row r="35975" spans="36:311" x14ac:dyDescent="0.2">
      <c r="AJ35975" s="23"/>
      <c r="HH35975"/>
      <c r="IW35975" s="36"/>
      <c r="JI35975"/>
      <c r="JJ35975"/>
      <c r="KX35975" s="23"/>
      <c r="KY35975" s="23"/>
    </row>
    <row r="35976" spans="36:311" x14ac:dyDescent="0.2">
      <c r="AJ35976" s="23"/>
      <c r="HH35976"/>
      <c r="IW35976" s="36"/>
      <c r="JI35976"/>
      <c r="JJ35976"/>
      <c r="KX35976" s="23"/>
      <c r="KY35976" s="23"/>
    </row>
    <row r="35977" spans="36:311" x14ac:dyDescent="0.2">
      <c r="AJ35977" s="23"/>
      <c r="HH35977"/>
      <c r="IW35977" s="36"/>
      <c r="JI35977"/>
      <c r="JJ35977"/>
      <c r="KX35977" s="23"/>
      <c r="KY35977" s="23"/>
    </row>
    <row r="35978" spans="36:311" x14ac:dyDescent="0.2">
      <c r="AJ35978" s="23"/>
      <c r="HH35978"/>
      <c r="IW35978" s="36"/>
      <c r="JI35978"/>
      <c r="JJ35978"/>
      <c r="KX35978" s="23"/>
      <c r="KY35978" s="23"/>
    </row>
    <row r="35979" spans="36:311" x14ac:dyDescent="0.2">
      <c r="AJ35979" s="23"/>
      <c r="HH35979"/>
      <c r="IW35979" s="36"/>
      <c r="JI35979"/>
      <c r="JJ35979"/>
      <c r="KX35979" s="23"/>
      <c r="KY35979" s="23"/>
    </row>
    <row r="35980" spans="36:311" x14ac:dyDescent="0.2">
      <c r="AJ35980" s="23"/>
      <c r="HH35980"/>
      <c r="IW35980" s="36"/>
      <c r="JI35980"/>
      <c r="JJ35980"/>
      <c r="KX35980" s="23"/>
      <c r="KY35980" s="23"/>
    </row>
    <row r="35981" spans="36:311" x14ac:dyDescent="0.2">
      <c r="AJ35981" s="23"/>
      <c r="HH35981"/>
      <c r="IW35981" s="36"/>
      <c r="JI35981"/>
      <c r="JJ35981"/>
      <c r="KX35981" s="23"/>
      <c r="KY35981" s="23"/>
    </row>
    <row r="35982" spans="36:311" x14ac:dyDescent="0.2">
      <c r="AJ35982" s="23"/>
      <c r="HH35982"/>
      <c r="IW35982" s="36"/>
      <c r="JI35982"/>
      <c r="JJ35982"/>
      <c r="KX35982" s="23"/>
      <c r="KY35982" s="23"/>
    </row>
    <row r="35983" spans="36:311" x14ac:dyDescent="0.2">
      <c r="AJ35983" s="23"/>
      <c r="HH35983"/>
      <c r="IW35983" s="36"/>
      <c r="JI35983"/>
      <c r="JJ35983"/>
      <c r="KX35983" s="23"/>
      <c r="KY35983" s="23"/>
    </row>
    <row r="35984" spans="36:311" x14ac:dyDescent="0.2">
      <c r="AJ35984" s="23"/>
      <c r="HH35984"/>
      <c r="IW35984" s="36"/>
      <c r="JI35984"/>
      <c r="JJ35984"/>
      <c r="KX35984" s="23"/>
      <c r="KY35984" s="23"/>
    </row>
    <row r="35985" spans="36:311" x14ac:dyDescent="0.2">
      <c r="AJ35985" s="23"/>
      <c r="HH35985"/>
      <c r="IW35985" s="36"/>
      <c r="JI35985"/>
      <c r="JJ35985"/>
      <c r="KX35985" s="23"/>
      <c r="KY35985" s="23"/>
    </row>
    <row r="35986" spans="36:311" x14ac:dyDescent="0.2">
      <c r="AJ35986" s="23"/>
      <c r="HH35986"/>
      <c r="IW35986" s="36"/>
      <c r="JI35986"/>
      <c r="JJ35986"/>
      <c r="KX35986" s="23"/>
      <c r="KY35986" s="23"/>
    </row>
    <row r="35987" spans="36:311" x14ac:dyDescent="0.2">
      <c r="AJ35987" s="23"/>
      <c r="HH35987"/>
      <c r="IW35987" s="36"/>
      <c r="JI35987"/>
      <c r="JJ35987"/>
      <c r="KX35987" s="23"/>
      <c r="KY35987" s="23"/>
    </row>
    <row r="35988" spans="36:311" x14ac:dyDescent="0.2">
      <c r="AJ35988" s="23"/>
      <c r="HH35988"/>
      <c r="IW35988" s="36"/>
      <c r="JI35988"/>
      <c r="JJ35988"/>
      <c r="KX35988" s="23"/>
      <c r="KY35988" s="23"/>
    </row>
    <row r="35989" spans="36:311" x14ac:dyDescent="0.2">
      <c r="AJ35989" s="23"/>
      <c r="HH35989"/>
      <c r="IW35989" s="36"/>
      <c r="JI35989"/>
      <c r="JJ35989"/>
      <c r="KX35989" s="23"/>
      <c r="KY35989" s="23"/>
    </row>
    <row r="35990" spans="36:311" x14ac:dyDescent="0.2">
      <c r="AJ35990" s="23"/>
      <c r="HH35990"/>
      <c r="IW35990" s="36"/>
      <c r="JI35990"/>
      <c r="JJ35990"/>
      <c r="KX35990" s="23"/>
      <c r="KY35990" s="23"/>
    </row>
    <row r="35991" spans="36:311" x14ac:dyDescent="0.2">
      <c r="AJ35991" s="23"/>
      <c r="HH35991"/>
      <c r="IW35991" s="36"/>
      <c r="JI35991"/>
      <c r="JJ35991"/>
      <c r="KX35991" s="23"/>
      <c r="KY35991" s="23"/>
    </row>
    <row r="35992" spans="36:311" x14ac:dyDescent="0.2">
      <c r="AJ35992" s="23"/>
      <c r="HH35992"/>
      <c r="IW35992" s="36"/>
      <c r="JI35992"/>
      <c r="JJ35992"/>
      <c r="KX35992" s="23"/>
      <c r="KY35992" s="23"/>
    </row>
    <row r="35993" spans="36:311" x14ac:dyDescent="0.2">
      <c r="AJ35993" s="23"/>
      <c r="HH35993"/>
      <c r="IW35993" s="36"/>
      <c r="JI35993"/>
      <c r="JJ35993"/>
      <c r="KX35993" s="23"/>
      <c r="KY35993" s="23"/>
    </row>
    <row r="35994" spans="36:311" x14ac:dyDescent="0.2">
      <c r="AJ35994" s="23"/>
      <c r="HH35994"/>
      <c r="IW35994" s="36"/>
      <c r="JI35994"/>
      <c r="JJ35994"/>
      <c r="KX35994" s="23"/>
      <c r="KY35994" s="23"/>
    </row>
    <row r="35995" spans="36:311" x14ac:dyDescent="0.2">
      <c r="AJ35995" s="23"/>
      <c r="HH35995"/>
      <c r="IW35995" s="36"/>
      <c r="JI35995"/>
      <c r="JJ35995"/>
      <c r="KX35995" s="23"/>
      <c r="KY35995" s="23"/>
    </row>
    <row r="35996" spans="36:311" x14ac:dyDescent="0.2">
      <c r="AJ35996" s="23"/>
      <c r="HH35996"/>
      <c r="IW35996" s="36"/>
      <c r="JI35996"/>
      <c r="JJ35996"/>
      <c r="KX35996" s="23"/>
      <c r="KY35996" s="23"/>
    </row>
    <row r="35997" spans="36:311" x14ac:dyDescent="0.2">
      <c r="AJ35997" s="23"/>
      <c r="HH35997"/>
      <c r="IW35997" s="36"/>
      <c r="JI35997"/>
      <c r="JJ35997"/>
      <c r="KX35997" s="23"/>
      <c r="KY35997" s="23"/>
    </row>
    <row r="35998" spans="36:311" x14ac:dyDescent="0.2">
      <c r="AJ35998" s="23"/>
      <c r="HH35998"/>
      <c r="IW35998" s="36"/>
      <c r="JI35998"/>
      <c r="JJ35998"/>
      <c r="KX35998" s="23"/>
      <c r="KY35998" s="23"/>
    </row>
    <row r="35999" spans="36:311" x14ac:dyDescent="0.2">
      <c r="AJ35999" s="23"/>
      <c r="HH35999"/>
      <c r="IW35999" s="36"/>
      <c r="JI35999"/>
      <c r="JJ35999"/>
      <c r="KX35999" s="23"/>
      <c r="KY35999" s="23"/>
    </row>
    <row r="36000" spans="36:311" x14ac:dyDescent="0.2">
      <c r="AJ36000" s="23"/>
      <c r="HH36000"/>
      <c r="IW36000" s="36"/>
      <c r="JI36000"/>
      <c r="JJ36000"/>
      <c r="KX36000" s="23"/>
      <c r="KY36000" s="23"/>
    </row>
    <row r="36001" spans="36:311" x14ac:dyDescent="0.2">
      <c r="AJ36001" s="23"/>
      <c r="HH36001"/>
      <c r="IW36001" s="36"/>
      <c r="JI36001"/>
      <c r="JJ36001"/>
      <c r="KX36001" s="23"/>
      <c r="KY36001" s="23"/>
    </row>
    <row r="36002" spans="36:311" x14ac:dyDescent="0.2">
      <c r="AJ36002" s="23"/>
      <c r="HH36002"/>
      <c r="IW36002" s="36"/>
      <c r="JI36002"/>
      <c r="JJ36002"/>
      <c r="KX36002" s="23"/>
      <c r="KY36002" s="23"/>
    </row>
    <row r="36003" spans="36:311" x14ac:dyDescent="0.2">
      <c r="AJ36003" s="23"/>
      <c r="HH36003"/>
      <c r="IW36003" s="36"/>
      <c r="JI36003"/>
      <c r="JJ36003"/>
      <c r="KX36003" s="23"/>
      <c r="KY36003" s="23"/>
    </row>
    <row r="36004" spans="36:311" x14ac:dyDescent="0.2">
      <c r="AJ36004" s="23"/>
      <c r="HH36004"/>
      <c r="IW36004" s="36"/>
      <c r="JI36004"/>
      <c r="JJ36004"/>
      <c r="KX36004" s="23"/>
      <c r="KY36004" s="23"/>
    </row>
    <row r="36005" spans="36:311" x14ac:dyDescent="0.2">
      <c r="AJ36005" s="23"/>
      <c r="HH36005"/>
      <c r="IW36005" s="36"/>
      <c r="JI36005"/>
      <c r="JJ36005"/>
      <c r="KX36005" s="23"/>
      <c r="KY36005" s="23"/>
    </row>
    <row r="36006" spans="36:311" x14ac:dyDescent="0.2">
      <c r="AJ36006" s="23"/>
      <c r="HH36006"/>
      <c r="IW36006" s="36"/>
      <c r="JI36006"/>
      <c r="JJ36006"/>
      <c r="KX36006" s="23"/>
      <c r="KY36006" s="23"/>
    </row>
    <row r="36007" spans="36:311" x14ac:dyDescent="0.2">
      <c r="AJ36007" s="23"/>
      <c r="HH36007"/>
      <c r="IW36007" s="36"/>
      <c r="JI36007"/>
      <c r="JJ36007"/>
      <c r="KX36007" s="23"/>
      <c r="KY36007" s="23"/>
    </row>
    <row r="36008" spans="36:311" x14ac:dyDescent="0.2">
      <c r="AJ36008" s="23"/>
      <c r="HH36008"/>
      <c r="IW36008" s="36"/>
      <c r="JI36008"/>
      <c r="JJ36008"/>
      <c r="KX36008" s="23"/>
      <c r="KY36008" s="23"/>
    </row>
    <row r="36009" spans="36:311" x14ac:dyDescent="0.2">
      <c r="AJ36009" s="23"/>
      <c r="HH36009"/>
      <c r="IW36009" s="36"/>
      <c r="JI36009"/>
      <c r="JJ36009"/>
      <c r="KX36009" s="23"/>
      <c r="KY36009" s="23"/>
    </row>
    <row r="36010" spans="36:311" x14ac:dyDescent="0.2">
      <c r="AJ36010" s="23"/>
      <c r="HH36010"/>
      <c r="IW36010" s="36"/>
      <c r="JI36010"/>
      <c r="JJ36010"/>
      <c r="KX36010" s="23"/>
      <c r="KY36010" s="23"/>
    </row>
    <row r="36011" spans="36:311" x14ac:dyDescent="0.2">
      <c r="AJ36011" s="23"/>
      <c r="HH36011"/>
      <c r="IW36011" s="36"/>
      <c r="JI36011"/>
      <c r="JJ36011"/>
      <c r="KX36011" s="23"/>
      <c r="KY36011" s="23"/>
    </row>
    <row r="36012" spans="36:311" x14ac:dyDescent="0.2">
      <c r="AJ36012" s="23"/>
      <c r="HH36012"/>
      <c r="IW36012" s="36"/>
      <c r="JI36012"/>
      <c r="JJ36012"/>
      <c r="KX36012" s="23"/>
      <c r="KY36012" s="23"/>
    </row>
    <row r="36013" spans="36:311" x14ac:dyDescent="0.2">
      <c r="AJ36013" s="23"/>
      <c r="HH36013"/>
      <c r="IW36013" s="36"/>
      <c r="JI36013"/>
      <c r="JJ36013"/>
      <c r="KX36013" s="23"/>
      <c r="KY36013" s="23"/>
    </row>
    <row r="36014" spans="36:311" x14ac:dyDescent="0.2">
      <c r="AJ36014" s="23"/>
      <c r="HH36014"/>
      <c r="IW36014" s="36"/>
      <c r="JI36014"/>
      <c r="JJ36014"/>
      <c r="KX36014" s="23"/>
      <c r="KY36014" s="23"/>
    </row>
    <row r="36015" spans="36:311" x14ac:dyDescent="0.2">
      <c r="AJ36015" s="23"/>
      <c r="HH36015"/>
      <c r="IW36015" s="36"/>
      <c r="JI36015"/>
      <c r="JJ36015"/>
      <c r="KX36015" s="23"/>
      <c r="KY36015" s="23"/>
    </row>
    <row r="36016" spans="36:311" x14ac:dyDescent="0.2">
      <c r="AJ36016" s="23"/>
      <c r="HH36016"/>
      <c r="IW36016" s="36"/>
      <c r="JI36016"/>
      <c r="JJ36016"/>
      <c r="KX36016" s="23"/>
      <c r="KY36016" s="23"/>
    </row>
    <row r="36017" spans="36:311" x14ac:dyDescent="0.2">
      <c r="AJ36017" s="23"/>
      <c r="HH36017"/>
      <c r="IW36017" s="36"/>
      <c r="JI36017"/>
      <c r="JJ36017"/>
      <c r="KX36017" s="23"/>
      <c r="KY36017" s="23"/>
    </row>
    <row r="36018" spans="36:311" x14ac:dyDescent="0.2">
      <c r="AJ36018" s="23"/>
      <c r="HH36018"/>
      <c r="IW36018" s="36"/>
      <c r="JI36018"/>
      <c r="JJ36018"/>
      <c r="KX36018" s="23"/>
      <c r="KY36018" s="23"/>
    </row>
    <row r="36019" spans="36:311" x14ac:dyDescent="0.2">
      <c r="AJ36019" s="23"/>
      <c r="HH36019"/>
      <c r="IW36019" s="36"/>
      <c r="JI36019"/>
      <c r="JJ36019"/>
      <c r="KX36019" s="23"/>
      <c r="KY36019" s="23"/>
    </row>
    <row r="36020" spans="36:311" x14ac:dyDescent="0.2">
      <c r="AJ36020" s="23"/>
      <c r="HH36020"/>
      <c r="IW36020" s="36"/>
      <c r="JI36020"/>
      <c r="JJ36020"/>
      <c r="KX36020" s="23"/>
      <c r="KY36020" s="23"/>
    </row>
    <row r="36021" spans="36:311" x14ac:dyDescent="0.2">
      <c r="AJ36021" s="23"/>
      <c r="HH36021"/>
      <c r="IW36021" s="36"/>
      <c r="JI36021"/>
      <c r="JJ36021"/>
      <c r="KX36021" s="23"/>
      <c r="KY36021" s="23"/>
    </row>
    <row r="36022" spans="36:311" x14ac:dyDescent="0.2">
      <c r="AJ36022" s="23"/>
      <c r="HH36022"/>
      <c r="IW36022" s="36"/>
      <c r="JI36022"/>
      <c r="JJ36022"/>
      <c r="KX36022" s="23"/>
      <c r="KY36022" s="23"/>
    </row>
    <row r="36023" spans="36:311" x14ac:dyDescent="0.2">
      <c r="AJ36023" s="23"/>
      <c r="HH36023"/>
      <c r="IW36023" s="36"/>
      <c r="JI36023"/>
      <c r="JJ36023"/>
      <c r="KX36023" s="23"/>
      <c r="KY36023" s="23"/>
    </row>
    <row r="36024" spans="36:311" x14ac:dyDescent="0.2">
      <c r="AJ36024" s="23"/>
      <c r="HH36024"/>
      <c r="IW36024" s="36"/>
      <c r="JI36024"/>
      <c r="JJ36024"/>
      <c r="KX36024" s="23"/>
      <c r="KY36024" s="23"/>
    </row>
    <row r="36025" spans="36:311" x14ac:dyDescent="0.2">
      <c r="AJ36025" s="23"/>
      <c r="HH36025"/>
      <c r="IW36025" s="36"/>
      <c r="JI36025"/>
      <c r="JJ36025"/>
      <c r="KX36025" s="23"/>
      <c r="KY36025" s="23"/>
    </row>
    <row r="36026" spans="36:311" x14ac:dyDescent="0.2">
      <c r="AJ36026" s="23"/>
      <c r="HH36026"/>
      <c r="IW36026" s="36"/>
      <c r="JI36026"/>
      <c r="JJ36026"/>
      <c r="KX36026" s="23"/>
      <c r="KY36026" s="23"/>
    </row>
    <row r="36027" spans="36:311" x14ac:dyDescent="0.2">
      <c r="AJ36027" s="23"/>
      <c r="HH36027"/>
      <c r="IW36027" s="36"/>
      <c r="JI36027"/>
      <c r="JJ36027"/>
      <c r="KX36027" s="23"/>
      <c r="KY36027" s="23"/>
    </row>
    <row r="36028" spans="36:311" x14ac:dyDescent="0.2">
      <c r="AJ36028" s="23"/>
      <c r="HH36028"/>
      <c r="IW36028" s="36"/>
      <c r="JI36028"/>
      <c r="JJ36028"/>
      <c r="KX36028" s="23"/>
      <c r="KY36028" s="23"/>
    </row>
    <row r="36029" spans="36:311" x14ac:dyDescent="0.2">
      <c r="AJ36029" s="23"/>
      <c r="HH36029"/>
      <c r="IW36029" s="36"/>
      <c r="JI36029"/>
      <c r="JJ36029"/>
      <c r="KX36029" s="23"/>
      <c r="KY36029" s="23"/>
    </row>
    <row r="36030" spans="36:311" x14ac:dyDescent="0.2">
      <c r="AJ36030" s="23"/>
      <c r="HH36030"/>
      <c r="IW36030" s="36"/>
      <c r="JI36030"/>
      <c r="JJ36030"/>
      <c r="KX36030" s="23"/>
      <c r="KY36030" s="23"/>
    </row>
    <row r="36031" spans="36:311" x14ac:dyDescent="0.2">
      <c r="AJ36031" s="23"/>
      <c r="HH36031"/>
      <c r="IW36031" s="36"/>
      <c r="JI36031"/>
      <c r="JJ36031"/>
      <c r="KX36031" s="23"/>
      <c r="KY36031" s="23"/>
    </row>
    <row r="36032" spans="36:311" x14ac:dyDescent="0.2">
      <c r="AJ36032" s="23"/>
      <c r="HH36032"/>
      <c r="IW36032" s="36"/>
      <c r="JI36032"/>
      <c r="JJ36032"/>
      <c r="KX36032" s="23"/>
      <c r="KY36032" s="23"/>
    </row>
    <row r="36033" spans="36:311" x14ac:dyDescent="0.2">
      <c r="AJ36033" s="23"/>
      <c r="HH36033"/>
      <c r="IW36033" s="36"/>
      <c r="JI36033"/>
      <c r="JJ36033"/>
      <c r="KX36033" s="23"/>
      <c r="KY36033" s="23"/>
    </row>
    <row r="36034" spans="36:311" x14ac:dyDescent="0.2">
      <c r="AJ36034" s="23"/>
      <c r="HH36034"/>
      <c r="IW36034" s="36"/>
      <c r="JI36034"/>
      <c r="JJ36034"/>
      <c r="KX36034" s="23"/>
      <c r="KY36034" s="23"/>
    </row>
    <row r="36035" spans="36:311" x14ac:dyDescent="0.2">
      <c r="AJ36035" s="23"/>
      <c r="HH36035"/>
      <c r="IW36035" s="36"/>
      <c r="JI36035"/>
      <c r="JJ36035"/>
      <c r="KX36035" s="23"/>
      <c r="KY36035" s="23"/>
    </row>
    <row r="36036" spans="36:311" x14ac:dyDescent="0.2">
      <c r="AJ36036" s="23"/>
      <c r="HH36036"/>
      <c r="IW36036" s="36"/>
      <c r="JI36036"/>
      <c r="JJ36036"/>
      <c r="KX36036" s="23"/>
      <c r="KY36036" s="23"/>
    </row>
    <row r="36037" spans="36:311" x14ac:dyDescent="0.2">
      <c r="AJ36037" s="23"/>
      <c r="HH36037"/>
      <c r="IW36037" s="36"/>
      <c r="JI36037"/>
      <c r="JJ36037"/>
      <c r="KX36037" s="23"/>
      <c r="KY36037" s="23"/>
    </row>
    <row r="36038" spans="36:311" x14ac:dyDescent="0.2">
      <c r="AJ36038" s="23"/>
      <c r="HH36038"/>
      <c r="IW36038" s="36"/>
      <c r="JI36038"/>
      <c r="JJ36038"/>
      <c r="KX36038" s="23"/>
      <c r="KY36038" s="23"/>
    </row>
    <row r="36039" spans="36:311" x14ac:dyDescent="0.2">
      <c r="AJ36039" s="23"/>
      <c r="HH36039"/>
      <c r="IW36039" s="36"/>
      <c r="JI36039"/>
      <c r="JJ36039"/>
      <c r="KX36039" s="23"/>
      <c r="KY36039" s="23"/>
    </row>
    <row r="36040" spans="36:311" x14ac:dyDescent="0.2">
      <c r="AJ36040" s="23"/>
      <c r="HH36040"/>
      <c r="IW36040" s="36"/>
      <c r="JI36040"/>
      <c r="JJ36040"/>
      <c r="KX36040" s="23"/>
      <c r="KY36040" s="23"/>
    </row>
    <row r="36041" spans="36:311" x14ac:dyDescent="0.2">
      <c r="AJ36041" s="23"/>
      <c r="HH36041"/>
      <c r="IW36041" s="36"/>
      <c r="JI36041"/>
      <c r="JJ36041"/>
      <c r="KX36041" s="23"/>
      <c r="KY36041" s="23"/>
    </row>
    <row r="36042" spans="36:311" x14ac:dyDescent="0.2">
      <c r="AJ36042" s="23"/>
      <c r="HH36042"/>
      <c r="IW36042" s="36"/>
      <c r="JI36042"/>
      <c r="JJ36042"/>
      <c r="KX36042" s="23"/>
      <c r="KY36042" s="23"/>
    </row>
    <row r="36043" spans="36:311" x14ac:dyDescent="0.2">
      <c r="AJ36043" s="23"/>
      <c r="HH36043"/>
      <c r="IW36043" s="36"/>
      <c r="JI36043"/>
      <c r="JJ36043"/>
      <c r="KX36043" s="23"/>
      <c r="KY36043" s="23"/>
    </row>
    <row r="36044" spans="36:311" x14ac:dyDescent="0.2">
      <c r="AJ36044" s="23"/>
      <c r="HH36044"/>
      <c r="IW36044" s="36"/>
      <c r="JI36044"/>
      <c r="JJ36044"/>
      <c r="KX36044" s="23"/>
      <c r="KY36044" s="23"/>
    </row>
    <row r="36045" spans="36:311" x14ac:dyDescent="0.2">
      <c r="AJ36045" s="23"/>
      <c r="HH36045"/>
      <c r="IW36045" s="36"/>
      <c r="JI36045"/>
      <c r="JJ36045"/>
      <c r="KX36045" s="23"/>
      <c r="KY36045" s="23"/>
    </row>
    <row r="36046" spans="36:311" x14ac:dyDescent="0.2">
      <c r="AJ36046" s="23"/>
      <c r="HH36046"/>
      <c r="IW36046" s="36"/>
      <c r="JI36046"/>
      <c r="JJ36046"/>
      <c r="KX36046" s="23"/>
      <c r="KY36046" s="23"/>
    </row>
    <row r="36047" spans="36:311" x14ac:dyDescent="0.2">
      <c r="AJ36047" s="23"/>
      <c r="HH36047"/>
      <c r="IW36047" s="36"/>
      <c r="JI36047"/>
      <c r="JJ36047"/>
      <c r="KX36047" s="23"/>
      <c r="KY36047" s="23"/>
    </row>
    <row r="36048" spans="36:311" x14ac:dyDescent="0.2">
      <c r="AJ36048" s="23"/>
      <c r="HH36048"/>
      <c r="IW36048" s="36"/>
      <c r="JI36048"/>
      <c r="JJ36048"/>
      <c r="KX36048" s="23"/>
      <c r="KY36048" s="23"/>
    </row>
    <row r="36049" spans="36:311" x14ac:dyDescent="0.2">
      <c r="AJ36049" s="23"/>
      <c r="HH36049"/>
      <c r="IW36049" s="36"/>
      <c r="JI36049"/>
      <c r="JJ36049"/>
      <c r="KX36049" s="23"/>
      <c r="KY36049" s="23"/>
    </row>
    <row r="36050" spans="36:311" x14ac:dyDescent="0.2">
      <c r="AJ36050" s="23"/>
      <c r="HH36050"/>
      <c r="IW36050" s="36"/>
      <c r="JI36050"/>
      <c r="JJ36050"/>
      <c r="KX36050" s="23"/>
      <c r="KY36050" s="23"/>
    </row>
    <row r="36051" spans="36:311" x14ac:dyDescent="0.2">
      <c r="AJ36051" s="23"/>
      <c r="HH36051"/>
      <c r="IW36051" s="36"/>
      <c r="JI36051"/>
      <c r="JJ36051"/>
      <c r="KX36051" s="23"/>
      <c r="KY36051" s="23"/>
    </row>
    <row r="36052" spans="36:311" x14ac:dyDescent="0.2">
      <c r="AJ36052" s="23"/>
      <c r="HH36052"/>
      <c r="IW36052" s="36"/>
      <c r="JI36052"/>
      <c r="JJ36052"/>
      <c r="KX36052" s="23"/>
      <c r="KY36052" s="23"/>
    </row>
    <row r="36053" spans="36:311" x14ac:dyDescent="0.2">
      <c r="AJ36053" s="23"/>
      <c r="HH36053"/>
      <c r="IW36053" s="36"/>
      <c r="JI36053"/>
      <c r="JJ36053"/>
      <c r="KX36053" s="23"/>
      <c r="KY36053" s="23"/>
    </row>
    <row r="36054" spans="36:311" x14ac:dyDescent="0.2">
      <c r="AJ36054" s="23"/>
      <c r="HH36054"/>
      <c r="IW36054" s="36"/>
      <c r="JI36054"/>
      <c r="JJ36054"/>
      <c r="KX36054" s="23"/>
      <c r="KY36054" s="23"/>
    </row>
    <row r="36055" spans="36:311" x14ac:dyDescent="0.2">
      <c r="AJ36055" s="23"/>
      <c r="HH36055"/>
      <c r="IW36055" s="36"/>
      <c r="JI36055"/>
      <c r="JJ36055"/>
      <c r="KX36055" s="23"/>
      <c r="KY36055" s="23"/>
    </row>
    <row r="36056" spans="36:311" x14ac:dyDescent="0.2">
      <c r="AJ36056" s="23"/>
      <c r="HH36056"/>
      <c r="IW36056" s="36"/>
      <c r="JI36056"/>
      <c r="JJ36056"/>
      <c r="KX36056" s="23"/>
      <c r="KY36056" s="23"/>
    </row>
    <row r="36057" spans="36:311" x14ac:dyDescent="0.2">
      <c r="AJ36057" s="23"/>
      <c r="HH36057"/>
      <c r="IW36057" s="36"/>
      <c r="JI36057"/>
      <c r="JJ36057"/>
      <c r="KX36057" s="23"/>
      <c r="KY36057" s="23"/>
    </row>
    <row r="36058" spans="36:311" x14ac:dyDescent="0.2">
      <c r="AJ36058" s="23"/>
      <c r="HH36058"/>
      <c r="IW36058" s="36"/>
      <c r="JI36058"/>
      <c r="JJ36058"/>
      <c r="KX36058" s="23"/>
      <c r="KY36058" s="23"/>
    </row>
    <row r="36059" spans="36:311" x14ac:dyDescent="0.2">
      <c r="AJ36059" s="23"/>
      <c r="HH36059"/>
      <c r="IW36059" s="36"/>
      <c r="JI36059"/>
      <c r="JJ36059"/>
      <c r="KX36059" s="23"/>
      <c r="KY36059" s="23"/>
    </row>
    <row r="36060" spans="36:311" x14ac:dyDescent="0.2">
      <c r="AJ36060" s="23"/>
      <c r="HH36060"/>
      <c r="IW36060" s="36"/>
      <c r="JI36060"/>
      <c r="JJ36060"/>
      <c r="KX36060" s="23"/>
      <c r="KY36060" s="23"/>
    </row>
    <row r="36061" spans="36:311" x14ac:dyDescent="0.2">
      <c r="AJ36061" s="23"/>
      <c r="HH36061"/>
      <c r="IW36061" s="36"/>
      <c r="JI36061"/>
      <c r="JJ36061"/>
      <c r="KX36061" s="23"/>
      <c r="KY36061" s="23"/>
    </row>
    <row r="36062" spans="36:311" x14ac:dyDescent="0.2">
      <c r="AJ36062" s="23"/>
      <c r="HH36062"/>
      <c r="IW36062" s="36"/>
      <c r="JI36062"/>
      <c r="JJ36062"/>
      <c r="KX36062" s="23"/>
      <c r="KY36062" s="23"/>
    </row>
    <row r="36063" spans="36:311" x14ac:dyDescent="0.2">
      <c r="AJ36063" s="23"/>
      <c r="HH36063"/>
      <c r="IW36063" s="36"/>
      <c r="JI36063"/>
      <c r="JJ36063"/>
      <c r="KX36063" s="23"/>
      <c r="KY36063" s="23"/>
    </row>
    <row r="36064" spans="36:311" x14ac:dyDescent="0.2">
      <c r="AJ36064" s="23"/>
      <c r="HH36064"/>
      <c r="IW36064" s="36"/>
      <c r="JI36064"/>
      <c r="JJ36064"/>
      <c r="KX36064" s="23"/>
      <c r="KY36064" s="23"/>
    </row>
    <row r="36065" spans="36:311" x14ac:dyDescent="0.2">
      <c r="AJ36065" s="23"/>
      <c r="HH36065"/>
      <c r="IW36065" s="36"/>
      <c r="JI36065"/>
      <c r="JJ36065"/>
      <c r="KX36065" s="23"/>
      <c r="KY36065" s="23"/>
    </row>
    <row r="36066" spans="36:311" x14ac:dyDescent="0.2">
      <c r="AJ36066" s="23"/>
      <c r="HH36066"/>
      <c r="IW36066" s="36"/>
      <c r="JI36066"/>
      <c r="JJ36066"/>
      <c r="KX36066" s="23"/>
      <c r="KY36066" s="23"/>
    </row>
    <row r="36067" spans="36:311" x14ac:dyDescent="0.2">
      <c r="AJ36067" s="23"/>
      <c r="HH36067"/>
      <c r="IW36067" s="36"/>
      <c r="JI36067"/>
      <c r="JJ36067"/>
      <c r="KX36067" s="23"/>
      <c r="KY36067" s="23"/>
    </row>
    <row r="36068" spans="36:311" x14ac:dyDescent="0.2">
      <c r="AJ36068" s="23"/>
      <c r="HH36068"/>
      <c r="IW36068" s="36"/>
      <c r="JI36068"/>
      <c r="JJ36068"/>
      <c r="KX36068" s="23"/>
      <c r="KY36068" s="23"/>
    </row>
    <row r="36069" spans="36:311" x14ac:dyDescent="0.2">
      <c r="AJ36069" s="23"/>
      <c r="HH36069"/>
      <c r="IW36069" s="36"/>
      <c r="JI36069"/>
      <c r="JJ36069"/>
      <c r="KX36069" s="23"/>
      <c r="KY36069" s="23"/>
    </row>
    <row r="36070" spans="36:311" x14ac:dyDescent="0.2">
      <c r="AJ36070" s="23"/>
      <c r="HH36070"/>
      <c r="IW36070" s="36"/>
      <c r="JI36070"/>
      <c r="JJ36070"/>
      <c r="KX36070" s="23"/>
      <c r="KY36070" s="23"/>
    </row>
    <row r="36071" spans="36:311" x14ac:dyDescent="0.2">
      <c r="AJ36071" s="23"/>
      <c r="HH36071"/>
      <c r="IW36071" s="36"/>
      <c r="JI36071"/>
      <c r="JJ36071"/>
      <c r="KX36071" s="23"/>
      <c r="KY36071" s="23"/>
    </row>
    <row r="36072" spans="36:311" x14ac:dyDescent="0.2">
      <c r="AJ36072" s="23"/>
      <c r="HH36072"/>
      <c r="IW36072" s="36"/>
      <c r="JI36072"/>
      <c r="JJ36072"/>
      <c r="KX36072" s="23"/>
      <c r="KY36072" s="23"/>
    </row>
    <row r="36073" spans="36:311" x14ac:dyDescent="0.2">
      <c r="AJ36073" s="23"/>
      <c r="HH36073"/>
      <c r="IW36073" s="36"/>
      <c r="JI36073"/>
      <c r="JJ36073"/>
      <c r="KX36073" s="23"/>
      <c r="KY36073" s="23"/>
    </row>
    <row r="36074" spans="36:311" x14ac:dyDescent="0.2">
      <c r="AJ36074" s="23"/>
      <c r="HH36074"/>
      <c r="IW36074" s="36"/>
      <c r="JI36074"/>
      <c r="JJ36074"/>
      <c r="KX36074" s="23"/>
      <c r="KY36074" s="23"/>
    </row>
    <row r="36075" spans="36:311" x14ac:dyDescent="0.2">
      <c r="AJ36075" s="23"/>
      <c r="HH36075"/>
      <c r="IW36075" s="36"/>
      <c r="JI36075"/>
      <c r="JJ36075"/>
      <c r="KX36075" s="23"/>
      <c r="KY36075" s="23"/>
    </row>
    <row r="36076" spans="36:311" x14ac:dyDescent="0.2">
      <c r="AJ36076" s="23"/>
      <c r="HH36076"/>
      <c r="IW36076" s="36"/>
      <c r="JI36076"/>
      <c r="JJ36076"/>
      <c r="KX36076" s="23"/>
      <c r="KY36076" s="23"/>
    </row>
    <row r="36077" spans="36:311" x14ac:dyDescent="0.2">
      <c r="AJ36077" s="23"/>
      <c r="HH36077"/>
      <c r="IW36077" s="36"/>
      <c r="JI36077"/>
      <c r="JJ36077"/>
      <c r="KX36077" s="23"/>
      <c r="KY36077" s="23"/>
    </row>
    <row r="36078" spans="36:311" x14ac:dyDescent="0.2">
      <c r="AJ36078" s="23"/>
      <c r="HH36078"/>
      <c r="IW36078" s="36"/>
      <c r="JI36078"/>
      <c r="JJ36078"/>
      <c r="KX36078" s="23"/>
      <c r="KY36078" s="23"/>
    </row>
    <row r="36079" spans="36:311" x14ac:dyDescent="0.2">
      <c r="AJ36079" s="23"/>
      <c r="HH36079"/>
      <c r="IW36079" s="36"/>
      <c r="JI36079"/>
      <c r="JJ36079"/>
      <c r="KX36079" s="23"/>
      <c r="KY36079" s="23"/>
    </row>
    <row r="36080" spans="36:311" x14ac:dyDescent="0.2">
      <c r="AJ36080" s="23"/>
      <c r="HH36080"/>
      <c r="IW36080" s="36"/>
      <c r="JI36080"/>
      <c r="JJ36080"/>
      <c r="KX36080" s="23"/>
      <c r="KY36080" s="23"/>
    </row>
    <row r="36081" spans="36:311" x14ac:dyDescent="0.2">
      <c r="AJ36081" s="23"/>
      <c r="HH36081"/>
      <c r="IW36081" s="36"/>
      <c r="JI36081"/>
      <c r="JJ36081"/>
      <c r="KX36081" s="23"/>
      <c r="KY36081" s="23"/>
    </row>
    <row r="36082" spans="36:311" x14ac:dyDescent="0.2">
      <c r="AJ36082" s="23"/>
      <c r="HH36082"/>
      <c r="IW36082" s="36"/>
      <c r="JI36082"/>
      <c r="JJ36082"/>
      <c r="KX36082" s="23"/>
      <c r="KY36082" s="23"/>
    </row>
    <row r="36083" spans="36:311" x14ac:dyDescent="0.2">
      <c r="AJ36083" s="23"/>
      <c r="HH36083"/>
      <c r="IW36083" s="36"/>
      <c r="JI36083"/>
      <c r="JJ36083"/>
      <c r="KX36083" s="23"/>
      <c r="KY36083" s="23"/>
    </row>
    <row r="36084" spans="36:311" x14ac:dyDescent="0.2">
      <c r="AJ36084" s="23"/>
      <c r="HH36084"/>
      <c r="IW36084" s="36"/>
      <c r="JI36084"/>
      <c r="JJ36084"/>
      <c r="KX36084" s="23"/>
      <c r="KY36084" s="23"/>
    </row>
    <row r="36085" spans="36:311" x14ac:dyDescent="0.2">
      <c r="AJ36085" s="23"/>
      <c r="HH36085"/>
      <c r="IW36085" s="36"/>
      <c r="JI36085"/>
      <c r="JJ36085"/>
      <c r="KX36085" s="23"/>
      <c r="KY36085" s="23"/>
    </row>
    <row r="36086" spans="36:311" x14ac:dyDescent="0.2">
      <c r="AJ36086" s="23"/>
      <c r="HH36086"/>
      <c r="IW36086" s="36"/>
      <c r="JI36086"/>
      <c r="JJ36086"/>
      <c r="KX36086" s="23"/>
      <c r="KY36086" s="23"/>
    </row>
    <row r="36087" spans="36:311" x14ac:dyDescent="0.2">
      <c r="AJ36087" s="23"/>
      <c r="HH36087"/>
      <c r="IW36087" s="36"/>
      <c r="JI36087"/>
      <c r="JJ36087"/>
      <c r="KX36087" s="23"/>
      <c r="KY36087" s="23"/>
    </row>
    <row r="36088" spans="36:311" x14ac:dyDescent="0.2">
      <c r="AJ36088" s="23"/>
      <c r="HH36088"/>
      <c r="IW36088" s="36"/>
      <c r="JI36088"/>
      <c r="JJ36088"/>
      <c r="KX36088" s="23"/>
      <c r="KY36088" s="23"/>
    </row>
    <row r="36089" spans="36:311" x14ac:dyDescent="0.2">
      <c r="AJ36089" s="23"/>
      <c r="HH36089"/>
      <c r="IW36089" s="36"/>
      <c r="JI36089"/>
      <c r="JJ36089"/>
      <c r="KX36089" s="23"/>
      <c r="KY36089" s="23"/>
    </row>
    <row r="36090" spans="36:311" x14ac:dyDescent="0.2">
      <c r="AJ36090" s="23"/>
      <c r="HH36090"/>
      <c r="IW36090" s="36"/>
      <c r="JI36090"/>
      <c r="JJ36090"/>
      <c r="KX36090" s="23"/>
      <c r="KY36090" s="23"/>
    </row>
    <row r="36091" spans="36:311" x14ac:dyDescent="0.2">
      <c r="AJ36091" s="23"/>
      <c r="HH36091"/>
      <c r="IW36091" s="36"/>
      <c r="JI36091"/>
      <c r="JJ36091"/>
      <c r="KX36091" s="23"/>
      <c r="KY36091" s="23"/>
    </row>
    <row r="36092" spans="36:311" x14ac:dyDescent="0.2">
      <c r="AJ36092" s="23"/>
      <c r="HH36092"/>
      <c r="IW36092" s="36"/>
      <c r="JI36092"/>
      <c r="JJ36092"/>
      <c r="KX36092" s="23"/>
      <c r="KY36092" s="23"/>
    </row>
    <row r="36093" spans="36:311" x14ac:dyDescent="0.2">
      <c r="AJ36093" s="23"/>
      <c r="HH36093"/>
      <c r="IW36093" s="36"/>
      <c r="JI36093"/>
      <c r="JJ36093"/>
      <c r="KX36093" s="23"/>
      <c r="KY36093" s="23"/>
    </row>
    <row r="36094" spans="36:311" x14ac:dyDescent="0.2">
      <c r="AJ36094" s="23"/>
      <c r="HH36094"/>
      <c r="IW36094" s="36"/>
      <c r="JI36094"/>
      <c r="JJ36094"/>
      <c r="KX36094" s="23"/>
      <c r="KY36094" s="23"/>
    </row>
    <row r="36095" spans="36:311" x14ac:dyDescent="0.2">
      <c r="AJ36095" s="23"/>
      <c r="HH36095"/>
      <c r="IW36095" s="36"/>
      <c r="JI36095"/>
      <c r="JJ36095"/>
      <c r="KX36095" s="23"/>
      <c r="KY36095" s="23"/>
    </row>
    <row r="36096" spans="36:311" x14ac:dyDescent="0.2">
      <c r="AJ36096" s="23"/>
      <c r="HH36096"/>
      <c r="IW36096" s="36"/>
      <c r="JI36096"/>
      <c r="JJ36096"/>
      <c r="KX36096" s="23"/>
      <c r="KY36096" s="23"/>
    </row>
    <row r="36097" spans="36:311" x14ac:dyDescent="0.2">
      <c r="AJ36097" s="23"/>
      <c r="HH36097"/>
      <c r="IW36097" s="36"/>
      <c r="JI36097"/>
      <c r="JJ36097"/>
      <c r="KX36097" s="23"/>
      <c r="KY36097" s="23"/>
    </row>
    <row r="36098" spans="36:311" x14ac:dyDescent="0.2">
      <c r="AJ36098" s="23"/>
      <c r="HH36098"/>
      <c r="IW36098" s="36"/>
      <c r="JI36098"/>
      <c r="JJ36098"/>
      <c r="KX36098" s="23"/>
      <c r="KY36098" s="23"/>
    </row>
    <row r="36099" spans="36:311" x14ac:dyDescent="0.2">
      <c r="AJ36099" s="23"/>
      <c r="HH36099"/>
      <c r="IW36099" s="36"/>
      <c r="JI36099"/>
      <c r="JJ36099"/>
      <c r="KX36099" s="23"/>
      <c r="KY36099" s="23"/>
    </row>
    <row r="36100" spans="36:311" x14ac:dyDescent="0.2">
      <c r="AJ36100" s="23"/>
      <c r="HH36100"/>
      <c r="IW36100" s="36"/>
      <c r="JI36100"/>
      <c r="JJ36100"/>
      <c r="KX36100" s="23"/>
      <c r="KY36100" s="23"/>
    </row>
    <row r="36101" spans="36:311" x14ac:dyDescent="0.2">
      <c r="AJ36101" s="23"/>
      <c r="HH36101"/>
      <c r="IW36101" s="36"/>
      <c r="JI36101"/>
      <c r="JJ36101"/>
      <c r="KX36101" s="23"/>
      <c r="KY36101" s="23"/>
    </row>
    <row r="36102" spans="36:311" x14ac:dyDescent="0.2">
      <c r="AJ36102" s="23"/>
      <c r="HH36102"/>
      <c r="IW36102" s="36"/>
      <c r="JI36102"/>
      <c r="JJ36102"/>
      <c r="KX36102" s="23"/>
      <c r="KY36102" s="23"/>
    </row>
    <row r="36103" spans="36:311" x14ac:dyDescent="0.2">
      <c r="AJ36103" s="23"/>
      <c r="HH36103"/>
      <c r="IW36103" s="36"/>
      <c r="JI36103"/>
      <c r="JJ36103"/>
      <c r="KX36103" s="23"/>
      <c r="KY36103" s="23"/>
    </row>
    <row r="36104" spans="36:311" x14ac:dyDescent="0.2">
      <c r="AJ36104" s="23"/>
      <c r="HH36104"/>
      <c r="IW36104" s="36"/>
      <c r="JI36104"/>
      <c r="JJ36104"/>
      <c r="KX36104" s="23"/>
      <c r="KY36104" s="23"/>
    </row>
    <row r="36105" spans="36:311" x14ac:dyDescent="0.2">
      <c r="AJ36105" s="23"/>
      <c r="HH36105"/>
      <c r="IW36105" s="36"/>
      <c r="JI36105"/>
      <c r="JJ36105"/>
      <c r="KX36105" s="23"/>
      <c r="KY36105" s="23"/>
    </row>
    <row r="36106" spans="36:311" x14ac:dyDescent="0.2">
      <c r="AJ36106" s="23"/>
      <c r="HH36106"/>
      <c r="IW36106" s="36"/>
      <c r="JI36106"/>
      <c r="JJ36106"/>
      <c r="KX36106" s="23"/>
      <c r="KY36106" s="23"/>
    </row>
    <row r="36107" spans="36:311" x14ac:dyDescent="0.2">
      <c r="AJ36107" s="23"/>
      <c r="HH36107"/>
      <c r="IW36107" s="36"/>
      <c r="JI36107"/>
      <c r="JJ36107"/>
      <c r="KX36107" s="23"/>
      <c r="KY36107" s="23"/>
    </row>
    <row r="36108" spans="36:311" x14ac:dyDescent="0.2">
      <c r="AJ36108" s="23"/>
      <c r="HH36108"/>
      <c r="IW36108" s="36"/>
      <c r="JI36108"/>
      <c r="JJ36108"/>
      <c r="KX36108" s="23"/>
      <c r="KY36108" s="23"/>
    </row>
    <row r="36109" spans="36:311" x14ac:dyDescent="0.2">
      <c r="AJ36109" s="23"/>
      <c r="HH36109"/>
      <c r="IW36109" s="36"/>
      <c r="JI36109"/>
      <c r="JJ36109"/>
      <c r="KX36109" s="23"/>
      <c r="KY36109" s="23"/>
    </row>
    <row r="36110" spans="36:311" x14ac:dyDescent="0.2">
      <c r="AJ36110" s="23"/>
      <c r="HH36110"/>
      <c r="IW36110" s="36"/>
      <c r="JI36110"/>
      <c r="JJ36110"/>
      <c r="KX36110" s="23"/>
      <c r="KY36110" s="23"/>
    </row>
    <row r="36111" spans="36:311" x14ac:dyDescent="0.2">
      <c r="AJ36111" s="23"/>
      <c r="HH36111"/>
      <c r="IW36111" s="36"/>
      <c r="JI36111"/>
      <c r="JJ36111"/>
      <c r="KX36111" s="23"/>
      <c r="KY36111" s="23"/>
    </row>
    <row r="36112" spans="36:311" x14ac:dyDescent="0.2">
      <c r="AJ36112" s="23"/>
      <c r="HH36112"/>
      <c r="IW36112" s="36"/>
      <c r="JI36112"/>
      <c r="JJ36112"/>
      <c r="KX36112" s="23"/>
      <c r="KY36112" s="23"/>
    </row>
    <row r="36113" spans="36:311" x14ac:dyDescent="0.2">
      <c r="AJ36113" s="23"/>
      <c r="HH36113"/>
      <c r="IW36113" s="36"/>
      <c r="JI36113"/>
      <c r="JJ36113"/>
      <c r="KX36113" s="23"/>
      <c r="KY36113" s="23"/>
    </row>
    <row r="36114" spans="36:311" x14ac:dyDescent="0.2">
      <c r="AJ36114" s="23"/>
      <c r="HH36114"/>
      <c r="IW36114" s="36"/>
      <c r="JI36114"/>
      <c r="JJ36114"/>
      <c r="KX36114" s="23"/>
      <c r="KY36114" s="23"/>
    </row>
    <row r="36115" spans="36:311" x14ac:dyDescent="0.2">
      <c r="AJ36115" s="23"/>
      <c r="HH36115"/>
      <c r="IW36115" s="36"/>
      <c r="JI36115"/>
      <c r="JJ36115"/>
      <c r="KX36115" s="23"/>
      <c r="KY36115" s="23"/>
    </row>
    <row r="36116" spans="36:311" x14ac:dyDescent="0.2">
      <c r="AJ36116" s="23"/>
      <c r="HH36116"/>
      <c r="IW36116" s="36"/>
      <c r="JI36116"/>
      <c r="JJ36116"/>
      <c r="KX36116" s="23"/>
      <c r="KY36116" s="23"/>
    </row>
    <row r="36117" spans="36:311" x14ac:dyDescent="0.2">
      <c r="AJ36117" s="23"/>
      <c r="HH36117"/>
      <c r="IW36117" s="36"/>
      <c r="JI36117"/>
      <c r="JJ36117"/>
      <c r="KX36117" s="23"/>
      <c r="KY36117" s="23"/>
    </row>
    <row r="36118" spans="36:311" x14ac:dyDescent="0.2">
      <c r="AJ36118" s="23"/>
      <c r="HH36118"/>
      <c r="IW36118" s="36"/>
      <c r="JI36118"/>
      <c r="JJ36118"/>
      <c r="KX36118" s="23"/>
      <c r="KY36118" s="23"/>
    </row>
    <row r="36119" spans="36:311" x14ac:dyDescent="0.2">
      <c r="AJ36119" s="23"/>
      <c r="HH36119"/>
      <c r="IW36119" s="36"/>
      <c r="JI36119"/>
      <c r="JJ36119"/>
      <c r="KX36119" s="23"/>
      <c r="KY36119" s="23"/>
    </row>
    <row r="36120" spans="36:311" x14ac:dyDescent="0.2">
      <c r="AJ36120" s="23"/>
      <c r="HH36120"/>
      <c r="IW36120" s="36"/>
      <c r="JI36120"/>
      <c r="JJ36120"/>
      <c r="KX36120" s="23"/>
      <c r="KY36120" s="23"/>
    </row>
    <row r="36121" spans="36:311" x14ac:dyDescent="0.2">
      <c r="AJ36121" s="23"/>
      <c r="HH36121"/>
      <c r="IW36121" s="36"/>
      <c r="JI36121"/>
      <c r="JJ36121"/>
      <c r="KX36121" s="23"/>
      <c r="KY36121" s="23"/>
    </row>
    <row r="36122" spans="36:311" x14ac:dyDescent="0.2">
      <c r="AJ36122" s="23"/>
      <c r="HH36122"/>
      <c r="IW36122" s="36"/>
      <c r="JI36122"/>
      <c r="JJ36122"/>
      <c r="KX36122" s="23"/>
      <c r="KY36122" s="23"/>
    </row>
    <row r="36123" spans="36:311" x14ac:dyDescent="0.2">
      <c r="AJ36123" s="23"/>
      <c r="HH36123"/>
      <c r="IW36123" s="36"/>
      <c r="JI36123"/>
      <c r="JJ36123"/>
      <c r="KX36123" s="23"/>
      <c r="KY36123" s="23"/>
    </row>
    <row r="36124" spans="36:311" x14ac:dyDescent="0.2">
      <c r="AJ36124" s="23"/>
      <c r="HH36124"/>
      <c r="IW36124" s="36"/>
      <c r="JI36124"/>
      <c r="JJ36124"/>
      <c r="KX36124" s="23"/>
      <c r="KY36124" s="23"/>
    </row>
    <row r="36125" spans="36:311" x14ac:dyDescent="0.2">
      <c r="AJ36125" s="23"/>
      <c r="HH36125"/>
      <c r="IW36125" s="36"/>
      <c r="JI36125"/>
      <c r="JJ36125"/>
      <c r="KX36125" s="23"/>
      <c r="KY36125" s="23"/>
    </row>
    <row r="36126" spans="36:311" x14ac:dyDescent="0.2">
      <c r="AJ36126" s="23"/>
      <c r="HH36126"/>
      <c r="IW36126" s="36"/>
      <c r="JI36126"/>
      <c r="JJ36126"/>
      <c r="KX36126" s="23"/>
      <c r="KY36126" s="23"/>
    </row>
    <row r="36127" spans="36:311" x14ac:dyDescent="0.2">
      <c r="AJ36127" s="23"/>
      <c r="HH36127"/>
      <c r="IW36127" s="36"/>
      <c r="JI36127"/>
      <c r="JJ36127"/>
      <c r="KX36127" s="23"/>
      <c r="KY36127" s="23"/>
    </row>
    <row r="36128" spans="36:311" x14ac:dyDescent="0.2">
      <c r="AJ36128" s="23"/>
      <c r="HH36128"/>
      <c r="IW36128" s="36"/>
      <c r="JI36128"/>
      <c r="JJ36128"/>
      <c r="KX36128" s="23"/>
      <c r="KY36128" s="23"/>
    </row>
    <row r="36129" spans="36:311" x14ac:dyDescent="0.2">
      <c r="AJ36129" s="23"/>
      <c r="HH36129"/>
      <c r="IW36129" s="36"/>
      <c r="JI36129"/>
      <c r="JJ36129"/>
      <c r="KX36129" s="23"/>
      <c r="KY36129" s="23"/>
    </row>
    <row r="36130" spans="36:311" x14ac:dyDescent="0.2">
      <c r="AJ36130" s="23"/>
      <c r="HH36130"/>
      <c r="IW36130" s="36"/>
      <c r="JI36130"/>
      <c r="JJ36130"/>
      <c r="KX36130" s="23"/>
      <c r="KY36130" s="23"/>
    </row>
    <row r="36131" spans="36:311" x14ac:dyDescent="0.2">
      <c r="AJ36131" s="23"/>
      <c r="HH36131"/>
      <c r="IW36131" s="36"/>
      <c r="JI36131"/>
      <c r="JJ36131"/>
      <c r="KX36131" s="23"/>
      <c r="KY36131" s="23"/>
    </row>
    <row r="36132" spans="36:311" x14ac:dyDescent="0.2">
      <c r="AJ36132" s="23"/>
      <c r="HH36132"/>
      <c r="IW36132" s="36"/>
      <c r="JI36132"/>
      <c r="JJ36132"/>
      <c r="KX36132" s="23"/>
      <c r="KY36132" s="23"/>
    </row>
    <row r="36133" spans="36:311" x14ac:dyDescent="0.2">
      <c r="AJ36133" s="23"/>
      <c r="HH36133"/>
      <c r="IW36133" s="36"/>
      <c r="JI36133"/>
      <c r="JJ36133"/>
      <c r="KX36133" s="23"/>
      <c r="KY36133" s="23"/>
    </row>
    <row r="36134" spans="36:311" x14ac:dyDescent="0.2">
      <c r="AJ36134" s="23"/>
      <c r="HH36134"/>
      <c r="IW36134" s="36"/>
      <c r="JI36134"/>
      <c r="JJ36134"/>
      <c r="KX36134" s="23"/>
      <c r="KY36134" s="23"/>
    </row>
    <row r="36135" spans="36:311" x14ac:dyDescent="0.2">
      <c r="AJ36135" s="23"/>
      <c r="HH36135"/>
      <c r="IW36135" s="36"/>
      <c r="JI36135"/>
      <c r="JJ36135"/>
      <c r="KX36135" s="23"/>
      <c r="KY36135" s="23"/>
    </row>
    <row r="36136" spans="36:311" x14ac:dyDescent="0.2">
      <c r="AJ36136" s="23"/>
      <c r="HH36136"/>
      <c r="IW36136" s="36"/>
      <c r="JI36136"/>
      <c r="JJ36136"/>
      <c r="KX36136" s="23"/>
      <c r="KY36136" s="23"/>
    </row>
    <row r="36137" spans="36:311" x14ac:dyDescent="0.2">
      <c r="AJ36137" s="23"/>
      <c r="HH36137"/>
      <c r="IW36137" s="36"/>
      <c r="JI36137"/>
      <c r="JJ36137"/>
      <c r="KX36137" s="23"/>
      <c r="KY36137" s="23"/>
    </row>
    <row r="36138" spans="36:311" x14ac:dyDescent="0.2">
      <c r="AJ36138" s="23"/>
      <c r="HH36138"/>
      <c r="IW36138" s="36"/>
      <c r="JI36138"/>
      <c r="JJ36138"/>
      <c r="KX36138" s="23"/>
      <c r="KY36138" s="23"/>
    </row>
    <row r="36139" spans="36:311" x14ac:dyDescent="0.2">
      <c r="AJ36139" s="23"/>
      <c r="HH36139"/>
      <c r="IW36139" s="36"/>
      <c r="JI36139"/>
      <c r="JJ36139"/>
      <c r="KX36139" s="23"/>
      <c r="KY36139" s="23"/>
    </row>
    <row r="36140" spans="36:311" x14ac:dyDescent="0.2">
      <c r="AJ36140" s="23"/>
      <c r="HH36140"/>
      <c r="IW36140" s="36"/>
      <c r="JI36140"/>
      <c r="JJ36140"/>
      <c r="KX36140" s="23"/>
      <c r="KY36140" s="23"/>
    </row>
    <row r="36141" spans="36:311" x14ac:dyDescent="0.2">
      <c r="AJ36141" s="23"/>
      <c r="HH36141"/>
      <c r="IW36141" s="36"/>
      <c r="JI36141"/>
      <c r="JJ36141"/>
      <c r="KX36141" s="23"/>
      <c r="KY36141" s="23"/>
    </row>
    <row r="36142" spans="36:311" x14ac:dyDescent="0.2">
      <c r="AJ36142" s="23"/>
      <c r="HH36142"/>
      <c r="IW36142" s="36"/>
      <c r="JI36142"/>
      <c r="JJ36142"/>
      <c r="KX36142" s="23"/>
      <c r="KY36142" s="23"/>
    </row>
    <row r="36143" spans="36:311" x14ac:dyDescent="0.2">
      <c r="AJ36143" s="23"/>
      <c r="HH36143"/>
      <c r="IW36143" s="36"/>
      <c r="JI36143"/>
      <c r="JJ36143"/>
      <c r="KX36143" s="23"/>
      <c r="KY36143" s="23"/>
    </row>
    <row r="36144" spans="36:311" x14ac:dyDescent="0.2">
      <c r="AJ36144" s="23"/>
      <c r="HH36144"/>
      <c r="IW36144" s="36"/>
      <c r="JI36144"/>
      <c r="JJ36144"/>
      <c r="KX36144" s="23"/>
      <c r="KY36144" s="23"/>
    </row>
    <row r="36145" spans="36:311" x14ac:dyDescent="0.2">
      <c r="AJ36145" s="23"/>
      <c r="HH36145"/>
      <c r="IW36145" s="36"/>
      <c r="JI36145"/>
      <c r="JJ36145"/>
      <c r="KX36145" s="23"/>
      <c r="KY36145" s="23"/>
    </row>
    <row r="36146" spans="36:311" x14ac:dyDescent="0.2">
      <c r="AJ36146" s="23"/>
      <c r="HH36146"/>
      <c r="IW36146" s="36"/>
      <c r="JI36146"/>
      <c r="JJ36146"/>
      <c r="KX36146" s="23"/>
      <c r="KY36146" s="23"/>
    </row>
    <row r="36147" spans="36:311" x14ac:dyDescent="0.2">
      <c r="AJ36147" s="23"/>
      <c r="HH36147"/>
      <c r="IW36147" s="36"/>
      <c r="JI36147"/>
      <c r="JJ36147"/>
      <c r="KX36147" s="23"/>
      <c r="KY36147" s="23"/>
    </row>
    <row r="36148" spans="36:311" x14ac:dyDescent="0.2">
      <c r="AJ36148" s="23"/>
      <c r="HH36148"/>
      <c r="IW36148" s="36"/>
      <c r="JI36148"/>
      <c r="JJ36148"/>
      <c r="KX36148" s="23"/>
      <c r="KY36148" s="23"/>
    </row>
    <row r="36149" spans="36:311" x14ac:dyDescent="0.2">
      <c r="AJ36149" s="23"/>
      <c r="HH36149"/>
      <c r="IW36149" s="36"/>
      <c r="JI36149"/>
      <c r="JJ36149"/>
      <c r="KX36149" s="23"/>
      <c r="KY36149" s="23"/>
    </row>
    <row r="36150" spans="36:311" x14ac:dyDescent="0.2">
      <c r="AJ36150" s="23"/>
      <c r="HH36150"/>
      <c r="IW36150" s="36"/>
      <c r="JI36150"/>
      <c r="JJ36150"/>
      <c r="KX36150" s="23"/>
      <c r="KY36150" s="23"/>
    </row>
    <row r="36151" spans="36:311" x14ac:dyDescent="0.2">
      <c r="AJ36151" s="23"/>
      <c r="HH36151"/>
      <c r="IW36151" s="36"/>
      <c r="JI36151"/>
      <c r="JJ36151"/>
      <c r="KX36151" s="23"/>
      <c r="KY36151" s="23"/>
    </row>
    <row r="36152" spans="36:311" x14ac:dyDescent="0.2">
      <c r="AJ36152" s="23"/>
      <c r="HH36152"/>
      <c r="IW36152" s="36"/>
      <c r="JI36152"/>
      <c r="JJ36152"/>
      <c r="KX36152" s="23"/>
      <c r="KY36152" s="23"/>
    </row>
    <row r="36153" spans="36:311" x14ac:dyDescent="0.2">
      <c r="AJ36153" s="23"/>
      <c r="HH36153"/>
      <c r="IW36153" s="36"/>
      <c r="JI36153"/>
      <c r="JJ36153"/>
      <c r="KX36153" s="23"/>
      <c r="KY36153" s="23"/>
    </row>
    <row r="36154" spans="36:311" x14ac:dyDescent="0.2">
      <c r="AJ36154" s="23"/>
      <c r="HH36154"/>
      <c r="IW36154" s="36"/>
      <c r="JI36154"/>
      <c r="JJ36154"/>
      <c r="KX36154" s="23"/>
      <c r="KY36154" s="23"/>
    </row>
    <row r="36155" spans="36:311" x14ac:dyDescent="0.2">
      <c r="AJ36155" s="23"/>
      <c r="HH36155"/>
      <c r="IW36155" s="36"/>
      <c r="JI36155"/>
      <c r="JJ36155"/>
      <c r="KX36155" s="23"/>
      <c r="KY36155" s="23"/>
    </row>
    <row r="36156" spans="36:311" x14ac:dyDescent="0.2">
      <c r="AJ36156" s="23"/>
      <c r="HH36156"/>
      <c r="IW36156" s="36"/>
      <c r="JI36156"/>
      <c r="JJ36156"/>
      <c r="KX36156" s="23"/>
      <c r="KY36156" s="23"/>
    </row>
    <row r="36157" spans="36:311" x14ac:dyDescent="0.2">
      <c r="AJ36157" s="23"/>
      <c r="HH36157"/>
      <c r="IW36157" s="36"/>
      <c r="JI36157"/>
      <c r="JJ36157"/>
      <c r="KX36157" s="23"/>
      <c r="KY36157" s="23"/>
    </row>
    <row r="36158" spans="36:311" x14ac:dyDescent="0.2">
      <c r="AJ36158" s="23"/>
      <c r="HH36158"/>
      <c r="IW36158" s="36"/>
      <c r="JI36158"/>
      <c r="JJ36158"/>
      <c r="KX36158" s="23"/>
      <c r="KY36158" s="23"/>
    </row>
    <row r="36159" spans="36:311" x14ac:dyDescent="0.2">
      <c r="AJ36159" s="23"/>
      <c r="HH36159"/>
      <c r="IW36159" s="36"/>
      <c r="JI36159"/>
      <c r="JJ36159"/>
      <c r="KX36159" s="23"/>
      <c r="KY36159" s="23"/>
    </row>
    <row r="36160" spans="36:311" x14ac:dyDescent="0.2">
      <c r="AJ36160" s="23"/>
      <c r="HH36160"/>
      <c r="IW36160" s="36"/>
      <c r="JI36160"/>
      <c r="JJ36160"/>
      <c r="KX36160" s="23"/>
      <c r="KY36160" s="23"/>
    </row>
    <row r="36161" spans="36:311" x14ac:dyDescent="0.2">
      <c r="AJ36161" s="23"/>
      <c r="HH36161"/>
      <c r="IW36161" s="36"/>
      <c r="JI36161"/>
      <c r="JJ36161"/>
      <c r="KX36161" s="23"/>
      <c r="KY36161" s="23"/>
    </row>
    <row r="36162" spans="36:311" x14ac:dyDescent="0.2">
      <c r="AJ36162" s="23"/>
      <c r="HH36162"/>
      <c r="IW36162" s="36"/>
      <c r="JI36162"/>
      <c r="JJ36162"/>
      <c r="KX36162" s="23"/>
      <c r="KY36162" s="23"/>
    </row>
    <row r="36163" spans="36:311" x14ac:dyDescent="0.2">
      <c r="AJ36163" s="23"/>
      <c r="HH36163"/>
      <c r="IW36163" s="36"/>
      <c r="JI36163"/>
      <c r="JJ36163"/>
      <c r="KX36163" s="23"/>
      <c r="KY36163" s="23"/>
    </row>
    <row r="36164" spans="36:311" x14ac:dyDescent="0.2">
      <c r="AJ36164" s="23"/>
      <c r="HH36164"/>
      <c r="IW36164" s="36"/>
      <c r="JI36164"/>
      <c r="JJ36164"/>
      <c r="KX36164" s="23"/>
      <c r="KY36164" s="23"/>
    </row>
    <row r="36165" spans="36:311" x14ac:dyDescent="0.2">
      <c r="AJ36165" s="23"/>
      <c r="HH36165"/>
      <c r="IW36165" s="36"/>
      <c r="JI36165"/>
      <c r="JJ36165"/>
      <c r="KX36165" s="23"/>
      <c r="KY36165" s="23"/>
    </row>
    <row r="36166" spans="36:311" x14ac:dyDescent="0.2">
      <c r="AJ36166" s="23"/>
      <c r="HH36166"/>
      <c r="IW36166" s="36"/>
      <c r="JI36166"/>
      <c r="JJ36166"/>
      <c r="KX36166" s="23"/>
      <c r="KY36166" s="23"/>
    </row>
    <row r="36167" spans="36:311" x14ac:dyDescent="0.2">
      <c r="AJ36167" s="23"/>
      <c r="HH36167"/>
      <c r="IW36167" s="36"/>
      <c r="JI36167"/>
      <c r="JJ36167"/>
      <c r="KX36167" s="23"/>
      <c r="KY36167" s="23"/>
    </row>
    <row r="36168" spans="36:311" x14ac:dyDescent="0.2">
      <c r="AJ36168" s="23"/>
      <c r="HH36168"/>
      <c r="IW36168" s="36"/>
      <c r="JI36168"/>
      <c r="JJ36168"/>
      <c r="KX36168" s="23"/>
      <c r="KY36168" s="23"/>
    </row>
    <row r="36169" spans="36:311" x14ac:dyDescent="0.2">
      <c r="AJ36169" s="23"/>
      <c r="HH36169"/>
      <c r="IW36169" s="36"/>
      <c r="JI36169"/>
      <c r="JJ36169"/>
      <c r="KX36169" s="23"/>
      <c r="KY36169" s="23"/>
    </row>
    <row r="36170" spans="36:311" x14ac:dyDescent="0.2">
      <c r="AJ36170" s="23"/>
      <c r="HH36170"/>
      <c r="IW36170" s="36"/>
      <c r="JI36170"/>
      <c r="JJ36170"/>
      <c r="KX36170" s="23"/>
      <c r="KY36170" s="23"/>
    </row>
    <row r="36171" spans="36:311" x14ac:dyDescent="0.2">
      <c r="AJ36171" s="23"/>
      <c r="HH36171"/>
      <c r="IW36171" s="36"/>
      <c r="JI36171"/>
      <c r="JJ36171"/>
      <c r="KX36171" s="23"/>
      <c r="KY36171" s="23"/>
    </row>
    <row r="36172" spans="36:311" x14ac:dyDescent="0.2">
      <c r="AJ36172" s="23"/>
      <c r="HH36172"/>
      <c r="IW36172" s="36"/>
      <c r="JI36172"/>
      <c r="JJ36172"/>
      <c r="KX36172" s="23"/>
      <c r="KY36172" s="23"/>
    </row>
    <row r="36173" spans="36:311" x14ac:dyDescent="0.2">
      <c r="AJ36173" s="23"/>
      <c r="HH36173"/>
      <c r="IW36173" s="36"/>
      <c r="JI36173"/>
      <c r="JJ36173"/>
      <c r="KX36173" s="23"/>
      <c r="KY36173" s="23"/>
    </row>
    <row r="36174" spans="36:311" x14ac:dyDescent="0.2">
      <c r="AJ36174" s="23"/>
      <c r="HH36174"/>
      <c r="IW36174" s="36"/>
      <c r="JI36174"/>
      <c r="JJ36174"/>
      <c r="KX36174" s="23"/>
      <c r="KY36174" s="23"/>
    </row>
    <row r="36175" spans="36:311" x14ac:dyDescent="0.2">
      <c r="AJ36175" s="23"/>
      <c r="HH36175"/>
      <c r="IW36175" s="36"/>
      <c r="JI36175"/>
      <c r="JJ36175"/>
      <c r="KX36175" s="23"/>
      <c r="KY36175" s="23"/>
    </row>
    <row r="36176" spans="36:311" x14ac:dyDescent="0.2">
      <c r="AJ36176" s="23"/>
      <c r="HH36176"/>
      <c r="IW36176" s="36"/>
      <c r="JI36176"/>
      <c r="JJ36176"/>
      <c r="KX36176" s="23"/>
      <c r="KY36176" s="23"/>
    </row>
    <row r="36177" spans="36:311" x14ac:dyDescent="0.2">
      <c r="AJ36177" s="23"/>
      <c r="HH36177"/>
      <c r="IW36177" s="36"/>
      <c r="JI36177"/>
      <c r="JJ36177"/>
      <c r="KX36177" s="23"/>
      <c r="KY36177" s="23"/>
    </row>
    <row r="36178" spans="36:311" x14ac:dyDescent="0.2">
      <c r="AJ36178" s="23"/>
      <c r="HH36178"/>
      <c r="IW36178" s="36"/>
      <c r="JI36178"/>
      <c r="JJ36178"/>
      <c r="KX36178" s="23"/>
      <c r="KY36178" s="23"/>
    </row>
    <row r="36179" spans="36:311" x14ac:dyDescent="0.2">
      <c r="AJ36179" s="23"/>
      <c r="HH36179"/>
      <c r="IW36179" s="36"/>
      <c r="JI36179"/>
      <c r="JJ36179"/>
      <c r="KX36179" s="23"/>
      <c r="KY36179" s="23"/>
    </row>
    <row r="36180" spans="36:311" x14ac:dyDescent="0.2">
      <c r="AJ36180" s="23"/>
      <c r="HH36180"/>
      <c r="IW36180" s="36"/>
      <c r="JI36180"/>
      <c r="JJ36180"/>
      <c r="KX36180" s="23"/>
      <c r="KY36180" s="23"/>
    </row>
    <row r="36181" spans="36:311" x14ac:dyDescent="0.2">
      <c r="AJ36181" s="23"/>
      <c r="HH36181"/>
      <c r="IW36181" s="36"/>
      <c r="JI36181"/>
      <c r="JJ36181"/>
      <c r="KX36181" s="23"/>
      <c r="KY36181" s="23"/>
    </row>
    <row r="36182" spans="36:311" x14ac:dyDescent="0.2">
      <c r="AJ36182" s="23"/>
      <c r="HH36182"/>
      <c r="IW36182" s="36"/>
      <c r="JI36182"/>
      <c r="JJ36182"/>
      <c r="KX36182" s="23"/>
      <c r="KY36182" s="23"/>
    </row>
    <row r="36183" spans="36:311" x14ac:dyDescent="0.2">
      <c r="AJ36183" s="23"/>
      <c r="HH36183"/>
      <c r="IW36183" s="36"/>
      <c r="JI36183"/>
      <c r="JJ36183"/>
      <c r="KX36183" s="23"/>
      <c r="KY36183" s="23"/>
    </row>
    <row r="36184" spans="36:311" x14ac:dyDescent="0.2">
      <c r="AJ36184" s="23"/>
      <c r="HH36184"/>
      <c r="IW36184" s="36"/>
      <c r="JI36184"/>
      <c r="JJ36184"/>
      <c r="KX36184" s="23"/>
      <c r="KY36184" s="23"/>
    </row>
    <row r="36185" spans="36:311" x14ac:dyDescent="0.2">
      <c r="AJ36185" s="23"/>
      <c r="HH36185"/>
      <c r="IW36185" s="36"/>
      <c r="JI36185"/>
      <c r="JJ36185"/>
      <c r="KX36185" s="23"/>
      <c r="KY36185" s="23"/>
    </row>
    <row r="36186" spans="36:311" x14ac:dyDescent="0.2">
      <c r="AJ36186" s="23"/>
      <c r="HH36186"/>
      <c r="IW36186" s="36"/>
      <c r="JI36186"/>
      <c r="JJ36186"/>
      <c r="KX36186" s="23"/>
      <c r="KY36186" s="23"/>
    </row>
    <row r="36187" spans="36:311" x14ac:dyDescent="0.2">
      <c r="AJ36187" s="23"/>
      <c r="HH36187"/>
      <c r="IW36187" s="36"/>
      <c r="JI36187"/>
      <c r="JJ36187"/>
      <c r="KX36187" s="23"/>
      <c r="KY36187" s="23"/>
    </row>
    <row r="36188" spans="36:311" x14ac:dyDescent="0.2">
      <c r="AJ36188" s="23"/>
      <c r="HH36188"/>
      <c r="IW36188" s="36"/>
      <c r="JI36188"/>
      <c r="JJ36188"/>
      <c r="KX36188" s="23"/>
      <c r="KY36188" s="23"/>
    </row>
    <row r="36189" spans="36:311" x14ac:dyDescent="0.2">
      <c r="AJ36189" s="23"/>
      <c r="HH36189"/>
      <c r="IW36189" s="36"/>
      <c r="JI36189"/>
      <c r="JJ36189"/>
      <c r="KX36189" s="23"/>
      <c r="KY36189" s="23"/>
    </row>
    <row r="36190" spans="36:311" x14ac:dyDescent="0.2">
      <c r="AJ36190" s="23"/>
      <c r="HH36190"/>
      <c r="IW36190" s="36"/>
      <c r="JI36190"/>
      <c r="JJ36190"/>
      <c r="KX36190" s="23"/>
      <c r="KY36190" s="23"/>
    </row>
    <row r="36191" spans="36:311" x14ac:dyDescent="0.2">
      <c r="AJ36191" s="23"/>
      <c r="HH36191"/>
      <c r="IW36191" s="36"/>
      <c r="JI36191"/>
      <c r="JJ36191"/>
      <c r="KX36191" s="23"/>
      <c r="KY36191" s="23"/>
    </row>
    <row r="36192" spans="36:311" x14ac:dyDescent="0.2">
      <c r="AJ36192" s="23"/>
      <c r="HH36192"/>
      <c r="IW36192" s="36"/>
      <c r="JI36192"/>
      <c r="JJ36192"/>
      <c r="KX36192" s="23"/>
      <c r="KY36192" s="23"/>
    </row>
    <row r="36193" spans="36:311" x14ac:dyDescent="0.2">
      <c r="AJ36193" s="23"/>
      <c r="HH36193"/>
      <c r="IW36193" s="36"/>
      <c r="JI36193"/>
      <c r="JJ36193"/>
      <c r="KX36193" s="23"/>
      <c r="KY36193" s="23"/>
    </row>
    <row r="36194" spans="36:311" x14ac:dyDescent="0.2">
      <c r="AJ36194" s="23"/>
      <c r="HH36194"/>
      <c r="IW36194" s="36"/>
      <c r="JI36194"/>
      <c r="JJ36194"/>
      <c r="KX36194" s="23"/>
      <c r="KY36194" s="23"/>
    </row>
    <row r="36195" spans="36:311" x14ac:dyDescent="0.2">
      <c r="AJ36195" s="23"/>
      <c r="HH36195"/>
      <c r="IW36195" s="36"/>
      <c r="JI36195"/>
      <c r="JJ36195"/>
      <c r="KX36195" s="23"/>
      <c r="KY36195" s="23"/>
    </row>
    <row r="36196" spans="36:311" x14ac:dyDescent="0.2">
      <c r="AJ36196" s="23"/>
      <c r="HH36196"/>
      <c r="IW36196" s="36"/>
      <c r="JI36196"/>
      <c r="JJ36196"/>
      <c r="KX36196" s="23"/>
      <c r="KY36196" s="23"/>
    </row>
    <row r="36197" spans="36:311" x14ac:dyDescent="0.2">
      <c r="AJ36197" s="23"/>
      <c r="HH36197"/>
      <c r="IW36197" s="36"/>
      <c r="JI36197"/>
      <c r="JJ36197"/>
      <c r="KX36197" s="23"/>
      <c r="KY36197" s="23"/>
    </row>
    <row r="36198" spans="36:311" x14ac:dyDescent="0.2">
      <c r="AJ36198" s="23"/>
      <c r="HH36198"/>
      <c r="IW36198" s="36"/>
      <c r="JI36198"/>
      <c r="JJ36198"/>
      <c r="KX36198" s="23"/>
      <c r="KY36198" s="23"/>
    </row>
    <row r="36199" spans="36:311" x14ac:dyDescent="0.2">
      <c r="AJ36199" s="23"/>
      <c r="HH36199"/>
      <c r="IW36199" s="36"/>
      <c r="JI36199"/>
      <c r="JJ36199"/>
      <c r="KX36199" s="23"/>
      <c r="KY36199" s="23"/>
    </row>
    <row r="36200" spans="36:311" x14ac:dyDescent="0.2">
      <c r="AJ36200" s="23"/>
      <c r="HH36200"/>
      <c r="IW36200" s="36"/>
      <c r="JI36200"/>
      <c r="JJ36200"/>
      <c r="KX36200" s="23"/>
      <c r="KY36200" s="23"/>
    </row>
    <row r="36201" spans="36:311" x14ac:dyDescent="0.2">
      <c r="AJ36201" s="23"/>
      <c r="HH36201"/>
      <c r="IW36201" s="36"/>
      <c r="JI36201"/>
      <c r="JJ36201"/>
      <c r="KX36201" s="23"/>
      <c r="KY36201" s="23"/>
    </row>
    <row r="36202" spans="36:311" x14ac:dyDescent="0.2">
      <c r="AJ36202" s="23"/>
      <c r="HH36202"/>
      <c r="IW36202" s="36"/>
      <c r="JI36202"/>
      <c r="JJ36202"/>
      <c r="KX36202" s="23"/>
      <c r="KY36202" s="23"/>
    </row>
    <row r="36203" spans="36:311" x14ac:dyDescent="0.2">
      <c r="AJ36203" s="23"/>
      <c r="HH36203"/>
      <c r="IW36203" s="36"/>
      <c r="JI36203"/>
      <c r="JJ36203"/>
      <c r="KX36203" s="23"/>
      <c r="KY36203" s="23"/>
    </row>
    <row r="36204" spans="36:311" x14ac:dyDescent="0.2">
      <c r="AJ36204" s="23"/>
      <c r="HH36204"/>
      <c r="IW36204" s="36"/>
      <c r="JI36204"/>
      <c r="JJ36204"/>
      <c r="KX36204" s="23"/>
      <c r="KY36204" s="23"/>
    </row>
    <row r="36205" spans="36:311" x14ac:dyDescent="0.2">
      <c r="AJ36205" s="23"/>
      <c r="HH36205"/>
      <c r="IW36205" s="36"/>
      <c r="JI36205"/>
      <c r="JJ36205"/>
      <c r="KX36205" s="23"/>
      <c r="KY36205" s="23"/>
    </row>
    <row r="36206" spans="36:311" x14ac:dyDescent="0.2">
      <c r="AJ36206" s="23"/>
      <c r="HH36206"/>
      <c r="IW36206" s="36"/>
      <c r="JI36206"/>
      <c r="JJ36206"/>
      <c r="KX36206" s="23"/>
      <c r="KY36206" s="23"/>
    </row>
    <row r="36207" spans="36:311" x14ac:dyDescent="0.2">
      <c r="AJ36207" s="23"/>
      <c r="HH36207"/>
      <c r="IW36207" s="36"/>
      <c r="JI36207"/>
      <c r="JJ36207"/>
      <c r="KX36207" s="23"/>
      <c r="KY36207" s="23"/>
    </row>
    <row r="36208" spans="36:311" x14ac:dyDescent="0.2">
      <c r="AJ36208" s="23"/>
      <c r="HH36208"/>
      <c r="IW36208" s="36"/>
      <c r="JI36208"/>
      <c r="JJ36208"/>
      <c r="KX36208" s="23"/>
      <c r="KY36208" s="23"/>
    </row>
    <row r="36209" spans="36:311" x14ac:dyDescent="0.2">
      <c r="AJ36209" s="23"/>
      <c r="HH36209"/>
      <c r="IW36209" s="36"/>
      <c r="JI36209"/>
      <c r="JJ36209"/>
      <c r="KX36209" s="23"/>
      <c r="KY36209" s="23"/>
    </row>
    <row r="36210" spans="36:311" x14ac:dyDescent="0.2">
      <c r="AJ36210" s="23"/>
      <c r="HH36210"/>
      <c r="IW36210" s="36"/>
      <c r="JI36210"/>
      <c r="JJ36210"/>
      <c r="KX36210" s="23"/>
      <c r="KY36210" s="23"/>
    </row>
    <row r="36211" spans="36:311" x14ac:dyDescent="0.2">
      <c r="AJ36211" s="23"/>
      <c r="HH36211"/>
      <c r="IW36211" s="36"/>
      <c r="JI36211"/>
      <c r="JJ36211"/>
      <c r="KX36211" s="23"/>
      <c r="KY36211" s="23"/>
    </row>
    <row r="36212" spans="36:311" x14ac:dyDescent="0.2">
      <c r="AJ36212" s="23"/>
      <c r="HH36212"/>
      <c r="IW36212" s="36"/>
      <c r="JI36212"/>
      <c r="JJ36212"/>
      <c r="KX36212" s="23"/>
      <c r="KY36212" s="23"/>
    </row>
    <row r="36213" spans="36:311" x14ac:dyDescent="0.2">
      <c r="AJ36213" s="23"/>
      <c r="HH36213"/>
      <c r="IW36213" s="36"/>
      <c r="JI36213"/>
      <c r="JJ36213"/>
      <c r="KX36213" s="23"/>
      <c r="KY36213" s="23"/>
    </row>
    <row r="36214" spans="36:311" x14ac:dyDescent="0.2">
      <c r="AJ36214" s="23"/>
      <c r="HH36214"/>
      <c r="IW36214" s="36"/>
      <c r="JI36214"/>
      <c r="JJ36214"/>
      <c r="KX36214" s="23"/>
      <c r="KY36214" s="23"/>
    </row>
    <row r="36215" spans="36:311" x14ac:dyDescent="0.2">
      <c r="AJ36215" s="23"/>
      <c r="HH36215"/>
      <c r="IW36215" s="36"/>
      <c r="JI36215"/>
      <c r="JJ36215"/>
      <c r="KX36215" s="23"/>
      <c r="KY36215" s="23"/>
    </row>
    <row r="36216" spans="36:311" x14ac:dyDescent="0.2">
      <c r="AJ36216" s="23"/>
      <c r="HH36216"/>
      <c r="IW36216" s="36"/>
      <c r="JI36216"/>
      <c r="JJ36216"/>
      <c r="KX36216" s="23"/>
      <c r="KY36216" s="23"/>
    </row>
    <row r="36217" spans="36:311" x14ac:dyDescent="0.2">
      <c r="AJ36217" s="23"/>
      <c r="HH36217"/>
      <c r="IW36217" s="36"/>
      <c r="JI36217"/>
      <c r="JJ36217"/>
      <c r="KX36217" s="23"/>
      <c r="KY36217" s="23"/>
    </row>
    <row r="36218" spans="36:311" x14ac:dyDescent="0.2">
      <c r="AJ36218" s="23"/>
      <c r="HH36218"/>
      <c r="IW36218" s="36"/>
      <c r="JI36218"/>
      <c r="JJ36218"/>
      <c r="KX36218" s="23"/>
      <c r="KY36218" s="23"/>
    </row>
    <row r="36219" spans="36:311" x14ac:dyDescent="0.2">
      <c r="AJ36219" s="23"/>
      <c r="HH36219"/>
      <c r="IW36219" s="36"/>
      <c r="JI36219"/>
      <c r="JJ36219"/>
      <c r="KX36219" s="23"/>
      <c r="KY36219" s="23"/>
    </row>
    <row r="36220" spans="36:311" x14ac:dyDescent="0.2">
      <c r="AJ36220" s="23"/>
      <c r="HH36220"/>
      <c r="IW36220" s="36"/>
      <c r="JI36220"/>
      <c r="JJ36220"/>
      <c r="KX36220" s="23"/>
      <c r="KY36220" s="23"/>
    </row>
    <row r="36221" spans="36:311" x14ac:dyDescent="0.2">
      <c r="AJ36221" s="23"/>
      <c r="HH36221"/>
      <c r="IW36221" s="36"/>
      <c r="JI36221"/>
      <c r="JJ36221"/>
      <c r="KX36221" s="23"/>
      <c r="KY36221" s="23"/>
    </row>
    <row r="36222" spans="36:311" x14ac:dyDescent="0.2">
      <c r="AJ36222" s="23"/>
      <c r="HH36222"/>
      <c r="IW36222" s="36"/>
      <c r="JI36222"/>
      <c r="JJ36222"/>
      <c r="KX36222" s="23"/>
      <c r="KY36222" s="23"/>
    </row>
    <row r="36223" spans="36:311" x14ac:dyDescent="0.2">
      <c r="AJ36223" s="23"/>
      <c r="HH36223"/>
      <c r="IW36223" s="36"/>
      <c r="JI36223"/>
      <c r="JJ36223"/>
      <c r="KX36223" s="23"/>
      <c r="KY36223" s="23"/>
    </row>
    <row r="36224" spans="36:311" x14ac:dyDescent="0.2">
      <c r="AJ36224" s="23"/>
      <c r="HH36224"/>
      <c r="IW36224" s="36"/>
      <c r="JI36224"/>
      <c r="JJ36224"/>
      <c r="KX36224" s="23"/>
      <c r="KY36224" s="23"/>
    </row>
    <row r="36225" spans="36:311" x14ac:dyDescent="0.2">
      <c r="AJ36225" s="23"/>
      <c r="HH36225"/>
      <c r="IW36225" s="36"/>
      <c r="JI36225"/>
      <c r="JJ36225"/>
      <c r="KX36225" s="23"/>
      <c r="KY36225" s="23"/>
    </row>
    <row r="36226" spans="36:311" x14ac:dyDescent="0.2">
      <c r="AJ36226" s="23"/>
      <c r="HH36226"/>
      <c r="IW36226" s="36"/>
      <c r="JI36226"/>
      <c r="JJ36226"/>
      <c r="KX36226" s="23"/>
      <c r="KY36226" s="23"/>
    </row>
    <row r="36227" spans="36:311" x14ac:dyDescent="0.2">
      <c r="AJ36227" s="23"/>
      <c r="HH36227"/>
      <c r="IW36227" s="36"/>
      <c r="JI36227"/>
      <c r="JJ36227"/>
      <c r="KX36227" s="23"/>
      <c r="KY36227" s="23"/>
    </row>
    <row r="36228" spans="36:311" x14ac:dyDescent="0.2">
      <c r="AJ36228" s="23"/>
      <c r="HH36228"/>
      <c r="IW36228" s="36"/>
      <c r="JI36228"/>
      <c r="JJ36228"/>
      <c r="KX36228" s="23"/>
      <c r="KY36228" s="23"/>
    </row>
    <row r="36229" spans="36:311" x14ac:dyDescent="0.2">
      <c r="AJ36229" s="23"/>
      <c r="HH36229"/>
      <c r="IW36229" s="36"/>
      <c r="JI36229"/>
      <c r="JJ36229"/>
      <c r="KX36229" s="23"/>
      <c r="KY36229" s="23"/>
    </row>
    <row r="36230" spans="36:311" x14ac:dyDescent="0.2">
      <c r="AJ36230" s="23"/>
      <c r="HH36230"/>
      <c r="IW36230" s="36"/>
      <c r="JI36230"/>
      <c r="JJ36230"/>
      <c r="KX36230" s="23"/>
      <c r="KY36230" s="23"/>
    </row>
    <row r="36231" spans="36:311" x14ac:dyDescent="0.2">
      <c r="AJ36231" s="23"/>
      <c r="HH36231"/>
      <c r="IW36231" s="36"/>
      <c r="JI36231"/>
      <c r="JJ36231"/>
      <c r="KX36231" s="23"/>
      <c r="KY36231" s="23"/>
    </row>
    <row r="36232" spans="36:311" x14ac:dyDescent="0.2">
      <c r="AJ36232" s="23"/>
      <c r="HH36232"/>
      <c r="IW36232" s="36"/>
      <c r="JI36232"/>
      <c r="JJ36232"/>
      <c r="KX36232" s="23"/>
      <c r="KY36232" s="23"/>
    </row>
    <row r="36233" spans="36:311" x14ac:dyDescent="0.2">
      <c r="AJ36233" s="23"/>
      <c r="HH36233"/>
      <c r="IW36233" s="36"/>
      <c r="JI36233"/>
      <c r="JJ36233"/>
      <c r="KX36233" s="23"/>
      <c r="KY36233" s="23"/>
    </row>
    <row r="36234" spans="36:311" x14ac:dyDescent="0.2">
      <c r="AJ36234" s="23"/>
      <c r="HH36234"/>
      <c r="IW36234" s="36"/>
      <c r="JI36234"/>
      <c r="JJ36234"/>
      <c r="KX36234" s="23"/>
      <c r="KY36234" s="23"/>
    </row>
    <row r="36235" spans="36:311" x14ac:dyDescent="0.2">
      <c r="AJ36235" s="23"/>
      <c r="HH36235"/>
      <c r="IW36235" s="36"/>
      <c r="JI36235"/>
      <c r="JJ36235"/>
      <c r="KX36235" s="23"/>
      <c r="KY36235" s="23"/>
    </row>
    <row r="36236" spans="36:311" x14ac:dyDescent="0.2">
      <c r="AJ36236" s="23"/>
      <c r="HH36236"/>
      <c r="IW36236" s="36"/>
      <c r="JI36236"/>
      <c r="JJ36236"/>
      <c r="KX36236" s="23"/>
      <c r="KY36236" s="23"/>
    </row>
    <row r="36237" spans="36:311" x14ac:dyDescent="0.2">
      <c r="AJ36237" s="23"/>
      <c r="HH36237"/>
      <c r="IW36237" s="36"/>
      <c r="JI36237"/>
      <c r="JJ36237"/>
      <c r="KX36237" s="23"/>
      <c r="KY36237" s="23"/>
    </row>
    <row r="36238" spans="36:311" x14ac:dyDescent="0.2">
      <c r="AJ36238" s="23"/>
      <c r="HH36238"/>
      <c r="IW36238" s="36"/>
      <c r="JI36238"/>
      <c r="JJ36238"/>
      <c r="KX36238" s="23"/>
      <c r="KY36238" s="23"/>
    </row>
    <row r="36239" spans="36:311" x14ac:dyDescent="0.2">
      <c r="AJ36239" s="23"/>
      <c r="HH36239"/>
      <c r="IW36239" s="36"/>
      <c r="JI36239"/>
      <c r="JJ36239"/>
      <c r="KX36239" s="23"/>
      <c r="KY36239" s="23"/>
    </row>
    <row r="36240" spans="36:311" x14ac:dyDescent="0.2">
      <c r="AJ36240" s="23"/>
      <c r="HH36240"/>
      <c r="IW36240" s="36"/>
      <c r="JI36240"/>
      <c r="JJ36240"/>
      <c r="KX36240" s="23"/>
      <c r="KY36240" s="23"/>
    </row>
    <row r="36241" spans="36:311" x14ac:dyDescent="0.2">
      <c r="AJ36241" s="23"/>
      <c r="HH36241"/>
      <c r="IW36241" s="36"/>
      <c r="JI36241"/>
      <c r="JJ36241"/>
      <c r="KX36241" s="23"/>
      <c r="KY36241" s="23"/>
    </row>
    <row r="36242" spans="36:311" x14ac:dyDescent="0.2">
      <c r="AJ36242" s="23"/>
      <c r="HH36242"/>
      <c r="IW36242" s="36"/>
      <c r="JI36242"/>
      <c r="JJ36242"/>
      <c r="KX36242" s="23"/>
      <c r="KY36242" s="23"/>
    </row>
    <row r="36243" spans="36:311" x14ac:dyDescent="0.2">
      <c r="AJ36243" s="23"/>
      <c r="HH36243"/>
      <c r="IW36243" s="36"/>
      <c r="JI36243"/>
      <c r="JJ36243"/>
      <c r="KX36243" s="23"/>
      <c r="KY36243" s="23"/>
    </row>
    <row r="36244" spans="36:311" x14ac:dyDescent="0.2">
      <c r="AJ36244" s="23"/>
      <c r="HH36244"/>
      <c r="IW36244" s="36"/>
      <c r="JI36244"/>
      <c r="JJ36244"/>
      <c r="KX36244" s="23"/>
      <c r="KY36244" s="23"/>
    </row>
    <row r="36245" spans="36:311" x14ac:dyDescent="0.2">
      <c r="AJ36245" s="23"/>
      <c r="HH36245"/>
      <c r="IW36245" s="36"/>
      <c r="JI36245"/>
      <c r="JJ36245"/>
      <c r="KX36245" s="23"/>
      <c r="KY36245" s="23"/>
    </row>
    <row r="36246" spans="36:311" x14ac:dyDescent="0.2">
      <c r="AJ36246" s="23"/>
      <c r="HH36246"/>
      <c r="IW36246" s="36"/>
      <c r="JI36246"/>
      <c r="JJ36246"/>
      <c r="KX36246" s="23"/>
      <c r="KY36246" s="23"/>
    </row>
    <row r="36247" spans="36:311" x14ac:dyDescent="0.2">
      <c r="AJ36247" s="23"/>
      <c r="HH36247"/>
      <c r="IW36247" s="36"/>
      <c r="JI36247"/>
      <c r="JJ36247"/>
      <c r="KX36247" s="23"/>
      <c r="KY36247" s="23"/>
    </row>
    <row r="36248" spans="36:311" x14ac:dyDescent="0.2">
      <c r="AJ36248" s="23"/>
      <c r="HH36248"/>
      <c r="IW36248" s="36"/>
      <c r="JI36248"/>
      <c r="JJ36248"/>
      <c r="KX36248" s="23"/>
      <c r="KY36248" s="23"/>
    </row>
    <row r="36249" spans="36:311" x14ac:dyDescent="0.2">
      <c r="AJ36249" s="23"/>
      <c r="HH36249"/>
      <c r="IW36249" s="36"/>
      <c r="JI36249"/>
      <c r="JJ36249"/>
      <c r="KX36249" s="23"/>
      <c r="KY36249" s="23"/>
    </row>
    <row r="36250" spans="36:311" x14ac:dyDescent="0.2">
      <c r="AJ36250" s="23"/>
      <c r="HH36250"/>
      <c r="IW36250" s="36"/>
      <c r="JI36250"/>
      <c r="JJ36250"/>
      <c r="KX36250" s="23"/>
      <c r="KY36250" s="23"/>
    </row>
    <row r="36251" spans="36:311" x14ac:dyDescent="0.2">
      <c r="AJ36251" s="23"/>
      <c r="HH36251"/>
      <c r="IW36251" s="36"/>
      <c r="JI36251"/>
      <c r="JJ36251"/>
      <c r="KX36251" s="23"/>
      <c r="KY36251" s="23"/>
    </row>
    <row r="36252" spans="36:311" x14ac:dyDescent="0.2">
      <c r="AJ36252" s="23"/>
      <c r="HH36252"/>
      <c r="IW36252" s="36"/>
      <c r="JI36252"/>
      <c r="JJ36252"/>
      <c r="KX36252" s="23"/>
      <c r="KY36252" s="23"/>
    </row>
    <row r="36253" spans="36:311" x14ac:dyDescent="0.2">
      <c r="AJ36253" s="23"/>
      <c r="HH36253"/>
      <c r="IW36253" s="36"/>
      <c r="JI36253"/>
      <c r="JJ36253"/>
      <c r="KX36253" s="23"/>
      <c r="KY36253" s="23"/>
    </row>
    <row r="36254" spans="36:311" x14ac:dyDescent="0.2">
      <c r="AJ36254" s="23"/>
      <c r="HH36254"/>
      <c r="IW36254" s="36"/>
      <c r="JI36254"/>
      <c r="JJ36254"/>
      <c r="KX36254" s="23"/>
      <c r="KY36254" s="23"/>
    </row>
    <row r="36255" spans="36:311" x14ac:dyDescent="0.2">
      <c r="AJ36255" s="23"/>
      <c r="HH36255"/>
      <c r="IW36255" s="36"/>
      <c r="JI36255"/>
      <c r="JJ36255"/>
      <c r="KX36255" s="23"/>
      <c r="KY36255" s="23"/>
    </row>
    <row r="36256" spans="36:311" x14ac:dyDescent="0.2">
      <c r="AJ36256" s="23"/>
      <c r="HH36256"/>
      <c r="IW36256" s="36"/>
      <c r="JI36256"/>
      <c r="JJ36256"/>
      <c r="KX36256" s="23"/>
      <c r="KY36256" s="23"/>
    </row>
    <row r="36257" spans="36:311" x14ac:dyDescent="0.2">
      <c r="AJ36257" s="23"/>
      <c r="HH36257"/>
      <c r="IW36257" s="36"/>
      <c r="JI36257"/>
      <c r="JJ36257"/>
      <c r="KX36257" s="23"/>
      <c r="KY36257" s="23"/>
    </row>
    <row r="36258" spans="36:311" x14ac:dyDescent="0.2">
      <c r="AJ36258" s="23"/>
      <c r="HH36258"/>
      <c r="IW36258" s="36"/>
      <c r="JI36258"/>
      <c r="JJ36258"/>
      <c r="KX36258" s="23"/>
      <c r="KY36258" s="23"/>
    </row>
    <row r="36259" spans="36:311" x14ac:dyDescent="0.2">
      <c r="AJ36259" s="23"/>
      <c r="HH36259"/>
      <c r="IW36259" s="36"/>
      <c r="JI36259"/>
      <c r="JJ36259"/>
      <c r="KX36259" s="23"/>
      <c r="KY36259" s="23"/>
    </row>
    <row r="36260" spans="36:311" x14ac:dyDescent="0.2">
      <c r="AJ36260" s="23"/>
      <c r="HH36260"/>
      <c r="IW36260" s="36"/>
      <c r="JI36260"/>
      <c r="JJ36260"/>
      <c r="KX36260" s="23"/>
      <c r="KY36260" s="23"/>
    </row>
    <row r="36261" spans="36:311" x14ac:dyDescent="0.2">
      <c r="AJ36261" s="23"/>
      <c r="HH36261"/>
      <c r="IW36261" s="36"/>
      <c r="JI36261"/>
      <c r="JJ36261"/>
      <c r="KX36261" s="23"/>
      <c r="KY36261" s="23"/>
    </row>
    <row r="36262" spans="36:311" x14ac:dyDescent="0.2">
      <c r="AJ36262" s="23"/>
      <c r="HH36262"/>
      <c r="IW36262" s="36"/>
      <c r="JI36262"/>
      <c r="JJ36262"/>
      <c r="KX36262" s="23"/>
      <c r="KY36262" s="23"/>
    </row>
    <row r="36263" spans="36:311" x14ac:dyDescent="0.2">
      <c r="AJ36263" s="23"/>
      <c r="HH36263"/>
      <c r="IW36263" s="36"/>
      <c r="JI36263"/>
      <c r="JJ36263"/>
      <c r="KX36263" s="23"/>
      <c r="KY36263" s="23"/>
    </row>
    <row r="36264" spans="36:311" x14ac:dyDescent="0.2">
      <c r="AJ36264" s="23"/>
      <c r="HH36264"/>
      <c r="IW36264" s="36"/>
      <c r="JI36264"/>
      <c r="JJ36264"/>
      <c r="KX36264" s="23"/>
      <c r="KY36264" s="23"/>
    </row>
    <row r="36265" spans="36:311" x14ac:dyDescent="0.2">
      <c r="AJ36265" s="23"/>
      <c r="HH36265"/>
      <c r="IW36265" s="36"/>
      <c r="JI36265"/>
      <c r="JJ36265"/>
      <c r="KX36265" s="23"/>
      <c r="KY36265" s="23"/>
    </row>
    <row r="36266" spans="36:311" x14ac:dyDescent="0.2">
      <c r="AJ36266" s="23"/>
      <c r="HH36266"/>
      <c r="IW36266" s="36"/>
      <c r="JI36266"/>
      <c r="JJ36266"/>
      <c r="KX36266" s="23"/>
      <c r="KY36266" s="23"/>
    </row>
    <row r="36267" spans="36:311" x14ac:dyDescent="0.2">
      <c r="AJ36267" s="23"/>
      <c r="HH36267"/>
      <c r="IW36267" s="36"/>
      <c r="JI36267"/>
      <c r="JJ36267"/>
      <c r="KX36267" s="23"/>
      <c r="KY36267" s="23"/>
    </row>
    <row r="36268" spans="36:311" x14ac:dyDescent="0.2">
      <c r="AJ36268" s="23"/>
      <c r="HH36268"/>
      <c r="IW36268" s="36"/>
      <c r="JI36268"/>
      <c r="JJ36268"/>
      <c r="KX36268" s="23"/>
      <c r="KY36268" s="23"/>
    </row>
    <row r="36269" spans="36:311" x14ac:dyDescent="0.2">
      <c r="AJ36269" s="23"/>
      <c r="HH36269"/>
      <c r="IW36269" s="36"/>
      <c r="JI36269"/>
      <c r="JJ36269"/>
      <c r="KX36269" s="23"/>
      <c r="KY36269" s="23"/>
    </row>
    <row r="36270" spans="36:311" x14ac:dyDescent="0.2">
      <c r="AJ36270" s="23"/>
      <c r="HH36270"/>
      <c r="IW36270" s="36"/>
      <c r="JI36270"/>
      <c r="JJ36270"/>
      <c r="KX36270" s="23"/>
      <c r="KY36270" s="23"/>
    </row>
    <row r="36271" spans="36:311" x14ac:dyDescent="0.2">
      <c r="AJ36271" s="23"/>
      <c r="HH36271"/>
      <c r="IW36271" s="36"/>
      <c r="JI36271"/>
      <c r="JJ36271"/>
      <c r="KX36271" s="23"/>
      <c r="KY36271" s="23"/>
    </row>
    <row r="36272" spans="36:311" x14ac:dyDescent="0.2">
      <c r="AJ36272" s="23"/>
      <c r="HH36272"/>
      <c r="IW36272" s="36"/>
      <c r="JI36272"/>
      <c r="JJ36272"/>
      <c r="KX36272" s="23"/>
      <c r="KY36272" s="23"/>
    </row>
    <row r="36273" spans="36:311" x14ac:dyDescent="0.2">
      <c r="AJ36273" s="23"/>
      <c r="HH36273"/>
      <c r="IW36273" s="36"/>
      <c r="JI36273"/>
      <c r="JJ36273"/>
      <c r="KX36273" s="23"/>
      <c r="KY36273" s="23"/>
    </row>
    <row r="36274" spans="36:311" x14ac:dyDescent="0.2">
      <c r="AJ36274" s="23"/>
      <c r="HH36274"/>
      <c r="IW36274" s="36"/>
      <c r="JI36274"/>
      <c r="JJ36274"/>
      <c r="KX36274" s="23"/>
      <c r="KY36274" s="23"/>
    </row>
    <row r="36275" spans="36:311" x14ac:dyDescent="0.2">
      <c r="AJ36275" s="23"/>
      <c r="HH36275"/>
      <c r="IW36275" s="36"/>
      <c r="JI36275"/>
      <c r="JJ36275"/>
      <c r="KX36275" s="23"/>
      <c r="KY36275" s="23"/>
    </row>
    <row r="36276" spans="36:311" x14ac:dyDescent="0.2">
      <c r="AJ36276" s="23"/>
      <c r="HH36276"/>
      <c r="IW36276" s="36"/>
      <c r="JI36276"/>
      <c r="JJ36276"/>
      <c r="KX36276" s="23"/>
      <c r="KY36276" s="23"/>
    </row>
    <row r="36277" spans="36:311" x14ac:dyDescent="0.2">
      <c r="AJ36277" s="23"/>
      <c r="HH36277"/>
      <c r="IW36277" s="36"/>
      <c r="JI36277"/>
      <c r="JJ36277"/>
      <c r="KX36277" s="23"/>
      <c r="KY36277" s="23"/>
    </row>
    <row r="36278" spans="36:311" x14ac:dyDescent="0.2">
      <c r="AJ36278" s="23"/>
      <c r="HH36278"/>
      <c r="IW36278" s="36"/>
      <c r="JI36278"/>
      <c r="JJ36278"/>
      <c r="KX36278" s="23"/>
      <c r="KY36278" s="23"/>
    </row>
    <row r="36279" spans="36:311" x14ac:dyDescent="0.2">
      <c r="AJ36279" s="23"/>
      <c r="HH36279"/>
      <c r="IW36279" s="36"/>
      <c r="JI36279"/>
      <c r="JJ36279"/>
      <c r="KX36279" s="23"/>
      <c r="KY36279" s="23"/>
    </row>
    <row r="36280" spans="36:311" x14ac:dyDescent="0.2">
      <c r="AJ36280" s="23"/>
      <c r="HH36280"/>
      <c r="IW36280" s="36"/>
      <c r="JI36280"/>
      <c r="JJ36280"/>
      <c r="KX36280" s="23"/>
      <c r="KY36280" s="23"/>
    </row>
    <row r="36281" spans="36:311" x14ac:dyDescent="0.2">
      <c r="AJ36281" s="23"/>
      <c r="HH36281"/>
      <c r="IW36281" s="36"/>
      <c r="JI36281"/>
      <c r="JJ36281"/>
      <c r="KX36281" s="23"/>
      <c r="KY36281" s="23"/>
    </row>
    <row r="36282" spans="36:311" x14ac:dyDescent="0.2">
      <c r="AJ36282" s="23"/>
      <c r="HH36282"/>
      <c r="IW36282" s="36"/>
      <c r="JI36282"/>
      <c r="JJ36282"/>
      <c r="KX36282" s="23"/>
      <c r="KY36282" s="23"/>
    </row>
    <row r="36283" spans="36:311" x14ac:dyDescent="0.2">
      <c r="AJ36283" s="23"/>
      <c r="HH36283"/>
      <c r="IW36283" s="36"/>
      <c r="JI36283"/>
      <c r="JJ36283"/>
      <c r="KX36283" s="23"/>
      <c r="KY36283" s="23"/>
    </row>
    <row r="36284" spans="36:311" x14ac:dyDescent="0.2">
      <c r="AJ36284" s="23"/>
      <c r="HH36284"/>
      <c r="IW36284" s="36"/>
      <c r="JI36284"/>
      <c r="JJ36284"/>
      <c r="KX36284" s="23"/>
      <c r="KY36284" s="23"/>
    </row>
    <row r="36285" spans="36:311" x14ac:dyDescent="0.2">
      <c r="AJ36285" s="23"/>
      <c r="HH36285"/>
      <c r="IW36285" s="36"/>
      <c r="JI36285"/>
      <c r="JJ36285"/>
      <c r="KX36285" s="23"/>
      <c r="KY36285" s="23"/>
    </row>
    <row r="36286" spans="36:311" x14ac:dyDescent="0.2">
      <c r="AJ36286" s="23"/>
      <c r="HH36286"/>
      <c r="IW36286" s="36"/>
      <c r="JI36286"/>
      <c r="JJ36286"/>
      <c r="KX36286" s="23"/>
      <c r="KY36286" s="23"/>
    </row>
    <row r="36287" spans="36:311" x14ac:dyDescent="0.2">
      <c r="AJ36287" s="23"/>
      <c r="HH36287"/>
      <c r="IW36287" s="36"/>
      <c r="JI36287"/>
      <c r="JJ36287"/>
      <c r="KX36287" s="23"/>
      <c r="KY36287" s="23"/>
    </row>
    <row r="36288" spans="36:311" x14ac:dyDescent="0.2">
      <c r="AJ36288" s="23"/>
      <c r="HH36288"/>
      <c r="IW36288" s="36"/>
      <c r="JI36288"/>
      <c r="JJ36288"/>
      <c r="KX36288" s="23"/>
      <c r="KY36288" s="23"/>
    </row>
    <row r="36289" spans="36:311" x14ac:dyDescent="0.2">
      <c r="AJ36289" s="23"/>
      <c r="HH36289"/>
      <c r="IW36289" s="36"/>
      <c r="JI36289"/>
      <c r="JJ36289"/>
      <c r="KX36289" s="23"/>
      <c r="KY36289" s="23"/>
    </row>
    <row r="36290" spans="36:311" x14ac:dyDescent="0.2">
      <c r="AJ36290" s="23"/>
      <c r="HH36290"/>
      <c r="IW36290" s="36"/>
      <c r="JI36290"/>
      <c r="JJ36290"/>
      <c r="KX36290" s="23"/>
      <c r="KY36290" s="23"/>
    </row>
    <row r="36291" spans="36:311" x14ac:dyDescent="0.2">
      <c r="AJ36291" s="23"/>
      <c r="HH36291"/>
      <c r="IW36291" s="36"/>
      <c r="JI36291"/>
      <c r="JJ36291"/>
      <c r="KX36291" s="23"/>
      <c r="KY36291" s="23"/>
    </row>
    <row r="36292" spans="36:311" x14ac:dyDescent="0.2">
      <c r="AJ36292" s="23"/>
      <c r="HH36292"/>
      <c r="IW36292" s="36"/>
      <c r="JI36292"/>
      <c r="JJ36292"/>
      <c r="KX36292" s="23"/>
      <c r="KY36292" s="23"/>
    </row>
    <row r="36293" spans="36:311" x14ac:dyDescent="0.2">
      <c r="AJ36293" s="23"/>
      <c r="HH36293"/>
      <c r="IW36293" s="36"/>
      <c r="JI36293"/>
      <c r="JJ36293"/>
      <c r="KX36293" s="23"/>
      <c r="KY36293" s="23"/>
    </row>
    <row r="36294" spans="36:311" x14ac:dyDescent="0.2">
      <c r="AJ36294" s="23"/>
      <c r="HH36294"/>
      <c r="IW36294" s="36"/>
      <c r="JI36294"/>
      <c r="JJ36294"/>
      <c r="KX36294" s="23"/>
      <c r="KY36294" s="23"/>
    </row>
    <row r="36295" spans="36:311" x14ac:dyDescent="0.2">
      <c r="AJ36295" s="23"/>
      <c r="HH36295"/>
      <c r="IW36295" s="36"/>
      <c r="JI36295"/>
      <c r="JJ36295"/>
      <c r="KX36295" s="23"/>
      <c r="KY36295" s="23"/>
    </row>
    <row r="36296" spans="36:311" x14ac:dyDescent="0.2">
      <c r="AJ36296" s="23"/>
      <c r="HH36296"/>
      <c r="IW36296" s="36"/>
      <c r="JI36296"/>
      <c r="JJ36296"/>
      <c r="KX36296" s="23"/>
      <c r="KY36296" s="23"/>
    </row>
    <row r="36297" spans="36:311" x14ac:dyDescent="0.2">
      <c r="AJ36297" s="23"/>
      <c r="HH36297"/>
      <c r="IW36297" s="36"/>
      <c r="JI36297"/>
      <c r="JJ36297"/>
      <c r="KX36297" s="23"/>
      <c r="KY36297" s="23"/>
    </row>
    <row r="36298" spans="36:311" x14ac:dyDescent="0.2">
      <c r="AJ36298" s="23"/>
      <c r="HH36298"/>
      <c r="IW36298" s="36"/>
      <c r="JI36298"/>
      <c r="JJ36298"/>
      <c r="KX36298" s="23"/>
      <c r="KY36298" s="23"/>
    </row>
    <row r="36299" spans="36:311" x14ac:dyDescent="0.2">
      <c r="AJ36299" s="23"/>
      <c r="HH36299"/>
      <c r="IW36299" s="36"/>
      <c r="JI36299"/>
      <c r="JJ36299"/>
      <c r="KX36299" s="23"/>
      <c r="KY36299" s="23"/>
    </row>
    <row r="36300" spans="36:311" x14ac:dyDescent="0.2">
      <c r="AJ36300" s="23"/>
      <c r="HH36300"/>
      <c r="IW36300" s="36"/>
      <c r="JI36300"/>
      <c r="JJ36300"/>
      <c r="KX36300" s="23"/>
      <c r="KY36300" s="23"/>
    </row>
    <row r="36301" spans="36:311" x14ac:dyDescent="0.2">
      <c r="AJ36301" s="23"/>
      <c r="HH36301"/>
      <c r="IW36301" s="36"/>
      <c r="JI36301"/>
      <c r="JJ36301"/>
      <c r="KX36301" s="23"/>
      <c r="KY36301" s="23"/>
    </row>
    <row r="36302" spans="36:311" x14ac:dyDescent="0.2">
      <c r="AJ36302" s="23"/>
      <c r="HH36302"/>
      <c r="IW36302" s="36"/>
      <c r="JI36302"/>
      <c r="JJ36302"/>
      <c r="KX36302" s="23"/>
      <c r="KY36302" s="23"/>
    </row>
    <row r="36303" spans="36:311" x14ac:dyDescent="0.2">
      <c r="AJ36303" s="23"/>
      <c r="HH36303"/>
      <c r="IW36303" s="36"/>
      <c r="JI36303"/>
      <c r="JJ36303"/>
      <c r="KX36303" s="23"/>
      <c r="KY36303" s="23"/>
    </row>
    <row r="36304" spans="36:311" x14ac:dyDescent="0.2">
      <c r="AJ36304" s="23"/>
      <c r="HH36304"/>
      <c r="IW36304" s="36"/>
      <c r="JI36304"/>
      <c r="JJ36304"/>
      <c r="KX36304" s="23"/>
      <c r="KY36304" s="23"/>
    </row>
    <row r="36305" spans="36:311" x14ac:dyDescent="0.2">
      <c r="AJ36305" s="23"/>
      <c r="HH36305"/>
      <c r="IW36305" s="36"/>
      <c r="JI36305"/>
      <c r="JJ36305"/>
      <c r="KX36305" s="23"/>
      <c r="KY36305" s="23"/>
    </row>
    <row r="36306" spans="36:311" x14ac:dyDescent="0.2">
      <c r="AJ36306" s="23"/>
      <c r="HH36306"/>
      <c r="IW36306" s="36"/>
      <c r="JI36306"/>
      <c r="JJ36306"/>
      <c r="KX36306" s="23"/>
      <c r="KY36306" s="23"/>
    </row>
    <row r="36307" spans="36:311" x14ac:dyDescent="0.2">
      <c r="AJ36307" s="23"/>
      <c r="HH36307"/>
      <c r="IW36307" s="36"/>
      <c r="JI36307"/>
      <c r="JJ36307"/>
      <c r="KX36307" s="23"/>
      <c r="KY36307" s="23"/>
    </row>
    <row r="36308" spans="36:311" x14ac:dyDescent="0.2">
      <c r="AJ36308" s="23"/>
      <c r="HH36308"/>
      <c r="IW36308" s="36"/>
      <c r="JI36308"/>
      <c r="JJ36308"/>
      <c r="KX36308" s="23"/>
      <c r="KY36308" s="23"/>
    </row>
    <row r="36309" spans="36:311" x14ac:dyDescent="0.2">
      <c r="AJ36309" s="23"/>
      <c r="HH36309"/>
      <c r="IW36309" s="36"/>
      <c r="JI36309"/>
      <c r="JJ36309"/>
      <c r="KX36309" s="23"/>
      <c r="KY36309" s="23"/>
    </row>
    <row r="36310" spans="36:311" x14ac:dyDescent="0.2">
      <c r="AJ36310" s="23"/>
      <c r="HH36310"/>
      <c r="IW36310" s="36"/>
      <c r="JI36310"/>
      <c r="JJ36310"/>
      <c r="KX36310" s="23"/>
      <c r="KY36310" s="23"/>
    </row>
    <row r="36311" spans="36:311" x14ac:dyDescent="0.2">
      <c r="AJ36311" s="23"/>
      <c r="HH36311"/>
      <c r="IW36311" s="36"/>
      <c r="JI36311"/>
      <c r="JJ36311"/>
      <c r="KX36311" s="23"/>
      <c r="KY36311" s="23"/>
    </row>
    <row r="36312" spans="36:311" x14ac:dyDescent="0.2">
      <c r="AJ36312" s="23"/>
      <c r="HH36312"/>
      <c r="IW36312" s="36"/>
      <c r="JI36312"/>
      <c r="JJ36312"/>
      <c r="KX36312" s="23"/>
      <c r="KY36312" s="23"/>
    </row>
    <row r="36313" spans="36:311" x14ac:dyDescent="0.2">
      <c r="AJ36313" s="23"/>
      <c r="HH36313"/>
      <c r="IW36313" s="36"/>
      <c r="JI36313"/>
      <c r="JJ36313"/>
      <c r="KX36313" s="23"/>
      <c r="KY36313" s="23"/>
    </row>
    <row r="36314" spans="36:311" x14ac:dyDescent="0.2">
      <c r="AJ36314" s="23"/>
      <c r="HH36314"/>
      <c r="IW36314" s="36"/>
      <c r="JI36314"/>
      <c r="JJ36314"/>
      <c r="KX36314" s="23"/>
      <c r="KY36314" s="23"/>
    </row>
    <row r="36315" spans="36:311" x14ac:dyDescent="0.2">
      <c r="AJ36315" s="23"/>
      <c r="HH36315"/>
      <c r="IW36315" s="36"/>
      <c r="JI36315"/>
      <c r="JJ36315"/>
      <c r="KX36315" s="23"/>
      <c r="KY36315" s="23"/>
    </row>
    <row r="36316" spans="36:311" x14ac:dyDescent="0.2">
      <c r="AJ36316" s="23"/>
      <c r="HH36316"/>
      <c r="IW36316" s="36"/>
      <c r="JI36316"/>
      <c r="JJ36316"/>
      <c r="KX36316" s="23"/>
      <c r="KY36316" s="23"/>
    </row>
    <row r="36317" spans="36:311" x14ac:dyDescent="0.2">
      <c r="AJ36317" s="23"/>
      <c r="HH36317"/>
      <c r="IW36317" s="36"/>
      <c r="JI36317"/>
      <c r="JJ36317"/>
      <c r="KX36317" s="23"/>
      <c r="KY36317" s="23"/>
    </row>
    <row r="36318" spans="36:311" x14ac:dyDescent="0.2">
      <c r="AJ36318" s="23"/>
      <c r="HH36318"/>
      <c r="IW36318" s="36"/>
      <c r="JI36318"/>
      <c r="JJ36318"/>
      <c r="KX36318" s="23"/>
      <c r="KY36318" s="23"/>
    </row>
    <row r="36319" spans="36:311" x14ac:dyDescent="0.2">
      <c r="AJ36319" s="23"/>
      <c r="HH36319"/>
      <c r="IW36319" s="36"/>
      <c r="JI36319"/>
      <c r="JJ36319"/>
      <c r="KX36319" s="23"/>
      <c r="KY36319" s="23"/>
    </row>
    <row r="36320" spans="36:311" x14ac:dyDescent="0.2">
      <c r="AJ36320" s="23"/>
      <c r="HH36320"/>
      <c r="IW36320" s="36"/>
      <c r="JI36320"/>
      <c r="JJ36320"/>
      <c r="KX36320" s="23"/>
      <c r="KY36320" s="23"/>
    </row>
    <row r="36321" spans="36:311" x14ac:dyDescent="0.2">
      <c r="AJ36321" s="23"/>
      <c r="HH36321"/>
      <c r="IW36321" s="36"/>
      <c r="JI36321"/>
      <c r="JJ36321"/>
      <c r="KX36321" s="23"/>
      <c r="KY36321" s="23"/>
    </row>
    <row r="36322" spans="36:311" x14ac:dyDescent="0.2">
      <c r="AJ36322" s="23"/>
      <c r="HH36322"/>
      <c r="IW36322" s="36"/>
      <c r="JI36322"/>
      <c r="JJ36322"/>
      <c r="KX36322" s="23"/>
      <c r="KY36322" s="23"/>
    </row>
    <row r="36323" spans="36:311" x14ac:dyDescent="0.2">
      <c r="AJ36323" s="23"/>
      <c r="HH36323"/>
      <c r="IW36323" s="36"/>
      <c r="JI36323"/>
      <c r="JJ36323"/>
      <c r="KX36323" s="23"/>
      <c r="KY36323" s="23"/>
    </row>
    <row r="36324" spans="36:311" x14ac:dyDescent="0.2">
      <c r="AJ36324" s="23"/>
      <c r="HH36324"/>
      <c r="IW36324" s="36"/>
      <c r="JI36324"/>
      <c r="JJ36324"/>
      <c r="KX36324" s="23"/>
      <c r="KY36324" s="23"/>
    </row>
    <row r="36325" spans="36:311" x14ac:dyDescent="0.2">
      <c r="AJ36325" s="23"/>
      <c r="HH36325"/>
      <c r="IW36325" s="36"/>
      <c r="JI36325"/>
      <c r="JJ36325"/>
      <c r="KX36325" s="23"/>
      <c r="KY36325" s="23"/>
    </row>
    <row r="36326" spans="36:311" x14ac:dyDescent="0.2">
      <c r="AJ36326" s="23"/>
      <c r="HH36326"/>
      <c r="IW36326" s="36"/>
      <c r="JI36326"/>
      <c r="JJ36326"/>
      <c r="KX36326" s="23"/>
      <c r="KY36326" s="23"/>
    </row>
    <row r="36327" spans="36:311" x14ac:dyDescent="0.2">
      <c r="AJ36327" s="23"/>
      <c r="HH36327"/>
      <c r="IW36327" s="36"/>
      <c r="JI36327"/>
      <c r="JJ36327"/>
      <c r="KX36327" s="23"/>
      <c r="KY36327" s="23"/>
    </row>
    <row r="36328" spans="36:311" x14ac:dyDescent="0.2">
      <c r="AJ36328" s="23"/>
      <c r="HH36328"/>
      <c r="IW36328" s="36"/>
      <c r="JI36328"/>
      <c r="JJ36328"/>
      <c r="KX36328" s="23"/>
      <c r="KY36328" s="23"/>
    </row>
    <row r="36329" spans="36:311" x14ac:dyDescent="0.2">
      <c r="AJ36329" s="23"/>
      <c r="HH36329"/>
      <c r="IW36329" s="36"/>
      <c r="JI36329"/>
      <c r="JJ36329"/>
      <c r="KX36329" s="23"/>
      <c r="KY36329" s="23"/>
    </row>
    <row r="36330" spans="36:311" x14ac:dyDescent="0.2">
      <c r="AJ36330" s="23"/>
      <c r="HH36330"/>
      <c r="IW36330" s="36"/>
      <c r="JI36330"/>
      <c r="JJ36330"/>
      <c r="KX36330" s="23"/>
      <c r="KY36330" s="23"/>
    </row>
    <row r="36331" spans="36:311" x14ac:dyDescent="0.2">
      <c r="AJ36331" s="23"/>
      <c r="HH36331"/>
      <c r="IW36331" s="36"/>
      <c r="JI36331"/>
      <c r="JJ36331"/>
      <c r="KX36331" s="23"/>
      <c r="KY36331" s="23"/>
    </row>
    <row r="36332" spans="36:311" x14ac:dyDescent="0.2">
      <c r="AJ36332" s="23"/>
      <c r="HH36332"/>
      <c r="IW36332" s="36"/>
      <c r="JI36332"/>
      <c r="JJ36332"/>
      <c r="KX36332" s="23"/>
      <c r="KY36332" s="23"/>
    </row>
    <row r="36333" spans="36:311" x14ac:dyDescent="0.2">
      <c r="AJ36333" s="23"/>
      <c r="HH36333"/>
      <c r="IW36333" s="36"/>
      <c r="JI36333"/>
      <c r="JJ36333"/>
      <c r="KX36333" s="23"/>
      <c r="KY36333" s="23"/>
    </row>
    <row r="36334" spans="36:311" x14ac:dyDescent="0.2">
      <c r="AJ36334" s="23"/>
      <c r="HH36334"/>
      <c r="IW36334" s="36"/>
      <c r="JI36334"/>
      <c r="JJ36334"/>
      <c r="KX36334" s="23"/>
      <c r="KY36334" s="23"/>
    </row>
    <row r="36335" spans="36:311" x14ac:dyDescent="0.2">
      <c r="AJ36335" s="23"/>
      <c r="HH36335"/>
      <c r="IW36335" s="36"/>
      <c r="JI36335"/>
      <c r="JJ36335"/>
      <c r="KX36335" s="23"/>
      <c r="KY36335" s="23"/>
    </row>
    <row r="36336" spans="36:311" x14ac:dyDescent="0.2">
      <c r="AJ36336" s="23"/>
      <c r="HH36336"/>
      <c r="IW36336" s="36"/>
      <c r="JI36336"/>
      <c r="JJ36336"/>
      <c r="KX36336" s="23"/>
      <c r="KY36336" s="23"/>
    </row>
    <row r="36337" spans="36:311" x14ac:dyDescent="0.2">
      <c r="AJ36337" s="23"/>
      <c r="HH36337"/>
      <c r="IW36337" s="36"/>
      <c r="JI36337"/>
      <c r="JJ36337"/>
      <c r="KX36337" s="23"/>
      <c r="KY36337" s="23"/>
    </row>
    <row r="36338" spans="36:311" x14ac:dyDescent="0.2">
      <c r="AJ36338" s="23"/>
      <c r="HH36338"/>
      <c r="IW36338" s="36"/>
      <c r="JI36338"/>
      <c r="JJ36338"/>
      <c r="KX36338" s="23"/>
      <c r="KY36338" s="23"/>
    </row>
    <row r="36339" spans="36:311" x14ac:dyDescent="0.2">
      <c r="AJ36339" s="23"/>
      <c r="HH36339"/>
      <c r="IW36339" s="36"/>
      <c r="JI36339"/>
      <c r="JJ36339"/>
      <c r="KX36339" s="23"/>
      <c r="KY36339" s="23"/>
    </row>
    <row r="36340" spans="36:311" x14ac:dyDescent="0.2">
      <c r="AJ36340" s="23"/>
      <c r="HH36340"/>
      <c r="IW36340" s="36"/>
      <c r="JI36340"/>
      <c r="JJ36340"/>
      <c r="KX36340" s="23"/>
      <c r="KY36340" s="23"/>
    </row>
    <row r="36341" spans="36:311" x14ac:dyDescent="0.2">
      <c r="AJ36341" s="23"/>
      <c r="HH36341"/>
      <c r="IW36341" s="36"/>
      <c r="JI36341"/>
      <c r="JJ36341"/>
      <c r="KX36341" s="23"/>
      <c r="KY36341" s="23"/>
    </row>
    <row r="36342" spans="36:311" x14ac:dyDescent="0.2">
      <c r="AJ36342" s="23"/>
      <c r="HH36342"/>
      <c r="IW36342" s="36"/>
      <c r="JI36342"/>
      <c r="JJ36342"/>
      <c r="KX36342" s="23"/>
      <c r="KY36342" s="23"/>
    </row>
    <row r="36343" spans="36:311" x14ac:dyDescent="0.2">
      <c r="AJ36343" s="23"/>
      <c r="HH36343"/>
      <c r="IW36343" s="36"/>
      <c r="JI36343"/>
      <c r="JJ36343"/>
      <c r="KX36343" s="23"/>
      <c r="KY36343" s="23"/>
    </row>
    <row r="36344" spans="36:311" x14ac:dyDescent="0.2">
      <c r="AJ36344" s="23"/>
      <c r="HH36344"/>
      <c r="IW36344" s="36"/>
      <c r="JI36344"/>
      <c r="JJ36344"/>
      <c r="KX36344" s="23"/>
      <c r="KY36344" s="23"/>
    </row>
    <row r="36345" spans="36:311" x14ac:dyDescent="0.2">
      <c r="AJ36345" s="23"/>
      <c r="HH36345"/>
      <c r="IW36345" s="36"/>
      <c r="JI36345"/>
      <c r="JJ36345"/>
      <c r="KX36345" s="23"/>
      <c r="KY36345" s="23"/>
    </row>
    <row r="36346" spans="36:311" x14ac:dyDescent="0.2">
      <c r="AJ36346" s="23"/>
      <c r="HH36346"/>
      <c r="IW36346" s="36"/>
      <c r="JI36346"/>
      <c r="JJ36346"/>
      <c r="KX36346" s="23"/>
      <c r="KY36346" s="23"/>
    </row>
    <row r="36347" spans="36:311" x14ac:dyDescent="0.2">
      <c r="AJ36347" s="23"/>
      <c r="HH36347"/>
      <c r="IW36347" s="36"/>
      <c r="JI36347"/>
      <c r="JJ36347"/>
      <c r="KX36347" s="23"/>
      <c r="KY36347" s="23"/>
    </row>
    <row r="36348" spans="36:311" x14ac:dyDescent="0.2">
      <c r="AJ36348" s="23"/>
      <c r="HH36348"/>
      <c r="IW36348" s="36"/>
      <c r="JI36348"/>
      <c r="JJ36348"/>
      <c r="KX36348" s="23"/>
      <c r="KY36348" s="23"/>
    </row>
    <row r="36349" spans="36:311" x14ac:dyDescent="0.2">
      <c r="AJ36349" s="23"/>
      <c r="HH36349"/>
      <c r="IW36349" s="36"/>
      <c r="JI36349"/>
      <c r="JJ36349"/>
      <c r="KX36349" s="23"/>
      <c r="KY36349" s="23"/>
    </row>
    <row r="36350" spans="36:311" x14ac:dyDescent="0.2">
      <c r="AJ36350" s="23"/>
      <c r="HH36350"/>
      <c r="IW36350" s="36"/>
      <c r="JI36350"/>
      <c r="JJ36350"/>
      <c r="KX36350" s="23"/>
      <c r="KY36350" s="23"/>
    </row>
    <row r="36351" spans="36:311" x14ac:dyDescent="0.2">
      <c r="AJ36351" s="23"/>
      <c r="HH36351"/>
      <c r="IW36351" s="36"/>
      <c r="JI36351"/>
      <c r="JJ36351"/>
      <c r="KX36351" s="23"/>
      <c r="KY36351" s="23"/>
    </row>
    <row r="36352" spans="36:311" x14ac:dyDescent="0.2">
      <c r="AJ36352" s="23"/>
      <c r="HH36352"/>
      <c r="IW36352" s="36"/>
      <c r="JI36352"/>
      <c r="JJ36352"/>
      <c r="KX36352" s="23"/>
      <c r="KY36352" s="23"/>
    </row>
    <row r="36353" spans="36:311" x14ac:dyDescent="0.2">
      <c r="AJ36353" s="23"/>
      <c r="HH36353"/>
      <c r="IW36353" s="36"/>
      <c r="JI36353"/>
      <c r="JJ36353"/>
      <c r="KX36353" s="23"/>
      <c r="KY36353" s="23"/>
    </row>
    <row r="36354" spans="36:311" x14ac:dyDescent="0.2">
      <c r="AJ36354" s="23"/>
      <c r="HH36354"/>
      <c r="IW36354" s="36"/>
      <c r="JI36354"/>
      <c r="JJ36354"/>
      <c r="KX36354" s="23"/>
      <c r="KY36354" s="23"/>
    </row>
    <row r="36355" spans="36:311" x14ac:dyDescent="0.2">
      <c r="AJ36355" s="23"/>
      <c r="HH36355"/>
      <c r="IW36355" s="36"/>
      <c r="JI36355"/>
      <c r="JJ36355"/>
      <c r="KX36355" s="23"/>
      <c r="KY36355" s="23"/>
    </row>
    <row r="36356" spans="36:311" x14ac:dyDescent="0.2">
      <c r="AJ36356" s="23"/>
      <c r="HH36356"/>
      <c r="IW36356" s="36"/>
      <c r="JI36356"/>
      <c r="JJ36356"/>
      <c r="KX36356" s="23"/>
      <c r="KY36356" s="23"/>
    </row>
    <row r="36357" spans="36:311" x14ac:dyDescent="0.2">
      <c r="AJ36357" s="23"/>
      <c r="HH36357"/>
      <c r="IW36357" s="36"/>
      <c r="JI36357"/>
      <c r="JJ36357"/>
      <c r="KX36357" s="23"/>
      <c r="KY36357" s="23"/>
    </row>
    <row r="36358" spans="36:311" x14ac:dyDescent="0.2">
      <c r="AJ36358" s="23"/>
      <c r="HH36358"/>
      <c r="IW36358" s="36"/>
      <c r="JI36358"/>
      <c r="JJ36358"/>
      <c r="KX36358" s="23"/>
      <c r="KY36358" s="23"/>
    </row>
    <row r="36359" spans="36:311" x14ac:dyDescent="0.2">
      <c r="AJ36359" s="23"/>
      <c r="HH36359"/>
      <c r="IW36359" s="36"/>
      <c r="JI36359"/>
      <c r="JJ36359"/>
      <c r="KX36359" s="23"/>
      <c r="KY36359" s="23"/>
    </row>
    <row r="36360" spans="36:311" x14ac:dyDescent="0.2">
      <c r="AJ36360" s="23"/>
      <c r="HH36360"/>
      <c r="IW36360" s="36"/>
      <c r="JI36360"/>
      <c r="JJ36360"/>
      <c r="KX36360" s="23"/>
      <c r="KY36360" s="23"/>
    </row>
    <row r="36361" spans="36:311" x14ac:dyDescent="0.2">
      <c r="AJ36361" s="23"/>
      <c r="HH36361"/>
      <c r="IW36361" s="36"/>
      <c r="JI36361"/>
      <c r="JJ36361"/>
      <c r="KX36361" s="23"/>
      <c r="KY36361" s="23"/>
    </row>
    <row r="36362" spans="36:311" x14ac:dyDescent="0.2">
      <c r="AJ36362" s="23"/>
      <c r="HH36362"/>
      <c r="IW36362" s="36"/>
      <c r="JI36362"/>
      <c r="JJ36362"/>
      <c r="KX36362" s="23"/>
      <c r="KY36362" s="23"/>
    </row>
    <row r="36363" spans="36:311" x14ac:dyDescent="0.2">
      <c r="AJ36363" s="23"/>
      <c r="HH36363"/>
      <c r="IW36363" s="36"/>
      <c r="JI36363"/>
      <c r="JJ36363"/>
      <c r="KX36363" s="23"/>
      <c r="KY36363" s="23"/>
    </row>
    <row r="36364" spans="36:311" x14ac:dyDescent="0.2">
      <c r="AJ36364" s="23"/>
      <c r="HH36364"/>
      <c r="IW36364" s="36"/>
      <c r="JI36364"/>
      <c r="JJ36364"/>
      <c r="KX36364" s="23"/>
      <c r="KY36364" s="23"/>
    </row>
    <row r="36365" spans="36:311" x14ac:dyDescent="0.2">
      <c r="AJ36365" s="23"/>
      <c r="HH36365"/>
      <c r="IW36365" s="36"/>
      <c r="JI36365"/>
      <c r="JJ36365"/>
      <c r="KX36365" s="23"/>
      <c r="KY36365" s="23"/>
    </row>
    <row r="36366" spans="36:311" x14ac:dyDescent="0.2">
      <c r="AJ36366" s="23"/>
      <c r="HH36366"/>
      <c r="IW36366" s="36"/>
      <c r="JI36366"/>
      <c r="JJ36366"/>
      <c r="KX36366" s="23"/>
      <c r="KY36366" s="23"/>
    </row>
    <row r="36367" spans="36:311" x14ac:dyDescent="0.2">
      <c r="AJ36367" s="23"/>
      <c r="HH36367"/>
      <c r="IW36367" s="36"/>
      <c r="JI36367"/>
      <c r="JJ36367"/>
      <c r="KX36367" s="23"/>
      <c r="KY36367" s="23"/>
    </row>
    <row r="36368" spans="36:311" x14ac:dyDescent="0.2">
      <c r="AJ36368" s="23"/>
      <c r="HH36368"/>
      <c r="IW36368" s="36"/>
      <c r="JI36368"/>
      <c r="JJ36368"/>
      <c r="KX36368" s="23"/>
      <c r="KY36368" s="23"/>
    </row>
    <row r="36369" spans="36:311" x14ac:dyDescent="0.2">
      <c r="AJ36369" s="23"/>
      <c r="HH36369"/>
      <c r="IW36369" s="36"/>
      <c r="JI36369"/>
      <c r="JJ36369"/>
      <c r="KX36369" s="23"/>
      <c r="KY36369" s="23"/>
    </row>
    <row r="36370" spans="36:311" x14ac:dyDescent="0.2">
      <c r="AJ36370" s="23"/>
      <c r="HH36370"/>
      <c r="IW36370" s="36"/>
      <c r="JI36370"/>
      <c r="JJ36370"/>
      <c r="KX36370" s="23"/>
      <c r="KY36370" s="23"/>
    </row>
    <row r="36371" spans="36:311" x14ac:dyDescent="0.2">
      <c r="AJ36371" s="23"/>
      <c r="HH36371"/>
      <c r="IW36371" s="36"/>
      <c r="JI36371"/>
      <c r="JJ36371"/>
      <c r="KX36371" s="23"/>
      <c r="KY36371" s="23"/>
    </row>
    <row r="36372" spans="36:311" x14ac:dyDescent="0.2">
      <c r="AJ36372" s="23"/>
      <c r="HH36372"/>
      <c r="IW36372" s="36"/>
      <c r="JI36372"/>
      <c r="JJ36372"/>
      <c r="KX36372" s="23"/>
      <c r="KY36372" s="23"/>
    </row>
    <row r="36373" spans="36:311" x14ac:dyDescent="0.2">
      <c r="AJ36373" s="23"/>
      <c r="HH36373"/>
      <c r="IW36373" s="36"/>
      <c r="JI36373"/>
      <c r="JJ36373"/>
      <c r="KX36373" s="23"/>
      <c r="KY36373" s="23"/>
    </row>
    <row r="36374" spans="36:311" x14ac:dyDescent="0.2">
      <c r="AJ36374" s="23"/>
      <c r="HH36374"/>
      <c r="IW36374" s="36"/>
      <c r="JI36374"/>
      <c r="JJ36374"/>
      <c r="KX36374" s="23"/>
      <c r="KY36374" s="23"/>
    </row>
    <row r="36375" spans="36:311" x14ac:dyDescent="0.2">
      <c r="AJ36375" s="23"/>
      <c r="HH36375"/>
      <c r="IW36375" s="36"/>
      <c r="JI36375"/>
      <c r="JJ36375"/>
      <c r="KX36375" s="23"/>
      <c r="KY36375" s="23"/>
    </row>
    <row r="36376" spans="36:311" x14ac:dyDescent="0.2">
      <c r="AJ36376" s="23"/>
      <c r="HH36376"/>
      <c r="IW36376" s="36"/>
      <c r="JI36376"/>
      <c r="JJ36376"/>
      <c r="KX36376" s="23"/>
      <c r="KY36376" s="23"/>
    </row>
    <row r="36377" spans="36:311" x14ac:dyDescent="0.2">
      <c r="AJ36377" s="23"/>
      <c r="HH36377"/>
      <c r="IW36377" s="36"/>
      <c r="JI36377"/>
      <c r="JJ36377"/>
      <c r="KX36377" s="23"/>
      <c r="KY36377" s="23"/>
    </row>
    <row r="36378" spans="36:311" x14ac:dyDescent="0.2">
      <c r="AJ36378" s="23"/>
      <c r="HH36378"/>
      <c r="IW36378" s="36"/>
      <c r="JI36378"/>
      <c r="JJ36378"/>
      <c r="KX36378" s="23"/>
      <c r="KY36378" s="23"/>
    </row>
    <row r="36379" spans="36:311" x14ac:dyDescent="0.2">
      <c r="AJ36379" s="23"/>
      <c r="HH36379"/>
      <c r="IW36379" s="36"/>
      <c r="JI36379"/>
      <c r="JJ36379"/>
      <c r="KX36379" s="23"/>
      <c r="KY36379" s="23"/>
    </row>
    <row r="36380" spans="36:311" x14ac:dyDescent="0.2">
      <c r="AJ36380" s="23"/>
      <c r="HH36380"/>
      <c r="IW36380" s="36"/>
      <c r="JI36380"/>
      <c r="JJ36380"/>
      <c r="KX36380" s="23"/>
      <c r="KY36380" s="23"/>
    </row>
    <row r="36381" spans="36:311" x14ac:dyDescent="0.2">
      <c r="AJ36381" s="23"/>
      <c r="HH36381"/>
      <c r="IW36381" s="36"/>
      <c r="JI36381"/>
      <c r="JJ36381"/>
      <c r="KX36381" s="23"/>
      <c r="KY36381" s="23"/>
    </row>
    <row r="36382" spans="36:311" x14ac:dyDescent="0.2">
      <c r="AJ36382" s="23"/>
      <c r="HH36382"/>
      <c r="IW36382" s="36"/>
      <c r="JI36382"/>
      <c r="JJ36382"/>
      <c r="KX36382" s="23"/>
      <c r="KY36382" s="23"/>
    </row>
    <row r="36383" spans="36:311" x14ac:dyDescent="0.2">
      <c r="AJ36383" s="23"/>
      <c r="HH36383"/>
      <c r="IW36383" s="36"/>
      <c r="JI36383"/>
      <c r="JJ36383"/>
      <c r="KX36383" s="23"/>
      <c r="KY36383" s="23"/>
    </row>
    <row r="36384" spans="36:311" x14ac:dyDescent="0.2">
      <c r="AJ36384" s="23"/>
      <c r="HH36384"/>
      <c r="IW36384" s="36"/>
      <c r="JI36384"/>
      <c r="JJ36384"/>
      <c r="KX36384" s="23"/>
      <c r="KY36384" s="23"/>
    </row>
    <row r="36385" spans="36:311" x14ac:dyDescent="0.2">
      <c r="AJ36385" s="23"/>
      <c r="HH36385"/>
      <c r="IW36385" s="36"/>
      <c r="JI36385"/>
      <c r="JJ36385"/>
      <c r="KX36385" s="23"/>
      <c r="KY36385" s="23"/>
    </row>
    <row r="36386" spans="36:311" x14ac:dyDescent="0.2">
      <c r="AJ36386" s="23"/>
      <c r="HH36386"/>
      <c r="IW36386" s="36"/>
      <c r="JI36386"/>
      <c r="JJ36386"/>
      <c r="KX36386" s="23"/>
      <c r="KY36386" s="23"/>
    </row>
    <row r="36387" spans="36:311" x14ac:dyDescent="0.2">
      <c r="AJ36387" s="23"/>
      <c r="HH36387"/>
      <c r="IW36387" s="36"/>
      <c r="JI36387"/>
      <c r="JJ36387"/>
      <c r="KX36387" s="23"/>
      <c r="KY36387" s="23"/>
    </row>
    <row r="36388" spans="36:311" x14ac:dyDescent="0.2">
      <c r="AJ36388" s="23"/>
      <c r="HH36388"/>
      <c r="IW36388" s="36"/>
      <c r="JI36388"/>
      <c r="JJ36388"/>
      <c r="KX36388" s="23"/>
      <c r="KY36388" s="23"/>
    </row>
    <row r="36389" spans="36:311" x14ac:dyDescent="0.2">
      <c r="AJ36389" s="23"/>
      <c r="HH36389"/>
      <c r="IW36389" s="36"/>
      <c r="JI36389"/>
      <c r="JJ36389"/>
      <c r="KX36389" s="23"/>
      <c r="KY36389" s="23"/>
    </row>
    <row r="36390" spans="36:311" x14ac:dyDescent="0.2">
      <c r="AJ36390" s="23"/>
      <c r="HH36390"/>
      <c r="IW36390" s="36"/>
      <c r="JI36390"/>
      <c r="JJ36390"/>
      <c r="KX36390" s="23"/>
      <c r="KY36390" s="23"/>
    </row>
    <row r="36391" spans="36:311" x14ac:dyDescent="0.2">
      <c r="AJ36391" s="23"/>
      <c r="HH36391"/>
      <c r="IW36391" s="36"/>
      <c r="JI36391"/>
      <c r="JJ36391"/>
      <c r="KX36391" s="23"/>
      <c r="KY36391" s="23"/>
    </row>
    <row r="36392" spans="36:311" x14ac:dyDescent="0.2">
      <c r="AJ36392" s="23"/>
      <c r="HH36392"/>
      <c r="IW36392" s="36"/>
      <c r="JI36392"/>
      <c r="JJ36392"/>
      <c r="KX36392" s="23"/>
      <c r="KY36392" s="23"/>
    </row>
    <row r="36393" spans="36:311" x14ac:dyDescent="0.2">
      <c r="AJ36393" s="23"/>
      <c r="HH36393"/>
      <c r="IW36393" s="36"/>
      <c r="JI36393"/>
      <c r="JJ36393"/>
      <c r="KX36393" s="23"/>
      <c r="KY36393" s="23"/>
    </row>
    <row r="36394" spans="36:311" x14ac:dyDescent="0.2">
      <c r="AJ36394" s="23"/>
      <c r="HH36394"/>
      <c r="IW36394" s="36"/>
      <c r="JI36394"/>
      <c r="JJ36394"/>
      <c r="KX36394" s="23"/>
      <c r="KY36394" s="23"/>
    </row>
    <row r="36395" spans="36:311" x14ac:dyDescent="0.2">
      <c r="AJ36395" s="23"/>
      <c r="HH36395"/>
      <c r="IW36395" s="36"/>
      <c r="JI36395"/>
      <c r="JJ36395"/>
      <c r="KX36395" s="23"/>
      <c r="KY36395" s="23"/>
    </row>
    <row r="36396" spans="36:311" x14ac:dyDescent="0.2">
      <c r="AJ36396" s="23"/>
      <c r="HH36396"/>
      <c r="IW36396" s="36"/>
      <c r="JI36396"/>
      <c r="JJ36396"/>
      <c r="KX36396" s="23"/>
      <c r="KY36396" s="23"/>
    </row>
    <row r="36397" spans="36:311" x14ac:dyDescent="0.2">
      <c r="AJ36397" s="23"/>
      <c r="HH36397"/>
      <c r="IW36397" s="36"/>
      <c r="JI36397"/>
      <c r="JJ36397"/>
      <c r="KX36397" s="23"/>
      <c r="KY36397" s="23"/>
    </row>
    <row r="36398" spans="36:311" x14ac:dyDescent="0.2">
      <c r="AJ36398" s="23"/>
      <c r="HH36398"/>
      <c r="IW36398" s="36"/>
      <c r="JI36398"/>
      <c r="JJ36398"/>
      <c r="KX36398" s="23"/>
      <c r="KY36398" s="23"/>
    </row>
    <row r="36399" spans="36:311" x14ac:dyDescent="0.2">
      <c r="AJ36399" s="23"/>
      <c r="HH36399"/>
      <c r="IW36399" s="36"/>
      <c r="JI36399"/>
      <c r="JJ36399"/>
      <c r="KX36399" s="23"/>
      <c r="KY36399" s="23"/>
    </row>
    <row r="36400" spans="36:311" x14ac:dyDescent="0.2">
      <c r="AJ36400" s="23"/>
      <c r="HH36400"/>
      <c r="IW36400" s="36"/>
      <c r="JI36400"/>
      <c r="JJ36400"/>
      <c r="KX36400" s="23"/>
      <c r="KY36400" s="23"/>
    </row>
    <row r="36401" spans="36:311" x14ac:dyDescent="0.2">
      <c r="AJ36401" s="23"/>
      <c r="HH36401"/>
      <c r="IW36401" s="36"/>
      <c r="JI36401"/>
      <c r="JJ36401"/>
      <c r="KX36401" s="23"/>
      <c r="KY36401" s="23"/>
    </row>
    <row r="36402" spans="36:311" x14ac:dyDescent="0.2">
      <c r="AJ36402" s="23"/>
      <c r="HH36402"/>
      <c r="IW36402" s="36"/>
      <c r="JI36402"/>
      <c r="JJ36402"/>
      <c r="KX36402" s="23"/>
      <c r="KY36402" s="23"/>
    </row>
    <row r="36403" spans="36:311" x14ac:dyDescent="0.2">
      <c r="AJ36403" s="23"/>
      <c r="HH36403"/>
      <c r="IW36403" s="36"/>
      <c r="JI36403"/>
      <c r="JJ36403"/>
      <c r="KX36403" s="23"/>
      <c r="KY36403" s="23"/>
    </row>
    <row r="36404" spans="36:311" x14ac:dyDescent="0.2">
      <c r="AJ36404" s="23"/>
      <c r="HH36404"/>
      <c r="IW36404" s="36"/>
      <c r="JI36404"/>
      <c r="JJ36404"/>
      <c r="KX36404" s="23"/>
      <c r="KY36404" s="23"/>
    </row>
    <row r="36405" spans="36:311" x14ac:dyDescent="0.2">
      <c r="AJ36405" s="23"/>
      <c r="HH36405"/>
      <c r="IW36405" s="36"/>
      <c r="JI36405"/>
      <c r="JJ36405"/>
      <c r="KX36405" s="23"/>
      <c r="KY36405" s="23"/>
    </row>
    <row r="36406" spans="36:311" x14ac:dyDescent="0.2">
      <c r="AJ36406" s="23"/>
      <c r="HH36406"/>
      <c r="IW36406" s="36"/>
      <c r="JI36406"/>
      <c r="JJ36406"/>
      <c r="KX36406" s="23"/>
      <c r="KY36406" s="23"/>
    </row>
    <row r="36407" spans="36:311" x14ac:dyDescent="0.2">
      <c r="AJ36407" s="23"/>
      <c r="HH36407"/>
      <c r="IW36407" s="36"/>
      <c r="JI36407"/>
      <c r="JJ36407"/>
      <c r="KX36407" s="23"/>
      <c r="KY36407" s="23"/>
    </row>
    <row r="36408" spans="36:311" x14ac:dyDescent="0.2">
      <c r="AJ36408" s="23"/>
      <c r="HH36408"/>
      <c r="IW36408" s="36"/>
      <c r="JI36408"/>
      <c r="JJ36408"/>
      <c r="KX36408" s="23"/>
      <c r="KY36408" s="23"/>
    </row>
    <row r="36409" spans="36:311" x14ac:dyDescent="0.2">
      <c r="AJ36409" s="23"/>
      <c r="HH36409"/>
      <c r="IW36409" s="36"/>
      <c r="JI36409"/>
      <c r="JJ36409"/>
      <c r="KX36409" s="23"/>
      <c r="KY36409" s="23"/>
    </row>
    <row r="36410" spans="36:311" x14ac:dyDescent="0.2">
      <c r="AJ36410" s="23"/>
      <c r="HH36410"/>
      <c r="IW36410" s="36"/>
      <c r="JI36410"/>
      <c r="JJ36410"/>
      <c r="KX36410" s="23"/>
      <c r="KY36410" s="23"/>
    </row>
    <row r="36411" spans="36:311" x14ac:dyDescent="0.2">
      <c r="AJ36411" s="23"/>
      <c r="HH36411"/>
      <c r="IW36411" s="36"/>
      <c r="JI36411"/>
      <c r="JJ36411"/>
      <c r="KX36411" s="23"/>
      <c r="KY36411" s="23"/>
    </row>
    <row r="36412" spans="36:311" x14ac:dyDescent="0.2">
      <c r="AJ36412" s="23"/>
      <c r="HH36412"/>
      <c r="IW36412" s="36"/>
      <c r="JI36412"/>
      <c r="JJ36412"/>
      <c r="KX36412" s="23"/>
      <c r="KY36412" s="23"/>
    </row>
    <row r="36413" spans="36:311" x14ac:dyDescent="0.2">
      <c r="AJ36413" s="23"/>
      <c r="HH36413"/>
      <c r="IW36413" s="36"/>
      <c r="JI36413"/>
      <c r="JJ36413"/>
      <c r="KX36413" s="23"/>
      <c r="KY36413" s="23"/>
    </row>
    <row r="36414" spans="36:311" x14ac:dyDescent="0.2">
      <c r="AJ36414" s="23"/>
      <c r="HH36414"/>
      <c r="IW36414" s="36"/>
      <c r="JI36414"/>
      <c r="JJ36414"/>
      <c r="KX36414" s="23"/>
      <c r="KY36414" s="23"/>
    </row>
    <row r="36415" spans="36:311" x14ac:dyDescent="0.2">
      <c r="AJ36415" s="23"/>
      <c r="HH36415"/>
      <c r="IW36415" s="36"/>
      <c r="JI36415"/>
      <c r="JJ36415"/>
      <c r="KX36415" s="23"/>
      <c r="KY36415" s="23"/>
    </row>
    <row r="36416" spans="36:311" x14ac:dyDescent="0.2">
      <c r="AJ36416" s="23"/>
      <c r="HH36416"/>
      <c r="IW36416" s="36"/>
      <c r="JI36416"/>
      <c r="JJ36416"/>
      <c r="KX36416" s="23"/>
      <c r="KY36416" s="23"/>
    </row>
    <row r="36417" spans="36:311" x14ac:dyDescent="0.2">
      <c r="AJ36417" s="23"/>
      <c r="HH36417"/>
      <c r="IW36417" s="36"/>
      <c r="JI36417"/>
      <c r="JJ36417"/>
      <c r="KX36417" s="23"/>
      <c r="KY36417" s="23"/>
    </row>
    <row r="36418" spans="36:311" x14ac:dyDescent="0.2">
      <c r="AJ36418" s="23"/>
      <c r="HH36418"/>
      <c r="IW36418" s="36"/>
      <c r="JI36418"/>
      <c r="JJ36418"/>
      <c r="KX36418" s="23"/>
      <c r="KY36418" s="23"/>
    </row>
    <row r="36419" spans="36:311" x14ac:dyDescent="0.2">
      <c r="AJ36419" s="23"/>
      <c r="HH36419"/>
      <c r="IW36419" s="36"/>
      <c r="JI36419"/>
      <c r="JJ36419"/>
      <c r="KX36419" s="23"/>
      <c r="KY36419" s="23"/>
    </row>
    <row r="36420" spans="36:311" x14ac:dyDescent="0.2">
      <c r="AJ36420" s="23"/>
      <c r="HH36420"/>
      <c r="IW36420" s="36"/>
      <c r="JI36420"/>
      <c r="JJ36420"/>
      <c r="KX36420" s="23"/>
      <c r="KY36420" s="23"/>
    </row>
    <row r="36421" spans="36:311" x14ac:dyDescent="0.2">
      <c r="AJ36421" s="23"/>
      <c r="HH36421"/>
      <c r="IW36421" s="36"/>
      <c r="JI36421"/>
      <c r="JJ36421"/>
      <c r="KX36421" s="23"/>
      <c r="KY36421" s="23"/>
    </row>
    <row r="36422" spans="36:311" x14ac:dyDescent="0.2">
      <c r="AJ36422" s="23"/>
      <c r="HH36422"/>
      <c r="IW36422" s="36"/>
      <c r="JI36422"/>
      <c r="JJ36422"/>
      <c r="KX36422" s="23"/>
      <c r="KY36422" s="23"/>
    </row>
    <row r="36423" spans="36:311" x14ac:dyDescent="0.2">
      <c r="AJ36423" s="23"/>
      <c r="HH36423"/>
      <c r="IW36423" s="36"/>
      <c r="JI36423"/>
      <c r="JJ36423"/>
      <c r="KX36423" s="23"/>
      <c r="KY36423" s="23"/>
    </row>
    <row r="36424" spans="36:311" x14ac:dyDescent="0.2">
      <c r="AJ36424" s="23"/>
      <c r="HH36424"/>
      <c r="IW36424" s="36"/>
      <c r="JI36424"/>
      <c r="JJ36424"/>
      <c r="KX36424" s="23"/>
      <c r="KY36424" s="23"/>
    </row>
    <row r="36425" spans="36:311" x14ac:dyDescent="0.2">
      <c r="AJ36425" s="23"/>
      <c r="HH36425"/>
      <c r="IW36425" s="36"/>
      <c r="JI36425"/>
      <c r="JJ36425"/>
      <c r="KX36425" s="23"/>
      <c r="KY36425" s="23"/>
    </row>
    <row r="36426" spans="36:311" x14ac:dyDescent="0.2">
      <c r="AJ36426" s="23"/>
      <c r="HH36426"/>
      <c r="IW36426" s="36"/>
      <c r="JI36426"/>
      <c r="JJ36426"/>
      <c r="KX36426" s="23"/>
      <c r="KY36426" s="23"/>
    </row>
    <row r="36427" spans="36:311" x14ac:dyDescent="0.2">
      <c r="AJ36427" s="23"/>
      <c r="HH36427"/>
      <c r="IW36427" s="36"/>
      <c r="JI36427"/>
      <c r="JJ36427"/>
      <c r="KX36427" s="23"/>
      <c r="KY36427" s="23"/>
    </row>
    <row r="36428" spans="36:311" x14ac:dyDescent="0.2">
      <c r="AJ36428" s="23"/>
      <c r="HH36428"/>
      <c r="IW36428" s="36"/>
      <c r="JI36428"/>
      <c r="JJ36428"/>
      <c r="KX36428" s="23"/>
      <c r="KY36428" s="23"/>
    </row>
    <row r="36429" spans="36:311" x14ac:dyDescent="0.2">
      <c r="AJ36429" s="23"/>
      <c r="HH36429"/>
      <c r="IW36429" s="36"/>
      <c r="JI36429"/>
      <c r="JJ36429"/>
      <c r="KX36429" s="23"/>
      <c r="KY36429" s="23"/>
    </row>
    <row r="36430" spans="36:311" x14ac:dyDescent="0.2">
      <c r="AJ36430" s="23"/>
      <c r="HH36430"/>
      <c r="IW36430" s="36"/>
      <c r="JI36430"/>
      <c r="JJ36430"/>
      <c r="KX36430" s="23"/>
      <c r="KY36430" s="23"/>
    </row>
    <row r="36431" spans="36:311" x14ac:dyDescent="0.2">
      <c r="AJ36431" s="23"/>
      <c r="HH36431"/>
      <c r="IW36431" s="36"/>
      <c r="JI36431"/>
      <c r="JJ36431"/>
      <c r="KX36431" s="23"/>
      <c r="KY36431" s="23"/>
    </row>
    <row r="36432" spans="36:311" x14ac:dyDescent="0.2">
      <c r="AJ36432" s="23"/>
      <c r="HH36432"/>
      <c r="IW36432" s="36"/>
      <c r="JI36432"/>
      <c r="JJ36432"/>
      <c r="KX36432" s="23"/>
      <c r="KY36432" s="23"/>
    </row>
    <row r="36433" spans="36:311" x14ac:dyDescent="0.2">
      <c r="AJ36433" s="23"/>
      <c r="HH36433"/>
      <c r="IW36433" s="36"/>
      <c r="JI36433"/>
      <c r="JJ36433"/>
      <c r="KX36433" s="23"/>
      <c r="KY36433" s="23"/>
    </row>
    <row r="36434" spans="36:311" x14ac:dyDescent="0.2">
      <c r="AJ36434" s="23"/>
      <c r="HH36434"/>
      <c r="IW36434" s="36"/>
      <c r="JI36434"/>
      <c r="JJ36434"/>
      <c r="KX36434" s="23"/>
      <c r="KY36434" s="23"/>
    </row>
    <row r="36435" spans="36:311" x14ac:dyDescent="0.2">
      <c r="AJ36435" s="23"/>
      <c r="HH36435"/>
      <c r="IW36435" s="36"/>
      <c r="JI36435"/>
      <c r="JJ36435"/>
      <c r="KX36435" s="23"/>
      <c r="KY36435" s="23"/>
    </row>
    <row r="36436" spans="36:311" x14ac:dyDescent="0.2">
      <c r="AJ36436" s="23"/>
      <c r="HH36436"/>
      <c r="IW36436" s="36"/>
      <c r="JI36436"/>
      <c r="JJ36436"/>
      <c r="KX36436" s="23"/>
      <c r="KY36436" s="23"/>
    </row>
    <row r="36437" spans="36:311" x14ac:dyDescent="0.2">
      <c r="AJ36437" s="23"/>
      <c r="HH36437"/>
      <c r="IW36437" s="36"/>
      <c r="JI36437"/>
      <c r="JJ36437"/>
      <c r="KX36437" s="23"/>
      <c r="KY36437" s="23"/>
    </row>
    <row r="36438" spans="36:311" x14ac:dyDescent="0.2">
      <c r="AJ36438" s="23"/>
      <c r="HH36438"/>
      <c r="IW36438" s="36"/>
      <c r="JI36438"/>
      <c r="JJ36438"/>
      <c r="KX36438" s="23"/>
      <c r="KY36438" s="23"/>
    </row>
    <row r="36439" spans="36:311" x14ac:dyDescent="0.2">
      <c r="AJ36439" s="23"/>
      <c r="HH36439"/>
      <c r="IW36439" s="36"/>
      <c r="JI36439"/>
      <c r="JJ36439"/>
      <c r="KX36439" s="23"/>
      <c r="KY36439" s="23"/>
    </row>
    <row r="36440" spans="36:311" x14ac:dyDescent="0.2">
      <c r="AJ36440" s="23"/>
      <c r="HH36440"/>
      <c r="IW36440" s="36"/>
      <c r="JI36440"/>
      <c r="JJ36440"/>
      <c r="KX36440" s="23"/>
      <c r="KY36440" s="23"/>
    </row>
    <row r="36441" spans="36:311" x14ac:dyDescent="0.2">
      <c r="AJ36441" s="23"/>
      <c r="HH36441"/>
      <c r="IW36441" s="36"/>
      <c r="JI36441"/>
      <c r="JJ36441"/>
      <c r="KX36441" s="23"/>
      <c r="KY36441" s="23"/>
    </row>
    <row r="36442" spans="36:311" x14ac:dyDescent="0.2">
      <c r="AJ36442" s="23"/>
      <c r="HH36442"/>
      <c r="IW36442" s="36"/>
      <c r="JI36442"/>
      <c r="JJ36442"/>
      <c r="KX36442" s="23"/>
      <c r="KY36442" s="23"/>
    </row>
    <row r="36443" spans="36:311" x14ac:dyDescent="0.2">
      <c r="AJ36443" s="23"/>
      <c r="HH36443"/>
      <c r="IW36443" s="36"/>
      <c r="JI36443"/>
      <c r="JJ36443"/>
      <c r="KX36443" s="23"/>
      <c r="KY36443" s="23"/>
    </row>
    <row r="36444" spans="36:311" x14ac:dyDescent="0.2">
      <c r="AJ36444" s="23"/>
      <c r="HH36444"/>
      <c r="IW36444" s="36"/>
      <c r="JI36444"/>
      <c r="JJ36444"/>
      <c r="KX36444" s="23"/>
      <c r="KY36444" s="23"/>
    </row>
    <row r="36445" spans="36:311" x14ac:dyDescent="0.2">
      <c r="AJ36445" s="23"/>
      <c r="HH36445"/>
      <c r="IW36445" s="36"/>
      <c r="JI36445"/>
      <c r="JJ36445"/>
      <c r="KX36445" s="23"/>
      <c r="KY36445" s="23"/>
    </row>
    <row r="36446" spans="36:311" x14ac:dyDescent="0.2">
      <c r="AJ36446" s="23"/>
      <c r="HH36446"/>
      <c r="IW36446" s="36"/>
      <c r="JI36446"/>
      <c r="JJ36446"/>
      <c r="KX36446" s="23"/>
      <c r="KY36446" s="23"/>
    </row>
    <row r="36447" spans="36:311" x14ac:dyDescent="0.2">
      <c r="AJ36447" s="23"/>
      <c r="HH36447"/>
      <c r="IW36447" s="36"/>
      <c r="JI36447"/>
      <c r="JJ36447"/>
      <c r="KX36447" s="23"/>
      <c r="KY36447" s="23"/>
    </row>
    <row r="36448" spans="36:311" x14ac:dyDescent="0.2">
      <c r="AJ36448" s="23"/>
      <c r="HH36448"/>
      <c r="IW36448" s="36"/>
      <c r="JI36448"/>
      <c r="JJ36448"/>
      <c r="KX36448" s="23"/>
      <c r="KY36448" s="23"/>
    </row>
    <row r="36449" spans="36:311" x14ac:dyDescent="0.2">
      <c r="AJ36449" s="23"/>
      <c r="HH36449"/>
      <c r="IW36449" s="36"/>
      <c r="JI36449"/>
      <c r="JJ36449"/>
      <c r="KX36449" s="23"/>
      <c r="KY36449" s="23"/>
    </row>
    <row r="36450" spans="36:311" x14ac:dyDescent="0.2">
      <c r="AJ36450" s="23"/>
      <c r="HH36450"/>
      <c r="IW36450" s="36"/>
      <c r="JI36450"/>
      <c r="JJ36450"/>
      <c r="KX36450" s="23"/>
      <c r="KY36450" s="23"/>
    </row>
    <row r="36451" spans="36:311" x14ac:dyDescent="0.2">
      <c r="AJ36451" s="23"/>
      <c r="HH36451"/>
      <c r="IW36451" s="36"/>
      <c r="JI36451"/>
      <c r="JJ36451"/>
      <c r="KX36451" s="23"/>
      <c r="KY36451" s="23"/>
    </row>
    <row r="36452" spans="36:311" x14ac:dyDescent="0.2">
      <c r="AJ36452" s="23"/>
      <c r="HH36452"/>
      <c r="IW36452" s="36"/>
      <c r="JI36452"/>
      <c r="JJ36452"/>
      <c r="KX36452" s="23"/>
      <c r="KY36452" s="23"/>
    </row>
    <row r="36453" spans="36:311" x14ac:dyDescent="0.2">
      <c r="AJ36453" s="23"/>
      <c r="HH36453"/>
      <c r="IW36453" s="36"/>
      <c r="JI36453"/>
      <c r="JJ36453"/>
      <c r="KX36453" s="23"/>
      <c r="KY36453" s="23"/>
    </row>
    <row r="36454" spans="36:311" x14ac:dyDescent="0.2">
      <c r="AJ36454" s="23"/>
      <c r="HH36454"/>
      <c r="IW36454" s="36"/>
      <c r="JI36454"/>
      <c r="JJ36454"/>
      <c r="KX36454" s="23"/>
      <c r="KY36454" s="23"/>
    </row>
    <row r="36455" spans="36:311" x14ac:dyDescent="0.2">
      <c r="AJ36455" s="23"/>
      <c r="HH36455"/>
      <c r="IW36455" s="36"/>
      <c r="JI36455"/>
      <c r="JJ36455"/>
      <c r="KX36455" s="23"/>
      <c r="KY36455" s="23"/>
    </row>
    <row r="36456" spans="36:311" x14ac:dyDescent="0.2">
      <c r="AJ36456" s="23"/>
      <c r="HH36456"/>
      <c r="IW36456" s="36"/>
      <c r="JI36456"/>
      <c r="JJ36456"/>
      <c r="KX36456" s="23"/>
      <c r="KY36456" s="23"/>
    </row>
    <row r="36457" spans="36:311" x14ac:dyDescent="0.2">
      <c r="AJ36457" s="23"/>
      <c r="HH36457"/>
      <c r="IW36457" s="36"/>
      <c r="JI36457"/>
      <c r="JJ36457"/>
      <c r="KX36457" s="23"/>
      <c r="KY36457" s="23"/>
    </row>
    <row r="36458" spans="36:311" x14ac:dyDescent="0.2">
      <c r="AJ36458" s="23"/>
      <c r="HH36458"/>
      <c r="IW36458" s="36"/>
      <c r="JI36458"/>
      <c r="JJ36458"/>
      <c r="KX36458" s="23"/>
      <c r="KY36458" s="23"/>
    </row>
    <row r="36459" spans="36:311" x14ac:dyDescent="0.2">
      <c r="AJ36459" s="23"/>
      <c r="HH36459"/>
      <c r="IW36459" s="36"/>
      <c r="JI36459"/>
      <c r="JJ36459"/>
      <c r="KX36459" s="23"/>
      <c r="KY36459" s="23"/>
    </row>
    <row r="36460" spans="36:311" x14ac:dyDescent="0.2">
      <c r="AJ36460" s="23"/>
      <c r="HH36460"/>
      <c r="IW36460" s="36"/>
      <c r="JI36460"/>
      <c r="JJ36460"/>
      <c r="KX36460" s="23"/>
      <c r="KY36460" s="23"/>
    </row>
    <row r="36461" spans="36:311" x14ac:dyDescent="0.2">
      <c r="AJ36461" s="23"/>
      <c r="HH36461"/>
      <c r="IW36461" s="36"/>
      <c r="JI36461"/>
      <c r="JJ36461"/>
      <c r="KX36461" s="23"/>
      <c r="KY36461" s="23"/>
    </row>
    <row r="36462" spans="36:311" x14ac:dyDescent="0.2">
      <c r="AJ36462" s="23"/>
      <c r="HH36462"/>
      <c r="IW36462" s="36"/>
      <c r="JI36462"/>
      <c r="JJ36462"/>
      <c r="KX36462" s="23"/>
      <c r="KY36462" s="23"/>
    </row>
    <row r="36463" spans="36:311" x14ac:dyDescent="0.2">
      <c r="AJ36463" s="23"/>
      <c r="HH36463"/>
      <c r="IW36463" s="36"/>
      <c r="JI36463"/>
      <c r="JJ36463"/>
      <c r="KX36463" s="23"/>
      <c r="KY36463" s="23"/>
    </row>
    <row r="36464" spans="36:311" x14ac:dyDescent="0.2">
      <c r="AJ36464" s="23"/>
      <c r="HH36464"/>
      <c r="IW36464" s="36"/>
      <c r="JI36464"/>
      <c r="JJ36464"/>
      <c r="KX36464" s="23"/>
      <c r="KY36464" s="23"/>
    </row>
    <row r="36465" spans="36:311" x14ac:dyDescent="0.2">
      <c r="AJ36465" s="23"/>
      <c r="HH36465"/>
      <c r="IW36465" s="36"/>
      <c r="JI36465"/>
      <c r="JJ36465"/>
      <c r="KX36465" s="23"/>
      <c r="KY36465" s="23"/>
    </row>
    <row r="36466" spans="36:311" x14ac:dyDescent="0.2">
      <c r="AJ36466" s="23"/>
      <c r="HH36466"/>
      <c r="IW36466" s="36"/>
      <c r="JI36466"/>
      <c r="JJ36466"/>
      <c r="KX36466" s="23"/>
      <c r="KY36466" s="23"/>
    </row>
    <row r="36467" spans="36:311" x14ac:dyDescent="0.2">
      <c r="AJ36467" s="23"/>
      <c r="HH36467"/>
      <c r="IW36467" s="36"/>
      <c r="JI36467"/>
      <c r="JJ36467"/>
      <c r="KX36467" s="23"/>
      <c r="KY36467" s="23"/>
    </row>
    <row r="36468" spans="36:311" x14ac:dyDescent="0.2">
      <c r="AJ36468" s="23"/>
      <c r="HH36468"/>
      <c r="IW36468" s="36"/>
      <c r="JI36468"/>
      <c r="JJ36468"/>
      <c r="KX36468" s="23"/>
      <c r="KY36468" s="23"/>
    </row>
    <row r="36469" spans="36:311" x14ac:dyDescent="0.2">
      <c r="AJ36469" s="23"/>
      <c r="HH36469"/>
      <c r="IW36469" s="36"/>
      <c r="JI36469"/>
      <c r="JJ36469"/>
      <c r="KX36469" s="23"/>
      <c r="KY36469" s="23"/>
    </row>
    <row r="36470" spans="36:311" x14ac:dyDescent="0.2">
      <c r="AJ36470" s="23"/>
      <c r="HH36470"/>
      <c r="IW36470" s="36"/>
      <c r="JI36470"/>
      <c r="JJ36470"/>
      <c r="KX36470" s="23"/>
      <c r="KY36470" s="23"/>
    </row>
    <row r="36471" spans="36:311" x14ac:dyDescent="0.2">
      <c r="AJ36471" s="23"/>
      <c r="HH36471"/>
      <c r="IW36471" s="36"/>
      <c r="JI36471"/>
      <c r="JJ36471"/>
      <c r="KX36471" s="23"/>
      <c r="KY36471" s="23"/>
    </row>
    <row r="36472" spans="36:311" x14ac:dyDescent="0.2">
      <c r="AJ36472" s="23"/>
      <c r="HH36472"/>
      <c r="IW36472" s="36"/>
      <c r="JI36472"/>
      <c r="JJ36472"/>
      <c r="KX36472" s="23"/>
      <c r="KY36472" s="23"/>
    </row>
    <row r="36473" spans="36:311" x14ac:dyDescent="0.2">
      <c r="AJ36473" s="23"/>
      <c r="HH36473"/>
      <c r="IW36473" s="36"/>
      <c r="JI36473"/>
      <c r="JJ36473"/>
      <c r="KX36473" s="23"/>
      <c r="KY36473" s="23"/>
    </row>
    <row r="36474" spans="36:311" x14ac:dyDescent="0.2">
      <c r="AJ36474" s="23"/>
      <c r="HH36474"/>
      <c r="IW36474" s="36"/>
      <c r="JI36474"/>
      <c r="JJ36474"/>
      <c r="KX36474" s="23"/>
      <c r="KY36474" s="23"/>
    </row>
    <row r="36475" spans="36:311" x14ac:dyDescent="0.2">
      <c r="AJ36475" s="23"/>
      <c r="HH36475"/>
      <c r="IW36475" s="36"/>
      <c r="JI36475"/>
      <c r="JJ36475"/>
      <c r="KX36475" s="23"/>
      <c r="KY36475" s="23"/>
    </row>
    <row r="36476" spans="36:311" x14ac:dyDescent="0.2">
      <c r="AJ36476" s="23"/>
      <c r="HH36476"/>
      <c r="IW36476" s="36"/>
      <c r="JI36476"/>
      <c r="JJ36476"/>
      <c r="KX36476" s="23"/>
      <c r="KY36476" s="23"/>
    </row>
    <row r="36477" spans="36:311" x14ac:dyDescent="0.2">
      <c r="AJ36477" s="23"/>
      <c r="HH36477"/>
      <c r="IW36477" s="36"/>
      <c r="JI36477"/>
      <c r="JJ36477"/>
      <c r="KX36477" s="23"/>
      <c r="KY36477" s="23"/>
    </row>
    <row r="36478" spans="36:311" x14ac:dyDescent="0.2">
      <c r="AJ36478" s="23"/>
      <c r="HH36478"/>
      <c r="IW36478" s="36"/>
      <c r="JI36478"/>
      <c r="JJ36478"/>
      <c r="KX36478" s="23"/>
      <c r="KY36478" s="23"/>
    </row>
    <row r="36479" spans="36:311" x14ac:dyDescent="0.2">
      <c r="AJ36479" s="23"/>
      <c r="HH36479"/>
      <c r="IW36479" s="36"/>
      <c r="JI36479"/>
      <c r="JJ36479"/>
      <c r="KX36479" s="23"/>
      <c r="KY36479" s="23"/>
    </row>
    <row r="36480" spans="36:311" x14ac:dyDescent="0.2">
      <c r="AJ36480" s="23"/>
      <c r="HH36480"/>
      <c r="IW36480" s="36"/>
      <c r="JI36480"/>
      <c r="JJ36480"/>
      <c r="KX36480" s="23"/>
      <c r="KY36480" s="23"/>
    </row>
    <row r="36481" spans="36:311" x14ac:dyDescent="0.2">
      <c r="AJ36481" s="23"/>
      <c r="HH36481"/>
      <c r="IW36481" s="36"/>
      <c r="JI36481"/>
      <c r="JJ36481"/>
      <c r="KX36481" s="23"/>
      <c r="KY36481" s="23"/>
    </row>
    <row r="36482" spans="36:311" x14ac:dyDescent="0.2">
      <c r="AJ36482" s="23"/>
      <c r="HH36482"/>
      <c r="IW36482" s="36"/>
      <c r="JI36482"/>
      <c r="JJ36482"/>
      <c r="KX36482" s="23"/>
      <c r="KY36482" s="23"/>
    </row>
    <row r="36483" spans="36:311" x14ac:dyDescent="0.2">
      <c r="AJ36483" s="23"/>
      <c r="HH36483"/>
      <c r="IW36483" s="36"/>
      <c r="JI36483"/>
      <c r="JJ36483"/>
      <c r="KX36483" s="23"/>
      <c r="KY36483" s="23"/>
    </row>
    <row r="36484" spans="36:311" x14ac:dyDescent="0.2">
      <c r="AJ36484" s="23"/>
      <c r="HH36484"/>
      <c r="IW36484" s="36"/>
      <c r="JI36484"/>
      <c r="JJ36484"/>
      <c r="KX36484" s="23"/>
      <c r="KY36484" s="23"/>
    </row>
    <row r="36485" spans="36:311" x14ac:dyDescent="0.2">
      <c r="AJ36485" s="23"/>
      <c r="HH36485"/>
      <c r="IW36485" s="36"/>
      <c r="JI36485"/>
      <c r="JJ36485"/>
      <c r="KX36485" s="23"/>
      <c r="KY36485" s="23"/>
    </row>
    <row r="36486" spans="36:311" x14ac:dyDescent="0.2">
      <c r="AJ36486" s="23"/>
      <c r="HH36486"/>
      <c r="IW36486" s="36"/>
      <c r="JI36486"/>
      <c r="JJ36486"/>
      <c r="KX36486" s="23"/>
      <c r="KY36486" s="23"/>
    </row>
    <row r="36487" spans="36:311" x14ac:dyDescent="0.2">
      <c r="AJ36487" s="23"/>
      <c r="HH36487"/>
      <c r="IW36487" s="36"/>
      <c r="JI36487"/>
      <c r="JJ36487"/>
      <c r="KX36487" s="23"/>
      <c r="KY36487" s="23"/>
    </row>
    <row r="36488" spans="36:311" x14ac:dyDescent="0.2">
      <c r="AJ36488" s="23"/>
      <c r="HH36488"/>
      <c r="IW36488" s="36"/>
      <c r="JI36488"/>
      <c r="JJ36488"/>
      <c r="KX36488" s="23"/>
      <c r="KY36488" s="23"/>
    </row>
    <row r="36489" spans="36:311" x14ac:dyDescent="0.2">
      <c r="AJ36489" s="23"/>
      <c r="HH36489"/>
      <c r="IW36489" s="36"/>
      <c r="JI36489"/>
      <c r="JJ36489"/>
      <c r="KX36489" s="23"/>
      <c r="KY36489" s="23"/>
    </row>
    <row r="36490" spans="36:311" x14ac:dyDescent="0.2">
      <c r="AJ36490" s="23"/>
      <c r="HH36490"/>
      <c r="IW36490" s="36"/>
      <c r="JI36490"/>
      <c r="JJ36490"/>
      <c r="KX36490" s="23"/>
      <c r="KY36490" s="23"/>
    </row>
    <row r="36491" spans="36:311" x14ac:dyDescent="0.2">
      <c r="AJ36491" s="23"/>
      <c r="HH36491"/>
      <c r="IW36491" s="36"/>
      <c r="JI36491"/>
      <c r="JJ36491"/>
      <c r="KX36491" s="23"/>
      <c r="KY36491" s="23"/>
    </row>
    <row r="36492" spans="36:311" x14ac:dyDescent="0.2">
      <c r="AJ36492" s="23"/>
      <c r="HH36492"/>
      <c r="IW36492" s="36"/>
      <c r="JI36492"/>
      <c r="JJ36492"/>
      <c r="KX36492" s="23"/>
      <c r="KY36492" s="23"/>
    </row>
    <row r="36493" spans="36:311" x14ac:dyDescent="0.2">
      <c r="AJ36493" s="23"/>
      <c r="HH36493"/>
      <c r="IW36493" s="36"/>
      <c r="JI36493"/>
      <c r="JJ36493"/>
      <c r="KX36493" s="23"/>
      <c r="KY36493" s="23"/>
    </row>
    <row r="36494" spans="36:311" x14ac:dyDescent="0.2">
      <c r="AJ36494" s="23"/>
      <c r="HH36494"/>
      <c r="IW36494" s="36"/>
      <c r="JI36494"/>
      <c r="JJ36494"/>
      <c r="KX36494" s="23"/>
      <c r="KY36494" s="23"/>
    </row>
    <row r="36495" spans="36:311" x14ac:dyDescent="0.2">
      <c r="AJ36495" s="23"/>
      <c r="HH36495"/>
      <c r="IW36495" s="36"/>
      <c r="JI36495"/>
      <c r="JJ36495"/>
      <c r="KX36495" s="23"/>
      <c r="KY36495" s="23"/>
    </row>
    <row r="36496" spans="36:311" x14ac:dyDescent="0.2">
      <c r="AJ36496" s="23"/>
      <c r="HH36496"/>
      <c r="IW36496" s="36"/>
      <c r="JI36496"/>
      <c r="JJ36496"/>
      <c r="KX36496" s="23"/>
      <c r="KY36496" s="23"/>
    </row>
    <row r="36497" spans="36:311" x14ac:dyDescent="0.2">
      <c r="AJ36497" s="23"/>
      <c r="HH36497"/>
      <c r="IW36497" s="36"/>
      <c r="JI36497"/>
      <c r="JJ36497"/>
      <c r="KX36497" s="23"/>
      <c r="KY36497" s="23"/>
    </row>
    <row r="36498" spans="36:311" x14ac:dyDescent="0.2">
      <c r="AJ36498" s="23"/>
      <c r="HH36498"/>
      <c r="IW36498" s="36"/>
      <c r="JI36498"/>
      <c r="JJ36498"/>
      <c r="KX36498" s="23"/>
      <c r="KY36498" s="23"/>
    </row>
    <row r="36499" spans="36:311" x14ac:dyDescent="0.2">
      <c r="AJ36499" s="23"/>
      <c r="HH36499"/>
      <c r="IW36499" s="36"/>
      <c r="JI36499"/>
      <c r="JJ36499"/>
      <c r="KX36499" s="23"/>
      <c r="KY36499" s="23"/>
    </row>
    <row r="36500" spans="36:311" x14ac:dyDescent="0.2">
      <c r="AJ36500" s="23"/>
      <c r="HH36500"/>
      <c r="IW36500" s="36"/>
      <c r="JI36500"/>
      <c r="JJ36500"/>
      <c r="KX36500" s="23"/>
      <c r="KY36500" s="23"/>
    </row>
    <row r="36501" spans="36:311" x14ac:dyDescent="0.2">
      <c r="AJ36501" s="23"/>
      <c r="HH36501"/>
      <c r="IW36501" s="36"/>
      <c r="JI36501"/>
      <c r="JJ36501"/>
      <c r="KX36501" s="23"/>
      <c r="KY36501" s="23"/>
    </row>
    <row r="36502" spans="36:311" x14ac:dyDescent="0.2">
      <c r="AJ36502" s="23"/>
      <c r="HH36502"/>
      <c r="IW36502" s="36"/>
      <c r="JI36502"/>
      <c r="JJ36502"/>
      <c r="KX36502" s="23"/>
      <c r="KY36502" s="23"/>
    </row>
    <row r="36503" spans="36:311" x14ac:dyDescent="0.2">
      <c r="AJ36503" s="23"/>
      <c r="HH36503"/>
      <c r="IW36503" s="36"/>
      <c r="JI36503"/>
      <c r="JJ36503"/>
      <c r="KX36503" s="23"/>
      <c r="KY36503" s="23"/>
    </row>
    <row r="36504" spans="36:311" x14ac:dyDescent="0.2">
      <c r="AJ36504" s="23"/>
      <c r="HH36504"/>
      <c r="IW36504" s="36"/>
      <c r="JI36504"/>
      <c r="JJ36504"/>
      <c r="KX36504" s="23"/>
      <c r="KY36504" s="23"/>
    </row>
    <row r="36505" spans="36:311" x14ac:dyDescent="0.2">
      <c r="AJ36505" s="23"/>
      <c r="HH36505"/>
      <c r="IW36505" s="36"/>
      <c r="JI36505"/>
      <c r="JJ36505"/>
      <c r="KX36505" s="23"/>
      <c r="KY36505" s="23"/>
    </row>
    <row r="36506" spans="36:311" x14ac:dyDescent="0.2">
      <c r="AJ36506" s="23"/>
      <c r="HH36506"/>
      <c r="IW36506" s="36"/>
      <c r="JI36506"/>
      <c r="JJ36506"/>
      <c r="KX36506" s="23"/>
      <c r="KY36506" s="23"/>
    </row>
    <row r="36507" spans="36:311" x14ac:dyDescent="0.2">
      <c r="AJ36507" s="23"/>
      <c r="HH36507"/>
      <c r="IW36507" s="36"/>
      <c r="JI36507"/>
      <c r="JJ36507"/>
      <c r="KX36507" s="23"/>
      <c r="KY36507" s="23"/>
    </row>
    <row r="36508" spans="36:311" x14ac:dyDescent="0.2">
      <c r="AJ36508" s="23"/>
      <c r="HH36508"/>
      <c r="IW36508" s="36"/>
      <c r="JI36508"/>
      <c r="JJ36508"/>
      <c r="KX36508" s="23"/>
      <c r="KY36508" s="23"/>
    </row>
    <row r="36509" spans="36:311" x14ac:dyDescent="0.2">
      <c r="AJ36509" s="23"/>
      <c r="HH36509"/>
      <c r="IW36509" s="36"/>
      <c r="JI36509"/>
      <c r="JJ36509"/>
      <c r="KX36509" s="23"/>
      <c r="KY36509" s="23"/>
    </row>
    <row r="36510" spans="36:311" x14ac:dyDescent="0.2">
      <c r="AJ36510" s="23"/>
      <c r="HH36510"/>
      <c r="IW36510" s="36"/>
      <c r="JI36510"/>
      <c r="JJ36510"/>
      <c r="KX36510" s="23"/>
      <c r="KY36510" s="23"/>
    </row>
    <row r="36511" spans="36:311" x14ac:dyDescent="0.2">
      <c r="AJ36511" s="23"/>
      <c r="HH36511"/>
      <c r="IW36511" s="36"/>
      <c r="JI36511"/>
      <c r="JJ36511"/>
      <c r="KX36511" s="23"/>
      <c r="KY36511" s="23"/>
    </row>
    <row r="36512" spans="36:311" x14ac:dyDescent="0.2">
      <c r="AJ36512" s="23"/>
      <c r="HH36512"/>
      <c r="IW36512" s="36"/>
      <c r="JI36512"/>
      <c r="JJ36512"/>
      <c r="KX36512" s="23"/>
      <c r="KY36512" s="23"/>
    </row>
    <row r="36513" spans="36:311" x14ac:dyDescent="0.2">
      <c r="AJ36513" s="23"/>
      <c r="HH36513"/>
      <c r="IW36513" s="36"/>
      <c r="JI36513"/>
      <c r="JJ36513"/>
      <c r="KX36513" s="23"/>
      <c r="KY36513" s="23"/>
    </row>
    <row r="36514" spans="36:311" x14ac:dyDescent="0.2">
      <c r="AJ36514" s="23"/>
      <c r="HH36514"/>
      <c r="IW36514" s="36"/>
      <c r="JI36514"/>
      <c r="JJ36514"/>
      <c r="KX36514" s="23"/>
      <c r="KY36514" s="23"/>
    </row>
    <row r="36515" spans="36:311" x14ac:dyDescent="0.2">
      <c r="AJ36515" s="23"/>
      <c r="HH36515"/>
      <c r="IW36515" s="36"/>
      <c r="JI36515"/>
      <c r="JJ36515"/>
      <c r="KX36515" s="23"/>
      <c r="KY36515" s="23"/>
    </row>
    <row r="36516" spans="36:311" x14ac:dyDescent="0.2">
      <c r="AJ36516" s="23"/>
      <c r="HH36516"/>
      <c r="IW36516" s="36"/>
      <c r="JI36516"/>
      <c r="JJ36516"/>
      <c r="KX36516" s="23"/>
      <c r="KY36516" s="23"/>
    </row>
    <row r="36517" spans="36:311" x14ac:dyDescent="0.2">
      <c r="AJ36517" s="23"/>
      <c r="HH36517"/>
      <c r="IW36517" s="36"/>
      <c r="JI36517"/>
      <c r="JJ36517"/>
      <c r="KX36517" s="23"/>
      <c r="KY36517" s="23"/>
    </row>
    <row r="36518" spans="36:311" x14ac:dyDescent="0.2">
      <c r="AJ36518" s="23"/>
      <c r="HH36518"/>
      <c r="IW36518" s="36"/>
      <c r="JI36518"/>
      <c r="JJ36518"/>
      <c r="KX36518" s="23"/>
      <c r="KY36518" s="23"/>
    </row>
    <row r="36519" spans="36:311" x14ac:dyDescent="0.2">
      <c r="AJ36519" s="23"/>
      <c r="HH36519"/>
      <c r="IW36519" s="36"/>
      <c r="JI36519"/>
      <c r="JJ36519"/>
      <c r="KX36519" s="23"/>
      <c r="KY36519" s="23"/>
    </row>
    <row r="36520" spans="36:311" x14ac:dyDescent="0.2">
      <c r="AJ36520" s="23"/>
      <c r="HH36520"/>
      <c r="IW36520" s="36"/>
      <c r="JI36520"/>
      <c r="JJ36520"/>
      <c r="KX36520" s="23"/>
      <c r="KY36520" s="23"/>
    </row>
    <row r="36521" spans="36:311" x14ac:dyDescent="0.2">
      <c r="AJ36521" s="23"/>
      <c r="HH36521"/>
      <c r="IW36521" s="36"/>
      <c r="JI36521"/>
      <c r="JJ36521"/>
      <c r="KX36521" s="23"/>
      <c r="KY36521" s="23"/>
    </row>
    <row r="36522" spans="36:311" x14ac:dyDescent="0.2">
      <c r="AJ36522" s="23"/>
      <c r="HH36522"/>
      <c r="IW36522" s="36"/>
      <c r="JI36522"/>
      <c r="JJ36522"/>
      <c r="KX36522" s="23"/>
      <c r="KY36522" s="23"/>
    </row>
    <row r="36523" spans="36:311" x14ac:dyDescent="0.2">
      <c r="AJ36523" s="23"/>
      <c r="HH36523"/>
      <c r="IW36523" s="36"/>
      <c r="JI36523"/>
      <c r="JJ36523"/>
      <c r="KX36523" s="23"/>
      <c r="KY36523" s="23"/>
    </row>
    <row r="36524" spans="36:311" x14ac:dyDescent="0.2">
      <c r="AJ36524" s="23"/>
      <c r="HH36524"/>
      <c r="IW36524" s="36"/>
      <c r="JI36524"/>
      <c r="JJ36524"/>
      <c r="KX36524" s="23"/>
      <c r="KY36524" s="23"/>
    </row>
    <row r="36525" spans="36:311" x14ac:dyDescent="0.2">
      <c r="AJ36525" s="23"/>
      <c r="HH36525"/>
      <c r="IW36525" s="36"/>
      <c r="JI36525"/>
      <c r="JJ36525"/>
      <c r="KX36525" s="23"/>
      <c r="KY36525" s="23"/>
    </row>
    <row r="36526" spans="36:311" x14ac:dyDescent="0.2">
      <c r="AJ36526" s="23"/>
      <c r="HH36526"/>
      <c r="IW36526" s="36"/>
      <c r="JI36526"/>
      <c r="JJ36526"/>
      <c r="KX36526" s="23"/>
      <c r="KY36526" s="23"/>
    </row>
    <row r="36527" spans="36:311" x14ac:dyDescent="0.2">
      <c r="AJ36527" s="23"/>
      <c r="HH36527"/>
      <c r="IW36527" s="36"/>
      <c r="JI36527"/>
      <c r="JJ36527"/>
      <c r="KX36527" s="23"/>
      <c r="KY36527" s="23"/>
    </row>
    <row r="36528" spans="36:311" x14ac:dyDescent="0.2">
      <c r="AJ36528" s="23"/>
      <c r="HH36528"/>
      <c r="IW36528" s="36"/>
      <c r="JI36528"/>
      <c r="JJ36528"/>
      <c r="KX36528" s="23"/>
      <c r="KY36528" s="23"/>
    </row>
    <row r="36529" spans="36:311" x14ac:dyDescent="0.2">
      <c r="AJ36529" s="23"/>
      <c r="HH36529"/>
      <c r="IW36529" s="36"/>
      <c r="JI36529"/>
      <c r="JJ36529"/>
      <c r="KX36529" s="23"/>
      <c r="KY36529" s="23"/>
    </row>
    <row r="36530" spans="36:311" x14ac:dyDescent="0.2">
      <c r="AJ36530" s="23"/>
      <c r="HH36530"/>
      <c r="IW36530" s="36"/>
      <c r="JI36530"/>
      <c r="JJ36530"/>
      <c r="KX36530" s="23"/>
      <c r="KY36530" s="23"/>
    </row>
    <row r="36531" spans="36:311" x14ac:dyDescent="0.2">
      <c r="AJ36531" s="23"/>
      <c r="HH36531"/>
      <c r="IW36531" s="36"/>
      <c r="JI36531"/>
      <c r="JJ36531"/>
      <c r="KX36531" s="23"/>
      <c r="KY36531" s="23"/>
    </row>
    <row r="36532" spans="36:311" x14ac:dyDescent="0.2">
      <c r="AJ36532" s="23"/>
      <c r="HH36532"/>
      <c r="IW36532" s="36"/>
      <c r="JI36532"/>
      <c r="JJ36532"/>
      <c r="KX36532" s="23"/>
      <c r="KY36532" s="23"/>
    </row>
    <row r="36533" spans="36:311" x14ac:dyDescent="0.2">
      <c r="AJ36533" s="23"/>
      <c r="HH36533"/>
      <c r="IW36533" s="36"/>
      <c r="JI36533"/>
      <c r="JJ36533"/>
      <c r="KX36533" s="23"/>
      <c r="KY36533" s="23"/>
    </row>
    <row r="36534" spans="36:311" x14ac:dyDescent="0.2">
      <c r="AJ36534" s="23"/>
      <c r="HH36534"/>
      <c r="IW36534" s="36"/>
      <c r="JI36534"/>
      <c r="JJ36534"/>
      <c r="KX36534" s="23"/>
      <c r="KY36534" s="23"/>
    </row>
    <row r="36535" spans="36:311" x14ac:dyDescent="0.2">
      <c r="AJ36535" s="23"/>
      <c r="HH36535"/>
      <c r="IW36535" s="36"/>
      <c r="JI36535"/>
      <c r="JJ36535"/>
      <c r="KX36535" s="23"/>
      <c r="KY36535" s="23"/>
    </row>
    <row r="36536" spans="36:311" x14ac:dyDescent="0.2">
      <c r="AJ36536" s="23"/>
      <c r="HH36536"/>
      <c r="IW36536" s="36"/>
      <c r="JI36536"/>
      <c r="JJ36536"/>
      <c r="KX36536" s="23"/>
      <c r="KY36536" s="23"/>
    </row>
    <row r="36537" spans="36:311" x14ac:dyDescent="0.2">
      <c r="AJ36537" s="23"/>
      <c r="HH36537"/>
      <c r="IW36537" s="36"/>
      <c r="JI36537"/>
      <c r="JJ36537"/>
      <c r="KX36537" s="23"/>
      <c r="KY36537" s="23"/>
    </row>
    <row r="36538" spans="36:311" x14ac:dyDescent="0.2">
      <c r="AJ36538" s="23"/>
      <c r="HH36538"/>
      <c r="IW36538" s="36"/>
      <c r="JI36538"/>
      <c r="JJ36538"/>
      <c r="KX36538" s="23"/>
      <c r="KY36538" s="23"/>
    </row>
    <row r="36539" spans="36:311" x14ac:dyDescent="0.2">
      <c r="AJ36539" s="23"/>
      <c r="HH36539"/>
      <c r="IW36539" s="36"/>
      <c r="JI36539"/>
      <c r="JJ36539"/>
      <c r="KX36539" s="23"/>
      <c r="KY36539" s="23"/>
    </row>
    <row r="36540" spans="36:311" x14ac:dyDescent="0.2">
      <c r="AJ36540" s="23"/>
      <c r="HH36540"/>
      <c r="IW36540" s="36"/>
      <c r="JI36540"/>
      <c r="JJ36540"/>
      <c r="KX36540" s="23"/>
      <c r="KY36540" s="23"/>
    </row>
    <row r="36541" spans="36:311" x14ac:dyDescent="0.2">
      <c r="AJ36541" s="23"/>
      <c r="HH36541"/>
      <c r="IW36541" s="36"/>
      <c r="JI36541"/>
      <c r="JJ36541"/>
      <c r="KX36541" s="23"/>
      <c r="KY36541" s="23"/>
    </row>
    <row r="36542" spans="36:311" x14ac:dyDescent="0.2">
      <c r="AJ36542" s="23"/>
      <c r="HH36542"/>
      <c r="IW36542" s="36"/>
      <c r="JI36542"/>
      <c r="JJ36542"/>
      <c r="KX36542" s="23"/>
      <c r="KY36542" s="23"/>
    </row>
    <row r="36543" spans="36:311" x14ac:dyDescent="0.2">
      <c r="AJ36543" s="23"/>
      <c r="HH36543"/>
      <c r="IW36543" s="36"/>
      <c r="JI36543"/>
      <c r="JJ36543"/>
      <c r="KX36543" s="23"/>
      <c r="KY36543" s="23"/>
    </row>
    <row r="36544" spans="36:311" x14ac:dyDescent="0.2">
      <c r="AJ36544" s="23"/>
      <c r="HH36544"/>
      <c r="IW36544" s="36"/>
      <c r="JI36544"/>
      <c r="JJ36544"/>
      <c r="KX36544" s="23"/>
      <c r="KY36544" s="23"/>
    </row>
    <row r="36545" spans="36:311" x14ac:dyDescent="0.2">
      <c r="AJ36545" s="23"/>
      <c r="HH36545"/>
      <c r="IW36545" s="36"/>
      <c r="JI36545"/>
      <c r="JJ36545"/>
      <c r="KX36545" s="23"/>
      <c r="KY36545" s="23"/>
    </row>
    <row r="36546" spans="36:311" x14ac:dyDescent="0.2">
      <c r="AJ36546" s="23"/>
      <c r="HH36546"/>
      <c r="IW36546" s="36"/>
      <c r="JI36546"/>
      <c r="JJ36546"/>
      <c r="KX36546" s="23"/>
      <c r="KY36546" s="23"/>
    </row>
    <row r="36547" spans="36:311" x14ac:dyDescent="0.2">
      <c r="AJ36547" s="23"/>
      <c r="HH36547"/>
      <c r="IW36547" s="36"/>
      <c r="JI36547"/>
      <c r="JJ36547"/>
      <c r="KX36547" s="23"/>
      <c r="KY36547" s="23"/>
    </row>
    <row r="36548" spans="36:311" x14ac:dyDescent="0.2">
      <c r="AJ36548" s="23"/>
      <c r="HH36548"/>
      <c r="IW36548" s="36"/>
      <c r="JI36548"/>
      <c r="JJ36548"/>
      <c r="KX36548" s="23"/>
      <c r="KY36548" s="23"/>
    </row>
    <row r="36549" spans="36:311" x14ac:dyDescent="0.2">
      <c r="AJ36549" s="23"/>
      <c r="HH36549"/>
      <c r="IW36549" s="36"/>
      <c r="JI36549"/>
      <c r="JJ36549"/>
      <c r="KX36549" s="23"/>
      <c r="KY36549" s="23"/>
    </row>
    <row r="36550" spans="36:311" x14ac:dyDescent="0.2">
      <c r="AJ36550" s="23"/>
      <c r="HH36550"/>
      <c r="IW36550" s="36"/>
      <c r="JI36550"/>
      <c r="JJ36550"/>
      <c r="KX36550" s="23"/>
      <c r="KY36550" s="23"/>
    </row>
    <row r="36551" spans="36:311" x14ac:dyDescent="0.2">
      <c r="AJ36551" s="23"/>
      <c r="HH36551"/>
      <c r="IW36551" s="36"/>
      <c r="JI36551"/>
      <c r="JJ36551"/>
      <c r="KX36551" s="23"/>
      <c r="KY36551" s="23"/>
    </row>
    <row r="36552" spans="36:311" x14ac:dyDescent="0.2">
      <c r="AJ36552" s="23"/>
      <c r="HH36552"/>
      <c r="IW36552" s="36"/>
      <c r="JI36552"/>
      <c r="JJ36552"/>
      <c r="KX36552" s="23"/>
      <c r="KY36552" s="23"/>
    </row>
    <row r="36553" spans="36:311" x14ac:dyDescent="0.2">
      <c r="AJ36553" s="23"/>
      <c r="HH36553"/>
      <c r="IW36553" s="36"/>
      <c r="JI36553"/>
      <c r="JJ36553"/>
      <c r="KX36553" s="23"/>
      <c r="KY36553" s="23"/>
    </row>
    <row r="36554" spans="36:311" x14ac:dyDescent="0.2">
      <c r="AJ36554" s="23"/>
      <c r="HH36554"/>
      <c r="IW36554" s="36"/>
      <c r="JI36554"/>
      <c r="JJ36554"/>
      <c r="KX36554" s="23"/>
      <c r="KY36554" s="23"/>
    </row>
    <row r="36555" spans="36:311" x14ac:dyDescent="0.2">
      <c r="AJ36555" s="23"/>
      <c r="HH36555"/>
      <c r="IW36555" s="36"/>
      <c r="JI36555"/>
      <c r="JJ36555"/>
      <c r="KX36555" s="23"/>
      <c r="KY36555" s="23"/>
    </row>
    <row r="36556" spans="36:311" x14ac:dyDescent="0.2">
      <c r="AJ36556" s="23"/>
      <c r="HH36556"/>
      <c r="IW36556" s="36"/>
      <c r="JI36556"/>
      <c r="JJ36556"/>
      <c r="KX36556" s="23"/>
      <c r="KY36556" s="23"/>
    </row>
    <row r="36557" spans="36:311" x14ac:dyDescent="0.2">
      <c r="AJ36557" s="23"/>
      <c r="HH36557"/>
      <c r="IW36557" s="36"/>
      <c r="JI36557"/>
      <c r="JJ36557"/>
      <c r="KX36557" s="23"/>
      <c r="KY36557" s="23"/>
    </row>
    <row r="36558" spans="36:311" x14ac:dyDescent="0.2">
      <c r="AJ36558" s="23"/>
      <c r="HH36558"/>
      <c r="IW36558" s="36"/>
      <c r="JI36558"/>
      <c r="JJ36558"/>
      <c r="KX36558" s="23"/>
      <c r="KY36558" s="23"/>
    </row>
    <row r="36559" spans="36:311" x14ac:dyDescent="0.2">
      <c r="AJ36559" s="23"/>
      <c r="HH36559"/>
      <c r="IW36559" s="36"/>
      <c r="JI36559"/>
      <c r="JJ36559"/>
      <c r="KX36559" s="23"/>
      <c r="KY36559" s="23"/>
    </row>
    <row r="36560" spans="36:311" x14ac:dyDescent="0.2">
      <c r="AJ36560" s="23"/>
      <c r="HH36560"/>
      <c r="IW36560" s="36"/>
      <c r="JI36560"/>
      <c r="JJ36560"/>
      <c r="KX36560" s="23"/>
      <c r="KY36560" s="23"/>
    </row>
    <row r="36561" spans="36:311" x14ac:dyDescent="0.2">
      <c r="AJ36561" s="23"/>
      <c r="HH36561"/>
      <c r="IW36561" s="36"/>
      <c r="JI36561"/>
      <c r="JJ36561"/>
      <c r="KX36561" s="23"/>
      <c r="KY36561" s="23"/>
    </row>
    <row r="36562" spans="36:311" x14ac:dyDescent="0.2">
      <c r="AJ36562" s="23"/>
      <c r="HH36562"/>
      <c r="IW36562" s="36"/>
      <c r="JI36562"/>
      <c r="JJ36562"/>
      <c r="KX36562" s="23"/>
      <c r="KY36562" s="23"/>
    </row>
    <row r="36563" spans="36:311" x14ac:dyDescent="0.2">
      <c r="AJ36563" s="23"/>
      <c r="HH36563"/>
      <c r="IW36563" s="36"/>
      <c r="JI36563"/>
      <c r="JJ36563"/>
      <c r="KX36563" s="23"/>
      <c r="KY36563" s="23"/>
    </row>
    <row r="36564" spans="36:311" x14ac:dyDescent="0.2">
      <c r="AJ36564" s="23"/>
      <c r="HH36564"/>
      <c r="IW36564" s="36"/>
      <c r="JI36564"/>
      <c r="JJ36564"/>
      <c r="KX36564" s="23"/>
      <c r="KY36564" s="23"/>
    </row>
    <row r="36565" spans="36:311" x14ac:dyDescent="0.2">
      <c r="AJ36565" s="23"/>
      <c r="HH36565"/>
      <c r="IW36565" s="36"/>
      <c r="JI36565"/>
      <c r="JJ36565"/>
      <c r="KX36565" s="23"/>
      <c r="KY36565" s="23"/>
    </row>
    <row r="36566" spans="36:311" x14ac:dyDescent="0.2">
      <c r="AJ36566" s="23"/>
      <c r="HH36566"/>
      <c r="IW36566" s="36"/>
      <c r="JI36566"/>
      <c r="JJ36566"/>
      <c r="KX36566" s="23"/>
      <c r="KY36566" s="23"/>
    </row>
    <row r="36567" spans="36:311" x14ac:dyDescent="0.2">
      <c r="AJ36567" s="23"/>
      <c r="HH36567"/>
      <c r="IW36567" s="36"/>
      <c r="JI36567"/>
      <c r="JJ36567"/>
      <c r="KX36567" s="23"/>
      <c r="KY36567" s="23"/>
    </row>
    <row r="36568" spans="36:311" x14ac:dyDescent="0.2">
      <c r="AJ36568" s="23"/>
      <c r="HH36568"/>
      <c r="IW36568" s="36"/>
      <c r="JI36568"/>
      <c r="JJ36568"/>
      <c r="KX36568" s="23"/>
      <c r="KY36568" s="23"/>
    </row>
    <row r="36569" spans="36:311" x14ac:dyDescent="0.2">
      <c r="AJ36569" s="23"/>
      <c r="HH36569"/>
      <c r="IW36569" s="36"/>
      <c r="JI36569"/>
      <c r="JJ36569"/>
      <c r="KX36569" s="23"/>
      <c r="KY36569" s="23"/>
    </row>
    <row r="36570" spans="36:311" x14ac:dyDescent="0.2">
      <c r="AJ36570" s="23"/>
      <c r="HH36570"/>
      <c r="IW36570" s="36"/>
      <c r="JI36570"/>
      <c r="JJ36570"/>
      <c r="KX36570" s="23"/>
      <c r="KY36570" s="23"/>
    </row>
    <row r="36571" spans="36:311" x14ac:dyDescent="0.2">
      <c r="AJ36571" s="23"/>
      <c r="HH36571"/>
      <c r="IW36571" s="36"/>
      <c r="JI36571"/>
      <c r="JJ36571"/>
      <c r="KX36571" s="23"/>
      <c r="KY36571" s="23"/>
    </row>
    <row r="36572" spans="36:311" x14ac:dyDescent="0.2">
      <c r="AJ36572" s="23"/>
      <c r="HH36572"/>
      <c r="IW36572" s="36"/>
      <c r="JI36572"/>
      <c r="JJ36572"/>
      <c r="KX36572" s="23"/>
      <c r="KY36572" s="23"/>
    </row>
    <row r="36573" spans="36:311" x14ac:dyDescent="0.2">
      <c r="AJ36573" s="23"/>
      <c r="HH36573"/>
      <c r="IW36573" s="36"/>
      <c r="JI36573"/>
      <c r="JJ36573"/>
      <c r="KX36573" s="23"/>
      <c r="KY36573" s="23"/>
    </row>
    <row r="36574" spans="36:311" x14ac:dyDescent="0.2">
      <c r="AJ36574" s="23"/>
      <c r="HH36574"/>
      <c r="IW36574" s="36"/>
      <c r="JI36574"/>
      <c r="JJ36574"/>
      <c r="KX36574" s="23"/>
      <c r="KY36574" s="23"/>
    </row>
    <row r="36575" spans="36:311" x14ac:dyDescent="0.2">
      <c r="AJ36575" s="23"/>
      <c r="HH36575"/>
      <c r="IW36575" s="36"/>
      <c r="JI36575"/>
      <c r="JJ36575"/>
      <c r="KX36575" s="23"/>
      <c r="KY36575" s="23"/>
    </row>
    <row r="36576" spans="36:311" x14ac:dyDescent="0.2">
      <c r="AJ36576" s="23"/>
      <c r="HH36576"/>
      <c r="IW36576" s="36"/>
      <c r="JI36576"/>
      <c r="JJ36576"/>
      <c r="KX36576" s="23"/>
      <c r="KY36576" s="23"/>
    </row>
    <row r="36577" spans="36:311" x14ac:dyDescent="0.2">
      <c r="AJ36577" s="23"/>
      <c r="HH36577"/>
      <c r="IW36577" s="36"/>
      <c r="JI36577"/>
      <c r="JJ36577"/>
      <c r="KX36577" s="23"/>
      <c r="KY36577" s="23"/>
    </row>
    <row r="36578" spans="36:311" x14ac:dyDescent="0.2">
      <c r="AJ36578" s="23"/>
      <c r="HH36578"/>
      <c r="IW36578" s="36"/>
      <c r="JI36578"/>
      <c r="JJ36578"/>
      <c r="KX36578" s="23"/>
      <c r="KY36578" s="23"/>
    </row>
    <row r="36579" spans="36:311" x14ac:dyDescent="0.2">
      <c r="AJ36579" s="23"/>
      <c r="HH36579"/>
      <c r="IW36579" s="36"/>
      <c r="JI36579"/>
      <c r="JJ36579"/>
      <c r="KX36579" s="23"/>
      <c r="KY36579" s="23"/>
    </row>
    <row r="36580" spans="36:311" x14ac:dyDescent="0.2">
      <c r="AJ36580" s="23"/>
      <c r="HH36580"/>
      <c r="IW36580" s="36"/>
      <c r="JI36580"/>
      <c r="JJ36580"/>
      <c r="KX36580" s="23"/>
      <c r="KY36580" s="23"/>
    </row>
    <row r="36581" spans="36:311" x14ac:dyDescent="0.2">
      <c r="AJ36581" s="23"/>
      <c r="HH36581"/>
      <c r="IW36581" s="36"/>
      <c r="JI36581"/>
      <c r="JJ36581"/>
      <c r="KX36581" s="23"/>
      <c r="KY36581" s="23"/>
    </row>
    <row r="36582" spans="36:311" x14ac:dyDescent="0.2">
      <c r="AJ36582" s="23"/>
      <c r="HH36582"/>
      <c r="IW36582" s="36"/>
      <c r="JI36582"/>
      <c r="JJ36582"/>
      <c r="KX36582" s="23"/>
      <c r="KY36582" s="23"/>
    </row>
    <row r="36583" spans="36:311" x14ac:dyDescent="0.2">
      <c r="AJ36583" s="23"/>
      <c r="HH36583"/>
      <c r="IW36583" s="36"/>
      <c r="JI36583"/>
      <c r="JJ36583"/>
      <c r="KX36583" s="23"/>
      <c r="KY36583" s="23"/>
    </row>
    <row r="36584" spans="36:311" x14ac:dyDescent="0.2">
      <c r="AJ36584" s="23"/>
      <c r="HH36584"/>
      <c r="IW36584" s="36"/>
      <c r="JI36584"/>
      <c r="JJ36584"/>
      <c r="KX36584" s="23"/>
      <c r="KY36584" s="23"/>
    </row>
    <row r="36585" spans="36:311" x14ac:dyDescent="0.2">
      <c r="AJ36585" s="23"/>
      <c r="HH36585"/>
      <c r="IW36585" s="36"/>
      <c r="JI36585"/>
      <c r="JJ36585"/>
      <c r="KX36585" s="23"/>
      <c r="KY36585" s="23"/>
    </row>
    <row r="36586" spans="36:311" x14ac:dyDescent="0.2">
      <c r="AJ36586" s="23"/>
      <c r="HH36586"/>
      <c r="IW36586" s="36"/>
      <c r="JI36586"/>
      <c r="JJ36586"/>
      <c r="KX36586" s="23"/>
      <c r="KY36586" s="23"/>
    </row>
    <row r="36587" spans="36:311" x14ac:dyDescent="0.2">
      <c r="AJ36587" s="23"/>
      <c r="HH36587"/>
      <c r="IW36587" s="36"/>
      <c r="JI36587"/>
      <c r="JJ36587"/>
      <c r="KX36587" s="23"/>
      <c r="KY36587" s="23"/>
    </row>
    <row r="36588" spans="36:311" x14ac:dyDescent="0.2">
      <c r="AJ36588" s="23"/>
      <c r="HH36588"/>
      <c r="IW36588" s="36"/>
      <c r="JI36588"/>
      <c r="JJ36588"/>
      <c r="KX36588" s="23"/>
      <c r="KY36588" s="23"/>
    </row>
    <row r="36589" spans="36:311" x14ac:dyDescent="0.2">
      <c r="AJ36589" s="23"/>
      <c r="HH36589"/>
      <c r="IW36589" s="36"/>
      <c r="JI36589"/>
      <c r="JJ36589"/>
      <c r="KX36589" s="23"/>
      <c r="KY36589" s="23"/>
    </row>
    <row r="36590" spans="36:311" x14ac:dyDescent="0.2">
      <c r="AJ36590" s="23"/>
      <c r="HH36590"/>
      <c r="IW36590" s="36"/>
      <c r="JI36590"/>
      <c r="JJ36590"/>
      <c r="KX36590" s="23"/>
      <c r="KY36590" s="23"/>
    </row>
    <row r="36591" spans="36:311" x14ac:dyDescent="0.2">
      <c r="AJ36591" s="23"/>
      <c r="HH36591"/>
      <c r="IW36591" s="36"/>
      <c r="JI36591"/>
      <c r="JJ36591"/>
      <c r="KX36591" s="23"/>
      <c r="KY36591" s="23"/>
    </row>
    <row r="36592" spans="36:311" x14ac:dyDescent="0.2">
      <c r="AJ36592" s="23"/>
      <c r="HH36592"/>
      <c r="IW36592" s="36"/>
      <c r="JI36592"/>
      <c r="JJ36592"/>
      <c r="KX36592" s="23"/>
      <c r="KY36592" s="23"/>
    </row>
    <row r="36593" spans="36:311" x14ac:dyDescent="0.2">
      <c r="AJ36593" s="23"/>
      <c r="HH36593"/>
      <c r="IW36593" s="36"/>
      <c r="JI36593"/>
      <c r="JJ36593"/>
      <c r="KX36593" s="23"/>
      <c r="KY36593" s="23"/>
    </row>
    <row r="36594" spans="36:311" x14ac:dyDescent="0.2">
      <c r="AJ36594" s="23"/>
      <c r="HH36594"/>
      <c r="IW36594" s="36"/>
      <c r="JI36594"/>
      <c r="JJ36594"/>
      <c r="KX36594" s="23"/>
      <c r="KY36594" s="23"/>
    </row>
    <row r="36595" spans="36:311" x14ac:dyDescent="0.2">
      <c r="AJ36595" s="23"/>
      <c r="HH36595"/>
      <c r="IW36595" s="36"/>
      <c r="JI36595"/>
      <c r="JJ36595"/>
      <c r="KX36595" s="23"/>
      <c r="KY36595" s="23"/>
    </row>
    <row r="36596" spans="36:311" x14ac:dyDescent="0.2">
      <c r="AJ36596" s="23"/>
      <c r="HH36596"/>
      <c r="IW36596" s="36"/>
      <c r="JI36596"/>
      <c r="JJ36596"/>
      <c r="KX36596" s="23"/>
      <c r="KY36596" s="23"/>
    </row>
    <row r="36597" spans="36:311" x14ac:dyDescent="0.2">
      <c r="AJ36597" s="23"/>
      <c r="HH36597"/>
      <c r="IW36597" s="36"/>
      <c r="JI36597"/>
      <c r="JJ36597"/>
      <c r="KX36597" s="23"/>
      <c r="KY36597" s="23"/>
    </row>
    <row r="36598" spans="36:311" x14ac:dyDescent="0.2">
      <c r="AJ36598" s="23"/>
      <c r="HH36598"/>
      <c r="IW36598" s="36"/>
      <c r="JI36598"/>
      <c r="JJ36598"/>
      <c r="KX36598" s="23"/>
      <c r="KY36598" s="23"/>
    </row>
    <row r="36599" spans="36:311" x14ac:dyDescent="0.2">
      <c r="AJ36599" s="23"/>
      <c r="HH36599"/>
      <c r="IW36599" s="36"/>
      <c r="JI36599"/>
      <c r="JJ36599"/>
      <c r="KX36599" s="23"/>
      <c r="KY36599" s="23"/>
    </row>
    <row r="36600" spans="36:311" x14ac:dyDescent="0.2">
      <c r="AJ36600" s="23"/>
      <c r="HH36600"/>
      <c r="IW36600" s="36"/>
      <c r="JI36600"/>
      <c r="JJ36600"/>
      <c r="KX36600" s="23"/>
      <c r="KY36600" s="23"/>
    </row>
    <row r="36601" spans="36:311" x14ac:dyDescent="0.2">
      <c r="AJ36601" s="23"/>
      <c r="HH36601"/>
      <c r="IW36601" s="36"/>
      <c r="JI36601"/>
      <c r="JJ36601"/>
      <c r="KX36601" s="23"/>
      <c r="KY36601" s="23"/>
    </row>
    <row r="36602" spans="36:311" x14ac:dyDescent="0.2">
      <c r="AJ36602" s="23"/>
      <c r="HH36602"/>
      <c r="IW36602" s="36"/>
      <c r="JI36602"/>
      <c r="JJ36602"/>
      <c r="KX36602" s="23"/>
      <c r="KY36602" s="23"/>
    </row>
    <row r="36603" spans="36:311" x14ac:dyDescent="0.2">
      <c r="AJ36603" s="23"/>
      <c r="HH36603"/>
      <c r="IW36603" s="36"/>
      <c r="JI36603"/>
      <c r="JJ36603"/>
      <c r="KX36603" s="23"/>
      <c r="KY36603" s="23"/>
    </row>
    <row r="36604" spans="36:311" x14ac:dyDescent="0.2">
      <c r="AJ36604" s="23"/>
      <c r="HH36604"/>
      <c r="IW36604" s="36"/>
      <c r="JI36604"/>
      <c r="JJ36604"/>
      <c r="KX36604" s="23"/>
      <c r="KY36604" s="23"/>
    </row>
    <row r="36605" spans="36:311" x14ac:dyDescent="0.2">
      <c r="AJ36605" s="23"/>
      <c r="HH36605"/>
      <c r="IW36605" s="36"/>
      <c r="JI36605"/>
      <c r="JJ36605"/>
      <c r="KX36605" s="23"/>
      <c r="KY36605" s="23"/>
    </row>
    <row r="36606" spans="36:311" x14ac:dyDescent="0.2">
      <c r="AJ36606" s="23"/>
      <c r="HH36606"/>
      <c r="IW36606" s="36"/>
      <c r="JI36606"/>
      <c r="JJ36606"/>
      <c r="KX36606" s="23"/>
      <c r="KY36606" s="23"/>
    </row>
    <row r="36607" spans="36:311" x14ac:dyDescent="0.2">
      <c r="AJ36607" s="23"/>
      <c r="HH36607"/>
      <c r="IW36607" s="36"/>
      <c r="JI36607"/>
      <c r="JJ36607"/>
      <c r="KX36607" s="23"/>
      <c r="KY36607" s="23"/>
    </row>
    <row r="36608" spans="36:311" x14ac:dyDescent="0.2">
      <c r="AJ36608" s="23"/>
      <c r="HH36608"/>
      <c r="IW36608" s="36"/>
      <c r="JI36608"/>
      <c r="JJ36608"/>
      <c r="KX36608" s="23"/>
      <c r="KY36608" s="23"/>
    </row>
    <row r="36609" spans="36:311" x14ac:dyDescent="0.2">
      <c r="AJ36609" s="23"/>
      <c r="HH36609"/>
      <c r="IW36609" s="36"/>
      <c r="JI36609"/>
      <c r="JJ36609"/>
      <c r="KX36609" s="23"/>
      <c r="KY36609" s="23"/>
    </row>
    <row r="36610" spans="36:311" x14ac:dyDescent="0.2">
      <c r="AJ36610" s="23"/>
      <c r="HH36610"/>
      <c r="IW36610" s="36"/>
      <c r="JI36610"/>
      <c r="JJ36610"/>
      <c r="KX36610" s="23"/>
      <c r="KY36610" s="23"/>
    </row>
    <row r="36611" spans="36:311" x14ac:dyDescent="0.2">
      <c r="AJ36611" s="23"/>
      <c r="HH36611"/>
      <c r="IW36611" s="36"/>
      <c r="JI36611"/>
      <c r="JJ36611"/>
      <c r="KX36611" s="23"/>
      <c r="KY36611" s="23"/>
    </row>
    <row r="36612" spans="36:311" x14ac:dyDescent="0.2">
      <c r="AJ36612" s="23"/>
      <c r="HH36612"/>
      <c r="IW36612" s="36"/>
      <c r="JI36612"/>
      <c r="JJ36612"/>
      <c r="KX36612" s="23"/>
      <c r="KY36612" s="23"/>
    </row>
    <row r="36613" spans="36:311" x14ac:dyDescent="0.2">
      <c r="AJ36613" s="23"/>
      <c r="HH36613"/>
      <c r="IW36613" s="36"/>
      <c r="JI36613"/>
      <c r="JJ36613"/>
      <c r="KX36613" s="23"/>
      <c r="KY36613" s="23"/>
    </row>
    <row r="36614" spans="36:311" x14ac:dyDescent="0.2">
      <c r="AJ36614" s="23"/>
      <c r="HH36614"/>
      <c r="IW36614" s="36"/>
      <c r="JI36614"/>
      <c r="JJ36614"/>
      <c r="KX36614" s="23"/>
      <c r="KY36614" s="23"/>
    </row>
    <row r="36615" spans="36:311" x14ac:dyDescent="0.2">
      <c r="AJ36615" s="23"/>
      <c r="HH36615"/>
      <c r="IW36615" s="36"/>
      <c r="JI36615"/>
      <c r="JJ36615"/>
      <c r="KX36615" s="23"/>
      <c r="KY36615" s="23"/>
    </row>
    <row r="36616" spans="36:311" x14ac:dyDescent="0.2">
      <c r="AJ36616" s="23"/>
      <c r="HH36616"/>
      <c r="IW36616" s="36"/>
      <c r="JI36616"/>
      <c r="JJ36616"/>
      <c r="KX36616" s="23"/>
      <c r="KY36616" s="23"/>
    </row>
    <row r="36617" spans="36:311" x14ac:dyDescent="0.2">
      <c r="AJ36617" s="23"/>
      <c r="HH36617"/>
      <c r="IW36617" s="36"/>
      <c r="JI36617"/>
      <c r="JJ36617"/>
      <c r="KX36617" s="23"/>
      <c r="KY36617" s="23"/>
    </row>
    <row r="36618" spans="36:311" x14ac:dyDescent="0.2">
      <c r="AJ36618" s="23"/>
      <c r="HH36618"/>
      <c r="IW36618" s="36"/>
      <c r="JI36618"/>
      <c r="JJ36618"/>
      <c r="KX36618" s="23"/>
      <c r="KY36618" s="23"/>
    </row>
    <row r="36619" spans="36:311" x14ac:dyDescent="0.2">
      <c r="AJ36619" s="23"/>
      <c r="HH36619"/>
      <c r="IW36619" s="36"/>
      <c r="JI36619"/>
      <c r="JJ36619"/>
      <c r="KX36619" s="23"/>
      <c r="KY36619" s="23"/>
    </row>
    <row r="36620" spans="36:311" x14ac:dyDescent="0.2">
      <c r="AJ36620" s="23"/>
      <c r="HH36620"/>
      <c r="IW36620" s="36"/>
      <c r="JI36620"/>
      <c r="JJ36620"/>
      <c r="KX36620" s="23"/>
      <c r="KY36620" s="23"/>
    </row>
    <row r="36621" spans="36:311" x14ac:dyDescent="0.2">
      <c r="AJ36621" s="23"/>
      <c r="HH36621"/>
      <c r="IW36621" s="36"/>
      <c r="JI36621"/>
      <c r="JJ36621"/>
      <c r="KX36621" s="23"/>
      <c r="KY36621" s="23"/>
    </row>
    <row r="36622" spans="36:311" x14ac:dyDescent="0.2">
      <c r="AJ36622" s="23"/>
      <c r="HH36622"/>
      <c r="IW36622" s="36"/>
      <c r="JI36622"/>
      <c r="JJ36622"/>
      <c r="KX36622" s="23"/>
      <c r="KY36622" s="23"/>
    </row>
    <row r="36623" spans="36:311" x14ac:dyDescent="0.2">
      <c r="AJ36623" s="23"/>
      <c r="HH36623"/>
      <c r="IW36623" s="36"/>
      <c r="JI36623"/>
      <c r="JJ36623"/>
      <c r="KX36623" s="23"/>
      <c r="KY36623" s="23"/>
    </row>
    <row r="36624" spans="36:311" x14ac:dyDescent="0.2">
      <c r="AJ36624" s="23"/>
      <c r="HH36624"/>
      <c r="IW36624" s="36"/>
      <c r="JI36624"/>
      <c r="JJ36624"/>
      <c r="KX36624" s="23"/>
      <c r="KY36624" s="23"/>
    </row>
    <row r="36625" spans="36:311" x14ac:dyDescent="0.2">
      <c r="AJ36625" s="23"/>
      <c r="HH36625"/>
      <c r="IW36625" s="36"/>
      <c r="JI36625"/>
      <c r="JJ36625"/>
      <c r="KX36625" s="23"/>
      <c r="KY36625" s="23"/>
    </row>
    <row r="36626" spans="36:311" x14ac:dyDescent="0.2">
      <c r="AJ36626" s="23"/>
      <c r="HH36626"/>
      <c r="IW36626" s="36"/>
      <c r="JI36626"/>
      <c r="JJ36626"/>
      <c r="KX36626" s="23"/>
      <c r="KY36626" s="23"/>
    </row>
    <row r="36627" spans="36:311" x14ac:dyDescent="0.2">
      <c r="AJ36627" s="23"/>
      <c r="HH36627"/>
      <c r="IW36627" s="36"/>
      <c r="JI36627"/>
      <c r="JJ36627"/>
      <c r="KX36627" s="23"/>
      <c r="KY36627" s="23"/>
    </row>
    <row r="36628" spans="36:311" x14ac:dyDescent="0.2">
      <c r="AJ36628" s="23"/>
      <c r="HH36628"/>
      <c r="IW36628" s="36"/>
      <c r="JI36628"/>
      <c r="JJ36628"/>
      <c r="KX36628" s="23"/>
      <c r="KY36628" s="23"/>
    </row>
    <row r="36629" spans="36:311" x14ac:dyDescent="0.2">
      <c r="AJ36629" s="23"/>
      <c r="HH36629"/>
      <c r="IW36629" s="36"/>
      <c r="JI36629"/>
      <c r="JJ36629"/>
      <c r="KX36629" s="23"/>
      <c r="KY36629" s="23"/>
    </row>
    <row r="36630" spans="36:311" x14ac:dyDescent="0.2">
      <c r="AJ36630" s="23"/>
      <c r="HH36630"/>
      <c r="IW36630" s="36"/>
      <c r="JI36630"/>
      <c r="JJ36630"/>
      <c r="KX36630" s="23"/>
      <c r="KY36630" s="23"/>
    </row>
    <row r="36631" spans="36:311" x14ac:dyDescent="0.2">
      <c r="AJ36631" s="23"/>
      <c r="HH36631"/>
      <c r="IW36631" s="36"/>
      <c r="JI36631"/>
      <c r="JJ36631"/>
      <c r="KX36631" s="23"/>
      <c r="KY36631" s="23"/>
    </row>
    <row r="36632" spans="36:311" x14ac:dyDescent="0.2">
      <c r="AJ36632" s="23"/>
      <c r="HH36632"/>
      <c r="IW36632" s="36"/>
      <c r="JI36632"/>
      <c r="JJ36632"/>
      <c r="KX36632" s="23"/>
      <c r="KY36632" s="23"/>
    </row>
    <row r="36633" spans="36:311" x14ac:dyDescent="0.2">
      <c r="AJ36633" s="23"/>
      <c r="HH36633"/>
      <c r="IW36633" s="36"/>
      <c r="JI36633"/>
      <c r="JJ36633"/>
      <c r="KX36633" s="23"/>
      <c r="KY36633" s="23"/>
    </row>
    <row r="36634" spans="36:311" x14ac:dyDescent="0.2">
      <c r="AJ36634" s="23"/>
      <c r="HH36634"/>
      <c r="IW36634" s="36"/>
      <c r="JI36634"/>
      <c r="JJ36634"/>
      <c r="KX36634" s="23"/>
      <c r="KY36634" s="23"/>
    </row>
    <row r="36635" spans="36:311" x14ac:dyDescent="0.2">
      <c r="AJ36635" s="23"/>
      <c r="HH36635"/>
      <c r="IW36635" s="36"/>
      <c r="JI36635"/>
      <c r="JJ36635"/>
      <c r="KX36635" s="23"/>
      <c r="KY36635" s="23"/>
    </row>
    <row r="36636" spans="36:311" x14ac:dyDescent="0.2">
      <c r="AJ36636" s="23"/>
      <c r="HH36636"/>
      <c r="IW36636" s="36"/>
      <c r="JI36636"/>
      <c r="JJ36636"/>
      <c r="KX36636" s="23"/>
      <c r="KY36636" s="23"/>
    </row>
    <row r="36637" spans="36:311" x14ac:dyDescent="0.2">
      <c r="AJ36637" s="23"/>
      <c r="HH36637"/>
      <c r="IW36637" s="36"/>
      <c r="JI36637"/>
      <c r="JJ36637"/>
      <c r="KX36637" s="23"/>
      <c r="KY36637" s="23"/>
    </row>
    <row r="36638" spans="36:311" x14ac:dyDescent="0.2">
      <c r="AJ36638" s="23"/>
      <c r="HH36638"/>
      <c r="IW36638" s="36"/>
      <c r="JI36638"/>
      <c r="JJ36638"/>
      <c r="KX36638" s="23"/>
      <c r="KY36638" s="23"/>
    </row>
    <row r="36639" spans="36:311" x14ac:dyDescent="0.2">
      <c r="AJ36639" s="23"/>
      <c r="HH36639"/>
      <c r="IW36639" s="36"/>
      <c r="JI36639"/>
      <c r="JJ36639"/>
      <c r="KX36639" s="23"/>
      <c r="KY36639" s="23"/>
    </row>
    <row r="36640" spans="36:311" x14ac:dyDescent="0.2">
      <c r="AJ36640" s="23"/>
      <c r="HH36640"/>
      <c r="IW36640" s="36"/>
      <c r="JI36640"/>
      <c r="JJ36640"/>
      <c r="KX36640" s="23"/>
      <c r="KY36640" s="23"/>
    </row>
    <row r="36641" spans="36:311" x14ac:dyDescent="0.2">
      <c r="AJ36641" s="23"/>
      <c r="HH36641"/>
      <c r="IW36641" s="36"/>
      <c r="JI36641"/>
      <c r="JJ36641"/>
      <c r="KX36641" s="23"/>
      <c r="KY36641" s="23"/>
    </row>
    <row r="36642" spans="36:311" x14ac:dyDescent="0.2">
      <c r="AJ36642" s="23"/>
      <c r="HH36642"/>
      <c r="IW36642" s="36"/>
      <c r="JI36642"/>
      <c r="JJ36642"/>
      <c r="KX36642" s="23"/>
      <c r="KY36642" s="23"/>
    </row>
    <row r="36643" spans="36:311" x14ac:dyDescent="0.2">
      <c r="AJ36643" s="23"/>
      <c r="HH36643"/>
      <c r="IW36643" s="36"/>
      <c r="JI36643"/>
      <c r="JJ36643"/>
      <c r="KX36643" s="23"/>
      <c r="KY36643" s="23"/>
    </row>
    <row r="36644" spans="36:311" x14ac:dyDescent="0.2">
      <c r="AJ36644" s="23"/>
      <c r="HH36644"/>
      <c r="IW36644" s="36"/>
      <c r="JI36644"/>
      <c r="JJ36644"/>
      <c r="KX36644" s="23"/>
      <c r="KY36644" s="23"/>
    </row>
    <row r="36645" spans="36:311" x14ac:dyDescent="0.2">
      <c r="AJ36645" s="23"/>
      <c r="HH36645"/>
      <c r="IW36645" s="36"/>
      <c r="JI36645"/>
      <c r="JJ36645"/>
      <c r="KX36645" s="23"/>
      <c r="KY36645" s="23"/>
    </row>
    <row r="36646" spans="36:311" x14ac:dyDescent="0.2">
      <c r="AJ36646" s="23"/>
      <c r="HH36646"/>
      <c r="IW36646" s="36"/>
      <c r="JI36646"/>
      <c r="JJ36646"/>
      <c r="KX36646" s="23"/>
      <c r="KY36646" s="23"/>
    </row>
    <row r="36647" spans="36:311" x14ac:dyDescent="0.2">
      <c r="AJ36647" s="23"/>
      <c r="HH36647"/>
      <c r="IW36647" s="36"/>
      <c r="JI36647"/>
      <c r="JJ36647"/>
      <c r="KX36647" s="23"/>
      <c r="KY36647" s="23"/>
    </row>
    <row r="36648" spans="36:311" x14ac:dyDescent="0.2">
      <c r="AJ36648" s="23"/>
      <c r="HH36648"/>
      <c r="IW36648" s="36"/>
      <c r="JI36648"/>
      <c r="JJ36648"/>
      <c r="KX36648" s="23"/>
      <c r="KY36648" s="23"/>
    </row>
    <row r="36649" spans="36:311" x14ac:dyDescent="0.2">
      <c r="AJ36649" s="23"/>
      <c r="HH36649"/>
      <c r="IW36649" s="36"/>
      <c r="JI36649"/>
      <c r="JJ36649"/>
      <c r="KX36649" s="23"/>
      <c r="KY36649" s="23"/>
    </row>
    <row r="36650" spans="36:311" x14ac:dyDescent="0.2">
      <c r="AJ36650" s="23"/>
      <c r="HH36650"/>
      <c r="IW36650" s="36"/>
      <c r="JI36650"/>
      <c r="JJ36650"/>
      <c r="KX36650" s="23"/>
      <c r="KY36650" s="23"/>
    </row>
    <row r="36651" spans="36:311" x14ac:dyDescent="0.2">
      <c r="AJ36651" s="23"/>
      <c r="HH36651"/>
      <c r="IW36651" s="36"/>
      <c r="JI36651"/>
      <c r="JJ36651"/>
      <c r="KX36651" s="23"/>
      <c r="KY36651" s="23"/>
    </row>
    <row r="36652" spans="36:311" x14ac:dyDescent="0.2">
      <c r="AJ36652" s="23"/>
      <c r="HH36652"/>
      <c r="IW36652" s="36"/>
      <c r="JI36652"/>
      <c r="JJ36652"/>
      <c r="KX36652" s="23"/>
      <c r="KY36652" s="23"/>
    </row>
    <row r="36653" spans="36:311" x14ac:dyDescent="0.2">
      <c r="AJ36653" s="23"/>
      <c r="HH36653"/>
      <c r="IW36653" s="36"/>
      <c r="JI36653"/>
      <c r="JJ36653"/>
      <c r="KX36653" s="23"/>
      <c r="KY36653" s="23"/>
    </row>
    <row r="36654" spans="36:311" x14ac:dyDescent="0.2">
      <c r="AJ36654" s="23"/>
      <c r="HH36654"/>
      <c r="IW36654" s="36"/>
      <c r="JI36654"/>
      <c r="JJ36654"/>
      <c r="KX36654" s="23"/>
      <c r="KY36654" s="23"/>
    </row>
    <row r="36655" spans="36:311" x14ac:dyDescent="0.2">
      <c r="AJ36655" s="23"/>
      <c r="HH36655"/>
      <c r="IW36655" s="36"/>
      <c r="JI36655"/>
      <c r="JJ36655"/>
      <c r="KX36655" s="23"/>
      <c r="KY36655" s="23"/>
    </row>
    <row r="36656" spans="36:311" x14ac:dyDescent="0.2">
      <c r="AJ36656" s="23"/>
      <c r="HH36656"/>
      <c r="IW36656" s="36"/>
      <c r="JI36656"/>
      <c r="JJ36656"/>
      <c r="KX36656" s="23"/>
      <c r="KY36656" s="23"/>
    </row>
    <row r="36657" spans="36:311" x14ac:dyDescent="0.2">
      <c r="AJ36657" s="23"/>
      <c r="HH36657"/>
      <c r="IW36657" s="36"/>
      <c r="JI36657"/>
      <c r="JJ36657"/>
      <c r="KX36657" s="23"/>
      <c r="KY36657" s="23"/>
    </row>
    <row r="36658" spans="36:311" x14ac:dyDescent="0.2">
      <c r="AJ36658" s="23"/>
      <c r="HH36658"/>
      <c r="IW36658" s="36"/>
      <c r="JI36658"/>
      <c r="JJ36658"/>
      <c r="KX36658" s="23"/>
      <c r="KY36658" s="23"/>
    </row>
    <row r="36659" spans="36:311" x14ac:dyDescent="0.2">
      <c r="AJ36659" s="23"/>
      <c r="HH36659"/>
      <c r="IW36659" s="36"/>
      <c r="JI36659"/>
      <c r="JJ36659"/>
      <c r="KX36659" s="23"/>
      <c r="KY36659" s="23"/>
    </row>
    <row r="36660" spans="36:311" x14ac:dyDescent="0.2">
      <c r="AJ36660" s="23"/>
      <c r="HH36660"/>
      <c r="IW36660" s="36"/>
      <c r="JI36660"/>
      <c r="JJ36660"/>
      <c r="KX36660" s="23"/>
      <c r="KY36660" s="23"/>
    </row>
    <row r="36661" spans="36:311" x14ac:dyDescent="0.2">
      <c r="AJ36661" s="23"/>
      <c r="HH36661"/>
      <c r="IW36661" s="36"/>
      <c r="JI36661"/>
      <c r="JJ36661"/>
      <c r="KX36661" s="23"/>
      <c r="KY36661" s="23"/>
    </row>
    <row r="36662" spans="36:311" x14ac:dyDescent="0.2">
      <c r="AJ36662" s="23"/>
      <c r="HH36662"/>
      <c r="IW36662" s="36"/>
      <c r="JI36662"/>
      <c r="JJ36662"/>
      <c r="KX36662" s="23"/>
      <c r="KY36662" s="23"/>
    </row>
    <row r="36663" spans="36:311" x14ac:dyDescent="0.2">
      <c r="AJ36663" s="23"/>
      <c r="HH36663"/>
      <c r="IW36663" s="36"/>
      <c r="JI36663"/>
      <c r="JJ36663"/>
      <c r="KX36663" s="23"/>
      <c r="KY36663" s="23"/>
    </row>
    <row r="36664" spans="36:311" x14ac:dyDescent="0.2">
      <c r="AJ36664" s="23"/>
      <c r="HH36664"/>
      <c r="IW36664" s="36"/>
      <c r="JI36664"/>
      <c r="JJ36664"/>
      <c r="KX36664" s="23"/>
      <c r="KY36664" s="23"/>
    </row>
    <row r="36665" spans="36:311" x14ac:dyDescent="0.2">
      <c r="AJ36665" s="23"/>
      <c r="HH36665"/>
      <c r="IW36665" s="36"/>
      <c r="JI36665"/>
      <c r="JJ36665"/>
      <c r="KX36665" s="23"/>
      <c r="KY36665" s="23"/>
    </row>
    <row r="36666" spans="36:311" x14ac:dyDescent="0.2">
      <c r="AJ36666" s="23"/>
      <c r="HH36666"/>
      <c r="IW36666" s="36"/>
      <c r="JI36666"/>
      <c r="JJ36666"/>
      <c r="KX36666" s="23"/>
      <c r="KY36666" s="23"/>
    </row>
    <row r="36667" spans="36:311" x14ac:dyDescent="0.2">
      <c r="AJ36667" s="23"/>
      <c r="HH36667"/>
      <c r="IW36667" s="36"/>
      <c r="JI36667"/>
      <c r="JJ36667"/>
      <c r="KX36667" s="23"/>
      <c r="KY36667" s="23"/>
    </row>
    <row r="36668" spans="36:311" x14ac:dyDescent="0.2">
      <c r="AJ36668" s="23"/>
      <c r="HH36668"/>
      <c r="IW36668" s="36"/>
      <c r="JI36668"/>
      <c r="JJ36668"/>
      <c r="KX36668" s="23"/>
      <c r="KY36668" s="23"/>
    </row>
    <row r="36669" spans="36:311" x14ac:dyDescent="0.2">
      <c r="AJ36669" s="23"/>
      <c r="HH36669"/>
      <c r="IW36669" s="36"/>
      <c r="JI36669"/>
      <c r="JJ36669"/>
      <c r="KX36669" s="23"/>
      <c r="KY36669" s="23"/>
    </row>
    <row r="36670" spans="36:311" x14ac:dyDescent="0.2">
      <c r="AJ36670" s="23"/>
      <c r="HH36670"/>
      <c r="IW36670" s="36"/>
      <c r="JI36670"/>
      <c r="JJ36670"/>
      <c r="KX36670" s="23"/>
      <c r="KY36670" s="23"/>
    </row>
    <row r="36671" spans="36:311" x14ac:dyDescent="0.2">
      <c r="AJ36671" s="23"/>
      <c r="HH36671"/>
      <c r="IW36671" s="36"/>
      <c r="JI36671"/>
      <c r="JJ36671"/>
      <c r="KX36671" s="23"/>
      <c r="KY36671" s="23"/>
    </row>
    <row r="36672" spans="36:311" x14ac:dyDescent="0.2">
      <c r="AJ36672" s="23"/>
      <c r="HH36672"/>
      <c r="IW36672" s="36"/>
      <c r="JI36672"/>
      <c r="JJ36672"/>
      <c r="KX36672" s="23"/>
      <c r="KY36672" s="23"/>
    </row>
    <row r="36673" spans="36:311" x14ac:dyDescent="0.2">
      <c r="AJ36673" s="23"/>
      <c r="HH36673"/>
      <c r="IW36673" s="36"/>
      <c r="JI36673"/>
      <c r="JJ36673"/>
      <c r="KX36673" s="23"/>
      <c r="KY36673" s="23"/>
    </row>
    <row r="36674" spans="36:311" x14ac:dyDescent="0.2">
      <c r="AJ36674" s="23"/>
      <c r="HH36674"/>
      <c r="IW36674" s="36"/>
      <c r="JI36674"/>
      <c r="JJ36674"/>
      <c r="KX36674" s="23"/>
      <c r="KY36674" s="23"/>
    </row>
    <row r="36675" spans="36:311" x14ac:dyDescent="0.2">
      <c r="AJ36675" s="23"/>
      <c r="HH36675"/>
      <c r="IW36675" s="36"/>
      <c r="JI36675"/>
      <c r="JJ36675"/>
      <c r="KX36675" s="23"/>
      <c r="KY36675" s="23"/>
    </row>
    <row r="36676" spans="36:311" x14ac:dyDescent="0.2">
      <c r="AJ36676" s="23"/>
      <c r="HH36676"/>
      <c r="IW36676" s="36"/>
      <c r="JI36676"/>
      <c r="JJ36676"/>
      <c r="KX36676" s="23"/>
      <c r="KY36676" s="23"/>
    </row>
    <row r="36677" spans="36:311" x14ac:dyDescent="0.2">
      <c r="AJ36677" s="23"/>
      <c r="HH36677"/>
      <c r="IW36677" s="36"/>
      <c r="JI36677"/>
      <c r="JJ36677"/>
      <c r="KX36677" s="23"/>
      <c r="KY36677" s="23"/>
    </row>
    <row r="36678" spans="36:311" x14ac:dyDescent="0.2">
      <c r="AJ36678" s="23"/>
      <c r="HH36678"/>
      <c r="IW36678" s="36"/>
      <c r="JI36678"/>
      <c r="JJ36678"/>
      <c r="KX36678" s="23"/>
      <c r="KY36678" s="23"/>
    </row>
    <row r="36679" spans="36:311" x14ac:dyDescent="0.2">
      <c r="AJ36679" s="23"/>
      <c r="HH36679"/>
      <c r="IW36679" s="36"/>
      <c r="JI36679"/>
      <c r="JJ36679"/>
      <c r="KX36679" s="23"/>
      <c r="KY36679" s="23"/>
    </row>
    <row r="36680" spans="36:311" x14ac:dyDescent="0.2">
      <c r="AJ36680" s="23"/>
      <c r="HH36680"/>
      <c r="IW36680" s="36"/>
      <c r="JI36680"/>
      <c r="JJ36680"/>
      <c r="KX36680" s="23"/>
      <c r="KY36680" s="23"/>
    </row>
    <row r="36681" spans="36:311" x14ac:dyDescent="0.2">
      <c r="AJ36681" s="23"/>
      <c r="HH36681"/>
      <c r="IW36681" s="36"/>
      <c r="JI36681"/>
      <c r="JJ36681"/>
      <c r="KX36681" s="23"/>
      <c r="KY36681" s="23"/>
    </row>
    <row r="36682" spans="36:311" x14ac:dyDescent="0.2">
      <c r="AJ36682" s="23"/>
      <c r="HH36682"/>
      <c r="IW36682" s="36"/>
      <c r="JI36682"/>
      <c r="JJ36682"/>
      <c r="KX36682" s="23"/>
      <c r="KY36682" s="23"/>
    </row>
    <row r="36683" spans="36:311" x14ac:dyDescent="0.2">
      <c r="AJ36683" s="23"/>
      <c r="HH36683"/>
      <c r="IW36683" s="36"/>
      <c r="JI36683"/>
      <c r="JJ36683"/>
      <c r="KX36683" s="23"/>
      <c r="KY36683" s="23"/>
    </row>
    <row r="36684" spans="36:311" x14ac:dyDescent="0.2">
      <c r="AJ36684" s="23"/>
      <c r="HH36684"/>
      <c r="IW36684" s="36"/>
      <c r="JI36684"/>
      <c r="JJ36684"/>
      <c r="KX36684" s="23"/>
      <c r="KY36684" s="23"/>
    </row>
    <row r="36685" spans="36:311" x14ac:dyDescent="0.2">
      <c r="AJ36685" s="23"/>
      <c r="HH36685"/>
      <c r="IW36685" s="36"/>
      <c r="JI36685"/>
      <c r="JJ36685"/>
      <c r="KX36685" s="23"/>
      <c r="KY36685" s="23"/>
    </row>
    <row r="36686" spans="36:311" x14ac:dyDescent="0.2">
      <c r="AJ36686" s="23"/>
      <c r="HH36686"/>
      <c r="IW36686" s="36"/>
      <c r="JI36686"/>
      <c r="JJ36686"/>
      <c r="KX36686" s="23"/>
      <c r="KY36686" s="23"/>
    </row>
    <row r="36687" spans="36:311" x14ac:dyDescent="0.2">
      <c r="AJ36687" s="23"/>
      <c r="HH36687"/>
      <c r="IW36687" s="36"/>
      <c r="JI36687"/>
      <c r="JJ36687"/>
      <c r="KX36687" s="23"/>
      <c r="KY36687" s="23"/>
    </row>
    <row r="36688" spans="36:311" x14ac:dyDescent="0.2">
      <c r="AJ36688" s="23"/>
      <c r="HH36688"/>
      <c r="IW36688" s="36"/>
      <c r="JI36688"/>
      <c r="JJ36688"/>
      <c r="KX36688" s="23"/>
      <c r="KY36688" s="23"/>
    </row>
    <row r="36689" spans="36:311" x14ac:dyDescent="0.2">
      <c r="AJ36689" s="23"/>
      <c r="HH36689"/>
      <c r="IW36689" s="36"/>
      <c r="JI36689"/>
      <c r="JJ36689"/>
      <c r="KX36689" s="23"/>
      <c r="KY36689" s="23"/>
    </row>
    <row r="36690" spans="36:311" x14ac:dyDescent="0.2">
      <c r="AJ36690" s="23"/>
      <c r="HH36690"/>
      <c r="IW36690" s="36"/>
      <c r="JI36690"/>
      <c r="JJ36690"/>
      <c r="KX36690" s="23"/>
      <c r="KY36690" s="23"/>
    </row>
    <row r="36691" spans="36:311" x14ac:dyDescent="0.2">
      <c r="AJ36691" s="23"/>
      <c r="HH36691"/>
      <c r="IW36691" s="36"/>
      <c r="JI36691"/>
      <c r="JJ36691"/>
      <c r="KX36691" s="23"/>
      <c r="KY36691" s="23"/>
    </row>
    <row r="36692" spans="36:311" x14ac:dyDescent="0.2">
      <c r="AJ36692" s="23"/>
      <c r="HH36692"/>
      <c r="IW36692" s="36"/>
      <c r="JI36692"/>
      <c r="JJ36692"/>
      <c r="KX36692" s="23"/>
      <c r="KY36692" s="23"/>
    </row>
    <row r="36693" spans="36:311" x14ac:dyDescent="0.2">
      <c r="AJ36693" s="23"/>
      <c r="HH36693"/>
      <c r="IW36693" s="36"/>
      <c r="JI36693"/>
      <c r="JJ36693"/>
      <c r="KX36693" s="23"/>
      <c r="KY36693" s="23"/>
    </row>
    <row r="36694" spans="36:311" x14ac:dyDescent="0.2">
      <c r="AJ36694" s="23"/>
      <c r="HH36694"/>
      <c r="IW36694" s="36"/>
      <c r="JI36694"/>
      <c r="JJ36694"/>
      <c r="KX36694" s="23"/>
      <c r="KY36694" s="23"/>
    </row>
    <row r="36695" spans="36:311" x14ac:dyDescent="0.2">
      <c r="AJ36695" s="23"/>
      <c r="HH36695"/>
      <c r="IW36695" s="36"/>
      <c r="JI36695"/>
      <c r="JJ36695"/>
      <c r="KX36695" s="23"/>
      <c r="KY36695" s="23"/>
    </row>
    <row r="36696" spans="36:311" x14ac:dyDescent="0.2">
      <c r="AJ36696" s="23"/>
      <c r="HH36696"/>
      <c r="IW36696" s="36"/>
      <c r="JI36696"/>
      <c r="JJ36696"/>
      <c r="KX36696" s="23"/>
      <c r="KY36696" s="23"/>
    </row>
    <row r="36697" spans="36:311" x14ac:dyDescent="0.2">
      <c r="AJ36697" s="23"/>
      <c r="HH36697"/>
      <c r="IW36697" s="36"/>
      <c r="JI36697"/>
      <c r="JJ36697"/>
      <c r="KX36697" s="23"/>
      <c r="KY36697" s="23"/>
    </row>
    <row r="36698" spans="36:311" x14ac:dyDescent="0.2">
      <c r="AJ36698" s="23"/>
      <c r="HH36698"/>
      <c r="IW36698" s="36"/>
      <c r="JI36698"/>
      <c r="JJ36698"/>
      <c r="KX36698" s="23"/>
      <c r="KY36698" s="23"/>
    </row>
    <row r="36699" spans="36:311" x14ac:dyDescent="0.2">
      <c r="AJ36699" s="23"/>
      <c r="HH36699"/>
      <c r="IW36699" s="36"/>
      <c r="JI36699"/>
      <c r="JJ36699"/>
      <c r="KX36699" s="23"/>
      <c r="KY36699" s="23"/>
    </row>
    <row r="36700" spans="36:311" x14ac:dyDescent="0.2">
      <c r="AJ36700" s="23"/>
      <c r="HH36700"/>
      <c r="IW36700" s="36"/>
      <c r="JI36700"/>
      <c r="JJ36700"/>
      <c r="KX36700" s="23"/>
      <c r="KY36700" s="23"/>
    </row>
    <row r="36701" spans="36:311" x14ac:dyDescent="0.2">
      <c r="AJ36701" s="23"/>
      <c r="HH36701"/>
      <c r="IW36701" s="36"/>
      <c r="JI36701"/>
      <c r="JJ36701"/>
      <c r="KX36701" s="23"/>
      <c r="KY36701" s="23"/>
    </row>
    <row r="36702" spans="36:311" x14ac:dyDescent="0.2">
      <c r="AJ36702" s="23"/>
      <c r="HH36702"/>
      <c r="IW36702" s="36"/>
      <c r="JI36702"/>
      <c r="JJ36702"/>
      <c r="KX36702" s="23"/>
      <c r="KY36702" s="23"/>
    </row>
    <row r="36703" spans="36:311" x14ac:dyDescent="0.2">
      <c r="AJ36703" s="23"/>
      <c r="HH36703"/>
      <c r="IW36703" s="36"/>
      <c r="JI36703"/>
      <c r="JJ36703"/>
      <c r="KX36703" s="23"/>
      <c r="KY36703" s="23"/>
    </row>
    <row r="36704" spans="36:311" x14ac:dyDescent="0.2">
      <c r="AJ36704" s="23"/>
      <c r="HH36704"/>
      <c r="IW36704" s="36"/>
      <c r="JI36704"/>
      <c r="JJ36704"/>
      <c r="KX36704" s="23"/>
      <c r="KY36704" s="23"/>
    </row>
    <row r="36705" spans="36:311" x14ac:dyDescent="0.2">
      <c r="AJ36705" s="23"/>
      <c r="HH36705"/>
      <c r="IW36705" s="36"/>
      <c r="JI36705"/>
      <c r="JJ36705"/>
      <c r="KX36705" s="23"/>
      <c r="KY36705" s="23"/>
    </row>
    <row r="36706" spans="36:311" x14ac:dyDescent="0.2">
      <c r="AJ36706" s="23"/>
      <c r="HH36706"/>
      <c r="IW36706" s="36"/>
      <c r="JI36706"/>
      <c r="JJ36706"/>
      <c r="KX36706" s="23"/>
      <c r="KY36706" s="23"/>
    </row>
    <row r="36707" spans="36:311" x14ac:dyDescent="0.2">
      <c r="AJ36707" s="23"/>
      <c r="HH36707"/>
      <c r="IW36707" s="36"/>
      <c r="JI36707"/>
      <c r="JJ36707"/>
      <c r="KX36707" s="23"/>
      <c r="KY36707" s="23"/>
    </row>
    <row r="36708" spans="36:311" x14ac:dyDescent="0.2">
      <c r="AJ36708" s="23"/>
      <c r="HH36708"/>
      <c r="IW36708" s="36"/>
      <c r="JI36708"/>
      <c r="JJ36708"/>
      <c r="KX36708" s="23"/>
      <c r="KY36708" s="23"/>
    </row>
    <row r="36709" spans="36:311" x14ac:dyDescent="0.2">
      <c r="AJ36709" s="23"/>
      <c r="HH36709"/>
      <c r="IW36709" s="36"/>
      <c r="JI36709"/>
      <c r="JJ36709"/>
      <c r="KX36709" s="23"/>
      <c r="KY36709" s="23"/>
    </row>
    <row r="36710" spans="36:311" x14ac:dyDescent="0.2">
      <c r="AJ36710" s="23"/>
      <c r="HH36710"/>
      <c r="IW36710" s="36"/>
      <c r="JI36710"/>
      <c r="JJ36710"/>
      <c r="KX36710" s="23"/>
      <c r="KY36710" s="23"/>
    </row>
    <row r="36711" spans="36:311" x14ac:dyDescent="0.2">
      <c r="AJ36711" s="23"/>
      <c r="HH36711"/>
      <c r="IW36711" s="36"/>
      <c r="JI36711"/>
      <c r="JJ36711"/>
      <c r="KX36711" s="23"/>
      <c r="KY36711" s="23"/>
    </row>
    <row r="36712" spans="36:311" x14ac:dyDescent="0.2">
      <c r="AJ36712" s="23"/>
      <c r="HH36712"/>
      <c r="IW36712" s="36"/>
      <c r="JI36712"/>
      <c r="JJ36712"/>
      <c r="KX36712" s="23"/>
      <c r="KY36712" s="23"/>
    </row>
    <row r="36713" spans="36:311" x14ac:dyDescent="0.2">
      <c r="AJ36713" s="23"/>
      <c r="HH36713"/>
      <c r="IW36713" s="36"/>
      <c r="JI36713"/>
      <c r="JJ36713"/>
      <c r="KX36713" s="23"/>
      <c r="KY36713" s="23"/>
    </row>
    <row r="36714" spans="36:311" x14ac:dyDescent="0.2">
      <c r="AJ36714" s="23"/>
      <c r="HH36714"/>
      <c r="IW36714" s="36"/>
      <c r="JI36714"/>
      <c r="JJ36714"/>
      <c r="KX36714" s="23"/>
      <c r="KY36714" s="23"/>
    </row>
    <row r="36715" spans="36:311" x14ac:dyDescent="0.2">
      <c r="AJ36715" s="23"/>
      <c r="HH36715"/>
      <c r="IW36715" s="36"/>
      <c r="JI36715"/>
      <c r="JJ36715"/>
      <c r="KX36715" s="23"/>
      <c r="KY36715" s="23"/>
    </row>
    <row r="36716" spans="36:311" x14ac:dyDescent="0.2">
      <c r="AJ36716" s="23"/>
      <c r="HH36716"/>
      <c r="IW36716" s="36"/>
      <c r="JI36716"/>
      <c r="JJ36716"/>
      <c r="KX36716" s="23"/>
      <c r="KY36716" s="23"/>
    </row>
    <row r="36717" spans="36:311" x14ac:dyDescent="0.2">
      <c r="AJ36717" s="23"/>
      <c r="HH36717"/>
      <c r="IW36717" s="36"/>
      <c r="JI36717"/>
      <c r="JJ36717"/>
      <c r="KX36717" s="23"/>
      <c r="KY36717" s="23"/>
    </row>
    <row r="36718" spans="36:311" x14ac:dyDescent="0.2">
      <c r="AJ36718" s="23"/>
      <c r="HH36718"/>
      <c r="IW36718" s="36"/>
      <c r="JI36718"/>
      <c r="JJ36718"/>
      <c r="KX36718" s="23"/>
      <c r="KY36718" s="23"/>
    </row>
    <row r="36719" spans="36:311" x14ac:dyDescent="0.2">
      <c r="AJ36719" s="23"/>
      <c r="HH36719"/>
      <c r="IW36719" s="36"/>
      <c r="JI36719"/>
      <c r="JJ36719"/>
      <c r="KX36719" s="23"/>
      <c r="KY36719" s="23"/>
    </row>
    <row r="36720" spans="36:311" x14ac:dyDescent="0.2">
      <c r="AJ36720" s="23"/>
      <c r="HH36720"/>
      <c r="IW36720" s="36"/>
      <c r="JI36720"/>
      <c r="JJ36720"/>
      <c r="KX36720" s="23"/>
      <c r="KY36720" s="23"/>
    </row>
    <row r="36721" spans="36:311" x14ac:dyDescent="0.2">
      <c r="AJ36721" s="23"/>
      <c r="HH36721"/>
      <c r="IW36721" s="36"/>
      <c r="JI36721"/>
      <c r="JJ36721"/>
      <c r="KX36721" s="23"/>
      <c r="KY36721" s="23"/>
    </row>
    <row r="36722" spans="36:311" x14ac:dyDescent="0.2">
      <c r="AJ36722" s="23"/>
      <c r="HH36722"/>
      <c r="IW36722" s="36"/>
      <c r="JI36722"/>
      <c r="JJ36722"/>
      <c r="KX36722" s="23"/>
      <c r="KY36722" s="23"/>
    </row>
    <row r="36723" spans="36:311" x14ac:dyDescent="0.2">
      <c r="AJ36723" s="23"/>
      <c r="HH36723"/>
      <c r="IW36723" s="36"/>
      <c r="JI36723"/>
      <c r="JJ36723"/>
      <c r="KX36723" s="23"/>
      <c r="KY36723" s="23"/>
    </row>
    <row r="36724" spans="36:311" x14ac:dyDescent="0.2">
      <c r="AJ36724" s="23"/>
      <c r="HH36724"/>
      <c r="IW36724" s="36"/>
      <c r="JI36724"/>
      <c r="JJ36724"/>
      <c r="KX36724" s="23"/>
      <c r="KY36724" s="23"/>
    </row>
    <row r="36725" spans="36:311" x14ac:dyDescent="0.2">
      <c r="AJ36725" s="23"/>
      <c r="HH36725"/>
      <c r="IW36725" s="36"/>
      <c r="JI36725"/>
      <c r="JJ36725"/>
      <c r="KX36725" s="23"/>
      <c r="KY36725" s="23"/>
    </row>
    <row r="36726" spans="36:311" x14ac:dyDescent="0.2">
      <c r="AJ36726" s="23"/>
      <c r="HH36726"/>
      <c r="IW36726" s="36"/>
      <c r="JI36726"/>
      <c r="JJ36726"/>
      <c r="KX36726" s="23"/>
      <c r="KY36726" s="23"/>
    </row>
    <row r="36727" spans="36:311" x14ac:dyDescent="0.2">
      <c r="AJ36727" s="23"/>
      <c r="HH36727"/>
      <c r="IW36727" s="36"/>
      <c r="JI36727"/>
      <c r="JJ36727"/>
      <c r="KX36727" s="23"/>
      <c r="KY36727" s="23"/>
    </row>
    <row r="36728" spans="36:311" x14ac:dyDescent="0.2">
      <c r="AJ36728" s="23"/>
      <c r="HH36728"/>
      <c r="IW36728" s="36"/>
      <c r="JI36728"/>
      <c r="JJ36728"/>
      <c r="KX36728" s="23"/>
      <c r="KY36728" s="23"/>
    </row>
    <row r="36729" spans="36:311" x14ac:dyDescent="0.2">
      <c r="AJ36729" s="23"/>
      <c r="HH36729"/>
      <c r="IW36729" s="36"/>
      <c r="JI36729"/>
      <c r="JJ36729"/>
      <c r="KX36729" s="23"/>
      <c r="KY36729" s="23"/>
    </row>
    <row r="36730" spans="36:311" x14ac:dyDescent="0.2">
      <c r="AJ36730" s="23"/>
      <c r="HH36730"/>
      <c r="IW36730" s="36"/>
      <c r="JI36730"/>
      <c r="JJ36730"/>
      <c r="KX36730" s="23"/>
      <c r="KY36730" s="23"/>
    </row>
    <row r="36731" spans="36:311" x14ac:dyDescent="0.2">
      <c r="AJ36731" s="23"/>
      <c r="HH36731"/>
      <c r="IW36731" s="36"/>
      <c r="JI36731"/>
      <c r="JJ36731"/>
      <c r="KX36731" s="23"/>
      <c r="KY36731" s="23"/>
    </row>
    <row r="36732" spans="36:311" x14ac:dyDescent="0.2">
      <c r="AJ36732" s="23"/>
      <c r="HH36732"/>
      <c r="IW36732" s="36"/>
      <c r="JI36732"/>
      <c r="JJ36732"/>
      <c r="KX36732" s="23"/>
      <c r="KY36732" s="23"/>
    </row>
    <row r="36733" spans="36:311" x14ac:dyDescent="0.2">
      <c r="AJ36733" s="23"/>
      <c r="HH36733"/>
      <c r="IW36733" s="36"/>
      <c r="JI36733"/>
      <c r="JJ36733"/>
      <c r="KX36733" s="23"/>
      <c r="KY36733" s="23"/>
    </row>
    <row r="36734" spans="36:311" x14ac:dyDescent="0.2">
      <c r="AJ36734" s="23"/>
      <c r="HH36734"/>
      <c r="IW36734" s="36"/>
      <c r="JI36734"/>
      <c r="JJ36734"/>
      <c r="KX36734" s="23"/>
      <c r="KY36734" s="23"/>
    </row>
    <row r="36735" spans="36:311" x14ac:dyDescent="0.2">
      <c r="AJ36735" s="23"/>
      <c r="HH36735"/>
      <c r="IW36735" s="36"/>
      <c r="JI36735"/>
      <c r="JJ36735"/>
      <c r="KX36735" s="23"/>
      <c r="KY36735" s="23"/>
    </row>
    <row r="36736" spans="36:311" x14ac:dyDescent="0.2">
      <c r="AJ36736" s="23"/>
      <c r="HH36736"/>
      <c r="IW36736" s="36"/>
      <c r="JI36736"/>
      <c r="JJ36736"/>
      <c r="KX36736" s="23"/>
      <c r="KY36736" s="23"/>
    </row>
    <row r="36737" spans="36:311" x14ac:dyDescent="0.2">
      <c r="AJ36737" s="23"/>
      <c r="HH36737"/>
      <c r="IW36737" s="36"/>
      <c r="JI36737"/>
      <c r="JJ36737"/>
      <c r="KX36737" s="23"/>
      <c r="KY36737" s="23"/>
    </row>
    <row r="36738" spans="36:311" x14ac:dyDescent="0.2">
      <c r="AJ36738" s="23"/>
      <c r="HH36738"/>
      <c r="IW36738" s="36"/>
      <c r="JI36738"/>
      <c r="JJ36738"/>
      <c r="KX36738" s="23"/>
      <c r="KY36738" s="23"/>
    </row>
    <row r="36739" spans="36:311" x14ac:dyDescent="0.2">
      <c r="AJ36739" s="23"/>
      <c r="HH36739"/>
      <c r="IW36739" s="36"/>
      <c r="JI36739"/>
      <c r="JJ36739"/>
      <c r="KX36739" s="23"/>
      <c r="KY36739" s="23"/>
    </row>
    <row r="36740" spans="36:311" x14ac:dyDescent="0.2">
      <c r="AJ36740" s="23"/>
      <c r="HH36740"/>
      <c r="IW36740" s="36"/>
      <c r="JI36740"/>
      <c r="JJ36740"/>
      <c r="KX36740" s="23"/>
      <c r="KY36740" s="23"/>
    </row>
    <row r="36741" spans="36:311" x14ac:dyDescent="0.2">
      <c r="AJ36741" s="23"/>
      <c r="HH36741"/>
      <c r="IW36741" s="36"/>
      <c r="JI36741"/>
      <c r="JJ36741"/>
      <c r="KX36741" s="23"/>
      <c r="KY36741" s="23"/>
    </row>
    <row r="36742" spans="36:311" x14ac:dyDescent="0.2">
      <c r="AJ36742" s="23"/>
      <c r="HH36742"/>
      <c r="IW36742" s="36"/>
      <c r="JI36742"/>
      <c r="JJ36742"/>
      <c r="KX36742" s="23"/>
      <c r="KY36742" s="23"/>
    </row>
    <row r="36743" spans="36:311" x14ac:dyDescent="0.2">
      <c r="AJ36743" s="23"/>
      <c r="HH36743"/>
      <c r="IW36743" s="36"/>
      <c r="JI36743"/>
      <c r="JJ36743"/>
      <c r="KX36743" s="23"/>
      <c r="KY36743" s="23"/>
    </row>
    <row r="36744" spans="36:311" x14ac:dyDescent="0.2">
      <c r="AJ36744" s="23"/>
      <c r="HH36744"/>
      <c r="IW36744" s="36"/>
      <c r="JI36744"/>
      <c r="JJ36744"/>
      <c r="KX36744" s="23"/>
      <c r="KY36744" s="23"/>
    </row>
    <row r="36745" spans="36:311" x14ac:dyDescent="0.2">
      <c r="AJ36745" s="23"/>
      <c r="HH36745"/>
      <c r="IW36745" s="36"/>
      <c r="JI36745"/>
      <c r="JJ36745"/>
      <c r="KX36745" s="23"/>
      <c r="KY36745" s="23"/>
    </row>
    <row r="36746" spans="36:311" x14ac:dyDescent="0.2">
      <c r="AJ36746" s="23"/>
      <c r="HH36746"/>
      <c r="IW36746" s="36"/>
      <c r="JI36746"/>
      <c r="JJ36746"/>
      <c r="KX36746" s="23"/>
      <c r="KY36746" s="23"/>
    </row>
    <row r="36747" spans="36:311" x14ac:dyDescent="0.2">
      <c r="AJ36747" s="23"/>
      <c r="HH36747"/>
      <c r="IW36747" s="36"/>
      <c r="JI36747"/>
      <c r="JJ36747"/>
      <c r="KX36747" s="23"/>
      <c r="KY36747" s="23"/>
    </row>
    <row r="36748" spans="36:311" x14ac:dyDescent="0.2">
      <c r="AJ36748" s="23"/>
      <c r="HH36748"/>
      <c r="IW36748" s="36"/>
      <c r="JI36748"/>
      <c r="JJ36748"/>
      <c r="KX36748" s="23"/>
      <c r="KY36748" s="23"/>
    </row>
    <row r="36749" spans="36:311" x14ac:dyDescent="0.2">
      <c r="AJ36749" s="23"/>
      <c r="HH36749"/>
      <c r="IW36749" s="36"/>
      <c r="JI36749"/>
      <c r="JJ36749"/>
      <c r="KX36749" s="23"/>
      <c r="KY36749" s="23"/>
    </row>
    <row r="36750" spans="36:311" x14ac:dyDescent="0.2">
      <c r="AJ36750" s="23"/>
      <c r="HH36750"/>
      <c r="IW36750" s="36"/>
      <c r="JI36750"/>
      <c r="JJ36750"/>
      <c r="KX36750" s="23"/>
      <c r="KY36750" s="23"/>
    </row>
    <row r="36751" spans="36:311" x14ac:dyDescent="0.2">
      <c r="AJ36751" s="23"/>
      <c r="HH36751"/>
      <c r="IW36751" s="36"/>
      <c r="JI36751"/>
      <c r="JJ36751"/>
      <c r="KX36751" s="23"/>
      <c r="KY36751" s="23"/>
    </row>
    <row r="36752" spans="36:311" x14ac:dyDescent="0.2">
      <c r="AJ36752" s="23"/>
      <c r="HH36752"/>
      <c r="IW36752" s="36"/>
      <c r="JI36752"/>
      <c r="JJ36752"/>
      <c r="KX36752" s="23"/>
      <c r="KY36752" s="23"/>
    </row>
    <row r="36753" spans="36:311" x14ac:dyDescent="0.2">
      <c r="AJ36753" s="23"/>
      <c r="HH36753"/>
      <c r="IW36753" s="36"/>
      <c r="JI36753"/>
      <c r="JJ36753"/>
      <c r="KX36753" s="23"/>
      <c r="KY36753" s="23"/>
    </row>
    <row r="36754" spans="36:311" x14ac:dyDescent="0.2">
      <c r="AJ36754" s="23"/>
      <c r="HH36754"/>
      <c r="IW36754" s="36"/>
      <c r="JI36754"/>
      <c r="JJ36754"/>
      <c r="KX36754" s="23"/>
      <c r="KY36754" s="23"/>
    </row>
    <row r="36755" spans="36:311" x14ac:dyDescent="0.2">
      <c r="AJ36755" s="23"/>
      <c r="HH36755"/>
      <c r="IW36755" s="36"/>
      <c r="JI36755"/>
      <c r="JJ36755"/>
      <c r="KX36755" s="23"/>
      <c r="KY36755" s="23"/>
    </row>
    <row r="36756" spans="36:311" x14ac:dyDescent="0.2">
      <c r="AJ36756" s="23"/>
      <c r="HH36756"/>
      <c r="IW36756" s="36"/>
      <c r="JI36756"/>
      <c r="JJ36756"/>
      <c r="KX36756" s="23"/>
      <c r="KY36756" s="23"/>
    </row>
    <row r="36757" spans="36:311" x14ac:dyDescent="0.2">
      <c r="AJ36757" s="23"/>
      <c r="HH36757"/>
      <c r="IW36757" s="36"/>
      <c r="JI36757"/>
      <c r="JJ36757"/>
      <c r="KX36757" s="23"/>
      <c r="KY36757" s="23"/>
    </row>
    <row r="36758" spans="36:311" x14ac:dyDescent="0.2">
      <c r="AJ36758" s="23"/>
      <c r="HH36758"/>
      <c r="IW36758" s="36"/>
      <c r="JI36758"/>
      <c r="JJ36758"/>
      <c r="KX36758" s="23"/>
      <c r="KY36758" s="23"/>
    </row>
    <row r="36759" spans="36:311" x14ac:dyDescent="0.2">
      <c r="AJ36759" s="23"/>
      <c r="HH36759"/>
      <c r="IW36759" s="36"/>
      <c r="JI36759"/>
      <c r="JJ36759"/>
      <c r="KX36759" s="23"/>
      <c r="KY36759" s="23"/>
    </row>
    <row r="36760" spans="36:311" x14ac:dyDescent="0.2">
      <c r="AJ36760" s="23"/>
      <c r="HH36760"/>
      <c r="IW36760" s="36"/>
      <c r="JI36760"/>
      <c r="JJ36760"/>
      <c r="KX36760" s="23"/>
      <c r="KY36760" s="23"/>
    </row>
    <row r="36761" spans="36:311" x14ac:dyDescent="0.2">
      <c r="AJ36761" s="23"/>
      <c r="HH36761"/>
      <c r="IW36761" s="36"/>
      <c r="JI36761"/>
      <c r="JJ36761"/>
      <c r="KX36761" s="23"/>
      <c r="KY36761" s="23"/>
    </row>
    <row r="36762" spans="36:311" x14ac:dyDescent="0.2">
      <c r="AJ36762" s="23"/>
      <c r="HH36762"/>
      <c r="IW36762" s="36"/>
      <c r="JI36762"/>
      <c r="JJ36762"/>
      <c r="KX36762" s="23"/>
      <c r="KY36762" s="23"/>
    </row>
    <row r="36763" spans="36:311" x14ac:dyDescent="0.2">
      <c r="AJ36763" s="23"/>
      <c r="HH36763"/>
      <c r="IW36763" s="36"/>
      <c r="JI36763"/>
      <c r="JJ36763"/>
      <c r="KX36763" s="23"/>
      <c r="KY36763" s="23"/>
    </row>
    <row r="36764" spans="36:311" x14ac:dyDescent="0.2">
      <c r="AJ36764" s="23"/>
      <c r="HH36764"/>
      <c r="IW36764" s="36"/>
      <c r="JI36764"/>
      <c r="JJ36764"/>
      <c r="KX36764" s="23"/>
      <c r="KY36764" s="23"/>
    </row>
    <row r="36765" spans="36:311" x14ac:dyDescent="0.2">
      <c r="AJ36765" s="23"/>
      <c r="HH36765"/>
      <c r="IW36765" s="36"/>
      <c r="JI36765"/>
      <c r="JJ36765"/>
      <c r="KX36765" s="23"/>
      <c r="KY36765" s="23"/>
    </row>
    <row r="36766" spans="36:311" x14ac:dyDescent="0.2">
      <c r="AJ36766" s="23"/>
      <c r="HH36766"/>
      <c r="IW36766" s="36"/>
      <c r="JI36766"/>
      <c r="JJ36766"/>
      <c r="KX36766" s="23"/>
      <c r="KY36766" s="23"/>
    </row>
    <row r="36767" spans="36:311" x14ac:dyDescent="0.2">
      <c r="AJ36767" s="23"/>
      <c r="HH36767"/>
      <c r="IW36767" s="36"/>
      <c r="JI36767"/>
      <c r="JJ36767"/>
      <c r="KX36767" s="23"/>
      <c r="KY36767" s="23"/>
    </row>
    <row r="36768" spans="36:311" x14ac:dyDescent="0.2">
      <c r="AJ36768" s="23"/>
      <c r="HH36768"/>
      <c r="IW36768" s="36"/>
      <c r="JI36768"/>
      <c r="JJ36768"/>
      <c r="KX36768" s="23"/>
      <c r="KY36768" s="23"/>
    </row>
    <row r="36769" spans="36:311" x14ac:dyDescent="0.2">
      <c r="AJ36769" s="23"/>
      <c r="HH36769"/>
      <c r="IW36769" s="36"/>
      <c r="JI36769"/>
      <c r="JJ36769"/>
      <c r="KX36769" s="23"/>
      <c r="KY36769" s="23"/>
    </row>
    <row r="36770" spans="36:311" x14ac:dyDescent="0.2">
      <c r="AJ36770" s="23"/>
      <c r="HH36770"/>
      <c r="IW36770" s="36"/>
      <c r="JI36770"/>
      <c r="JJ36770"/>
      <c r="KX36770" s="23"/>
      <c r="KY36770" s="23"/>
    </row>
    <row r="36771" spans="36:311" x14ac:dyDescent="0.2">
      <c r="AJ36771" s="23"/>
      <c r="HH36771"/>
      <c r="IW36771" s="36"/>
      <c r="JI36771"/>
      <c r="JJ36771"/>
      <c r="KX36771" s="23"/>
      <c r="KY36771" s="23"/>
    </row>
    <row r="36772" spans="36:311" x14ac:dyDescent="0.2">
      <c r="AJ36772" s="23"/>
      <c r="HH36772"/>
      <c r="IW36772" s="36"/>
      <c r="JI36772"/>
      <c r="JJ36772"/>
      <c r="KX36772" s="23"/>
      <c r="KY36772" s="23"/>
    </row>
    <row r="36773" spans="36:311" x14ac:dyDescent="0.2">
      <c r="AJ36773" s="23"/>
      <c r="HH36773"/>
      <c r="IW36773" s="36"/>
      <c r="JI36773"/>
      <c r="JJ36773"/>
      <c r="KX36773" s="23"/>
      <c r="KY36773" s="23"/>
    </row>
    <row r="36774" spans="36:311" x14ac:dyDescent="0.2">
      <c r="AJ36774" s="23"/>
      <c r="HH36774"/>
      <c r="IW36774" s="36"/>
      <c r="JI36774"/>
      <c r="JJ36774"/>
      <c r="KX36774" s="23"/>
      <c r="KY36774" s="23"/>
    </row>
    <row r="36775" spans="36:311" x14ac:dyDescent="0.2">
      <c r="AJ36775" s="23"/>
      <c r="HH36775"/>
      <c r="IW36775" s="36"/>
      <c r="JI36775"/>
      <c r="JJ36775"/>
      <c r="KX36775" s="23"/>
      <c r="KY36775" s="23"/>
    </row>
    <row r="36776" spans="36:311" x14ac:dyDescent="0.2">
      <c r="AJ36776" s="23"/>
      <c r="HH36776"/>
      <c r="IW36776" s="36"/>
      <c r="JI36776"/>
      <c r="JJ36776"/>
      <c r="KX36776" s="23"/>
      <c r="KY36776" s="23"/>
    </row>
    <row r="36777" spans="36:311" x14ac:dyDescent="0.2">
      <c r="AJ36777" s="23"/>
      <c r="HH36777"/>
      <c r="IW36777" s="36"/>
      <c r="JI36777"/>
      <c r="JJ36777"/>
      <c r="KX36777" s="23"/>
      <c r="KY36777" s="23"/>
    </row>
    <row r="36778" spans="36:311" x14ac:dyDescent="0.2">
      <c r="AJ36778" s="23"/>
      <c r="HH36778"/>
      <c r="IW36778" s="36"/>
      <c r="JI36778"/>
      <c r="JJ36778"/>
      <c r="KX36778" s="23"/>
      <c r="KY36778" s="23"/>
    </row>
    <row r="36779" spans="36:311" x14ac:dyDescent="0.2">
      <c r="AJ36779" s="23"/>
      <c r="HH36779"/>
      <c r="IW36779" s="36"/>
      <c r="JI36779"/>
      <c r="JJ36779"/>
      <c r="KX36779" s="23"/>
      <c r="KY36779" s="23"/>
    </row>
    <row r="36780" spans="36:311" x14ac:dyDescent="0.2">
      <c r="AJ36780" s="23"/>
      <c r="HH36780"/>
      <c r="IW36780" s="36"/>
      <c r="JI36780"/>
      <c r="JJ36780"/>
      <c r="KX36780" s="23"/>
      <c r="KY36780" s="23"/>
    </row>
    <row r="36781" spans="36:311" x14ac:dyDescent="0.2">
      <c r="AJ36781" s="23"/>
      <c r="HH36781"/>
      <c r="IW36781" s="36"/>
      <c r="JI36781"/>
      <c r="JJ36781"/>
      <c r="KX36781" s="23"/>
      <c r="KY36781" s="23"/>
    </row>
    <row r="36782" spans="36:311" x14ac:dyDescent="0.2">
      <c r="AJ36782" s="23"/>
      <c r="HH36782"/>
      <c r="IW36782" s="36"/>
      <c r="JI36782"/>
      <c r="JJ36782"/>
      <c r="KX36782" s="23"/>
      <c r="KY36782" s="23"/>
    </row>
    <row r="36783" spans="36:311" x14ac:dyDescent="0.2">
      <c r="AJ36783" s="23"/>
      <c r="HH36783"/>
      <c r="IW36783" s="36"/>
      <c r="JI36783"/>
      <c r="JJ36783"/>
      <c r="KX36783" s="23"/>
      <c r="KY36783" s="23"/>
    </row>
    <row r="36784" spans="36:311" x14ac:dyDescent="0.2">
      <c r="AJ36784" s="23"/>
      <c r="HH36784"/>
      <c r="IW36784" s="36"/>
      <c r="JI36784"/>
      <c r="JJ36784"/>
      <c r="KX36784" s="23"/>
      <c r="KY36784" s="23"/>
    </row>
    <row r="36785" spans="36:311" x14ac:dyDescent="0.2">
      <c r="AJ36785" s="23"/>
      <c r="HH36785"/>
      <c r="IW36785" s="36"/>
      <c r="JI36785"/>
      <c r="JJ36785"/>
      <c r="KX36785" s="23"/>
      <c r="KY36785" s="23"/>
    </row>
    <row r="36786" spans="36:311" x14ac:dyDescent="0.2">
      <c r="AJ36786" s="23"/>
      <c r="HH36786"/>
      <c r="IW36786" s="36"/>
      <c r="JI36786"/>
      <c r="JJ36786"/>
      <c r="KX36786" s="23"/>
      <c r="KY36786" s="23"/>
    </row>
    <row r="36787" spans="36:311" x14ac:dyDescent="0.2">
      <c r="AJ36787" s="23"/>
      <c r="HH36787"/>
      <c r="IW36787" s="36"/>
      <c r="JI36787"/>
      <c r="JJ36787"/>
      <c r="KX36787" s="23"/>
      <c r="KY36787" s="23"/>
    </row>
    <row r="36788" spans="36:311" x14ac:dyDescent="0.2">
      <c r="AJ36788" s="23"/>
      <c r="HH36788"/>
      <c r="IW36788" s="36"/>
      <c r="JI36788"/>
      <c r="JJ36788"/>
      <c r="KX36788" s="23"/>
      <c r="KY36788" s="23"/>
    </row>
    <row r="36789" spans="36:311" x14ac:dyDescent="0.2">
      <c r="AJ36789" s="23"/>
      <c r="HH36789"/>
      <c r="IW36789" s="36"/>
      <c r="JI36789"/>
      <c r="JJ36789"/>
      <c r="KX36789" s="23"/>
      <c r="KY36789" s="23"/>
    </row>
    <row r="36790" spans="36:311" x14ac:dyDescent="0.2">
      <c r="AJ36790" s="23"/>
      <c r="HH36790"/>
      <c r="IW36790" s="36"/>
      <c r="JI36790"/>
      <c r="JJ36790"/>
      <c r="KX36790" s="23"/>
      <c r="KY36790" s="23"/>
    </row>
    <row r="36791" spans="36:311" x14ac:dyDescent="0.2">
      <c r="AJ36791" s="23"/>
      <c r="HH36791"/>
      <c r="IW36791" s="36"/>
      <c r="JI36791"/>
      <c r="JJ36791"/>
      <c r="KX36791" s="23"/>
      <c r="KY36791" s="23"/>
    </row>
    <row r="36792" spans="36:311" x14ac:dyDescent="0.2">
      <c r="AJ36792" s="23"/>
      <c r="HH36792"/>
      <c r="IW36792" s="36"/>
      <c r="JI36792"/>
      <c r="JJ36792"/>
      <c r="KX36792" s="23"/>
      <c r="KY36792" s="23"/>
    </row>
    <row r="36793" spans="36:311" x14ac:dyDescent="0.2">
      <c r="AJ36793" s="23"/>
      <c r="HH36793"/>
      <c r="IW36793" s="36"/>
      <c r="JI36793"/>
      <c r="JJ36793"/>
      <c r="KX36793" s="23"/>
      <c r="KY36793" s="23"/>
    </row>
    <row r="36794" spans="36:311" x14ac:dyDescent="0.2">
      <c r="AJ36794" s="23"/>
      <c r="HH36794"/>
      <c r="IW36794" s="36"/>
      <c r="JI36794"/>
      <c r="JJ36794"/>
      <c r="KX36794" s="23"/>
      <c r="KY36794" s="23"/>
    </row>
    <row r="36795" spans="36:311" x14ac:dyDescent="0.2">
      <c r="AJ36795" s="23"/>
      <c r="HH36795"/>
      <c r="IW36795" s="36"/>
      <c r="JI36795"/>
      <c r="JJ36795"/>
      <c r="KX36795" s="23"/>
      <c r="KY36795" s="23"/>
    </row>
    <row r="36796" spans="36:311" x14ac:dyDescent="0.2">
      <c r="AJ36796" s="23"/>
      <c r="HH36796"/>
      <c r="IW36796" s="36"/>
      <c r="JI36796"/>
      <c r="JJ36796"/>
      <c r="KX36796" s="23"/>
      <c r="KY36796" s="23"/>
    </row>
    <row r="36797" spans="36:311" x14ac:dyDescent="0.2">
      <c r="AJ36797" s="23"/>
      <c r="HH36797"/>
      <c r="IW36797" s="36"/>
      <c r="JI36797"/>
      <c r="JJ36797"/>
      <c r="KX36797" s="23"/>
      <c r="KY36797" s="23"/>
    </row>
    <row r="36798" spans="36:311" x14ac:dyDescent="0.2">
      <c r="AJ36798" s="23"/>
      <c r="HH36798"/>
      <c r="IW36798" s="36"/>
      <c r="JI36798"/>
      <c r="JJ36798"/>
      <c r="KX36798" s="23"/>
      <c r="KY36798" s="23"/>
    </row>
    <row r="36799" spans="36:311" x14ac:dyDescent="0.2">
      <c r="AJ36799" s="23"/>
      <c r="HH36799"/>
      <c r="IW36799" s="36"/>
      <c r="JI36799"/>
      <c r="JJ36799"/>
      <c r="KX36799" s="23"/>
      <c r="KY36799" s="23"/>
    </row>
    <row r="36800" spans="36:311" x14ac:dyDescent="0.2">
      <c r="AJ36800" s="23"/>
      <c r="HH36800"/>
      <c r="IW36800" s="36"/>
      <c r="JI36800"/>
      <c r="JJ36800"/>
      <c r="KX36800" s="23"/>
      <c r="KY36800" s="23"/>
    </row>
    <row r="36801" spans="36:311" x14ac:dyDescent="0.2">
      <c r="AJ36801" s="23"/>
      <c r="HH36801"/>
      <c r="IW36801" s="36"/>
      <c r="JI36801"/>
      <c r="JJ36801"/>
      <c r="KX36801" s="23"/>
      <c r="KY36801" s="23"/>
    </row>
    <row r="36802" spans="36:311" x14ac:dyDescent="0.2">
      <c r="AJ36802" s="23"/>
      <c r="HH36802"/>
      <c r="IW36802" s="36"/>
      <c r="JI36802"/>
      <c r="JJ36802"/>
      <c r="KX36802" s="23"/>
      <c r="KY36802" s="23"/>
    </row>
    <row r="36803" spans="36:311" x14ac:dyDescent="0.2">
      <c r="AJ36803" s="23"/>
      <c r="HH36803"/>
      <c r="IW36803" s="36"/>
      <c r="JI36803"/>
      <c r="JJ36803"/>
      <c r="KX36803" s="23"/>
      <c r="KY36803" s="23"/>
    </row>
    <row r="36804" spans="36:311" x14ac:dyDescent="0.2">
      <c r="AJ36804" s="23"/>
      <c r="HH36804"/>
      <c r="IW36804" s="36"/>
      <c r="JI36804"/>
      <c r="JJ36804"/>
      <c r="KX36804" s="23"/>
      <c r="KY36804" s="23"/>
    </row>
    <row r="36805" spans="36:311" x14ac:dyDescent="0.2">
      <c r="AJ36805" s="23"/>
      <c r="HH36805"/>
      <c r="IW36805" s="36"/>
      <c r="JI36805"/>
      <c r="JJ36805"/>
      <c r="KX36805" s="23"/>
      <c r="KY36805" s="23"/>
    </row>
    <row r="36806" spans="36:311" x14ac:dyDescent="0.2">
      <c r="AJ36806" s="23"/>
      <c r="HH36806"/>
      <c r="IW36806" s="36"/>
      <c r="JI36806"/>
      <c r="JJ36806"/>
      <c r="KX36806" s="23"/>
      <c r="KY36806" s="23"/>
    </row>
    <row r="36807" spans="36:311" x14ac:dyDescent="0.2">
      <c r="AJ36807" s="23"/>
      <c r="HH36807"/>
      <c r="IW36807" s="36"/>
      <c r="JI36807"/>
      <c r="JJ36807"/>
      <c r="KX36807" s="23"/>
      <c r="KY36807" s="23"/>
    </row>
    <row r="36808" spans="36:311" x14ac:dyDescent="0.2">
      <c r="AJ36808" s="23"/>
      <c r="HH36808"/>
      <c r="IW36808" s="36"/>
      <c r="JI36808"/>
      <c r="JJ36808"/>
      <c r="KX36808" s="23"/>
      <c r="KY36808" s="23"/>
    </row>
    <row r="36809" spans="36:311" x14ac:dyDescent="0.2">
      <c r="AJ36809" s="23"/>
      <c r="HH36809"/>
      <c r="IW36809" s="36"/>
      <c r="JI36809"/>
      <c r="JJ36809"/>
      <c r="KX36809" s="23"/>
      <c r="KY36809" s="23"/>
    </row>
    <row r="36810" spans="36:311" x14ac:dyDescent="0.2">
      <c r="AJ36810" s="23"/>
      <c r="HH36810"/>
      <c r="IW36810" s="36"/>
      <c r="JI36810"/>
      <c r="JJ36810"/>
      <c r="KX36810" s="23"/>
      <c r="KY36810" s="23"/>
    </row>
    <row r="36811" spans="36:311" x14ac:dyDescent="0.2">
      <c r="AJ36811" s="23"/>
      <c r="HH36811"/>
      <c r="IW36811" s="36"/>
      <c r="JI36811"/>
      <c r="JJ36811"/>
      <c r="KX36811" s="23"/>
      <c r="KY36811" s="23"/>
    </row>
    <row r="36812" spans="36:311" x14ac:dyDescent="0.2">
      <c r="AJ36812" s="23"/>
      <c r="HH36812"/>
      <c r="IW36812" s="36"/>
      <c r="JI36812"/>
      <c r="JJ36812"/>
      <c r="KX36812" s="23"/>
      <c r="KY36812" s="23"/>
    </row>
    <row r="36813" spans="36:311" x14ac:dyDescent="0.2">
      <c r="AJ36813" s="23"/>
      <c r="HH36813"/>
      <c r="IW36813" s="36"/>
      <c r="JI36813"/>
      <c r="JJ36813"/>
      <c r="KX36813" s="23"/>
      <c r="KY36813" s="23"/>
    </row>
    <row r="36814" spans="36:311" x14ac:dyDescent="0.2">
      <c r="AJ36814" s="23"/>
      <c r="HH36814"/>
      <c r="IW36814" s="36"/>
      <c r="JI36814"/>
      <c r="JJ36814"/>
      <c r="KX36814" s="23"/>
      <c r="KY36814" s="23"/>
    </row>
    <row r="36815" spans="36:311" x14ac:dyDescent="0.2">
      <c r="AJ36815" s="23"/>
      <c r="HH36815"/>
      <c r="IW36815" s="36"/>
      <c r="JI36815"/>
      <c r="JJ36815"/>
      <c r="KX36815" s="23"/>
      <c r="KY36815" s="23"/>
    </row>
    <row r="36816" spans="36:311" x14ac:dyDescent="0.2">
      <c r="AJ36816" s="23"/>
      <c r="HH36816"/>
      <c r="IW36816" s="36"/>
      <c r="JI36816"/>
      <c r="JJ36816"/>
      <c r="KX36816" s="23"/>
      <c r="KY36816" s="23"/>
    </row>
    <row r="36817" spans="36:311" x14ac:dyDescent="0.2">
      <c r="AJ36817" s="23"/>
      <c r="HH36817"/>
      <c r="IW36817" s="36"/>
      <c r="JI36817"/>
      <c r="JJ36817"/>
      <c r="KX36817" s="23"/>
      <c r="KY36817" s="23"/>
    </row>
    <row r="36818" spans="36:311" x14ac:dyDescent="0.2">
      <c r="AJ36818" s="23"/>
      <c r="HH36818"/>
      <c r="IW36818" s="36"/>
      <c r="JI36818"/>
      <c r="JJ36818"/>
      <c r="KX36818" s="23"/>
      <c r="KY36818" s="23"/>
    </row>
    <row r="36819" spans="36:311" x14ac:dyDescent="0.2">
      <c r="AJ36819" s="23"/>
      <c r="HH36819"/>
      <c r="IW36819" s="36"/>
      <c r="JI36819"/>
      <c r="JJ36819"/>
      <c r="KX36819" s="23"/>
      <c r="KY36819" s="23"/>
    </row>
    <row r="36820" spans="36:311" x14ac:dyDescent="0.2">
      <c r="AJ36820" s="23"/>
      <c r="HH36820"/>
      <c r="IW36820" s="36"/>
      <c r="JI36820"/>
      <c r="JJ36820"/>
      <c r="KX36820" s="23"/>
      <c r="KY36820" s="23"/>
    </row>
    <row r="36821" spans="36:311" x14ac:dyDescent="0.2">
      <c r="AJ36821" s="23"/>
      <c r="HH36821"/>
      <c r="IW36821" s="36"/>
      <c r="JI36821"/>
      <c r="JJ36821"/>
      <c r="KX36821" s="23"/>
      <c r="KY36821" s="23"/>
    </row>
    <row r="36822" spans="36:311" x14ac:dyDescent="0.2">
      <c r="AJ36822" s="23"/>
      <c r="HH36822"/>
      <c r="IW36822" s="36"/>
      <c r="JI36822"/>
      <c r="JJ36822"/>
      <c r="KX36822" s="23"/>
      <c r="KY36822" s="23"/>
    </row>
    <row r="36823" spans="36:311" x14ac:dyDescent="0.2">
      <c r="AJ36823" s="23"/>
      <c r="HH36823"/>
      <c r="IW36823" s="36"/>
      <c r="JI36823"/>
      <c r="JJ36823"/>
      <c r="KX36823" s="23"/>
      <c r="KY36823" s="23"/>
    </row>
    <row r="36824" spans="36:311" x14ac:dyDescent="0.2">
      <c r="AJ36824" s="23"/>
      <c r="HH36824"/>
      <c r="IW36824" s="36"/>
      <c r="JI36824"/>
      <c r="JJ36824"/>
      <c r="KX36824" s="23"/>
      <c r="KY36824" s="23"/>
    </row>
    <row r="36825" spans="36:311" x14ac:dyDescent="0.2">
      <c r="AJ36825" s="23"/>
      <c r="HH36825"/>
      <c r="IW36825" s="36"/>
      <c r="JI36825"/>
      <c r="JJ36825"/>
      <c r="KX36825" s="23"/>
      <c r="KY36825" s="23"/>
    </row>
    <row r="36826" spans="36:311" x14ac:dyDescent="0.2">
      <c r="AJ36826" s="23"/>
      <c r="HH36826"/>
      <c r="IW36826" s="36"/>
      <c r="JI36826"/>
      <c r="JJ36826"/>
      <c r="KX36826" s="23"/>
      <c r="KY36826" s="23"/>
    </row>
    <row r="36827" spans="36:311" x14ac:dyDescent="0.2">
      <c r="AJ36827" s="23"/>
      <c r="HH36827"/>
      <c r="IW36827" s="36"/>
      <c r="JI36827"/>
      <c r="JJ36827"/>
      <c r="KX36827" s="23"/>
      <c r="KY36827" s="23"/>
    </row>
    <row r="36828" spans="36:311" x14ac:dyDescent="0.2">
      <c r="AJ36828" s="23"/>
      <c r="HH36828"/>
      <c r="IW36828" s="36"/>
      <c r="JI36828"/>
      <c r="JJ36828"/>
      <c r="KX36828" s="23"/>
      <c r="KY36828" s="23"/>
    </row>
    <row r="36829" spans="36:311" x14ac:dyDescent="0.2">
      <c r="AJ36829" s="23"/>
      <c r="HH36829"/>
      <c r="IW36829" s="36"/>
      <c r="JI36829"/>
      <c r="JJ36829"/>
      <c r="KX36829" s="23"/>
      <c r="KY36829" s="23"/>
    </row>
    <row r="36830" spans="36:311" x14ac:dyDescent="0.2">
      <c r="AJ36830" s="23"/>
      <c r="HH36830"/>
      <c r="IW36830" s="36"/>
      <c r="JI36830"/>
      <c r="JJ36830"/>
      <c r="KX36830" s="23"/>
      <c r="KY36830" s="23"/>
    </row>
    <row r="36831" spans="36:311" x14ac:dyDescent="0.2">
      <c r="AJ36831" s="23"/>
      <c r="HH36831"/>
      <c r="IW36831" s="36"/>
      <c r="JI36831"/>
      <c r="JJ36831"/>
      <c r="KX36831" s="23"/>
      <c r="KY36831" s="23"/>
    </row>
    <row r="36832" spans="36:311" x14ac:dyDescent="0.2">
      <c r="AJ36832" s="23"/>
      <c r="HH36832"/>
      <c r="IW36832" s="36"/>
      <c r="JI36832"/>
      <c r="JJ36832"/>
      <c r="KX36832" s="23"/>
      <c r="KY36832" s="23"/>
    </row>
    <row r="36833" spans="36:311" x14ac:dyDescent="0.2">
      <c r="AJ36833" s="23"/>
      <c r="HH36833"/>
      <c r="IW36833" s="36"/>
      <c r="JI36833"/>
      <c r="JJ36833"/>
      <c r="KX36833" s="23"/>
      <c r="KY36833" s="23"/>
    </row>
    <row r="36834" spans="36:311" x14ac:dyDescent="0.2">
      <c r="AJ36834" s="23"/>
      <c r="HH36834"/>
      <c r="IW36834" s="36"/>
      <c r="JI36834"/>
      <c r="JJ36834"/>
      <c r="KX36834" s="23"/>
      <c r="KY36834" s="23"/>
    </row>
    <row r="36835" spans="36:311" x14ac:dyDescent="0.2">
      <c r="AJ36835" s="23"/>
      <c r="HH36835"/>
      <c r="IW36835" s="36"/>
      <c r="JI36835"/>
      <c r="JJ36835"/>
      <c r="KX36835" s="23"/>
      <c r="KY36835" s="23"/>
    </row>
    <row r="36836" spans="36:311" x14ac:dyDescent="0.2">
      <c r="AJ36836" s="23"/>
      <c r="HH36836"/>
      <c r="IW36836" s="36"/>
      <c r="JI36836"/>
      <c r="JJ36836"/>
      <c r="KX36836" s="23"/>
      <c r="KY36836" s="23"/>
    </row>
    <row r="36837" spans="36:311" x14ac:dyDescent="0.2">
      <c r="AJ36837" s="23"/>
      <c r="HH36837"/>
      <c r="IW36837" s="36"/>
      <c r="JI36837"/>
      <c r="JJ36837"/>
      <c r="KX36837" s="23"/>
      <c r="KY36837" s="23"/>
    </row>
    <row r="36838" spans="36:311" x14ac:dyDescent="0.2">
      <c r="AJ36838" s="23"/>
      <c r="HH36838"/>
      <c r="IW36838" s="36"/>
      <c r="JI36838"/>
      <c r="JJ36838"/>
      <c r="KX36838" s="23"/>
      <c r="KY36838" s="23"/>
    </row>
    <row r="36839" spans="36:311" x14ac:dyDescent="0.2">
      <c r="AJ36839" s="23"/>
      <c r="HH36839"/>
      <c r="IW36839" s="36"/>
      <c r="JI36839"/>
      <c r="JJ36839"/>
      <c r="KX36839" s="23"/>
      <c r="KY36839" s="23"/>
    </row>
    <row r="36840" spans="36:311" x14ac:dyDescent="0.2">
      <c r="AJ36840" s="23"/>
      <c r="HH36840"/>
      <c r="IW36840" s="36"/>
      <c r="JI36840"/>
      <c r="JJ36840"/>
      <c r="KX36840" s="23"/>
      <c r="KY36840" s="23"/>
    </row>
    <row r="36841" spans="36:311" x14ac:dyDescent="0.2">
      <c r="AJ36841" s="23"/>
      <c r="HH36841"/>
      <c r="IW36841" s="36"/>
      <c r="JI36841"/>
      <c r="JJ36841"/>
      <c r="KX36841" s="23"/>
      <c r="KY36841" s="23"/>
    </row>
    <row r="36842" spans="36:311" x14ac:dyDescent="0.2">
      <c r="AJ36842" s="23"/>
      <c r="HH36842"/>
      <c r="IW36842" s="36"/>
      <c r="JI36842"/>
      <c r="JJ36842"/>
      <c r="KX36842" s="23"/>
      <c r="KY36842" s="23"/>
    </row>
    <row r="36843" spans="36:311" x14ac:dyDescent="0.2">
      <c r="AJ36843" s="23"/>
      <c r="HH36843"/>
      <c r="IW36843" s="36"/>
      <c r="JI36843"/>
      <c r="JJ36843"/>
      <c r="KX36843" s="23"/>
      <c r="KY36843" s="23"/>
    </row>
    <row r="36844" spans="36:311" x14ac:dyDescent="0.2">
      <c r="AJ36844" s="23"/>
      <c r="HH36844"/>
      <c r="IW36844" s="36"/>
      <c r="JI36844"/>
      <c r="JJ36844"/>
      <c r="KX36844" s="23"/>
      <c r="KY36844" s="23"/>
    </row>
    <row r="36845" spans="36:311" x14ac:dyDescent="0.2">
      <c r="AJ36845" s="23"/>
      <c r="HH36845"/>
      <c r="IW36845" s="36"/>
      <c r="JI36845"/>
      <c r="JJ36845"/>
      <c r="KX36845" s="23"/>
      <c r="KY36845" s="23"/>
    </row>
    <row r="36846" spans="36:311" x14ac:dyDescent="0.2">
      <c r="AJ36846" s="23"/>
      <c r="HH36846"/>
      <c r="IW36846" s="36"/>
      <c r="JI36846"/>
      <c r="JJ36846"/>
      <c r="KX36846" s="23"/>
      <c r="KY36846" s="23"/>
    </row>
    <row r="36847" spans="36:311" x14ac:dyDescent="0.2">
      <c r="AJ36847" s="23"/>
      <c r="HH36847"/>
      <c r="IW36847" s="36"/>
      <c r="JI36847"/>
      <c r="JJ36847"/>
      <c r="KX36847" s="23"/>
      <c r="KY36847" s="23"/>
    </row>
    <row r="36848" spans="36:311" x14ac:dyDescent="0.2">
      <c r="AJ36848" s="23"/>
      <c r="HH36848"/>
      <c r="IW36848" s="36"/>
      <c r="JI36848"/>
      <c r="JJ36848"/>
      <c r="KX36848" s="23"/>
      <c r="KY36848" s="23"/>
    </row>
    <row r="36849" spans="36:311" x14ac:dyDescent="0.2">
      <c r="AJ36849" s="23"/>
      <c r="HH36849"/>
      <c r="IW36849" s="36"/>
      <c r="JI36849"/>
      <c r="JJ36849"/>
      <c r="KX36849" s="23"/>
      <c r="KY36849" s="23"/>
    </row>
    <row r="36850" spans="36:311" x14ac:dyDescent="0.2">
      <c r="AJ36850" s="23"/>
      <c r="HH36850"/>
      <c r="IW36850" s="36"/>
      <c r="JI36850"/>
      <c r="JJ36850"/>
      <c r="KX36850" s="23"/>
      <c r="KY36850" s="23"/>
    </row>
    <row r="36851" spans="36:311" x14ac:dyDescent="0.2">
      <c r="AJ36851" s="23"/>
      <c r="HH36851"/>
      <c r="IW36851" s="36"/>
      <c r="JI36851"/>
      <c r="JJ36851"/>
      <c r="KX36851" s="23"/>
      <c r="KY36851" s="23"/>
    </row>
    <row r="36852" spans="36:311" x14ac:dyDescent="0.2">
      <c r="AJ36852" s="23"/>
      <c r="HH36852"/>
      <c r="IW36852" s="36"/>
      <c r="JI36852"/>
      <c r="JJ36852"/>
      <c r="KX36852" s="23"/>
      <c r="KY36852" s="23"/>
    </row>
    <row r="36853" spans="36:311" x14ac:dyDescent="0.2">
      <c r="AJ36853" s="23"/>
      <c r="HH36853"/>
      <c r="IW36853" s="36"/>
      <c r="JI36853"/>
      <c r="JJ36853"/>
      <c r="KX36853" s="23"/>
      <c r="KY36853" s="23"/>
    </row>
    <row r="36854" spans="36:311" x14ac:dyDescent="0.2">
      <c r="AJ36854" s="23"/>
      <c r="HH36854"/>
      <c r="IW36854" s="36"/>
      <c r="JI36854"/>
      <c r="JJ36854"/>
      <c r="KX36854" s="23"/>
      <c r="KY36854" s="23"/>
    </row>
    <row r="36855" spans="36:311" x14ac:dyDescent="0.2">
      <c r="AJ36855" s="23"/>
      <c r="HH36855"/>
      <c r="IW36855" s="36"/>
      <c r="JI36855"/>
      <c r="JJ36855"/>
      <c r="KX36855" s="23"/>
      <c r="KY36855" s="23"/>
    </row>
    <row r="36856" spans="36:311" x14ac:dyDescent="0.2">
      <c r="AJ36856" s="23"/>
      <c r="HH36856"/>
      <c r="IW36856" s="36"/>
      <c r="JI36856"/>
      <c r="JJ36856"/>
      <c r="KX36856" s="23"/>
      <c r="KY36856" s="23"/>
    </row>
    <row r="36857" spans="36:311" x14ac:dyDescent="0.2">
      <c r="AJ36857" s="23"/>
      <c r="HH36857"/>
      <c r="IW36857" s="36"/>
      <c r="JI36857"/>
      <c r="JJ36857"/>
      <c r="KX36857" s="23"/>
      <c r="KY36857" s="23"/>
    </row>
    <row r="36858" spans="36:311" x14ac:dyDescent="0.2">
      <c r="AJ36858" s="23"/>
      <c r="HH36858"/>
      <c r="IW36858" s="36"/>
      <c r="JI36858"/>
      <c r="JJ36858"/>
      <c r="KX36858" s="23"/>
      <c r="KY36858" s="23"/>
    </row>
    <row r="36859" spans="36:311" x14ac:dyDescent="0.2">
      <c r="AJ36859" s="23"/>
      <c r="HH36859"/>
      <c r="IW36859" s="36"/>
      <c r="JI36859"/>
      <c r="JJ36859"/>
      <c r="KX36859" s="23"/>
      <c r="KY36859" s="23"/>
    </row>
    <row r="36860" spans="36:311" x14ac:dyDescent="0.2">
      <c r="AJ36860" s="23"/>
      <c r="HH36860"/>
      <c r="IW36860" s="36"/>
      <c r="JI36860"/>
      <c r="JJ36860"/>
      <c r="KX36860" s="23"/>
      <c r="KY36860" s="23"/>
    </row>
    <row r="36861" spans="36:311" x14ac:dyDescent="0.2">
      <c r="AJ36861" s="23"/>
      <c r="HH36861"/>
      <c r="IW36861" s="36"/>
      <c r="JI36861"/>
      <c r="JJ36861"/>
      <c r="KX36861" s="23"/>
      <c r="KY36861" s="23"/>
    </row>
    <row r="36862" spans="36:311" x14ac:dyDescent="0.2">
      <c r="AJ36862" s="23"/>
      <c r="HH36862"/>
      <c r="IW36862" s="36"/>
      <c r="JI36862"/>
      <c r="JJ36862"/>
      <c r="KX36862" s="23"/>
      <c r="KY36862" s="23"/>
    </row>
    <row r="36863" spans="36:311" x14ac:dyDescent="0.2">
      <c r="AJ36863" s="23"/>
      <c r="HH36863"/>
      <c r="IW36863" s="36"/>
      <c r="JI36863"/>
      <c r="JJ36863"/>
      <c r="KX36863" s="23"/>
      <c r="KY36863" s="23"/>
    </row>
    <row r="36864" spans="36:311" x14ac:dyDescent="0.2">
      <c r="AJ36864" s="23"/>
      <c r="HH36864"/>
      <c r="IW36864" s="36"/>
      <c r="JI36864"/>
      <c r="JJ36864"/>
      <c r="KX36864" s="23"/>
      <c r="KY36864" s="23"/>
    </row>
    <row r="36865" spans="36:311" x14ac:dyDescent="0.2">
      <c r="AJ36865" s="23"/>
      <c r="HH36865"/>
      <c r="IW36865" s="36"/>
      <c r="JI36865"/>
      <c r="JJ36865"/>
      <c r="KX36865" s="23"/>
      <c r="KY36865" s="23"/>
    </row>
    <row r="36866" spans="36:311" x14ac:dyDescent="0.2">
      <c r="AJ36866" s="23"/>
      <c r="HH36866"/>
      <c r="IW36866" s="36"/>
      <c r="JI36866"/>
      <c r="JJ36866"/>
      <c r="KX36866" s="23"/>
      <c r="KY36866" s="23"/>
    </row>
    <row r="36867" spans="36:311" x14ac:dyDescent="0.2">
      <c r="AJ36867" s="23"/>
      <c r="HH36867"/>
      <c r="IW36867" s="36"/>
      <c r="JI36867"/>
      <c r="JJ36867"/>
      <c r="KX36867" s="23"/>
      <c r="KY36867" s="23"/>
    </row>
    <row r="36868" spans="36:311" x14ac:dyDescent="0.2">
      <c r="AJ36868" s="23"/>
      <c r="HH36868"/>
      <c r="IW36868" s="36"/>
      <c r="JI36868"/>
      <c r="JJ36868"/>
      <c r="KX36868" s="23"/>
      <c r="KY36868" s="23"/>
    </row>
    <row r="36869" spans="36:311" x14ac:dyDescent="0.2">
      <c r="AJ36869" s="23"/>
      <c r="HH36869"/>
      <c r="IW36869" s="36"/>
      <c r="JI36869"/>
      <c r="JJ36869"/>
      <c r="KX36869" s="23"/>
      <c r="KY36869" s="23"/>
    </row>
    <row r="36870" spans="36:311" x14ac:dyDescent="0.2">
      <c r="AJ36870" s="23"/>
      <c r="HH36870"/>
      <c r="IW36870" s="36"/>
      <c r="JI36870"/>
      <c r="JJ36870"/>
      <c r="KX36870" s="23"/>
      <c r="KY36870" s="23"/>
    </row>
    <row r="36871" spans="36:311" x14ac:dyDescent="0.2">
      <c r="AJ36871" s="23"/>
      <c r="HH36871"/>
      <c r="IW36871" s="36"/>
      <c r="JI36871"/>
      <c r="JJ36871"/>
      <c r="KX36871" s="23"/>
      <c r="KY36871" s="23"/>
    </row>
    <row r="36872" spans="36:311" x14ac:dyDescent="0.2">
      <c r="AJ36872" s="23"/>
      <c r="HH36872"/>
      <c r="IW36872" s="36"/>
      <c r="JI36872"/>
      <c r="JJ36872"/>
      <c r="KX36872" s="23"/>
      <c r="KY36872" s="23"/>
    </row>
    <row r="36873" spans="36:311" x14ac:dyDescent="0.2">
      <c r="AJ36873" s="23"/>
      <c r="HH36873"/>
      <c r="IW36873" s="36"/>
      <c r="JI36873"/>
      <c r="JJ36873"/>
      <c r="KX36873" s="23"/>
      <c r="KY36873" s="23"/>
    </row>
    <row r="36874" spans="36:311" x14ac:dyDescent="0.2">
      <c r="AJ36874" s="23"/>
      <c r="HH36874"/>
      <c r="IW36874" s="36"/>
      <c r="JI36874"/>
      <c r="JJ36874"/>
      <c r="KX36874" s="23"/>
      <c r="KY36874" s="23"/>
    </row>
    <row r="36875" spans="36:311" x14ac:dyDescent="0.2">
      <c r="AJ36875" s="23"/>
      <c r="HH36875"/>
      <c r="IW36875" s="36"/>
      <c r="JI36875"/>
      <c r="JJ36875"/>
      <c r="KX36875" s="23"/>
      <c r="KY36875" s="23"/>
    </row>
    <row r="36876" spans="36:311" x14ac:dyDescent="0.2">
      <c r="AJ36876" s="23"/>
      <c r="HH36876"/>
      <c r="IW36876" s="36"/>
      <c r="JI36876"/>
      <c r="JJ36876"/>
      <c r="KX36876" s="23"/>
      <c r="KY36876" s="23"/>
    </row>
    <row r="36877" spans="36:311" x14ac:dyDescent="0.2">
      <c r="AJ36877" s="23"/>
      <c r="HH36877"/>
      <c r="IW36877" s="36"/>
      <c r="JI36877"/>
      <c r="JJ36877"/>
      <c r="KX36877" s="23"/>
      <c r="KY36877" s="23"/>
    </row>
    <row r="36878" spans="36:311" x14ac:dyDescent="0.2">
      <c r="AJ36878" s="23"/>
      <c r="HH36878"/>
      <c r="IW36878" s="36"/>
      <c r="JI36878"/>
      <c r="JJ36878"/>
      <c r="KX36878" s="23"/>
      <c r="KY36878" s="23"/>
    </row>
    <row r="36879" spans="36:311" x14ac:dyDescent="0.2">
      <c r="AJ36879" s="23"/>
      <c r="HH36879"/>
      <c r="IW36879" s="36"/>
      <c r="JI36879"/>
      <c r="JJ36879"/>
      <c r="KX36879" s="23"/>
      <c r="KY36879" s="23"/>
    </row>
    <row r="36880" spans="36:311" x14ac:dyDescent="0.2">
      <c r="AJ36880" s="23"/>
      <c r="HH36880"/>
      <c r="IW36880" s="36"/>
      <c r="JI36880"/>
      <c r="JJ36880"/>
      <c r="KX36880" s="23"/>
      <c r="KY36880" s="23"/>
    </row>
    <row r="36881" spans="36:311" x14ac:dyDescent="0.2">
      <c r="AJ36881" s="23"/>
      <c r="HH36881"/>
      <c r="IW36881" s="36"/>
      <c r="JI36881"/>
      <c r="JJ36881"/>
      <c r="KX36881" s="23"/>
      <c r="KY36881" s="23"/>
    </row>
    <row r="36882" spans="36:311" x14ac:dyDescent="0.2">
      <c r="AJ36882" s="23"/>
      <c r="HH36882"/>
      <c r="IW36882" s="36"/>
      <c r="JI36882"/>
      <c r="JJ36882"/>
      <c r="KX36882" s="23"/>
      <c r="KY36882" s="23"/>
    </row>
    <row r="36883" spans="36:311" x14ac:dyDescent="0.2">
      <c r="AJ36883" s="23"/>
      <c r="HH36883"/>
      <c r="IW36883" s="36"/>
      <c r="JI36883"/>
      <c r="JJ36883"/>
      <c r="KX36883" s="23"/>
      <c r="KY36883" s="23"/>
    </row>
    <row r="36884" spans="36:311" x14ac:dyDescent="0.2">
      <c r="AJ36884" s="23"/>
      <c r="HH36884"/>
      <c r="IW36884" s="36"/>
      <c r="JI36884"/>
      <c r="JJ36884"/>
      <c r="KX36884" s="23"/>
      <c r="KY36884" s="23"/>
    </row>
    <row r="36885" spans="36:311" x14ac:dyDescent="0.2">
      <c r="AJ36885" s="23"/>
      <c r="HH36885"/>
      <c r="IW36885" s="36"/>
      <c r="JI36885"/>
      <c r="JJ36885"/>
      <c r="KX36885" s="23"/>
      <c r="KY36885" s="23"/>
    </row>
    <row r="36886" spans="36:311" x14ac:dyDescent="0.2">
      <c r="AJ36886" s="23"/>
      <c r="HH36886"/>
      <c r="IW36886" s="36"/>
      <c r="JI36886"/>
      <c r="JJ36886"/>
      <c r="KX36886" s="23"/>
      <c r="KY36886" s="23"/>
    </row>
    <row r="36887" spans="36:311" x14ac:dyDescent="0.2">
      <c r="AJ36887" s="23"/>
      <c r="HH36887"/>
      <c r="IW36887" s="36"/>
      <c r="JI36887"/>
      <c r="JJ36887"/>
      <c r="KX36887" s="23"/>
      <c r="KY36887" s="23"/>
    </row>
    <row r="36888" spans="36:311" x14ac:dyDescent="0.2">
      <c r="AJ36888" s="23"/>
      <c r="HH36888"/>
      <c r="IW36888" s="36"/>
      <c r="JI36888"/>
      <c r="JJ36888"/>
      <c r="KX36888" s="23"/>
      <c r="KY36888" s="23"/>
    </row>
    <row r="36889" spans="36:311" x14ac:dyDescent="0.2">
      <c r="AJ36889" s="23"/>
      <c r="HH36889"/>
      <c r="IW36889" s="36"/>
      <c r="JI36889"/>
      <c r="JJ36889"/>
      <c r="KX36889" s="23"/>
      <c r="KY36889" s="23"/>
    </row>
    <row r="36890" spans="36:311" x14ac:dyDescent="0.2">
      <c r="AJ36890" s="23"/>
      <c r="HH36890"/>
      <c r="IW36890" s="36"/>
      <c r="JI36890"/>
      <c r="JJ36890"/>
      <c r="KX36890" s="23"/>
      <c r="KY36890" s="23"/>
    </row>
    <row r="36891" spans="36:311" x14ac:dyDescent="0.2">
      <c r="AJ36891" s="23"/>
      <c r="HH36891"/>
      <c r="IW36891" s="36"/>
      <c r="JI36891"/>
      <c r="JJ36891"/>
      <c r="KX36891" s="23"/>
      <c r="KY36891" s="23"/>
    </row>
    <row r="36892" spans="36:311" x14ac:dyDescent="0.2">
      <c r="AJ36892" s="23"/>
      <c r="HH36892"/>
      <c r="IW36892" s="36"/>
      <c r="JI36892"/>
      <c r="JJ36892"/>
      <c r="KX36892" s="23"/>
      <c r="KY36892" s="23"/>
    </row>
    <row r="36893" spans="36:311" x14ac:dyDescent="0.2">
      <c r="AJ36893" s="23"/>
      <c r="HH36893"/>
      <c r="IW36893" s="36"/>
      <c r="JI36893"/>
      <c r="JJ36893"/>
      <c r="KX36893" s="23"/>
      <c r="KY36893" s="23"/>
    </row>
    <row r="36894" spans="36:311" x14ac:dyDescent="0.2">
      <c r="AJ36894" s="23"/>
      <c r="HH36894"/>
      <c r="IW36894" s="36"/>
      <c r="JI36894"/>
      <c r="JJ36894"/>
      <c r="KX36894" s="23"/>
      <c r="KY36894" s="23"/>
    </row>
    <row r="36895" spans="36:311" x14ac:dyDescent="0.2">
      <c r="AJ36895" s="23"/>
      <c r="HH36895"/>
      <c r="IW36895" s="36"/>
      <c r="JI36895"/>
      <c r="JJ36895"/>
      <c r="KX36895" s="23"/>
      <c r="KY36895" s="23"/>
    </row>
    <row r="36896" spans="36:311" x14ac:dyDescent="0.2">
      <c r="AJ36896" s="23"/>
      <c r="HH36896"/>
      <c r="IW36896" s="36"/>
      <c r="JI36896"/>
      <c r="JJ36896"/>
      <c r="KX36896" s="23"/>
      <c r="KY36896" s="23"/>
    </row>
    <row r="36897" spans="36:311" x14ac:dyDescent="0.2">
      <c r="AJ36897" s="23"/>
      <c r="HH36897"/>
      <c r="IW36897" s="36"/>
      <c r="JI36897"/>
      <c r="JJ36897"/>
      <c r="KX36897" s="23"/>
      <c r="KY36897" s="23"/>
    </row>
    <row r="36898" spans="36:311" x14ac:dyDescent="0.2">
      <c r="AJ36898" s="23"/>
      <c r="HH36898"/>
      <c r="IW36898" s="36"/>
      <c r="JI36898"/>
      <c r="JJ36898"/>
      <c r="KX36898" s="23"/>
      <c r="KY36898" s="23"/>
    </row>
    <row r="36899" spans="36:311" x14ac:dyDescent="0.2">
      <c r="AJ36899" s="23"/>
      <c r="HH36899"/>
      <c r="IW36899" s="36"/>
      <c r="JI36899"/>
      <c r="JJ36899"/>
      <c r="KX36899" s="23"/>
      <c r="KY36899" s="23"/>
    </row>
    <row r="36900" spans="36:311" x14ac:dyDescent="0.2">
      <c r="AJ36900" s="23"/>
      <c r="HH36900"/>
      <c r="IW36900" s="36"/>
      <c r="JI36900"/>
      <c r="JJ36900"/>
      <c r="KX36900" s="23"/>
      <c r="KY36900" s="23"/>
    </row>
    <row r="36901" spans="36:311" x14ac:dyDescent="0.2">
      <c r="AJ36901" s="23"/>
      <c r="HH36901"/>
      <c r="IW36901" s="36"/>
      <c r="JI36901"/>
      <c r="JJ36901"/>
      <c r="KX36901" s="23"/>
      <c r="KY36901" s="23"/>
    </row>
    <row r="36902" spans="36:311" x14ac:dyDescent="0.2">
      <c r="AJ36902" s="23"/>
      <c r="HH36902"/>
      <c r="IW36902" s="36"/>
      <c r="JI36902"/>
      <c r="JJ36902"/>
      <c r="KX36902" s="23"/>
      <c r="KY36902" s="23"/>
    </row>
    <row r="36903" spans="36:311" x14ac:dyDescent="0.2">
      <c r="AJ36903" s="23"/>
      <c r="HH36903"/>
      <c r="IW36903" s="36"/>
      <c r="JI36903"/>
      <c r="JJ36903"/>
      <c r="KX36903" s="23"/>
      <c r="KY36903" s="23"/>
    </row>
    <row r="36904" spans="36:311" x14ac:dyDescent="0.2">
      <c r="AJ36904" s="23"/>
      <c r="HH36904"/>
      <c r="IW36904" s="36"/>
      <c r="JI36904"/>
      <c r="JJ36904"/>
      <c r="KX36904" s="23"/>
      <c r="KY36904" s="23"/>
    </row>
    <row r="36905" spans="36:311" x14ac:dyDescent="0.2">
      <c r="AJ36905" s="23"/>
      <c r="HH36905"/>
      <c r="IW36905" s="36"/>
      <c r="JI36905"/>
      <c r="JJ36905"/>
      <c r="KX36905" s="23"/>
      <c r="KY36905" s="23"/>
    </row>
    <row r="36906" spans="36:311" x14ac:dyDescent="0.2">
      <c r="AJ36906" s="23"/>
      <c r="HH36906"/>
      <c r="IW36906" s="36"/>
      <c r="JI36906"/>
      <c r="JJ36906"/>
      <c r="KX36906" s="23"/>
      <c r="KY36906" s="23"/>
    </row>
    <row r="36907" spans="36:311" x14ac:dyDescent="0.2">
      <c r="AJ36907" s="23"/>
      <c r="HH36907"/>
      <c r="IW36907" s="36"/>
      <c r="JI36907"/>
      <c r="JJ36907"/>
      <c r="KX36907" s="23"/>
      <c r="KY36907" s="23"/>
    </row>
    <row r="36908" spans="36:311" x14ac:dyDescent="0.2">
      <c r="AJ36908" s="23"/>
      <c r="HH36908"/>
      <c r="IW36908" s="36"/>
      <c r="JI36908"/>
      <c r="JJ36908"/>
      <c r="KX36908" s="23"/>
      <c r="KY36908" s="23"/>
    </row>
    <row r="36909" spans="36:311" x14ac:dyDescent="0.2">
      <c r="AJ36909" s="23"/>
      <c r="HH36909"/>
      <c r="IW36909" s="36"/>
      <c r="JI36909"/>
      <c r="JJ36909"/>
      <c r="KX36909" s="23"/>
      <c r="KY36909" s="23"/>
    </row>
    <row r="36910" spans="36:311" x14ac:dyDescent="0.2">
      <c r="AJ36910" s="23"/>
      <c r="HH36910"/>
      <c r="IW36910" s="36"/>
      <c r="JI36910"/>
      <c r="JJ36910"/>
      <c r="KX36910" s="23"/>
      <c r="KY36910" s="23"/>
    </row>
    <row r="36911" spans="36:311" x14ac:dyDescent="0.2">
      <c r="AJ36911" s="23"/>
      <c r="HH36911"/>
      <c r="IW36911" s="36"/>
      <c r="JI36911"/>
      <c r="JJ36911"/>
      <c r="KX36911" s="23"/>
      <c r="KY36911" s="23"/>
    </row>
    <row r="36912" spans="36:311" x14ac:dyDescent="0.2">
      <c r="AJ36912" s="23"/>
      <c r="HH36912"/>
      <c r="IW36912" s="36"/>
      <c r="JI36912"/>
      <c r="JJ36912"/>
      <c r="KX36912" s="23"/>
      <c r="KY36912" s="23"/>
    </row>
    <row r="36913" spans="36:311" x14ac:dyDescent="0.2">
      <c r="AJ36913" s="23"/>
      <c r="HH36913"/>
      <c r="IW36913" s="36"/>
      <c r="JI36913"/>
      <c r="JJ36913"/>
      <c r="KX36913" s="23"/>
      <c r="KY36913" s="23"/>
    </row>
    <row r="36914" spans="36:311" x14ac:dyDescent="0.2">
      <c r="AJ36914" s="23"/>
      <c r="HH36914"/>
      <c r="IW36914" s="36"/>
      <c r="JI36914"/>
      <c r="JJ36914"/>
      <c r="KX36914" s="23"/>
      <c r="KY36914" s="23"/>
    </row>
    <row r="36915" spans="36:311" x14ac:dyDescent="0.2">
      <c r="AJ36915" s="23"/>
      <c r="HH36915"/>
      <c r="IW36915" s="36"/>
      <c r="JI36915"/>
      <c r="JJ36915"/>
      <c r="KX36915" s="23"/>
      <c r="KY36915" s="23"/>
    </row>
    <row r="36916" spans="36:311" x14ac:dyDescent="0.2">
      <c r="AJ36916" s="23"/>
      <c r="HH36916"/>
      <c r="IW36916" s="36"/>
      <c r="JI36916"/>
      <c r="JJ36916"/>
      <c r="KX36916" s="23"/>
      <c r="KY36916" s="23"/>
    </row>
    <row r="36917" spans="36:311" x14ac:dyDescent="0.2">
      <c r="AJ36917" s="23"/>
      <c r="HH36917"/>
      <c r="IW36917" s="36"/>
      <c r="JI36917"/>
      <c r="JJ36917"/>
      <c r="KX36917" s="23"/>
      <c r="KY36917" s="23"/>
    </row>
    <row r="36918" spans="36:311" x14ac:dyDescent="0.2">
      <c r="AJ36918" s="23"/>
      <c r="HH36918"/>
      <c r="IW36918" s="36"/>
      <c r="JI36918"/>
      <c r="JJ36918"/>
      <c r="KX36918" s="23"/>
      <c r="KY36918" s="23"/>
    </row>
    <row r="36919" spans="36:311" x14ac:dyDescent="0.2">
      <c r="AJ36919" s="23"/>
      <c r="HH36919"/>
      <c r="IW36919" s="36"/>
      <c r="JI36919"/>
      <c r="JJ36919"/>
      <c r="KX36919" s="23"/>
      <c r="KY36919" s="23"/>
    </row>
    <row r="36920" spans="36:311" x14ac:dyDescent="0.2">
      <c r="AJ36920" s="23"/>
      <c r="HH36920"/>
      <c r="IW36920" s="36"/>
      <c r="JI36920"/>
      <c r="JJ36920"/>
      <c r="KX36920" s="23"/>
      <c r="KY36920" s="23"/>
    </row>
    <row r="36921" spans="36:311" x14ac:dyDescent="0.2">
      <c r="AJ36921" s="23"/>
      <c r="HH36921"/>
      <c r="IW36921" s="36"/>
      <c r="JI36921"/>
      <c r="JJ36921"/>
      <c r="KX36921" s="23"/>
      <c r="KY36921" s="23"/>
    </row>
    <row r="36922" spans="36:311" x14ac:dyDescent="0.2">
      <c r="AJ36922" s="23"/>
      <c r="HH36922"/>
      <c r="IW36922" s="36"/>
      <c r="JI36922"/>
      <c r="JJ36922"/>
      <c r="KX36922" s="23"/>
      <c r="KY36922" s="23"/>
    </row>
    <row r="36923" spans="36:311" x14ac:dyDescent="0.2">
      <c r="AJ36923" s="23"/>
      <c r="HH36923"/>
      <c r="IW36923" s="36"/>
      <c r="JI36923"/>
      <c r="JJ36923"/>
      <c r="KX36923" s="23"/>
      <c r="KY36923" s="23"/>
    </row>
    <row r="36924" spans="36:311" x14ac:dyDescent="0.2">
      <c r="AJ36924" s="23"/>
      <c r="HH36924"/>
      <c r="IW36924" s="36"/>
      <c r="JI36924"/>
      <c r="JJ36924"/>
      <c r="KX36924" s="23"/>
      <c r="KY36924" s="23"/>
    </row>
    <row r="36925" spans="36:311" x14ac:dyDescent="0.2">
      <c r="AJ36925" s="23"/>
      <c r="HH36925"/>
      <c r="IW36925" s="36"/>
      <c r="JI36925"/>
      <c r="JJ36925"/>
      <c r="KX36925" s="23"/>
      <c r="KY36925" s="23"/>
    </row>
    <row r="36926" spans="36:311" x14ac:dyDescent="0.2">
      <c r="AJ36926" s="23"/>
      <c r="HH36926"/>
      <c r="IW36926" s="36"/>
      <c r="JI36926"/>
      <c r="JJ36926"/>
      <c r="KX36926" s="23"/>
      <c r="KY36926" s="23"/>
    </row>
    <row r="36927" spans="36:311" x14ac:dyDescent="0.2">
      <c r="AJ36927" s="23"/>
      <c r="HH36927"/>
      <c r="IW36927" s="36"/>
      <c r="JI36927"/>
      <c r="JJ36927"/>
      <c r="KX36927" s="23"/>
      <c r="KY36927" s="23"/>
    </row>
    <row r="36928" spans="36:311" x14ac:dyDescent="0.2">
      <c r="AJ36928" s="23"/>
      <c r="HH36928"/>
      <c r="IW36928" s="36"/>
      <c r="JI36928"/>
      <c r="JJ36928"/>
      <c r="KX36928" s="23"/>
      <c r="KY36928" s="23"/>
    </row>
    <row r="36929" spans="36:311" x14ac:dyDescent="0.2">
      <c r="AJ36929" s="23"/>
      <c r="HH36929"/>
      <c r="IW36929" s="36"/>
      <c r="JI36929"/>
      <c r="JJ36929"/>
      <c r="KX36929" s="23"/>
      <c r="KY36929" s="23"/>
    </row>
    <row r="36930" spans="36:311" x14ac:dyDescent="0.2">
      <c r="AJ36930" s="23"/>
      <c r="HH36930"/>
      <c r="IW36930" s="36"/>
      <c r="JI36930"/>
      <c r="JJ36930"/>
      <c r="KX36930" s="23"/>
      <c r="KY36930" s="23"/>
    </row>
    <row r="36931" spans="36:311" x14ac:dyDescent="0.2">
      <c r="AJ36931" s="23"/>
      <c r="HH36931"/>
      <c r="IW36931" s="36"/>
      <c r="JI36931"/>
      <c r="JJ36931"/>
      <c r="KX36931" s="23"/>
      <c r="KY36931" s="23"/>
    </row>
    <row r="36932" spans="36:311" x14ac:dyDescent="0.2">
      <c r="AJ36932" s="23"/>
      <c r="HH36932"/>
      <c r="IW36932" s="36"/>
      <c r="JI36932"/>
      <c r="JJ36932"/>
      <c r="KX36932" s="23"/>
      <c r="KY36932" s="23"/>
    </row>
    <row r="36933" spans="36:311" x14ac:dyDescent="0.2">
      <c r="AJ36933" s="23"/>
      <c r="HH36933"/>
      <c r="IW36933" s="36"/>
      <c r="JI36933"/>
      <c r="JJ36933"/>
      <c r="KX36933" s="23"/>
      <c r="KY36933" s="23"/>
    </row>
    <row r="36934" spans="36:311" x14ac:dyDescent="0.2">
      <c r="AJ36934" s="23"/>
      <c r="HH36934"/>
      <c r="IW36934" s="36"/>
      <c r="JI36934"/>
      <c r="JJ36934"/>
      <c r="KX36934" s="23"/>
      <c r="KY36934" s="23"/>
    </row>
    <row r="36935" spans="36:311" x14ac:dyDescent="0.2">
      <c r="AJ36935" s="23"/>
      <c r="HH36935"/>
      <c r="IW36935" s="36"/>
      <c r="JI36935"/>
      <c r="JJ36935"/>
      <c r="KX36935" s="23"/>
      <c r="KY36935" s="23"/>
    </row>
    <row r="36936" spans="36:311" x14ac:dyDescent="0.2">
      <c r="AJ36936" s="23"/>
      <c r="HH36936"/>
      <c r="IW36936" s="36"/>
      <c r="JI36936"/>
      <c r="JJ36936"/>
      <c r="KX36936" s="23"/>
      <c r="KY36936" s="23"/>
    </row>
    <row r="36937" spans="36:311" x14ac:dyDescent="0.2">
      <c r="AJ36937" s="23"/>
      <c r="HH36937"/>
      <c r="IW36937" s="36"/>
      <c r="JI36937"/>
      <c r="JJ36937"/>
      <c r="KX36937" s="23"/>
      <c r="KY36937" s="23"/>
    </row>
    <row r="36938" spans="36:311" x14ac:dyDescent="0.2">
      <c r="AJ36938" s="23"/>
      <c r="HH36938"/>
      <c r="IW36938" s="36"/>
      <c r="JI36938"/>
      <c r="JJ36938"/>
      <c r="KX36938" s="23"/>
      <c r="KY36938" s="23"/>
    </row>
    <row r="36939" spans="36:311" x14ac:dyDescent="0.2">
      <c r="AJ36939" s="23"/>
      <c r="HH36939"/>
      <c r="IW36939" s="36"/>
      <c r="JI36939"/>
      <c r="JJ36939"/>
      <c r="KX36939" s="23"/>
      <c r="KY36939" s="23"/>
    </row>
    <row r="36940" spans="36:311" x14ac:dyDescent="0.2">
      <c r="AJ36940" s="23"/>
      <c r="HH36940"/>
      <c r="IW36940" s="36"/>
      <c r="JI36940"/>
      <c r="JJ36940"/>
      <c r="KX36940" s="23"/>
      <c r="KY36940" s="23"/>
    </row>
    <row r="36941" spans="36:311" x14ac:dyDescent="0.2">
      <c r="AJ36941" s="23"/>
      <c r="HH36941"/>
      <c r="IW36941" s="36"/>
      <c r="JI36941"/>
      <c r="JJ36941"/>
      <c r="KX36941" s="23"/>
      <c r="KY36941" s="23"/>
    </row>
    <row r="36942" spans="36:311" x14ac:dyDescent="0.2">
      <c r="AJ36942" s="23"/>
      <c r="HH36942"/>
      <c r="IW36942" s="36"/>
      <c r="JI36942"/>
      <c r="JJ36942"/>
      <c r="KX36942" s="23"/>
      <c r="KY36942" s="23"/>
    </row>
    <row r="36943" spans="36:311" x14ac:dyDescent="0.2">
      <c r="AJ36943" s="23"/>
      <c r="HH36943"/>
      <c r="IW36943" s="36"/>
      <c r="JI36943"/>
      <c r="JJ36943"/>
      <c r="KX36943" s="23"/>
      <c r="KY36943" s="23"/>
    </row>
    <row r="36944" spans="36:311" x14ac:dyDescent="0.2">
      <c r="AJ36944" s="23"/>
      <c r="HH36944"/>
      <c r="IW36944" s="36"/>
      <c r="JI36944"/>
      <c r="JJ36944"/>
      <c r="KX36944" s="23"/>
      <c r="KY36944" s="23"/>
    </row>
    <row r="36945" spans="36:311" x14ac:dyDescent="0.2">
      <c r="AJ36945" s="23"/>
      <c r="HH36945"/>
      <c r="IW36945" s="36"/>
      <c r="JI36945"/>
      <c r="JJ36945"/>
      <c r="KX36945" s="23"/>
      <c r="KY36945" s="23"/>
    </row>
    <row r="36946" spans="36:311" x14ac:dyDescent="0.2">
      <c r="AJ36946" s="23"/>
      <c r="HH36946"/>
      <c r="IW36946" s="36"/>
      <c r="JI36946"/>
      <c r="JJ36946"/>
      <c r="KX36946" s="23"/>
      <c r="KY36946" s="23"/>
    </row>
    <row r="36947" spans="36:311" x14ac:dyDescent="0.2">
      <c r="AJ36947" s="23"/>
      <c r="HH36947"/>
      <c r="IW36947" s="36"/>
      <c r="JI36947"/>
      <c r="JJ36947"/>
      <c r="KX36947" s="23"/>
      <c r="KY36947" s="23"/>
    </row>
    <row r="36948" spans="36:311" x14ac:dyDescent="0.2">
      <c r="AJ36948" s="23"/>
      <c r="HH36948"/>
      <c r="IW36948" s="36"/>
      <c r="JI36948"/>
      <c r="JJ36948"/>
      <c r="KX36948" s="23"/>
      <c r="KY36948" s="23"/>
    </row>
    <row r="36949" spans="36:311" x14ac:dyDescent="0.2">
      <c r="AJ36949" s="23"/>
      <c r="HH36949"/>
      <c r="IW36949" s="36"/>
      <c r="JI36949"/>
      <c r="JJ36949"/>
      <c r="KX36949" s="23"/>
      <c r="KY36949" s="23"/>
    </row>
    <row r="36950" spans="36:311" x14ac:dyDescent="0.2">
      <c r="AJ36950" s="23"/>
      <c r="HH36950"/>
      <c r="IW36950" s="36"/>
      <c r="JI36950"/>
      <c r="JJ36950"/>
      <c r="KX36950" s="23"/>
      <c r="KY36950" s="23"/>
    </row>
    <row r="36951" spans="36:311" x14ac:dyDescent="0.2">
      <c r="AJ36951" s="23"/>
      <c r="HH36951"/>
      <c r="IW36951" s="36"/>
      <c r="JI36951"/>
      <c r="JJ36951"/>
      <c r="KX36951" s="23"/>
      <c r="KY36951" s="23"/>
    </row>
    <row r="36952" spans="36:311" x14ac:dyDescent="0.2">
      <c r="AJ36952" s="23"/>
      <c r="HH36952"/>
      <c r="IW36952" s="36"/>
      <c r="JI36952"/>
      <c r="JJ36952"/>
      <c r="KX36952" s="23"/>
      <c r="KY36952" s="23"/>
    </row>
    <row r="36953" spans="36:311" x14ac:dyDescent="0.2">
      <c r="AJ36953" s="23"/>
      <c r="HH36953"/>
      <c r="IW36953" s="36"/>
      <c r="JI36953"/>
      <c r="JJ36953"/>
      <c r="KX36953" s="23"/>
      <c r="KY36953" s="23"/>
    </row>
    <row r="36954" spans="36:311" x14ac:dyDescent="0.2">
      <c r="AJ36954" s="23"/>
      <c r="HH36954"/>
      <c r="IW36954" s="36"/>
      <c r="JI36954"/>
      <c r="JJ36954"/>
      <c r="KX36954" s="23"/>
      <c r="KY36954" s="23"/>
    </row>
    <row r="36955" spans="36:311" x14ac:dyDescent="0.2">
      <c r="AJ36955" s="23"/>
      <c r="HH36955"/>
      <c r="IW36955" s="36"/>
      <c r="JI36955"/>
      <c r="JJ36955"/>
      <c r="KX36955" s="23"/>
      <c r="KY36955" s="23"/>
    </row>
    <row r="36956" spans="36:311" x14ac:dyDescent="0.2">
      <c r="AJ36956" s="23"/>
      <c r="HH36956"/>
      <c r="IW36956" s="36"/>
      <c r="JI36956"/>
      <c r="JJ36956"/>
      <c r="KX36956" s="23"/>
      <c r="KY36956" s="23"/>
    </row>
    <row r="36957" spans="36:311" x14ac:dyDescent="0.2">
      <c r="AJ36957" s="23"/>
      <c r="HH36957"/>
      <c r="IW36957" s="36"/>
      <c r="JI36957"/>
      <c r="JJ36957"/>
      <c r="KX36957" s="23"/>
      <c r="KY36957" s="23"/>
    </row>
    <row r="36958" spans="36:311" x14ac:dyDescent="0.2">
      <c r="AJ36958" s="23"/>
      <c r="HH36958"/>
      <c r="IW36958" s="36"/>
      <c r="JI36958"/>
      <c r="JJ36958"/>
      <c r="KX36958" s="23"/>
      <c r="KY36958" s="23"/>
    </row>
    <row r="36959" spans="36:311" x14ac:dyDescent="0.2">
      <c r="AJ36959" s="23"/>
      <c r="HH36959"/>
      <c r="IW36959" s="36"/>
      <c r="JI36959"/>
      <c r="JJ36959"/>
      <c r="KX36959" s="23"/>
      <c r="KY36959" s="23"/>
    </row>
    <row r="36960" spans="36:311" x14ac:dyDescent="0.2">
      <c r="AJ36960" s="23"/>
      <c r="HH36960"/>
      <c r="IW36960" s="36"/>
      <c r="JI36960"/>
      <c r="JJ36960"/>
      <c r="KX36960" s="23"/>
      <c r="KY36960" s="23"/>
    </row>
    <row r="36961" spans="36:311" x14ac:dyDescent="0.2">
      <c r="AJ36961" s="23"/>
      <c r="HH36961"/>
      <c r="IW36961" s="36"/>
      <c r="JI36961"/>
      <c r="JJ36961"/>
      <c r="KX36961" s="23"/>
      <c r="KY36961" s="23"/>
    </row>
    <row r="36962" spans="36:311" x14ac:dyDescent="0.2">
      <c r="AJ36962" s="23"/>
      <c r="HH36962"/>
      <c r="IW36962" s="36"/>
      <c r="JI36962"/>
      <c r="JJ36962"/>
      <c r="KX36962" s="23"/>
      <c r="KY36962" s="23"/>
    </row>
    <row r="36963" spans="36:311" x14ac:dyDescent="0.2">
      <c r="AJ36963" s="23"/>
      <c r="HH36963"/>
      <c r="IW36963" s="36"/>
      <c r="JI36963"/>
      <c r="JJ36963"/>
      <c r="KX36963" s="23"/>
      <c r="KY36963" s="23"/>
    </row>
    <row r="36964" spans="36:311" x14ac:dyDescent="0.2">
      <c r="AJ36964" s="23"/>
      <c r="HH36964"/>
      <c r="IW36964" s="36"/>
      <c r="JI36964"/>
      <c r="JJ36964"/>
      <c r="KX36964" s="23"/>
      <c r="KY36964" s="23"/>
    </row>
    <row r="36965" spans="36:311" x14ac:dyDescent="0.2">
      <c r="AJ36965" s="23"/>
      <c r="HH36965"/>
      <c r="IW36965" s="36"/>
      <c r="JI36965"/>
      <c r="JJ36965"/>
      <c r="KX36965" s="23"/>
      <c r="KY36965" s="23"/>
    </row>
    <row r="36966" spans="36:311" x14ac:dyDescent="0.2">
      <c r="AJ36966" s="23"/>
      <c r="HH36966"/>
      <c r="IW36966" s="36"/>
      <c r="JI36966"/>
      <c r="JJ36966"/>
      <c r="KX36966" s="23"/>
      <c r="KY36966" s="23"/>
    </row>
    <row r="36967" spans="36:311" x14ac:dyDescent="0.2">
      <c r="AJ36967" s="23"/>
      <c r="HH36967"/>
      <c r="IW36967" s="36"/>
      <c r="JI36967"/>
      <c r="JJ36967"/>
      <c r="KX36967" s="23"/>
      <c r="KY36967" s="23"/>
    </row>
    <row r="36968" spans="36:311" x14ac:dyDescent="0.2">
      <c r="AJ36968" s="23"/>
      <c r="HH36968"/>
      <c r="IW36968" s="36"/>
      <c r="JI36968"/>
      <c r="JJ36968"/>
      <c r="KX36968" s="23"/>
      <c r="KY36968" s="23"/>
    </row>
    <row r="36969" spans="36:311" x14ac:dyDescent="0.2">
      <c r="AJ36969" s="23"/>
      <c r="HH36969"/>
      <c r="IW36969" s="36"/>
      <c r="JI36969"/>
      <c r="JJ36969"/>
      <c r="KX36969" s="23"/>
      <c r="KY36969" s="23"/>
    </row>
    <row r="36970" spans="36:311" x14ac:dyDescent="0.2">
      <c r="AJ36970" s="23"/>
      <c r="HH36970"/>
      <c r="IW36970" s="36"/>
      <c r="JI36970"/>
      <c r="JJ36970"/>
      <c r="KX36970" s="23"/>
      <c r="KY36970" s="23"/>
    </row>
    <row r="36971" spans="36:311" x14ac:dyDescent="0.2">
      <c r="AJ36971" s="23"/>
      <c r="HH36971"/>
      <c r="IW36971" s="36"/>
      <c r="JI36971"/>
      <c r="JJ36971"/>
      <c r="KX36971" s="23"/>
      <c r="KY36971" s="23"/>
    </row>
    <row r="36972" spans="36:311" x14ac:dyDescent="0.2">
      <c r="AJ36972" s="23"/>
      <c r="HH36972"/>
      <c r="IW36972" s="36"/>
      <c r="JI36972"/>
      <c r="JJ36972"/>
      <c r="KX36972" s="23"/>
      <c r="KY36972" s="23"/>
    </row>
    <row r="36973" spans="36:311" x14ac:dyDescent="0.2">
      <c r="AJ36973" s="23"/>
      <c r="HH36973"/>
      <c r="IW36973" s="36"/>
      <c r="JI36973"/>
      <c r="JJ36973"/>
      <c r="KX36973" s="23"/>
      <c r="KY36973" s="23"/>
    </row>
    <row r="36974" spans="36:311" x14ac:dyDescent="0.2">
      <c r="AJ36974" s="23"/>
      <c r="HH36974"/>
      <c r="IW36974" s="36"/>
      <c r="JI36974"/>
      <c r="JJ36974"/>
      <c r="KX36974" s="23"/>
      <c r="KY36974" s="23"/>
    </row>
    <row r="36975" spans="36:311" x14ac:dyDescent="0.2">
      <c r="AJ36975" s="23"/>
      <c r="HH36975"/>
      <c r="IW36975" s="36"/>
      <c r="JI36975"/>
      <c r="JJ36975"/>
      <c r="KX36975" s="23"/>
      <c r="KY36975" s="23"/>
    </row>
    <row r="36976" spans="36:311" x14ac:dyDescent="0.2">
      <c r="AJ36976" s="23"/>
      <c r="HH36976"/>
      <c r="IW36976" s="36"/>
      <c r="JI36976"/>
      <c r="JJ36976"/>
      <c r="KX36976" s="23"/>
      <c r="KY36976" s="23"/>
    </row>
    <row r="36977" spans="36:311" x14ac:dyDescent="0.2">
      <c r="AJ36977" s="23"/>
      <c r="HH36977"/>
      <c r="IW36977" s="36"/>
      <c r="JI36977"/>
      <c r="JJ36977"/>
      <c r="KX36977" s="23"/>
      <c r="KY36977" s="23"/>
    </row>
    <row r="36978" spans="36:311" x14ac:dyDescent="0.2">
      <c r="AJ36978" s="23"/>
      <c r="HH36978"/>
      <c r="IW36978" s="36"/>
      <c r="JI36978"/>
      <c r="JJ36978"/>
      <c r="KX36978" s="23"/>
      <c r="KY36978" s="23"/>
    </row>
    <row r="36979" spans="36:311" x14ac:dyDescent="0.2">
      <c r="AJ36979" s="23"/>
      <c r="HH36979"/>
      <c r="IW36979" s="36"/>
      <c r="JI36979"/>
      <c r="JJ36979"/>
      <c r="KX36979" s="23"/>
      <c r="KY36979" s="23"/>
    </row>
    <row r="36980" spans="36:311" x14ac:dyDescent="0.2">
      <c r="AJ36980" s="23"/>
      <c r="HH36980"/>
      <c r="IW36980" s="36"/>
      <c r="JI36980"/>
      <c r="JJ36980"/>
      <c r="KX36980" s="23"/>
      <c r="KY36980" s="23"/>
    </row>
    <row r="36981" spans="36:311" x14ac:dyDescent="0.2">
      <c r="AJ36981" s="23"/>
      <c r="HH36981"/>
      <c r="IW36981" s="36"/>
      <c r="JI36981"/>
      <c r="JJ36981"/>
      <c r="KX36981" s="23"/>
      <c r="KY36981" s="23"/>
    </row>
    <row r="36982" spans="36:311" x14ac:dyDescent="0.2">
      <c r="AJ36982" s="23"/>
      <c r="HH36982"/>
      <c r="IW36982" s="36"/>
      <c r="JI36982"/>
      <c r="JJ36982"/>
      <c r="KX36982" s="23"/>
      <c r="KY36982" s="23"/>
    </row>
    <row r="36983" spans="36:311" x14ac:dyDescent="0.2">
      <c r="AJ36983" s="23"/>
      <c r="HH36983"/>
      <c r="IW36983" s="36"/>
      <c r="JI36983"/>
      <c r="JJ36983"/>
      <c r="KX36983" s="23"/>
      <c r="KY36983" s="23"/>
    </row>
    <row r="36984" spans="36:311" x14ac:dyDescent="0.2">
      <c r="AJ36984" s="23"/>
      <c r="HH36984"/>
      <c r="IW36984" s="36"/>
      <c r="JI36984"/>
      <c r="JJ36984"/>
      <c r="KX36984" s="23"/>
      <c r="KY36984" s="23"/>
    </row>
    <row r="36985" spans="36:311" x14ac:dyDescent="0.2">
      <c r="AJ36985" s="23"/>
      <c r="HH36985"/>
      <c r="IW36985" s="36"/>
      <c r="JI36985"/>
      <c r="JJ36985"/>
      <c r="KX36985" s="23"/>
      <c r="KY36985" s="23"/>
    </row>
    <row r="36986" spans="36:311" x14ac:dyDescent="0.2">
      <c r="AJ36986" s="23"/>
      <c r="HH36986"/>
      <c r="IW36986" s="36"/>
      <c r="JI36986"/>
      <c r="JJ36986"/>
      <c r="KX36986" s="23"/>
      <c r="KY36986" s="23"/>
    </row>
    <row r="36987" spans="36:311" x14ac:dyDescent="0.2">
      <c r="AJ36987" s="23"/>
      <c r="HH36987"/>
      <c r="IW36987" s="36"/>
      <c r="JI36987"/>
      <c r="JJ36987"/>
      <c r="KX36987" s="23"/>
      <c r="KY36987" s="23"/>
    </row>
    <row r="36988" spans="36:311" x14ac:dyDescent="0.2">
      <c r="AJ36988" s="23"/>
      <c r="HH36988"/>
      <c r="IW36988" s="36"/>
      <c r="JI36988"/>
      <c r="JJ36988"/>
      <c r="KX36988" s="23"/>
      <c r="KY36988" s="23"/>
    </row>
    <row r="36989" spans="36:311" x14ac:dyDescent="0.2">
      <c r="AJ36989" s="23"/>
      <c r="HH36989"/>
      <c r="IW36989" s="36"/>
      <c r="JI36989"/>
      <c r="JJ36989"/>
      <c r="KX36989" s="23"/>
      <c r="KY36989" s="23"/>
    </row>
    <row r="36990" spans="36:311" x14ac:dyDescent="0.2">
      <c r="AJ36990" s="23"/>
      <c r="HH36990"/>
      <c r="IW36990" s="36"/>
      <c r="JI36990"/>
      <c r="JJ36990"/>
      <c r="KX36990" s="23"/>
      <c r="KY36990" s="23"/>
    </row>
    <row r="36991" spans="36:311" x14ac:dyDescent="0.2">
      <c r="AJ36991" s="23"/>
      <c r="HH36991"/>
      <c r="IW36991" s="36"/>
      <c r="JI36991"/>
      <c r="JJ36991"/>
      <c r="KX36991" s="23"/>
      <c r="KY36991" s="23"/>
    </row>
    <row r="36992" spans="36:311" x14ac:dyDescent="0.2">
      <c r="AJ36992" s="23"/>
      <c r="HH36992"/>
      <c r="IW36992" s="36"/>
      <c r="JI36992"/>
      <c r="JJ36992"/>
      <c r="KX36992" s="23"/>
      <c r="KY36992" s="23"/>
    </row>
    <row r="36993" spans="36:311" x14ac:dyDescent="0.2">
      <c r="AJ36993" s="23"/>
      <c r="HH36993"/>
      <c r="IW36993" s="36"/>
      <c r="JI36993"/>
      <c r="JJ36993"/>
      <c r="KX36993" s="23"/>
      <c r="KY36993" s="23"/>
    </row>
    <row r="36994" spans="36:311" x14ac:dyDescent="0.2">
      <c r="AJ36994" s="23"/>
      <c r="HH36994"/>
      <c r="IW36994" s="36"/>
      <c r="JI36994"/>
      <c r="JJ36994"/>
      <c r="KX36994" s="23"/>
      <c r="KY36994" s="23"/>
    </row>
    <row r="36995" spans="36:311" x14ac:dyDescent="0.2">
      <c r="AJ36995" s="23"/>
      <c r="HH36995"/>
      <c r="IW36995" s="36"/>
      <c r="JI36995"/>
      <c r="JJ36995"/>
      <c r="KX36995" s="23"/>
      <c r="KY36995" s="23"/>
    </row>
    <row r="36996" spans="36:311" x14ac:dyDescent="0.2">
      <c r="AJ36996" s="23"/>
      <c r="HH36996"/>
      <c r="IW36996" s="36"/>
      <c r="JI36996"/>
      <c r="JJ36996"/>
      <c r="KX36996" s="23"/>
      <c r="KY36996" s="23"/>
    </row>
    <row r="36997" spans="36:311" x14ac:dyDescent="0.2">
      <c r="AJ36997" s="23"/>
      <c r="HH36997"/>
      <c r="IW36997" s="36"/>
      <c r="JI36997"/>
      <c r="JJ36997"/>
      <c r="KX36997" s="23"/>
      <c r="KY36997" s="23"/>
    </row>
    <row r="36998" spans="36:311" x14ac:dyDescent="0.2">
      <c r="AJ36998" s="23"/>
      <c r="HH36998"/>
      <c r="IW36998" s="36"/>
      <c r="JI36998"/>
      <c r="JJ36998"/>
      <c r="KX36998" s="23"/>
      <c r="KY36998" s="23"/>
    </row>
    <row r="36999" spans="36:311" x14ac:dyDescent="0.2">
      <c r="AJ36999" s="23"/>
      <c r="HH36999"/>
      <c r="IW36999" s="36"/>
      <c r="JI36999"/>
      <c r="JJ36999"/>
      <c r="KX36999" s="23"/>
      <c r="KY36999" s="23"/>
    </row>
    <row r="37000" spans="36:311" x14ac:dyDescent="0.2">
      <c r="AJ37000" s="23"/>
      <c r="HH37000"/>
      <c r="IW37000" s="36"/>
      <c r="JI37000"/>
      <c r="JJ37000"/>
      <c r="KX37000" s="23"/>
      <c r="KY37000" s="23"/>
    </row>
    <row r="37001" spans="36:311" x14ac:dyDescent="0.2">
      <c r="AJ37001" s="23"/>
      <c r="HH37001"/>
      <c r="IW37001" s="36"/>
      <c r="JI37001"/>
      <c r="JJ37001"/>
      <c r="KX37001" s="23"/>
      <c r="KY37001" s="23"/>
    </row>
    <row r="37002" spans="36:311" x14ac:dyDescent="0.2">
      <c r="AJ37002" s="23"/>
      <c r="HH37002"/>
      <c r="IW37002" s="36"/>
      <c r="JI37002"/>
      <c r="JJ37002"/>
      <c r="KX37002" s="23"/>
      <c r="KY37002" s="23"/>
    </row>
    <row r="37003" spans="36:311" x14ac:dyDescent="0.2">
      <c r="AJ37003" s="23"/>
      <c r="HH37003"/>
      <c r="IW37003" s="36"/>
      <c r="JI37003"/>
      <c r="JJ37003"/>
      <c r="KX37003" s="23"/>
      <c r="KY37003" s="23"/>
    </row>
    <row r="37004" spans="36:311" x14ac:dyDescent="0.2">
      <c r="AJ37004" s="23"/>
      <c r="HH37004"/>
      <c r="IW37004" s="36"/>
      <c r="JI37004"/>
      <c r="JJ37004"/>
      <c r="KX37004" s="23"/>
      <c r="KY37004" s="23"/>
    </row>
    <row r="37005" spans="36:311" x14ac:dyDescent="0.2">
      <c r="AJ37005" s="23"/>
      <c r="HH37005"/>
      <c r="IW37005" s="36"/>
      <c r="JI37005"/>
      <c r="JJ37005"/>
      <c r="KX37005" s="23"/>
      <c r="KY37005" s="23"/>
    </row>
    <row r="37006" spans="36:311" x14ac:dyDescent="0.2">
      <c r="AJ37006" s="23"/>
      <c r="HH37006"/>
      <c r="IW37006" s="36"/>
      <c r="JI37006"/>
      <c r="JJ37006"/>
      <c r="KX37006" s="23"/>
      <c r="KY37006" s="23"/>
    </row>
    <row r="37007" spans="36:311" x14ac:dyDescent="0.2">
      <c r="AJ37007" s="23"/>
      <c r="HH37007"/>
      <c r="IW37007" s="36"/>
      <c r="JI37007"/>
      <c r="JJ37007"/>
      <c r="KX37007" s="23"/>
      <c r="KY37007" s="23"/>
    </row>
    <row r="37008" spans="36:311" x14ac:dyDescent="0.2">
      <c r="AJ37008" s="23"/>
      <c r="HH37008"/>
      <c r="IW37008" s="36"/>
      <c r="JI37008"/>
      <c r="JJ37008"/>
      <c r="KX37008" s="23"/>
      <c r="KY37008" s="23"/>
    </row>
    <row r="37009" spans="36:311" x14ac:dyDescent="0.2">
      <c r="AJ37009" s="23"/>
      <c r="HH37009"/>
      <c r="IW37009" s="36"/>
      <c r="JI37009"/>
      <c r="JJ37009"/>
      <c r="KX37009" s="23"/>
      <c r="KY37009" s="23"/>
    </row>
    <row r="37010" spans="36:311" x14ac:dyDescent="0.2">
      <c r="AJ37010" s="23"/>
      <c r="HH37010"/>
      <c r="IW37010" s="36"/>
      <c r="JI37010"/>
      <c r="JJ37010"/>
      <c r="KX37010" s="23"/>
      <c r="KY37010" s="23"/>
    </row>
    <row r="37011" spans="36:311" x14ac:dyDescent="0.2">
      <c r="AJ37011" s="23"/>
      <c r="HH37011"/>
      <c r="IW37011" s="36"/>
      <c r="JI37011"/>
      <c r="JJ37011"/>
      <c r="KX37011" s="23"/>
      <c r="KY37011" s="23"/>
    </row>
    <row r="37012" spans="36:311" x14ac:dyDescent="0.2">
      <c r="AJ37012" s="23"/>
      <c r="HH37012"/>
      <c r="IW37012" s="36"/>
      <c r="JI37012"/>
      <c r="JJ37012"/>
      <c r="KX37012" s="23"/>
      <c r="KY37012" s="23"/>
    </row>
    <row r="37013" spans="36:311" x14ac:dyDescent="0.2">
      <c r="AJ37013" s="23"/>
      <c r="HH37013"/>
      <c r="IW37013" s="36"/>
      <c r="JI37013"/>
      <c r="JJ37013"/>
      <c r="KX37013" s="23"/>
      <c r="KY37013" s="23"/>
    </row>
    <row r="37014" spans="36:311" x14ac:dyDescent="0.2">
      <c r="AJ37014" s="23"/>
      <c r="HH37014"/>
      <c r="IW37014" s="36"/>
      <c r="JI37014"/>
      <c r="JJ37014"/>
      <c r="KX37014" s="23"/>
      <c r="KY37014" s="23"/>
    </row>
    <row r="37015" spans="36:311" x14ac:dyDescent="0.2">
      <c r="AJ37015" s="23"/>
      <c r="HH37015"/>
      <c r="IW37015" s="36"/>
      <c r="JI37015"/>
      <c r="JJ37015"/>
      <c r="KX37015" s="23"/>
      <c r="KY37015" s="23"/>
    </row>
    <row r="37016" spans="36:311" x14ac:dyDescent="0.2">
      <c r="AJ37016" s="23"/>
      <c r="HH37016"/>
      <c r="IW37016" s="36"/>
      <c r="JI37016"/>
      <c r="JJ37016"/>
      <c r="KX37016" s="23"/>
      <c r="KY37016" s="23"/>
    </row>
    <row r="37017" spans="36:311" x14ac:dyDescent="0.2">
      <c r="AJ37017" s="23"/>
      <c r="HH37017"/>
      <c r="IW37017" s="36"/>
      <c r="JI37017"/>
      <c r="JJ37017"/>
      <c r="KX37017" s="23"/>
      <c r="KY37017" s="23"/>
    </row>
    <row r="37018" spans="36:311" x14ac:dyDescent="0.2">
      <c r="AJ37018" s="23"/>
      <c r="HH37018"/>
      <c r="IW37018" s="36"/>
      <c r="JI37018"/>
      <c r="JJ37018"/>
      <c r="KX37018" s="23"/>
      <c r="KY37018" s="23"/>
    </row>
    <row r="37019" spans="36:311" x14ac:dyDescent="0.2">
      <c r="AJ37019" s="23"/>
      <c r="HH37019"/>
      <c r="IW37019" s="36"/>
      <c r="JI37019"/>
      <c r="JJ37019"/>
      <c r="KX37019" s="23"/>
      <c r="KY37019" s="23"/>
    </row>
    <row r="37020" spans="36:311" x14ac:dyDescent="0.2">
      <c r="AJ37020" s="23"/>
      <c r="HH37020"/>
      <c r="IW37020" s="36"/>
      <c r="JI37020"/>
      <c r="JJ37020"/>
      <c r="KX37020" s="23"/>
      <c r="KY37020" s="23"/>
    </row>
    <row r="37021" spans="36:311" x14ac:dyDescent="0.2">
      <c r="AJ37021" s="23"/>
      <c r="HH37021"/>
      <c r="IW37021" s="36"/>
      <c r="JI37021"/>
      <c r="JJ37021"/>
      <c r="KX37021" s="23"/>
      <c r="KY37021" s="23"/>
    </row>
    <row r="37022" spans="36:311" x14ac:dyDescent="0.2">
      <c r="AJ37022" s="23"/>
      <c r="HH37022"/>
      <c r="IW37022" s="36"/>
      <c r="JI37022"/>
      <c r="JJ37022"/>
      <c r="KX37022" s="23"/>
      <c r="KY37022" s="23"/>
    </row>
    <row r="37023" spans="36:311" x14ac:dyDescent="0.2">
      <c r="AJ37023" s="23"/>
      <c r="HH37023"/>
      <c r="IW37023" s="36"/>
      <c r="JI37023"/>
      <c r="JJ37023"/>
      <c r="KX37023" s="23"/>
      <c r="KY37023" s="23"/>
    </row>
    <row r="37024" spans="36:311" x14ac:dyDescent="0.2">
      <c r="AJ37024" s="23"/>
      <c r="HH37024"/>
      <c r="IW37024" s="36"/>
      <c r="JI37024"/>
      <c r="JJ37024"/>
      <c r="KX37024" s="23"/>
      <c r="KY37024" s="23"/>
    </row>
    <row r="37025" spans="36:311" x14ac:dyDescent="0.2">
      <c r="AJ37025" s="23"/>
      <c r="HH37025"/>
      <c r="IW37025" s="36"/>
      <c r="JI37025"/>
      <c r="JJ37025"/>
      <c r="KX37025" s="23"/>
      <c r="KY37025" s="23"/>
    </row>
    <row r="37026" spans="36:311" x14ac:dyDescent="0.2">
      <c r="AJ37026" s="23"/>
      <c r="HH37026"/>
      <c r="IW37026" s="36"/>
      <c r="JI37026"/>
      <c r="JJ37026"/>
      <c r="KX37026" s="23"/>
      <c r="KY37026" s="23"/>
    </row>
    <row r="37027" spans="36:311" x14ac:dyDescent="0.2">
      <c r="AJ37027" s="23"/>
      <c r="HH37027"/>
      <c r="IW37027" s="36"/>
      <c r="JI37027"/>
      <c r="JJ37027"/>
      <c r="KX37027" s="23"/>
      <c r="KY37027" s="23"/>
    </row>
    <row r="37028" spans="36:311" x14ac:dyDescent="0.2">
      <c r="AJ37028" s="23"/>
      <c r="HH37028"/>
      <c r="IW37028" s="36"/>
      <c r="JI37028"/>
      <c r="JJ37028"/>
      <c r="KX37028" s="23"/>
      <c r="KY37028" s="23"/>
    </row>
    <row r="37029" spans="36:311" x14ac:dyDescent="0.2">
      <c r="AJ37029" s="23"/>
      <c r="HH37029"/>
      <c r="IW37029" s="36"/>
      <c r="JI37029"/>
      <c r="JJ37029"/>
      <c r="KX37029" s="23"/>
      <c r="KY37029" s="23"/>
    </row>
    <row r="37030" spans="36:311" x14ac:dyDescent="0.2">
      <c r="AJ37030" s="23"/>
      <c r="HH37030"/>
      <c r="IW37030" s="36"/>
      <c r="JI37030"/>
      <c r="JJ37030"/>
      <c r="KX37030" s="23"/>
      <c r="KY37030" s="23"/>
    </row>
    <row r="37031" spans="36:311" x14ac:dyDescent="0.2">
      <c r="AJ37031" s="23"/>
      <c r="HH37031"/>
      <c r="IW37031" s="36"/>
      <c r="JI37031"/>
      <c r="JJ37031"/>
      <c r="KX37031" s="23"/>
      <c r="KY37031" s="23"/>
    </row>
    <row r="37032" spans="36:311" x14ac:dyDescent="0.2">
      <c r="AJ37032" s="23"/>
      <c r="HH37032"/>
      <c r="IW37032" s="36"/>
      <c r="JI37032"/>
      <c r="JJ37032"/>
      <c r="KX37032" s="23"/>
      <c r="KY37032" s="23"/>
    </row>
    <row r="37033" spans="36:311" x14ac:dyDescent="0.2">
      <c r="AJ37033" s="23"/>
      <c r="HH37033"/>
      <c r="IW37033" s="36"/>
      <c r="JI37033"/>
      <c r="JJ37033"/>
      <c r="KX37033" s="23"/>
      <c r="KY37033" s="23"/>
    </row>
    <row r="37034" spans="36:311" x14ac:dyDescent="0.2">
      <c r="AJ37034" s="23"/>
      <c r="HH37034"/>
      <c r="IW37034" s="36"/>
      <c r="JI37034"/>
      <c r="JJ37034"/>
      <c r="KX37034" s="23"/>
      <c r="KY37034" s="23"/>
    </row>
    <row r="37035" spans="36:311" x14ac:dyDescent="0.2">
      <c r="AJ37035" s="23"/>
      <c r="HH37035"/>
      <c r="IW37035" s="36"/>
      <c r="JI37035"/>
      <c r="JJ37035"/>
      <c r="KX37035" s="23"/>
      <c r="KY37035" s="23"/>
    </row>
    <row r="37036" spans="36:311" x14ac:dyDescent="0.2">
      <c r="AJ37036" s="23"/>
      <c r="HH37036"/>
      <c r="IW37036" s="36"/>
      <c r="JI37036"/>
      <c r="JJ37036"/>
      <c r="KX37036" s="23"/>
      <c r="KY37036" s="23"/>
    </row>
    <row r="37037" spans="36:311" x14ac:dyDescent="0.2">
      <c r="AJ37037" s="23"/>
      <c r="HH37037"/>
      <c r="IW37037" s="36"/>
      <c r="JI37037"/>
      <c r="JJ37037"/>
      <c r="KX37037" s="23"/>
      <c r="KY37037" s="23"/>
    </row>
    <row r="37038" spans="36:311" x14ac:dyDescent="0.2">
      <c r="AJ37038" s="23"/>
      <c r="HH37038"/>
      <c r="IW37038" s="36"/>
      <c r="JI37038"/>
      <c r="JJ37038"/>
      <c r="KX37038" s="23"/>
      <c r="KY37038" s="23"/>
    </row>
    <row r="37039" spans="36:311" x14ac:dyDescent="0.2">
      <c r="AJ37039" s="23"/>
      <c r="HH37039"/>
      <c r="IW37039" s="36"/>
      <c r="JI37039"/>
      <c r="JJ37039"/>
      <c r="KX37039" s="23"/>
      <c r="KY37039" s="23"/>
    </row>
    <row r="37040" spans="36:311" x14ac:dyDescent="0.2">
      <c r="AJ37040" s="23"/>
      <c r="HH37040"/>
      <c r="IW37040" s="36"/>
      <c r="JI37040"/>
      <c r="JJ37040"/>
      <c r="KX37040" s="23"/>
      <c r="KY37040" s="23"/>
    </row>
    <row r="37041" spans="36:311" x14ac:dyDescent="0.2">
      <c r="AJ37041" s="23"/>
      <c r="HH37041"/>
      <c r="IW37041" s="36"/>
      <c r="JI37041"/>
      <c r="JJ37041"/>
      <c r="KX37041" s="23"/>
      <c r="KY37041" s="23"/>
    </row>
    <row r="37042" spans="36:311" x14ac:dyDescent="0.2">
      <c r="AJ37042" s="23"/>
      <c r="HH37042"/>
      <c r="IW37042" s="36"/>
      <c r="JI37042"/>
      <c r="JJ37042"/>
      <c r="KX37042" s="23"/>
      <c r="KY37042" s="23"/>
    </row>
    <row r="37043" spans="36:311" x14ac:dyDescent="0.2">
      <c r="AJ37043" s="23"/>
      <c r="HH37043"/>
      <c r="IW37043" s="36"/>
      <c r="JI37043"/>
      <c r="JJ37043"/>
      <c r="KX37043" s="23"/>
      <c r="KY37043" s="23"/>
    </row>
    <row r="37044" spans="36:311" x14ac:dyDescent="0.2">
      <c r="AJ37044" s="23"/>
      <c r="HH37044"/>
      <c r="IW37044" s="36"/>
      <c r="JI37044"/>
      <c r="JJ37044"/>
      <c r="KX37044" s="23"/>
      <c r="KY37044" s="23"/>
    </row>
    <row r="37045" spans="36:311" x14ac:dyDescent="0.2">
      <c r="AJ37045" s="23"/>
      <c r="HH37045"/>
      <c r="IW37045" s="36"/>
      <c r="JI37045"/>
      <c r="JJ37045"/>
      <c r="KX37045" s="23"/>
      <c r="KY37045" s="23"/>
    </row>
    <row r="37046" spans="36:311" x14ac:dyDescent="0.2">
      <c r="AJ37046" s="23"/>
      <c r="HH37046"/>
      <c r="IW37046" s="36"/>
      <c r="JI37046"/>
      <c r="JJ37046"/>
      <c r="KX37046" s="23"/>
      <c r="KY37046" s="23"/>
    </row>
    <row r="37047" spans="36:311" x14ac:dyDescent="0.2">
      <c r="AJ37047" s="23"/>
      <c r="HH37047"/>
      <c r="IW37047" s="36"/>
      <c r="JI37047"/>
      <c r="JJ37047"/>
      <c r="KX37047" s="23"/>
      <c r="KY37047" s="23"/>
    </row>
    <row r="37048" spans="36:311" x14ac:dyDescent="0.2">
      <c r="AJ37048" s="23"/>
      <c r="HH37048"/>
      <c r="IW37048" s="36"/>
      <c r="JI37048"/>
      <c r="JJ37048"/>
      <c r="KX37048" s="23"/>
      <c r="KY37048" s="23"/>
    </row>
    <row r="37049" spans="36:311" x14ac:dyDescent="0.2">
      <c r="AJ37049" s="23"/>
      <c r="HH37049"/>
      <c r="IW37049" s="36"/>
      <c r="JI37049"/>
      <c r="JJ37049"/>
      <c r="KX37049" s="23"/>
      <c r="KY37049" s="23"/>
    </row>
    <row r="37050" spans="36:311" x14ac:dyDescent="0.2">
      <c r="AJ37050" s="23"/>
      <c r="HH37050"/>
      <c r="IW37050" s="36"/>
      <c r="JI37050"/>
      <c r="JJ37050"/>
      <c r="KX37050" s="23"/>
      <c r="KY37050" s="23"/>
    </row>
    <row r="37051" spans="36:311" x14ac:dyDescent="0.2">
      <c r="AJ37051" s="23"/>
      <c r="HH37051"/>
      <c r="IW37051" s="36"/>
      <c r="JI37051"/>
      <c r="JJ37051"/>
      <c r="KX37051" s="23"/>
      <c r="KY37051" s="23"/>
    </row>
    <row r="37052" spans="36:311" x14ac:dyDescent="0.2">
      <c r="AJ37052" s="23"/>
      <c r="HH37052"/>
      <c r="IW37052" s="36"/>
      <c r="JI37052"/>
      <c r="JJ37052"/>
      <c r="KX37052" s="23"/>
      <c r="KY37052" s="23"/>
    </row>
    <row r="37053" spans="36:311" x14ac:dyDescent="0.2">
      <c r="AJ37053" s="23"/>
      <c r="HH37053"/>
      <c r="IW37053" s="36"/>
      <c r="JI37053"/>
      <c r="JJ37053"/>
      <c r="KX37053" s="23"/>
      <c r="KY37053" s="23"/>
    </row>
    <row r="37054" spans="36:311" x14ac:dyDescent="0.2">
      <c r="AJ37054" s="23"/>
      <c r="HH37054"/>
      <c r="IW37054" s="36"/>
      <c r="JI37054"/>
      <c r="JJ37054"/>
      <c r="KX37054" s="23"/>
      <c r="KY37054" s="23"/>
    </row>
    <row r="37055" spans="36:311" x14ac:dyDescent="0.2">
      <c r="AJ37055" s="23"/>
      <c r="HH37055"/>
      <c r="IW37055" s="36"/>
      <c r="JI37055"/>
      <c r="JJ37055"/>
      <c r="KX37055" s="23"/>
      <c r="KY37055" s="23"/>
    </row>
    <row r="37056" spans="36:311" x14ac:dyDescent="0.2">
      <c r="AJ37056" s="23"/>
      <c r="HH37056"/>
      <c r="IW37056" s="36"/>
      <c r="JI37056"/>
      <c r="JJ37056"/>
      <c r="KX37056" s="23"/>
      <c r="KY37056" s="23"/>
    </row>
    <row r="37057" spans="36:311" x14ac:dyDescent="0.2">
      <c r="AJ37057" s="23"/>
      <c r="HH37057"/>
      <c r="IW37057" s="36"/>
      <c r="JI37057"/>
      <c r="JJ37057"/>
      <c r="KX37057" s="23"/>
      <c r="KY37057" s="23"/>
    </row>
    <row r="37058" spans="36:311" x14ac:dyDescent="0.2">
      <c r="AJ37058" s="23"/>
      <c r="HH37058"/>
      <c r="IW37058" s="36"/>
      <c r="JI37058"/>
      <c r="JJ37058"/>
      <c r="KX37058" s="23"/>
      <c r="KY37058" s="23"/>
    </row>
    <row r="37059" spans="36:311" x14ac:dyDescent="0.2">
      <c r="AJ37059" s="23"/>
      <c r="HH37059"/>
      <c r="IW37059" s="36"/>
      <c r="JI37059"/>
      <c r="JJ37059"/>
      <c r="KX37059" s="23"/>
      <c r="KY37059" s="23"/>
    </row>
    <row r="37060" spans="36:311" x14ac:dyDescent="0.2">
      <c r="AJ37060" s="23"/>
      <c r="HH37060"/>
      <c r="IW37060" s="36"/>
      <c r="JI37060"/>
      <c r="JJ37060"/>
      <c r="KX37060" s="23"/>
      <c r="KY37060" s="23"/>
    </row>
    <row r="37061" spans="36:311" x14ac:dyDescent="0.2">
      <c r="AJ37061" s="23"/>
      <c r="HH37061"/>
      <c r="IW37061" s="36"/>
      <c r="JI37061"/>
      <c r="JJ37061"/>
      <c r="KX37061" s="23"/>
      <c r="KY37061" s="23"/>
    </row>
    <row r="37062" spans="36:311" x14ac:dyDescent="0.2">
      <c r="AJ37062" s="23"/>
      <c r="HH37062"/>
      <c r="IW37062" s="36"/>
      <c r="JI37062"/>
      <c r="JJ37062"/>
      <c r="KX37062" s="23"/>
      <c r="KY37062" s="23"/>
    </row>
    <row r="37063" spans="36:311" x14ac:dyDescent="0.2">
      <c r="AJ37063" s="23"/>
      <c r="HH37063"/>
      <c r="IW37063" s="36"/>
      <c r="JI37063"/>
      <c r="JJ37063"/>
      <c r="KX37063" s="23"/>
      <c r="KY37063" s="23"/>
    </row>
    <row r="37064" spans="36:311" x14ac:dyDescent="0.2">
      <c r="AJ37064" s="23"/>
      <c r="HH37064"/>
      <c r="IW37064" s="36"/>
      <c r="JI37064"/>
      <c r="JJ37064"/>
      <c r="KX37064" s="23"/>
      <c r="KY37064" s="23"/>
    </row>
    <row r="37065" spans="36:311" x14ac:dyDescent="0.2">
      <c r="AJ37065" s="23"/>
      <c r="HH37065"/>
      <c r="IW37065" s="36"/>
      <c r="JI37065"/>
      <c r="JJ37065"/>
      <c r="KX37065" s="23"/>
      <c r="KY37065" s="23"/>
    </row>
    <row r="37066" spans="36:311" x14ac:dyDescent="0.2">
      <c r="AJ37066" s="23"/>
      <c r="HH37066"/>
      <c r="IW37066" s="36"/>
      <c r="JI37066"/>
      <c r="JJ37066"/>
      <c r="KX37066" s="23"/>
      <c r="KY37066" s="23"/>
    </row>
    <row r="37067" spans="36:311" x14ac:dyDescent="0.2">
      <c r="AJ37067" s="23"/>
      <c r="HH37067"/>
      <c r="IW37067" s="36"/>
      <c r="JI37067"/>
      <c r="JJ37067"/>
      <c r="KX37067" s="23"/>
      <c r="KY37067" s="23"/>
    </row>
    <row r="37068" spans="36:311" x14ac:dyDescent="0.2">
      <c r="AJ37068" s="23"/>
      <c r="HH37068"/>
      <c r="IW37068" s="36"/>
      <c r="JI37068"/>
      <c r="JJ37068"/>
      <c r="KX37068" s="23"/>
      <c r="KY37068" s="23"/>
    </row>
    <row r="37069" spans="36:311" x14ac:dyDescent="0.2">
      <c r="AJ37069" s="23"/>
      <c r="HH37069"/>
      <c r="IW37069" s="36"/>
      <c r="JI37069"/>
      <c r="JJ37069"/>
      <c r="KX37069" s="23"/>
      <c r="KY37069" s="23"/>
    </row>
    <row r="37070" spans="36:311" x14ac:dyDescent="0.2">
      <c r="AJ37070" s="23"/>
      <c r="HH37070"/>
      <c r="IW37070" s="36"/>
      <c r="JI37070"/>
      <c r="JJ37070"/>
      <c r="KX37070" s="23"/>
      <c r="KY37070" s="23"/>
    </row>
    <row r="37071" spans="36:311" x14ac:dyDescent="0.2">
      <c r="AJ37071" s="23"/>
      <c r="HH37071"/>
      <c r="IW37071" s="36"/>
      <c r="JI37071"/>
      <c r="JJ37071"/>
      <c r="KX37071" s="23"/>
      <c r="KY37071" s="23"/>
    </row>
    <row r="37072" spans="36:311" x14ac:dyDescent="0.2">
      <c r="AJ37072" s="23"/>
      <c r="HH37072"/>
      <c r="IW37072" s="36"/>
      <c r="JI37072"/>
      <c r="JJ37072"/>
      <c r="KX37072" s="23"/>
      <c r="KY37072" s="23"/>
    </row>
    <row r="37073" spans="36:311" x14ac:dyDescent="0.2">
      <c r="AJ37073" s="23"/>
      <c r="HH37073"/>
      <c r="IW37073" s="36"/>
      <c r="JI37073"/>
      <c r="JJ37073"/>
      <c r="KX37073" s="23"/>
      <c r="KY37073" s="23"/>
    </row>
    <row r="37074" spans="36:311" x14ac:dyDescent="0.2">
      <c r="AJ37074" s="23"/>
      <c r="HH37074"/>
      <c r="IW37074" s="36"/>
      <c r="JI37074"/>
      <c r="JJ37074"/>
      <c r="KX37074" s="23"/>
      <c r="KY37074" s="23"/>
    </row>
    <row r="37075" spans="36:311" x14ac:dyDescent="0.2">
      <c r="AJ37075" s="23"/>
      <c r="HH37075"/>
      <c r="IW37075" s="36"/>
      <c r="JI37075"/>
      <c r="JJ37075"/>
      <c r="KX37075" s="23"/>
      <c r="KY37075" s="23"/>
    </row>
    <row r="37076" spans="36:311" x14ac:dyDescent="0.2">
      <c r="AJ37076" s="23"/>
      <c r="HH37076"/>
      <c r="IW37076" s="36"/>
      <c r="JI37076"/>
      <c r="JJ37076"/>
      <c r="KX37076" s="23"/>
      <c r="KY37076" s="23"/>
    </row>
    <row r="37077" spans="36:311" x14ac:dyDescent="0.2">
      <c r="AJ37077" s="23"/>
      <c r="HH37077"/>
      <c r="IW37077" s="36"/>
      <c r="JI37077"/>
      <c r="JJ37077"/>
      <c r="KX37077" s="23"/>
      <c r="KY37077" s="23"/>
    </row>
    <row r="37078" spans="36:311" x14ac:dyDescent="0.2">
      <c r="AJ37078" s="23"/>
      <c r="HH37078"/>
      <c r="IW37078" s="36"/>
      <c r="JI37078"/>
      <c r="JJ37078"/>
      <c r="KX37078" s="23"/>
      <c r="KY37078" s="23"/>
    </row>
    <row r="37079" spans="36:311" x14ac:dyDescent="0.2">
      <c r="AJ37079" s="23"/>
      <c r="HH37079"/>
      <c r="IW37079" s="36"/>
      <c r="JI37079"/>
      <c r="JJ37079"/>
      <c r="KX37079" s="23"/>
      <c r="KY37079" s="23"/>
    </row>
    <row r="37080" spans="36:311" x14ac:dyDescent="0.2">
      <c r="AJ37080" s="23"/>
      <c r="HH37080"/>
      <c r="IW37080" s="36"/>
      <c r="JI37080"/>
      <c r="JJ37080"/>
      <c r="KX37080" s="23"/>
      <c r="KY37080" s="23"/>
    </row>
    <row r="37081" spans="36:311" x14ac:dyDescent="0.2">
      <c r="AJ37081" s="23"/>
      <c r="HH37081"/>
      <c r="IW37081" s="36"/>
      <c r="JI37081"/>
      <c r="JJ37081"/>
      <c r="KX37081" s="23"/>
      <c r="KY37081" s="23"/>
    </row>
    <row r="37082" spans="36:311" x14ac:dyDescent="0.2">
      <c r="AJ37082" s="23"/>
      <c r="HH37082"/>
      <c r="IW37082" s="36"/>
      <c r="JI37082"/>
      <c r="JJ37082"/>
      <c r="KX37082" s="23"/>
      <c r="KY37082" s="23"/>
    </row>
    <row r="37083" spans="36:311" x14ac:dyDescent="0.2">
      <c r="AJ37083" s="23"/>
      <c r="HH37083"/>
      <c r="IW37083" s="36"/>
      <c r="JI37083"/>
      <c r="JJ37083"/>
      <c r="KX37083" s="23"/>
      <c r="KY37083" s="23"/>
    </row>
    <row r="37084" spans="36:311" x14ac:dyDescent="0.2">
      <c r="AJ37084" s="23"/>
      <c r="HH37084"/>
      <c r="IW37084" s="36"/>
      <c r="JI37084"/>
      <c r="JJ37084"/>
      <c r="KX37084" s="23"/>
      <c r="KY37084" s="23"/>
    </row>
    <row r="37085" spans="36:311" x14ac:dyDescent="0.2">
      <c r="AJ37085" s="23"/>
      <c r="HH37085"/>
      <c r="IW37085" s="36"/>
      <c r="JI37085"/>
      <c r="JJ37085"/>
      <c r="KX37085" s="23"/>
      <c r="KY37085" s="23"/>
    </row>
    <row r="37086" spans="36:311" x14ac:dyDescent="0.2">
      <c r="AJ37086" s="23"/>
      <c r="HH37086"/>
      <c r="IW37086" s="36"/>
      <c r="JI37086"/>
      <c r="JJ37086"/>
      <c r="KX37086" s="23"/>
      <c r="KY37086" s="23"/>
    </row>
    <row r="37087" spans="36:311" x14ac:dyDescent="0.2">
      <c r="AJ37087" s="23"/>
      <c r="HH37087"/>
      <c r="IW37087" s="36"/>
      <c r="JI37087"/>
      <c r="JJ37087"/>
      <c r="KX37087" s="23"/>
      <c r="KY37087" s="23"/>
    </row>
    <row r="37088" spans="36:311" x14ac:dyDescent="0.2">
      <c r="AJ37088" s="23"/>
      <c r="HH37088"/>
      <c r="IW37088" s="36"/>
      <c r="JI37088"/>
      <c r="JJ37088"/>
      <c r="KX37088" s="23"/>
      <c r="KY37088" s="23"/>
    </row>
    <row r="37089" spans="36:311" x14ac:dyDescent="0.2">
      <c r="AJ37089" s="23"/>
      <c r="HH37089"/>
      <c r="IW37089" s="36"/>
      <c r="JI37089"/>
      <c r="JJ37089"/>
      <c r="KX37089" s="23"/>
      <c r="KY37089" s="23"/>
    </row>
    <row r="37090" spans="36:311" x14ac:dyDescent="0.2">
      <c r="AJ37090" s="23"/>
      <c r="HH37090"/>
      <c r="IW37090" s="36"/>
      <c r="JI37090"/>
      <c r="JJ37090"/>
      <c r="KX37090" s="23"/>
      <c r="KY37090" s="23"/>
    </row>
    <row r="37091" spans="36:311" x14ac:dyDescent="0.2">
      <c r="AJ37091" s="23"/>
      <c r="HH37091"/>
      <c r="IW37091" s="36"/>
      <c r="JI37091"/>
      <c r="JJ37091"/>
      <c r="KX37091" s="23"/>
      <c r="KY37091" s="23"/>
    </row>
    <row r="37092" spans="36:311" x14ac:dyDescent="0.2">
      <c r="AJ37092" s="23"/>
      <c r="HH37092"/>
      <c r="IW37092" s="36"/>
      <c r="JI37092"/>
      <c r="JJ37092"/>
      <c r="KX37092" s="23"/>
      <c r="KY37092" s="23"/>
    </row>
    <row r="37093" spans="36:311" x14ac:dyDescent="0.2">
      <c r="AJ37093" s="23"/>
      <c r="HH37093"/>
      <c r="IW37093" s="36"/>
      <c r="JI37093"/>
      <c r="JJ37093"/>
      <c r="KX37093" s="23"/>
      <c r="KY37093" s="23"/>
    </row>
    <row r="37094" spans="36:311" x14ac:dyDescent="0.2">
      <c r="AJ37094" s="23"/>
      <c r="HH37094"/>
      <c r="IW37094" s="36"/>
      <c r="JI37094"/>
      <c r="JJ37094"/>
      <c r="KX37094" s="23"/>
      <c r="KY37094" s="23"/>
    </row>
    <row r="37095" spans="36:311" x14ac:dyDescent="0.2">
      <c r="AJ37095" s="23"/>
      <c r="HH37095"/>
      <c r="IW37095" s="36"/>
      <c r="JI37095"/>
      <c r="JJ37095"/>
      <c r="KX37095" s="23"/>
      <c r="KY37095" s="23"/>
    </row>
    <row r="37096" spans="36:311" x14ac:dyDescent="0.2">
      <c r="AJ37096" s="23"/>
      <c r="HH37096"/>
      <c r="IW37096" s="36"/>
      <c r="JI37096"/>
      <c r="JJ37096"/>
      <c r="KX37096" s="23"/>
      <c r="KY37096" s="23"/>
    </row>
    <row r="37097" spans="36:311" x14ac:dyDescent="0.2">
      <c r="AJ37097" s="23"/>
      <c r="HH37097"/>
      <c r="IW37097" s="36"/>
      <c r="JI37097"/>
      <c r="JJ37097"/>
      <c r="KX37097" s="23"/>
      <c r="KY37097" s="23"/>
    </row>
    <row r="37098" spans="36:311" x14ac:dyDescent="0.2">
      <c r="AJ37098" s="23"/>
      <c r="HH37098"/>
      <c r="IW37098" s="36"/>
      <c r="JI37098"/>
      <c r="JJ37098"/>
      <c r="KX37098" s="23"/>
      <c r="KY37098" s="23"/>
    </row>
    <row r="37099" spans="36:311" x14ac:dyDescent="0.2">
      <c r="AJ37099" s="23"/>
      <c r="HH37099"/>
      <c r="IW37099" s="36"/>
      <c r="JI37099"/>
      <c r="JJ37099"/>
      <c r="KX37099" s="23"/>
      <c r="KY37099" s="23"/>
    </row>
    <row r="37100" spans="36:311" x14ac:dyDescent="0.2">
      <c r="AJ37100" s="23"/>
      <c r="HH37100"/>
      <c r="IW37100" s="36"/>
      <c r="JI37100"/>
      <c r="JJ37100"/>
      <c r="KX37100" s="23"/>
      <c r="KY37100" s="23"/>
    </row>
    <row r="37101" spans="36:311" x14ac:dyDescent="0.2">
      <c r="AJ37101" s="23"/>
      <c r="HH37101"/>
      <c r="IW37101" s="36"/>
      <c r="JI37101"/>
      <c r="JJ37101"/>
      <c r="KX37101" s="23"/>
      <c r="KY37101" s="23"/>
    </row>
    <row r="37102" spans="36:311" x14ac:dyDescent="0.2">
      <c r="AJ37102" s="23"/>
      <c r="HH37102"/>
      <c r="IW37102" s="36"/>
      <c r="JI37102"/>
      <c r="JJ37102"/>
      <c r="KX37102" s="23"/>
      <c r="KY37102" s="23"/>
    </row>
    <row r="37103" spans="36:311" x14ac:dyDescent="0.2">
      <c r="AJ37103" s="23"/>
      <c r="HH37103"/>
      <c r="IW37103" s="36"/>
      <c r="JI37103"/>
      <c r="JJ37103"/>
      <c r="KX37103" s="23"/>
      <c r="KY37103" s="23"/>
    </row>
    <row r="37104" spans="36:311" x14ac:dyDescent="0.2">
      <c r="AJ37104" s="23"/>
      <c r="HH37104"/>
      <c r="IW37104" s="36"/>
      <c r="JI37104"/>
      <c r="JJ37104"/>
      <c r="KX37104" s="23"/>
      <c r="KY37104" s="23"/>
    </row>
    <row r="37105" spans="36:311" x14ac:dyDescent="0.2">
      <c r="AJ37105" s="23"/>
      <c r="HH37105"/>
      <c r="IW37105" s="36"/>
      <c r="JI37105"/>
      <c r="JJ37105"/>
      <c r="KX37105" s="23"/>
      <c r="KY37105" s="23"/>
    </row>
    <row r="37106" spans="36:311" x14ac:dyDescent="0.2">
      <c r="AJ37106" s="23"/>
      <c r="HH37106"/>
      <c r="IW37106" s="36"/>
      <c r="JI37106"/>
      <c r="JJ37106"/>
      <c r="KX37106" s="23"/>
      <c r="KY37106" s="23"/>
    </row>
    <row r="37107" spans="36:311" x14ac:dyDescent="0.2">
      <c r="AJ37107" s="23"/>
      <c r="HH37107"/>
      <c r="IW37107" s="36"/>
      <c r="JI37107"/>
      <c r="JJ37107"/>
      <c r="KX37107" s="23"/>
      <c r="KY37107" s="23"/>
    </row>
    <row r="37108" spans="36:311" x14ac:dyDescent="0.2">
      <c r="AJ37108" s="23"/>
      <c r="HH37108"/>
      <c r="IW37108" s="36"/>
      <c r="JI37108"/>
      <c r="JJ37108"/>
      <c r="KX37108" s="23"/>
      <c r="KY37108" s="23"/>
    </row>
    <row r="37109" spans="36:311" x14ac:dyDescent="0.2">
      <c r="AJ37109" s="23"/>
      <c r="HH37109"/>
      <c r="IW37109" s="36"/>
      <c r="JI37109"/>
      <c r="JJ37109"/>
      <c r="KX37109" s="23"/>
      <c r="KY37109" s="23"/>
    </row>
    <row r="37110" spans="36:311" x14ac:dyDescent="0.2">
      <c r="AJ37110" s="23"/>
      <c r="HH37110"/>
      <c r="IW37110" s="36"/>
      <c r="JI37110"/>
      <c r="JJ37110"/>
      <c r="KX37110" s="23"/>
      <c r="KY37110" s="23"/>
    </row>
    <row r="37111" spans="36:311" x14ac:dyDescent="0.2">
      <c r="AJ37111" s="23"/>
      <c r="HH37111"/>
      <c r="IW37111" s="36"/>
      <c r="JI37111"/>
      <c r="JJ37111"/>
      <c r="KX37111" s="23"/>
      <c r="KY37111" s="23"/>
    </row>
    <row r="37112" spans="36:311" x14ac:dyDescent="0.2">
      <c r="AJ37112" s="23"/>
      <c r="HH37112"/>
      <c r="IW37112" s="36"/>
      <c r="JI37112"/>
      <c r="JJ37112"/>
      <c r="KX37112" s="23"/>
      <c r="KY37112" s="23"/>
    </row>
    <row r="37113" spans="36:311" x14ac:dyDescent="0.2">
      <c r="AJ37113" s="23"/>
      <c r="HH37113"/>
      <c r="IW37113" s="36"/>
      <c r="JI37113"/>
      <c r="JJ37113"/>
      <c r="KX37113" s="23"/>
      <c r="KY37113" s="23"/>
    </row>
    <row r="37114" spans="36:311" x14ac:dyDescent="0.2">
      <c r="AJ37114" s="23"/>
      <c r="HH37114"/>
      <c r="IW37114" s="36"/>
      <c r="JI37114"/>
      <c r="JJ37114"/>
      <c r="KX37114" s="23"/>
      <c r="KY37114" s="23"/>
    </row>
    <row r="37115" spans="36:311" x14ac:dyDescent="0.2">
      <c r="AJ37115" s="23"/>
      <c r="HH37115"/>
      <c r="IW37115" s="36"/>
      <c r="JI37115"/>
      <c r="JJ37115"/>
      <c r="KX37115" s="23"/>
      <c r="KY37115" s="23"/>
    </row>
    <row r="37116" spans="36:311" x14ac:dyDescent="0.2">
      <c r="AJ37116" s="23"/>
      <c r="HH37116"/>
      <c r="IW37116" s="36"/>
      <c r="JI37116"/>
      <c r="JJ37116"/>
      <c r="KX37116" s="23"/>
      <c r="KY37116" s="23"/>
    </row>
    <row r="37117" spans="36:311" x14ac:dyDescent="0.2">
      <c r="AJ37117" s="23"/>
      <c r="HH37117"/>
      <c r="IW37117" s="36"/>
      <c r="JI37117"/>
      <c r="JJ37117"/>
      <c r="KX37117" s="23"/>
      <c r="KY37117" s="23"/>
    </row>
    <row r="37118" spans="36:311" x14ac:dyDescent="0.2">
      <c r="AJ37118" s="23"/>
      <c r="HH37118"/>
      <c r="IW37118" s="36"/>
      <c r="JI37118"/>
      <c r="JJ37118"/>
      <c r="KX37118" s="23"/>
      <c r="KY37118" s="23"/>
    </row>
    <row r="37119" spans="36:311" x14ac:dyDescent="0.2">
      <c r="AJ37119" s="23"/>
      <c r="HH37119"/>
      <c r="IW37119" s="36"/>
      <c r="JI37119"/>
      <c r="JJ37119"/>
      <c r="KX37119" s="23"/>
      <c r="KY37119" s="23"/>
    </row>
    <row r="37120" spans="36:311" x14ac:dyDescent="0.2">
      <c r="AJ37120" s="23"/>
      <c r="HH37120"/>
      <c r="IW37120" s="36"/>
      <c r="JI37120"/>
      <c r="JJ37120"/>
      <c r="KX37120" s="23"/>
      <c r="KY37120" s="23"/>
    </row>
    <row r="37121" spans="36:311" x14ac:dyDescent="0.2">
      <c r="AJ37121" s="23"/>
      <c r="HH37121"/>
      <c r="IW37121" s="36"/>
      <c r="JI37121"/>
      <c r="JJ37121"/>
      <c r="KX37121" s="23"/>
      <c r="KY37121" s="23"/>
    </row>
    <row r="37122" spans="36:311" x14ac:dyDescent="0.2">
      <c r="AJ37122" s="23"/>
      <c r="HH37122"/>
      <c r="IW37122" s="36"/>
      <c r="JI37122"/>
      <c r="JJ37122"/>
      <c r="KX37122" s="23"/>
      <c r="KY37122" s="23"/>
    </row>
    <row r="37123" spans="36:311" x14ac:dyDescent="0.2">
      <c r="AJ37123" s="23"/>
      <c r="HH37123"/>
      <c r="IW37123" s="36"/>
      <c r="JI37123"/>
      <c r="JJ37123"/>
      <c r="KX37123" s="23"/>
      <c r="KY37123" s="23"/>
    </row>
    <row r="37124" spans="36:311" x14ac:dyDescent="0.2">
      <c r="AJ37124" s="23"/>
      <c r="HH37124"/>
      <c r="IW37124" s="36"/>
      <c r="JI37124"/>
      <c r="JJ37124"/>
      <c r="KX37124" s="23"/>
      <c r="KY37124" s="23"/>
    </row>
    <row r="37125" spans="36:311" x14ac:dyDescent="0.2">
      <c r="AJ37125" s="23"/>
      <c r="HH37125"/>
      <c r="IW37125" s="36"/>
      <c r="JI37125"/>
      <c r="JJ37125"/>
      <c r="KX37125" s="23"/>
      <c r="KY37125" s="23"/>
    </row>
    <row r="37126" spans="36:311" x14ac:dyDescent="0.2">
      <c r="AJ37126" s="23"/>
      <c r="HH37126"/>
      <c r="IW37126" s="36"/>
      <c r="JI37126"/>
      <c r="JJ37126"/>
      <c r="KX37126" s="23"/>
      <c r="KY37126" s="23"/>
    </row>
    <row r="37127" spans="36:311" x14ac:dyDescent="0.2">
      <c r="AJ37127" s="23"/>
      <c r="HH37127"/>
      <c r="IW37127" s="36"/>
      <c r="JI37127"/>
      <c r="JJ37127"/>
      <c r="KX37127" s="23"/>
      <c r="KY37127" s="23"/>
    </row>
    <row r="37128" spans="36:311" x14ac:dyDescent="0.2">
      <c r="AJ37128" s="23"/>
      <c r="HH37128"/>
      <c r="IW37128" s="36"/>
      <c r="JI37128"/>
      <c r="JJ37128"/>
      <c r="KX37128" s="23"/>
      <c r="KY37128" s="23"/>
    </row>
    <row r="37129" spans="36:311" x14ac:dyDescent="0.2">
      <c r="AJ37129" s="23"/>
      <c r="HH37129"/>
      <c r="IW37129" s="36"/>
      <c r="JI37129"/>
      <c r="JJ37129"/>
      <c r="KX37129" s="23"/>
      <c r="KY37129" s="23"/>
    </row>
    <row r="37130" spans="36:311" x14ac:dyDescent="0.2">
      <c r="AJ37130" s="23"/>
      <c r="HH37130"/>
      <c r="IW37130" s="36"/>
      <c r="JI37130"/>
      <c r="JJ37130"/>
      <c r="KX37130" s="23"/>
      <c r="KY37130" s="23"/>
    </row>
    <row r="37131" spans="36:311" x14ac:dyDescent="0.2">
      <c r="AJ37131" s="23"/>
      <c r="HH37131"/>
      <c r="IW37131" s="36"/>
      <c r="JI37131"/>
      <c r="JJ37131"/>
      <c r="KX37131" s="23"/>
      <c r="KY37131" s="23"/>
    </row>
    <row r="37132" spans="36:311" x14ac:dyDescent="0.2">
      <c r="AJ37132" s="23"/>
      <c r="HH37132"/>
      <c r="IW37132" s="36"/>
      <c r="JI37132"/>
      <c r="JJ37132"/>
      <c r="KX37132" s="23"/>
      <c r="KY37132" s="23"/>
    </row>
    <row r="37133" spans="36:311" x14ac:dyDescent="0.2">
      <c r="AJ37133" s="23"/>
      <c r="HH37133"/>
      <c r="IW37133" s="36"/>
      <c r="JI37133"/>
      <c r="JJ37133"/>
      <c r="KX37133" s="23"/>
      <c r="KY37133" s="23"/>
    </row>
    <row r="37134" spans="36:311" x14ac:dyDescent="0.2">
      <c r="AJ37134" s="23"/>
      <c r="HH37134"/>
      <c r="IW37134" s="36"/>
      <c r="JI37134"/>
      <c r="JJ37134"/>
      <c r="KX37134" s="23"/>
      <c r="KY37134" s="23"/>
    </row>
    <row r="37135" spans="36:311" x14ac:dyDescent="0.2">
      <c r="AJ37135" s="23"/>
      <c r="HH37135"/>
      <c r="IW37135" s="36"/>
      <c r="JI37135"/>
      <c r="JJ37135"/>
      <c r="KX37135" s="23"/>
      <c r="KY37135" s="23"/>
    </row>
    <row r="37136" spans="36:311" x14ac:dyDescent="0.2">
      <c r="AJ37136" s="23"/>
      <c r="HH37136"/>
      <c r="IW37136" s="36"/>
      <c r="JI37136"/>
      <c r="JJ37136"/>
      <c r="KX37136" s="23"/>
      <c r="KY37136" s="23"/>
    </row>
    <row r="37137" spans="36:311" x14ac:dyDescent="0.2">
      <c r="AJ37137" s="23"/>
      <c r="HH37137"/>
      <c r="IW37137" s="36"/>
      <c r="JI37137"/>
      <c r="JJ37137"/>
      <c r="KX37137" s="23"/>
      <c r="KY37137" s="23"/>
    </row>
    <row r="37138" spans="36:311" x14ac:dyDescent="0.2">
      <c r="AJ37138" s="23"/>
      <c r="HH37138"/>
      <c r="IW37138" s="36"/>
      <c r="JI37138"/>
      <c r="JJ37138"/>
      <c r="KX37138" s="23"/>
      <c r="KY37138" s="23"/>
    </row>
    <row r="37139" spans="36:311" x14ac:dyDescent="0.2">
      <c r="AJ37139" s="23"/>
      <c r="HH37139"/>
      <c r="IW37139" s="36"/>
      <c r="JI37139"/>
      <c r="JJ37139"/>
      <c r="KX37139" s="23"/>
      <c r="KY37139" s="23"/>
    </row>
    <row r="37140" spans="36:311" x14ac:dyDescent="0.2">
      <c r="AJ37140" s="23"/>
      <c r="HH37140"/>
      <c r="IW37140" s="36"/>
      <c r="JI37140"/>
      <c r="JJ37140"/>
      <c r="KX37140" s="23"/>
      <c r="KY37140" s="23"/>
    </row>
    <row r="37141" spans="36:311" x14ac:dyDescent="0.2">
      <c r="AJ37141" s="23"/>
      <c r="HH37141"/>
      <c r="IW37141" s="36"/>
      <c r="JI37141"/>
      <c r="JJ37141"/>
      <c r="KX37141" s="23"/>
      <c r="KY37141" s="23"/>
    </row>
    <row r="37142" spans="36:311" x14ac:dyDescent="0.2">
      <c r="AJ37142" s="23"/>
      <c r="HH37142"/>
      <c r="IW37142" s="36"/>
      <c r="JI37142"/>
      <c r="JJ37142"/>
      <c r="KX37142" s="23"/>
      <c r="KY37142" s="23"/>
    </row>
    <row r="37143" spans="36:311" x14ac:dyDescent="0.2">
      <c r="AJ37143" s="23"/>
      <c r="HH37143"/>
      <c r="IW37143" s="36"/>
      <c r="JI37143"/>
      <c r="JJ37143"/>
      <c r="KX37143" s="23"/>
      <c r="KY37143" s="23"/>
    </row>
    <row r="37144" spans="36:311" x14ac:dyDescent="0.2">
      <c r="AJ37144" s="23"/>
      <c r="HH37144"/>
      <c r="IW37144" s="36"/>
      <c r="JI37144"/>
      <c r="JJ37144"/>
      <c r="KX37144" s="23"/>
      <c r="KY37144" s="23"/>
    </row>
    <row r="37145" spans="36:311" x14ac:dyDescent="0.2">
      <c r="AJ37145" s="23"/>
      <c r="HH37145"/>
      <c r="IW37145" s="36"/>
      <c r="JI37145"/>
      <c r="JJ37145"/>
      <c r="KX37145" s="23"/>
      <c r="KY37145" s="23"/>
    </row>
    <row r="37146" spans="36:311" x14ac:dyDescent="0.2">
      <c r="AJ37146" s="23"/>
      <c r="HH37146"/>
      <c r="IW37146" s="36"/>
      <c r="JI37146"/>
      <c r="JJ37146"/>
      <c r="KX37146" s="23"/>
      <c r="KY37146" s="23"/>
    </row>
    <row r="37147" spans="36:311" x14ac:dyDescent="0.2">
      <c r="AJ37147" s="23"/>
      <c r="HH37147"/>
      <c r="IW37147" s="36"/>
      <c r="JI37147"/>
      <c r="JJ37147"/>
      <c r="KX37147" s="23"/>
      <c r="KY37147" s="23"/>
    </row>
    <row r="37148" spans="36:311" x14ac:dyDescent="0.2">
      <c r="AJ37148" s="23"/>
      <c r="HH37148"/>
      <c r="IW37148" s="36"/>
      <c r="JI37148"/>
      <c r="JJ37148"/>
      <c r="KX37148" s="23"/>
      <c r="KY37148" s="23"/>
    </row>
    <row r="37149" spans="36:311" x14ac:dyDescent="0.2">
      <c r="AJ37149" s="23"/>
      <c r="HH37149"/>
      <c r="IW37149" s="36"/>
      <c r="JI37149"/>
      <c r="JJ37149"/>
      <c r="KX37149" s="23"/>
      <c r="KY37149" s="23"/>
    </row>
    <row r="37150" spans="36:311" x14ac:dyDescent="0.2">
      <c r="AJ37150" s="23"/>
      <c r="HH37150"/>
      <c r="IW37150" s="36"/>
      <c r="JI37150"/>
      <c r="JJ37150"/>
      <c r="KX37150" s="23"/>
      <c r="KY37150" s="23"/>
    </row>
    <row r="37151" spans="36:311" x14ac:dyDescent="0.2">
      <c r="AJ37151" s="23"/>
      <c r="HH37151"/>
      <c r="IW37151" s="36"/>
      <c r="JI37151"/>
      <c r="JJ37151"/>
      <c r="KX37151" s="23"/>
      <c r="KY37151" s="23"/>
    </row>
    <row r="37152" spans="36:311" x14ac:dyDescent="0.2">
      <c r="AJ37152" s="23"/>
      <c r="HH37152"/>
      <c r="IW37152" s="36"/>
      <c r="JI37152"/>
      <c r="JJ37152"/>
      <c r="KX37152" s="23"/>
      <c r="KY37152" s="23"/>
    </row>
    <row r="37153" spans="36:311" x14ac:dyDescent="0.2">
      <c r="AJ37153" s="23"/>
      <c r="HH37153"/>
      <c r="IW37153" s="36"/>
      <c r="JI37153"/>
      <c r="JJ37153"/>
      <c r="KX37153" s="23"/>
      <c r="KY37153" s="23"/>
    </row>
    <row r="37154" spans="36:311" x14ac:dyDescent="0.2">
      <c r="AJ37154" s="23"/>
      <c r="HH37154"/>
      <c r="IW37154" s="36"/>
      <c r="JI37154"/>
      <c r="JJ37154"/>
      <c r="KX37154" s="23"/>
      <c r="KY37154" s="23"/>
    </row>
    <row r="37155" spans="36:311" x14ac:dyDescent="0.2">
      <c r="AJ37155" s="23"/>
      <c r="HH37155"/>
      <c r="IW37155" s="36"/>
      <c r="JI37155"/>
      <c r="JJ37155"/>
      <c r="KX37155" s="23"/>
      <c r="KY37155" s="23"/>
    </row>
    <row r="37156" spans="36:311" x14ac:dyDescent="0.2">
      <c r="AJ37156" s="23"/>
      <c r="HH37156"/>
      <c r="IW37156" s="36"/>
      <c r="JI37156"/>
      <c r="JJ37156"/>
      <c r="KX37156" s="23"/>
      <c r="KY37156" s="23"/>
    </row>
    <row r="37157" spans="36:311" x14ac:dyDescent="0.2">
      <c r="AJ37157" s="23"/>
      <c r="HH37157"/>
      <c r="IW37157" s="36"/>
      <c r="JI37157"/>
      <c r="JJ37157"/>
      <c r="KX37157" s="23"/>
      <c r="KY37157" s="23"/>
    </row>
    <row r="37158" spans="36:311" x14ac:dyDescent="0.2">
      <c r="AJ37158" s="23"/>
      <c r="HH37158"/>
      <c r="IW37158" s="36"/>
      <c r="JI37158"/>
      <c r="JJ37158"/>
      <c r="KX37158" s="23"/>
      <c r="KY37158" s="23"/>
    </row>
    <row r="37159" spans="36:311" x14ac:dyDescent="0.2">
      <c r="AJ37159" s="23"/>
      <c r="HH37159"/>
      <c r="IW37159" s="36"/>
      <c r="JI37159"/>
      <c r="JJ37159"/>
      <c r="KX37159" s="23"/>
      <c r="KY37159" s="23"/>
    </row>
    <row r="37160" spans="36:311" x14ac:dyDescent="0.2">
      <c r="AJ37160" s="23"/>
      <c r="HH37160"/>
      <c r="IW37160" s="36"/>
      <c r="JI37160"/>
      <c r="JJ37160"/>
      <c r="KX37160" s="23"/>
      <c r="KY37160" s="23"/>
    </row>
    <row r="37161" spans="36:311" x14ac:dyDescent="0.2">
      <c r="AJ37161" s="23"/>
      <c r="HH37161"/>
      <c r="IW37161" s="36"/>
      <c r="JI37161"/>
      <c r="JJ37161"/>
      <c r="KX37161" s="23"/>
      <c r="KY37161" s="23"/>
    </row>
    <row r="37162" spans="36:311" x14ac:dyDescent="0.2">
      <c r="AJ37162" s="23"/>
      <c r="HH37162"/>
      <c r="IW37162" s="36"/>
      <c r="JI37162"/>
      <c r="JJ37162"/>
      <c r="KX37162" s="23"/>
      <c r="KY37162" s="23"/>
    </row>
    <row r="37163" spans="36:311" x14ac:dyDescent="0.2">
      <c r="AJ37163" s="23"/>
      <c r="HH37163"/>
      <c r="IW37163" s="36"/>
      <c r="JI37163"/>
      <c r="JJ37163"/>
      <c r="KX37163" s="23"/>
      <c r="KY37163" s="23"/>
    </row>
    <row r="37164" spans="36:311" x14ac:dyDescent="0.2">
      <c r="AJ37164" s="23"/>
      <c r="HH37164"/>
      <c r="IW37164" s="36"/>
      <c r="JI37164"/>
      <c r="JJ37164"/>
      <c r="KX37164" s="23"/>
      <c r="KY37164" s="23"/>
    </row>
    <row r="37165" spans="36:311" x14ac:dyDescent="0.2">
      <c r="AJ37165" s="23"/>
      <c r="HH37165"/>
      <c r="IW37165" s="36"/>
      <c r="JI37165"/>
      <c r="JJ37165"/>
      <c r="KX37165" s="23"/>
      <c r="KY37165" s="23"/>
    </row>
    <row r="37166" spans="36:311" x14ac:dyDescent="0.2">
      <c r="AJ37166" s="23"/>
      <c r="HH37166"/>
      <c r="IW37166" s="36"/>
      <c r="JI37166"/>
      <c r="JJ37166"/>
      <c r="KX37166" s="23"/>
      <c r="KY37166" s="23"/>
    </row>
    <row r="37167" spans="36:311" x14ac:dyDescent="0.2">
      <c r="AJ37167" s="23"/>
      <c r="HH37167"/>
      <c r="IW37167" s="36"/>
      <c r="JI37167"/>
      <c r="JJ37167"/>
      <c r="KX37167" s="23"/>
      <c r="KY37167" s="23"/>
    </row>
    <row r="37168" spans="36:311" x14ac:dyDescent="0.2">
      <c r="AJ37168" s="23"/>
      <c r="HH37168"/>
      <c r="IW37168" s="36"/>
      <c r="JI37168"/>
      <c r="JJ37168"/>
      <c r="KX37168" s="23"/>
      <c r="KY37168" s="23"/>
    </row>
    <row r="37169" spans="36:311" x14ac:dyDescent="0.2">
      <c r="AJ37169" s="23"/>
      <c r="HH37169"/>
      <c r="IW37169" s="36"/>
      <c r="JI37169"/>
      <c r="JJ37169"/>
      <c r="KX37169" s="23"/>
      <c r="KY37169" s="23"/>
    </row>
    <row r="37170" spans="36:311" x14ac:dyDescent="0.2">
      <c r="AJ37170" s="23"/>
      <c r="HH37170"/>
      <c r="IW37170" s="36"/>
      <c r="JI37170"/>
      <c r="JJ37170"/>
      <c r="KX37170" s="23"/>
      <c r="KY37170" s="23"/>
    </row>
    <row r="37171" spans="36:311" x14ac:dyDescent="0.2">
      <c r="AJ37171" s="23"/>
      <c r="HH37171"/>
      <c r="IW37171" s="36"/>
      <c r="JI37171"/>
      <c r="JJ37171"/>
      <c r="KX37171" s="23"/>
      <c r="KY37171" s="23"/>
    </row>
    <row r="37172" spans="36:311" x14ac:dyDescent="0.2">
      <c r="AJ37172" s="23"/>
      <c r="HH37172"/>
      <c r="IW37172" s="36"/>
      <c r="JI37172"/>
      <c r="JJ37172"/>
      <c r="KX37172" s="23"/>
      <c r="KY37172" s="23"/>
    </row>
    <row r="37173" spans="36:311" x14ac:dyDescent="0.2">
      <c r="AJ37173" s="23"/>
      <c r="HH37173"/>
      <c r="IW37173" s="36"/>
      <c r="JI37173"/>
      <c r="JJ37173"/>
      <c r="KX37173" s="23"/>
      <c r="KY37173" s="23"/>
    </row>
    <row r="37174" spans="36:311" x14ac:dyDescent="0.2">
      <c r="AJ37174" s="23"/>
      <c r="HH37174"/>
      <c r="IW37174" s="36"/>
      <c r="JI37174"/>
      <c r="JJ37174"/>
      <c r="KX37174" s="23"/>
      <c r="KY37174" s="23"/>
    </row>
    <row r="37175" spans="36:311" x14ac:dyDescent="0.2">
      <c r="AJ37175" s="23"/>
      <c r="HH37175"/>
      <c r="IW37175" s="36"/>
      <c r="JI37175"/>
      <c r="JJ37175"/>
      <c r="KX37175" s="23"/>
      <c r="KY37175" s="23"/>
    </row>
    <row r="37176" spans="36:311" x14ac:dyDescent="0.2">
      <c r="AJ37176" s="23"/>
      <c r="HH37176"/>
      <c r="IW37176" s="36"/>
      <c r="JI37176"/>
      <c r="JJ37176"/>
      <c r="KX37176" s="23"/>
      <c r="KY37176" s="23"/>
    </row>
    <row r="37177" spans="36:311" x14ac:dyDescent="0.2">
      <c r="AJ37177" s="23"/>
      <c r="HH37177"/>
      <c r="IW37177" s="36"/>
      <c r="JI37177"/>
      <c r="JJ37177"/>
      <c r="KX37177" s="23"/>
      <c r="KY37177" s="23"/>
    </row>
    <row r="37178" spans="36:311" x14ac:dyDescent="0.2">
      <c r="AJ37178" s="23"/>
      <c r="HH37178"/>
      <c r="IW37178" s="36"/>
      <c r="JI37178"/>
      <c r="JJ37178"/>
      <c r="KX37178" s="23"/>
      <c r="KY37178" s="23"/>
    </row>
    <row r="37179" spans="36:311" x14ac:dyDescent="0.2">
      <c r="AJ37179" s="23"/>
      <c r="HH37179"/>
      <c r="IW37179" s="36"/>
      <c r="JI37179"/>
      <c r="JJ37179"/>
      <c r="KX37179" s="23"/>
      <c r="KY37179" s="23"/>
    </row>
    <row r="37180" spans="36:311" x14ac:dyDescent="0.2">
      <c r="AJ37180" s="23"/>
      <c r="HH37180"/>
      <c r="IW37180" s="36"/>
      <c r="JI37180"/>
      <c r="JJ37180"/>
      <c r="KX37180" s="23"/>
      <c r="KY37180" s="23"/>
    </row>
    <row r="37181" spans="36:311" x14ac:dyDescent="0.2">
      <c r="AJ37181" s="23"/>
      <c r="HH37181"/>
      <c r="IW37181" s="36"/>
      <c r="JI37181"/>
      <c r="JJ37181"/>
      <c r="KX37181" s="23"/>
      <c r="KY37181" s="23"/>
    </row>
    <row r="37182" spans="36:311" x14ac:dyDescent="0.2">
      <c r="AJ37182" s="23"/>
      <c r="HH37182"/>
      <c r="IW37182" s="36"/>
      <c r="JI37182"/>
      <c r="JJ37182"/>
      <c r="KX37182" s="23"/>
      <c r="KY37182" s="23"/>
    </row>
    <row r="37183" spans="36:311" x14ac:dyDescent="0.2">
      <c r="AJ37183" s="23"/>
      <c r="HH37183"/>
      <c r="IW37183" s="36"/>
      <c r="JI37183"/>
      <c r="JJ37183"/>
      <c r="KX37183" s="23"/>
      <c r="KY37183" s="23"/>
    </row>
    <row r="37184" spans="36:311" x14ac:dyDescent="0.2">
      <c r="AJ37184" s="23"/>
      <c r="HH37184"/>
      <c r="IW37184" s="36"/>
      <c r="JI37184"/>
      <c r="JJ37184"/>
      <c r="KX37184" s="23"/>
      <c r="KY37184" s="23"/>
    </row>
    <row r="37185" spans="36:311" x14ac:dyDescent="0.2">
      <c r="AJ37185" s="23"/>
      <c r="HH37185"/>
      <c r="IW37185" s="36"/>
      <c r="JI37185"/>
      <c r="JJ37185"/>
      <c r="KX37185" s="23"/>
      <c r="KY37185" s="23"/>
    </row>
    <row r="37186" spans="36:311" x14ac:dyDescent="0.2">
      <c r="AJ37186" s="23"/>
      <c r="HH37186"/>
      <c r="IW37186" s="36"/>
      <c r="JI37186"/>
      <c r="JJ37186"/>
      <c r="KX37186" s="23"/>
      <c r="KY37186" s="23"/>
    </row>
    <row r="37187" spans="36:311" x14ac:dyDescent="0.2">
      <c r="AJ37187" s="23"/>
      <c r="HH37187"/>
      <c r="IW37187" s="36"/>
      <c r="JI37187"/>
      <c r="JJ37187"/>
      <c r="KX37187" s="23"/>
      <c r="KY37187" s="23"/>
    </row>
    <row r="37188" spans="36:311" x14ac:dyDescent="0.2">
      <c r="AJ37188" s="23"/>
      <c r="HH37188"/>
      <c r="IW37188" s="36"/>
      <c r="JI37188"/>
      <c r="JJ37188"/>
      <c r="KX37188" s="23"/>
      <c r="KY37188" s="23"/>
    </row>
    <row r="37189" spans="36:311" x14ac:dyDescent="0.2">
      <c r="AJ37189" s="23"/>
      <c r="HH37189"/>
      <c r="IW37189" s="36"/>
      <c r="JI37189"/>
      <c r="JJ37189"/>
      <c r="KX37189" s="23"/>
      <c r="KY37189" s="23"/>
    </row>
    <row r="37190" spans="36:311" x14ac:dyDescent="0.2">
      <c r="AJ37190" s="23"/>
      <c r="HH37190"/>
      <c r="IW37190" s="36"/>
      <c r="JI37190"/>
      <c r="JJ37190"/>
      <c r="KX37190" s="23"/>
      <c r="KY37190" s="23"/>
    </row>
    <row r="37191" spans="36:311" x14ac:dyDescent="0.2">
      <c r="AJ37191" s="23"/>
      <c r="HH37191"/>
      <c r="IW37191" s="36"/>
      <c r="JI37191"/>
      <c r="JJ37191"/>
      <c r="KX37191" s="23"/>
      <c r="KY37191" s="23"/>
    </row>
    <row r="37192" spans="36:311" x14ac:dyDescent="0.2">
      <c r="AJ37192" s="23"/>
      <c r="HH37192"/>
      <c r="IW37192" s="36"/>
      <c r="JI37192"/>
      <c r="JJ37192"/>
      <c r="KX37192" s="23"/>
      <c r="KY37192" s="23"/>
    </row>
    <row r="37193" spans="36:311" x14ac:dyDescent="0.2">
      <c r="AJ37193" s="23"/>
      <c r="HH37193"/>
      <c r="IW37193" s="36"/>
      <c r="JI37193"/>
      <c r="JJ37193"/>
      <c r="KX37193" s="23"/>
      <c r="KY37193" s="23"/>
    </row>
    <row r="37194" spans="36:311" x14ac:dyDescent="0.2">
      <c r="AJ37194" s="23"/>
      <c r="HH37194"/>
      <c r="IW37194" s="36"/>
      <c r="JI37194"/>
      <c r="JJ37194"/>
      <c r="KX37194" s="23"/>
      <c r="KY37194" s="23"/>
    </row>
    <row r="37195" spans="36:311" x14ac:dyDescent="0.2">
      <c r="AJ37195" s="23"/>
      <c r="HH37195"/>
      <c r="IW37195" s="36"/>
      <c r="JI37195"/>
      <c r="JJ37195"/>
      <c r="KX37195" s="23"/>
      <c r="KY37195" s="23"/>
    </row>
    <row r="37196" spans="36:311" x14ac:dyDescent="0.2">
      <c r="AJ37196" s="23"/>
      <c r="HH37196"/>
      <c r="IW37196" s="36"/>
      <c r="JI37196"/>
      <c r="JJ37196"/>
      <c r="KX37196" s="23"/>
      <c r="KY37196" s="23"/>
    </row>
    <row r="37197" spans="36:311" x14ac:dyDescent="0.2">
      <c r="AJ37197" s="23"/>
      <c r="HH37197"/>
      <c r="IW37197" s="36"/>
      <c r="JI37197"/>
      <c r="JJ37197"/>
      <c r="KX37197" s="23"/>
      <c r="KY37197" s="23"/>
    </row>
    <row r="37198" spans="36:311" x14ac:dyDescent="0.2">
      <c r="AJ37198" s="23"/>
      <c r="HH37198"/>
      <c r="IW37198" s="36"/>
      <c r="JI37198"/>
      <c r="JJ37198"/>
      <c r="KX37198" s="23"/>
      <c r="KY37198" s="23"/>
    </row>
    <row r="37199" spans="36:311" x14ac:dyDescent="0.2">
      <c r="AJ37199" s="23"/>
      <c r="HH37199"/>
      <c r="IW37199" s="36"/>
      <c r="JI37199"/>
      <c r="JJ37199"/>
      <c r="KX37199" s="23"/>
      <c r="KY37199" s="23"/>
    </row>
    <row r="37200" spans="36:311" x14ac:dyDescent="0.2">
      <c r="AJ37200" s="23"/>
      <c r="HH37200"/>
      <c r="IW37200" s="36"/>
      <c r="JI37200"/>
      <c r="JJ37200"/>
      <c r="KX37200" s="23"/>
      <c r="KY37200" s="23"/>
    </row>
    <row r="37201" spans="36:311" x14ac:dyDescent="0.2">
      <c r="AJ37201" s="23"/>
      <c r="HH37201"/>
      <c r="IW37201" s="36"/>
      <c r="JI37201"/>
      <c r="JJ37201"/>
      <c r="KX37201" s="23"/>
      <c r="KY37201" s="23"/>
    </row>
    <row r="37202" spans="36:311" x14ac:dyDescent="0.2">
      <c r="AJ37202" s="23"/>
      <c r="HH37202"/>
      <c r="IW37202" s="36"/>
      <c r="JI37202"/>
      <c r="JJ37202"/>
      <c r="KX37202" s="23"/>
      <c r="KY37202" s="23"/>
    </row>
    <row r="37203" spans="36:311" x14ac:dyDescent="0.2">
      <c r="AJ37203" s="23"/>
      <c r="HH37203"/>
      <c r="IW37203" s="36"/>
      <c r="JI37203"/>
      <c r="JJ37203"/>
      <c r="KX37203" s="23"/>
      <c r="KY37203" s="23"/>
    </row>
    <row r="37204" spans="36:311" x14ac:dyDescent="0.2">
      <c r="AJ37204" s="23"/>
      <c r="HH37204"/>
      <c r="IW37204" s="36"/>
      <c r="JI37204"/>
      <c r="JJ37204"/>
      <c r="KX37204" s="23"/>
      <c r="KY37204" s="23"/>
    </row>
    <row r="37205" spans="36:311" x14ac:dyDescent="0.2">
      <c r="AJ37205" s="23"/>
      <c r="HH37205"/>
      <c r="IW37205" s="36"/>
      <c r="JI37205"/>
      <c r="JJ37205"/>
      <c r="KX37205" s="23"/>
      <c r="KY37205" s="23"/>
    </row>
    <row r="37206" spans="36:311" x14ac:dyDescent="0.2">
      <c r="AJ37206" s="23"/>
      <c r="HH37206"/>
      <c r="IW37206" s="36"/>
      <c r="JI37206"/>
      <c r="JJ37206"/>
      <c r="KX37206" s="23"/>
      <c r="KY37206" s="23"/>
    </row>
    <row r="37207" spans="36:311" x14ac:dyDescent="0.2">
      <c r="AJ37207" s="23"/>
      <c r="HH37207"/>
      <c r="IW37207" s="36"/>
      <c r="JI37207"/>
      <c r="JJ37207"/>
      <c r="KX37207" s="23"/>
      <c r="KY37207" s="23"/>
    </row>
    <row r="37208" spans="36:311" x14ac:dyDescent="0.2">
      <c r="AJ37208" s="23"/>
      <c r="HH37208"/>
      <c r="IW37208" s="36"/>
      <c r="JI37208"/>
      <c r="JJ37208"/>
      <c r="KX37208" s="23"/>
      <c r="KY37208" s="23"/>
    </row>
    <row r="37209" spans="36:311" x14ac:dyDescent="0.2">
      <c r="AJ37209" s="23"/>
      <c r="HH37209"/>
      <c r="IW37209" s="36"/>
      <c r="JI37209"/>
      <c r="JJ37209"/>
      <c r="KX37209" s="23"/>
      <c r="KY37209" s="23"/>
    </row>
    <row r="37210" spans="36:311" x14ac:dyDescent="0.2">
      <c r="AJ37210" s="23"/>
      <c r="HH37210"/>
      <c r="IW37210" s="36"/>
      <c r="JI37210"/>
      <c r="JJ37210"/>
      <c r="KX37210" s="23"/>
      <c r="KY37210" s="23"/>
    </row>
    <row r="37211" spans="36:311" x14ac:dyDescent="0.2">
      <c r="AJ37211" s="23"/>
      <c r="HH37211"/>
      <c r="IW37211" s="36"/>
      <c r="JI37211"/>
      <c r="JJ37211"/>
      <c r="KX37211" s="23"/>
      <c r="KY37211" s="23"/>
    </row>
    <row r="37212" spans="36:311" x14ac:dyDescent="0.2">
      <c r="AJ37212" s="23"/>
      <c r="HH37212"/>
      <c r="IW37212" s="36"/>
      <c r="JI37212"/>
      <c r="JJ37212"/>
      <c r="KX37212" s="23"/>
      <c r="KY37212" s="23"/>
    </row>
    <row r="37213" spans="36:311" x14ac:dyDescent="0.2">
      <c r="AJ37213" s="23"/>
      <c r="HH37213"/>
      <c r="IW37213" s="36"/>
      <c r="JI37213"/>
      <c r="JJ37213"/>
      <c r="KX37213" s="23"/>
      <c r="KY37213" s="23"/>
    </row>
    <row r="37214" spans="36:311" x14ac:dyDescent="0.2">
      <c r="AJ37214" s="23"/>
      <c r="HH37214"/>
      <c r="IW37214" s="36"/>
      <c r="JI37214"/>
      <c r="JJ37214"/>
      <c r="KX37214" s="23"/>
      <c r="KY37214" s="23"/>
    </row>
    <row r="37215" spans="36:311" x14ac:dyDescent="0.2">
      <c r="AJ37215" s="23"/>
      <c r="HH37215"/>
      <c r="IW37215" s="36"/>
      <c r="JI37215"/>
      <c r="JJ37215"/>
      <c r="KX37215" s="23"/>
      <c r="KY37215" s="23"/>
    </row>
    <row r="37216" spans="36:311" x14ac:dyDescent="0.2">
      <c r="AJ37216" s="23"/>
      <c r="HH37216"/>
      <c r="IW37216" s="36"/>
      <c r="JI37216"/>
      <c r="JJ37216"/>
      <c r="KX37216" s="23"/>
      <c r="KY37216" s="23"/>
    </row>
    <row r="37217" spans="36:311" x14ac:dyDescent="0.2">
      <c r="AJ37217" s="23"/>
      <c r="HH37217"/>
      <c r="IW37217" s="36"/>
      <c r="JI37217"/>
      <c r="JJ37217"/>
      <c r="KX37217" s="23"/>
      <c r="KY37217" s="23"/>
    </row>
    <row r="37218" spans="36:311" x14ac:dyDescent="0.2">
      <c r="AJ37218" s="23"/>
      <c r="HH37218"/>
      <c r="IW37218" s="36"/>
      <c r="JI37218"/>
      <c r="JJ37218"/>
      <c r="KX37218" s="23"/>
      <c r="KY37218" s="23"/>
    </row>
    <row r="37219" spans="36:311" x14ac:dyDescent="0.2">
      <c r="AJ37219" s="23"/>
      <c r="HH37219"/>
      <c r="IW37219" s="36"/>
      <c r="JI37219"/>
      <c r="JJ37219"/>
      <c r="KX37219" s="23"/>
      <c r="KY37219" s="23"/>
    </row>
    <row r="37220" spans="36:311" x14ac:dyDescent="0.2">
      <c r="AJ37220" s="23"/>
      <c r="HH37220"/>
      <c r="IW37220" s="36"/>
      <c r="JI37220"/>
      <c r="JJ37220"/>
      <c r="KX37220" s="23"/>
      <c r="KY37220" s="23"/>
    </row>
    <row r="37221" spans="36:311" x14ac:dyDescent="0.2">
      <c r="AJ37221" s="23"/>
      <c r="HH37221"/>
      <c r="IW37221" s="36"/>
      <c r="JI37221"/>
      <c r="JJ37221"/>
      <c r="KX37221" s="23"/>
      <c r="KY37221" s="23"/>
    </row>
    <row r="37222" spans="36:311" x14ac:dyDescent="0.2">
      <c r="AJ37222" s="23"/>
      <c r="HH37222"/>
      <c r="IW37222" s="36"/>
      <c r="JI37222"/>
      <c r="JJ37222"/>
      <c r="KX37222" s="23"/>
      <c r="KY37222" s="23"/>
    </row>
    <row r="37223" spans="36:311" x14ac:dyDescent="0.2">
      <c r="AJ37223" s="23"/>
      <c r="HH37223"/>
      <c r="IW37223" s="36"/>
      <c r="JI37223"/>
      <c r="JJ37223"/>
      <c r="KX37223" s="23"/>
      <c r="KY37223" s="23"/>
    </row>
    <row r="37224" spans="36:311" x14ac:dyDescent="0.2">
      <c r="AJ37224" s="23"/>
      <c r="HH37224"/>
      <c r="IW37224" s="36"/>
      <c r="JI37224"/>
      <c r="JJ37224"/>
      <c r="KX37224" s="23"/>
      <c r="KY37224" s="23"/>
    </row>
    <row r="37225" spans="36:311" x14ac:dyDescent="0.2">
      <c r="AJ37225" s="23"/>
      <c r="HH37225"/>
      <c r="IW37225" s="36"/>
      <c r="JI37225"/>
      <c r="JJ37225"/>
      <c r="KX37225" s="23"/>
      <c r="KY37225" s="23"/>
    </row>
    <row r="37226" spans="36:311" x14ac:dyDescent="0.2">
      <c r="AJ37226" s="23"/>
      <c r="HH37226"/>
      <c r="IW37226" s="36"/>
      <c r="JI37226"/>
      <c r="JJ37226"/>
      <c r="KX37226" s="23"/>
      <c r="KY37226" s="23"/>
    </row>
    <row r="37227" spans="36:311" x14ac:dyDescent="0.2">
      <c r="AJ37227" s="23"/>
      <c r="HH37227"/>
      <c r="IW37227" s="36"/>
      <c r="JI37227"/>
      <c r="JJ37227"/>
      <c r="KX37227" s="23"/>
      <c r="KY37227" s="23"/>
    </row>
    <row r="37228" spans="36:311" x14ac:dyDescent="0.2">
      <c r="AJ37228" s="23"/>
      <c r="HH37228"/>
      <c r="IW37228" s="36"/>
      <c r="JI37228"/>
      <c r="JJ37228"/>
      <c r="KX37228" s="23"/>
      <c r="KY37228" s="23"/>
    </row>
    <row r="37229" spans="36:311" x14ac:dyDescent="0.2">
      <c r="AJ37229" s="23"/>
      <c r="HH37229"/>
      <c r="IW37229" s="36"/>
      <c r="JI37229"/>
      <c r="JJ37229"/>
      <c r="KX37229" s="23"/>
      <c r="KY37229" s="23"/>
    </row>
    <row r="37230" spans="36:311" x14ac:dyDescent="0.2">
      <c r="AJ37230" s="23"/>
      <c r="HH37230"/>
      <c r="IW37230" s="36"/>
      <c r="JI37230"/>
      <c r="JJ37230"/>
      <c r="KX37230" s="23"/>
      <c r="KY37230" s="23"/>
    </row>
    <row r="37231" spans="36:311" x14ac:dyDescent="0.2">
      <c r="AJ37231" s="23"/>
      <c r="HH37231"/>
      <c r="IW37231" s="36"/>
      <c r="JI37231"/>
      <c r="JJ37231"/>
      <c r="KX37231" s="23"/>
      <c r="KY37231" s="23"/>
    </row>
    <row r="37232" spans="36:311" x14ac:dyDescent="0.2">
      <c r="AJ37232" s="23"/>
      <c r="HH37232"/>
      <c r="IW37232" s="36"/>
      <c r="JI37232"/>
      <c r="JJ37232"/>
      <c r="KX37232" s="23"/>
      <c r="KY37232" s="23"/>
    </row>
    <row r="37233" spans="36:311" x14ac:dyDescent="0.2">
      <c r="AJ37233" s="23"/>
      <c r="HH37233"/>
      <c r="IW37233" s="36"/>
      <c r="JI37233"/>
      <c r="JJ37233"/>
      <c r="KX37233" s="23"/>
      <c r="KY37233" s="23"/>
    </row>
    <row r="37234" spans="36:311" x14ac:dyDescent="0.2">
      <c r="AJ37234" s="23"/>
      <c r="HH37234"/>
      <c r="IW37234" s="36"/>
      <c r="JI37234"/>
      <c r="JJ37234"/>
      <c r="KX37234" s="23"/>
      <c r="KY37234" s="23"/>
    </row>
    <row r="37235" spans="36:311" x14ac:dyDescent="0.2">
      <c r="AJ37235" s="23"/>
      <c r="HH37235"/>
      <c r="IW37235" s="36"/>
      <c r="JI37235"/>
      <c r="JJ37235"/>
      <c r="KX37235" s="23"/>
      <c r="KY37235" s="23"/>
    </row>
    <row r="37236" spans="36:311" x14ac:dyDescent="0.2">
      <c r="AJ37236" s="23"/>
      <c r="HH37236"/>
      <c r="IW37236" s="36"/>
      <c r="JI37236"/>
      <c r="JJ37236"/>
      <c r="KX37236" s="23"/>
      <c r="KY37236" s="23"/>
    </row>
    <row r="37237" spans="36:311" x14ac:dyDescent="0.2">
      <c r="AJ37237" s="23"/>
      <c r="HH37237"/>
      <c r="IW37237" s="36"/>
      <c r="JI37237"/>
      <c r="JJ37237"/>
      <c r="KX37237" s="23"/>
      <c r="KY37237" s="23"/>
    </row>
    <row r="37238" spans="36:311" x14ac:dyDescent="0.2">
      <c r="AJ37238" s="23"/>
      <c r="HH37238"/>
      <c r="IW37238" s="36"/>
      <c r="JI37238"/>
      <c r="JJ37238"/>
      <c r="KX37238" s="23"/>
      <c r="KY37238" s="23"/>
    </row>
    <row r="37239" spans="36:311" x14ac:dyDescent="0.2">
      <c r="AJ37239" s="23"/>
      <c r="HH37239"/>
      <c r="IW37239" s="36"/>
      <c r="JI37239"/>
      <c r="JJ37239"/>
      <c r="KX37239" s="23"/>
      <c r="KY37239" s="23"/>
    </row>
    <row r="37240" spans="36:311" x14ac:dyDescent="0.2">
      <c r="AJ37240" s="23"/>
      <c r="HH37240"/>
      <c r="IW37240" s="36"/>
      <c r="JI37240"/>
      <c r="JJ37240"/>
      <c r="KX37240" s="23"/>
      <c r="KY37240" s="23"/>
    </row>
    <row r="37241" spans="36:311" x14ac:dyDescent="0.2">
      <c r="AJ37241" s="23"/>
      <c r="HH37241"/>
      <c r="IW37241" s="36"/>
      <c r="JI37241"/>
      <c r="JJ37241"/>
      <c r="KX37241" s="23"/>
      <c r="KY37241" s="23"/>
    </row>
    <row r="37242" spans="36:311" x14ac:dyDescent="0.2">
      <c r="AJ37242" s="23"/>
      <c r="HH37242"/>
      <c r="IW37242" s="36"/>
      <c r="JI37242"/>
      <c r="JJ37242"/>
      <c r="KX37242" s="23"/>
      <c r="KY37242" s="23"/>
    </row>
    <row r="37243" spans="36:311" x14ac:dyDescent="0.2">
      <c r="AJ37243" s="23"/>
      <c r="HH37243"/>
      <c r="IW37243" s="36"/>
      <c r="JI37243"/>
      <c r="JJ37243"/>
      <c r="KX37243" s="23"/>
      <c r="KY37243" s="23"/>
    </row>
    <row r="37244" spans="36:311" x14ac:dyDescent="0.2">
      <c r="AJ37244" s="23"/>
      <c r="HH37244"/>
      <c r="IW37244" s="36"/>
      <c r="JI37244"/>
      <c r="JJ37244"/>
      <c r="KX37244" s="23"/>
      <c r="KY37244" s="23"/>
    </row>
    <row r="37245" spans="36:311" x14ac:dyDescent="0.2">
      <c r="AJ37245" s="23"/>
      <c r="HH37245"/>
      <c r="IW37245" s="36"/>
      <c r="JI37245"/>
      <c r="JJ37245"/>
      <c r="KX37245" s="23"/>
      <c r="KY37245" s="23"/>
    </row>
    <row r="37246" spans="36:311" x14ac:dyDescent="0.2">
      <c r="AJ37246" s="23"/>
      <c r="HH37246"/>
      <c r="IW37246" s="36"/>
      <c r="JI37246"/>
      <c r="JJ37246"/>
      <c r="KX37246" s="23"/>
      <c r="KY37246" s="23"/>
    </row>
    <row r="37247" spans="36:311" x14ac:dyDescent="0.2">
      <c r="AJ37247" s="23"/>
      <c r="HH37247"/>
      <c r="IW37247" s="36"/>
      <c r="JI37247"/>
      <c r="JJ37247"/>
      <c r="KX37247" s="23"/>
      <c r="KY37247" s="23"/>
    </row>
    <row r="37248" spans="36:311" x14ac:dyDescent="0.2">
      <c r="AJ37248" s="23"/>
      <c r="HH37248"/>
      <c r="IW37248" s="36"/>
      <c r="JI37248"/>
      <c r="JJ37248"/>
      <c r="KX37248" s="23"/>
      <c r="KY37248" s="23"/>
    </row>
    <row r="37249" spans="36:311" x14ac:dyDescent="0.2">
      <c r="AJ37249" s="23"/>
      <c r="HH37249"/>
      <c r="IW37249" s="36"/>
      <c r="JI37249"/>
      <c r="JJ37249"/>
      <c r="KX37249" s="23"/>
      <c r="KY37249" s="23"/>
    </row>
    <row r="37250" spans="36:311" x14ac:dyDescent="0.2">
      <c r="AJ37250" s="23"/>
      <c r="HH37250"/>
      <c r="IW37250" s="36"/>
      <c r="JI37250"/>
      <c r="JJ37250"/>
      <c r="KX37250" s="23"/>
      <c r="KY37250" s="23"/>
    </row>
    <row r="37251" spans="36:311" x14ac:dyDescent="0.2">
      <c r="AJ37251" s="23"/>
      <c r="HH37251"/>
      <c r="IW37251" s="36"/>
      <c r="JI37251"/>
      <c r="JJ37251"/>
      <c r="KX37251" s="23"/>
      <c r="KY37251" s="23"/>
    </row>
    <row r="37252" spans="36:311" x14ac:dyDescent="0.2">
      <c r="AJ37252" s="23"/>
      <c r="HH37252"/>
      <c r="IW37252" s="36"/>
      <c r="JI37252"/>
      <c r="JJ37252"/>
      <c r="KX37252" s="23"/>
      <c r="KY37252" s="23"/>
    </row>
    <row r="37253" spans="36:311" x14ac:dyDescent="0.2">
      <c r="AJ37253" s="23"/>
      <c r="HH37253"/>
      <c r="IW37253" s="36"/>
      <c r="JI37253"/>
      <c r="JJ37253"/>
      <c r="KX37253" s="23"/>
      <c r="KY37253" s="23"/>
    </row>
    <row r="37254" spans="36:311" x14ac:dyDescent="0.2">
      <c r="AJ37254" s="23"/>
      <c r="HH37254"/>
      <c r="IW37254" s="36"/>
      <c r="JI37254"/>
      <c r="JJ37254"/>
      <c r="KX37254" s="23"/>
      <c r="KY37254" s="23"/>
    </row>
    <row r="37255" spans="36:311" x14ac:dyDescent="0.2">
      <c r="AJ37255" s="23"/>
      <c r="HH37255"/>
      <c r="IW37255" s="36"/>
      <c r="JI37255"/>
      <c r="JJ37255"/>
      <c r="KX37255" s="23"/>
      <c r="KY37255" s="23"/>
    </row>
    <row r="37256" spans="36:311" x14ac:dyDescent="0.2">
      <c r="AJ37256" s="23"/>
      <c r="HH37256"/>
      <c r="IW37256" s="36"/>
      <c r="JI37256"/>
      <c r="JJ37256"/>
      <c r="KX37256" s="23"/>
      <c r="KY37256" s="23"/>
    </row>
    <row r="37257" spans="36:311" x14ac:dyDescent="0.2">
      <c r="AJ37257" s="23"/>
      <c r="HH37257"/>
      <c r="IW37257" s="36"/>
      <c r="JI37257"/>
      <c r="JJ37257"/>
      <c r="KX37257" s="23"/>
      <c r="KY37257" s="23"/>
    </row>
    <row r="37258" spans="36:311" x14ac:dyDescent="0.2">
      <c r="AJ37258" s="23"/>
      <c r="HH37258"/>
      <c r="IW37258" s="36"/>
      <c r="JI37258"/>
      <c r="JJ37258"/>
      <c r="KX37258" s="23"/>
      <c r="KY37258" s="23"/>
    </row>
    <row r="37259" spans="36:311" x14ac:dyDescent="0.2">
      <c r="AJ37259" s="23"/>
      <c r="HH37259"/>
      <c r="IW37259" s="36"/>
      <c r="JI37259"/>
      <c r="JJ37259"/>
      <c r="KX37259" s="23"/>
      <c r="KY37259" s="23"/>
    </row>
    <row r="37260" spans="36:311" x14ac:dyDescent="0.2">
      <c r="AJ37260" s="23"/>
      <c r="HH37260"/>
      <c r="IW37260" s="36"/>
      <c r="JI37260"/>
      <c r="JJ37260"/>
      <c r="KX37260" s="23"/>
      <c r="KY37260" s="23"/>
    </row>
    <row r="37261" spans="36:311" x14ac:dyDescent="0.2">
      <c r="AJ37261" s="23"/>
      <c r="HH37261"/>
      <c r="IW37261" s="36"/>
      <c r="JI37261"/>
      <c r="JJ37261"/>
      <c r="KX37261" s="23"/>
      <c r="KY37261" s="23"/>
    </row>
    <row r="37262" spans="36:311" x14ac:dyDescent="0.2">
      <c r="AJ37262" s="23"/>
      <c r="HH37262"/>
      <c r="IW37262" s="36"/>
      <c r="JI37262"/>
      <c r="JJ37262"/>
      <c r="KX37262" s="23"/>
      <c r="KY37262" s="23"/>
    </row>
    <row r="37263" spans="36:311" x14ac:dyDescent="0.2">
      <c r="AJ37263" s="23"/>
      <c r="HH37263"/>
      <c r="IW37263" s="36"/>
      <c r="JI37263"/>
      <c r="JJ37263"/>
      <c r="KX37263" s="23"/>
      <c r="KY37263" s="23"/>
    </row>
    <row r="37264" spans="36:311" x14ac:dyDescent="0.2">
      <c r="AJ37264" s="23"/>
      <c r="HH37264"/>
      <c r="IW37264" s="36"/>
      <c r="JI37264"/>
      <c r="JJ37264"/>
      <c r="KX37264" s="23"/>
      <c r="KY37264" s="23"/>
    </row>
    <row r="37265" spans="36:311" x14ac:dyDescent="0.2">
      <c r="AJ37265" s="23"/>
      <c r="HH37265"/>
      <c r="IW37265" s="36"/>
      <c r="JI37265"/>
      <c r="JJ37265"/>
      <c r="KX37265" s="23"/>
      <c r="KY37265" s="23"/>
    </row>
    <row r="37266" spans="36:311" x14ac:dyDescent="0.2">
      <c r="AJ37266" s="23"/>
      <c r="HH37266"/>
      <c r="IW37266" s="36"/>
      <c r="JI37266"/>
      <c r="JJ37266"/>
      <c r="KX37266" s="23"/>
      <c r="KY37266" s="23"/>
    </row>
    <row r="37267" spans="36:311" x14ac:dyDescent="0.2">
      <c r="AJ37267" s="23"/>
      <c r="HH37267"/>
      <c r="IW37267" s="36"/>
      <c r="JI37267"/>
      <c r="JJ37267"/>
      <c r="KX37267" s="23"/>
      <c r="KY37267" s="23"/>
    </row>
    <row r="37268" spans="36:311" x14ac:dyDescent="0.2">
      <c r="AJ37268" s="23"/>
      <c r="HH37268"/>
      <c r="IW37268" s="36"/>
      <c r="JI37268"/>
      <c r="JJ37268"/>
      <c r="KX37268" s="23"/>
      <c r="KY37268" s="23"/>
    </row>
    <row r="37269" spans="36:311" x14ac:dyDescent="0.2">
      <c r="AJ37269" s="23"/>
      <c r="HH37269"/>
      <c r="IW37269" s="36"/>
      <c r="JI37269"/>
      <c r="JJ37269"/>
      <c r="KX37269" s="23"/>
      <c r="KY37269" s="23"/>
    </row>
    <row r="37270" spans="36:311" x14ac:dyDescent="0.2">
      <c r="AJ37270" s="23"/>
      <c r="HH37270"/>
      <c r="IW37270" s="36"/>
      <c r="JI37270"/>
      <c r="JJ37270"/>
      <c r="KX37270" s="23"/>
      <c r="KY37270" s="23"/>
    </row>
    <row r="37271" spans="36:311" x14ac:dyDescent="0.2">
      <c r="AJ37271" s="23"/>
      <c r="HH37271"/>
      <c r="IW37271" s="36"/>
      <c r="JI37271"/>
      <c r="JJ37271"/>
      <c r="KX37271" s="23"/>
      <c r="KY37271" s="23"/>
    </row>
    <row r="37272" spans="36:311" x14ac:dyDescent="0.2">
      <c r="AJ37272" s="23"/>
      <c r="HH37272"/>
      <c r="IW37272" s="36"/>
      <c r="JI37272"/>
      <c r="JJ37272"/>
      <c r="KX37272" s="23"/>
      <c r="KY37272" s="23"/>
    </row>
    <row r="37273" spans="36:311" x14ac:dyDescent="0.2">
      <c r="AJ37273" s="23"/>
      <c r="HH37273"/>
      <c r="IW37273" s="36"/>
      <c r="JI37273"/>
      <c r="JJ37273"/>
      <c r="KX37273" s="23"/>
      <c r="KY37273" s="23"/>
    </row>
    <row r="37274" spans="36:311" x14ac:dyDescent="0.2">
      <c r="AJ37274" s="23"/>
      <c r="HH37274"/>
      <c r="IW37274" s="36"/>
      <c r="JI37274"/>
      <c r="JJ37274"/>
      <c r="KX37274" s="23"/>
      <c r="KY37274" s="23"/>
    </row>
    <row r="37275" spans="36:311" x14ac:dyDescent="0.2">
      <c r="AJ37275" s="23"/>
      <c r="HH37275"/>
      <c r="IW37275" s="36"/>
      <c r="JI37275"/>
      <c r="JJ37275"/>
      <c r="KX37275" s="23"/>
      <c r="KY37275" s="23"/>
    </row>
    <row r="37276" spans="36:311" x14ac:dyDescent="0.2">
      <c r="AJ37276" s="23"/>
      <c r="HH37276"/>
      <c r="IW37276" s="36"/>
      <c r="JI37276"/>
      <c r="JJ37276"/>
      <c r="KX37276" s="23"/>
      <c r="KY37276" s="23"/>
    </row>
    <row r="37277" spans="36:311" x14ac:dyDescent="0.2">
      <c r="AJ37277" s="23"/>
      <c r="HH37277"/>
      <c r="IW37277" s="36"/>
      <c r="JI37277"/>
      <c r="JJ37277"/>
      <c r="KX37277" s="23"/>
      <c r="KY37277" s="23"/>
    </row>
    <row r="37278" spans="36:311" x14ac:dyDescent="0.2">
      <c r="AJ37278" s="23"/>
      <c r="HH37278"/>
      <c r="IW37278" s="36"/>
      <c r="JI37278"/>
      <c r="JJ37278"/>
      <c r="KX37278" s="23"/>
      <c r="KY37278" s="23"/>
    </row>
    <row r="37279" spans="36:311" x14ac:dyDescent="0.2">
      <c r="AJ37279" s="23"/>
      <c r="HH37279"/>
      <c r="IW37279" s="36"/>
      <c r="JI37279"/>
      <c r="JJ37279"/>
      <c r="KX37279" s="23"/>
      <c r="KY37279" s="23"/>
    </row>
    <row r="37280" spans="36:311" x14ac:dyDescent="0.2">
      <c r="AJ37280" s="23"/>
      <c r="HH37280"/>
      <c r="IW37280" s="36"/>
      <c r="JI37280"/>
      <c r="JJ37280"/>
      <c r="KX37280" s="23"/>
      <c r="KY37280" s="23"/>
    </row>
    <row r="37281" spans="36:311" x14ac:dyDescent="0.2">
      <c r="AJ37281" s="23"/>
      <c r="HH37281"/>
      <c r="IW37281" s="36"/>
      <c r="JI37281"/>
      <c r="JJ37281"/>
      <c r="KX37281" s="23"/>
      <c r="KY37281" s="23"/>
    </row>
    <row r="37282" spans="36:311" x14ac:dyDescent="0.2">
      <c r="AJ37282" s="23"/>
      <c r="HH37282"/>
      <c r="IW37282" s="36"/>
      <c r="JI37282"/>
      <c r="JJ37282"/>
      <c r="KX37282" s="23"/>
      <c r="KY37282" s="23"/>
    </row>
    <row r="37283" spans="36:311" x14ac:dyDescent="0.2">
      <c r="AJ37283" s="23"/>
      <c r="HH37283"/>
      <c r="IW37283" s="36"/>
      <c r="JI37283"/>
      <c r="JJ37283"/>
      <c r="KX37283" s="23"/>
      <c r="KY37283" s="23"/>
    </row>
    <row r="37284" spans="36:311" x14ac:dyDescent="0.2">
      <c r="AJ37284" s="23"/>
      <c r="HH37284"/>
      <c r="IW37284" s="36"/>
      <c r="JI37284"/>
      <c r="JJ37284"/>
      <c r="KX37284" s="23"/>
      <c r="KY37284" s="23"/>
    </row>
    <row r="37285" spans="36:311" x14ac:dyDescent="0.2">
      <c r="AJ37285" s="23"/>
      <c r="HH37285"/>
      <c r="IW37285" s="36"/>
      <c r="JI37285"/>
      <c r="JJ37285"/>
      <c r="KX37285" s="23"/>
      <c r="KY37285" s="23"/>
    </row>
    <row r="37286" spans="36:311" x14ac:dyDescent="0.2">
      <c r="AJ37286" s="23"/>
      <c r="HH37286"/>
      <c r="IW37286" s="36"/>
      <c r="JI37286"/>
      <c r="JJ37286"/>
      <c r="KX37286" s="23"/>
      <c r="KY37286" s="23"/>
    </row>
    <row r="37287" spans="36:311" x14ac:dyDescent="0.2">
      <c r="AJ37287" s="23"/>
      <c r="HH37287"/>
      <c r="IW37287" s="36"/>
      <c r="JI37287"/>
      <c r="JJ37287"/>
      <c r="KX37287" s="23"/>
      <c r="KY37287" s="23"/>
    </row>
    <row r="37288" spans="36:311" x14ac:dyDescent="0.2">
      <c r="AJ37288" s="23"/>
      <c r="HH37288"/>
      <c r="IW37288" s="36"/>
      <c r="JI37288"/>
      <c r="JJ37288"/>
      <c r="KX37288" s="23"/>
      <c r="KY37288" s="23"/>
    </row>
    <row r="37289" spans="36:311" x14ac:dyDescent="0.2">
      <c r="AJ37289" s="23"/>
      <c r="HH37289"/>
      <c r="IW37289" s="36"/>
      <c r="JI37289"/>
      <c r="JJ37289"/>
      <c r="KX37289" s="23"/>
      <c r="KY37289" s="23"/>
    </row>
    <row r="37290" spans="36:311" x14ac:dyDescent="0.2">
      <c r="AJ37290" s="23"/>
      <c r="HH37290"/>
      <c r="IW37290" s="36"/>
      <c r="JI37290"/>
      <c r="JJ37290"/>
      <c r="KX37290" s="23"/>
      <c r="KY37290" s="23"/>
    </row>
    <row r="37291" spans="36:311" x14ac:dyDescent="0.2">
      <c r="AJ37291" s="23"/>
      <c r="HH37291"/>
      <c r="IW37291" s="36"/>
      <c r="JI37291"/>
      <c r="JJ37291"/>
      <c r="KX37291" s="23"/>
      <c r="KY37291" s="23"/>
    </row>
    <row r="37292" spans="36:311" x14ac:dyDescent="0.2">
      <c r="AJ37292" s="23"/>
      <c r="HH37292"/>
      <c r="IW37292" s="36"/>
      <c r="JI37292"/>
      <c r="JJ37292"/>
      <c r="KX37292" s="23"/>
      <c r="KY37292" s="23"/>
    </row>
    <row r="37293" spans="36:311" x14ac:dyDescent="0.2">
      <c r="AJ37293" s="23"/>
      <c r="HH37293"/>
      <c r="IW37293" s="36"/>
      <c r="JI37293"/>
      <c r="JJ37293"/>
      <c r="KX37293" s="23"/>
      <c r="KY37293" s="23"/>
    </row>
    <row r="37294" spans="36:311" x14ac:dyDescent="0.2">
      <c r="AJ37294" s="23"/>
      <c r="HH37294"/>
      <c r="IW37294" s="36"/>
      <c r="JI37294"/>
      <c r="JJ37294"/>
      <c r="KX37294" s="23"/>
      <c r="KY37294" s="23"/>
    </row>
    <row r="37295" spans="36:311" x14ac:dyDescent="0.2">
      <c r="AJ37295" s="23"/>
      <c r="HH37295"/>
      <c r="IW37295" s="36"/>
      <c r="JI37295"/>
      <c r="JJ37295"/>
      <c r="KX37295" s="23"/>
      <c r="KY37295" s="23"/>
    </row>
    <row r="37296" spans="36:311" x14ac:dyDescent="0.2">
      <c r="AJ37296" s="23"/>
      <c r="HH37296"/>
      <c r="IW37296" s="36"/>
      <c r="JI37296"/>
      <c r="JJ37296"/>
      <c r="KX37296" s="23"/>
      <c r="KY37296" s="23"/>
    </row>
    <row r="37297" spans="36:311" x14ac:dyDescent="0.2">
      <c r="AJ37297" s="23"/>
      <c r="HH37297"/>
      <c r="IW37297" s="36"/>
      <c r="JI37297"/>
      <c r="JJ37297"/>
      <c r="KX37297" s="23"/>
      <c r="KY37297" s="23"/>
    </row>
    <row r="37298" spans="36:311" x14ac:dyDescent="0.2">
      <c r="AJ37298" s="23"/>
      <c r="HH37298"/>
      <c r="IW37298" s="36"/>
      <c r="JI37298"/>
      <c r="JJ37298"/>
      <c r="KX37298" s="23"/>
      <c r="KY37298" s="23"/>
    </row>
    <row r="37299" spans="36:311" x14ac:dyDescent="0.2">
      <c r="AJ37299" s="23"/>
      <c r="HH37299"/>
      <c r="IW37299" s="36"/>
      <c r="JI37299"/>
      <c r="JJ37299"/>
      <c r="KX37299" s="23"/>
      <c r="KY37299" s="23"/>
    </row>
    <row r="37300" spans="36:311" x14ac:dyDescent="0.2">
      <c r="AJ37300" s="23"/>
      <c r="HH37300"/>
      <c r="IW37300" s="36"/>
      <c r="JI37300"/>
      <c r="JJ37300"/>
      <c r="KX37300" s="23"/>
      <c r="KY37300" s="23"/>
    </row>
    <row r="37301" spans="36:311" x14ac:dyDescent="0.2">
      <c r="AJ37301" s="23"/>
      <c r="HH37301"/>
      <c r="IW37301" s="36"/>
      <c r="JI37301"/>
      <c r="JJ37301"/>
      <c r="KX37301" s="23"/>
      <c r="KY37301" s="23"/>
    </row>
    <row r="37302" spans="36:311" x14ac:dyDescent="0.2">
      <c r="AJ37302" s="23"/>
      <c r="HH37302"/>
      <c r="IW37302" s="36"/>
      <c r="JI37302"/>
      <c r="JJ37302"/>
      <c r="KX37302" s="23"/>
      <c r="KY37302" s="23"/>
    </row>
    <row r="37303" spans="36:311" x14ac:dyDescent="0.2">
      <c r="AJ37303" s="23"/>
      <c r="HH37303"/>
      <c r="IW37303" s="36"/>
      <c r="JI37303"/>
      <c r="JJ37303"/>
      <c r="KX37303" s="23"/>
      <c r="KY37303" s="23"/>
    </row>
    <row r="37304" spans="36:311" x14ac:dyDescent="0.2">
      <c r="AJ37304" s="23"/>
      <c r="HH37304"/>
      <c r="IW37304" s="36"/>
      <c r="JI37304"/>
      <c r="JJ37304"/>
      <c r="KX37304" s="23"/>
      <c r="KY37304" s="23"/>
    </row>
    <row r="37305" spans="36:311" x14ac:dyDescent="0.2">
      <c r="AJ37305" s="23"/>
      <c r="HH37305"/>
      <c r="IW37305" s="36"/>
      <c r="JI37305"/>
      <c r="JJ37305"/>
      <c r="KX37305" s="23"/>
      <c r="KY37305" s="23"/>
    </row>
    <row r="37306" spans="36:311" x14ac:dyDescent="0.2">
      <c r="AJ37306" s="23"/>
      <c r="HH37306"/>
      <c r="IW37306" s="36"/>
      <c r="JI37306"/>
      <c r="JJ37306"/>
      <c r="KX37306" s="23"/>
      <c r="KY37306" s="23"/>
    </row>
    <row r="37307" spans="36:311" x14ac:dyDescent="0.2">
      <c r="AJ37307" s="23"/>
      <c r="HH37307"/>
      <c r="IW37307" s="36"/>
      <c r="JI37307"/>
      <c r="JJ37307"/>
      <c r="KX37307" s="23"/>
      <c r="KY37307" s="23"/>
    </row>
    <row r="37308" spans="36:311" x14ac:dyDescent="0.2">
      <c r="AJ37308" s="23"/>
      <c r="HH37308"/>
      <c r="IW37308" s="36"/>
      <c r="JI37308"/>
      <c r="JJ37308"/>
      <c r="KX37308" s="23"/>
      <c r="KY37308" s="23"/>
    </row>
    <row r="37309" spans="36:311" x14ac:dyDescent="0.2">
      <c r="AJ37309" s="23"/>
      <c r="HH37309"/>
      <c r="IW37309" s="36"/>
      <c r="JI37309"/>
      <c r="JJ37309"/>
      <c r="KX37309" s="23"/>
      <c r="KY37309" s="23"/>
    </row>
    <row r="37310" spans="36:311" x14ac:dyDescent="0.2">
      <c r="AJ37310" s="23"/>
      <c r="HH37310"/>
      <c r="IW37310" s="36"/>
      <c r="JI37310"/>
      <c r="JJ37310"/>
      <c r="KX37310" s="23"/>
      <c r="KY37310" s="23"/>
    </row>
    <row r="37311" spans="36:311" x14ac:dyDescent="0.2">
      <c r="AJ37311" s="23"/>
      <c r="HH37311"/>
      <c r="IW37311" s="36"/>
      <c r="JI37311"/>
      <c r="JJ37311"/>
      <c r="KX37311" s="23"/>
      <c r="KY37311" s="23"/>
    </row>
    <row r="37312" spans="36:311" x14ac:dyDescent="0.2">
      <c r="AJ37312" s="23"/>
      <c r="HH37312"/>
      <c r="IW37312" s="36"/>
      <c r="JI37312"/>
      <c r="JJ37312"/>
      <c r="KX37312" s="23"/>
      <c r="KY37312" s="23"/>
    </row>
    <row r="37313" spans="36:311" x14ac:dyDescent="0.2">
      <c r="AJ37313" s="23"/>
      <c r="HH37313"/>
      <c r="IW37313" s="36"/>
      <c r="JI37313"/>
      <c r="JJ37313"/>
      <c r="KX37313" s="23"/>
      <c r="KY37313" s="23"/>
    </row>
    <row r="37314" spans="36:311" x14ac:dyDescent="0.2">
      <c r="AJ37314" s="23"/>
      <c r="HH37314"/>
      <c r="IW37314" s="36"/>
      <c r="JI37314"/>
      <c r="JJ37314"/>
      <c r="KX37314" s="23"/>
      <c r="KY37314" s="23"/>
    </row>
    <row r="37315" spans="36:311" x14ac:dyDescent="0.2">
      <c r="AJ37315" s="23"/>
      <c r="HH37315"/>
      <c r="IW37315" s="36"/>
      <c r="JI37315"/>
      <c r="JJ37315"/>
      <c r="KX37315" s="23"/>
      <c r="KY37315" s="23"/>
    </row>
    <row r="37316" spans="36:311" x14ac:dyDescent="0.2">
      <c r="AJ37316" s="23"/>
      <c r="HH37316"/>
      <c r="IW37316" s="36"/>
      <c r="JI37316"/>
      <c r="JJ37316"/>
      <c r="KX37316" s="23"/>
      <c r="KY37316" s="23"/>
    </row>
    <row r="37317" spans="36:311" x14ac:dyDescent="0.2">
      <c r="AJ37317" s="23"/>
      <c r="HH37317"/>
      <c r="IW37317" s="36"/>
      <c r="JI37317"/>
      <c r="JJ37317"/>
      <c r="KX37317" s="23"/>
      <c r="KY37317" s="23"/>
    </row>
    <row r="37318" spans="36:311" x14ac:dyDescent="0.2">
      <c r="AJ37318" s="23"/>
      <c r="HH37318"/>
      <c r="IW37318" s="36"/>
      <c r="JI37318"/>
      <c r="JJ37318"/>
      <c r="KX37318" s="23"/>
      <c r="KY37318" s="23"/>
    </row>
    <row r="37319" spans="36:311" x14ac:dyDescent="0.2">
      <c r="AJ37319" s="23"/>
      <c r="HH37319"/>
      <c r="IW37319" s="36"/>
      <c r="JI37319"/>
      <c r="JJ37319"/>
      <c r="KX37319" s="23"/>
      <c r="KY37319" s="23"/>
    </row>
    <row r="37320" spans="36:311" x14ac:dyDescent="0.2">
      <c r="AJ37320" s="23"/>
      <c r="HH37320"/>
      <c r="IW37320" s="36"/>
      <c r="JI37320"/>
      <c r="JJ37320"/>
      <c r="KX37320" s="23"/>
      <c r="KY37320" s="23"/>
    </row>
    <row r="37321" spans="36:311" x14ac:dyDescent="0.2">
      <c r="AJ37321" s="23"/>
      <c r="HH37321"/>
      <c r="IW37321" s="36"/>
      <c r="JI37321"/>
      <c r="JJ37321"/>
      <c r="KX37321" s="23"/>
      <c r="KY37321" s="23"/>
    </row>
    <row r="37322" spans="36:311" x14ac:dyDescent="0.2">
      <c r="AJ37322" s="23"/>
      <c r="HH37322"/>
      <c r="IW37322" s="36"/>
      <c r="JI37322"/>
      <c r="JJ37322"/>
      <c r="KX37322" s="23"/>
      <c r="KY37322" s="23"/>
    </row>
    <row r="37323" spans="36:311" x14ac:dyDescent="0.2">
      <c r="AJ37323" s="23"/>
      <c r="HH37323"/>
      <c r="IW37323" s="36"/>
      <c r="JI37323"/>
      <c r="JJ37323"/>
      <c r="KX37323" s="23"/>
      <c r="KY37323" s="23"/>
    </row>
    <row r="37324" spans="36:311" x14ac:dyDescent="0.2">
      <c r="AJ37324" s="23"/>
      <c r="HH37324"/>
      <c r="IW37324" s="36"/>
      <c r="JI37324"/>
      <c r="JJ37324"/>
      <c r="KX37324" s="23"/>
      <c r="KY37324" s="23"/>
    </row>
    <row r="37325" spans="36:311" x14ac:dyDescent="0.2">
      <c r="AJ37325" s="23"/>
      <c r="HH37325"/>
      <c r="IW37325" s="36"/>
      <c r="JI37325"/>
      <c r="JJ37325"/>
      <c r="KX37325" s="23"/>
      <c r="KY37325" s="23"/>
    </row>
    <row r="37326" spans="36:311" x14ac:dyDescent="0.2">
      <c r="AJ37326" s="23"/>
      <c r="HH37326"/>
      <c r="IW37326" s="36"/>
      <c r="JI37326"/>
      <c r="JJ37326"/>
      <c r="KX37326" s="23"/>
      <c r="KY37326" s="23"/>
    </row>
    <row r="37327" spans="36:311" x14ac:dyDescent="0.2">
      <c r="AJ37327" s="23"/>
      <c r="HH37327"/>
      <c r="IW37327" s="36"/>
      <c r="JI37327"/>
      <c r="JJ37327"/>
      <c r="KX37327" s="23"/>
      <c r="KY37327" s="23"/>
    </row>
    <row r="37328" spans="36:311" x14ac:dyDescent="0.2">
      <c r="AJ37328" s="23"/>
      <c r="HH37328"/>
      <c r="IW37328" s="36"/>
      <c r="JI37328"/>
      <c r="JJ37328"/>
      <c r="KX37328" s="23"/>
      <c r="KY37328" s="23"/>
    </row>
    <row r="37329" spans="36:311" x14ac:dyDescent="0.2">
      <c r="AJ37329" s="23"/>
      <c r="HH37329"/>
      <c r="IW37329" s="36"/>
      <c r="JI37329"/>
      <c r="JJ37329"/>
      <c r="KX37329" s="23"/>
      <c r="KY37329" s="23"/>
    </row>
    <row r="37330" spans="36:311" x14ac:dyDescent="0.2">
      <c r="AJ37330" s="23"/>
      <c r="HH37330"/>
      <c r="IW37330" s="36"/>
      <c r="JI37330"/>
      <c r="JJ37330"/>
      <c r="KX37330" s="23"/>
      <c r="KY37330" s="23"/>
    </row>
    <row r="37331" spans="36:311" x14ac:dyDescent="0.2">
      <c r="AJ37331" s="23"/>
      <c r="HH37331"/>
      <c r="IW37331" s="36"/>
      <c r="JI37331"/>
      <c r="JJ37331"/>
      <c r="KX37331" s="23"/>
      <c r="KY37331" s="23"/>
    </row>
    <row r="37332" spans="36:311" x14ac:dyDescent="0.2">
      <c r="AJ37332" s="23"/>
      <c r="HH37332"/>
      <c r="IW37332" s="36"/>
      <c r="JI37332"/>
      <c r="JJ37332"/>
      <c r="KX37332" s="23"/>
      <c r="KY37332" s="23"/>
    </row>
    <row r="37333" spans="36:311" x14ac:dyDescent="0.2">
      <c r="AJ37333" s="23"/>
      <c r="HH37333"/>
      <c r="IW37333" s="36"/>
      <c r="JI37333"/>
      <c r="JJ37333"/>
      <c r="KX37333" s="23"/>
      <c r="KY37333" s="23"/>
    </row>
    <row r="37334" spans="36:311" x14ac:dyDescent="0.2">
      <c r="AJ37334" s="23"/>
      <c r="HH37334"/>
      <c r="IW37334" s="36"/>
      <c r="JI37334"/>
      <c r="JJ37334"/>
      <c r="KX37334" s="23"/>
      <c r="KY37334" s="23"/>
    </row>
    <row r="37335" spans="36:311" x14ac:dyDescent="0.2">
      <c r="AJ37335" s="23"/>
      <c r="HH37335"/>
      <c r="IW37335" s="36"/>
      <c r="JI37335"/>
      <c r="JJ37335"/>
      <c r="KX37335" s="23"/>
      <c r="KY37335" s="23"/>
    </row>
    <row r="37336" spans="36:311" x14ac:dyDescent="0.2">
      <c r="AJ37336" s="23"/>
      <c r="HH37336"/>
      <c r="IW37336" s="36"/>
      <c r="JI37336"/>
      <c r="JJ37336"/>
      <c r="KX37336" s="23"/>
      <c r="KY37336" s="23"/>
    </row>
    <row r="37337" spans="36:311" x14ac:dyDescent="0.2">
      <c r="AJ37337" s="23"/>
      <c r="HH37337"/>
      <c r="IW37337" s="36"/>
      <c r="JI37337"/>
      <c r="JJ37337"/>
      <c r="KX37337" s="23"/>
      <c r="KY37337" s="23"/>
    </row>
    <row r="37338" spans="36:311" x14ac:dyDescent="0.2">
      <c r="AJ37338" s="23"/>
      <c r="HH37338"/>
      <c r="IW37338" s="36"/>
      <c r="JI37338"/>
      <c r="JJ37338"/>
      <c r="KX37338" s="23"/>
      <c r="KY37338" s="23"/>
    </row>
    <row r="37339" spans="36:311" x14ac:dyDescent="0.2">
      <c r="AJ37339" s="23"/>
      <c r="HH37339"/>
      <c r="IW37339" s="36"/>
      <c r="JI37339"/>
      <c r="JJ37339"/>
      <c r="KX37339" s="23"/>
      <c r="KY37339" s="23"/>
    </row>
    <row r="37340" spans="36:311" x14ac:dyDescent="0.2">
      <c r="AJ37340" s="23"/>
      <c r="HH37340"/>
      <c r="IW37340" s="36"/>
      <c r="JI37340"/>
      <c r="JJ37340"/>
      <c r="KX37340" s="23"/>
      <c r="KY37340" s="23"/>
    </row>
    <row r="37341" spans="36:311" x14ac:dyDescent="0.2">
      <c r="AJ37341" s="23"/>
      <c r="HH37341"/>
      <c r="IW37341" s="36"/>
      <c r="JI37341"/>
      <c r="JJ37341"/>
      <c r="KX37341" s="23"/>
      <c r="KY37341" s="23"/>
    </row>
    <row r="37342" spans="36:311" x14ac:dyDescent="0.2">
      <c r="AJ37342" s="23"/>
      <c r="HH37342"/>
      <c r="IW37342" s="36"/>
      <c r="JI37342"/>
      <c r="JJ37342"/>
      <c r="KX37342" s="23"/>
      <c r="KY37342" s="23"/>
    </row>
    <row r="37343" spans="36:311" x14ac:dyDescent="0.2">
      <c r="AJ37343" s="23"/>
      <c r="HH37343"/>
      <c r="IW37343" s="36"/>
      <c r="JI37343"/>
      <c r="JJ37343"/>
      <c r="KX37343" s="23"/>
      <c r="KY37343" s="23"/>
    </row>
    <row r="37344" spans="36:311" x14ac:dyDescent="0.2">
      <c r="AJ37344" s="23"/>
      <c r="HH37344"/>
      <c r="IW37344" s="36"/>
      <c r="JI37344"/>
      <c r="JJ37344"/>
      <c r="KX37344" s="23"/>
      <c r="KY37344" s="23"/>
    </row>
    <row r="37345" spans="36:311" x14ac:dyDescent="0.2">
      <c r="AJ37345" s="23"/>
      <c r="HH37345"/>
      <c r="IW37345" s="36"/>
      <c r="JI37345"/>
      <c r="JJ37345"/>
      <c r="KX37345" s="23"/>
      <c r="KY37345" s="23"/>
    </row>
    <row r="37346" spans="36:311" x14ac:dyDescent="0.2">
      <c r="AJ37346" s="23"/>
      <c r="HH37346"/>
      <c r="IW37346" s="36"/>
      <c r="JI37346"/>
      <c r="JJ37346"/>
      <c r="KX37346" s="23"/>
      <c r="KY37346" s="23"/>
    </row>
    <row r="37347" spans="36:311" x14ac:dyDescent="0.2">
      <c r="AJ37347" s="23"/>
      <c r="HH37347"/>
      <c r="IW37347" s="36"/>
      <c r="JI37347"/>
      <c r="JJ37347"/>
      <c r="KX37347" s="23"/>
      <c r="KY37347" s="23"/>
    </row>
    <row r="37348" spans="36:311" x14ac:dyDescent="0.2">
      <c r="AJ37348" s="23"/>
      <c r="HH37348"/>
      <c r="IW37348" s="36"/>
      <c r="JI37348"/>
      <c r="JJ37348"/>
      <c r="KX37348" s="23"/>
      <c r="KY37348" s="23"/>
    </row>
    <row r="37349" spans="36:311" x14ac:dyDescent="0.2">
      <c r="AJ37349" s="23"/>
      <c r="HH37349"/>
      <c r="IW37349" s="36"/>
      <c r="JI37349"/>
      <c r="JJ37349"/>
      <c r="KX37349" s="23"/>
      <c r="KY37349" s="23"/>
    </row>
    <row r="37350" spans="36:311" x14ac:dyDescent="0.2">
      <c r="AJ37350" s="23"/>
      <c r="HH37350"/>
      <c r="IW37350" s="36"/>
      <c r="JI37350"/>
      <c r="JJ37350"/>
      <c r="KX37350" s="23"/>
      <c r="KY37350" s="23"/>
    </row>
    <row r="37351" spans="36:311" x14ac:dyDescent="0.2">
      <c r="AJ37351" s="23"/>
      <c r="HH37351"/>
      <c r="IW37351" s="36"/>
      <c r="JI37351"/>
      <c r="JJ37351"/>
      <c r="KX37351" s="23"/>
      <c r="KY37351" s="23"/>
    </row>
    <row r="37352" spans="36:311" x14ac:dyDescent="0.2">
      <c r="AJ37352" s="23"/>
      <c r="HH37352"/>
      <c r="IW37352" s="36"/>
      <c r="JI37352"/>
      <c r="JJ37352"/>
      <c r="KX37352" s="23"/>
      <c r="KY37352" s="23"/>
    </row>
    <row r="37353" spans="36:311" x14ac:dyDescent="0.2">
      <c r="AJ37353" s="23"/>
      <c r="HH37353"/>
      <c r="IW37353" s="36"/>
      <c r="JI37353"/>
      <c r="JJ37353"/>
      <c r="KX37353" s="23"/>
      <c r="KY37353" s="23"/>
    </row>
    <row r="37354" spans="36:311" x14ac:dyDescent="0.2">
      <c r="AJ37354" s="23"/>
      <c r="HH37354"/>
      <c r="IW37354" s="36"/>
      <c r="JI37354"/>
      <c r="JJ37354"/>
      <c r="KX37354" s="23"/>
      <c r="KY37354" s="23"/>
    </row>
    <row r="37355" spans="36:311" x14ac:dyDescent="0.2">
      <c r="AJ37355" s="23"/>
      <c r="HH37355"/>
      <c r="IW37355" s="36"/>
      <c r="JI37355"/>
      <c r="JJ37355"/>
      <c r="KX37355" s="23"/>
      <c r="KY37355" s="23"/>
    </row>
    <row r="37356" spans="36:311" x14ac:dyDescent="0.2">
      <c r="AJ37356" s="23"/>
      <c r="HH37356"/>
      <c r="IW37356" s="36"/>
      <c r="JI37356"/>
      <c r="JJ37356"/>
      <c r="KX37356" s="23"/>
      <c r="KY37356" s="23"/>
    </row>
    <row r="37357" spans="36:311" x14ac:dyDescent="0.2">
      <c r="AJ37357" s="23"/>
      <c r="HH37357"/>
      <c r="IW37357" s="36"/>
      <c r="JI37357"/>
      <c r="JJ37357"/>
      <c r="KX37357" s="23"/>
      <c r="KY37357" s="23"/>
    </row>
    <row r="37358" spans="36:311" x14ac:dyDescent="0.2">
      <c r="AJ37358" s="23"/>
      <c r="HH37358"/>
      <c r="IW37358" s="36"/>
      <c r="JI37358"/>
      <c r="JJ37358"/>
      <c r="KX37358" s="23"/>
      <c r="KY37358" s="23"/>
    </row>
    <row r="37359" spans="36:311" x14ac:dyDescent="0.2">
      <c r="AJ37359" s="23"/>
      <c r="HH37359"/>
      <c r="IW37359" s="36"/>
      <c r="JI37359"/>
      <c r="JJ37359"/>
      <c r="KX37359" s="23"/>
      <c r="KY37359" s="23"/>
    </row>
    <row r="37360" spans="36:311" x14ac:dyDescent="0.2">
      <c r="AJ37360" s="23"/>
      <c r="HH37360"/>
      <c r="IW37360" s="36"/>
      <c r="JI37360"/>
      <c r="JJ37360"/>
      <c r="KX37360" s="23"/>
      <c r="KY37360" s="23"/>
    </row>
    <row r="37361" spans="36:311" x14ac:dyDescent="0.2">
      <c r="AJ37361" s="23"/>
      <c r="HH37361"/>
      <c r="IW37361" s="36"/>
      <c r="JI37361"/>
      <c r="JJ37361"/>
      <c r="KX37361" s="23"/>
      <c r="KY37361" s="23"/>
    </row>
    <row r="37362" spans="36:311" x14ac:dyDescent="0.2">
      <c r="AJ37362" s="23"/>
      <c r="HH37362"/>
      <c r="IW37362" s="36"/>
      <c r="JI37362"/>
      <c r="JJ37362"/>
      <c r="KX37362" s="23"/>
      <c r="KY37362" s="23"/>
    </row>
    <row r="37363" spans="36:311" x14ac:dyDescent="0.2">
      <c r="AJ37363" s="23"/>
      <c r="HH37363"/>
      <c r="IW37363" s="36"/>
      <c r="JI37363"/>
      <c r="JJ37363"/>
      <c r="KX37363" s="23"/>
      <c r="KY37363" s="23"/>
    </row>
    <row r="37364" spans="36:311" x14ac:dyDescent="0.2">
      <c r="AJ37364" s="23"/>
      <c r="HH37364"/>
      <c r="IW37364" s="36"/>
      <c r="JI37364"/>
      <c r="JJ37364"/>
      <c r="KX37364" s="23"/>
      <c r="KY37364" s="23"/>
    </row>
    <row r="37365" spans="36:311" x14ac:dyDescent="0.2">
      <c r="AJ37365" s="23"/>
      <c r="HH37365"/>
      <c r="IW37365" s="36"/>
      <c r="JI37365"/>
      <c r="JJ37365"/>
      <c r="KX37365" s="23"/>
      <c r="KY37365" s="23"/>
    </row>
    <row r="37366" spans="36:311" x14ac:dyDescent="0.2">
      <c r="AJ37366" s="23"/>
      <c r="HH37366"/>
      <c r="IW37366" s="36"/>
      <c r="JI37366"/>
      <c r="JJ37366"/>
      <c r="KX37366" s="23"/>
      <c r="KY37366" s="23"/>
    </row>
    <row r="37367" spans="36:311" x14ac:dyDescent="0.2">
      <c r="AJ37367" s="23"/>
      <c r="HH37367"/>
      <c r="IW37367" s="36"/>
      <c r="JI37367"/>
      <c r="JJ37367"/>
      <c r="KX37367" s="23"/>
      <c r="KY37367" s="23"/>
    </row>
    <row r="37368" spans="36:311" x14ac:dyDescent="0.2">
      <c r="AJ37368" s="23"/>
      <c r="HH37368"/>
      <c r="IW37368" s="36"/>
      <c r="JI37368"/>
      <c r="JJ37368"/>
      <c r="KX37368" s="23"/>
      <c r="KY37368" s="23"/>
    </row>
    <row r="37369" spans="36:311" x14ac:dyDescent="0.2">
      <c r="AJ37369" s="23"/>
      <c r="HH37369"/>
      <c r="IW37369" s="36"/>
      <c r="JI37369"/>
      <c r="JJ37369"/>
      <c r="KX37369" s="23"/>
      <c r="KY37369" s="23"/>
    </row>
    <row r="37370" spans="36:311" x14ac:dyDescent="0.2">
      <c r="AJ37370" s="23"/>
      <c r="HH37370"/>
      <c r="IW37370" s="36"/>
      <c r="JI37370"/>
      <c r="JJ37370"/>
      <c r="KX37370" s="23"/>
      <c r="KY37370" s="23"/>
    </row>
    <row r="37371" spans="36:311" x14ac:dyDescent="0.2">
      <c r="AJ37371" s="23"/>
      <c r="HH37371"/>
      <c r="IW37371" s="36"/>
      <c r="JI37371"/>
      <c r="JJ37371"/>
      <c r="KX37371" s="23"/>
      <c r="KY37371" s="23"/>
    </row>
    <row r="37372" spans="36:311" x14ac:dyDescent="0.2">
      <c r="AJ37372" s="23"/>
      <c r="HH37372"/>
      <c r="IW37372" s="36"/>
      <c r="JI37372"/>
      <c r="JJ37372"/>
      <c r="KX37372" s="23"/>
      <c r="KY37372" s="23"/>
    </row>
    <row r="37373" spans="36:311" x14ac:dyDescent="0.2">
      <c r="AJ37373" s="23"/>
      <c r="HH37373"/>
      <c r="IW37373" s="36"/>
      <c r="JI37373"/>
      <c r="JJ37373"/>
      <c r="KX37373" s="23"/>
      <c r="KY37373" s="23"/>
    </row>
    <row r="37374" spans="36:311" x14ac:dyDescent="0.2">
      <c r="AJ37374" s="23"/>
      <c r="HH37374"/>
      <c r="IW37374" s="36"/>
      <c r="JI37374"/>
      <c r="JJ37374"/>
      <c r="KX37374" s="23"/>
      <c r="KY37374" s="23"/>
    </row>
    <row r="37375" spans="36:311" x14ac:dyDescent="0.2">
      <c r="AJ37375" s="23"/>
      <c r="HH37375"/>
      <c r="IW37375" s="36"/>
      <c r="JI37375"/>
      <c r="JJ37375"/>
      <c r="KX37375" s="23"/>
      <c r="KY37375" s="23"/>
    </row>
    <row r="37376" spans="36:311" x14ac:dyDescent="0.2">
      <c r="AJ37376" s="23"/>
      <c r="HH37376"/>
      <c r="IW37376" s="36"/>
      <c r="JI37376"/>
      <c r="JJ37376"/>
      <c r="KX37376" s="23"/>
      <c r="KY37376" s="23"/>
    </row>
    <row r="37377" spans="36:311" x14ac:dyDescent="0.2">
      <c r="AJ37377" s="23"/>
      <c r="HH37377"/>
      <c r="IW37377" s="36"/>
      <c r="JI37377"/>
      <c r="JJ37377"/>
      <c r="KX37377" s="23"/>
      <c r="KY37377" s="23"/>
    </row>
    <row r="37378" spans="36:311" x14ac:dyDescent="0.2">
      <c r="AJ37378" s="23"/>
      <c r="HH37378"/>
      <c r="IW37378" s="36"/>
      <c r="JI37378"/>
      <c r="JJ37378"/>
      <c r="KX37378" s="23"/>
      <c r="KY37378" s="23"/>
    </row>
    <row r="37379" spans="36:311" x14ac:dyDescent="0.2">
      <c r="AJ37379" s="23"/>
      <c r="HH37379"/>
      <c r="IW37379" s="36"/>
      <c r="JI37379"/>
      <c r="JJ37379"/>
      <c r="KX37379" s="23"/>
      <c r="KY37379" s="23"/>
    </row>
    <row r="37380" spans="36:311" x14ac:dyDescent="0.2">
      <c r="AJ37380" s="23"/>
      <c r="HH37380"/>
      <c r="IW37380" s="36"/>
      <c r="JI37380"/>
      <c r="JJ37380"/>
      <c r="KX37380" s="23"/>
      <c r="KY37380" s="23"/>
    </row>
    <row r="37381" spans="36:311" x14ac:dyDescent="0.2">
      <c r="AJ37381" s="23"/>
      <c r="HH37381"/>
      <c r="IW37381" s="36"/>
      <c r="JI37381"/>
      <c r="JJ37381"/>
      <c r="KX37381" s="23"/>
      <c r="KY37381" s="23"/>
    </row>
    <row r="37382" spans="36:311" x14ac:dyDescent="0.2">
      <c r="AJ37382" s="23"/>
      <c r="HH37382"/>
      <c r="IW37382" s="36"/>
      <c r="JI37382"/>
      <c r="JJ37382"/>
      <c r="KX37382" s="23"/>
      <c r="KY37382" s="23"/>
    </row>
    <row r="37383" spans="36:311" x14ac:dyDescent="0.2">
      <c r="AJ37383" s="23"/>
      <c r="HH37383"/>
      <c r="IW37383" s="36"/>
      <c r="JI37383"/>
      <c r="JJ37383"/>
      <c r="KX37383" s="23"/>
      <c r="KY37383" s="23"/>
    </row>
    <row r="37384" spans="36:311" x14ac:dyDescent="0.2">
      <c r="AJ37384" s="23"/>
      <c r="HH37384"/>
      <c r="IW37384" s="36"/>
      <c r="JI37384"/>
      <c r="JJ37384"/>
      <c r="KX37384" s="23"/>
      <c r="KY37384" s="23"/>
    </row>
    <row r="37385" spans="36:311" x14ac:dyDescent="0.2">
      <c r="AJ37385" s="23"/>
      <c r="HH37385"/>
      <c r="IW37385" s="36"/>
      <c r="JI37385"/>
      <c r="JJ37385"/>
      <c r="KX37385" s="23"/>
      <c r="KY37385" s="23"/>
    </row>
    <row r="37386" spans="36:311" x14ac:dyDescent="0.2">
      <c r="AJ37386" s="23"/>
      <c r="HH37386"/>
      <c r="IW37386" s="36"/>
      <c r="JI37386"/>
      <c r="JJ37386"/>
      <c r="KX37386" s="23"/>
      <c r="KY37386" s="23"/>
    </row>
    <row r="37387" spans="36:311" x14ac:dyDescent="0.2">
      <c r="AJ37387" s="23"/>
      <c r="HH37387"/>
      <c r="IW37387" s="36"/>
      <c r="JI37387"/>
      <c r="JJ37387"/>
      <c r="KX37387" s="23"/>
      <c r="KY37387" s="23"/>
    </row>
    <row r="37388" spans="36:311" x14ac:dyDescent="0.2">
      <c r="AJ37388" s="23"/>
      <c r="HH37388"/>
      <c r="IW37388" s="36"/>
      <c r="JI37388"/>
      <c r="JJ37388"/>
      <c r="KX37388" s="23"/>
      <c r="KY37388" s="23"/>
    </row>
    <row r="37389" spans="36:311" x14ac:dyDescent="0.2">
      <c r="AJ37389" s="23"/>
      <c r="HH37389"/>
      <c r="IW37389" s="36"/>
      <c r="JI37389"/>
      <c r="JJ37389"/>
      <c r="KX37389" s="23"/>
      <c r="KY37389" s="23"/>
    </row>
    <row r="37390" spans="36:311" x14ac:dyDescent="0.2">
      <c r="AJ37390" s="23"/>
      <c r="HH37390"/>
      <c r="IW37390" s="36"/>
      <c r="JI37390"/>
      <c r="JJ37390"/>
      <c r="KX37390" s="23"/>
      <c r="KY37390" s="23"/>
    </row>
    <row r="37391" spans="36:311" x14ac:dyDescent="0.2">
      <c r="AJ37391" s="23"/>
      <c r="HH37391"/>
      <c r="IW37391" s="36"/>
      <c r="JI37391"/>
      <c r="JJ37391"/>
      <c r="KX37391" s="23"/>
      <c r="KY37391" s="23"/>
    </row>
    <row r="37392" spans="36:311" x14ac:dyDescent="0.2">
      <c r="AJ37392" s="23"/>
      <c r="HH37392"/>
      <c r="IW37392" s="36"/>
      <c r="JI37392"/>
      <c r="JJ37392"/>
      <c r="KX37392" s="23"/>
      <c r="KY37392" s="23"/>
    </row>
    <row r="37393" spans="36:311" x14ac:dyDescent="0.2">
      <c r="AJ37393" s="23"/>
      <c r="HH37393"/>
      <c r="IW37393" s="36"/>
      <c r="JI37393"/>
      <c r="JJ37393"/>
      <c r="KX37393" s="23"/>
      <c r="KY37393" s="23"/>
    </row>
    <row r="37394" spans="36:311" x14ac:dyDescent="0.2">
      <c r="AJ37394" s="23"/>
      <c r="HH37394"/>
      <c r="IW37394" s="36"/>
      <c r="JI37394"/>
      <c r="JJ37394"/>
      <c r="KX37394" s="23"/>
      <c r="KY37394" s="23"/>
    </row>
    <row r="37395" spans="36:311" x14ac:dyDescent="0.2">
      <c r="AJ37395" s="23"/>
      <c r="HH37395"/>
      <c r="IW37395" s="36"/>
      <c r="JI37395"/>
      <c r="JJ37395"/>
      <c r="KX37395" s="23"/>
      <c r="KY37395" s="23"/>
    </row>
    <row r="37396" spans="36:311" x14ac:dyDescent="0.2">
      <c r="AJ37396" s="23"/>
      <c r="HH37396"/>
      <c r="IW37396" s="36"/>
      <c r="JI37396"/>
      <c r="JJ37396"/>
      <c r="KX37396" s="23"/>
      <c r="KY37396" s="23"/>
    </row>
    <row r="37397" spans="36:311" x14ac:dyDescent="0.2">
      <c r="AJ37397" s="23"/>
      <c r="HH37397"/>
      <c r="IW37397" s="36"/>
      <c r="JI37397"/>
      <c r="JJ37397"/>
      <c r="KX37397" s="23"/>
      <c r="KY37397" s="23"/>
    </row>
    <row r="37398" spans="36:311" x14ac:dyDescent="0.2">
      <c r="AJ37398" s="23"/>
      <c r="HH37398"/>
      <c r="IW37398" s="36"/>
      <c r="JI37398"/>
      <c r="JJ37398"/>
      <c r="KX37398" s="23"/>
      <c r="KY37398" s="23"/>
    </row>
    <row r="37399" spans="36:311" x14ac:dyDescent="0.2">
      <c r="AJ37399" s="23"/>
      <c r="HH37399"/>
      <c r="IW37399" s="36"/>
      <c r="JI37399"/>
      <c r="JJ37399"/>
      <c r="KX37399" s="23"/>
      <c r="KY37399" s="23"/>
    </row>
    <row r="37400" spans="36:311" x14ac:dyDescent="0.2">
      <c r="AJ37400" s="23"/>
      <c r="HH37400"/>
      <c r="IW37400" s="36"/>
      <c r="JI37400"/>
      <c r="JJ37400"/>
      <c r="KX37400" s="23"/>
      <c r="KY37400" s="23"/>
    </row>
    <row r="37401" spans="36:311" x14ac:dyDescent="0.2">
      <c r="AJ37401" s="23"/>
      <c r="HH37401"/>
      <c r="IW37401" s="36"/>
      <c r="JI37401"/>
      <c r="JJ37401"/>
      <c r="KX37401" s="23"/>
      <c r="KY37401" s="23"/>
    </row>
    <row r="37402" spans="36:311" x14ac:dyDescent="0.2">
      <c r="AJ37402" s="23"/>
      <c r="HH37402"/>
      <c r="IW37402" s="36"/>
      <c r="JI37402"/>
      <c r="JJ37402"/>
      <c r="KX37402" s="23"/>
      <c r="KY37402" s="23"/>
    </row>
    <row r="37403" spans="36:311" x14ac:dyDescent="0.2">
      <c r="AJ37403" s="23"/>
      <c r="HH37403"/>
      <c r="IW37403" s="36"/>
      <c r="JI37403"/>
      <c r="JJ37403"/>
      <c r="KX37403" s="23"/>
      <c r="KY37403" s="23"/>
    </row>
    <row r="37404" spans="36:311" x14ac:dyDescent="0.2">
      <c r="AJ37404" s="23"/>
      <c r="HH37404"/>
      <c r="IW37404" s="36"/>
      <c r="JI37404"/>
      <c r="JJ37404"/>
      <c r="KX37404" s="23"/>
      <c r="KY37404" s="23"/>
    </row>
    <row r="37405" spans="36:311" x14ac:dyDescent="0.2">
      <c r="AJ37405" s="23"/>
      <c r="HH37405"/>
      <c r="IW37405" s="36"/>
      <c r="JI37405"/>
      <c r="JJ37405"/>
      <c r="KX37405" s="23"/>
      <c r="KY37405" s="23"/>
    </row>
    <row r="37406" spans="36:311" x14ac:dyDescent="0.2">
      <c r="AJ37406" s="23"/>
      <c r="HH37406"/>
      <c r="IW37406" s="36"/>
      <c r="JI37406"/>
      <c r="JJ37406"/>
      <c r="KX37406" s="23"/>
      <c r="KY37406" s="23"/>
    </row>
    <row r="37407" spans="36:311" x14ac:dyDescent="0.2">
      <c r="AJ37407" s="23"/>
      <c r="HH37407"/>
      <c r="IW37407" s="36"/>
      <c r="JI37407"/>
      <c r="JJ37407"/>
      <c r="KX37407" s="23"/>
      <c r="KY37407" s="23"/>
    </row>
    <row r="37408" spans="36:311" x14ac:dyDescent="0.2">
      <c r="AJ37408" s="23"/>
      <c r="HH37408"/>
      <c r="IW37408" s="36"/>
      <c r="JI37408"/>
      <c r="JJ37408"/>
      <c r="KX37408" s="23"/>
      <c r="KY37408" s="23"/>
    </row>
    <row r="37409" spans="36:311" x14ac:dyDescent="0.2">
      <c r="AJ37409" s="23"/>
      <c r="HH37409"/>
      <c r="IW37409" s="36"/>
      <c r="JI37409"/>
      <c r="JJ37409"/>
      <c r="KX37409" s="23"/>
      <c r="KY37409" s="23"/>
    </row>
    <row r="37410" spans="36:311" x14ac:dyDescent="0.2">
      <c r="AJ37410" s="23"/>
      <c r="HH37410"/>
      <c r="IW37410" s="36"/>
      <c r="JI37410"/>
      <c r="JJ37410"/>
      <c r="KX37410" s="23"/>
      <c r="KY37410" s="23"/>
    </row>
    <row r="37411" spans="36:311" x14ac:dyDescent="0.2">
      <c r="AJ37411" s="23"/>
      <c r="HH37411"/>
      <c r="IW37411" s="36"/>
      <c r="JI37411"/>
      <c r="JJ37411"/>
      <c r="KX37411" s="23"/>
      <c r="KY37411" s="23"/>
    </row>
    <row r="37412" spans="36:311" x14ac:dyDescent="0.2">
      <c r="AJ37412" s="23"/>
      <c r="HH37412"/>
      <c r="IW37412" s="36"/>
      <c r="JI37412"/>
      <c r="JJ37412"/>
      <c r="KX37412" s="23"/>
      <c r="KY37412" s="23"/>
    </row>
    <row r="37413" spans="36:311" x14ac:dyDescent="0.2">
      <c r="AJ37413" s="23"/>
      <c r="HH37413"/>
      <c r="IW37413" s="36"/>
      <c r="JI37413"/>
      <c r="JJ37413"/>
      <c r="KX37413" s="23"/>
      <c r="KY37413" s="23"/>
    </row>
    <row r="37414" spans="36:311" x14ac:dyDescent="0.2">
      <c r="AJ37414" s="23"/>
      <c r="HH37414"/>
      <c r="IW37414" s="36"/>
      <c r="JI37414"/>
      <c r="JJ37414"/>
      <c r="KX37414" s="23"/>
      <c r="KY37414" s="23"/>
    </row>
    <row r="37415" spans="36:311" x14ac:dyDescent="0.2">
      <c r="AJ37415" s="23"/>
      <c r="HH37415"/>
      <c r="IW37415" s="36"/>
      <c r="JI37415"/>
      <c r="JJ37415"/>
      <c r="KX37415" s="23"/>
      <c r="KY37415" s="23"/>
    </row>
    <row r="37416" spans="36:311" x14ac:dyDescent="0.2">
      <c r="AJ37416" s="23"/>
      <c r="HH37416"/>
      <c r="IW37416" s="36"/>
      <c r="JI37416"/>
      <c r="JJ37416"/>
      <c r="KX37416" s="23"/>
      <c r="KY37416" s="23"/>
    </row>
    <row r="37417" spans="36:311" x14ac:dyDescent="0.2">
      <c r="AJ37417" s="23"/>
      <c r="HH37417"/>
      <c r="IW37417" s="36"/>
      <c r="JI37417"/>
      <c r="JJ37417"/>
      <c r="KX37417" s="23"/>
      <c r="KY37417" s="23"/>
    </row>
    <row r="37418" spans="36:311" x14ac:dyDescent="0.2">
      <c r="AJ37418" s="23"/>
      <c r="HH37418"/>
      <c r="IW37418" s="36"/>
      <c r="JI37418"/>
      <c r="JJ37418"/>
      <c r="KX37418" s="23"/>
      <c r="KY37418" s="23"/>
    </row>
    <row r="37419" spans="36:311" x14ac:dyDescent="0.2">
      <c r="AJ37419" s="23"/>
      <c r="HH37419"/>
      <c r="IW37419" s="36"/>
      <c r="JI37419"/>
      <c r="JJ37419"/>
      <c r="KX37419" s="23"/>
      <c r="KY37419" s="23"/>
    </row>
    <row r="37420" spans="36:311" x14ac:dyDescent="0.2">
      <c r="AJ37420" s="23"/>
      <c r="HH37420"/>
      <c r="IW37420" s="36"/>
      <c r="JI37420"/>
      <c r="JJ37420"/>
      <c r="KX37420" s="23"/>
      <c r="KY37420" s="23"/>
    </row>
    <row r="37421" spans="36:311" x14ac:dyDescent="0.2">
      <c r="AJ37421" s="23"/>
      <c r="HH37421"/>
      <c r="IW37421" s="36"/>
      <c r="JI37421"/>
      <c r="JJ37421"/>
      <c r="KX37421" s="23"/>
      <c r="KY37421" s="23"/>
    </row>
    <row r="37422" spans="36:311" x14ac:dyDescent="0.2">
      <c r="AJ37422" s="23"/>
      <c r="HH37422"/>
      <c r="IW37422" s="36"/>
      <c r="JI37422"/>
      <c r="JJ37422"/>
      <c r="KX37422" s="23"/>
      <c r="KY37422" s="23"/>
    </row>
    <row r="37423" spans="36:311" x14ac:dyDescent="0.2">
      <c r="AJ37423" s="23"/>
      <c r="HH37423"/>
      <c r="IW37423" s="36"/>
      <c r="JI37423"/>
      <c r="JJ37423"/>
      <c r="KX37423" s="23"/>
      <c r="KY37423" s="23"/>
    </row>
    <row r="37424" spans="36:311" x14ac:dyDescent="0.2">
      <c r="AJ37424" s="23"/>
      <c r="HH37424"/>
      <c r="IW37424" s="36"/>
      <c r="JI37424"/>
      <c r="JJ37424"/>
      <c r="KX37424" s="23"/>
      <c r="KY37424" s="23"/>
    </row>
    <row r="37425" spans="36:311" x14ac:dyDescent="0.2">
      <c r="AJ37425" s="23"/>
      <c r="HH37425"/>
      <c r="IW37425" s="36"/>
      <c r="JI37425"/>
      <c r="JJ37425"/>
      <c r="KX37425" s="23"/>
      <c r="KY37425" s="23"/>
    </row>
    <row r="37426" spans="36:311" x14ac:dyDescent="0.2">
      <c r="AJ37426" s="23"/>
      <c r="HH37426"/>
      <c r="IW37426" s="36"/>
      <c r="JI37426"/>
      <c r="JJ37426"/>
      <c r="KX37426" s="23"/>
      <c r="KY37426" s="23"/>
    </row>
    <row r="37427" spans="36:311" x14ac:dyDescent="0.2">
      <c r="AJ37427" s="23"/>
      <c r="HH37427"/>
      <c r="IW37427" s="36"/>
      <c r="JI37427"/>
      <c r="JJ37427"/>
      <c r="KX37427" s="23"/>
      <c r="KY37427" s="23"/>
    </row>
    <row r="37428" spans="36:311" x14ac:dyDescent="0.2">
      <c r="AJ37428" s="23"/>
      <c r="HH37428"/>
      <c r="IW37428" s="36"/>
      <c r="JI37428"/>
      <c r="JJ37428"/>
      <c r="KX37428" s="23"/>
      <c r="KY37428" s="23"/>
    </row>
    <row r="37429" spans="36:311" x14ac:dyDescent="0.2">
      <c r="AJ37429" s="23"/>
      <c r="HH37429"/>
      <c r="IW37429" s="36"/>
      <c r="JI37429"/>
      <c r="JJ37429"/>
      <c r="KX37429" s="23"/>
      <c r="KY37429" s="23"/>
    </row>
    <row r="37430" spans="36:311" x14ac:dyDescent="0.2">
      <c r="AJ37430" s="23"/>
      <c r="HH37430"/>
      <c r="IW37430" s="36"/>
      <c r="JI37430"/>
      <c r="JJ37430"/>
      <c r="KX37430" s="23"/>
      <c r="KY37430" s="23"/>
    </row>
    <row r="37431" spans="36:311" x14ac:dyDescent="0.2">
      <c r="AJ37431" s="23"/>
      <c r="HH37431"/>
      <c r="IW37431" s="36"/>
      <c r="JI37431"/>
      <c r="JJ37431"/>
      <c r="KX37431" s="23"/>
      <c r="KY37431" s="23"/>
    </row>
    <row r="37432" spans="36:311" x14ac:dyDescent="0.2">
      <c r="AJ37432" s="23"/>
      <c r="HH37432"/>
      <c r="IW37432" s="36"/>
      <c r="JI37432"/>
      <c r="JJ37432"/>
      <c r="KX37432" s="23"/>
      <c r="KY37432" s="23"/>
    </row>
    <row r="37433" spans="36:311" x14ac:dyDescent="0.2">
      <c r="AJ37433" s="23"/>
      <c r="HH37433"/>
      <c r="IW37433" s="36"/>
      <c r="JI37433"/>
      <c r="JJ37433"/>
      <c r="KX37433" s="23"/>
      <c r="KY37433" s="23"/>
    </row>
    <row r="37434" spans="36:311" x14ac:dyDescent="0.2">
      <c r="AJ37434" s="23"/>
      <c r="HH37434"/>
      <c r="IW37434" s="36"/>
      <c r="JI37434"/>
      <c r="JJ37434"/>
      <c r="KX37434" s="23"/>
      <c r="KY37434" s="23"/>
    </row>
    <row r="37435" spans="36:311" x14ac:dyDescent="0.2">
      <c r="AJ37435" s="23"/>
      <c r="HH37435"/>
      <c r="IW37435" s="36"/>
      <c r="JI37435"/>
      <c r="JJ37435"/>
      <c r="KX37435" s="23"/>
      <c r="KY37435" s="23"/>
    </row>
    <row r="37436" spans="36:311" x14ac:dyDescent="0.2">
      <c r="AJ37436" s="23"/>
      <c r="HH37436"/>
      <c r="IW37436" s="36"/>
      <c r="JI37436"/>
      <c r="JJ37436"/>
      <c r="KX37436" s="23"/>
      <c r="KY37436" s="23"/>
    </row>
    <row r="37437" spans="36:311" x14ac:dyDescent="0.2">
      <c r="AJ37437" s="23"/>
      <c r="HH37437"/>
      <c r="IW37437" s="36"/>
      <c r="JI37437"/>
      <c r="JJ37437"/>
      <c r="KX37437" s="23"/>
      <c r="KY37437" s="23"/>
    </row>
    <row r="37438" spans="36:311" x14ac:dyDescent="0.2">
      <c r="AJ37438" s="23"/>
      <c r="HH37438"/>
      <c r="IW37438" s="36"/>
      <c r="JI37438"/>
      <c r="JJ37438"/>
      <c r="KX37438" s="23"/>
      <c r="KY37438" s="23"/>
    </row>
    <row r="37439" spans="36:311" x14ac:dyDescent="0.2">
      <c r="AJ37439" s="23"/>
      <c r="HH37439"/>
      <c r="IW37439" s="36"/>
      <c r="JI37439"/>
      <c r="JJ37439"/>
      <c r="KX37439" s="23"/>
      <c r="KY37439" s="23"/>
    </row>
    <row r="37440" spans="36:311" x14ac:dyDescent="0.2">
      <c r="AJ37440" s="23"/>
      <c r="HH37440"/>
      <c r="IW37440" s="36"/>
      <c r="JI37440"/>
      <c r="JJ37440"/>
      <c r="KX37440" s="23"/>
      <c r="KY37440" s="23"/>
    </row>
    <row r="37441" spans="36:311" x14ac:dyDescent="0.2">
      <c r="AJ37441" s="23"/>
      <c r="HH37441"/>
      <c r="IW37441" s="36"/>
      <c r="JI37441"/>
      <c r="JJ37441"/>
      <c r="KX37441" s="23"/>
      <c r="KY37441" s="23"/>
    </row>
    <row r="37442" spans="36:311" x14ac:dyDescent="0.2">
      <c r="AJ37442" s="23"/>
      <c r="HH37442"/>
      <c r="IW37442" s="36"/>
      <c r="JI37442"/>
      <c r="JJ37442"/>
      <c r="KX37442" s="23"/>
      <c r="KY37442" s="23"/>
    </row>
    <row r="37443" spans="36:311" x14ac:dyDescent="0.2">
      <c r="AJ37443" s="23"/>
      <c r="HH37443"/>
      <c r="IW37443" s="36"/>
      <c r="JI37443"/>
      <c r="JJ37443"/>
      <c r="KX37443" s="23"/>
      <c r="KY37443" s="23"/>
    </row>
    <row r="37444" spans="36:311" x14ac:dyDescent="0.2">
      <c r="AJ37444" s="23"/>
      <c r="HH37444"/>
      <c r="IW37444" s="36"/>
      <c r="JI37444"/>
      <c r="JJ37444"/>
      <c r="KX37444" s="23"/>
      <c r="KY37444" s="23"/>
    </row>
    <row r="37445" spans="36:311" x14ac:dyDescent="0.2">
      <c r="AJ37445" s="23"/>
      <c r="HH37445"/>
      <c r="IW37445" s="36"/>
      <c r="JI37445"/>
      <c r="JJ37445"/>
      <c r="KX37445" s="23"/>
      <c r="KY37445" s="23"/>
    </row>
    <row r="37446" spans="36:311" x14ac:dyDescent="0.2">
      <c r="AJ37446" s="23"/>
      <c r="HH37446"/>
      <c r="IW37446" s="36"/>
      <c r="JI37446"/>
      <c r="JJ37446"/>
      <c r="KX37446" s="23"/>
      <c r="KY37446" s="23"/>
    </row>
    <row r="37447" spans="36:311" x14ac:dyDescent="0.2">
      <c r="AJ37447" s="23"/>
      <c r="HH37447"/>
      <c r="IW37447" s="36"/>
      <c r="JI37447"/>
      <c r="JJ37447"/>
      <c r="KX37447" s="23"/>
      <c r="KY37447" s="23"/>
    </row>
    <row r="37448" spans="36:311" x14ac:dyDescent="0.2">
      <c r="AJ37448" s="23"/>
      <c r="HH37448"/>
      <c r="IW37448" s="36"/>
      <c r="JI37448"/>
      <c r="JJ37448"/>
      <c r="KX37448" s="23"/>
      <c r="KY37448" s="23"/>
    </row>
    <row r="37449" spans="36:311" x14ac:dyDescent="0.2">
      <c r="AJ37449" s="23"/>
      <c r="HH37449"/>
      <c r="IW37449" s="36"/>
      <c r="JI37449"/>
      <c r="JJ37449"/>
      <c r="KX37449" s="23"/>
      <c r="KY37449" s="23"/>
    </row>
    <row r="37450" spans="36:311" x14ac:dyDescent="0.2">
      <c r="AJ37450" s="23"/>
      <c r="HH37450"/>
      <c r="IW37450" s="36"/>
      <c r="JI37450"/>
      <c r="JJ37450"/>
      <c r="KX37450" s="23"/>
      <c r="KY37450" s="23"/>
    </row>
    <row r="37451" spans="36:311" x14ac:dyDescent="0.2">
      <c r="AJ37451" s="23"/>
      <c r="HH37451"/>
      <c r="IW37451" s="36"/>
      <c r="JI37451"/>
      <c r="JJ37451"/>
      <c r="KX37451" s="23"/>
      <c r="KY37451" s="23"/>
    </row>
    <row r="37452" spans="36:311" x14ac:dyDescent="0.2">
      <c r="AJ37452" s="23"/>
      <c r="HH37452"/>
      <c r="IW37452" s="36"/>
      <c r="JI37452"/>
      <c r="JJ37452"/>
      <c r="KX37452" s="23"/>
      <c r="KY37452" s="23"/>
    </row>
    <row r="37453" spans="36:311" x14ac:dyDescent="0.2">
      <c r="AJ37453" s="23"/>
      <c r="HH37453"/>
      <c r="IW37453" s="36"/>
      <c r="JI37453"/>
      <c r="JJ37453"/>
      <c r="KX37453" s="23"/>
      <c r="KY37453" s="23"/>
    </row>
    <row r="37454" spans="36:311" x14ac:dyDescent="0.2">
      <c r="AJ37454" s="23"/>
      <c r="HH37454"/>
      <c r="IW37454" s="36"/>
      <c r="JI37454"/>
      <c r="JJ37454"/>
      <c r="KX37454" s="23"/>
      <c r="KY37454" s="23"/>
    </row>
    <row r="37455" spans="36:311" x14ac:dyDescent="0.2">
      <c r="AJ37455" s="23"/>
      <c r="HH37455"/>
      <c r="IW37455" s="36"/>
      <c r="JI37455"/>
      <c r="JJ37455"/>
      <c r="KX37455" s="23"/>
      <c r="KY37455" s="23"/>
    </row>
    <row r="37456" spans="36:311" x14ac:dyDescent="0.2">
      <c r="AJ37456" s="23"/>
      <c r="HH37456"/>
      <c r="IW37456" s="36"/>
      <c r="JI37456"/>
      <c r="JJ37456"/>
      <c r="KX37456" s="23"/>
      <c r="KY37456" s="23"/>
    </row>
    <row r="37457" spans="36:311" x14ac:dyDescent="0.2">
      <c r="AJ37457" s="23"/>
      <c r="HH37457"/>
      <c r="IW37457" s="36"/>
      <c r="JI37457"/>
      <c r="JJ37457"/>
      <c r="KX37457" s="23"/>
      <c r="KY37457" s="23"/>
    </row>
    <row r="37458" spans="36:311" x14ac:dyDescent="0.2">
      <c r="AJ37458" s="23"/>
      <c r="HH37458"/>
      <c r="IW37458" s="36"/>
      <c r="JI37458"/>
      <c r="JJ37458"/>
      <c r="KX37458" s="23"/>
      <c r="KY37458" s="23"/>
    </row>
    <row r="37459" spans="36:311" x14ac:dyDescent="0.2">
      <c r="AJ37459" s="23"/>
      <c r="HH37459"/>
      <c r="IW37459" s="36"/>
      <c r="JI37459"/>
      <c r="JJ37459"/>
      <c r="KX37459" s="23"/>
      <c r="KY37459" s="23"/>
    </row>
    <row r="37460" spans="36:311" x14ac:dyDescent="0.2">
      <c r="AJ37460" s="23"/>
      <c r="HH37460"/>
      <c r="IW37460" s="36"/>
      <c r="JI37460"/>
      <c r="JJ37460"/>
      <c r="KX37460" s="23"/>
      <c r="KY37460" s="23"/>
    </row>
    <row r="37461" spans="36:311" x14ac:dyDescent="0.2">
      <c r="AJ37461" s="23"/>
      <c r="HH37461"/>
      <c r="IW37461" s="36"/>
      <c r="JI37461"/>
      <c r="JJ37461"/>
      <c r="KX37461" s="23"/>
      <c r="KY37461" s="23"/>
    </row>
    <row r="37462" spans="36:311" x14ac:dyDescent="0.2">
      <c r="AJ37462" s="23"/>
      <c r="HH37462"/>
      <c r="IW37462" s="36"/>
      <c r="JI37462"/>
      <c r="JJ37462"/>
      <c r="KX37462" s="23"/>
      <c r="KY37462" s="23"/>
    </row>
    <row r="37463" spans="36:311" x14ac:dyDescent="0.2">
      <c r="AJ37463" s="23"/>
      <c r="HH37463"/>
      <c r="IW37463" s="36"/>
      <c r="JI37463"/>
      <c r="JJ37463"/>
      <c r="KX37463" s="23"/>
      <c r="KY37463" s="23"/>
    </row>
    <row r="37464" spans="36:311" x14ac:dyDescent="0.2">
      <c r="AJ37464" s="23"/>
      <c r="HH37464"/>
      <c r="IW37464" s="36"/>
      <c r="JI37464"/>
      <c r="JJ37464"/>
      <c r="KX37464" s="23"/>
      <c r="KY37464" s="23"/>
    </row>
    <row r="37465" spans="36:311" x14ac:dyDescent="0.2">
      <c r="AJ37465" s="23"/>
      <c r="HH37465"/>
      <c r="IW37465" s="36"/>
      <c r="JI37465"/>
      <c r="JJ37465"/>
      <c r="KX37465" s="23"/>
      <c r="KY37465" s="23"/>
    </row>
    <row r="37466" spans="36:311" x14ac:dyDescent="0.2">
      <c r="AJ37466" s="23"/>
      <c r="HH37466"/>
      <c r="IW37466" s="36"/>
      <c r="JI37466"/>
      <c r="JJ37466"/>
      <c r="KX37466" s="23"/>
      <c r="KY37466" s="23"/>
    </row>
    <row r="37467" spans="36:311" x14ac:dyDescent="0.2">
      <c r="AJ37467" s="23"/>
      <c r="HH37467"/>
      <c r="IW37467" s="36"/>
      <c r="JI37467"/>
      <c r="JJ37467"/>
      <c r="KX37467" s="23"/>
      <c r="KY37467" s="23"/>
    </row>
    <row r="37468" spans="36:311" x14ac:dyDescent="0.2">
      <c r="AJ37468" s="23"/>
      <c r="HH37468"/>
      <c r="IW37468" s="36"/>
      <c r="JI37468"/>
      <c r="JJ37468"/>
      <c r="KX37468" s="23"/>
      <c r="KY37468" s="23"/>
    </row>
    <row r="37469" spans="36:311" x14ac:dyDescent="0.2">
      <c r="AJ37469" s="23"/>
      <c r="HH37469"/>
      <c r="IW37469" s="36"/>
      <c r="JI37469"/>
      <c r="JJ37469"/>
      <c r="KX37469" s="23"/>
      <c r="KY37469" s="23"/>
    </row>
    <row r="37470" spans="36:311" x14ac:dyDescent="0.2">
      <c r="AJ37470" s="23"/>
      <c r="HH37470"/>
      <c r="IW37470" s="36"/>
      <c r="JI37470"/>
      <c r="JJ37470"/>
      <c r="KX37470" s="23"/>
      <c r="KY37470" s="23"/>
    </row>
    <row r="37471" spans="36:311" x14ac:dyDescent="0.2">
      <c r="AJ37471" s="23"/>
      <c r="HH37471"/>
      <c r="IW37471" s="36"/>
      <c r="JI37471"/>
      <c r="JJ37471"/>
      <c r="KX37471" s="23"/>
      <c r="KY37471" s="23"/>
    </row>
    <row r="37472" spans="36:311" x14ac:dyDescent="0.2">
      <c r="AJ37472" s="23"/>
      <c r="HH37472"/>
      <c r="IW37472" s="36"/>
      <c r="JI37472"/>
      <c r="JJ37472"/>
      <c r="KX37472" s="23"/>
      <c r="KY37472" s="23"/>
    </row>
    <row r="37473" spans="36:311" x14ac:dyDescent="0.2">
      <c r="AJ37473" s="23"/>
      <c r="HH37473"/>
      <c r="IW37473" s="36"/>
      <c r="JI37473"/>
      <c r="JJ37473"/>
      <c r="KX37473" s="23"/>
      <c r="KY37473" s="23"/>
    </row>
    <row r="37474" spans="36:311" x14ac:dyDescent="0.2">
      <c r="AJ37474" s="23"/>
      <c r="HH37474"/>
      <c r="IW37474" s="36"/>
      <c r="JI37474"/>
      <c r="JJ37474"/>
      <c r="KX37474" s="23"/>
      <c r="KY37474" s="23"/>
    </row>
    <row r="37475" spans="36:311" x14ac:dyDescent="0.2">
      <c r="AJ37475" s="23"/>
      <c r="HH37475"/>
      <c r="IW37475" s="36"/>
      <c r="JI37475"/>
      <c r="JJ37475"/>
      <c r="KX37475" s="23"/>
      <c r="KY37475" s="23"/>
    </row>
    <row r="37476" spans="36:311" x14ac:dyDescent="0.2">
      <c r="AJ37476" s="23"/>
      <c r="HH37476"/>
      <c r="IW37476" s="36"/>
      <c r="JI37476"/>
      <c r="JJ37476"/>
      <c r="KX37476" s="23"/>
      <c r="KY37476" s="23"/>
    </row>
    <row r="37477" spans="36:311" x14ac:dyDescent="0.2">
      <c r="AJ37477" s="23"/>
      <c r="HH37477"/>
      <c r="IW37477" s="36"/>
      <c r="JI37477"/>
      <c r="JJ37477"/>
      <c r="KX37477" s="23"/>
      <c r="KY37477" s="23"/>
    </row>
    <row r="37478" spans="36:311" x14ac:dyDescent="0.2">
      <c r="AJ37478" s="23"/>
      <c r="HH37478"/>
      <c r="IW37478" s="36"/>
      <c r="JI37478"/>
      <c r="JJ37478"/>
      <c r="KX37478" s="23"/>
      <c r="KY37478" s="23"/>
    </row>
    <row r="37479" spans="36:311" x14ac:dyDescent="0.2">
      <c r="AJ37479" s="23"/>
      <c r="HH37479"/>
      <c r="IW37479" s="36"/>
      <c r="JI37479"/>
      <c r="JJ37479"/>
      <c r="KX37479" s="23"/>
      <c r="KY37479" s="23"/>
    </row>
    <row r="37480" spans="36:311" x14ac:dyDescent="0.2">
      <c r="AJ37480" s="23"/>
      <c r="HH37480"/>
      <c r="IW37480" s="36"/>
      <c r="JI37480"/>
      <c r="JJ37480"/>
      <c r="KX37480" s="23"/>
      <c r="KY37480" s="23"/>
    </row>
    <row r="37481" spans="36:311" x14ac:dyDescent="0.2">
      <c r="AJ37481" s="23"/>
      <c r="HH37481"/>
      <c r="IW37481" s="36"/>
      <c r="JI37481"/>
      <c r="JJ37481"/>
      <c r="KX37481" s="23"/>
      <c r="KY37481" s="23"/>
    </row>
    <row r="37482" spans="36:311" x14ac:dyDescent="0.2">
      <c r="AJ37482" s="23"/>
      <c r="HH37482"/>
      <c r="IW37482" s="36"/>
      <c r="JI37482"/>
      <c r="JJ37482"/>
      <c r="KX37482" s="23"/>
      <c r="KY37482" s="23"/>
    </row>
    <row r="37483" spans="36:311" x14ac:dyDescent="0.2">
      <c r="AJ37483" s="23"/>
      <c r="HH37483"/>
      <c r="IW37483" s="36"/>
      <c r="JI37483"/>
      <c r="JJ37483"/>
      <c r="KX37483" s="23"/>
      <c r="KY37483" s="23"/>
    </row>
    <row r="37484" spans="36:311" x14ac:dyDescent="0.2">
      <c r="AJ37484" s="23"/>
      <c r="HH37484"/>
      <c r="IW37484" s="36"/>
      <c r="JI37484"/>
      <c r="JJ37484"/>
      <c r="KX37484" s="23"/>
      <c r="KY37484" s="23"/>
    </row>
    <row r="37485" spans="36:311" x14ac:dyDescent="0.2">
      <c r="AJ37485" s="23"/>
      <c r="HH37485"/>
      <c r="IW37485" s="36"/>
      <c r="JI37485"/>
      <c r="JJ37485"/>
      <c r="KX37485" s="23"/>
      <c r="KY37485" s="23"/>
    </row>
    <row r="37486" spans="36:311" x14ac:dyDescent="0.2">
      <c r="AJ37486" s="23"/>
      <c r="HH37486"/>
      <c r="IW37486" s="36"/>
      <c r="JI37486"/>
      <c r="JJ37486"/>
      <c r="KX37486" s="23"/>
      <c r="KY37486" s="23"/>
    </row>
    <row r="37487" spans="36:311" x14ac:dyDescent="0.2">
      <c r="AJ37487" s="23"/>
      <c r="HH37487"/>
      <c r="IW37487" s="36"/>
      <c r="JI37487"/>
      <c r="JJ37487"/>
      <c r="KX37487" s="23"/>
      <c r="KY37487" s="23"/>
    </row>
    <row r="37488" spans="36:311" x14ac:dyDescent="0.2">
      <c r="AJ37488" s="23"/>
      <c r="HH37488"/>
      <c r="IW37488" s="36"/>
      <c r="JI37488"/>
      <c r="JJ37488"/>
      <c r="KX37488" s="23"/>
      <c r="KY37488" s="23"/>
    </row>
    <row r="37489" spans="36:311" x14ac:dyDescent="0.2">
      <c r="AJ37489" s="23"/>
      <c r="HH37489"/>
      <c r="IW37489" s="36"/>
      <c r="JI37489"/>
      <c r="JJ37489"/>
      <c r="KX37489" s="23"/>
      <c r="KY37489" s="23"/>
    </row>
    <row r="37490" spans="36:311" x14ac:dyDescent="0.2">
      <c r="AJ37490" s="23"/>
      <c r="HH37490"/>
      <c r="IW37490" s="36"/>
      <c r="JI37490"/>
      <c r="JJ37490"/>
      <c r="KX37490" s="23"/>
      <c r="KY37490" s="23"/>
    </row>
    <row r="37491" spans="36:311" x14ac:dyDescent="0.2">
      <c r="AJ37491" s="23"/>
      <c r="HH37491"/>
      <c r="IW37491" s="36"/>
      <c r="JI37491"/>
      <c r="JJ37491"/>
      <c r="KX37491" s="23"/>
      <c r="KY37491" s="23"/>
    </row>
    <row r="37492" spans="36:311" x14ac:dyDescent="0.2">
      <c r="AJ37492" s="23"/>
      <c r="HH37492"/>
      <c r="IW37492" s="36"/>
      <c r="JI37492"/>
      <c r="JJ37492"/>
      <c r="KX37492" s="23"/>
      <c r="KY37492" s="23"/>
    </row>
    <row r="37493" spans="36:311" x14ac:dyDescent="0.2">
      <c r="AJ37493" s="23"/>
      <c r="HH37493"/>
      <c r="IW37493" s="36"/>
      <c r="JI37493"/>
      <c r="JJ37493"/>
      <c r="KX37493" s="23"/>
      <c r="KY37493" s="23"/>
    </row>
    <row r="37494" spans="36:311" x14ac:dyDescent="0.2">
      <c r="AJ37494" s="23"/>
      <c r="HH37494"/>
      <c r="IW37494" s="36"/>
      <c r="JI37494"/>
      <c r="JJ37494"/>
      <c r="KX37494" s="23"/>
      <c r="KY37494" s="23"/>
    </row>
    <row r="37495" spans="36:311" x14ac:dyDescent="0.2">
      <c r="AJ37495" s="23"/>
      <c r="HH37495"/>
      <c r="IW37495" s="36"/>
      <c r="JI37495"/>
      <c r="JJ37495"/>
      <c r="KX37495" s="23"/>
      <c r="KY37495" s="23"/>
    </row>
    <row r="37496" spans="36:311" x14ac:dyDescent="0.2">
      <c r="AJ37496" s="23"/>
      <c r="HH37496"/>
      <c r="IW37496" s="36"/>
      <c r="JI37496"/>
      <c r="JJ37496"/>
      <c r="KX37496" s="23"/>
      <c r="KY37496" s="23"/>
    </row>
    <row r="37497" spans="36:311" x14ac:dyDescent="0.2">
      <c r="AJ37497" s="23"/>
      <c r="HH37497"/>
      <c r="IW37497" s="36"/>
      <c r="JI37497"/>
      <c r="JJ37497"/>
      <c r="KX37497" s="23"/>
      <c r="KY37497" s="23"/>
    </row>
    <row r="37498" spans="36:311" x14ac:dyDescent="0.2">
      <c r="AJ37498" s="23"/>
      <c r="HH37498"/>
      <c r="IW37498" s="36"/>
      <c r="JI37498"/>
      <c r="JJ37498"/>
      <c r="KX37498" s="23"/>
      <c r="KY37498" s="23"/>
    </row>
    <row r="37499" spans="36:311" x14ac:dyDescent="0.2">
      <c r="AJ37499" s="23"/>
      <c r="HH37499"/>
      <c r="IW37499" s="36"/>
      <c r="JI37499"/>
      <c r="JJ37499"/>
      <c r="KX37499" s="23"/>
      <c r="KY37499" s="23"/>
    </row>
    <row r="37500" spans="36:311" x14ac:dyDescent="0.2">
      <c r="AJ37500" s="23"/>
      <c r="HH37500"/>
      <c r="IW37500" s="36"/>
      <c r="JI37500"/>
      <c r="JJ37500"/>
      <c r="KX37500" s="23"/>
      <c r="KY37500" s="23"/>
    </row>
    <row r="37501" spans="36:311" x14ac:dyDescent="0.2">
      <c r="AJ37501" s="23"/>
      <c r="HH37501"/>
      <c r="IW37501" s="36"/>
      <c r="JI37501"/>
      <c r="JJ37501"/>
      <c r="KX37501" s="23"/>
      <c r="KY37501" s="23"/>
    </row>
    <row r="37502" spans="36:311" x14ac:dyDescent="0.2">
      <c r="AJ37502" s="23"/>
      <c r="HH37502"/>
      <c r="IW37502" s="36"/>
      <c r="JI37502"/>
      <c r="JJ37502"/>
      <c r="KX37502" s="23"/>
      <c r="KY37502" s="23"/>
    </row>
    <row r="37503" spans="36:311" x14ac:dyDescent="0.2">
      <c r="AJ37503" s="23"/>
      <c r="HH37503"/>
      <c r="IW37503" s="36"/>
      <c r="JI37503"/>
      <c r="JJ37503"/>
      <c r="KX37503" s="23"/>
      <c r="KY37503" s="23"/>
    </row>
    <row r="37504" spans="36:311" x14ac:dyDescent="0.2">
      <c r="AJ37504" s="23"/>
      <c r="HH37504"/>
      <c r="IW37504" s="36"/>
      <c r="JI37504"/>
      <c r="JJ37504"/>
      <c r="KX37504" s="23"/>
      <c r="KY37504" s="23"/>
    </row>
    <row r="37505" spans="36:311" x14ac:dyDescent="0.2">
      <c r="AJ37505" s="23"/>
      <c r="HH37505"/>
      <c r="IW37505" s="36"/>
      <c r="JI37505"/>
      <c r="JJ37505"/>
      <c r="KX37505" s="23"/>
      <c r="KY37505" s="23"/>
    </row>
    <row r="37506" spans="36:311" x14ac:dyDescent="0.2">
      <c r="AJ37506" s="23"/>
      <c r="HH37506"/>
      <c r="IW37506" s="36"/>
      <c r="JI37506"/>
      <c r="JJ37506"/>
      <c r="KX37506" s="23"/>
      <c r="KY37506" s="23"/>
    </row>
    <row r="37507" spans="36:311" x14ac:dyDescent="0.2">
      <c r="AJ37507" s="23"/>
      <c r="HH37507"/>
      <c r="IW37507" s="36"/>
      <c r="JI37507"/>
      <c r="JJ37507"/>
      <c r="KX37507" s="23"/>
      <c r="KY37507" s="23"/>
    </row>
    <row r="37508" spans="36:311" x14ac:dyDescent="0.2">
      <c r="AJ37508" s="23"/>
      <c r="HH37508"/>
      <c r="IW37508" s="36"/>
      <c r="JI37508"/>
      <c r="JJ37508"/>
      <c r="KX37508" s="23"/>
      <c r="KY37508" s="23"/>
    </row>
    <row r="37509" spans="36:311" x14ac:dyDescent="0.2">
      <c r="AJ37509" s="23"/>
      <c r="HH37509"/>
      <c r="IW37509" s="36"/>
      <c r="JI37509"/>
      <c r="JJ37509"/>
      <c r="KX37509" s="23"/>
      <c r="KY37509" s="23"/>
    </row>
    <row r="37510" spans="36:311" x14ac:dyDescent="0.2">
      <c r="AJ37510" s="23"/>
      <c r="HH37510"/>
      <c r="IW37510" s="36"/>
      <c r="JI37510"/>
      <c r="JJ37510"/>
      <c r="KX37510" s="23"/>
      <c r="KY37510" s="23"/>
    </row>
    <row r="37511" spans="36:311" x14ac:dyDescent="0.2">
      <c r="AJ37511" s="23"/>
      <c r="HH37511"/>
      <c r="IW37511" s="36"/>
      <c r="JI37511"/>
      <c r="JJ37511"/>
      <c r="KX37511" s="23"/>
      <c r="KY37511" s="23"/>
    </row>
    <row r="37512" spans="36:311" x14ac:dyDescent="0.2">
      <c r="AJ37512" s="23"/>
      <c r="HH37512"/>
      <c r="IW37512" s="36"/>
      <c r="JI37512"/>
      <c r="JJ37512"/>
      <c r="KX37512" s="23"/>
      <c r="KY37512" s="23"/>
    </row>
    <row r="37513" spans="36:311" x14ac:dyDescent="0.2">
      <c r="AJ37513" s="23"/>
      <c r="HH37513"/>
      <c r="IW37513" s="36"/>
      <c r="JI37513"/>
      <c r="JJ37513"/>
      <c r="KX37513" s="23"/>
      <c r="KY37513" s="23"/>
    </row>
    <row r="37514" spans="36:311" x14ac:dyDescent="0.2">
      <c r="AJ37514" s="23"/>
      <c r="HH37514"/>
      <c r="IW37514" s="36"/>
      <c r="JI37514"/>
      <c r="JJ37514"/>
      <c r="KX37514" s="23"/>
      <c r="KY37514" s="23"/>
    </row>
    <row r="37515" spans="36:311" x14ac:dyDescent="0.2">
      <c r="AJ37515" s="23"/>
      <c r="HH37515"/>
      <c r="IW37515" s="36"/>
      <c r="JI37515"/>
      <c r="JJ37515"/>
      <c r="KX37515" s="23"/>
      <c r="KY37515" s="23"/>
    </row>
    <row r="37516" spans="36:311" x14ac:dyDescent="0.2">
      <c r="AJ37516" s="23"/>
      <c r="HH37516"/>
      <c r="IW37516" s="36"/>
      <c r="JI37516"/>
      <c r="JJ37516"/>
      <c r="KX37516" s="23"/>
      <c r="KY37516" s="23"/>
    </row>
    <row r="37517" spans="36:311" x14ac:dyDescent="0.2">
      <c r="AJ37517" s="23"/>
      <c r="HH37517"/>
      <c r="IW37517" s="36"/>
      <c r="JI37517"/>
      <c r="JJ37517"/>
      <c r="KX37517" s="23"/>
      <c r="KY37517" s="23"/>
    </row>
    <row r="37518" spans="36:311" x14ac:dyDescent="0.2">
      <c r="AJ37518" s="23"/>
      <c r="HH37518"/>
      <c r="IW37518" s="36"/>
      <c r="JI37518"/>
      <c r="JJ37518"/>
      <c r="KX37518" s="23"/>
      <c r="KY37518" s="23"/>
    </row>
    <row r="37519" spans="36:311" x14ac:dyDescent="0.2">
      <c r="AJ37519" s="23"/>
      <c r="HH37519"/>
      <c r="IW37519" s="36"/>
      <c r="JI37519"/>
      <c r="JJ37519"/>
      <c r="KX37519" s="23"/>
      <c r="KY37519" s="23"/>
    </row>
    <row r="37520" spans="36:311" x14ac:dyDescent="0.2">
      <c r="AJ37520" s="23"/>
      <c r="HH37520"/>
      <c r="IW37520" s="36"/>
      <c r="JI37520"/>
      <c r="JJ37520"/>
      <c r="KX37520" s="23"/>
      <c r="KY37520" s="23"/>
    </row>
    <row r="37521" spans="36:311" x14ac:dyDescent="0.2">
      <c r="AJ37521" s="23"/>
      <c r="HH37521"/>
      <c r="IW37521" s="36"/>
      <c r="JI37521"/>
      <c r="JJ37521"/>
      <c r="KX37521" s="23"/>
      <c r="KY37521" s="23"/>
    </row>
    <row r="37522" spans="36:311" x14ac:dyDescent="0.2">
      <c r="AJ37522" s="23"/>
      <c r="HH37522"/>
      <c r="IW37522" s="36"/>
      <c r="JI37522"/>
      <c r="JJ37522"/>
      <c r="KX37522" s="23"/>
      <c r="KY37522" s="23"/>
    </row>
    <row r="37523" spans="36:311" x14ac:dyDescent="0.2">
      <c r="AJ37523" s="23"/>
      <c r="HH37523"/>
      <c r="IW37523" s="36"/>
      <c r="JI37523"/>
      <c r="JJ37523"/>
      <c r="KX37523" s="23"/>
      <c r="KY37523" s="23"/>
    </row>
    <row r="37524" spans="36:311" x14ac:dyDescent="0.2">
      <c r="AJ37524" s="23"/>
      <c r="HH37524"/>
      <c r="IW37524" s="36"/>
      <c r="JI37524"/>
      <c r="JJ37524"/>
      <c r="KX37524" s="23"/>
      <c r="KY37524" s="23"/>
    </row>
    <row r="37525" spans="36:311" x14ac:dyDescent="0.2">
      <c r="AJ37525" s="23"/>
      <c r="HH37525"/>
      <c r="IW37525" s="36"/>
      <c r="JI37525"/>
      <c r="JJ37525"/>
      <c r="KX37525" s="23"/>
      <c r="KY37525" s="23"/>
    </row>
    <row r="37526" spans="36:311" x14ac:dyDescent="0.2">
      <c r="AJ37526" s="23"/>
      <c r="HH37526"/>
      <c r="IW37526" s="36"/>
      <c r="JI37526"/>
      <c r="JJ37526"/>
      <c r="KX37526" s="23"/>
      <c r="KY37526" s="23"/>
    </row>
    <row r="37527" spans="36:311" x14ac:dyDescent="0.2">
      <c r="AJ37527" s="23"/>
      <c r="HH37527"/>
      <c r="IW37527" s="36"/>
      <c r="JI37527"/>
      <c r="JJ37527"/>
      <c r="KX37527" s="23"/>
      <c r="KY37527" s="23"/>
    </row>
    <row r="37528" spans="36:311" x14ac:dyDescent="0.2">
      <c r="AJ37528" s="23"/>
      <c r="HH37528"/>
      <c r="IW37528" s="36"/>
      <c r="JI37528"/>
      <c r="JJ37528"/>
      <c r="KX37528" s="23"/>
      <c r="KY37528" s="23"/>
    </row>
    <row r="37529" spans="36:311" x14ac:dyDescent="0.2">
      <c r="AJ37529" s="23"/>
      <c r="HH37529"/>
      <c r="IW37529" s="36"/>
      <c r="JI37529"/>
      <c r="JJ37529"/>
      <c r="KX37529" s="23"/>
      <c r="KY37529" s="23"/>
    </row>
    <row r="37530" spans="36:311" x14ac:dyDescent="0.2">
      <c r="AJ37530" s="23"/>
      <c r="HH37530"/>
      <c r="IW37530" s="36"/>
      <c r="JI37530"/>
      <c r="JJ37530"/>
      <c r="KX37530" s="23"/>
      <c r="KY37530" s="23"/>
    </row>
    <row r="37531" spans="36:311" x14ac:dyDescent="0.2">
      <c r="AJ37531" s="23"/>
      <c r="HH37531"/>
      <c r="IW37531" s="36"/>
      <c r="JI37531"/>
      <c r="JJ37531"/>
      <c r="KX37531" s="23"/>
      <c r="KY37531" s="23"/>
    </row>
    <row r="37532" spans="36:311" x14ac:dyDescent="0.2">
      <c r="AJ37532" s="23"/>
      <c r="HH37532"/>
      <c r="IW37532" s="36"/>
      <c r="JI37532"/>
      <c r="JJ37532"/>
      <c r="KX37532" s="23"/>
      <c r="KY37532" s="23"/>
    </row>
    <row r="37533" spans="36:311" x14ac:dyDescent="0.2">
      <c r="AJ37533" s="23"/>
      <c r="HH37533"/>
      <c r="IW37533" s="36"/>
      <c r="JI37533"/>
      <c r="JJ37533"/>
      <c r="KX37533" s="23"/>
      <c r="KY37533" s="23"/>
    </row>
    <row r="37534" spans="36:311" x14ac:dyDescent="0.2">
      <c r="AJ37534" s="23"/>
      <c r="HH37534"/>
      <c r="IW37534" s="36"/>
      <c r="JI37534"/>
      <c r="JJ37534"/>
      <c r="KX37534" s="23"/>
      <c r="KY37534" s="23"/>
    </row>
    <row r="37535" spans="36:311" x14ac:dyDescent="0.2">
      <c r="AJ37535" s="23"/>
      <c r="HH37535"/>
      <c r="IW37535" s="36"/>
      <c r="JI37535"/>
      <c r="JJ37535"/>
      <c r="KX37535" s="23"/>
      <c r="KY37535" s="23"/>
    </row>
    <row r="37536" spans="36:311" x14ac:dyDescent="0.2">
      <c r="AJ37536" s="23"/>
      <c r="HH37536"/>
      <c r="IW37536" s="36"/>
      <c r="JI37536"/>
      <c r="JJ37536"/>
      <c r="KX37536" s="23"/>
      <c r="KY37536" s="23"/>
    </row>
    <row r="37537" spans="36:311" x14ac:dyDescent="0.2">
      <c r="AJ37537" s="23"/>
      <c r="HH37537"/>
      <c r="IW37537" s="36"/>
      <c r="JI37537"/>
      <c r="JJ37537"/>
      <c r="KX37537" s="23"/>
      <c r="KY37537" s="23"/>
    </row>
    <row r="37538" spans="36:311" x14ac:dyDescent="0.2">
      <c r="AJ37538" s="23"/>
      <c r="HH37538"/>
      <c r="IW37538" s="36"/>
      <c r="JI37538"/>
      <c r="JJ37538"/>
      <c r="KX37538" s="23"/>
      <c r="KY37538" s="23"/>
    </row>
    <row r="37539" spans="36:311" x14ac:dyDescent="0.2">
      <c r="AJ37539" s="23"/>
      <c r="HH37539"/>
      <c r="IW37539" s="36"/>
      <c r="JI37539"/>
      <c r="JJ37539"/>
      <c r="KX37539" s="23"/>
      <c r="KY37539" s="23"/>
    </row>
    <row r="37540" spans="36:311" x14ac:dyDescent="0.2">
      <c r="AJ37540" s="23"/>
      <c r="HH37540"/>
      <c r="IW37540" s="36"/>
      <c r="JI37540"/>
      <c r="JJ37540"/>
      <c r="KX37540" s="23"/>
      <c r="KY37540" s="23"/>
    </row>
    <row r="37541" spans="36:311" x14ac:dyDescent="0.2">
      <c r="AJ37541" s="23"/>
      <c r="HH37541"/>
      <c r="IW37541" s="36"/>
      <c r="JI37541"/>
      <c r="JJ37541"/>
      <c r="KX37541" s="23"/>
      <c r="KY37541" s="23"/>
    </row>
    <row r="37542" spans="36:311" x14ac:dyDescent="0.2">
      <c r="AJ37542" s="23"/>
      <c r="HH37542"/>
      <c r="IW37542" s="36"/>
      <c r="JI37542"/>
      <c r="JJ37542"/>
      <c r="KX37542" s="23"/>
      <c r="KY37542" s="23"/>
    </row>
    <row r="37543" spans="36:311" x14ac:dyDescent="0.2">
      <c r="AJ37543" s="23"/>
      <c r="HH37543"/>
      <c r="IW37543" s="36"/>
      <c r="JI37543"/>
      <c r="JJ37543"/>
      <c r="KX37543" s="23"/>
      <c r="KY37543" s="23"/>
    </row>
    <row r="37544" spans="36:311" x14ac:dyDescent="0.2">
      <c r="AJ37544" s="23"/>
      <c r="HH37544"/>
      <c r="IW37544" s="36"/>
      <c r="JI37544"/>
      <c r="JJ37544"/>
      <c r="KX37544" s="23"/>
      <c r="KY37544" s="23"/>
    </row>
    <row r="37545" spans="36:311" x14ac:dyDescent="0.2">
      <c r="AJ37545" s="23"/>
      <c r="HH37545"/>
      <c r="IW37545" s="36"/>
      <c r="JI37545"/>
      <c r="JJ37545"/>
      <c r="KX37545" s="23"/>
      <c r="KY37545" s="23"/>
    </row>
    <row r="37546" spans="36:311" x14ac:dyDescent="0.2">
      <c r="AJ37546" s="23"/>
      <c r="HH37546"/>
      <c r="IW37546" s="36"/>
      <c r="JI37546"/>
      <c r="JJ37546"/>
      <c r="KX37546" s="23"/>
      <c r="KY37546" s="23"/>
    </row>
    <row r="37547" spans="36:311" x14ac:dyDescent="0.2">
      <c r="AJ37547" s="23"/>
      <c r="HH37547"/>
      <c r="IW37547" s="36"/>
      <c r="JI37547"/>
      <c r="JJ37547"/>
      <c r="KX37547" s="23"/>
      <c r="KY37547" s="23"/>
    </row>
    <row r="37548" spans="36:311" x14ac:dyDescent="0.2">
      <c r="AJ37548" s="23"/>
      <c r="HH37548"/>
      <c r="IW37548" s="36"/>
      <c r="JI37548"/>
      <c r="JJ37548"/>
      <c r="KX37548" s="23"/>
      <c r="KY37548" s="23"/>
    </row>
    <row r="37549" spans="36:311" x14ac:dyDescent="0.2">
      <c r="AJ37549" s="23"/>
      <c r="HH37549"/>
      <c r="IW37549" s="36"/>
      <c r="JI37549"/>
      <c r="JJ37549"/>
      <c r="KX37549" s="23"/>
      <c r="KY37549" s="23"/>
    </row>
    <row r="37550" spans="36:311" x14ac:dyDescent="0.2">
      <c r="AJ37550" s="23"/>
      <c r="HH37550"/>
      <c r="IW37550" s="36"/>
      <c r="JI37550"/>
      <c r="JJ37550"/>
      <c r="KX37550" s="23"/>
      <c r="KY37550" s="23"/>
    </row>
    <row r="37551" spans="36:311" x14ac:dyDescent="0.2">
      <c r="AJ37551" s="23"/>
      <c r="HH37551"/>
      <c r="IW37551" s="36"/>
      <c r="JI37551"/>
      <c r="JJ37551"/>
      <c r="KX37551" s="23"/>
      <c r="KY37551" s="23"/>
    </row>
    <row r="37552" spans="36:311" x14ac:dyDescent="0.2">
      <c r="AJ37552" s="23"/>
      <c r="HH37552"/>
      <c r="IW37552" s="36"/>
      <c r="JI37552"/>
      <c r="JJ37552"/>
      <c r="KX37552" s="23"/>
      <c r="KY37552" s="23"/>
    </row>
    <row r="37553" spans="36:311" x14ac:dyDescent="0.2">
      <c r="AJ37553" s="23"/>
      <c r="HH37553"/>
      <c r="IW37553" s="36"/>
      <c r="JI37553"/>
      <c r="JJ37553"/>
      <c r="KX37553" s="23"/>
      <c r="KY37553" s="23"/>
    </row>
    <row r="37554" spans="36:311" x14ac:dyDescent="0.2">
      <c r="AJ37554" s="23"/>
      <c r="HH37554"/>
      <c r="IW37554" s="36"/>
      <c r="JI37554"/>
      <c r="JJ37554"/>
      <c r="KX37554" s="23"/>
      <c r="KY37554" s="23"/>
    </row>
    <row r="37555" spans="36:311" x14ac:dyDescent="0.2">
      <c r="AJ37555" s="23"/>
      <c r="HH37555"/>
      <c r="IW37555" s="36"/>
      <c r="JI37555"/>
      <c r="JJ37555"/>
      <c r="KX37555" s="23"/>
      <c r="KY37555" s="23"/>
    </row>
    <row r="37556" spans="36:311" x14ac:dyDescent="0.2">
      <c r="AJ37556" s="23"/>
      <c r="HH37556"/>
      <c r="IW37556" s="36"/>
      <c r="JI37556"/>
      <c r="JJ37556"/>
      <c r="KX37556" s="23"/>
      <c r="KY37556" s="23"/>
    </row>
    <row r="37557" spans="36:311" x14ac:dyDescent="0.2">
      <c r="AJ37557" s="23"/>
      <c r="HH37557"/>
      <c r="IW37557" s="36"/>
      <c r="JI37557"/>
      <c r="JJ37557"/>
      <c r="KX37557" s="23"/>
      <c r="KY37557" s="23"/>
    </row>
    <row r="37558" spans="36:311" x14ac:dyDescent="0.2">
      <c r="AJ37558" s="23"/>
      <c r="HH37558"/>
      <c r="IW37558" s="36"/>
      <c r="JI37558"/>
      <c r="JJ37558"/>
      <c r="KX37558" s="23"/>
      <c r="KY37558" s="23"/>
    </row>
    <row r="37559" spans="36:311" x14ac:dyDescent="0.2">
      <c r="AJ37559" s="23"/>
      <c r="HH37559"/>
      <c r="IW37559" s="36"/>
      <c r="JI37559"/>
      <c r="JJ37559"/>
      <c r="KX37559" s="23"/>
      <c r="KY37559" s="23"/>
    </row>
    <row r="37560" spans="36:311" x14ac:dyDescent="0.2">
      <c r="AJ37560" s="23"/>
      <c r="HH37560"/>
      <c r="IW37560" s="36"/>
      <c r="JI37560"/>
      <c r="JJ37560"/>
      <c r="KX37560" s="23"/>
      <c r="KY37560" s="23"/>
    </row>
    <row r="37561" spans="36:311" x14ac:dyDescent="0.2">
      <c r="AJ37561" s="23"/>
      <c r="HH37561"/>
      <c r="IW37561" s="36"/>
      <c r="JI37561"/>
      <c r="JJ37561"/>
      <c r="KX37561" s="23"/>
      <c r="KY37561" s="23"/>
    </row>
    <row r="37562" spans="36:311" x14ac:dyDescent="0.2">
      <c r="AJ37562" s="23"/>
      <c r="HH37562"/>
      <c r="IW37562" s="36"/>
      <c r="JI37562"/>
      <c r="JJ37562"/>
      <c r="KX37562" s="23"/>
      <c r="KY37562" s="23"/>
    </row>
    <row r="37563" spans="36:311" x14ac:dyDescent="0.2">
      <c r="AJ37563" s="23"/>
      <c r="HH37563"/>
      <c r="IW37563" s="36"/>
      <c r="JI37563"/>
      <c r="JJ37563"/>
      <c r="KX37563" s="23"/>
      <c r="KY37563" s="23"/>
    </row>
    <row r="37564" spans="36:311" x14ac:dyDescent="0.2">
      <c r="AJ37564" s="23"/>
      <c r="HH37564"/>
      <c r="IW37564" s="36"/>
      <c r="JI37564"/>
      <c r="JJ37564"/>
      <c r="KX37564" s="23"/>
      <c r="KY37564" s="23"/>
    </row>
    <row r="37565" spans="36:311" x14ac:dyDescent="0.2">
      <c r="AJ37565" s="23"/>
      <c r="HH37565"/>
      <c r="IW37565" s="36"/>
      <c r="JI37565"/>
      <c r="JJ37565"/>
      <c r="KX37565" s="23"/>
      <c r="KY37565" s="23"/>
    </row>
    <row r="37566" spans="36:311" x14ac:dyDescent="0.2">
      <c r="AJ37566" s="23"/>
      <c r="HH37566"/>
      <c r="IW37566" s="36"/>
      <c r="JI37566"/>
      <c r="JJ37566"/>
      <c r="KX37566" s="23"/>
      <c r="KY37566" s="23"/>
    </row>
    <row r="37567" spans="36:311" x14ac:dyDescent="0.2">
      <c r="AJ37567" s="23"/>
      <c r="HH37567"/>
      <c r="IW37567" s="36"/>
      <c r="JI37567"/>
      <c r="JJ37567"/>
      <c r="KX37567" s="23"/>
      <c r="KY37567" s="23"/>
    </row>
    <row r="37568" spans="36:311" x14ac:dyDescent="0.2">
      <c r="AJ37568" s="23"/>
      <c r="HH37568"/>
      <c r="IW37568" s="36"/>
      <c r="JI37568"/>
      <c r="JJ37568"/>
      <c r="KX37568" s="23"/>
      <c r="KY37568" s="23"/>
    </row>
    <row r="37569" spans="36:311" x14ac:dyDescent="0.2">
      <c r="AJ37569" s="23"/>
      <c r="HH37569"/>
      <c r="IW37569" s="36"/>
      <c r="JI37569"/>
      <c r="JJ37569"/>
      <c r="KX37569" s="23"/>
      <c r="KY37569" s="23"/>
    </row>
    <row r="37570" spans="36:311" x14ac:dyDescent="0.2">
      <c r="AJ37570" s="23"/>
      <c r="HH37570"/>
      <c r="IW37570" s="36"/>
      <c r="JI37570"/>
      <c r="JJ37570"/>
      <c r="KX37570" s="23"/>
      <c r="KY37570" s="23"/>
    </row>
    <row r="37571" spans="36:311" x14ac:dyDescent="0.2">
      <c r="AJ37571" s="23"/>
      <c r="HH37571"/>
      <c r="IW37571" s="36"/>
      <c r="JI37571"/>
      <c r="JJ37571"/>
      <c r="KX37571" s="23"/>
      <c r="KY37571" s="23"/>
    </row>
    <row r="37572" spans="36:311" x14ac:dyDescent="0.2">
      <c r="AJ37572" s="23"/>
      <c r="HH37572"/>
      <c r="IW37572" s="36"/>
      <c r="JI37572"/>
      <c r="JJ37572"/>
      <c r="KX37572" s="23"/>
      <c r="KY37572" s="23"/>
    </row>
    <row r="37573" spans="36:311" x14ac:dyDescent="0.2">
      <c r="AJ37573" s="23"/>
      <c r="HH37573"/>
      <c r="IW37573" s="36"/>
      <c r="JI37573"/>
      <c r="JJ37573"/>
      <c r="KX37573" s="23"/>
      <c r="KY37573" s="23"/>
    </row>
    <row r="37574" spans="36:311" x14ac:dyDescent="0.2">
      <c r="AJ37574" s="23"/>
      <c r="HH37574"/>
      <c r="IW37574" s="36"/>
      <c r="JI37574"/>
      <c r="JJ37574"/>
      <c r="KX37574" s="23"/>
      <c r="KY37574" s="23"/>
    </row>
    <row r="37575" spans="36:311" x14ac:dyDescent="0.2">
      <c r="AJ37575" s="23"/>
      <c r="HH37575"/>
      <c r="IW37575" s="36"/>
      <c r="JI37575"/>
      <c r="JJ37575"/>
      <c r="KX37575" s="23"/>
      <c r="KY37575" s="23"/>
    </row>
    <row r="37576" spans="36:311" x14ac:dyDescent="0.2">
      <c r="AJ37576" s="23"/>
      <c r="HH37576"/>
      <c r="IW37576" s="36"/>
      <c r="JI37576"/>
      <c r="JJ37576"/>
      <c r="KX37576" s="23"/>
      <c r="KY37576" s="23"/>
    </row>
    <row r="37577" spans="36:311" x14ac:dyDescent="0.2">
      <c r="AJ37577" s="23"/>
      <c r="HH37577"/>
      <c r="IW37577" s="36"/>
      <c r="JI37577"/>
      <c r="JJ37577"/>
      <c r="KX37577" s="23"/>
      <c r="KY37577" s="23"/>
    </row>
    <row r="37578" spans="36:311" x14ac:dyDescent="0.2">
      <c r="AJ37578" s="23"/>
      <c r="HH37578"/>
      <c r="IW37578" s="36"/>
      <c r="JI37578"/>
      <c r="JJ37578"/>
      <c r="KX37578" s="23"/>
      <c r="KY37578" s="23"/>
    </row>
    <row r="37579" spans="36:311" x14ac:dyDescent="0.2">
      <c r="AJ37579" s="23"/>
      <c r="HH37579"/>
      <c r="IW37579" s="36"/>
      <c r="JI37579"/>
      <c r="JJ37579"/>
      <c r="KX37579" s="23"/>
      <c r="KY37579" s="23"/>
    </row>
    <row r="37580" spans="36:311" x14ac:dyDescent="0.2">
      <c r="AJ37580" s="23"/>
      <c r="HH37580"/>
      <c r="IW37580" s="36"/>
      <c r="JI37580"/>
      <c r="JJ37580"/>
      <c r="KX37580" s="23"/>
      <c r="KY37580" s="23"/>
    </row>
    <row r="37581" spans="36:311" x14ac:dyDescent="0.2">
      <c r="AJ37581" s="23"/>
      <c r="HH37581"/>
      <c r="IW37581" s="36"/>
      <c r="JI37581"/>
      <c r="JJ37581"/>
      <c r="KX37581" s="23"/>
      <c r="KY37581" s="23"/>
    </row>
    <row r="37582" spans="36:311" x14ac:dyDescent="0.2">
      <c r="AJ37582" s="23"/>
      <c r="HH37582"/>
      <c r="IW37582" s="36"/>
      <c r="JI37582"/>
      <c r="JJ37582"/>
      <c r="KX37582" s="23"/>
      <c r="KY37582" s="23"/>
    </row>
    <row r="37583" spans="36:311" x14ac:dyDescent="0.2">
      <c r="AJ37583" s="23"/>
      <c r="HH37583"/>
      <c r="IW37583" s="36"/>
      <c r="JI37583"/>
      <c r="JJ37583"/>
      <c r="KX37583" s="23"/>
      <c r="KY37583" s="23"/>
    </row>
    <row r="37584" spans="36:311" x14ac:dyDescent="0.2">
      <c r="AJ37584" s="23"/>
      <c r="HH37584"/>
      <c r="IW37584" s="36"/>
      <c r="JI37584"/>
      <c r="JJ37584"/>
      <c r="KX37584" s="23"/>
      <c r="KY37584" s="23"/>
    </row>
    <row r="37585" spans="36:311" x14ac:dyDescent="0.2">
      <c r="AJ37585" s="23"/>
      <c r="HH37585"/>
      <c r="IW37585" s="36"/>
      <c r="JI37585"/>
      <c r="JJ37585"/>
      <c r="KX37585" s="23"/>
      <c r="KY37585" s="23"/>
    </row>
    <row r="37586" spans="36:311" x14ac:dyDescent="0.2">
      <c r="AJ37586" s="23"/>
      <c r="HH37586"/>
      <c r="IW37586" s="36"/>
      <c r="JI37586"/>
      <c r="JJ37586"/>
      <c r="KX37586" s="23"/>
      <c r="KY37586" s="23"/>
    </row>
    <row r="37587" spans="36:311" x14ac:dyDescent="0.2">
      <c r="AJ37587" s="23"/>
      <c r="HH37587"/>
      <c r="IW37587" s="36"/>
      <c r="JI37587"/>
      <c r="JJ37587"/>
      <c r="KX37587" s="23"/>
      <c r="KY37587" s="23"/>
    </row>
    <row r="37588" spans="36:311" x14ac:dyDescent="0.2">
      <c r="AJ37588" s="23"/>
      <c r="HH37588"/>
      <c r="IW37588" s="36"/>
      <c r="JI37588"/>
      <c r="JJ37588"/>
      <c r="KX37588" s="23"/>
      <c r="KY37588" s="23"/>
    </row>
    <row r="37589" spans="36:311" x14ac:dyDescent="0.2">
      <c r="AJ37589" s="23"/>
      <c r="HH37589"/>
      <c r="IW37589" s="36"/>
      <c r="JI37589"/>
      <c r="JJ37589"/>
      <c r="KX37589" s="23"/>
      <c r="KY37589" s="23"/>
    </row>
    <row r="37590" spans="36:311" x14ac:dyDescent="0.2">
      <c r="AJ37590" s="23"/>
      <c r="HH37590"/>
      <c r="IW37590" s="36"/>
      <c r="JI37590"/>
      <c r="JJ37590"/>
      <c r="KX37590" s="23"/>
      <c r="KY37590" s="23"/>
    </row>
    <row r="37591" spans="36:311" x14ac:dyDescent="0.2">
      <c r="AJ37591" s="23"/>
      <c r="HH37591"/>
      <c r="IW37591" s="36"/>
      <c r="JI37591"/>
      <c r="JJ37591"/>
      <c r="KX37591" s="23"/>
      <c r="KY37591" s="23"/>
    </row>
    <row r="37592" spans="36:311" x14ac:dyDescent="0.2">
      <c r="AJ37592" s="23"/>
      <c r="HH37592"/>
      <c r="IW37592" s="36"/>
      <c r="JI37592"/>
      <c r="JJ37592"/>
      <c r="KX37592" s="23"/>
      <c r="KY37592" s="23"/>
    </row>
    <row r="37593" spans="36:311" x14ac:dyDescent="0.2">
      <c r="AJ37593" s="23"/>
      <c r="HH37593"/>
      <c r="IW37593" s="36"/>
      <c r="JI37593"/>
      <c r="JJ37593"/>
      <c r="KX37593" s="23"/>
      <c r="KY37593" s="23"/>
    </row>
    <row r="37594" spans="36:311" x14ac:dyDescent="0.2">
      <c r="AJ37594" s="23"/>
      <c r="HH37594"/>
      <c r="IW37594" s="36"/>
      <c r="JI37594"/>
      <c r="JJ37594"/>
      <c r="KX37594" s="23"/>
      <c r="KY37594" s="23"/>
    </row>
    <row r="37595" spans="36:311" x14ac:dyDescent="0.2">
      <c r="AJ37595" s="23"/>
      <c r="HH37595"/>
      <c r="IW37595" s="36"/>
      <c r="JI37595"/>
      <c r="JJ37595"/>
      <c r="KX37595" s="23"/>
      <c r="KY37595" s="23"/>
    </row>
    <row r="37596" spans="36:311" x14ac:dyDescent="0.2">
      <c r="AJ37596" s="23"/>
      <c r="HH37596"/>
      <c r="IW37596" s="36"/>
      <c r="JI37596"/>
      <c r="JJ37596"/>
      <c r="KX37596" s="23"/>
      <c r="KY37596" s="23"/>
    </row>
    <row r="37597" spans="36:311" x14ac:dyDescent="0.2">
      <c r="AJ37597" s="23"/>
      <c r="HH37597"/>
      <c r="IW37597" s="36"/>
      <c r="JI37597"/>
      <c r="JJ37597"/>
      <c r="KX37597" s="23"/>
      <c r="KY37597" s="23"/>
    </row>
    <row r="37598" spans="36:311" x14ac:dyDescent="0.2">
      <c r="AJ37598" s="23"/>
      <c r="HH37598"/>
      <c r="IW37598" s="36"/>
      <c r="JI37598"/>
      <c r="JJ37598"/>
      <c r="KX37598" s="23"/>
      <c r="KY37598" s="23"/>
    </row>
    <row r="37599" spans="36:311" x14ac:dyDescent="0.2">
      <c r="AJ37599" s="23"/>
      <c r="HH37599"/>
      <c r="IW37599" s="36"/>
      <c r="JI37599"/>
      <c r="JJ37599"/>
      <c r="KX37599" s="23"/>
      <c r="KY37599" s="23"/>
    </row>
    <row r="37600" spans="36:311" x14ac:dyDescent="0.2">
      <c r="AJ37600" s="23"/>
      <c r="HH37600"/>
      <c r="IW37600" s="36"/>
      <c r="JI37600"/>
      <c r="JJ37600"/>
      <c r="KX37600" s="23"/>
      <c r="KY37600" s="23"/>
    </row>
    <row r="37601" spans="36:311" x14ac:dyDescent="0.2">
      <c r="AJ37601" s="23"/>
      <c r="HH37601"/>
      <c r="IW37601" s="36"/>
      <c r="JI37601"/>
      <c r="JJ37601"/>
      <c r="KX37601" s="23"/>
      <c r="KY37601" s="23"/>
    </row>
    <row r="37602" spans="36:311" x14ac:dyDescent="0.2">
      <c r="AJ37602" s="23"/>
      <c r="HH37602"/>
      <c r="IW37602" s="36"/>
      <c r="JI37602"/>
      <c r="JJ37602"/>
      <c r="KX37602" s="23"/>
      <c r="KY37602" s="23"/>
    </row>
    <row r="37603" spans="36:311" x14ac:dyDescent="0.2">
      <c r="AJ37603" s="23"/>
      <c r="HH37603"/>
      <c r="IW37603" s="36"/>
      <c r="JI37603"/>
      <c r="JJ37603"/>
      <c r="KX37603" s="23"/>
      <c r="KY37603" s="23"/>
    </row>
    <row r="37604" spans="36:311" x14ac:dyDescent="0.2">
      <c r="AJ37604" s="23"/>
      <c r="HH37604"/>
      <c r="IW37604" s="36"/>
      <c r="JI37604"/>
      <c r="JJ37604"/>
      <c r="KX37604" s="23"/>
      <c r="KY37604" s="23"/>
    </row>
    <row r="37605" spans="36:311" x14ac:dyDescent="0.2">
      <c r="AJ37605" s="23"/>
      <c r="HH37605"/>
      <c r="IW37605" s="36"/>
      <c r="JI37605"/>
      <c r="JJ37605"/>
      <c r="KX37605" s="23"/>
      <c r="KY37605" s="23"/>
    </row>
    <row r="37606" spans="36:311" x14ac:dyDescent="0.2">
      <c r="AJ37606" s="23"/>
      <c r="HH37606"/>
      <c r="IW37606" s="36"/>
      <c r="JI37606"/>
      <c r="JJ37606"/>
      <c r="KX37606" s="23"/>
      <c r="KY37606" s="23"/>
    </row>
    <row r="37607" spans="36:311" x14ac:dyDescent="0.2">
      <c r="AJ37607" s="23"/>
      <c r="HH37607"/>
      <c r="IW37607" s="36"/>
      <c r="JI37607"/>
      <c r="JJ37607"/>
      <c r="KX37607" s="23"/>
      <c r="KY37607" s="23"/>
    </row>
    <row r="37608" spans="36:311" x14ac:dyDescent="0.2">
      <c r="AJ37608" s="23"/>
      <c r="HH37608"/>
      <c r="IW37608" s="36"/>
      <c r="JI37608"/>
      <c r="JJ37608"/>
      <c r="KX37608" s="23"/>
      <c r="KY37608" s="23"/>
    </row>
    <row r="37609" spans="36:311" x14ac:dyDescent="0.2">
      <c r="AJ37609" s="23"/>
      <c r="HH37609"/>
      <c r="IW37609" s="36"/>
      <c r="JI37609"/>
      <c r="JJ37609"/>
      <c r="KX37609" s="23"/>
      <c r="KY37609" s="23"/>
    </row>
    <row r="37610" spans="36:311" x14ac:dyDescent="0.2">
      <c r="AJ37610" s="23"/>
      <c r="HH37610"/>
      <c r="IW37610" s="36"/>
      <c r="JI37610"/>
      <c r="JJ37610"/>
      <c r="KX37610" s="23"/>
      <c r="KY37610" s="23"/>
    </row>
    <row r="37611" spans="36:311" x14ac:dyDescent="0.2">
      <c r="AJ37611" s="23"/>
      <c r="HH37611"/>
      <c r="IW37611" s="36"/>
      <c r="JI37611"/>
      <c r="JJ37611"/>
      <c r="KX37611" s="23"/>
      <c r="KY37611" s="23"/>
    </row>
    <row r="37612" spans="36:311" x14ac:dyDescent="0.2">
      <c r="AJ37612" s="23"/>
      <c r="HH37612"/>
      <c r="IW37612" s="36"/>
      <c r="JI37612"/>
      <c r="JJ37612"/>
      <c r="KX37612" s="23"/>
      <c r="KY37612" s="23"/>
    </row>
    <row r="37613" spans="36:311" x14ac:dyDescent="0.2">
      <c r="AJ37613" s="23"/>
      <c r="HH37613"/>
      <c r="IW37613" s="36"/>
      <c r="JI37613"/>
      <c r="JJ37613"/>
      <c r="KX37613" s="23"/>
      <c r="KY37613" s="23"/>
    </row>
    <row r="37614" spans="36:311" x14ac:dyDescent="0.2">
      <c r="AJ37614" s="23"/>
      <c r="HH37614"/>
      <c r="IW37614" s="36"/>
      <c r="JI37614"/>
      <c r="JJ37614"/>
      <c r="KX37614" s="23"/>
      <c r="KY37614" s="23"/>
    </row>
    <row r="37615" spans="36:311" x14ac:dyDescent="0.2">
      <c r="AJ37615" s="23"/>
      <c r="HH37615"/>
      <c r="IW37615" s="36"/>
      <c r="JI37615"/>
      <c r="JJ37615"/>
      <c r="KX37615" s="23"/>
      <c r="KY37615" s="23"/>
    </row>
    <row r="37616" spans="36:311" x14ac:dyDescent="0.2">
      <c r="AJ37616" s="23"/>
      <c r="HH37616"/>
      <c r="IW37616" s="36"/>
      <c r="JI37616"/>
      <c r="JJ37616"/>
      <c r="KX37616" s="23"/>
      <c r="KY37616" s="23"/>
    </row>
    <row r="37617" spans="36:311" x14ac:dyDescent="0.2">
      <c r="AJ37617" s="23"/>
      <c r="HH37617"/>
      <c r="IW37617" s="36"/>
      <c r="JI37617"/>
      <c r="JJ37617"/>
      <c r="KX37617" s="23"/>
      <c r="KY37617" s="23"/>
    </row>
    <row r="37618" spans="36:311" x14ac:dyDescent="0.2">
      <c r="AJ37618" s="23"/>
      <c r="HH37618"/>
      <c r="IW37618" s="36"/>
      <c r="JI37618"/>
      <c r="JJ37618"/>
      <c r="KX37618" s="23"/>
      <c r="KY37618" s="23"/>
    </row>
    <row r="37619" spans="36:311" x14ac:dyDescent="0.2">
      <c r="AJ37619" s="23"/>
      <c r="HH37619"/>
      <c r="IW37619" s="36"/>
      <c r="JI37619"/>
      <c r="JJ37619"/>
      <c r="KX37619" s="23"/>
      <c r="KY37619" s="23"/>
    </row>
    <row r="37620" spans="36:311" x14ac:dyDescent="0.2">
      <c r="AJ37620" s="23"/>
      <c r="HH37620"/>
      <c r="IW37620" s="36"/>
      <c r="JI37620"/>
      <c r="JJ37620"/>
      <c r="KX37620" s="23"/>
      <c r="KY37620" s="23"/>
    </row>
    <row r="37621" spans="36:311" x14ac:dyDescent="0.2">
      <c r="AJ37621" s="23"/>
      <c r="HH37621"/>
      <c r="IW37621" s="36"/>
      <c r="JI37621"/>
      <c r="JJ37621"/>
      <c r="KX37621" s="23"/>
      <c r="KY37621" s="23"/>
    </row>
    <row r="37622" spans="36:311" x14ac:dyDescent="0.2">
      <c r="AJ37622" s="23"/>
      <c r="HH37622"/>
      <c r="IW37622" s="36"/>
      <c r="JI37622"/>
      <c r="JJ37622"/>
      <c r="KX37622" s="23"/>
      <c r="KY37622" s="23"/>
    </row>
    <row r="37623" spans="36:311" x14ac:dyDescent="0.2">
      <c r="AJ37623" s="23"/>
      <c r="HH37623"/>
      <c r="IW37623" s="36"/>
      <c r="JI37623"/>
      <c r="JJ37623"/>
      <c r="KX37623" s="23"/>
      <c r="KY37623" s="23"/>
    </row>
    <row r="37624" spans="36:311" x14ac:dyDescent="0.2">
      <c r="AJ37624" s="23"/>
      <c r="HH37624"/>
      <c r="IW37624" s="36"/>
      <c r="JI37624"/>
      <c r="JJ37624"/>
      <c r="KX37624" s="23"/>
      <c r="KY37624" s="23"/>
    </row>
    <row r="37625" spans="36:311" x14ac:dyDescent="0.2">
      <c r="AJ37625" s="23"/>
      <c r="HH37625"/>
      <c r="IW37625" s="36"/>
      <c r="JI37625"/>
      <c r="JJ37625"/>
      <c r="KX37625" s="23"/>
      <c r="KY37625" s="23"/>
    </row>
    <row r="37626" spans="36:311" x14ac:dyDescent="0.2">
      <c r="AJ37626" s="23"/>
      <c r="HH37626"/>
      <c r="IW37626" s="36"/>
      <c r="JI37626"/>
      <c r="JJ37626"/>
      <c r="KX37626" s="23"/>
      <c r="KY37626" s="23"/>
    </row>
    <row r="37627" spans="36:311" x14ac:dyDescent="0.2">
      <c r="AJ37627" s="23"/>
      <c r="HH37627"/>
      <c r="IW37627" s="36"/>
      <c r="JI37627"/>
      <c r="JJ37627"/>
      <c r="KX37627" s="23"/>
      <c r="KY37627" s="23"/>
    </row>
    <row r="37628" spans="36:311" x14ac:dyDescent="0.2">
      <c r="AJ37628" s="23"/>
      <c r="HH37628"/>
      <c r="IW37628" s="36"/>
      <c r="JI37628"/>
      <c r="JJ37628"/>
      <c r="KX37628" s="23"/>
      <c r="KY37628" s="23"/>
    </row>
    <row r="37629" spans="36:311" x14ac:dyDescent="0.2">
      <c r="AJ37629" s="23"/>
      <c r="HH37629"/>
      <c r="IW37629" s="36"/>
      <c r="JI37629"/>
      <c r="JJ37629"/>
      <c r="KX37629" s="23"/>
      <c r="KY37629" s="23"/>
    </row>
    <row r="37630" spans="36:311" x14ac:dyDescent="0.2">
      <c r="AJ37630" s="23"/>
      <c r="HH37630"/>
      <c r="IW37630" s="36"/>
      <c r="JI37630"/>
      <c r="JJ37630"/>
      <c r="KX37630" s="23"/>
      <c r="KY37630" s="23"/>
    </row>
    <row r="37631" spans="36:311" x14ac:dyDescent="0.2">
      <c r="AJ37631" s="23"/>
      <c r="HH37631"/>
      <c r="IW37631" s="36"/>
      <c r="JI37631"/>
      <c r="JJ37631"/>
      <c r="KX37631" s="23"/>
      <c r="KY37631" s="23"/>
    </row>
    <row r="37632" spans="36:311" x14ac:dyDescent="0.2">
      <c r="AJ37632" s="23"/>
      <c r="HH37632"/>
      <c r="IW37632" s="36"/>
      <c r="JI37632"/>
      <c r="JJ37632"/>
      <c r="KX37632" s="23"/>
      <c r="KY37632" s="23"/>
    </row>
    <row r="37633" spans="36:311" x14ac:dyDescent="0.2">
      <c r="AJ37633" s="23"/>
      <c r="HH37633"/>
      <c r="IW37633" s="36"/>
      <c r="JI37633"/>
      <c r="JJ37633"/>
      <c r="KX37633" s="23"/>
      <c r="KY37633" s="23"/>
    </row>
    <row r="37634" spans="36:311" x14ac:dyDescent="0.2">
      <c r="AJ37634" s="23"/>
      <c r="HH37634"/>
      <c r="IW37634" s="36"/>
      <c r="JI37634"/>
      <c r="JJ37634"/>
      <c r="KX37634" s="23"/>
      <c r="KY37634" s="23"/>
    </row>
    <row r="37635" spans="36:311" x14ac:dyDescent="0.2">
      <c r="AJ37635" s="23"/>
      <c r="HH37635"/>
      <c r="IW37635" s="36"/>
      <c r="JI37635"/>
      <c r="JJ37635"/>
      <c r="KX37635" s="23"/>
      <c r="KY37635" s="23"/>
    </row>
    <row r="37636" spans="36:311" x14ac:dyDescent="0.2">
      <c r="AJ37636" s="23"/>
      <c r="HH37636"/>
      <c r="IW37636" s="36"/>
      <c r="JI37636"/>
      <c r="JJ37636"/>
      <c r="KX37636" s="23"/>
      <c r="KY37636" s="23"/>
    </row>
    <row r="37637" spans="36:311" x14ac:dyDescent="0.2">
      <c r="AJ37637" s="23"/>
      <c r="HH37637"/>
      <c r="IW37637" s="36"/>
      <c r="JI37637"/>
      <c r="JJ37637"/>
      <c r="KX37637" s="23"/>
      <c r="KY37637" s="23"/>
    </row>
    <row r="37638" spans="36:311" x14ac:dyDescent="0.2">
      <c r="AJ37638" s="23"/>
      <c r="HH37638"/>
      <c r="IW37638" s="36"/>
      <c r="JI37638"/>
      <c r="JJ37638"/>
      <c r="KX37638" s="23"/>
      <c r="KY37638" s="23"/>
    </row>
    <row r="37639" spans="36:311" x14ac:dyDescent="0.2">
      <c r="AJ37639" s="23"/>
      <c r="HH37639"/>
      <c r="IW37639" s="36"/>
      <c r="JI37639"/>
      <c r="JJ37639"/>
      <c r="KX37639" s="23"/>
      <c r="KY37639" s="23"/>
    </row>
    <row r="37640" spans="36:311" x14ac:dyDescent="0.2">
      <c r="AJ37640" s="23"/>
      <c r="HH37640"/>
      <c r="IW37640" s="36"/>
      <c r="JI37640"/>
      <c r="JJ37640"/>
      <c r="KX37640" s="23"/>
      <c r="KY37640" s="23"/>
    </row>
    <row r="37641" spans="36:311" x14ac:dyDescent="0.2">
      <c r="AJ37641" s="23"/>
      <c r="HH37641"/>
      <c r="IW37641" s="36"/>
      <c r="JI37641"/>
      <c r="JJ37641"/>
      <c r="KX37641" s="23"/>
      <c r="KY37641" s="23"/>
    </row>
    <row r="37642" spans="36:311" x14ac:dyDescent="0.2">
      <c r="AJ37642" s="23"/>
      <c r="HH37642"/>
      <c r="IW37642" s="36"/>
      <c r="JI37642"/>
      <c r="JJ37642"/>
      <c r="KX37642" s="23"/>
      <c r="KY37642" s="23"/>
    </row>
    <row r="37643" spans="36:311" x14ac:dyDescent="0.2">
      <c r="AJ37643" s="23"/>
      <c r="HH37643"/>
      <c r="IW37643" s="36"/>
      <c r="JI37643"/>
      <c r="JJ37643"/>
      <c r="KX37643" s="23"/>
      <c r="KY37643" s="23"/>
    </row>
    <row r="37644" spans="36:311" x14ac:dyDescent="0.2">
      <c r="AJ37644" s="23"/>
      <c r="HH37644"/>
      <c r="IW37644" s="36"/>
      <c r="JI37644"/>
      <c r="JJ37644"/>
      <c r="KX37644" s="23"/>
      <c r="KY37644" s="23"/>
    </row>
    <row r="37645" spans="36:311" x14ac:dyDescent="0.2">
      <c r="AJ37645" s="23"/>
      <c r="HH37645"/>
      <c r="IW37645" s="36"/>
      <c r="JI37645"/>
      <c r="JJ37645"/>
      <c r="KX37645" s="23"/>
      <c r="KY37645" s="23"/>
    </row>
    <row r="37646" spans="36:311" x14ac:dyDescent="0.2">
      <c r="AJ37646" s="23"/>
      <c r="HH37646"/>
      <c r="IW37646" s="36"/>
      <c r="JI37646"/>
      <c r="JJ37646"/>
      <c r="KX37646" s="23"/>
      <c r="KY37646" s="23"/>
    </row>
    <row r="37647" spans="36:311" x14ac:dyDescent="0.2">
      <c r="AJ37647" s="23"/>
      <c r="HH37647"/>
      <c r="IW37647" s="36"/>
      <c r="JI37647"/>
      <c r="JJ37647"/>
      <c r="KX37647" s="23"/>
      <c r="KY37647" s="23"/>
    </row>
    <row r="37648" spans="36:311" x14ac:dyDescent="0.2">
      <c r="AJ37648" s="23"/>
      <c r="HH37648"/>
      <c r="IW37648" s="36"/>
      <c r="JI37648"/>
      <c r="JJ37648"/>
      <c r="KX37648" s="23"/>
      <c r="KY37648" s="23"/>
    </row>
    <row r="37649" spans="36:311" x14ac:dyDescent="0.2">
      <c r="AJ37649" s="23"/>
      <c r="HH37649"/>
      <c r="IW37649" s="36"/>
      <c r="JI37649"/>
      <c r="JJ37649"/>
      <c r="KX37649" s="23"/>
      <c r="KY37649" s="23"/>
    </row>
    <row r="37650" spans="36:311" x14ac:dyDescent="0.2">
      <c r="AJ37650" s="23"/>
      <c r="HH37650"/>
      <c r="IW37650" s="36"/>
      <c r="JI37650"/>
      <c r="JJ37650"/>
      <c r="KX37650" s="23"/>
      <c r="KY37650" s="23"/>
    </row>
    <row r="37651" spans="36:311" x14ac:dyDescent="0.2">
      <c r="AJ37651" s="23"/>
      <c r="HH37651"/>
      <c r="IW37651" s="36"/>
      <c r="JI37651"/>
      <c r="JJ37651"/>
      <c r="KX37651" s="23"/>
      <c r="KY37651" s="23"/>
    </row>
    <row r="37652" spans="36:311" x14ac:dyDescent="0.2">
      <c r="AJ37652" s="23"/>
      <c r="HH37652"/>
      <c r="IW37652" s="36"/>
      <c r="JI37652"/>
      <c r="JJ37652"/>
      <c r="KX37652" s="23"/>
      <c r="KY37652" s="23"/>
    </row>
    <row r="37653" spans="36:311" x14ac:dyDescent="0.2">
      <c r="AJ37653" s="23"/>
      <c r="HH37653"/>
      <c r="IW37653" s="36"/>
      <c r="JI37653"/>
      <c r="JJ37653"/>
      <c r="KX37653" s="23"/>
      <c r="KY37653" s="23"/>
    </row>
    <row r="37654" spans="36:311" x14ac:dyDescent="0.2">
      <c r="AJ37654" s="23"/>
      <c r="HH37654"/>
      <c r="IW37654" s="36"/>
      <c r="JI37654"/>
      <c r="JJ37654"/>
      <c r="KX37654" s="23"/>
      <c r="KY37654" s="23"/>
    </row>
    <row r="37655" spans="36:311" x14ac:dyDescent="0.2">
      <c r="AJ37655" s="23"/>
      <c r="HH37655"/>
      <c r="IW37655" s="36"/>
      <c r="JI37655"/>
      <c r="JJ37655"/>
      <c r="KX37655" s="23"/>
      <c r="KY37655" s="23"/>
    </row>
    <row r="37656" spans="36:311" x14ac:dyDescent="0.2">
      <c r="AJ37656" s="23"/>
      <c r="HH37656"/>
      <c r="IW37656" s="36"/>
      <c r="JI37656"/>
      <c r="JJ37656"/>
      <c r="KX37656" s="23"/>
      <c r="KY37656" s="23"/>
    </row>
    <row r="37657" spans="36:311" x14ac:dyDescent="0.2">
      <c r="AJ37657" s="23"/>
      <c r="HH37657"/>
      <c r="IW37657" s="36"/>
      <c r="JI37657"/>
      <c r="JJ37657"/>
      <c r="KX37657" s="23"/>
      <c r="KY37657" s="23"/>
    </row>
    <row r="37658" spans="36:311" x14ac:dyDescent="0.2">
      <c r="AJ37658" s="23"/>
      <c r="HH37658"/>
      <c r="IW37658" s="36"/>
      <c r="JI37658"/>
      <c r="JJ37658"/>
      <c r="KX37658" s="23"/>
      <c r="KY37658" s="23"/>
    </row>
    <row r="37659" spans="36:311" x14ac:dyDescent="0.2">
      <c r="AJ37659" s="23"/>
      <c r="HH37659"/>
      <c r="IW37659" s="36"/>
      <c r="JI37659"/>
      <c r="JJ37659"/>
      <c r="KX37659" s="23"/>
      <c r="KY37659" s="23"/>
    </row>
    <row r="37660" spans="36:311" x14ac:dyDescent="0.2">
      <c r="AJ37660" s="23"/>
      <c r="HH37660"/>
      <c r="IW37660" s="36"/>
      <c r="JI37660"/>
      <c r="JJ37660"/>
      <c r="KX37660" s="23"/>
      <c r="KY37660" s="23"/>
    </row>
    <row r="37661" spans="36:311" x14ac:dyDescent="0.2">
      <c r="AJ37661" s="23"/>
      <c r="HH37661"/>
      <c r="IW37661" s="36"/>
      <c r="JI37661"/>
      <c r="JJ37661"/>
      <c r="KX37661" s="23"/>
      <c r="KY37661" s="23"/>
    </row>
    <row r="37662" spans="36:311" x14ac:dyDescent="0.2">
      <c r="AJ37662" s="23"/>
      <c r="HH37662"/>
      <c r="IW37662" s="36"/>
      <c r="JI37662"/>
      <c r="JJ37662"/>
      <c r="KX37662" s="23"/>
      <c r="KY37662" s="23"/>
    </row>
    <row r="37663" spans="36:311" x14ac:dyDescent="0.2">
      <c r="AJ37663" s="23"/>
      <c r="HH37663"/>
      <c r="IW37663" s="36"/>
      <c r="JI37663"/>
      <c r="JJ37663"/>
      <c r="KX37663" s="23"/>
      <c r="KY37663" s="23"/>
    </row>
    <row r="37664" spans="36:311" x14ac:dyDescent="0.2">
      <c r="AJ37664" s="23"/>
      <c r="HH37664"/>
      <c r="IW37664" s="36"/>
      <c r="JI37664"/>
      <c r="JJ37664"/>
      <c r="KX37664" s="23"/>
      <c r="KY37664" s="23"/>
    </row>
    <row r="37665" spans="36:311" x14ac:dyDescent="0.2">
      <c r="AJ37665" s="23"/>
      <c r="HH37665"/>
      <c r="IW37665" s="36"/>
      <c r="JI37665"/>
      <c r="JJ37665"/>
      <c r="KX37665" s="23"/>
      <c r="KY37665" s="23"/>
    </row>
    <row r="37666" spans="36:311" x14ac:dyDescent="0.2">
      <c r="AJ37666" s="23"/>
      <c r="HH37666"/>
      <c r="IW37666" s="36"/>
      <c r="JI37666"/>
      <c r="JJ37666"/>
      <c r="KX37666" s="23"/>
      <c r="KY37666" s="23"/>
    </row>
    <row r="37667" spans="36:311" x14ac:dyDescent="0.2">
      <c r="AJ37667" s="23"/>
      <c r="HH37667"/>
      <c r="IW37667" s="36"/>
      <c r="JI37667"/>
      <c r="JJ37667"/>
      <c r="KX37667" s="23"/>
      <c r="KY37667" s="23"/>
    </row>
    <row r="37668" spans="36:311" x14ac:dyDescent="0.2">
      <c r="AJ37668" s="23"/>
      <c r="HH37668"/>
      <c r="IW37668" s="36"/>
      <c r="JI37668"/>
      <c r="JJ37668"/>
      <c r="KX37668" s="23"/>
      <c r="KY37668" s="23"/>
    </row>
    <row r="37669" spans="36:311" x14ac:dyDescent="0.2">
      <c r="AJ37669" s="23"/>
      <c r="HH37669"/>
      <c r="IW37669" s="36"/>
      <c r="JI37669"/>
      <c r="JJ37669"/>
      <c r="KX37669" s="23"/>
      <c r="KY37669" s="23"/>
    </row>
    <row r="37670" spans="36:311" x14ac:dyDescent="0.2">
      <c r="AJ37670" s="23"/>
      <c r="HH37670"/>
      <c r="IW37670" s="36"/>
      <c r="JI37670"/>
      <c r="JJ37670"/>
      <c r="KX37670" s="23"/>
      <c r="KY37670" s="23"/>
    </row>
    <row r="37671" spans="36:311" x14ac:dyDescent="0.2">
      <c r="AJ37671" s="23"/>
      <c r="HH37671"/>
      <c r="IW37671" s="36"/>
      <c r="JI37671"/>
      <c r="JJ37671"/>
      <c r="KX37671" s="23"/>
      <c r="KY37671" s="23"/>
    </row>
    <row r="37672" spans="36:311" x14ac:dyDescent="0.2">
      <c r="AJ37672" s="23"/>
      <c r="HH37672"/>
      <c r="IW37672" s="36"/>
      <c r="JI37672"/>
      <c r="JJ37672"/>
      <c r="KX37672" s="23"/>
      <c r="KY37672" s="23"/>
    </row>
    <row r="37673" spans="36:311" x14ac:dyDescent="0.2">
      <c r="AJ37673" s="23"/>
      <c r="HH37673"/>
      <c r="IW37673" s="36"/>
      <c r="JI37673"/>
      <c r="JJ37673"/>
      <c r="KX37673" s="23"/>
      <c r="KY37673" s="23"/>
    </row>
    <row r="37674" spans="36:311" x14ac:dyDescent="0.2">
      <c r="AJ37674" s="23"/>
      <c r="HH37674"/>
      <c r="IW37674" s="36"/>
      <c r="JI37674"/>
      <c r="JJ37674"/>
      <c r="KX37674" s="23"/>
      <c r="KY37674" s="23"/>
    </row>
    <row r="37675" spans="36:311" x14ac:dyDescent="0.2">
      <c r="AJ37675" s="23"/>
      <c r="HH37675"/>
      <c r="IW37675" s="36"/>
      <c r="JI37675"/>
      <c r="JJ37675"/>
      <c r="KX37675" s="23"/>
      <c r="KY37675" s="23"/>
    </row>
    <row r="37676" spans="36:311" x14ac:dyDescent="0.2">
      <c r="AJ37676" s="23"/>
      <c r="HH37676"/>
      <c r="IW37676" s="36"/>
      <c r="JI37676"/>
      <c r="JJ37676"/>
      <c r="KX37676" s="23"/>
      <c r="KY37676" s="23"/>
    </row>
    <row r="37677" spans="36:311" x14ac:dyDescent="0.2">
      <c r="AJ37677" s="23"/>
      <c r="HH37677"/>
      <c r="IW37677" s="36"/>
      <c r="JI37677"/>
      <c r="JJ37677"/>
      <c r="KX37677" s="23"/>
      <c r="KY37677" s="23"/>
    </row>
    <row r="37678" spans="36:311" x14ac:dyDescent="0.2">
      <c r="AJ37678" s="23"/>
      <c r="HH37678"/>
      <c r="IW37678" s="36"/>
      <c r="JI37678"/>
      <c r="JJ37678"/>
      <c r="KX37678" s="23"/>
      <c r="KY37678" s="23"/>
    </row>
    <row r="37679" spans="36:311" x14ac:dyDescent="0.2">
      <c r="AJ37679" s="23"/>
      <c r="HH37679"/>
      <c r="IW37679" s="36"/>
      <c r="JI37679"/>
      <c r="JJ37679"/>
      <c r="KX37679" s="23"/>
      <c r="KY37679" s="23"/>
    </row>
    <row r="37680" spans="36:311" x14ac:dyDescent="0.2">
      <c r="AJ37680" s="23"/>
      <c r="HH37680"/>
      <c r="IW37680" s="36"/>
      <c r="JI37680"/>
      <c r="JJ37680"/>
      <c r="KX37680" s="23"/>
      <c r="KY37680" s="23"/>
    </row>
    <row r="37681" spans="36:311" x14ac:dyDescent="0.2">
      <c r="AJ37681" s="23"/>
      <c r="HH37681"/>
      <c r="IW37681" s="36"/>
      <c r="JI37681"/>
      <c r="JJ37681"/>
      <c r="KX37681" s="23"/>
      <c r="KY37681" s="23"/>
    </row>
    <row r="37682" spans="36:311" x14ac:dyDescent="0.2">
      <c r="AJ37682" s="23"/>
      <c r="HH37682"/>
      <c r="IW37682" s="36"/>
      <c r="JI37682"/>
      <c r="JJ37682"/>
      <c r="KX37682" s="23"/>
      <c r="KY37682" s="23"/>
    </row>
    <row r="37683" spans="36:311" x14ac:dyDescent="0.2">
      <c r="AJ37683" s="23"/>
      <c r="HH37683"/>
      <c r="IW37683" s="36"/>
      <c r="JI37683"/>
      <c r="JJ37683"/>
      <c r="KX37683" s="23"/>
      <c r="KY37683" s="23"/>
    </row>
    <row r="37684" spans="36:311" x14ac:dyDescent="0.2">
      <c r="AJ37684" s="23"/>
      <c r="HH37684"/>
      <c r="IW37684" s="36"/>
      <c r="JI37684"/>
      <c r="JJ37684"/>
      <c r="KX37684" s="23"/>
      <c r="KY37684" s="23"/>
    </row>
    <row r="37685" spans="36:311" x14ac:dyDescent="0.2">
      <c r="AJ37685" s="23"/>
      <c r="HH37685"/>
      <c r="IW37685" s="36"/>
      <c r="JI37685"/>
      <c r="JJ37685"/>
      <c r="KX37685" s="23"/>
      <c r="KY37685" s="23"/>
    </row>
    <row r="37686" spans="36:311" x14ac:dyDescent="0.2">
      <c r="AJ37686" s="23"/>
      <c r="HH37686"/>
      <c r="IW37686" s="36"/>
      <c r="JI37686"/>
      <c r="JJ37686"/>
      <c r="KX37686" s="23"/>
      <c r="KY37686" s="23"/>
    </row>
    <row r="37687" spans="36:311" x14ac:dyDescent="0.2">
      <c r="AJ37687" s="23"/>
      <c r="HH37687"/>
      <c r="IW37687" s="36"/>
      <c r="JI37687"/>
      <c r="JJ37687"/>
      <c r="KX37687" s="23"/>
      <c r="KY37687" s="23"/>
    </row>
    <row r="37688" spans="36:311" x14ac:dyDescent="0.2">
      <c r="AJ37688" s="23"/>
      <c r="HH37688"/>
      <c r="IW37688" s="36"/>
      <c r="JI37688"/>
      <c r="JJ37688"/>
      <c r="KX37688" s="23"/>
      <c r="KY37688" s="23"/>
    </row>
    <row r="37689" spans="36:311" x14ac:dyDescent="0.2">
      <c r="AJ37689" s="23"/>
      <c r="HH37689"/>
      <c r="IW37689" s="36"/>
      <c r="JI37689"/>
      <c r="JJ37689"/>
      <c r="KX37689" s="23"/>
      <c r="KY37689" s="23"/>
    </row>
    <row r="37690" spans="36:311" x14ac:dyDescent="0.2">
      <c r="AJ37690" s="23"/>
      <c r="HH37690"/>
      <c r="IW37690" s="36"/>
      <c r="JI37690"/>
      <c r="JJ37690"/>
      <c r="KX37690" s="23"/>
      <c r="KY37690" s="23"/>
    </row>
    <row r="37691" spans="36:311" x14ac:dyDescent="0.2">
      <c r="AJ37691" s="23"/>
      <c r="HH37691"/>
      <c r="IW37691" s="36"/>
      <c r="JI37691"/>
      <c r="JJ37691"/>
      <c r="KX37691" s="23"/>
      <c r="KY37691" s="23"/>
    </row>
    <row r="37692" spans="36:311" x14ac:dyDescent="0.2">
      <c r="AJ37692" s="23"/>
      <c r="HH37692"/>
      <c r="IW37692" s="36"/>
      <c r="JI37692"/>
      <c r="JJ37692"/>
      <c r="KX37692" s="23"/>
      <c r="KY37692" s="23"/>
    </row>
    <row r="37693" spans="36:311" x14ac:dyDescent="0.2">
      <c r="AJ37693" s="23"/>
      <c r="HH37693"/>
      <c r="IW37693" s="36"/>
      <c r="JI37693"/>
      <c r="JJ37693"/>
      <c r="KX37693" s="23"/>
      <c r="KY37693" s="23"/>
    </row>
    <row r="37694" spans="36:311" x14ac:dyDescent="0.2">
      <c r="AJ37694" s="23"/>
      <c r="HH37694"/>
      <c r="IW37694" s="36"/>
      <c r="JI37694"/>
      <c r="JJ37694"/>
      <c r="KX37694" s="23"/>
      <c r="KY37694" s="23"/>
    </row>
    <row r="37695" spans="36:311" x14ac:dyDescent="0.2">
      <c r="AJ37695" s="23"/>
      <c r="HH37695"/>
      <c r="IW37695" s="36"/>
      <c r="JI37695"/>
      <c r="JJ37695"/>
      <c r="KX37695" s="23"/>
      <c r="KY37695" s="23"/>
    </row>
    <row r="37696" spans="36:311" x14ac:dyDescent="0.2">
      <c r="AJ37696" s="23"/>
      <c r="HH37696"/>
      <c r="IW37696" s="36"/>
      <c r="JI37696"/>
      <c r="JJ37696"/>
      <c r="KX37696" s="23"/>
      <c r="KY37696" s="23"/>
    </row>
    <row r="37697" spans="36:311" x14ac:dyDescent="0.2">
      <c r="AJ37697" s="23"/>
      <c r="HH37697"/>
      <c r="IW37697" s="36"/>
      <c r="JI37697"/>
      <c r="JJ37697"/>
      <c r="KX37697" s="23"/>
      <c r="KY37697" s="23"/>
    </row>
    <row r="37698" spans="36:311" x14ac:dyDescent="0.2">
      <c r="AJ37698" s="23"/>
      <c r="HH37698"/>
      <c r="IW37698" s="36"/>
      <c r="JI37698"/>
      <c r="JJ37698"/>
      <c r="KX37698" s="23"/>
      <c r="KY37698" s="23"/>
    </row>
    <row r="37699" spans="36:311" x14ac:dyDescent="0.2">
      <c r="AJ37699" s="23"/>
      <c r="HH37699"/>
      <c r="IW37699" s="36"/>
      <c r="JI37699"/>
      <c r="JJ37699"/>
      <c r="KX37699" s="23"/>
      <c r="KY37699" s="23"/>
    </row>
    <row r="37700" spans="36:311" x14ac:dyDescent="0.2">
      <c r="AJ37700" s="23"/>
      <c r="HH37700"/>
      <c r="IW37700" s="36"/>
      <c r="JI37700"/>
      <c r="JJ37700"/>
      <c r="KX37700" s="23"/>
      <c r="KY37700" s="23"/>
    </row>
    <row r="37701" spans="36:311" x14ac:dyDescent="0.2">
      <c r="AJ37701" s="23"/>
      <c r="HH37701"/>
      <c r="IW37701" s="36"/>
      <c r="JI37701"/>
      <c r="JJ37701"/>
      <c r="KX37701" s="23"/>
      <c r="KY37701" s="23"/>
    </row>
    <row r="37702" spans="36:311" x14ac:dyDescent="0.2">
      <c r="AJ37702" s="23"/>
      <c r="HH37702"/>
      <c r="IW37702" s="36"/>
      <c r="JI37702"/>
      <c r="JJ37702"/>
      <c r="KX37702" s="23"/>
      <c r="KY37702" s="23"/>
    </row>
    <row r="37703" spans="36:311" x14ac:dyDescent="0.2">
      <c r="AJ37703" s="23"/>
      <c r="HH37703"/>
      <c r="IW37703" s="36"/>
      <c r="JI37703"/>
      <c r="JJ37703"/>
      <c r="KX37703" s="23"/>
      <c r="KY37703" s="23"/>
    </row>
    <row r="37704" spans="36:311" x14ac:dyDescent="0.2">
      <c r="AJ37704" s="23"/>
      <c r="HH37704"/>
      <c r="IW37704" s="36"/>
      <c r="JI37704"/>
      <c r="JJ37704"/>
      <c r="KX37704" s="23"/>
      <c r="KY37704" s="23"/>
    </row>
    <row r="37705" spans="36:311" x14ac:dyDescent="0.2">
      <c r="AJ37705" s="23"/>
      <c r="HH37705"/>
      <c r="IW37705" s="36"/>
      <c r="JI37705"/>
      <c r="JJ37705"/>
      <c r="KX37705" s="23"/>
      <c r="KY37705" s="23"/>
    </row>
    <row r="37706" spans="36:311" x14ac:dyDescent="0.2">
      <c r="AJ37706" s="23"/>
      <c r="HH37706"/>
      <c r="IW37706" s="36"/>
      <c r="JI37706"/>
      <c r="JJ37706"/>
      <c r="KX37706" s="23"/>
      <c r="KY37706" s="23"/>
    </row>
    <row r="37707" spans="36:311" x14ac:dyDescent="0.2">
      <c r="AJ37707" s="23"/>
      <c r="HH37707"/>
      <c r="IW37707" s="36"/>
      <c r="JI37707"/>
      <c r="JJ37707"/>
      <c r="KX37707" s="23"/>
      <c r="KY37707" s="23"/>
    </row>
    <row r="37708" spans="36:311" x14ac:dyDescent="0.2">
      <c r="AJ37708" s="23"/>
      <c r="HH37708"/>
      <c r="IW37708" s="36"/>
      <c r="JI37708"/>
      <c r="JJ37708"/>
      <c r="KX37708" s="23"/>
      <c r="KY37708" s="23"/>
    </row>
    <row r="37709" spans="36:311" x14ac:dyDescent="0.2">
      <c r="AJ37709" s="23"/>
      <c r="HH37709"/>
      <c r="IW37709" s="36"/>
      <c r="JI37709"/>
      <c r="JJ37709"/>
      <c r="KX37709" s="23"/>
      <c r="KY37709" s="23"/>
    </row>
    <row r="37710" spans="36:311" x14ac:dyDescent="0.2">
      <c r="AJ37710" s="23"/>
      <c r="HH37710"/>
      <c r="IW37710" s="36"/>
      <c r="JI37710"/>
      <c r="JJ37710"/>
      <c r="KX37710" s="23"/>
      <c r="KY37710" s="23"/>
    </row>
    <row r="37711" spans="36:311" x14ac:dyDescent="0.2">
      <c r="AJ37711" s="23"/>
      <c r="HH37711"/>
      <c r="IW37711" s="36"/>
      <c r="JI37711"/>
      <c r="JJ37711"/>
      <c r="KX37711" s="23"/>
      <c r="KY37711" s="23"/>
    </row>
    <row r="37712" spans="36:311" x14ac:dyDescent="0.2">
      <c r="AJ37712" s="23"/>
      <c r="HH37712"/>
      <c r="IW37712" s="36"/>
      <c r="JI37712"/>
      <c r="JJ37712"/>
      <c r="KX37712" s="23"/>
      <c r="KY37712" s="23"/>
    </row>
    <row r="37713" spans="36:311" x14ac:dyDescent="0.2">
      <c r="AJ37713" s="23"/>
      <c r="HH37713"/>
      <c r="IW37713" s="36"/>
      <c r="JI37713"/>
      <c r="JJ37713"/>
      <c r="KX37713" s="23"/>
      <c r="KY37713" s="23"/>
    </row>
    <row r="37714" spans="36:311" x14ac:dyDescent="0.2">
      <c r="AJ37714" s="23"/>
      <c r="HH37714"/>
      <c r="IW37714" s="36"/>
      <c r="JI37714"/>
      <c r="JJ37714"/>
      <c r="KX37714" s="23"/>
      <c r="KY37714" s="23"/>
    </row>
    <row r="37715" spans="36:311" x14ac:dyDescent="0.2">
      <c r="AJ37715" s="23"/>
      <c r="HH37715"/>
      <c r="IW37715" s="36"/>
      <c r="JI37715"/>
      <c r="JJ37715"/>
      <c r="KX37715" s="23"/>
      <c r="KY37715" s="23"/>
    </row>
    <row r="37716" spans="36:311" x14ac:dyDescent="0.2">
      <c r="AJ37716" s="23"/>
      <c r="HH37716"/>
      <c r="IW37716" s="36"/>
      <c r="JI37716"/>
      <c r="JJ37716"/>
      <c r="KX37716" s="23"/>
      <c r="KY37716" s="23"/>
    </row>
    <row r="37717" spans="36:311" x14ac:dyDescent="0.2">
      <c r="AJ37717" s="23"/>
      <c r="HH37717"/>
      <c r="IW37717" s="36"/>
      <c r="JI37717"/>
      <c r="JJ37717"/>
      <c r="KX37717" s="23"/>
      <c r="KY37717" s="23"/>
    </row>
    <row r="37718" spans="36:311" x14ac:dyDescent="0.2">
      <c r="AJ37718" s="23"/>
      <c r="HH37718"/>
      <c r="IW37718" s="36"/>
      <c r="JI37718"/>
      <c r="JJ37718"/>
      <c r="KX37718" s="23"/>
      <c r="KY37718" s="23"/>
    </row>
    <row r="37719" spans="36:311" x14ac:dyDescent="0.2">
      <c r="AJ37719" s="23"/>
      <c r="HH37719"/>
      <c r="IW37719" s="36"/>
      <c r="JI37719"/>
      <c r="JJ37719"/>
      <c r="KX37719" s="23"/>
      <c r="KY37719" s="23"/>
    </row>
    <row r="37720" spans="36:311" x14ac:dyDescent="0.2">
      <c r="AJ37720" s="23"/>
      <c r="HH37720"/>
      <c r="IW37720" s="36"/>
      <c r="JI37720"/>
      <c r="JJ37720"/>
      <c r="KX37720" s="23"/>
      <c r="KY37720" s="23"/>
    </row>
    <row r="37721" spans="36:311" x14ac:dyDescent="0.2">
      <c r="AJ37721" s="23"/>
      <c r="HH37721"/>
      <c r="IW37721" s="36"/>
      <c r="JI37721"/>
      <c r="JJ37721"/>
      <c r="KX37721" s="23"/>
      <c r="KY37721" s="23"/>
    </row>
    <row r="37722" spans="36:311" x14ac:dyDescent="0.2">
      <c r="AJ37722" s="23"/>
      <c r="HH37722"/>
      <c r="IW37722" s="36"/>
      <c r="JI37722"/>
      <c r="JJ37722"/>
      <c r="KX37722" s="23"/>
      <c r="KY37722" s="23"/>
    </row>
    <row r="37723" spans="36:311" x14ac:dyDescent="0.2">
      <c r="AJ37723" s="23"/>
      <c r="HH37723"/>
      <c r="IW37723" s="36"/>
      <c r="JI37723"/>
      <c r="JJ37723"/>
      <c r="KX37723" s="23"/>
      <c r="KY37723" s="23"/>
    </row>
    <row r="37724" spans="36:311" x14ac:dyDescent="0.2">
      <c r="AJ37724" s="23"/>
      <c r="HH37724"/>
      <c r="IW37724" s="36"/>
      <c r="JI37724"/>
      <c r="JJ37724"/>
      <c r="KX37724" s="23"/>
      <c r="KY37724" s="23"/>
    </row>
    <row r="37725" spans="36:311" x14ac:dyDescent="0.2">
      <c r="AJ37725" s="23"/>
      <c r="HH37725"/>
      <c r="IW37725" s="36"/>
      <c r="JI37725"/>
      <c r="JJ37725"/>
      <c r="KX37725" s="23"/>
      <c r="KY37725" s="23"/>
    </row>
    <row r="37726" spans="36:311" x14ac:dyDescent="0.2">
      <c r="AJ37726" s="23"/>
      <c r="HH37726"/>
      <c r="IW37726" s="36"/>
      <c r="JI37726"/>
      <c r="JJ37726"/>
      <c r="KX37726" s="23"/>
      <c r="KY37726" s="23"/>
    </row>
    <row r="37727" spans="36:311" x14ac:dyDescent="0.2">
      <c r="AJ37727" s="23"/>
      <c r="HH37727"/>
      <c r="IW37727" s="36"/>
      <c r="JI37727"/>
      <c r="JJ37727"/>
      <c r="KX37727" s="23"/>
      <c r="KY37727" s="23"/>
    </row>
    <row r="37728" spans="36:311" x14ac:dyDescent="0.2">
      <c r="AJ37728" s="23"/>
      <c r="HH37728"/>
      <c r="IW37728" s="36"/>
      <c r="JI37728"/>
      <c r="JJ37728"/>
      <c r="KX37728" s="23"/>
      <c r="KY37728" s="23"/>
    </row>
    <row r="37729" spans="36:311" x14ac:dyDescent="0.2">
      <c r="AJ37729" s="23"/>
      <c r="HH37729"/>
      <c r="IW37729" s="36"/>
      <c r="JI37729"/>
      <c r="JJ37729"/>
      <c r="KX37729" s="23"/>
      <c r="KY37729" s="23"/>
    </row>
    <row r="37730" spans="36:311" x14ac:dyDescent="0.2">
      <c r="AJ37730" s="23"/>
      <c r="HH37730"/>
      <c r="IW37730" s="36"/>
      <c r="JI37730"/>
      <c r="JJ37730"/>
      <c r="KX37730" s="23"/>
      <c r="KY37730" s="23"/>
    </row>
    <row r="37731" spans="36:311" x14ac:dyDescent="0.2">
      <c r="AJ37731" s="23"/>
      <c r="HH37731"/>
      <c r="IW37731" s="36"/>
      <c r="JI37731"/>
      <c r="JJ37731"/>
      <c r="KX37731" s="23"/>
      <c r="KY37731" s="23"/>
    </row>
    <row r="37732" spans="36:311" x14ac:dyDescent="0.2">
      <c r="AJ37732" s="23"/>
      <c r="HH37732"/>
      <c r="IW37732" s="36"/>
      <c r="JI37732"/>
      <c r="JJ37732"/>
      <c r="KX37732" s="23"/>
      <c r="KY37732" s="23"/>
    </row>
    <row r="37733" spans="36:311" x14ac:dyDescent="0.2">
      <c r="AJ37733" s="23"/>
      <c r="HH37733"/>
      <c r="IW37733" s="36"/>
      <c r="JI37733"/>
      <c r="JJ37733"/>
      <c r="KX37733" s="23"/>
      <c r="KY37733" s="23"/>
    </row>
    <row r="37734" spans="36:311" x14ac:dyDescent="0.2">
      <c r="AJ37734" s="23"/>
      <c r="HH37734"/>
      <c r="IW37734" s="36"/>
      <c r="JI37734"/>
      <c r="JJ37734"/>
      <c r="KX37734" s="23"/>
      <c r="KY37734" s="23"/>
    </row>
    <row r="37735" spans="36:311" x14ac:dyDescent="0.2">
      <c r="AJ37735" s="23"/>
      <c r="HH37735"/>
      <c r="IW37735" s="36"/>
      <c r="JI37735"/>
      <c r="JJ37735"/>
      <c r="KX37735" s="23"/>
      <c r="KY37735" s="23"/>
    </row>
    <row r="37736" spans="36:311" x14ac:dyDescent="0.2">
      <c r="AJ37736" s="23"/>
      <c r="HH37736"/>
      <c r="IW37736" s="36"/>
      <c r="JI37736"/>
      <c r="JJ37736"/>
      <c r="KX37736" s="23"/>
      <c r="KY37736" s="23"/>
    </row>
    <row r="37737" spans="36:311" x14ac:dyDescent="0.2">
      <c r="AJ37737" s="23"/>
      <c r="HH37737"/>
      <c r="IW37737" s="36"/>
      <c r="JI37737"/>
      <c r="JJ37737"/>
      <c r="KX37737" s="23"/>
      <c r="KY37737" s="23"/>
    </row>
    <row r="37738" spans="36:311" x14ac:dyDescent="0.2">
      <c r="AJ37738" s="23"/>
      <c r="HH37738"/>
      <c r="IW37738" s="36"/>
      <c r="JI37738"/>
      <c r="JJ37738"/>
      <c r="KX37738" s="23"/>
      <c r="KY37738" s="23"/>
    </row>
    <row r="37739" spans="36:311" x14ac:dyDescent="0.2">
      <c r="AJ37739" s="23"/>
      <c r="HH37739"/>
      <c r="IW37739" s="36"/>
      <c r="JI37739"/>
      <c r="JJ37739"/>
      <c r="KX37739" s="23"/>
      <c r="KY37739" s="23"/>
    </row>
    <row r="37740" spans="36:311" x14ac:dyDescent="0.2">
      <c r="AJ37740" s="23"/>
      <c r="HH37740"/>
      <c r="IW37740" s="36"/>
      <c r="JI37740"/>
      <c r="JJ37740"/>
      <c r="KX37740" s="23"/>
      <c r="KY37740" s="23"/>
    </row>
    <row r="37741" spans="36:311" x14ac:dyDescent="0.2">
      <c r="AJ37741" s="23"/>
      <c r="HH37741"/>
      <c r="IW37741" s="36"/>
      <c r="JI37741"/>
      <c r="JJ37741"/>
      <c r="KX37741" s="23"/>
      <c r="KY37741" s="23"/>
    </row>
    <row r="37742" spans="36:311" x14ac:dyDescent="0.2">
      <c r="AJ37742" s="23"/>
      <c r="HH37742"/>
      <c r="IW37742" s="36"/>
      <c r="JI37742"/>
      <c r="JJ37742"/>
      <c r="KX37742" s="23"/>
      <c r="KY37742" s="23"/>
    </row>
    <row r="37743" spans="36:311" x14ac:dyDescent="0.2">
      <c r="AJ37743" s="23"/>
      <c r="HH37743"/>
      <c r="IW37743" s="36"/>
      <c r="JI37743"/>
      <c r="JJ37743"/>
      <c r="KX37743" s="23"/>
      <c r="KY37743" s="23"/>
    </row>
    <row r="37744" spans="36:311" x14ac:dyDescent="0.2">
      <c r="AJ37744" s="23"/>
      <c r="HH37744"/>
      <c r="IW37744" s="36"/>
      <c r="JI37744"/>
      <c r="JJ37744"/>
      <c r="KX37744" s="23"/>
      <c r="KY37744" s="23"/>
    </row>
    <row r="37745" spans="36:311" x14ac:dyDescent="0.2">
      <c r="AJ37745" s="23"/>
      <c r="HH37745"/>
      <c r="IW37745" s="36"/>
      <c r="JI37745"/>
      <c r="JJ37745"/>
      <c r="KX37745" s="23"/>
      <c r="KY37745" s="23"/>
    </row>
    <row r="37746" spans="36:311" x14ac:dyDescent="0.2">
      <c r="AJ37746" s="23"/>
      <c r="HH37746"/>
      <c r="IW37746" s="36"/>
      <c r="JI37746"/>
      <c r="JJ37746"/>
      <c r="KX37746" s="23"/>
      <c r="KY37746" s="23"/>
    </row>
    <row r="37747" spans="36:311" x14ac:dyDescent="0.2">
      <c r="AJ37747" s="23"/>
      <c r="HH37747"/>
      <c r="IW37747" s="36"/>
      <c r="JI37747"/>
      <c r="JJ37747"/>
      <c r="KX37747" s="23"/>
      <c r="KY37747" s="23"/>
    </row>
    <row r="37748" spans="36:311" x14ac:dyDescent="0.2">
      <c r="AJ37748" s="23"/>
      <c r="HH37748"/>
      <c r="IW37748" s="36"/>
      <c r="JI37748"/>
      <c r="JJ37748"/>
      <c r="KX37748" s="23"/>
      <c r="KY37748" s="23"/>
    </row>
    <row r="37749" spans="36:311" x14ac:dyDescent="0.2">
      <c r="AJ37749" s="23"/>
      <c r="HH37749"/>
      <c r="IW37749" s="36"/>
      <c r="JI37749"/>
      <c r="JJ37749"/>
      <c r="KX37749" s="23"/>
      <c r="KY37749" s="23"/>
    </row>
    <row r="37750" spans="36:311" x14ac:dyDescent="0.2">
      <c r="AJ37750" s="23"/>
      <c r="HH37750"/>
      <c r="IW37750" s="36"/>
      <c r="JI37750"/>
      <c r="JJ37750"/>
      <c r="KX37750" s="23"/>
      <c r="KY37750" s="23"/>
    </row>
    <row r="37751" spans="36:311" x14ac:dyDescent="0.2">
      <c r="AJ37751" s="23"/>
      <c r="HH37751"/>
      <c r="IW37751" s="36"/>
      <c r="JI37751"/>
      <c r="JJ37751"/>
      <c r="KX37751" s="23"/>
      <c r="KY37751" s="23"/>
    </row>
    <row r="37752" spans="36:311" x14ac:dyDescent="0.2">
      <c r="AJ37752" s="23"/>
      <c r="HH37752"/>
      <c r="IW37752" s="36"/>
      <c r="JI37752"/>
      <c r="JJ37752"/>
      <c r="KX37752" s="23"/>
      <c r="KY37752" s="23"/>
    </row>
    <row r="37753" spans="36:311" x14ac:dyDescent="0.2">
      <c r="AJ37753" s="23"/>
      <c r="HH37753"/>
      <c r="IW37753" s="36"/>
      <c r="JI37753"/>
      <c r="JJ37753"/>
      <c r="KX37753" s="23"/>
      <c r="KY37753" s="23"/>
    </row>
    <row r="37754" spans="36:311" x14ac:dyDescent="0.2">
      <c r="AJ37754" s="23"/>
      <c r="HH37754"/>
      <c r="IW37754" s="36"/>
      <c r="JI37754"/>
      <c r="JJ37754"/>
      <c r="KX37754" s="23"/>
      <c r="KY37754" s="23"/>
    </row>
    <row r="37755" spans="36:311" x14ac:dyDescent="0.2">
      <c r="AJ37755" s="23"/>
      <c r="HH37755"/>
      <c r="IW37755" s="36"/>
      <c r="JI37755"/>
      <c r="JJ37755"/>
      <c r="KX37755" s="23"/>
      <c r="KY37755" s="23"/>
    </row>
    <row r="37756" spans="36:311" x14ac:dyDescent="0.2">
      <c r="AJ37756" s="23"/>
      <c r="HH37756"/>
      <c r="IW37756" s="36"/>
      <c r="JI37756"/>
      <c r="JJ37756"/>
      <c r="KX37756" s="23"/>
      <c r="KY37756" s="23"/>
    </row>
    <row r="37757" spans="36:311" x14ac:dyDescent="0.2">
      <c r="AJ37757" s="23"/>
      <c r="HH37757"/>
      <c r="IW37757" s="36"/>
      <c r="JI37757"/>
      <c r="JJ37757"/>
      <c r="KX37757" s="23"/>
      <c r="KY37757" s="23"/>
    </row>
    <row r="37758" spans="36:311" x14ac:dyDescent="0.2">
      <c r="AJ37758" s="23"/>
      <c r="HH37758"/>
      <c r="IW37758" s="36"/>
      <c r="JI37758"/>
      <c r="JJ37758"/>
      <c r="KX37758" s="23"/>
      <c r="KY37758" s="23"/>
    </row>
    <row r="37759" spans="36:311" x14ac:dyDescent="0.2">
      <c r="AJ37759" s="23"/>
      <c r="HH37759"/>
      <c r="IW37759" s="36"/>
      <c r="JI37759"/>
      <c r="JJ37759"/>
      <c r="KX37759" s="23"/>
      <c r="KY37759" s="23"/>
    </row>
    <row r="37760" spans="36:311" x14ac:dyDescent="0.2">
      <c r="AJ37760" s="23"/>
      <c r="HH37760"/>
      <c r="IW37760" s="36"/>
      <c r="JI37760"/>
      <c r="JJ37760"/>
      <c r="KX37760" s="23"/>
      <c r="KY37760" s="23"/>
    </row>
    <row r="37761" spans="36:311" x14ac:dyDescent="0.2">
      <c r="AJ37761" s="23"/>
      <c r="HH37761"/>
      <c r="IW37761" s="36"/>
      <c r="JI37761"/>
      <c r="JJ37761"/>
      <c r="KX37761" s="23"/>
      <c r="KY37761" s="23"/>
    </row>
    <row r="37762" spans="36:311" x14ac:dyDescent="0.2">
      <c r="AJ37762" s="23"/>
      <c r="HH37762"/>
      <c r="IW37762" s="36"/>
      <c r="JI37762"/>
      <c r="JJ37762"/>
      <c r="KX37762" s="23"/>
      <c r="KY37762" s="23"/>
    </row>
    <row r="37763" spans="36:311" x14ac:dyDescent="0.2">
      <c r="AJ37763" s="23"/>
      <c r="HH37763"/>
      <c r="IW37763" s="36"/>
      <c r="JI37763"/>
      <c r="JJ37763"/>
      <c r="KX37763" s="23"/>
      <c r="KY37763" s="23"/>
    </row>
    <row r="37764" spans="36:311" x14ac:dyDescent="0.2">
      <c r="AJ37764" s="23"/>
      <c r="HH37764"/>
      <c r="IW37764" s="36"/>
      <c r="JI37764"/>
      <c r="JJ37764"/>
      <c r="KX37764" s="23"/>
      <c r="KY37764" s="23"/>
    </row>
    <row r="37765" spans="36:311" x14ac:dyDescent="0.2">
      <c r="AJ37765" s="23"/>
      <c r="HH37765"/>
      <c r="IW37765" s="36"/>
      <c r="JI37765"/>
      <c r="JJ37765"/>
      <c r="KX37765" s="23"/>
      <c r="KY37765" s="23"/>
    </row>
    <row r="37766" spans="36:311" x14ac:dyDescent="0.2">
      <c r="AJ37766" s="23"/>
      <c r="HH37766"/>
      <c r="IW37766" s="36"/>
      <c r="JI37766"/>
      <c r="JJ37766"/>
      <c r="KX37766" s="23"/>
      <c r="KY37766" s="23"/>
    </row>
    <row r="37767" spans="36:311" x14ac:dyDescent="0.2">
      <c r="AJ37767" s="23"/>
      <c r="HH37767"/>
      <c r="IW37767" s="36"/>
      <c r="JI37767"/>
      <c r="JJ37767"/>
      <c r="KX37767" s="23"/>
      <c r="KY37767" s="23"/>
    </row>
    <row r="37768" spans="36:311" x14ac:dyDescent="0.2">
      <c r="AJ37768" s="23"/>
      <c r="HH37768"/>
      <c r="IW37768" s="36"/>
      <c r="JI37768"/>
      <c r="JJ37768"/>
      <c r="KX37768" s="23"/>
      <c r="KY37768" s="23"/>
    </row>
    <row r="37769" spans="36:311" x14ac:dyDescent="0.2">
      <c r="AJ37769" s="23"/>
      <c r="HH37769"/>
      <c r="IW37769" s="36"/>
      <c r="JI37769"/>
      <c r="JJ37769"/>
      <c r="KX37769" s="23"/>
      <c r="KY37769" s="23"/>
    </row>
    <row r="37770" spans="36:311" x14ac:dyDescent="0.2">
      <c r="AJ37770" s="23"/>
      <c r="HH37770"/>
      <c r="IW37770" s="36"/>
      <c r="JI37770"/>
      <c r="JJ37770"/>
      <c r="KX37770" s="23"/>
      <c r="KY37770" s="23"/>
    </row>
    <row r="37771" spans="36:311" x14ac:dyDescent="0.2">
      <c r="AJ37771" s="23"/>
      <c r="HH37771"/>
      <c r="IW37771" s="36"/>
      <c r="JI37771"/>
      <c r="JJ37771"/>
      <c r="KX37771" s="23"/>
      <c r="KY37771" s="23"/>
    </row>
    <row r="37772" spans="36:311" x14ac:dyDescent="0.2">
      <c r="AJ37772" s="23"/>
      <c r="HH37772"/>
      <c r="IW37772" s="36"/>
      <c r="JI37772"/>
      <c r="JJ37772"/>
      <c r="KX37772" s="23"/>
      <c r="KY37772" s="23"/>
    </row>
    <row r="37773" spans="36:311" x14ac:dyDescent="0.2">
      <c r="AJ37773" s="23"/>
      <c r="HH37773"/>
      <c r="IW37773" s="36"/>
      <c r="JI37773"/>
      <c r="JJ37773"/>
      <c r="KX37773" s="23"/>
      <c r="KY37773" s="23"/>
    </row>
    <row r="37774" spans="36:311" x14ac:dyDescent="0.2">
      <c r="AJ37774" s="23"/>
      <c r="HH37774"/>
      <c r="IW37774" s="36"/>
      <c r="JI37774"/>
      <c r="JJ37774"/>
      <c r="KX37774" s="23"/>
      <c r="KY37774" s="23"/>
    </row>
    <row r="37775" spans="36:311" x14ac:dyDescent="0.2">
      <c r="AJ37775" s="23"/>
      <c r="HH37775"/>
      <c r="IW37775" s="36"/>
      <c r="JI37775"/>
      <c r="JJ37775"/>
      <c r="KX37775" s="23"/>
      <c r="KY37775" s="23"/>
    </row>
    <row r="37776" spans="36:311" x14ac:dyDescent="0.2">
      <c r="AJ37776" s="23"/>
      <c r="HH37776"/>
      <c r="IW37776" s="36"/>
      <c r="JI37776"/>
      <c r="JJ37776"/>
      <c r="KX37776" s="23"/>
      <c r="KY37776" s="23"/>
    </row>
    <row r="37777" spans="36:311" x14ac:dyDescent="0.2">
      <c r="AJ37777" s="23"/>
      <c r="HH37777"/>
      <c r="IW37777" s="36"/>
      <c r="JI37777"/>
      <c r="JJ37777"/>
      <c r="KX37777" s="23"/>
      <c r="KY37777" s="23"/>
    </row>
    <row r="37778" spans="36:311" x14ac:dyDescent="0.2">
      <c r="AJ37778" s="23"/>
      <c r="HH37778"/>
      <c r="IW37778" s="36"/>
      <c r="JI37778"/>
      <c r="JJ37778"/>
      <c r="KX37778" s="23"/>
      <c r="KY37778" s="23"/>
    </row>
    <row r="37779" spans="36:311" x14ac:dyDescent="0.2">
      <c r="AJ37779" s="23"/>
      <c r="HH37779"/>
      <c r="IW37779" s="36"/>
      <c r="JI37779"/>
      <c r="JJ37779"/>
      <c r="KX37779" s="23"/>
      <c r="KY37779" s="23"/>
    </row>
    <row r="37780" spans="36:311" x14ac:dyDescent="0.2">
      <c r="AJ37780" s="23"/>
      <c r="HH37780"/>
      <c r="IW37780" s="36"/>
      <c r="JI37780"/>
      <c r="JJ37780"/>
      <c r="KX37780" s="23"/>
      <c r="KY37780" s="23"/>
    </row>
    <row r="37781" spans="36:311" x14ac:dyDescent="0.2">
      <c r="AJ37781" s="23"/>
      <c r="HH37781"/>
      <c r="IW37781" s="36"/>
      <c r="JI37781"/>
      <c r="JJ37781"/>
      <c r="KX37781" s="23"/>
      <c r="KY37781" s="23"/>
    </row>
    <row r="37782" spans="36:311" x14ac:dyDescent="0.2">
      <c r="AJ37782" s="23"/>
      <c r="HH37782"/>
      <c r="IW37782" s="36"/>
      <c r="JI37782"/>
      <c r="JJ37782"/>
      <c r="KX37782" s="23"/>
      <c r="KY37782" s="23"/>
    </row>
    <row r="37783" spans="36:311" x14ac:dyDescent="0.2">
      <c r="AJ37783" s="23"/>
      <c r="HH37783"/>
      <c r="IW37783" s="36"/>
      <c r="JI37783"/>
      <c r="JJ37783"/>
      <c r="KX37783" s="23"/>
      <c r="KY37783" s="23"/>
    </row>
    <row r="37784" spans="36:311" x14ac:dyDescent="0.2">
      <c r="AJ37784" s="23"/>
      <c r="HH37784"/>
      <c r="IW37784" s="36"/>
      <c r="JI37784"/>
      <c r="JJ37784"/>
      <c r="KX37784" s="23"/>
      <c r="KY37784" s="23"/>
    </row>
    <row r="37785" spans="36:311" x14ac:dyDescent="0.2">
      <c r="AJ37785" s="23"/>
      <c r="HH37785"/>
      <c r="IW37785" s="36"/>
      <c r="JI37785"/>
      <c r="JJ37785"/>
      <c r="KX37785" s="23"/>
      <c r="KY37785" s="23"/>
    </row>
    <row r="37786" spans="36:311" x14ac:dyDescent="0.2">
      <c r="AJ37786" s="23"/>
      <c r="HH37786"/>
      <c r="IW37786" s="36"/>
      <c r="JI37786"/>
      <c r="JJ37786"/>
      <c r="KX37786" s="23"/>
      <c r="KY37786" s="23"/>
    </row>
    <row r="37787" spans="36:311" x14ac:dyDescent="0.2">
      <c r="AJ37787" s="23"/>
      <c r="HH37787"/>
      <c r="IW37787" s="36"/>
      <c r="JI37787"/>
      <c r="JJ37787"/>
      <c r="KX37787" s="23"/>
      <c r="KY37787" s="23"/>
    </row>
    <row r="37788" spans="36:311" x14ac:dyDescent="0.2">
      <c r="AJ37788" s="23"/>
      <c r="HH37788"/>
      <c r="IW37788" s="36"/>
      <c r="JI37788"/>
      <c r="JJ37788"/>
      <c r="KX37788" s="23"/>
      <c r="KY37788" s="23"/>
    </row>
    <row r="37789" spans="36:311" x14ac:dyDescent="0.2">
      <c r="AJ37789" s="23"/>
      <c r="HH37789"/>
      <c r="IW37789" s="36"/>
      <c r="JI37789"/>
      <c r="JJ37789"/>
      <c r="KX37789" s="23"/>
      <c r="KY37789" s="23"/>
    </row>
    <row r="37790" spans="36:311" x14ac:dyDescent="0.2">
      <c r="AJ37790" s="23"/>
      <c r="HH37790"/>
      <c r="IW37790" s="36"/>
      <c r="JI37790"/>
      <c r="JJ37790"/>
      <c r="KX37790" s="23"/>
      <c r="KY37790" s="23"/>
    </row>
    <row r="37791" spans="36:311" x14ac:dyDescent="0.2">
      <c r="AJ37791" s="23"/>
      <c r="HH37791"/>
      <c r="IW37791" s="36"/>
      <c r="JI37791"/>
      <c r="JJ37791"/>
      <c r="KX37791" s="23"/>
      <c r="KY37791" s="23"/>
    </row>
    <row r="37792" spans="36:311" x14ac:dyDescent="0.2">
      <c r="AJ37792" s="23"/>
      <c r="HH37792"/>
      <c r="IW37792" s="36"/>
      <c r="JI37792"/>
      <c r="JJ37792"/>
      <c r="KX37792" s="23"/>
      <c r="KY37792" s="23"/>
    </row>
    <row r="37793" spans="36:311" x14ac:dyDescent="0.2">
      <c r="AJ37793" s="23"/>
      <c r="HH37793"/>
      <c r="IW37793" s="36"/>
      <c r="JI37793"/>
      <c r="JJ37793"/>
      <c r="KX37793" s="23"/>
      <c r="KY37793" s="23"/>
    </row>
    <row r="37794" spans="36:311" x14ac:dyDescent="0.2">
      <c r="AJ37794" s="23"/>
      <c r="HH37794"/>
      <c r="IW37794" s="36"/>
      <c r="JI37794"/>
      <c r="JJ37794"/>
      <c r="KX37794" s="23"/>
      <c r="KY37794" s="23"/>
    </row>
    <row r="37795" spans="36:311" x14ac:dyDescent="0.2">
      <c r="AJ37795" s="23"/>
      <c r="HH37795"/>
      <c r="IW37795" s="36"/>
      <c r="JI37795"/>
      <c r="JJ37795"/>
      <c r="KX37795" s="23"/>
      <c r="KY37795" s="23"/>
    </row>
    <row r="37796" spans="36:311" x14ac:dyDescent="0.2">
      <c r="AJ37796" s="23"/>
      <c r="HH37796"/>
      <c r="IW37796" s="36"/>
      <c r="JI37796"/>
      <c r="JJ37796"/>
      <c r="KX37796" s="23"/>
      <c r="KY37796" s="23"/>
    </row>
    <row r="37797" spans="36:311" x14ac:dyDescent="0.2">
      <c r="AJ37797" s="23"/>
      <c r="HH37797"/>
      <c r="IW37797" s="36"/>
      <c r="JI37797"/>
      <c r="JJ37797"/>
      <c r="KX37797" s="23"/>
      <c r="KY37797" s="23"/>
    </row>
    <row r="37798" spans="36:311" x14ac:dyDescent="0.2">
      <c r="AJ37798" s="23"/>
      <c r="HH37798"/>
      <c r="IW37798" s="36"/>
      <c r="JI37798"/>
      <c r="JJ37798"/>
      <c r="KX37798" s="23"/>
      <c r="KY37798" s="23"/>
    </row>
    <row r="37799" spans="36:311" x14ac:dyDescent="0.2">
      <c r="AJ37799" s="23"/>
      <c r="HH37799"/>
      <c r="IW37799" s="36"/>
      <c r="JI37799"/>
      <c r="JJ37799"/>
      <c r="KX37799" s="23"/>
      <c r="KY37799" s="23"/>
    </row>
    <row r="37800" spans="36:311" x14ac:dyDescent="0.2">
      <c r="AJ37800" s="23"/>
      <c r="HH37800"/>
      <c r="IW37800" s="36"/>
      <c r="JI37800"/>
      <c r="JJ37800"/>
      <c r="KX37800" s="23"/>
      <c r="KY37800" s="23"/>
    </row>
    <row r="37801" spans="36:311" x14ac:dyDescent="0.2">
      <c r="AJ37801" s="23"/>
      <c r="HH37801"/>
      <c r="IW37801" s="36"/>
      <c r="JI37801"/>
      <c r="JJ37801"/>
      <c r="KX37801" s="23"/>
      <c r="KY37801" s="23"/>
    </row>
    <row r="37802" spans="36:311" x14ac:dyDescent="0.2">
      <c r="AJ37802" s="23"/>
      <c r="HH37802"/>
      <c r="IW37802" s="36"/>
      <c r="JI37802"/>
      <c r="JJ37802"/>
      <c r="KX37802" s="23"/>
      <c r="KY37802" s="23"/>
    </row>
    <row r="37803" spans="36:311" x14ac:dyDescent="0.2">
      <c r="AJ37803" s="23"/>
      <c r="HH37803"/>
      <c r="IW37803" s="36"/>
      <c r="JI37803"/>
      <c r="JJ37803"/>
      <c r="KX37803" s="23"/>
      <c r="KY37803" s="23"/>
    </row>
    <row r="37804" spans="36:311" x14ac:dyDescent="0.2">
      <c r="AJ37804" s="23"/>
      <c r="HH37804"/>
      <c r="IW37804" s="36"/>
      <c r="JI37804"/>
      <c r="JJ37804"/>
      <c r="KX37804" s="23"/>
      <c r="KY37804" s="23"/>
    </row>
    <row r="37805" spans="36:311" x14ac:dyDescent="0.2">
      <c r="AJ37805" s="23"/>
      <c r="HH37805"/>
      <c r="IW37805" s="36"/>
      <c r="JI37805"/>
      <c r="JJ37805"/>
      <c r="KX37805" s="23"/>
      <c r="KY37805" s="23"/>
    </row>
    <row r="37806" spans="36:311" x14ac:dyDescent="0.2">
      <c r="AJ37806" s="23"/>
      <c r="HH37806"/>
      <c r="IW37806" s="36"/>
      <c r="JI37806"/>
      <c r="JJ37806"/>
      <c r="KX37806" s="23"/>
      <c r="KY37806" s="23"/>
    </row>
    <row r="37807" spans="36:311" x14ac:dyDescent="0.2">
      <c r="AJ37807" s="23"/>
      <c r="HH37807"/>
      <c r="IW37807" s="36"/>
      <c r="JI37807"/>
      <c r="JJ37807"/>
      <c r="KX37807" s="23"/>
      <c r="KY37807" s="23"/>
    </row>
    <row r="37808" spans="36:311" x14ac:dyDescent="0.2">
      <c r="AJ37808" s="23"/>
      <c r="HH37808"/>
      <c r="IW37808" s="36"/>
      <c r="JI37808"/>
      <c r="JJ37808"/>
      <c r="KX37808" s="23"/>
      <c r="KY37808" s="23"/>
    </row>
    <row r="37809" spans="36:311" x14ac:dyDescent="0.2">
      <c r="AJ37809" s="23"/>
      <c r="HH37809"/>
      <c r="IW37809" s="36"/>
      <c r="JI37809"/>
      <c r="JJ37809"/>
      <c r="KX37809" s="23"/>
      <c r="KY37809" s="23"/>
    </row>
    <row r="37810" spans="36:311" x14ac:dyDescent="0.2">
      <c r="AJ37810" s="23"/>
      <c r="HH37810"/>
      <c r="IW37810" s="36"/>
      <c r="JI37810"/>
      <c r="JJ37810"/>
      <c r="KX37810" s="23"/>
      <c r="KY37810" s="23"/>
    </row>
    <row r="37811" spans="36:311" x14ac:dyDescent="0.2">
      <c r="AJ37811" s="23"/>
      <c r="HH37811"/>
      <c r="IW37811" s="36"/>
      <c r="JI37811"/>
      <c r="JJ37811"/>
      <c r="KX37811" s="23"/>
      <c r="KY37811" s="23"/>
    </row>
    <row r="37812" spans="36:311" x14ac:dyDescent="0.2">
      <c r="AJ37812" s="23"/>
      <c r="HH37812"/>
      <c r="IW37812" s="36"/>
      <c r="JI37812"/>
      <c r="JJ37812"/>
      <c r="KX37812" s="23"/>
      <c r="KY37812" s="23"/>
    </row>
    <row r="37813" spans="36:311" x14ac:dyDescent="0.2">
      <c r="AJ37813" s="23"/>
      <c r="HH37813"/>
      <c r="IW37813" s="36"/>
      <c r="JI37813"/>
      <c r="JJ37813"/>
      <c r="KX37813" s="23"/>
      <c r="KY37813" s="23"/>
    </row>
    <row r="37814" spans="36:311" x14ac:dyDescent="0.2">
      <c r="AJ37814" s="23"/>
      <c r="HH37814"/>
      <c r="IW37814" s="36"/>
      <c r="JI37814"/>
      <c r="JJ37814"/>
      <c r="KX37814" s="23"/>
      <c r="KY37814" s="23"/>
    </row>
    <row r="37815" spans="36:311" x14ac:dyDescent="0.2">
      <c r="AJ37815" s="23"/>
      <c r="HH37815"/>
      <c r="IW37815" s="36"/>
      <c r="JI37815"/>
      <c r="JJ37815"/>
      <c r="KX37815" s="23"/>
      <c r="KY37815" s="23"/>
    </row>
    <row r="37816" spans="36:311" x14ac:dyDescent="0.2">
      <c r="AJ37816" s="23"/>
      <c r="HH37816"/>
      <c r="IW37816" s="36"/>
      <c r="JI37816"/>
      <c r="JJ37816"/>
      <c r="KX37816" s="23"/>
      <c r="KY37816" s="23"/>
    </row>
    <row r="37817" spans="36:311" x14ac:dyDescent="0.2">
      <c r="AJ37817" s="23"/>
      <c r="HH37817"/>
      <c r="IW37817" s="36"/>
      <c r="JI37817"/>
      <c r="JJ37817"/>
      <c r="KX37817" s="23"/>
      <c r="KY37817" s="23"/>
    </row>
    <row r="37818" spans="36:311" x14ac:dyDescent="0.2">
      <c r="AJ37818" s="23"/>
      <c r="HH37818"/>
      <c r="IW37818" s="36"/>
      <c r="JI37818"/>
      <c r="JJ37818"/>
      <c r="KX37818" s="23"/>
      <c r="KY37818" s="23"/>
    </row>
    <row r="37819" spans="36:311" x14ac:dyDescent="0.2">
      <c r="AJ37819" s="23"/>
      <c r="HH37819"/>
      <c r="IW37819" s="36"/>
      <c r="JI37819"/>
      <c r="JJ37819"/>
      <c r="KX37819" s="23"/>
      <c r="KY37819" s="23"/>
    </row>
    <row r="37820" spans="36:311" x14ac:dyDescent="0.2">
      <c r="AJ37820" s="23"/>
      <c r="HH37820"/>
      <c r="IW37820" s="36"/>
      <c r="JI37820"/>
      <c r="JJ37820"/>
      <c r="KX37820" s="23"/>
      <c r="KY37820" s="23"/>
    </row>
    <row r="37821" spans="36:311" x14ac:dyDescent="0.2">
      <c r="AJ37821" s="23"/>
      <c r="HH37821"/>
      <c r="IW37821" s="36"/>
      <c r="JI37821"/>
      <c r="JJ37821"/>
      <c r="KX37821" s="23"/>
      <c r="KY37821" s="23"/>
    </row>
    <row r="37822" spans="36:311" x14ac:dyDescent="0.2">
      <c r="AJ37822" s="23"/>
      <c r="HH37822"/>
      <c r="IW37822" s="36"/>
      <c r="JI37822"/>
      <c r="JJ37822"/>
      <c r="KX37822" s="23"/>
      <c r="KY37822" s="23"/>
    </row>
    <row r="37823" spans="36:311" x14ac:dyDescent="0.2">
      <c r="AJ37823" s="23"/>
      <c r="HH37823"/>
      <c r="IW37823" s="36"/>
      <c r="JI37823"/>
      <c r="JJ37823"/>
      <c r="KX37823" s="23"/>
      <c r="KY37823" s="23"/>
    </row>
    <row r="37824" spans="36:311" x14ac:dyDescent="0.2">
      <c r="AJ37824" s="23"/>
      <c r="HH37824"/>
      <c r="IW37824" s="36"/>
      <c r="JI37824"/>
      <c r="JJ37824"/>
      <c r="KX37824" s="23"/>
      <c r="KY37824" s="23"/>
    </row>
    <row r="37825" spans="36:311" x14ac:dyDescent="0.2">
      <c r="AJ37825" s="23"/>
      <c r="HH37825"/>
      <c r="IW37825" s="36"/>
      <c r="JI37825"/>
      <c r="JJ37825"/>
      <c r="KX37825" s="23"/>
      <c r="KY37825" s="23"/>
    </row>
    <row r="37826" spans="36:311" x14ac:dyDescent="0.2">
      <c r="AJ37826" s="23"/>
      <c r="HH37826"/>
      <c r="IW37826" s="36"/>
      <c r="JI37826"/>
      <c r="JJ37826"/>
      <c r="KX37826" s="23"/>
      <c r="KY37826" s="23"/>
    </row>
    <row r="37827" spans="36:311" x14ac:dyDescent="0.2">
      <c r="AJ37827" s="23"/>
      <c r="HH37827"/>
      <c r="IW37827" s="36"/>
      <c r="JI37827"/>
      <c r="JJ37827"/>
      <c r="KX37827" s="23"/>
      <c r="KY37827" s="23"/>
    </row>
    <row r="37828" spans="36:311" x14ac:dyDescent="0.2">
      <c r="AJ37828" s="23"/>
      <c r="HH37828"/>
      <c r="IW37828" s="36"/>
      <c r="JI37828"/>
      <c r="JJ37828"/>
      <c r="KX37828" s="23"/>
      <c r="KY37828" s="23"/>
    </row>
    <row r="37829" spans="36:311" x14ac:dyDescent="0.2">
      <c r="AJ37829" s="23"/>
      <c r="HH37829"/>
      <c r="IW37829" s="36"/>
      <c r="JI37829"/>
      <c r="JJ37829"/>
      <c r="KX37829" s="23"/>
      <c r="KY37829" s="23"/>
    </row>
    <row r="37830" spans="36:311" x14ac:dyDescent="0.2">
      <c r="AJ37830" s="23"/>
      <c r="HH37830"/>
      <c r="IW37830" s="36"/>
      <c r="JI37830"/>
      <c r="JJ37830"/>
      <c r="KX37830" s="23"/>
      <c r="KY37830" s="23"/>
    </row>
    <row r="37831" spans="36:311" x14ac:dyDescent="0.2">
      <c r="AJ37831" s="23"/>
      <c r="HH37831"/>
      <c r="IW37831" s="36"/>
      <c r="JI37831"/>
      <c r="JJ37831"/>
      <c r="KX37831" s="23"/>
      <c r="KY37831" s="23"/>
    </row>
    <row r="37832" spans="36:311" x14ac:dyDescent="0.2">
      <c r="AJ37832" s="23"/>
      <c r="HH37832"/>
      <c r="IW37832" s="36"/>
      <c r="JI37832"/>
      <c r="JJ37832"/>
      <c r="KX37832" s="23"/>
      <c r="KY37832" s="23"/>
    </row>
    <row r="37833" spans="36:311" x14ac:dyDescent="0.2">
      <c r="AJ37833" s="23"/>
      <c r="HH37833"/>
      <c r="IW37833" s="36"/>
      <c r="JI37833"/>
      <c r="JJ37833"/>
      <c r="KX37833" s="23"/>
      <c r="KY37833" s="23"/>
    </row>
    <row r="37834" spans="36:311" x14ac:dyDescent="0.2">
      <c r="AJ37834" s="23"/>
      <c r="HH37834"/>
      <c r="IW37834" s="36"/>
      <c r="JI37834"/>
      <c r="JJ37834"/>
      <c r="KX37834" s="23"/>
      <c r="KY37834" s="23"/>
    </row>
    <row r="37835" spans="36:311" x14ac:dyDescent="0.2">
      <c r="AJ37835" s="23"/>
      <c r="HH37835"/>
      <c r="IW37835" s="36"/>
      <c r="JI37835"/>
      <c r="JJ37835"/>
      <c r="KX37835" s="23"/>
      <c r="KY37835" s="23"/>
    </row>
    <row r="37836" spans="36:311" x14ac:dyDescent="0.2">
      <c r="AJ37836" s="23"/>
      <c r="HH37836"/>
      <c r="IW37836" s="36"/>
      <c r="JI37836"/>
      <c r="JJ37836"/>
      <c r="KX37836" s="23"/>
      <c r="KY37836" s="23"/>
    </row>
    <row r="37837" spans="36:311" x14ac:dyDescent="0.2">
      <c r="AJ37837" s="23"/>
      <c r="HH37837"/>
      <c r="IW37837" s="36"/>
      <c r="JI37837"/>
      <c r="JJ37837"/>
      <c r="KX37837" s="23"/>
      <c r="KY37837" s="23"/>
    </row>
    <row r="37838" spans="36:311" x14ac:dyDescent="0.2">
      <c r="AJ37838" s="23"/>
      <c r="HH37838"/>
      <c r="IW37838" s="36"/>
      <c r="JI37838"/>
      <c r="JJ37838"/>
      <c r="KX37838" s="23"/>
      <c r="KY37838" s="23"/>
    </row>
    <row r="37839" spans="36:311" x14ac:dyDescent="0.2">
      <c r="AJ37839" s="23"/>
      <c r="HH37839"/>
      <c r="IW37839" s="36"/>
      <c r="JI37839"/>
      <c r="JJ37839"/>
      <c r="KX37839" s="23"/>
      <c r="KY37839" s="23"/>
    </row>
    <row r="37840" spans="36:311" x14ac:dyDescent="0.2">
      <c r="AJ37840" s="23"/>
      <c r="HH37840"/>
      <c r="IW37840" s="36"/>
      <c r="JI37840"/>
      <c r="JJ37840"/>
      <c r="KX37840" s="23"/>
      <c r="KY37840" s="23"/>
    </row>
    <row r="37841" spans="36:311" x14ac:dyDescent="0.2">
      <c r="AJ37841" s="23"/>
      <c r="HH37841"/>
      <c r="IW37841" s="36"/>
      <c r="JI37841"/>
      <c r="JJ37841"/>
      <c r="KX37841" s="23"/>
      <c r="KY37841" s="23"/>
    </row>
    <row r="37842" spans="36:311" x14ac:dyDescent="0.2">
      <c r="AJ37842" s="23"/>
      <c r="HH37842"/>
      <c r="IW37842" s="36"/>
      <c r="JI37842"/>
      <c r="JJ37842"/>
      <c r="KX37842" s="23"/>
      <c r="KY37842" s="23"/>
    </row>
    <row r="37843" spans="36:311" x14ac:dyDescent="0.2">
      <c r="AJ37843" s="23"/>
      <c r="HH37843"/>
      <c r="IW37843" s="36"/>
      <c r="JI37843"/>
      <c r="JJ37843"/>
      <c r="KX37843" s="23"/>
      <c r="KY37843" s="23"/>
    </row>
    <row r="37844" spans="36:311" x14ac:dyDescent="0.2">
      <c r="AJ37844" s="23"/>
      <c r="HH37844"/>
      <c r="IW37844" s="36"/>
      <c r="JI37844"/>
      <c r="JJ37844"/>
      <c r="KX37844" s="23"/>
      <c r="KY37844" s="23"/>
    </row>
    <row r="37845" spans="36:311" x14ac:dyDescent="0.2">
      <c r="AJ37845" s="23"/>
      <c r="HH37845"/>
      <c r="IW37845" s="36"/>
      <c r="JI37845"/>
      <c r="JJ37845"/>
      <c r="KX37845" s="23"/>
      <c r="KY37845" s="23"/>
    </row>
    <row r="37846" spans="36:311" x14ac:dyDescent="0.2">
      <c r="AJ37846" s="23"/>
      <c r="HH37846"/>
      <c r="IW37846" s="36"/>
      <c r="JI37846"/>
      <c r="JJ37846"/>
      <c r="KX37846" s="23"/>
      <c r="KY37846" s="23"/>
    </row>
    <row r="37847" spans="36:311" x14ac:dyDescent="0.2">
      <c r="AJ37847" s="23"/>
      <c r="HH37847"/>
      <c r="IW37847" s="36"/>
      <c r="JI37847"/>
      <c r="JJ37847"/>
      <c r="KX37847" s="23"/>
      <c r="KY37847" s="23"/>
    </row>
    <row r="37848" spans="36:311" x14ac:dyDescent="0.2">
      <c r="AJ37848" s="23"/>
      <c r="HH37848"/>
      <c r="IW37848" s="36"/>
      <c r="JI37848"/>
      <c r="JJ37848"/>
      <c r="KX37848" s="23"/>
      <c r="KY37848" s="23"/>
    </row>
    <row r="37849" spans="36:311" x14ac:dyDescent="0.2">
      <c r="AJ37849" s="23"/>
      <c r="HH37849"/>
      <c r="IW37849" s="36"/>
      <c r="JI37849"/>
      <c r="JJ37849"/>
      <c r="KX37849" s="23"/>
      <c r="KY37849" s="23"/>
    </row>
    <row r="37850" spans="36:311" x14ac:dyDescent="0.2">
      <c r="AJ37850" s="23"/>
      <c r="HH37850"/>
      <c r="IW37850" s="36"/>
      <c r="JI37850"/>
      <c r="JJ37850"/>
      <c r="KX37850" s="23"/>
      <c r="KY37850" s="23"/>
    </row>
    <row r="37851" spans="36:311" x14ac:dyDescent="0.2">
      <c r="AJ37851" s="23"/>
      <c r="HH37851"/>
      <c r="IW37851" s="36"/>
      <c r="JI37851"/>
      <c r="JJ37851"/>
      <c r="KX37851" s="23"/>
      <c r="KY37851" s="23"/>
    </row>
    <row r="37852" spans="36:311" x14ac:dyDescent="0.2">
      <c r="AJ37852" s="23"/>
      <c r="HH37852"/>
      <c r="IW37852" s="36"/>
      <c r="JI37852"/>
      <c r="JJ37852"/>
      <c r="KX37852" s="23"/>
      <c r="KY37852" s="23"/>
    </row>
    <row r="37853" spans="36:311" x14ac:dyDescent="0.2">
      <c r="AJ37853" s="23"/>
      <c r="HH37853"/>
      <c r="IW37853" s="36"/>
      <c r="JI37853"/>
      <c r="JJ37853"/>
      <c r="KX37853" s="23"/>
      <c r="KY37853" s="23"/>
    </row>
    <row r="37854" spans="36:311" x14ac:dyDescent="0.2">
      <c r="AJ37854" s="23"/>
      <c r="HH37854"/>
      <c r="IW37854" s="36"/>
      <c r="JI37854"/>
      <c r="JJ37854"/>
      <c r="KX37854" s="23"/>
      <c r="KY37854" s="23"/>
    </row>
    <row r="37855" spans="36:311" x14ac:dyDescent="0.2">
      <c r="AJ37855" s="23"/>
      <c r="HH37855"/>
      <c r="IW37855" s="36"/>
      <c r="JI37855"/>
      <c r="JJ37855"/>
      <c r="KX37855" s="23"/>
      <c r="KY37855" s="23"/>
    </row>
    <row r="37856" spans="36:311" x14ac:dyDescent="0.2">
      <c r="AJ37856" s="23"/>
      <c r="HH37856"/>
      <c r="IW37856" s="36"/>
      <c r="JI37856"/>
      <c r="JJ37856"/>
      <c r="KX37856" s="23"/>
      <c r="KY37856" s="23"/>
    </row>
    <row r="37857" spans="36:311" x14ac:dyDescent="0.2">
      <c r="AJ37857" s="23"/>
      <c r="HH37857"/>
      <c r="IW37857" s="36"/>
      <c r="JI37857"/>
      <c r="JJ37857"/>
      <c r="KX37857" s="23"/>
      <c r="KY37857" s="23"/>
    </row>
    <row r="37858" spans="36:311" x14ac:dyDescent="0.2">
      <c r="AJ37858" s="23"/>
      <c r="HH37858"/>
      <c r="IW37858" s="36"/>
      <c r="JI37858"/>
      <c r="JJ37858"/>
      <c r="KX37858" s="23"/>
      <c r="KY37858" s="23"/>
    </row>
    <row r="37859" spans="36:311" x14ac:dyDescent="0.2">
      <c r="AJ37859" s="23"/>
      <c r="HH37859"/>
      <c r="IW37859" s="36"/>
      <c r="JI37859"/>
      <c r="JJ37859"/>
      <c r="KX37859" s="23"/>
      <c r="KY37859" s="23"/>
    </row>
    <row r="37860" spans="36:311" x14ac:dyDescent="0.2">
      <c r="AJ37860" s="23"/>
      <c r="HH37860"/>
      <c r="IW37860" s="36"/>
      <c r="JI37860"/>
      <c r="JJ37860"/>
      <c r="KX37860" s="23"/>
      <c r="KY37860" s="23"/>
    </row>
    <row r="37861" spans="36:311" x14ac:dyDescent="0.2">
      <c r="AJ37861" s="23"/>
      <c r="HH37861"/>
      <c r="IW37861" s="36"/>
      <c r="JI37861"/>
      <c r="JJ37861"/>
      <c r="KX37861" s="23"/>
      <c r="KY37861" s="23"/>
    </row>
    <row r="37862" spans="36:311" x14ac:dyDescent="0.2">
      <c r="AJ37862" s="23"/>
      <c r="HH37862"/>
      <c r="IW37862" s="36"/>
      <c r="JI37862"/>
      <c r="JJ37862"/>
      <c r="KX37862" s="23"/>
      <c r="KY37862" s="23"/>
    </row>
    <row r="37863" spans="36:311" x14ac:dyDescent="0.2">
      <c r="AJ37863" s="23"/>
      <c r="HH37863"/>
      <c r="IW37863" s="36"/>
      <c r="JI37863"/>
      <c r="JJ37863"/>
      <c r="KX37863" s="23"/>
      <c r="KY37863" s="23"/>
    </row>
    <row r="37864" spans="36:311" x14ac:dyDescent="0.2">
      <c r="AJ37864" s="23"/>
      <c r="HH37864"/>
      <c r="IW37864" s="36"/>
      <c r="JI37864"/>
      <c r="JJ37864"/>
      <c r="KX37864" s="23"/>
      <c r="KY37864" s="23"/>
    </row>
    <row r="37865" spans="36:311" x14ac:dyDescent="0.2">
      <c r="AJ37865" s="23"/>
      <c r="HH37865"/>
      <c r="IW37865" s="36"/>
      <c r="JI37865"/>
      <c r="JJ37865"/>
      <c r="KX37865" s="23"/>
      <c r="KY37865" s="23"/>
    </row>
    <row r="37866" spans="36:311" x14ac:dyDescent="0.2">
      <c r="AJ37866" s="23"/>
      <c r="HH37866"/>
      <c r="IW37866" s="36"/>
      <c r="JI37866"/>
      <c r="JJ37866"/>
      <c r="KX37866" s="23"/>
      <c r="KY37866" s="23"/>
    </row>
    <row r="37867" spans="36:311" x14ac:dyDescent="0.2">
      <c r="AJ37867" s="23"/>
      <c r="HH37867"/>
      <c r="IW37867" s="36"/>
      <c r="JI37867"/>
      <c r="JJ37867"/>
      <c r="KX37867" s="23"/>
      <c r="KY37867" s="23"/>
    </row>
    <row r="37868" spans="36:311" x14ac:dyDescent="0.2">
      <c r="AJ37868" s="23"/>
      <c r="HH37868"/>
      <c r="IW37868" s="36"/>
      <c r="JI37868"/>
      <c r="JJ37868"/>
      <c r="KX37868" s="23"/>
      <c r="KY37868" s="23"/>
    </row>
    <row r="37869" spans="36:311" x14ac:dyDescent="0.2">
      <c r="AJ37869" s="23"/>
      <c r="HH37869"/>
      <c r="IW37869" s="36"/>
      <c r="JI37869"/>
      <c r="JJ37869"/>
      <c r="KX37869" s="23"/>
      <c r="KY37869" s="23"/>
    </row>
    <row r="37870" spans="36:311" x14ac:dyDescent="0.2">
      <c r="AJ37870" s="23"/>
      <c r="HH37870"/>
      <c r="IW37870" s="36"/>
      <c r="JI37870"/>
      <c r="JJ37870"/>
      <c r="KX37870" s="23"/>
      <c r="KY37870" s="23"/>
    </row>
    <row r="37871" spans="36:311" x14ac:dyDescent="0.2">
      <c r="AJ37871" s="23"/>
      <c r="HH37871"/>
      <c r="IW37871" s="36"/>
      <c r="JI37871"/>
      <c r="JJ37871"/>
      <c r="KX37871" s="23"/>
      <c r="KY37871" s="23"/>
    </row>
    <row r="37872" spans="36:311" x14ac:dyDescent="0.2">
      <c r="AJ37872" s="23"/>
      <c r="HH37872"/>
      <c r="IW37872" s="36"/>
      <c r="JI37872"/>
      <c r="JJ37872"/>
      <c r="KX37872" s="23"/>
      <c r="KY37872" s="23"/>
    </row>
    <row r="37873" spans="36:311" x14ac:dyDescent="0.2">
      <c r="AJ37873" s="23"/>
      <c r="HH37873"/>
      <c r="IW37873" s="36"/>
      <c r="JI37873"/>
      <c r="JJ37873"/>
      <c r="KX37873" s="23"/>
      <c r="KY37873" s="23"/>
    </row>
    <row r="37874" spans="36:311" x14ac:dyDescent="0.2">
      <c r="AJ37874" s="23"/>
      <c r="HH37874"/>
      <c r="IW37874" s="36"/>
      <c r="JI37874"/>
      <c r="JJ37874"/>
      <c r="KX37874" s="23"/>
      <c r="KY37874" s="23"/>
    </row>
    <row r="37875" spans="36:311" x14ac:dyDescent="0.2">
      <c r="AJ37875" s="23"/>
      <c r="HH37875"/>
      <c r="IW37875" s="36"/>
      <c r="JI37875"/>
      <c r="JJ37875"/>
      <c r="KX37875" s="23"/>
      <c r="KY37875" s="23"/>
    </row>
    <row r="37876" spans="36:311" x14ac:dyDescent="0.2">
      <c r="AJ37876" s="23"/>
      <c r="HH37876"/>
      <c r="IW37876" s="36"/>
      <c r="JI37876"/>
      <c r="JJ37876"/>
      <c r="KX37876" s="23"/>
      <c r="KY37876" s="23"/>
    </row>
    <row r="37877" spans="36:311" x14ac:dyDescent="0.2">
      <c r="AJ37877" s="23"/>
      <c r="HH37877"/>
      <c r="IW37877" s="36"/>
      <c r="JI37877"/>
      <c r="JJ37877"/>
      <c r="KX37877" s="23"/>
      <c r="KY37877" s="23"/>
    </row>
    <row r="37878" spans="36:311" x14ac:dyDescent="0.2">
      <c r="AJ37878" s="23"/>
      <c r="HH37878"/>
      <c r="IW37878" s="36"/>
      <c r="JI37878"/>
      <c r="JJ37878"/>
      <c r="KX37878" s="23"/>
      <c r="KY37878" s="23"/>
    </row>
    <row r="37879" spans="36:311" x14ac:dyDescent="0.2">
      <c r="AJ37879" s="23"/>
      <c r="HH37879"/>
      <c r="IW37879" s="36"/>
      <c r="JI37879"/>
      <c r="JJ37879"/>
      <c r="KX37879" s="23"/>
      <c r="KY37879" s="23"/>
    </row>
    <row r="37880" spans="36:311" x14ac:dyDescent="0.2">
      <c r="AJ37880" s="23"/>
      <c r="HH37880"/>
      <c r="IW37880" s="36"/>
      <c r="JI37880"/>
      <c r="JJ37880"/>
      <c r="KX37880" s="23"/>
      <c r="KY37880" s="23"/>
    </row>
    <row r="37881" spans="36:311" x14ac:dyDescent="0.2">
      <c r="AJ37881" s="23"/>
      <c r="HH37881"/>
      <c r="IW37881" s="36"/>
      <c r="JI37881"/>
      <c r="JJ37881"/>
      <c r="KX37881" s="23"/>
      <c r="KY37881" s="23"/>
    </row>
    <row r="37882" spans="36:311" x14ac:dyDescent="0.2">
      <c r="AJ37882" s="23"/>
      <c r="HH37882"/>
      <c r="IW37882" s="36"/>
      <c r="JI37882"/>
      <c r="JJ37882"/>
      <c r="KX37882" s="23"/>
      <c r="KY37882" s="23"/>
    </row>
    <row r="37883" spans="36:311" x14ac:dyDescent="0.2">
      <c r="AJ37883" s="23"/>
      <c r="HH37883"/>
      <c r="IW37883" s="36"/>
      <c r="JI37883"/>
      <c r="JJ37883"/>
      <c r="KX37883" s="23"/>
      <c r="KY37883" s="23"/>
    </row>
    <row r="37884" spans="36:311" x14ac:dyDescent="0.2">
      <c r="AJ37884" s="23"/>
      <c r="HH37884"/>
      <c r="IW37884" s="36"/>
      <c r="JI37884"/>
      <c r="JJ37884"/>
      <c r="KX37884" s="23"/>
      <c r="KY37884" s="23"/>
    </row>
    <row r="37885" spans="36:311" x14ac:dyDescent="0.2">
      <c r="AJ37885" s="23"/>
      <c r="HH37885"/>
      <c r="IW37885" s="36"/>
      <c r="JI37885"/>
      <c r="JJ37885"/>
      <c r="KX37885" s="23"/>
      <c r="KY37885" s="23"/>
    </row>
    <row r="37886" spans="36:311" x14ac:dyDescent="0.2">
      <c r="AJ37886" s="23"/>
      <c r="HH37886"/>
      <c r="IW37886" s="36"/>
      <c r="JI37886"/>
      <c r="JJ37886"/>
      <c r="KX37886" s="23"/>
      <c r="KY37886" s="23"/>
    </row>
    <row r="37887" spans="36:311" x14ac:dyDescent="0.2">
      <c r="AJ37887" s="23"/>
      <c r="HH37887"/>
      <c r="IW37887" s="36"/>
      <c r="JI37887"/>
      <c r="JJ37887"/>
      <c r="KX37887" s="23"/>
      <c r="KY37887" s="23"/>
    </row>
    <row r="37888" spans="36:311" x14ac:dyDescent="0.2">
      <c r="AJ37888" s="23"/>
      <c r="HH37888"/>
      <c r="IW37888" s="36"/>
      <c r="JI37888"/>
      <c r="JJ37888"/>
      <c r="KX37888" s="23"/>
      <c r="KY37888" s="23"/>
    </row>
    <row r="37889" spans="36:311" x14ac:dyDescent="0.2">
      <c r="AJ37889" s="23"/>
      <c r="HH37889"/>
      <c r="IW37889" s="36"/>
      <c r="JI37889"/>
      <c r="JJ37889"/>
      <c r="KX37889" s="23"/>
      <c r="KY37889" s="23"/>
    </row>
    <row r="37890" spans="36:311" x14ac:dyDescent="0.2">
      <c r="AJ37890" s="23"/>
      <c r="HH37890"/>
      <c r="IW37890" s="36"/>
      <c r="JI37890"/>
      <c r="JJ37890"/>
      <c r="KX37890" s="23"/>
      <c r="KY37890" s="23"/>
    </row>
    <row r="37891" spans="36:311" x14ac:dyDescent="0.2">
      <c r="AJ37891" s="23"/>
      <c r="HH37891"/>
      <c r="IW37891" s="36"/>
      <c r="JI37891"/>
      <c r="JJ37891"/>
      <c r="KX37891" s="23"/>
      <c r="KY37891" s="23"/>
    </row>
    <row r="37892" spans="36:311" x14ac:dyDescent="0.2">
      <c r="AJ37892" s="23"/>
      <c r="HH37892"/>
      <c r="IW37892" s="36"/>
      <c r="JI37892"/>
      <c r="JJ37892"/>
      <c r="KX37892" s="23"/>
      <c r="KY37892" s="23"/>
    </row>
    <row r="37893" spans="36:311" x14ac:dyDescent="0.2">
      <c r="AJ37893" s="23"/>
      <c r="HH37893"/>
      <c r="IW37893" s="36"/>
      <c r="JI37893"/>
      <c r="JJ37893"/>
      <c r="KX37893" s="23"/>
      <c r="KY37893" s="23"/>
    </row>
    <row r="37894" spans="36:311" x14ac:dyDescent="0.2">
      <c r="AJ37894" s="23"/>
      <c r="HH37894"/>
      <c r="IW37894" s="36"/>
      <c r="JI37894"/>
      <c r="JJ37894"/>
      <c r="KX37894" s="23"/>
      <c r="KY37894" s="23"/>
    </row>
    <row r="37895" spans="36:311" x14ac:dyDescent="0.2">
      <c r="AJ37895" s="23"/>
      <c r="HH37895"/>
      <c r="IW37895" s="36"/>
      <c r="JI37895"/>
      <c r="JJ37895"/>
      <c r="KX37895" s="23"/>
      <c r="KY37895" s="23"/>
    </row>
    <row r="37896" spans="36:311" x14ac:dyDescent="0.2">
      <c r="AJ37896" s="23"/>
      <c r="HH37896"/>
      <c r="IW37896" s="36"/>
      <c r="JI37896"/>
      <c r="JJ37896"/>
      <c r="KX37896" s="23"/>
      <c r="KY37896" s="23"/>
    </row>
    <row r="37897" spans="36:311" x14ac:dyDescent="0.2">
      <c r="AJ37897" s="23"/>
      <c r="HH37897"/>
      <c r="IW37897" s="36"/>
      <c r="JI37897"/>
      <c r="JJ37897"/>
      <c r="KX37897" s="23"/>
      <c r="KY37897" s="23"/>
    </row>
    <row r="37898" spans="36:311" x14ac:dyDescent="0.2">
      <c r="AJ37898" s="23"/>
      <c r="HH37898"/>
      <c r="IW37898" s="36"/>
      <c r="JI37898"/>
      <c r="JJ37898"/>
      <c r="KX37898" s="23"/>
      <c r="KY37898" s="23"/>
    </row>
    <row r="37899" spans="36:311" x14ac:dyDescent="0.2">
      <c r="AJ37899" s="23"/>
      <c r="HH37899"/>
      <c r="IW37899" s="36"/>
      <c r="JI37899"/>
      <c r="JJ37899"/>
      <c r="KX37899" s="23"/>
      <c r="KY37899" s="23"/>
    </row>
    <row r="37900" spans="36:311" x14ac:dyDescent="0.2">
      <c r="AJ37900" s="23"/>
      <c r="HH37900"/>
      <c r="IW37900" s="36"/>
      <c r="JI37900"/>
      <c r="JJ37900"/>
      <c r="KX37900" s="23"/>
      <c r="KY37900" s="23"/>
    </row>
    <row r="37901" spans="36:311" x14ac:dyDescent="0.2">
      <c r="AJ37901" s="23"/>
      <c r="HH37901"/>
      <c r="IW37901" s="36"/>
      <c r="JI37901"/>
      <c r="JJ37901"/>
      <c r="KX37901" s="23"/>
      <c r="KY37901" s="23"/>
    </row>
    <row r="37902" spans="36:311" x14ac:dyDescent="0.2">
      <c r="AJ37902" s="23"/>
      <c r="HH37902"/>
      <c r="IW37902" s="36"/>
      <c r="JI37902"/>
      <c r="JJ37902"/>
      <c r="KX37902" s="23"/>
      <c r="KY37902" s="23"/>
    </row>
    <row r="37903" spans="36:311" x14ac:dyDescent="0.2">
      <c r="AJ37903" s="23"/>
      <c r="HH37903"/>
      <c r="IW37903" s="36"/>
      <c r="JI37903"/>
      <c r="JJ37903"/>
      <c r="KX37903" s="23"/>
      <c r="KY37903" s="23"/>
    </row>
    <row r="37904" spans="36:311" x14ac:dyDescent="0.2">
      <c r="AJ37904" s="23"/>
      <c r="HH37904"/>
      <c r="IW37904" s="36"/>
      <c r="JI37904"/>
      <c r="JJ37904"/>
      <c r="KX37904" s="23"/>
      <c r="KY37904" s="23"/>
    </row>
    <row r="37905" spans="36:311" x14ac:dyDescent="0.2">
      <c r="AJ37905" s="23"/>
      <c r="HH37905"/>
      <c r="IW37905" s="36"/>
      <c r="JI37905"/>
      <c r="JJ37905"/>
      <c r="KX37905" s="23"/>
      <c r="KY37905" s="23"/>
    </row>
    <row r="37906" spans="36:311" x14ac:dyDescent="0.2">
      <c r="AJ37906" s="23"/>
      <c r="HH37906"/>
      <c r="IW37906" s="36"/>
      <c r="JI37906"/>
      <c r="JJ37906"/>
      <c r="KX37906" s="23"/>
      <c r="KY37906" s="23"/>
    </row>
    <row r="37907" spans="36:311" x14ac:dyDescent="0.2">
      <c r="AJ37907" s="23"/>
      <c r="HH37907"/>
      <c r="IW37907" s="36"/>
      <c r="JI37907"/>
      <c r="JJ37907"/>
      <c r="KX37907" s="23"/>
      <c r="KY37907" s="23"/>
    </row>
    <row r="37908" spans="36:311" x14ac:dyDescent="0.2">
      <c r="AJ37908" s="23"/>
      <c r="HH37908"/>
      <c r="IW37908" s="36"/>
      <c r="JI37908"/>
      <c r="JJ37908"/>
      <c r="KX37908" s="23"/>
      <c r="KY37908" s="23"/>
    </row>
    <row r="37909" spans="36:311" x14ac:dyDescent="0.2">
      <c r="AJ37909" s="23"/>
      <c r="HH37909"/>
      <c r="IW37909" s="36"/>
      <c r="JI37909"/>
      <c r="JJ37909"/>
      <c r="KX37909" s="23"/>
      <c r="KY37909" s="23"/>
    </row>
    <row r="37910" spans="36:311" x14ac:dyDescent="0.2">
      <c r="AJ37910" s="23"/>
      <c r="HH37910"/>
      <c r="IW37910" s="36"/>
      <c r="JI37910"/>
      <c r="JJ37910"/>
      <c r="KX37910" s="23"/>
      <c r="KY37910" s="23"/>
    </row>
    <row r="37911" spans="36:311" x14ac:dyDescent="0.2">
      <c r="AJ37911" s="23"/>
      <c r="HH37911"/>
      <c r="IW37911" s="36"/>
      <c r="JI37911"/>
      <c r="JJ37911"/>
      <c r="KX37911" s="23"/>
      <c r="KY37911" s="23"/>
    </row>
    <row r="37912" spans="36:311" x14ac:dyDescent="0.2">
      <c r="AJ37912" s="23"/>
      <c r="HH37912"/>
      <c r="IW37912" s="36"/>
      <c r="JI37912"/>
      <c r="JJ37912"/>
      <c r="KX37912" s="23"/>
      <c r="KY37912" s="23"/>
    </row>
    <row r="37913" spans="36:311" x14ac:dyDescent="0.2">
      <c r="AJ37913" s="23"/>
      <c r="HH37913"/>
      <c r="IW37913" s="36"/>
      <c r="JI37913"/>
      <c r="JJ37913"/>
      <c r="KX37913" s="23"/>
      <c r="KY37913" s="23"/>
    </row>
    <row r="37914" spans="36:311" x14ac:dyDescent="0.2">
      <c r="AJ37914" s="23"/>
      <c r="HH37914"/>
      <c r="IW37914" s="36"/>
      <c r="JI37914"/>
      <c r="JJ37914"/>
      <c r="KX37914" s="23"/>
      <c r="KY37914" s="23"/>
    </row>
    <row r="37915" spans="36:311" x14ac:dyDescent="0.2">
      <c r="AJ37915" s="23"/>
      <c r="HH37915"/>
      <c r="IW37915" s="36"/>
      <c r="JI37915"/>
      <c r="JJ37915"/>
      <c r="KX37915" s="23"/>
      <c r="KY37915" s="23"/>
    </row>
    <row r="37916" spans="36:311" x14ac:dyDescent="0.2">
      <c r="AJ37916" s="23"/>
      <c r="HH37916"/>
      <c r="IW37916" s="36"/>
      <c r="JI37916"/>
      <c r="JJ37916"/>
      <c r="KX37916" s="23"/>
      <c r="KY37916" s="23"/>
    </row>
    <row r="37917" spans="36:311" x14ac:dyDescent="0.2">
      <c r="AJ37917" s="23"/>
      <c r="HH37917"/>
      <c r="IW37917" s="36"/>
      <c r="JI37917"/>
      <c r="JJ37917"/>
      <c r="KX37917" s="23"/>
      <c r="KY37917" s="23"/>
    </row>
    <row r="37918" spans="36:311" x14ac:dyDescent="0.2">
      <c r="AJ37918" s="23"/>
      <c r="HH37918"/>
      <c r="IW37918" s="36"/>
      <c r="JI37918"/>
      <c r="JJ37918"/>
      <c r="KX37918" s="23"/>
      <c r="KY37918" s="23"/>
    </row>
    <row r="37919" spans="36:311" x14ac:dyDescent="0.2">
      <c r="AJ37919" s="23"/>
      <c r="HH37919"/>
      <c r="IW37919" s="36"/>
      <c r="JI37919"/>
      <c r="JJ37919"/>
      <c r="KX37919" s="23"/>
      <c r="KY37919" s="23"/>
    </row>
    <row r="37920" spans="36:311" x14ac:dyDescent="0.2">
      <c r="AJ37920" s="23"/>
      <c r="HH37920"/>
      <c r="IW37920" s="36"/>
      <c r="JI37920"/>
      <c r="JJ37920"/>
      <c r="KX37920" s="23"/>
      <c r="KY37920" s="23"/>
    </row>
    <row r="37921" spans="36:311" x14ac:dyDescent="0.2">
      <c r="AJ37921" s="23"/>
      <c r="HH37921"/>
      <c r="IW37921" s="36"/>
      <c r="JI37921"/>
      <c r="JJ37921"/>
      <c r="KX37921" s="23"/>
      <c r="KY37921" s="23"/>
    </row>
    <row r="37922" spans="36:311" x14ac:dyDescent="0.2">
      <c r="AJ37922" s="23"/>
      <c r="HH37922"/>
      <c r="IW37922" s="36"/>
      <c r="JI37922"/>
      <c r="JJ37922"/>
      <c r="KX37922" s="23"/>
      <c r="KY37922" s="23"/>
    </row>
    <row r="37923" spans="36:311" x14ac:dyDescent="0.2">
      <c r="AJ37923" s="23"/>
      <c r="HH37923"/>
      <c r="IW37923" s="36"/>
      <c r="JI37923"/>
      <c r="JJ37923"/>
      <c r="KX37923" s="23"/>
      <c r="KY37923" s="23"/>
    </row>
    <row r="37924" spans="36:311" x14ac:dyDescent="0.2">
      <c r="AJ37924" s="23"/>
      <c r="HH37924"/>
      <c r="IW37924" s="36"/>
      <c r="JI37924"/>
      <c r="JJ37924"/>
      <c r="KX37924" s="23"/>
      <c r="KY37924" s="23"/>
    </row>
    <row r="37925" spans="36:311" x14ac:dyDescent="0.2">
      <c r="AJ37925" s="23"/>
      <c r="HH37925"/>
      <c r="IW37925" s="36"/>
      <c r="JI37925"/>
      <c r="JJ37925"/>
      <c r="KX37925" s="23"/>
      <c r="KY37925" s="23"/>
    </row>
    <row r="37926" spans="36:311" x14ac:dyDescent="0.2">
      <c r="AJ37926" s="23"/>
      <c r="HH37926"/>
      <c r="IW37926" s="36"/>
      <c r="JI37926"/>
      <c r="JJ37926"/>
      <c r="KX37926" s="23"/>
      <c r="KY37926" s="23"/>
    </row>
    <row r="37927" spans="36:311" x14ac:dyDescent="0.2">
      <c r="AJ37927" s="23"/>
      <c r="HH37927"/>
      <c r="IW37927" s="36"/>
      <c r="JI37927"/>
      <c r="JJ37927"/>
      <c r="KX37927" s="23"/>
      <c r="KY37927" s="23"/>
    </row>
    <row r="37928" spans="36:311" x14ac:dyDescent="0.2">
      <c r="AJ37928" s="23"/>
      <c r="HH37928"/>
      <c r="IW37928" s="36"/>
      <c r="JI37928"/>
      <c r="JJ37928"/>
      <c r="KX37928" s="23"/>
      <c r="KY37928" s="23"/>
    </row>
    <row r="37929" spans="36:311" x14ac:dyDescent="0.2">
      <c r="AJ37929" s="23"/>
      <c r="HH37929"/>
      <c r="IW37929" s="36"/>
      <c r="JI37929"/>
      <c r="JJ37929"/>
      <c r="KX37929" s="23"/>
      <c r="KY37929" s="23"/>
    </row>
    <row r="37930" spans="36:311" x14ac:dyDescent="0.2">
      <c r="AJ37930" s="23"/>
      <c r="HH37930"/>
      <c r="IW37930" s="36"/>
      <c r="JI37930"/>
      <c r="JJ37930"/>
      <c r="KX37930" s="23"/>
      <c r="KY37930" s="23"/>
    </row>
    <row r="37931" spans="36:311" x14ac:dyDescent="0.2">
      <c r="AJ37931" s="23"/>
      <c r="HH37931"/>
      <c r="IW37931" s="36"/>
      <c r="JI37931"/>
      <c r="JJ37931"/>
      <c r="KX37931" s="23"/>
      <c r="KY37931" s="23"/>
    </row>
    <row r="37932" spans="36:311" x14ac:dyDescent="0.2">
      <c r="AJ37932" s="23"/>
      <c r="HH37932"/>
      <c r="IW37932" s="36"/>
      <c r="JI37932"/>
      <c r="JJ37932"/>
      <c r="KX37932" s="23"/>
      <c r="KY37932" s="23"/>
    </row>
    <row r="37933" spans="36:311" x14ac:dyDescent="0.2">
      <c r="AJ37933" s="23"/>
      <c r="HH37933"/>
      <c r="IW37933" s="36"/>
      <c r="JI37933"/>
      <c r="JJ37933"/>
      <c r="KX37933" s="23"/>
      <c r="KY37933" s="23"/>
    </row>
    <row r="37934" spans="36:311" x14ac:dyDescent="0.2">
      <c r="AJ37934" s="23"/>
      <c r="HH37934"/>
      <c r="IW37934" s="36"/>
      <c r="JI37934"/>
      <c r="JJ37934"/>
      <c r="KX37934" s="23"/>
      <c r="KY37934" s="23"/>
    </row>
    <row r="37935" spans="36:311" x14ac:dyDescent="0.2">
      <c r="AJ37935" s="23"/>
      <c r="HH37935"/>
      <c r="IW37935" s="36"/>
      <c r="JI37935"/>
      <c r="JJ37935"/>
      <c r="KX37935" s="23"/>
      <c r="KY37935" s="23"/>
    </row>
    <row r="37936" spans="36:311" x14ac:dyDescent="0.2">
      <c r="AJ37936" s="23"/>
      <c r="HH37936"/>
      <c r="IW37936" s="36"/>
      <c r="JI37936"/>
      <c r="JJ37936"/>
      <c r="KX37936" s="23"/>
      <c r="KY37936" s="23"/>
    </row>
    <row r="37937" spans="36:311" x14ac:dyDescent="0.2">
      <c r="AJ37937" s="23"/>
      <c r="HH37937"/>
      <c r="IW37937" s="36"/>
      <c r="JI37937"/>
      <c r="JJ37937"/>
      <c r="KX37937" s="23"/>
      <c r="KY37937" s="23"/>
    </row>
    <row r="37938" spans="36:311" x14ac:dyDescent="0.2">
      <c r="AJ37938" s="23"/>
      <c r="HH37938"/>
      <c r="IW37938" s="36"/>
      <c r="JI37938"/>
      <c r="JJ37938"/>
      <c r="KX37938" s="23"/>
      <c r="KY37938" s="23"/>
    </row>
    <row r="37939" spans="36:311" x14ac:dyDescent="0.2">
      <c r="AJ37939" s="23"/>
      <c r="HH37939"/>
      <c r="IW37939" s="36"/>
      <c r="JI37939"/>
      <c r="JJ37939"/>
      <c r="KX37939" s="23"/>
      <c r="KY37939" s="23"/>
    </row>
    <row r="37940" spans="36:311" x14ac:dyDescent="0.2">
      <c r="AJ37940" s="23"/>
      <c r="HH37940"/>
      <c r="IW37940" s="36"/>
      <c r="JI37940"/>
      <c r="JJ37940"/>
      <c r="KX37940" s="23"/>
      <c r="KY37940" s="23"/>
    </row>
    <row r="37941" spans="36:311" x14ac:dyDescent="0.2">
      <c r="AJ37941" s="23"/>
      <c r="HH37941"/>
      <c r="IW37941" s="36"/>
      <c r="JI37941"/>
      <c r="JJ37941"/>
      <c r="KX37941" s="23"/>
      <c r="KY37941" s="23"/>
    </row>
    <row r="37942" spans="36:311" x14ac:dyDescent="0.2">
      <c r="AJ37942" s="23"/>
      <c r="HH37942"/>
      <c r="IW37942" s="36"/>
      <c r="JI37942"/>
      <c r="JJ37942"/>
      <c r="KX37942" s="23"/>
      <c r="KY37942" s="23"/>
    </row>
    <row r="37943" spans="36:311" x14ac:dyDescent="0.2">
      <c r="AJ37943" s="23"/>
      <c r="HH37943"/>
      <c r="IW37943" s="36"/>
      <c r="JI37943"/>
      <c r="JJ37943"/>
      <c r="KX37943" s="23"/>
      <c r="KY37943" s="23"/>
    </row>
    <row r="37944" spans="36:311" x14ac:dyDescent="0.2">
      <c r="AJ37944" s="23"/>
      <c r="HH37944"/>
      <c r="IW37944" s="36"/>
      <c r="JI37944"/>
      <c r="JJ37944"/>
      <c r="KX37944" s="23"/>
      <c r="KY37944" s="23"/>
    </row>
    <row r="37945" spans="36:311" x14ac:dyDescent="0.2">
      <c r="AJ37945" s="23"/>
      <c r="HH37945"/>
      <c r="IW37945" s="36"/>
      <c r="JI37945"/>
      <c r="JJ37945"/>
      <c r="KX37945" s="23"/>
      <c r="KY37945" s="23"/>
    </row>
    <row r="37946" spans="36:311" x14ac:dyDescent="0.2">
      <c r="AJ37946" s="23"/>
      <c r="HH37946"/>
      <c r="IW37946" s="36"/>
      <c r="JI37946"/>
      <c r="JJ37946"/>
      <c r="KX37946" s="23"/>
      <c r="KY37946" s="23"/>
    </row>
    <row r="37947" spans="36:311" x14ac:dyDescent="0.2">
      <c r="AJ37947" s="23"/>
      <c r="HH37947"/>
      <c r="IW37947" s="36"/>
      <c r="JI37947"/>
      <c r="JJ37947"/>
      <c r="KX37947" s="23"/>
      <c r="KY37947" s="23"/>
    </row>
    <row r="37948" spans="36:311" x14ac:dyDescent="0.2">
      <c r="AJ37948" s="23"/>
      <c r="HH37948"/>
      <c r="IW37948" s="36"/>
      <c r="JI37948"/>
      <c r="JJ37948"/>
      <c r="KX37948" s="23"/>
      <c r="KY37948" s="23"/>
    </row>
    <row r="37949" spans="36:311" x14ac:dyDescent="0.2">
      <c r="AJ37949" s="23"/>
      <c r="HH37949"/>
      <c r="IW37949" s="36"/>
      <c r="JI37949"/>
      <c r="JJ37949"/>
      <c r="KX37949" s="23"/>
      <c r="KY37949" s="23"/>
    </row>
    <row r="37950" spans="36:311" x14ac:dyDescent="0.2">
      <c r="AJ37950" s="23"/>
      <c r="HH37950"/>
      <c r="IW37950" s="36"/>
      <c r="JI37950"/>
      <c r="JJ37950"/>
      <c r="KX37950" s="23"/>
      <c r="KY37950" s="23"/>
    </row>
    <row r="37951" spans="36:311" x14ac:dyDescent="0.2">
      <c r="AJ37951" s="23"/>
      <c r="HH37951"/>
      <c r="IW37951" s="36"/>
      <c r="JI37951"/>
      <c r="JJ37951"/>
      <c r="KX37951" s="23"/>
      <c r="KY37951" s="23"/>
    </row>
    <row r="37952" spans="36:311" x14ac:dyDescent="0.2">
      <c r="AJ37952" s="23"/>
      <c r="HH37952"/>
      <c r="IW37952" s="36"/>
      <c r="JI37952"/>
      <c r="JJ37952"/>
      <c r="KX37952" s="23"/>
      <c r="KY37952" s="23"/>
    </row>
    <row r="37953" spans="36:311" x14ac:dyDescent="0.2">
      <c r="AJ37953" s="23"/>
      <c r="HH37953"/>
      <c r="IW37953" s="36"/>
      <c r="JI37953"/>
      <c r="JJ37953"/>
      <c r="KX37953" s="23"/>
      <c r="KY37953" s="23"/>
    </row>
    <row r="37954" spans="36:311" x14ac:dyDescent="0.2">
      <c r="AJ37954" s="23"/>
      <c r="HH37954"/>
      <c r="IW37954" s="36"/>
      <c r="JI37954"/>
      <c r="JJ37954"/>
      <c r="KX37954" s="23"/>
      <c r="KY37954" s="23"/>
    </row>
    <row r="37955" spans="36:311" x14ac:dyDescent="0.2">
      <c r="AJ37955" s="23"/>
      <c r="HH37955"/>
      <c r="IW37955" s="36"/>
      <c r="JI37955"/>
      <c r="JJ37955"/>
      <c r="KX37955" s="23"/>
      <c r="KY37955" s="23"/>
    </row>
    <row r="37956" spans="36:311" x14ac:dyDescent="0.2">
      <c r="AJ37956" s="23"/>
      <c r="HH37956"/>
      <c r="IW37956" s="36"/>
      <c r="JI37956"/>
      <c r="JJ37956"/>
      <c r="KX37956" s="23"/>
      <c r="KY37956" s="23"/>
    </row>
    <row r="37957" spans="36:311" x14ac:dyDescent="0.2">
      <c r="AJ37957" s="23"/>
      <c r="HH37957"/>
      <c r="IW37957" s="36"/>
      <c r="JI37957"/>
      <c r="JJ37957"/>
      <c r="KX37957" s="23"/>
      <c r="KY37957" s="23"/>
    </row>
    <row r="37958" spans="36:311" x14ac:dyDescent="0.2">
      <c r="AJ37958" s="23"/>
      <c r="HH37958"/>
      <c r="IW37958" s="36"/>
      <c r="JI37958"/>
      <c r="JJ37958"/>
      <c r="KX37958" s="23"/>
      <c r="KY37958" s="23"/>
    </row>
    <row r="37959" spans="36:311" x14ac:dyDescent="0.2">
      <c r="AJ37959" s="23"/>
      <c r="HH37959"/>
      <c r="IW37959" s="36"/>
      <c r="JI37959"/>
      <c r="JJ37959"/>
      <c r="KX37959" s="23"/>
      <c r="KY37959" s="23"/>
    </row>
    <row r="37960" spans="36:311" x14ac:dyDescent="0.2">
      <c r="AJ37960" s="23"/>
      <c r="HH37960"/>
      <c r="IW37960" s="36"/>
      <c r="JI37960"/>
      <c r="JJ37960"/>
      <c r="KX37960" s="23"/>
      <c r="KY37960" s="23"/>
    </row>
    <row r="37961" spans="36:311" x14ac:dyDescent="0.2">
      <c r="AJ37961" s="23"/>
      <c r="HH37961"/>
      <c r="IW37961" s="36"/>
      <c r="JI37961"/>
      <c r="JJ37961"/>
      <c r="KX37961" s="23"/>
      <c r="KY37961" s="23"/>
    </row>
    <row r="37962" spans="36:311" x14ac:dyDescent="0.2">
      <c r="AJ37962" s="23"/>
      <c r="HH37962"/>
      <c r="IW37962" s="36"/>
      <c r="JI37962"/>
      <c r="JJ37962"/>
      <c r="KX37962" s="23"/>
      <c r="KY37962" s="23"/>
    </row>
    <row r="37963" spans="36:311" x14ac:dyDescent="0.2">
      <c r="AJ37963" s="23"/>
      <c r="HH37963"/>
      <c r="IW37963" s="36"/>
      <c r="JI37963"/>
      <c r="JJ37963"/>
      <c r="KX37963" s="23"/>
      <c r="KY37963" s="23"/>
    </row>
    <row r="37964" spans="36:311" x14ac:dyDescent="0.2">
      <c r="AJ37964" s="23"/>
      <c r="HH37964"/>
      <c r="IW37964" s="36"/>
      <c r="JI37964"/>
      <c r="JJ37964"/>
      <c r="KX37964" s="23"/>
      <c r="KY37964" s="23"/>
    </row>
    <row r="37965" spans="36:311" x14ac:dyDescent="0.2">
      <c r="AJ37965" s="23"/>
      <c r="HH37965"/>
      <c r="IW37965" s="36"/>
      <c r="JI37965"/>
      <c r="JJ37965"/>
      <c r="KX37965" s="23"/>
      <c r="KY37965" s="23"/>
    </row>
    <row r="37966" spans="36:311" x14ac:dyDescent="0.2">
      <c r="AJ37966" s="23"/>
      <c r="HH37966"/>
      <c r="IW37966" s="36"/>
      <c r="JI37966"/>
      <c r="JJ37966"/>
      <c r="KX37966" s="23"/>
      <c r="KY37966" s="23"/>
    </row>
    <row r="37967" spans="36:311" x14ac:dyDescent="0.2">
      <c r="AJ37967" s="23"/>
      <c r="HH37967"/>
      <c r="IW37967" s="36"/>
      <c r="JI37967"/>
      <c r="JJ37967"/>
      <c r="KX37967" s="23"/>
      <c r="KY37967" s="23"/>
    </row>
    <row r="37968" spans="36:311" x14ac:dyDescent="0.2">
      <c r="AJ37968" s="23"/>
      <c r="HH37968"/>
      <c r="IW37968" s="36"/>
      <c r="JI37968"/>
      <c r="JJ37968"/>
      <c r="KX37968" s="23"/>
      <c r="KY37968" s="23"/>
    </row>
    <row r="37969" spans="36:311" x14ac:dyDescent="0.2">
      <c r="AJ37969" s="23"/>
      <c r="HH37969"/>
      <c r="IW37969" s="36"/>
      <c r="JI37969"/>
      <c r="JJ37969"/>
      <c r="KX37969" s="23"/>
      <c r="KY37969" s="23"/>
    </row>
    <row r="37970" spans="36:311" x14ac:dyDescent="0.2">
      <c r="AJ37970" s="23"/>
      <c r="HH37970"/>
      <c r="IW37970" s="36"/>
      <c r="JI37970"/>
      <c r="JJ37970"/>
      <c r="KX37970" s="23"/>
      <c r="KY37970" s="23"/>
    </row>
    <row r="37971" spans="36:311" x14ac:dyDescent="0.2">
      <c r="AJ37971" s="23"/>
      <c r="HH37971"/>
      <c r="IW37971" s="36"/>
      <c r="JI37971"/>
      <c r="JJ37971"/>
      <c r="KX37971" s="23"/>
      <c r="KY37971" s="23"/>
    </row>
    <row r="37972" spans="36:311" x14ac:dyDescent="0.2">
      <c r="AJ37972" s="23"/>
      <c r="HH37972"/>
      <c r="IW37972" s="36"/>
      <c r="JI37972"/>
      <c r="JJ37972"/>
      <c r="KX37972" s="23"/>
      <c r="KY37972" s="23"/>
    </row>
    <row r="37973" spans="36:311" x14ac:dyDescent="0.2">
      <c r="AJ37973" s="23"/>
      <c r="HH37973"/>
      <c r="IW37973" s="36"/>
      <c r="JI37973"/>
      <c r="JJ37973"/>
      <c r="KX37973" s="23"/>
      <c r="KY37973" s="23"/>
    </row>
    <row r="37974" spans="36:311" x14ac:dyDescent="0.2">
      <c r="AJ37974" s="23"/>
      <c r="HH37974"/>
      <c r="IW37974" s="36"/>
      <c r="JI37974"/>
      <c r="JJ37974"/>
      <c r="KX37974" s="23"/>
      <c r="KY37974" s="23"/>
    </row>
    <row r="37975" spans="36:311" x14ac:dyDescent="0.2">
      <c r="AJ37975" s="23"/>
      <c r="HH37975"/>
      <c r="IW37975" s="36"/>
      <c r="JI37975"/>
      <c r="JJ37975"/>
      <c r="KX37975" s="23"/>
      <c r="KY37975" s="23"/>
    </row>
    <row r="37976" spans="36:311" x14ac:dyDescent="0.2">
      <c r="AJ37976" s="23"/>
      <c r="HH37976"/>
      <c r="IW37976" s="36"/>
      <c r="JI37976"/>
      <c r="JJ37976"/>
      <c r="KX37976" s="23"/>
      <c r="KY37976" s="23"/>
    </row>
    <row r="37977" spans="36:311" x14ac:dyDescent="0.2">
      <c r="AJ37977" s="23"/>
      <c r="HH37977"/>
      <c r="IW37977" s="36"/>
      <c r="JI37977"/>
      <c r="JJ37977"/>
      <c r="KX37977" s="23"/>
      <c r="KY37977" s="23"/>
    </row>
    <row r="37978" spans="36:311" x14ac:dyDescent="0.2">
      <c r="AJ37978" s="23"/>
      <c r="HH37978"/>
      <c r="IW37978" s="36"/>
      <c r="JI37978"/>
      <c r="JJ37978"/>
      <c r="KX37978" s="23"/>
      <c r="KY37978" s="23"/>
    </row>
    <row r="37979" spans="36:311" x14ac:dyDescent="0.2">
      <c r="AJ37979" s="23"/>
      <c r="HH37979"/>
      <c r="IW37979" s="36"/>
      <c r="JI37979"/>
      <c r="JJ37979"/>
      <c r="KX37979" s="23"/>
      <c r="KY37979" s="23"/>
    </row>
    <row r="37980" spans="36:311" x14ac:dyDescent="0.2">
      <c r="AJ37980" s="23"/>
      <c r="HH37980"/>
      <c r="IW37980" s="36"/>
      <c r="JI37980"/>
      <c r="JJ37980"/>
      <c r="KX37980" s="23"/>
      <c r="KY37980" s="23"/>
    </row>
    <row r="37981" spans="36:311" x14ac:dyDescent="0.2">
      <c r="AJ37981" s="23"/>
      <c r="HH37981"/>
      <c r="IW37981" s="36"/>
      <c r="JI37981"/>
      <c r="JJ37981"/>
      <c r="KX37981" s="23"/>
      <c r="KY37981" s="23"/>
    </row>
    <row r="37982" spans="36:311" x14ac:dyDescent="0.2">
      <c r="AJ37982" s="23"/>
      <c r="HH37982"/>
      <c r="IW37982" s="36"/>
      <c r="JI37982"/>
      <c r="JJ37982"/>
      <c r="KX37982" s="23"/>
      <c r="KY37982" s="23"/>
    </row>
    <row r="37983" spans="36:311" x14ac:dyDescent="0.2">
      <c r="AJ37983" s="23"/>
      <c r="HH37983"/>
      <c r="IW37983" s="36"/>
      <c r="JI37983"/>
      <c r="JJ37983"/>
      <c r="KX37983" s="23"/>
      <c r="KY37983" s="23"/>
    </row>
    <row r="37984" spans="36:311" x14ac:dyDescent="0.2">
      <c r="AJ37984" s="23"/>
      <c r="HH37984"/>
      <c r="IW37984" s="36"/>
      <c r="JI37984"/>
      <c r="JJ37984"/>
      <c r="KX37984" s="23"/>
      <c r="KY37984" s="23"/>
    </row>
    <row r="37985" spans="36:311" x14ac:dyDescent="0.2">
      <c r="AJ37985" s="23"/>
      <c r="HH37985"/>
      <c r="IW37985" s="36"/>
      <c r="JI37985"/>
      <c r="JJ37985"/>
      <c r="KX37985" s="23"/>
      <c r="KY37985" s="23"/>
    </row>
    <row r="37986" spans="36:311" x14ac:dyDescent="0.2">
      <c r="AJ37986" s="23"/>
      <c r="HH37986"/>
      <c r="IW37986" s="36"/>
      <c r="JI37986"/>
      <c r="JJ37986"/>
      <c r="KX37986" s="23"/>
      <c r="KY37986" s="23"/>
    </row>
    <row r="37987" spans="36:311" x14ac:dyDescent="0.2">
      <c r="AJ37987" s="23"/>
      <c r="HH37987"/>
      <c r="IW37987" s="36"/>
      <c r="JI37987"/>
      <c r="JJ37987"/>
      <c r="KX37987" s="23"/>
      <c r="KY37987" s="23"/>
    </row>
    <row r="37988" spans="36:311" x14ac:dyDescent="0.2">
      <c r="AJ37988" s="23"/>
      <c r="HH37988"/>
      <c r="IW37988" s="36"/>
      <c r="JI37988"/>
      <c r="JJ37988"/>
      <c r="KX37988" s="23"/>
      <c r="KY37988" s="23"/>
    </row>
    <row r="37989" spans="36:311" x14ac:dyDescent="0.2">
      <c r="AJ37989" s="23"/>
      <c r="HH37989"/>
      <c r="IW37989" s="36"/>
      <c r="JI37989"/>
      <c r="JJ37989"/>
      <c r="KX37989" s="23"/>
      <c r="KY37989" s="23"/>
    </row>
    <row r="37990" spans="36:311" x14ac:dyDescent="0.2">
      <c r="AJ37990" s="23"/>
      <c r="HH37990"/>
      <c r="IW37990" s="36"/>
      <c r="JI37990"/>
      <c r="JJ37990"/>
      <c r="KX37990" s="23"/>
      <c r="KY37990" s="23"/>
    </row>
    <row r="37991" spans="36:311" x14ac:dyDescent="0.2">
      <c r="AJ37991" s="23"/>
      <c r="HH37991"/>
      <c r="IW37991" s="36"/>
      <c r="JI37991"/>
      <c r="JJ37991"/>
      <c r="KX37991" s="23"/>
      <c r="KY37991" s="23"/>
    </row>
    <row r="37992" spans="36:311" x14ac:dyDescent="0.2">
      <c r="AJ37992" s="23"/>
      <c r="HH37992"/>
      <c r="IW37992" s="36"/>
      <c r="JI37992"/>
      <c r="JJ37992"/>
      <c r="KX37992" s="23"/>
      <c r="KY37992" s="23"/>
    </row>
    <row r="37993" spans="36:311" x14ac:dyDescent="0.2">
      <c r="AJ37993" s="23"/>
      <c r="HH37993"/>
      <c r="IW37993" s="36"/>
      <c r="JI37993"/>
      <c r="JJ37993"/>
      <c r="KX37993" s="23"/>
      <c r="KY37993" s="23"/>
    </row>
    <row r="37994" spans="36:311" x14ac:dyDescent="0.2">
      <c r="AJ37994" s="23"/>
      <c r="HH37994"/>
      <c r="IW37994" s="36"/>
      <c r="JI37994"/>
      <c r="JJ37994"/>
      <c r="KX37994" s="23"/>
      <c r="KY37994" s="23"/>
    </row>
    <row r="37995" spans="36:311" x14ac:dyDescent="0.2">
      <c r="AJ37995" s="23"/>
      <c r="HH37995"/>
      <c r="IW37995" s="36"/>
      <c r="JI37995"/>
      <c r="JJ37995"/>
      <c r="KX37995" s="23"/>
      <c r="KY37995" s="23"/>
    </row>
    <row r="37996" spans="36:311" x14ac:dyDescent="0.2">
      <c r="AJ37996" s="23"/>
      <c r="HH37996"/>
      <c r="IW37996" s="36"/>
      <c r="JI37996"/>
      <c r="JJ37996"/>
      <c r="KX37996" s="23"/>
      <c r="KY37996" s="23"/>
    </row>
    <row r="37997" spans="36:311" x14ac:dyDescent="0.2">
      <c r="AJ37997" s="23"/>
      <c r="HH37997"/>
      <c r="IW37997" s="36"/>
      <c r="JI37997"/>
      <c r="JJ37997"/>
      <c r="KX37997" s="23"/>
      <c r="KY37997" s="23"/>
    </row>
    <row r="37998" spans="36:311" x14ac:dyDescent="0.2">
      <c r="AJ37998" s="23"/>
      <c r="HH37998"/>
      <c r="IW37998" s="36"/>
      <c r="JI37998"/>
      <c r="JJ37998"/>
      <c r="KX37998" s="23"/>
      <c r="KY37998" s="23"/>
    </row>
    <row r="37999" spans="36:311" x14ac:dyDescent="0.2">
      <c r="AJ37999" s="23"/>
      <c r="HH37999"/>
      <c r="IW37999" s="36"/>
      <c r="JI37999"/>
      <c r="JJ37999"/>
      <c r="KX37999" s="23"/>
      <c r="KY37999" s="23"/>
    </row>
    <row r="38000" spans="36:311" x14ac:dyDescent="0.2">
      <c r="AJ38000" s="23"/>
      <c r="HH38000"/>
      <c r="IW38000" s="36"/>
      <c r="JI38000"/>
      <c r="JJ38000"/>
      <c r="KX38000" s="23"/>
      <c r="KY38000" s="23"/>
    </row>
    <row r="38001" spans="36:311" x14ac:dyDescent="0.2">
      <c r="AJ38001" s="23"/>
      <c r="HH38001"/>
      <c r="IW38001" s="36"/>
      <c r="JI38001"/>
      <c r="JJ38001"/>
      <c r="KX38001" s="23"/>
      <c r="KY38001" s="23"/>
    </row>
    <row r="38002" spans="36:311" x14ac:dyDescent="0.2">
      <c r="AJ38002" s="23"/>
      <c r="HH38002"/>
      <c r="IW38002" s="36"/>
      <c r="JI38002"/>
      <c r="JJ38002"/>
      <c r="KX38002" s="23"/>
      <c r="KY38002" s="23"/>
    </row>
    <row r="38003" spans="36:311" x14ac:dyDescent="0.2">
      <c r="AJ38003" s="23"/>
      <c r="HH38003"/>
      <c r="IW38003" s="36"/>
      <c r="JI38003"/>
      <c r="JJ38003"/>
      <c r="KX38003" s="23"/>
      <c r="KY38003" s="23"/>
    </row>
    <row r="38004" spans="36:311" x14ac:dyDescent="0.2">
      <c r="AJ38004" s="23"/>
      <c r="HH38004"/>
      <c r="IW38004" s="36"/>
      <c r="JI38004"/>
      <c r="JJ38004"/>
      <c r="KX38004" s="23"/>
      <c r="KY38004" s="23"/>
    </row>
    <row r="38005" spans="36:311" x14ac:dyDescent="0.2">
      <c r="AJ38005" s="23"/>
      <c r="HH38005"/>
      <c r="IW38005" s="36"/>
      <c r="JI38005"/>
      <c r="JJ38005"/>
      <c r="KX38005" s="23"/>
      <c r="KY38005" s="23"/>
    </row>
    <row r="38006" spans="36:311" x14ac:dyDescent="0.2">
      <c r="AJ38006" s="23"/>
      <c r="HH38006"/>
      <c r="IW38006" s="36"/>
      <c r="JI38006"/>
      <c r="JJ38006"/>
      <c r="KX38006" s="23"/>
      <c r="KY38006" s="23"/>
    </row>
    <row r="38007" spans="36:311" x14ac:dyDescent="0.2">
      <c r="AJ38007" s="23"/>
      <c r="HH38007"/>
      <c r="IW38007" s="36"/>
      <c r="JI38007"/>
      <c r="JJ38007"/>
      <c r="KX38007" s="23"/>
      <c r="KY38007" s="23"/>
    </row>
    <row r="38008" spans="36:311" x14ac:dyDescent="0.2">
      <c r="AJ38008" s="23"/>
      <c r="HH38008"/>
      <c r="IW38008" s="36"/>
      <c r="JI38008"/>
      <c r="JJ38008"/>
      <c r="KX38008" s="23"/>
      <c r="KY38008" s="23"/>
    </row>
    <row r="38009" spans="36:311" x14ac:dyDescent="0.2">
      <c r="AJ38009" s="23"/>
      <c r="HH38009"/>
      <c r="IW38009" s="36"/>
      <c r="JI38009"/>
      <c r="JJ38009"/>
      <c r="KX38009" s="23"/>
      <c r="KY38009" s="23"/>
    </row>
    <row r="38010" spans="36:311" x14ac:dyDescent="0.2">
      <c r="AJ38010" s="23"/>
      <c r="HH38010"/>
      <c r="IW38010" s="36"/>
      <c r="JI38010"/>
      <c r="JJ38010"/>
      <c r="KX38010" s="23"/>
      <c r="KY38010" s="23"/>
    </row>
    <row r="38011" spans="36:311" x14ac:dyDescent="0.2">
      <c r="AJ38011" s="23"/>
      <c r="HH38011"/>
      <c r="IW38011" s="36"/>
      <c r="JI38011"/>
      <c r="JJ38011"/>
      <c r="KX38011" s="23"/>
      <c r="KY38011" s="23"/>
    </row>
    <row r="38012" spans="36:311" x14ac:dyDescent="0.2">
      <c r="AJ38012" s="23"/>
      <c r="HH38012"/>
      <c r="IW38012" s="36"/>
      <c r="JI38012"/>
      <c r="JJ38012"/>
      <c r="KX38012" s="23"/>
      <c r="KY38012" s="23"/>
    </row>
    <row r="38013" spans="36:311" x14ac:dyDescent="0.2">
      <c r="AJ38013" s="23"/>
      <c r="HH38013"/>
      <c r="IW38013" s="36"/>
      <c r="JI38013"/>
      <c r="JJ38013"/>
      <c r="KX38013" s="23"/>
      <c r="KY38013" s="23"/>
    </row>
    <row r="38014" spans="36:311" x14ac:dyDescent="0.2">
      <c r="AJ38014" s="23"/>
      <c r="HH38014"/>
      <c r="IW38014" s="36"/>
      <c r="JI38014"/>
      <c r="JJ38014"/>
      <c r="KX38014" s="23"/>
      <c r="KY38014" s="23"/>
    </row>
    <row r="38015" spans="36:311" x14ac:dyDescent="0.2">
      <c r="AJ38015" s="23"/>
      <c r="HH38015"/>
      <c r="IW38015" s="36"/>
      <c r="JI38015"/>
      <c r="JJ38015"/>
      <c r="KX38015" s="23"/>
      <c r="KY38015" s="23"/>
    </row>
    <row r="38016" spans="36:311" x14ac:dyDescent="0.2">
      <c r="AJ38016" s="23"/>
      <c r="HH38016"/>
      <c r="IW38016" s="36"/>
      <c r="JI38016"/>
      <c r="JJ38016"/>
      <c r="KX38016" s="23"/>
      <c r="KY38016" s="23"/>
    </row>
    <row r="38017" spans="36:311" x14ac:dyDescent="0.2">
      <c r="AJ38017" s="23"/>
      <c r="HH38017"/>
      <c r="IW38017" s="36"/>
      <c r="JI38017"/>
      <c r="JJ38017"/>
      <c r="KX38017" s="23"/>
      <c r="KY38017" s="23"/>
    </row>
    <row r="38018" spans="36:311" x14ac:dyDescent="0.2">
      <c r="AJ38018" s="23"/>
      <c r="HH38018"/>
      <c r="IW38018" s="36"/>
      <c r="JI38018"/>
      <c r="JJ38018"/>
      <c r="KX38018" s="23"/>
      <c r="KY38018" s="23"/>
    </row>
    <row r="38019" spans="36:311" x14ac:dyDescent="0.2">
      <c r="AJ38019" s="23"/>
      <c r="HH38019"/>
      <c r="IW38019" s="36"/>
      <c r="JI38019"/>
      <c r="JJ38019"/>
      <c r="KX38019" s="23"/>
      <c r="KY38019" s="23"/>
    </row>
    <row r="38020" spans="36:311" x14ac:dyDescent="0.2">
      <c r="AJ38020" s="23"/>
      <c r="HH38020"/>
      <c r="IW38020" s="36"/>
      <c r="JI38020"/>
      <c r="JJ38020"/>
      <c r="KX38020" s="23"/>
      <c r="KY38020" s="23"/>
    </row>
    <row r="38021" spans="36:311" x14ac:dyDescent="0.2">
      <c r="AJ38021" s="23"/>
      <c r="HH38021"/>
      <c r="IW38021" s="36"/>
      <c r="JI38021"/>
      <c r="JJ38021"/>
      <c r="KX38021" s="23"/>
      <c r="KY38021" s="23"/>
    </row>
    <row r="38022" spans="36:311" x14ac:dyDescent="0.2">
      <c r="AJ38022" s="23"/>
      <c r="HH38022"/>
      <c r="IW38022" s="36"/>
      <c r="JI38022"/>
      <c r="JJ38022"/>
      <c r="KX38022" s="23"/>
      <c r="KY38022" s="23"/>
    </row>
    <row r="38023" spans="36:311" x14ac:dyDescent="0.2">
      <c r="AJ38023" s="23"/>
      <c r="HH38023"/>
      <c r="IW38023" s="36"/>
      <c r="JI38023"/>
      <c r="JJ38023"/>
      <c r="KX38023" s="23"/>
      <c r="KY38023" s="23"/>
    </row>
    <row r="38024" spans="36:311" x14ac:dyDescent="0.2">
      <c r="AJ38024" s="23"/>
      <c r="HH38024"/>
      <c r="IW38024" s="36"/>
      <c r="JI38024"/>
      <c r="JJ38024"/>
      <c r="KX38024" s="23"/>
      <c r="KY38024" s="23"/>
    </row>
    <row r="38025" spans="36:311" x14ac:dyDescent="0.2">
      <c r="AJ38025" s="23"/>
      <c r="HH38025"/>
      <c r="IW38025" s="36"/>
      <c r="JI38025"/>
      <c r="JJ38025"/>
      <c r="KX38025" s="23"/>
      <c r="KY38025" s="23"/>
    </row>
    <row r="38026" spans="36:311" x14ac:dyDescent="0.2">
      <c r="AJ38026" s="23"/>
      <c r="HH38026"/>
      <c r="IW38026" s="36"/>
      <c r="JI38026"/>
      <c r="JJ38026"/>
      <c r="KX38026" s="23"/>
      <c r="KY38026" s="23"/>
    </row>
    <row r="38027" spans="36:311" x14ac:dyDescent="0.2">
      <c r="AJ38027" s="23"/>
      <c r="HH38027"/>
      <c r="IW38027" s="36"/>
      <c r="JI38027"/>
      <c r="JJ38027"/>
      <c r="KX38027" s="23"/>
      <c r="KY38027" s="23"/>
    </row>
    <row r="38028" spans="36:311" x14ac:dyDescent="0.2">
      <c r="AJ38028" s="23"/>
      <c r="HH38028"/>
      <c r="IW38028" s="36"/>
      <c r="JI38028"/>
      <c r="JJ38028"/>
      <c r="KX38028" s="23"/>
      <c r="KY38028" s="23"/>
    </row>
    <row r="38029" spans="36:311" x14ac:dyDescent="0.2">
      <c r="AJ38029" s="23"/>
      <c r="HH38029"/>
      <c r="IW38029" s="36"/>
      <c r="JI38029"/>
      <c r="JJ38029"/>
      <c r="KX38029" s="23"/>
      <c r="KY38029" s="23"/>
    </row>
    <row r="38030" spans="36:311" x14ac:dyDescent="0.2">
      <c r="AJ38030" s="23"/>
      <c r="HH38030"/>
      <c r="IW38030" s="36"/>
      <c r="JI38030"/>
      <c r="JJ38030"/>
      <c r="KX38030" s="23"/>
      <c r="KY38030" s="23"/>
    </row>
    <row r="38031" spans="36:311" x14ac:dyDescent="0.2">
      <c r="AJ38031" s="23"/>
      <c r="HH38031"/>
      <c r="IW38031" s="36"/>
      <c r="JI38031"/>
      <c r="JJ38031"/>
      <c r="KX38031" s="23"/>
      <c r="KY38031" s="23"/>
    </row>
    <row r="38032" spans="36:311" x14ac:dyDescent="0.2">
      <c r="AJ38032" s="23"/>
      <c r="HH38032"/>
      <c r="IW38032" s="36"/>
      <c r="JI38032"/>
      <c r="JJ38032"/>
      <c r="KX38032" s="23"/>
      <c r="KY38032" s="23"/>
    </row>
    <row r="38033" spans="36:311" x14ac:dyDescent="0.2">
      <c r="AJ38033" s="23"/>
      <c r="HH38033"/>
      <c r="IW38033" s="36"/>
      <c r="JI38033"/>
      <c r="JJ38033"/>
      <c r="KX38033" s="23"/>
      <c r="KY38033" s="23"/>
    </row>
    <row r="38034" spans="36:311" x14ac:dyDescent="0.2">
      <c r="AJ38034" s="23"/>
      <c r="HH38034"/>
      <c r="IW38034" s="36"/>
      <c r="JI38034"/>
      <c r="JJ38034"/>
      <c r="KX38034" s="23"/>
      <c r="KY38034" s="23"/>
    </row>
    <row r="38035" spans="36:311" x14ac:dyDescent="0.2">
      <c r="AJ38035" s="23"/>
      <c r="HH38035"/>
      <c r="IW38035" s="36"/>
      <c r="JI38035"/>
      <c r="JJ38035"/>
      <c r="KX38035" s="23"/>
      <c r="KY38035" s="23"/>
    </row>
    <row r="38036" spans="36:311" x14ac:dyDescent="0.2">
      <c r="AJ38036" s="23"/>
      <c r="HH38036"/>
      <c r="IW38036" s="36"/>
      <c r="JI38036"/>
      <c r="JJ38036"/>
      <c r="KX38036" s="23"/>
      <c r="KY38036" s="23"/>
    </row>
    <row r="38037" spans="36:311" x14ac:dyDescent="0.2">
      <c r="AJ38037" s="23"/>
      <c r="HH38037"/>
      <c r="IW38037" s="36"/>
      <c r="JI38037"/>
      <c r="JJ38037"/>
      <c r="KX38037" s="23"/>
      <c r="KY38037" s="23"/>
    </row>
    <row r="38038" spans="36:311" x14ac:dyDescent="0.2">
      <c r="AJ38038" s="23"/>
      <c r="HH38038"/>
      <c r="IW38038" s="36"/>
      <c r="JI38038"/>
      <c r="JJ38038"/>
      <c r="KX38038" s="23"/>
      <c r="KY38038" s="23"/>
    </row>
    <row r="38039" spans="36:311" x14ac:dyDescent="0.2">
      <c r="AJ38039" s="23"/>
      <c r="HH38039"/>
      <c r="IW38039" s="36"/>
      <c r="JI38039"/>
      <c r="JJ38039"/>
      <c r="KX38039" s="23"/>
      <c r="KY38039" s="23"/>
    </row>
    <row r="38040" spans="36:311" x14ac:dyDescent="0.2">
      <c r="AJ38040" s="23"/>
      <c r="HH38040"/>
      <c r="IW38040" s="36"/>
      <c r="JI38040"/>
      <c r="JJ38040"/>
      <c r="KX38040" s="23"/>
      <c r="KY38040" s="23"/>
    </row>
    <row r="38041" spans="36:311" x14ac:dyDescent="0.2">
      <c r="AJ38041" s="23"/>
      <c r="HH38041"/>
      <c r="IW38041" s="36"/>
      <c r="JI38041"/>
      <c r="JJ38041"/>
      <c r="KX38041" s="23"/>
      <c r="KY38041" s="23"/>
    </row>
    <row r="38042" spans="36:311" x14ac:dyDescent="0.2">
      <c r="AJ38042" s="23"/>
      <c r="HH38042"/>
      <c r="IW38042" s="36"/>
      <c r="JI38042"/>
      <c r="JJ38042"/>
      <c r="KX38042" s="23"/>
      <c r="KY38042" s="23"/>
    </row>
    <row r="38043" spans="36:311" x14ac:dyDescent="0.2">
      <c r="AJ38043" s="23"/>
      <c r="HH38043"/>
      <c r="IW38043" s="36"/>
      <c r="JI38043"/>
      <c r="JJ38043"/>
      <c r="KX38043" s="23"/>
      <c r="KY38043" s="23"/>
    </row>
    <row r="38044" spans="36:311" x14ac:dyDescent="0.2">
      <c r="AJ38044" s="23"/>
      <c r="HH38044"/>
      <c r="IW38044" s="36"/>
      <c r="JI38044"/>
      <c r="JJ38044"/>
      <c r="KX38044" s="23"/>
      <c r="KY38044" s="23"/>
    </row>
    <row r="38045" spans="36:311" x14ac:dyDescent="0.2">
      <c r="AJ38045" s="23"/>
      <c r="HH38045"/>
      <c r="IW38045" s="36"/>
      <c r="JI38045"/>
      <c r="JJ38045"/>
      <c r="KX38045" s="23"/>
      <c r="KY38045" s="23"/>
    </row>
    <row r="38046" spans="36:311" x14ac:dyDescent="0.2">
      <c r="AJ38046" s="23"/>
      <c r="HH38046"/>
      <c r="IW38046" s="36"/>
      <c r="JI38046"/>
      <c r="JJ38046"/>
      <c r="KX38046" s="23"/>
      <c r="KY38046" s="23"/>
    </row>
    <row r="38047" spans="36:311" x14ac:dyDescent="0.2">
      <c r="AJ38047" s="23"/>
      <c r="HH38047"/>
      <c r="IW38047" s="36"/>
      <c r="JI38047"/>
      <c r="JJ38047"/>
      <c r="KX38047" s="23"/>
      <c r="KY38047" s="23"/>
    </row>
    <row r="38048" spans="36:311" x14ac:dyDescent="0.2">
      <c r="AJ38048" s="23"/>
      <c r="HH38048"/>
      <c r="IW38048" s="36"/>
      <c r="JI38048"/>
      <c r="JJ38048"/>
      <c r="KX38048" s="23"/>
      <c r="KY38048" s="23"/>
    </row>
    <row r="38049" spans="36:311" x14ac:dyDescent="0.2">
      <c r="AJ38049" s="23"/>
      <c r="HH38049"/>
      <c r="IW38049" s="36"/>
      <c r="JI38049"/>
      <c r="JJ38049"/>
      <c r="KX38049" s="23"/>
      <c r="KY38049" s="23"/>
    </row>
    <row r="38050" spans="36:311" x14ac:dyDescent="0.2">
      <c r="AJ38050" s="23"/>
      <c r="HH38050"/>
      <c r="IW38050" s="36"/>
      <c r="JI38050"/>
      <c r="JJ38050"/>
      <c r="KX38050" s="23"/>
      <c r="KY38050" s="23"/>
    </row>
    <row r="38051" spans="36:311" x14ac:dyDescent="0.2">
      <c r="AJ38051" s="23"/>
      <c r="HH38051"/>
      <c r="IW38051" s="36"/>
      <c r="JI38051"/>
      <c r="JJ38051"/>
      <c r="KX38051" s="23"/>
      <c r="KY38051" s="23"/>
    </row>
    <row r="38052" spans="36:311" x14ac:dyDescent="0.2">
      <c r="AJ38052" s="23"/>
      <c r="HH38052"/>
      <c r="IW38052" s="36"/>
      <c r="JI38052"/>
      <c r="JJ38052"/>
      <c r="KX38052" s="23"/>
      <c r="KY38052" s="23"/>
    </row>
    <row r="38053" spans="36:311" x14ac:dyDescent="0.2">
      <c r="AJ38053" s="23"/>
      <c r="HH38053"/>
      <c r="IW38053" s="36"/>
      <c r="JI38053"/>
      <c r="JJ38053"/>
      <c r="KX38053" s="23"/>
      <c r="KY38053" s="23"/>
    </row>
    <row r="38054" spans="36:311" x14ac:dyDescent="0.2">
      <c r="AJ38054" s="23"/>
      <c r="HH38054"/>
      <c r="IW38054" s="36"/>
      <c r="JI38054"/>
      <c r="JJ38054"/>
      <c r="KX38054" s="23"/>
      <c r="KY38054" s="23"/>
    </row>
    <row r="38055" spans="36:311" x14ac:dyDescent="0.2">
      <c r="AJ38055" s="23"/>
      <c r="HH38055"/>
      <c r="IW38055" s="36"/>
      <c r="JI38055"/>
      <c r="JJ38055"/>
      <c r="KX38055" s="23"/>
      <c r="KY38055" s="23"/>
    </row>
    <row r="38056" spans="36:311" x14ac:dyDescent="0.2">
      <c r="AJ38056" s="23"/>
      <c r="HH38056"/>
      <c r="IW38056" s="36"/>
      <c r="JI38056"/>
      <c r="JJ38056"/>
      <c r="KX38056" s="23"/>
      <c r="KY38056" s="23"/>
    </row>
    <row r="38057" spans="36:311" x14ac:dyDescent="0.2">
      <c r="AJ38057" s="23"/>
      <c r="HH38057"/>
      <c r="IW38057" s="36"/>
      <c r="JI38057"/>
      <c r="JJ38057"/>
      <c r="KX38057" s="23"/>
      <c r="KY38057" s="23"/>
    </row>
    <row r="38058" spans="36:311" x14ac:dyDescent="0.2">
      <c r="AJ38058" s="23"/>
      <c r="HH38058"/>
      <c r="IW38058" s="36"/>
      <c r="JI38058"/>
      <c r="JJ38058"/>
      <c r="KX38058" s="23"/>
      <c r="KY38058" s="23"/>
    </row>
    <row r="38059" spans="36:311" x14ac:dyDescent="0.2">
      <c r="AJ38059" s="23"/>
      <c r="HH38059"/>
      <c r="IW38059" s="36"/>
      <c r="JI38059"/>
      <c r="JJ38059"/>
      <c r="KX38059" s="23"/>
      <c r="KY38059" s="23"/>
    </row>
    <row r="38060" spans="36:311" x14ac:dyDescent="0.2">
      <c r="AJ38060" s="23"/>
      <c r="HH38060"/>
      <c r="IW38060" s="36"/>
      <c r="JI38060"/>
      <c r="JJ38060"/>
      <c r="KX38060" s="23"/>
      <c r="KY38060" s="23"/>
    </row>
    <row r="38061" spans="36:311" x14ac:dyDescent="0.2">
      <c r="AJ38061" s="23"/>
      <c r="HH38061"/>
      <c r="IW38061" s="36"/>
      <c r="JI38061"/>
      <c r="JJ38061"/>
      <c r="KX38061" s="23"/>
      <c r="KY38061" s="23"/>
    </row>
    <row r="38062" spans="36:311" x14ac:dyDescent="0.2">
      <c r="AJ38062" s="23"/>
      <c r="HH38062"/>
      <c r="IW38062" s="36"/>
      <c r="JI38062"/>
      <c r="JJ38062"/>
      <c r="KX38062" s="23"/>
      <c r="KY38062" s="23"/>
    </row>
    <row r="38063" spans="36:311" x14ac:dyDescent="0.2">
      <c r="AJ38063" s="23"/>
      <c r="HH38063"/>
      <c r="IW38063" s="36"/>
      <c r="JI38063"/>
      <c r="JJ38063"/>
      <c r="KX38063" s="23"/>
      <c r="KY38063" s="23"/>
    </row>
    <row r="38064" spans="36:311" x14ac:dyDescent="0.2">
      <c r="AJ38064" s="23"/>
      <c r="HH38064"/>
      <c r="IW38064" s="36"/>
      <c r="JI38064"/>
      <c r="JJ38064"/>
      <c r="KX38064" s="23"/>
      <c r="KY38064" s="23"/>
    </row>
    <row r="38065" spans="36:311" x14ac:dyDescent="0.2">
      <c r="AJ38065" s="23"/>
      <c r="HH38065"/>
      <c r="IW38065" s="36"/>
      <c r="JI38065"/>
      <c r="JJ38065"/>
      <c r="KX38065" s="23"/>
      <c r="KY38065" s="23"/>
    </row>
    <row r="38066" spans="36:311" x14ac:dyDescent="0.2">
      <c r="AJ38066" s="23"/>
      <c r="HH38066"/>
      <c r="IW38066" s="36"/>
      <c r="JI38066"/>
      <c r="JJ38066"/>
      <c r="KX38066" s="23"/>
      <c r="KY38066" s="23"/>
    </row>
    <row r="38067" spans="36:311" x14ac:dyDescent="0.2">
      <c r="AJ38067" s="23"/>
      <c r="HH38067"/>
      <c r="IW38067" s="36"/>
      <c r="JI38067"/>
      <c r="JJ38067"/>
      <c r="KX38067" s="23"/>
      <c r="KY38067" s="23"/>
    </row>
    <row r="38068" spans="36:311" x14ac:dyDescent="0.2">
      <c r="AJ38068" s="23"/>
      <c r="HH38068"/>
      <c r="IW38068" s="36"/>
      <c r="JI38068"/>
      <c r="JJ38068"/>
      <c r="KX38068" s="23"/>
      <c r="KY38068" s="23"/>
    </row>
    <row r="38069" spans="36:311" x14ac:dyDescent="0.2">
      <c r="AJ38069" s="23"/>
      <c r="HH38069"/>
      <c r="IW38069" s="36"/>
      <c r="JI38069"/>
      <c r="JJ38069"/>
      <c r="KX38069" s="23"/>
      <c r="KY38069" s="23"/>
    </row>
    <row r="38070" spans="36:311" x14ac:dyDescent="0.2">
      <c r="AJ38070" s="23"/>
      <c r="HH38070"/>
      <c r="IW38070" s="36"/>
      <c r="JI38070"/>
      <c r="JJ38070"/>
      <c r="KX38070" s="23"/>
      <c r="KY38070" s="23"/>
    </row>
    <row r="38071" spans="36:311" x14ac:dyDescent="0.2">
      <c r="AJ38071" s="23"/>
      <c r="HH38071"/>
      <c r="IW38071" s="36"/>
      <c r="JI38071"/>
      <c r="JJ38071"/>
      <c r="KX38071" s="23"/>
      <c r="KY38071" s="23"/>
    </row>
    <row r="38072" spans="36:311" x14ac:dyDescent="0.2">
      <c r="AJ38072" s="23"/>
      <c r="HH38072"/>
      <c r="IW38072" s="36"/>
      <c r="JI38072"/>
      <c r="JJ38072"/>
      <c r="KX38072" s="23"/>
      <c r="KY38072" s="23"/>
    </row>
    <row r="38073" spans="36:311" x14ac:dyDescent="0.2">
      <c r="AJ38073" s="23"/>
      <c r="HH38073"/>
      <c r="IW38073" s="36"/>
      <c r="JI38073"/>
      <c r="JJ38073"/>
      <c r="KX38073" s="23"/>
      <c r="KY38073" s="23"/>
    </row>
    <row r="38074" spans="36:311" x14ac:dyDescent="0.2">
      <c r="AJ38074" s="23"/>
      <c r="HH38074"/>
      <c r="IW38074" s="36"/>
      <c r="JI38074"/>
      <c r="JJ38074"/>
      <c r="KX38074" s="23"/>
      <c r="KY38074" s="23"/>
    </row>
    <row r="38075" spans="36:311" x14ac:dyDescent="0.2">
      <c r="AJ38075" s="23"/>
      <c r="HH38075"/>
      <c r="IW38075" s="36"/>
      <c r="JI38075"/>
      <c r="JJ38075"/>
      <c r="KX38075" s="23"/>
      <c r="KY38075" s="23"/>
    </row>
    <row r="38076" spans="36:311" x14ac:dyDescent="0.2">
      <c r="AJ38076" s="23"/>
      <c r="HH38076"/>
      <c r="IW38076" s="36"/>
      <c r="JI38076"/>
      <c r="JJ38076"/>
      <c r="KX38076" s="23"/>
      <c r="KY38076" s="23"/>
    </row>
    <row r="38077" spans="36:311" x14ac:dyDescent="0.2">
      <c r="AJ38077" s="23"/>
      <c r="HH38077"/>
      <c r="IW38077" s="36"/>
      <c r="JI38077"/>
      <c r="JJ38077"/>
      <c r="KX38077" s="23"/>
      <c r="KY38077" s="23"/>
    </row>
    <row r="38078" spans="36:311" x14ac:dyDescent="0.2">
      <c r="AJ38078" s="23"/>
      <c r="HH38078"/>
      <c r="IW38078" s="36"/>
      <c r="JI38078"/>
      <c r="JJ38078"/>
      <c r="KX38078" s="23"/>
      <c r="KY38078" s="23"/>
    </row>
    <row r="38079" spans="36:311" x14ac:dyDescent="0.2">
      <c r="AJ38079" s="23"/>
      <c r="HH38079"/>
      <c r="IW38079" s="36"/>
      <c r="JI38079"/>
      <c r="JJ38079"/>
      <c r="KX38079" s="23"/>
      <c r="KY38079" s="23"/>
    </row>
    <row r="38080" spans="36:311" x14ac:dyDescent="0.2">
      <c r="AJ38080" s="23"/>
      <c r="HH38080"/>
      <c r="IW38080" s="36"/>
      <c r="JI38080"/>
      <c r="JJ38080"/>
      <c r="KX38080" s="23"/>
      <c r="KY38080" s="23"/>
    </row>
    <row r="38081" spans="36:311" x14ac:dyDescent="0.2">
      <c r="AJ38081" s="23"/>
      <c r="HH38081"/>
      <c r="IW38081" s="36"/>
      <c r="JI38081"/>
      <c r="JJ38081"/>
      <c r="KX38081" s="23"/>
      <c r="KY38081" s="23"/>
    </row>
    <row r="38082" spans="36:311" x14ac:dyDescent="0.2">
      <c r="AJ38082" s="23"/>
      <c r="HH38082"/>
      <c r="IW38082" s="36"/>
      <c r="JI38082"/>
      <c r="JJ38082"/>
      <c r="KX38082" s="23"/>
      <c r="KY38082" s="23"/>
    </row>
    <row r="38083" spans="36:311" x14ac:dyDescent="0.2">
      <c r="AJ38083" s="23"/>
      <c r="HH38083"/>
      <c r="IW38083" s="36"/>
      <c r="JI38083"/>
      <c r="JJ38083"/>
      <c r="KX38083" s="23"/>
      <c r="KY38083" s="23"/>
    </row>
    <row r="38084" spans="36:311" x14ac:dyDescent="0.2">
      <c r="AJ38084" s="23"/>
      <c r="HH38084"/>
      <c r="IW38084" s="36"/>
      <c r="JI38084"/>
      <c r="JJ38084"/>
      <c r="KX38084" s="23"/>
      <c r="KY38084" s="23"/>
    </row>
    <row r="38085" spans="36:311" x14ac:dyDescent="0.2">
      <c r="AJ38085" s="23"/>
      <c r="HH38085"/>
      <c r="IW38085" s="36"/>
      <c r="JI38085"/>
      <c r="JJ38085"/>
      <c r="KX38085" s="23"/>
      <c r="KY38085" s="23"/>
    </row>
    <row r="38086" spans="36:311" x14ac:dyDescent="0.2">
      <c r="AJ38086" s="23"/>
      <c r="HH38086"/>
      <c r="IW38086" s="36"/>
      <c r="JI38086"/>
      <c r="JJ38086"/>
      <c r="KX38086" s="23"/>
      <c r="KY38086" s="23"/>
    </row>
    <row r="38087" spans="36:311" x14ac:dyDescent="0.2">
      <c r="AJ38087" s="23"/>
      <c r="HH38087"/>
      <c r="IW38087" s="36"/>
      <c r="JI38087"/>
      <c r="JJ38087"/>
      <c r="KX38087" s="23"/>
      <c r="KY38087" s="23"/>
    </row>
    <row r="38088" spans="36:311" x14ac:dyDescent="0.2">
      <c r="AJ38088" s="23"/>
      <c r="HH38088"/>
      <c r="IW38088" s="36"/>
      <c r="JI38088"/>
      <c r="JJ38088"/>
      <c r="KX38088" s="23"/>
      <c r="KY38088" s="23"/>
    </row>
    <row r="38089" spans="36:311" x14ac:dyDescent="0.2">
      <c r="AJ38089" s="23"/>
      <c r="HH38089"/>
      <c r="IW38089" s="36"/>
      <c r="JI38089"/>
      <c r="JJ38089"/>
      <c r="KX38089" s="23"/>
      <c r="KY38089" s="23"/>
    </row>
    <row r="38090" spans="36:311" x14ac:dyDescent="0.2">
      <c r="AJ38090" s="23"/>
      <c r="HH38090"/>
      <c r="IW38090" s="36"/>
      <c r="JI38090"/>
      <c r="JJ38090"/>
      <c r="KX38090" s="23"/>
      <c r="KY38090" s="23"/>
    </row>
    <row r="38091" spans="36:311" x14ac:dyDescent="0.2">
      <c r="AJ38091" s="23"/>
      <c r="HH38091"/>
      <c r="IW38091" s="36"/>
      <c r="JI38091"/>
      <c r="JJ38091"/>
      <c r="KX38091" s="23"/>
      <c r="KY38091" s="23"/>
    </row>
    <row r="38092" spans="36:311" x14ac:dyDescent="0.2">
      <c r="AJ38092" s="23"/>
      <c r="HH38092"/>
      <c r="IW38092" s="36"/>
      <c r="JI38092"/>
      <c r="JJ38092"/>
      <c r="KX38092" s="23"/>
      <c r="KY38092" s="23"/>
    </row>
    <row r="38093" spans="36:311" x14ac:dyDescent="0.2">
      <c r="AJ38093" s="23"/>
      <c r="HH38093"/>
      <c r="IW38093" s="36"/>
      <c r="JI38093"/>
      <c r="JJ38093"/>
      <c r="KX38093" s="23"/>
      <c r="KY38093" s="23"/>
    </row>
    <row r="38094" spans="36:311" x14ac:dyDescent="0.2">
      <c r="AJ38094" s="23"/>
      <c r="HH38094"/>
      <c r="IW38094" s="36"/>
      <c r="JI38094"/>
      <c r="JJ38094"/>
      <c r="KX38094" s="23"/>
      <c r="KY38094" s="23"/>
    </row>
    <row r="38095" spans="36:311" x14ac:dyDescent="0.2">
      <c r="AJ38095" s="23"/>
      <c r="HH38095"/>
      <c r="IW38095" s="36"/>
      <c r="JI38095"/>
      <c r="JJ38095"/>
      <c r="KX38095" s="23"/>
      <c r="KY38095" s="23"/>
    </row>
    <row r="38096" spans="36:311" x14ac:dyDescent="0.2">
      <c r="AJ38096" s="23"/>
      <c r="HH38096"/>
      <c r="IW38096" s="36"/>
      <c r="JI38096"/>
      <c r="JJ38096"/>
      <c r="KX38096" s="23"/>
      <c r="KY38096" s="23"/>
    </row>
    <row r="38097" spans="36:311" x14ac:dyDescent="0.2">
      <c r="AJ38097" s="23"/>
      <c r="HH38097"/>
      <c r="IW38097" s="36"/>
      <c r="JI38097"/>
      <c r="JJ38097"/>
      <c r="KX38097" s="23"/>
      <c r="KY38097" s="23"/>
    </row>
    <row r="38098" spans="36:311" x14ac:dyDescent="0.2">
      <c r="AJ38098" s="23"/>
      <c r="HH38098"/>
      <c r="IW38098" s="36"/>
      <c r="JI38098"/>
      <c r="JJ38098"/>
      <c r="KX38098" s="23"/>
      <c r="KY38098" s="23"/>
    </row>
    <row r="38099" spans="36:311" x14ac:dyDescent="0.2">
      <c r="AJ38099" s="23"/>
      <c r="HH38099"/>
      <c r="IW38099" s="36"/>
      <c r="JI38099"/>
      <c r="JJ38099"/>
      <c r="KX38099" s="23"/>
      <c r="KY38099" s="23"/>
    </row>
    <row r="38100" spans="36:311" x14ac:dyDescent="0.2">
      <c r="AJ38100" s="23"/>
      <c r="HH38100"/>
      <c r="IW38100" s="36"/>
      <c r="JI38100"/>
      <c r="JJ38100"/>
      <c r="KX38100" s="23"/>
      <c r="KY38100" s="23"/>
    </row>
    <row r="38101" spans="36:311" x14ac:dyDescent="0.2">
      <c r="AJ38101" s="23"/>
      <c r="HH38101"/>
      <c r="IW38101" s="36"/>
      <c r="JI38101"/>
      <c r="JJ38101"/>
      <c r="KX38101" s="23"/>
      <c r="KY38101" s="23"/>
    </row>
    <row r="38102" spans="36:311" x14ac:dyDescent="0.2">
      <c r="AJ38102" s="23"/>
      <c r="HH38102"/>
      <c r="IW38102" s="36"/>
      <c r="JI38102"/>
      <c r="JJ38102"/>
      <c r="KX38102" s="23"/>
      <c r="KY38102" s="23"/>
    </row>
    <row r="38103" spans="36:311" x14ac:dyDescent="0.2">
      <c r="AJ38103" s="23"/>
      <c r="HH38103"/>
      <c r="IW38103" s="36"/>
      <c r="JI38103"/>
      <c r="JJ38103"/>
      <c r="KX38103" s="23"/>
      <c r="KY38103" s="23"/>
    </row>
    <row r="38104" spans="36:311" x14ac:dyDescent="0.2">
      <c r="AJ38104" s="23"/>
      <c r="HH38104"/>
      <c r="IW38104" s="36"/>
      <c r="JI38104"/>
      <c r="JJ38104"/>
      <c r="KX38104" s="23"/>
      <c r="KY38104" s="23"/>
    </row>
    <row r="38105" spans="36:311" x14ac:dyDescent="0.2">
      <c r="AJ38105" s="23"/>
      <c r="HH38105"/>
      <c r="IW38105" s="36"/>
      <c r="JI38105"/>
      <c r="JJ38105"/>
      <c r="KX38105" s="23"/>
      <c r="KY38105" s="23"/>
    </row>
    <row r="38106" spans="36:311" x14ac:dyDescent="0.2">
      <c r="AJ38106" s="23"/>
      <c r="HH38106"/>
      <c r="IW38106" s="36"/>
      <c r="JI38106"/>
      <c r="JJ38106"/>
      <c r="KX38106" s="23"/>
      <c r="KY38106" s="23"/>
    </row>
    <row r="38107" spans="36:311" x14ac:dyDescent="0.2">
      <c r="AJ38107" s="23"/>
      <c r="HH38107"/>
      <c r="IW38107" s="36"/>
      <c r="JI38107"/>
      <c r="JJ38107"/>
      <c r="KX38107" s="23"/>
      <c r="KY38107" s="23"/>
    </row>
    <row r="38108" spans="36:311" x14ac:dyDescent="0.2">
      <c r="AJ38108" s="23"/>
      <c r="HH38108"/>
      <c r="IW38108" s="36"/>
      <c r="JI38108"/>
      <c r="JJ38108"/>
      <c r="KX38108" s="23"/>
      <c r="KY38108" s="23"/>
    </row>
    <row r="38109" spans="36:311" x14ac:dyDescent="0.2">
      <c r="AJ38109" s="23"/>
      <c r="HH38109"/>
      <c r="IW38109" s="36"/>
      <c r="JI38109"/>
      <c r="JJ38109"/>
      <c r="KX38109" s="23"/>
      <c r="KY38109" s="23"/>
    </row>
    <row r="38110" spans="36:311" x14ac:dyDescent="0.2">
      <c r="AJ38110" s="23"/>
      <c r="HH38110"/>
      <c r="IW38110" s="36"/>
      <c r="JI38110"/>
      <c r="JJ38110"/>
      <c r="KX38110" s="23"/>
      <c r="KY38110" s="23"/>
    </row>
    <row r="38111" spans="36:311" x14ac:dyDescent="0.2">
      <c r="AJ38111" s="23"/>
      <c r="HH38111"/>
      <c r="IW38111" s="36"/>
      <c r="JI38111"/>
      <c r="JJ38111"/>
      <c r="KX38111" s="23"/>
      <c r="KY38111" s="23"/>
    </row>
    <row r="38112" spans="36:311" x14ac:dyDescent="0.2">
      <c r="AJ38112" s="23"/>
      <c r="HH38112"/>
      <c r="IW38112" s="36"/>
      <c r="JI38112"/>
      <c r="JJ38112"/>
      <c r="KX38112" s="23"/>
      <c r="KY38112" s="23"/>
    </row>
    <row r="38113" spans="36:311" x14ac:dyDescent="0.2">
      <c r="AJ38113" s="23"/>
      <c r="HH38113"/>
      <c r="IW38113" s="36"/>
      <c r="JI38113"/>
      <c r="JJ38113"/>
      <c r="KX38113" s="23"/>
      <c r="KY38113" s="23"/>
    </row>
    <row r="38114" spans="36:311" x14ac:dyDescent="0.2">
      <c r="AJ38114" s="23"/>
      <c r="HH38114"/>
      <c r="IW38114" s="36"/>
      <c r="JI38114"/>
      <c r="JJ38114"/>
      <c r="KX38114" s="23"/>
      <c r="KY38114" s="23"/>
    </row>
    <row r="38115" spans="36:311" x14ac:dyDescent="0.2">
      <c r="AJ38115" s="23"/>
      <c r="HH38115"/>
      <c r="IW38115" s="36"/>
      <c r="JI38115"/>
      <c r="JJ38115"/>
      <c r="KX38115" s="23"/>
      <c r="KY38115" s="23"/>
    </row>
    <row r="38116" spans="36:311" x14ac:dyDescent="0.2">
      <c r="AJ38116" s="23"/>
      <c r="HH38116"/>
      <c r="IW38116" s="36"/>
      <c r="JI38116"/>
      <c r="JJ38116"/>
      <c r="KX38116" s="23"/>
      <c r="KY38116" s="23"/>
    </row>
    <row r="38117" spans="36:311" x14ac:dyDescent="0.2">
      <c r="AJ38117" s="23"/>
      <c r="HH38117"/>
      <c r="IW38117" s="36"/>
      <c r="JI38117"/>
      <c r="JJ38117"/>
      <c r="KX38117" s="23"/>
      <c r="KY38117" s="23"/>
    </row>
    <row r="38118" spans="36:311" x14ac:dyDescent="0.2">
      <c r="AJ38118" s="23"/>
      <c r="HH38118"/>
      <c r="IW38118" s="36"/>
      <c r="JI38118"/>
      <c r="JJ38118"/>
      <c r="KX38118" s="23"/>
      <c r="KY38118" s="23"/>
    </row>
    <row r="38119" spans="36:311" x14ac:dyDescent="0.2">
      <c r="AJ38119" s="23"/>
      <c r="HH38119"/>
      <c r="IW38119" s="36"/>
      <c r="JI38119"/>
      <c r="JJ38119"/>
      <c r="KX38119" s="23"/>
      <c r="KY38119" s="23"/>
    </row>
    <row r="38120" spans="36:311" x14ac:dyDescent="0.2">
      <c r="AJ38120" s="23"/>
      <c r="HH38120"/>
      <c r="IW38120" s="36"/>
      <c r="JI38120"/>
      <c r="JJ38120"/>
      <c r="KX38120" s="23"/>
      <c r="KY38120" s="23"/>
    </row>
    <row r="38121" spans="36:311" x14ac:dyDescent="0.2">
      <c r="AJ38121" s="23"/>
      <c r="HH38121"/>
      <c r="IW38121" s="36"/>
      <c r="JI38121"/>
      <c r="JJ38121"/>
      <c r="KX38121" s="23"/>
      <c r="KY38121" s="23"/>
    </row>
    <row r="38122" spans="36:311" x14ac:dyDescent="0.2">
      <c r="AJ38122" s="23"/>
      <c r="HH38122"/>
      <c r="IW38122" s="36"/>
      <c r="JI38122"/>
      <c r="JJ38122"/>
      <c r="KX38122" s="23"/>
      <c r="KY38122" s="23"/>
    </row>
    <row r="38123" spans="36:311" x14ac:dyDescent="0.2">
      <c r="AJ38123" s="23"/>
      <c r="HH38123"/>
      <c r="IW38123" s="36"/>
      <c r="JI38123"/>
      <c r="JJ38123"/>
      <c r="KX38123" s="23"/>
      <c r="KY38123" s="23"/>
    </row>
    <row r="38124" spans="36:311" x14ac:dyDescent="0.2">
      <c r="AJ38124" s="23"/>
      <c r="HH38124"/>
      <c r="IW38124" s="36"/>
      <c r="JI38124"/>
      <c r="JJ38124"/>
      <c r="KX38124" s="23"/>
      <c r="KY38124" s="23"/>
    </row>
    <row r="38125" spans="36:311" x14ac:dyDescent="0.2">
      <c r="AJ38125" s="23"/>
      <c r="HH38125"/>
      <c r="IW38125" s="36"/>
      <c r="JI38125"/>
      <c r="JJ38125"/>
      <c r="KX38125" s="23"/>
      <c r="KY38125" s="23"/>
    </row>
    <row r="38126" spans="36:311" x14ac:dyDescent="0.2">
      <c r="AJ38126" s="23"/>
      <c r="HH38126"/>
      <c r="IW38126" s="36"/>
      <c r="JI38126"/>
      <c r="JJ38126"/>
      <c r="KX38126" s="23"/>
      <c r="KY38126" s="23"/>
    </row>
    <row r="38127" spans="36:311" x14ac:dyDescent="0.2">
      <c r="AJ38127" s="23"/>
      <c r="HH38127"/>
      <c r="IW38127" s="36"/>
      <c r="JI38127"/>
      <c r="JJ38127"/>
      <c r="KX38127" s="23"/>
      <c r="KY38127" s="23"/>
    </row>
    <row r="38128" spans="36:311" x14ac:dyDescent="0.2">
      <c r="AJ38128" s="23"/>
      <c r="HH38128"/>
      <c r="IW38128" s="36"/>
      <c r="JI38128"/>
      <c r="JJ38128"/>
      <c r="KX38128" s="23"/>
      <c r="KY38128" s="23"/>
    </row>
    <row r="38129" spans="36:311" x14ac:dyDescent="0.2">
      <c r="AJ38129" s="23"/>
      <c r="HH38129"/>
      <c r="IW38129" s="36"/>
      <c r="JI38129"/>
      <c r="JJ38129"/>
      <c r="KX38129" s="23"/>
      <c r="KY38129" s="23"/>
    </row>
    <row r="38130" spans="36:311" x14ac:dyDescent="0.2">
      <c r="AJ38130" s="23"/>
      <c r="HH38130"/>
      <c r="IW38130" s="36"/>
      <c r="JI38130"/>
      <c r="JJ38130"/>
      <c r="KX38130" s="23"/>
      <c r="KY38130" s="23"/>
    </row>
    <row r="38131" spans="36:311" x14ac:dyDescent="0.2">
      <c r="AJ38131" s="23"/>
      <c r="HH38131"/>
      <c r="IW38131" s="36"/>
      <c r="JI38131"/>
      <c r="JJ38131"/>
      <c r="KX38131" s="23"/>
      <c r="KY38131" s="23"/>
    </row>
    <row r="38132" spans="36:311" x14ac:dyDescent="0.2">
      <c r="AJ38132" s="23"/>
      <c r="HH38132"/>
      <c r="IW38132" s="36"/>
      <c r="JI38132"/>
      <c r="JJ38132"/>
      <c r="KX38132" s="23"/>
      <c r="KY38132" s="23"/>
    </row>
    <row r="38133" spans="36:311" x14ac:dyDescent="0.2">
      <c r="AJ38133" s="23"/>
      <c r="HH38133"/>
      <c r="IW38133" s="36"/>
      <c r="JI38133"/>
      <c r="JJ38133"/>
      <c r="KX38133" s="23"/>
      <c r="KY38133" s="23"/>
    </row>
    <row r="38134" spans="36:311" x14ac:dyDescent="0.2">
      <c r="AJ38134" s="23"/>
      <c r="HH38134"/>
      <c r="IW38134" s="36"/>
      <c r="JI38134"/>
      <c r="JJ38134"/>
      <c r="KX38134" s="23"/>
      <c r="KY38134" s="23"/>
    </row>
    <row r="38135" spans="36:311" x14ac:dyDescent="0.2">
      <c r="AJ38135" s="23"/>
      <c r="HH38135"/>
      <c r="IW38135" s="36"/>
      <c r="JI38135"/>
      <c r="JJ38135"/>
      <c r="KX38135" s="23"/>
      <c r="KY38135" s="23"/>
    </row>
    <row r="38136" spans="36:311" x14ac:dyDescent="0.2">
      <c r="AJ38136" s="23"/>
      <c r="HH38136"/>
      <c r="IW38136" s="36"/>
      <c r="JI38136"/>
      <c r="JJ38136"/>
      <c r="KX38136" s="23"/>
      <c r="KY38136" s="23"/>
    </row>
    <row r="38137" spans="36:311" x14ac:dyDescent="0.2">
      <c r="AJ38137" s="23"/>
      <c r="HH38137"/>
      <c r="IW38137" s="36"/>
      <c r="JI38137"/>
      <c r="JJ38137"/>
      <c r="KX38137" s="23"/>
      <c r="KY38137" s="23"/>
    </row>
    <row r="38138" spans="36:311" x14ac:dyDescent="0.2">
      <c r="AJ38138" s="23"/>
      <c r="HH38138"/>
      <c r="IW38138" s="36"/>
      <c r="JI38138"/>
      <c r="JJ38138"/>
      <c r="KX38138" s="23"/>
      <c r="KY38138" s="23"/>
    </row>
    <row r="38139" spans="36:311" x14ac:dyDescent="0.2">
      <c r="AJ38139" s="23"/>
      <c r="HH38139"/>
      <c r="IW38139" s="36"/>
      <c r="JI38139"/>
      <c r="JJ38139"/>
      <c r="KX38139" s="23"/>
      <c r="KY38139" s="23"/>
    </row>
    <row r="38140" spans="36:311" x14ac:dyDescent="0.2">
      <c r="AJ38140" s="23"/>
      <c r="HH38140"/>
      <c r="IW38140" s="36"/>
      <c r="JI38140"/>
      <c r="JJ38140"/>
      <c r="KX38140" s="23"/>
      <c r="KY38140" s="23"/>
    </row>
    <row r="38141" spans="36:311" x14ac:dyDescent="0.2">
      <c r="AJ38141" s="23"/>
      <c r="HH38141"/>
      <c r="IW38141" s="36"/>
      <c r="JI38141"/>
      <c r="JJ38141"/>
      <c r="KX38141" s="23"/>
      <c r="KY38141" s="23"/>
    </row>
    <row r="38142" spans="36:311" x14ac:dyDescent="0.2">
      <c r="AJ38142" s="23"/>
      <c r="HH38142"/>
      <c r="IW38142" s="36"/>
      <c r="JI38142"/>
      <c r="JJ38142"/>
      <c r="KX38142" s="23"/>
      <c r="KY38142" s="23"/>
    </row>
    <row r="38143" spans="36:311" x14ac:dyDescent="0.2">
      <c r="AJ38143" s="23"/>
      <c r="HH38143"/>
      <c r="IW38143" s="36"/>
      <c r="JI38143"/>
      <c r="JJ38143"/>
      <c r="KX38143" s="23"/>
      <c r="KY38143" s="23"/>
    </row>
    <row r="38144" spans="36:311" x14ac:dyDescent="0.2">
      <c r="AJ38144" s="23"/>
      <c r="HH38144"/>
      <c r="IW38144" s="36"/>
      <c r="JI38144"/>
      <c r="JJ38144"/>
      <c r="KX38144" s="23"/>
      <c r="KY38144" s="23"/>
    </row>
    <row r="38145" spans="36:311" x14ac:dyDescent="0.2">
      <c r="AJ38145" s="23"/>
      <c r="HH38145"/>
      <c r="IW38145" s="36"/>
      <c r="JI38145"/>
      <c r="JJ38145"/>
      <c r="KX38145" s="23"/>
      <c r="KY38145" s="23"/>
    </row>
    <row r="38146" spans="36:311" x14ac:dyDescent="0.2">
      <c r="AJ38146" s="23"/>
      <c r="HH38146"/>
      <c r="IW38146" s="36"/>
      <c r="JI38146"/>
      <c r="JJ38146"/>
      <c r="KX38146" s="23"/>
      <c r="KY38146" s="23"/>
    </row>
    <row r="38147" spans="36:311" x14ac:dyDescent="0.2">
      <c r="AJ38147" s="23"/>
      <c r="HH38147"/>
      <c r="IW38147" s="36"/>
      <c r="JI38147"/>
      <c r="JJ38147"/>
      <c r="KX38147" s="23"/>
      <c r="KY38147" s="23"/>
    </row>
    <row r="38148" spans="36:311" x14ac:dyDescent="0.2">
      <c r="AJ38148" s="23"/>
      <c r="HH38148"/>
      <c r="IW38148" s="36"/>
      <c r="JI38148"/>
      <c r="JJ38148"/>
      <c r="KX38148" s="23"/>
      <c r="KY38148" s="23"/>
    </row>
    <row r="38149" spans="36:311" x14ac:dyDescent="0.2">
      <c r="AJ38149" s="23"/>
      <c r="HH38149"/>
      <c r="IW38149" s="36"/>
      <c r="JI38149"/>
      <c r="JJ38149"/>
      <c r="KX38149" s="23"/>
      <c r="KY38149" s="23"/>
    </row>
    <row r="38150" spans="36:311" x14ac:dyDescent="0.2">
      <c r="AJ38150" s="23"/>
      <c r="HH38150"/>
      <c r="IW38150" s="36"/>
      <c r="JI38150"/>
      <c r="JJ38150"/>
      <c r="KX38150" s="23"/>
      <c r="KY38150" s="23"/>
    </row>
    <row r="38151" spans="36:311" x14ac:dyDescent="0.2">
      <c r="AJ38151" s="23"/>
      <c r="HH38151"/>
      <c r="IW38151" s="36"/>
      <c r="JI38151"/>
      <c r="JJ38151"/>
      <c r="KX38151" s="23"/>
      <c r="KY38151" s="23"/>
    </row>
    <row r="38152" spans="36:311" x14ac:dyDescent="0.2">
      <c r="AJ38152" s="23"/>
      <c r="HH38152"/>
      <c r="IW38152" s="36"/>
      <c r="JI38152"/>
      <c r="JJ38152"/>
      <c r="KX38152" s="23"/>
      <c r="KY38152" s="23"/>
    </row>
    <row r="38153" spans="36:311" x14ac:dyDescent="0.2">
      <c r="AJ38153" s="23"/>
      <c r="HH38153"/>
      <c r="IW38153" s="36"/>
      <c r="JI38153"/>
      <c r="JJ38153"/>
      <c r="KX38153" s="23"/>
      <c r="KY38153" s="23"/>
    </row>
    <row r="38154" spans="36:311" x14ac:dyDescent="0.2">
      <c r="AJ38154" s="23"/>
      <c r="HH38154"/>
      <c r="IW38154" s="36"/>
      <c r="JI38154"/>
      <c r="JJ38154"/>
      <c r="KX38154" s="23"/>
      <c r="KY38154" s="23"/>
    </row>
    <row r="38155" spans="36:311" x14ac:dyDescent="0.2">
      <c r="AJ38155" s="23"/>
      <c r="HH38155"/>
      <c r="IW38155" s="36"/>
      <c r="JI38155"/>
      <c r="JJ38155"/>
      <c r="KX38155" s="23"/>
      <c r="KY38155" s="23"/>
    </row>
    <row r="38156" spans="36:311" x14ac:dyDescent="0.2">
      <c r="AJ38156" s="23"/>
      <c r="HH38156"/>
      <c r="IW38156" s="36"/>
      <c r="JI38156"/>
      <c r="JJ38156"/>
      <c r="KX38156" s="23"/>
      <c r="KY38156" s="23"/>
    </row>
    <row r="38157" spans="36:311" x14ac:dyDescent="0.2">
      <c r="AJ38157" s="23"/>
      <c r="HH38157"/>
      <c r="IW38157" s="36"/>
      <c r="JI38157"/>
      <c r="JJ38157"/>
      <c r="KX38157" s="23"/>
      <c r="KY38157" s="23"/>
    </row>
    <row r="38158" spans="36:311" x14ac:dyDescent="0.2">
      <c r="AJ38158" s="23"/>
      <c r="HH38158"/>
      <c r="IW38158" s="36"/>
      <c r="JI38158"/>
      <c r="JJ38158"/>
      <c r="KX38158" s="23"/>
      <c r="KY38158" s="23"/>
    </row>
    <row r="38159" spans="36:311" x14ac:dyDescent="0.2">
      <c r="AJ38159" s="23"/>
      <c r="HH38159"/>
      <c r="IW38159" s="36"/>
      <c r="JI38159"/>
      <c r="JJ38159"/>
      <c r="KX38159" s="23"/>
      <c r="KY38159" s="23"/>
    </row>
    <row r="38160" spans="36:311" x14ac:dyDescent="0.2">
      <c r="AJ38160" s="23"/>
      <c r="HH38160"/>
      <c r="IW38160" s="36"/>
      <c r="JI38160"/>
      <c r="JJ38160"/>
      <c r="KX38160" s="23"/>
      <c r="KY38160" s="23"/>
    </row>
    <row r="38161" spans="36:311" x14ac:dyDescent="0.2">
      <c r="AJ38161" s="23"/>
      <c r="HH38161"/>
      <c r="IW38161" s="36"/>
      <c r="JI38161"/>
      <c r="JJ38161"/>
      <c r="KX38161" s="23"/>
      <c r="KY38161" s="23"/>
    </row>
    <row r="38162" spans="36:311" x14ac:dyDescent="0.2">
      <c r="AJ38162" s="23"/>
      <c r="HH38162"/>
      <c r="IW38162" s="36"/>
      <c r="JI38162"/>
      <c r="JJ38162"/>
      <c r="KX38162" s="23"/>
      <c r="KY38162" s="23"/>
    </row>
    <row r="38163" spans="36:311" x14ac:dyDescent="0.2">
      <c r="AJ38163" s="23"/>
      <c r="HH38163"/>
      <c r="IW38163" s="36"/>
      <c r="JI38163"/>
      <c r="JJ38163"/>
      <c r="KX38163" s="23"/>
      <c r="KY38163" s="23"/>
    </row>
    <row r="38164" spans="36:311" x14ac:dyDescent="0.2">
      <c r="AJ38164" s="23"/>
      <c r="HH38164"/>
      <c r="IW38164" s="36"/>
      <c r="JI38164"/>
      <c r="JJ38164"/>
      <c r="KX38164" s="23"/>
      <c r="KY38164" s="23"/>
    </row>
    <row r="38165" spans="36:311" x14ac:dyDescent="0.2">
      <c r="AJ38165" s="23"/>
      <c r="HH38165"/>
      <c r="IW38165" s="36"/>
      <c r="JI38165"/>
      <c r="JJ38165"/>
      <c r="KX38165" s="23"/>
      <c r="KY38165" s="23"/>
    </row>
    <row r="38166" spans="36:311" x14ac:dyDescent="0.2">
      <c r="AJ38166" s="23"/>
      <c r="HH38166"/>
      <c r="IW38166" s="36"/>
      <c r="JI38166"/>
      <c r="JJ38166"/>
      <c r="KX38166" s="23"/>
      <c r="KY38166" s="23"/>
    </row>
    <row r="38167" spans="36:311" x14ac:dyDescent="0.2">
      <c r="AJ38167" s="23"/>
      <c r="HH38167"/>
      <c r="IW38167" s="36"/>
      <c r="JI38167"/>
      <c r="JJ38167"/>
      <c r="KX38167" s="23"/>
      <c r="KY38167" s="23"/>
    </row>
    <row r="38168" spans="36:311" x14ac:dyDescent="0.2">
      <c r="AJ38168" s="23"/>
      <c r="HH38168"/>
      <c r="IW38168" s="36"/>
      <c r="JI38168"/>
      <c r="JJ38168"/>
      <c r="KX38168" s="23"/>
      <c r="KY38168" s="23"/>
    </row>
    <row r="38169" spans="36:311" x14ac:dyDescent="0.2">
      <c r="AJ38169" s="23"/>
      <c r="HH38169"/>
      <c r="IW38169" s="36"/>
      <c r="JI38169"/>
      <c r="JJ38169"/>
      <c r="KX38169" s="23"/>
      <c r="KY38169" s="23"/>
    </row>
    <row r="38170" spans="36:311" x14ac:dyDescent="0.2">
      <c r="AJ38170" s="23"/>
      <c r="HH38170"/>
      <c r="IW38170" s="36"/>
      <c r="JI38170"/>
      <c r="JJ38170"/>
      <c r="KX38170" s="23"/>
      <c r="KY38170" s="23"/>
    </row>
    <row r="38171" spans="36:311" x14ac:dyDescent="0.2">
      <c r="AJ38171" s="23"/>
      <c r="HH38171"/>
      <c r="IW38171" s="36"/>
      <c r="JI38171"/>
      <c r="JJ38171"/>
      <c r="KX38171" s="23"/>
      <c r="KY38171" s="23"/>
    </row>
    <row r="38172" spans="36:311" x14ac:dyDescent="0.2">
      <c r="AJ38172" s="23"/>
      <c r="HH38172"/>
      <c r="IW38172" s="36"/>
      <c r="JI38172"/>
      <c r="JJ38172"/>
      <c r="KX38172" s="23"/>
      <c r="KY38172" s="23"/>
    </row>
    <row r="38173" spans="36:311" x14ac:dyDescent="0.2">
      <c r="AJ38173" s="23"/>
      <c r="HH38173"/>
      <c r="IW38173" s="36"/>
      <c r="JI38173"/>
      <c r="JJ38173"/>
      <c r="KX38173" s="23"/>
      <c r="KY38173" s="23"/>
    </row>
    <row r="38174" spans="36:311" x14ac:dyDescent="0.2">
      <c r="AJ38174" s="23"/>
      <c r="HH38174"/>
      <c r="IW38174" s="36"/>
      <c r="JI38174"/>
      <c r="JJ38174"/>
      <c r="KX38174" s="23"/>
      <c r="KY38174" s="23"/>
    </row>
    <row r="38175" spans="36:311" x14ac:dyDescent="0.2">
      <c r="AJ38175" s="23"/>
      <c r="HH38175"/>
      <c r="IW38175" s="36"/>
      <c r="JI38175"/>
      <c r="JJ38175"/>
      <c r="KX38175" s="23"/>
      <c r="KY38175" s="23"/>
    </row>
    <row r="38176" spans="36:311" x14ac:dyDescent="0.2">
      <c r="AJ38176" s="23"/>
      <c r="HH38176"/>
      <c r="IW38176" s="36"/>
      <c r="JI38176"/>
      <c r="JJ38176"/>
      <c r="KX38176" s="23"/>
      <c r="KY38176" s="23"/>
    </row>
    <row r="38177" spans="36:311" x14ac:dyDescent="0.2">
      <c r="AJ38177" s="23"/>
      <c r="HH38177"/>
      <c r="IW38177" s="36"/>
      <c r="JI38177"/>
      <c r="JJ38177"/>
      <c r="KX38177" s="23"/>
      <c r="KY38177" s="23"/>
    </row>
    <row r="38178" spans="36:311" x14ac:dyDescent="0.2">
      <c r="AJ38178" s="23"/>
      <c r="HH38178"/>
      <c r="IW38178" s="36"/>
      <c r="JI38178"/>
      <c r="JJ38178"/>
      <c r="KX38178" s="23"/>
      <c r="KY38178" s="23"/>
    </row>
    <row r="38179" spans="36:311" x14ac:dyDescent="0.2">
      <c r="AJ38179" s="23"/>
      <c r="HH38179"/>
      <c r="IW38179" s="36"/>
      <c r="JI38179"/>
      <c r="JJ38179"/>
      <c r="KX38179" s="23"/>
      <c r="KY38179" s="23"/>
    </row>
    <row r="38180" spans="36:311" x14ac:dyDescent="0.2">
      <c r="AJ38180" s="23"/>
      <c r="HH38180"/>
      <c r="IW38180" s="36"/>
      <c r="JI38180"/>
      <c r="JJ38180"/>
      <c r="KX38180" s="23"/>
      <c r="KY38180" s="23"/>
    </row>
    <row r="38181" spans="36:311" x14ac:dyDescent="0.2">
      <c r="AJ38181" s="23"/>
      <c r="HH38181"/>
      <c r="IW38181" s="36"/>
      <c r="JI38181"/>
      <c r="JJ38181"/>
      <c r="KX38181" s="23"/>
      <c r="KY38181" s="23"/>
    </row>
    <row r="38182" spans="36:311" x14ac:dyDescent="0.2">
      <c r="AJ38182" s="23"/>
      <c r="HH38182"/>
      <c r="IW38182" s="36"/>
      <c r="JI38182"/>
      <c r="JJ38182"/>
      <c r="KX38182" s="23"/>
      <c r="KY38182" s="23"/>
    </row>
    <row r="38183" spans="36:311" x14ac:dyDescent="0.2">
      <c r="AJ38183" s="23"/>
      <c r="HH38183"/>
      <c r="IW38183" s="36"/>
      <c r="JI38183"/>
      <c r="JJ38183"/>
      <c r="KX38183" s="23"/>
      <c r="KY38183" s="23"/>
    </row>
    <row r="38184" spans="36:311" x14ac:dyDescent="0.2">
      <c r="AJ38184" s="23"/>
      <c r="HH38184"/>
      <c r="IW38184" s="36"/>
      <c r="JI38184"/>
      <c r="JJ38184"/>
      <c r="KX38184" s="23"/>
      <c r="KY38184" s="23"/>
    </row>
    <row r="38185" spans="36:311" x14ac:dyDescent="0.2">
      <c r="AJ38185" s="23"/>
      <c r="HH38185"/>
      <c r="IW38185" s="36"/>
      <c r="JI38185"/>
      <c r="JJ38185"/>
      <c r="KX38185" s="23"/>
      <c r="KY38185" s="23"/>
    </row>
    <row r="38186" spans="36:311" x14ac:dyDescent="0.2">
      <c r="AJ38186" s="23"/>
      <c r="HH38186"/>
      <c r="IW38186" s="36"/>
      <c r="JI38186"/>
      <c r="JJ38186"/>
      <c r="KX38186" s="23"/>
      <c r="KY38186" s="23"/>
    </row>
    <row r="38187" spans="36:311" x14ac:dyDescent="0.2">
      <c r="AJ38187" s="23"/>
      <c r="HH38187"/>
      <c r="IW38187" s="36"/>
      <c r="JI38187"/>
      <c r="JJ38187"/>
      <c r="KX38187" s="23"/>
      <c r="KY38187" s="23"/>
    </row>
    <row r="38188" spans="36:311" x14ac:dyDescent="0.2">
      <c r="AJ38188" s="23"/>
      <c r="HH38188"/>
      <c r="IW38188" s="36"/>
      <c r="JI38188"/>
      <c r="JJ38188"/>
      <c r="KX38188" s="23"/>
      <c r="KY38188" s="23"/>
    </row>
    <row r="38189" spans="36:311" x14ac:dyDescent="0.2">
      <c r="AJ38189" s="23"/>
      <c r="HH38189"/>
      <c r="IW38189" s="36"/>
      <c r="JI38189"/>
      <c r="JJ38189"/>
      <c r="KX38189" s="23"/>
      <c r="KY38189" s="23"/>
    </row>
    <row r="38190" spans="36:311" x14ac:dyDescent="0.2">
      <c r="AJ38190" s="23"/>
      <c r="HH38190"/>
      <c r="IW38190" s="36"/>
      <c r="JI38190"/>
      <c r="JJ38190"/>
      <c r="KX38190" s="23"/>
      <c r="KY38190" s="23"/>
    </row>
    <row r="38191" spans="36:311" x14ac:dyDescent="0.2">
      <c r="AJ38191" s="23"/>
      <c r="HH38191"/>
      <c r="IW38191" s="36"/>
      <c r="JI38191"/>
      <c r="JJ38191"/>
      <c r="KX38191" s="23"/>
      <c r="KY38191" s="23"/>
    </row>
    <row r="38192" spans="36:311" x14ac:dyDescent="0.2">
      <c r="AJ38192" s="23"/>
      <c r="HH38192"/>
      <c r="IW38192" s="36"/>
      <c r="JI38192"/>
      <c r="JJ38192"/>
      <c r="KX38192" s="23"/>
      <c r="KY38192" s="23"/>
    </row>
    <row r="38193" spans="36:311" x14ac:dyDescent="0.2">
      <c r="AJ38193" s="23"/>
      <c r="HH38193"/>
      <c r="IW38193" s="36"/>
      <c r="JI38193"/>
      <c r="JJ38193"/>
      <c r="KX38193" s="23"/>
      <c r="KY38193" s="23"/>
    </row>
    <row r="38194" spans="36:311" x14ac:dyDescent="0.2">
      <c r="AJ38194" s="23"/>
      <c r="HH38194"/>
      <c r="IW38194" s="36"/>
      <c r="JI38194"/>
      <c r="JJ38194"/>
      <c r="KX38194" s="23"/>
      <c r="KY38194" s="23"/>
    </row>
    <row r="38195" spans="36:311" x14ac:dyDescent="0.2">
      <c r="AJ38195" s="23"/>
      <c r="HH38195"/>
      <c r="IW38195" s="36"/>
      <c r="JI38195"/>
      <c r="JJ38195"/>
      <c r="KX38195" s="23"/>
      <c r="KY38195" s="23"/>
    </row>
    <row r="38196" spans="36:311" x14ac:dyDescent="0.2">
      <c r="AJ38196" s="23"/>
      <c r="HH38196"/>
      <c r="IW38196" s="36"/>
      <c r="JI38196"/>
      <c r="JJ38196"/>
      <c r="KX38196" s="23"/>
      <c r="KY38196" s="23"/>
    </row>
    <row r="38197" spans="36:311" x14ac:dyDescent="0.2">
      <c r="AJ38197" s="23"/>
      <c r="HH38197"/>
      <c r="IW38197" s="36"/>
      <c r="JI38197"/>
      <c r="JJ38197"/>
      <c r="KX38197" s="23"/>
      <c r="KY38197" s="23"/>
    </row>
    <row r="38198" spans="36:311" x14ac:dyDescent="0.2">
      <c r="AJ38198" s="23"/>
      <c r="HH38198"/>
      <c r="IW38198" s="36"/>
      <c r="JI38198"/>
      <c r="JJ38198"/>
      <c r="KX38198" s="23"/>
      <c r="KY38198" s="23"/>
    </row>
    <row r="38199" spans="36:311" x14ac:dyDescent="0.2">
      <c r="AJ38199" s="23"/>
      <c r="HH38199"/>
      <c r="IW38199" s="36"/>
      <c r="JI38199"/>
      <c r="JJ38199"/>
      <c r="KX38199" s="23"/>
      <c r="KY38199" s="23"/>
    </row>
    <row r="38200" spans="36:311" x14ac:dyDescent="0.2">
      <c r="AJ38200" s="23"/>
      <c r="HH38200"/>
      <c r="IW38200" s="36"/>
      <c r="JI38200"/>
      <c r="JJ38200"/>
      <c r="KX38200" s="23"/>
      <c r="KY38200" s="23"/>
    </row>
    <row r="38201" spans="36:311" x14ac:dyDescent="0.2">
      <c r="AJ38201" s="23"/>
      <c r="HH38201"/>
      <c r="IW38201" s="36"/>
      <c r="JI38201"/>
      <c r="JJ38201"/>
      <c r="KX38201" s="23"/>
      <c r="KY38201" s="23"/>
    </row>
    <row r="38202" spans="36:311" x14ac:dyDescent="0.2">
      <c r="AJ38202" s="23"/>
      <c r="HH38202"/>
      <c r="IW38202" s="36"/>
      <c r="JI38202"/>
      <c r="JJ38202"/>
      <c r="KX38202" s="23"/>
      <c r="KY38202" s="23"/>
    </row>
    <row r="38203" spans="36:311" x14ac:dyDescent="0.2">
      <c r="AJ38203" s="23"/>
      <c r="HH38203"/>
      <c r="IW38203" s="36"/>
      <c r="JI38203"/>
      <c r="JJ38203"/>
      <c r="KX38203" s="23"/>
      <c r="KY38203" s="23"/>
    </row>
    <row r="38204" spans="36:311" x14ac:dyDescent="0.2">
      <c r="AJ38204" s="23"/>
      <c r="HH38204"/>
      <c r="IW38204" s="36"/>
      <c r="JI38204"/>
      <c r="JJ38204"/>
      <c r="KX38204" s="23"/>
      <c r="KY38204" s="23"/>
    </row>
    <row r="38205" spans="36:311" x14ac:dyDescent="0.2">
      <c r="AJ38205" s="23"/>
      <c r="HH38205"/>
      <c r="IW38205" s="36"/>
      <c r="JI38205"/>
      <c r="JJ38205"/>
      <c r="KX38205" s="23"/>
      <c r="KY38205" s="23"/>
    </row>
    <row r="38206" spans="36:311" x14ac:dyDescent="0.2">
      <c r="AJ38206" s="23"/>
      <c r="HH38206"/>
      <c r="IW38206" s="36"/>
      <c r="JI38206"/>
      <c r="JJ38206"/>
      <c r="KX38206" s="23"/>
      <c r="KY38206" s="23"/>
    </row>
    <row r="38207" spans="36:311" x14ac:dyDescent="0.2">
      <c r="AJ38207" s="23"/>
      <c r="HH38207"/>
      <c r="IW38207" s="36"/>
      <c r="JI38207"/>
      <c r="JJ38207"/>
      <c r="KX38207" s="23"/>
      <c r="KY38207" s="23"/>
    </row>
    <row r="38208" spans="36:311" x14ac:dyDescent="0.2">
      <c r="AJ38208" s="23"/>
      <c r="HH38208"/>
      <c r="IW38208" s="36"/>
      <c r="JI38208"/>
      <c r="JJ38208"/>
      <c r="KX38208" s="23"/>
      <c r="KY38208" s="23"/>
    </row>
    <row r="38209" spans="36:311" x14ac:dyDescent="0.2">
      <c r="AJ38209" s="23"/>
      <c r="HH38209"/>
      <c r="IW38209" s="36"/>
      <c r="JI38209"/>
      <c r="JJ38209"/>
      <c r="KX38209" s="23"/>
      <c r="KY38209" s="23"/>
    </row>
    <row r="38210" spans="36:311" x14ac:dyDescent="0.2">
      <c r="AJ38210" s="23"/>
      <c r="HH38210"/>
      <c r="IW38210" s="36"/>
      <c r="JI38210"/>
      <c r="JJ38210"/>
      <c r="KX38210" s="23"/>
      <c r="KY38210" s="23"/>
    </row>
    <row r="38211" spans="36:311" x14ac:dyDescent="0.2">
      <c r="AJ38211" s="23"/>
      <c r="HH38211"/>
      <c r="IW38211" s="36"/>
      <c r="JI38211"/>
      <c r="JJ38211"/>
      <c r="KX38211" s="23"/>
      <c r="KY38211" s="23"/>
    </row>
    <row r="38212" spans="36:311" x14ac:dyDescent="0.2">
      <c r="AJ38212" s="23"/>
      <c r="HH38212"/>
      <c r="IW38212" s="36"/>
      <c r="JI38212"/>
      <c r="JJ38212"/>
      <c r="KX38212" s="23"/>
      <c r="KY38212" s="23"/>
    </row>
    <row r="38213" spans="36:311" x14ac:dyDescent="0.2">
      <c r="AJ38213" s="23"/>
      <c r="HH38213"/>
      <c r="IW38213" s="36"/>
      <c r="JI38213"/>
      <c r="JJ38213"/>
      <c r="KX38213" s="23"/>
      <c r="KY38213" s="23"/>
    </row>
    <row r="38214" spans="36:311" x14ac:dyDescent="0.2">
      <c r="AJ38214" s="23"/>
      <c r="HH38214"/>
      <c r="IW38214" s="36"/>
      <c r="JI38214"/>
      <c r="JJ38214"/>
      <c r="KX38214" s="23"/>
      <c r="KY38214" s="23"/>
    </row>
    <row r="38215" spans="36:311" x14ac:dyDescent="0.2">
      <c r="AJ38215" s="23"/>
      <c r="HH38215"/>
      <c r="IW38215" s="36"/>
      <c r="JI38215"/>
      <c r="JJ38215"/>
      <c r="KX38215" s="23"/>
      <c r="KY38215" s="23"/>
    </row>
    <row r="38216" spans="36:311" x14ac:dyDescent="0.2">
      <c r="AJ38216" s="23"/>
      <c r="HH38216"/>
      <c r="IW38216" s="36"/>
      <c r="JI38216"/>
      <c r="JJ38216"/>
      <c r="KX38216" s="23"/>
      <c r="KY38216" s="23"/>
    </row>
    <row r="38217" spans="36:311" x14ac:dyDescent="0.2">
      <c r="AJ38217" s="23"/>
      <c r="HH38217"/>
      <c r="IW38217" s="36"/>
      <c r="JI38217"/>
      <c r="JJ38217"/>
      <c r="KX38217" s="23"/>
      <c r="KY38217" s="23"/>
    </row>
    <row r="38218" spans="36:311" x14ac:dyDescent="0.2">
      <c r="AJ38218" s="23"/>
      <c r="HH38218"/>
      <c r="IW38218" s="36"/>
      <c r="JI38218"/>
      <c r="JJ38218"/>
      <c r="KX38218" s="23"/>
      <c r="KY38218" s="23"/>
    </row>
    <row r="38219" spans="36:311" x14ac:dyDescent="0.2">
      <c r="AJ38219" s="23"/>
      <c r="HH38219"/>
      <c r="IW38219" s="36"/>
      <c r="JI38219"/>
      <c r="JJ38219"/>
      <c r="KX38219" s="23"/>
      <c r="KY38219" s="23"/>
    </row>
    <row r="38220" spans="36:311" x14ac:dyDescent="0.2">
      <c r="AJ38220" s="23"/>
      <c r="HH38220"/>
      <c r="IW38220" s="36"/>
      <c r="JI38220"/>
      <c r="JJ38220"/>
      <c r="KX38220" s="23"/>
      <c r="KY38220" s="23"/>
    </row>
    <row r="38221" spans="36:311" x14ac:dyDescent="0.2">
      <c r="AJ38221" s="23"/>
      <c r="HH38221"/>
      <c r="IW38221" s="36"/>
      <c r="JI38221"/>
      <c r="JJ38221"/>
      <c r="KX38221" s="23"/>
      <c r="KY38221" s="23"/>
    </row>
    <row r="38222" spans="36:311" x14ac:dyDescent="0.2">
      <c r="AJ38222" s="23"/>
      <c r="HH38222"/>
      <c r="IW38222" s="36"/>
      <c r="JI38222"/>
      <c r="JJ38222"/>
      <c r="KX38222" s="23"/>
      <c r="KY38222" s="23"/>
    </row>
    <row r="38223" spans="36:311" x14ac:dyDescent="0.2">
      <c r="AJ38223" s="23"/>
      <c r="HH38223"/>
      <c r="IW38223" s="36"/>
      <c r="JI38223"/>
      <c r="JJ38223"/>
      <c r="KX38223" s="23"/>
      <c r="KY38223" s="23"/>
    </row>
    <row r="38224" spans="36:311" x14ac:dyDescent="0.2">
      <c r="AJ38224" s="23"/>
      <c r="HH38224"/>
      <c r="IW38224" s="36"/>
      <c r="JI38224"/>
      <c r="JJ38224"/>
      <c r="KX38224" s="23"/>
      <c r="KY38224" s="23"/>
    </row>
    <row r="38225" spans="36:311" x14ac:dyDescent="0.2">
      <c r="AJ38225" s="23"/>
      <c r="HH38225"/>
      <c r="IW38225" s="36"/>
      <c r="JI38225"/>
      <c r="JJ38225"/>
      <c r="KX38225" s="23"/>
      <c r="KY38225" s="23"/>
    </row>
    <row r="38226" spans="36:311" x14ac:dyDescent="0.2">
      <c r="AJ38226" s="23"/>
      <c r="HH38226"/>
      <c r="IW38226" s="36"/>
      <c r="JI38226"/>
      <c r="JJ38226"/>
      <c r="KX38226" s="23"/>
      <c r="KY38226" s="23"/>
    </row>
    <row r="38227" spans="36:311" x14ac:dyDescent="0.2">
      <c r="AJ38227" s="23"/>
      <c r="HH38227"/>
      <c r="IW38227" s="36"/>
      <c r="JI38227"/>
      <c r="JJ38227"/>
      <c r="KX38227" s="23"/>
      <c r="KY38227" s="23"/>
    </row>
    <row r="38228" spans="36:311" x14ac:dyDescent="0.2">
      <c r="AJ38228" s="23"/>
      <c r="HH38228"/>
      <c r="IW38228" s="36"/>
      <c r="JI38228"/>
      <c r="JJ38228"/>
      <c r="KX38228" s="23"/>
      <c r="KY38228" s="23"/>
    </row>
    <row r="38229" spans="36:311" x14ac:dyDescent="0.2">
      <c r="AJ38229" s="23"/>
      <c r="HH38229"/>
      <c r="IW38229" s="36"/>
      <c r="JI38229"/>
      <c r="JJ38229"/>
      <c r="KX38229" s="23"/>
      <c r="KY38229" s="23"/>
    </row>
    <row r="38230" spans="36:311" x14ac:dyDescent="0.2">
      <c r="AJ38230" s="23"/>
      <c r="HH38230"/>
      <c r="IW38230" s="36"/>
      <c r="JI38230"/>
      <c r="JJ38230"/>
      <c r="KX38230" s="23"/>
      <c r="KY38230" s="23"/>
    </row>
    <row r="38231" spans="36:311" x14ac:dyDescent="0.2">
      <c r="AJ38231" s="23"/>
      <c r="HH38231"/>
      <c r="IW38231" s="36"/>
      <c r="JI38231"/>
      <c r="JJ38231"/>
      <c r="KX38231" s="23"/>
      <c r="KY38231" s="23"/>
    </row>
    <row r="38232" spans="36:311" x14ac:dyDescent="0.2">
      <c r="AJ38232" s="23"/>
      <c r="HH38232"/>
      <c r="IW38232" s="36"/>
      <c r="JI38232"/>
      <c r="JJ38232"/>
      <c r="KX38232" s="23"/>
      <c r="KY38232" s="23"/>
    </row>
    <row r="38233" spans="36:311" x14ac:dyDescent="0.2">
      <c r="AJ38233" s="23"/>
      <c r="HH38233"/>
      <c r="IW38233" s="36"/>
      <c r="JI38233"/>
      <c r="JJ38233"/>
      <c r="KX38233" s="23"/>
      <c r="KY38233" s="23"/>
    </row>
    <row r="38234" spans="36:311" x14ac:dyDescent="0.2">
      <c r="AJ38234" s="23"/>
      <c r="HH38234"/>
      <c r="IW38234" s="36"/>
      <c r="JI38234"/>
      <c r="JJ38234"/>
      <c r="KX38234" s="23"/>
      <c r="KY38234" s="23"/>
    </row>
    <row r="38235" spans="36:311" x14ac:dyDescent="0.2">
      <c r="AJ38235" s="23"/>
      <c r="HH38235"/>
      <c r="IW38235" s="36"/>
      <c r="JI38235"/>
      <c r="JJ38235"/>
      <c r="KX38235" s="23"/>
      <c r="KY38235" s="23"/>
    </row>
    <row r="38236" spans="36:311" x14ac:dyDescent="0.2">
      <c r="AJ38236" s="23"/>
      <c r="HH38236"/>
      <c r="IW38236" s="36"/>
      <c r="JI38236"/>
      <c r="JJ38236"/>
      <c r="KX38236" s="23"/>
      <c r="KY38236" s="23"/>
    </row>
    <row r="38237" spans="36:311" x14ac:dyDescent="0.2">
      <c r="AJ38237" s="23"/>
      <c r="HH38237"/>
      <c r="IW38237" s="36"/>
      <c r="JI38237"/>
      <c r="JJ38237"/>
      <c r="KX38237" s="23"/>
      <c r="KY38237" s="23"/>
    </row>
    <row r="38238" spans="36:311" x14ac:dyDescent="0.2">
      <c r="AJ38238" s="23"/>
      <c r="HH38238"/>
      <c r="IW38238" s="36"/>
      <c r="JI38238"/>
      <c r="JJ38238"/>
      <c r="KX38238" s="23"/>
      <c r="KY38238" s="23"/>
    </row>
    <row r="38239" spans="36:311" x14ac:dyDescent="0.2">
      <c r="AJ38239" s="23"/>
      <c r="HH38239"/>
      <c r="IW38239" s="36"/>
      <c r="JI38239"/>
      <c r="JJ38239"/>
      <c r="KX38239" s="23"/>
      <c r="KY38239" s="23"/>
    </row>
    <row r="38240" spans="36:311" x14ac:dyDescent="0.2">
      <c r="AJ38240" s="23"/>
      <c r="HH38240"/>
      <c r="IW38240" s="36"/>
      <c r="JI38240"/>
      <c r="JJ38240"/>
      <c r="KX38240" s="23"/>
      <c r="KY38240" s="23"/>
    </row>
    <row r="38241" spans="36:311" x14ac:dyDescent="0.2">
      <c r="AJ38241" s="23"/>
      <c r="HH38241"/>
      <c r="IW38241" s="36"/>
      <c r="JI38241"/>
      <c r="JJ38241"/>
      <c r="KX38241" s="23"/>
      <c r="KY38241" s="23"/>
    </row>
    <row r="38242" spans="36:311" x14ac:dyDescent="0.2">
      <c r="AJ38242" s="23"/>
      <c r="HH38242"/>
      <c r="IW38242" s="36"/>
      <c r="JI38242"/>
      <c r="JJ38242"/>
      <c r="KX38242" s="23"/>
      <c r="KY38242" s="23"/>
    </row>
    <row r="38243" spans="36:311" x14ac:dyDescent="0.2">
      <c r="AJ38243" s="23"/>
      <c r="HH38243"/>
      <c r="IW38243" s="36"/>
      <c r="JI38243"/>
      <c r="JJ38243"/>
      <c r="KX38243" s="23"/>
      <c r="KY38243" s="23"/>
    </row>
    <row r="38244" spans="36:311" x14ac:dyDescent="0.2">
      <c r="AJ38244" s="23"/>
      <c r="HH38244"/>
      <c r="IW38244" s="36"/>
      <c r="JI38244"/>
      <c r="JJ38244"/>
      <c r="KX38244" s="23"/>
      <c r="KY38244" s="23"/>
    </row>
    <row r="38245" spans="36:311" x14ac:dyDescent="0.2">
      <c r="AJ38245" s="23"/>
      <c r="HH38245"/>
      <c r="IW38245" s="36"/>
      <c r="JI38245"/>
      <c r="JJ38245"/>
      <c r="KX38245" s="23"/>
      <c r="KY38245" s="23"/>
    </row>
    <row r="38246" spans="36:311" x14ac:dyDescent="0.2">
      <c r="AJ38246" s="23"/>
      <c r="HH38246"/>
      <c r="IW38246" s="36"/>
      <c r="JI38246"/>
      <c r="JJ38246"/>
      <c r="KX38246" s="23"/>
      <c r="KY38246" s="23"/>
    </row>
    <row r="38247" spans="36:311" x14ac:dyDescent="0.2">
      <c r="AJ38247" s="23"/>
      <c r="HH38247"/>
      <c r="IW38247" s="36"/>
      <c r="JI38247"/>
      <c r="JJ38247"/>
      <c r="KX38247" s="23"/>
      <c r="KY38247" s="23"/>
    </row>
    <row r="38248" spans="36:311" x14ac:dyDescent="0.2">
      <c r="AJ38248" s="23"/>
      <c r="HH38248"/>
      <c r="IW38248" s="36"/>
      <c r="JI38248"/>
      <c r="JJ38248"/>
      <c r="KX38248" s="23"/>
      <c r="KY38248" s="23"/>
    </row>
    <row r="38249" spans="36:311" x14ac:dyDescent="0.2">
      <c r="AJ38249" s="23"/>
      <c r="HH38249"/>
      <c r="IW38249" s="36"/>
      <c r="JI38249"/>
      <c r="JJ38249"/>
      <c r="KX38249" s="23"/>
      <c r="KY38249" s="23"/>
    </row>
    <row r="38250" spans="36:311" x14ac:dyDescent="0.2">
      <c r="AJ38250" s="23"/>
      <c r="HH38250"/>
      <c r="IW38250" s="36"/>
      <c r="JI38250"/>
      <c r="JJ38250"/>
      <c r="KX38250" s="23"/>
      <c r="KY38250" s="23"/>
    </row>
    <row r="38251" spans="36:311" x14ac:dyDescent="0.2">
      <c r="AJ38251" s="23"/>
      <c r="HH38251"/>
      <c r="IW38251" s="36"/>
      <c r="JI38251"/>
      <c r="JJ38251"/>
      <c r="KX38251" s="23"/>
      <c r="KY38251" s="23"/>
    </row>
    <row r="38252" spans="36:311" x14ac:dyDescent="0.2">
      <c r="AJ38252" s="23"/>
      <c r="HH38252"/>
      <c r="IW38252" s="36"/>
      <c r="JI38252"/>
      <c r="JJ38252"/>
      <c r="KX38252" s="23"/>
      <c r="KY38252" s="23"/>
    </row>
    <row r="38253" spans="36:311" x14ac:dyDescent="0.2">
      <c r="AJ38253" s="23"/>
      <c r="HH38253"/>
      <c r="IW38253" s="36"/>
      <c r="JI38253"/>
      <c r="JJ38253"/>
      <c r="KX38253" s="23"/>
      <c r="KY38253" s="23"/>
    </row>
    <row r="38254" spans="36:311" x14ac:dyDescent="0.2">
      <c r="AJ38254" s="23"/>
      <c r="HH38254"/>
      <c r="IW38254" s="36"/>
      <c r="JI38254"/>
      <c r="JJ38254"/>
      <c r="KX38254" s="23"/>
      <c r="KY38254" s="23"/>
    </row>
    <row r="38255" spans="36:311" x14ac:dyDescent="0.2">
      <c r="AJ38255" s="23"/>
      <c r="HH38255"/>
      <c r="IW38255" s="36"/>
      <c r="JI38255"/>
      <c r="JJ38255"/>
      <c r="KX38255" s="23"/>
      <c r="KY38255" s="23"/>
    </row>
    <row r="38256" spans="36:311" x14ac:dyDescent="0.2">
      <c r="AJ38256" s="23"/>
      <c r="HH38256"/>
      <c r="IW38256" s="36"/>
      <c r="JI38256"/>
      <c r="JJ38256"/>
      <c r="KX38256" s="23"/>
      <c r="KY38256" s="23"/>
    </row>
    <row r="38257" spans="36:311" x14ac:dyDescent="0.2">
      <c r="AJ38257" s="23"/>
      <c r="HH38257"/>
      <c r="IW38257" s="36"/>
      <c r="JI38257"/>
      <c r="JJ38257"/>
      <c r="KX38257" s="23"/>
      <c r="KY38257" s="23"/>
    </row>
    <row r="38258" spans="36:311" x14ac:dyDescent="0.2">
      <c r="AJ38258" s="23"/>
      <c r="HH38258"/>
      <c r="IW38258" s="36"/>
      <c r="JI38258"/>
      <c r="JJ38258"/>
      <c r="KX38258" s="23"/>
      <c r="KY38258" s="23"/>
    </row>
    <row r="38259" spans="36:311" x14ac:dyDescent="0.2">
      <c r="AJ38259" s="23"/>
      <c r="HH38259"/>
      <c r="IW38259" s="36"/>
      <c r="JI38259"/>
      <c r="JJ38259"/>
      <c r="KX38259" s="23"/>
      <c r="KY38259" s="23"/>
    </row>
    <row r="38260" spans="36:311" x14ac:dyDescent="0.2">
      <c r="AJ38260" s="23"/>
      <c r="HH38260"/>
      <c r="IW38260" s="36"/>
      <c r="JI38260"/>
      <c r="JJ38260"/>
      <c r="KX38260" s="23"/>
      <c r="KY38260" s="23"/>
    </row>
    <row r="38261" spans="36:311" x14ac:dyDescent="0.2">
      <c r="AJ38261" s="23"/>
      <c r="HH38261"/>
      <c r="IW38261" s="36"/>
      <c r="JI38261"/>
      <c r="JJ38261"/>
      <c r="KX38261" s="23"/>
      <c r="KY38261" s="23"/>
    </row>
    <row r="38262" spans="36:311" x14ac:dyDescent="0.2">
      <c r="AJ38262" s="23"/>
      <c r="HH38262"/>
      <c r="IW38262" s="36"/>
      <c r="JI38262"/>
      <c r="JJ38262"/>
      <c r="KX38262" s="23"/>
      <c r="KY38262" s="23"/>
    </row>
    <row r="38263" spans="36:311" x14ac:dyDescent="0.2">
      <c r="AJ38263" s="23"/>
      <c r="HH38263"/>
      <c r="IW38263" s="36"/>
      <c r="JI38263"/>
      <c r="JJ38263"/>
      <c r="KX38263" s="23"/>
      <c r="KY38263" s="23"/>
    </row>
    <row r="38264" spans="36:311" x14ac:dyDescent="0.2">
      <c r="AJ38264" s="23"/>
      <c r="HH38264"/>
      <c r="IW38264" s="36"/>
      <c r="JI38264"/>
      <c r="JJ38264"/>
      <c r="KX38264" s="23"/>
      <c r="KY38264" s="23"/>
    </row>
    <row r="38265" spans="36:311" x14ac:dyDescent="0.2">
      <c r="AJ38265" s="23"/>
      <c r="HH38265"/>
      <c r="IW38265" s="36"/>
      <c r="JI38265"/>
      <c r="JJ38265"/>
      <c r="KX38265" s="23"/>
      <c r="KY38265" s="23"/>
    </row>
    <row r="38266" spans="36:311" x14ac:dyDescent="0.2">
      <c r="AJ38266" s="23"/>
      <c r="HH38266"/>
      <c r="IW38266" s="36"/>
      <c r="JI38266"/>
      <c r="JJ38266"/>
      <c r="KX38266" s="23"/>
      <c r="KY38266" s="23"/>
    </row>
    <row r="38267" spans="36:311" x14ac:dyDescent="0.2">
      <c r="AJ38267" s="23"/>
      <c r="HH38267"/>
      <c r="IW38267" s="36"/>
      <c r="JI38267"/>
      <c r="JJ38267"/>
      <c r="KX38267" s="23"/>
      <c r="KY38267" s="23"/>
    </row>
    <row r="38268" spans="36:311" x14ac:dyDescent="0.2">
      <c r="AJ38268" s="23"/>
      <c r="HH38268"/>
      <c r="IW38268" s="36"/>
      <c r="JI38268"/>
      <c r="JJ38268"/>
      <c r="KX38268" s="23"/>
      <c r="KY38268" s="23"/>
    </row>
    <row r="38269" spans="36:311" x14ac:dyDescent="0.2">
      <c r="AJ38269" s="23"/>
      <c r="HH38269"/>
      <c r="IW38269" s="36"/>
      <c r="JI38269"/>
      <c r="JJ38269"/>
      <c r="KX38269" s="23"/>
      <c r="KY38269" s="23"/>
    </row>
    <row r="38270" spans="36:311" x14ac:dyDescent="0.2">
      <c r="AJ38270" s="23"/>
      <c r="HH38270"/>
      <c r="IW38270" s="36"/>
      <c r="JI38270"/>
      <c r="JJ38270"/>
      <c r="KX38270" s="23"/>
      <c r="KY38270" s="23"/>
    </row>
    <row r="38271" spans="36:311" x14ac:dyDescent="0.2">
      <c r="AJ38271" s="23"/>
      <c r="HH38271"/>
      <c r="IW38271" s="36"/>
      <c r="JI38271"/>
      <c r="JJ38271"/>
      <c r="KX38271" s="23"/>
      <c r="KY38271" s="23"/>
    </row>
    <row r="38272" spans="36:311" x14ac:dyDescent="0.2">
      <c r="AJ38272" s="23"/>
      <c r="HH38272"/>
      <c r="IW38272" s="36"/>
      <c r="JI38272"/>
      <c r="JJ38272"/>
      <c r="KX38272" s="23"/>
      <c r="KY38272" s="23"/>
    </row>
    <row r="38273" spans="36:311" x14ac:dyDescent="0.2">
      <c r="AJ38273" s="23"/>
      <c r="HH38273"/>
      <c r="IW38273" s="36"/>
      <c r="JI38273"/>
      <c r="JJ38273"/>
      <c r="KX38273" s="23"/>
      <c r="KY38273" s="23"/>
    </row>
    <row r="38274" spans="36:311" x14ac:dyDescent="0.2">
      <c r="AJ38274" s="23"/>
      <c r="HH38274"/>
      <c r="IW38274" s="36"/>
      <c r="JI38274"/>
      <c r="JJ38274"/>
      <c r="KX38274" s="23"/>
      <c r="KY38274" s="23"/>
    </row>
    <row r="38275" spans="36:311" x14ac:dyDescent="0.2">
      <c r="AJ38275" s="23"/>
      <c r="HH38275"/>
      <c r="IW38275" s="36"/>
      <c r="JI38275"/>
      <c r="JJ38275"/>
      <c r="KX38275" s="23"/>
      <c r="KY38275" s="23"/>
    </row>
    <row r="38276" spans="36:311" x14ac:dyDescent="0.2">
      <c r="AJ38276" s="23"/>
      <c r="HH38276"/>
      <c r="IW38276" s="36"/>
      <c r="JI38276"/>
      <c r="JJ38276"/>
      <c r="KX38276" s="23"/>
      <c r="KY38276" s="23"/>
    </row>
    <row r="38277" spans="36:311" x14ac:dyDescent="0.2">
      <c r="AJ38277" s="23"/>
      <c r="HH38277"/>
      <c r="IW38277" s="36"/>
      <c r="JI38277"/>
      <c r="JJ38277"/>
      <c r="KX38277" s="23"/>
      <c r="KY38277" s="23"/>
    </row>
    <row r="38278" spans="36:311" x14ac:dyDescent="0.2">
      <c r="AJ38278" s="23"/>
      <c r="HH38278"/>
      <c r="IW38278" s="36"/>
      <c r="JI38278"/>
      <c r="JJ38278"/>
      <c r="KX38278" s="23"/>
      <c r="KY38278" s="23"/>
    </row>
    <row r="38279" spans="36:311" x14ac:dyDescent="0.2">
      <c r="AJ38279" s="23"/>
      <c r="HH38279"/>
      <c r="IW38279" s="36"/>
      <c r="JI38279"/>
      <c r="JJ38279"/>
      <c r="KX38279" s="23"/>
      <c r="KY38279" s="23"/>
    </row>
    <row r="38280" spans="36:311" x14ac:dyDescent="0.2">
      <c r="AJ38280" s="23"/>
      <c r="HH38280"/>
      <c r="IW38280" s="36"/>
      <c r="JI38280"/>
      <c r="JJ38280"/>
      <c r="KX38280" s="23"/>
      <c r="KY38280" s="23"/>
    </row>
    <row r="38281" spans="36:311" x14ac:dyDescent="0.2">
      <c r="AJ38281" s="23"/>
      <c r="HH38281"/>
      <c r="IW38281" s="36"/>
      <c r="JI38281"/>
      <c r="JJ38281"/>
      <c r="KX38281" s="23"/>
      <c r="KY38281" s="23"/>
    </row>
    <row r="38282" spans="36:311" x14ac:dyDescent="0.2">
      <c r="AJ38282" s="23"/>
      <c r="HH38282"/>
      <c r="IW38282" s="36"/>
      <c r="JI38282"/>
      <c r="JJ38282"/>
      <c r="KX38282" s="23"/>
      <c r="KY38282" s="23"/>
    </row>
    <row r="38283" spans="36:311" x14ac:dyDescent="0.2">
      <c r="AJ38283" s="23"/>
      <c r="HH38283"/>
      <c r="IW38283" s="36"/>
      <c r="JI38283"/>
      <c r="JJ38283"/>
      <c r="KX38283" s="23"/>
      <c r="KY38283" s="23"/>
    </row>
    <row r="38284" spans="36:311" x14ac:dyDescent="0.2">
      <c r="AJ38284" s="23"/>
      <c r="HH38284"/>
      <c r="IW38284" s="36"/>
      <c r="JI38284"/>
      <c r="JJ38284"/>
      <c r="KX38284" s="23"/>
      <c r="KY38284" s="23"/>
    </row>
    <row r="38285" spans="36:311" x14ac:dyDescent="0.2">
      <c r="AJ38285" s="23"/>
      <c r="HH38285"/>
      <c r="IW38285" s="36"/>
      <c r="JI38285"/>
      <c r="JJ38285"/>
      <c r="KX38285" s="23"/>
      <c r="KY38285" s="23"/>
    </row>
    <row r="38286" spans="36:311" x14ac:dyDescent="0.2">
      <c r="AJ38286" s="23"/>
      <c r="HH38286"/>
      <c r="IW38286" s="36"/>
      <c r="JI38286"/>
      <c r="JJ38286"/>
      <c r="KX38286" s="23"/>
      <c r="KY38286" s="23"/>
    </row>
    <row r="38287" spans="36:311" x14ac:dyDescent="0.2">
      <c r="AJ38287" s="23"/>
      <c r="HH38287"/>
      <c r="IW38287" s="36"/>
      <c r="JI38287"/>
      <c r="JJ38287"/>
      <c r="KX38287" s="23"/>
      <c r="KY38287" s="23"/>
    </row>
    <row r="38288" spans="36:311" x14ac:dyDescent="0.2">
      <c r="AJ38288" s="23"/>
      <c r="HH38288"/>
      <c r="IW38288" s="36"/>
      <c r="JI38288"/>
      <c r="JJ38288"/>
      <c r="KX38288" s="23"/>
      <c r="KY38288" s="23"/>
    </row>
    <row r="38289" spans="36:311" x14ac:dyDescent="0.2">
      <c r="AJ38289" s="23"/>
      <c r="HH38289"/>
      <c r="IW38289" s="36"/>
      <c r="JI38289"/>
      <c r="JJ38289"/>
      <c r="KX38289" s="23"/>
      <c r="KY38289" s="23"/>
    </row>
    <row r="38290" spans="36:311" x14ac:dyDescent="0.2">
      <c r="AJ38290" s="23"/>
      <c r="HH38290"/>
      <c r="IW38290" s="36"/>
      <c r="JI38290"/>
      <c r="JJ38290"/>
      <c r="KX38290" s="23"/>
      <c r="KY38290" s="23"/>
    </row>
    <row r="38291" spans="36:311" x14ac:dyDescent="0.2">
      <c r="AJ38291" s="23"/>
      <c r="HH38291"/>
      <c r="IW38291" s="36"/>
      <c r="JI38291"/>
      <c r="JJ38291"/>
      <c r="KX38291" s="23"/>
      <c r="KY38291" s="23"/>
    </row>
    <row r="38292" spans="36:311" x14ac:dyDescent="0.2">
      <c r="AJ38292" s="23"/>
      <c r="HH38292"/>
      <c r="IW38292" s="36"/>
      <c r="JI38292"/>
      <c r="JJ38292"/>
      <c r="KX38292" s="23"/>
      <c r="KY38292" s="23"/>
    </row>
    <row r="38293" spans="36:311" x14ac:dyDescent="0.2">
      <c r="AJ38293" s="23"/>
      <c r="HH38293"/>
      <c r="IW38293" s="36"/>
      <c r="JI38293"/>
      <c r="JJ38293"/>
      <c r="KX38293" s="23"/>
      <c r="KY38293" s="23"/>
    </row>
    <row r="38294" spans="36:311" x14ac:dyDescent="0.2">
      <c r="AJ38294" s="23"/>
      <c r="HH38294"/>
      <c r="IW38294" s="36"/>
      <c r="JI38294"/>
      <c r="JJ38294"/>
      <c r="KX38294" s="23"/>
      <c r="KY38294" s="23"/>
    </row>
    <row r="38295" spans="36:311" x14ac:dyDescent="0.2">
      <c r="AJ38295" s="23"/>
      <c r="HH38295"/>
      <c r="IW38295" s="36"/>
      <c r="JI38295"/>
      <c r="JJ38295"/>
      <c r="KX38295" s="23"/>
      <c r="KY38295" s="23"/>
    </row>
    <row r="38296" spans="36:311" x14ac:dyDescent="0.2">
      <c r="AJ38296" s="23"/>
      <c r="HH38296"/>
      <c r="IW38296" s="36"/>
      <c r="JI38296"/>
      <c r="JJ38296"/>
      <c r="KX38296" s="23"/>
      <c r="KY38296" s="23"/>
    </row>
    <row r="38297" spans="36:311" x14ac:dyDescent="0.2">
      <c r="AJ38297" s="23"/>
      <c r="HH38297"/>
      <c r="IW38297" s="36"/>
      <c r="JI38297"/>
      <c r="JJ38297"/>
      <c r="KX38297" s="23"/>
      <c r="KY38297" s="23"/>
    </row>
    <row r="38298" spans="36:311" x14ac:dyDescent="0.2">
      <c r="AJ38298" s="23"/>
      <c r="HH38298"/>
      <c r="IW38298" s="36"/>
      <c r="JI38298"/>
      <c r="JJ38298"/>
      <c r="KX38298" s="23"/>
      <c r="KY38298" s="23"/>
    </row>
    <row r="38299" spans="36:311" x14ac:dyDescent="0.2">
      <c r="AJ38299" s="23"/>
      <c r="HH38299"/>
      <c r="IW38299" s="36"/>
      <c r="JI38299"/>
      <c r="JJ38299"/>
      <c r="KX38299" s="23"/>
      <c r="KY38299" s="23"/>
    </row>
    <row r="38300" spans="36:311" x14ac:dyDescent="0.2">
      <c r="AJ38300" s="23"/>
      <c r="HH38300"/>
      <c r="IW38300" s="36"/>
      <c r="JI38300"/>
      <c r="JJ38300"/>
      <c r="KX38300" s="23"/>
      <c r="KY38300" s="23"/>
    </row>
    <row r="38301" spans="36:311" x14ac:dyDescent="0.2">
      <c r="AJ38301" s="23"/>
      <c r="HH38301"/>
      <c r="IW38301" s="36"/>
      <c r="JI38301"/>
      <c r="JJ38301"/>
      <c r="KX38301" s="23"/>
      <c r="KY38301" s="23"/>
    </row>
    <row r="38302" spans="36:311" x14ac:dyDescent="0.2">
      <c r="AJ38302" s="23"/>
      <c r="HH38302"/>
      <c r="IW38302" s="36"/>
      <c r="JI38302"/>
      <c r="JJ38302"/>
      <c r="KX38302" s="23"/>
      <c r="KY38302" s="23"/>
    </row>
    <row r="38303" spans="36:311" x14ac:dyDescent="0.2">
      <c r="AJ38303" s="23"/>
      <c r="HH38303"/>
      <c r="IW38303" s="36"/>
      <c r="JI38303"/>
      <c r="JJ38303"/>
      <c r="KX38303" s="23"/>
      <c r="KY38303" s="23"/>
    </row>
    <row r="38304" spans="36:311" x14ac:dyDescent="0.2">
      <c r="AJ38304" s="23"/>
      <c r="HH38304"/>
      <c r="IW38304" s="36"/>
      <c r="JI38304"/>
      <c r="JJ38304"/>
      <c r="KX38304" s="23"/>
      <c r="KY38304" s="23"/>
    </row>
    <row r="38305" spans="36:311" x14ac:dyDescent="0.2">
      <c r="AJ38305" s="23"/>
      <c r="HH38305"/>
      <c r="IW38305" s="36"/>
      <c r="JI38305"/>
      <c r="JJ38305"/>
      <c r="KX38305" s="23"/>
      <c r="KY38305" s="23"/>
    </row>
    <row r="38306" spans="36:311" x14ac:dyDescent="0.2">
      <c r="AJ38306" s="23"/>
      <c r="HH38306"/>
      <c r="IW38306" s="36"/>
      <c r="JI38306"/>
      <c r="JJ38306"/>
      <c r="KX38306" s="23"/>
      <c r="KY38306" s="23"/>
    </row>
    <row r="38307" spans="36:311" x14ac:dyDescent="0.2">
      <c r="AJ38307" s="23"/>
      <c r="HH38307"/>
      <c r="IW38307" s="36"/>
      <c r="JI38307"/>
      <c r="JJ38307"/>
      <c r="KX38307" s="23"/>
      <c r="KY38307" s="23"/>
    </row>
    <row r="38308" spans="36:311" x14ac:dyDescent="0.2">
      <c r="AJ38308" s="23"/>
      <c r="HH38308"/>
      <c r="IW38308" s="36"/>
      <c r="JI38308"/>
      <c r="JJ38308"/>
      <c r="KX38308" s="23"/>
      <c r="KY38308" s="23"/>
    </row>
    <row r="38309" spans="36:311" x14ac:dyDescent="0.2">
      <c r="AJ38309" s="23"/>
      <c r="HH38309"/>
      <c r="IW38309" s="36"/>
      <c r="JI38309"/>
      <c r="JJ38309"/>
      <c r="KX38309" s="23"/>
      <c r="KY38309" s="23"/>
    </row>
    <row r="38310" spans="36:311" x14ac:dyDescent="0.2">
      <c r="AJ38310" s="23"/>
      <c r="HH38310"/>
      <c r="IW38310" s="36"/>
      <c r="JI38310"/>
      <c r="JJ38310"/>
      <c r="KX38310" s="23"/>
      <c r="KY38310" s="23"/>
    </row>
    <row r="38311" spans="36:311" x14ac:dyDescent="0.2">
      <c r="AJ38311" s="23"/>
      <c r="HH38311"/>
      <c r="IW38311" s="36"/>
      <c r="JI38311"/>
      <c r="JJ38311"/>
      <c r="KX38311" s="23"/>
      <c r="KY38311" s="23"/>
    </row>
    <row r="38312" spans="36:311" x14ac:dyDescent="0.2">
      <c r="AJ38312" s="23"/>
      <c r="HH38312"/>
      <c r="IW38312" s="36"/>
      <c r="JI38312"/>
      <c r="JJ38312"/>
      <c r="KX38312" s="23"/>
      <c r="KY38312" s="23"/>
    </row>
    <row r="38313" spans="36:311" x14ac:dyDescent="0.2">
      <c r="AJ38313" s="23"/>
      <c r="HH38313"/>
      <c r="IW38313" s="36"/>
      <c r="JI38313"/>
      <c r="JJ38313"/>
      <c r="KX38313" s="23"/>
      <c r="KY38313" s="23"/>
    </row>
    <row r="38314" spans="36:311" x14ac:dyDescent="0.2">
      <c r="AJ38314" s="23"/>
      <c r="HH38314"/>
      <c r="IW38314" s="36"/>
      <c r="JI38314"/>
      <c r="JJ38314"/>
      <c r="KX38314" s="23"/>
      <c r="KY38314" s="23"/>
    </row>
    <row r="38315" spans="36:311" x14ac:dyDescent="0.2">
      <c r="AJ38315" s="23"/>
      <c r="HH38315"/>
      <c r="IW38315" s="36"/>
      <c r="JI38315"/>
      <c r="JJ38315"/>
      <c r="KX38315" s="23"/>
      <c r="KY38315" s="23"/>
    </row>
    <row r="38316" spans="36:311" x14ac:dyDescent="0.2">
      <c r="AJ38316" s="23"/>
      <c r="HH38316"/>
      <c r="IW38316" s="36"/>
      <c r="JI38316"/>
      <c r="JJ38316"/>
      <c r="KX38316" s="23"/>
      <c r="KY38316" s="23"/>
    </row>
    <row r="38317" spans="36:311" x14ac:dyDescent="0.2">
      <c r="AJ38317" s="23"/>
      <c r="HH38317"/>
      <c r="IW38317" s="36"/>
      <c r="JI38317"/>
      <c r="JJ38317"/>
      <c r="KX38317" s="23"/>
      <c r="KY38317" s="23"/>
    </row>
    <row r="38318" spans="36:311" x14ac:dyDescent="0.2">
      <c r="AJ38318" s="23"/>
      <c r="HH38318"/>
      <c r="IW38318" s="36"/>
      <c r="JI38318"/>
      <c r="JJ38318"/>
      <c r="KX38318" s="23"/>
      <c r="KY38318" s="23"/>
    </row>
    <row r="38319" spans="36:311" x14ac:dyDescent="0.2">
      <c r="AJ38319" s="23"/>
      <c r="HH38319"/>
      <c r="IW38319" s="36"/>
      <c r="JI38319"/>
      <c r="JJ38319"/>
      <c r="KX38319" s="23"/>
      <c r="KY38319" s="23"/>
    </row>
    <row r="38320" spans="36:311" x14ac:dyDescent="0.2">
      <c r="AJ38320" s="23"/>
      <c r="HH38320"/>
      <c r="IW38320" s="36"/>
      <c r="JI38320"/>
      <c r="JJ38320"/>
      <c r="KX38320" s="23"/>
      <c r="KY38320" s="23"/>
    </row>
    <row r="38321" spans="36:311" x14ac:dyDescent="0.2">
      <c r="AJ38321" s="23"/>
      <c r="HH38321"/>
      <c r="IW38321" s="36"/>
      <c r="JI38321"/>
      <c r="JJ38321"/>
      <c r="KX38321" s="23"/>
      <c r="KY38321" s="23"/>
    </row>
    <row r="38322" spans="36:311" x14ac:dyDescent="0.2">
      <c r="AJ38322" s="23"/>
      <c r="HH38322"/>
      <c r="IW38322" s="36"/>
      <c r="JI38322"/>
      <c r="JJ38322"/>
      <c r="KX38322" s="23"/>
      <c r="KY38322" s="23"/>
    </row>
    <row r="38323" spans="36:311" x14ac:dyDescent="0.2">
      <c r="AJ38323" s="23"/>
      <c r="HH38323"/>
      <c r="IW38323" s="36"/>
      <c r="JI38323"/>
      <c r="JJ38323"/>
      <c r="KX38323" s="23"/>
      <c r="KY38323" s="23"/>
    </row>
    <row r="38324" spans="36:311" x14ac:dyDescent="0.2">
      <c r="AJ38324" s="23"/>
      <c r="HH38324"/>
      <c r="IW38324" s="36"/>
      <c r="JI38324"/>
      <c r="JJ38324"/>
      <c r="KX38324" s="23"/>
      <c r="KY38324" s="23"/>
    </row>
    <row r="38325" spans="36:311" x14ac:dyDescent="0.2">
      <c r="AJ38325" s="23"/>
      <c r="HH38325"/>
      <c r="IW38325" s="36"/>
      <c r="JI38325"/>
      <c r="JJ38325"/>
      <c r="KX38325" s="23"/>
      <c r="KY38325" s="23"/>
    </row>
    <row r="38326" spans="36:311" x14ac:dyDescent="0.2">
      <c r="AJ38326" s="23"/>
      <c r="HH38326"/>
      <c r="IW38326" s="36"/>
      <c r="JI38326"/>
      <c r="JJ38326"/>
      <c r="KX38326" s="23"/>
      <c r="KY38326" s="23"/>
    </row>
    <row r="38327" spans="36:311" x14ac:dyDescent="0.2">
      <c r="AJ38327" s="23"/>
      <c r="HH38327"/>
      <c r="IW38327" s="36"/>
      <c r="JI38327"/>
      <c r="JJ38327"/>
      <c r="KX38327" s="23"/>
      <c r="KY38327" s="23"/>
    </row>
    <row r="38328" spans="36:311" x14ac:dyDescent="0.2">
      <c r="AJ38328" s="23"/>
      <c r="HH38328"/>
      <c r="IW38328" s="36"/>
      <c r="JI38328"/>
      <c r="JJ38328"/>
      <c r="KX38328" s="23"/>
      <c r="KY38328" s="23"/>
    </row>
    <row r="38329" spans="36:311" x14ac:dyDescent="0.2">
      <c r="AJ38329" s="23"/>
      <c r="HH38329"/>
      <c r="IW38329" s="36"/>
      <c r="JI38329"/>
      <c r="JJ38329"/>
      <c r="KX38329" s="23"/>
      <c r="KY38329" s="23"/>
    </row>
    <row r="38330" spans="36:311" x14ac:dyDescent="0.2">
      <c r="AJ38330" s="23"/>
      <c r="HH38330"/>
      <c r="IW38330" s="36"/>
      <c r="JI38330"/>
      <c r="JJ38330"/>
      <c r="KX38330" s="23"/>
      <c r="KY38330" s="23"/>
    </row>
    <row r="38331" spans="36:311" x14ac:dyDescent="0.2">
      <c r="AJ38331" s="23"/>
      <c r="HH38331"/>
      <c r="IW38331" s="36"/>
      <c r="JI38331"/>
      <c r="JJ38331"/>
      <c r="KX38331" s="23"/>
      <c r="KY38331" s="23"/>
    </row>
    <row r="38332" spans="36:311" x14ac:dyDescent="0.2">
      <c r="AJ38332" s="23"/>
      <c r="HH38332"/>
      <c r="IW38332" s="36"/>
      <c r="JI38332"/>
      <c r="JJ38332"/>
      <c r="KX38332" s="23"/>
      <c r="KY38332" s="23"/>
    </row>
    <row r="38333" spans="36:311" x14ac:dyDescent="0.2">
      <c r="AJ38333" s="23"/>
      <c r="HH38333"/>
      <c r="IW38333" s="36"/>
      <c r="JI38333"/>
      <c r="JJ38333"/>
      <c r="KX38333" s="23"/>
      <c r="KY38333" s="23"/>
    </row>
    <row r="38334" spans="36:311" x14ac:dyDescent="0.2">
      <c r="AJ38334" s="23"/>
      <c r="HH38334"/>
      <c r="IW38334" s="36"/>
      <c r="JI38334"/>
      <c r="JJ38334"/>
      <c r="KX38334" s="23"/>
      <c r="KY38334" s="23"/>
    </row>
    <row r="38335" spans="36:311" x14ac:dyDescent="0.2">
      <c r="AJ38335" s="23"/>
      <c r="HH38335"/>
      <c r="IW38335" s="36"/>
      <c r="JI38335"/>
      <c r="JJ38335"/>
      <c r="KX38335" s="23"/>
      <c r="KY38335" s="23"/>
    </row>
    <row r="38336" spans="36:311" x14ac:dyDescent="0.2">
      <c r="AJ38336" s="23"/>
      <c r="HH38336"/>
      <c r="IW38336" s="36"/>
      <c r="JI38336"/>
      <c r="JJ38336"/>
      <c r="KX38336" s="23"/>
      <c r="KY38336" s="23"/>
    </row>
    <row r="38337" spans="36:311" x14ac:dyDescent="0.2">
      <c r="AJ38337" s="23"/>
      <c r="HH38337"/>
      <c r="IW38337" s="36"/>
      <c r="JI38337"/>
      <c r="JJ38337"/>
      <c r="KX38337" s="23"/>
      <c r="KY38337" s="23"/>
    </row>
    <row r="38338" spans="36:311" x14ac:dyDescent="0.2">
      <c r="AJ38338" s="23"/>
      <c r="HH38338"/>
      <c r="IW38338" s="36"/>
      <c r="JI38338"/>
      <c r="JJ38338"/>
      <c r="KX38338" s="23"/>
      <c r="KY38338" s="23"/>
    </row>
    <row r="38339" spans="36:311" x14ac:dyDescent="0.2">
      <c r="AJ38339" s="23"/>
      <c r="HH38339"/>
      <c r="IW38339" s="36"/>
      <c r="JI38339"/>
      <c r="JJ38339"/>
      <c r="KX38339" s="23"/>
      <c r="KY38339" s="23"/>
    </row>
    <row r="38340" spans="36:311" x14ac:dyDescent="0.2">
      <c r="AJ38340" s="23"/>
      <c r="HH38340"/>
      <c r="IW38340" s="36"/>
      <c r="JI38340"/>
      <c r="JJ38340"/>
      <c r="KX38340" s="23"/>
      <c r="KY38340" s="23"/>
    </row>
    <row r="38341" spans="36:311" x14ac:dyDescent="0.2">
      <c r="AJ38341" s="23"/>
      <c r="HH38341"/>
      <c r="IW38341" s="36"/>
      <c r="JI38341"/>
      <c r="JJ38341"/>
      <c r="KX38341" s="23"/>
      <c r="KY38341" s="23"/>
    </row>
    <row r="38342" spans="36:311" x14ac:dyDescent="0.2">
      <c r="AJ38342" s="23"/>
      <c r="HH38342"/>
      <c r="IW38342" s="36"/>
      <c r="JI38342"/>
      <c r="JJ38342"/>
      <c r="KX38342" s="23"/>
      <c r="KY38342" s="23"/>
    </row>
    <row r="38343" spans="36:311" x14ac:dyDescent="0.2">
      <c r="AJ38343" s="23"/>
      <c r="HH38343"/>
      <c r="IW38343" s="36"/>
      <c r="JI38343"/>
      <c r="JJ38343"/>
      <c r="KX38343" s="23"/>
      <c r="KY38343" s="23"/>
    </row>
    <row r="38344" spans="36:311" x14ac:dyDescent="0.2">
      <c r="AJ38344" s="23"/>
      <c r="HH38344"/>
      <c r="IW38344" s="36"/>
      <c r="JI38344"/>
      <c r="JJ38344"/>
      <c r="KX38344" s="23"/>
      <c r="KY38344" s="23"/>
    </row>
    <row r="38345" spans="36:311" x14ac:dyDescent="0.2">
      <c r="AJ38345" s="23"/>
      <c r="HH38345"/>
      <c r="IW38345" s="36"/>
      <c r="JI38345"/>
      <c r="JJ38345"/>
      <c r="KX38345" s="23"/>
      <c r="KY38345" s="23"/>
    </row>
    <row r="38346" spans="36:311" x14ac:dyDescent="0.2">
      <c r="AJ38346" s="23"/>
      <c r="HH38346"/>
      <c r="IW38346" s="36"/>
      <c r="JI38346"/>
      <c r="JJ38346"/>
      <c r="KX38346" s="23"/>
      <c r="KY38346" s="23"/>
    </row>
    <row r="38347" spans="36:311" x14ac:dyDescent="0.2">
      <c r="AJ38347" s="23"/>
      <c r="HH38347"/>
      <c r="IW38347" s="36"/>
      <c r="JI38347"/>
      <c r="JJ38347"/>
      <c r="KX38347" s="23"/>
      <c r="KY38347" s="23"/>
    </row>
    <row r="38348" spans="36:311" x14ac:dyDescent="0.2">
      <c r="AJ38348" s="23"/>
      <c r="HH38348"/>
      <c r="IW38348" s="36"/>
      <c r="JI38348"/>
      <c r="JJ38348"/>
      <c r="KX38348" s="23"/>
      <c r="KY38348" s="23"/>
    </row>
    <row r="38349" spans="36:311" x14ac:dyDescent="0.2">
      <c r="AJ38349" s="23"/>
      <c r="HH38349"/>
      <c r="IW38349" s="36"/>
      <c r="JI38349"/>
      <c r="JJ38349"/>
      <c r="KX38349" s="23"/>
      <c r="KY38349" s="23"/>
    </row>
    <row r="38350" spans="36:311" x14ac:dyDescent="0.2">
      <c r="AJ38350" s="23"/>
      <c r="HH38350"/>
      <c r="IW38350" s="36"/>
      <c r="JI38350"/>
      <c r="JJ38350"/>
      <c r="KX38350" s="23"/>
      <c r="KY38350" s="23"/>
    </row>
    <row r="38351" spans="36:311" x14ac:dyDescent="0.2">
      <c r="AJ38351" s="23"/>
      <c r="HH38351"/>
      <c r="IW38351" s="36"/>
      <c r="JI38351"/>
      <c r="JJ38351"/>
      <c r="KX38351" s="23"/>
      <c r="KY38351" s="23"/>
    </row>
    <row r="38352" spans="36:311" x14ac:dyDescent="0.2">
      <c r="AJ38352" s="23"/>
      <c r="HH38352"/>
      <c r="IW38352" s="36"/>
      <c r="JI38352"/>
      <c r="JJ38352"/>
      <c r="KX38352" s="23"/>
      <c r="KY38352" s="23"/>
    </row>
    <row r="38353" spans="36:311" x14ac:dyDescent="0.2">
      <c r="AJ38353" s="23"/>
      <c r="HH38353"/>
      <c r="IW38353" s="36"/>
      <c r="JI38353"/>
      <c r="JJ38353"/>
      <c r="KX38353" s="23"/>
      <c r="KY38353" s="23"/>
    </row>
    <row r="38354" spans="36:311" x14ac:dyDescent="0.2">
      <c r="AJ38354" s="23"/>
      <c r="HH38354"/>
      <c r="IW38354" s="36"/>
      <c r="JI38354"/>
      <c r="JJ38354"/>
      <c r="KX38354" s="23"/>
      <c r="KY38354" s="23"/>
    </row>
    <row r="38355" spans="36:311" x14ac:dyDescent="0.2">
      <c r="AJ38355" s="23"/>
      <c r="HH38355"/>
      <c r="IW38355" s="36"/>
      <c r="JI38355"/>
      <c r="JJ38355"/>
      <c r="KX38355" s="23"/>
      <c r="KY38355" s="23"/>
    </row>
    <row r="38356" spans="36:311" x14ac:dyDescent="0.2">
      <c r="AJ38356" s="23"/>
      <c r="HH38356"/>
      <c r="IW38356" s="36"/>
      <c r="JI38356"/>
      <c r="JJ38356"/>
      <c r="KX38356" s="23"/>
      <c r="KY38356" s="23"/>
    </row>
    <row r="38357" spans="36:311" x14ac:dyDescent="0.2">
      <c r="AJ38357" s="23"/>
      <c r="HH38357"/>
      <c r="IW38357" s="36"/>
      <c r="JI38357"/>
      <c r="JJ38357"/>
      <c r="KX38357" s="23"/>
      <c r="KY38357" s="23"/>
    </row>
    <row r="38358" spans="36:311" x14ac:dyDescent="0.2">
      <c r="AJ38358" s="23"/>
      <c r="HH38358"/>
      <c r="IW38358" s="36"/>
      <c r="JI38358"/>
      <c r="JJ38358"/>
      <c r="KX38358" s="23"/>
      <c r="KY38358" s="23"/>
    </row>
    <row r="38359" spans="36:311" x14ac:dyDescent="0.2">
      <c r="AJ38359" s="23"/>
      <c r="HH38359"/>
      <c r="IW38359" s="36"/>
      <c r="JI38359"/>
      <c r="JJ38359"/>
      <c r="KX38359" s="23"/>
      <c r="KY38359" s="23"/>
    </row>
    <row r="38360" spans="36:311" x14ac:dyDescent="0.2">
      <c r="AJ38360" s="23"/>
      <c r="HH38360"/>
      <c r="IW38360" s="36"/>
      <c r="JI38360"/>
      <c r="JJ38360"/>
      <c r="KX38360" s="23"/>
      <c r="KY38360" s="23"/>
    </row>
    <row r="38361" spans="36:311" x14ac:dyDescent="0.2">
      <c r="AJ38361" s="23"/>
      <c r="HH38361"/>
      <c r="IW38361" s="36"/>
      <c r="JI38361"/>
      <c r="JJ38361"/>
      <c r="KX38361" s="23"/>
      <c r="KY38361" s="23"/>
    </row>
    <row r="38362" spans="36:311" x14ac:dyDescent="0.2">
      <c r="AJ38362" s="23"/>
      <c r="HH38362"/>
      <c r="IW38362" s="36"/>
      <c r="JI38362"/>
      <c r="JJ38362"/>
      <c r="KX38362" s="23"/>
      <c r="KY38362" s="23"/>
    </row>
    <row r="38363" spans="36:311" x14ac:dyDescent="0.2">
      <c r="AJ38363" s="23"/>
      <c r="HH38363"/>
      <c r="IW38363" s="36"/>
      <c r="JI38363"/>
      <c r="JJ38363"/>
      <c r="KX38363" s="23"/>
      <c r="KY38363" s="23"/>
    </row>
    <row r="38364" spans="36:311" x14ac:dyDescent="0.2">
      <c r="AJ38364" s="23"/>
      <c r="HH38364"/>
      <c r="IW38364" s="36"/>
      <c r="JI38364"/>
      <c r="JJ38364"/>
      <c r="KX38364" s="23"/>
      <c r="KY38364" s="23"/>
    </row>
    <row r="38365" spans="36:311" x14ac:dyDescent="0.2">
      <c r="AJ38365" s="23"/>
      <c r="HH38365"/>
      <c r="IW38365" s="36"/>
      <c r="JI38365"/>
      <c r="JJ38365"/>
      <c r="KX38365" s="23"/>
      <c r="KY38365" s="23"/>
    </row>
    <row r="38366" spans="36:311" x14ac:dyDescent="0.2">
      <c r="AJ38366" s="23"/>
      <c r="HH38366"/>
      <c r="IW38366" s="36"/>
      <c r="JI38366"/>
      <c r="JJ38366"/>
      <c r="KX38366" s="23"/>
      <c r="KY38366" s="23"/>
    </row>
    <row r="38367" spans="36:311" x14ac:dyDescent="0.2">
      <c r="AJ38367" s="23"/>
      <c r="HH38367"/>
      <c r="IW38367" s="36"/>
      <c r="JI38367"/>
      <c r="JJ38367"/>
      <c r="KX38367" s="23"/>
      <c r="KY38367" s="23"/>
    </row>
    <row r="38368" spans="36:311" x14ac:dyDescent="0.2">
      <c r="AJ38368" s="23"/>
      <c r="HH38368"/>
      <c r="IW38368" s="36"/>
      <c r="JI38368"/>
      <c r="JJ38368"/>
      <c r="KX38368" s="23"/>
      <c r="KY38368" s="23"/>
    </row>
    <row r="38369" spans="36:311" x14ac:dyDescent="0.2">
      <c r="AJ38369" s="23"/>
      <c r="HH38369"/>
      <c r="IW38369" s="36"/>
      <c r="JI38369"/>
      <c r="JJ38369"/>
      <c r="KX38369" s="23"/>
      <c r="KY38369" s="23"/>
    </row>
    <row r="38370" spans="36:311" x14ac:dyDescent="0.2">
      <c r="AJ38370" s="23"/>
      <c r="HH38370"/>
      <c r="IW38370" s="36"/>
      <c r="JI38370"/>
      <c r="JJ38370"/>
      <c r="KX38370" s="23"/>
      <c r="KY38370" s="23"/>
    </row>
    <row r="38371" spans="36:311" x14ac:dyDescent="0.2">
      <c r="AJ38371" s="23"/>
      <c r="HH38371"/>
      <c r="IW38371" s="36"/>
      <c r="JI38371"/>
      <c r="JJ38371"/>
      <c r="KX38371" s="23"/>
      <c r="KY38371" s="23"/>
    </row>
    <row r="38372" spans="36:311" x14ac:dyDescent="0.2">
      <c r="AJ38372" s="23"/>
      <c r="HH38372"/>
      <c r="IW38372" s="36"/>
      <c r="JI38372"/>
      <c r="JJ38372"/>
      <c r="KX38372" s="23"/>
      <c r="KY38372" s="23"/>
    </row>
    <row r="38373" spans="36:311" x14ac:dyDescent="0.2">
      <c r="AJ38373" s="23"/>
      <c r="HH38373"/>
      <c r="IW38373" s="36"/>
      <c r="JI38373"/>
      <c r="JJ38373"/>
      <c r="KX38373" s="23"/>
      <c r="KY38373" s="23"/>
    </row>
    <row r="38374" spans="36:311" x14ac:dyDescent="0.2">
      <c r="AJ38374" s="23"/>
      <c r="HH38374"/>
      <c r="IW38374" s="36"/>
      <c r="JI38374"/>
      <c r="JJ38374"/>
      <c r="KX38374" s="23"/>
      <c r="KY38374" s="23"/>
    </row>
    <row r="38375" spans="36:311" x14ac:dyDescent="0.2">
      <c r="AJ38375" s="23"/>
      <c r="HH38375"/>
      <c r="IW38375" s="36"/>
      <c r="JI38375"/>
      <c r="JJ38375"/>
      <c r="KX38375" s="23"/>
      <c r="KY38375" s="23"/>
    </row>
    <row r="38376" spans="36:311" x14ac:dyDescent="0.2">
      <c r="AJ38376" s="23"/>
      <c r="HH38376"/>
      <c r="IW38376" s="36"/>
      <c r="JI38376"/>
      <c r="JJ38376"/>
      <c r="KX38376" s="23"/>
      <c r="KY38376" s="23"/>
    </row>
    <row r="38377" spans="36:311" x14ac:dyDescent="0.2">
      <c r="AJ38377" s="23"/>
      <c r="HH38377"/>
      <c r="IW38377" s="36"/>
      <c r="JI38377"/>
      <c r="JJ38377"/>
      <c r="KX38377" s="23"/>
      <c r="KY38377" s="23"/>
    </row>
    <row r="38378" spans="36:311" x14ac:dyDescent="0.2">
      <c r="AJ38378" s="23"/>
      <c r="HH38378"/>
      <c r="IW38378" s="36"/>
      <c r="JI38378"/>
      <c r="JJ38378"/>
      <c r="KX38378" s="23"/>
      <c r="KY38378" s="23"/>
    </row>
    <row r="38379" spans="36:311" x14ac:dyDescent="0.2">
      <c r="AJ38379" s="23"/>
      <c r="HH38379"/>
      <c r="IW38379" s="36"/>
      <c r="JI38379"/>
      <c r="JJ38379"/>
      <c r="KX38379" s="23"/>
      <c r="KY38379" s="23"/>
    </row>
    <row r="38380" spans="36:311" x14ac:dyDescent="0.2">
      <c r="AJ38380" s="23"/>
      <c r="HH38380"/>
      <c r="IW38380" s="36"/>
      <c r="JI38380"/>
      <c r="JJ38380"/>
      <c r="KX38380" s="23"/>
      <c r="KY38380" s="23"/>
    </row>
    <row r="38381" spans="36:311" x14ac:dyDescent="0.2">
      <c r="AJ38381" s="23"/>
      <c r="HH38381"/>
      <c r="IW38381" s="36"/>
      <c r="JI38381"/>
      <c r="JJ38381"/>
      <c r="KX38381" s="23"/>
      <c r="KY38381" s="23"/>
    </row>
    <row r="38382" spans="36:311" x14ac:dyDescent="0.2">
      <c r="AJ38382" s="23"/>
      <c r="HH38382"/>
      <c r="IW38382" s="36"/>
      <c r="JI38382"/>
      <c r="JJ38382"/>
      <c r="KX38382" s="23"/>
      <c r="KY38382" s="23"/>
    </row>
    <row r="38383" spans="36:311" x14ac:dyDescent="0.2">
      <c r="AJ38383" s="23"/>
      <c r="HH38383"/>
      <c r="IW38383" s="36"/>
      <c r="JI38383"/>
      <c r="JJ38383"/>
      <c r="KX38383" s="23"/>
      <c r="KY38383" s="23"/>
    </row>
    <row r="38384" spans="36:311" x14ac:dyDescent="0.2">
      <c r="AJ38384" s="23"/>
      <c r="HH38384"/>
      <c r="IW38384" s="36"/>
      <c r="JI38384"/>
      <c r="JJ38384"/>
      <c r="KX38384" s="23"/>
      <c r="KY38384" s="23"/>
    </row>
    <row r="38385" spans="36:311" x14ac:dyDescent="0.2">
      <c r="AJ38385" s="23"/>
      <c r="HH38385"/>
      <c r="IW38385" s="36"/>
      <c r="JI38385"/>
      <c r="JJ38385"/>
      <c r="KX38385" s="23"/>
      <c r="KY38385" s="23"/>
    </row>
    <row r="38386" spans="36:311" x14ac:dyDescent="0.2">
      <c r="AJ38386" s="23"/>
      <c r="HH38386"/>
      <c r="IW38386" s="36"/>
      <c r="JI38386"/>
      <c r="JJ38386"/>
      <c r="KX38386" s="23"/>
      <c r="KY38386" s="23"/>
    </row>
    <row r="38387" spans="36:311" x14ac:dyDescent="0.2">
      <c r="AJ38387" s="23"/>
      <c r="HH38387"/>
      <c r="IW38387" s="36"/>
      <c r="JI38387"/>
      <c r="JJ38387"/>
      <c r="KX38387" s="23"/>
      <c r="KY38387" s="23"/>
    </row>
    <row r="38388" spans="36:311" x14ac:dyDescent="0.2">
      <c r="AJ38388" s="23"/>
      <c r="HH38388"/>
      <c r="IW38388" s="36"/>
      <c r="JI38388"/>
      <c r="JJ38388"/>
      <c r="KX38388" s="23"/>
      <c r="KY38388" s="23"/>
    </row>
    <row r="38389" spans="36:311" x14ac:dyDescent="0.2">
      <c r="AJ38389" s="23"/>
      <c r="HH38389"/>
      <c r="IW38389" s="36"/>
      <c r="JI38389"/>
      <c r="JJ38389"/>
      <c r="KX38389" s="23"/>
      <c r="KY38389" s="23"/>
    </row>
    <row r="38390" spans="36:311" x14ac:dyDescent="0.2">
      <c r="AJ38390" s="23"/>
      <c r="HH38390"/>
      <c r="IW38390" s="36"/>
      <c r="JI38390"/>
      <c r="JJ38390"/>
      <c r="KX38390" s="23"/>
      <c r="KY38390" s="23"/>
    </row>
    <row r="38391" spans="36:311" x14ac:dyDescent="0.2">
      <c r="AJ38391" s="23"/>
      <c r="HH38391"/>
      <c r="IW38391" s="36"/>
      <c r="JI38391"/>
      <c r="JJ38391"/>
      <c r="KX38391" s="23"/>
      <c r="KY38391" s="23"/>
    </row>
    <row r="38392" spans="36:311" x14ac:dyDescent="0.2">
      <c r="AJ38392" s="23"/>
      <c r="HH38392"/>
      <c r="IW38392" s="36"/>
      <c r="JI38392"/>
      <c r="JJ38392"/>
      <c r="KX38392" s="23"/>
      <c r="KY38392" s="23"/>
    </row>
    <row r="38393" spans="36:311" x14ac:dyDescent="0.2">
      <c r="AJ38393" s="23"/>
      <c r="HH38393"/>
      <c r="IW38393" s="36"/>
      <c r="JI38393"/>
      <c r="JJ38393"/>
      <c r="KX38393" s="23"/>
      <c r="KY38393" s="23"/>
    </row>
    <row r="38394" spans="36:311" x14ac:dyDescent="0.2">
      <c r="AJ38394" s="23"/>
      <c r="HH38394"/>
      <c r="IW38394" s="36"/>
      <c r="JI38394"/>
      <c r="JJ38394"/>
      <c r="KX38394" s="23"/>
      <c r="KY38394" s="23"/>
    </row>
    <row r="38395" spans="36:311" x14ac:dyDescent="0.2">
      <c r="AJ38395" s="23"/>
      <c r="HH38395"/>
      <c r="IW38395" s="36"/>
      <c r="JI38395"/>
      <c r="JJ38395"/>
      <c r="KX38395" s="23"/>
      <c r="KY38395" s="23"/>
    </row>
    <row r="38396" spans="36:311" x14ac:dyDescent="0.2">
      <c r="AJ38396" s="23"/>
      <c r="HH38396"/>
      <c r="IW38396" s="36"/>
      <c r="JI38396"/>
      <c r="JJ38396"/>
      <c r="KX38396" s="23"/>
      <c r="KY38396" s="23"/>
    </row>
    <row r="38397" spans="36:311" x14ac:dyDescent="0.2">
      <c r="AJ38397" s="23"/>
      <c r="HH38397"/>
      <c r="IW38397" s="36"/>
      <c r="JI38397"/>
      <c r="JJ38397"/>
      <c r="KX38397" s="23"/>
      <c r="KY38397" s="23"/>
    </row>
    <row r="38398" spans="36:311" x14ac:dyDescent="0.2">
      <c r="AJ38398" s="23"/>
      <c r="HH38398"/>
      <c r="IW38398" s="36"/>
      <c r="JI38398"/>
      <c r="JJ38398"/>
      <c r="KX38398" s="23"/>
      <c r="KY38398" s="23"/>
    </row>
    <row r="38399" spans="36:311" x14ac:dyDescent="0.2">
      <c r="AJ38399" s="23"/>
      <c r="HH38399"/>
      <c r="IW38399" s="36"/>
      <c r="JI38399"/>
      <c r="JJ38399"/>
      <c r="KX38399" s="23"/>
      <c r="KY38399" s="23"/>
    </row>
    <row r="38400" spans="36:311" x14ac:dyDescent="0.2">
      <c r="AJ38400" s="23"/>
      <c r="HH38400"/>
      <c r="IW38400" s="36"/>
      <c r="JI38400"/>
      <c r="JJ38400"/>
      <c r="KX38400" s="23"/>
      <c r="KY38400" s="23"/>
    </row>
    <row r="38401" spans="36:311" x14ac:dyDescent="0.2">
      <c r="AJ38401" s="23"/>
      <c r="HH38401"/>
      <c r="IW38401" s="36"/>
      <c r="JI38401"/>
      <c r="JJ38401"/>
      <c r="KX38401" s="23"/>
      <c r="KY38401" s="23"/>
    </row>
    <row r="38402" spans="36:311" x14ac:dyDescent="0.2">
      <c r="AJ38402" s="23"/>
      <c r="HH38402"/>
      <c r="IW38402" s="36"/>
      <c r="JI38402"/>
      <c r="JJ38402"/>
      <c r="KX38402" s="23"/>
      <c r="KY38402" s="23"/>
    </row>
    <row r="38403" spans="36:311" x14ac:dyDescent="0.2">
      <c r="AJ38403" s="23"/>
      <c r="HH38403"/>
      <c r="IW38403" s="36"/>
      <c r="JI38403"/>
      <c r="JJ38403"/>
      <c r="KX38403" s="23"/>
      <c r="KY38403" s="23"/>
    </row>
    <row r="38404" spans="36:311" x14ac:dyDescent="0.2">
      <c r="AJ38404" s="23"/>
      <c r="HH38404"/>
      <c r="IW38404" s="36"/>
      <c r="JI38404"/>
      <c r="JJ38404"/>
      <c r="KX38404" s="23"/>
      <c r="KY38404" s="23"/>
    </row>
    <row r="38405" spans="36:311" x14ac:dyDescent="0.2">
      <c r="AJ38405" s="23"/>
      <c r="HH38405"/>
      <c r="IW38405" s="36"/>
      <c r="JI38405"/>
      <c r="JJ38405"/>
      <c r="KX38405" s="23"/>
      <c r="KY38405" s="23"/>
    </row>
    <row r="38406" spans="36:311" x14ac:dyDescent="0.2">
      <c r="AJ38406" s="23"/>
      <c r="HH38406"/>
      <c r="IW38406" s="36"/>
      <c r="JI38406"/>
      <c r="JJ38406"/>
      <c r="KX38406" s="23"/>
      <c r="KY38406" s="23"/>
    </row>
    <row r="38407" spans="36:311" x14ac:dyDescent="0.2">
      <c r="AJ38407" s="23"/>
      <c r="HH38407"/>
      <c r="IW38407" s="36"/>
      <c r="JI38407"/>
      <c r="JJ38407"/>
      <c r="KX38407" s="23"/>
      <c r="KY38407" s="23"/>
    </row>
    <row r="38408" spans="36:311" x14ac:dyDescent="0.2">
      <c r="AJ38408" s="23"/>
      <c r="HH38408"/>
      <c r="IW38408" s="36"/>
      <c r="JI38408"/>
      <c r="JJ38408"/>
      <c r="KX38408" s="23"/>
      <c r="KY38408" s="23"/>
    </row>
    <row r="38409" spans="36:311" x14ac:dyDescent="0.2">
      <c r="AJ38409" s="23"/>
      <c r="HH38409"/>
      <c r="IW38409" s="36"/>
      <c r="JI38409"/>
      <c r="JJ38409"/>
      <c r="KX38409" s="23"/>
      <c r="KY38409" s="23"/>
    </row>
    <row r="38410" spans="36:311" x14ac:dyDescent="0.2">
      <c r="AJ38410" s="23"/>
      <c r="HH38410"/>
      <c r="IW38410" s="36"/>
      <c r="JI38410"/>
      <c r="JJ38410"/>
      <c r="KX38410" s="23"/>
      <c r="KY38410" s="23"/>
    </row>
    <row r="38411" spans="36:311" x14ac:dyDescent="0.2">
      <c r="AJ38411" s="23"/>
      <c r="HH38411"/>
      <c r="IW38411" s="36"/>
      <c r="JI38411"/>
      <c r="JJ38411"/>
      <c r="KX38411" s="23"/>
      <c r="KY38411" s="23"/>
    </row>
    <row r="38412" spans="36:311" x14ac:dyDescent="0.2">
      <c r="AJ38412" s="23"/>
      <c r="HH38412"/>
      <c r="IW38412" s="36"/>
      <c r="JI38412"/>
      <c r="JJ38412"/>
      <c r="KX38412" s="23"/>
      <c r="KY38412" s="23"/>
    </row>
    <row r="38413" spans="36:311" x14ac:dyDescent="0.2">
      <c r="AJ38413" s="23"/>
      <c r="HH38413"/>
      <c r="IW38413" s="36"/>
      <c r="JI38413"/>
      <c r="JJ38413"/>
      <c r="KX38413" s="23"/>
      <c r="KY38413" s="23"/>
    </row>
    <row r="38414" spans="36:311" x14ac:dyDescent="0.2">
      <c r="AJ38414" s="23"/>
      <c r="HH38414"/>
      <c r="IW38414" s="36"/>
      <c r="JI38414"/>
      <c r="JJ38414"/>
      <c r="KX38414" s="23"/>
      <c r="KY38414" s="23"/>
    </row>
    <row r="38415" spans="36:311" x14ac:dyDescent="0.2">
      <c r="AJ38415" s="23"/>
      <c r="HH38415"/>
      <c r="IW38415" s="36"/>
      <c r="JI38415"/>
      <c r="JJ38415"/>
      <c r="KX38415" s="23"/>
      <c r="KY38415" s="23"/>
    </row>
    <row r="38416" spans="36:311" x14ac:dyDescent="0.2">
      <c r="AJ38416" s="23"/>
      <c r="HH38416"/>
      <c r="IW38416" s="36"/>
      <c r="JI38416"/>
      <c r="JJ38416"/>
      <c r="KX38416" s="23"/>
      <c r="KY38416" s="23"/>
    </row>
    <row r="38417" spans="36:311" x14ac:dyDescent="0.2">
      <c r="AJ38417" s="23"/>
      <c r="HH38417"/>
      <c r="IW38417" s="36"/>
      <c r="JI38417"/>
      <c r="JJ38417"/>
      <c r="KX38417" s="23"/>
      <c r="KY38417" s="23"/>
    </row>
    <row r="38418" spans="36:311" x14ac:dyDescent="0.2">
      <c r="AJ38418" s="23"/>
      <c r="HH38418"/>
      <c r="IW38418" s="36"/>
      <c r="JI38418"/>
      <c r="JJ38418"/>
      <c r="KX38418" s="23"/>
      <c r="KY38418" s="23"/>
    </row>
    <row r="38419" spans="36:311" x14ac:dyDescent="0.2">
      <c r="AJ38419" s="23"/>
      <c r="HH38419"/>
      <c r="IW38419" s="36"/>
      <c r="JI38419"/>
      <c r="JJ38419"/>
      <c r="KX38419" s="23"/>
      <c r="KY38419" s="23"/>
    </row>
    <row r="38420" spans="36:311" x14ac:dyDescent="0.2">
      <c r="AJ38420" s="23"/>
      <c r="HH38420"/>
      <c r="IW38420" s="36"/>
      <c r="JI38420"/>
      <c r="JJ38420"/>
      <c r="KX38420" s="23"/>
      <c r="KY38420" s="23"/>
    </row>
    <row r="38421" spans="36:311" x14ac:dyDescent="0.2">
      <c r="AJ38421" s="23"/>
      <c r="HH38421"/>
      <c r="IW38421" s="36"/>
      <c r="JI38421"/>
      <c r="JJ38421"/>
      <c r="KX38421" s="23"/>
      <c r="KY38421" s="23"/>
    </row>
    <row r="38422" spans="36:311" x14ac:dyDescent="0.2">
      <c r="AJ38422" s="23"/>
      <c r="HH38422"/>
      <c r="IW38422" s="36"/>
      <c r="JI38422"/>
      <c r="JJ38422"/>
      <c r="KX38422" s="23"/>
      <c r="KY38422" s="23"/>
    </row>
    <row r="38423" spans="36:311" x14ac:dyDescent="0.2">
      <c r="AJ38423" s="23"/>
      <c r="HH38423"/>
      <c r="IW38423" s="36"/>
      <c r="JI38423"/>
      <c r="JJ38423"/>
      <c r="KX38423" s="23"/>
      <c r="KY38423" s="23"/>
    </row>
    <row r="38424" spans="36:311" x14ac:dyDescent="0.2">
      <c r="AJ38424" s="23"/>
      <c r="HH38424"/>
      <c r="IW38424" s="36"/>
      <c r="JI38424"/>
      <c r="JJ38424"/>
      <c r="KX38424" s="23"/>
      <c r="KY38424" s="23"/>
    </row>
    <row r="38425" spans="36:311" x14ac:dyDescent="0.2">
      <c r="AJ38425" s="23"/>
      <c r="HH38425"/>
      <c r="IW38425" s="36"/>
      <c r="JI38425"/>
      <c r="JJ38425"/>
      <c r="KX38425" s="23"/>
      <c r="KY38425" s="23"/>
    </row>
    <row r="38426" spans="36:311" x14ac:dyDescent="0.2">
      <c r="AJ38426" s="23"/>
      <c r="HH38426"/>
      <c r="IW38426" s="36"/>
      <c r="JI38426"/>
      <c r="JJ38426"/>
      <c r="KX38426" s="23"/>
      <c r="KY38426" s="23"/>
    </row>
    <row r="38427" spans="36:311" x14ac:dyDescent="0.2">
      <c r="AJ38427" s="23"/>
      <c r="HH38427"/>
      <c r="IW38427" s="36"/>
      <c r="JI38427"/>
      <c r="JJ38427"/>
      <c r="KX38427" s="23"/>
      <c r="KY38427" s="23"/>
    </row>
    <row r="38428" spans="36:311" x14ac:dyDescent="0.2">
      <c r="AJ38428" s="23"/>
      <c r="HH38428"/>
      <c r="IW38428" s="36"/>
      <c r="JI38428"/>
      <c r="JJ38428"/>
      <c r="KX38428" s="23"/>
      <c r="KY38428" s="23"/>
    </row>
    <row r="38429" spans="36:311" x14ac:dyDescent="0.2">
      <c r="AJ38429" s="23"/>
      <c r="HH38429"/>
      <c r="IW38429" s="36"/>
      <c r="JI38429"/>
      <c r="JJ38429"/>
      <c r="KX38429" s="23"/>
      <c r="KY38429" s="23"/>
    </row>
    <row r="38430" spans="36:311" x14ac:dyDescent="0.2">
      <c r="AJ38430" s="23"/>
      <c r="HH38430"/>
      <c r="IW38430" s="36"/>
      <c r="JI38430"/>
      <c r="JJ38430"/>
      <c r="KX38430" s="23"/>
      <c r="KY38430" s="23"/>
    </row>
    <row r="38431" spans="36:311" x14ac:dyDescent="0.2">
      <c r="AJ38431" s="23"/>
      <c r="HH38431"/>
      <c r="IW38431" s="36"/>
      <c r="JI38431"/>
      <c r="JJ38431"/>
      <c r="KX38431" s="23"/>
      <c r="KY38431" s="23"/>
    </row>
    <row r="38432" spans="36:311" x14ac:dyDescent="0.2">
      <c r="AJ38432" s="23"/>
      <c r="HH38432"/>
      <c r="IW38432" s="36"/>
      <c r="JI38432"/>
      <c r="JJ38432"/>
      <c r="KX38432" s="23"/>
      <c r="KY38432" s="23"/>
    </row>
    <row r="38433" spans="36:311" x14ac:dyDescent="0.2">
      <c r="AJ38433" s="23"/>
      <c r="HH38433"/>
      <c r="IW38433" s="36"/>
      <c r="JI38433"/>
      <c r="JJ38433"/>
      <c r="KX38433" s="23"/>
      <c r="KY38433" s="23"/>
    </row>
    <row r="38434" spans="36:311" x14ac:dyDescent="0.2">
      <c r="AJ38434" s="23"/>
      <c r="HH38434"/>
      <c r="IW38434" s="36"/>
      <c r="JI38434"/>
      <c r="JJ38434"/>
      <c r="KX38434" s="23"/>
      <c r="KY38434" s="23"/>
    </row>
    <row r="38435" spans="36:311" x14ac:dyDescent="0.2">
      <c r="AJ38435" s="23"/>
      <c r="HH38435"/>
      <c r="IW38435" s="36"/>
      <c r="JI38435"/>
      <c r="JJ38435"/>
      <c r="KX38435" s="23"/>
      <c r="KY38435" s="23"/>
    </row>
    <row r="38436" spans="36:311" x14ac:dyDescent="0.2">
      <c r="AJ38436" s="23"/>
      <c r="HH38436"/>
      <c r="IW38436" s="36"/>
      <c r="JI38436"/>
      <c r="JJ38436"/>
      <c r="KX38436" s="23"/>
      <c r="KY38436" s="23"/>
    </row>
    <row r="38437" spans="36:311" x14ac:dyDescent="0.2">
      <c r="AJ38437" s="23"/>
      <c r="HH38437"/>
      <c r="IW38437" s="36"/>
      <c r="JI38437"/>
      <c r="JJ38437"/>
      <c r="KX38437" s="23"/>
      <c r="KY38437" s="23"/>
    </row>
    <row r="38438" spans="36:311" x14ac:dyDescent="0.2">
      <c r="AJ38438" s="23"/>
      <c r="HH38438"/>
      <c r="IW38438" s="36"/>
      <c r="JI38438"/>
      <c r="JJ38438"/>
      <c r="KX38438" s="23"/>
      <c r="KY38438" s="23"/>
    </row>
    <row r="38439" spans="36:311" x14ac:dyDescent="0.2">
      <c r="AJ38439" s="23"/>
      <c r="HH38439"/>
      <c r="IW38439" s="36"/>
      <c r="JI38439"/>
      <c r="JJ38439"/>
      <c r="KX38439" s="23"/>
      <c r="KY38439" s="23"/>
    </row>
    <row r="38440" spans="36:311" x14ac:dyDescent="0.2">
      <c r="AJ38440" s="23"/>
      <c r="HH38440"/>
      <c r="IW38440" s="36"/>
      <c r="JI38440"/>
      <c r="JJ38440"/>
      <c r="KX38440" s="23"/>
      <c r="KY38440" s="23"/>
    </row>
    <row r="38441" spans="36:311" x14ac:dyDescent="0.2">
      <c r="AJ38441" s="23"/>
      <c r="HH38441"/>
      <c r="IW38441" s="36"/>
      <c r="JI38441"/>
      <c r="JJ38441"/>
      <c r="KX38441" s="23"/>
      <c r="KY38441" s="23"/>
    </row>
    <row r="38442" spans="36:311" x14ac:dyDescent="0.2">
      <c r="AJ38442" s="23"/>
      <c r="HH38442"/>
      <c r="IW38442" s="36"/>
      <c r="JI38442"/>
      <c r="JJ38442"/>
      <c r="KX38442" s="23"/>
      <c r="KY38442" s="23"/>
    </row>
    <row r="38443" spans="36:311" x14ac:dyDescent="0.2">
      <c r="AJ38443" s="23"/>
      <c r="HH38443"/>
      <c r="IW38443" s="36"/>
      <c r="JI38443"/>
      <c r="JJ38443"/>
      <c r="KX38443" s="23"/>
      <c r="KY38443" s="23"/>
    </row>
    <row r="38444" spans="36:311" x14ac:dyDescent="0.2">
      <c r="AJ38444" s="23"/>
      <c r="HH38444"/>
      <c r="IW38444" s="36"/>
      <c r="JI38444"/>
      <c r="JJ38444"/>
      <c r="KX38444" s="23"/>
      <c r="KY38444" s="23"/>
    </row>
    <row r="38445" spans="36:311" x14ac:dyDescent="0.2">
      <c r="AJ38445" s="23"/>
      <c r="HH38445"/>
      <c r="IW38445" s="36"/>
      <c r="JI38445"/>
      <c r="JJ38445"/>
      <c r="KX38445" s="23"/>
      <c r="KY38445" s="23"/>
    </row>
    <row r="38446" spans="36:311" x14ac:dyDescent="0.2">
      <c r="AJ38446" s="23"/>
      <c r="HH38446"/>
      <c r="IW38446" s="36"/>
      <c r="JI38446"/>
      <c r="JJ38446"/>
      <c r="KX38446" s="23"/>
      <c r="KY38446" s="23"/>
    </row>
    <row r="38447" spans="36:311" x14ac:dyDescent="0.2">
      <c r="AJ38447" s="23"/>
      <c r="HH38447"/>
      <c r="IW38447" s="36"/>
      <c r="JI38447"/>
      <c r="JJ38447"/>
      <c r="KX38447" s="23"/>
      <c r="KY38447" s="23"/>
    </row>
    <row r="38448" spans="36:311" x14ac:dyDescent="0.2">
      <c r="AJ38448" s="23"/>
      <c r="HH38448"/>
      <c r="IW38448" s="36"/>
      <c r="JI38448"/>
      <c r="JJ38448"/>
      <c r="KX38448" s="23"/>
      <c r="KY38448" s="23"/>
    </row>
    <row r="38449" spans="36:311" x14ac:dyDescent="0.2">
      <c r="AJ38449" s="23"/>
      <c r="HH38449"/>
      <c r="IW38449" s="36"/>
      <c r="JI38449"/>
      <c r="JJ38449"/>
      <c r="KX38449" s="23"/>
      <c r="KY38449" s="23"/>
    </row>
    <row r="38450" spans="36:311" x14ac:dyDescent="0.2">
      <c r="AJ38450" s="23"/>
      <c r="HH38450"/>
      <c r="IW38450" s="36"/>
      <c r="JI38450"/>
      <c r="JJ38450"/>
      <c r="KX38450" s="23"/>
      <c r="KY38450" s="23"/>
    </row>
    <row r="38451" spans="36:311" x14ac:dyDescent="0.2">
      <c r="AJ38451" s="23"/>
      <c r="HH38451"/>
      <c r="IW38451" s="36"/>
      <c r="JI38451"/>
      <c r="JJ38451"/>
      <c r="KX38451" s="23"/>
      <c r="KY38451" s="23"/>
    </row>
    <row r="38452" spans="36:311" x14ac:dyDescent="0.2">
      <c r="AJ38452" s="23"/>
      <c r="HH38452"/>
      <c r="IW38452" s="36"/>
      <c r="JI38452"/>
      <c r="JJ38452"/>
      <c r="KX38452" s="23"/>
      <c r="KY38452" s="23"/>
    </row>
    <row r="38453" spans="36:311" x14ac:dyDescent="0.2">
      <c r="AJ38453" s="23"/>
      <c r="HH38453"/>
      <c r="IW38453" s="36"/>
      <c r="JI38453"/>
      <c r="JJ38453"/>
      <c r="KX38453" s="23"/>
      <c r="KY38453" s="23"/>
    </row>
    <row r="38454" spans="36:311" x14ac:dyDescent="0.2">
      <c r="AJ38454" s="23"/>
      <c r="HH38454"/>
      <c r="IW38454" s="36"/>
      <c r="JI38454"/>
      <c r="JJ38454"/>
      <c r="KX38454" s="23"/>
      <c r="KY38454" s="23"/>
    </row>
    <row r="38455" spans="36:311" x14ac:dyDescent="0.2">
      <c r="AJ38455" s="23"/>
      <c r="HH38455"/>
      <c r="IW38455" s="36"/>
      <c r="JI38455"/>
      <c r="JJ38455"/>
      <c r="KX38455" s="23"/>
      <c r="KY38455" s="23"/>
    </row>
    <row r="38456" spans="36:311" x14ac:dyDescent="0.2">
      <c r="AJ38456" s="23"/>
      <c r="HH38456"/>
      <c r="IW38456" s="36"/>
      <c r="JI38456"/>
      <c r="JJ38456"/>
      <c r="KX38456" s="23"/>
      <c r="KY38456" s="23"/>
    </row>
    <row r="38457" spans="36:311" x14ac:dyDescent="0.2">
      <c r="AJ38457" s="23"/>
      <c r="HH38457"/>
      <c r="IW38457" s="36"/>
      <c r="JI38457"/>
      <c r="JJ38457"/>
      <c r="KX38457" s="23"/>
      <c r="KY38457" s="23"/>
    </row>
    <row r="38458" spans="36:311" x14ac:dyDescent="0.2">
      <c r="AJ38458" s="23"/>
      <c r="HH38458"/>
      <c r="IW38458" s="36"/>
      <c r="JI38458"/>
      <c r="JJ38458"/>
      <c r="KX38458" s="23"/>
      <c r="KY38458" s="23"/>
    </row>
    <row r="38459" spans="36:311" x14ac:dyDescent="0.2">
      <c r="AJ38459" s="23"/>
      <c r="HH38459"/>
      <c r="IW38459" s="36"/>
      <c r="JI38459"/>
      <c r="JJ38459"/>
      <c r="KX38459" s="23"/>
      <c r="KY38459" s="23"/>
    </row>
    <row r="38460" spans="36:311" x14ac:dyDescent="0.2">
      <c r="AJ38460" s="23"/>
      <c r="HH38460"/>
      <c r="IW38460" s="36"/>
      <c r="JI38460"/>
      <c r="JJ38460"/>
      <c r="KX38460" s="23"/>
      <c r="KY38460" s="23"/>
    </row>
    <row r="38461" spans="36:311" x14ac:dyDescent="0.2">
      <c r="AJ38461" s="23"/>
      <c r="HH38461"/>
      <c r="IW38461" s="36"/>
      <c r="JI38461"/>
      <c r="JJ38461"/>
      <c r="KX38461" s="23"/>
      <c r="KY38461" s="23"/>
    </row>
    <row r="38462" spans="36:311" x14ac:dyDescent="0.2">
      <c r="AJ38462" s="23"/>
      <c r="HH38462"/>
      <c r="IW38462" s="36"/>
      <c r="JI38462"/>
      <c r="JJ38462"/>
      <c r="KX38462" s="23"/>
      <c r="KY38462" s="23"/>
    </row>
    <row r="38463" spans="36:311" x14ac:dyDescent="0.2">
      <c r="AJ38463" s="23"/>
      <c r="HH38463"/>
      <c r="IW38463" s="36"/>
      <c r="JI38463"/>
      <c r="JJ38463"/>
      <c r="KX38463" s="23"/>
      <c r="KY38463" s="23"/>
    </row>
    <row r="38464" spans="36:311" x14ac:dyDescent="0.2">
      <c r="AJ38464" s="23"/>
      <c r="HH38464"/>
      <c r="IW38464" s="36"/>
      <c r="JI38464"/>
      <c r="JJ38464"/>
      <c r="KX38464" s="23"/>
      <c r="KY38464" s="23"/>
    </row>
    <row r="38465" spans="36:311" x14ac:dyDescent="0.2">
      <c r="AJ38465" s="23"/>
      <c r="HH38465"/>
      <c r="IW38465" s="36"/>
      <c r="JI38465"/>
      <c r="JJ38465"/>
      <c r="KX38465" s="23"/>
      <c r="KY38465" s="23"/>
    </row>
    <row r="38466" spans="36:311" x14ac:dyDescent="0.2">
      <c r="AJ38466" s="23"/>
      <c r="HH38466"/>
      <c r="IW38466" s="36"/>
      <c r="JI38466"/>
      <c r="JJ38466"/>
      <c r="KX38466" s="23"/>
      <c r="KY38466" s="23"/>
    </row>
    <row r="38467" spans="36:311" x14ac:dyDescent="0.2">
      <c r="AJ38467" s="23"/>
      <c r="HH38467"/>
      <c r="IW38467" s="36"/>
      <c r="JI38467"/>
      <c r="JJ38467"/>
      <c r="KX38467" s="23"/>
      <c r="KY38467" s="23"/>
    </row>
    <row r="38468" spans="36:311" x14ac:dyDescent="0.2">
      <c r="AJ38468" s="23"/>
      <c r="HH38468"/>
      <c r="IW38468" s="36"/>
      <c r="JI38468"/>
      <c r="JJ38468"/>
      <c r="KX38468" s="23"/>
      <c r="KY38468" s="23"/>
    </row>
    <row r="38469" spans="36:311" x14ac:dyDescent="0.2">
      <c r="AJ38469" s="23"/>
      <c r="HH38469"/>
      <c r="IW38469" s="36"/>
      <c r="JI38469"/>
      <c r="JJ38469"/>
      <c r="KX38469" s="23"/>
      <c r="KY38469" s="23"/>
    </row>
    <row r="38470" spans="36:311" x14ac:dyDescent="0.2">
      <c r="AJ38470" s="23"/>
      <c r="HH38470"/>
      <c r="IW38470" s="36"/>
      <c r="JI38470"/>
      <c r="JJ38470"/>
      <c r="KX38470" s="23"/>
      <c r="KY38470" s="23"/>
    </row>
    <row r="38471" spans="36:311" x14ac:dyDescent="0.2">
      <c r="AJ38471" s="23"/>
      <c r="HH38471"/>
      <c r="IW38471" s="36"/>
      <c r="JI38471"/>
      <c r="JJ38471"/>
      <c r="KX38471" s="23"/>
      <c r="KY38471" s="23"/>
    </row>
    <row r="38472" spans="36:311" x14ac:dyDescent="0.2">
      <c r="AJ38472" s="23"/>
      <c r="HH38472"/>
      <c r="IW38472" s="36"/>
      <c r="JI38472"/>
      <c r="JJ38472"/>
      <c r="KX38472" s="23"/>
      <c r="KY38472" s="23"/>
    </row>
    <row r="38473" spans="36:311" x14ac:dyDescent="0.2">
      <c r="AJ38473" s="23"/>
      <c r="HH38473"/>
      <c r="IW38473" s="36"/>
      <c r="JI38473"/>
      <c r="JJ38473"/>
      <c r="KX38473" s="23"/>
      <c r="KY38473" s="23"/>
    </row>
    <row r="38474" spans="36:311" x14ac:dyDescent="0.2">
      <c r="AJ38474" s="23"/>
      <c r="HH38474"/>
      <c r="IW38474" s="36"/>
      <c r="JI38474"/>
      <c r="JJ38474"/>
      <c r="KX38474" s="23"/>
      <c r="KY38474" s="23"/>
    </row>
    <row r="38475" spans="36:311" x14ac:dyDescent="0.2">
      <c r="AJ38475" s="23"/>
      <c r="HH38475"/>
      <c r="IW38475" s="36"/>
      <c r="JI38475"/>
      <c r="JJ38475"/>
      <c r="KX38475" s="23"/>
      <c r="KY38475" s="23"/>
    </row>
    <row r="38476" spans="36:311" x14ac:dyDescent="0.2">
      <c r="AJ38476" s="23"/>
      <c r="HH38476"/>
      <c r="IW38476" s="36"/>
      <c r="JI38476"/>
      <c r="JJ38476"/>
      <c r="KX38476" s="23"/>
      <c r="KY38476" s="23"/>
    </row>
    <row r="38477" spans="36:311" x14ac:dyDescent="0.2">
      <c r="AJ38477" s="23"/>
      <c r="HH38477"/>
      <c r="IW38477" s="36"/>
      <c r="JI38477"/>
      <c r="JJ38477"/>
      <c r="KX38477" s="23"/>
      <c r="KY38477" s="23"/>
    </row>
    <row r="38478" spans="36:311" x14ac:dyDescent="0.2">
      <c r="AJ38478" s="23"/>
      <c r="HH38478"/>
      <c r="IW38478" s="36"/>
      <c r="JI38478"/>
      <c r="JJ38478"/>
      <c r="KX38478" s="23"/>
      <c r="KY38478" s="23"/>
    </row>
    <row r="38479" spans="36:311" x14ac:dyDescent="0.2">
      <c r="AJ38479" s="23"/>
      <c r="HH38479"/>
      <c r="IW38479" s="36"/>
      <c r="JI38479"/>
      <c r="JJ38479"/>
      <c r="KX38479" s="23"/>
      <c r="KY38479" s="23"/>
    </row>
    <row r="38480" spans="36:311" x14ac:dyDescent="0.2">
      <c r="AJ38480" s="23"/>
      <c r="HH38480"/>
      <c r="IW38480" s="36"/>
      <c r="JI38480"/>
      <c r="JJ38480"/>
      <c r="KX38480" s="23"/>
      <c r="KY38480" s="23"/>
    </row>
    <row r="38481" spans="36:311" x14ac:dyDescent="0.2">
      <c r="AJ38481" s="23"/>
      <c r="HH38481"/>
      <c r="IW38481" s="36"/>
      <c r="JI38481"/>
      <c r="JJ38481"/>
      <c r="KX38481" s="23"/>
      <c r="KY38481" s="23"/>
    </row>
    <row r="38482" spans="36:311" x14ac:dyDescent="0.2">
      <c r="AJ38482" s="23"/>
      <c r="HH38482"/>
      <c r="IW38482" s="36"/>
      <c r="JI38482"/>
      <c r="JJ38482"/>
      <c r="KX38482" s="23"/>
      <c r="KY38482" s="23"/>
    </row>
    <row r="38483" spans="36:311" x14ac:dyDescent="0.2">
      <c r="AJ38483" s="23"/>
      <c r="HH38483"/>
      <c r="IW38483" s="36"/>
      <c r="JI38483"/>
      <c r="JJ38483"/>
      <c r="KX38483" s="23"/>
      <c r="KY38483" s="23"/>
    </row>
    <row r="38484" spans="36:311" x14ac:dyDescent="0.2">
      <c r="AJ38484" s="23"/>
      <c r="HH38484"/>
      <c r="IW38484" s="36"/>
      <c r="JI38484"/>
      <c r="JJ38484"/>
      <c r="KX38484" s="23"/>
      <c r="KY38484" s="23"/>
    </row>
    <row r="38485" spans="36:311" x14ac:dyDescent="0.2">
      <c r="AJ38485" s="23"/>
      <c r="HH38485"/>
      <c r="IW38485" s="36"/>
      <c r="JI38485"/>
      <c r="JJ38485"/>
      <c r="KX38485" s="23"/>
      <c r="KY38485" s="23"/>
    </row>
    <row r="38486" spans="36:311" x14ac:dyDescent="0.2">
      <c r="AJ38486" s="23"/>
      <c r="HH38486"/>
      <c r="IW38486" s="36"/>
      <c r="JI38486"/>
      <c r="JJ38486"/>
      <c r="KX38486" s="23"/>
      <c r="KY38486" s="23"/>
    </row>
    <row r="38487" spans="36:311" x14ac:dyDescent="0.2">
      <c r="AJ38487" s="23"/>
      <c r="HH38487"/>
      <c r="IW38487" s="36"/>
      <c r="JI38487"/>
      <c r="JJ38487"/>
      <c r="KX38487" s="23"/>
      <c r="KY38487" s="23"/>
    </row>
    <row r="38488" spans="36:311" x14ac:dyDescent="0.2">
      <c r="AJ38488" s="23"/>
      <c r="HH38488"/>
      <c r="IW38488" s="36"/>
      <c r="JI38488"/>
      <c r="JJ38488"/>
      <c r="KX38488" s="23"/>
      <c r="KY38488" s="23"/>
    </row>
    <row r="38489" spans="36:311" x14ac:dyDescent="0.2">
      <c r="AJ38489" s="23"/>
      <c r="HH38489"/>
      <c r="IW38489" s="36"/>
      <c r="JI38489"/>
      <c r="JJ38489"/>
      <c r="KX38489" s="23"/>
      <c r="KY38489" s="23"/>
    </row>
    <row r="38490" spans="36:311" x14ac:dyDescent="0.2">
      <c r="AJ38490" s="23"/>
      <c r="HH38490"/>
      <c r="IW38490" s="36"/>
      <c r="JI38490"/>
      <c r="JJ38490"/>
      <c r="KX38490" s="23"/>
      <c r="KY38490" s="23"/>
    </row>
    <row r="38491" spans="36:311" x14ac:dyDescent="0.2">
      <c r="AJ38491" s="23"/>
      <c r="HH38491"/>
      <c r="IW38491" s="36"/>
      <c r="JI38491"/>
      <c r="JJ38491"/>
      <c r="KX38491" s="23"/>
      <c r="KY38491" s="23"/>
    </row>
    <row r="38492" spans="36:311" x14ac:dyDescent="0.2">
      <c r="AJ38492" s="23"/>
      <c r="HH38492"/>
      <c r="IW38492" s="36"/>
      <c r="JI38492"/>
      <c r="JJ38492"/>
      <c r="KX38492" s="23"/>
      <c r="KY38492" s="23"/>
    </row>
    <row r="38493" spans="36:311" x14ac:dyDescent="0.2">
      <c r="AJ38493" s="23"/>
      <c r="HH38493"/>
      <c r="IW38493" s="36"/>
      <c r="JI38493"/>
      <c r="JJ38493"/>
      <c r="KX38493" s="23"/>
      <c r="KY38493" s="23"/>
    </row>
    <row r="38494" spans="36:311" x14ac:dyDescent="0.2">
      <c r="AJ38494" s="23"/>
      <c r="HH38494"/>
      <c r="IW38494" s="36"/>
      <c r="JI38494"/>
      <c r="JJ38494"/>
      <c r="KX38494" s="23"/>
      <c r="KY38494" s="23"/>
    </row>
    <row r="38495" spans="36:311" x14ac:dyDescent="0.2">
      <c r="AJ38495" s="23"/>
      <c r="HH38495"/>
      <c r="IW38495" s="36"/>
      <c r="JI38495"/>
      <c r="JJ38495"/>
      <c r="KX38495" s="23"/>
      <c r="KY38495" s="23"/>
    </row>
    <row r="38496" spans="36:311" x14ac:dyDescent="0.2">
      <c r="AJ38496" s="23"/>
      <c r="HH38496"/>
      <c r="IW38496" s="36"/>
      <c r="JI38496"/>
      <c r="JJ38496"/>
      <c r="KX38496" s="23"/>
      <c r="KY38496" s="23"/>
    </row>
    <row r="38497" spans="36:311" x14ac:dyDescent="0.2">
      <c r="AJ38497" s="23"/>
      <c r="HH38497"/>
      <c r="IW38497" s="36"/>
      <c r="JI38497"/>
      <c r="JJ38497"/>
      <c r="KX38497" s="23"/>
      <c r="KY38497" s="23"/>
    </row>
    <row r="38498" spans="36:311" x14ac:dyDescent="0.2">
      <c r="AJ38498" s="23"/>
      <c r="HH38498"/>
      <c r="IW38498" s="36"/>
      <c r="JI38498"/>
      <c r="JJ38498"/>
      <c r="KX38498" s="23"/>
      <c r="KY38498" s="23"/>
    </row>
    <row r="38499" spans="36:311" x14ac:dyDescent="0.2">
      <c r="AJ38499" s="23"/>
      <c r="HH38499"/>
      <c r="IW38499" s="36"/>
      <c r="JI38499"/>
      <c r="JJ38499"/>
      <c r="KX38499" s="23"/>
      <c r="KY38499" s="23"/>
    </row>
    <row r="38500" spans="36:311" x14ac:dyDescent="0.2">
      <c r="AJ38500" s="23"/>
      <c r="HH38500"/>
      <c r="IW38500" s="36"/>
      <c r="JI38500"/>
      <c r="JJ38500"/>
      <c r="KX38500" s="23"/>
      <c r="KY38500" s="23"/>
    </row>
    <row r="38501" spans="36:311" x14ac:dyDescent="0.2">
      <c r="AJ38501" s="23"/>
      <c r="HH38501"/>
      <c r="IW38501" s="36"/>
      <c r="JI38501"/>
      <c r="JJ38501"/>
      <c r="KX38501" s="23"/>
      <c r="KY38501" s="23"/>
    </row>
    <row r="38502" spans="36:311" x14ac:dyDescent="0.2">
      <c r="AJ38502" s="23"/>
      <c r="HH38502"/>
      <c r="IW38502" s="36"/>
      <c r="JI38502"/>
      <c r="JJ38502"/>
      <c r="KX38502" s="23"/>
      <c r="KY38502" s="23"/>
    </row>
    <row r="38503" spans="36:311" x14ac:dyDescent="0.2">
      <c r="AJ38503" s="23"/>
      <c r="HH38503"/>
      <c r="IW38503" s="36"/>
      <c r="JI38503"/>
      <c r="JJ38503"/>
      <c r="KX38503" s="23"/>
      <c r="KY38503" s="23"/>
    </row>
    <row r="38504" spans="36:311" x14ac:dyDescent="0.2">
      <c r="AJ38504" s="23"/>
      <c r="HH38504"/>
      <c r="IW38504" s="36"/>
      <c r="JI38504"/>
      <c r="JJ38504"/>
      <c r="KX38504" s="23"/>
      <c r="KY38504" s="23"/>
    </row>
    <row r="38505" spans="36:311" x14ac:dyDescent="0.2">
      <c r="AJ38505" s="23"/>
      <c r="HH38505"/>
      <c r="IW38505" s="36"/>
      <c r="JI38505"/>
      <c r="JJ38505"/>
      <c r="KX38505" s="23"/>
      <c r="KY38505" s="23"/>
    </row>
    <row r="38506" spans="36:311" x14ac:dyDescent="0.2">
      <c r="AJ38506" s="23"/>
      <c r="HH38506"/>
      <c r="IW38506" s="36"/>
      <c r="JI38506"/>
      <c r="JJ38506"/>
      <c r="KX38506" s="23"/>
      <c r="KY38506" s="23"/>
    </row>
    <row r="38507" spans="36:311" x14ac:dyDescent="0.2">
      <c r="AJ38507" s="23"/>
      <c r="HH38507"/>
      <c r="IW38507" s="36"/>
      <c r="JI38507"/>
      <c r="JJ38507"/>
      <c r="KX38507" s="23"/>
      <c r="KY38507" s="23"/>
    </row>
    <row r="38508" spans="36:311" x14ac:dyDescent="0.2">
      <c r="AJ38508" s="23"/>
      <c r="HH38508"/>
      <c r="IW38508" s="36"/>
      <c r="JI38508"/>
      <c r="JJ38508"/>
      <c r="KX38508" s="23"/>
      <c r="KY38508" s="23"/>
    </row>
    <row r="38509" spans="36:311" x14ac:dyDescent="0.2">
      <c r="AJ38509" s="23"/>
      <c r="HH38509"/>
      <c r="IW38509" s="36"/>
      <c r="JI38509"/>
      <c r="JJ38509"/>
      <c r="KX38509" s="23"/>
      <c r="KY38509" s="23"/>
    </row>
    <row r="38510" spans="36:311" x14ac:dyDescent="0.2">
      <c r="AJ38510" s="23"/>
      <c r="HH38510"/>
      <c r="IW38510" s="36"/>
      <c r="JI38510"/>
      <c r="JJ38510"/>
      <c r="KX38510" s="23"/>
      <c r="KY38510" s="23"/>
    </row>
    <row r="38511" spans="36:311" x14ac:dyDescent="0.2">
      <c r="AJ38511" s="23"/>
      <c r="HH38511"/>
      <c r="IW38511" s="36"/>
      <c r="JI38511"/>
      <c r="JJ38511"/>
      <c r="KX38511" s="23"/>
      <c r="KY38511" s="23"/>
    </row>
    <row r="38512" spans="36:311" x14ac:dyDescent="0.2">
      <c r="AJ38512" s="23"/>
      <c r="HH38512"/>
      <c r="IW38512" s="36"/>
      <c r="JI38512"/>
      <c r="JJ38512"/>
      <c r="KX38512" s="23"/>
      <c r="KY38512" s="23"/>
    </row>
    <row r="38513" spans="36:311" x14ac:dyDescent="0.2">
      <c r="AJ38513" s="23"/>
      <c r="HH38513"/>
      <c r="IW38513" s="36"/>
      <c r="JI38513"/>
      <c r="JJ38513"/>
      <c r="KX38513" s="23"/>
      <c r="KY38513" s="23"/>
    </row>
    <row r="38514" spans="36:311" x14ac:dyDescent="0.2">
      <c r="AJ38514" s="23"/>
      <c r="HH38514"/>
      <c r="IW38514" s="36"/>
      <c r="JI38514"/>
      <c r="JJ38514"/>
      <c r="KX38514" s="23"/>
      <c r="KY38514" s="23"/>
    </row>
    <row r="38515" spans="36:311" x14ac:dyDescent="0.2">
      <c r="AJ38515" s="23"/>
      <c r="HH38515"/>
      <c r="IW38515" s="36"/>
      <c r="JI38515"/>
      <c r="JJ38515"/>
      <c r="KX38515" s="23"/>
      <c r="KY38515" s="23"/>
    </row>
    <row r="38516" spans="36:311" x14ac:dyDescent="0.2">
      <c r="AJ38516" s="23"/>
      <c r="HH38516"/>
      <c r="IW38516" s="36"/>
      <c r="JI38516"/>
      <c r="JJ38516"/>
      <c r="KX38516" s="23"/>
      <c r="KY38516" s="23"/>
    </row>
    <row r="38517" spans="36:311" x14ac:dyDescent="0.2">
      <c r="AJ38517" s="23"/>
      <c r="HH38517"/>
      <c r="IW38517" s="36"/>
      <c r="JI38517"/>
      <c r="JJ38517"/>
      <c r="KX38517" s="23"/>
      <c r="KY38517" s="23"/>
    </row>
    <row r="38518" spans="36:311" x14ac:dyDescent="0.2">
      <c r="AJ38518" s="23"/>
      <c r="HH38518"/>
      <c r="IW38518" s="36"/>
      <c r="JI38518"/>
      <c r="JJ38518"/>
      <c r="KX38518" s="23"/>
      <c r="KY38518" s="23"/>
    </row>
    <row r="38519" spans="36:311" x14ac:dyDescent="0.2">
      <c r="AJ38519" s="23"/>
      <c r="HH38519"/>
      <c r="IW38519" s="36"/>
      <c r="JI38519"/>
      <c r="JJ38519"/>
      <c r="KX38519" s="23"/>
      <c r="KY38519" s="23"/>
    </row>
    <row r="38520" spans="36:311" x14ac:dyDescent="0.2">
      <c r="AJ38520" s="23"/>
      <c r="HH38520"/>
      <c r="IW38520" s="36"/>
      <c r="JI38520"/>
      <c r="JJ38520"/>
      <c r="KX38520" s="23"/>
      <c r="KY38520" s="23"/>
    </row>
    <row r="38521" spans="36:311" x14ac:dyDescent="0.2">
      <c r="AJ38521" s="23"/>
      <c r="HH38521"/>
      <c r="IW38521" s="36"/>
      <c r="JI38521"/>
      <c r="JJ38521"/>
      <c r="KX38521" s="23"/>
      <c r="KY38521" s="23"/>
    </row>
    <row r="38522" spans="36:311" x14ac:dyDescent="0.2">
      <c r="AJ38522" s="23"/>
      <c r="HH38522"/>
      <c r="IW38522" s="36"/>
      <c r="JI38522"/>
      <c r="JJ38522"/>
      <c r="KX38522" s="23"/>
      <c r="KY38522" s="23"/>
    </row>
    <row r="38523" spans="36:311" x14ac:dyDescent="0.2">
      <c r="AJ38523" s="23"/>
      <c r="HH38523"/>
      <c r="IW38523" s="36"/>
      <c r="JI38523"/>
      <c r="JJ38523"/>
      <c r="KX38523" s="23"/>
      <c r="KY38523" s="23"/>
    </row>
    <row r="38524" spans="36:311" x14ac:dyDescent="0.2">
      <c r="AJ38524" s="23"/>
      <c r="HH38524"/>
      <c r="IW38524" s="36"/>
      <c r="JI38524"/>
      <c r="JJ38524"/>
      <c r="KX38524" s="23"/>
      <c r="KY38524" s="23"/>
    </row>
    <row r="38525" spans="36:311" x14ac:dyDescent="0.2">
      <c r="AJ38525" s="23"/>
      <c r="HH38525"/>
      <c r="IW38525" s="36"/>
      <c r="JI38525"/>
      <c r="JJ38525"/>
      <c r="KX38525" s="23"/>
      <c r="KY38525" s="23"/>
    </row>
    <row r="38526" spans="36:311" x14ac:dyDescent="0.2">
      <c r="AJ38526" s="23"/>
      <c r="HH38526"/>
      <c r="IW38526" s="36"/>
      <c r="JI38526"/>
      <c r="JJ38526"/>
      <c r="KX38526" s="23"/>
      <c r="KY38526" s="23"/>
    </row>
    <row r="38527" spans="36:311" x14ac:dyDescent="0.2">
      <c r="AJ38527" s="23"/>
      <c r="HH38527"/>
      <c r="IW38527" s="36"/>
      <c r="JI38527"/>
      <c r="JJ38527"/>
      <c r="KX38527" s="23"/>
      <c r="KY38527" s="23"/>
    </row>
    <row r="38528" spans="36:311" x14ac:dyDescent="0.2">
      <c r="AJ38528" s="23"/>
      <c r="HH38528"/>
      <c r="IW38528" s="36"/>
      <c r="JI38528"/>
      <c r="JJ38528"/>
      <c r="KX38528" s="23"/>
      <c r="KY38528" s="23"/>
    </row>
    <row r="38529" spans="36:311" x14ac:dyDescent="0.2">
      <c r="AJ38529" s="23"/>
      <c r="HH38529"/>
      <c r="IW38529" s="36"/>
      <c r="JI38529"/>
      <c r="JJ38529"/>
      <c r="KX38529" s="23"/>
      <c r="KY38529" s="23"/>
    </row>
    <row r="38530" spans="36:311" x14ac:dyDescent="0.2">
      <c r="AJ38530" s="23"/>
      <c r="HH38530"/>
      <c r="IW38530" s="36"/>
      <c r="JI38530"/>
      <c r="JJ38530"/>
      <c r="KX38530" s="23"/>
      <c r="KY38530" s="23"/>
    </row>
    <row r="38531" spans="36:311" x14ac:dyDescent="0.2">
      <c r="AJ38531" s="23"/>
      <c r="HH38531"/>
      <c r="IW38531" s="36"/>
      <c r="JI38531"/>
      <c r="JJ38531"/>
      <c r="KX38531" s="23"/>
      <c r="KY38531" s="23"/>
    </row>
    <row r="38532" spans="36:311" x14ac:dyDescent="0.2">
      <c r="AJ38532" s="23"/>
      <c r="HH38532"/>
      <c r="IW38532" s="36"/>
      <c r="JI38532"/>
      <c r="JJ38532"/>
      <c r="KX38532" s="23"/>
      <c r="KY38532" s="23"/>
    </row>
    <row r="38533" spans="36:311" x14ac:dyDescent="0.2">
      <c r="AJ38533" s="23"/>
      <c r="HH38533"/>
      <c r="IW38533" s="36"/>
      <c r="JI38533"/>
      <c r="JJ38533"/>
      <c r="KX38533" s="23"/>
      <c r="KY38533" s="23"/>
    </row>
    <row r="38534" spans="36:311" x14ac:dyDescent="0.2">
      <c r="AJ38534" s="23"/>
      <c r="HH38534"/>
      <c r="IW38534" s="36"/>
      <c r="JI38534"/>
      <c r="JJ38534"/>
      <c r="KX38534" s="23"/>
      <c r="KY38534" s="23"/>
    </row>
    <row r="38535" spans="36:311" x14ac:dyDescent="0.2">
      <c r="AJ38535" s="23"/>
      <c r="HH38535"/>
      <c r="IW38535" s="36"/>
      <c r="JI38535"/>
      <c r="JJ38535"/>
      <c r="KX38535" s="23"/>
      <c r="KY38535" s="23"/>
    </row>
    <row r="38536" spans="36:311" x14ac:dyDescent="0.2">
      <c r="AJ38536" s="23"/>
      <c r="HH38536"/>
      <c r="IW38536" s="36"/>
      <c r="JI38536"/>
      <c r="JJ38536"/>
      <c r="KX38536" s="23"/>
      <c r="KY38536" s="23"/>
    </row>
    <row r="38537" spans="36:311" x14ac:dyDescent="0.2">
      <c r="AJ38537" s="23"/>
      <c r="HH38537"/>
      <c r="IW38537" s="36"/>
      <c r="JI38537"/>
      <c r="JJ38537"/>
      <c r="KX38537" s="23"/>
      <c r="KY38537" s="23"/>
    </row>
    <row r="38538" spans="36:311" x14ac:dyDescent="0.2">
      <c r="AJ38538" s="23"/>
      <c r="HH38538"/>
      <c r="IW38538" s="36"/>
      <c r="JI38538"/>
      <c r="JJ38538"/>
      <c r="KX38538" s="23"/>
      <c r="KY38538" s="23"/>
    </row>
    <row r="38539" spans="36:311" x14ac:dyDescent="0.2">
      <c r="AJ38539" s="23"/>
      <c r="HH38539"/>
      <c r="IW38539" s="36"/>
      <c r="JI38539"/>
      <c r="JJ38539"/>
      <c r="KX38539" s="23"/>
      <c r="KY38539" s="23"/>
    </row>
    <row r="38540" spans="36:311" x14ac:dyDescent="0.2">
      <c r="AJ38540" s="23"/>
      <c r="HH38540"/>
      <c r="IW38540" s="36"/>
      <c r="JI38540"/>
      <c r="JJ38540"/>
      <c r="KX38540" s="23"/>
      <c r="KY38540" s="23"/>
    </row>
    <row r="38541" spans="36:311" x14ac:dyDescent="0.2">
      <c r="AJ38541" s="23"/>
      <c r="HH38541"/>
      <c r="IW38541" s="36"/>
      <c r="JI38541"/>
      <c r="JJ38541"/>
      <c r="KX38541" s="23"/>
      <c r="KY38541" s="23"/>
    </row>
    <row r="38542" spans="36:311" x14ac:dyDescent="0.2">
      <c r="AJ38542" s="23"/>
      <c r="HH38542"/>
      <c r="IW38542" s="36"/>
      <c r="JI38542"/>
      <c r="JJ38542"/>
      <c r="KX38542" s="23"/>
      <c r="KY38542" s="23"/>
    </row>
    <row r="38543" spans="36:311" x14ac:dyDescent="0.2">
      <c r="AJ38543" s="23"/>
      <c r="HH38543"/>
      <c r="IW38543" s="36"/>
      <c r="JI38543"/>
      <c r="JJ38543"/>
      <c r="KX38543" s="23"/>
      <c r="KY38543" s="23"/>
    </row>
    <row r="38544" spans="36:311" x14ac:dyDescent="0.2">
      <c r="AJ38544" s="23"/>
      <c r="HH38544"/>
      <c r="IW38544" s="36"/>
      <c r="JI38544"/>
      <c r="JJ38544"/>
      <c r="KX38544" s="23"/>
      <c r="KY38544" s="23"/>
    </row>
    <row r="38545" spans="36:311" x14ac:dyDescent="0.2">
      <c r="AJ38545" s="23"/>
      <c r="HH38545"/>
      <c r="IW38545" s="36"/>
      <c r="JI38545"/>
      <c r="JJ38545"/>
      <c r="KX38545" s="23"/>
      <c r="KY38545" s="23"/>
    </row>
    <row r="38546" spans="36:311" x14ac:dyDescent="0.2">
      <c r="AJ38546" s="23"/>
      <c r="HH38546"/>
      <c r="IW38546" s="36"/>
      <c r="JI38546"/>
      <c r="JJ38546"/>
      <c r="KX38546" s="23"/>
      <c r="KY38546" s="23"/>
    </row>
    <row r="38547" spans="36:311" x14ac:dyDescent="0.2">
      <c r="AJ38547" s="23"/>
      <c r="HH38547"/>
      <c r="IW38547" s="36"/>
      <c r="JI38547"/>
      <c r="JJ38547"/>
      <c r="KX38547" s="23"/>
      <c r="KY38547" s="23"/>
    </row>
    <row r="38548" spans="36:311" x14ac:dyDescent="0.2">
      <c r="AJ38548" s="23"/>
      <c r="HH38548"/>
      <c r="IW38548" s="36"/>
      <c r="JI38548"/>
      <c r="JJ38548"/>
      <c r="KX38548" s="23"/>
      <c r="KY38548" s="23"/>
    </row>
    <row r="38549" spans="36:311" x14ac:dyDescent="0.2">
      <c r="AJ38549" s="23"/>
      <c r="HH38549"/>
      <c r="IW38549" s="36"/>
      <c r="JI38549"/>
      <c r="JJ38549"/>
      <c r="KX38549" s="23"/>
      <c r="KY38549" s="23"/>
    </row>
    <row r="38550" spans="36:311" x14ac:dyDescent="0.2">
      <c r="AJ38550" s="23"/>
      <c r="HH38550"/>
      <c r="IW38550" s="36"/>
      <c r="JI38550"/>
      <c r="JJ38550"/>
      <c r="KX38550" s="23"/>
      <c r="KY38550" s="23"/>
    </row>
    <row r="38551" spans="36:311" x14ac:dyDescent="0.2">
      <c r="AJ38551" s="23"/>
      <c r="HH38551"/>
      <c r="IW38551" s="36"/>
      <c r="JI38551"/>
      <c r="JJ38551"/>
      <c r="KX38551" s="23"/>
      <c r="KY38551" s="23"/>
    </row>
    <row r="38552" spans="36:311" x14ac:dyDescent="0.2">
      <c r="AJ38552" s="23"/>
      <c r="HH38552"/>
      <c r="IW38552" s="36"/>
      <c r="JI38552"/>
      <c r="JJ38552"/>
      <c r="KX38552" s="23"/>
      <c r="KY38552" s="23"/>
    </row>
    <row r="38553" spans="36:311" x14ac:dyDescent="0.2">
      <c r="AJ38553" s="23"/>
      <c r="HH38553"/>
      <c r="IW38553" s="36"/>
      <c r="JI38553"/>
      <c r="JJ38553"/>
      <c r="KX38553" s="23"/>
      <c r="KY38553" s="23"/>
    </row>
    <row r="38554" spans="36:311" x14ac:dyDescent="0.2">
      <c r="AJ38554" s="23"/>
      <c r="HH38554"/>
      <c r="IW38554" s="36"/>
      <c r="JI38554"/>
      <c r="JJ38554"/>
      <c r="KX38554" s="23"/>
      <c r="KY38554" s="23"/>
    </row>
    <row r="38555" spans="36:311" x14ac:dyDescent="0.2">
      <c r="AJ38555" s="23"/>
      <c r="HH38555"/>
      <c r="IW38555" s="36"/>
      <c r="JI38555"/>
      <c r="JJ38555"/>
      <c r="KX38555" s="23"/>
      <c r="KY38555" s="23"/>
    </row>
    <row r="38556" spans="36:311" x14ac:dyDescent="0.2">
      <c r="AJ38556" s="23"/>
      <c r="HH38556"/>
      <c r="IW38556" s="36"/>
      <c r="JI38556"/>
      <c r="JJ38556"/>
      <c r="KX38556" s="23"/>
      <c r="KY38556" s="23"/>
    </row>
    <row r="38557" spans="36:311" x14ac:dyDescent="0.2">
      <c r="AJ38557" s="23"/>
      <c r="HH38557"/>
      <c r="IW38557" s="36"/>
      <c r="JI38557"/>
      <c r="JJ38557"/>
      <c r="KX38557" s="23"/>
      <c r="KY38557" s="23"/>
    </row>
    <row r="38558" spans="36:311" x14ac:dyDescent="0.2">
      <c r="AJ38558" s="23"/>
      <c r="HH38558"/>
      <c r="IW38558" s="36"/>
      <c r="JI38558"/>
      <c r="JJ38558"/>
      <c r="KX38558" s="23"/>
      <c r="KY38558" s="23"/>
    </row>
    <row r="38559" spans="36:311" x14ac:dyDescent="0.2">
      <c r="AJ38559" s="23"/>
      <c r="HH38559"/>
      <c r="IW38559" s="36"/>
      <c r="JI38559"/>
      <c r="JJ38559"/>
      <c r="KX38559" s="23"/>
      <c r="KY38559" s="23"/>
    </row>
    <row r="38560" spans="36:311" x14ac:dyDescent="0.2">
      <c r="AJ38560" s="23"/>
      <c r="HH38560"/>
      <c r="IW38560" s="36"/>
      <c r="JI38560"/>
      <c r="JJ38560"/>
      <c r="KX38560" s="23"/>
      <c r="KY38560" s="23"/>
    </row>
    <row r="38561" spans="36:311" x14ac:dyDescent="0.2">
      <c r="AJ38561" s="23"/>
      <c r="HH38561"/>
      <c r="IW38561" s="36"/>
      <c r="JI38561"/>
      <c r="JJ38561"/>
      <c r="KX38561" s="23"/>
      <c r="KY38561" s="23"/>
    </row>
    <row r="38562" spans="36:311" x14ac:dyDescent="0.2">
      <c r="AJ38562" s="23"/>
      <c r="HH38562"/>
      <c r="IW38562" s="36"/>
      <c r="JI38562"/>
      <c r="JJ38562"/>
      <c r="KX38562" s="23"/>
      <c r="KY38562" s="23"/>
    </row>
    <row r="38563" spans="36:311" x14ac:dyDescent="0.2">
      <c r="AJ38563" s="23"/>
      <c r="HH38563"/>
      <c r="IW38563" s="36"/>
      <c r="JI38563"/>
      <c r="JJ38563"/>
      <c r="KX38563" s="23"/>
      <c r="KY38563" s="23"/>
    </row>
    <row r="38564" spans="36:311" x14ac:dyDescent="0.2">
      <c r="AJ38564" s="23"/>
      <c r="HH38564"/>
      <c r="IW38564" s="36"/>
      <c r="JI38564"/>
      <c r="JJ38564"/>
      <c r="KX38564" s="23"/>
      <c r="KY38564" s="23"/>
    </row>
    <row r="38565" spans="36:311" x14ac:dyDescent="0.2">
      <c r="AJ38565" s="23"/>
      <c r="HH38565"/>
      <c r="IW38565" s="36"/>
      <c r="JI38565"/>
      <c r="JJ38565"/>
      <c r="KX38565" s="23"/>
      <c r="KY38565" s="23"/>
    </row>
    <row r="38566" spans="36:311" x14ac:dyDescent="0.2">
      <c r="AJ38566" s="23"/>
      <c r="HH38566"/>
      <c r="IW38566" s="36"/>
      <c r="JI38566"/>
      <c r="JJ38566"/>
      <c r="KX38566" s="23"/>
      <c r="KY38566" s="23"/>
    </row>
    <row r="38567" spans="36:311" x14ac:dyDescent="0.2">
      <c r="AJ38567" s="23"/>
      <c r="HH38567"/>
      <c r="IW38567" s="36"/>
      <c r="JI38567"/>
      <c r="JJ38567"/>
      <c r="KX38567" s="23"/>
      <c r="KY38567" s="23"/>
    </row>
    <row r="38568" spans="36:311" x14ac:dyDescent="0.2">
      <c r="AJ38568" s="23"/>
      <c r="HH38568"/>
      <c r="IW38568" s="36"/>
      <c r="JI38568"/>
      <c r="JJ38568"/>
      <c r="KX38568" s="23"/>
      <c r="KY38568" s="23"/>
    </row>
    <row r="38569" spans="36:311" x14ac:dyDescent="0.2">
      <c r="AJ38569" s="23"/>
      <c r="HH38569"/>
      <c r="IW38569" s="36"/>
      <c r="JI38569"/>
      <c r="JJ38569"/>
      <c r="KX38569" s="23"/>
      <c r="KY38569" s="23"/>
    </row>
    <row r="38570" spans="36:311" x14ac:dyDescent="0.2">
      <c r="AJ38570" s="23"/>
      <c r="HH38570"/>
      <c r="IW38570" s="36"/>
      <c r="JI38570"/>
      <c r="JJ38570"/>
      <c r="KX38570" s="23"/>
      <c r="KY38570" s="23"/>
    </row>
    <row r="38571" spans="36:311" x14ac:dyDescent="0.2">
      <c r="AJ38571" s="23"/>
      <c r="HH38571"/>
      <c r="IW38571" s="36"/>
      <c r="JI38571"/>
      <c r="JJ38571"/>
      <c r="KX38571" s="23"/>
      <c r="KY38571" s="23"/>
    </row>
    <row r="38572" spans="36:311" x14ac:dyDescent="0.2">
      <c r="AJ38572" s="23"/>
      <c r="HH38572"/>
      <c r="IW38572" s="36"/>
      <c r="JI38572"/>
      <c r="JJ38572"/>
      <c r="KX38572" s="23"/>
      <c r="KY38572" s="23"/>
    </row>
    <row r="38573" spans="36:311" x14ac:dyDescent="0.2">
      <c r="AJ38573" s="23"/>
      <c r="HH38573"/>
      <c r="IW38573" s="36"/>
      <c r="JI38573"/>
      <c r="JJ38573"/>
      <c r="KX38573" s="23"/>
      <c r="KY38573" s="23"/>
    </row>
    <row r="38574" spans="36:311" x14ac:dyDescent="0.2">
      <c r="AJ38574" s="23"/>
      <c r="HH38574"/>
      <c r="IW38574" s="36"/>
      <c r="JI38574"/>
      <c r="JJ38574"/>
      <c r="KX38574" s="23"/>
      <c r="KY38574" s="23"/>
    </row>
    <row r="38575" spans="36:311" x14ac:dyDescent="0.2">
      <c r="AJ38575" s="23"/>
      <c r="HH38575"/>
      <c r="IW38575" s="36"/>
      <c r="JI38575"/>
      <c r="JJ38575"/>
      <c r="KX38575" s="23"/>
      <c r="KY38575" s="23"/>
    </row>
    <row r="38576" spans="36:311" x14ac:dyDescent="0.2">
      <c r="AJ38576" s="23"/>
      <c r="HH38576"/>
      <c r="IW38576" s="36"/>
      <c r="JI38576"/>
      <c r="JJ38576"/>
      <c r="KX38576" s="23"/>
      <c r="KY38576" s="23"/>
    </row>
    <row r="38577" spans="36:311" x14ac:dyDescent="0.2">
      <c r="AJ38577" s="23"/>
      <c r="HH38577"/>
      <c r="IW38577" s="36"/>
      <c r="JI38577"/>
      <c r="JJ38577"/>
      <c r="KX38577" s="23"/>
      <c r="KY38577" s="23"/>
    </row>
    <row r="38578" spans="36:311" x14ac:dyDescent="0.2">
      <c r="AJ38578" s="23"/>
      <c r="HH38578"/>
      <c r="IW38578" s="36"/>
      <c r="JI38578"/>
      <c r="JJ38578"/>
      <c r="KX38578" s="23"/>
      <c r="KY38578" s="23"/>
    </row>
    <row r="38579" spans="36:311" x14ac:dyDescent="0.2">
      <c r="AJ38579" s="23"/>
      <c r="HH38579"/>
      <c r="IW38579" s="36"/>
      <c r="JI38579"/>
      <c r="JJ38579"/>
      <c r="KX38579" s="23"/>
      <c r="KY38579" s="23"/>
    </row>
    <row r="38580" spans="36:311" x14ac:dyDescent="0.2">
      <c r="AJ38580" s="23"/>
      <c r="HH38580"/>
      <c r="IW38580" s="36"/>
      <c r="JI38580"/>
      <c r="JJ38580"/>
      <c r="KX38580" s="23"/>
      <c r="KY38580" s="23"/>
    </row>
    <row r="38581" spans="36:311" x14ac:dyDescent="0.2">
      <c r="AJ38581" s="23"/>
      <c r="HH38581"/>
      <c r="IW38581" s="36"/>
      <c r="JI38581"/>
      <c r="JJ38581"/>
      <c r="KX38581" s="23"/>
      <c r="KY38581" s="23"/>
    </row>
    <row r="38582" spans="36:311" x14ac:dyDescent="0.2">
      <c r="AJ38582" s="23"/>
      <c r="HH38582"/>
      <c r="IW38582" s="36"/>
      <c r="JI38582"/>
      <c r="JJ38582"/>
      <c r="KX38582" s="23"/>
      <c r="KY38582" s="23"/>
    </row>
    <row r="38583" spans="36:311" x14ac:dyDescent="0.2">
      <c r="AJ38583" s="23"/>
      <c r="HH38583"/>
      <c r="IW38583" s="36"/>
      <c r="JI38583"/>
      <c r="JJ38583"/>
      <c r="KX38583" s="23"/>
      <c r="KY38583" s="23"/>
    </row>
    <row r="38584" spans="36:311" x14ac:dyDescent="0.2">
      <c r="AJ38584" s="23"/>
      <c r="HH38584"/>
      <c r="IW38584" s="36"/>
      <c r="JI38584"/>
      <c r="JJ38584"/>
      <c r="KX38584" s="23"/>
      <c r="KY38584" s="23"/>
    </row>
    <row r="38585" spans="36:311" x14ac:dyDescent="0.2">
      <c r="AJ38585" s="23"/>
      <c r="HH38585"/>
      <c r="IW38585" s="36"/>
      <c r="JI38585"/>
      <c r="JJ38585"/>
      <c r="KX38585" s="23"/>
      <c r="KY38585" s="23"/>
    </row>
    <row r="38586" spans="36:311" x14ac:dyDescent="0.2">
      <c r="AJ38586" s="23"/>
      <c r="HH38586"/>
      <c r="IW38586" s="36"/>
      <c r="JI38586"/>
      <c r="JJ38586"/>
      <c r="KX38586" s="23"/>
      <c r="KY38586" s="23"/>
    </row>
    <row r="38587" spans="36:311" x14ac:dyDescent="0.2">
      <c r="AJ38587" s="23"/>
      <c r="HH38587"/>
      <c r="IW38587" s="36"/>
      <c r="JI38587"/>
      <c r="JJ38587"/>
      <c r="KX38587" s="23"/>
      <c r="KY38587" s="23"/>
    </row>
    <row r="38588" spans="36:311" x14ac:dyDescent="0.2">
      <c r="AJ38588" s="23"/>
      <c r="HH38588"/>
      <c r="IW38588" s="36"/>
      <c r="JI38588"/>
      <c r="JJ38588"/>
      <c r="KX38588" s="23"/>
      <c r="KY38588" s="23"/>
    </row>
    <row r="38589" spans="36:311" x14ac:dyDescent="0.2">
      <c r="AJ38589" s="23"/>
      <c r="HH38589"/>
      <c r="IW38589" s="36"/>
      <c r="JI38589"/>
      <c r="JJ38589"/>
      <c r="KX38589" s="23"/>
      <c r="KY38589" s="23"/>
    </row>
    <row r="38590" spans="36:311" x14ac:dyDescent="0.2">
      <c r="AJ38590" s="23"/>
      <c r="HH38590"/>
      <c r="IW38590" s="36"/>
      <c r="JI38590"/>
      <c r="JJ38590"/>
      <c r="KX38590" s="23"/>
      <c r="KY38590" s="23"/>
    </row>
    <row r="38591" spans="36:311" x14ac:dyDescent="0.2">
      <c r="AJ38591" s="23"/>
      <c r="HH38591"/>
      <c r="IW38591" s="36"/>
      <c r="JI38591"/>
      <c r="JJ38591"/>
      <c r="KX38591" s="23"/>
      <c r="KY38591" s="23"/>
    </row>
    <row r="38592" spans="36:311" x14ac:dyDescent="0.2">
      <c r="AJ38592" s="23"/>
      <c r="HH38592"/>
      <c r="IW38592" s="36"/>
      <c r="JI38592"/>
      <c r="JJ38592"/>
      <c r="KX38592" s="23"/>
      <c r="KY38592" s="23"/>
    </row>
    <row r="38593" spans="36:311" x14ac:dyDescent="0.2">
      <c r="AJ38593" s="23"/>
      <c r="HH38593"/>
      <c r="IW38593" s="36"/>
      <c r="JI38593"/>
      <c r="JJ38593"/>
      <c r="KX38593" s="23"/>
      <c r="KY38593" s="23"/>
    </row>
    <row r="38594" spans="36:311" x14ac:dyDescent="0.2">
      <c r="AJ38594" s="23"/>
      <c r="HH38594"/>
      <c r="IW38594" s="36"/>
      <c r="JI38594"/>
      <c r="JJ38594"/>
      <c r="KX38594" s="23"/>
      <c r="KY38594" s="23"/>
    </row>
    <row r="38595" spans="36:311" x14ac:dyDescent="0.2">
      <c r="AJ38595" s="23"/>
      <c r="HH38595"/>
      <c r="IW38595" s="36"/>
      <c r="JI38595"/>
      <c r="JJ38595"/>
      <c r="KX38595" s="23"/>
      <c r="KY38595" s="23"/>
    </row>
    <row r="38596" spans="36:311" x14ac:dyDescent="0.2">
      <c r="AJ38596" s="23"/>
      <c r="HH38596"/>
      <c r="IW38596" s="36"/>
      <c r="JI38596"/>
      <c r="JJ38596"/>
      <c r="KX38596" s="23"/>
      <c r="KY38596" s="23"/>
    </row>
    <row r="38597" spans="36:311" x14ac:dyDescent="0.2">
      <c r="AJ38597" s="23"/>
      <c r="HH38597"/>
      <c r="IW38597" s="36"/>
      <c r="JI38597"/>
      <c r="JJ38597"/>
      <c r="KX38597" s="23"/>
      <c r="KY38597" s="23"/>
    </row>
    <row r="38598" spans="36:311" x14ac:dyDescent="0.2">
      <c r="AJ38598" s="23"/>
      <c r="HH38598"/>
      <c r="IW38598" s="36"/>
      <c r="JI38598"/>
      <c r="JJ38598"/>
      <c r="KX38598" s="23"/>
      <c r="KY38598" s="23"/>
    </row>
    <row r="38599" spans="36:311" x14ac:dyDescent="0.2">
      <c r="AJ38599" s="23"/>
      <c r="HH38599"/>
      <c r="IW38599" s="36"/>
      <c r="JI38599"/>
      <c r="JJ38599"/>
      <c r="KX38599" s="23"/>
      <c r="KY38599" s="23"/>
    </row>
    <row r="38600" spans="36:311" x14ac:dyDescent="0.2">
      <c r="AJ38600" s="23"/>
      <c r="HH38600"/>
      <c r="IW38600" s="36"/>
      <c r="JI38600"/>
      <c r="JJ38600"/>
      <c r="KX38600" s="23"/>
      <c r="KY38600" s="23"/>
    </row>
    <row r="38601" spans="36:311" x14ac:dyDescent="0.2">
      <c r="AJ38601" s="23"/>
      <c r="HH38601"/>
      <c r="IW38601" s="36"/>
      <c r="JI38601"/>
      <c r="JJ38601"/>
      <c r="KX38601" s="23"/>
      <c r="KY38601" s="23"/>
    </row>
    <row r="38602" spans="36:311" x14ac:dyDescent="0.2">
      <c r="AJ38602" s="23"/>
      <c r="HH38602"/>
      <c r="IW38602" s="36"/>
      <c r="JI38602"/>
      <c r="JJ38602"/>
      <c r="KX38602" s="23"/>
      <c r="KY38602" s="23"/>
    </row>
    <row r="38603" spans="36:311" x14ac:dyDescent="0.2">
      <c r="AJ38603" s="23"/>
      <c r="HH38603"/>
      <c r="IW38603" s="36"/>
      <c r="JI38603"/>
      <c r="JJ38603"/>
      <c r="KX38603" s="23"/>
      <c r="KY38603" s="23"/>
    </row>
    <row r="38604" spans="36:311" x14ac:dyDescent="0.2">
      <c r="AJ38604" s="23"/>
      <c r="HH38604"/>
      <c r="IW38604" s="36"/>
      <c r="JI38604"/>
      <c r="JJ38604"/>
      <c r="KX38604" s="23"/>
      <c r="KY38604" s="23"/>
    </row>
    <row r="38605" spans="36:311" x14ac:dyDescent="0.2">
      <c r="AJ38605" s="23"/>
      <c r="HH38605"/>
      <c r="IW38605" s="36"/>
      <c r="JI38605"/>
      <c r="JJ38605"/>
      <c r="KX38605" s="23"/>
      <c r="KY38605" s="23"/>
    </row>
    <row r="38606" spans="36:311" x14ac:dyDescent="0.2">
      <c r="AJ38606" s="23"/>
      <c r="HH38606"/>
      <c r="IW38606" s="36"/>
      <c r="JI38606"/>
      <c r="JJ38606"/>
      <c r="KX38606" s="23"/>
      <c r="KY38606" s="23"/>
    </row>
    <row r="38607" spans="36:311" x14ac:dyDescent="0.2">
      <c r="AJ38607" s="23"/>
      <c r="HH38607"/>
      <c r="IW38607" s="36"/>
      <c r="JI38607"/>
      <c r="JJ38607"/>
      <c r="KX38607" s="23"/>
      <c r="KY38607" s="23"/>
    </row>
    <row r="38608" spans="36:311" x14ac:dyDescent="0.2">
      <c r="AJ38608" s="23"/>
      <c r="HH38608"/>
      <c r="IW38608" s="36"/>
      <c r="JI38608"/>
      <c r="JJ38608"/>
      <c r="KX38608" s="23"/>
      <c r="KY38608" s="23"/>
    </row>
    <row r="38609" spans="36:311" x14ac:dyDescent="0.2">
      <c r="AJ38609" s="23"/>
      <c r="HH38609"/>
      <c r="IW38609" s="36"/>
      <c r="JI38609"/>
      <c r="JJ38609"/>
      <c r="KX38609" s="23"/>
      <c r="KY38609" s="23"/>
    </row>
    <row r="38610" spans="36:311" x14ac:dyDescent="0.2">
      <c r="AJ38610" s="23"/>
      <c r="HH38610"/>
      <c r="IW38610" s="36"/>
      <c r="JI38610"/>
      <c r="JJ38610"/>
      <c r="KX38610" s="23"/>
      <c r="KY38610" s="23"/>
    </row>
    <row r="38611" spans="36:311" x14ac:dyDescent="0.2">
      <c r="AJ38611" s="23"/>
      <c r="HH38611"/>
      <c r="IW38611" s="36"/>
      <c r="JI38611"/>
      <c r="JJ38611"/>
      <c r="KX38611" s="23"/>
      <c r="KY38611" s="23"/>
    </row>
    <row r="38612" spans="36:311" x14ac:dyDescent="0.2">
      <c r="AJ38612" s="23"/>
      <c r="HH38612"/>
      <c r="IW38612" s="36"/>
      <c r="JI38612"/>
      <c r="JJ38612"/>
      <c r="KX38612" s="23"/>
      <c r="KY38612" s="23"/>
    </row>
    <row r="38613" spans="36:311" x14ac:dyDescent="0.2">
      <c r="AJ38613" s="23"/>
      <c r="HH38613"/>
      <c r="IW38613" s="36"/>
      <c r="JI38613"/>
      <c r="JJ38613"/>
      <c r="KX38613" s="23"/>
      <c r="KY38613" s="23"/>
    </row>
    <row r="38614" spans="36:311" x14ac:dyDescent="0.2">
      <c r="AJ38614" s="23"/>
      <c r="HH38614"/>
      <c r="IW38614" s="36"/>
      <c r="JI38614"/>
      <c r="JJ38614"/>
      <c r="KX38614" s="23"/>
      <c r="KY38614" s="23"/>
    </row>
    <row r="38615" spans="36:311" x14ac:dyDescent="0.2">
      <c r="AJ38615" s="23"/>
      <c r="HH38615"/>
      <c r="IW38615" s="36"/>
      <c r="JI38615"/>
      <c r="JJ38615"/>
      <c r="KX38615" s="23"/>
      <c r="KY38615" s="23"/>
    </row>
    <row r="38616" spans="36:311" x14ac:dyDescent="0.2">
      <c r="AJ38616" s="23"/>
      <c r="HH38616"/>
      <c r="IW38616" s="36"/>
      <c r="JI38616"/>
      <c r="JJ38616"/>
      <c r="KX38616" s="23"/>
      <c r="KY38616" s="23"/>
    </row>
    <row r="38617" spans="36:311" x14ac:dyDescent="0.2">
      <c r="AJ38617" s="23"/>
      <c r="HH38617"/>
      <c r="IW38617" s="36"/>
      <c r="JI38617"/>
      <c r="JJ38617"/>
      <c r="KX38617" s="23"/>
      <c r="KY38617" s="23"/>
    </row>
    <row r="38618" spans="36:311" x14ac:dyDescent="0.2">
      <c r="AJ38618" s="23"/>
      <c r="HH38618"/>
      <c r="IW38618" s="36"/>
      <c r="JI38618"/>
      <c r="JJ38618"/>
      <c r="KX38618" s="23"/>
      <c r="KY38618" s="23"/>
    </row>
    <row r="38619" spans="36:311" x14ac:dyDescent="0.2">
      <c r="AJ38619" s="23"/>
      <c r="HH38619"/>
      <c r="IW38619" s="36"/>
      <c r="JI38619"/>
      <c r="JJ38619"/>
      <c r="KX38619" s="23"/>
      <c r="KY38619" s="23"/>
    </row>
    <row r="38620" spans="36:311" x14ac:dyDescent="0.2">
      <c r="AJ38620" s="23"/>
      <c r="HH38620"/>
      <c r="IW38620" s="36"/>
      <c r="JI38620"/>
      <c r="JJ38620"/>
      <c r="KX38620" s="23"/>
      <c r="KY38620" s="23"/>
    </row>
    <row r="38621" spans="36:311" x14ac:dyDescent="0.2">
      <c r="AJ38621" s="23"/>
      <c r="HH38621"/>
      <c r="IW38621" s="36"/>
      <c r="JI38621"/>
      <c r="JJ38621"/>
      <c r="KX38621" s="23"/>
      <c r="KY38621" s="23"/>
    </row>
    <row r="38622" spans="36:311" x14ac:dyDescent="0.2">
      <c r="AJ38622" s="23"/>
      <c r="HH38622"/>
      <c r="IW38622" s="36"/>
      <c r="JI38622"/>
      <c r="JJ38622"/>
      <c r="KX38622" s="23"/>
      <c r="KY38622" s="23"/>
    </row>
    <row r="38623" spans="36:311" x14ac:dyDescent="0.2">
      <c r="AJ38623" s="23"/>
      <c r="HH38623"/>
      <c r="IW38623" s="36"/>
      <c r="JI38623"/>
      <c r="JJ38623"/>
      <c r="KX38623" s="23"/>
      <c r="KY38623" s="23"/>
    </row>
    <row r="38624" spans="36:311" x14ac:dyDescent="0.2">
      <c r="AJ38624" s="23"/>
      <c r="HH38624"/>
      <c r="IW38624" s="36"/>
      <c r="JI38624"/>
      <c r="JJ38624"/>
      <c r="KX38624" s="23"/>
      <c r="KY38624" s="23"/>
    </row>
    <row r="38625" spans="36:311" x14ac:dyDescent="0.2">
      <c r="AJ38625" s="23"/>
      <c r="HH38625"/>
      <c r="IW38625" s="36"/>
      <c r="JI38625"/>
      <c r="JJ38625"/>
      <c r="KX38625" s="23"/>
      <c r="KY38625" s="23"/>
    </row>
    <row r="38626" spans="36:311" x14ac:dyDescent="0.2">
      <c r="AJ38626" s="23"/>
      <c r="HH38626"/>
      <c r="IW38626" s="36"/>
      <c r="JI38626"/>
      <c r="JJ38626"/>
      <c r="KX38626" s="23"/>
      <c r="KY38626" s="23"/>
    </row>
    <row r="38627" spans="36:311" x14ac:dyDescent="0.2">
      <c r="AJ38627" s="23"/>
      <c r="HH38627"/>
      <c r="IW38627" s="36"/>
      <c r="JI38627"/>
      <c r="JJ38627"/>
      <c r="KX38627" s="23"/>
      <c r="KY38627" s="23"/>
    </row>
    <row r="38628" spans="36:311" x14ac:dyDescent="0.2">
      <c r="AJ38628" s="23"/>
      <c r="HH38628"/>
      <c r="IW38628" s="36"/>
      <c r="JI38628"/>
      <c r="JJ38628"/>
      <c r="KX38628" s="23"/>
      <c r="KY38628" s="23"/>
    </row>
    <row r="38629" spans="36:311" x14ac:dyDescent="0.2">
      <c r="AJ38629" s="23"/>
      <c r="HH38629"/>
      <c r="IW38629" s="36"/>
      <c r="JI38629"/>
      <c r="JJ38629"/>
      <c r="KX38629" s="23"/>
      <c r="KY38629" s="23"/>
    </row>
    <row r="38630" spans="36:311" x14ac:dyDescent="0.2">
      <c r="AJ38630" s="23"/>
      <c r="HH38630"/>
      <c r="IW38630" s="36"/>
      <c r="JI38630"/>
      <c r="JJ38630"/>
      <c r="KX38630" s="23"/>
      <c r="KY38630" s="23"/>
    </row>
    <row r="38631" spans="36:311" x14ac:dyDescent="0.2">
      <c r="AJ38631" s="23"/>
      <c r="HH38631"/>
      <c r="IW38631" s="36"/>
      <c r="JI38631"/>
      <c r="JJ38631"/>
      <c r="KX38631" s="23"/>
      <c r="KY38631" s="23"/>
    </row>
    <row r="38632" spans="36:311" x14ac:dyDescent="0.2">
      <c r="AJ38632" s="23"/>
      <c r="HH38632"/>
      <c r="IW38632" s="36"/>
      <c r="JI38632"/>
      <c r="JJ38632"/>
      <c r="KX38632" s="23"/>
      <c r="KY38632" s="23"/>
    </row>
    <row r="38633" spans="36:311" x14ac:dyDescent="0.2">
      <c r="AJ38633" s="23"/>
      <c r="HH38633"/>
      <c r="IW38633" s="36"/>
      <c r="JI38633"/>
      <c r="JJ38633"/>
      <c r="KX38633" s="23"/>
      <c r="KY38633" s="23"/>
    </row>
    <row r="38634" spans="36:311" x14ac:dyDescent="0.2">
      <c r="AJ38634" s="23"/>
      <c r="HH38634"/>
      <c r="IW38634" s="36"/>
      <c r="JI38634"/>
      <c r="JJ38634"/>
      <c r="KX38634" s="23"/>
      <c r="KY38634" s="23"/>
    </row>
    <row r="38635" spans="36:311" x14ac:dyDescent="0.2">
      <c r="AJ38635" s="23"/>
      <c r="HH38635"/>
      <c r="IW38635" s="36"/>
      <c r="JI38635"/>
      <c r="JJ38635"/>
      <c r="KX38635" s="23"/>
      <c r="KY38635" s="23"/>
    </row>
    <row r="38636" spans="36:311" x14ac:dyDescent="0.2">
      <c r="AJ38636" s="23"/>
      <c r="HH38636"/>
      <c r="IW38636" s="36"/>
      <c r="JI38636"/>
      <c r="JJ38636"/>
      <c r="KX38636" s="23"/>
      <c r="KY38636" s="23"/>
    </row>
    <row r="38637" spans="36:311" x14ac:dyDescent="0.2">
      <c r="AJ38637" s="23"/>
      <c r="HH38637"/>
      <c r="IW38637" s="36"/>
      <c r="JI38637"/>
      <c r="JJ38637"/>
      <c r="KX38637" s="23"/>
      <c r="KY38637" s="23"/>
    </row>
    <row r="38638" spans="36:311" x14ac:dyDescent="0.2">
      <c r="AJ38638" s="23"/>
      <c r="HH38638"/>
      <c r="IW38638" s="36"/>
      <c r="JI38638"/>
      <c r="JJ38638"/>
      <c r="KX38638" s="23"/>
      <c r="KY38638" s="23"/>
    </row>
    <row r="38639" spans="36:311" x14ac:dyDescent="0.2">
      <c r="AJ38639" s="23"/>
      <c r="HH38639"/>
      <c r="IW38639" s="36"/>
      <c r="JI38639"/>
      <c r="JJ38639"/>
      <c r="KX38639" s="23"/>
      <c r="KY38639" s="23"/>
    </row>
    <row r="38640" spans="36:311" x14ac:dyDescent="0.2">
      <c r="AJ38640" s="23"/>
      <c r="HH38640"/>
      <c r="IW38640" s="36"/>
      <c r="JI38640"/>
      <c r="JJ38640"/>
      <c r="KX38640" s="23"/>
      <c r="KY38640" s="23"/>
    </row>
    <row r="38641" spans="36:311" x14ac:dyDescent="0.2">
      <c r="AJ38641" s="23"/>
      <c r="HH38641"/>
      <c r="IW38641" s="36"/>
      <c r="JI38641"/>
      <c r="JJ38641"/>
      <c r="KX38641" s="23"/>
      <c r="KY38641" s="23"/>
    </row>
    <row r="38642" spans="36:311" x14ac:dyDescent="0.2">
      <c r="AJ38642" s="23"/>
      <c r="HH38642"/>
      <c r="IW38642" s="36"/>
      <c r="JI38642"/>
      <c r="JJ38642"/>
      <c r="KX38642" s="23"/>
      <c r="KY38642" s="23"/>
    </row>
    <row r="38643" spans="36:311" x14ac:dyDescent="0.2">
      <c r="AJ38643" s="23"/>
      <c r="HH38643"/>
      <c r="IW38643" s="36"/>
      <c r="JI38643"/>
      <c r="JJ38643"/>
      <c r="KX38643" s="23"/>
      <c r="KY38643" s="23"/>
    </row>
    <row r="38644" spans="36:311" x14ac:dyDescent="0.2">
      <c r="AJ38644" s="23"/>
      <c r="HH38644"/>
      <c r="IW38644" s="36"/>
      <c r="JI38644"/>
      <c r="JJ38644"/>
      <c r="KX38644" s="23"/>
      <c r="KY38644" s="23"/>
    </row>
    <row r="38645" spans="36:311" x14ac:dyDescent="0.2">
      <c r="AJ38645" s="23"/>
      <c r="HH38645"/>
      <c r="IW38645" s="36"/>
      <c r="JI38645"/>
      <c r="JJ38645"/>
      <c r="KX38645" s="23"/>
      <c r="KY38645" s="23"/>
    </row>
    <row r="38646" spans="36:311" x14ac:dyDescent="0.2">
      <c r="AJ38646" s="23"/>
      <c r="HH38646"/>
      <c r="IW38646" s="36"/>
      <c r="JI38646"/>
      <c r="JJ38646"/>
      <c r="KX38646" s="23"/>
      <c r="KY38646" s="23"/>
    </row>
    <row r="38647" spans="36:311" x14ac:dyDescent="0.2">
      <c r="AJ38647" s="23"/>
      <c r="HH38647"/>
      <c r="IW38647" s="36"/>
      <c r="JI38647"/>
      <c r="JJ38647"/>
      <c r="KX38647" s="23"/>
      <c r="KY38647" s="23"/>
    </row>
    <row r="38648" spans="36:311" x14ac:dyDescent="0.2">
      <c r="AJ38648" s="23"/>
      <c r="HH38648"/>
      <c r="IW38648" s="36"/>
      <c r="JI38648"/>
      <c r="JJ38648"/>
      <c r="KX38648" s="23"/>
      <c r="KY38648" s="23"/>
    </row>
    <row r="38649" spans="36:311" x14ac:dyDescent="0.2">
      <c r="AJ38649" s="23"/>
      <c r="HH38649"/>
      <c r="IW38649" s="36"/>
      <c r="JI38649"/>
      <c r="JJ38649"/>
      <c r="KX38649" s="23"/>
      <c r="KY38649" s="23"/>
    </row>
    <row r="38650" spans="36:311" x14ac:dyDescent="0.2">
      <c r="AJ38650" s="23"/>
      <c r="HH38650"/>
      <c r="IW38650" s="36"/>
      <c r="JI38650"/>
      <c r="JJ38650"/>
      <c r="KX38650" s="23"/>
      <c r="KY38650" s="23"/>
    </row>
    <row r="38651" spans="36:311" x14ac:dyDescent="0.2">
      <c r="AJ38651" s="23"/>
      <c r="HH38651"/>
      <c r="IW38651" s="36"/>
      <c r="JI38651"/>
      <c r="JJ38651"/>
      <c r="KX38651" s="23"/>
      <c r="KY38651" s="23"/>
    </row>
    <row r="38652" spans="36:311" x14ac:dyDescent="0.2">
      <c r="AJ38652" s="23"/>
      <c r="HH38652"/>
      <c r="IW38652" s="36"/>
      <c r="JI38652"/>
      <c r="JJ38652"/>
      <c r="KX38652" s="23"/>
      <c r="KY38652" s="23"/>
    </row>
    <row r="38653" spans="36:311" x14ac:dyDescent="0.2">
      <c r="AJ38653" s="23"/>
      <c r="HH38653"/>
      <c r="IW38653" s="36"/>
      <c r="JI38653"/>
      <c r="JJ38653"/>
      <c r="KX38653" s="23"/>
      <c r="KY38653" s="23"/>
    </row>
    <row r="38654" spans="36:311" x14ac:dyDescent="0.2">
      <c r="AJ38654" s="23"/>
      <c r="HH38654"/>
      <c r="IW38654" s="36"/>
      <c r="JI38654"/>
      <c r="JJ38654"/>
      <c r="KX38654" s="23"/>
      <c r="KY38654" s="23"/>
    </row>
    <row r="38655" spans="36:311" x14ac:dyDescent="0.2">
      <c r="AJ38655" s="23"/>
      <c r="HH38655"/>
      <c r="IW38655" s="36"/>
      <c r="JI38655"/>
      <c r="JJ38655"/>
      <c r="KX38655" s="23"/>
      <c r="KY38655" s="23"/>
    </row>
    <row r="38656" spans="36:311" x14ac:dyDescent="0.2">
      <c r="AJ38656" s="23"/>
      <c r="HH38656"/>
      <c r="IW38656" s="36"/>
      <c r="JI38656"/>
      <c r="JJ38656"/>
      <c r="KX38656" s="23"/>
      <c r="KY38656" s="23"/>
    </row>
    <row r="38657" spans="36:311" x14ac:dyDescent="0.2">
      <c r="AJ38657" s="23"/>
      <c r="HH38657"/>
      <c r="IW38657" s="36"/>
      <c r="JI38657"/>
      <c r="JJ38657"/>
      <c r="KX38657" s="23"/>
      <c r="KY38657" s="23"/>
    </row>
    <row r="38658" spans="36:311" x14ac:dyDescent="0.2">
      <c r="AJ38658" s="23"/>
      <c r="HH38658"/>
      <c r="IW38658" s="36"/>
      <c r="JI38658"/>
      <c r="JJ38658"/>
      <c r="KX38658" s="23"/>
      <c r="KY38658" s="23"/>
    </row>
    <row r="38659" spans="36:311" x14ac:dyDescent="0.2">
      <c r="AJ38659" s="23"/>
      <c r="HH38659"/>
      <c r="IW38659" s="36"/>
      <c r="JI38659"/>
      <c r="JJ38659"/>
      <c r="KX38659" s="23"/>
      <c r="KY38659" s="23"/>
    </row>
    <row r="38660" spans="36:311" x14ac:dyDescent="0.2">
      <c r="AJ38660" s="23"/>
      <c r="HH38660"/>
      <c r="IW38660" s="36"/>
      <c r="JI38660"/>
      <c r="JJ38660"/>
      <c r="KX38660" s="23"/>
      <c r="KY38660" s="23"/>
    </row>
    <row r="38661" spans="36:311" x14ac:dyDescent="0.2">
      <c r="AJ38661" s="23"/>
      <c r="HH38661"/>
      <c r="IW38661" s="36"/>
      <c r="JI38661"/>
      <c r="JJ38661"/>
      <c r="KX38661" s="23"/>
      <c r="KY38661" s="23"/>
    </row>
    <row r="38662" spans="36:311" x14ac:dyDescent="0.2">
      <c r="AJ38662" s="23"/>
      <c r="HH38662"/>
      <c r="IW38662" s="36"/>
      <c r="JI38662"/>
      <c r="JJ38662"/>
      <c r="KX38662" s="23"/>
      <c r="KY38662" s="23"/>
    </row>
    <row r="38663" spans="36:311" x14ac:dyDescent="0.2">
      <c r="AJ38663" s="23"/>
      <c r="HH38663"/>
      <c r="IW38663" s="36"/>
      <c r="JI38663"/>
      <c r="JJ38663"/>
      <c r="KX38663" s="23"/>
      <c r="KY38663" s="23"/>
    </row>
    <row r="38664" spans="36:311" x14ac:dyDescent="0.2">
      <c r="AJ38664" s="23"/>
      <c r="HH38664"/>
      <c r="IW38664" s="36"/>
      <c r="JI38664"/>
      <c r="JJ38664"/>
      <c r="KX38664" s="23"/>
      <c r="KY38664" s="23"/>
    </row>
    <row r="38665" spans="36:311" x14ac:dyDescent="0.2">
      <c r="AJ38665" s="23"/>
      <c r="HH38665"/>
      <c r="IW38665" s="36"/>
      <c r="JI38665"/>
      <c r="JJ38665"/>
      <c r="KX38665" s="23"/>
      <c r="KY38665" s="23"/>
    </row>
    <row r="38666" spans="36:311" x14ac:dyDescent="0.2">
      <c r="AJ38666" s="23"/>
      <c r="HH38666"/>
      <c r="IW38666" s="36"/>
      <c r="JI38666"/>
      <c r="JJ38666"/>
      <c r="KX38666" s="23"/>
      <c r="KY38666" s="23"/>
    </row>
    <row r="38667" spans="36:311" x14ac:dyDescent="0.2">
      <c r="AJ38667" s="23"/>
      <c r="HH38667"/>
      <c r="IW38667" s="36"/>
      <c r="JI38667"/>
      <c r="JJ38667"/>
      <c r="KX38667" s="23"/>
      <c r="KY38667" s="23"/>
    </row>
    <row r="38668" spans="36:311" x14ac:dyDescent="0.2">
      <c r="AJ38668" s="23"/>
      <c r="HH38668"/>
      <c r="IW38668" s="36"/>
      <c r="JI38668"/>
      <c r="JJ38668"/>
      <c r="KX38668" s="23"/>
      <c r="KY38668" s="23"/>
    </row>
    <row r="38669" spans="36:311" x14ac:dyDescent="0.2">
      <c r="AJ38669" s="23"/>
      <c r="HH38669"/>
      <c r="IW38669" s="36"/>
      <c r="JI38669"/>
      <c r="JJ38669"/>
      <c r="KX38669" s="23"/>
      <c r="KY38669" s="23"/>
    </row>
    <row r="38670" spans="36:311" x14ac:dyDescent="0.2">
      <c r="AJ38670" s="23"/>
      <c r="HH38670"/>
      <c r="IW38670" s="36"/>
      <c r="JI38670"/>
      <c r="JJ38670"/>
      <c r="KX38670" s="23"/>
      <c r="KY38670" s="23"/>
    </row>
    <row r="38671" spans="36:311" x14ac:dyDescent="0.2">
      <c r="AJ38671" s="23"/>
      <c r="HH38671"/>
      <c r="IW38671" s="36"/>
      <c r="JI38671"/>
      <c r="JJ38671"/>
      <c r="KX38671" s="23"/>
      <c r="KY38671" s="23"/>
    </row>
    <row r="38672" spans="36:311" x14ac:dyDescent="0.2">
      <c r="AJ38672" s="23"/>
      <c r="HH38672"/>
      <c r="IW38672" s="36"/>
      <c r="JI38672"/>
      <c r="JJ38672"/>
      <c r="KX38672" s="23"/>
      <c r="KY38672" s="23"/>
    </row>
    <row r="38673" spans="36:311" x14ac:dyDescent="0.2">
      <c r="AJ38673" s="23"/>
      <c r="HH38673"/>
      <c r="IW38673" s="36"/>
      <c r="JI38673"/>
      <c r="JJ38673"/>
      <c r="KX38673" s="23"/>
      <c r="KY38673" s="23"/>
    </row>
    <row r="38674" spans="36:311" x14ac:dyDescent="0.2">
      <c r="AJ38674" s="23"/>
      <c r="HH38674"/>
      <c r="IW38674" s="36"/>
      <c r="JI38674"/>
      <c r="JJ38674"/>
      <c r="KX38674" s="23"/>
      <c r="KY38674" s="23"/>
    </row>
    <row r="38675" spans="36:311" x14ac:dyDescent="0.2">
      <c r="AJ38675" s="23"/>
      <c r="HH38675"/>
      <c r="IW38675" s="36"/>
      <c r="JI38675"/>
      <c r="JJ38675"/>
      <c r="KX38675" s="23"/>
      <c r="KY38675" s="23"/>
    </row>
    <row r="38676" spans="36:311" x14ac:dyDescent="0.2">
      <c r="AJ38676" s="23"/>
      <c r="HH38676"/>
      <c r="IW38676" s="36"/>
      <c r="JI38676"/>
      <c r="JJ38676"/>
      <c r="KX38676" s="23"/>
      <c r="KY38676" s="23"/>
    </row>
    <row r="38677" spans="36:311" x14ac:dyDescent="0.2">
      <c r="AJ38677" s="23"/>
      <c r="HH38677"/>
      <c r="IW38677" s="36"/>
      <c r="JI38677"/>
      <c r="JJ38677"/>
      <c r="KX38677" s="23"/>
      <c r="KY38677" s="23"/>
    </row>
    <row r="38678" spans="36:311" x14ac:dyDescent="0.2">
      <c r="AJ38678" s="23"/>
      <c r="HH38678"/>
      <c r="IW38678" s="36"/>
      <c r="JI38678"/>
      <c r="JJ38678"/>
      <c r="KX38678" s="23"/>
      <c r="KY38678" s="23"/>
    </row>
    <row r="38679" spans="36:311" x14ac:dyDescent="0.2">
      <c r="AJ38679" s="23"/>
      <c r="HH38679"/>
      <c r="IW38679" s="36"/>
      <c r="JI38679"/>
      <c r="JJ38679"/>
      <c r="KX38679" s="23"/>
      <c r="KY38679" s="23"/>
    </row>
    <row r="38680" spans="36:311" x14ac:dyDescent="0.2">
      <c r="AJ38680" s="23"/>
      <c r="HH38680"/>
      <c r="IW38680" s="36"/>
      <c r="JI38680"/>
      <c r="JJ38680"/>
      <c r="KX38680" s="23"/>
      <c r="KY38680" s="23"/>
    </row>
    <row r="38681" spans="36:311" x14ac:dyDescent="0.2">
      <c r="AJ38681" s="23"/>
      <c r="HH38681"/>
      <c r="IW38681" s="36"/>
      <c r="JI38681"/>
      <c r="JJ38681"/>
      <c r="KX38681" s="23"/>
      <c r="KY38681" s="23"/>
    </row>
    <row r="38682" spans="36:311" x14ac:dyDescent="0.2">
      <c r="AJ38682" s="23"/>
      <c r="HH38682"/>
      <c r="IW38682" s="36"/>
      <c r="JI38682"/>
      <c r="JJ38682"/>
      <c r="KX38682" s="23"/>
      <c r="KY38682" s="23"/>
    </row>
    <row r="38683" spans="36:311" x14ac:dyDescent="0.2">
      <c r="AJ38683" s="23"/>
      <c r="HH38683"/>
      <c r="IW38683" s="36"/>
      <c r="JI38683"/>
      <c r="JJ38683"/>
      <c r="KX38683" s="23"/>
      <c r="KY38683" s="23"/>
    </row>
    <row r="38684" spans="36:311" x14ac:dyDescent="0.2">
      <c r="AJ38684" s="23"/>
      <c r="HH38684"/>
      <c r="IW38684" s="36"/>
      <c r="JI38684"/>
      <c r="JJ38684"/>
      <c r="KX38684" s="23"/>
      <c r="KY38684" s="23"/>
    </row>
    <row r="38685" spans="36:311" x14ac:dyDescent="0.2">
      <c r="AJ38685" s="23"/>
      <c r="HH38685"/>
      <c r="IW38685" s="36"/>
      <c r="JI38685"/>
      <c r="JJ38685"/>
      <c r="KX38685" s="23"/>
      <c r="KY38685" s="23"/>
    </row>
    <row r="38686" spans="36:311" x14ac:dyDescent="0.2">
      <c r="AJ38686" s="23"/>
      <c r="HH38686"/>
      <c r="IW38686" s="36"/>
      <c r="JI38686"/>
      <c r="JJ38686"/>
      <c r="KX38686" s="23"/>
      <c r="KY38686" s="23"/>
    </row>
    <row r="38687" spans="36:311" x14ac:dyDescent="0.2">
      <c r="AJ38687" s="23"/>
      <c r="HH38687"/>
      <c r="IW38687" s="36"/>
      <c r="JI38687"/>
      <c r="JJ38687"/>
      <c r="KX38687" s="23"/>
      <c r="KY38687" s="23"/>
    </row>
    <row r="38688" spans="36:311" x14ac:dyDescent="0.2">
      <c r="AJ38688" s="23"/>
      <c r="HH38688"/>
      <c r="IW38688" s="36"/>
      <c r="JI38688"/>
      <c r="JJ38688"/>
      <c r="KX38688" s="23"/>
      <c r="KY38688" s="23"/>
    </row>
    <row r="38689" spans="36:311" x14ac:dyDescent="0.2">
      <c r="AJ38689" s="23"/>
      <c r="HH38689"/>
      <c r="IW38689" s="36"/>
      <c r="JI38689"/>
      <c r="JJ38689"/>
      <c r="KX38689" s="23"/>
      <c r="KY38689" s="23"/>
    </row>
    <row r="38690" spans="36:311" x14ac:dyDescent="0.2">
      <c r="AJ38690" s="23"/>
      <c r="HH38690"/>
      <c r="IW38690" s="36"/>
      <c r="JI38690"/>
      <c r="JJ38690"/>
      <c r="KX38690" s="23"/>
      <c r="KY38690" s="23"/>
    </row>
    <row r="38691" spans="36:311" x14ac:dyDescent="0.2">
      <c r="AJ38691" s="23"/>
      <c r="HH38691"/>
      <c r="IW38691" s="36"/>
      <c r="JI38691"/>
      <c r="JJ38691"/>
      <c r="KX38691" s="23"/>
      <c r="KY38691" s="23"/>
    </row>
    <row r="38692" spans="36:311" x14ac:dyDescent="0.2">
      <c r="AJ38692" s="23"/>
      <c r="HH38692"/>
      <c r="IW38692" s="36"/>
      <c r="JI38692"/>
      <c r="JJ38692"/>
      <c r="KX38692" s="23"/>
      <c r="KY38692" s="23"/>
    </row>
    <row r="38693" spans="36:311" x14ac:dyDescent="0.2">
      <c r="AJ38693" s="23"/>
      <c r="HH38693"/>
      <c r="IW38693" s="36"/>
      <c r="JI38693"/>
      <c r="JJ38693"/>
      <c r="KX38693" s="23"/>
      <c r="KY38693" s="23"/>
    </row>
    <row r="38694" spans="36:311" x14ac:dyDescent="0.2">
      <c r="AJ38694" s="23"/>
      <c r="HH38694"/>
      <c r="IW38694" s="36"/>
      <c r="JI38694"/>
      <c r="JJ38694"/>
      <c r="KX38694" s="23"/>
      <c r="KY38694" s="23"/>
    </row>
    <row r="38695" spans="36:311" x14ac:dyDescent="0.2">
      <c r="AJ38695" s="23"/>
      <c r="HH38695"/>
      <c r="IW38695" s="36"/>
      <c r="JI38695"/>
      <c r="JJ38695"/>
      <c r="KX38695" s="23"/>
      <c r="KY38695" s="23"/>
    </row>
    <row r="38696" spans="36:311" x14ac:dyDescent="0.2">
      <c r="AJ38696" s="23"/>
      <c r="HH38696"/>
      <c r="IW38696" s="36"/>
      <c r="JI38696"/>
      <c r="JJ38696"/>
      <c r="KX38696" s="23"/>
      <c r="KY38696" s="23"/>
    </row>
    <row r="38697" spans="36:311" x14ac:dyDescent="0.2">
      <c r="AJ38697" s="23"/>
      <c r="HH38697"/>
      <c r="IW38697" s="36"/>
      <c r="JI38697"/>
      <c r="JJ38697"/>
      <c r="KX38697" s="23"/>
      <c r="KY38697" s="23"/>
    </row>
    <row r="38698" spans="36:311" x14ac:dyDescent="0.2">
      <c r="AJ38698" s="23"/>
      <c r="HH38698"/>
      <c r="IW38698" s="36"/>
      <c r="JI38698"/>
      <c r="JJ38698"/>
      <c r="KX38698" s="23"/>
      <c r="KY38698" s="23"/>
    </row>
    <row r="38699" spans="36:311" x14ac:dyDescent="0.2">
      <c r="AJ38699" s="23"/>
      <c r="HH38699"/>
      <c r="IW38699" s="36"/>
      <c r="JI38699"/>
      <c r="JJ38699"/>
      <c r="KX38699" s="23"/>
      <c r="KY38699" s="23"/>
    </row>
    <row r="38700" spans="36:311" x14ac:dyDescent="0.2">
      <c r="AJ38700" s="23"/>
      <c r="HH38700"/>
      <c r="IW38700" s="36"/>
      <c r="JI38700"/>
      <c r="JJ38700"/>
      <c r="KX38700" s="23"/>
      <c r="KY38700" s="23"/>
    </row>
    <row r="38701" spans="36:311" x14ac:dyDescent="0.2">
      <c r="AJ38701" s="23"/>
      <c r="HH38701"/>
      <c r="IW38701" s="36"/>
      <c r="JI38701"/>
      <c r="JJ38701"/>
      <c r="KX38701" s="23"/>
      <c r="KY38701" s="23"/>
    </row>
    <row r="38702" spans="36:311" x14ac:dyDescent="0.2">
      <c r="AJ38702" s="23"/>
      <c r="HH38702"/>
      <c r="IW38702" s="36"/>
      <c r="JI38702"/>
      <c r="JJ38702"/>
      <c r="KX38702" s="23"/>
      <c r="KY38702" s="23"/>
    </row>
    <row r="38703" spans="36:311" x14ac:dyDescent="0.2">
      <c r="AJ38703" s="23"/>
      <c r="HH38703"/>
      <c r="IW38703" s="36"/>
      <c r="JI38703"/>
      <c r="JJ38703"/>
      <c r="KX38703" s="23"/>
      <c r="KY38703" s="23"/>
    </row>
    <row r="38704" spans="36:311" x14ac:dyDescent="0.2">
      <c r="AJ38704" s="23"/>
      <c r="HH38704"/>
      <c r="IW38704" s="36"/>
      <c r="JI38704"/>
      <c r="JJ38704"/>
      <c r="KX38704" s="23"/>
      <c r="KY38704" s="23"/>
    </row>
    <row r="38705" spans="36:311" x14ac:dyDescent="0.2">
      <c r="AJ38705" s="23"/>
      <c r="HH38705"/>
      <c r="IW38705" s="36"/>
      <c r="JI38705"/>
      <c r="JJ38705"/>
      <c r="KX38705" s="23"/>
      <c r="KY38705" s="23"/>
    </row>
    <row r="38706" spans="36:311" x14ac:dyDescent="0.2">
      <c r="AJ38706" s="23"/>
      <c r="HH38706"/>
      <c r="IW38706" s="36"/>
      <c r="JI38706"/>
      <c r="JJ38706"/>
      <c r="KX38706" s="23"/>
      <c r="KY38706" s="23"/>
    </row>
    <row r="38707" spans="36:311" x14ac:dyDescent="0.2">
      <c r="AJ38707" s="23"/>
      <c r="HH38707"/>
      <c r="IW38707" s="36"/>
      <c r="JI38707"/>
      <c r="JJ38707"/>
      <c r="KX38707" s="23"/>
      <c r="KY38707" s="23"/>
    </row>
    <row r="38708" spans="36:311" x14ac:dyDescent="0.2">
      <c r="AJ38708" s="23"/>
      <c r="HH38708"/>
      <c r="IW38708" s="36"/>
      <c r="JI38708"/>
      <c r="JJ38708"/>
      <c r="KX38708" s="23"/>
      <c r="KY38708" s="23"/>
    </row>
    <row r="38709" spans="36:311" x14ac:dyDescent="0.2">
      <c r="AJ38709" s="23"/>
      <c r="HH38709"/>
      <c r="IW38709" s="36"/>
      <c r="JI38709"/>
      <c r="JJ38709"/>
      <c r="KX38709" s="23"/>
      <c r="KY38709" s="23"/>
    </row>
    <row r="38710" spans="36:311" x14ac:dyDescent="0.2">
      <c r="AJ38710" s="23"/>
      <c r="HH38710"/>
      <c r="IW38710" s="36"/>
      <c r="JI38710"/>
      <c r="JJ38710"/>
      <c r="KX38710" s="23"/>
      <c r="KY38710" s="23"/>
    </row>
    <row r="38711" spans="36:311" x14ac:dyDescent="0.2">
      <c r="AJ38711" s="23"/>
      <c r="HH38711"/>
      <c r="IW38711" s="36"/>
      <c r="JI38711"/>
      <c r="JJ38711"/>
      <c r="KX38711" s="23"/>
      <c r="KY38711" s="23"/>
    </row>
    <row r="38712" spans="36:311" x14ac:dyDescent="0.2">
      <c r="AJ38712" s="23"/>
      <c r="HH38712"/>
      <c r="IW38712" s="36"/>
      <c r="JI38712"/>
      <c r="JJ38712"/>
      <c r="KX38712" s="23"/>
      <c r="KY38712" s="23"/>
    </row>
    <row r="38713" spans="36:311" x14ac:dyDescent="0.2">
      <c r="AJ38713" s="23"/>
      <c r="HH38713"/>
      <c r="IW38713" s="36"/>
      <c r="JI38713"/>
      <c r="JJ38713"/>
      <c r="KX38713" s="23"/>
      <c r="KY38713" s="23"/>
    </row>
    <row r="38714" spans="36:311" x14ac:dyDescent="0.2">
      <c r="AJ38714" s="23"/>
      <c r="HH38714"/>
      <c r="IW38714" s="36"/>
      <c r="JI38714"/>
      <c r="JJ38714"/>
      <c r="KX38714" s="23"/>
      <c r="KY38714" s="23"/>
    </row>
    <row r="38715" spans="36:311" x14ac:dyDescent="0.2">
      <c r="AJ38715" s="23"/>
      <c r="HH38715"/>
      <c r="IW38715" s="36"/>
      <c r="JI38715"/>
      <c r="JJ38715"/>
      <c r="KX38715" s="23"/>
      <c r="KY38715" s="23"/>
    </row>
    <row r="38716" spans="36:311" x14ac:dyDescent="0.2">
      <c r="AJ38716" s="23"/>
      <c r="HH38716"/>
      <c r="IW38716" s="36"/>
      <c r="JI38716"/>
      <c r="JJ38716"/>
      <c r="KX38716" s="23"/>
      <c r="KY38716" s="23"/>
    </row>
    <row r="38717" spans="36:311" x14ac:dyDescent="0.2">
      <c r="AJ38717" s="23"/>
      <c r="HH38717"/>
      <c r="IW38717" s="36"/>
      <c r="JI38717"/>
      <c r="JJ38717"/>
      <c r="KX38717" s="23"/>
      <c r="KY38717" s="23"/>
    </row>
    <row r="38718" spans="36:311" x14ac:dyDescent="0.2">
      <c r="AJ38718" s="23"/>
      <c r="HH38718"/>
      <c r="IW38718" s="36"/>
      <c r="JI38718"/>
      <c r="JJ38718"/>
      <c r="KX38718" s="23"/>
      <c r="KY38718" s="23"/>
    </row>
    <row r="38719" spans="36:311" x14ac:dyDescent="0.2">
      <c r="AJ38719" s="23"/>
      <c r="HH38719"/>
      <c r="IW38719" s="36"/>
      <c r="JI38719"/>
      <c r="JJ38719"/>
      <c r="KX38719" s="23"/>
      <c r="KY38719" s="23"/>
    </row>
    <row r="38720" spans="36:311" x14ac:dyDescent="0.2">
      <c r="AJ38720" s="23"/>
      <c r="HH38720"/>
      <c r="IW38720" s="36"/>
      <c r="JI38720"/>
      <c r="JJ38720"/>
      <c r="KX38720" s="23"/>
      <c r="KY38720" s="23"/>
    </row>
    <row r="38721" spans="36:311" x14ac:dyDescent="0.2">
      <c r="AJ38721" s="23"/>
      <c r="HH38721"/>
      <c r="IW38721" s="36"/>
      <c r="JI38721"/>
      <c r="JJ38721"/>
      <c r="KX38721" s="23"/>
      <c r="KY38721" s="23"/>
    </row>
    <row r="38722" spans="36:311" x14ac:dyDescent="0.2">
      <c r="AJ38722" s="23"/>
      <c r="HH38722"/>
      <c r="IW38722" s="36"/>
      <c r="JI38722"/>
      <c r="JJ38722"/>
      <c r="KX38722" s="23"/>
      <c r="KY38722" s="23"/>
    </row>
    <row r="38723" spans="36:311" x14ac:dyDescent="0.2">
      <c r="AJ38723" s="23"/>
      <c r="HH38723"/>
      <c r="IW38723" s="36"/>
      <c r="JI38723"/>
      <c r="JJ38723"/>
      <c r="KX38723" s="23"/>
      <c r="KY38723" s="23"/>
    </row>
    <row r="38724" spans="36:311" x14ac:dyDescent="0.2">
      <c r="AJ38724" s="23"/>
      <c r="HH38724"/>
      <c r="IW38724" s="36"/>
      <c r="JI38724"/>
      <c r="JJ38724"/>
      <c r="KX38724" s="23"/>
      <c r="KY38724" s="23"/>
    </row>
    <row r="38725" spans="36:311" x14ac:dyDescent="0.2">
      <c r="AJ38725" s="23"/>
      <c r="HH38725"/>
      <c r="IW38725" s="36"/>
      <c r="JI38725"/>
      <c r="JJ38725"/>
      <c r="KX38725" s="23"/>
      <c r="KY38725" s="23"/>
    </row>
    <row r="38726" spans="36:311" x14ac:dyDescent="0.2">
      <c r="AJ38726" s="23"/>
      <c r="HH38726"/>
      <c r="IW38726" s="36"/>
      <c r="JI38726"/>
      <c r="JJ38726"/>
      <c r="KX38726" s="23"/>
      <c r="KY38726" s="23"/>
    </row>
    <row r="38727" spans="36:311" x14ac:dyDescent="0.2">
      <c r="AJ38727" s="23"/>
      <c r="HH38727"/>
      <c r="IW38727" s="36"/>
      <c r="JI38727"/>
      <c r="JJ38727"/>
      <c r="KX38727" s="23"/>
      <c r="KY38727" s="23"/>
    </row>
    <row r="38728" spans="36:311" x14ac:dyDescent="0.2">
      <c r="AJ38728" s="23"/>
      <c r="HH38728"/>
      <c r="IW38728" s="36"/>
      <c r="JI38728"/>
      <c r="JJ38728"/>
      <c r="KX38728" s="23"/>
      <c r="KY38728" s="23"/>
    </row>
    <row r="38729" spans="36:311" x14ac:dyDescent="0.2">
      <c r="AJ38729" s="23"/>
      <c r="HH38729"/>
      <c r="IW38729" s="36"/>
      <c r="JI38729"/>
      <c r="JJ38729"/>
      <c r="KX38729" s="23"/>
      <c r="KY38729" s="23"/>
    </row>
    <row r="38730" spans="36:311" x14ac:dyDescent="0.2">
      <c r="AJ38730" s="23"/>
      <c r="HH38730"/>
      <c r="IW38730" s="36"/>
      <c r="JI38730"/>
      <c r="JJ38730"/>
      <c r="KX38730" s="23"/>
      <c r="KY38730" s="23"/>
    </row>
    <row r="38731" spans="36:311" x14ac:dyDescent="0.2">
      <c r="AJ38731" s="23"/>
      <c r="HH38731"/>
      <c r="IW38731" s="36"/>
      <c r="JI38731"/>
      <c r="JJ38731"/>
      <c r="KX38731" s="23"/>
      <c r="KY38731" s="23"/>
    </row>
    <row r="38732" spans="36:311" x14ac:dyDescent="0.2">
      <c r="AJ38732" s="23"/>
      <c r="HH38732"/>
      <c r="IW38732" s="36"/>
      <c r="JI38732"/>
      <c r="JJ38732"/>
      <c r="KX38732" s="23"/>
      <c r="KY38732" s="23"/>
    </row>
    <row r="38733" spans="36:311" x14ac:dyDescent="0.2">
      <c r="AJ38733" s="23"/>
      <c r="HH38733"/>
      <c r="IW38733" s="36"/>
      <c r="JI38733"/>
      <c r="JJ38733"/>
      <c r="KX38733" s="23"/>
      <c r="KY38733" s="23"/>
    </row>
    <row r="38734" spans="36:311" x14ac:dyDescent="0.2">
      <c r="AJ38734" s="23"/>
      <c r="HH38734"/>
      <c r="IW38734" s="36"/>
      <c r="JI38734"/>
      <c r="JJ38734"/>
      <c r="KX38734" s="23"/>
      <c r="KY38734" s="23"/>
    </row>
    <row r="38735" spans="36:311" x14ac:dyDescent="0.2">
      <c r="AJ38735" s="23"/>
      <c r="HH38735"/>
      <c r="IW38735" s="36"/>
      <c r="JI38735"/>
      <c r="JJ38735"/>
      <c r="KX38735" s="23"/>
      <c r="KY38735" s="23"/>
    </row>
    <row r="38736" spans="36:311" x14ac:dyDescent="0.2">
      <c r="AJ38736" s="23"/>
      <c r="HH38736"/>
      <c r="IW38736" s="36"/>
      <c r="JI38736"/>
      <c r="JJ38736"/>
      <c r="KX38736" s="23"/>
      <c r="KY38736" s="23"/>
    </row>
    <row r="38737" spans="36:311" x14ac:dyDescent="0.2">
      <c r="AJ38737" s="23"/>
      <c r="HH38737"/>
      <c r="IW38737" s="36"/>
      <c r="JI38737"/>
      <c r="JJ38737"/>
      <c r="KX38737" s="23"/>
      <c r="KY38737" s="23"/>
    </row>
    <row r="38738" spans="36:311" x14ac:dyDescent="0.2">
      <c r="AJ38738" s="23"/>
      <c r="HH38738"/>
      <c r="IW38738" s="36"/>
      <c r="JI38738"/>
      <c r="JJ38738"/>
      <c r="KX38738" s="23"/>
      <c r="KY38738" s="23"/>
    </row>
    <row r="38739" spans="36:311" x14ac:dyDescent="0.2">
      <c r="AJ38739" s="23"/>
      <c r="HH38739"/>
      <c r="IW38739" s="36"/>
      <c r="JI38739"/>
      <c r="JJ38739"/>
      <c r="KX38739" s="23"/>
      <c r="KY38739" s="23"/>
    </row>
    <row r="38740" spans="36:311" x14ac:dyDescent="0.2">
      <c r="AJ38740" s="23"/>
      <c r="HH38740"/>
      <c r="IW38740" s="36"/>
      <c r="JI38740"/>
      <c r="JJ38740"/>
      <c r="KX38740" s="23"/>
      <c r="KY38740" s="23"/>
    </row>
    <row r="38741" spans="36:311" x14ac:dyDescent="0.2">
      <c r="AJ38741" s="23"/>
      <c r="HH38741"/>
      <c r="IW38741" s="36"/>
      <c r="JI38741"/>
      <c r="JJ38741"/>
      <c r="KX38741" s="23"/>
      <c r="KY38741" s="23"/>
    </row>
    <row r="38742" spans="36:311" x14ac:dyDescent="0.2">
      <c r="AJ38742" s="23"/>
      <c r="HH38742"/>
      <c r="IW38742" s="36"/>
      <c r="JI38742"/>
      <c r="JJ38742"/>
      <c r="KX38742" s="23"/>
      <c r="KY38742" s="23"/>
    </row>
    <row r="38743" spans="36:311" x14ac:dyDescent="0.2">
      <c r="AJ38743" s="23"/>
      <c r="HH38743"/>
      <c r="IW38743" s="36"/>
      <c r="JI38743"/>
      <c r="JJ38743"/>
      <c r="KX38743" s="23"/>
      <c r="KY38743" s="23"/>
    </row>
    <row r="38744" spans="36:311" x14ac:dyDescent="0.2">
      <c r="AJ38744" s="23"/>
      <c r="HH38744"/>
      <c r="IW38744" s="36"/>
      <c r="JI38744"/>
      <c r="JJ38744"/>
      <c r="KX38744" s="23"/>
      <c r="KY38744" s="23"/>
    </row>
    <row r="38745" spans="36:311" x14ac:dyDescent="0.2">
      <c r="AJ38745" s="23"/>
      <c r="HH38745"/>
      <c r="IW38745" s="36"/>
      <c r="JI38745"/>
      <c r="JJ38745"/>
      <c r="KX38745" s="23"/>
      <c r="KY38745" s="23"/>
    </row>
    <row r="38746" spans="36:311" x14ac:dyDescent="0.2">
      <c r="AJ38746" s="23"/>
      <c r="HH38746"/>
      <c r="IW38746" s="36"/>
      <c r="JI38746"/>
      <c r="JJ38746"/>
      <c r="KX38746" s="23"/>
      <c r="KY38746" s="23"/>
    </row>
    <row r="38747" spans="36:311" x14ac:dyDescent="0.2">
      <c r="AJ38747" s="23"/>
      <c r="HH38747"/>
      <c r="IW38747" s="36"/>
      <c r="JI38747"/>
      <c r="JJ38747"/>
      <c r="KX38747" s="23"/>
      <c r="KY38747" s="23"/>
    </row>
    <row r="38748" spans="36:311" x14ac:dyDescent="0.2">
      <c r="AJ38748" s="23"/>
      <c r="HH38748"/>
      <c r="IW38748" s="36"/>
      <c r="JI38748"/>
      <c r="JJ38748"/>
      <c r="KX38748" s="23"/>
      <c r="KY38748" s="23"/>
    </row>
    <row r="38749" spans="36:311" x14ac:dyDescent="0.2">
      <c r="AJ38749" s="23"/>
      <c r="HH38749"/>
      <c r="IW38749" s="36"/>
      <c r="JI38749"/>
      <c r="JJ38749"/>
      <c r="KX38749" s="23"/>
      <c r="KY38749" s="23"/>
    </row>
    <row r="38750" spans="36:311" x14ac:dyDescent="0.2">
      <c r="AJ38750" s="23"/>
      <c r="HH38750"/>
      <c r="IW38750" s="36"/>
      <c r="JI38750"/>
      <c r="JJ38750"/>
      <c r="KX38750" s="23"/>
      <c r="KY38750" s="23"/>
    </row>
    <row r="38751" spans="36:311" x14ac:dyDescent="0.2">
      <c r="AJ38751" s="23"/>
      <c r="HH38751"/>
      <c r="IW38751" s="36"/>
      <c r="JI38751"/>
      <c r="JJ38751"/>
      <c r="KX38751" s="23"/>
      <c r="KY38751" s="23"/>
    </row>
    <row r="38752" spans="36:311" x14ac:dyDescent="0.2">
      <c r="AJ38752" s="23"/>
      <c r="HH38752"/>
      <c r="IW38752" s="36"/>
      <c r="JI38752"/>
      <c r="JJ38752"/>
      <c r="KX38752" s="23"/>
      <c r="KY38752" s="23"/>
    </row>
    <row r="38753" spans="36:311" x14ac:dyDescent="0.2">
      <c r="AJ38753" s="23"/>
      <c r="HH38753"/>
      <c r="IW38753" s="36"/>
      <c r="JI38753"/>
      <c r="JJ38753"/>
      <c r="KX38753" s="23"/>
      <c r="KY38753" s="23"/>
    </row>
    <row r="38754" spans="36:311" x14ac:dyDescent="0.2">
      <c r="AJ38754" s="23"/>
      <c r="HH38754"/>
      <c r="IW38754" s="36"/>
      <c r="JI38754"/>
      <c r="JJ38754"/>
      <c r="KX38754" s="23"/>
      <c r="KY38754" s="23"/>
    </row>
    <row r="38755" spans="36:311" x14ac:dyDescent="0.2">
      <c r="AJ38755" s="23"/>
      <c r="HH38755"/>
      <c r="IW38755" s="36"/>
      <c r="JI38755"/>
      <c r="JJ38755"/>
      <c r="KX38755" s="23"/>
      <c r="KY38755" s="23"/>
    </row>
    <row r="38756" spans="36:311" x14ac:dyDescent="0.2">
      <c r="AJ38756" s="23"/>
      <c r="HH38756"/>
      <c r="IW38756" s="36"/>
      <c r="JI38756"/>
      <c r="JJ38756"/>
      <c r="KX38756" s="23"/>
      <c r="KY38756" s="23"/>
    </row>
    <row r="38757" spans="36:311" x14ac:dyDescent="0.2">
      <c r="AJ38757" s="23"/>
      <c r="HH38757"/>
      <c r="IW38757" s="36"/>
      <c r="JI38757"/>
      <c r="JJ38757"/>
      <c r="KX38757" s="23"/>
      <c r="KY38757" s="23"/>
    </row>
    <row r="38758" spans="36:311" x14ac:dyDescent="0.2">
      <c r="AJ38758" s="23"/>
      <c r="HH38758"/>
      <c r="IW38758" s="36"/>
      <c r="JI38758"/>
      <c r="JJ38758"/>
      <c r="KX38758" s="23"/>
      <c r="KY38758" s="23"/>
    </row>
    <row r="38759" spans="36:311" x14ac:dyDescent="0.2">
      <c r="AJ38759" s="23"/>
      <c r="HH38759"/>
      <c r="IW38759" s="36"/>
      <c r="JI38759"/>
      <c r="JJ38759"/>
      <c r="KX38759" s="23"/>
      <c r="KY38759" s="23"/>
    </row>
    <row r="38760" spans="36:311" x14ac:dyDescent="0.2">
      <c r="AJ38760" s="23"/>
      <c r="HH38760"/>
      <c r="IW38760" s="36"/>
      <c r="JI38760"/>
      <c r="JJ38760"/>
      <c r="KX38760" s="23"/>
      <c r="KY38760" s="23"/>
    </row>
    <row r="38761" spans="36:311" x14ac:dyDescent="0.2">
      <c r="AJ38761" s="23"/>
      <c r="HH38761"/>
      <c r="IW38761" s="36"/>
      <c r="JI38761"/>
      <c r="JJ38761"/>
      <c r="KX38761" s="23"/>
      <c r="KY38761" s="23"/>
    </row>
    <row r="38762" spans="36:311" x14ac:dyDescent="0.2">
      <c r="AJ38762" s="23"/>
      <c r="HH38762"/>
      <c r="IW38762" s="36"/>
      <c r="JI38762"/>
      <c r="JJ38762"/>
      <c r="KX38762" s="23"/>
      <c r="KY38762" s="23"/>
    </row>
    <row r="38763" spans="36:311" x14ac:dyDescent="0.2">
      <c r="AJ38763" s="23"/>
      <c r="HH38763"/>
      <c r="IW38763" s="36"/>
      <c r="JI38763"/>
      <c r="JJ38763"/>
      <c r="KX38763" s="23"/>
      <c r="KY38763" s="23"/>
    </row>
    <row r="38764" spans="36:311" x14ac:dyDescent="0.2">
      <c r="AJ38764" s="23"/>
      <c r="HH38764"/>
      <c r="IW38764" s="36"/>
      <c r="JI38764"/>
      <c r="JJ38764"/>
      <c r="KX38764" s="23"/>
      <c r="KY38764" s="23"/>
    </row>
    <row r="38765" spans="36:311" x14ac:dyDescent="0.2">
      <c r="AJ38765" s="23"/>
      <c r="HH38765"/>
      <c r="IW38765" s="36"/>
      <c r="JI38765"/>
      <c r="JJ38765"/>
      <c r="KX38765" s="23"/>
      <c r="KY38765" s="23"/>
    </row>
    <row r="38766" spans="36:311" x14ac:dyDescent="0.2">
      <c r="AJ38766" s="23"/>
      <c r="HH38766"/>
      <c r="IW38766" s="36"/>
      <c r="JI38766"/>
      <c r="JJ38766"/>
      <c r="KX38766" s="23"/>
      <c r="KY38766" s="23"/>
    </row>
    <row r="38767" spans="36:311" x14ac:dyDescent="0.2">
      <c r="AJ38767" s="23"/>
      <c r="HH38767"/>
      <c r="IW38767" s="36"/>
      <c r="JI38767"/>
      <c r="JJ38767"/>
      <c r="KX38767" s="23"/>
      <c r="KY38767" s="23"/>
    </row>
    <row r="38768" spans="36:311" x14ac:dyDescent="0.2">
      <c r="AJ38768" s="23"/>
      <c r="HH38768"/>
      <c r="IW38768" s="36"/>
      <c r="JI38768"/>
      <c r="JJ38768"/>
      <c r="KX38768" s="23"/>
      <c r="KY38768" s="23"/>
    </row>
    <row r="38769" spans="36:311" x14ac:dyDescent="0.2">
      <c r="AJ38769" s="23"/>
      <c r="HH38769"/>
      <c r="IW38769" s="36"/>
      <c r="JI38769"/>
      <c r="JJ38769"/>
      <c r="KX38769" s="23"/>
      <c r="KY38769" s="23"/>
    </row>
    <row r="38770" spans="36:311" x14ac:dyDescent="0.2">
      <c r="AJ38770" s="23"/>
      <c r="HH38770"/>
      <c r="IW38770" s="36"/>
      <c r="JI38770"/>
      <c r="JJ38770"/>
      <c r="KX38770" s="23"/>
      <c r="KY38770" s="23"/>
    </row>
    <row r="38771" spans="36:311" x14ac:dyDescent="0.2">
      <c r="AJ38771" s="23"/>
      <c r="HH38771"/>
      <c r="IW38771" s="36"/>
      <c r="JI38771"/>
      <c r="JJ38771"/>
      <c r="KX38771" s="23"/>
      <c r="KY38771" s="23"/>
    </row>
    <row r="38772" spans="36:311" x14ac:dyDescent="0.2">
      <c r="AJ38772" s="23"/>
      <c r="HH38772"/>
      <c r="IW38772" s="36"/>
      <c r="JI38772"/>
      <c r="JJ38772"/>
      <c r="KX38772" s="23"/>
      <c r="KY38772" s="23"/>
    </row>
    <row r="38773" spans="36:311" x14ac:dyDescent="0.2">
      <c r="AJ38773" s="23"/>
      <c r="HH38773"/>
      <c r="IW38773" s="36"/>
      <c r="JI38773"/>
      <c r="JJ38773"/>
      <c r="KX38773" s="23"/>
      <c r="KY38773" s="23"/>
    </row>
    <row r="38774" spans="36:311" x14ac:dyDescent="0.2">
      <c r="AJ38774" s="23"/>
      <c r="HH38774"/>
      <c r="IW38774" s="36"/>
      <c r="JI38774"/>
      <c r="JJ38774"/>
      <c r="KX38774" s="23"/>
      <c r="KY38774" s="23"/>
    </row>
    <row r="38775" spans="36:311" x14ac:dyDescent="0.2">
      <c r="AJ38775" s="23"/>
      <c r="HH38775"/>
      <c r="IW38775" s="36"/>
      <c r="JI38775"/>
      <c r="JJ38775"/>
      <c r="KX38775" s="23"/>
      <c r="KY38775" s="23"/>
    </row>
    <row r="38776" spans="36:311" x14ac:dyDescent="0.2">
      <c r="AJ38776" s="23"/>
      <c r="HH38776"/>
      <c r="IW38776" s="36"/>
      <c r="JI38776"/>
      <c r="JJ38776"/>
      <c r="KX38776" s="23"/>
      <c r="KY38776" s="23"/>
    </row>
    <row r="38777" spans="36:311" x14ac:dyDescent="0.2">
      <c r="AJ38777" s="23"/>
      <c r="HH38777"/>
      <c r="IW38777" s="36"/>
      <c r="JI38777"/>
      <c r="JJ38777"/>
      <c r="KX38777" s="23"/>
      <c r="KY38777" s="23"/>
    </row>
    <row r="38778" spans="36:311" x14ac:dyDescent="0.2">
      <c r="AJ38778" s="23"/>
      <c r="HH38778"/>
      <c r="IW38778" s="36"/>
      <c r="JI38778"/>
      <c r="JJ38778"/>
      <c r="KX38778" s="23"/>
      <c r="KY38778" s="23"/>
    </row>
    <row r="38779" spans="36:311" x14ac:dyDescent="0.2">
      <c r="AJ38779" s="23"/>
      <c r="HH38779"/>
      <c r="IW38779" s="36"/>
      <c r="JI38779"/>
      <c r="JJ38779"/>
      <c r="KX38779" s="23"/>
      <c r="KY38779" s="23"/>
    </row>
    <row r="38780" spans="36:311" x14ac:dyDescent="0.2">
      <c r="AJ38780" s="23"/>
      <c r="HH38780"/>
      <c r="IW38780" s="36"/>
      <c r="JI38780"/>
      <c r="JJ38780"/>
      <c r="KX38780" s="23"/>
      <c r="KY38780" s="23"/>
    </row>
    <row r="38781" spans="36:311" x14ac:dyDescent="0.2">
      <c r="AJ38781" s="23"/>
      <c r="HH38781"/>
      <c r="IW38781" s="36"/>
      <c r="JI38781"/>
      <c r="JJ38781"/>
      <c r="KX38781" s="23"/>
      <c r="KY38781" s="23"/>
    </row>
    <row r="38782" spans="36:311" x14ac:dyDescent="0.2">
      <c r="AJ38782" s="23"/>
      <c r="HH38782"/>
      <c r="IW38782" s="36"/>
      <c r="JI38782"/>
      <c r="JJ38782"/>
      <c r="KX38782" s="23"/>
      <c r="KY38782" s="23"/>
    </row>
    <row r="38783" spans="36:311" x14ac:dyDescent="0.2">
      <c r="AJ38783" s="23"/>
      <c r="HH38783"/>
      <c r="IW38783" s="36"/>
      <c r="JI38783"/>
      <c r="JJ38783"/>
      <c r="KX38783" s="23"/>
      <c r="KY38783" s="23"/>
    </row>
    <row r="38784" spans="36:311" x14ac:dyDescent="0.2">
      <c r="AJ38784" s="23"/>
      <c r="HH38784"/>
      <c r="IW38784" s="36"/>
      <c r="JI38784"/>
      <c r="JJ38784"/>
      <c r="KX38784" s="23"/>
      <c r="KY38784" s="23"/>
    </row>
    <row r="38785" spans="36:311" x14ac:dyDescent="0.2">
      <c r="AJ38785" s="23"/>
      <c r="HH38785"/>
      <c r="IW38785" s="36"/>
      <c r="JI38785"/>
      <c r="JJ38785"/>
      <c r="KX38785" s="23"/>
      <c r="KY38785" s="23"/>
    </row>
    <row r="38786" spans="36:311" x14ac:dyDescent="0.2">
      <c r="AJ38786" s="23"/>
      <c r="HH38786"/>
      <c r="IW38786" s="36"/>
      <c r="JI38786"/>
      <c r="JJ38786"/>
      <c r="KX38786" s="23"/>
      <c r="KY38786" s="23"/>
    </row>
    <row r="38787" spans="36:311" x14ac:dyDescent="0.2">
      <c r="AJ38787" s="23"/>
      <c r="HH38787"/>
      <c r="IW38787" s="36"/>
      <c r="JI38787"/>
      <c r="JJ38787"/>
      <c r="KX38787" s="23"/>
      <c r="KY38787" s="23"/>
    </row>
    <row r="38788" spans="36:311" x14ac:dyDescent="0.2">
      <c r="AJ38788" s="23"/>
      <c r="HH38788"/>
      <c r="IW38788" s="36"/>
      <c r="JI38788"/>
      <c r="JJ38788"/>
      <c r="KX38788" s="23"/>
      <c r="KY38788" s="23"/>
    </row>
    <row r="38789" spans="36:311" x14ac:dyDescent="0.2">
      <c r="AJ38789" s="23"/>
      <c r="HH38789"/>
      <c r="IW38789" s="36"/>
      <c r="JI38789"/>
      <c r="JJ38789"/>
      <c r="KX38789" s="23"/>
      <c r="KY38789" s="23"/>
    </row>
    <row r="38790" spans="36:311" x14ac:dyDescent="0.2">
      <c r="AJ38790" s="23"/>
      <c r="HH38790"/>
      <c r="IW38790" s="36"/>
      <c r="JI38790"/>
      <c r="JJ38790"/>
      <c r="KX38790" s="23"/>
      <c r="KY38790" s="23"/>
    </row>
    <row r="38791" spans="36:311" x14ac:dyDescent="0.2">
      <c r="AJ38791" s="23"/>
      <c r="HH38791"/>
      <c r="IW38791" s="36"/>
      <c r="JI38791"/>
      <c r="JJ38791"/>
      <c r="KX38791" s="23"/>
      <c r="KY38791" s="23"/>
    </row>
    <row r="38792" spans="36:311" x14ac:dyDescent="0.2">
      <c r="AJ38792" s="23"/>
      <c r="HH38792"/>
      <c r="IW38792" s="36"/>
      <c r="JI38792"/>
      <c r="JJ38792"/>
      <c r="KX38792" s="23"/>
      <c r="KY38792" s="23"/>
    </row>
    <row r="38793" spans="36:311" x14ac:dyDescent="0.2">
      <c r="AJ38793" s="23"/>
      <c r="HH38793"/>
      <c r="IW38793" s="36"/>
      <c r="JI38793"/>
      <c r="JJ38793"/>
      <c r="KX38793" s="23"/>
      <c r="KY38793" s="23"/>
    </row>
    <row r="38794" spans="36:311" x14ac:dyDescent="0.2">
      <c r="AJ38794" s="23"/>
      <c r="HH38794"/>
      <c r="IW38794" s="36"/>
      <c r="JI38794"/>
      <c r="JJ38794"/>
      <c r="KX38794" s="23"/>
      <c r="KY38794" s="23"/>
    </row>
    <row r="38795" spans="36:311" x14ac:dyDescent="0.2">
      <c r="AJ38795" s="23"/>
      <c r="HH38795"/>
      <c r="IW38795" s="36"/>
      <c r="JI38795"/>
      <c r="JJ38795"/>
      <c r="KX38795" s="23"/>
      <c r="KY38795" s="23"/>
    </row>
    <row r="38796" spans="36:311" x14ac:dyDescent="0.2">
      <c r="AJ38796" s="23"/>
      <c r="HH38796"/>
      <c r="IW38796" s="36"/>
      <c r="JI38796"/>
      <c r="JJ38796"/>
      <c r="KX38796" s="23"/>
      <c r="KY38796" s="23"/>
    </row>
    <row r="38797" spans="36:311" x14ac:dyDescent="0.2">
      <c r="AJ38797" s="23"/>
      <c r="HH38797"/>
      <c r="IW38797" s="36"/>
      <c r="JI38797"/>
      <c r="JJ38797"/>
      <c r="KX38797" s="23"/>
      <c r="KY38797" s="23"/>
    </row>
    <row r="38798" spans="36:311" x14ac:dyDescent="0.2">
      <c r="AJ38798" s="23"/>
      <c r="HH38798"/>
      <c r="IW38798" s="36"/>
      <c r="JI38798"/>
      <c r="JJ38798"/>
      <c r="KX38798" s="23"/>
      <c r="KY38798" s="23"/>
    </row>
    <row r="38799" spans="36:311" x14ac:dyDescent="0.2">
      <c r="AJ38799" s="23"/>
      <c r="HH38799"/>
      <c r="IW38799" s="36"/>
      <c r="JI38799"/>
      <c r="JJ38799"/>
      <c r="KX38799" s="23"/>
      <c r="KY38799" s="23"/>
    </row>
    <row r="38800" spans="36:311" x14ac:dyDescent="0.2">
      <c r="AJ38800" s="23"/>
      <c r="HH38800"/>
      <c r="IW38800" s="36"/>
      <c r="JI38800"/>
      <c r="JJ38800"/>
      <c r="KX38800" s="23"/>
      <c r="KY38800" s="23"/>
    </row>
    <row r="38801" spans="36:311" x14ac:dyDescent="0.2">
      <c r="AJ38801" s="23"/>
      <c r="HH38801"/>
      <c r="IW38801" s="36"/>
      <c r="JI38801"/>
      <c r="JJ38801"/>
      <c r="KX38801" s="23"/>
      <c r="KY38801" s="23"/>
    </row>
    <row r="38802" spans="36:311" x14ac:dyDescent="0.2">
      <c r="AJ38802" s="23"/>
      <c r="HH38802"/>
      <c r="IW38802" s="36"/>
      <c r="JI38802"/>
      <c r="JJ38802"/>
      <c r="KX38802" s="23"/>
      <c r="KY38802" s="23"/>
    </row>
    <row r="38803" spans="36:311" x14ac:dyDescent="0.2">
      <c r="AJ38803" s="23"/>
      <c r="HH38803"/>
      <c r="IW38803" s="36"/>
      <c r="JI38803"/>
      <c r="JJ38803"/>
      <c r="KX38803" s="23"/>
      <c r="KY38803" s="23"/>
    </row>
    <row r="38804" spans="36:311" x14ac:dyDescent="0.2">
      <c r="AJ38804" s="23"/>
      <c r="HH38804"/>
      <c r="IW38804" s="36"/>
      <c r="JI38804"/>
      <c r="JJ38804"/>
      <c r="KX38804" s="23"/>
      <c r="KY38804" s="23"/>
    </row>
    <row r="38805" spans="36:311" x14ac:dyDescent="0.2">
      <c r="AJ38805" s="23"/>
      <c r="HH38805"/>
      <c r="IW38805" s="36"/>
      <c r="JI38805"/>
      <c r="JJ38805"/>
      <c r="KX38805" s="23"/>
      <c r="KY38805" s="23"/>
    </row>
    <row r="38806" spans="36:311" x14ac:dyDescent="0.2">
      <c r="AJ38806" s="23"/>
      <c r="HH38806"/>
      <c r="IW38806" s="36"/>
      <c r="JI38806"/>
      <c r="JJ38806"/>
      <c r="KX38806" s="23"/>
      <c r="KY38806" s="23"/>
    </row>
    <row r="38807" spans="36:311" x14ac:dyDescent="0.2">
      <c r="AJ38807" s="23"/>
      <c r="HH38807"/>
      <c r="IW38807" s="36"/>
      <c r="JI38807"/>
      <c r="JJ38807"/>
      <c r="KX38807" s="23"/>
      <c r="KY38807" s="23"/>
    </row>
    <row r="38808" spans="36:311" x14ac:dyDescent="0.2">
      <c r="AJ38808" s="23"/>
      <c r="HH38808"/>
      <c r="IW38808" s="36"/>
      <c r="JI38808"/>
      <c r="JJ38808"/>
      <c r="KX38808" s="23"/>
      <c r="KY38808" s="23"/>
    </row>
    <row r="38809" spans="36:311" x14ac:dyDescent="0.2">
      <c r="AJ38809" s="23"/>
      <c r="HH38809"/>
      <c r="IW38809" s="36"/>
      <c r="JI38809"/>
      <c r="JJ38809"/>
      <c r="KX38809" s="23"/>
      <c r="KY38809" s="23"/>
    </row>
    <row r="38810" spans="36:311" x14ac:dyDescent="0.2">
      <c r="AJ38810" s="23"/>
      <c r="HH38810"/>
      <c r="IW38810" s="36"/>
      <c r="JI38810"/>
      <c r="JJ38810"/>
      <c r="KX38810" s="23"/>
      <c r="KY38810" s="23"/>
    </row>
    <row r="38811" spans="36:311" x14ac:dyDescent="0.2">
      <c r="AJ38811" s="23"/>
      <c r="HH38811"/>
      <c r="IW38811" s="36"/>
      <c r="JI38811"/>
      <c r="JJ38811"/>
      <c r="KX38811" s="23"/>
      <c r="KY38811" s="23"/>
    </row>
    <row r="38812" spans="36:311" x14ac:dyDescent="0.2">
      <c r="AJ38812" s="23"/>
      <c r="HH38812"/>
      <c r="IW38812" s="36"/>
      <c r="JI38812"/>
      <c r="JJ38812"/>
      <c r="KX38812" s="23"/>
      <c r="KY38812" s="23"/>
    </row>
    <row r="38813" spans="36:311" x14ac:dyDescent="0.2">
      <c r="AJ38813" s="23"/>
      <c r="HH38813"/>
      <c r="IW38813" s="36"/>
      <c r="JI38813"/>
      <c r="JJ38813"/>
      <c r="KX38813" s="23"/>
      <c r="KY38813" s="23"/>
    </row>
    <row r="38814" spans="36:311" x14ac:dyDescent="0.2">
      <c r="AJ38814" s="23"/>
      <c r="HH38814"/>
      <c r="IW38814" s="36"/>
      <c r="JI38814"/>
      <c r="JJ38814"/>
      <c r="KX38814" s="23"/>
      <c r="KY38814" s="23"/>
    </row>
    <row r="38815" spans="36:311" x14ac:dyDescent="0.2">
      <c r="AJ38815" s="23"/>
      <c r="HH38815"/>
      <c r="IW38815" s="36"/>
      <c r="JI38815"/>
      <c r="JJ38815"/>
      <c r="KX38815" s="23"/>
      <c r="KY38815" s="23"/>
    </row>
    <row r="38816" spans="36:311" x14ac:dyDescent="0.2">
      <c r="AJ38816" s="23"/>
      <c r="HH38816"/>
      <c r="IW38816" s="36"/>
      <c r="JI38816"/>
      <c r="JJ38816"/>
      <c r="KX38816" s="23"/>
      <c r="KY38816" s="23"/>
    </row>
    <row r="38817" spans="36:311" x14ac:dyDescent="0.2">
      <c r="AJ38817" s="23"/>
      <c r="HH38817"/>
      <c r="IW38817" s="36"/>
      <c r="JI38817"/>
      <c r="JJ38817"/>
      <c r="KX38817" s="23"/>
      <c r="KY38817" s="23"/>
    </row>
    <row r="38818" spans="36:311" x14ac:dyDescent="0.2">
      <c r="AJ38818" s="23"/>
      <c r="HH38818"/>
      <c r="IW38818" s="36"/>
      <c r="JI38818"/>
      <c r="JJ38818"/>
      <c r="KX38818" s="23"/>
      <c r="KY38818" s="23"/>
    </row>
    <row r="38819" spans="36:311" x14ac:dyDescent="0.2">
      <c r="AJ38819" s="23"/>
      <c r="HH38819"/>
      <c r="IW38819" s="36"/>
      <c r="JI38819"/>
      <c r="JJ38819"/>
      <c r="KX38819" s="23"/>
      <c r="KY38819" s="23"/>
    </row>
    <row r="38820" spans="36:311" x14ac:dyDescent="0.2">
      <c r="AJ38820" s="23"/>
      <c r="HH38820"/>
      <c r="IW38820" s="36"/>
      <c r="JI38820"/>
      <c r="JJ38820"/>
      <c r="KX38820" s="23"/>
      <c r="KY38820" s="23"/>
    </row>
    <row r="38821" spans="36:311" x14ac:dyDescent="0.2">
      <c r="AJ38821" s="23"/>
      <c r="HH38821"/>
      <c r="IW38821" s="36"/>
      <c r="JI38821"/>
      <c r="JJ38821"/>
      <c r="KX38821" s="23"/>
      <c r="KY38821" s="23"/>
    </row>
    <row r="38822" spans="36:311" x14ac:dyDescent="0.2">
      <c r="AJ38822" s="23"/>
      <c r="HH38822"/>
      <c r="IW38822" s="36"/>
      <c r="JI38822"/>
      <c r="JJ38822"/>
      <c r="KX38822" s="23"/>
      <c r="KY38822" s="23"/>
    </row>
    <row r="38823" spans="36:311" x14ac:dyDescent="0.2">
      <c r="AJ38823" s="23"/>
      <c r="HH38823"/>
      <c r="IW38823" s="36"/>
      <c r="JI38823"/>
      <c r="JJ38823"/>
      <c r="KX38823" s="23"/>
      <c r="KY38823" s="23"/>
    </row>
    <row r="38824" spans="36:311" x14ac:dyDescent="0.2">
      <c r="AJ38824" s="23"/>
      <c r="HH38824"/>
      <c r="IW38824" s="36"/>
      <c r="JI38824"/>
      <c r="JJ38824"/>
      <c r="KX38824" s="23"/>
      <c r="KY38824" s="23"/>
    </row>
    <row r="38825" spans="36:311" x14ac:dyDescent="0.2">
      <c r="AJ38825" s="23"/>
      <c r="HH38825"/>
      <c r="IW38825" s="36"/>
      <c r="JI38825"/>
      <c r="JJ38825"/>
      <c r="KX38825" s="23"/>
      <c r="KY38825" s="23"/>
    </row>
    <row r="38826" spans="36:311" x14ac:dyDescent="0.2">
      <c r="AJ38826" s="23"/>
      <c r="HH38826"/>
      <c r="IW38826" s="36"/>
      <c r="JI38826"/>
      <c r="JJ38826"/>
      <c r="KX38826" s="23"/>
      <c r="KY38826" s="23"/>
    </row>
    <row r="38827" spans="36:311" x14ac:dyDescent="0.2">
      <c r="AJ38827" s="23"/>
      <c r="HH38827"/>
      <c r="IW38827" s="36"/>
      <c r="JI38827"/>
      <c r="JJ38827"/>
      <c r="KX38827" s="23"/>
      <c r="KY38827" s="23"/>
    </row>
    <row r="38828" spans="36:311" x14ac:dyDescent="0.2">
      <c r="AJ38828" s="23"/>
      <c r="HH38828"/>
      <c r="IW38828" s="36"/>
      <c r="JI38828"/>
      <c r="JJ38828"/>
      <c r="KX38828" s="23"/>
      <c r="KY38828" s="23"/>
    </row>
    <row r="38829" spans="36:311" x14ac:dyDescent="0.2">
      <c r="AJ38829" s="23"/>
      <c r="HH38829"/>
      <c r="IW38829" s="36"/>
      <c r="JI38829"/>
      <c r="JJ38829"/>
      <c r="KX38829" s="23"/>
      <c r="KY38829" s="23"/>
    </row>
    <row r="38830" spans="36:311" x14ac:dyDescent="0.2">
      <c r="AJ38830" s="23"/>
      <c r="HH38830"/>
      <c r="IW38830" s="36"/>
      <c r="JI38830"/>
      <c r="JJ38830"/>
      <c r="KX38830" s="23"/>
      <c r="KY38830" s="23"/>
    </row>
    <row r="38831" spans="36:311" x14ac:dyDescent="0.2">
      <c r="AJ38831" s="23"/>
      <c r="HH38831"/>
      <c r="IW38831" s="36"/>
      <c r="JI38831"/>
      <c r="JJ38831"/>
      <c r="KX38831" s="23"/>
      <c r="KY38831" s="23"/>
    </row>
    <row r="38832" spans="36:311" x14ac:dyDescent="0.2">
      <c r="AJ38832" s="23"/>
      <c r="HH38832"/>
      <c r="IW38832" s="36"/>
      <c r="JI38832"/>
      <c r="JJ38832"/>
      <c r="KX38832" s="23"/>
      <c r="KY38832" s="23"/>
    </row>
    <row r="38833" spans="36:311" x14ac:dyDescent="0.2">
      <c r="AJ38833" s="23"/>
      <c r="HH38833"/>
      <c r="IW38833" s="36"/>
      <c r="JI38833"/>
      <c r="JJ38833"/>
      <c r="KX38833" s="23"/>
      <c r="KY38833" s="23"/>
    </row>
    <row r="38834" spans="36:311" x14ac:dyDescent="0.2">
      <c r="AJ38834" s="23"/>
      <c r="HH38834"/>
      <c r="IW38834" s="36"/>
      <c r="JI38834"/>
      <c r="JJ38834"/>
      <c r="KX38834" s="23"/>
      <c r="KY38834" s="23"/>
    </row>
    <row r="38835" spans="36:311" x14ac:dyDescent="0.2">
      <c r="AJ38835" s="23"/>
      <c r="HH38835"/>
      <c r="IW38835" s="36"/>
      <c r="JI38835"/>
      <c r="JJ38835"/>
      <c r="KX38835" s="23"/>
      <c r="KY38835" s="23"/>
    </row>
    <row r="38836" spans="36:311" x14ac:dyDescent="0.2">
      <c r="AJ38836" s="23"/>
      <c r="HH38836"/>
      <c r="IW38836" s="36"/>
      <c r="JI38836"/>
      <c r="JJ38836"/>
      <c r="KX38836" s="23"/>
      <c r="KY38836" s="23"/>
    </row>
    <row r="38837" spans="36:311" x14ac:dyDescent="0.2">
      <c r="AJ38837" s="23"/>
      <c r="HH38837"/>
      <c r="IW38837" s="36"/>
      <c r="JI38837"/>
      <c r="JJ38837"/>
      <c r="KX38837" s="23"/>
      <c r="KY38837" s="23"/>
    </row>
    <row r="38838" spans="36:311" x14ac:dyDescent="0.2">
      <c r="AJ38838" s="23"/>
      <c r="HH38838"/>
      <c r="IW38838" s="36"/>
      <c r="JI38838"/>
      <c r="JJ38838"/>
      <c r="KX38838" s="23"/>
      <c r="KY38838" s="23"/>
    </row>
    <row r="38839" spans="36:311" x14ac:dyDescent="0.2">
      <c r="AJ38839" s="23"/>
      <c r="HH38839"/>
      <c r="IW38839" s="36"/>
      <c r="JI38839"/>
      <c r="JJ38839"/>
      <c r="KX38839" s="23"/>
      <c r="KY38839" s="23"/>
    </row>
    <row r="38840" spans="36:311" x14ac:dyDescent="0.2">
      <c r="AJ38840" s="23"/>
      <c r="HH38840"/>
      <c r="IW38840" s="36"/>
      <c r="JI38840"/>
      <c r="JJ38840"/>
      <c r="KX38840" s="23"/>
      <c r="KY38840" s="23"/>
    </row>
    <row r="38841" spans="36:311" x14ac:dyDescent="0.2">
      <c r="AJ38841" s="23"/>
      <c r="HH38841"/>
      <c r="IW38841" s="36"/>
      <c r="JI38841"/>
      <c r="JJ38841"/>
      <c r="KX38841" s="23"/>
      <c r="KY38841" s="23"/>
    </row>
    <row r="38842" spans="36:311" x14ac:dyDescent="0.2">
      <c r="AJ38842" s="23"/>
      <c r="HH38842"/>
      <c r="IW38842" s="36"/>
      <c r="JI38842"/>
      <c r="JJ38842"/>
      <c r="KX38842" s="23"/>
      <c r="KY38842" s="23"/>
    </row>
    <row r="38843" spans="36:311" x14ac:dyDescent="0.2">
      <c r="AJ38843" s="23"/>
      <c r="HH38843"/>
      <c r="IW38843" s="36"/>
      <c r="JI38843"/>
      <c r="JJ38843"/>
      <c r="KX38843" s="23"/>
      <c r="KY38843" s="23"/>
    </row>
    <row r="38844" spans="36:311" x14ac:dyDescent="0.2">
      <c r="AJ38844" s="23"/>
      <c r="HH38844"/>
      <c r="IW38844" s="36"/>
      <c r="JI38844"/>
      <c r="JJ38844"/>
      <c r="KX38844" s="23"/>
      <c r="KY38844" s="23"/>
    </row>
    <row r="38845" spans="36:311" x14ac:dyDescent="0.2">
      <c r="AJ38845" s="23"/>
      <c r="HH38845"/>
      <c r="IW38845" s="36"/>
      <c r="JI38845"/>
      <c r="JJ38845"/>
      <c r="KX38845" s="23"/>
      <c r="KY38845" s="23"/>
    </row>
    <row r="38846" spans="36:311" x14ac:dyDescent="0.2">
      <c r="AJ38846" s="23"/>
      <c r="HH38846"/>
      <c r="IW38846" s="36"/>
      <c r="JI38846"/>
      <c r="JJ38846"/>
      <c r="KX38846" s="23"/>
      <c r="KY38846" s="23"/>
    </row>
    <row r="38847" spans="36:311" x14ac:dyDescent="0.2">
      <c r="AJ38847" s="23"/>
      <c r="HH38847"/>
      <c r="IW38847" s="36"/>
      <c r="JI38847"/>
      <c r="JJ38847"/>
      <c r="KX38847" s="23"/>
      <c r="KY38847" s="23"/>
    </row>
    <row r="38848" spans="36:311" x14ac:dyDescent="0.2">
      <c r="AJ38848" s="23"/>
      <c r="HH38848"/>
      <c r="IW38848" s="36"/>
      <c r="JI38848"/>
      <c r="JJ38848"/>
      <c r="KX38848" s="23"/>
      <c r="KY38848" s="23"/>
    </row>
    <row r="38849" spans="36:311" x14ac:dyDescent="0.2">
      <c r="AJ38849" s="23"/>
      <c r="HH38849"/>
      <c r="IW38849" s="36"/>
      <c r="JI38849"/>
      <c r="JJ38849"/>
      <c r="KX38849" s="23"/>
      <c r="KY38849" s="23"/>
    </row>
    <row r="38850" spans="36:311" x14ac:dyDescent="0.2">
      <c r="AJ38850" s="23"/>
      <c r="HH38850"/>
      <c r="IW38850" s="36"/>
      <c r="JI38850"/>
      <c r="JJ38850"/>
      <c r="KX38850" s="23"/>
      <c r="KY38850" s="23"/>
    </row>
    <row r="38851" spans="36:311" x14ac:dyDescent="0.2">
      <c r="AJ38851" s="23"/>
      <c r="HH38851"/>
      <c r="IW38851" s="36"/>
      <c r="JI38851"/>
      <c r="JJ38851"/>
      <c r="KX38851" s="23"/>
      <c r="KY38851" s="23"/>
    </row>
    <row r="38852" spans="36:311" x14ac:dyDescent="0.2">
      <c r="AJ38852" s="23"/>
      <c r="HH38852"/>
      <c r="IW38852" s="36"/>
      <c r="JI38852"/>
      <c r="JJ38852"/>
      <c r="KX38852" s="23"/>
      <c r="KY38852" s="23"/>
    </row>
    <row r="38853" spans="36:311" x14ac:dyDescent="0.2">
      <c r="AJ38853" s="23"/>
      <c r="HH38853"/>
      <c r="IW38853" s="36"/>
      <c r="JI38853"/>
      <c r="JJ38853"/>
      <c r="KX38853" s="23"/>
      <c r="KY38853" s="23"/>
    </row>
    <row r="38854" spans="36:311" x14ac:dyDescent="0.2">
      <c r="AJ38854" s="23"/>
      <c r="HH38854"/>
      <c r="IW38854" s="36"/>
      <c r="JI38854"/>
      <c r="JJ38854"/>
      <c r="KX38854" s="23"/>
      <c r="KY38854" s="23"/>
    </row>
    <row r="38855" spans="36:311" x14ac:dyDescent="0.2">
      <c r="AJ38855" s="23"/>
      <c r="HH38855"/>
      <c r="IW38855" s="36"/>
      <c r="JI38855"/>
      <c r="JJ38855"/>
      <c r="KX38855" s="23"/>
      <c r="KY38855" s="23"/>
    </row>
    <row r="38856" spans="36:311" x14ac:dyDescent="0.2">
      <c r="AJ38856" s="23"/>
      <c r="HH38856"/>
      <c r="IW38856" s="36"/>
      <c r="JI38856"/>
      <c r="JJ38856"/>
      <c r="KX38856" s="23"/>
      <c r="KY38856" s="23"/>
    </row>
    <row r="38857" spans="36:311" x14ac:dyDescent="0.2">
      <c r="AJ38857" s="23"/>
      <c r="HH38857"/>
      <c r="IW38857" s="36"/>
      <c r="JI38857"/>
      <c r="JJ38857"/>
      <c r="KX38857" s="23"/>
      <c r="KY38857" s="23"/>
    </row>
    <row r="38858" spans="36:311" x14ac:dyDescent="0.2">
      <c r="AJ38858" s="23"/>
      <c r="HH38858"/>
      <c r="IW38858" s="36"/>
      <c r="JI38858"/>
      <c r="JJ38858"/>
      <c r="KX38858" s="23"/>
      <c r="KY38858" s="23"/>
    </row>
    <row r="38859" spans="36:311" x14ac:dyDescent="0.2">
      <c r="AJ38859" s="23"/>
      <c r="HH38859"/>
      <c r="IW38859" s="36"/>
      <c r="JI38859"/>
      <c r="JJ38859"/>
      <c r="KX38859" s="23"/>
      <c r="KY38859" s="23"/>
    </row>
    <row r="38860" spans="36:311" x14ac:dyDescent="0.2">
      <c r="AJ38860" s="23"/>
      <c r="HH38860"/>
      <c r="IW38860" s="36"/>
      <c r="JI38860"/>
      <c r="JJ38860"/>
      <c r="KX38860" s="23"/>
      <c r="KY38860" s="23"/>
    </row>
    <row r="38861" spans="36:311" x14ac:dyDescent="0.2">
      <c r="AJ38861" s="23"/>
      <c r="HH38861"/>
      <c r="IW38861" s="36"/>
      <c r="JI38861"/>
      <c r="JJ38861"/>
      <c r="KX38861" s="23"/>
      <c r="KY38861" s="23"/>
    </row>
    <row r="38862" spans="36:311" x14ac:dyDescent="0.2">
      <c r="AJ38862" s="23"/>
      <c r="HH38862"/>
      <c r="IW38862" s="36"/>
      <c r="JI38862"/>
      <c r="JJ38862"/>
      <c r="KX38862" s="23"/>
      <c r="KY38862" s="23"/>
    </row>
    <row r="38863" spans="36:311" x14ac:dyDescent="0.2">
      <c r="AJ38863" s="23"/>
      <c r="HH38863"/>
      <c r="IW38863" s="36"/>
      <c r="JI38863"/>
      <c r="JJ38863"/>
      <c r="KX38863" s="23"/>
      <c r="KY38863" s="23"/>
    </row>
    <row r="38864" spans="36:311" x14ac:dyDescent="0.2">
      <c r="AJ38864" s="23"/>
      <c r="HH38864"/>
      <c r="IW38864" s="36"/>
      <c r="JI38864"/>
      <c r="JJ38864"/>
      <c r="KX38864" s="23"/>
      <c r="KY38864" s="23"/>
    </row>
    <row r="38865" spans="36:311" x14ac:dyDescent="0.2">
      <c r="AJ38865" s="23"/>
      <c r="HH38865"/>
      <c r="IW38865" s="36"/>
      <c r="JI38865"/>
      <c r="JJ38865"/>
      <c r="KX38865" s="23"/>
      <c r="KY38865" s="23"/>
    </row>
    <row r="38866" spans="36:311" x14ac:dyDescent="0.2">
      <c r="AJ38866" s="23"/>
      <c r="HH38866"/>
      <c r="IW38866" s="36"/>
      <c r="JI38866"/>
      <c r="JJ38866"/>
      <c r="KX38866" s="23"/>
      <c r="KY38866" s="23"/>
    </row>
    <row r="38867" spans="36:311" x14ac:dyDescent="0.2">
      <c r="AJ38867" s="23"/>
      <c r="HH38867"/>
      <c r="IW38867" s="36"/>
      <c r="JI38867"/>
      <c r="JJ38867"/>
      <c r="KX38867" s="23"/>
      <c r="KY38867" s="23"/>
    </row>
    <row r="38868" spans="36:311" x14ac:dyDescent="0.2">
      <c r="AJ38868" s="23"/>
      <c r="HH38868"/>
      <c r="IW38868" s="36"/>
      <c r="JI38868"/>
      <c r="JJ38868"/>
      <c r="KX38868" s="23"/>
      <c r="KY38868" s="23"/>
    </row>
    <row r="38869" spans="36:311" x14ac:dyDescent="0.2">
      <c r="AJ38869" s="23"/>
      <c r="HH38869"/>
      <c r="IW38869" s="36"/>
      <c r="JI38869"/>
      <c r="JJ38869"/>
      <c r="KX38869" s="23"/>
      <c r="KY38869" s="23"/>
    </row>
    <row r="38870" spans="36:311" x14ac:dyDescent="0.2">
      <c r="AJ38870" s="23"/>
      <c r="HH38870"/>
      <c r="IW38870" s="36"/>
      <c r="JI38870"/>
      <c r="JJ38870"/>
      <c r="KX38870" s="23"/>
      <c r="KY38870" s="23"/>
    </row>
    <row r="38871" spans="36:311" x14ac:dyDescent="0.2">
      <c r="AJ38871" s="23"/>
      <c r="HH38871"/>
      <c r="IW38871" s="36"/>
      <c r="JI38871"/>
      <c r="JJ38871"/>
      <c r="KX38871" s="23"/>
      <c r="KY38871" s="23"/>
    </row>
    <row r="38872" spans="36:311" x14ac:dyDescent="0.2">
      <c r="AJ38872" s="23"/>
      <c r="HH38872"/>
      <c r="IW38872" s="36"/>
      <c r="JI38872"/>
      <c r="JJ38872"/>
      <c r="KX38872" s="23"/>
      <c r="KY38872" s="23"/>
    </row>
    <row r="38873" spans="36:311" x14ac:dyDescent="0.2">
      <c r="AJ38873" s="23"/>
      <c r="HH38873"/>
      <c r="IW38873" s="36"/>
      <c r="JI38873"/>
      <c r="JJ38873"/>
      <c r="KX38873" s="23"/>
      <c r="KY38873" s="23"/>
    </row>
    <row r="38874" spans="36:311" x14ac:dyDescent="0.2">
      <c r="AJ38874" s="23"/>
      <c r="HH38874"/>
      <c r="IW38874" s="36"/>
      <c r="JI38874"/>
      <c r="JJ38874"/>
      <c r="KX38874" s="23"/>
      <c r="KY38874" s="23"/>
    </row>
    <row r="38875" spans="36:311" x14ac:dyDescent="0.2">
      <c r="AJ38875" s="23"/>
      <c r="HH38875"/>
      <c r="IW38875" s="36"/>
      <c r="JI38875"/>
      <c r="JJ38875"/>
      <c r="KX38875" s="23"/>
      <c r="KY38875" s="23"/>
    </row>
    <row r="38876" spans="36:311" x14ac:dyDescent="0.2">
      <c r="AJ38876" s="23"/>
      <c r="HH38876"/>
      <c r="IW38876" s="36"/>
      <c r="JI38876"/>
      <c r="JJ38876"/>
      <c r="KX38876" s="23"/>
      <c r="KY38876" s="23"/>
    </row>
    <row r="38877" spans="36:311" x14ac:dyDescent="0.2">
      <c r="AJ38877" s="23"/>
      <c r="HH38877"/>
      <c r="IW38877" s="36"/>
      <c r="JI38877"/>
      <c r="JJ38877"/>
      <c r="KX38877" s="23"/>
      <c r="KY38877" s="23"/>
    </row>
    <row r="38878" spans="36:311" x14ac:dyDescent="0.2">
      <c r="AJ38878" s="23"/>
      <c r="HH38878"/>
      <c r="IW38878" s="36"/>
      <c r="JI38878"/>
      <c r="JJ38878"/>
      <c r="KX38878" s="23"/>
      <c r="KY38878" s="23"/>
    </row>
    <row r="38879" spans="36:311" x14ac:dyDescent="0.2">
      <c r="AJ38879" s="23"/>
      <c r="HH38879"/>
      <c r="IW38879" s="36"/>
      <c r="JI38879"/>
      <c r="JJ38879"/>
      <c r="KX38879" s="23"/>
      <c r="KY38879" s="23"/>
    </row>
    <row r="38880" spans="36:311" x14ac:dyDescent="0.2">
      <c r="AJ38880" s="23"/>
      <c r="HH38880"/>
      <c r="IW38880" s="36"/>
      <c r="JI38880"/>
      <c r="JJ38880"/>
      <c r="KX38880" s="23"/>
      <c r="KY38880" s="23"/>
    </row>
    <row r="38881" spans="36:311" x14ac:dyDescent="0.2">
      <c r="AJ38881" s="23"/>
      <c r="HH38881"/>
      <c r="IW38881" s="36"/>
      <c r="JI38881"/>
      <c r="JJ38881"/>
      <c r="KX38881" s="23"/>
      <c r="KY38881" s="23"/>
    </row>
    <row r="38882" spans="36:311" x14ac:dyDescent="0.2">
      <c r="AJ38882" s="23"/>
      <c r="HH38882"/>
      <c r="IW38882" s="36"/>
      <c r="JI38882"/>
      <c r="JJ38882"/>
      <c r="KX38882" s="23"/>
      <c r="KY38882" s="23"/>
    </row>
    <row r="38883" spans="36:311" x14ac:dyDescent="0.2">
      <c r="AJ38883" s="23"/>
      <c r="HH38883"/>
      <c r="IW38883" s="36"/>
      <c r="JI38883"/>
      <c r="JJ38883"/>
      <c r="KX38883" s="23"/>
      <c r="KY38883" s="23"/>
    </row>
    <row r="38884" spans="36:311" x14ac:dyDescent="0.2">
      <c r="AJ38884" s="23"/>
      <c r="HH38884"/>
      <c r="IW38884" s="36"/>
      <c r="JI38884"/>
      <c r="JJ38884"/>
      <c r="KX38884" s="23"/>
      <c r="KY38884" s="23"/>
    </row>
    <row r="38885" spans="36:311" x14ac:dyDescent="0.2">
      <c r="AJ38885" s="23"/>
      <c r="HH38885"/>
      <c r="IW38885" s="36"/>
      <c r="JI38885"/>
      <c r="JJ38885"/>
      <c r="KX38885" s="23"/>
      <c r="KY38885" s="23"/>
    </row>
    <row r="38886" spans="36:311" x14ac:dyDescent="0.2">
      <c r="AJ38886" s="23"/>
      <c r="HH38886"/>
      <c r="IW38886" s="36"/>
      <c r="JI38886"/>
      <c r="JJ38886"/>
      <c r="KX38886" s="23"/>
      <c r="KY38886" s="23"/>
    </row>
    <row r="38887" spans="36:311" x14ac:dyDescent="0.2">
      <c r="AJ38887" s="23"/>
      <c r="HH38887"/>
      <c r="IW38887" s="36"/>
      <c r="JI38887"/>
      <c r="JJ38887"/>
      <c r="KX38887" s="23"/>
      <c r="KY38887" s="23"/>
    </row>
    <row r="38888" spans="36:311" x14ac:dyDescent="0.2">
      <c r="AJ38888" s="23"/>
      <c r="HH38888"/>
      <c r="IW38888" s="36"/>
      <c r="JI38888"/>
      <c r="JJ38888"/>
      <c r="KX38888" s="23"/>
      <c r="KY38888" s="23"/>
    </row>
    <row r="38889" spans="36:311" x14ac:dyDescent="0.2">
      <c r="AJ38889" s="23"/>
      <c r="HH38889"/>
      <c r="IW38889" s="36"/>
      <c r="JI38889"/>
      <c r="JJ38889"/>
      <c r="KX38889" s="23"/>
      <c r="KY38889" s="23"/>
    </row>
    <row r="38890" spans="36:311" x14ac:dyDescent="0.2">
      <c r="AJ38890" s="23"/>
      <c r="HH38890"/>
      <c r="IW38890" s="36"/>
      <c r="JI38890"/>
      <c r="JJ38890"/>
      <c r="KX38890" s="23"/>
      <c r="KY38890" s="23"/>
    </row>
    <row r="38891" spans="36:311" x14ac:dyDescent="0.2">
      <c r="AJ38891" s="23"/>
      <c r="HH38891"/>
      <c r="IW38891" s="36"/>
      <c r="JI38891"/>
      <c r="JJ38891"/>
      <c r="KX38891" s="23"/>
      <c r="KY38891" s="23"/>
    </row>
    <row r="38892" spans="36:311" x14ac:dyDescent="0.2">
      <c r="AJ38892" s="23"/>
      <c r="HH38892"/>
      <c r="IW38892" s="36"/>
      <c r="JI38892"/>
      <c r="JJ38892"/>
      <c r="KX38892" s="23"/>
      <c r="KY38892" s="23"/>
    </row>
    <row r="38893" spans="36:311" x14ac:dyDescent="0.2">
      <c r="AJ38893" s="23"/>
      <c r="HH38893"/>
      <c r="IW38893" s="36"/>
      <c r="JI38893"/>
      <c r="JJ38893"/>
      <c r="KX38893" s="23"/>
      <c r="KY38893" s="23"/>
    </row>
    <row r="38894" spans="36:311" x14ac:dyDescent="0.2">
      <c r="AJ38894" s="23"/>
      <c r="HH38894"/>
      <c r="IW38894" s="36"/>
      <c r="JI38894"/>
      <c r="JJ38894"/>
      <c r="KX38894" s="23"/>
      <c r="KY38894" s="23"/>
    </row>
    <row r="38895" spans="36:311" x14ac:dyDescent="0.2">
      <c r="AJ38895" s="23"/>
      <c r="HH38895"/>
      <c r="IW38895" s="36"/>
      <c r="JI38895"/>
      <c r="JJ38895"/>
      <c r="KX38895" s="23"/>
      <c r="KY38895" s="23"/>
    </row>
    <row r="38896" spans="36:311" x14ac:dyDescent="0.2">
      <c r="AJ38896" s="23"/>
      <c r="HH38896"/>
      <c r="IW38896" s="36"/>
      <c r="JI38896"/>
      <c r="JJ38896"/>
      <c r="KX38896" s="23"/>
      <c r="KY38896" s="23"/>
    </row>
    <row r="38897" spans="36:311" x14ac:dyDescent="0.2">
      <c r="AJ38897" s="23"/>
      <c r="HH38897"/>
      <c r="IW38897" s="36"/>
      <c r="JI38897"/>
      <c r="JJ38897"/>
      <c r="KX38897" s="23"/>
      <c r="KY38897" s="23"/>
    </row>
    <row r="38898" spans="36:311" x14ac:dyDescent="0.2">
      <c r="AJ38898" s="23"/>
      <c r="HH38898"/>
      <c r="IW38898" s="36"/>
      <c r="JI38898"/>
      <c r="JJ38898"/>
      <c r="KX38898" s="23"/>
      <c r="KY38898" s="23"/>
    </row>
    <row r="38899" spans="36:311" x14ac:dyDescent="0.2">
      <c r="AJ38899" s="23"/>
      <c r="HH38899"/>
      <c r="IW38899" s="36"/>
      <c r="JI38899"/>
      <c r="JJ38899"/>
      <c r="KX38899" s="23"/>
      <c r="KY38899" s="23"/>
    </row>
    <row r="38900" spans="36:311" x14ac:dyDescent="0.2">
      <c r="AJ38900" s="23"/>
      <c r="HH38900"/>
      <c r="IW38900" s="36"/>
      <c r="JI38900"/>
      <c r="JJ38900"/>
      <c r="KX38900" s="23"/>
      <c r="KY38900" s="23"/>
    </row>
    <row r="38901" spans="36:311" x14ac:dyDescent="0.2">
      <c r="AJ38901" s="23"/>
      <c r="HH38901"/>
      <c r="IW38901" s="36"/>
      <c r="JI38901"/>
      <c r="JJ38901"/>
      <c r="KX38901" s="23"/>
      <c r="KY38901" s="23"/>
    </row>
    <row r="38902" spans="36:311" x14ac:dyDescent="0.2">
      <c r="AJ38902" s="23"/>
      <c r="HH38902"/>
      <c r="IW38902" s="36"/>
      <c r="JI38902"/>
      <c r="JJ38902"/>
      <c r="KX38902" s="23"/>
      <c r="KY38902" s="23"/>
    </row>
    <row r="38903" spans="36:311" x14ac:dyDescent="0.2">
      <c r="AJ38903" s="23"/>
      <c r="HH38903"/>
      <c r="IW38903" s="36"/>
      <c r="JI38903"/>
      <c r="JJ38903"/>
      <c r="KX38903" s="23"/>
      <c r="KY38903" s="23"/>
    </row>
    <row r="38904" spans="36:311" x14ac:dyDescent="0.2">
      <c r="AJ38904" s="23"/>
      <c r="HH38904"/>
      <c r="IW38904" s="36"/>
      <c r="JI38904"/>
      <c r="JJ38904"/>
      <c r="KX38904" s="23"/>
      <c r="KY38904" s="23"/>
    </row>
    <row r="38905" spans="36:311" x14ac:dyDescent="0.2">
      <c r="AJ38905" s="23"/>
      <c r="HH38905"/>
      <c r="IW38905" s="36"/>
      <c r="JI38905"/>
      <c r="JJ38905"/>
      <c r="KX38905" s="23"/>
      <c r="KY38905" s="23"/>
    </row>
    <row r="38906" spans="36:311" x14ac:dyDescent="0.2">
      <c r="AJ38906" s="23"/>
      <c r="HH38906"/>
      <c r="IW38906" s="36"/>
      <c r="JI38906"/>
      <c r="JJ38906"/>
      <c r="KX38906" s="23"/>
      <c r="KY38906" s="23"/>
    </row>
    <row r="38907" spans="36:311" x14ac:dyDescent="0.2">
      <c r="AJ38907" s="23"/>
      <c r="HH38907"/>
      <c r="IW38907" s="36"/>
      <c r="JI38907"/>
      <c r="JJ38907"/>
      <c r="KX38907" s="23"/>
      <c r="KY38907" s="23"/>
    </row>
    <row r="38908" spans="36:311" x14ac:dyDescent="0.2">
      <c r="AJ38908" s="23"/>
      <c r="HH38908"/>
      <c r="IW38908" s="36"/>
      <c r="JI38908"/>
      <c r="JJ38908"/>
      <c r="KX38908" s="23"/>
      <c r="KY38908" s="23"/>
    </row>
    <row r="38909" spans="36:311" x14ac:dyDescent="0.2">
      <c r="AJ38909" s="23"/>
      <c r="HH38909"/>
      <c r="IW38909" s="36"/>
      <c r="JI38909"/>
      <c r="JJ38909"/>
      <c r="KX38909" s="23"/>
      <c r="KY38909" s="23"/>
    </row>
    <row r="38910" spans="36:311" x14ac:dyDescent="0.2">
      <c r="AJ38910" s="23"/>
      <c r="HH38910"/>
      <c r="IW38910" s="36"/>
      <c r="JI38910"/>
      <c r="JJ38910"/>
      <c r="KX38910" s="23"/>
      <c r="KY38910" s="23"/>
    </row>
    <row r="38911" spans="36:311" x14ac:dyDescent="0.2">
      <c r="AJ38911" s="23"/>
      <c r="HH38911"/>
      <c r="IW38911" s="36"/>
      <c r="JI38911"/>
      <c r="JJ38911"/>
      <c r="KX38911" s="23"/>
      <c r="KY38911" s="23"/>
    </row>
    <row r="38912" spans="36:311" x14ac:dyDescent="0.2">
      <c r="AJ38912" s="23"/>
      <c r="HH38912"/>
      <c r="IW38912" s="36"/>
      <c r="JI38912"/>
      <c r="JJ38912"/>
      <c r="KX38912" s="23"/>
      <c r="KY38912" s="23"/>
    </row>
    <row r="38913" spans="36:311" x14ac:dyDescent="0.2">
      <c r="AJ38913" s="23"/>
      <c r="HH38913"/>
      <c r="IW38913" s="36"/>
      <c r="JI38913"/>
      <c r="JJ38913"/>
      <c r="KX38913" s="23"/>
      <c r="KY38913" s="23"/>
    </row>
    <row r="38914" spans="36:311" x14ac:dyDescent="0.2">
      <c r="AJ38914" s="23"/>
      <c r="HH38914"/>
      <c r="IW38914" s="36"/>
      <c r="JI38914"/>
      <c r="JJ38914"/>
      <c r="KX38914" s="23"/>
      <c r="KY38914" s="23"/>
    </row>
    <row r="38915" spans="36:311" x14ac:dyDescent="0.2">
      <c r="AJ38915" s="23"/>
      <c r="HH38915"/>
      <c r="IW38915" s="36"/>
      <c r="JI38915"/>
      <c r="JJ38915"/>
      <c r="KX38915" s="23"/>
      <c r="KY38915" s="23"/>
    </row>
    <row r="38916" spans="36:311" x14ac:dyDescent="0.2">
      <c r="AJ38916" s="23"/>
      <c r="HH38916"/>
      <c r="IW38916" s="36"/>
      <c r="JI38916"/>
      <c r="JJ38916"/>
      <c r="KX38916" s="23"/>
      <c r="KY38916" s="23"/>
    </row>
    <row r="38917" spans="36:311" x14ac:dyDescent="0.2">
      <c r="AJ38917" s="23"/>
      <c r="HH38917"/>
      <c r="IW38917" s="36"/>
      <c r="JI38917"/>
      <c r="JJ38917"/>
      <c r="KX38917" s="23"/>
      <c r="KY38917" s="23"/>
    </row>
    <row r="38918" spans="36:311" x14ac:dyDescent="0.2">
      <c r="AJ38918" s="23"/>
      <c r="HH38918"/>
      <c r="IW38918" s="36"/>
      <c r="JI38918"/>
      <c r="JJ38918"/>
      <c r="KX38918" s="23"/>
      <c r="KY38918" s="23"/>
    </row>
    <row r="38919" spans="36:311" x14ac:dyDescent="0.2">
      <c r="AJ38919" s="23"/>
      <c r="HH38919"/>
      <c r="IW38919" s="36"/>
      <c r="JI38919"/>
      <c r="JJ38919"/>
      <c r="KX38919" s="23"/>
      <c r="KY38919" s="23"/>
    </row>
    <row r="38920" spans="36:311" x14ac:dyDescent="0.2">
      <c r="AJ38920" s="23"/>
      <c r="HH38920"/>
      <c r="IW38920" s="36"/>
      <c r="JI38920"/>
      <c r="JJ38920"/>
      <c r="KX38920" s="23"/>
      <c r="KY38920" s="23"/>
    </row>
    <row r="38921" spans="36:311" x14ac:dyDescent="0.2">
      <c r="AJ38921" s="23"/>
      <c r="HH38921"/>
      <c r="IW38921" s="36"/>
      <c r="JI38921"/>
      <c r="JJ38921"/>
      <c r="KX38921" s="23"/>
      <c r="KY38921" s="23"/>
    </row>
    <row r="38922" spans="36:311" x14ac:dyDescent="0.2">
      <c r="AJ38922" s="23"/>
      <c r="HH38922"/>
      <c r="IW38922" s="36"/>
      <c r="JI38922"/>
      <c r="JJ38922"/>
      <c r="KX38922" s="23"/>
      <c r="KY38922" s="23"/>
    </row>
    <row r="38923" spans="36:311" x14ac:dyDescent="0.2">
      <c r="AJ38923" s="23"/>
      <c r="HH38923"/>
      <c r="IW38923" s="36"/>
      <c r="JI38923"/>
      <c r="JJ38923"/>
      <c r="KX38923" s="23"/>
      <c r="KY38923" s="23"/>
    </row>
    <row r="38924" spans="36:311" x14ac:dyDescent="0.2">
      <c r="AJ38924" s="23"/>
      <c r="HH38924"/>
      <c r="IW38924" s="36"/>
      <c r="JI38924"/>
      <c r="JJ38924"/>
      <c r="KX38924" s="23"/>
      <c r="KY38924" s="23"/>
    </row>
    <row r="38925" spans="36:311" x14ac:dyDescent="0.2">
      <c r="AJ38925" s="23"/>
      <c r="HH38925"/>
      <c r="IW38925" s="36"/>
      <c r="JI38925"/>
      <c r="JJ38925"/>
      <c r="KX38925" s="23"/>
      <c r="KY38925" s="23"/>
    </row>
    <row r="38926" spans="36:311" x14ac:dyDescent="0.2">
      <c r="AJ38926" s="23"/>
      <c r="HH38926"/>
      <c r="IW38926" s="36"/>
      <c r="JI38926"/>
      <c r="JJ38926"/>
      <c r="KX38926" s="23"/>
      <c r="KY38926" s="23"/>
    </row>
    <row r="38927" spans="36:311" x14ac:dyDescent="0.2">
      <c r="AJ38927" s="23"/>
      <c r="HH38927"/>
      <c r="IW38927" s="36"/>
      <c r="JI38927"/>
      <c r="JJ38927"/>
      <c r="KX38927" s="23"/>
      <c r="KY38927" s="23"/>
    </row>
    <row r="38928" spans="36:311" x14ac:dyDescent="0.2">
      <c r="AJ38928" s="23"/>
      <c r="HH38928"/>
      <c r="IW38928" s="36"/>
      <c r="JI38928"/>
      <c r="JJ38928"/>
      <c r="KX38928" s="23"/>
      <c r="KY38928" s="23"/>
    </row>
    <row r="38929" spans="36:311" x14ac:dyDescent="0.2">
      <c r="AJ38929" s="23"/>
      <c r="HH38929"/>
      <c r="IW38929" s="36"/>
      <c r="JI38929"/>
      <c r="JJ38929"/>
      <c r="KX38929" s="23"/>
      <c r="KY38929" s="23"/>
    </row>
    <row r="38930" spans="36:311" x14ac:dyDescent="0.2">
      <c r="AJ38930" s="23"/>
      <c r="HH38930"/>
      <c r="IW38930" s="36"/>
      <c r="JI38930"/>
      <c r="JJ38930"/>
      <c r="KX38930" s="23"/>
      <c r="KY38930" s="23"/>
    </row>
    <row r="38931" spans="36:311" x14ac:dyDescent="0.2">
      <c r="AJ38931" s="23"/>
      <c r="HH38931"/>
      <c r="IW38931" s="36"/>
      <c r="JI38931"/>
      <c r="JJ38931"/>
      <c r="KX38931" s="23"/>
      <c r="KY38931" s="23"/>
    </row>
    <row r="38932" spans="36:311" x14ac:dyDescent="0.2">
      <c r="AJ38932" s="23"/>
      <c r="HH38932"/>
      <c r="IW38932" s="36"/>
      <c r="JI38932"/>
      <c r="JJ38932"/>
      <c r="KX38932" s="23"/>
      <c r="KY38932" s="23"/>
    </row>
    <row r="38933" spans="36:311" x14ac:dyDescent="0.2">
      <c r="AJ38933" s="23"/>
      <c r="HH38933"/>
      <c r="IW38933" s="36"/>
      <c r="JI38933"/>
      <c r="JJ38933"/>
      <c r="KX38933" s="23"/>
      <c r="KY38933" s="23"/>
    </row>
    <row r="38934" spans="36:311" x14ac:dyDescent="0.2">
      <c r="AJ38934" s="23"/>
      <c r="HH38934"/>
      <c r="IW38934" s="36"/>
      <c r="JI38934"/>
      <c r="JJ38934"/>
      <c r="KX38934" s="23"/>
      <c r="KY38934" s="23"/>
    </row>
    <row r="38935" spans="36:311" x14ac:dyDescent="0.2">
      <c r="AJ38935" s="23"/>
      <c r="HH38935"/>
      <c r="IW38935" s="36"/>
      <c r="JI38935"/>
      <c r="JJ38935"/>
      <c r="KX38935" s="23"/>
      <c r="KY38935" s="23"/>
    </row>
    <row r="38936" spans="36:311" x14ac:dyDescent="0.2">
      <c r="AJ38936" s="23"/>
      <c r="HH38936"/>
      <c r="IW38936" s="36"/>
      <c r="JI38936"/>
      <c r="JJ38936"/>
      <c r="KX38936" s="23"/>
      <c r="KY38936" s="23"/>
    </row>
    <row r="38937" spans="36:311" x14ac:dyDescent="0.2">
      <c r="AJ38937" s="23"/>
      <c r="HH38937"/>
      <c r="IW38937" s="36"/>
      <c r="JI38937"/>
      <c r="JJ38937"/>
      <c r="KX38937" s="23"/>
      <c r="KY38937" s="23"/>
    </row>
    <row r="38938" spans="36:311" x14ac:dyDescent="0.2">
      <c r="AJ38938" s="23"/>
      <c r="HH38938"/>
      <c r="IW38938" s="36"/>
      <c r="JI38938"/>
      <c r="JJ38938"/>
      <c r="KX38938" s="23"/>
      <c r="KY38938" s="23"/>
    </row>
    <row r="38939" spans="36:311" x14ac:dyDescent="0.2">
      <c r="AJ38939" s="23"/>
      <c r="HH38939"/>
      <c r="IW38939" s="36"/>
      <c r="JI38939"/>
      <c r="JJ38939"/>
      <c r="KX38939" s="23"/>
      <c r="KY38939" s="23"/>
    </row>
    <row r="38940" spans="36:311" x14ac:dyDescent="0.2">
      <c r="AJ38940" s="23"/>
      <c r="HH38940"/>
      <c r="IW38940" s="36"/>
      <c r="JI38940"/>
      <c r="JJ38940"/>
      <c r="KX38940" s="23"/>
      <c r="KY38940" s="23"/>
    </row>
    <row r="38941" spans="36:311" x14ac:dyDescent="0.2">
      <c r="AJ38941" s="23"/>
      <c r="HH38941"/>
      <c r="IW38941" s="36"/>
      <c r="JI38941"/>
      <c r="JJ38941"/>
      <c r="KX38941" s="23"/>
      <c r="KY38941" s="23"/>
    </row>
    <row r="38942" spans="36:311" x14ac:dyDescent="0.2">
      <c r="AJ38942" s="23"/>
      <c r="HH38942"/>
      <c r="IW38942" s="36"/>
      <c r="JI38942"/>
      <c r="JJ38942"/>
      <c r="KX38942" s="23"/>
      <c r="KY38942" s="23"/>
    </row>
    <row r="38943" spans="36:311" x14ac:dyDescent="0.2">
      <c r="AJ38943" s="23"/>
      <c r="HH38943"/>
      <c r="IW38943" s="36"/>
      <c r="JI38943"/>
      <c r="JJ38943"/>
      <c r="KX38943" s="23"/>
      <c r="KY38943" s="23"/>
    </row>
    <row r="38944" spans="36:311" x14ac:dyDescent="0.2">
      <c r="AJ38944" s="23"/>
      <c r="HH38944"/>
      <c r="IW38944" s="36"/>
      <c r="JI38944"/>
      <c r="JJ38944"/>
      <c r="KX38944" s="23"/>
      <c r="KY38944" s="23"/>
    </row>
    <row r="38945" spans="36:311" x14ac:dyDescent="0.2">
      <c r="AJ38945" s="23"/>
      <c r="HH38945"/>
      <c r="IW38945" s="36"/>
      <c r="JI38945"/>
      <c r="JJ38945"/>
      <c r="KX38945" s="23"/>
      <c r="KY38945" s="23"/>
    </row>
    <row r="38946" spans="36:311" x14ac:dyDescent="0.2">
      <c r="AJ38946" s="23"/>
      <c r="HH38946"/>
      <c r="IW38946" s="36"/>
      <c r="JI38946"/>
      <c r="JJ38946"/>
      <c r="KX38946" s="23"/>
      <c r="KY38946" s="23"/>
    </row>
    <row r="38947" spans="36:311" x14ac:dyDescent="0.2">
      <c r="AJ38947" s="23"/>
      <c r="HH38947"/>
      <c r="IW38947" s="36"/>
      <c r="JI38947"/>
      <c r="JJ38947"/>
      <c r="KX38947" s="23"/>
      <c r="KY38947" s="23"/>
    </row>
    <row r="38948" spans="36:311" x14ac:dyDescent="0.2">
      <c r="AJ38948" s="23"/>
      <c r="HH38948"/>
      <c r="IW38948" s="36"/>
      <c r="JI38948"/>
      <c r="JJ38948"/>
      <c r="KX38948" s="23"/>
      <c r="KY38948" s="23"/>
    </row>
    <row r="38949" spans="36:311" x14ac:dyDescent="0.2">
      <c r="AJ38949" s="23"/>
      <c r="HH38949"/>
      <c r="IW38949" s="36"/>
      <c r="JI38949"/>
      <c r="JJ38949"/>
      <c r="KX38949" s="23"/>
      <c r="KY38949" s="23"/>
    </row>
    <row r="38950" spans="36:311" x14ac:dyDescent="0.2">
      <c r="AJ38950" s="23"/>
      <c r="HH38950"/>
      <c r="IW38950" s="36"/>
      <c r="JI38950"/>
      <c r="JJ38950"/>
      <c r="KX38950" s="23"/>
      <c r="KY38950" s="23"/>
    </row>
    <row r="38951" spans="36:311" x14ac:dyDescent="0.2">
      <c r="AJ38951" s="23"/>
      <c r="HH38951"/>
      <c r="IW38951" s="36"/>
      <c r="JI38951"/>
      <c r="JJ38951"/>
      <c r="KX38951" s="23"/>
      <c r="KY38951" s="23"/>
    </row>
    <row r="38952" spans="36:311" x14ac:dyDescent="0.2">
      <c r="AJ38952" s="23"/>
      <c r="HH38952"/>
      <c r="IW38952" s="36"/>
      <c r="JI38952"/>
      <c r="JJ38952"/>
      <c r="KX38952" s="23"/>
      <c r="KY38952" s="23"/>
    </row>
    <row r="38953" spans="36:311" x14ac:dyDescent="0.2">
      <c r="AJ38953" s="23"/>
      <c r="HH38953"/>
      <c r="IW38953" s="36"/>
      <c r="JI38953"/>
      <c r="JJ38953"/>
      <c r="KX38953" s="23"/>
      <c r="KY38953" s="23"/>
    </row>
    <row r="38954" spans="36:311" x14ac:dyDescent="0.2">
      <c r="AJ38954" s="23"/>
      <c r="HH38954"/>
      <c r="IW38954" s="36"/>
      <c r="JI38954"/>
      <c r="JJ38954"/>
      <c r="KX38954" s="23"/>
      <c r="KY38954" s="23"/>
    </row>
    <row r="38955" spans="36:311" x14ac:dyDescent="0.2">
      <c r="AJ38955" s="23"/>
      <c r="HH38955"/>
      <c r="IW38955" s="36"/>
      <c r="JI38955"/>
      <c r="JJ38955"/>
      <c r="KX38955" s="23"/>
      <c r="KY38955" s="23"/>
    </row>
    <row r="38956" spans="36:311" x14ac:dyDescent="0.2">
      <c r="AJ38956" s="23"/>
      <c r="HH38956"/>
      <c r="IW38956" s="36"/>
      <c r="JI38956"/>
      <c r="JJ38956"/>
      <c r="KX38956" s="23"/>
      <c r="KY38956" s="23"/>
    </row>
    <row r="38957" spans="36:311" x14ac:dyDescent="0.2">
      <c r="AJ38957" s="23"/>
      <c r="HH38957"/>
      <c r="IW38957" s="36"/>
      <c r="JI38957"/>
      <c r="JJ38957"/>
      <c r="KX38957" s="23"/>
      <c r="KY38957" s="23"/>
    </row>
    <row r="38958" spans="36:311" x14ac:dyDescent="0.2">
      <c r="AJ38958" s="23"/>
      <c r="HH38958"/>
      <c r="IW38958" s="36"/>
      <c r="JI38958"/>
      <c r="JJ38958"/>
      <c r="KX38958" s="23"/>
      <c r="KY38958" s="23"/>
    </row>
    <row r="38959" spans="36:311" x14ac:dyDescent="0.2">
      <c r="AJ38959" s="23"/>
      <c r="HH38959"/>
      <c r="IW38959" s="36"/>
      <c r="JI38959"/>
      <c r="JJ38959"/>
      <c r="KX38959" s="23"/>
      <c r="KY38959" s="23"/>
    </row>
    <row r="38960" spans="36:311" x14ac:dyDescent="0.2">
      <c r="AJ38960" s="23"/>
      <c r="HH38960"/>
      <c r="IW38960" s="36"/>
      <c r="JI38960"/>
      <c r="JJ38960"/>
      <c r="KX38960" s="23"/>
      <c r="KY38960" s="23"/>
    </row>
    <row r="38961" spans="36:311" x14ac:dyDescent="0.2">
      <c r="AJ38961" s="23"/>
      <c r="HH38961"/>
      <c r="IW38961" s="36"/>
      <c r="JI38961"/>
      <c r="JJ38961"/>
      <c r="KX38961" s="23"/>
      <c r="KY38961" s="23"/>
    </row>
    <row r="38962" spans="36:311" x14ac:dyDescent="0.2">
      <c r="AJ38962" s="23"/>
      <c r="HH38962"/>
      <c r="IW38962" s="36"/>
      <c r="JI38962"/>
      <c r="JJ38962"/>
      <c r="KX38962" s="23"/>
      <c r="KY38962" s="23"/>
    </row>
    <row r="38963" spans="36:311" x14ac:dyDescent="0.2">
      <c r="AJ38963" s="23"/>
      <c r="HH38963"/>
      <c r="IW38963" s="36"/>
      <c r="JI38963"/>
      <c r="JJ38963"/>
      <c r="KX38963" s="23"/>
      <c r="KY38963" s="23"/>
    </row>
    <row r="38964" spans="36:311" x14ac:dyDescent="0.2">
      <c r="AJ38964" s="23"/>
      <c r="HH38964"/>
      <c r="IW38964" s="36"/>
      <c r="JI38964"/>
      <c r="JJ38964"/>
      <c r="KX38964" s="23"/>
      <c r="KY38964" s="23"/>
    </row>
    <row r="38965" spans="36:311" x14ac:dyDescent="0.2">
      <c r="AJ38965" s="23"/>
      <c r="HH38965"/>
      <c r="IW38965" s="36"/>
      <c r="JI38965"/>
      <c r="JJ38965"/>
      <c r="KX38965" s="23"/>
      <c r="KY38965" s="23"/>
    </row>
    <row r="38966" spans="36:311" x14ac:dyDescent="0.2">
      <c r="AJ38966" s="23"/>
      <c r="HH38966"/>
      <c r="IW38966" s="36"/>
      <c r="JI38966"/>
      <c r="JJ38966"/>
      <c r="KX38966" s="23"/>
      <c r="KY38966" s="23"/>
    </row>
    <row r="38967" spans="36:311" x14ac:dyDescent="0.2">
      <c r="AJ38967" s="23"/>
      <c r="HH38967"/>
      <c r="IW38967" s="36"/>
      <c r="JI38967"/>
      <c r="JJ38967"/>
      <c r="KX38967" s="23"/>
      <c r="KY38967" s="23"/>
    </row>
    <row r="38968" spans="36:311" x14ac:dyDescent="0.2">
      <c r="AJ38968" s="23"/>
      <c r="HH38968"/>
      <c r="IW38968" s="36"/>
      <c r="JI38968"/>
      <c r="JJ38968"/>
      <c r="KX38968" s="23"/>
      <c r="KY38968" s="23"/>
    </row>
    <row r="38969" spans="36:311" x14ac:dyDescent="0.2">
      <c r="AJ38969" s="23"/>
      <c r="HH38969"/>
      <c r="IW38969" s="36"/>
      <c r="JI38969"/>
      <c r="JJ38969"/>
      <c r="KX38969" s="23"/>
      <c r="KY38969" s="23"/>
    </row>
    <row r="38970" spans="36:311" x14ac:dyDescent="0.2">
      <c r="AJ38970" s="23"/>
      <c r="HH38970"/>
      <c r="IW38970" s="36"/>
      <c r="JI38970"/>
      <c r="JJ38970"/>
      <c r="KX38970" s="23"/>
      <c r="KY38970" s="23"/>
    </row>
    <row r="38971" spans="36:311" x14ac:dyDescent="0.2">
      <c r="AJ38971" s="23"/>
      <c r="HH38971"/>
      <c r="IW38971" s="36"/>
      <c r="JI38971"/>
      <c r="JJ38971"/>
      <c r="KX38971" s="23"/>
      <c r="KY38971" s="23"/>
    </row>
    <row r="38972" spans="36:311" x14ac:dyDescent="0.2">
      <c r="AJ38972" s="23"/>
      <c r="HH38972"/>
      <c r="IW38972" s="36"/>
      <c r="JI38972"/>
      <c r="JJ38972"/>
      <c r="KX38972" s="23"/>
      <c r="KY38972" s="23"/>
    </row>
    <row r="38973" spans="36:311" x14ac:dyDescent="0.2">
      <c r="AJ38973" s="23"/>
      <c r="HH38973"/>
      <c r="IW38973" s="36"/>
      <c r="JI38973"/>
      <c r="JJ38973"/>
      <c r="KX38973" s="23"/>
      <c r="KY38973" s="23"/>
    </row>
    <row r="38974" spans="36:311" x14ac:dyDescent="0.2">
      <c r="AJ38974" s="23"/>
      <c r="HH38974"/>
      <c r="IW38974" s="36"/>
      <c r="JI38974"/>
      <c r="JJ38974"/>
      <c r="KX38974" s="23"/>
      <c r="KY38974" s="23"/>
    </row>
    <row r="38975" spans="36:311" x14ac:dyDescent="0.2">
      <c r="AJ38975" s="23"/>
      <c r="HH38975"/>
      <c r="IW38975" s="36"/>
      <c r="JI38975"/>
      <c r="JJ38975"/>
      <c r="KX38975" s="23"/>
      <c r="KY38975" s="23"/>
    </row>
    <row r="38976" spans="36:311" x14ac:dyDescent="0.2">
      <c r="AJ38976" s="23"/>
      <c r="HH38976"/>
      <c r="IW38976" s="36"/>
      <c r="JI38976"/>
      <c r="JJ38976"/>
      <c r="KX38976" s="23"/>
      <c r="KY38976" s="23"/>
    </row>
    <row r="38977" spans="36:311" x14ac:dyDescent="0.2">
      <c r="AJ38977" s="23"/>
      <c r="HH38977"/>
      <c r="IW38977" s="36"/>
      <c r="JI38977"/>
      <c r="JJ38977"/>
      <c r="KX38977" s="23"/>
      <c r="KY38977" s="23"/>
    </row>
    <row r="38978" spans="36:311" x14ac:dyDescent="0.2">
      <c r="AJ38978" s="23"/>
      <c r="HH38978"/>
      <c r="IW38978" s="36"/>
      <c r="JI38978"/>
      <c r="JJ38978"/>
      <c r="KX38978" s="23"/>
      <c r="KY38978" s="23"/>
    </row>
    <row r="38979" spans="36:311" x14ac:dyDescent="0.2">
      <c r="AJ38979" s="23"/>
      <c r="HH38979"/>
      <c r="IW38979" s="36"/>
      <c r="JI38979"/>
      <c r="JJ38979"/>
      <c r="KX38979" s="23"/>
      <c r="KY38979" s="23"/>
    </row>
    <row r="38980" spans="36:311" x14ac:dyDescent="0.2">
      <c r="AJ38980" s="23"/>
      <c r="HH38980"/>
      <c r="IW38980" s="36"/>
      <c r="JI38980"/>
      <c r="JJ38980"/>
      <c r="KX38980" s="23"/>
      <c r="KY38980" s="23"/>
    </row>
    <row r="38981" spans="36:311" x14ac:dyDescent="0.2">
      <c r="AJ38981" s="23"/>
      <c r="HH38981"/>
      <c r="IW38981" s="36"/>
      <c r="JI38981"/>
      <c r="JJ38981"/>
      <c r="KX38981" s="23"/>
      <c r="KY38981" s="23"/>
    </row>
    <row r="38982" spans="36:311" x14ac:dyDescent="0.2">
      <c r="AJ38982" s="23"/>
      <c r="HH38982"/>
      <c r="IW38982" s="36"/>
      <c r="JI38982"/>
      <c r="JJ38982"/>
      <c r="KX38982" s="23"/>
      <c r="KY38982" s="23"/>
    </row>
    <row r="38983" spans="36:311" x14ac:dyDescent="0.2">
      <c r="AJ38983" s="23"/>
      <c r="HH38983"/>
      <c r="IW38983" s="36"/>
      <c r="JI38983"/>
      <c r="JJ38983"/>
      <c r="KX38983" s="23"/>
      <c r="KY38983" s="23"/>
    </row>
    <row r="38984" spans="36:311" x14ac:dyDescent="0.2">
      <c r="AJ38984" s="23"/>
      <c r="HH38984"/>
      <c r="IW38984" s="36"/>
      <c r="JI38984"/>
      <c r="JJ38984"/>
      <c r="KX38984" s="23"/>
      <c r="KY38984" s="23"/>
    </row>
    <row r="38985" spans="36:311" x14ac:dyDescent="0.2">
      <c r="AJ38985" s="23"/>
      <c r="HH38985"/>
      <c r="IW38985" s="36"/>
      <c r="JI38985"/>
      <c r="JJ38985"/>
      <c r="KX38985" s="23"/>
      <c r="KY38985" s="23"/>
    </row>
    <row r="38986" spans="36:311" x14ac:dyDescent="0.2">
      <c r="AJ38986" s="23"/>
      <c r="HH38986"/>
      <c r="IW38986" s="36"/>
      <c r="JI38986"/>
      <c r="JJ38986"/>
      <c r="KX38986" s="23"/>
      <c r="KY38986" s="23"/>
    </row>
    <row r="38987" spans="36:311" x14ac:dyDescent="0.2">
      <c r="AJ38987" s="23"/>
      <c r="HH38987"/>
      <c r="IW38987" s="36"/>
      <c r="JI38987"/>
      <c r="JJ38987"/>
      <c r="KX38987" s="23"/>
      <c r="KY38987" s="23"/>
    </row>
    <row r="38988" spans="36:311" x14ac:dyDescent="0.2">
      <c r="AJ38988" s="23"/>
      <c r="HH38988"/>
      <c r="IW38988" s="36"/>
      <c r="JI38988"/>
      <c r="JJ38988"/>
      <c r="KX38988" s="23"/>
      <c r="KY38988" s="23"/>
    </row>
    <row r="38989" spans="36:311" x14ac:dyDescent="0.2">
      <c r="AJ38989" s="23"/>
      <c r="HH38989"/>
      <c r="IW38989" s="36"/>
      <c r="JI38989"/>
      <c r="JJ38989"/>
      <c r="KX38989" s="23"/>
      <c r="KY38989" s="23"/>
    </row>
    <row r="38990" spans="36:311" x14ac:dyDescent="0.2">
      <c r="AJ38990" s="23"/>
      <c r="HH38990"/>
      <c r="IW38990" s="36"/>
      <c r="JI38990"/>
      <c r="JJ38990"/>
      <c r="KX38990" s="23"/>
      <c r="KY38990" s="23"/>
    </row>
    <row r="38991" spans="36:311" x14ac:dyDescent="0.2">
      <c r="AJ38991" s="23"/>
      <c r="HH38991"/>
      <c r="IW38991" s="36"/>
      <c r="JI38991"/>
      <c r="JJ38991"/>
      <c r="KX38991" s="23"/>
      <c r="KY38991" s="23"/>
    </row>
    <row r="38992" spans="36:311" x14ac:dyDescent="0.2">
      <c r="AJ38992" s="23"/>
      <c r="HH38992"/>
      <c r="IW38992" s="36"/>
      <c r="JI38992"/>
      <c r="JJ38992"/>
      <c r="KX38992" s="23"/>
      <c r="KY38992" s="23"/>
    </row>
    <row r="38993" spans="36:311" x14ac:dyDescent="0.2">
      <c r="AJ38993" s="23"/>
      <c r="HH38993"/>
      <c r="IW38993" s="36"/>
      <c r="JI38993"/>
      <c r="JJ38993"/>
      <c r="KX38993" s="23"/>
      <c r="KY38993" s="23"/>
    </row>
    <row r="38994" spans="36:311" x14ac:dyDescent="0.2">
      <c r="AJ38994" s="23"/>
      <c r="HH38994"/>
      <c r="IW38994" s="36"/>
      <c r="JI38994"/>
      <c r="JJ38994"/>
      <c r="KX38994" s="23"/>
      <c r="KY38994" s="23"/>
    </row>
    <row r="38995" spans="36:311" x14ac:dyDescent="0.2">
      <c r="AJ38995" s="23"/>
      <c r="HH38995"/>
      <c r="IW38995" s="36"/>
      <c r="JI38995"/>
      <c r="JJ38995"/>
      <c r="KX38995" s="23"/>
      <c r="KY38995" s="23"/>
    </row>
    <row r="38996" spans="36:311" x14ac:dyDescent="0.2">
      <c r="AJ38996" s="23"/>
      <c r="HH38996"/>
      <c r="IW38996" s="36"/>
      <c r="JI38996"/>
      <c r="JJ38996"/>
      <c r="KX38996" s="23"/>
      <c r="KY38996" s="23"/>
    </row>
    <row r="38997" spans="36:311" x14ac:dyDescent="0.2">
      <c r="AJ38997" s="23"/>
      <c r="HH38997"/>
      <c r="IW38997" s="36"/>
      <c r="JI38997"/>
      <c r="JJ38997"/>
      <c r="KX38997" s="23"/>
      <c r="KY38997" s="23"/>
    </row>
    <row r="38998" spans="36:311" x14ac:dyDescent="0.2">
      <c r="AJ38998" s="23"/>
      <c r="HH38998"/>
      <c r="IW38998" s="36"/>
      <c r="JI38998"/>
      <c r="JJ38998"/>
      <c r="KX38998" s="23"/>
      <c r="KY38998" s="23"/>
    </row>
    <row r="38999" spans="36:311" x14ac:dyDescent="0.2">
      <c r="AJ38999" s="23"/>
      <c r="HH38999"/>
      <c r="IW38999" s="36"/>
      <c r="JI38999"/>
      <c r="JJ38999"/>
      <c r="KX38999" s="23"/>
      <c r="KY38999" s="23"/>
    </row>
    <row r="39000" spans="36:311" x14ac:dyDescent="0.2">
      <c r="AJ39000" s="23"/>
      <c r="HH39000"/>
      <c r="IW39000" s="36"/>
      <c r="JI39000"/>
      <c r="JJ39000"/>
      <c r="KX39000" s="23"/>
      <c r="KY39000" s="23"/>
    </row>
    <row r="39001" spans="36:311" x14ac:dyDescent="0.2">
      <c r="AJ39001" s="23"/>
      <c r="HH39001"/>
      <c r="IW39001" s="36"/>
      <c r="JI39001"/>
      <c r="JJ39001"/>
      <c r="KX39001" s="23"/>
      <c r="KY39001" s="23"/>
    </row>
    <row r="39002" spans="36:311" x14ac:dyDescent="0.2">
      <c r="AJ39002" s="23"/>
      <c r="HH39002"/>
      <c r="IW39002" s="36"/>
      <c r="JI39002"/>
      <c r="JJ39002"/>
      <c r="KX39002" s="23"/>
      <c r="KY39002" s="23"/>
    </row>
    <row r="39003" spans="36:311" x14ac:dyDescent="0.2">
      <c r="AJ39003" s="23"/>
      <c r="HH39003"/>
      <c r="IW39003" s="36"/>
      <c r="JI39003"/>
      <c r="JJ39003"/>
      <c r="KX39003" s="23"/>
      <c r="KY39003" s="23"/>
    </row>
    <row r="39004" spans="36:311" x14ac:dyDescent="0.2">
      <c r="AJ39004" s="23"/>
      <c r="HH39004"/>
      <c r="IW39004" s="36"/>
      <c r="JI39004"/>
      <c r="JJ39004"/>
      <c r="KX39004" s="23"/>
      <c r="KY39004" s="23"/>
    </row>
    <row r="39005" spans="36:311" x14ac:dyDescent="0.2">
      <c r="AJ39005" s="23"/>
      <c r="HH39005"/>
      <c r="IW39005" s="36"/>
      <c r="JI39005"/>
      <c r="JJ39005"/>
      <c r="KX39005" s="23"/>
      <c r="KY39005" s="23"/>
    </row>
    <row r="39006" spans="36:311" x14ac:dyDescent="0.2">
      <c r="AJ39006" s="23"/>
      <c r="HH39006"/>
      <c r="IW39006" s="36"/>
      <c r="JI39006"/>
      <c r="JJ39006"/>
      <c r="KX39006" s="23"/>
      <c r="KY39006" s="23"/>
    </row>
    <row r="39007" spans="36:311" x14ac:dyDescent="0.2">
      <c r="AJ39007" s="23"/>
      <c r="HH39007"/>
      <c r="IW39007" s="36"/>
      <c r="JI39007"/>
      <c r="JJ39007"/>
      <c r="KX39007" s="23"/>
      <c r="KY39007" s="23"/>
    </row>
    <row r="39008" spans="36:311" x14ac:dyDescent="0.2">
      <c r="AJ39008" s="23"/>
      <c r="HH39008"/>
      <c r="IW39008" s="36"/>
      <c r="JI39008"/>
      <c r="JJ39008"/>
      <c r="KX39008" s="23"/>
      <c r="KY39008" s="23"/>
    </row>
    <row r="39009" spans="36:311" x14ac:dyDescent="0.2">
      <c r="AJ39009" s="23"/>
      <c r="HH39009"/>
      <c r="IW39009" s="36"/>
      <c r="JI39009"/>
      <c r="JJ39009"/>
      <c r="KX39009" s="23"/>
      <c r="KY39009" s="23"/>
    </row>
    <row r="39010" spans="36:311" x14ac:dyDescent="0.2">
      <c r="AJ39010" s="23"/>
      <c r="HH39010"/>
      <c r="IW39010" s="36"/>
      <c r="JI39010"/>
      <c r="JJ39010"/>
      <c r="KX39010" s="23"/>
      <c r="KY39010" s="23"/>
    </row>
    <row r="39011" spans="36:311" x14ac:dyDescent="0.2">
      <c r="AJ39011" s="23"/>
      <c r="HH39011"/>
      <c r="IW39011" s="36"/>
      <c r="JI39011"/>
      <c r="JJ39011"/>
      <c r="KX39011" s="23"/>
      <c r="KY39011" s="23"/>
    </row>
    <row r="39012" spans="36:311" x14ac:dyDescent="0.2">
      <c r="AJ39012" s="23"/>
      <c r="HH39012"/>
      <c r="IW39012" s="36"/>
      <c r="JI39012"/>
      <c r="JJ39012"/>
      <c r="KX39012" s="23"/>
      <c r="KY39012" s="23"/>
    </row>
    <row r="39013" spans="36:311" x14ac:dyDescent="0.2">
      <c r="AJ39013" s="23"/>
      <c r="HH39013"/>
      <c r="IW39013" s="36"/>
      <c r="JI39013"/>
      <c r="JJ39013"/>
      <c r="KX39013" s="23"/>
      <c r="KY39013" s="23"/>
    </row>
    <row r="39014" spans="36:311" x14ac:dyDescent="0.2">
      <c r="AJ39014" s="23"/>
      <c r="HH39014"/>
      <c r="IW39014" s="36"/>
      <c r="JI39014"/>
      <c r="JJ39014"/>
      <c r="KX39014" s="23"/>
      <c r="KY39014" s="23"/>
    </row>
    <row r="39015" spans="36:311" x14ac:dyDescent="0.2">
      <c r="AJ39015" s="23"/>
      <c r="HH39015"/>
      <c r="IW39015" s="36"/>
      <c r="JI39015"/>
      <c r="JJ39015"/>
      <c r="KX39015" s="23"/>
      <c r="KY39015" s="23"/>
    </row>
    <row r="39016" spans="36:311" x14ac:dyDescent="0.2">
      <c r="AJ39016" s="23"/>
      <c r="HH39016"/>
      <c r="IW39016" s="36"/>
      <c r="JI39016"/>
      <c r="JJ39016"/>
      <c r="KX39016" s="23"/>
      <c r="KY39016" s="23"/>
    </row>
    <row r="39017" spans="36:311" x14ac:dyDescent="0.2">
      <c r="AJ39017" s="23"/>
      <c r="HH39017"/>
      <c r="IW39017" s="36"/>
      <c r="JI39017"/>
      <c r="JJ39017"/>
      <c r="KX39017" s="23"/>
      <c r="KY39017" s="23"/>
    </row>
    <row r="39018" spans="36:311" x14ac:dyDescent="0.2">
      <c r="AJ39018" s="23"/>
      <c r="HH39018"/>
      <c r="IW39018" s="36"/>
      <c r="JI39018"/>
      <c r="JJ39018"/>
      <c r="KX39018" s="23"/>
      <c r="KY39018" s="23"/>
    </row>
    <row r="39019" spans="36:311" x14ac:dyDescent="0.2">
      <c r="AJ39019" s="23"/>
      <c r="HH39019"/>
      <c r="IW39019" s="36"/>
      <c r="JI39019"/>
      <c r="JJ39019"/>
      <c r="KX39019" s="23"/>
      <c r="KY39019" s="23"/>
    </row>
    <row r="39020" spans="36:311" x14ac:dyDescent="0.2">
      <c r="AJ39020" s="23"/>
      <c r="HH39020"/>
      <c r="IW39020" s="36"/>
      <c r="JI39020"/>
      <c r="JJ39020"/>
      <c r="KX39020" s="23"/>
      <c r="KY39020" s="23"/>
    </row>
    <row r="39021" spans="36:311" x14ac:dyDescent="0.2">
      <c r="AJ39021" s="23"/>
      <c r="HH39021"/>
      <c r="IW39021" s="36"/>
      <c r="JI39021"/>
      <c r="JJ39021"/>
      <c r="KX39021" s="23"/>
      <c r="KY39021" s="23"/>
    </row>
    <row r="39022" spans="36:311" x14ac:dyDescent="0.2">
      <c r="AJ39022" s="23"/>
      <c r="HH39022"/>
      <c r="IW39022" s="36"/>
      <c r="JI39022"/>
      <c r="JJ39022"/>
      <c r="KX39022" s="23"/>
      <c r="KY39022" s="23"/>
    </row>
    <row r="39023" spans="36:311" x14ac:dyDescent="0.2">
      <c r="AJ39023" s="23"/>
      <c r="HH39023"/>
      <c r="IW39023" s="36"/>
      <c r="JI39023"/>
      <c r="JJ39023"/>
      <c r="KX39023" s="23"/>
      <c r="KY39023" s="23"/>
    </row>
    <row r="39024" spans="36:311" x14ac:dyDescent="0.2">
      <c r="AJ39024" s="23"/>
      <c r="HH39024"/>
      <c r="IW39024" s="36"/>
      <c r="JI39024"/>
      <c r="JJ39024"/>
      <c r="KX39024" s="23"/>
      <c r="KY39024" s="23"/>
    </row>
    <row r="39025" spans="36:311" x14ac:dyDescent="0.2">
      <c r="AJ39025" s="23"/>
      <c r="HH39025"/>
      <c r="IW39025" s="36"/>
      <c r="JI39025"/>
      <c r="JJ39025"/>
      <c r="KX39025" s="23"/>
      <c r="KY39025" s="23"/>
    </row>
    <row r="39026" spans="36:311" x14ac:dyDescent="0.2">
      <c r="AJ39026" s="23"/>
      <c r="HH39026"/>
      <c r="IW39026" s="36"/>
      <c r="JI39026"/>
      <c r="JJ39026"/>
      <c r="KX39026" s="23"/>
      <c r="KY39026" s="23"/>
    </row>
    <row r="39027" spans="36:311" x14ac:dyDescent="0.2">
      <c r="AJ39027" s="23"/>
      <c r="HH39027"/>
      <c r="IW39027" s="36"/>
      <c r="JI39027"/>
      <c r="JJ39027"/>
      <c r="KX39027" s="23"/>
      <c r="KY39027" s="23"/>
    </row>
    <row r="39028" spans="36:311" x14ac:dyDescent="0.2">
      <c r="AJ39028" s="23"/>
      <c r="HH39028"/>
      <c r="IW39028" s="36"/>
      <c r="JI39028"/>
      <c r="JJ39028"/>
      <c r="KX39028" s="23"/>
      <c r="KY39028" s="23"/>
    </row>
    <row r="39029" spans="36:311" x14ac:dyDescent="0.2">
      <c r="AJ39029" s="23"/>
      <c r="HH39029"/>
      <c r="IW39029" s="36"/>
      <c r="JI39029"/>
      <c r="JJ39029"/>
      <c r="KX39029" s="23"/>
      <c r="KY39029" s="23"/>
    </row>
    <row r="39030" spans="36:311" x14ac:dyDescent="0.2">
      <c r="AJ39030" s="23"/>
      <c r="HH39030"/>
      <c r="IW39030" s="36"/>
      <c r="JI39030"/>
      <c r="JJ39030"/>
      <c r="KX39030" s="23"/>
      <c r="KY39030" s="23"/>
    </row>
    <row r="39031" spans="36:311" x14ac:dyDescent="0.2">
      <c r="AJ39031" s="23"/>
      <c r="HH39031"/>
      <c r="IW39031" s="36"/>
      <c r="JI39031"/>
      <c r="JJ39031"/>
      <c r="KX39031" s="23"/>
      <c r="KY39031" s="23"/>
    </row>
    <row r="39032" spans="36:311" x14ac:dyDescent="0.2">
      <c r="AJ39032" s="23"/>
      <c r="HH39032"/>
      <c r="IW39032" s="36"/>
      <c r="JI39032"/>
      <c r="JJ39032"/>
      <c r="KX39032" s="23"/>
      <c r="KY39032" s="23"/>
    </row>
    <row r="39033" spans="36:311" x14ac:dyDescent="0.2">
      <c r="AJ39033" s="23"/>
      <c r="HH39033"/>
      <c r="IW39033" s="36"/>
      <c r="JI39033"/>
      <c r="JJ39033"/>
      <c r="KX39033" s="23"/>
      <c r="KY39033" s="23"/>
    </row>
    <row r="39034" spans="36:311" x14ac:dyDescent="0.2">
      <c r="AJ39034" s="23"/>
      <c r="HH39034"/>
      <c r="IW39034" s="36"/>
      <c r="JI39034"/>
      <c r="JJ39034"/>
      <c r="KX39034" s="23"/>
      <c r="KY39034" s="23"/>
    </row>
    <row r="39035" spans="36:311" x14ac:dyDescent="0.2">
      <c r="AJ39035" s="23"/>
      <c r="HH39035"/>
      <c r="IW39035" s="36"/>
      <c r="JI39035"/>
      <c r="JJ39035"/>
      <c r="KX39035" s="23"/>
      <c r="KY39035" s="23"/>
    </row>
    <row r="39036" spans="36:311" x14ac:dyDescent="0.2">
      <c r="AJ39036" s="23"/>
      <c r="HH39036"/>
      <c r="IW39036" s="36"/>
      <c r="JI39036"/>
      <c r="JJ39036"/>
      <c r="KX39036" s="23"/>
      <c r="KY39036" s="23"/>
    </row>
    <row r="39037" spans="36:311" x14ac:dyDescent="0.2">
      <c r="AJ39037" s="23"/>
      <c r="HH39037"/>
      <c r="IW39037" s="36"/>
      <c r="JI39037"/>
      <c r="JJ39037"/>
      <c r="KX39037" s="23"/>
      <c r="KY39037" s="23"/>
    </row>
    <row r="39038" spans="36:311" x14ac:dyDescent="0.2">
      <c r="AJ39038" s="23"/>
      <c r="HH39038"/>
      <c r="IW39038" s="36"/>
      <c r="JI39038"/>
      <c r="JJ39038"/>
      <c r="KX39038" s="23"/>
      <c r="KY39038" s="23"/>
    </row>
    <row r="39039" spans="36:311" x14ac:dyDescent="0.2">
      <c r="AJ39039" s="23"/>
      <c r="HH39039"/>
      <c r="IW39039" s="36"/>
      <c r="JI39039"/>
      <c r="JJ39039"/>
      <c r="KX39039" s="23"/>
      <c r="KY39039" s="23"/>
    </row>
    <row r="39040" spans="36:311" x14ac:dyDescent="0.2">
      <c r="AJ39040" s="23"/>
      <c r="HH39040"/>
      <c r="IW39040" s="36"/>
      <c r="JI39040"/>
      <c r="JJ39040"/>
      <c r="KX39040" s="23"/>
      <c r="KY39040" s="23"/>
    </row>
    <row r="39041" spans="36:311" x14ac:dyDescent="0.2">
      <c r="AJ39041" s="23"/>
      <c r="HH39041"/>
      <c r="IW39041" s="36"/>
      <c r="JI39041"/>
      <c r="JJ39041"/>
      <c r="KX39041" s="23"/>
      <c r="KY39041" s="23"/>
    </row>
    <row r="39042" spans="36:311" x14ac:dyDescent="0.2">
      <c r="AJ39042" s="23"/>
      <c r="HH39042"/>
      <c r="IW39042" s="36"/>
      <c r="JI39042"/>
      <c r="JJ39042"/>
      <c r="KX39042" s="23"/>
      <c r="KY39042" s="23"/>
    </row>
    <row r="39043" spans="36:311" x14ac:dyDescent="0.2">
      <c r="AJ39043" s="23"/>
      <c r="HH39043"/>
      <c r="IW39043" s="36"/>
      <c r="JI39043"/>
      <c r="JJ39043"/>
      <c r="KX39043" s="23"/>
      <c r="KY39043" s="23"/>
    </row>
    <row r="39044" spans="36:311" x14ac:dyDescent="0.2">
      <c r="AJ39044" s="23"/>
      <c r="HH39044"/>
      <c r="IW39044" s="36"/>
      <c r="JI39044"/>
      <c r="JJ39044"/>
      <c r="KX39044" s="23"/>
      <c r="KY39044" s="23"/>
    </row>
    <row r="39045" spans="36:311" x14ac:dyDescent="0.2">
      <c r="AJ39045" s="23"/>
      <c r="HH39045"/>
      <c r="IW39045" s="36"/>
      <c r="JI39045"/>
      <c r="JJ39045"/>
      <c r="KX39045" s="23"/>
      <c r="KY39045" s="23"/>
    </row>
    <row r="39046" spans="36:311" x14ac:dyDescent="0.2">
      <c r="AJ39046" s="23"/>
      <c r="HH39046"/>
      <c r="IW39046" s="36"/>
      <c r="JI39046"/>
      <c r="JJ39046"/>
      <c r="KX39046" s="23"/>
      <c r="KY39046" s="23"/>
    </row>
    <row r="39047" spans="36:311" x14ac:dyDescent="0.2">
      <c r="AJ39047" s="23"/>
      <c r="HH39047"/>
      <c r="IW39047" s="36"/>
      <c r="JI39047"/>
      <c r="JJ39047"/>
      <c r="KX39047" s="23"/>
      <c r="KY39047" s="23"/>
    </row>
    <row r="39048" spans="36:311" x14ac:dyDescent="0.2">
      <c r="AJ39048" s="23"/>
      <c r="HH39048"/>
      <c r="IW39048" s="36"/>
      <c r="JI39048"/>
      <c r="JJ39048"/>
      <c r="KX39048" s="23"/>
      <c r="KY39048" s="23"/>
    </row>
    <row r="39049" spans="36:311" x14ac:dyDescent="0.2">
      <c r="AJ39049" s="23"/>
      <c r="HH39049"/>
      <c r="IW39049" s="36"/>
      <c r="JI39049"/>
      <c r="JJ39049"/>
      <c r="KX39049" s="23"/>
      <c r="KY39049" s="23"/>
    </row>
    <row r="39050" spans="36:311" x14ac:dyDescent="0.2">
      <c r="AJ39050" s="23"/>
      <c r="HH39050"/>
      <c r="IW39050" s="36"/>
      <c r="JI39050"/>
      <c r="JJ39050"/>
      <c r="KX39050" s="23"/>
      <c r="KY39050" s="23"/>
    </row>
    <row r="39051" spans="36:311" x14ac:dyDescent="0.2">
      <c r="AJ39051" s="23"/>
      <c r="HH39051"/>
      <c r="IW39051" s="36"/>
      <c r="JI39051"/>
      <c r="JJ39051"/>
      <c r="KX39051" s="23"/>
      <c r="KY39051" s="23"/>
    </row>
    <row r="39052" spans="36:311" x14ac:dyDescent="0.2">
      <c r="AJ39052" s="23"/>
      <c r="HH39052"/>
      <c r="IW39052" s="36"/>
      <c r="JI39052"/>
      <c r="JJ39052"/>
      <c r="KX39052" s="23"/>
      <c r="KY39052" s="23"/>
    </row>
    <row r="39053" spans="36:311" x14ac:dyDescent="0.2">
      <c r="AJ39053" s="23"/>
      <c r="HH39053"/>
      <c r="IW39053" s="36"/>
      <c r="JI39053"/>
      <c r="JJ39053"/>
      <c r="KX39053" s="23"/>
      <c r="KY39053" s="23"/>
    </row>
    <row r="39054" spans="36:311" x14ac:dyDescent="0.2">
      <c r="AJ39054" s="23"/>
      <c r="HH39054"/>
      <c r="IW39054" s="36"/>
      <c r="JI39054"/>
      <c r="JJ39054"/>
      <c r="KX39054" s="23"/>
      <c r="KY39054" s="23"/>
    </row>
    <row r="39055" spans="36:311" x14ac:dyDescent="0.2">
      <c r="AJ39055" s="23"/>
      <c r="HH39055"/>
      <c r="IW39055" s="36"/>
      <c r="JI39055"/>
      <c r="JJ39055"/>
      <c r="KX39055" s="23"/>
      <c r="KY39055" s="23"/>
    </row>
    <row r="39056" spans="36:311" x14ac:dyDescent="0.2">
      <c r="AJ39056" s="23"/>
      <c r="HH39056"/>
      <c r="IW39056" s="36"/>
      <c r="JI39056"/>
      <c r="JJ39056"/>
      <c r="KX39056" s="23"/>
      <c r="KY39056" s="23"/>
    </row>
    <row r="39057" spans="36:311" x14ac:dyDescent="0.2">
      <c r="AJ39057" s="23"/>
      <c r="HH39057"/>
      <c r="IW39057" s="36"/>
      <c r="JI39057"/>
      <c r="JJ39057"/>
      <c r="KX39057" s="23"/>
      <c r="KY39057" s="23"/>
    </row>
    <row r="39058" spans="36:311" x14ac:dyDescent="0.2">
      <c r="AJ39058" s="23"/>
      <c r="HH39058"/>
      <c r="IW39058" s="36"/>
      <c r="JI39058"/>
      <c r="JJ39058"/>
      <c r="KX39058" s="23"/>
      <c r="KY39058" s="23"/>
    </row>
    <row r="39059" spans="36:311" x14ac:dyDescent="0.2">
      <c r="AJ39059" s="23"/>
      <c r="HH39059"/>
      <c r="IW39059" s="36"/>
      <c r="JI39059"/>
      <c r="JJ39059"/>
      <c r="KX39059" s="23"/>
      <c r="KY39059" s="23"/>
    </row>
    <row r="39060" spans="36:311" x14ac:dyDescent="0.2">
      <c r="AJ39060" s="23"/>
      <c r="HH39060"/>
      <c r="IW39060" s="36"/>
      <c r="JI39060"/>
      <c r="JJ39060"/>
      <c r="KX39060" s="23"/>
      <c r="KY39060" s="23"/>
    </row>
    <row r="39061" spans="36:311" x14ac:dyDescent="0.2">
      <c r="AJ39061" s="23"/>
      <c r="HH39061"/>
      <c r="IW39061" s="36"/>
      <c r="JI39061"/>
      <c r="JJ39061"/>
      <c r="KX39061" s="23"/>
      <c r="KY39061" s="23"/>
    </row>
    <row r="39062" spans="36:311" x14ac:dyDescent="0.2">
      <c r="AJ39062" s="23"/>
      <c r="HH39062"/>
      <c r="IW39062" s="36"/>
      <c r="JI39062"/>
      <c r="JJ39062"/>
      <c r="KX39062" s="23"/>
      <c r="KY39062" s="23"/>
    </row>
    <row r="39063" spans="36:311" x14ac:dyDescent="0.2">
      <c r="AJ39063" s="23"/>
      <c r="HH39063"/>
      <c r="IW39063" s="36"/>
      <c r="JI39063"/>
      <c r="JJ39063"/>
      <c r="KX39063" s="23"/>
      <c r="KY39063" s="23"/>
    </row>
    <row r="39064" spans="36:311" x14ac:dyDescent="0.2">
      <c r="AJ39064" s="23"/>
      <c r="HH39064"/>
      <c r="IW39064" s="36"/>
      <c r="JI39064"/>
      <c r="JJ39064"/>
      <c r="KX39064" s="23"/>
      <c r="KY39064" s="23"/>
    </row>
    <row r="39065" spans="36:311" x14ac:dyDescent="0.2">
      <c r="AJ39065" s="23"/>
      <c r="HH39065"/>
      <c r="IW39065" s="36"/>
      <c r="JI39065"/>
      <c r="JJ39065"/>
      <c r="KX39065" s="23"/>
      <c r="KY39065" s="23"/>
    </row>
    <row r="39066" spans="36:311" x14ac:dyDescent="0.2">
      <c r="AJ39066" s="23"/>
      <c r="HH39066"/>
      <c r="IW39066" s="36"/>
      <c r="JI39066"/>
      <c r="JJ39066"/>
      <c r="KX39066" s="23"/>
      <c r="KY39066" s="23"/>
    </row>
    <row r="39067" spans="36:311" x14ac:dyDescent="0.2">
      <c r="AJ39067" s="23"/>
      <c r="HH39067"/>
      <c r="IW39067" s="36"/>
      <c r="JI39067"/>
      <c r="JJ39067"/>
      <c r="KX39067" s="23"/>
      <c r="KY39067" s="23"/>
    </row>
    <row r="39068" spans="36:311" x14ac:dyDescent="0.2">
      <c r="AJ39068" s="23"/>
      <c r="HH39068"/>
      <c r="IW39068" s="36"/>
      <c r="JI39068"/>
      <c r="JJ39068"/>
      <c r="KX39068" s="23"/>
      <c r="KY39068" s="23"/>
    </row>
    <row r="39069" spans="36:311" x14ac:dyDescent="0.2">
      <c r="AJ39069" s="23"/>
      <c r="HH39069"/>
      <c r="IW39069" s="36"/>
      <c r="JI39069"/>
      <c r="JJ39069"/>
      <c r="KX39069" s="23"/>
      <c r="KY39069" s="23"/>
    </row>
    <row r="39070" spans="36:311" x14ac:dyDescent="0.2">
      <c r="AJ39070" s="23"/>
      <c r="HH39070"/>
      <c r="IW39070" s="36"/>
      <c r="JI39070"/>
      <c r="JJ39070"/>
      <c r="KX39070" s="23"/>
      <c r="KY39070" s="23"/>
    </row>
    <row r="39071" spans="36:311" x14ac:dyDescent="0.2">
      <c r="AJ39071" s="23"/>
      <c r="HH39071"/>
      <c r="IW39071" s="36"/>
      <c r="JI39071"/>
      <c r="JJ39071"/>
      <c r="KX39071" s="23"/>
      <c r="KY39071" s="23"/>
    </row>
    <row r="39072" spans="36:311" x14ac:dyDescent="0.2">
      <c r="AJ39072" s="23"/>
      <c r="HH39072"/>
      <c r="IW39072" s="36"/>
      <c r="JI39072"/>
      <c r="JJ39072"/>
      <c r="KX39072" s="23"/>
      <c r="KY39072" s="23"/>
    </row>
    <row r="39073" spans="36:311" x14ac:dyDescent="0.2">
      <c r="AJ39073" s="23"/>
      <c r="HH39073"/>
      <c r="IW39073" s="36"/>
      <c r="JI39073"/>
      <c r="JJ39073"/>
      <c r="KX39073" s="23"/>
      <c r="KY39073" s="23"/>
    </row>
    <row r="39074" spans="36:311" x14ac:dyDescent="0.2">
      <c r="AJ39074" s="23"/>
      <c r="HH39074"/>
      <c r="IW39074" s="36"/>
      <c r="JI39074"/>
      <c r="JJ39074"/>
      <c r="KX39074" s="23"/>
      <c r="KY39074" s="23"/>
    </row>
    <row r="39075" spans="36:311" x14ac:dyDescent="0.2">
      <c r="AJ39075" s="23"/>
      <c r="HH39075"/>
      <c r="IW39075" s="36"/>
      <c r="JI39075"/>
      <c r="JJ39075"/>
      <c r="KX39075" s="23"/>
      <c r="KY39075" s="23"/>
    </row>
    <row r="39076" spans="36:311" x14ac:dyDescent="0.2">
      <c r="AJ39076" s="23"/>
      <c r="HH39076"/>
      <c r="IW39076" s="36"/>
      <c r="JI39076"/>
      <c r="JJ39076"/>
      <c r="KX39076" s="23"/>
      <c r="KY39076" s="23"/>
    </row>
    <row r="39077" spans="36:311" x14ac:dyDescent="0.2">
      <c r="AJ39077" s="23"/>
      <c r="HH39077"/>
      <c r="IW39077" s="36"/>
      <c r="JI39077"/>
      <c r="JJ39077"/>
      <c r="KX39077" s="23"/>
      <c r="KY39077" s="23"/>
    </row>
    <row r="39078" spans="36:311" x14ac:dyDescent="0.2">
      <c r="AJ39078" s="23"/>
      <c r="HH39078"/>
      <c r="IW39078" s="36"/>
      <c r="JI39078"/>
      <c r="JJ39078"/>
      <c r="KX39078" s="23"/>
      <c r="KY39078" s="23"/>
    </row>
    <row r="39079" spans="36:311" x14ac:dyDescent="0.2">
      <c r="AJ39079" s="23"/>
      <c r="HH39079"/>
      <c r="IW39079" s="36"/>
      <c r="JI39079"/>
      <c r="JJ39079"/>
      <c r="KX39079" s="23"/>
      <c r="KY39079" s="23"/>
    </row>
    <row r="39080" spans="36:311" x14ac:dyDescent="0.2">
      <c r="AJ39080" s="23"/>
      <c r="HH39080"/>
      <c r="IW39080" s="36"/>
      <c r="JI39080"/>
      <c r="JJ39080"/>
      <c r="KX39080" s="23"/>
      <c r="KY39080" s="23"/>
    </row>
    <row r="39081" spans="36:311" x14ac:dyDescent="0.2">
      <c r="AJ39081" s="23"/>
      <c r="HH39081"/>
      <c r="IW39081" s="36"/>
      <c r="JI39081"/>
      <c r="JJ39081"/>
      <c r="KX39081" s="23"/>
      <c r="KY39081" s="23"/>
    </row>
    <row r="39082" spans="36:311" x14ac:dyDescent="0.2">
      <c r="AJ39082" s="23"/>
      <c r="HH39082"/>
      <c r="IW39082" s="36"/>
      <c r="JI39082"/>
      <c r="JJ39082"/>
      <c r="KX39082" s="23"/>
      <c r="KY39082" s="23"/>
    </row>
    <row r="39083" spans="36:311" x14ac:dyDescent="0.2">
      <c r="AJ39083" s="23"/>
      <c r="HH39083"/>
      <c r="IW39083" s="36"/>
      <c r="JI39083"/>
      <c r="JJ39083"/>
      <c r="KX39083" s="23"/>
      <c r="KY39083" s="23"/>
    </row>
    <row r="39084" spans="36:311" x14ac:dyDescent="0.2">
      <c r="AJ39084" s="23"/>
      <c r="HH39084"/>
      <c r="IW39084" s="36"/>
      <c r="JI39084"/>
      <c r="JJ39084"/>
      <c r="KX39084" s="23"/>
      <c r="KY39084" s="23"/>
    </row>
    <row r="39085" spans="36:311" x14ac:dyDescent="0.2">
      <c r="AJ39085" s="23"/>
      <c r="HH39085"/>
      <c r="IW39085" s="36"/>
      <c r="JI39085"/>
      <c r="JJ39085"/>
      <c r="KX39085" s="23"/>
      <c r="KY39085" s="23"/>
    </row>
    <row r="39086" spans="36:311" x14ac:dyDescent="0.2">
      <c r="AJ39086" s="23"/>
      <c r="HH39086"/>
      <c r="IW39086" s="36"/>
      <c r="JI39086"/>
      <c r="JJ39086"/>
      <c r="KX39086" s="23"/>
      <c r="KY39086" s="23"/>
    </row>
    <row r="39087" spans="36:311" x14ac:dyDescent="0.2">
      <c r="AJ39087" s="23"/>
      <c r="HH39087"/>
      <c r="IW39087" s="36"/>
      <c r="JI39087"/>
      <c r="JJ39087"/>
      <c r="KX39087" s="23"/>
      <c r="KY39087" s="23"/>
    </row>
    <row r="39088" spans="36:311" x14ac:dyDescent="0.2">
      <c r="AJ39088" s="23"/>
      <c r="HH39088"/>
      <c r="IW39088" s="36"/>
      <c r="JI39088"/>
      <c r="JJ39088"/>
      <c r="KX39088" s="23"/>
      <c r="KY39088" s="23"/>
    </row>
    <row r="39089" spans="36:311" x14ac:dyDescent="0.2">
      <c r="AJ39089" s="23"/>
      <c r="HH39089"/>
      <c r="IW39089" s="36"/>
      <c r="JI39089"/>
      <c r="JJ39089"/>
      <c r="KX39089" s="23"/>
      <c r="KY39089" s="23"/>
    </row>
    <row r="39090" spans="36:311" x14ac:dyDescent="0.2">
      <c r="AJ39090" s="23"/>
      <c r="HH39090"/>
      <c r="IW39090" s="36"/>
      <c r="JI39090"/>
      <c r="JJ39090"/>
      <c r="KX39090" s="23"/>
      <c r="KY39090" s="23"/>
    </row>
    <row r="39091" spans="36:311" x14ac:dyDescent="0.2">
      <c r="AJ39091" s="23"/>
      <c r="HH39091"/>
      <c r="IW39091" s="36"/>
      <c r="JI39091"/>
      <c r="JJ39091"/>
      <c r="KX39091" s="23"/>
      <c r="KY39091" s="23"/>
    </row>
    <row r="39092" spans="36:311" x14ac:dyDescent="0.2">
      <c r="AJ39092" s="23"/>
      <c r="HH39092"/>
      <c r="IW39092" s="36"/>
      <c r="JI39092"/>
      <c r="JJ39092"/>
      <c r="KX39092" s="23"/>
      <c r="KY39092" s="23"/>
    </row>
    <row r="39093" spans="36:311" x14ac:dyDescent="0.2">
      <c r="AJ39093" s="23"/>
      <c r="HH39093"/>
      <c r="IW39093" s="36"/>
      <c r="JI39093"/>
      <c r="JJ39093"/>
      <c r="KX39093" s="23"/>
      <c r="KY39093" s="23"/>
    </row>
    <row r="39094" spans="36:311" x14ac:dyDescent="0.2">
      <c r="AJ39094" s="23"/>
      <c r="HH39094"/>
      <c r="IW39094" s="36"/>
      <c r="JI39094"/>
      <c r="JJ39094"/>
      <c r="KX39094" s="23"/>
      <c r="KY39094" s="23"/>
    </row>
    <row r="39095" spans="36:311" x14ac:dyDescent="0.2">
      <c r="AJ39095" s="23"/>
      <c r="HH39095"/>
      <c r="IW39095" s="36"/>
      <c r="JI39095"/>
      <c r="JJ39095"/>
      <c r="KX39095" s="23"/>
      <c r="KY39095" s="23"/>
    </row>
    <row r="39096" spans="36:311" x14ac:dyDescent="0.2">
      <c r="AJ39096" s="23"/>
      <c r="HH39096"/>
      <c r="IW39096" s="36"/>
      <c r="JI39096"/>
      <c r="JJ39096"/>
      <c r="KX39096" s="23"/>
      <c r="KY39096" s="23"/>
    </row>
    <row r="39097" spans="36:311" x14ac:dyDescent="0.2">
      <c r="AJ39097" s="23"/>
      <c r="HH39097"/>
      <c r="IW39097" s="36"/>
      <c r="JI39097"/>
      <c r="JJ39097"/>
      <c r="KX39097" s="23"/>
      <c r="KY39097" s="23"/>
    </row>
    <row r="39098" spans="36:311" x14ac:dyDescent="0.2">
      <c r="AJ39098" s="23"/>
      <c r="HH39098"/>
      <c r="IW39098" s="36"/>
      <c r="JI39098"/>
      <c r="JJ39098"/>
      <c r="KX39098" s="23"/>
      <c r="KY39098" s="23"/>
    </row>
    <row r="39099" spans="36:311" x14ac:dyDescent="0.2">
      <c r="AJ39099" s="23"/>
      <c r="HH39099"/>
      <c r="IW39099" s="36"/>
      <c r="JI39099"/>
      <c r="JJ39099"/>
      <c r="KX39099" s="23"/>
      <c r="KY39099" s="23"/>
    </row>
    <row r="39100" spans="36:311" x14ac:dyDescent="0.2">
      <c r="AJ39100" s="23"/>
      <c r="HH39100"/>
      <c r="IW39100" s="36"/>
      <c r="JI39100"/>
      <c r="JJ39100"/>
      <c r="KX39100" s="23"/>
      <c r="KY39100" s="23"/>
    </row>
    <row r="39101" spans="36:311" x14ac:dyDescent="0.2">
      <c r="AJ39101" s="23"/>
      <c r="HH39101"/>
      <c r="IW39101" s="36"/>
      <c r="JI39101"/>
      <c r="JJ39101"/>
      <c r="KX39101" s="23"/>
      <c r="KY39101" s="23"/>
    </row>
    <row r="39102" spans="36:311" x14ac:dyDescent="0.2">
      <c r="AJ39102" s="23"/>
      <c r="HH39102"/>
      <c r="IW39102" s="36"/>
      <c r="JI39102"/>
      <c r="JJ39102"/>
      <c r="KX39102" s="23"/>
      <c r="KY39102" s="23"/>
    </row>
    <row r="39103" spans="36:311" x14ac:dyDescent="0.2">
      <c r="AJ39103" s="23"/>
      <c r="HH39103"/>
      <c r="IW39103" s="36"/>
      <c r="JI39103"/>
      <c r="JJ39103"/>
      <c r="KX39103" s="23"/>
      <c r="KY39103" s="23"/>
    </row>
    <row r="39104" spans="36:311" x14ac:dyDescent="0.2">
      <c r="AJ39104" s="23"/>
      <c r="HH39104"/>
      <c r="IW39104" s="36"/>
      <c r="JI39104"/>
      <c r="JJ39104"/>
      <c r="KX39104" s="23"/>
      <c r="KY39104" s="23"/>
    </row>
    <row r="39105" spans="36:311" x14ac:dyDescent="0.2">
      <c r="AJ39105" s="23"/>
      <c r="HH39105"/>
      <c r="IW39105" s="36"/>
      <c r="JI39105"/>
      <c r="JJ39105"/>
      <c r="KX39105" s="23"/>
      <c r="KY39105" s="23"/>
    </row>
    <row r="39106" spans="36:311" x14ac:dyDescent="0.2">
      <c r="AJ39106" s="23"/>
      <c r="HH39106"/>
      <c r="IW39106" s="36"/>
      <c r="JI39106"/>
      <c r="JJ39106"/>
      <c r="KX39106" s="23"/>
      <c r="KY39106" s="23"/>
    </row>
    <row r="39107" spans="36:311" x14ac:dyDescent="0.2">
      <c r="AJ39107" s="23"/>
      <c r="HH39107"/>
      <c r="IW39107" s="36"/>
      <c r="JI39107"/>
      <c r="JJ39107"/>
      <c r="KX39107" s="23"/>
      <c r="KY39107" s="23"/>
    </row>
    <row r="39108" spans="36:311" x14ac:dyDescent="0.2">
      <c r="AJ39108" s="23"/>
      <c r="HH39108"/>
      <c r="IW39108" s="36"/>
      <c r="JI39108"/>
      <c r="JJ39108"/>
      <c r="KX39108" s="23"/>
      <c r="KY39108" s="23"/>
    </row>
    <row r="39109" spans="36:311" x14ac:dyDescent="0.2">
      <c r="AJ39109" s="23"/>
      <c r="HH39109"/>
      <c r="IW39109" s="36"/>
      <c r="JI39109"/>
      <c r="JJ39109"/>
      <c r="KX39109" s="23"/>
      <c r="KY39109" s="23"/>
    </row>
    <row r="39110" spans="36:311" x14ac:dyDescent="0.2">
      <c r="AJ39110" s="23"/>
      <c r="HH39110"/>
      <c r="IW39110" s="36"/>
      <c r="JI39110"/>
      <c r="JJ39110"/>
      <c r="KX39110" s="23"/>
      <c r="KY39110" s="23"/>
    </row>
    <row r="39111" spans="36:311" x14ac:dyDescent="0.2">
      <c r="AJ39111" s="23"/>
      <c r="HH39111"/>
      <c r="IW39111" s="36"/>
      <c r="JI39111"/>
      <c r="JJ39111"/>
      <c r="KX39111" s="23"/>
      <c r="KY39111" s="23"/>
    </row>
    <row r="39112" spans="36:311" x14ac:dyDescent="0.2">
      <c r="AJ39112" s="23"/>
      <c r="HH39112"/>
      <c r="IW39112" s="36"/>
      <c r="JI39112"/>
      <c r="JJ39112"/>
      <c r="KX39112" s="23"/>
      <c r="KY39112" s="23"/>
    </row>
    <row r="39113" spans="36:311" x14ac:dyDescent="0.2">
      <c r="AJ39113" s="23"/>
      <c r="HH39113"/>
      <c r="IW39113" s="36"/>
      <c r="JI39113"/>
      <c r="JJ39113"/>
      <c r="KX39113" s="23"/>
      <c r="KY39113" s="23"/>
    </row>
    <row r="39114" spans="36:311" x14ac:dyDescent="0.2">
      <c r="AJ39114" s="23"/>
      <c r="HH39114"/>
      <c r="IW39114" s="36"/>
      <c r="JI39114"/>
      <c r="JJ39114"/>
      <c r="KX39114" s="23"/>
      <c r="KY39114" s="23"/>
    </row>
    <row r="39115" spans="36:311" x14ac:dyDescent="0.2">
      <c r="AJ39115" s="23"/>
      <c r="HH39115"/>
      <c r="IW39115" s="36"/>
      <c r="JI39115"/>
      <c r="JJ39115"/>
      <c r="KX39115" s="23"/>
      <c r="KY39115" s="23"/>
    </row>
    <row r="39116" spans="36:311" x14ac:dyDescent="0.2">
      <c r="AJ39116" s="23"/>
      <c r="HH39116"/>
      <c r="IW39116" s="36"/>
      <c r="JI39116"/>
      <c r="JJ39116"/>
      <c r="KX39116" s="23"/>
      <c r="KY39116" s="23"/>
    </row>
    <row r="39117" spans="36:311" x14ac:dyDescent="0.2">
      <c r="AJ39117" s="23"/>
      <c r="HH39117"/>
      <c r="IW39117" s="36"/>
      <c r="JI39117"/>
      <c r="JJ39117"/>
      <c r="KX39117" s="23"/>
      <c r="KY39117" s="23"/>
    </row>
    <row r="39118" spans="36:311" x14ac:dyDescent="0.2">
      <c r="AJ39118" s="23"/>
      <c r="HH39118"/>
      <c r="IW39118" s="36"/>
      <c r="JI39118"/>
      <c r="JJ39118"/>
      <c r="KX39118" s="23"/>
      <c r="KY39118" s="23"/>
    </row>
    <row r="39119" spans="36:311" x14ac:dyDescent="0.2">
      <c r="AJ39119" s="23"/>
      <c r="HH39119"/>
      <c r="IW39119" s="36"/>
      <c r="JI39119"/>
      <c r="JJ39119"/>
      <c r="KX39119" s="23"/>
      <c r="KY39119" s="23"/>
    </row>
    <row r="39120" spans="36:311" x14ac:dyDescent="0.2">
      <c r="AJ39120" s="23"/>
      <c r="HH39120"/>
      <c r="IW39120" s="36"/>
      <c r="JI39120"/>
      <c r="JJ39120"/>
      <c r="KX39120" s="23"/>
      <c r="KY39120" s="23"/>
    </row>
    <row r="39121" spans="36:311" x14ac:dyDescent="0.2">
      <c r="AJ39121" s="23"/>
      <c r="HH39121"/>
      <c r="IW39121" s="36"/>
      <c r="JI39121"/>
      <c r="JJ39121"/>
      <c r="KX39121" s="23"/>
      <c r="KY39121" s="23"/>
    </row>
    <row r="39122" spans="36:311" x14ac:dyDescent="0.2">
      <c r="AJ39122" s="23"/>
      <c r="HH39122"/>
      <c r="IW39122" s="36"/>
      <c r="JI39122"/>
      <c r="JJ39122"/>
      <c r="KX39122" s="23"/>
      <c r="KY39122" s="23"/>
    </row>
    <row r="39123" spans="36:311" x14ac:dyDescent="0.2">
      <c r="AJ39123" s="23"/>
      <c r="HH39123"/>
      <c r="IW39123" s="36"/>
      <c r="JI39123"/>
      <c r="JJ39123"/>
      <c r="KX39123" s="23"/>
      <c r="KY39123" s="23"/>
    </row>
    <row r="39124" spans="36:311" x14ac:dyDescent="0.2">
      <c r="AJ39124" s="23"/>
      <c r="HH39124"/>
      <c r="IW39124" s="36"/>
      <c r="JI39124"/>
      <c r="JJ39124"/>
      <c r="KX39124" s="23"/>
      <c r="KY39124" s="23"/>
    </row>
    <row r="39125" spans="36:311" x14ac:dyDescent="0.2">
      <c r="AJ39125" s="23"/>
      <c r="HH39125"/>
      <c r="IW39125" s="36"/>
      <c r="JI39125"/>
      <c r="JJ39125"/>
      <c r="KX39125" s="23"/>
      <c r="KY39125" s="23"/>
    </row>
    <row r="39126" spans="36:311" x14ac:dyDescent="0.2">
      <c r="AJ39126" s="23"/>
      <c r="HH39126"/>
      <c r="IW39126" s="36"/>
      <c r="JI39126"/>
      <c r="JJ39126"/>
      <c r="KX39126" s="23"/>
      <c r="KY39126" s="23"/>
    </row>
    <row r="39127" spans="36:311" x14ac:dyDescent="0.2">
      <c r="AJ39127" s="23"/>
      <c r="HH39127"/>
      <c r="IW39127" s="36"/>
      <c r="JI39127"/>
      <c r="JJ39127"/>
      <c r="KX39127" s="23"/>
      <c r="KY39127" s="23"/>
    </row>
    <row r="39128" spans="36:311" x14ac:dyDescent="0.2">
      <c r="AJ39128" s="23"/>
      <c r="HH39128"/>
      <c r="IW39128" s="36"/>
      <c r="JI39128"/>
      <c r="JJ39128"/>
      <c r="KX39128" s="23"/>
      <c r="KY39128" s="23"/>
    </row>
    <row r="39129" spans="36:311" x14ac:dyDescent="0.2">
      <c r="AJ39129" s="23"/>
      <c r="HH39129"/>
      <c r="IW39129" s="36"/>
      <c r="JI39129"/>
      <c r="JJ39129"/>
      <c r="KX39129" s="23"/>
      <c r="KY39129" s="23"/>
    </row>
    <row r="39130" spans="36:311" x14ac:dyDescent="0.2">
      <c r="AJ39130" s="23"/>
      <c r="HH39130"/>
      <c r="IW39130" s="36"/>
      <c r="JI39130"/>
      <c r="JJ39130"/>
      <c r="KX39130" s="23"/>
      <c r="KY39130" s="23"/>
    </row>
    <row r="39131" spans="36:311" x14ac:dyDescent="0.2">
      <c r="AJ39131" s="23"/>
      <c r="HH39131"/>
      <c r="IW39131" s="36"/>
      <c r="JI39131"/>
      <c r="JJ39131"/>
      <c r="KX39131" s="23"/>
      <c r="KY39131" s="23"/>
    </row>
    <row r="39132" spans="36:311" x14ac:dyDescent="0.2">
      <c r="AJ39132" s="23"/>
      <c r="HH39132"/>
      <c r="IW39132" s="36"/>
      <c r="JI39132"/>
      <c r="JJ39132"/>
      <c r="KX39132" s="23"/>
      <c r="KY39132" s="23"/>
    </row>
    <row r="39133" spans="36:311" x14ac:dyDescent="0.2">
      <c r="AJ39133" s="23"/>
      <c r="HH39133"/>
      <c r="IW39133" s="36"/>
      <c r="JI39133"/>
      <c r="JJ39133"/>
      <c r="KX39133" s="23"/>
      <c r="KY39133" s="23"/>
    </row>
    <row r="39134" spans="36:311" x14ac:dyDescent="0.2">
      <c r="AJ39134" s="23"/>
      <c r="HH39134"/>
      <c r="IW39134" s="36"/>
      <c r="JI39134"/>
      <c r="JJ39134"/>
      <c r="KX39134" s="23"/>
      <c r="KY39134" s="23"/>
    </row>
    <row r="39135" spans="36:311" x14ac:dyDescent="0.2">
      <c r="AJ39135" s="23"/>
      <c r="HH39135"/>
      <c r="IW39135" s="36"/>
      <c r="JI39135"/>
      <c r="JJ39135"/>
      <c r="KX39135" s="23"/>
      <c r="KY39135" s="23"/>
    </row>
    <row r="39136" spans="36:311" x14ac:dyDescent="0.2">
      <c r="AJ39136" s="23"/>
      <c r="HH39136"/>
      <c r="IW39136" s="36"/>
      <c r="JI39136"/>
      <c r="JJ39136"/>
      <c r="KX39136" s="23"/>
      <c r="KY39136" s="23"/>
    </row>
    <row r="39137" spans="36:311" x14ac:dyDescent="0.2">
      <c r="AJ39137" s="23"/>
      <c r="HH39137"/>
      <c r="IW39137" s="36"/>
      <c r="JI39137"/>
      <c r="JJ39137"/>
      <c r="KX39137" s="23"/>
      <c r="KY39137" s="23"/>
    </row>
    <row r="39138" spans="36:311" x14ac:dyDescent="0.2">
      <c r="AJ39138" s="23"/>
      <c r="HH39138"/>
      <c r="IW39138" s="36"/>
      <c r="JI39138"/>
      <c r="JJ39138"/>
      <c r="KX39138" s="23"/>
      <c r="KY39138" s="23"/>
    </row>
    <row r="39139" spans="36:311" x14ac:dyDescent="0.2">
      <c r="AJ39139" s="23"/>
      <c r="HH39139"/>
      <c r="IW39139" s="36"/>
      <c r="JI39139"/>
      <c r="JJ39139"/>
      <c r="KX39139" s="23"/>
      <c r="KY39139" s="23"/>
    </row>
    <row r="39140" spans="36:311" x14ac:dyDescent="0.2">
      <c r="AJ39140" s="23"/>
      <c r="HH39140"/>
      <c r="IW39140" s="36"/>
      <c r="JI39140"/>
      <c r="JJ39140"/>
      <c r="KX39140" s="23"/>
      <c r="KY39140" s="23"/>
    </row>
    <row r="39141" spans="36:311" x14ac:dyDescent="0.2">
      <c r="AJ39141" s="23"/>
      <c r="HH39141"/>
      <c r="IW39141" s="36"/>
      <c r="JI39141"/>
      <c r="JJ39141"/>
      <c r="KX39141" s="23"/>
      <c r="KY39141" s="23"/>
    </row>
    <row r="39142" spans="36:311" x14ac:dyDescent="0.2">
      <c r="AJ39142" s="23"/>
      <c r="HH39142"/>
      <c r="IW39142" s="36"/>
      <c r="JI39142"/>
      <c r="JJ39142"/>
      <c r="KX39142" s="23"/>
      <c r="KY39142" s="23"/>
    </row>
    <row r="39143" spans="36:311" x14ac:dyDescent="0.2">
      <c r="AJ39143" s="23"/>
      <c r="HH39143"/>
      <c r="IW39143" s="36"/>
      <c r="JI39143"/>
      <c r="JJ39143"/>
      <c r="KX39143" s="23"/>
      <c r="KY39143" s="23"/>
    </row>
    <row r="39144" spans="36:311" x14ac:dyDescent="0.2">
      <c r="AJ39144" s="23"/>
      <c r="HH39144"/>
      <c r="IW39144" s="36"/>
      <c r="JI39144"/>
      <c r="JJ39144"/>
      <c r="KX39144" s="23"/>
      <c r="KY39144" s="23"/>
    </row>
    <row r="39145" spans="36:311" x14ac:dyDescent="0.2">
      <c r="AJ39145" s="23"/>
      <c r="HH39145"/>
      <c r="IW39145" s="36"/>
      <c r="JI39145"/>
      <c r="JJ39145"/>
      <c r="KX39145" s="23"/>
      <c r="KY39145" s="23"/>
    </row>
    <row r="39146" spans="36:311" x14ac:dyDescent="0.2">
      <c r="AJ39146" s="23"/>
      <c r="HH39146"/>
      <c r="IW39146" s="36"/>
      <c r="JI39146"/>
      <c r="JJ39146"/>
      <c r="KX39146" s="23"/>
      <c r="KY39146" s="23"/>
    </row>
    <row r="39147" spans="36:311" x14ac:dyDescent="0.2">
      <c r="AJ39147" s="23"/>
      <c r="HH39147"/>
      <c r="IW39147" s="36"/>
      <c r="JI39147"/>
      <c r="JJ39147"/>
      <c r="KX39147" s="23"/>
      <c r="KY39147" s="23"/>
    </row>
    <row r="39148" spans="36:311" x14ac:dyDescent="0.2">
      <c r="AJ39148" s="23"/>
      <c r="HH39148"/>
      <c r="IW39148" s="36"/>
      <c r="JI39148"/>
      <c r="JJ39148"/>
      <c r="KX39148" s="23"/>
      <c r="KY39148" s="23"/>
    </row>
    <row r="39149" spans="36:311" x14ac:dyDescent="0.2">
      <c r="AJ39149" s="23"/>
      <c r="HH39149"/>
      <c r="IW39149" s="36"/>
      <c r="JI39149"/>
      <c r="JJ39149"/>
      <c r="KX39149" s="23"/>
      <c r="KY39149" s="23"/>
    </row>
    <row r="39150" spans="36:311" x14ac:dyDescent="0.2">
      <c r="AJ39150" s="23"/>
      <c r="HH39150"/>
      <c r="IW39150" s="36"/>
      <c r="JI39150"/>
      <c r="JJ39150"/>
      <c r="KX39150" s="23"/>
      <c r="KY39150" s="23"/>
    </row>
    <row r="39151" spans="36:311" x14ac:dyDescent="0.2">
      <c r="AJ39151" s="23"/>
      <c r="HH39151"/>
      <c r="IW39151" s="36"/>
      <c r="JI39151"/>
      <c r="JJ39151"/>
      <c r="KX39151" s="23"/>
      <c r="KY39151" s="23"/>
    </row>
    <row r="39152" spans="36:311" x14ac:dyDescent="0.2">
      <c r="AJ39152" s="23"/>
      <c r="HH39152"/>
      <c r="IW39152" s="36"/>
      <c r="JI39152"/>
      <c r="JJ39152"/>
      <c r="KX39152" s="23"/>
      <c r="KY39152" s="23"/>
    </row>
    <row r="39153" spans="36:311" x14ac:dyDescent="0.2">
      <c r="AJ39153" s="23"/>
      <c r="HH39153"/>
      <c r="IW39153" s="36"/>
      <c r="JI39153"/>
      <c r="JJ39153"/>
      <c r="KX39153" s="23"/>
      <c r="KY39153" s="23"/>
    </row>
    <row r="39154" spans="36:311" x14ac:dyDescent="0.2">
      <c r="AJ39154" s="23"/>
      <c r="HH39154"/>
      <c r="IW39154" s="36"/>
      <c r="JI39154"/>
      <c r="JJ39154"/>
      <c r="KX39154" s="23"/>
      <c r="KY39154" s="23"/>
    </row>
    <row r="39155" spans="36:311" x14ac:dyDescent="0.2">
      <c r="AJ39155" s="23"/>
      <c r="HH39155"/>
      <c r="IW39155" s="36"/>
      <c r="JI39155"/>
      <c r="JJ39155"/>
      <c r="KX39155" s="23"/>
      <c r="KY39155" s="23"/>
    </row>
    <row r="39156" spans="36:311" x14ac:dyDescent="0.2">
      <c r="AJ39156" s="23"/>
      <c r="HH39156"/>
      <c r="IW39156" s="36"/>
      <c r="JI39156"/>
      <c r="JJ39156"/>
      <c r="KX39156" s="23"/>
      <c r="KY39156" s="23"/>
    </row>
    <row r="39157" spans="36:311" x14ac:dyDescent="0.2">
      <c r="AJ39157" s="23"/>
      <c r="HH39157"/>
      <c r="IW39157" s="36"/>
      <c r="JI39157"/>
      <c r="JJ39157"/>
      <c r="KX39157" s="23"/>
      <c r="KY39157" s="23"/>
    </row>
    <row r="39158" spans="36:311" x14ac:dyDescent="0.2">
      <c r="AJ39158" s="23"/>
      <c r="HH39158"/>
      <c r="IW39158" s="36"/>
      <c r="JI39158"/>
      <c r="JJ39158"/>
      <c r="KX39158" s="23"/>
      <c r="KY39158" s="23"/>
    </row>
    <row r="39159" spans="36:311" x14ac:dyDescent="0.2">
      <c r="AJ39159" s="23"/>
      <c r="HH39159"/>
      <c r="IW39159" s="36"/>
      <c r="JI39159"/>
      <c r="JJ39159"/>
      <c r="KX39159" s="23"/>
      <c r="KY39159" s="23"/>
    </row>
    <row r="39160" spans="36:311" x14ac:dyDescent="0.2">
      <c r="AJ39160" s="23"/>
      <c r="HH39160"/>
      <c r="IW39160" s="36"/>
      <c r="JI39160"/>
      <c r="JJ39160"/>
      <c r="KX39160" s="23"/>
      <c r="KY39160" s="23"/>
    </row>
    <row r="39161" spans="36:311" x14ac:dyDescent="0.2">
      <c r="AJ39161" s="23"/>
      <c r="HH39161"/>
      <c r="IW39161" s="36"/>
      <c r="JI39161"/>
      <c r="JJ39161"/>
      <c r="KX39161" s="23"/>
      <c r="KY39161" s="23"/>
    </row>
    <row r="39162" spans="36:311" x14ac:dyDescent="0.2">
      <c r="AJ39162" s="23"/>
      <c r="HH39162"/>
      <c r="IW39162" s="36"/>
      <c r="JI39162"/>
      <c r="JJ39162"/>
      <c r="KX39162" s="23"/>
      <c r="KY39162" s="23"/>
    </row>
    <row r="39163" spans="36:311" x14ac:dyDescent="0.2">
      <c r="AJ39163" s="23"/>
      <c r="HH39163"/>
      <c r="IW39163" s="36"/>
      <c r="JI39163"/>
      <c r="JJ39163"/>
      <c r="KX39163" s="23"/>
      <c r="KY39163" s="23"/>
    </row>
    <row r="39164" spans="36:311" x14ac:dyDescent="0.2">
      <c r="AJ39164" s="23"/>
      <c r="HH39164"/>
      <c r="IW39164" s="36"/>
      <c r="JI39164"/>
      <c r="JJ39164"/>
      <c r="KX39164" s="23"/>
      <c r="KY39164" s="23"/>
    </row>
    <row r="39165" spans="36:311" x14ac:dyDescent="0.2">
      <c r="AJ39165" s="23"/>
      <c r="HH39165"/>
      <c r="IW39165" s="36"/>
      <c r="JI39165"/>
      <c r="JJ39165"/>
      <c r="KX39165" s="23"/>
      <c r="KY39165" s="23"/>
    </row>
    <row r="39166" spans="36:311" x14ac:dyDescent="0.2">
      <c r="AJ39166" s="23"/>
      <c r="HH39166"/>
      <c r="IW39166" s="36"/>
      <c r="JI39166"/>
      <c r="JJ39166"/>
      <c r="KX39166" s="23"/>
      <c r="KY39166" s="23"/>
    </row>
    <row r="39167" spans="36:311" x14ac:dyDescent="0.2">
      <c r="AJ39167" s="23"/>
      <c r="HH39167"/>
      <c r="IW39167" s="36"/>
      <c r="JI39167"/>
      <c r="JJ39167"/>
      <c r="KX39167" s="23"/>
      <c r="KY39167" s="23"/>
    </row>
    <row r="39168" spans="36:311" x14ac:dyDescent="0.2">
      <c r="AJ39168" s="23"/>
      <c r="HH39168"/>
      <c r="IW39168" s="36"/>
      <c r="JI39168"/>
      <c r="JJ39168"/>
      <c r="KX39168" s="23"/>
      <c r="KY39168" s="23"/>
    </row>
    <row r="39169" spans="36:311" x14ac:dyDescent="0.2">
      <c r="AJ39169" s="23"/>
      <c r="HH39169"/>
      <c r="IW39169" s="36"/>
      <c r="JI39169"/>
      <c r="JJ39169"/>
      <c r="KX39169" s="23"/>
      <c r="KY39169" s="23"/>
    </row>
    <row r="39170" spans="36:311" x14ac:dyDescent="0.2">
      <c r="AJ39170" s="23"/>
      <c r="HH39170"/>
      <c r="IW39170" s="36"/>
      <c r="JI39170"/>
      <c r="JJ39170"/>
      <c r="KX39170" s="23"/>
      <c r="KY39170" s="23"/>
    </row>
    <row r="39171" spans="36:311" x14ac:dyDescent="0.2">
      <c r="AJ39171" s="23"/>
      <c r="HH39171"/>
      <c r="IW39171" s="36"/>
      <c r="JI39171"/>
      <c r="JJ39171"/>
      <c r="KX39171" s="23"/>
      <c r="KY39171" s="23"/>
    </row>
    <row r="39172" spans="36:311" x14ac:dyDescent="0.2">
      <c r="AJ39172" s="23"/>
      <c r="HH39172"/>
      <c r="IW39172" s="36"/>
      <c r="JI39172"/>
      <c r="JJ39172"/>
      <c r="KX39172" s="23"/>
      <c r="KY39172" s="23"/>
    </row>
    <row r="39173" spans="36:311" x14ac:dyDescent="0.2">
      <c r="AJ39173" s="23"/>
      <c r="HH39173"/>
      <c r="IW39173" s="36"/>
      <c r="JI39173"/>
      <c r="JJ39173"/>
      <c r="KX39173" s="23"/>
      <c r="KY39173" s="23"/>
    </row>
    <row r="39174" spans="36:311" x14ac:dyDescent="0.2">
      <c r="AJ39174" s="23"/>
      <c r="HH39174"/>
      <c r="IW39174" s="36"/>
      <c r="JI39174"/>
      <c r="JJ39174"/>
      <c r="KX39174" s="23"/>
      <c r="KY39174" s="23"/>
    </row>
    <row r="39175" spans="36:311" x14ac:dyDescent="0.2">
      <c r="AJ39175" s="23"/>
      <c r="HH39175"/>
      <c r="IW39175" s="36"/>
      <c r="JI39175"/>
      <c r="JJ39175"/>
      <c r="KX39175" s="23"/>
      <c r="KY39175" s="23"/>
    </row>
    <row r="39176" spans="36:311" x14ac:dyDescent="0.2">
      <c r="AJ39176" s="23"/>
      <c r="HH39176"/>
      <c r="IW39176" s="36"/>
      <c r="JI39176"/>
      <c r="JJ39176"/>
      <c r="KX39176" s="23"/>
      <c r="KY39176" s="23"/>
    </row>
    <row r="39177" spans="36:311" x14ac:dyDescent="0.2">
      <c r="AJ39177" s="23"/>
      <c r="HH39177"/>
      <c r="IW39177" s="36"/>
      <c r="JI39177"/>
      <c r="JJ39177"/>
      <c r="KX39177" s="23"/>
      <c r="KY39177" s="23"/>
    </row>
    <row r="39178" spans="36:311" x14ac:dyDescent="0.2">
      <c r="AJ39178" s="23"/>
      <c r="HH39178"/>
      <c r="IW39178" s="36"/>
      <c r="JI39178"/>
      <c r="JJ39178"/>
      <c r="KX39178" s="23"/>
      <c r="KY39178" s="23"/>
    </row>
    <row r="39179" spans="36:311" x14ac:dyDescent="0.2">
      <c r="AJ39179" s="23"/>
      <c r="HH39179"/>
      <c r="IW39179" s="36"/>
      <c r="JI39179"/>
      <c r="JJ39179"/>
      <c r="KX39179" s="23"/>
      <c r="KY39179" s="23"/>
    </row>
    <row r="39180" spans="36:311" x14ac:dyDescent="0.2">
      <c r="AJ39180" s="23"/>
      <c r="HH39180"/>
      <c r="IW39180" s="36"/>
      <c r="JI39180"/>
      <c r="JJ39180"/>
      <c r="KX39180" s="23"/>
      <c r="KY39180" s="23"/>
    </row>
    <row r="39181" spans="36:311" x14ac:dyDescent="0.2">
      <c r="AJ39181" s="23"/>
      <c r="HH39181"/>
      <c r="IW39181" s="36"/>
      <c r="JI39181"/>
      <c r="JJ39181"/>
      <c r="KX39181" s="23"/>
      <c r="KY39181" s="23"/>
    </row>
    <row r="39182" spans="36:311" x14ac:dyDescent="0.2">
      <c r="AJ39182" s="23"/>
      <c r="HH39182"/>
      <c r="IW39182" s="36"/>
      <c r="JI39182"/>
      <c r="JJ39182"/>
      <c r="KX39182" s="23"/>
      <c r="KY39182" s="23"/>
    </row>
    <row r="39183" spans="36:311" x14ac:dyDescent="0.2">
      <c r="AJ39183" s="23"/>
      <c r="HH39183"/>
      <c r="IW39183" s="36"/>
      <c r="JI39183"/>
      <c r="JJ39183"/>
      <c r="KX39183" s="23"/>
      <c r="KY39183" s="23"/>
    </row>
    <row r="39184" spans="36:311" x14ac:dyDescent="0.2">
      <c r="AJ39184" s="23"/>
      <c r="HH39184"/>
      <c r="IW39184" s="36"/>
      <c r="JI39184"/>
      <c r="JJ39184"/>
      <c r="KX39184" s="23"/>
      <c r="KY39184" s="23"/>
    </row>
    <row r="39185" spans="36:311" x14ac:dyDescent="0.2">
      <c r="AJ39185" s="23"/>
      <c r="HH39185"/>
      <c r="IW39185" s="36"/>
      <c r="JI39185"/>
      <c r="JJ39185"/>
      <c r="KX39185" s="23"/>
      <c r="KY39185" s="23"/>
    </row>
    <row r="39186" spans="36:311" x14ac:dyDescent="0.2">
      <c r="AJ39186" s="23"/>
      <c r="HH39186"/>
      <c r="IW39186" s="36"/>
      <c r="JI39186"/>
      <c r="JJ39186"/>
      <c r="KX39186" s="23"/>
      <c r="KY39186" s="23"/>
    </row>
    <row r="39187" spans="36:311" x14ac:dyDescent="0.2">
      <c r="AJ39187" s="23"/>
      <c r="HH39187"/>
      <c r="IW39187" s="36"/>
      <c r="JI39187"/>
      <c r="JJ39187"/>
      <c r="KX39187" s="23"/>
      <c r="KY39187" s="23"/>
    </row>
    <row r="39188" spans="36:311" x14ac:dyDescent="0.2">
      <c r="AJ39188" s="23"/>
      <c r="HH39188"/>
      <c r="IW39188" s="36"/>
      <c r="JI39188"/>
      <c r="JJ39188"/>
      <c r="KX39188" s="23"/>
      <c r="KY39188" s="23"/>
    </row>
    <row r="39189" spans="36:311" x14ac:dyDescent="0.2">
      <c r="AJ39189" s="23"/>
      <c r="HH39189"/>
      <c r="IW39189" s="36"/>
      <c r="JI39189"/>
      <c r="JJ39189"/>
      <c r="KX39189" s="23"/>
      <c r="KY39189" s="23"/>
    </row>
    <row r="39190" spans="36:311" x14ac:dyDescent="0.2">
      <c r="AJ39190" s="23"/>
      <c r="HH39190"/>
      <c r="IW39190" s="36"/>
      <c r="JI39190"/>
      <c r="JJ39190"/>
      <c r="KX39190" s="23"/>
      <c r="KY39190" s="23"/>
    </row>
    <row r="39191" spans="36:311" x14ac:dyDescent="0.2">
      <c r="AJ39191" s="23"/>
      <c r="HH39191"/>
      <c r="IW39191" s="36"/>
      <c r="JI39191"/>
      <c r="JJ39191"/>
      <c r="KX39191" s="23"/>
      <c r="KY39191" s="23"/>
    </row>
    <row r="39192" spans="36:311" x14ac:dyDescent="0.2">
      <c r="AJ39192" s="23"/>
      <c r="HH39192"/>
      <c r="IW39192" s="36"/>
      <c r="JI39192"/>
      <c r="JJ39192"/>
      <c r="KX39192" s="23"/>
      <c r="KY39192" s="23"/>
    </row>
    <row r="39193" spans="36:311" x14ac:dyDescent="0.2">
      <c r="AJ39193" s="23"/>
      <c r="HH39193"/>
      <c r="IW39193" s="36"/>
      <c r="JI39193"/>
      <c r="JJ39193"/>
      <c r="KX39193" s="23"/>
      <c r="KY39193" s="23"/>
    </row>
    <row r="39194" spans="36:311" x14ac:dyDescent="0.2">
      <c r="AJ39194" s="23"/>
      <c r="HH39194"/>
      <c r="IW39194" s="36"/>
      <c r="JI39194"/>
      <c r="JJ39194"/>
      <c r="KX39194" s="23"/>
      <c r="KY39194" s="23"/>
    </row>
    <row r="39195" spans="36:311" x14ac:dyDescent="0.2">
      <c r="AJ39195" s="23"/>
      <c r="HH39195"/>
      <c r="IW39195" s="36"/>
      <c r="JI39195"/>
      <c r="JJ39195"/>
      <c r="KX39195" s="23"/>
      <c r="KY39195" s="23"/>
    </row>
    <row r="39196" spans="36:311" x14ac:dyDescent="0.2">
      <c r="AJ39196" s="23"/>
      <c r="HH39196"/>
      <c r="IW39196" s="36"/>
      <c r="JI39196"/>
      <c r="JJ39196"/>
      <c r="KX39196" s="23"/>
      <c r="KY39196" s="23"/>
    </row>
    <row r="39197" spans="36:311" x14ac:dyDescent="0.2">
      <c r="AJ39197" s="23"/>
      <c r="HH39197"/>
      <c r="IW39197" s="36"/>
      <c r="JI39197"/>
      <c r="JJ39197"/>
      <c r="KX39197" s="23"/>
      <c r="KY39197" s="23"/>
    </row>
    <row r="39198" spans="36:311" x14ac:dyDescent="0.2">
      <c r="AJ39198" s="23"/>
      <c r="HH39198"/>
      <c r="IW39198" s="36"/>
      <c r="JI39198"/>
      <c r="JJ39198"/>
      <c r="KX39198" s="23"/>
      <c r="KY39198" s="23"/>
    </row>
    <row r="39199" spans="36:311" x14ac:dyDescent="0.2">
      <c r="AJ39199" s="23"/>
      <c r="HH39199"/>
      <c r="IW39199" s="36"/>
      <c r="JI39199"/>
      <c r="JJ39199"/>
      <c r="KX39199" s="23"/>
      <c r="KY39199" s="23"/>
    </row>
    <row r="39200" spans="36:311" x14ac:dyDescent="0.2">
      <c r="AJ39200" s="23"/>
      <c r="HH39200"/>
      <c r="IW39200" s="36"/>
      <c r="JI39200"/>
      <c r="JJ39200"/>
      <c r="KX39200" s="23"/>
      <c r="KY39200" s="23"/>
    </row>
    <row r="39201" spans="36:311" x14ac:dyDescent="0.2">
      <c r="AJ39201" s="23"/>
      <c r="HH39201"/>
      <c r="IW39201" s="36"/>
      <c r="JI39201"/>
      <c r="JJ39201"/>
      <c r="KX39201" s="23"/>
      <c r="KY39201" s="23"/>
    </row>
    <row r="39202" spans="36:311" x14ac:dyDescent="0.2">
      <c r="AJ39202" s="23"/>
      <c r="HH39202"/>
      <c r="IW39202" s="36"/>
      <c r="JI39202"/>
      <c r="JJ39202"/>
      <c r="KX39202" s="23"/>
      <c r="KY39202" s="23"/>
    </row>
    <row r="39203" spans="36:311" x14ac:dyDescent="0.2">
      <c r="AJ39203" s="23"/>
      <c r="HH39203"/>
      <c r="IW39203" s="36"/>
      <c r="JI39203"/>
      <c r="JJ39203"/>
      <c r="KX39203" s="23"/>
      <c r="KY39203" s="23"/>
    </row>
    <row r="39204" spans="36:311" x14ac:dyDescent="0.2">
      <c r="AJ39204" s="23"/>
      <c r="HH39204"/>
      <c r="IW39204" s="36"/>
      <c r="JI39204"/>
      <c r="JJ39204"/>
      <c r="KX39204" s="23"/>
      <c r="KY39204" s="23"/>
    </row>
    <row r="39205" spans="36:311" x14ac:dyDescent="0.2">
      <c r="AJ39205" s="23"/>
      <c r="HH39205"/>
      <c r="IW39205" s="36"/>
      <c r="JI39205"/>
      <c r="JJ39205"/>
      <c r="KX39205" s="23"/>
      <c r="KY39205" s="23"/>
    </row>
    <row r="39206" spans="36:311" x14ac:dyDescent="0.2">
      <c r="AJ39206" s="23"/>
      <c r="HH39206"/>
      <c r="IW39206" s="36"/>
      <c r="JI39206"/>
      <c r="JJ39206"/>
      <c r="KX39206" s="23"/>
      <c r="KY39206" s="23"/>
    </row>
    <row r="39207" spans="36:311" x14ac:dyDescent="0.2">
      <c r="AJ39207" s="23"/>
      <c r="HH39207"/>
      <c r="IW39207" s="36"/>
      <c r="JI39207"/>
      <c r="JJ39207"/>
      <c r="KX39207" s="23"/>
      <c r="KY39207" s="23"/>
    </row>
    <row r="39208" spans="36:311" x14ac:dyDescent="0.2">
      <c r="AJ39208" s="23"/>
      <c r="HH39208"/>
      <c r="IW39208" s="36"/>
      <c r="JI39208"/>
      <c r="JJ39208"/>
      <c r="KX39208" s="23"/>
      <c r="KY39208" s="23"/>
    </row>
    <row r="39209" spans="36:311" x14ac:dyDescent="0.2">
      <c r="AJ39209" s="23"/>
      <c r="HH39209"/>
      <c r="IW39209" s="36"/>
      <c r="JI39209"/>
      <c r="JJ39209"/>
      <c r="KX39209" s="23"/>
      <c r="KY39209" s="23"/>
    </row>
    <row r="39210" spans="36:311" x14ac:dyDescent="0.2">
      <c r="AJ39210" s="23"/>
      <c r="HH39210"/>
      <c r="IW39210" s="36"/>
      <c r="JI39210"/>
      <c r="JJ39210"/>
      <c r="KX39210" s="23"/>
      <c r="KY39210" s="23"/>
    </row>
    <row r="39211" spans="36:311" x14ac:dyDescent="0.2">
      <c r="AJ39211" s="23"/>
      <c r="HH39211"/>
      <c r="IW39211" s="36"/>
      <c r="JI39211"/>
      <c r="JJ39211"/>
      <c r="KX39211" s="23"/>
      <c r="KY39211" s="23"/>
    </row>
    <row r="39212" spans="36:311" x14ac:dyDescent="0.2">
      <c r="AJ39212" s="23"/>
      <c r="HH39212"/>
      <c r="IW39212" s="36"/>
      <c r="JI39212"/>
      <c r="JJ39212"/>
      <c r="KX39212" s="23"/>
      <c r="KY39212" s="23"/>
    </row>
    <row r="39213" spans="36:311" x14ac:dyDescent="0.2">
      <c r="AJ39213" s="23"/>
      <c r="HH39213"/>
      <c r="IW39213" s="36"/>
      <c r="JI39213"/>
      <c r="JJ39213"/>
      <c r="KX39213" s="23"/>
      <c r="KY39213" s="23"/>
    </row>
    <row r="39214" spans="36:311" x14ac:dyDescent="0.2">
      <c r="AJ39214" s="23"/>
      <c r="HH39214"/>
      <c r="IW39214" s="36"/>
      <c r="JI39214"/>
      <c r="JJ39214"/>
      <c r="KX39214" s="23"/>
      <c r="KY39214" s="23"/>
    </row>
    <row r="39215" spans="36:311" x14ac:dyDescent="0.2">
      <c r="AJ39215" s="23"/>
      <c r="HH39215"/>
      <c r="IW39215" s="36"/>
      <c r="JI39215"/>
      <c r="JJ39215"/>
      <c r="KX39215" s="23"/>
      <c r="KY39215" s="23"/>
    </row>
    <row r="39216" spans="36:311" x14ac:dyDescent="0.2">
      <c r="AJ39216" s="23"/>
      <c r="HH39216"/>
      <c r="IW39216" s="36"/>
      <c r="JI39216"/>
      <c r="JJ39216"/>
      <c r="KX39216" s="23"/>
      <c r="KY39216" s="23"/>
    </row>
    <row r="39217" spans="36:311" x14ac:dyDescent="0.2">
      <c r="AJ39217" s="23"/>
      <c r="HH39217"/>
      <c r="IW39217" s="36"/>
      <c r="JI39217"/>
      <c r="JJ39217"/>
      <c r="KX39217" s="23"/>
      <c r="KY39217" s="23"/>
    </row>
    <row r="39218" spans="36:311" x14ac:dyDescent="0.2">
      <c r="AJ39218" s="23"/>
      <c r="HH39218"/>
      <c r="IW39218" s="36"/>
      <c r="JI39218"/>
      <c r="JJ39218"/>
      <c r="KX39218" s="23"/>
      <c r="KY39218" s="23"/>
    </row>
    <row r="39219" spans="36:311" x14ac:dyDescent="0.2">
      <c r="AJ39219" s="23"/>
      <c r="HH39219"/>
      <c r="IW39219" s="36"/>
      <c r="JI39219"/>
      <c r="JJ39219"/>
      <c r="KX39219" s="23"/>
      <c r="KY39219" s="23"/>
    </row>
    <row r="39220" spans="36:311" x14ac:dyDescent="0.2">
      <c r="AJ39220" s="23"/>
      <c r="HH39220"/>
      <c r="IW39220" s="36"/>
      <c r="JI39220"/>
      <c r="JJ39220"/>
      <c r="KX39220" s="23"/>
      <c r="KY39220" s="23"/>
    </row>
    <row r="39221" spans="36:311" x14ac:dyDescent="0.2">
      <c r="AJ39221" s="23"/>
      <c r="HH39221"/>
      <c r="IW39221" s="36"/>
      <c r="JI39221"/>
      <c r="JJ39221"/>
      <c r="KX39221" s="23"/>
      <c r="KY39221" s="23"/>
    </row>
    <row r="39222" spans="36:311" x14ac:dyDescent="0.2">
      <c r="AJ39222" s="23"/>
      <c r="HH39222"/>
      <c r="IW39222" s="36"/>
      <c r="JI39222"/>
      <c r="JJ39222"/>
      <c r="KX39222" s="23"/>
      <c r="KY39222" s="23"/>
    </row>
    <row r="39223" spans="36:311" x14ac:dyDescent="0.2">
      <c r="AJ39223" s="23"/>
      <c r="HH39223"/>
      <c r="IW39223" s="36"/>
      <c r="JI39223"/>
      <c r="JJ39223"/>
      <c r="KX39223" s="23"/>
      <c r="KY39223" s="23"/>
    </row>
    <row r="39224" spans="36:311" x14ac:dyDescent="0.2">
      <c r="AJ39224" s="23"/>
      <c r="HH39224"/>
      <c r="IW39224" s="36"/>
      <c r="JI39224"/>
      <c r="JJ39224"/>
      <c r="KX39224" s="23"/>
      <c r="KY39224" s="23"/>
    </row>
    <row r="39225" spans="36:311" x14ac:dyDescent="0.2">
      <c r="AJ39225" s="23"/>
      <c r="HH39225"/>
      <c r="IW39225" s="36"/>
      <c r="JI39225"/>
      <c r="JJ39225"/>
      <c r="KX39225" s="23"/>
      <c r="KY39225" s="23"/>
    </row>
    <row r="39226" spans="36:311" x14ac:dyDescent="0.2">
      <c r="AJ39226" s="23"/>
      <c r="HH39226"/>
      <c r="IW39226" s="36"/>
      <c r="JI39226"/>
      <c r="JJ39226"/>
      <c r="KX39226" s="23"/>
      <c r="KY39226" s="23"/>
    </row>
    <row r="39227" spans="36:311" x14ac:dyDescent="0.2">
      <c r="AJ39227" s="23"/>
      <c r="HH39227"/>
      <c r="IW39227" s="36"/>
      <c r="JI39227"/>
      <c r="JJ39227"/>
      <c r="KX39227" s="23"/>
      <c r="KY39227" s="23"/>
    </row>
    <row r="39228" spans="36:311" x14ac:dyDescent="0.2">
      <c r="AJ39228" s="23"/>
      <c r="HH39228"/>
      <c r="IW39228" s="36"/>
      <c r="JI39228"/>
      <c r="JJ39228"/>
      <c r="KX39228" s="23"/>
      <c r="KY39228" s="23"/>
    </row>
    <row r="39229" spans="36:311" x14ac:dyDescent="0.2">
      <c r="AJ39229" s="23"/>
      <c r="HH39229"/>
      <c r="IW39229" s="36"/>
      <c r="JI39229"/>
      <c r="JJ39229"/>
      <c r="KX39229" s="23"/>
      <c r="KY39229" s="23"/>
    </row>
    <row r="39230" spans="36:311" x14ac:dyDescent="0.2">
      <c r="AJ39230" s="23"/>
      <c r="HH39230"/>
      <c r="IW39230" s="36"/>
      <c r="JI39230"/>
      <c r="JJ39230"/>
      <c r="KX39230" s="23"/>
      <c r="KY39230" s="23"/>
    </row>
    <row r="39231" spans="36:311" x14ac:dyDescent="0.2">
      <c r="AJ39231" s="23"/>
      <c r="HH39231"/>
      <c r="IW39231" s="36"/>
      <c r="JI39231"/>
      <c r="JJ39231"/>
      <c r="KX39231" s="23"/>
      <c r="KY39231" s="23"/>
    </row>
    <row r="39232" spans="36:311" x14ac:dyDescent="0.2">
      <c r="AJ39232" s="23"/>
      <c r="HH39232"/>
      <c r="IW39232" s="36"/>
      <c r="JI39232"/>
      <c r="JJ39232"/>
      <c r="KX39232" s="23"/>
      <c r="KY39232" s="23"/>
    </row>
    <row r="39233" spans="36:311" x14ac:dyDescent="0.2">
      <c r="AJ39233" s="23"/>
      <c r="HH39233"/>
      <c r="IW39233" s="36"/>
      <c r="JI39233"/>
      <c r="JJ39233"/>
      <c r="KX39233" s="23"/>
      <c r="KY39233" s="23"/>
    </row>
    <row r="39234" spans="36:311" x14ac:dyDescent="0.2">
      <c r="AJ39234" s="23"/>
      <c r="HH39234"/>
      <c r="IW39234" s="36"/>
      <c r="JI39234"/>
      <c r="JJ39234"/>
      <c r="KX39234" s="23"/>
      <c r="KY39234" s="23"/>
    </row>
    <row r="39235" spans="36:311" x14ac:dyDescent="0.2">
      <c r="AJ39235" s="23"/>
      <c r="HH39235"/>
      <c r="IW39235" s="36"/>
      <c r="JI39235"/>
      <c r="JJ39235"/>
      <c r="KX39235" s="23"/>
      <c r="KY39235" s="23"/>
    </row>
    <row r="39236" spans="36:311" x14ac:dyDescent="0.2">
      <c r="AJ39236" s="23"/>
      <c r="HH39236"/>
      <c r="IW39236" s="36"/>
      <c r="JI39236"/>
      <c r="JJ39236"/>
      <c r="KX39236" s="23"/>
      <c r="KY39236" s="23"/>
    </row>
    <row r="39237" spans="36:311" x14ac:dyDescent="0.2">
      <c r="AJ39237" s="23"/>
      <c r="HH39237"/>
      <c r="IW39237" s="36"/>
      <c r="JI39237"/>
      <c r="JJ39237"/>
      <c r="KX39237" s="23"/>
      <c r="KY39237" s="23"/>
    </row>
    <row r="39238" spans="36:311" x14ac:dyDescent="0.2">
      <c r="AJ39238" s="23"/>
      <c r="HH39238"/>
      <c r="IW39238" s="36"/>
      <c r="JI39238"/>
      <c r="JJ39238"/>
      <c r="KX39238" s="23"/>
      <c r="KY39238" s="23"/>
    </row>
    <row r="39239" spans="36:311" x14ac:dyDescent="0.2">
      <c r="AJ39239" s="23"/>
      <c r="HH39239"/>
      <c r="IW39239" s="36"/>
      <c r="JI39239"/>
      <c r="JJ39239"/>
      <c r="KX39239" s="23"/>
      <c r="KY39239" s="23"/>
    </row>
    <row r="39240" spans="36:311" x14ac:dyDescent="0.2">
      <c r="AJ39240" s="23"/>
      <c r="HH39240"/>
      <c r="IW39240" s="36"/>
      <c r="JI39240"/>
      <c r="JJ39240"/>
      <c r="KX39240" s="23"/>
      <c r="KY39240" s="23"/>
    </row>
    <row r="39241" spans="36:311" x14ac:dyDescent="0.2">
      <c r="AJ39241" s="23"/>
      <c r="HH39241"/>
      <c r="IW39241" s="36"/>
      <c r="JI39241"/>
      <c r="JJ39241"/>
      <c r="KX39241" s="23"/>
      <c r="KY39241" s="23"/>
    </row>
    <row r="39242" spans="36:311" x14ac:dyDescent="0.2">
      <c r="AJ39242" s="23"/>
      <c r="HH39242"/>
      <c r="IW39242" s="36"/>
      <c r="JI39242"/>
      <c r="JJ39242"/>
      <c r="KX39242" s="23"/>
      <c r="KY39242" s="23"/>
    </row>
    <row r="39243" spans="36:311" x14ac:dyDescent="0.2">
      <c r="AJ39243" s="23"/>
      <c r="HH39243"/>
      <c r="IW39243" s="36"/>
      <c r="JI39243"/>
      <c r="JJ39243"/>
      <c r="KX39243" s="23"/>
      <c r="KY39243" s="23"/>
    </row>
    <row r="39244" spans="36:311" x14ac:dyDescent="0.2">
      <c r="AJ39244" s="23"/>
      <c r="HH39244"/>
      <c r="IW39244" s="36"/>
      <c r="JI39244"/>
      <c r="JJ39244"/>
      <c r="KX39244" s="23"/>
      <c r="KY39244" s="23"/>
    </row>
    <row r="39245" spans="36:311" x14ac:dyDescent="0.2">
      <c r="AJ39245" s="23"/>
      <c r="HH39245"/>
      <c r="IW39245" s="36"/>
      <c r="JI39245"/>
      <c r="JJ39245"/>
      <c r="KX39245" s="23"/>
      <c r="KY39245" s="23"/>
    </row>
    <row r="39246" spans="36:311" x14ac:dyDescent="0.2">
      <c r="AJ39246" s="23"/>
      <c r="HH39246"/>
      <c r="IW39246" s="36"/>
      <c r="JI39246"/>
      <c r="JJ39246"/>
      <c r="KX39246" s="23"/>
      <c r="KY39246" s="23"/>
    </row>
    <row r="39247" spans="36:311" x14ac:dyDescent="0.2">
      <c r="AJ39247" s="23"/>
      <c r="HH39247"/>
      <c r="IW39247" s="36"/>
      <c r="JI39247"/>
      <c r="JJ39247"/>
      <c r="KX39247" s="23"/>
      <c r="KY39247" s="23"/>
    </row>
    <row r="39248" spans="36:311" x14ac:dyDescent="0.2">
      <c r="AJ39248" s="23"/>
      <c r="HH39248"/>
      <c r="IW39248" s="36"/>
      <c r="JI39248"/>
      <c r="JJ39248"/>
      <c r="KX39248" s="23"/>
      <c r="KY39248" s="23"/>
    </row>
    <row r="39249" spans="36:311" x14ac:dyDescent="0.2">
      <c r="AJ39249" s="23"/>
      <c r="HH39249"/>
      <c r="IW39249" s="36"/>
      <c r="JI39249"/>
      <c r="JJ39249"/>
      <c r="KX39249" s="23"/>
      <c r="KY39249" s="23"/>
    </row>
    <row r="39250" spans="36:311" x14ac:dyDescent="0.2">
      <c r="AJ39250" s="23"/>
      <c r="HH39250"/>
      <c r="IW39250" s="36"/>
      <c r="JI39250"/>
      <c r="JJ39250"/>
      <c r="KX39250" s="23"/>
      <c r="KY39250" s="23"/>
    </row>
    <row r="39251" spans="36:311" x14ac:dyDescent="0.2">
      <c r="AJ39251" s="23"/>
      <c r="HH39251"/>
      <c r="IW39251" s="36"/>
      <c r="JI39251"/>
      <c r="JJ39251"/>
      <c r="KX39251" s="23"/>
      <c r="KY39251" s="23"/>
    </row>
    <row r="39252" spans="36:311" x14ac:dyDescent="0.2">
      <c r="AJ39252" s="23"/>
      <c r="HH39252"/>
      <c r="IW39252" s="36"/>
      <c r="JI39252"/>
      <c r="JJ39252"/>
      <c r="KX39252" s="23"/>
      <c r="KY39252" s="23"/>
    </row>
    <row r="39253" spans="36:311" x14ac:dyDescent="0.2">
      <c r="AJ39253" s="23"/>
      <c r="HH39253"/>
      <c r="IW39253" s="36"/>
      <c r="JI39253"/>
      <c r="JJ39253"/>
      <c r="KX39253" s="23"/>
      <c r="KY39253" s="23"/>
    </row>
    <row r="39254" spans="36:311" x14ac:dyDescent="0.2">
      <c r="AJ39254" s="23"/>
      <c r="HH39254"/>
      <c r="IW39254" s="36"/>
      <c r="JI39254"/>
      <c r="JJ39254"/>
      <c r="KX39254" s="23"/>
      <c r="KY39254" s="23"/>
    </row>
    <row r="39255" spans="36:311" x14ac:dyDescent="0.2">
      <c r="AJ39255" s="23"/>
      <c r="HH39255"/>
      <c r="IW39255" s="36"/>
      <c r="JI39255"/>
      <c r="JJ39255"/>
      <c r="KX39255" s="23"/>
      <c r="KY39255" s="23"/>
    </row>
    <row r="39256" spans="36:311" x14ac:dyDescent="0.2">
      <c r="AJ39256" s="23"/>
      <c r="HH39256"/>
      <c r="IW39256" s="36"/>
      <c r="JI39256"/>
      <c r="JJ39256"/>
      <c r="KX39256" s="23"/>
      <c r="KY39256" s="23"/>
    </row>
    <row r="39257" spans="36:311" x14ac:dyDescent="0.2">
      <c r="AJ39257" s="23"/>
      <c r="HH39257"/>
      <c r="IW39257" s="36"/>
      <c r="JI39257"/>
      <c r="JJ39257"/>
      <c r="KX39257" s="23"/>
      <c r="KY39257" s="23"/>
    </row>
    <row r="39258" spans="36:311" x14ac:dyDescent="0.2">
      <c r="AJ39258" s="23"/>
      <c r="HH39258"/>
      <c r="IW39258" s="36"/>
      <c r="JI39258"/>
      <c r="JJ39258"/>
      <c r="KX39258" s="23"/>
      <c r="KY39258" s="23"/>
    </row>
    <row r="39259" spans="36:311" x14ac:dyDescent="0.2">
      <c r="AJ39259" s="23"/>
      <c r="HH39259"/>
      <c r="IW39259" s="36"/>
      <c r="JI39259"/>
      <c r="JJ39259"/>
      <c r="KX39259" s="23"/>
      <c r="KY39259" s="23"/>
    </row>
    <row r="39260" spans="36:311" x14ac:dyDescent="0.2">
      <c r="AJ39260" s="23"/>
      <c r="HH39260"/>
      <c r="IW39260" s="36"/>
      <c r="JI39260"/>
      <c r="JJ39260"/>
      <c r="KX39260" s="23"/>
      <c r="KY39260" s="23"/>
    </row>
    <row r="39261" spans="36:311" x14ac:dyDescent="0.2">
      <c r="AJ39261" s="23"/>
      <c r="HH39261"/>
      <c r="IW39261" s="36"/>
      <c r="JI39261"/>
      <c r="JJ39261"/>
      <c r="KX39261" s="23"/>
      <c r="KY39261" s="23"/>
    </row>
    <row r="39262" spans="36:311" x14ac:dyDescent="0.2">
      <c r="AJ39262" s="23"/>
      <c r="HH39262"/>
      <c r="IW39262" s="36"/>
      <c r="JI39262"/>
      <c r="JJ39262"/>
      <c r="KX39262" s="23"/>
      <c r="KY39262" s="23"/>
    </row>
    <row r="39263" spans="36:311" x14ac:dyDescent="0.2">
      <c r="AJ39263" s="23"/>
      <c r="HH39263"/>
      <c r="IW39263" s="36"/>
      <c r="JI39263"/>
      <c r="JJ39263"/>
      <c r="KX39263" s="23"/>
      <c r="KY39263" s="23"/>
    </row>
    <row r="39264" spans="36:311" x14ac:dyDescent="0.2">
      <c r="AJ39264" s="23"/>
      <c r="HH39264"/>
      <c r="IW39264" s="36"/>
      <c r="JI39264"/>
      <c r="JJ39264"/>
      <c r="KX39264" s="23"/>
      <c r="KY39264" s="23"/>
    </row>
    <row r="39265" spans="36:311" x14ac:dyDescent="0.2">
      <c r="AJ39265" s="23"/>
      <c r="HH39265"/>
      <c r="IW39265" s="36"/>
      <c r="JI39265"/>
      <c r="JJ39265"/>
      <c r="KX39265" s="23"/>
      <c r="KY39265" s="23"/>
    </row>
    <row r="39266" spans="36:311" x14ac:dyDescent="0.2">
      <c r="AJ39266" s="23"/>
      <c r="HH39266"/>
      <c r="IW39266" s="36"/>
      <c r="JI39266"/>
      <c r="JJ39266"/>
      <c r="KX39266" s="23"/>
      <c r="KY39266" s="23"/>
    </row>
    <row r="39267" spans="36:311" x14ac:dyDescent="0.2">
      <c r="AJ39267" s="23"/>
      <c r="HH39267"/>
      <c r="IW39267" s="36"/>
      <c r="JI39267"/>
      <c r="JJ39267"/>
      <c r="KX39267" s="23"/>
      <c r="KY39267" s="23"/>
    </row>
    <row r="39268" spans="36:311" x14ac:dyDescent="0.2">
      <c r="AJ39268" s="23"/>
      <c r="HH39268"/>
      <c r="IW39268" s="36"/>
      <c r="JI39268"/>
      <c r="JJ39268"/>
      <c r="KX39268" s="23"/>
      <c r="KY39268" s="23"/>
    </row>
    <row r="39269" spans="36:311" x14ac:dyDescent="0.2">
      <c r="AJ39269" s="23"/>
      <c r="HH39269"/>
      <c r="IW39269" s="36"/>
      <c r="JI39269"/>
      <c r="JJ39269"/>
      <c r="KX39269" s="23"/>
      <c r="KY39269" s="23"/>
    </row>
    <row r="39270" spans="36:311" x14ac:dyDescent="0.2">
      <c r="AJ39270" s="23"/>
      <c r="HH39270"/>
      <c r="IW39270" s="36"/>
      <c r="JI39270"/>
      <c r="JJ39270"/>
      <c r="KX39270" s="23"/>
      <c r="KY39270" s="23"/>
    </row>
    <row r="39271" spans="36:311" x14ac:dyDescent="0.2">
      <c r="AJ39271" s="23"/>
      <c r="HH39271"/>
      <c r="IW39271" s="36"/>
      <c r="JI39271"/>
      <c r="JJ39271"/>
      <c r="KX39271" s="23"/>
      <c r="KY39271" s="23"/>
    </row>
    <row r="39272" spans="36:311" x14ac:dyDescent="0.2">
      <c r="AJ39272" s="23"/>
      <c r="HH39272"/>
      <c r="IW39272" s="36"/>
      <c r="JI39272"/>
      <c r="JJ39272"/>
      <c r="KX39272" s="23"/>
      <c r="KY39272" s="23"/>
    </row>
    <row r="39273" spans="36:311" x14ac:dyDescent="0.2">
      <c r="AJ39273" s="23"/>
      <c r="HH39273"/>
      <c r="IW39273" s="36"/>
      <c r="JI39273"/>
      <c r="JJ39273"/>
      <c r="KX39273" s="23"/>
      <c r="KY39273" s="23"/>
    </row>
    <row r="39274" spans="36:311" x14ac:dyDescent="0.2">
      <c r="AJ39274" s="23"/>
      <c r="HH39274"/>
      <c r="IW39274" s="36"/>
      <c r="JI39274"/>
      <c r="JJ39274"/>
      <c r="KX39274" s="23"/>
      <c r="KY39274" s="23"/>
    </row>
    <row r="39275" spans="36:311" x14ac:dyDescent="0.2">
      <c r="AJ39275" s="23"/>
      <c r="HH39275"/>
      <c r="IW39275" s="36"/>
      <c r="JI39275"/>
      <c r="JJ39275"/>
      <c r="KX39275" s="23"/>
      <c r="KY39275" s="23"/>
    </row>
    <row r="39276" spans="36:311" x14ac:dyDescent="0.2">
      <c r="AJ39276" s="23"/>
      <c r="HH39276"/>
      <c r="IW39276" s="36"/>
      <c r="JI39276"/>
      <c r="JJ39276"/>
      <c r="KX39276" s="23"/>
      <c r="KY39276" s="23"/>
    </row>
    <row r="39277" spans="36:311" x14ac:dyDescent="0.2">
      <c r="AJ39277" s="23"/>
      <c r="HH39277"/>
      <c r="IW39277" s="36"/>
      <c r="JI39277"/>
      <c r="JJ39277"/>
      <c r="KX39277" s="23"/>
      <c r="KY39277" s="23"/>
    </row>
    <row r="39278" spans="36:311" x14ac:dyDescent="0.2">
      <c r="AJ39278" s="23"/>
      <c r="HH39278"/>
      <c r="IW39278" s="36"/>
      <c r="JI39278"/>
      <c r="JJ39278"/>
      <c r="KX39278" s="23"/>
      <c r="KY39278" s="23"/>
    </row>
    <row r="39279" spans="36:311" x14ac:dyDescent="0.2">
      <c r="AJ39279" s="23"/>
      <c r="HH39279"/>
      <c r="IW39279" s="36"/>
      <c r="JI39279"/>
      <c r="JJ39279"/>
      <c r="KX39279" s="23"/>
      <c r="KY39279" s="23"/>
    </row>
    <row r="39280" spans="36:311" x14ac:dyDescent="0.2">
      <c r="AJ39280" s="23"/>
      <c r="HH39280"/>
      <c r="IW39280" s="36"/>
      <c r="JI39280"/>
      <c r="JJ39280"/>
      <c r="KX39280" s="23"/>
      <c r="KY39280" s="23"/>
    </row>
    <row r="39281" spans="36:311" x14ac:dyDescent="0.2">
      <c r="AJ39281" s="23"/>
      <c r="HH39281"/>
      <c r="IW39281" s="36"/>
      <c r="JI39281"/>
      <c r="JJ39281"/>
      <c r="KX39281" s="23"/>
      <c r="KY39281" s="23"/>
    </row>
    <row r="39282" spans="36:311" x14ac:dyDescent="0.2">
      <c r="AJ39282" s="23"/>
      <c r="HH39282"/>
      <c r="IW39282" s="36"/>
      <c r="JI39282"/>
      <c r="JJ39282"/>
      <c r="KX39282" s="23"/>
      <c r="KY39282" s="23"/>
    </row>
    <row r="39283" spans="36:311" x14ac:dyDescent="0.2">
      <c r="AJ39283" s="23"/>
      <c r="HH39283"/>
      <c r="IW39283" s="36"/>
      <c r="JI39283"/>
      <c r="JJ39283"/>
      <c r="KX39283" s="23"/>
      <c r="KY39283" s="23"/>
    </row>
    <row r="39284" spans="36:311" x14ac:dyDescent="0.2">
      <c r="AJ39284" s="23"/>
      <c r="HH39284"/>
      <c r="IW39284" s="36"/>
      <c r="JI39284"/>
      <c r="JJ39284"/>
      <c r="KX39284" s="23"/>
      <c r="KY39284" s="23"/>
    </row>
    <row r="39285" spans="36:311" x14ac:dyDescent="0.2">
      <c r="AJ39285" s="23"/>
      <c r="HH39285"/>
      <c r="IW39285" s="36"/>
      <c r="JI39285"/>
      <c r="JJ39285"/>
      <c r="KX39285" s="23"/>
      <c r="KY39285" s="23"/>
    </row>
    <row r="39286" spans="36:311" x14ac:dyDescent="0.2">
      <c r="AJ39286" s="23"/>
      <c r="HH39286"/>
      <c r="IW39286" s="36"/>
      <c r="JI39286"/>
      <c r="JJ39286"/>
      <c r="KX39286" s="23"/>
      <c r="KY39286" s="23"/>
    </row>
    <row r="39287" spans="36:311" x14ac:dyDescent="0.2">
      <c r="AJ39287" s="23"/>
      <c r="HH39287"/>
      <c r="IW39287" s="36"/>
      <c r="JI39287"/>
      <c r="JJ39287"/>
      <c r="KX39287" s="23"/>
      <c r="KY39287" s="23"/>
    </row>
    <row r="39288" spans="36:311" x14ac:dyDescent="0.2">
      <c r="AJ39288" s="23"/>
      <c r="HH39288"/>
      <c r="IW39288" s="36"/>
      <c r="JI39288"/>
      <c r="JJ39288"/>
      <c r="KX39288" s="23"/>
      <c r="KY39288" s="23"/>
    </row>
    <row r="39289" spans="36:311" x14ac:dyDescent="0.2">
      <c r="AJ39289" s="23"/>
      <c r="HH39289"/>
      <c r="IW39289" s="36"/>
      <c r="JI39289"/>
      <c r="JJ39289"/>
      <c r="KX39289" s="23"/>
      <c r="KY39289" s="23"/>
    </row>
    <row r="39290" spans="36:311" x14ac:dyDescent="0.2">
      <c r="AJ39290" s="23"/>
      <c r="HH39290"/>
      <c r="IW39290" s="36"/>
      <c r="JI39290"/>
      <c r="JJ39290"/>
      <c r="KX39290" s="23"/>
      <c r="KY39290" s="23"/>
    </row>
    <row r="39291" spans="36:311" x14ac:dyDescent="0.2">
      <c r="AJ39291" s="23"/>
      <c r="HH39291"/>
      <c r="IW39291" s="36"/>
      <c r="JI39291"/>
      <c r="JJ39291"/>
      <c r="KX39291" s="23"/>
      <c r="KY39291" s="23"/>
    </row>
    <row r="39292" spans="36:311" x14ac:dyDescent="0.2">
      <c r="AJ39292" s="23"/>
      <c r="HH39292"/>
      <c r="IW39292" s="36"/>
      <c r="JI39292"/>
      <c r="JJ39292"/>
      <c r="KX39292" s="23"/>
      <c r="KY39292" s="23"/>
    </row>
    <row r="39293" spans="36:311" x14ac:dyDescent="0.2">
      <c r="AJ39293" s="23"/>
      <c r="HH39293"/>
      <c r="IW39293" s="36"/>
      <c r="JI39293"/>
      <c r="JJ39293"/>
      <c r="KX39293" s="23"/>
      <c r="KY39293" s="23"/>
    </row>
    <row r="39294" spans="36:311" x14ac:dyDescent="0.2">
      <c r="AJ39294" s="23"/>
      <c r="HH39294"/>
      <c r="IW39294" s="36"/>
      <c r="JI39294"/>
      <c r="JJ39294"/>
      <c r="KX39294" s="23"/>
      <c r="KY39294" s="23"/>
    </row>
    <row r="39295" spans="36:311" x14ac:dyDescent="0.2">
      <c r="AJ39295" s="23"/>
      <c r="HH39295"/>
      <c r="IW39295" s="36"/>
      <c r="JI39295"/>
      <c r="JJ39295"/>
      <c r="KX39295" s="23"/>
      <c r="KY39295" s="23"/>
    </row>
    <row r="39296" spans="36:311" x14ac:dyDescent="0.2">
      <c r="AJ39296" s="23"/>
      <c r="HH39296"/>
      <c r="IW39296" s="36"/>
      <c r="JI39296"/>
      <c r="JJ39296"/>
      <c r="KX39296" s="23"/>
      <c r="KY39296" s="23"/>
    </row>
    <row r="39297" spans="36:311" x14ac:dyDescent="0.2">
      <c r="AJ39297" s="23"/>
      <c r="HH39297"/>
      <c r="IW39297" s="36"/>
      <c r="JI39297"/>
      <c r="JJ39297"/>
      <c r="KX39297" s="23"/>
      <c r="KY39297" s="23"/>
    </row>
    <row r="39298" spans="36:311" x14ac:dyDescent="0.2">
      <c r="AJ39298" s="23"/>
      <c r="HH39298"/>
      <c r="IW39298" s="36"/>
      <c r="JI39298"/>
      <c r="JJ39298"/>
      <c r="KX39298" s="23"/>
      <c r="KY39298" s="23"/>
    </row>
    <row r="39299" spans="36:311" x14ac:dyDescent="0.2">
      <c r="AJ39299" s="23"/>
      <c r="HH39299"/>
      <c r="IW39299" s="36"/>
      <c r="JI39299"/>
      <c r="JJ39299"/>
      <c r="KX39299" s="23"/>
      <c r="KY39299" s="23"/>
    </row>
    <row r="39300" spans="36:311" x14ac:dyDescent="0.2">
      <c r="AJ39300" s="23"/>
      <c r="HH39300"/>
      <c r="IW39300" s="36"/>
      <c r="JI39300"/>
      <c r="JJ39300"/>
      <c r="KX39300" s="23"/>
      <c r="KY39300" s="23"/>
    </row>
    <row r="39301" spans="36:311" x14ac:dyDescent="0.2">
      <c r="AJ39301" s="23"/>
      <c r="HH39301"/>
      <c r="IW39301" s="36"/>
      <c r="JI39301"/>
      <c r="JJ39301"/>
      <c r="KX39301" s="23"/>
      <c r="KY39301" s="23"/>
    </row>
    <row r="39302" spans="36:311" x14ac:dyDescent="0.2">
      <c r="AJ39302" s="23"/>
      <c r="HH39302"/>
      <c r="IW39302" s="36"/>
      <c r="JI39302"/>
      <c r="JJ39302"/>
      <c r="KX39302" s="23"/>
      <c r="KY39302" s="23"/>
    </row>
    <row r="39303" spans="36:311" x14ac:dyDescent="0.2">
      <c r="AJ39303" s="23"/>
      <c r="HH39303"/>
      <c r="IW39303" s="36"/>
      <c r="JI39303"/>
      <c r="JJ39303"/>
      <c r="KX39303" s="23"/>
      <c r="KY39303" s="23"/>
    </row>
    <row r="39304" spans="36:311" x14ac:dyDescent="0.2">
      <c r="AJ39304" s="23"/>
      <c r="HH39304"/>
      <c r="IW39304" s="36"/>
      <c r="JI39304"/>
      <c r="JJ39304"/>
      <c r="KX39304" s="23"/>
      <c r="KY39304" s="23"/>
    </row>
    <row r="39305" spans="36:311" x14ac:dyDescent="0.2">
      <c r="AJ39305" s="23"/>
      <c r="HH39305"/>
      <c r="IW39305" s="36"/>
      <c r="JI39305"/>
      <c r="JJ39305"/>
      <c r="KX39305" s="23"/>
      <c r="KY39305" s="23"/>
    </row>
    <row r="39306" spans="36:311" x14ac:dyDescent="0.2">
      <c r="AJ39306" s="23"/>
      <c r="HH39306"/>
      <c r="IW39306" s="36"/>
      <c r="JI39306"/>
      <c r="JJ39306"/>
      <c r="KX39306" s="23"/>
      <c r="KY39306" s="23"/>
    </row>
    <row r="39307" spans="36:311" x14ac:dyDescent="0.2">
      <c r="AJ39307" s="23"/>
      <c r="HH39307"/>
      <c r="IW39307" s="36"/>
      <c r="JI39307"/>
      <c r="JJ39307"/>
      <c r="KX39307" s="23"/>
      <c r="KY39307" s="23"/>
    </row>
    <row r="39308" spans="36:311" x14ac:dyDescent="0.2">
      <c r="AJ39308" s="23"/>
      <c r="HH39308"/>
      <c r="IW39308" s="36"/>
      <c r="JI39308"/>
      <c r="JJ39308"/>
      <c r="KX39308" s="23"/>
      <c r="KY39308" s="23"/>
    </row>
    <row r="39309" spans="36:311" x14ac:dyDescent="0.2">
      <c r="AJ39309" s="23"/>
      <c r="HH39309"/>
      <c r="IW39309" s="36"/>
      <c r="JI39309"/>
      <c r="JJ39309"/>
      <c r="KX39309" s="23"/>
      <c r="KY39309" s="23"/>
    </row>
    <row r="39310" spans="36:311" x14ac:dyDescent="0.2">
      <c r="AJ39310" s="23"/>
      <c r="HH39310"/>
      <c r="IW39310" s="36"/>
      <c r="JI39310"/>
      <c r="JJ39310"/>
      <c r="KX39310" s="23"/>
      <c r="KY39310" s="23"/>
    </row>
    <row r="39311" spans="36:311" x14ac:dyDescent="0.2">
      <c r="AJ39311" s="23"/>
      <c r="HH39311"/>
      <c r="IW39311" s="36"/>
      <c r="JI39311"/>
      <c r="JJ39311"/>
      <c r="KX39311" s="23"/>
      <c r="KY39311" s="23"/>
    </row>
    <row r="39312" spans="36:311" x14ac:dyDescent="0.2">
      <c r="AJ39312" s="23"/>
      <c r="HH39312"/>
      <c r="IW39312" s="36"/>
      <c r="JI39312"/>
      <c r="JJ39312"/>
      <c r="KX39312" s="23"/>
      <c r="KY39312" s="23"/>
    </row>
    <row r="39313" spans="36:311" x14ac:dyDescent="0.2">
      <c r="AJ39313" s="23"/>
      <c r="HH39313"/>
      <c r="IW39313" s="36"/>
      <c r="JI39313"/>
      <c r="JJ39313"/>
      <c r="KX39313" s="23"/>
      <c r="KY39313" s="23"/>
    </row>
    <row r="39314" spans="36:311" x14ac:dyDescent="0.2">
      <c r="AJ39314" s="23"/>
      <c r="HH39314"/>
      <c r="IW39314" s="36"/>
      <c r="JI39314"/>
      <c r="JJ39314"/>
      <c r="KX39314" s="23"/>
      <c r="KY39314" s="23"/>
    </row>
    <row r="39315" spans="36:311" x14ac:dyDescent="0.2">
      <c r="AJ39315" s="23"/>
      <c r="HH39315"/>
      <c r="IW39315" s="36"/>
      <c r="JI39315"/>
      <c r="JJ39315"/>
      <c r="KX39315" s="23"/>
      <c r="KY39315" s="23"/>
    </row>
    <row r="39316" spans="36:311" x14ac:dyDescent="0.2">
      <c r="AJ39316" s="23"/>
      <c r="HH39316"/>
      <c r="IW39316" s="36"/>
      <c r="JI39316"/>
      <c r="JJ39316"/>
      <c r="KX39316" s="23"/>
      <c r="KY39316" s="23"/>
    </row>
    <row r="39317" spans="36:311" x14ac:dyDescent="0.2">
      <c r="AJ39317" s="23"/>
      <c r="HH39317"/>
      <c r="IW39317" s="36"/>
      <c r="JI39317"/>
      <c r="JJ39317"/>
      <c r="KX39317" s="23"/>
      <c r="KY39317" s="23"/>
    </row>
    <row r="39318" spans="36:311" x14ac:dyDescent="0.2">
      <c r="AJ39318" s="23"/>
      <c r="HH39318"/>
      <c r="IW39318" s="36"/>
      <c r="JI39318"/>
      <c r="JJ39318"/>
      <c r="KX39318" s="23"/>
      <c r="KY39318" s="23"/>
    </row>
    <row r="39319" spans="36:311" x14ac:dyDescent="0.2">
      <c r="AJ39319" s="23"/>
      <c r="HH39319"/>
      <c r="IW39319" s="36"/>
      <c r="JI39319"/>
      <c r="JJ39319"/>
      <c r="KX39319" s="23"/>
      <c r="KY39319" s="23"/>
    </row>
    <row r="39320" spans="36:311" x14ac:dyDescent="0.2">
      <c r="AJ39320" s="23"/>
      <c r="HH39320"/>
      <c r="IW39320" s="36"/>
      <c r="JI39320"/>
      <c r="JJ39320"/>
      <c r="KX39320" s="23"/>
      <c r="KY39320" s="23"/>
    </row>
    <row r="39321" spans="36:311" x14ac:dyDescent="0.2">
      <c r="AJ39321" s="23"/>
      <c r="HH39321"/>
      <c r="IW39321" s="36"/>
      <c r="JI39321"/>
      <c r="JJ39321"/>
      <c r="KX39321" s="23"/>
      <c r="KY39321" s="23"/>
    </row>
    <row r="39322" spans="36:311" x14ac:dyDescent="0.2">
      <c r="AJ39322" s="23"/>
      <c r="HH39322"/>
      <c r="IW39322" s="36"/>
      <c r="JI39322"/>
      <c r="JJ39322"/>
      <c r="KX39322" s="23"/>
      <c r="KY39322" s="23"/>
    </row>
    <row r="39323" spans="36:311" x14ac:dyDescent="0.2">
      <c r="AJ39323" s="23"/>
      <c r="HH39323"/>
      <c r="IW39323" s="36"/>
      <c r="JI39323"/>
      <c r="JJ39323"/>
      <c r="KX39323" s="23"/>
      <c r="KY39323" s="23"/>
    </row>
    <row r="39324" spans="36:311" x14ac:dyDescent="0.2">
      <c r="AJ39324" s="23"/>
      <c r="HH39324"/>
      <c r="IW39324" s="36"/>
      <c r="JI39324"/>
      <c r="JJ39324"/>
      <c r="KX39324" s="23"/>
      <c r="KY39324" s="23"/>
    </row>
    <row r="39325" spans="36:311" x14ac:dyDescent="0.2">
      <c r="AJ39325" s="23"/>
      <c r="HH39325"/>
      <c r="IW39325" s="36"/>
      <c r="JI39325"/>
      <c r="JJ39325"/>
      <c r="KX39325" s="23"/>
      <c r="KY39325" s="23"/>
    </row>
    <row r="39326" spans="36:311" x14ac:dyDescent="0.2">
      <c r="AJ39326" s="23"/>
      <c r="HH39326"/>
      <c r="IW39326" s="36"/>
      <c r="JI39326"/>
      <c r="JJ39326"/>
      <c r="KX39326" s="23"/>
      <c r="KY39326" s="23"/>
    </row>
    <row r="39327" spans="36:311" x14ac:dyDescent="0.2">
      <c r="AJ39327" s="23"/>
      <c r="HH39327"/>
      <c r="IW39327" s="36"/>
      <c r="JI39327"/>
      <c r="JJ39327"/>
      <c r="KX39327" s="23"/>
      <c r="KY39327" s="23"/>
    </row>
    <row r="39328" spans="36:311" x14ac:dyDescent="0.2">
      <c r="AJ39328" s="23"/>
      <c r="HH39328"/>
      <c r="IW39328" s="36"/>
      <c r="JI39328"/>
      <c r="JJ39328"/>
      <c r="KX39328" s="23"/>
      <c r="KY39328" s="23"/>
    </row>
    <row r="39329" spans="36:311" x14ac:dyDescent="0.2">
      <c r="AJ39329" s="23"/>
      <c r="HH39329"/>
      <c r="IW39329" s="36"/>
      <c r="JI39329"/>
      <c r="JJ39329"/>
      <c r="KX39329" s="23"/>
      <c r="KY39329" s="23"/>
    </row>
    <row r="39330" spans="36:311" x14ac:dyDescent="0.2">
      <c r="AJ39330" s="23"/>
      <c r="HH39330"/>
      <c r="IW39330" s="36"/>
      <c r="JI39330"/>
      <c r="JJ39330"/>
      <c r="KX39330" s="23"/>
      <c r="KY39330" s="23"/>
    </row>
    <row r="39331" spans="36:311" x14ac:dyDescent="0.2">
      <c r="AJ39331" s="23"/>
      <c r="HH39331"/>
      <c r="IW39331" s="36"/>
      <c r="JI39331"/>
      <c r="JJ39331"/>
      <c r="KX39331" s="23"/>
      <c r="KY39331" s="23"/>
    </row>
    <row r="39332" spans="36:311" x14ac:dyDescent="0.2">
      <c r="AJ39332" s="23"/>
      <c r="HH39332"/>
      <c r="IW39332" s="36"/>
      <c r="JI39332"/>
      <c r="JJ39332"/>
      <c r="KX39332" s="23"/>
      <c r="KY39332" s="23"/>
    </row>
    <row r="39333" spans="36:311" x14ac:dyDescent="0.2">
      <c r="AJ39333" s="23"/>
      <c r="HH39333"/>
      <c r="IW39333" s="36"/>
      <c r="JI39333"/>
      <c r="JJ39333"/>
      <c r="KX39333" s="23"/>
      <c r="KY39333" s="23"/>
    </row>
    <row r="39334" spans="36:311" x14ac:dyDescent="0.2">
      <c r="AJ39334" s="23"/>
      <c r="HH39334"/>
      <c r="IW39334" s="36"/>
      <c r="JI39334"/>
      <c r="JJ39334"/>
      <c r="KX39334" s="23"/>
      <c r="KY39334" s="23"/>
    </row>
    <row r="39335" spans="36:311" x14ac:dyDescent="0.2">
      <c r="AJ39335" s="23"/>
      <c r="HH39335"/>
      <c r="IW39335" s="36"/>
      <c r="JI39335"/>
      <c r="JJ39335"/>
      <c r="KX39335" s="23"/>
      <c r="KY39335" s="23"/>
    </row>
    <row r="39336" spans="36:311" x14ac:dyDescent="0.2">
      <c r="AJ39336" s="23"/>
      <c r="HH39336"/>
      <c r="IW39336" s="36"/>
      <c r="JI39336"/>
      <c r="JJ39336"/>
      <c r="KX39336" s="23"/>
      <c r="KY39336" s="23"/>
    </row>
    <row r="39337" spans="36:311" x14ac:dyDescent="0.2">
      <c r="AJ39337" s="23"/>
      <c r="HH39337"/>
      <c r="IW39337" s="36"/>
      <c r="JI39337"/>
      <c r="JJ39337"/>
      <c r="KX39337" s="23"/>
      <c r="KY39337" s="23"/>
    </row>
    <row r="39338" spans="36:311" x14ac:dyDescent="0.2">
      <c r="AJ39338" s="23"/>
      <c r="HH39338"/>
      <c r="IW39338" s="36"/>
      <c r="JI39338"/>
      <c r="JJ39338"/>
      <c r="KX39338" s="23"/>
      <c r="KY39338" s="23"/>
    </row>
    <row r="39339" spans="36:311" x14ac:dyDescent="0.2">
      <c r="AJ39339" s="23"/>
      <c r="HH39339"/>
      <c r="IW39339" s="36"/>
      <c r="JI39339"/>
      <c r="JJ39339"/>
      <c r="KX39339" s="23"/>
      <c r="KY39339" s="23"/>
    </row>
    <row r="39340" spans="36:311" x14ac:dyDescent="0.2">
      <c r="AJ39340" s="23"/>
      <c r="HH39340"/>
      <c r="IW39340" s="36"/>
      <c r="JI39340"/>
      <c r="JJ39340"/>
      <c r="KX39340" s="23"/>
      <c r="KY39340" s="23"/>
    </row>
    <row r="39341" spans="36:311" x14ac:dyDescent="0.2">
      <c r="AJ39341" s="23"/>
      <c r="HH39341"/>
      <c r="IW39341" s="36"/>
      <c r="JI39341"/>
      <c r="JJ39341"/>
      <c r="KX39341" s="23"/>
      <c r="KY39341" s="23"/>
    </row>
    <row r="39342" spans="36:311" x14ac:dyDescent="0.2">
      <c r="AJ39342" s="23"/>
      <c r="HH39342"/>
      <c r="IW39342" s="36"/>
      <c r="JI39342"/>
      <c r="JJ39342"/>
      <c r="KX39342" s="23"/>
      <c r="KY39342" s="23"/>
    </row>
    <row r="39343" spans="36:311" x14ac:dyDescent="0.2">
      <c r="AJ39343" s="23"/>
      <c r="HH39343"/>
      <c r="IW39343" s="36"/>
      <c r="JI39343"/>
      <c r="JJ39343"/>
      <c r="KX39343" s="23"/>
      <c r="KY39343" s="23"/>
    </row>
    <row r="39344" spans="36:311" x14ac:dyDescent="0.2">
      <c r="AJ39344" s="23"/>
      <c r="HH39344"/>
      <c r="IW39344" s="36"/>
      <c r="JI39344"/>
      <c r="JJ39344"/>
      <c r="KX39344" s="23"/>
      <c r="KY39344" s="23"/>
    </row>
    <row r="39345" spans="36:311" x14ac:dyDescent="0.2">
      <c r="AJ39345" s="23"/>
      <c r="HH39345"/>
      <c r="IW39345" s="36"/>
      <c r="JI39345"/>
      <c r="JJ39345"/>
      <c r="KX39345" s="23"/>
      <c r="KY39345" s="23"/>
    </row>
    <row r="39346" spans="36:311" x14ac:dyDescent="0.2">
      <c r="AJ39346" s="23"/>
      <c r="HH39346"/>
      <c r="IW39346" s="36"/>
      <c r="JI39346"/>
      <c r="JJ39346"/>
      <c r="KX39346" s="23"/>
      <c r="KY39346" s="23"/>
    </row>
    <row r="39347" spans="36:311" x14ac:dyDescent="0.2">
      <c r="AJ39347" s="23"/>
      <c r="HH39347"/>
      <c r="IW39347" s="36"/>
      <c r="JI39347"/>
      <c r="JJ39347"/>
      <c r="KX39347" s="23"/>
      <c r="KY39347" s="23"/>
    </row>
    <row r="39348" spans="36:311" x14ac:dyDescent="0.2">
      <c r="AJ39348" s="23"/>
      <c r="HH39348"/>
      <c r="IW39348" s="36"/>
      <c r="JI39348"/>
      <c r="JJ39348"/>
      <c r="KX39348" s="23"/>
      <c r="KY39348" s="23"/>
    </row>
    <row r="39349" spans="36:311" x14ac:dyDescent="0.2">
      <c r="AJ39349" s="23"/>
      <c r="HH39349"/>
      <c r="IW39349" s="36"/>
      <c r="JI39349"/>
      <c r="JJ39349"/>
      <c r="KX39349" s="23"/>
      <c r="KY39349" s="23"/>
    </row>
    <row r="39350" spans="36:311" x14ac:dyDescent="0.2">
      <c r="AJ39350" s="23"/>
      <c r="HH39350"/>
      <c r="IW39350" s="36"/>
      <c r="JI39350"/>
      <c r="JJ39350"/>
      <c r="KX39350" s="23"/>
      <c r="KY39350" s="23"/>
    </row>
    <row r="39351" spans="36:311" x14ac:dyDescent="0.2">
      <c r="AJ39351" s="23"/>
      <c r="HH39351"/>
      <c r="IW39351" s="36"/>
      <c r="JI39351"/>
      <c r="JJ39351"/>
      <c r="KX39351" s="23"/>
      <c r="KY39351" s="23"/>
    </row>
    <row r="39352" spans="36:311" x14ac:dyDescent="0.2">
      <c r="AJ39352" s="23"/>
      <c r="HH39352"/>
      <c r="IW39352" s="36"/>
      <c r="JI39352"/>
      <c r="JJ39352"/>
      <c r="KX39352" s="23"/>
      <c r="KY39352" s="23"/>
    </row>
    <row r="39353" spans="36:311" x14ac:dyDescent="0.2">
      <c r="AJ39353" s="23"/>
      <c r="HH39353"/>
      <c r="IW39353" s="36"/>
      <c r="JI39353"/>
      <c r="JJ39353"/>
      <c r="KX39353" s="23"/>
      <c r="KY39353" s="23"/>
    </row>
    <row r="39354" spans="36:311" x14ac:dyDescent="0.2">
      <c r="AJ39354" s="23"/>
      <c r="HH39354"/>
      <c r="IW39354" s="36"/>
      <c r="JI39354"/>
      <c r="JJ39354"/>
      <c r="KX39354" s="23"/>
      <c r="KY39354" s="23"/>
    </row>
    <row r="39355" spans="36:311" x14ac:dyDescent="0.2">
      <c r="AJ39355" s="23"/>
      <c r="HH39355"/>
      <c r="IW39355" s="36"/>
      <c r="JI39355"/>
      <c r="JJ39355"/>
      <c r="KX39355" s="23"/>
      <c r="KY39355" s="23"/>
    </row>
    <row r="39356" spans="36:311" x14ac:dyDescent="0.2">
      <c r="AJ39356" s="23"/>
      <c r="HH39356"/>
      <c r="IW39356" s="36"/>
      <c r="JI39356"/>
      <c r="JJ39356"/>
      <c r="KX39356" s="23"/>
      <c r="KY39356" s="23"/>
    </row>
    <row r="39357" spans="36:311" x14ac:dyDescent="0.2">
      <c r="AJ39357" s="23"/>
      <c r="HH39357"/>
      <c r="IW39357" s="36"/>
      <c r="JI39357"/>
      <c r="JJ39357"/>
      <c r="KX39357" s="23"/>
      <c r="KY39357" s="23"/>
    </row>
    <row r="39358" spans="36:311" x14ac:dyDescent="0.2">
      <c r="AJ39358" s="23"/>
      <c r="HH39358"/>
      <c r="IW39358" s="36"/>
      <c r="JI39358"/>
      <c r="JJ39358"/>
      <c r="KX39358" s="23"/>
      <c r="KY39358" s="23"/>
    </row>
    <row r="39359" spans="36:311" x14ac:dyDescent="0.2">
      <c r="AJ39359" s="23"/>
      <c r="HH39359"/>
      <c r="IW39359" s="36"/>
      <c r="JI39359"/>
      <c r="JJ39359"/>
      <c r="KX39359" s="23"/>
      <c r="KY39359" s="23"/>
    </row>
    <row r="39360" spans="36:311" x14ac:dyDescent="0.2">
      <c r="AJ39360" s="23"/>
      <c r="HH39360"/>
      <c r="IW39360" s="36"/>
      <c r="JI39360"/>
      <c r="JJ39360"/>
      <c r="KX39360" s="23"/>
      <c r="KY39360" s="23"/>
    </row>
    <row r="39361" spans="36:311" x14ac:dyDescent="0.2">
      <c r="AJ39361" s="23"/>
      <c r="HH39361"/>
      <c r="IW39361" s="36"/>
      <c r="JI39361"/>
      <c r="JJ39361"/>
      <c r="KX39361" s="23"/>
      <c r="KY39361" s="23"/>
    </row>
    <row r="39362" spans="36:311" x14ac:dyDescent="0.2">
      <c r="AJ39362" s="23"/>
      <c r="HH39362"/>
      <c r="IW39362" s="36"/>
      <c r="JI39362"/>
      <c r="JJ39362"/>
      <c r="KX39362" s="23"/>
      <c r="KY39362" s="23"/>
    </row>
    <row r="39363" spans="36:311" x14ac:dyDescent="0.2">
      <c r="AJ39363" s="23"/>
      <c r="HH39363"/>
      <c r="IW39363" s="36"/>
      <c r="JI39363"/>
      <c r="JJ39363"/>
      <c r="KX39363" s="23"/>
      <c r="KY39363" s="23"/>
    </row>
    <row r="39364" spans="36:311" x14ac:dyDescent="0.2">
      <c r="AJ39364" s="23"/>
      <c r="HH39364"/>
      <c r="IW39364" s="36"/>
      <c r="JI39364"/>
      <c r="JJ39364"/>
      <c r="KX39364" s="23"/>
      <c r="KY39364" s="23"/>
    </row>
    <row r="39365" spans="36:311" x14ac:dyDescent="0.2">
      <c r="AJ39365" s="23"/>
      <c r="HH39365"/>
      <c r="IW39365" s="36"/>
      <c r="JI39365"/>
      <c r="JJ39365"/>
      <c r="KX39365" s="23"/>
      <c r="KY39365" s="23"/>
    </row>
    <row r="39366" spans="36:311" x14ac:dyDescent="0.2">
      <c r="AJ39366" s="23"/>
      <c r="HH39366"/>
      <c r="IW39366" s="36"/>
      <c r="JI39366"/>
      <c r="JJ39366"/>
      <c r="KX39366" s="23"/>
      <c r="KY39366" s="23"/>
    </row>
    <row r="39367" spans="36:311" x14ac:dyDescent="0.2">
      <c r="AJ39367" s="23"/>
      <c r="HH39367"/>
      <c r="IW39367" s="36"/>
      <c r="JI39367"/>
      <c r="JJ39367"/>
      <c r="KX39367" s="23"/>
      <c r="KY39367" s="23"/>
    </row>
    <row r="39368" spans="36:311" x14ac:dyDescent="0.2">
      <c r="AJ39368" s="23"/>
      <c r="HH39368"/>
      <c r="IW39368" s="36"/>
      <c r="JI39368"/>
      <c r="JJ39368"/>
      <c r="KX39368" s="23"/>
      <c r="KY39368" s="23"/>
    </row>
    <row r="39369" spans="36:311" x14ac:dyDescent="0.2">
      <c r="AJ39369" s="23"/>
      <c r="HH39369"/>
      <c r="IW39369" s="36"/>
      <c r="JI39369"/>
      <c r="JJ39369"/>
      <c r="KX39369" s="23"/>
      <c r="KY39369" s="23"/>
    </row>
    <row r="39370" spans="36:311" x14ac:dyDescent="0.2">
      <c r="AJ39370" s="23"/>
      <c r="HH39370"/>
      <c r="IW39370" s="36"/>
      <c r="JI39370"/>
      <c r="JJ39370"/>
      <c r="KX39370" s="23"/>
      <c r="KY39370" s="23"/>
    </row>
    <row r="39371" spans="36:311" x14ac:dyDescent="0.2">
      <c r="AJ39371" s="23"/>
      <c r="HH39371"/>
      <c r="IW39371" s="36"/>
      <c r="JI39371"/>
      <c r="JJ39371"/>
      <c r="KX39371" s="23"/>
      <c r="KY39371" s="23"/>
    </row>
    <row r="39372" spans="36:311" x14ac:dyDescent="0.2">
      <c r="AJ39372" s="23"/>
      <c r="HH39372"/>
      <c r="IW39372" s="36"/>
      <c r="JI39372"/>
      <c r="JJ39372"/>
      <c r="KX39372" s="23"/>
      <c r="KY39372" s="23"/>
    </row>
    <row r="39373" spans="36:311" x14ac:dyDescent="0.2">
      <c r="AJ39373" s="23"/>
      <c r="HH39373"/>
      <c r="IW39373" s="36"/>
      <c r="JI39373"/>
      <c r="JJ39373"/>
      <c r="KX39373" s="23"/>
      <c r="KY39373" s="23"/>
    </row>
    <row r="39374" spans="36:311" x14ac:dyDescent="0.2">
      <c r="AJ39374" s="23"/>
      <c r="HH39374"/>
      <c r="IW39374" s="36"/>
      <c r="JI39374"/>
      <c r="JJ39374"/>
      <c r="KX39374" s="23"/>
      <c r="KY39374" s="23"/>
    </row>
    <row r="39375" spans="36:311" x14ac:dyDescent="0.2">
      <c r="AJ39375" s="23"/>
      <c r="HH39375"/>
      <c r="IW39375" s="36"/>
      <c r="JI39375"/>
      <c r="JJ39375"/>
      <c r="KX39375" s="23"/>
      <c r="KY39375" s="23"/>
    </row>
    <row r="39376" spans="36:311" x14ac:dyDescent="0.2">
      <c r="AJ39376" s="23"/>
      <c r="HH39376"/>
      <c r="IW39376" s="36"/>
      <c r="JI39376"/>
      <c r="JJ39376"/>
      <c r="KX39376" s="23"/>
      <c r="KY39376" s="23"/>
    </row>
    <row r="39377" spans="36:311" x14ac:dyDescent="0.2">
      <c r="AJ39377" s="23"/>
      <c r="HH39377"/>
      <c r="IW39377" s="36"/>
      <c r="JI39377"/>
      <c r="JJ39377"/>
      <c r="KX39377" s="23"/>
      <c r="KY39377" s="23"/>
    </row>
    <row r="39378" spans="36:311" x14ac:dyDescent="0.2">
      <c r="AJ39378" s="23"/>
      <c r="HH39378"/>
      <c r="IW39378" s="36"/>
      <c r="JI39378"/>
      <c r="JJ39378"/>
      <c r="KX39378" s="23"/>
      <c r="KY39378" s="23"/>
    </row>
    <row r="39379" spans="36:311" x14ac:dyDescent="0.2">
      <c r="AJ39379" s="23"/>
      <c r="HH39379"/>
      <c r="IW39379" s="36"/>
      <c r="JI39379"/>
      <c r="JJ39379"/>
      <c r="KX39379" s="23"/>
      <c r="KY39379" s="23"/>
    </row>
    <row r="39380" spans="36:311" x14ac:dyDescent="0.2">
      <c r="AJ39380" s="23"/>
      <c r="HH39380"/>
      <c r="IW39380" s="36"/>
      <c r="JI39380"/>
      <c r="JJ39380"/>
      <c r="KX39380" s="23"/>
      <c r="KY39380" s="23"/>
    </row>
    <row r="39381" spans="36:311" x14ac:dyDescent="0.2">
      <c r="AJ39381" s="23"/>
      <c r="HH39381"/>
      <c r="IW39381" s="36"/>
      <c r="JI39381"/>
      <c r="JJ39381"/>
      <c r="KX39381" s="23"/>
      <c r="KY39381" s="23"/>
    </row>
    <row r="39382" spans="36:311" x14ac:dyDescent="0.2">
      <c r="AJ39382" s="23"/>
      <c r="HH39382"/>
      <c r="IW39382" s="36"/>
      <c r="JI39382"/>
      <c r="JJ39382"/>
      <c r="KX39382" s="23"/>
      <c r="KY39382" s="23"/>
    </row>
    <row r="39383" spans="36:311" x14ac:dyDescent="0.2">
      <c r="AJ39383" s="23"/>
      <c r="HH39383"/>
      <c r="IW39383" s="36"/>
      <c r="JI39383"/>
      <c r="JJ39383"/>
      <c r="KX39383" s="23"/>
      <c r="KY39383" s="23"/>
    </row>
    <row r="39384" spans="36:311" x14ac:dyDescent="0.2">
      <c r="AJ39384" s="23"/>
      <c r="HH39384"/>
      <c r="IW39384" s="36"/>
      <c r="JI39384"/>
      <c r="JJ39384"/>
      <c r="KX39384" s="23"/>
      <c r="KY39384" s="23"/>
    </row>
    <row r="39385" spans="36:311" x14ac:dyDescent="0.2">
      <c r="AJ39385" s="23"/>
      <c r="HH39385"/>
      <c r="IW39385" s="36"/>
      <c r="JI39385"/>
      <c r="JJ39385"/>
      <c r="KX39385" s="23"/>
      <c r="KY39385" s="23"/>
    </row>
    <row r="39386" spans="36:311" x14ac:dyDescent="0.2">
      <c r="AJ39386" s="23"/>
      <c r="HH39386"/>
      <c r="IW39386" s="36"/>
      <c r="JI39386"/>
      <c r="JJ39386"/>
      <c r="KX39386" s="23"/>
      <c r="KY39386" s="23"/>
    </row>
    <row r="39387" spans="36:311" x14ac:dyDescent="0.2">
      <c r="AJ39387" s="23"/>
      <c r="HH39387"/>
      <c r="IW39387" s="36"/>
      <c r="JI39387"/>
      <c r="JJ39387"/>
      <c r="KX39387" s="23"/>
      <c r="KY39387" s="23"/>
    </row>
    <row r="39388" spans="36:311" x14ac:dyDescent="0.2">
      <c r="AJ39388" s="23"/>
      <c r="HH39388"/>
      <c r="IW39388" s="36"/>
      <c r="JI39388"/>
      <c r="JJ39388"/>
      <c r="KX39388" s="23"/>
      <c r="KY39388" s="23"/>
    </row>
    <row r="39389" spans="36:311" x14ac:dyDescent="0.2">
      <c r="AJ39389" s="23"/>
      <c r="HH39389"/>
      <c r="IW39389" s="36"/>
      <c r="JI39389"/>
      <c r="JJ39389"/>
      <c r="KX39389" s="23"/>
      <c r="KY39389" s="23"/>
    </row>
    <row r="39390" spans="36:311" x14ac:dyDescent="0.2">
      <c r="AJ39390" s="23"/>
      <c r="HH39390"/>
      <c r="IW39390" s="36"/>
      <c r="JI39390"/>
      <c r="JJ39390"/>
      <c r="KX39390" s="23"/>
      <c r="KY39390" s="23"/>
    </row>
    <row r="39391" spans="36:311" x14ac:dyDescent="0.2">
      <c r="AJ39391" s="23"/>
      <c r="HH39391"/>
      <c r="IW39391" s="36"/>
      <c r="JI39391"/>
      <c r="JJ39391"/>
      <c r="KX39391" s="23"/>
      <c r="KY39391" s="23"/>
    </row>
    <row r="39392" spans="36:311" x14ac:dyDescent="0.2">
      <c r="AJ39392" s="23"/>
      <c r="HH39392"/>
      <c r="IW39392" s="36"/>
      <c r="JI39392"/>
      <c r="JJ39392"/>
      <c r="KX39392" s="23"/>
      <c r="KY39392" s="23"/>
    </row>
    <row r="39393" spans="36:311" x14ac:dyDescent="0.2">
      <c r="AJ39393" s="23"/>
      <c r="HH39393"/>
      <c r="IW39393" s="36"/>
      <c r="JI39393"/>
      <c r="JJ39393"/>
      <c r="KX39393" s="23"/>
      <c r="KY39393" s="23"/>
    </row>
    <row r="39394" spans="36:311" x14ac:dyDescent="0.2">
      <c r="AJ39394" s="23"/>
      <c r="HH39394"/>
      <c r="IW39394" s="36"/>
      <c r="JI39394"/>
      <c r="JJ39394"/>
      <c r="KX39394" s="23"/>
      <c r="KY39394" s="23"/>
    </row>
    <row r="39395" spans="36:311" x14ac:dyDescent="0.2">
      <c r="AJ39395" s="23"/>
      <c r="HH39395"/>
      <c r="IW39395" s="36"/>
      <c r="JI39395"/>
      <c r="JJ39395"/>
      <c r="KX39395" s="23"/>
      <c r="KY39395" s="23"/>
    </row>
    <row r="39396" spans="36:311" x14ac:dyDescent="0.2">
      <c r="AJ39396" s="23"/>
      <c r="HH39396"/>
      <c r="IW39396" s="36"/>
      <c r="JI39396"/>
      <c r="JJ39396"/>
      <c r="KX39396" s="23"/>
      <c r="KY39396" s="23"/>
    </row>
    <row r="39397" spans="36:311" x14ac:dyDescent="0.2">
      <c r="AJ39397" s="23"/>
      <c r="HH39397"/>
      <c r="IW39397" s="36"/>
      <c r="JI39397"/>
      <c r="JJ39397"/>
      <c r="KX39397" s="23"/>
      <c r="KY39397" s="23"/>
    </row>
    <row r="39398" spans="36:311" x14ac:dyDescent="0.2">
      <c r="AJ39398" s="23"/>
      <c r="HH39398"/>
      <c r="IW39398" s="36"/>
      <c r="JI39398"/>
      <c r="JJ39398"/>
      <c r="KX39398" s="23"/>
      <c r="KY39398" s="23"/>
    </row>
    <row r="39399" spans="36:311" x14ac:dyDescent="0.2">
      <c r="AJ39399" s="23"/>
      <c r="HH39399"/>
      <c r="IW39399" s="36"/>
      <c r="JI39399"/>
      <c r="JJ39399"/>
      <c r="KX39399" s="23"/>
      <c r="KY39399" s="23"/>
    </row>
    <row r="39400" spans="36:311" x14ac:dyDescent="0.2">
      <c r="AJ39400" s="23"/>
      <c r="HH39400"/>
      <c r="IW39400" s="36"/>
      <c r="JI39400"/>
      <c r="JJ39400"/>
      <c r="KX39400" s="23"/>
      <c r="KY39400" s="23"/>
    </row>
    <row r="39401" spans="36:311" x14ac:dyDescent="0.2">
      <c r="AJ39401" s="23"/>
      <c r="HH39401"/>
      <c r="IW39401" s="36"/>
      <c r="JI39401"/>
      <c r="JJ39401"/>
      <c r="KX39401" s="23"/>
      <c r="KY39401" s="23"/>
    </row>
    <row r="39402" spans="36:311" x14ac:dyDescent="0.2">
      <c r="AJ39402" s="23"/>
      <c r="HH39402"/>
      <c r="IW39402" s="36"/>
      <c r="JI39402"/>
      <c r="JJ39402"/>
      <c r="KX39402" s="23"/>
      <c r="KY39402" s="23"/>
    </row>
    <row r="39403" spans="36:311" x14ac:dyDescent="0.2">
      <c r="AJ39403" s="23"/>
      <c r="HH39403"/>
      <c r="IW39403" s="36"/>
      <c r="JI39403"/>
      <c r="JJ39403"/>
      <c r="KX39403" s="23"/>
      <c r="KY39403" s="23"/>
    </row>
    <row r="39404" spans="36:311" x14ac:dyDescent="0.2">
      <c r="AJ39404" s="23"/>
      <c r="HH39404"/>
      <c r="IW39404" s="36"/>
      <c r="JI39404"/>
      <c r="JJ39404"/>
      <c r="KX39404" s="23"/>
      <c r="KY39404" s="23"/>
    </row>
    <row r="39405" spans="36:311" x14ac:dyDescent="0.2">
      <c r="AJ39405" s="23"/>
      <c r="HH39405"/>
      <c r="IW39405" s="36"/>
      <c r="JI39405"/>
      <c r="JJ39405"/>
      <c r="KX39405" s="23"/>
      <c r="KY39405" s="23"/>
    </row>
    <row r="39406" spans="36:311" x14ac:dyDescent="0.2">
      <c r="AJ39406" s="23"/>
      <c r="HH39406"/>
      <c r="IW39406" s="36"/>
      <c r="JI39406"/>
      <c r="JJ39406"/>
      <c r="KX39406" s="23"/>
      <c r="KY39406" s="23"/>
    </row>
    <row r="39407" spans="36:311" x14ac:dyDescent="0.2">
      <c r="AJ39407" s="23"/>
      <c r="HH39407"/>
      <c r="IW39407" s="36"/>
      <c r="JI39407"/>
      <c r="JJ39407"/>
      <c r="KX39407" s="23"/>
      <c r="KY39407" s="23"/>
    </row>
    <row r="39408" spans="36:311" x14ac:dyDescent="0.2">
      <c r="AJ39408" s="23"/>
      <c r="HH39408"/>
      <c r="IW39408" s="36"/>
      <c r="JI39408"/>
      <c r="JJ39408"/>
      <c r="KX39408" s="23"/>
      <c r="KY39408" s="23"/>
    </row>
    <row r="39409" spans="36:311" x14ac:dyDescent="0.2">
      <c r="AJ39409" s="23"/>
      <c r="HH39409"/>
      <c r="IW39409" s="36"/>
      <c r="JI39409"/>
      <c r="JJ39409"/>
      <c r="KX39409" s="23"/>
      <c r="KY39409" s="23"/>
    </row>
    <row r="39410" spans="36:311" x14ac:dyDescent="0.2">
      <c r="AJ39410" s="23"/>
      <c r="HH39410"/>
      <c r="IW39410" s="36"/>
      <c r="JI39410"/>
      <c r="JJ39410"/>
      <c r="KX39410" s="23"/>
      <c r="KY39410" s="23"/>
    </row>
    <row r="39411" spans="36:311" x14ac:dyDescent="0.2">
      <c r="AJ39411" s="23"/>
      <c r="HH39411"/>
      <c r="IW39411" s="36"/>
      <c r="JI39411"/>
      <c r="JJ39411"/>
      <c r="KX39411" s="23"/>
      <c r="KY39411" s="23"/>
    </row>
    <row r="39412" spans="36:311" x14ac:dyDescent="0.2">
      <c r="AJ39412" s="23"/>
      <c r="HH39412"/>
      <c r="IW39412" s="36"/>
      <c r="JI39412"/>
      <c r="JJ39412"/>
      <c r="KX39412" s="23"/>
      <c r="KY39412" s="23"/>
    </row>
    <row r="39413" spans="36:311" x14ac:dyDescent="0.2">
      <c r="AJ39413" s="23"/>
      <c r="HH39413"/>
      <c r="IW39413" s="36"/>
      <c r="JI39413"/>
      <c r="JJ39413"/>
      <c r="KX39413" s="23"/>
      <c r="KY39413" s="23"/>
    </row>
    <row r="39414" spans="36:311" x14ac:dyDescent="0.2">
      <c r="AJ39414" s="23"/>
      <c r="HH39414"/>
      <c r="IW39414" s="36"/>
      <c r="JI39414"/>
      <c r="JJ39414"/>
      <c r="KX39414" s="23"/>
      <c r="KY39414" s="23"/>
    </row>
    <row r="39415" spans="36:311" x14ac:dyDescent="0.2">
      <c r="AJ39415" s="23"/>
      <c r="HH39415"/>
      <c r="IW39415" s="36"/>
      <c r="JI39415"/>
      <c r="JJ39415"/>
      <c r="KX39415" s="23"/>
      <c r="KY39415" s="23"/>
    </row>
    <row r="39416" spans="36:311" x14ac:dyDescent="0.2">
      <c r="AJ39416" s="23"/>
      <c r="HH39416"/>
      <c r="IW39416" s="36"/>
      <c r="JI39416"/>
      <c r="JJ39416"/>
      <c r="KX39416" s="23"/>
      <c r="KY39416" s="23"/>
    </row>
    <row r="39417" spans="36:311" x14ac:dyDescent="0.2">
      <c r="AJ39417" s="23"/>
      <c r="HH39417"/>
      <c r="IW39417" s="36"/>
      <c r="JI39417"/>
      <c r="JJ39417"/>
      <c r="KX39417" s="23"/>
      <c r="KY39417" s="23"/>
    </row>
    <row r="39418" spans="36:311" x14ac:dyDescent="0.2">
      <c r="AJ39418" s="23"/>
      <c r="HH39418"/>
      <c r="IW39418" s="36"/>
      <c r="JI39418"/>
      <c r="JJ39418"/>
      <c r="KX39418" s="23"/>
      <c r="KY39418" s="23"/>
    </row>
    <row r="39419" spans="36:311" x14ac:dyDescent="0.2">
      <c r="AJ39419" s="23"/>
      <c r="HH39419"/>
      <c r="IW39419" s="36"/>
      <c r="JI39419"/>
      <c r="JJ39419"/>
      <c r="KX39419" s="23"/>
      <c r="KY39419" s="23"/>
    </row>
    <row r="39420" spans="36:311" x14ac:dyDescent="0.2">
      <c r="AJ39420" s="23"/>
      <c r="HH39420"/>
      <c r="IW39420" s="36"/>
      <c r="JI39420"/>
      <c r="JJ39420"/>
      <c r="KX39420" s="23"/>
      <c r="KY39420" s="23"/>
    </row>
    <row r="39421" spans="36:311" x14ac:dyDescent="0.2">
      <c r="AJ39421" s="23"/>
      <c r="HH39421"/>
      <c r="IW39421" s="36"/>
      <c r="JI39421"/>
      <c r="JJ39421"/>
      <c r="KX39421" s="23"/>
      <c r="KY39421" s="23"/>
    </row>
    <row r="39422" spans="36:311" x14ac:dyDescent="0.2">
      <c r="AJ39422" s="23"/>
      <c r="HH39422"/>
      <c r="IW39422" s="36"/>
      <c r="JI39422"/>
      <c r="JJ39422"/>
      <c r="KX39422" s="23"/>
      <c r="KY39422" s="23"/>
    </row>
    <row r="39423" spans="36:311" x14ac:dyDescent="0.2">
      <c r="AJ39423" s="23"/>
      <c r="HH39423"/>
      <c r="IW39423" s="36"/>
      <c r="JI39423"/>
      <c r="JJ39423"/>
      <c r="KX39423" s="23"/>
      <c r="KY39423" s="23"/>
    </row>
    <row r="39424" spans="36:311" x14ac:dyDescent="0.2">
      <c r="AJ39424" s="23"/>
      <c r="HH39424"/>
      <c r="IW39424" s="36"/>
      <c r="JI39424"/>
      <c r="JJ39424"/>
      <c r="KX39424" s="23"/>
      <c r="KY39424" s="23"/>
    </row>
    <row r="39425" spans="36:311" x14ac:dyDescent="0.2">
      <c r="AJ39425" s="23"/>
      <c r="HH39425"/>
      <c r="IW39425" s="36"/>
      <c r="JI39425"/>
      <c r="JJ39425"/>
      <c r="KX39425" s="23"/>
      <c r="KY39425" s="23"/>
    </row>
    <row r="39426" spans="36:311" x14ac:dyDescent="0.2">
      <c r="AJ39426" s="23"/>
      <c r="HH39426"/>
      <c r="IW39426" s="36"/>
      <c r="JI39426"/>
      <c r="JJ39426"/>
      <c r="KX39426" s="23"/>
      <c r="KY39426" s="23"/>
    </row>
    <row r="39427" spans="36:311" x14ac:dyDescent="0.2">
      <c r="AJ39427" s="23"/>
      <c r="HH39427"/>
      <c r="IW39427" s="36"/>
      <c r="JI39427"/>
      <c r="JJ39427"/>
      <c r="KX39427" s="23"/>
      <c r="KY39427" s="23"/>
    </row>
    <row r="39428" spans="36:311" x14ac:dyDescent="0.2">
      <c r="AJ39428" s="23"/>
      <c r="HH39428"/>
      <c r="IW39428" s="36"/>
      <c r="JI39428"/>
      <c r="JJ39428"/>
      <c r="KX39428" s="23"/>
      <c r="KY39428" s="23"/>
    </row>
    <row r="39429" spans="36:311" x14ac:dyDescent="0.2">
      <c r="AJ39429" s="23"/>
      <c r="HH39429"/>
      <c r="IW39429" s="36"/>
      <c r="JI39429"/>
      <c r="JJ39429"/>
      <c r="KX39429" s="23"/>
      <c r="KY39429" s="23"/>
    </row>
    <row r="39430" spans="36:311" x14ac:dyDescent="0.2">
      <c r="AJ39430" s="23"/>
      <c r="HH39430"/>
      <c r="IW39430" s="36"/>
      <c r="JI39430"/>
      <c r="JJ39430"/>
      <c r="KX39430" s="23"/>
      <c r="KY39430" s="23"/>
    </row>
    <row r="39431" spans="36:311" x14ac:dyDescent="0.2">
      <c r="AJ39431" s="23"/>
      <c r="HH39431"/>
      <c r="IW39431" s="36"/>
      <c r="JI39431"/>
      <c r="JJ39431"/>
      <c r="KX39431" s="23"/>
      <c r="KY39431" s="23"/>
    </row>
    <row r="39432" spans="36:311" x14ac:dyDescent="0.2">
      <c r="AJ39432" s="23"/>
      <c r="HH39432"/>
      <c r="IW39432" s="36"/>
      <c r="JI39432"/>
      <c r="JJ39432"/>
      <c r="KX39432" s="23"/>
      <c r="KY39432" s="23"/>
    </row>
    <row r="39433" spans="36:311" x14ac:dyDescent="0.2">
      <c r="AJ39433" s="23"/>
      <c r="HH39433"/>
      <c r="IW39433" s="36"/>
      <c r="JI39433"/>
      <c r="JJ39433"/>
      <c r="KX39433" s="23"/>
      <c r="KY39433" s="23"/>
    </row>
    <row r="39434" spans="36:311" x14ac:dyDescent="0.2">
      <c r="AJ39434" s="23"/>
      <c r="HH39434"/>
      <c r="IW39434" s="36"/>
      <c r="JI39434"/>
      <c r="JJ39434"/>
      <c r="KX39434" s="23"/>
      <c r="KY39434" s="23"/>
    </row>
    <row r="39435" spans="36:311" x14ac:dyDescent="0.2">
      <c r="AJ39435" s="23"/>
      <c r="HH39435"/>
      <c r="IW39435" s="36"/>
      <c r="JI39435"/>
      <c r="JJ39435"/>
      <c r="KX39435" s="23"/>
      <c r="KY39435" s="23"/>
    </row>
    <row r="39436" spans="36:311" x14ac:dyDescent="0.2">
      <c r="AJ39436" s="23"/>
      <c r="HH39436"/>
      <c r="IW39436" s="36"/>
      <c r="JI39436"/>
      <c r="JJ39436"/>
      <c r="KX39436" s="23"/>
      <c r="KY39436" s="23"/>
    </row>
    <row r="39437" spans="36:311" x14ac:dyDescent="0.2">
      <c r="AJ39437" s="23"/>
      <c r="HH39437"/>
      <c r="IW39437" s="36"/>
      <c r="JI39437"/>
      <c r="JJ39437"/>
      <c r="KX39437" s="23"/>
      <c r="KY39437" s="23"/>
    </row>
    <row r="39438" spans="36:311" x14ac:dyDescent="0.2">
      <c r="AJ39438" s="23"/>
      <c r="HH39438"/>
      <c r="IW39438" s="36"/>
      <c r="JI39438"/>
      <c r="JJ39438"/>
      <c r="KX39438" s="23"/>
      <c r="KY39438" s="23"/>
    </row>
    <row r="39439" spans="36:311" x14ac:dyDescent="0.2">
      <c r="AJ39439" s="23"/>
      <c r="HH39439"/>
      <c r="IW39439" s="36"/>
      <c r="JI39439"/>
      <c r="JJ39439"/>
      <c r="KX39439" s="23"/>
      <c r="KY39439" s="23"/>
    </row>
    <row r="39440" spans="36:311" x14ac:dyDescent="0.2">
      <c r="AJ39440" s="23"/>
      <c r="HH39440"/>
      <c r="IW39440" s="36"/>
      <c r="JI39440"/>
      <c r="JJ39440"/>
      <c r="KX39440" s="23"/>
      <c r="KY39440" s="23"/>
    </row>
    <row r="39441" spans="36:311" x14ac:dyDescent="0.2">
      <c r="AJ39441" s="23"/>
      <c r="HH39441"/>
      <c r="IW39441" s="36"/>
      <c r="JI39441"/>
      <c r="JJ39441"/>
      <c r="KX39441" s="23"/>
      <c r="KY39441" s="23"/>
    </row>
    <row r="39442" spans="36:311" x14ac:dyDescent="0.2">
      <c r="AJ39442" s="23"/>
      <c r="HH39442"/>
      <c r="IW39442" s="36"/>
      <c r="JI39442"/>
      <c r="JJ39442"/>
      <c r="KX39442" s="23"/>
      <c r="KY39442" s="23"/>
    </row>
    <row r="39443" spans="36:311" x14ac:dyDescent="0.2">
      <c r="AJ39443" s="23"/>
      <c r="HH39443"/>
      <c r="IW39443" s="36"/>
      <c r="JI39443"/>
      <c r="JJ39443"/>
      <c r="KX39443" s="23"/>
      <c r="KY39443" s="23"/>
    </row>
    <row r="39444" spans="36:311" x14ac:dyDescent="0.2">
      <c r="AJ39444" s="23"/>
      <c r="HH39444"/>
      <c r="IW39444" s="36"/>
      <c r="JI39444"/>
      <c r="JJ39444"/>
      <c r="KX39444" s="23"/>
      <c r="KY39444" s="23"/>
    </row>
    <row r="39445" spans="36:311" x14ac:dyDescent="0.2">
      <c r="AJ39445" s="23"/>
      <c r="HH39445"/>
      <c r="IW39445" s="36"/>
      <c r="JI39445"/>
      <c r="JJ39445"/>
      <c r="KX39445" s="23"/>
      <c r="KY39445" s="23"/>
    </row>
    <row r="39446" spans="36:311" x14ac:dyDescent="0.2">
      <c r="AJ39446" s="23"/>
      <c r="HH39446"/>
      <c r="IW39446" s="36"/>
      <c r="JI39446"/>
      <c r="JJ39446"/>
      <c r="KX39446" s="23"/>
      <c r="KY39446" s="23"/>
    </row>
    <row r="39447" spans="36:311" x14ac:dyDescent="0.2">
      <c r="AJ39447" s="23"/>
      <c r="HH39447"/>
      <c r="IW39447" s="36"/>
      <c r="JI39447"/>
      <c r="JJ39447"/>
      <c r="KX39447" s="23"/>
      <c r="KY39447" s="23"/>
    </row>
    <row r="39448" spans="36:311" x14ac:dyDescent="0.2">
      <c r="AJ39448" s="23"/>
      <c r="HH39448"/>
      <c r="IW39448" s="36"/>
      <c r="JI39448"/>
      <c r="JJ39448"/>
      <c r="KX39448" s="23"/>
      <c r="KY39448" s="23"/>
    </row>
    <row r="39449" spans="36:311" x14ac:dyDescent="0.2">
      <c r="AJ39449" s="23"/>
      <c r="HH39449"/>
      <c r="IW39449" s="36"/>
      <c r="JI39449"/>
      <c r="JJ39449"/>
      <c r="KX39449" s="23"/>
      <c r="KY39449" s="23"/>
    </row>
    <row r="39450" spans="36:311" x14ac:dyDescent="0.2">
      <c r="AJ39450" s="23"/>
      <c r="HH39450"/>
      <c r="IW39450" s="36"/>
      <c r="JI39450"/>
      <c r="JJ39450"/>
      <c r="KX39450" s="23"/>
      <c r="KY39450" s="23"/>
    </row>
    <row r="39451" spans="36:311" x14ac:dyDescent="0.2">
      <c r="AJ39451" s="23"/>
      <c r="HH39451"/>
      <c r="IW39451" s="36"/>
      <c r="JI39451"/>
      <c r="JJ39451"/>
      <c r="KX39451" s="23"/>
      <c r="KY39451" s="23"/>
    </row>
    <row r="39452" spans="36:311" x14ac:dyDescent="0.2">
      <c r="AJ39452" s="23"/>
      <c r="HH39452"/>
      <c r="IW39452" s="36"/>
      <c r="JI39452"/>
      <c r="JJ39452"/>
      <c r="KX39452" s="23"/>
      <c r="KY39452" s="23"/>
    </row>
    <row r="39453" spans="36:311" x14ac:dyDescent="0.2">
      <c r="AJ39453" s="23"/>
      <c r="HH39453"/>
      <c r="IW39453" s="36"/>
      <c r="JI39453"/>
      <c r="JJ39453"/>
      <c r="KX39453" s="23"/>
      <c r="KY39453" s="23"/>
    </row>
    <row r="39454" spans="36:311" x14ac:dyDescent="0.2">
      <c r="AJ39454" s="23"/>
      <c r="HH39454"/>
      <c r="IW39454" s="36"/>
      <c r="JI39454"/>
      <c r="JJ39454"/>
      <c r="KX39454" s="23"/>
      <c r="KY39454" s="23"/>
    </row>
    <row r="39455" spans="36:311" x14ac:dyDescent="0.2">
      <c r="AJ39455" s="23"/>
      <c r="HH39455"/>
      <c r="IW39455" s="36"/>
      <c r="JI39455"/>
      <c r="JJ39455"/>
      <c r="KX39455" s="23"/>
      <c r="KY39455" s="23"/>
    </row>
    <row r="39456" spans="36:311" x14ac:dyDescent="0.2">
      <c r="AJ39456" s="23"/>
      <c r="HH39456"/>
      <c r="IW39456" s="36"/>
      <c r="JI39456"/>
      <c r="JJ39456"/>
      <c r="KX39456" s="23"/>
      <c r="KY39456" s="23"/>
    </row>
    <row r="39457" spans="36:311" x14ac:dyDescent="0.2">
      <c r="AJ39457" s="23"/>
      <c r="HH39457"/>
      <c r="IW39457" s="36"/>
      <c r="JI39457"/>
      <c r="JJ39457"/>
      <c r="KX39457" s="23"/>
      <c r="KY39457" s="23"/>
    </row>
    <row r="39458" spans="36:311" x14ac:dyDescent="0.2">
      <c r="AJ39458" s="23"/>
      <c r="HH39458"/>
      <c r="IW39458" s="36"/>
      <c r="JI39458"/>
      <c r="JJ39458"/>
      <c r="KX39458" s="23"/>
      <c r="KY39458" s="23"/>
    </row>
    <row r="39459" spans="36:311" x14ac:dyDescent="0.2">
      <c r="AJ39459" s="23"/>
      <c r="HH39459"/>
      <c r="IW39459" s="36"/>
      <c r="JI39459"/>
      <c r="JJ39459"/>
      <c r="KX39459" s="23"/>
      <c r="KY39459" s="23"/>
    </row>
    <row r="39460" spans="36:311" x14ac:dyDescent="0.2">
      <c r="AJ39460" s="23"/>
      <c r="HH39460"/>
      <c r="IW39460" s="36"/>
      <c r="JI39460"/>
      <c r="JJ39460"/>
      <c r="KX39460" s="23"/>
      <c r="KY39460" s="23"/>
    </row>
    <row r="39461" spans="36:311" x14ac:dyDescent="0.2">
      <c r="AJ39461" s="23"/>
      <c r="HH39461"/>
      <c r="IW39461" s="36"/>
      <c r="JI39461"/>
      <c r="JJ39461"/>
      <c r="KX39461" s="23"/>
      <c r="KY39461" s="23"/>
    </row>
    <row r="39462" spans="36:311" x14ac:dyDescent="0.2">
      <c r="AJ39462" s="23"/>
      <c r="HH39462"/>
      <c r="IW39462" s="36"/>
      <c r="JI39462"/>
      <c r="JJ39462"/>
      <c r="KX39462" s="23"/>
      <c r="KY39462" s="23"/>
    </row>
    <row r="39463" spans="36:311" x14ac:dyDescent="0.2">
      <c r="AJ39463" s="23"/>
      <c r="HH39463"/>
      <c r="IW39463" s="36"/>
      <c r="JI39463"/>
      <c r="JJ39463"/>
      <c r="KX39463" s="23"/>
      <c r="KY39463" s="23"/>
    </row>
    <row r="39464" spans="36:311" x14ac:dyDescent="0.2">
      <c r="AJ39464" s="23"/>
      <c r="HH39464"/>
      <c r="IW39464" s="36"/>
      <c r="JI39464"/>
      <c r="JJ39464"/>
      <c r="KX39464" s="23"/>
      <c r="KY39464" s="23"/>
    </row>
    <row r="39465" spans="36:311" x14ac:dyDescent="0.2">
      <c r="AJ39465" s="23"/>
      <c r="HH39465"/>
      <c r="IW39465" s="36"/>
      <c r="JI39465"/>
      <c r="JJ39465"/>
      <c r="KX39465" s="23"/>
      <c r="KY39465" s="23"/>
    </row>
    <row r="39466" spans="36:311" x14ac:dyDescent="0.2">
      <c r="AJ39466" s="23"/>
      <c r="HH39466"/>
      <c r="IW39466" s="36"/>
      <c r="JI39466"/>
      <c r="JJ39466"/>
      <c r="KX39466" s="23"/>
      <c r="KY39466" s="23"/>
    </row>
    <row r="39467" spans="36:311" x14ac:dyDescent="0.2">
      <c r="AJ39467" s="23"/>
      <c r="HH39467"/>
      <c r="IW39467" s="36"/>
      <c r="JI39467"/>
      <c r="JJ39467"/>
      <c r="KX39467" s="23"/>
      <c r="KY39467" s="23"/>
    </row>
    <row r="39468" spans="36:311" x14ac:dyDescent="0.2">
      <c r="AJ39468" s="23"/>
      <c r="HH39468"/>
      <c r="IW39468" s="36"/>
      <c r="JI39468"/>
      <c r="JJ39468"/>
      <c r="KX39468" s="23"/>
      <c r="KY39468" s="23"/>
    </row>
    <row r="39469" spans="36:311" x14ac:dyDescent="0.2">
      <c r="AJ39469" s="23"/>
      <c r="HH39469"/>
      <c r="IW39469" s="36"/>
      <c r="JI39469"/>
      <c r="JJ39469"/>
      <c r="KX39469" s="23"/>
      <c r="KY39469" s="23"/>
    </row>
    <row r="39470" spans="36:311" x14ac:dyDescent="0.2">
      <c r="AJ39470" s="23"/>
      <c r="HH39470"/>
      <c r="IW39470" s="36"/>
      <c r="JI39470"/>
      <c r="JJ39470"/>
      <c r="KX39470" s="23"/>
      <c r="KY39470" s="23"/>
    </row>
    <row r="39471" spans="36:311" x14ac:dyDescent="0.2">
      <c r="AJ39471" s="23"/>
      <c r="HH39471"/>
      <c r="IW39471" s="36"/>
      <c r="JI39471"/>
      <c r="JJ39471"/>
      <c r="KX39471" s="23"/>
      <c r="KY39471" s="23"/>
    </row>
    <row r="39472" spans="36:311" x14ac:dyDescent="0.2">
      <c r="AJ39472" s="23"/>
      <c r="HH39472"/>
      <c r="IW39472" s="36"/>
      <c r="JI39472"/>
      <c r="JJ39472"/>
      <c r="KX39472" s="23"/>
      <c r="KY39472" s="23"/>
    </row>
    <row r="39473" spans="36:311" x14ac:dyDescent="0.2">
      <c r="AJ39473" s="23"/>
      <c r="HH39473"/>
      <c r="IW39473" s="36"/>
      <c r="JI39473"/>
      <c r="JJ39473"/>
      <c r="KX39473" s="23"/>
      <c r="KY39473" s="23"/>
    </row>
    <row r="39474" spans="36:311" x14ac:dyDescent="0.2">
      <c r="AJ39474" s="23"/>
      <c r="HH39474"/>
      <c r="IW39474" s="36"/>
      <c r="JI39474"/>
      <c r="JJ39474"/>
      <c r="KX39474" s="23"/>
      <c r="KY39474" s="23"/>
    </row>
    <row r="39475" spans="36:311" x14ac:dyDescent="0.2">
      <c r="AJ39475" s="23"/>
      <c r="HH39475"/>
      <c r="IW39475" s="36"/>
      <c r="JI39475"/>
      <c r="JJ39475"/>
      <c r="KX39475" s="23"/>
      <c r="KY39475" s="23"/>
    </row>
    <row r="39476" spans="36:311" x14ac:dyDescent="0.2">
      <c r="AJ39476" s="23"/>
      <c r="HH39476"/>
      <c r="IW39476" s="36"/>
      <c r="JI39476"/>
      <c r="JJ39476"/>
      <c r="KX39476" s="23"/>
      <c r="KY39476" s="23"/>
    </row>
    <row r="39477" spans="36:311" x14ac:dyDescent="0.2">
      <c r="AJ39477" s="23"/>
      <c r="HH39477"/>
      <c r="IW39477" s="36"/>
      <c r="JI39477"/>
      <c r="JJ39477"/>
      <c r="KX39477" s="23"/>
      <c r="KY39477" s="23"/>
    </row>
    <row r="39478" spans="36:311" x14ac:dyDescent="0.2">
      <c r="AJ39478" s="23"/>
      <c r="HH39478"/>
      <c r="IW39478" s="36"/>
      <c r="JI39478"/>
      <c r="JJ39478"/>
      <c r="KX39478" s="23"/>
      <c r="KY39478" s="23"/>
    </row>
    <row r="39479" spans="36:311" x14ac:dyDescent="0.2">
      <c r="AJ39479" s="23"/>
      <c r="HH39479"/>
      <c r="IW39479" s="36"/>
      <c r="JI39479"/>
      <c r="JJ39479"/>
      <c r="KX39479" s="23"/>
      <c r="KY39479" s="23"/>
    </row>
    <row r="39480" spans="36:311" x14ac:dyDescent="0.2">
      <c r="AJ39480" s="23"/>
      <c r="HH39480"/>
      <c r="IW39480" s="36"/>
      <c r="JI39480"/>
      <c r="JJ39480"/>
      <c r="KX39480" s="23"/>
      <c r="KY39480" s="23"/>
    </row>
    <row r="39481" spans="36:311" x14ac:dyDescent="0.2">
      <c r="AJ39481" s="23"/>
      <c r="HH39481"/>
      <c r="IW39481" s="36"/>
      <c r="JI39481"/>
      <c r="JJ39481"/>
      <c r="KX39481" s="23"/>
      <c r="KY39481" s="23"/>
    </row>
    <row r="39482" spans="36:311" x14ac:dyDescent="0.2">
      <c r="AJ39482" s="23"/>
      <c r="HH39482"/>
      <c r="IW39482" s="36"/>
      <c r="JI39482"/>
      <c r="JJ39482"/>
      <c r="KX39482" s="23"/>
      <c r="KY39482" s="23"/>
    </row>
    <row r="39483" spans="36:311" x14ac:dyDescent="0.2">
      <c r="AJ39483" s="23"/>
      <c r="HH39483"/>
      <c r="IW39483" s="36"/>
      <c r="JI39483"/>
      <c r="JJ39483"/>
      <c r="KX39483" s="23"/>
      <c r="KY39483" s="23"/>
    </row>
    <row r="39484" spans="36:311" x14ac:dyDescent="0.2">
      <c r="AJ39484" s="23"/>
      <c r="HH39484"/>
      <c r="IW39484" s="36"/>
      <c r="JI39484"/>
      <c r="JJ39484"/>
      <c r="KX39484" s="23"/>
      <c r="KY39484" s="23"/>
    </row>
    <row r="39485" spans="36:311" x14ac:dyDescent="0.2">
      <c r="AJ39485" s="23"/>
      <c r="HH39485"/>
      <c r="IW39485" s="36"/>
      <c r="JI39485"/>
      <c r="JJ39485"/>
      <c r="KX39485" s="23"/>
      <c r="KY39485" s="23"/>
    </row>
    <row r="39486" spans="36:311" x14ac:dyDescent="0.2">
      <c r="AJ39486" s="23"/>
      <c r="HH39486"/>
      <c r="IW39486" s="36"/>
      <c r="JI39486"/>
      <c r="JJ39486"/>
      <c r="KX39486" s="23"/>
      <c r="KY39486" s="23"/>
    </row>
    <row r="39487" spans="36:311" x14ac:dyDescent="0.2">
      <c r="AJ39487" s="23"/>
      <c r="HH39487"/>
      <c r="IW39487" s="36"/>
      <c r="JI39487"/>
      <c r="JJ39487"/>
      <c r="KX39487" s="23"/>
      <c r="KY39487" s="23"/>
    </row>
    <row r="39488" spans="36:311" x14ac:dyDescent="0.2">
      <c r="AJ39488" s="23"/>
      <c r="HH39488"/>
      <c r="IW39488" s="36"/>
      <c r="JI39488"/>
      <c r="JJ39488"/>
      <c r="KX39488" s="23"/>
      <c r="KY39488" s="23"/>
    </row>
    <row r="39489" spans="36:311" x14ac:dyDescent="0.2">
      <c r="AJ39489" s="23"/>
      <c r="HH39489"/>
      <c r="IW39489" s="36"/>
      <c r="JI39489"/>
      <c r="JJ39489"/>
      <c r="KX39489" s="23"/>
      <c r="KY39489" s="23"/>
    </row>
    <row r="39490" spans="36:311" x14ac:dyDescent="0.2">
      <c r="AJ39490" s="23"/>
      <c r="HH39490"/>
      <c r="IW39490" s="36"/>
      <c r="JI39490"/>
      <c r="JJ39490"/>
      <c r="KX39490" s="23"/>
      <c r="KY39490" s="23"/>
    </row>
    <row r="39491" spans="36:311" x14ac:dyDescent="0.2">
      <c r="AJ39491" s="23"/>
      <c r="HH39491"/>
      <c r="IW39491" s="36"/>
      <c r="JI39491"/>
      <c r="JJ39491"/>
      <c r="KX39491" s="23"/>
      <c r="KY39491" s="23"/>
    </row>
    <row r="39492" spans="36:311" x14ac:dyDescent="0.2">
      <c r="AJ39492" s="23"/>
      <c r="HH39492"/>
      <c r="IW39492" s="36"/>
      <c r="JI39492"/>
      <c r="JJ39492"/>
      <c r="KX39492" s="23"/>
      <c r="KY39492" s="23"/>
    </row>
    <row r="39493" spans="36:311" x14ac:dyDescent="0.2">
      <c r="AJ39493" s="23"/>
      <c r="HH39493"/>
      <c r="IW39493" s="36"/>
      <c r="JI39493"/>
      <c r="JJ39493"/>
      <c r="KX39493" s="23"/>
      <c r="KY39493" s="23"/>
    </row>
    <row r="39494" spans="36:311" x14ac:dyDescent="0.2">
      <c r="AJ39494" s="23"/>
      <c r="HH39494"/>
      <c r="IW39494" s="36"/>
      <c r="JI39494"/>
      <c r="JJ39494"/>
      <c r="KX39494" s="23"/>
      <c r="KY39494" s="23"/>
    </row>
    <row r="39495" spans="36:311" x14ac:dyDescent="0.2">
      <c r="AJ39495" s="23"/>
      <c r="HH39495"/>
      <c r="IW39495" s="36"/>
      <c r="JI39495"/>
      <c r="JJ39495"/>
      <c r="KX39495" s="23"/>
      <c r="KY39495" s="23"/>
    </row>
    <row r="39496" spans="36:311" x14ac:dyDescent="0.2">
      <c r="AJ39496" s="23"/>
      <c r="HH39496"/>
      <c r="IW39496" s="36"/>
      <c r="JI39496"/>
      <c r="JJ39496"/>
      <c r="KX39496" s="23"/>
      <c r="KY39496" s="23"/>
    </row>
    <row r="39497" spans="36:311" x14ac:dyDescent="0.2">
      <c r="AJ39497" s="23"/>
      <c r="HH39497"/>
      <c r="IW39497" s="36"/>
      <c r="JI39497"/>
      <c r="JJ39497"/>
      <c r="KX39497" s="23"/>
      <c r="KY39497" s="23"/>
    </row>
    <row r="39498" spans="36:311" x14ac:dyDescent="0.2">
      <c r="AJ39498" s="23"/>
      <c r="HH39498"/>
      <c r="IW39498" s="36"/>
      <c r="JI39498"/>
      <c r="JJ39498"/>
      <c r="KX39498" s="23"/>
      <c r="KY39498" s="23"/>
    </row>
    <row r="39499" spans="36:311" x14ac:dyDescent="0.2">
      <c r="AJ39499" s="23"/>
      <c r="HH39499"/>
      <c r="IW39499" s="36"/>
      <c r="JI39499"/>
      <c r="JJ39499"/>
      <c r="KX39499" s="23"/>
      <c r="KY39499" s="23"/>
    </row>
    <row r="39500" spans="36:311" x14ac:dyDescent="0.2">
      <c r="AJ39500" s="23"/>
      <c r="HH39500"/>
      <c r="IW39500" s="36"/>
      <c r="JI39500"/>
      <c r="JJ39500"/>
      <c r="KX39500" s="23"/>
      <c r="KY39500" s="23"/>
    </row>
    <row r="39501" spans="36:311" x14ac:dyDescent="0.2">
      <c r="AJ39501" s="23"/>
      <c r="HH39501"/>
      <c r="IW39501" s="36"/>
      <c r="JI39501"/>
      <c r="JJ39501"/>
      <c r="KX39501" s="23"/>
      <c r="KY39501" s="23"/>
    </row>
    <row r="39502" spans="36:311" x14ac:dyDescent="0.2">
      <c r="AJ39502" s="23"/>
      <c r="HH39502"/>
      <c r="IW39502" s="36"/>
      <c r="JI39502"/>
      <c r="JJ39502"/>
      <c r="KX39502" s="23"/>
      <c r="KY39502" s="23"/>
    </row>
    <row r="39503" spans="36:311" x14ac:dyDescent="0.2">
      <c r="AJ39503" s="23"/>
      <c r="HH39503"/>
      <c r="IW39503" s="36"/>
      <c r="JI39503"/>
      <c r="JJ39503"/>
      <c r="KX39503" s="23"/>
      <c r="KY39503" s="23"/>
    </row>
    <row r="39504" spans="36:311" x14ac:dyDescent="0.2">
      <c r="AJ39504" s="23"/>
      <c r="HH39504"/>
      <c r="IW39504" s="36"/>
      <c r="JI39504"/>
      <c r="JJ39504"/>
      <c r="KX39504" s="23"/>
      <c r="KY39504" s="23"/>
    </row>
    <row r="39505" spans="36:311" x14ac:dyDescent="0.2">
      <c r="AJ39505" s="23"/>
      <c r="HH39505"/>
      <c r="IW39505" s="36"/>
      <c r="JI39505"/>
      <c r="JJ39505"/>
      <c r="KX39505" s="23"/>
      <c r="KY39505" s="23"/>
    </row>
    <row r="39506" spans="36:311" x14ac:dyDescent="0.2">
      <c r="AJ39506" s="23"/>
      <c r="HH39506"/>
      <c r="IW39506" s="36"/>
      <c r="JI39506"/>
      <c r="JJ39506"/>
      <c r="KX39506" s="23"/>
      <c r="KY39506" s="23"/>
    </row>
    <row r="39507" spans="36:311" x14ac:dyDescent="0.2">
      <c r="AJ39507" s="23"/>
      <c r="HH39507"/>
      <c r="IW39507" s="36"/>
      <c r="JI39507"/>
      <c r="JJ39507"/>
      <c r="KX39507" s="23"/>
      <c r="KY39507" s="23"/>
    </row>
    <row r="39508" spans="36:311" x14ac:dyDescent="0.2">
      <c r="AJ39508" s="23"/>
      <c r="HH39508"/>
      <c r="IW39508" s="36"/>
      <c r="JI39508"/>
      <c r="JJ39508"/>
      <c r="KX39508" s="23"/>
      <c r="KY39508" s="23"/>
    </row>
    <row r="39509" spans="36:311" x14ac:dyDescent="0.2">
      <c r="AJ39509" s="23"/>
      <c r="HH39509"/>
      <c r="IW39509" s="36"/>
      <c r="JI39509"/>
      <c r="JJ39509"/>
      <c r="KX39509" s="23"/>
      <c r="KY39509" s="23"/>
    </row>
    <row r="39510" spans="36:311" x14ac:dyDescent="0.2">
      <c r="AJ39510" s="23"/>
      <c r="HH39510"/>
      <c r="IW39510" s="36"/>
      <c r="JI39510"/>
      <c r="JJ39510"/>
      <c r="KX39510" s="23"/>
      <c r="KY39510" s="23"/>
    </row>
    <row r="39511" spans="36:311" x14ac:dyDescent="0.2">
      <c r="AJ39511" s="23"/>
      <c r="HH39511"/>
      <c r="IW39511" s="36"/>
      <c r="JI39511"/>
      <c r="JJ39511"/>
      <c r="KX39511" s="23"/>
      <c r="KY39511" s="23"/>
    </row>
    <row r="39512" spans="36:311" x14ac:dyDescent="0.2">
      <c r="AJ39512" s="23"/>
      <c r="HH39512"/>
      <c r="IW39512" s="36"/>
      <c r="JI39512"/>
      <c r="JJ39512"/>
      <c r="KX39512" s="23"/>
      <c r="KY39512" s="23"/>
    </row>
    <row r="39513" spans="36:311" x14ac:dyDescent="0.2">
      <c r="AJ39513" s="23"/>
      <c r="HH39513"/>
      <c r="IW39513" s="36"/>
      <c r="JI39513"/>
      <c r="JJ39513"/>
      <c r="KX39513" s="23"/>
      <c r="KY39513" s="23"/>
    </row>
    <row r="39514" spans="36:311" x14ac:dyDescent="0.2">
      <c r="AJ39514" s="23"/>
      <c r="HH39514"/>
      <c r="IW39514" s="36"/>
      <c r="JI39514"/>
      <c r="JJ39514"/>
      <c r="KX39514" s="23"/>
      <c r="KY39514" s="23"/>
    </row>
    <row r="39515" spans="36:311" x14ac:dyDescent="0.2">
      <c r="AJ39515" s="23"/>
      <c r="HH39515"/>
      <c r="IW39515" s="36"/>
      <c r="JI39515"/>
      <c r="JJ39515"/>
      <c r="KX39515" s="23"/>
      <c r="KY39515" s="23"/>
    </row>
    <row r="39516" spans="36:311" x14ac:dyDescent="0.2">
      <c r="AJ39516" s="23"/>
      <c r="HH39516"/>
      <c r="IW39516" s="36"/>
      <c r="JI39516"/>
      <c r="JJ39516"/>
      <c r="KX39516" s="23"/>
      <c r="KY39516" s="23"/>
    </row>
    <row r="39517" spans="36:311" x14ac:dyDescent="0.2">
      <c r="AJ39517" s="23"/>
      <c r="HH39517"/>
      <c r="IW39517" s="36"/>
      <c r="JI39517"/>
      <c r="JJ39517"/>
      <c r="KX39517" s="23"/>
      <c r="KY39517" s="23"/>
    </row>
    <row r="39518" spans="36:311" x14ac:dyDescent="0.2">
      <c r="AJ39518" s="23"/>
      <c r="HH39518"/>
      <c r="IW39518" s="36"/>
      <c r="JI39518"/>
      <c r="JJ39518"/>
      <c r="KX39518" s="23"/>
      <c r="KY39518" s="23"/>
    </row>
    <row r="39519" spans="36:311" x14ac:dyDescent="0.2">
      <c r="AJ39519" s="23"/>
      <c r="HH39519"/>
      <c r="IW39519" s="36"/>
      <c r="JI39519"/>
      <c r="JJ39519"/>
      <c r="KX39519" s="23"/>
      <c r="KY39519" s="23"/>
    </row>
    <row r="39520" spans="36:311" x14ac:dyDescent="0.2">
      <c r="AJ39520" s="23"/>
      <c r="HH39520"/>
      <c r="IW39520" s="36"/>
      <c r="JI39520"/>
      <c r="JJ39520"/>
      <c r="KX39520" s="23"/>
      <c r="KY39520" s="23"/>
    </row>
    <row r="39521" spans="36:311" x14ac:dyDescent="0.2">
      <c r="AJ39521" s="23"/>
      <c r="HH39521"/>
      <c r="IW39521" s="36"/>
      <c r="JI39521"/>
      <c r="JJ39521"/>
      <c r="KX39521" s="23"/>
      <c r="KY39521" s="23"/>
    </row>
    <row r="39522" spans="36:311" x14ac:dyDescent="0.2">
      <c r="AJ39522" s="23"/>
      <c r="HH39522"/>
      <c r="IW39522" s="36"/>
      <c r="JI39522"/>
      <c r="JJ39522"/>
      <c r="KX39522" s="23"/>
      <c r="KY39522" s="23"/>
    </row>
    <row r="39523" spans="36:311" x14ac:dyDescent="0.2">
      <c r="AJ39523" s="23"/>
      <c r="HH39523"/>
      <c r="IW39523" s="36"/>
      <c r="JI39523"/>
      <c r="JJ39523"/>
      <c r="KX39523" s="23"/>
      <c r="KY39523" s="23"/>
    </row>
    <row r="39524" spans="36:311" x14ac:dyDescent="0.2">
      <c r="AJ39524" s="23"/>
      <c r="HH39524"/>
      <c r="IW39524" s="36"/>
      <c r="JI39524"/>
      <c r="JJ39524"/>
      <c r="KX39524" s="23"/>
      <c r="KY39524" s="23"/>
    </row>
    <row r="39525" spans="36:311" x14ac:dyDescent="0.2">
      <c r="AJ39525" s="23"/>
      <c r="HH39525"/>
      <c r="IW39525" s="36"/>
      <c r="JI39525"/>
      <c r="JJ39525"/>
      <c r="KX39525" s="23"/>
      <c r="KY39525" s="23"/>
    </row>
    <row r="39526" spans="36:311" x14ac:dyDescent="0.2">
      <c r="AJ39526" s="23"/>
      <c r="HH39526"/>
      <c r="IW39526" s="36"/>
      <c r="JI39526"/>
      <c r="JJ39526"/>
      <c r="KX39526" s="23"/>
      <c r="KY39526" s="23"/>
    </row>
    <row r="39527" spans="36:311" x14ac:dyDescent="0.2">
      <c r="AJ39527" s="23"/>
      <c r="HH39527"/>
      <c r="IW39527" s="36"/>
      <c r="JI39527"/>
      <c r="JJ39527"/>
      <c r="KX39527" s="23"/>
      <c r="KY39527" s="23"/>
    </row>
    <row r="39528" spans="36:311" x14ac:dyDescent="0.2">
      <c r="AJ39528" s="23"/>
      <c r="HH39528"/>
      <c r="IW39528" s="36"/>
      <c r="JI39528"/>
      <c r="JJ39528"/>
      <c r="KX39528" s="23"/>
      <c r="KY39528" s="23"/>
    </row>
    <row r="39529" spans="36:311" x14ac:dyDescent="0.2">
      <c r="AJ39529" s="23"/>
      <c r="HH39529"/>
      <c r="IW39529" s="36"/>
      <c r="JI39529"/>
      <c r="JJ39529"/>
      <c r="KX39529" s="23"/>
      <c r="KY39529" s="23"/>
    </row>
    <row r="39530" spans="36:311" x14ac:dyDescent="0.2">
      <c r="AJ39530" s="23"/>
      <c r="HH39530"/>
      <c r="IW39530" s="36"/>
      <c r="JI39530"/>
      <c r="JJ39530"/>
      <c r="KX39530" s="23"/>
      <c r="KY39530" s="23"/>
    </row>
    <row r="39531" spans="36:311" x14ac:dyDescent="0.2">
      <c r="AJ39531" s="23"/>
      <c r="HH39531"/>
      <c r="IW39531" s="36"/>
      <c r="JI39531"/>
      <c r="JJ39531"/>
      <c r="KX39531" s="23"/>
      <c r="KY39531" s="23"/>
    </row>
    <row r="39532" spans="36:311" x14ac:dyDescent="0.2">
      <c r="AJ39532" s="23"/>
      <c r="HH39532"/>
      <c r="IW39532" s="36"/>
      <c r="JI39532"/>
      <c r="JJ39532"/>
      <c r="KX39532" s="23"/>
      <c r="KY39532" s="23"/>
    </row>
    <row r="39533" spans="36:311" x14ac:dyDescent="0.2">
      <c r="AJ39533" s="23"/>
      <c r="HH39533"/>
      <c r="IW39533" s="36"/>
      <c r="JI39533"/>
      <c r="JJ39533"/>
      <c r="KX39533" s="23"/>
      <c r="KY39533" s="23"/>
    </row>
    <row r="39534" spans="36:311" x14ac:dyDescent="0.2">
      <c r="AJ39534" s="23"/>
      <c r="HH39534"/>
      <c r="IW39534" s="36"/>
      <c r="JI39534"/>
      <c r="JJ39534"/>
      <c r="KX39534" s="23"/>
      <c r="KY39534" s="23"/>
    </row>
    <row r="39535" spans="36:311" x14ac:dyDescent="0.2">
      <c r="AJ39535" s="23"/>
      <c r="HH39535"/>
      <c r="IW39535" s="36"/>
      <c r="JI39535"/>
      <c r="JJ39535"/>
      <c r="KX39535" s="23"/>
      <c r="KY39535" s="23"/>
    </row>
    <row r="39536" spans="36:311" x14ac:dyDescent="0.2">
      <c r="AJ39536" s="23"/>
      <c r="HH39536"/>
      <c r="IW39536" s="36"/>
      <c r="JI39536"/>
      <c r="JJ39536"/>
      <c r="KX39536" s="23"/>
      <c r="KY39536" s="23"/>
    </row>
    <row r="39537" spans="36:311" x14ac:dyDescent="0.2">
      <c r="AJ39537" s="23"/>
      <c r="HH39537"/>
      <c r="IW39537" s="36"/>
      <c r="JI39537"/>
      <c r="JJ39537"/>
      <c r="KX39537" s="23"/>
      <c r="KY39537" s="23"/>
    </row>
    <row r="39538" spans="36:311" x14ac:dyDescent="0.2">
      <c r="AJ39538" s="23"/>
      <c r="HH39538"/>
      <c r="IW39538" s="36"/>
      <c r="JI39538"/>
      <c r="JJ39538"/>
      <c r="KX39538" s="23"/>
      <c r="KY39538" s="23"/>
    </row>
    <row r="39539" spans="36:311" x14ac:dyDescent="0.2">
      <c r="AJ39539" s="23"/>
      <c r="HH39539"/>
      <c r="IW39539" s="36"/>
      <c r="JI39539"/>
      <c r="JJ39539"/>
      <c r="KX39539" s="23"/>
      <c r="KY39539" s="23"/>
    </row>
    <row r="39540" spans="36:311" x14ac:dyDescent="0.2">
      <c r="AJ39540" s="23"/>
      <c r="HH39540"/>
      <c r="IW39540" s="36"/>
      <c r="JI39540"/>
      <c r="JJ39540"/>
      <c r="KX39540" s="23"/>
      <c r="KY39540" s="23"/>
    </row>
    <row r="39541" spans="36:311" x14ac:dyDescent="0.2">
      <c r="AJ39541" s="23"/>
      <c r="HH39541"/>
      <c r="IW39541" s="36"/>
      <c r="JI39541"/>
      <c r="JJ39541"/>
      <c r="KX39541" s="23"/>
      <c r="KY39541" s="23"/>
    </row>
    <row r="39542" spans="36:311" x14ac:dyDescent="0.2">
      <c r="AJ39542" s="23"/>
      <c r="HH39542"/>
      <c r="IW39542" s="36"/>
      <c r="JI39542"/>
      <c r="JJ39542"/>
      <c r="KX39542" s="23"/>
      <c r="KY39542" s="23"/>
    </row>
    <row r="39543" spans="36:311" x14ac:dyDescent="0.2">
      <c r="AJ39543" s="23"/>
      <c r="HH39543"/>
      <c r="IW39543" s="36"/>
      <c r="JI39543"/>
      <c r="JJ39543"/>
      <c r="KX39543" s="23"/>
      <c r="KY39543" s="23"/>
    </row>
    <row r="39544" spans="36:311" x14ac:dyDescent="0.2">
      <c r="AJ39544" s="23"/>
      <c r="HH39544"/>
      <c r="IW39544" s="36"/>
      <c r="JI39544"/>
      <c r="JJ39544"/>
      <c r="KX39544" s="23"/>
      <c r="KY39544" s="23"/>
    </row>
    <row r="39545" spans="36:311" x14ac:dyDescent="0.2">
      <c r="AJ39545" s="23"/>
      <c r="HH39545"/>
      <c r="IW39545" s="36"/>
      <c r="JI39545"/>
      <c r="JJ39545"/>
      <c r="KX39545" s="23"/>
      <c r="KY39545" s="23"/>
    </row>
    <row r="39546" spans="36:311" x14ac:dyDescent="0.2">
      <c r="AJ39546" s="23"/>
      <c r="HH39546"/>
      <c r="IW39546" s="36"/>
      <c r="JI39546"/>
      <c r="JJ39546"/>
      <c r="KX39546" s="23"/>
      <c r="KY39546" s="23"/>
    </row>
    <row r="39547" spans="36:311" x14ac:dyDescent="0.2">
      <c r="AJ39547" s="23"/>
      <c r="HH39547"/>
      <c r="IW39547" s="36"/>
      <c r="JI39547"/>
      <c r="JJ39547"/>
      <c r="KX39547" s="23"/>
      <c r="KY39547" s="23"/>
    </row>
    <row r="39548" spans="36:311" x14ac:dyDescent="0.2">
      <c r="AJ39548" s="23"/>
      <c r="HH39548"/>
      <c r="IW39548" s="36"/>
      <c r="JI39548"/>
      <c r="JJ39548"/>
      <c r="KX39548" s="23"/>
      <c r="KY39548" s="23"/>
    </row>
    <row r="39549" spans="36:311" x14ac:dyDescent="0.2">
      <c r="AJ39549" s="23"/>
      <c r="HH39549"/>
      <c r="IW39549" s="36"/>
      <c r="JI39549"/>
      <c r="JJ39549"/>
      <c r="KX39549" s="23"/>
      <c r="KY39549" s="23"/>
    </row>
    <row r="39550" spans="36:311" x14ac:dyDescent="0.2">
      <c r="AJ39550" s="23"/>
      <c r="HH39550"/>
      <c r="IW39550" s="36"/>
      <c r="JI39550"/>
      <c r="JJ39550"/>
      <c r="KX39550" s="23"/>
      <c r="KY39550" s="23"/>
    </row>
    <row r="39551" spans="36:311" x14ac:dyDescent="0.2">
      <c r="AJ39551" s="23"/>
      <c r="HH39551"/>
      <c r="IW39551" s="36"/>
      <c r="JI39551"/>
      <c r="JJ39551"/>
      <c r="KX39551" s="23"/>
      <c r="KY39551" s="23"/>
    </row>
    <row r="39552" spans="36:311" x14ac:dyDescent="0.2">
      <c r="AJ39552" s="23"/>
      <c r="HH39552"/>
      <c r="IW39552" s="36"/>
      <c r="JI39552"/>
      <c r="JJ39552"/>
      <c r="KX39552" s="23"/>
      <c r="KY39552" s="23"/>
    </row>
    <row r="39553" spans="36:311" x14ac:dyDescent="0.2">
      <c r="AJ39553" s="23"/>
      <c r="HH39553"/>
      <c r="IW39553" s="36"/>
      <c r="JI39553"/>
      <c r="JJ39553"/>
      <c r="KX39553" s="23"/>
      <c r="KY39553" s="23"/>
    </row>
    <row r="39554" spans="36:311" x14ac:dyDescent="0.2">
      <c r="AJ39554" s="23"/>
      <c r="HH39554"/>
      <c r="IW39554" s="36"/>
      <c r="JI39554"/>
      <c r="JJ39554"/>
      <c r="KX39554" s="23"/>
      <c r="KY39554" s="23"/>
    </row>
    <row r="39555" spans="36:311" x14ac:dyDescent="0.2">
      <c r="AJ39555" s="23"/>
      <c r="HH39555"/>
      <c r="IW39555" s="36"/>
      <c r="JI39555"/>
      <c r="JJ39555"/>
      <c r="KX39555" s="23"/>
      <c r="KY39555" s="23"/>
    </row>
    <row r="39556" spans="36:311" x14ac:dyDescent="0.2">
      <c r="AJ39556" s="23"/>
      <c r="HH39556"/>
      <c r="IW39556" s="36"/>
      <c r="JI39556"/>
      <c r="JJ39556"/>
      <c r="KX39556" s="23"/>
      <c r="KY39556" s="23"/>
    </row>
    <row r="39557" spans="36:311" x14ac:dyDescent="0.2">
      <c r="AJ39557" s="23"/>
      <c r="HH39557"/>
      <c r="IW39557" s="36"/>
      <c r="JI39557"/>
      <c r="JJ39557"/>
      <c r="KX39557" s="23"/>
      <c r="KY39557" s="23"/>
    </row>
    <row r="39558" spans="36:311" x14ac:dyDescent="0.2">
      <c r="AJ39558" s="23"/>
      <c r="HH39558"/>
      <c r="IW39558" s="36"/>
      <c r="JI39558"/>
      <c r="JJ39558"/>
      <c r="KX39558" s="23"/>
      <c r="KY39558" s="23"/>
    </row>
    <row r="39559" spans="36:311" x14ac:dyDescent="0.2">
      <c r="AJ39559" s="23"/>
      <c r="HH39559"/>
      <c r="IW39559" s="36"/>
      <c r="JI39559"/>
      <c r="JJ39559"/>
      <c r="KX39559" s="23"/>
      <c r="KY39559" s="23"/>
    </row>
    <row r="39560" spans="36:311" x14ac:dyDescent="0.2">
      <c r="AJ39560" s="23"/>
      <c r="HH39560"/>
      <c r="IW39560" s="36"/>
      <c r="JI39560"/>
      <c r="JJ39560"/>
      <c r="KX39560" s="23"/>
      <c r="KY39560" s="23"/>
    </row>
    <row r="39561" spans="36:311" x14ac:dyDescent="0.2">
      <c r="AJ39561" s="23"/>
      <c r="HH39561"/>
      <c r="IW39561" s="36"/>
      <c r="JI39561"/>
      <c r="JJ39561"/>
      <c r="KX39561" s="23"/>
      <c r="KY39561" s="23"/>
    </row>
    <row r="39562" spans="36:311" x14ac:dyDescent="0.2">
      <c r="AJ39562" s="23"/>
      <c r="HH39562"/>
      <c r="IW39562" s="36"/>
      <c r="JI39562"/>
      <c r="JJ39562"/>
      <c r="KX39562" s="23"/>
      <c r="KY39562" s="23"/>
    </row>
    <row r="39563" spans="36:311" x14ac:dyDescent="0.2">
      <c r="AJ39563" s="23"/>
      <c r="HH39563"/>
      <c r="IW39563" s="36"/>
      <c r="JI39563"/>
      <c r="JJ39563"/>
      <c r="KX39563" s="23"/>
      <c r="KY39563" s="23"/>
    </row>
    <row r="39564" spans="36:311" x14ac:dyDescent="0.2">
      <c r="AJ39564" s="23"/>
      <c r="HH39564"/>
      <c r="IW39564" s="36"/>
      <c r="JI39564"/>
      <c r="JJ39564"/>
      <c r="KX39564" s="23"/>
      <c r="KY39564" s="23"/>
    </row>
    <row r="39565" spans="36:311" x14ac:dyDescent="0.2">
      <c r="AJ39565" s="23"/>
      <c r="HH39565"/>
      <c r="IW39565" s="36"/>
      <c r="JI39565"/>
      <c r="JJ39565"/>
      <c r="KX39565" s="23"/>
      <c r="KY39565" s="23"/>
    </row>
    <row r="39566" spans="36:311" x14ac:dyDescent="0.2">
      <c r="AJ39566" s="23"/>
      <c r="HH39566"/>
      <c r="IW39566" s="36"/>
      <c r="JI39566"/>
      <c r="JJ39566"/>
      <c r="KX39566" s="23"/>
      <c r="KY39566" s="23"/>
    </row>
    <row r="39567" spans="36:311" x14ac:dyDescent="0.2">
      <c r="AJ39567" s="23"/>
      <c r="HH39567"/>
      <c r="IW39567" s="36"/>
      <c r="JI39567"/>
      <c r="JJ39567"/>
      <c r="KX39567" s="23"/>
      <c r="KY39567" s="23"/>
    </row>
    <row r="39568" spans="36:311" x14ac:dyDescent="0.2">
      <c r="AJ39568" s="23"/>
      <c r="HH39568"/>
      <c r="IW39568" s="36"/>
      <c r="JI39568"/>
      <c r="JJ39568"/>
      <c r="KX39568" s="23"/>
      <c r="KY39568" s="23"/>
    </row>
    <row r="39569" spans="36:311" x14ac:dyDescent="0.2">
      <c r="AJ39569" s="23"/>
      <c r="HH39569"/>
      <c r="IW39569" s="36"/>
      <c r="JI39569"/>
      <c r="JJ39569"/>
      <c r="KX39569" s="23"/>
      <c r="KY39569" s="23"/>
    </row>
    <row r="39570" spans="36:311" x14ac:dyDescent="0.2">
      <c r="AJ39570" s="23"/>
      <c r="HH39570"/>
      <c r="IW39570" s="36"/>
      <c r="JI39570"/>
      <c r="JJ39570"/>
      <c r="KX39570" s="23"/>
      <c r="KY39570" s="23"/>
    </row>
    <row r="39571" spans="36:311" x14ac:dyDescent="0.2">
      <c r="AJ39571" s="23"/>
      <c r="HH39571"/>
      <c r="IW39571" s="36"/>
      <c r="JI39571"/>
      <c r="JJ39571"/>
      <c r="KX39571" s="23"/>
      <c r="KY39571" s="23"/>
    </row>
    <row r="39572" spans="36:311" x14ac:dyDescent="0.2">
      <c r="AJ39572" s="23"/>
      <c r="HH39572"/>
      <c r="IW39572" s="36"/>
      <c r="JI39572"/>
      <c r="JJ39572"/>
      <c r="KX39572" s="23"/>
      <c r="KY39572" s="23"/>
    </row>
    <row r="39573" spans="36:311" x14ac:dyDescent="0.2">
      <c r="AJ39573" s="23"/>
      <c r="HH39573"/>
      <c r="IW39573" s="36"/>
      <c r="JI39573"/>
      <c r="JJ39573"/>
      <c r="KX39573" s="23"/>
      <c r="KY39573" s="23"/>
    </row>
    <row r="39574" spans="36:311" x14ac:dyDescent="0.2">
      <c r="AJ39574" s="23"/>
      <c r="HH39574"/>
      <c r="IW39574" s="36"/>
      <c r="JI39574"/>
      <c r="JJ39574"/>
      <c r="KX39574" s="23"/>
      <c r="KY39574" s="23"/>
    </row>
    <row r="39575" spans="36:311" x14ac:dyDescent="0.2">
      <c r="AJ39575" s="23"/>
      <c r="HH39575"/>
      <c r="IW39575" s="36"/>
      <c r="JI39575"/>
      <c r="JJ39575"/>
      <c r="KX39575" s="23"/>
      <c r="KY39575" s="23"/>
    </row>
    <row r="39576" spans="36:311" x14ac:dyDescent="0.2">
      <c r="AJ39576" s="23"/>
      <c r="HH39576"/>
      <c r="IW39576" s="36"/>
      <c r="JI39576"/>
      <c r="JJ39576"/>
      <c r="KX39576" s="23"/>
      <c r="KY39576" s="23"/>
    </row>
    <row r="39577" spans="36:311" x14ac:dyDescent="0.2">
      <c r="AJ39577" s="23"/>
      <c r="HH39577"/>
      <c r="IW39577" s="36"/>
      <c r="JI39577"/>
      <c r="JJ39577"/>
      <c r="KX39577" s="23"/>
      <c r="KY39577" s="23"/>
    </row>
    <row r="39578" spans="36:311" x14ac:dyDescent="0.2">
      <c r="AJ39578" s="23"/>
      <c r="HH39578"/>
      <c r="IW39578" s="36"/>
      <c r="JI39578"/>
      <c r="JJ39578"/>
      <c r="KX39578" s="23"/>
      <c r="KY39578" s="23"/>
    </row>
    <row r="39579" spans="36:311" x14ac:dyDescent="0.2">
      <c r="AJ39579" s="23"/>
      <c r="HH39579"/>
      <c r="IW39579" s="36"/>
      <c r="JI39579"/>
      <c r="JJ39579"/>
      <c r="KX39579" s="23"/>
      <c r="KY39579" s="23"/>
    </row>
    <row r="39580" spans="36:311" x14ac:dyDescent="0.2">
      <c r="AJ39580" s="23"/>
      <c r="HH39580"/>
      <c r="IW39580" s="36"/>
      <c r="JI39580"/>
      <c r="JJ39580"/>
      <c r="KX39580" s="23"/>
      <c r="KY39580" s="23"/>
    </row>
    <row r="39581" spans="36:311" x14ac:dyDescent="0.2">
      <c r="AJ39581" s="23"/>
      <c r="HH39581"/>
      <c r="IW39581" s="36"/>
      <c r="JI39581"/>
      <c r="JJ39581"/>
      <c r="KX39581" s="23"/>
      <c r="KY39581" s="23"/>
    </row>
    <row r="39582" spans="36:311" x14ac:dyDescent="0.2">
      <c r="AJ39582" s="23"/>
      <c r="HH39582"/>
      <c r="IW39582" s="36"/>
      <c r="JI39582"/>
      <c r="JJ39582"/>
      <c r="KX39582" s="23"/>
      <c r="KY39582" s="23"/>
    </row>
    <row r="39583" spans="36:311" x14ac:dyDescent="0.2">
      <c r="AJ39583" s="23"/>
      <c r="HH39583"/>
      <c r="IW39583" s="36"/>
      <c r="JI39583"/>
      <c r="JJ39583"/>
      <c r="KX39583" s="23"/>
      <c r="KY39583" s="23"/>
    </row>
    <row r="39584" spans="36:311" x14ac:dyDescent="0.2">
      <c r="AJ39584" s="23"/>
      <c r="HH39584"/>
      <c r="IW39584" s="36"/>
      <c r="JI39584"/>
      <c r="JJ39584"/>
      <c r="KX39584" s="23"/>
      <c r="KY39584" s="23"/>
    </row>
    <row r="39585" spans="36:311" x14ac:dyDescent="0.2">
      <c r="AJ39585" s="23"/>
      <c r="HH39585"/>
      <c r="IW39585" s="36"/>
      <c r="JI39585"/>
      <c r="JJ39585"/>
      <c r="KX39585" s="23"/>
      <c r="KY39585" s="23"/>
    </row>
    <row r="39586" spans="36:311" x14ac:dyDescent="0.2">
      <c r="AJ39586" s="23"/>
      <c r="HH39586"/>
      <c r="IW39586" s="36"/>
      <c r="JI39586"/>
      <c r="JJ39586"/>
      <c r="KX39586" s="23"/>
      <c r="KY39586" s="23"/>
    </row>
    <row r="39587" spans="36:311" x14ac:dyDescent="0.2">
      <c r="AJ39587" s="23"/>
      <c r="HH39587"/>
      <c r="IW39587" s="36"/>
      <c r="JI39587"/>
      <c r="JJ39587"/>
      <c r="KX39587" s="23"/>
      <c r="KY39587" s="23"/>
    </row>
    <row r="39588" spans="36:311" x14ac:dyDescent="0.2">
      <c r="AJ39588" s="23"/>
      <c r="HH39588"/>
      <c r="IW39588" s="36"/>
      <c r="JI39588"/>
      <c r="JJ39588"/>
      <c r="KX39588" s="23"/>
      <c r="KY39588" s="23"/>
    </row>
    <row r="39589" spans="36:311" x14ac:dyDescent="0.2">
      <c r="AJ39589" s="23"/>
      <c r="HH39589"/>
      <c r="IW39589" s="36"/>
      <c r="JI39589"/>
      <c r="JJ39589"/>
      <c r="KX39589" s="23"/>
      <c r="KY39589" s="23"/>
    </row>
    <row r="39590" spans="36:311" x14ac:dyDescent="0.2">
      <c r="AJ39590" s="23"/>
      <c r="HH39590"/>
      <c r="IW39590" s="36"/>
      <c r="JI39590"/>
      <c r="JJ39590"/>
      <c r="KX39590" s="23"/>
      <c r="KY39590" s="23"/>
    </row>
    <row r="39591" spans="36:311" x14ac:dyDescent="0.2">
      <c r="AJ39591" s="23"/>
      <c r="HH39591"/>
      <c r="IW39591" s="36"/>
      <c r="JI39591"/>
      <c r="JJ39591"/>
      <c r="KX39591" s="23"/>
      <c r="KY39591" s="23"/>
    </row>
    <row r="39592" spans="36:311" x14ac:dyDescent="0.2">
      <c r="AJ39592" s="23"/>
      <c r="HH39592"/>
      <c r="IW39592" s="36"/>
      <c r="JI39592"/>
      <c r="JJ39592"/>
      <c r="KX39592" s="23"/>
      <c r="KY39592" s="23"/>
    </row>
    <row r="39593" spans="36:311" x14ac:dyDescent="0.2">
      <c r="AJ39593" s="23"/>
      <c r="HH39593"/>
      <c r="IW39593" s="36"/>
      <c r="JI39593"/>
      <c r="JJ39593"/>
      <c r="KX39593" s="23"/>
      <c r="KY39593" s="23"/>
    </row>
    <row r="39594" spans="36:311" x14ac:dyDescent="0.2">
      <c r="AJ39594" s="23"/>
      <c r="HH39594"/>
      <c r="IW39594" s="36"/>
      <c r="JI39594"/>
      <c r="JJ39594"/>
      <c r="KX39594" s="23"/>
      <c r="KY39594" s="23"/>
    </row>
    <row r="39595" spans="36:311" x14ac:dyDescent="0.2">
      <c r="AJ39595" s="23"/>
      <c r="HH39595"/>
      <c r="IW39595" s="36"/>
      <c r="JI39595"/>
      <c r="JJ39595"/>
      <c r="KX39595" s="23"/>
      <c r="KY39595" s="23"/>
    </row>
    <row r="39596" spans="36:311" x14ac:dyDescent="0.2">
      <c r="AJ39596" s="23"/>
      <c r="HH39596"/>
      <c r="IW39596" s="36"/>
      <c r="JI39596"/>
      <c r="JJ39596"/>
      <c r="KX39596" s="23"/>
      <c r="KY39596" s="23"/>
    </row>
    <row r="39597" spans="36:311" x14ac:dyDescent="0.2">
      <c r="AJ39597" s="23"/>
      <c r="HH39597"/>
      <c r="IW39597" s="36"/>
      <c r="JI39597"/>
      <c r="JJ39597"/>
      <c r="KX39597" s="23"/>
      <c r="KY39597" s="23"/>
    </row>
    <row r="39598" spans="36:311" x14ac:dyDescent="0.2">
      <c r="AJ39598" s="23"/>
      <c r="HH39598"/>
      <c r="IW39598" s="36"/>
      <c r="JI39598"/>
      <c r="JJ39598"/>
      <c r="KX39598" s="23"/>
      <c r="KY39598" s="23"/>
    </row>
    <row r="39599" spans="36:311" x14ac:dyDescent="0.2">
      <c r="AJ39599" s="23"/>
      <c r="HH39599"/>
      <c r="IW39599" s="36"/>
      <c r="JI39599"/>
      <c r="JJ39599"/>
      <c r="KX39599" s="23"/>
      <c r="KY39599" s="23"/>
    </row>
    <row r="39600" spans="36:311" x14ac:dyDescent="0.2">
      <c r="AJ39600" s="23"/>
      <c r="HH39600"/>
      <c r="IW39600" s="36"/>
      <c r="JI39600"/>
      <c r="JJ39600"/>
      <c r="KX39600" s="23"/>
      <c r="KY39600" s="23"/>
    </row>
    <row r="39601" spans="36:311" x14ac:dyDescent="0.2">
      <c r="AJ39601" s="23"/>
      <c r="HH39601"/>
      <c r="IW39601" s="36"/>
      <c r="JI39601"/>
      <c r="JJ39601"/>
      <c r="KX39601" s="23"/>
      <c r="KY39601" s="23"/>
    </row>
    <row r="39602" spans="36:311" x14ac:dyDescent="0.2">
      <c r="AJ39602" s="23"/>
      <c r="HH39602"/>
      <c r="IW39602" s="36"/>
      <c r="JI39602"/>
      <c r="JJ39602"/>
      <c r="KX39602" s="23"/>
      <c r="KY39602" s="23"/>
    </row>
    <row r="39603" spans="36:311" x14ac:dyDescent="0.2">
      <c r="AJ39603" s="23"/>
      <c r="HH39603"/>
      <c r="IW39603" s="36"/>
      <c r="JI39603"/>
      <c r="JJ39603"/>
      <c r="KX39603" s="23"/>
      <c r="KY39603" s="23"/>
    </row>
    <row r="39604" spans="36:311" x14ac:dyDescent="0.2">
      <c r="AJ39604" s="23"/>
      <c r="HH39604"/>
      <c r="IW39604" s="36"/>
      <c r="JI39604"/>
      <c r="JJ39604"/>
      <c r="KX39604" s="23"/>
      <c r="KY39604" s="23"/>
    </row>
    <row r="39605" spans="36:311" x14ac:dyDescent="0.2">
      <c r="AJ39605" s="23"/>
      <c r="HH39605"/>
      <c r="IW39605" s="36"/>
      <c r="JI39605"/>
      <c r="JJ39605"/>
      <c r="KX39605" s="23"/>
      <c r="KY39605" s="23"/>
    </row>
    <row r="39606" spans="36:311" x14ac:dyDescent="0.2">
      <c r="AJ39606" s="23"/>
      <c r="HH39606"/>
      <c r="IW39606" s="36"/>
      <c r="JI39606"/>
      <c r="JJ39606"/>
      <c r="KX39606" s="23"/>
      <c r="KY39606" s="23"/>
    </row>
    <row r="39607" spans="36:311" x14ac:dyDescent="0.2">
      <c r="AJ39607" s="23"/>
      <c r="HH39607"/>
      <c r="IW39607" s="36"/>
      <c r="JI39607"/>
      <c r="JJ39607"/>
      <c r="KX39607" s="23"/>
      <c r="KY39607" s="23"/>
    </row>
    <row r="39608" spans="36:311" x14ac:dyDescent="0.2">
      <c r="AJ39608" s="23"/>
      <c r="HH39608"/>
      <c r="IW39608" s="36"/>
      <c r="JI39608"/>
      <c r="JJ39608"/>
      <c r="KX39608" s="23"/>
      <c r="KY39608" s="23"/>
    </row>
    <row r="39609" spans="36:311" x14ac:dyDescent="0.2">
      <c r="AJ39609" s="23"/>
      <c r="HH39609"/>
      <c r="IW39609" s="36"/>
      <c r="JI39609"/>
      <c r="JJ39609"/>
      <c r="KX39609" s="23"/>
      <c r="KY39609" s="23"/>
    </row>
    <row r="39610" spans="36:311" x14ac:dyDescent="0.2">
      <c r="AJ39610" s="23"/>
      <c r="HH39610"/>
      <c r="IW39610" s="36"/>
      <c r="JI39610"/>
      <c r="JJ39610"/>
      <c r="KX39610" s="23"/>
      <c r="KY39610" s="23"/>
    </row>
    <row r="39611" spans="36:311" x14ac:dyDescent="0.2">
      <c r="AJ39611" s="23"/>
      <c r="HH39611"/>
      <c r="IW39611" s="36"/>
      <c r="JI39611"/>
      <c r="JJ39611"/>
      <c r="KX39611" s="23"/>
      <c r="KY39611" s="23"/>
    </row>
    <row r="39612" spans="36:311" x14ac:dyDescent="0.2">
      <c r="AJ39612" s="23"/>
      <c r="HH39612"/>
      <c r="IW39612" s="36"/>
      <c r="JI39612"/>
      <c r="JJ39612"/>
      <c r="KX39612" s="23"/>
      <c r="KY39612" s="23"/>
    </row>
    <row r="39613" spans="36:311" x14ac:dyDescent="0.2">
      <c r="AJ39613" s="23"/>
      <c r="HH39613"/>
      <c r="IW39613" s="36"/>
      <c r="JI39613"/>
      <c r="JJ39613"/>
      <c r="KX39613" s="23"/>
      <c r="KY39613" s="23"/>
    </row>
    <row r="39614" spans="36:311" x14ac:dyDescent="0.2">
      <c r="AJ39614" s="23"/>
      <c r="HH39614"/>
      <c r="IW39614" s="36"/>
      <c r="JI39614"/>
      <c r="JJ39614"/>
      <c r="KX39614" s="23"/>
      <c r="KY39614" s="23"/>
    </row>
    <row r="39615" spans="36:311" x14ac:dyDescent="0.2">
      <c r="AJ39615" s="23"/>
      <c r="HH39615"/>
      <c r="IW39615" s="36"/>
      <c r="JI39615"/>
      <c r="JJ39615"/>
      <c r="KX39615" s="23"/>
      <c r="KY39615" s="23"/>
    </row>
    <row r="39616" spans="36:311" x14ac:dyDescent="0.2">
      <c r="AJ39616" s="23"/>
      <c r="HH39616"/>
      <c r="IW39616" s="36"/>
      <c r="JI39616"/>
      <c r="JJ39616"/>
      <c r="KX39616" s="23"/>
      <c r="KY39616" s="23"/>
    </row>
    <row r="39617" spans="36:311" x14ac:dyDescent="0.2">
      <c r="AJ39617" s="23"/>
      <c r="HH39617"/>
      <c r="IW39617" s="36"/>
      <c r="JI39617"/>
      <c r="JJ39617"/>
      <c r="KX39617" s="23"/>
      <c r="KY39617" s="23"/>
    </row>
    <row r="39618" spans="36:311" x14ac:dyDescent="0.2">
      <c r="AJ39618" s="23"/>
      <c r="HH39618"/>
      <c r="IW39618" s="36"/>
      <c r="JI39618"/>
      <c r="JJ39618"/>
      <c r="KX39618" s="23"/>
      <c r="KY39618" s="23"/>
    </row>
    <row r="39619" spans="36:311" x14ac:dyDescent="0.2">
      <c r="AJ39619" s="23"/>
      <c r="HH39619"/>
      <c r="IW39619" s="36"/>
      <c r="JI39619"/>
      <c r="JJ39619"/>
      <c r="KX39619" s="23"/>
      <c r="KY39619" s="23"/>
    </row>
    <row r="39620" spans="36:311" x14ac:dyDescent="0.2">
      <c r="AJ39620" s="23"/>
      <c r="HH39620"/>
      <c r="IW39620" s="36"/>
      <c r="JI39620"/>
      <c r="JJ39620"/>
      <c r="KX39620" s="23"/>
      <c r="KY39620" s="23"/>
    </row>
    <row r="39621" spans="36:311" x14ac:dyDescent="0.2">
      <c r="AJ39621" s="23"/>
      <c r="HH39621"/>
      <c r="IW39621" s="36"/>
      <c r="JI39621"/>
      <c r="JJ39621"/>
      <c r="KX39621" s="23"/>
      <c r="KY39621" s="23"/>
    </row>
    <row r="39622" spans="36:311" x14ac:dyDescent="0.2">
      <c r="AJ39622" s="23"/>
      <c r="HH39622"/>
      <c r="IW39622" s="36"/>
      <c r="JI39622"/>
      <c r="JJ39622"/>
      <c r="KX39622" s="23"/>
      <c r="KY39622" s="23"/>
    </row>
    <row r="39623" spans="36:311" x14ac:dyDescent="0.2">
      <c r="AJ39623" s="23"/>
      <c r="HH39623"/>
      <c r="IW39623" s="36"/>
      <c r="JI39623"/>
      <c r="JJ39623"/>
      <c r="KX39623" s="23"/>
      <c r="KY39623" s="23"/>
    </row>
    <row r="39624" spans="36:311" x14ac:dyDescent="0.2">
      <c r="AJ39624" s="23"/>
      <c r="HH39624"/>
      <c r="IW39624" s="36"/>
      <c r="JI39624"/>
      <c r="JJ39624"/>
      <c r="KX39624" s="23"/>
      <c r="KY39624" s="23"/>
    </row>
    <row r="39625" spans="36:311" x14ac:dyDescent="0.2">
      <c r="AJ39625" s="23"/>
      <c r="HH39625"/>
      <c r="IW39625" s="36"/>
      <c r="JI39625"/>
      <c r="JJ39625"/>
      <c r="KX39625" s="23"/>
      <c r="KY39625" s="23"/>
    </row>
    <row r="39626" spans="36:311" x14ac:dyDescent="0.2">
      <c r="AJ39626" s="23"/>
      <c r="HH39626"/>
      <c r="IW39626" s="36"/>
      <c r="JI39626"/>
      <c r="JJ39626"/>
      <c r="KX39626" s="23"/>
      <c r="KY39626" s="23"/>
    </row>
    <row r="39627" spans="36:311" x14ac:dyDescent="0.2">
      <c r="AJ39627" s="23"/>
      <c r="HH39627"/>
      <c r="IW39627" s="36"/>
      <c r="JI39627"/>
      <c r="JJ39627"/>
      <c r="KX39627" s="23"/>
      <c r="KY39627" s="23"/>
    </row>
    <row r="39628" spans="36:311" x14ac:dyDescent="0.2">
      <c r="AJ39628" s="23"/>
      <c r="HH39628"/>
      <c r="IW39628" s="36"/>
      <c r="JI39628"/>
      <c r="JJ39628"/>
      <c r="KX39628" s="23"/>
      <c r="KY39628" s="23"/>
    </row>
    <row r="39629" spans="36:311" x14ac:dyDescent="0.2">
      <c r="AJ39629" s="23"/>
      <c r="HH39629"/>
      <c r="IW39629" s="36"/>
      <c r="JI39629"/>
      <c r="JJ39629"/>
      <c r="KX39629" s="23"/>
      <c r="KY39629" s="23"/>
    </row>
    <row r="39630" spans="36:311" x14ac:dyDescent="0.2">
      <c r="AJ39630" s="23"/>
      <c r="HH39630"/>
      <c r="IW39630" s="36"/>
      <c r="JI39630"/>
      <c r="JJ39630"/>
      <c r="KX39630" s="23"/>
      <c r="KY39630" s="23"/>
    </row>
    <row r="39631" spans="36:311" x14ac:dyDescent="0.2">
      <c r="AJ39631" s="23"/>
      <c r="HH39631"/>
      <c r="IW39631" s="36"/>
      <c r="JI39631"/>
      <c r="JJ39631"/>
      <c r="KX39631" s="23"/>
      <c r="KY39631" s="23"/>
    </row>
    <row r="39632" spans="36:311" x14ac:dyDescent="0.2">
      <c r="AJ39632" s="23"/>
      <c r="HH39632"/>
      <c r="IW39632" s="36"/>
      <c r="JI39632"/>
      <c r="JJ39632"/>
      <c r="KX39632" s="23"/>
      <c r="KY39632" s="23"/>
    </row>
    <row r="39633" spans="36:311" x14ac:dyDescent="0.2">
      <c r="AJ39633" s="23"/>
      <c r="HH39633"/>
      <c r="IW39633" s="36"/>
      <c r="JI39633"/>
      <c r="JJ39633"/>
      <c r="KX39633" s="23"/>
      <c r="KY39633" s="23"/>
    </row>
    <row r="39634" spans="36:311" x14ac:dyDescent="0.2">
      <c r="AJ39634" s="23"/>
      <c r="HH39634"/>
      <c r="IW39634" s="36"/>
      <c r="JI39634"/>
      <c r="JJ39634"/>
      <c r="KX39634" s="23"/>
      <c r="KY39634" s="23"/>
    </row>
    <row r="39635" spans="36:311" x14ac:dyDescent="0.2">
      <c r="AJ39635" s="23"/>
      <c r="HH39635"/>
      <c r="IW39635" s="36"/>
      <c r="JI39635"/>
      <c r="JJ39635"/>
      <c r="KX39635" s="23"/>
      <c r="KY39635" s="23"/>
    </row>
    <row r="39636" spans="36:311" x14ac:dyDescent="0.2">
      <c r="AJ39636" s="23"/>
      <c r="HH39636"/>
      <c r="IW39636" s="36"/>
      <c r="JI39636"/>
      <c r="JJ39636"/>
      <c r="KX39636" s="23"/>
      <c r="KY39636" s="23"/>
    </row>
    <row r="39637" spans="36:311" x14ac:dyDescent="0.2">
      <c r="AJ39637" s="23"/>
      <c r="HH39637"/>
      <c r="IW39637" s="36"/>
      <c r="JI39637"/>
      <c r="JJ39637"/>
      <c r="KX39637" s="23"/>
      <c r="KY39637" s="23"/>
    </row>
    <row r="39638" spans="36:311" x14ac:dyDescent="0.2">
      <c r="AJ39638" s="23"/>
      <c r="HH39638"/>
      <c r="IW39638" s="36"/>
      <c r="JI39638"/>
      <c r="JJ39638"/>
      <c r="KX39638" s="23"/>
      <c r="KY39638" s="23"/>
    </row>
    <row r="39639" spans="36:311" x14ac:dyDescent="0.2">
      <c r="AJ39639" s="23"/>
      <c r="HH39639"/>
      <c r="IW39639" s="36"/>
      <c r="JI39639"/>
      <c r="JJ39639"/>
      <c r="KX39639" s="23"/>
      <c r="KY39639" s="23"/>
    </row>
    <row r="39640" spans="36:311" x14ac:dyDescent="0.2">
      <c r="AJ39640" s="23"/>
      <c r="HH39640"/>
      <c r="IW39640" s="36"/>
      <c r="JI39640"/>
      <c r="JJ39640"/>
      <c r="KX39640" s="23"/>
      <c r="KY39640" s="23"/>
    </row>
    <row r="39641" spans="36:311" x14ac:dyDescent="0.2">
      <c r="AJ39641" s="23"/>
      <c r="HH39641"/>
      <c r="IW39641" s="36"/>
      <c r="JI39641"/>
      <c r="JJ39641"/>
      <c r="KX39641" s="23"/>
      <c r="KY39641" s="23"/>
    </row>
    <row r="39642" spans="36:311" x14ac:dyDescent="0.2">
      <c r="AJ39642" s="23"/>
      <c r="HH39642"/>
      <c r="IW39642" s="36"/>
      <c r="JI39642"/>
      <c r="JJ39642"/>
      <c r="KX39642" s="23"/>
      <c r="KY39642" s="23"/>
    </row>
    <row r="39643" spans="36:311" x14ac:dyDescent="0.2">
      <c r="AJ39643" s="23"/>
      <c r="HH39643"/>
      <c r="IW39643" s="36"/>
      <c r="JI39643"/>
      <c r="JJ39643"/>
      <c r="KX39643" s="23"/>
      <c r="KY39643" s="23"/>
    </row>
    <row r="39644" spans="36:311" x14ac:dyDescent="0.2">
      <c r="AJ39644" s="23"/>
      <c r="HH39644"/>
      <c r="IW39644" s="36"/>
      <c r="JI39644"/>
      <c r="JJ39644"/>
      <c r="KX39644" s="23"/>
      <c r="KY39644" s="23"/>
    </row>
    <row r="39645" spans="36:311" x14ac:dyDescent="0.2">
      <c r="AJ39645" s="23"/>
      <c r="HH39645"/>
      <c r="IW39645" s="36"/>
      <c r="JI39645"/>
      <c r="JJ39645"/>
      <c r="KX39645" s="23"/>
      <c r="KY39645" s="23"/>
    </row>
    <row r="39646" spans="36:311" x14ac:dyDescent="0.2">
      <c r="AJ39646" s="23"/>
      <c r="HH39646"/>
      <c r="IW39646" s="36"/>
      <c r="JI39646"/>
      <c r="JJ39646"/>
      <c r="KX39646" s="23"/>
      <c r="KY39646" s="23"/>
    </row>
    <row r="39647" spans="36:311" x14ac:dyDescent="0.2">
      <c r="AJ39647" s="23"/>
      <c r="HH39647"/>
      <c r="IW39647" s="36"/>
      <c r="JI39647"/>
      <c r="JJ39647"/>
      <c r="KX39647" s="23"/>
      <c r="KY39647" s="23"/>
    </row>
    <row r="39648" spans="36:311" x14ac:dyDescent="0.2">
      <c r="AJ39648" s="23"/>
      <c r="HH39648"/>
      <c r="IW39648" s="36"/>
      <c r="JI39648"/>
      <c r="JJ39648"/>
      <c r="KX39648" s="23"/>
      <c r="KY39648" s="23"/>
    </row>
    <row r="39649" spans="36:311" x14ac:dyDescent="0.2">
      <c r="AJ39649" s="23"/>
      <c r="HH39649"/>
      <c r="IW39649" s="36"/>
      <c r="JI39649"/>
      <c r="JJ39649"/>
      <c r="KX39649" s="23"/>
      <c r="KY39649" s="23"/>
    </row>
    <row r="39650" spans="36:311" x14ac:dyDescent="0.2">
      <c r="AJ39650" s="23"/>
      <c r="HH39650"/>
      <c r="IW39650" s="36"/>
      <c r="JI39650"/>
      <c r="JJ39650"/>
      <c r="KX39650" s="23"/>
      <c r="KY39650" s="23"/>
    </row>
    <row r="39651" spans="36:311" x14ac:dyDescent="0.2">
      <c r="AJ39651" s="23"/>
      <c r="HH39651"/>
      <c r="IW39651" s="36"/>
      <c r="JI39651"/>
      <c r="JJ39651"/>
      <c r="KX39651" s="23"/>
      <c r="KY39651" s="23"/>
    </row>
    <row r="39652" spans="36:311" x14ac:dyDescent="0.2">
      <c r="AJ39652" s="23"/>
      <c r="HH39652"/>
      <c r="IW39652" s="36"/>
      <c r="JI39652"/>
      <c r="JJ39652"/>
      <c r="KX39652" s="23"/>
      <c r="KY39652" s="23"/>
    </row>
    <row r="39653" spans="36:311" x14ac:dyDescent="0.2">
      <c r="AJ39653" s="23"/>
      <c r="HH39653"/>
      <c r="IW39653" s="36"/>
      <c r="JI39653"/>
      <c r="JJ39653"/>
      <c r="KX39653" s="23"/>
      <c r="KY39653" s="23"/>
    </row>
    <row r="39654" spans="36:311" x14ac:dyDescent="0.2">
      <c r="AJ39654" s="23"/>
      <c r="HH39654"/>
      <c r="IW39654" s="36"/>
      <c r="JI39654"/>
      <c r="JJ39654"/>
      <c r="KX39654" s="23"/>
      <c r="KY39654" s="23"/>
    </row>
    <row r="39655" spans="36:311" x14ac:dyDescent="0.2">
      <c r="AJ39655" s="23"/>
      <c r="HH39655"/>
      <c r="IW39655" s="36"/>
      <c r="JI39655"/>
      <c r="JJ39655"/>
      <c r="KX39655" s="23"/>
      <c r="KY39655" s="23"/>
    </row>
    <row r="39656" spans="36:311" x14ac:dyDescent="0.2">
      <c r="AJ39656" s="23"/>
      <c r="HH39656"/>
      <c r="IW39656" s="36"/>
      <c r="JI39656"/>
      <c r="JJ39656"/>
      <c r="KX39656" s="23"/>
      <c r="KY39656" s="23"/>
    </row>
    <row r="39657" spans="36:311" x14ac:dyDescent="0.2">
      <c r="AJ39657" s="23"/>
      <c r="HH39657"/>
      <c r="IW39657" s="36"/>
      <c r="JI39657"/>
      <c r="JJ39657"/>
      <c r="KX39657" s="23"/>
      <c r="KY39657" s="23"/>
    </row>
    <row r="39658" spans="36:311" x14ac:dyDescent="0.2">
      <c r="AJ39658" s="23"/>
      <c r="HH39658"/>
      <c r="IW39658" s="36"/>
      <c r="JI39658"/>
      <c r="JJ39658"/>
      <c r="KX39658" s="23"/>
      <c r="KY39658" s="23"/>
    </row>
    <row r="39659" spans="36:311" x14ac:dyDescent="0.2">
      <c r="AJ39659" s="23"/>
      <c r="HH39659"/>
      <c r="IW39659" s="36"/>
      <c r="JI39659"/>
      <c r="JJ39659"/>
      <c r="KX39659" s="23"/>
      <c r="KY39659" s="23"/>
    </row>
    <row r="39660" spans="36:311" x14ac:dyDescent="0.2">
      <c r="AJ39660" s="23"/>
      <c r="HH39660"/>
      <c r="IW39660" s="36"/>
      <c r="JI39660"/>
      <c r="JJ39660"/>
      <c r="KX39660" s="23"/>
      <c r="KY39660" s="23"/>
    </row>
    <row r="39661" spans="36:311" x14ac:dyDescent="0.2">
      <c r="AJ39661" s="23"/>
      <c r="HH39661"/>
      <c r="IW39661" s="36"/>
      <c r="JI39661"/>
      <c r="JJ39661"/>
      <c r="KX39661" s="23"/>
      <c r="KY39661" s="23"/>
    </row>
    <row r="39662" spans="36:311" x14ac:dyDescent="0.2">
      <c r="AJ39662" s="23"/>
      <c r="HH39662"/>
      <c r="IW39662" s="36"/>
      <c r="JI39662"/>
      <c r="JJ39662"/>
      <c r="KX39662" s="23"/>
      <c r="KY39662" s="23"/>
    </row>
    <row r="39663" spans="36:311" x14ac:dyDescent="0.2">
      <c r="AJ39663" s="23"/>
      <c r="HH39663"/>
      <c r="IW39663" s="36"/>
      <c r="JI39663"/>
      <c r="JJ39663"/>
      <c r="KX39663" s="23"/>
      <c r="KY39663" s="23"/>
    </row>
    <row r="39664" spans="36:311" x14ac:dyDescent="0.2">
      <c r="AJ39664" s="23"/>
      <c r="HH39664"/>
      <c r="IW39664" s="36"/>
      <c r="JI39664"/>
      <c r="JJ39664"/>
      <c r="KX39664" s="23"/>
      <c r="KY39664" s="23"/>
    </row>
    <row r="39665" spans="36:311" x14ac:dyDescent="0.2">
      <c r="AJ39665" s="23"/>
      <c r="HH39665"/>
      <c r="IW39665" s="36"/>
      <c r="JI39665"/>
      <c r="JJ39665"/>
      <c r="KX39665" s="23"/>
      <c r="KY39665" s="23"/>
    </row>
    <row r="39666" spans="36:311" x14ac:dyDescent="0.2">
      <c r="AJ39666" s="23"/>
      <c r="HH39666"/>
      <c r="IW39666" s="36"/>
      <c r="JI39666"/>
      <c r="JJ39666"/>
      <c r="KX39666" s="23"/>
      <c r="KY39666" s="23"/>
    </row>
    <row r="39667" spans="36:311" x14ac:dyDescent="0.2">
      <c r="AJ39667" s="23"/>
      <c r="HH39667"/>
      <c r="IW39667" s="36"/>
      <c r="JI39667"/>
      <c r="JJ39667"/>
      <c r="KX39667" s="23"/>
      <c r="KY39667" s="23"/>
    </row>
    <row r="39668" spans="36:311" x14ac:dyDescent="0.2">
      <c r="AJ39668" s="23"/>
      <c r="HH39668"/>
      <c r="IW39668" s="36"/>
      <c r="JI39668"/>
      <c r="JJ39668"/>
      <c r="KX39668" s="23"/>
      <c r="KY39668" s="23"/>
    </row>
    <row r="39669" spans="36:311" x14ac:dyDescent="0.2">
      <c r="AJ39669" s="23"/>
      <c r="HH39669"/>
      <c r="IW39669" s="36"/>
      <c r="JI39669"/>
      <c r="JJ39669"/>
      <c r="KX39669" s="23"/>
      <c r="KY39669" s="23"/>
    </row>
    <row r="39670" spans="36:311" x14ac:dyDescent="0.2">
      <c r="AJ39670" s="23"/>
      <c r="HH39670"/>
      <c r="IW39670" s="36"/>
      <c r="JI39670"/>
      <c r="JJ39670"/>
      <c r="KX39670" s="23"/>
      <c r="KY39670" s="23"/>
    </row>
    <row r="39671" spans="36:311" x14ac:dyDescent="0.2">
      <c r="AJ39671" s="23"/>
      <c r="HH39671"/>
      <c r="IW39671" s="36"/>
      <c r="JI39671"/>
      <c r="JJ39671"/>
      <c r="KX39671" s="23"/>
      <c r="KY39671" s="23"/>
    </row>
    <row r="39672" spans="36:311" x14ac:dyDescent="0.2">
      <c r="AJ39672" s="23"/>
      <c r="HH39672"/>
      <c r="IW39672" s="36"/>
      <c r="JI39672"/>
      <c r="JJ39672"/>
      <c r="KX39672" s="23"/>
      <c r="KY39672" s="23"/>
    </row>
    <row r="39673" spans="36:311" x14ac:dyDescent="0.2">
      <c r="AJ39673" s="23"/>
      <c r="HH39673"/>
      <c r="IW39673" s="36"/>
      <c r="JI39673"/>
      <c r="JJ39673"/>
      <c r="KX39673" s="23"/>
      <c r="KY39673" s="23"/>
    </row>
    <row r="39674" spans="36:311" x14ac:dyDescent="0.2">
      <c r="AJ39674" s="23"/>
      <c r="HH39674"/>
      <c r="IW39674" s="36"/>
      <c r="JI39674"/>
      <c r="JJ39674"/>
      <c r="KX39674" s="23"/>
      <c r="KY39674" s="23"/>
    </row>
    <row r="39675" spans="36:311" x14ac:dyDescent="0.2">
      <c r="AJ39675" s="23"/>
      <c r="HH39675"/>
      <c r="IW39675" s="36"/>
      <c r="JI39675"/>
      <c r="JJ39675"/>
      <c r="KX39675" s="23"/>
      <c r="KY39675" s="23"/>
    </row>
    <row r="39676" spans="36:311" x14ac:dyDescent="0.2">
      <c r="AJ39676" s="23"/>
      <c r="HH39676"/>
      <c r="IW39676" s="36"/>
      <c r="JI39676"/>
      <c r="JJ39676"/>
      <c r="KX39676" s="23"/>
      <c r="KY39676" s="23"/>
    </row>
    <row r="39677" spans="36:311" x14ac:dyDescent="0.2">
      <c r="AJ39677" s="23"/>
      <c r="HH39677"/>
      <c r="IW39677" s="36"/>
      <c r="JI39677"/>
      <c r="JJ39677"/>
      <c r="KX39677" s="23"/>
      <c r="KY39677" s="23"/>
    </row>
    <row r="39678" spans="36:311" x14ac:dyDescent="0.2">
      <c r="AJ39678" s="23"/>
      <c r="HH39678"/>
      <c r="IW39678" s="36"/>
      <c r="JI39678"/>
      <c r="JJ39678"/>
      <c r="KX39678" s="23"/>
      <c r="KY39678" s="23"/>
    </row>
    <row r="39679" spans="36:311" x14ac:dyDescent="0.2">
      <c r="AJ39679" s="23"/>
      <c r="HH39679"/>
      <c r="IW39679" s="36"/>
      <c r="JI39679"/>
      <c r="JJ39679"/>
      <c r="KX39679" s="23"/>
      <c r="KY39679" s="23"/>
    </row>
    <row r="39680" spans="36:311" x14ac:dyDescent="0.2">
      <c r="AJ39680" s="23"/>
      <c r="HH39680"/>
      <c r="IW39680" s="36"/>
      <c r="JI39680"/>
      <c r="JJ39680"/>
      <c r="KX39680" s="23"/>
      <c r="KY39680" s="23"/>
    </row>
    <row r="39681" spans="36:311" x14ac:dyDescent="0.2">
      <c r="AJ39681" s="23"/>
      <c r="HH39681"/>
      <c r="IW39681" s="36"/>
      <c r="JI39681"/>
      <c r="JJ39681"/>
      <c r="KX39681" s="23"/>
      <c r="KY39681" s="23"/>
    </row>
    <row r="39682" spans="36:311" x14ac:dyDescent="0.2">
      <c r="AJ39682" s="23"/>
      <c r="HH39682"/>
      <c r="IW39682" s="36"/>
      <c r="JI39682"/>
      <c r="JJ39682"/>
      <c r="KX39682" s="23"/>
      <c r="KY39682" s="23"/>
    </row>
    <row r="39683" spans="36:311" x14ac:dyDescent="0.2">
      <c r="AJ39683" s="23"/>
      <c r="HH39683"/>
      <c r="IW39683" s="36"/>
      <c r="JI39683"/>
      <c r="JJ39683"/>
      <c r="KX39683" s="23"/>
      <c r="KY39683" s="23"/>
    </row>
    <row r="39684" spans="36:311" x14ac:dyDescent="0.2">
      <c r="AJ39684" s="23"/>
      <c r="HH39684"/>
      <c r="IW39684" s="36"/>
      <c r="JI39684"/>
      <c r="JJ39684"/>
      <c r="KX39684" s="23"/>
      <c r="KY39684" s="23"/>
    </row>
    <row r="39685" spans="36:311" x14ac:dyDescent="0.2">
      <c r="AJ39685" s="23"/>
      <c r="HH39685"/>
      <c r="IW39685" s="36"/>
      <c r="JI39685"/>
      <c r="JJ39685"/>
      <c r="KX39685" s="23"/>
      <c r="KY39685" s="23"/>
    </row>
    <row r="39686" spans="36:311" x14ac:dyDescent="0.2">
      <c r="AJ39686" s="23"/>
      <c r="HH39686"/>
      <c r="IW39686" s="36"/>
      <c r="JI39686"/>
      <c r="JJ39686"/>
      <c r="KX39686" s="23"/>
      <c r="KY39686" s="23"/>
    </row>
    <row r="39687" spans="36:311" x14ac:dyDescent="0.2">
      <c r="AJ39687" s="23"/>
      <c r="HH39687"/>
      <c r="IW39687" s="36"/>
      <c r="JI39687"/>
      <c r="JJ39687"/>
      <c r="KX39687" s="23"/>
      <c r="KY39687" s="23"/>
    </row>
    <row r="39688" spans="36:311" x14ac:dyDescent="0.2">
      <c r="AJ39688" s="23"/>
      <c r="HH39688"/>
      <c r="IW39688" s="36"/>
      <c r="JI39688"/>
      <c r="JJ39688"/>
      <c r="KX39688" s="23"/>
      <c r="KY39688" s="23"/>
    </row>
    <row r="39689" spans="36:311" x14ac:dyDescent="0.2">
      <c r="AJ39689" s="23"/>
      <c r="HH39689"/>
      <c r="IW39689" s="36"/>
      <c r="JI39689"/>
      <c r="JJ39689"/>
      <c r="KX39689" s="23"/>
      <c r="KY39689" s="23"/>
    </row>
    <row r="39690" spans="36:311" x14ac:dyDescent="0.2">
      <c r="AJ39690" s="23"/>
      <c r="HH39690"/>
      <c r="IW39690" s="36"/>
      <c r="JI39690"/>
      <c r="JJ39690"/>
      <c r="KX39690" s="23"/>
      <c r="KY39690" s="23"/>
    </row>
    <row r="39691" spans="36:311" x14ac:dyDescent="0.2">
      <c r="AJ39691" s="23"/>
      <c r="HH39691"/>
      <c r="IW39691" s="36"/>
      <c r="JI39691"/>
      <c r="JJ39691"/>
      <c r="KX39691" s="23"/>
      <c r="KY39691" s="23"/>
    </row>
    <row r="39692" spans="36:311" x14ac:dyDescent="0.2">
      <c r="AJ39692" s="23"/>
      <c r="HH39692"/>
      <c r="IW39692" s="36"/>
      <c r="JI39692"/>
      <c r="JJ39692"/>
      <c r="KX39692" s="23"/>
      <c r="KY39692" s="23"/>
    </row>
    <row r="39693" spans="36:311" x14ac:dyDescent="0.2">
      <c r="AJ39693" s="23"/>
      <c r="HH39693"/>
      <c r="IW39693" s="36"/>
      <c r="JI39693"/>
      <c r="JJ39693"/>
      <c r="KX39693" s="23"/>
      <c r="KY39693" s="23"/>
    </row>
    <row r="39694" spans="36:311" x14ac:dyDescent="0.2">
      <c r="AJ39694" s="23"/>
      <c r="HH39694"/>
      <c r="IW39694" s="36"/>
      <c r="JI39694"/>
      <c r="JJ39694"/>
      <c r="KX39694" s="23"/>
      <c r="KY39694" s="23"/>
    </row>
    <row r="39695" spans="36:311" x14ac:dyDescent="0.2">
      <c r="AJ39695" s="23"/>
      <c r="HH39695"/>
      <c r="IW39695" s="36"/>
      <c r="JI39695"/>
      <c r="JJ39695"/>
      <c r="KX39695" s="23"/>
      <c r="KY39695" s="23"/>
    </row>
    <row r="39696" spans="36:311" x14ac:dyDescent="0.2">
      <c r="AJ39696" s="23"/>
      <c r="HH39696"/>
      <c r="IW39696" s="36"/>
      <c r="JI39696"/>
      <c r="JJ39696"/>
      <c r="KX39696" s="23"/>
      <c r="KY39696" s="23"/>
    </row>
    <row r="39697" spans="36:311" x14ac:dyDescent="0.2">
      <c r="AJ39697" s="23"/>
      <c r="HH39697"/>
      <c r="IW39697" s="36"/>
      <c r="JI39697"/>
      <c r="JJ39697"/>
      <c r="KX39697" s="23"/>
      <c r="KY39697" s="23"/>
    </row>
    <row r="39698" spans="36:311" x14ac:dyDescent="0.2">
      <c r="AJ39698" s="23"/>
      <c r="HH39698"/>
      <c r="IW39698" s="36"/>
      <c r="JI39698"/>
      <c r="JJ39698"/>
      <c r="KX39698" s="23"/>
      <c r="KY39698" s="23"/>
    </row>
    <row r="39699" spans="36:311" x14ac:dyDescent="0.2">
      <c r="AJ39699" s="23"/>
      <c r="HH39699"/>
      <c r="IW39699" s="36"/>
      <c r="JI39699"/>
      <c r="JJ39699"/>
      <c r="KX39699" s="23"/>
      <c r="KY39699" s="23"/>
    </row>
    <row r="39700" spans="36:311" x14ac:dyDescent="0.2">
      <c r="AJ39700" s="23"/>
      <c r="HH39700"/>
      <c r="IW39700" s="36"/>
      <c r="JI39700"/>
      <c r="JJ39700"/>
      <c r="KX39700" s="23"/>
      <c r="KY39700" s="23"/>
    </row>
    <row r="39701" spans="36:311" x14ac:dyDescent="0.2">
      <c r="AJ39701" s="23"/>
      <c r="HH39701"/>
      <c r="IW39701" s="36"/>
      <c r="JI39701"/>
      <c r="JJ39701"/>
      <c r="KX39701" s="23"/>
      <c r="KY39701" s="23"/>
    </row>
    <row r="39702" spans="36:311" x14ac:dyDescent="0.2">
      <c r="AJ39702" s="23"/>
      <c r="HH39702"/>
      <c r="IW39702" s="36"/>
      <c r="JI39702"/>
      <c r="JJ39702"/>
      <c r="KX39702" s="23"/>
      <c r="KY39702" s="23"/>
    </row>
    <row r="39703" spans="36:311" x14ac:dyDescent="0.2">
      <c r="AJ39703" s="23"/>
      <c r="HH39703"/>
      <c r="IW39703" s="36"/>
      <c r="JI39703"/>
      <c r="JJ39703"/>
      <c r="KX39703" s="23"/>
      <c r="KY39703" s="23"/>
    </row>
    <row r="39704" spans="36:311" x14ac:dyDescent="0.2">
      <c r="AJ39704" s="23"/>
      <c r="HH39704"/>
      <c r="IW39704" s="36"/>
      <c r="JI39704"/>
      <c r="JJ39704"/>
      <c r="KX39704" s="23"/>
      <c r="KY39704" s="23"/>
    </row>
    <row r="39705" spans="36:311" x14ac:dyDescent="0.2">
      <c r="AJ39705" s="23"/>
      <c r="HH39705"/>
      <c r="IW39705" s="36"/>
      <c r="JI39705"/>
      <c r="JJ39705"/>
      <c r="KX39705" s="23"/>
      <c r="KY39705" s="23"/>
    </row>
    <row r="39706" spans="36:311" x14ac:dyDescent="0.2">
      <c r="AJ39706" s="23"/>
      <c r="HH39706"/>
      <c r="IW39706" s="36"/>
      <c r="JI39706"/>
      <c r="JJ39706"/>
      <c r="KX39706" s="23"/>
      <c r="KY39706" s="23"/>
    </row>
    <row r="39707" spans="36:311" x14ac:dyDescent="0.2">
      <c r="AJ39707" s="23"/>
      <c r="HH39707"/>
      <c r="IW39707" s="36"/>
      <c r="JI39707"/>
      <c r="JJ39707"/>
      <c r="KX39707" s="23"/>
      <c r="KY39707" s="23"/>
    </row>
    <row r="39708" spans="36:311" x14ac:dyDescent="0.2">
      <c r="AJ39708" s="23"/>
      <c r="HH39708"/>
      <c r="IW39708" s="36"/>
      <c r="JI39708"/>
      <c r="JJ39708"/>
      <c r="KX39708" s="23"/>
      <c r="KY39708" s="23"/>
    </row>
    <row r="39709" spans="36:311" x14ac:dyDescent="0.2">
      <c r="AJ39709" s="23"/>
      <c r="HH39709"/>
      <c r="IW39709" s="36"/>
      <c r="JI39709"/>
      <c r="JJ39709"/>
      <c r="KX39709" s="23"/>
      <c r="KY39709" s="23"/>
    </row>
    <row r="39710" spans="36:311" x14ac:dyDescent="0.2">
      <c r="AJ39710" s="23"/>
      <c r="HH39710"/>
      <c r="IW39710" s="36"/>
      <c r="JI39710"/>
      <c r="JJ39710"/>
      <c r="KX39710" s="23"/>
      <c r="KY39710" s="23"/>
    </row>
    <row r="39711" spans="36:311" x14ac:dyDescent="0.2">
      <c r="AJ39711" s="23"/>
      <c r="HH39711"/>
      <c r="IW39711" s="36"/>
      <c r="JI39711"/>
      <c r="JJ39711"/>
      <c r="KX39711" s="23"/>
      <c r="KY39711" s="23"/>
    </row>
    <row r="39712" spans="36:311" x14ac:dyDescent="0.2">
      <c r="AJ39712" s="23"/>
      <c r="HH39712"/>
      <c r="IW39712" s="36"/>
      <c r="JI39712"/>
      <c r="JJ39712"/>
      <c r="KX39712" s="23"/>
      <c r="KY39712" s="23"/>
    </row>
    <row r="39713" spans="36:311" x14ac:dyDescent="0.2">
      <c r="AJ39713" s="23"/>
      <c r="HH39713"/>
      <c r="IW39713" s="36"/>
      <c r="JI39713"/>
      <c r="JJ39713"/>
      <c r="KX39713" s="23"/>
      <c r="KY39713" s="23"/>
    </row>
    <row r="39714" spans="36:311" x14ac:dyDescent="0.2">
      <c r="AJ39714" s="23"/>
      <c r="HH39714"/>
      <c r="IW39714" s="36"/>
      <c r="JI39714"/>
      <c r="JJ39714"/>
      <c r="KX39714" s="23"/>
      <c r="KY39714" s="23"/>
    </row>
    <row r="39715" spans="36:311" x14ac:dyDescent="0.2">
      <c r="AJ39715" s="23"/>
      <c r="HH39715"/>
      <c r="IW39715" s="36"/>
      <c r="JI39715"/>
      <c r="JJ39715"/>
      <c r="KX39715" s="23"/>
      <c r="KY39715" s="23"/>
    </row>
    <row r="39716" spans="36:311" x14ac:dyDescent="0.2">
      <c r="AJ39716" s="23"/>
      <c r="HH39716"/>
      <c r="IW39716" s="36"/>
      <c r="JI39716"/>
      <c r="JJ39716"/>
      <c r="KX39716" s="23"/>
      <c r="KY39716" s="23"/>
    </row>
    <row r="39717" spans="36:311" x14ac:dyDescent="0.2">
      <c r="AJ39717" s="23"/>
      <c r="HH39717"/>
      <c r="IW39717" s="36"/>
      <c r="JI39717"/>
      <c r="JJ39717"/>
      <c r="KX39717" s="23"/>
      <c r="KY39717" s="23"/>
    </row>
    <row r="39718" spans="36:311" x14ac:dyDescent="0.2">
      <c r="AJ39718" s="23"/>
      <c r="HH39718"/>
      <c r="IW39718" s="36"/>
      <c r="JI39718"/>
      <c r="JJ39718"/>
      <c r="KX39718" s="23"/>
      <c r="KY39718" s="23"/>
    </row>
    <row r="39719" spans="36:311" x14ac:dyDescent="0.2">
      <c r="AJ39719" s="23"/>
      <c r="HH39719"/>
      <c r="IW39719" s="36"/>
      <c r="JI39719"/>
      <c r="JJ39719"/>
      <c r="KX39719" s="23"/>
      <c r="KY39719" s="23"/>
    </row>
    <row r="39720" spans="36:311" x14ac:dyDescent="0.2">
      <c r="AJ39720" s="23"/>
      <c r="HH39720"/>
      <c r="IW39720" s="36"/>
      <c r="JI39720"/>
      <c r="JJ39720"/>
      <c r="KX39720" s="23"/>
      <c r="KY39720" s="23"/>
    </row>
    <row r="39721" spans="36:311" x14ac:dyDescent="0.2">
      <c r="AJ39721" s="23"/>
      <c r="HH39721"/>
      <c r="IW39721" s="36"/>
      <c r="JI39721"/>
      <c r="JJ39721"/>
      <c r="KX39721" s="23"/>
      <c r="KY39721" s="23"/>
    </row>
    <row r="39722" spans="36:311" x14ac:dyDescent="0.2">
      <c r="AJ39722" s="23"/>
      <c r="HH39722"/>
      <c r="IW39722" s="36"/>
      <c r="JI39722"/>
      <c r="JJ39722"/>
      <c r="KX39722" s="23"/>
      <c r="KY39722" s="23"/>
    </row>
    <row r="39723" spans="36:311" x14ac:dyDescent="0.2">
      <c r="AJ39723" s="23"/>
      <c r="HH39723"/>
      <c r="IW39723" s="36"/>
      <c r="JI39723"/>
      <c r="JJ39723"/>
      <c r="KX39723" s="23"/>
      <c r="KY39723" s="23"/>
    </row>
    <row r="39724" spans="36:311" x14ac:dyDescent="0.2">
      <c r="AJ39724" s="23"/>
      <c r="HH39724"/>
      <c r="IW39724" s="36"/>
      <c r="JI39724"/>
      <c r="JJ39724"/>
      <c r="KX39724" s="23"/>
      <c r="KY39724" s="23"/>
    </row>
    <row r="39725" spans="36:311" x14ac:dyDescent="0.2">
      <c r="AJ39725" s="23"/>
      <c r="HH39725"/>
      <c r="IW39725" s="36"/>
      <c r="JI39725"/>
      <c r="JJ39725"/>
      <c r="KX39725" s="23"/>
      <c r="KY39725" s="23"/>
    </row>
    <row r="39726" spans="36:311" x14ac:dyDescent="0.2">
      <c r="AJ39726" s="23"/>
      <c r="HH39726"/>
      <c r="IW39726" s="36"/>
      <c r="JI39726"/>
      <c r="JJ39726"/>
      <c r="KX39726" s="23"/>
      <c r="KY39726" s="23"/>
    </row>
    <row r="39727" spans="36:311" x14ac:dyDescent="0.2">
      <c r="AJ39727" s="23"/>
      <c r="HH39727"/>
      <c r="IW39727" s="36"/>
      <c r="JI39727"/>
      <c r="JJ39727"/>
      <c r="KX39727" s="23"/>
      <c r="KY39727" s="23"/>
    </row>
    <row r="39728" spans="36:311" x14ac:dyDescent="0.2">
      <c r="AJ39728" s="23"/>
      <c r="HH39728"/>
      <c r="IW39728" s="36"/>
      <c r="JI39728"/>
      <c r="JJ39728"/>
      <c r="KX39728" s="23"/>
      <c r="KY39728" s="23"/>
    </row>
    <row r="39729" spans="36:311" x14ac:dyDescent="0.2">
      <c r="AJ39729" s="23"/>
      <c r="HH39729"/>
      <c r="IW39729" s="36"/>
      <c r="JI39729"/>
      <c r="JJ39729"/>
      <c r="KX39729" s="23"/>
      <c r="KY39729" s="23"/>
    </row>
    <row r="39730" spans="36:311" x14ac:dyDescent="0.2">
      <c r="AJ39730" s="23"/>
      <c r="HH39730"/>
      <c r="IW39730" s="36"/>
      <c r="JI39730"/>
      <c r="JJ39730"/>
      <c r="KX39730" s="23"/>
      <c r="KY39730" s="23"/>
    </row>
    <row r="39731" spans="36:311" x14ac:dyDescent="0.2">
      <c r="AJ39731" s="23"/>
      <c r="HH39731"/>
      <c r="IW39731" s="36"/>
      <c r="JI39731"/>
      <c r="JJ39731"/>
      <c r="KX39731" s="23"/>
      <c r="KY39731" s="23"/>
    </row>
    <row r="39732" spans="36:311" x14ac:dyDescent="0.2">
      <c r="AJ39732" s="23"/>
      <c r="HH39732"/>
      <c r="IW39732" s="36"/>
      <c r="JI39732"/>
      <c r="JJ39732"/>
      <c r="KX39732" s="23"/>
      <c r="KY39732" s="23"/>
    </row>
    <row r="39733" spans="36:311" x14ac:dyDescent="0.2">
      <c r="AJ39733" s="23"/>
      <c r="HH39733"/>
      <c r="IW39733" s="36"/>
      <c r="JI39733"/>
      <c r="JJ39733"/>
      <c r="KX39733" s="23"/>
      <c r="KY39733" s="23"/>
    </row>
    <row r="39734" spans="36:311" x14ac:dyDescent="0.2">
      <c r="AJ39734" s="23"/>
      <c r="HH39734"/>
      <c r="IW39734" s="36"/>
      <c r="JI39734"/>
      <c r="JJ39734"/>
      <c r="KX39734" s="23"/>
      <c r="KY39734" s="23"/>
    </row>
    <row r="39735" spans="36:311" x14ac:dyDescent="0.2">
      <c r="AJ39735" s="23"/>
      <c r="HH39735"/>
      <c r="IW39735" s="36"/>
      <c r="JI39735"/>
      <c r="JJ39735"/>
      <c r="KX39735" s="23"/>
      <c r="KY39735" s="23"/>
    </row>
    <row r="39736" spans="36:311" x14ac:dyDescent="0.2">
      <c r="AJ39736" s="23"/>
      <c r="HH39736"/>
      <c r="IW39736" s="36"/>
      <c r="JI39736"/>
      <c r="JJ39736"/>
      <c r="KX39736" s="23"/>
      <c r="KY39736" s="23"/>
    </row>
    <row r="39737" spans="36:311" x14ac:dyDescent="0.2">
      <c r="AJ39737" s="23"/>
      <c r="HH39737"/>
      <c r="IW39737" s="36"/>
      <c r="JI39737"/>
      <c r="JJ39737"/>
      <c r="KX39737" s="23"/>
      <c r="KY39737" s="23"/>
    </row>
    <row r="39738" spans="36:311" x14ac:dyDescent="0.2">
      <c r="AJ39738" s="23"/>
      <c r="HH39738"/>
      <c r="IW39738" s="36"/>
      <c r="JI39738"/>
      <c r="JJ39738"/>
      <c r="KX39738" s="23"/>
      <c r="KY39738" s="23"/>
    </row>
    <row r="39739" spans="36:311" x14ac:dyDescent="0.2">
      <c r="AJ39739" s="23"/>
      <c r="HH39739"/>
      <c r="IW39739" s="36"/>
      <c r="JI39739"/>
      <c r="JJ39739"/>
      <c r="KX39739" s="23"/>
      <c r="KY39739" s="23"/>
    </row>
    <row r="39740" spans="36:311" x14ac:dyDescent="0.2">
      <c r="AJ39740" s="23"/>
      <c r="HH39740"/>
      <c r="IW39740" s="36"/>
      <c r="JI39740"/>
      <c r="JJ39740"/>
      <c r="KX39740" s="23"/>
      <c r="KY39740" s="23"/>
    </row>
    <row r="39741" spans="36:311" x14ac:dyDescent="0.2">
      <c r="AJ39741" s="23"/>
      <c r="HH39741"/>
      <c r="IW39741" s="36"/>
      <c r="JI39741"/>
      <c r="JJ39741"/>
      <c r="KX39741" s="23"/>
      <c r="KY39741" s="23"/>
    </row>
    <row r="39742" spans="36:311" x14ac:dyDescent="0.2">
      <c r="AJ39742" s="23"/>
      <c r="HH39742"/>
      <c r="IW39742" s="36"/>
      <c r="JI39742"/>
      <c r="JJ39742"/>
      <c r="KX39742" s="23"/>
      <c r="KY39742" s="23"/>
    </row>
    <row r="39743" spans="36:311" x14ac:dyDescent="0.2">
      <c r="AJ39743" s="23"/>
      <c r="HH39743"/>
      <c r="IW39743" s="36"/>
      <c r="JI39743"/>
      <c r="JJ39743"/>
      <c r="KX39743" s="23"/>
      <c r="KY39743" s="23"/>
    </row>
    <row r="39744" spans="36:311" x14ac:dyDescent="0.2">
      <c r="AJ39744" s="23"/>
      <c r="HH39744"/>
      <c r="IW39744" s="36"/>
      <c r="JI39744"/>
      <c r="JJ39744"/>
      <c r="KX39744" s="23"/>
      <c r="KY39744" s="23"/>
    </row>
    <row r="39745" spans="36:311" x14ac:dyDescent="0.2">
      <c r="AJ39745" s="23"/>
      <c r="HH39745"/>
      <c r="IW39745" s="36"/>
      <c r="JI39745"/>
      <c r="JJ39745"/>
      <c r="KX39745" s="23"/>
      <c r="KY39745" s="23"/>
    </row>
    <row r="39746" spans="36:311" x14ac:dyDescent="0.2">
      <c r="AJ39746" s="23"/>
      <c r="HH39746"/>
      <c r="IW39746" s="36"/>
      <c r="JI39746"/>
      <c r="JJ39746"/>
      <c r="KX39746" s="23"/>
      <c r="KY39746" s="23"/>
    </row>
    <row r="39747" spans="36:311" x14ac:dyDescent="0.2">
      <c r="AJ39747" s="23"/>
      <c r="HH39747"/>
      <c r="IW39747" s="36"/>
      <c r="JI39747"/>
      <c r="JJ39747"/>
      <c r="KX39747" s="23"/>
      <c r="KY39747" s="23"/>
    </row>
    <row r="39748" spans="36:311" x14ac:dyDescent="0.2">
      <c r="AJ39748" s="23"/>
      <c r="HH39748"/>
      <c r="IW39748" s="36"/>
      <c r="JI39748"/>
      <c r="JJ39748"/>
      <c r="KX39748" s="23"/>
      <c r="KY39748" s="23"/>
    </row>
    <row r="39749" spans="36:311" x14ac:dyDescent="0.2">
      <c r="AJ39749" s="23"/>
      <c r="HH39749"/>
      <c r="IW39749" s="36"/>
      <c r="JI39749"/>
      <c r="JJ39749"/>
      <c r="KX39749" s="23"/>
      <c r="KY39749" s="23"/>
    </row>
    <row r="39750" spans="36:311" x14ac:dyDescent="0.2">
      <c r="AJ39750" s="23"/>
      <c r="HH39750"/>
      <c r="IW39750" s="36"/>
      <c r="JI39750"/>
      <c r="JJ39750"/>
      <c r="KX39750" s="23"/>
      <c r="KY39750" s="23"/>
    </row>
    <row r="39751" spans="36:311" x14ac:dyDescent="0.2">
      <c r="AJ39751" s="23"/>
      <c r="HH39751"/>
      <c r="IW39751" s="36"/>
      <c r="JI39751"/>
      <c r="JJ39751"/>
      <c r="KX39751" s="23"/>
      <c r="KY39751" s="23"/>
    </row>
    <row r="39752" spans="36:311" x14ac:dyDescent="0.2">
      <c r="AJ39752" s="23"/>
      <c r="HH39752"/>
      <c r="IW39752" s="36"/>
      <c r="JI39752"/>
      <c r="JJ39752"/>
      <c r="KX39752" s="23"/>
      <c r="KY39752" s="23"/>
    </row>
    <row r="39753" spans="36:311" x14ac:dyDescent="0.2">
      <c r="AJ39753" s="23"/>
      <c r="HH39753"/>
      <c r="IW39753" s="36"/>
      <c r="JI39753"/>
      <c r="JJ39753"/>
      <c r="KX39753" s="23"/>
      <c r="KY39753" s="23"/>
    </row>
    <row r="39754" spans="36:311" x14ac:dyDescent="0.2">
      <c r="AJ39754" s="23"/>
      <c r="HH39754"/>
      <c r="IW39754" s="36"/>
      <c r="JI39754"/>
      <c r="JJ39754"/>
      <c r="KX39754" s="23"/>
      <c r="KY39754" s="23"/>
    </row>
    <row r="39755" spans="36:311" x14ac:dyDescent="0.2">
      <c r="AJ39755" s="23"/>
      <c r="HH39755"/>
      <c r="IW39755" s="36"/>
      <c r="JI39755"/>
      <c r="JJ39755"/>
      <c r="KX39755" s="23"/>
      <c r="KY39755" s="23"/>
    </row>
    <row r="39756" spans="36:311" x14ac:dyDescent="0.2">
      <c r="AJ39756" s="23"/>
      <c r="HH39756"/>
      <c r="IW39756" s="36"/>
      <c r="JI39756"/>
      <c r="JJ39756"/>
      <c r="KX39756" s="23"/>
      <c r="KY39756" s="23"/>
    </row>
    <row r="39757" spans="36:311" x14ac:dyDescent="0.2">
      <c r="AJ39757" s="23"/>
      <c r="HH39757"/>
      <c r="IW39757" s="36"/>
      <c r="JI39757"/>
      <c r="JJ39757"/>
      <c r="KX39757" s="23"/>
      <c r="KY39757" s="23"/>
    </row>
    <row r="39758" spans="36:311" x14ac:dyDescent="0.2">
      <c r="AJ39758" s="23"/>
      <c r="HH39758"/>
      <c r="IW39758" s="36"/>
      <c r="JI39758"/>
      <c r="JJ39758"/>
      <c r="KX39758" s="23"/>
      <c r="KY39758" s="23"/>
    </row>
    <row r="39759" spans="36:311" x14ac:dyDescent="0.2">
      <c r="AJ39759" s="23"/>
      <c r="HH39759"/>
      <c r="IW39759" s="36"/>
      <c r="JI39759"/>
      <c r="JJ39759"/>
      <c r="KX39759" s="23"/>
      <c r="KY39759" s="23"/>
    </row>
    <row r="39760" spans="36:311" x14ac:dyDescent="0.2">
      <c r="AJ39760" s="23"/>
      <c r="HH39760"/>
      <c r="IW39760" s="36"/>
      <c r="JI39760"/>
      <c r="JJ39760"/>
      <c r="KX39760" s="23"/>
      <c r="KY39760" s="23"/>
    </row>
    <row r="39761" spans="36:311" x14ac:dyDescent="0.2">
      <c r="AJ39761" s="23"/>
      <c r="HH39761"/>
      <c r="IW39761" s="36"/>
      <c r="JI39761"/>
      <c r="JJ39761"/>
      <c r="KX39761" s="23"/>
      <c r="KY39761" s="23"/>
    </row>
    <row r="39762" spans="36:311" x14ac:dyDescent="0.2">
      <c r="AJ39762" s="23"/>
      <c r="HH39762"/>
      <c r="IW39762" s="36"/>
      <c r="JI39762"/>
      <c r="JJ39762"/>
      <c r="KX39762" s="23"/>
      <c r="KY39762" s="23"/>
    </row>
    <row r="39763" spans="36:311" x14ac:dyDescent="0.2">
      <c r="AJ39763" s="23"/>
      <c r="HH39763"/>
      <c r="IW39763" s="36"/>
      <c r="JI39763"/>
      <c r="JJ39763"/>
      <c r="KX39763" s="23"/>
      <c r="KY39763" s="23"/>
    </row>
    <row r="39764" spans="36:311" x14ac:dyDescent="0.2">
      <c r="AJ39764" s="23"/>
      <c r="HH39764"/>
      <c r="IW39764" s="36"/>
      <c r="JI39764"/>
      <c r="JJ39764"/>
      <c r="KX39764" s="23"/>
      <c r="KY39764" s="23"/>
    </row>
    <row r="39765" spans="36:311" x14ac:dyDescent="0.2">
      <c r="AJ39765" s="23"/>
      <c r="HH39765"/>
      <c r="IW39765" s="36"/>
      <c r="JI39765"/>
      <c r="JJ39765"/>
      <c r="KX39765" s="23"/>
      <c r="KY39765" s="23"/>
    </row>
    <row r="39766" spans="36:311" x14ac:dyDescent="0.2">
      <c r="AJ39766" s="23"/>
      <c r="HH39766"/>
      <c r="IW39766" s="36"/>
      <c r="JI39766"/>
      <c r="JJ39766"/>
      <c r="KX39766" s="23"/>
      <c r="KY39766" s="23"/>
    </row>
    <row r="39767" spans="36:311" x14ac:dyDescent="0.2">
      <c r="AJ39767" s="23"/>
      <c r="HH39767"/>
      <c r="IW39767" s="36"/>
      <c r="JI39767"/>
      <c r="JJ39767"/>
      <c r="KX39767" s="23"/>
      <c r="KY39767" s="23"/>
    </row>
    <row r="39768" spans="36:311" x14ac:dyDescent="0.2">
      <c r="AJ39768" s="23"/>
      <c r="HH39768"/>
      <c r="IW39768" s="36"/>
      <c r="JI39768"/>
      <c r="JJ39768"/>
      <c r="KX39768" s="23"/>
      <c r="KY39768" s="23"/>
    </row>
    <row r="39769" spans="36:311" x14ac:dyDescent="0.2">
      <c r="AJ39769" s="23"/>
      <c r="HH39769"/>
      <c r="IW39769" s="36"/>
      <c r="JI39769"/>
      <c r="JJ39769"/>
      <c r="KX39769" s="23"/>
      <c r="KY39769" s="23"/>
    </row>
    <row r="39770" spans="36:311" x14ac:dyDescent="0.2">
      <c r="AJ39770" s="23"/>
      <c r="HH39770"/>
      <c r="IW39770" s="36"/>
      <c r="JI39770"/>
      <c r="JJ39770"/>
      <c r="KX39770" s="23"/>
      <c r="KY39770" s="23"/>
    </row>
    <row r="39771" spans="36:311" x14ac:dyDescent="0.2">
      <c r="AJ39771" s="23"/>
      <c r="HH39771"/>
      <c r="IW39771" s="36"/>
      <c r="JI39771"/>
      <c r="JJ39771"/>
      <c r="KX39771" s="23"/>
      <c r="KY39771" s="23"/>
    </row>
    <row r="39772" spans="36:311" x14ac:dyDescent="0.2">
      <c r="AJ39772" s="23"/>
      <c r="HH39772"/>
      <c r="IW39772" s="36"/>
      <c r="JI39772"/>
      <c r="JJ39772"/>
      <c r="KX39772" s="23"/>
      <c r="KY39772" s="23"/>
    </row>
    <row r="39773" spans="36:311" x14ac:dyDescent="0.2">
      <c r="AJ39773" s="23"/>
      <c r="HH39773"/>
      <c r="IW39773" s="36"/>
      <c r="JI39773"/>
      <c r="JJ39773"/>
      <c r="KX39773" s="23"/>
      <c r="KY39773" s="23"/>
    </row>
    <row r="39774" spans="36:311" x14ac:dyDescent="0.2">
      <c r="AJ39774" s="23"/>
      <c r="HH39774"/>
      <c r="IW39774" s="36"/>
      <c r="JI39774"/>
      <c r="JJ39774"/>
      <c r="KX39774" s="23"/>
      <c r="KY39774" s="23"/>
    </row>
    <row r="39775" spans="36:311" x14ac:dyDescent="0.2">
      <c r="AJ39775" s="23"/>
      <c r="HH39775"/>
      <c r="IW39775" s="36"/>
      <c r="JI39775"/>
      <c r="JJ39775"/>
      <c r="KX39775" s="23"/>
      <c r="KY39775" s="23"/>
    </row>
    <row r="39776" spans="36:311" x14ac:dyDescent="0.2">
      <c r="AJ39776" s="23"/>
      <c r="HH39776"/>
      <c r="IW39776" s="36"/>
      <c r="JI39776"/>
      <c r="JJ39776"/>
      <c r="KX39776" s="23"/>
      <c r="KY39776" s="23"/>
    </row>
    <row r="39777" spans="36:311" x14ac:dyDescent="0.2">
      <c r="AJ39777" s="23"/>
      <c r="HH39777"/>
      <c r="IW39777" s="36"/>
      <c r="JI39777"/>
      <c r="JJ39777"/>
      <c r="KX39777" s="23"/>
      <c r="KY39777" s="23"/>
    </row>
    <row r="39778" spans="36:311" x14ac:dyDescent="0.2">
      <c r="AJ39778" s="23"/>
      <c r="HH39778"/>
      <c r="IW39778" s="36"/>
      <c r="JI39778"/>
      <c r="JJ39778"/>
      <c r="KX39778" s="23"/>
      <c r="KY39778" s="23"/>
    </row>
    <row r="39779" spans="36:311" x14ac:dyDescent="0.2">
      <c r="AJ39779" s="23"/>
      <c r="HH39779"/>
      <c r="IW39779" s="36"/>
      <c r="JI39779"/>
      <c r="JJ39779"/>
      <c r="KX39779" s="23"/>
      <c r="KY39779" s="23"/>
    </row>
    <row r="39780" spans="36:311" x14ac:dyDescent="0.2">
      <c r="AJ39780" s="23"/>
      <c r="HH39780"/>
      <c r="IW39780" s="36"/>
      <c r="JI39780"/>
      <c r="JJ39780"/>
      <c r="KX39780" s="23"/>
      <c r="KY39780" s="23"/>
    </row>
    <row r="39781" spans="36:311" x14ac:dyDescent="0.2">
      <c r="AJ39781" s="23"/>
      <c r="HH39781"/>
      <c r="IW39781" s="36"/>
      <c r="JI39781"/>
      <c r="JJ39781"/>
      <c r="KX39781" s="23"/>
      <c r="KY39781" s="23"/>
    </row>
    <row r="39782" spans="36:311" x14ac:dyDescent="0.2">
      <c r="AJ39782" s="23"/>
      <c r="HH39782"/>
      <c r="IW39782" s="36"/>
      <c r="JI39782"/>
      <c r="JJ39782"/>
      <c r="KX39782" s="23"/>
      <c r="KY39782" s="23"/>
    </row>
    <row r="39783" spans="36:311" x14ac:dyDescent="0.2">
      <c r="AJ39783" s="23"/>
      <c r="HH39783"/>
      <c r="IW39783" s="36"/>
      <c r="JI39783"/>
      <c r="JJ39783"/>
      <c r="KX39783" s="23"/>
      <c r="KY39783" s="23"/>
    </row>
    <row r="39784" spans="36:311" x14ac:dyDescent="0.2">
      <c r="AJ39784" s="23"/>
      <c r="HH39784"/>
      <c r="IW39784" s="36"/>
      <c r="JI39784"/>
      <c r="JJ39784"/>
      <c r="KX39784" s="23"/>
      <c r="KY39784" s="23"/>
    </row>
    <row r="39785" spans="36:311" x14ac:dyDescent="0.2">
      <c r="AJ39785" s="23"/>
      <c r="HH39785"/>
      <c r="IW39785" s="36"/>
      <c r="JI39785"/>
      <c r="JJ39785"/>
      <c r="KX39785" s="23"/>
      <c r="KY39785" s="23"/>
    </row>
    <row r="39786" spans="36:311" x14ac:dyDescent="0.2">
      <c r="AJ39786" s="23"/>
      <c r="HH39786"/>
      <c r="IW39786" s="36"/>
      <c r="JI39786"/>
      <c r="JJ39786"/>
      <c r="KX39786" s="23"/>
      <c r="KY39786" s="23"/>
    </row>
    <row r="39787" spans="36:311" x14ac:dyDescent="0.2">
      <c r="AJ39787" s="23"/>
      <c r="HH39787"/>
      <c r="IW39787" s="36"/>
      <c r="JI39787"/>
      <c r="JJ39787"/>
      <c r="KX39787" s="23"/>
      <c r="KY39787" s="23"/>
    </row>
    <row r="39788" spans="36:311" x14ac:dyDescent="0.2">
      <c r="AJ39788" s="23"/>
      <c r="HH39788"/>
      <c r="IW39788" s="36"/>
      <c r="JI39788"/>
      <c r="JJ39788"/>
      <c r="KX39788" s="23"/>
      <c r="KY39788" s="23"/>
    </row>
    <row r="39789" spans="36:311" x14ac:dyDescent="0.2">
      <c r="AJ39789" s="23"/>
      <c r="HH39789"/>
      <c r="IW39789" s="36"/>
      <c r="JI39789"/>
      <c r="JJ39789"/>
      <c r="KX39789" s="23"/>
      <c r="KY39789" s="23"/>
    </row>
    <row r="39790" spans="36:311" x14ac:dyDescent="0.2">
      <c r="AJ39790" s="23"/>
      <c r="HH39790"/>
      <c r="IW39790" s="36"/>
      <c r="JI39790"/>
      <c r="JJ39790"/>
      <c r="KX39790" s="23"/>
      <c r="KY39790" s="23"/>
    </row>
    <row r="39791" spans="36:311" x14ac:dyDescent="0.2">
      <c r="AJ39791" s="23"/>
      <c r="HH39791"/>
      <c r="IW39791" s="36"/>
      <c r="JI39791"/>
      <c r="JJ39791"/>
      <c r="KX39791" s="23"/>
      <c r="KY39791" s="23"/>
    </row>
    <row r="39792" spans="36:311" x14ac:dyDescent="0.2">
      <c r="AJ39792" s="23"/>
      <c r="HH39792"/>
      <c r="IW39792" s="36"/>
      <c r="JI39792"/>
      <c r="JJ39792"/>
      <c r="KX39792" s="23"/>
      <c r="KY39792" s="23"/>
    </row>
    <row r="39793" spans="36:311" x14ac:dyDescent="0.2">
      <c r="AJ39793" s="23"/>
      <c r="HH39793"/>
      <c r="IW39793" s="36"/>
      <c r="JI39793"/>
      <c r="JJ39793"/>
      <c r="KX39793" s="23"/>
      <c r="KY39793" s="23"/>
    </row>
    <row r="39794" spans="36:311" x14ac:dyDescent="0.2">
      <c r="AJ39794" s="23"/>
      <c r="HH39794"/>
      <c r="IW39794" s="36"/>
      <c r="JI39794"/>
      <c r="JJ39794"/>
      <c r="KX39794" s="23"/>
      <c r="KY39794" s="23"/>
    </row>
    <row r="39795" spans="36:311" x14ac:dyDescent="0.2">
      <c r="AJ39795" s="23"/>
      <c r="HH39795"/>
      <c r="IW39795" s="36"/>
      <c r="JI39795"/>
      <c r="JJ39795"/>
      <c r="KX39795" s="23"/>
      <c r="KY39795" s="23"/>
    </row>
    <row r="39796" spans="36:311" x14ac:dyDescent="0.2">
      <c r="AJ39796" s="23"/>
      <c r="HH39796"/>
      <c r="IW39796" s="36"/>
      <c r="JI39796"/>
      <c r="JJ39796"/>
      <c r="KX39796" s="23"/>
      <c r="KY39796" s="23"/>
    </row>
    <row r="39797" spans="36:311" x14ac:dyDescent="0.2">
      <c r="AJ39797" s="23"/>
      <c r="HH39797"/>
      <c r="IW39797" s="36"/>
      <c r="JI39797"/>
      <c r="JJ39797"/>
      <c r="KX39797" s="23"/>
      <c r="KY39797" s="23"/>
    </row>
    <row r="39798" spans="36:311" x14ac:dyDescent="0.2">
      <c r="AJ39798" s="23"/>
      <c r="HH39798"/>
      <c r="IW39798" s="36"/>
      <c r="JI39798"/>
      <c r="JJ39798"/>
      <c r="KX39798" s="23"/>
      <c r="KY39798" s="23"/>
    </row>
    <row r="39799" spans="36:311" x14ac:dyDescent="0.2">
      <c r="AJ39799" s="23"/>
      <c r="HH39799"/>
      <c r="IW39799" s="36"/>
      <c r="JI39799"/>
      <c r="JJ39799"/>
      <c r="KX39799" s="23"/>
      <c r="KY39799" s="23"/>
    </row>
    <row r="39800" spans="36:311" x14ac:dyDescent="0.2">
      <c r="AJ39800" s="23"/>
      <c r="HH39800"/>
      <c r="IW39800" s="36"/>
      <c r="JI39800"/>
      <c r="JJ39800"/>
      <c r="KX39800" s="23"/>
      <c r="KY39800" s="23"/>
    </row>
    <row r="39801" spans="36:311" x14ac:dyDescent="0.2">
      <c r="AJ39801" s="23"/>
      <c r="HH39801"/>
      <c r="IW39801" s="36"/>
      <c r="JI39801"/>
      <c r="JJ39801"/>
      <c r="KX39801" s="23"/>
      <c r="KY39801" s="23"/>
    </row>
    <row r="39802" spans="36:311" x14ac:dyDescent="0.2">
      <c r="AJ39802" s="23"/>
      <c r="HH39802"/>
      <c r="IW39802" s="36"/>
      <c r="JI39802"/>
      <c r="JJ39802"/>
      <c r="KX39802" s="23"/>
      <c r="KY39802" s="23"/>
    </row>
    <row r="39803" spans="36:311" x14ac:dyDescent="0.2">
      <c r="AJ39803" s="23"/>
      <c r="HH39803"/>
      <c r="IW39803" s="36"/>
      <c r="JI39803"/>
      <c r="JJ39803"/>
      <c r="KX39803" s="23"/>
      <c r="KY39803" s="23"/>
    </row>
    <row r="39804" spans="36:311" x14ac:dyDescent="0.2">
      <c r="AJ39804" s="23"/>
      <c r="HH39804"/>
      <c r="IW39804" s="36"/>
      <c r="JI39804"/>
      <c r="JJ39804"/>
      <c r="KX39804" s="23"/>
      <c r="KY39804" s="23"/>
    </row>
    <row r="39805" spans="36:311" x14ac:dyDescent="0.2">
      <c r="AJ39805" s="23"/>
      <c r="HH39805"/>
      <c r="IW39805" s="36"/>
      <c r="JI39805"/>
      <c r="JJ39805"/>
      <c r="KX39805" s="23"/>
      <c r="KY39805" s="23"/>
    </row>
    <row r="39806" spans="36:311" x14ac:dyDescent="0.2">
      <c r="AJ39806" s="23"/>
      <c r="HH39806"/>
      <c r="IW39806" s="36"/>
      <c r="JI39806"/>
      <c r="JJ39806"/>
      <c r="KX39806" s="23"/>
      <c r="KY39806" s="23"/>
    </row>
    <row r="39807" spans="36:311" x14ac:dyDescent="0.2">
      <c r="AJ39807" s="23"/>
      <c r="HH39807"/>
      <c r="IW39807" s="36"/>
      <c r="JI39807"/>
      <c r="JJ39807"/>
      <c r="KX39807" s="23"/>
      <c r="KY39807" s="23"/>
    </row>
    <row r="39808" spans="36:311" x14ac:dyDescent="0.2">
      <c r="AJ39808" s="23"/>
      <c r="HH39808"/>
      <c r="IW39808" s="36"/>
      <c r="JI39808"/>
      <c r="JJ39808"/>
      <c r="KX39808" s="23"/>
      <c r="KY39808" s="23"/>
    </row>
    <row r="39809" spans="36:311" x14ac:dyDescent="0.2">
      <c r="AJ39809" s="23"/>
      <c r="HH39809"/>
      <c r="IW39809" s="36"/>
      <c r="JI39809"/>
      <c r="JJ39809"/>
      <c r="KX39809" s="23"/>
      <c r="KY39809" s="23"/>
    </row>
    <row r="39810" spans="36:311" x14ac:dyDescent="0.2">
      <c r="AJ39810" s="23"/>
      <c r="HH39810"/>
      <c r="IW39810" s="36"/>
      <c r="JI39810"/>
      <c r="JJ39810"/>
      <c r="KX39810" s="23"/>
      <c r="KY39810" s="23"/>
    </row>
    <row r="39811" spans="36:311" x14ac:dyDescent="0.2">
      <c r="AJ39811" s="23"/>
      <c r="HH39811"/>
      <c r="IW39811" s="36"/>
      <c r="JI39811"/>
      <c r="JJ39811"/>
      <c r="KX39811" s="23"/>
      <c r="KY39811" s="23"/>
    </row>
    <row r="39812" spans="36:311" x14ac:dyDescent="0.2">
      <c r="AJ39812" s="23"/>
      <c r="HH39812"/>
      <c r="IW39812" s="36"/>
      <c r="JI39812"/>
      <c r="JJ39812"/>
      <c r="KX39812" s="23"/>
      <c r="KY39812" s="23"/>
    </row>
    <row r="39813" spans="36:311" x14ac:dyDescent="0.2">
      <c r="AJ39813" s="23"/>
      <c r="HH39813"/>
      <c r="IW39813" s="36"/>
      <c r="JI39813"/>
      <c r="JJ39813"/>
      <c r="KX39813" s="23"/>
      <c r="KY39813" s="23"/>
    </row>
    <row r="39814" spans="36:311" x14ac:dyDescent="0.2">
      <c r="AJ39814" s="23"/>
      <c r="HH39814"/>
      <c r="IW39814" s="36"/>
      <c r="JI39814"/>
      <c r="JJ39814"/>
      <c r="KX39814" s="23"/>
      <c r="KY39814" s="23"/>
    </row>
    <row r="39815" spans="36:311" x14ac:dyDescent="0.2">
      <c r="AJ39815" s="23"/>
      <c r="HH39815"/>
      <c r="IW39815" s="36"/>
      <c r="JI39815"/>
      <c r="JJ39815"/>
      <c r="KX39815" s="23"/>
      <c r="KY39815" s="23"/>
    </row>
    <row r="39816" spans="36:311" x14ac:dyDescent="0.2">
      <c r="AJ39816" s="23"/>
      <c r="HH39816"/>
      <c r="IW39816" s="36"/>
      <c r="JI39816"/>
      <c r="JJ39816"/>
      <c r="KX39816" s="23"/>
      <c r="KY39816" s="23"/>
    </row>
    <row r="39817" spans="36:311" x14ac:dyDescent="0.2">
      <c r="AJ39817" s="23"/>
      <c r="HH39817"/>
      <c r="IW39817" s="36"/>
      <c r="JI39817"/>
      <c r="JJ39817"/>
      <c r="KX39817" s="23"/>
      <c r="KY39817" s="23"/>
    </row>
    <row r="39818" spans="36:311" x14ac:dyDescent="0.2">
      <c r="AJ39818" s="23"/>
      <c r="HH39818"/>
      <c r="IW39818" s="36"/>
      <c r="JI39818"/>
      <c r="JJ39818"/>
      <c r="KX39818" s="23"/>
      <c r="KY39818" s="23"/>
    </row>
    <row r="39819" spans="36:311" x14ac:dyDescent="0.2">
      <c r="AJ39819" s="23"/>
      <c r="HH39819"/>
      <c r="IW39819" s="36"/>
      <c r="JI39819"/>
      <c r="JJ39819"/>
      <c r="KX39819" s="23"/>
      <c r="KY39819" s="23"/>
    </row>
    <row r="39820" spans="36:311" x14ac:dyDescent="0.2">
      <c r="AJ39820" s="23"/>
      <c r="HH39820"/>
      <c r="IW39820" s="36"/>
      <c r="JI39820"/>
      <c r="JJ39820"/>
      <c r="KX39820" s="23"/>
      <c r="KY39820" s="23"/>
    </row>
    <row r="39821" spans="36:311" x14ac:dyDescent="0.2">
      <c r="AJ39821" s="23"/>
      <c r="HH39821"/>
      <c r="IW39821" s="36"/>
      <c r="JI39821"/>
      <c r="JJ39821"/>
      <c r="KX39821" s="23"/>
      <c r="KY39821" s="23"/>
    </row>
    <row r="39822" spans="36:311" x14ac:dyDescent="0.2">
      <c r="AJ39822" s="23"/>
      <c r="HH39822"/>
      <c r="IW39822" s="36"/>
      <c r="JI39822"/>
      <c r="JJ39822"/>
      <c r="KX39822" s="23"/>
      <c r="KY39822" s="23"/>
    </row>
    <row r="39823" spans="36:311" x14ac:dyDescent="0.2">
      <c r="AJ39823" s="23"/>
      <c r="HH39823"/>
      <c r="IW39823" s="36"/>
      <c r="JI39823"/>
      <c r="JJ39823"/>
      <c r="KX39823" s="23"/>
      <c r="KY39823" s="23"/>
    </row>
    <row r="39824" spans="36:311" x14ac:dyDescent="0.2">
      <c r="AJ39824" s="23"/>
      <c r="HH39824"/>
      <c r="IW39824" s="36"/>
      <c r="JI39824"/>
      <c r="JJ39824"/>
      <c r="KX39824" s="23"/>
      <c r="KY39824" s="23"/>
    </row>
    <row r="39825" spans="36:311" x14ac:dyDescent="0.2">
      <c r="AJ39825" s="23"/>
      <c r="HH39825"/>
      <c r="IW39825" s="36"/>
      <c r="JI39825"/>
      <c r="JJ39825"/>
      <c r="KX39825" s="23"/>
      <c r="KY39825" s="23"/>
    </row>
    <row r="39826" spans="36:311" x14ac:dyDescent="0.2">
      <c r="AJ39826" s="23"/>
      <c r="HH39826"/>
      <c r="IW39826" s="36"/>
      <c r="JI39826"/>
      <c r="JJ39826"/>
      <c r="KX39826" s="23"/>
      <c r="KY39826" s="23"/>
    </row>
    <row r="39827" spans="36:311" x14ac:dyDescent="0.2">
      <c r="AJ39827" s="23"/>
      <c r="HH39827"/>
      <c r="IW39827" s="36"/>
      <c r="JI39827"/>
      <c r="JJ39827"/>
      <c r="KX39827" s="23"/>
      <c r="KY39827" s="23"/>
    </row>
    <row r="39828" spans="36:311" x14ac:dyDescent="0.2">
      <c r="AJ39828" s="23"/>
      <c r="HH39828"/>
      <c r="IW39828" s="36"/>
      <c r="JI39828"/>
      <c r="JJ39828"/>
      <c r="KX39828" s="23"/>
      <c r="KY39828" s="23"/>
    </row>
    <row r="39829" spans="36:311" x14ac:dyDescent="0.2">
      <c r="AJ39829" s="23"/>
      <c r="HH39829"/>
      <c r="IW39829" s="36"/>
      <c r="JI39829"/>
      <c r="JJ39829"/>
      <c r="KX39829" s="23"/>
      <c r="KY39829" s="23"/>
    </row>
    <row r="39830" spans="36:311" x14ac:dyDescent="0.2">
      <c r="AJ39830" s="23"/>
      <c r="HH39830"/>
      <c r="IW39830" s="36"/>
      <c r="JI39830"/>
      <c r="JJ39830"/>
      <c r="KX39830" s="23"/>
      <c r="KY39830" s="23"/>
    </row>
    <row r="39831" spans="36:311" x14ac:dyDescent="0.2">
      <c r="AJ39831" s="23"/>
      <c r="HH39831"/>
      <c r="IW39831" s="36"/>
      <c r="JI39831"/>
      <c r="JJ39831"/>
      <c r="KX39831" s="23"/>
      <c r="KY39831" s="23"/>
    </row>
    <row r="39832" spans="36:311" x14ac:dyDescent="0.2">
      <c r="AJ39832" s="23"/>
      <c r="HH39832"/>
      <c r="IW39832" s="36"/>
      <c r="JI39832"/>
      <c r="JJ39832"/>
      <c r="KX39832" s="23"/>
      <c r="KY39832" s="23"/>
    </row>
    <row r="39833" spans="36:311" x14ac:dyDescent="0.2">
      <c r="AJ39833" s="23"/>
      <c r="HH39833"/>
      <c r="IW39833" s="36"/>
      <c r="JI39833"/>
      <c r="JJ39833"/>
      <c r="KX39833" s="23"/>
      <c r="KY39833" s="23"/>
    </row>
    <row r="39834" spans="36:311" x14ac:dyDescent="0.2">
      <c r="AJ39834" s="23"/>
      <c r="HH39834"/>
      <c r="IW39834" s="36"/>
      <c r="JI39834"/>
      <c r="JJ39834"/>
      <c r="KX39834" s="23"/>
      <c r="KY39834" s="23"/>
    </row>
    <row r="39835" spans="36:311" x14ac:dyDescent="0.2">
      <c r="AJ39835" s="23"/>
      <c r="HH39835"/>
      <c r="IW39835" s="36"/>
      <c r="JI39835"/>
      <c r="JJ39835"/>
      <c r="KX39835" s="23"/>
      <c r="KY39835" s="23"/>
    </row>
    <row r="39836" spans="36:311" x14ac:dyDescent="0.2">
      <c r="AJ39836" s="23"/>
      <c r="HH39836"/>
      <c r="IW39836" s="36"/>
      <c r="JI39836"/>
      <c r="JJ39836"/>
      <c r="KX39836" s="23"/>
      <c r="KY39836" s="23"/>
    </row>
    <row r="39837" spans="36:311" x14ac:dyDescent="0.2">
      <c r="AJ39837" s="23"/>
      <c r="HH39837"/>
      <c r="IW39837" s="36"/>
      <c r="JI39837"/>
      <c r="JJ39837"/>
      <c r="KX39837" s="23"/>
      <c r="KY39837" s="23"/>
    </row>
    <row r="39838" spans="36:311" x14ac:dyDescent="0.2">
      <c r="AJ39838" s="23"/>
      <c r="HH39838"/>
      <c r="IW39838" s="36"/>
      <c r="JI39838"/>
      <c r="JJ39838"/>
      <c r="KX39838" s="23"/>
      <c r="KY39838" s="23"/>
    </row>
    <row r="39839" spans="36:311" x14ac:dyDescent="0.2">
      <c r="AJ39839" s="23"/>
      <c r="HH39839"/>
      <c r="IW39839" s="36"/>
      <c r="JI39839"/>
      <c r="JJ39839"/>
      <c r="KX39839" s="23"/>
      <c r="KY39839" s="23"/>
    </row>
    <row r="39840" spans="36:311" x14ac:dyDescent="0.2">
      <c r="AJ39840" s="23"/>
      <c r="HH39840"/>
      <c r="IW39840" s="36"/>
      <c r="JI39840"/>
      <c r="JJ39840"/>
      <c r="KX39840" s="23"/>
      <c r="KY39840" s="23"/>
    </row>
    <row r="39841" spans="36:311" x14ac:dyDescent="0.2">
      <c r="AJ39841" s="23"/>
      <c r="HH39841"/>
      <c r="IW39841" s="36"/>
      <c r="JI39841"/>
      <c r="JJ39841"/>
      <c r="KX39841" s="23"/>
      <c r="KY39841" s="23"/>
    </row>
    <row r="39842" spans="36:311" x14ac:dyDescent="0.2">
      <c r="AJ39842" s="23"/>
      <c r="HH39842"/>
      <c r="IW39842" s="36"/>
      <c r="JI39842"/>
      <c r="JJ39842"/>
      <c r="KX39842" s="23"/>
      <c r="KY39842" s="23"/>
    </row>
    <row r="39843" spans="36:311" x14ac:dyDescent="0.2">
      <c r="AJ39843" s="23"/>
      <c r="HH39843"/>
      <c r="IW39843" s="36"/>
      <c r="JI39843"/>
      <c r="JJ39843"/>
      <c r="KX39843" s="23"/>
      <c r="KY39843" s="23"/>
    </row>
    <row r="39844" spans="36:311" x14ac:dyDescent="0.2">
      <c r="AJ39844" s="23"/>
      <c r="HH39844"/>
      <c r="IW39844" s="36"/>
      <c r="JI39844"/>
      <c r="JJ39844"/>
      <c r="KX39844" s="23"/>
      <c r="KY39844" s="23"/>
    </row>
    <row r="39845" spans="36:311" x14ac:dyDescent="0.2">
      <c r="AJ39845" s="23"/>
      <c r="HH39845"/>
      <c r="IW39845" s="36"/>
      <c r="JI39845"/>
      <c r="JJ39845"/>
      <c r="KX39845" s="23"/>
      <c r="KY39845" s="23"/>
    </row>
    <row r="39846" spans="36:311" x14ac:dyDescent="0.2">
      <c r="AJ39846" s="23"/>
      <c r="HH39846"/>
      <c r="IW39846" s="36"/>
      <c r="JI39846"/>
      <c r="JJ39846"/>
      <c r="KX39846" s="23"/>
      <c r="KY39846" s="23"/>
    </row>
    <row r="39847" spans="36:311" x14ac:dyDescent="0.2">
      <c r="AJ39847" s="23"/>
      <c r="HH39847"/>
      <c r="IW39847" s="36"/>
      <c r="JI39847"/>
      <c r="JJ39847"/>
      <c r="KX39847" s="23"/>
      <c r="KY39847" s="23"/>
    </row>
    <row r="39848" spans="36:311" x14ac:dyDescent="0.2">
      <c r="AJ39848" s="23"/>
      <c r="HH39848"/>
      <c r="IW39848" s="36"/>
      <c r="JI39848"/>
      <c r="JJ39848"/>
      <c r="KX39848" s="23"/>
      <c r="KY39848" s="23"/>
    </row>
    <row r="39849" spans="36:311" x14ac:dyDescent="0.2">
      <c r="AJ39849" s="23"/>
      <c r="HH39849"/>
      <c r="IW39849" s="36"/>
      <c r="JI39849"/>
      <c r="JJ39849"/>
      <c r="KX39849" s="23"/>
      <c r="KY39849" s="23"/>
    </row>
    <row r="39850" spans="36:311" x14ac:dyDescent="0.2">
      <c r="AJ39850" s="23"/>
      <c r="HH39850"/>
      <c r="IW39850" s="36"/>
      <c r="JI39850"/>
      <c r="JJ39850"/>
      <c r="KX39850" s="23"/>
      <c r="KY39850" s="23"/>
    </row>
    <row r="39851" spans="36:311" x14ac:dyDescent="0.2">
      <c r="AJ39851" s="23"/>
      <c r="HH39851"/>
      <c r="IW39851" s="36"/>
      <c r="JI39851"/>
      <c r="JJ39851"/>
      <c r="KX39851" s="23"/>
      <c r="KY39851" s="23"/>
    </row>
    <row r="39852" spans="36:311" x14ac:dyDescent="0.2">
      <c r="AJ39852" s="23"/>
      <c r="HH39852"/>
      <c r="IW39852" s="36"/>
      <c r="JI39852"/>
      <c r="JJ39852"/>
      <c r="KX39852" s="23"/>
      <c r="KY39852" s="23"/>
    </row>
    <row r="39853" spans="36:311" x14ac:dyDescent="0.2">
      <c r="AJ39853" s="23"/>
      <c r="HH39853"/>
      <c r="IW39853" s="36"/>
      <c r="JI39853"/>
      <c r="JJ39853"/>
      <c r="KX39853" s="23"/>
      <c r="KY39853" s="23"/>
    </row>
    <row r="39854" spans="36:311" x14ac:dyDescent="0.2">
      <c r="AJ39854" s="23"/>
      <c r="HH39854"/>
      <c r="IW39854" s="36"/>
      <c r="JI39854"/>
      <c r="JJ39854"/>
      <c r="KX39854" s="23"/>
      <c r="KY39854" s="23"/>
    </row>
    <row r="39855" spans="36:311" x14ac:dyDescent="0.2">
      <c r="AJ39855" s="23"/>
      <c r="HH39855"/>
      <c r="IW39855" s="36"/>
      <c r="JI39855"/>
      <c r="JJ39855"/>
      <c r="KX39855" s="23"/>
      <c r="KY39855" s="23"/>
    </row>
    <row r="39856" spans="36:311" x14ac:dyDescent="0.2">
      <c r="AJ39856" s="23"/>
      <c r="HH39856"/>
      <c r="IW39856" s="36"/>
      <c r="JI39856"/>
      <c r="JJ39856"/>
      <c r="KX39856" s="23"/>
      <c r="KY39856" s="23"/>
    </row>
    <row r="39857" spans="36:311" x14ac:dyDescent="0.2">
      <c r="AJ39857" s="23"/>
      <c r="HH39857"/>
      <c r="IW39857" s="36"/>
      <c r="JI39857"/>
      <c r="JJ39857"/>
      <c r="KX39857" s="23"/>
      <c r="KY39857" s="23"/>
    </row>
    <row r="39858" spans="36:311" x14ac:dyDescent="0.2">
      <c r="AJ39858" s="23"/>
      <c r="HH39858"/>
      <c r="IW39858" s="36"/>
      <c r="JI39858"/>
      <c r="JJ39858"/>
      <c r="KX39858" s="23"/>
      <c r="KY39858" s="23"/>
    </row>
    <row r="39859" spans="36:311" x14ac:dyDescent="0.2">
      <c r="AJ39859" s="23"/>
      <c r="HH39859"/>
      <c r="IW39859" s="36"/>
      <c r="JI39859"/>
      <c r="JJ39859"/>
      <c r="KX39859" s="23"/>
      <c r="KY39859" s="23"/>
    </row>
    <row r="39860" spans="36:311" x14ac:dyDescent="0.2">
      <c r="AJ39860" s="23"/>
      <c r="HH39860"/>
      <c r="IW39860" s="36"/>
      <c r="JI39860"/>
      <c r="JJ39860"/>
      <c r="KX39860" s="23"/>
      <c r="KY39860" s="23"/>
    </row>
    <row r="39861" spans="36:311" x14ac:dyDescent="0.2">
      <c r="AJ39861" s="23"/>
      <c r="HH39861"/>
      <c r="IW39861" s="36"/>
      <c r="JI39861"/>
      <c r="JJ39861"/>
      <c r="KX39861" s="23"/>
      <c r="KY39861" s="23"/>
    </row>
    <row r="39862" spans="36:311" x14ac:dyDescent="0.2">
      <c r="AJ39862" s="23"/>
      <c r="HH39862"/>
      <c r="IW39862" s="36"/>
      <c r="JI39862"/>
      <c r="JJ39862"/>
      <c r="KX39862" s="23"/>
      <c r="KY39862" s="23"/>
    </row>
    <row r="39863" spans="36:311" x14ac:dyDescent="0.2">
      <c r="AJ39863" s="23"/>
      <c r="HH39863"/>
      <c r="IW39863" s="36"/>
      <c r="JI39863"/>
      <c r="JJ39863"/>
      <c r="KX39863" s="23"/>
      <c r="KY39863" s="23"/>
    </row>
    <row r="39864" spans="36:311" x14ac:dyDescent="0.2">
      <c r="AJ39864" s="23"/>
      <c r="HH39864"/>
      <c r="IW39864" s="36"/>
      <c r="JI39864"/>
      <c r="JJ39864"/>
      <c r="KX39864" s="23"/>
      <c r="KY39864" s="23"/>
    </row>
    <row r="39865" spans="36:311" x14ac:dyDescent="0.2">
      <c r="AJ39865" s="23"/>
      <c r="HH39865"/>
      <c r="IW39865" s="36"/>
      <c r="JI39865"/>
      <c r="JJ39865"/>
      <c r="KX39865" s="23"/>
      <c r="KY39865" s="23"/>
    </row>
    <row r="39866" spans="36:311" x14ac:dyDescent="0.2">
      <c r="AJ39866" s="23"/>
      <c r="HH39866"/>
      <c r="IW39866" s="36"/>
      <c r="JI39866"/>
      <c r="JJ39866"/>
      <c r="KX39866" s="23"/>
      <c r="KY39866" s="23"/>
    </row>
    <row r="39867" spans="36:311" x14ac:dyDescent="0.2">
      <c r="AJ39867" s="23"/>
      <c r="HH39867"/>
      <c r="IW39867" s="36"/>
      <c r="JI39867"/>
      <c r="JJ39867"/>
      <c r="KX39867" s="23"/>
      <c r="KY39867" s="23"/>
    </row>
    <row r="39868" spans="36:311" x14ac:dyDescent="0.2">
      <c r="AJ39868" s="23"/>
      <c r="HH39868"/>
      <c r="IW39868" s="36"/>
      <c r="JI39868"/>
      <c r="JJ39868"/>
      <c r="KX39868" s="23"/>
      <c r="KY39868" s="23"/>
    </row>
    <row r="39869" spans="36:311" x14ac:dyDescent="0.2">
      <c r="AJ39869" s="23"/>
      <c r="HH39869"/>
      <c r="IW39869" s="36"/>
      <c r="JI39869"/>
      <c r="JJ39869"/>
      <c r="KX39869" s="23"/>
      <c r="KY39869" s="23"/>
    </row>
    <row r="39870" spans="36:311" x14ac:dyDescent="0.2">
      <c r="AJ39870" s="23"/>
      <c r="HH39870"/>
      <c r="IW39870" s="36"/>
      <c r="JI39870"/>
      <c r="JJ39870"/>
      <c r="KX39870" s="23"/>
      <c r="KY39870" s="23"/>
    </row>
    <row r="39871" spans="36:311" x14ac:dyDescent="0.2">
      <c r="AJ39871" s="23"/>
      <c r="HH39871"/>
      <c r="IW39871" s="36"/>
      <c r="JI39871"/>
      <c r="JJ39871"/>
      <c r="KX39871" s="23"/>
      <c r="KY39871" s="23"/>
    </row>
    <row r="39872" spans="36:311" x14ac:dyDescent="0.2">
      <c r="AJ39872" s="23"/>
      <c r="HH39872"/>
      <c r="IW39872" s="36"/>
      <c r="JI39872"/>
      <c r="JJ39872"/>
      <c r="KX39872" s="23"/>
      <c r="KY39872" s="23"/>
    </row>
    <row r="39873" spans="36:311" x14ac:dyDescent="0.2">
      <c r="AJ39873" s="23"/>
      <c r="HH39873"/>
      <c r="IW39873" s="36"/>
      <c r="JI39873"/>
      <c r="JJ39873"/>
      <c r="KX39873" s="23"/>
      <c r="KY39873" s="23"/>
    </row>
    <row r="39874" spans="36:311" x14ac:dyDescent="0.2">
      <c r="AJ39874" s="23"/>
      <c r="HH39874"/>
      <c r="IW39874" s="36"/>
      <c r="JI39874"/>
      <c r="JJ39874"/>
      <c r="KX39874" s="23"/>
      <c r="KY39874" s="23"/>
    </row>
    <row r="39875" spans="36:311" x14ac:dyDescent="0.2">
      <c r="AJ39875" s="23"/>
      <c r="HH39875"/>
      <c r="IW39875" s="36"/>
      <c r="JI39875"/>
      <c r="JJ39875"/>
      <c r="KX39875" s="23"/>
      <c r="KY39875" s="23"/>
    </row>
    <row r="39876" spans="36:311" x14ac:dyDescent="0.2">
      <c r="AJ39876" s="23"/>
      <c r="HH39876"/>
      <c r="IW39876" s="36"/>
      <c r="JI39876"/>
      <c r="JJ39876"/>
      <c r="KX39876" s="23"/>
      <c r="KY39876" s="23"/>
    </row>
    <row r="39877" spans="36:311" x14ac:dyDescent="0.2">
      <c r="AJ39877" s="23"/>
      <c r="HH39877"/>
      <c r="IW39877" s="36"/>
      <c r="JI39877"/>
      <c r="JJ39877"/>
      <c r="KX39877" s="23"/>
      <c r="KY39877" s="23"/>
    </row>
    <row r="39878" spans="36:311" x14ac:dyDescent="0.2">
      <c r="AJ39878" s="23"/>
      <c r="HH39878"/>
      <c r="IW39878" s="36"/>
      <c r="JI39878"/>
      <c r="JJ39878"/>
      <c r="KX39878" s="23"/>
      <c r="KY39878" s="23"/>
    </row>
    <row r="39879" spans="36:311" x14ac:dyDescent="0.2">
      <c r="AJ39879" s="23"/>
      <c r="HH39879"/>
      <c r="IW39879" s="36"/>
      <c r="JI39879"/>
      <c r="JJ39879"/>
      <c r="KX39879" s="23"/>
      <c r="KY39879" s="23"/>
    </row>
    <row r="39880" spans="36:311" x14ac:dyDescent="0.2">
      <c r="AJ39880" s="23"/>
      <c r="HH39880"/>
      <c r="IW39880" s="36"/>
      <c r="JI39880"/>
      <c r="JJ39880"/>
      <c r="KX39880" s="23"/>
      <c r="KY39880" s="23"/>
    </row>
    <row r="39881" spans="36:311" x14ac:dyDescent="0.2">
      <c r="AJ39881" s="23"/>
      <c r="HH39881"/>
      <c r="IW39881" s="36"/>
      <c r="JI39881"/>
      <c r="JJ39881"/>
      <c r="KX39881" s="23"/>
      <c r="KY39881" s="23"/>
    </row>
    <row r="39882" spans="36:311" x14ac:dyDescent="0.2">
      <c r="AJ39882" s="23"/>
      <c r="HH39882"/>
      <c r="IW39882" s="36"/>
      <c r="JI39882"/>
      <c r="JJ39882"/>
      <c r="KX39882" s="23"/>
      <c r="KY39882" s="23"/>
    </row>
    <row r="39883" spans="36:311" x14ac:dyDescent="0.2">
      <c r="AJ39883" s="23"/>
      <c r="HH39883"/>
      <c r="IW39883" s="36"/>
      <c r="JI39883"/>
      <c r="JJ39883"/>
      <c r="KX39883" s="23"/>
      <c r="KY39883" s="23"/>
    </row>
    <row r="39884" spans="36:311" x14ac:dyDescent="0.2">
      <c r="AJ39884" s="23"/>
      <c r="HH39884"/>
      <c r="IW39884" s="36"/>
      <c r="JI39884"/>
      <c r="JJ39884"/>
      <c r="KX39884" s="23"/>
      <c r="KY39884" s="23"/>
    </row>
    <row r="39885" spans="36:311" x14ac:dyDescent="0.2">
      <c r="AJ39885" s="23"/>
      <c r="HH39885"/>
      <c r="IW39885" s="36"/>
      <c r="JI39885"/>
      <c r="JJ39885"/>
      <c r="KX39885" s="23"/>
      <c r="KY39885" s="23"/>
    </row>
    <row r="39886" spans="36:311" x14ac:dyDescent="0.2">
      <c r="AJ39886" s="23"/>
      <c r="HH39886"/>
      <c r="IW39886" s="36"/>
      <c r="JI39886"/>
      <c r="JJ39886"/>
      <c r="KX39886" s="23"/>
      <c r="KY39886" s="23"/>
    </row>
    <row r="39887" spans="36:311" x14ac:dyDescent="0.2">
      <c r="AJ39887" s="23"/>
      <c r="HH39887"/>
      <c r="IW39887" s="36"/>
      <c r="JI39887"/>
      <c r="JJ39887"/>
      <c r="KX39887" s="23"/>
      <c r="KY39887" s="23"/>
    </row>
    <row r="39888" spans="36:311" x14ac:dyDescent="0.2">
      <c r="AJ39888" s="23"/>
      <c r="HH39888"/>
      <c r="IW39888" s="36"/>
      <c r="JI39888"/>
      <c r="JJ39888"/>
      <c r="KX39888" s="23"/>
      <c r="KY39888" s="23"/>
    </row>
    <row r="39889" spans="36:311" x14ac:dyDescent="0.2">
      <c r="AJ39889" s="23"/>
      <c r="HH39889"/>
      <c r="IW39889" s="36"/>
      <c r="JI39889"/>
      <c r="JJ39889"/>
      <c r="KX39889" s="23"/>
      <c r="KY39889" s="23"/>
    </row>
    <row r="39890" spans="36:311" x14ac:dyDescent="0.2">
      <c r="AJ39890" s="23"/>
      <c r="HH39890"/>
      <c r="IW39890" s="36"/>
      <c r="JI39890"/>
      <c r="JJ39890"/>
      <c r="KX39890" s="23"/>
      <c r="KY39890" s="23"/>
    </row>
    <row r="39891" spans="36:311" x14ac:dyDescent="0.2">
      <c r="AJ39891" s="23"/>
      <c r="HH39891"/>
      <c r="IW39891" s="36"/>
      <c r="JI39891"/>
      <c r="JJ39891"/>
      <c r="KX39891" s="23"/>
      <c r="KY39891" s="23"/>
    </row>
    <row r="39892" spans="36:311" x14ac:dyDescent="0.2">
      <c r="AJ39892" s="23"/>
      <c r="HH39892"/>
      <c r="IW39892" s="36"/>
      <c r="JI39892"/>
      <c r="JJ39892"/>
      <c r="KX39892" s="23"/>
      <c r="KY39892" s="23"/>
    </row>
    <row r="39893" spans="36:311" x14ac:dyDescent="0.2">
      <c r="AJ39893" s="23"/>
      <c r="HH39893"/>
      <c r="IW39893" s="36"/>
      <c r="JI39893"/>
      <c r="JJ39893"/>
      <c r="KX39893" s="23"/>
      <c r="KY39893" s="23"/>
    </row>
    <row r="39894" spans="36:311" x14ac:dyDescent="0.2">
      <c r="AJ39894" s="23"/>
      <c r="HH39894"/>
      <c r="IW39894" s="36"/>
      <c r="JI39894"/>
      <c r="JJ39894"/>
      <c r="KX39894" s="23"/>
      <c r="KY39894" s="23"/>
    </row>
    <row r="39895" spans="36:311" x14ac:dyDescent="0.2">
      <c r="AJ39895" s="23"/>
      <c r="HH39895"/>
      <c r="IW39895" s="36"/>
      <c r="JI39895"/>
      <c r="JJ39895"/>
      <c r="KX39895" s="23"/>
      <c r="KY39895" s="23"/>
    </row>
    <row r="39896" spans="36:311" x14ac:dyDescent="0.2">
      <c r="AJ39896" s="23"/>
      <c r="HH39896"/>
      <c r="IW39896" s="36"/>
      <c r="JI39896"/>
      <c r="JJ39896"/>
      <c r="KX39896" s="23"/>
      <c r="KY39896" s="23"/>
    </row>
    <row r="39897" spans="36:311" x14ac:dyDescent="0.2">
      <c r="AJ39897" s="23"/>
      <c r="HH39897"/>
      <c r="IW39897" s="36"/>
      <c r="JI39897"/>
      <c r="JJ39897"/>
      <c r="KX39897" s="23"/>
      <c r="KY39897" s="23"/>
    </row>
    <row r="39898" spans="36:311" x14ac:dyDescent="0.2">
      <c r="AJ39898" s="23"/>
      <c r="HH39898"/>
      <c r="IW39898" s="36"/>
      <c r="JI39898"/>
      <c r="JJ39898"/>
      <c r="KX39898" s="23"/>
      <c r="KY39898" s="23"/>
    </row>
    <row r="39899" spans="36:311" x14ac:dyDescent="0.2">
      <c r="AJ39899" s="23"/>
      <c r="HH39899"/>
      <c r="IW39899" s="36"/>
      <c r="JI39899"/>
      <c r="JJ39899"/>
      <c r="KX39899" s="23"/>
      <c r="KY39899" s="23"/>
    </row>
    <row r="39900" spans="36:311" x14ac:dyDescent="0.2">
      <c r="AJ39900" s="23"/>
      <c r="HH39900"/>
      <c r="IW39900" s="36"/>
      <c r="JI39900"/>
      <c r="JJ39900"/>
      <c r="KX39900" s="23"/>
      <c r="KY39900" s="23"/>
    </row>
    <row r="39901" spans="36:311" x14ac:dyDescent="0.2">
      <c r="AJ39901" s="23"/>
      <c r="HH39901"/>
      <c r="IW39901" s="36"/>
      <c r="JI39901"/>
      <c r="JJ39901"/>
      <c r="KX39901" s="23"/>
      <c r="KY39901" s="23"/>
    </row>
    <row r="39902" spans="36:311" x14ac:dyDescent="0.2">
      <c r="AJ39902" s="23"/>
      <c r="HH39902"/>
      <c r="IW39902" s="36"/>
      <c r="JI39902"/>
      <c r="JJ39902"/>
      <c r="KX39902" s="23"/>
      <c r="KY39902" s="23"/>
    </row>
    <row r="39903" spans="36:311" x14ac:dyDescent="0.2">
      <c r="AJ39903" s="23"/>
      <c r="HH39903"/>
      <c r="IW39903" s="36"/>
      <c r="JI39903"/>
      <c r="JJ39903"/>
      <c r="KX39903" s="23"/>
      <c r="KY39903" s="23"/>
    </row>
    <row r="39904" spans="36:311" x14ac:dyDescent="0.2">
      <c r="AJ39904" s="23"/>
      <c r="HH39904"/>
      <c r="IW39904" s="36"/>
      <c r="JI39904"/>
      <c r="JJ39904"/>
      <c r="KX39904" s="23"/>
      <c r="KY39904" s="23"/>
    </row>
    <row r="39905" spans="36:311" x14ac:dyDescent="0.2">
      <c r="AJ39905" s="23"/>
      <c r="HH39905"/>
      <c r="IW39905" s="36"/>
      <c r="JI39905"/>
      <c r="JJ39905"/>
      <c r="KX39905" s="23"/>
      <c r="KY39905" s="23"/>
    </row>
    <row r="39906" spans="36:311" x14ac:dyDescent="0.2">
      <c r="AJ39906" s="23"/>
      <c r="HH39906"/>
      <c r="IW39906" s="36"/>
      <c r="JI39906"/>
      <c r="JJ39906"/>
      <c r="KX39906" s="23"/>
      <c r="KY39906" s="23"/>
    </row>
    <row r="39907" spans="36:311" x14ac:dyDescent="0.2">
      <c r="AJ39907" s="23"/>
      <c r="HH39907"/>
      <c r="IW39907" s="36"/>
      <c r="JI39907"/>
      <c r="JJ39907"/>
      <c r="KX39907" s="23"/>
      <c r="KY39907" s="23"/>
    </row>
    <row r="39908" spans="36:311" x14ac:dyDescent="0.2">
      <c r="AJ39908" s="23"/>
      <c r="HH39908"/>
      <c r="IW39908" s="36"/>
      <c r="JI39908"/>
      <c r="JJ39908"/>
      <c r="KX39908" s="23"/>
      <c r="KY39908" s="23"/>
    </row>
    <row r="39909" spans="36:311" x14ac:dyDescent="0.2">
      <c r="AJ39909" s="23"/>
      <c r="HH39909"/>
      <c r="IW39909" s="36"/>
      <c r="JI39909"/>
      <c r="JJ39909"/>
      <c r="KX39909" s="23"/>
      <c r="KY39909" s="23"/>
    </row>
    <row r="39910" spans="36:311" x14ac:dyDescent="0.2">
      <c r="AJ39910" s="23"/>
      <c r="HH39910"/>
      <c r="IW39910" s="36"/>
      <c r="JI39910"/>
      <c r="JJ39910"/>
      <c r="KX39910" s="23"/>
      <c r="KY39910" s="23"/>
    </row>
    <row r="39911" spans="36:311" x14ac:dyDescent="0.2">
      <c r="AJ39911" s="23"/>
      <c r="HH39911"/>
      <c r="IW39911" s="36"/>
      <c r="JI39911"/>
      <c r="JJ39911"/>
      <c r="KX39911" s="23"/>
      <c r="KY39911" s="23"/>
    </row>
    <row r="39912" spans="36:311" x14ac:dyDescent="0.2">
      <c r="AJ39912" s="23"/>
      <c r="HH39912"/>
      <c r="IW39912" s="36"/>
      <c r="JI39912"/>
      <c r="JJ39912"/>
      <c r="KX39912" s="23"/>
      <c r="KY39912" s="23"/>
    </row>
    <row r="39913" spans="36:311" x14ac:dyDescent="0.2">
      <c r="AJ39913" s="23"/>
      <c r="HH39913"/>
      <c r="IW39913" s="36"/>
      <c r="JI39913"/>
      <c r="JJ39913"/>
      <c r="KX39913" s="23"/>
      <c r="KY39913" s="23"/>
    </row>
    <row r="39914" spans="36:311" x14ac:dyDescent="0.2">
      <c r="AJ39914" s="23"/>
      <c r="HH39914"/>
      <c r="IW39914" s="36"/>
      <c r="JI39914"/>
      <c r="JJ39914"/>
      <c r="KX39914" s="23"/>
      <c r="KY39914" s="23"/>
    </row>
    <row r="39915" spans="36:311" x14ac:dyDescent="0.2">
      <c r="AJ39915" s="23"/>
      <c r="HH39915"/>
      <c r="IW39915" s="36"/>
      <c r="JI39915"/>
      <c r="JJ39915"/>
      <c r="KX39915" s="23"/>
      <c r="KY39915" s="23"/>
    </row>
    <row r="39916" spans="36:311" x14ac:dyDescent="0.2">
      <c r="AJ39916" s="23"/>
      <c r="HH39916"/>
      <c r="IW39916" s="36"/>
      <c r="JI39916"/>
      <c r="JJ39916"/>
      <c r="KX39916" s="23"/>
      <c r="KY39916" s="23"/>
    </row>
    <row r="39917" spans="36:311" x14ac:dyDescent="0.2">
      <c r="AJ39917" s="23"/>
      <c r="HH39917"/>
      <c r="IW39917" s="36"/>
      <c r="JI39917"/>
      <c r="JJ39917"/>
      <c r="KX39917" s="23"/>
      <c r="KY39917" s="23"/>
    </row>
    <row r="39918" spans="36:311" x14ac:dyDescent="0.2">
      <c r="AJ39918" s="23"/>
      <c r="HH39918"/>
      <c r="IW39918" s="36"/>
      <c r="JI39918"/>
      <c r="JJ39918"/>
      <c r="KX39918" s="23"/>
      <c r="KY39918" s="23"/>
    </row>
    <row r="39919" spans="36:311" x14ac:dyDescent="0.2">
      <c r="AJ39919" s="23"/>
      <c r="HH39919"/>
      <c r="IW39919" s="36"/>
      <c r="JI39919"/>
      <c r="JJ39919"/>
      <c r="KX39919" s="23"/>
      <c r="KY39919" s="23"/>
    </row>
    <row r="39920" spans="36:311" x14ac:dyDescent="0.2">
      <c r="AJ39920" s="23"/>
      <c r="HH39920"/>
      <c r="IW39920" s="36"/>
      <c r="JI39920"/>
      <c r="JJ39920"/>
      <c r="KX39920" s="23"/>
      <c r="KY39920" s="23"/>
    </row>
    <row r="39921" spans="36:311" x14ac:dyDescent="0.2">
      <c r="AJ39921" s="23"/>
      <c r="HH39921"/>
      <c r="IW39921" s="36"/>
      <c r="JI39921"/>
      <c r="JJ39921"/>
      <c r="KX39921" s="23"/>
      <c r="KY39921" s="23"/>
    </row>
    <row r="39922" spans="36:311" x14ac:dyDescent="0.2">
      <c r="AJ39922" s="23"/>
      <c r="HH39922"/>
      <c r="IW39922" s="36"/>
      <c r="JI39922"/>
      <c r="JJ39922"/>
      <c r="KX39922" s="23"/>
      <c r="KY39922" s="23"/>
    </row>
    <row r="39923" spans="36:311" x14ac:dyDescent="0.2">
      <c r="AJ39923" s="23"/>
      <c r="HH39923"/>
      <c r="IW39923" s="36"/>
      <c r="JI39923"/>
      <c r="JJ39923"/>
      <c r="KX39923" s="23"/>
      <c r="KY39923" s="23"/>
    </row>
    <row r="39924" spans="36:311" x14ac:dyDescent="0.2">
      <c r="AJ39924" s="23"/>
      <c r="HH39924"/>
      <c r="IW39924" s="36"/>
      <c r="JI39924"/>
      <c r="JJ39924"/>
      <c r="KX39924" s="23"/>
      <c r="KY39924" s="23"/>
    </row>
    <row r="39925" spans="36:311" x14ac:dyDescent="0.2">
      <c r="AJ39925" s="23"/>
      <c r="HH39925"/>
      <c r="IW39925" s="36"/>
      <c r="JI39925"/>
      <c r="JJ39925"/>
      <c r="KX39925" s="23"/>
      <c r="KY39925" s="23"/>
    </row>
    <row r="39926" spans="36:311" x14ac:dyDescent="0.2">
      <c r="AJ39926" s="23"/>
      <c r="HH39926"/>
      <c r="IW39926" s="36"/>
      <c r="JI39926"/>
      <c r="JJ39926"/>
      <c r="KX39926" s="23"/>
      <c r="KY39926" s="23"/>
    </row>
    <row r="39927" spans="36:311" x14ac:dyDescent="0.2">
      <c r="AJ39927" s="23"/>
      <c r="HH39927"/>
      <c r="IW39927" s="36"/>
      <c r="JI39927"/>
      <c r="JJ39927"/>
      <c r="KX39927" s="23"/>
      <c r="KY39927" s="23"/>
    </row>
    <row r="39928" spans="36:311" x14ac:dyDescent="0.2">
      <c r="AJ39928" s="23"/>
      <c r="HH39928"/>
      <c r="IW39928" s="36"/>
      <c r="JI39928"/>
      <c r="JJ39928"/>
      <c r="KX39928" s="23"/>
      <c r="KY39928" s="23"/>
    </row>
    <row r="39929" spans="36:311" x14ac:dyDescent="0.2">
      <c r="AJ39929" s="23"/>
      <c r="HH39929"/>
      <c r="IW39929" s="36"/>
      <c r="JI39929"/>
      <c r="JJ39929"/>
      <c r="KX39929" s="23"/>
      <c r="KY39929" s="23"/>
    </row>
    <row r="39930" spans="36:311" x14ac:dyDescent="0.2">
      <c r="AJ39930" s="23"/>
      <c r="HH39930"/>
      <c r="IW39930" s="36"/>
      <c r="JI39930"/>
      <c r="JJ39930"/>
      <c r="KX39930" s="23"/>
      <c r="KY39930" s="23"/>
    </row>
    <row r="39931" spans="36:311" x14ac:dyDescent="0.2">
      <c r="AJ39931" s="23"/>
      <c r="HH39931"/>
      <c r="IW39931" s="36"/>
      <c r="JI39931"/>
      <c r="JJ39931"/>
      <c r="KX39931" s="23"/>
      <c r="KY39931" s="23"/>
    </row>
    <row r="39932" spans="36:311" x14ac:dyDescent="0.2">
      <c r="AJ39932" s="23"/>
      <c r="HH39932"/>
      <c r="IW39932" s="36"/>
      <c r="JI39932"/>
      <c r="JJ39932"/>
      <c r="KX39932" s="23"/>
      <c r="KY39932" s="23"/>
    </row>
    <row r="39933" spans="36:311" x14ac:dyDescent="0.2">
      <c r="AJ39933" s="23"/>
      <c r="HH39933"/>
      <c r="IW39933" s="36"/>
      <c r="JI39933"/>
      <c r="JJ39933"/>
      <c r="KX39933" s="23"/>
      <c r="KY39933" s="23"/>
    </row>
    <row r="39934" spans="36:311" x14ac:dyDescent="0.2">
      <c r="AJ39934" s="23"/>
      <c r="HH39934"/>
      <c r="IW39934" s="36"/>
      <c r="JI39934"/>
      <c r="JJ39934"/>
      <c r="KX39934" s="23"/>
      <c r="KY39934" s="23"/>
    </row>
    <row r="39935" spans="36:311" x14ac:dyDescent="0.2">
      <c r="AJ39935" s="23"/>
      <c r="HH39935"/>
      <c r="IW39935" s="36"/>
      <c r="JI39935"/>
      <c r="JJ39935"/>
      <c r="KX39935" s="23"/>
      <c r="KY39935" s="23"/>
    </row>
    <row r="39936" spans="36:311" x14ac:dyDescent="0.2">
      <c r="AJ39936" s="23"/>
      <c r="HH39936"/>
      <c r="IW39936" s="36"/>
      <c r="JI39936"/>
      <c r="JJ39936"/>
      <c r="KX39936" s="23"/>
      <c r="KY39936" s="23"/>
    </row>
    <row r="39937" spans="36:311" x14ac:dyDescent="0.2">
      <c r="AJ39937" s="23"/>
      <c r="HH39937"/>
      <c r="IW39937" s="36"/>
      <c r="JI39937"/>
      <c r="JJ39937"/>
      <c r="KX39937" s="23"/>
      <c r="KY39937" s="23"/>
    </row>
    <row r="39938" spans="36:311" x14ac:dyDescent="0.2">
      <c r="AJ39938" s="23"/>
      <c r="HH39938"/>
      <c r="IW39938" s="36"/>
      <c r="JI39938"/>
      <c r="JJ39938"/>
      <c r="KX39938" s="23"/>
      <c r="KY39938" s="23"/>
    </row>
    <row r="39939" spans="36:311" x14ac:dyDescent="0.2">
      <c r="AJ39939" s="23"/>
      <c r="HH39939"/>
      <c r="IW39939" s="36"/>
      <c r="JI39939"/>
      <c r="JJ39939"/>
      <c r="KX39939" s="23"/>
      <c r="KY39939" s="23"/>
    </row>
    <row r="39940" spans="36:311" x14ac:dyDescent="0.2">
      <c r="AJ39940" s="23"/>
      <c r="HH39940"/>
      <c r="IW39940" s="36"/>
      <c r="JI39940"/>
      <c r="JJ39940"/>
      <c r="KX39940" s="23"/>
      <c r="KY39940" s="23"/>
    </row>
    <row r="39941" spans="36:311" x14ac:dyDescent="0.2">
      <c r="AJ39941" s="23"/>
      <c r="HH39941"/>
      <c r="IW39941" s="36"/>
      <c r="JI39941"/>
      <c r="JJ39941"/>
      <c r="KX39941" s="23"/>
      <c r="KY39941" s="23"/>
    </row>
    <row r="39942" spans="36:311" x14ac:dyDescent="0.2">
      <c r="AJ39942" s="23"/>
      <c r="HH39942"/>
      <c r="IW39942" s="36"/>
      <c r="JI39942"/>
      <c r="JJ39942"/>
      <c r="KX39942" s="23"/>
      <c r="KY39942" s="23"/>
    </row>
    <row r="39943" spans="36:311" x14ac:dyDescent="0.2">
      <c r="AJ39943" s="23"/>
      <c r="HH39943"/>
      <c r="IW39943" s="36"/>
      <c r="JI39943"/>
      <c r="JJ39943"/>
      <c r="KX39943" s="23"/>
      <c r="KY39943" s="23"/>
    </row>
    <row r="39944" spans="36:311" x14ac:dyDescent="0.2">
      <c r="AJ39944" s="23"/>
      <c r="HH39944"/>
      <c r="IW39944" s="36"/>
      <c r="JI39944"/>
      <c r="JJ39944"/>
      <c r="KX39944" s="23"/>
      <c r="KY39944" s="23"/>
    </row>
    <row r="39945" spans="36:311" x14ac:dyDescent="0.2">
      <c r="AJ39945" s="23"/>
      <c r="HH39945"/>
      <c r="IW39945" s="36"/>
      <c r="JI39945"/>
      <c r="JJ39945"/>
      <c r="KX39945" s="23"/>
      <c r="KY39945" s="23"/>
    </row>
    <row r="39946" spans="36:311" x14ac:dyDescent="0.2">
      <c r="AJ39946" s="23"/>
      <c r="HH39946"/>
      <c r="IW39946" s="36"/>
      <c r="JI39946"/>
      <c r="JJ39946"/>
      <c r="KX39946" s="23"/>
      <c r="KY39946" s="23"/>
    </row>
    <row r="39947" spans="36:311" x14ac:dyDescent="0.2">
      <c r="AJ39947" s="23"/>
      <c r="HH39947"/>
      <c r="IW39947" s="36"/>
      <c r="JI39947"/>
      <c r="JJ39947"/>
      <c r="KX39947" s="23"/>
      <c r="KY39947" s="23"/>
    </row>
    <row r="39948" spans="36:311" x14ac:dyDescent="0.2">
      <c r="AJ39948" s="23"/>
      <c r="HH39948"/>
      <c r="IW39948" s="36"/>
      <c r="JI39948"/>
      <c r="JJ39948"/>
      <c r="KX39948" s="23"/>
      <c r="KY39948" s="23"/>
    </row>
    <row r="39949" spans="36:311" x14ac:dyDescent="0.2">
      <c r="AJ39949" s="23"/>
      <c r="HH39949"/>
      <c r="IW39949" s="36"/>
      <c r="JI39949"/>
      <c r="JJ39949"/>
      <c r="KX39949" s="23"/>
      <c r="KY39949" s="23"/>
    </row>
    <row r="39950" spans="36:311" x14ac:dyDescent="0.2">
      <c r="AJ39950" s="23"/>
      <c r="HH39950"/>
      <c r="IW39950" s="36"/>
      <c r="JI39950"/>
      <c r="JJ39950"/>
      <c r="KX39950" s="23"/>
      <c r="KY39950" s="23"/>
    </row>
    <row r="39951" spans="36:311" x14ac:dyDescent="0.2">
      <c r="AJ39951" s="23"/>
      <c r="HH39951"/>
      <c r="IW39951" s="36"/>
      <c r="JI39951"/>
      <c r="JJ39951"/>
      <c r="KX39951" s="23"/>
      <c r="KY39951" s="23"/>
    </row>
    <row r="39952" spans="36:311" x14ac:dyDescent="0.2">
      <c r="AJ39952" s="23"/>
      <c r="HH39952"/>
      <c r="IW39952" s="36"/>
      <c r="JI39952"/>
      <c r="JJ39952"/>
      <c r="KX39952" s="23"/>
      <c r="KY39952" s="23"/>
    </row>
    <row r="39953" spans="36:311" x14ac:dyDescent="0.2">
      <c r="AJ39953" s="23"/>
      <c r="HH39953"/>
      <c r="IW39953" s="36"/>
      <c r="JI39953"/>
      <c r="JJ39953"/>
      <c r="KX39953" s="23"/>
      <c r="KY39953" s="23"/>
    </row>
    <row r="39954" spans="36:311" x14ac:dyDescent="0.2">
      <c r="AJ39954" s="23"/>
      <c r="HH39954"/>
      <c r="IW39954" s="36"/>
      <c r="JI39954"/>
      <c r="JJ39954"/>
      <c r="KX39954" s="23"/>
      <c r="KY39954" s="23"/>
    </row>
    <row r="39955" spans="36:311" x14ac:dyDescent="0.2">
      <c r="AJ39955" s="23"/>
      <c r="HH39955"/>
      <c r="IW39955" s="36"/>
      <c r="JI39955"/>
      <c r="JJ39955"/>
      <c r="KX39955" s="23"/>
      <c r="KY39955" s="23"/>
    </row>
    <row r="39956" spans="36:311" x14ac:dyDescent="0.2">
      <c r="AJ39956" s="23"/>
      <c r="HH39956"/>
      <c r="IW39956" s="36"/>
      <c r="JI39956"/>
      <c r="JJ39956"/>
      <c r="KX39956" s="23"/>
      <c r="KY39956" s="23"/>
    </row>
    <row r="39957" spans="36:311" x14ac:dyDescent="0.2">
      <c r="AJ39957" s="23"/>
      <c r="HH39957"/>
      <c r="IW39957" s="36"/>
      <c r="JI39957"/>
      <c r="JJ39957"/>
      <c r="KX39957" s="23"/>
      <c r="KY39957" s="23"/>
    </row>
    <row r="39958" spans="36:311" x14ac:dyDescent="0.2">
      <c r="AJ39958" s="23"/>
      <c r="HH39958"/>
      <c r="IW39958" s="36"/>
      <c r="JI39958"/>
      <c r="JJ39958"/>
      <c r="KX39958" s="23"/>
      <c r="KY39958" s="23"/>
    </row>
    <row r="39959" spans="36:311" x14ac:dyDescent="0.2">
      <c r="AJ39959" s="23"/>
      <c r="HH39959"/>
      <c r="IW39959" s="36"/>
      <c r="JI39959"/>
      <c r="JJ39959"/>
      <c r="KX39959" s="23"/>
      <c r="KY39959" s="23"/>
    </row>
    <row r="39960" spans="36:311" x14ac:dyDescent="0.2">
      <c r="AJ39960" s="23"/>
      <c r="HH39960"/>
      <c r="IW39960" s="36"/>
      <c r="JI39960"/>
      <c r="JJ39960"/>
      <c r="KX39960" s="23"/>
      <c r="KY39960" s="23"/>
    </row>
    <row r="39961" spans="36:311" x14ac:dyDescent="0.2">
      <c r="AJ39961" s="23"/>
      <c r="HH39961"/>
      <c r="IW39961" s="36"/>
      <c r="JI39961"/>
      <c r="JJ39961"/>
      <c r="KX39961" s="23"/>
      <c r="KY39961" s="23"/>
    </row>
    <row r="39962" spans="36:311" x14ac:dyDescent="0.2">
      <c r="AJ39962" s="23"/>
      <c r="HH39962"/>
      <c r="IW39962" s="36"/>
      <c r="JI39962"/>
      <c r="JJ39962"/>
      <c r="KX39962" s="23"/>
      <c r="KY39962" s="23"/>
    </row>
    <row r="39963" spans="36:311" x14ac:dyDescent="0.2">
      <c r="AJ39963" s="23"/>
      <c r="HH39963"/>
      <c r="IW39963" s="36"/>
      <c r="JI39963"/>
      <c r="JJ39963"/>
      <c r="KX39963" s="23"/>
      <c r="KY39963" s="23"/>
    </row>
    <row r="39964" spans="36:311" x14ac:dyDescent="0.2">
      <c r="AJ39964" s="23"/>
      <c r="HH39964"/>
      <c r="IW39964" s="36"/>
      <c r="JI39964"/>
      <c r="JJ39964"/>
      <c r="KX39964" s="23"/>
      <c r="KY39964" s="23"/>
    </row>
    <row r="39965" spans="36:311" x14ac:dyDescent="0.2">
      <c r="AJ39965" s="23"/>
      <c r="HH39965"/>
      <c r="IW39965" s="36"/>
      <c r="JI39965"/>
      <c r="JJ39965"/>
      <c r="KX39965" s="23"/>
      <c r="KY39965" s="23"/>
    </row>
    <row r="39966" spans="36:311" x14ac:dyDescent="0.2">
      <c r="AJ39966" s="23"/>
      <c r="HH39966"/>
      <c r="IW39966" s="36"/>
      <c r="JI39966"/>
      <c r="JJ39966"/>
      <c r="KX39966" s="23"/>
      <c r="KY39966" s="23"/>
    </row>
    <row r="39967" spans="36:311" x14ac:dyDescent="0.2">
      <c r="AJ39967" s="23"/>
      <c r="HH39967"/>
      <c r="IW39967" s="36"/>
      <c r="JI39967"/>
      <c r="JJ39967"/>
      <c r="KX39967" s="23"/>
      <c r="KY39967" s="23"/>
    </row>
    <row r="39968" spans="36:311" x14ac:dyDescent="0.2">
      <c r="AJ39968" s="23"/>
      <c r="HH39968"/>
      <c r="IW39968" s="36"/>
      <c r="JI39968"/>
      <c r="JJ39968"/>
      <c r="KX39968" s="23"/>
      <c r="KY39968" s="23"/>
    </row>
    <row r="39969" spans="36:311" x14ac:dyDescent="0.2">
      <c r="AJ39969" s="23"/>
      <c r="HH39969"/>
      <c r="IW39969" s="36"/>
      <c r="JI39969"/>
      <c r="JJ39969"/>
      <c r="KX39969" s="23"/>
      <c r="KY39969" s="23"/>
    </row>
    <row r="39970" spans="36:311" x14ac:dyDescent="0.2">
      <c r="AJ39970" s="23"/>
      <c r="HH39970"/>
      <c r="IW39970" s="36"/>
      <c r="JI39970"/>
      <c r="JJ39970"/>
      <c r="KX39970" s="23"/>
      <c r="KY39970" s="23"/>
    </row>
    <row r="39971" spans="36:311" x14ac:dyDescent="0.2">
      <c r="AJ39971" s="23"/>
      <c r="HH39971"/>
      <c r="IW39971" s="36"/>
      <c r="JI39971"/>
      <c r="JJ39971"/>
      <c r="KX39971" s="23"/>
      <c r="KY39971" s="23"/>
    </row>
    <row r="39972" spans="36:311" x14ac:dyDescent="0.2">
      <c r="AJ39972" s="23"/>
      <c r="HH39972"/>
      <c r="IW39972" s="36"/>
      <c r="JI39972"/>
      <c r="JJ39972"/>
      <c r="KX39972" s="23"/>
      <c r="KY39972" s="23"/>
    </row>
    <row r="39973" spans="36:311" x14ac:dyDescent="0.2">
      <c r="AJ39973" s="23"/>
      <c r="HH39973"/>
      <c r="IW39973" s="36"/>
      <c r="JI39973"/>
      <c r="JJ39973"/>
      <c r="KX39973" s="23"/>
      <c r="KY39973" s="23"/>
    </row>
    <row r="39974" spans="36:311" x14ac:dyDescent="0.2">
      <c r="AJ39974" s="23"/>
      <c r="HH39974"/>
      <c r="IW39974" s="36"/>
      <c r="JI39974"/>
      <c r="JJ39974"/>
      <c r="KX39974" s="23"/>
      <c r="KY39974" s="23"/>
    </row>
    <row r="39975" spans="36:311" x14ac:dyDescent="0.2">
      <c r="AJ39975" s="23"/>
      <c r="HH39975"/>
      <c r="IW39975" s="36"/>
      <c r="JI39975"/>
      <c r="JJ39975"/>
      <c r="KX39975" s="23"/>
      <c r="KY39975" s="23"/>
    </row>
    <row r="39976" spans="36:311" x14ac:dyDescent="0.2">
      <c r="AJ39976" s="23"/>
      <c r="HH39976"/>
      <c r="IW39976" s="36"/>
      <c r="JI39976"/>
      <c r="JJ39976"/>
      <c r="KX39976" s="23"/>
      <c r="KY39976" s="23"/>
    </row>
    <row r="39977" spans="36:311" x14ac:dyDescent="0.2">
      <c r="AJ39977" s="23"/>
      <c r="HH39977"/>
      <c r="IW39977" s="36"/>
      <c r="JI39977"/>
      <c r="JJ39977"/>
      <c r="KX39977" s="23"/>
      <c r="KY39977" s="23"/>
    </row>
    <row r="39978" spans="36:311" x14ac:dyDescent="0.2">
      <c r="AJ39978" s="23"/>
      <c r="HH39978"/>
      <c r="IW39978" s="36"/>
      <c r="JI39978"/>
      <c r="JJ39978"/>
      <c r="KX39978" s="23"/>
      <c r="KY39978" s="23"/>
    </row>
    <row r="39979" spans="36:311" x14ac:dyDescent="0.2">
      <c r="AJ39979" s="23"/>
      <c r="HH39979"/>
      <c r="IW39979" s="36"/>
      <c r="JI39979"/>
      <c r="JJ39979"/>
      <c r="KX39979" s="23"/>
      <c r="KY39979" s="23"/>
    </row>
    <row r="39980" spans="36:311" x14ac:dyDescent="0.2">
      <c r="AJ39980" s="23"/>
      <c r="HH39980"/>
      <c r="IW39980" s="36"/>
      <c r="JI39980"/>
      <c r="JJ39980"/>
      <c r="KX39980" s="23"/>
      <c r="KY39980" s="23"/>
    </row>
    <row r="39981" spans="36:311" x14ac:dyDescent="0.2">
      <c r="AJ39981" s="23"/>
      <c r="HH39981"/>
      <c r="IW39981" s="36"/>
      <c r="JI39981"/>
      <c r="JJ39981"/>
      <c r="KX39981" s="23"/>
      <c r="KY39981" s="23"/>
    </row>
    <row r="39982" spans="36:311" x14ac:dyDescent="0.2">
      <c r="AJ39982" s="23"/>
      <c r="HH39982"/>
      <c r="IW39982" s="36"/>
      <c r="JI39982"/>
      <c r="JJ39982"/>
      <c r="KX39982" s="23"/>
      <c r="KY39982" s="23"/>
    </row>
    <row r="39983" spans="36:311" x14ac:dyDescent="0.2">
      <c r="AJ39983" s="23"/>
      <c r="HH39983"/>
      <c r="IW39983" s="36"/>
      <c r="JI39983"/>
      <c r="JJ39983"/>
      <c r="KX39983" s="23"/>
      <c r="KY39983" s="23"/>
    </row>
    <row r="39984" spans="36:311" x14ac:dyDescent="0.2">
      <c r="AJ39984" s="23"/>
      <c r="HH39984"/>
      <c r="IW39984" s="36"/>
      <c r="JI39984"/>
      <c r="JJ39984"/>
      <c r="KX39984" s="23"/>
      <c r="KY39984" s="23"/>
    </row>
    <row r="39985" spans="36:311" x14ac:dyDescent="0.2">
      <c r="AJ39985" s="23"/>
      <c r="HH39985"/>
      <c r="IW39985" s="36"/>
      <c r="JI39985"/>
      <c r="JJ39985"/>
      <c r="KX39985" s="23"/>
      <c r="KY39985" s="23"/>
    </row>
    <row r="39986" spans="36:311" x14ac:dyDescent="0.2">
      <c r="AJ39986" s="23"/>
      <c r="HH39986"/>
      <c r="IW39986" s="36"/>
      <c r="JI39986"/>
      <c r="JJ39986"/>
      <c r="KX39986" s="23"/>
      <c r="KY39986" s="23"/>
    </row>
    <row r="39987" spans="36:311" x14ac:dyDescent="0.2">
      <c r="AJ39987" s="23"/>
      <c r="HH39987"/>
      <c r="IW39987" s="36"/>
      <c r="JI39987"/>
      <c r="JJ39987"/>
      <c r="KX39987" s="23"/>
      <c r="KY39987" s="23"/>
    </row>
    <row r="39988" spans="36:311" x14ac:dyDescent="0.2">
      <c r="AJ39988" s="23"/>
      <c r="HH39988"/>
      <c r="IW39988" s="36"/>
      <c r="JI39988"/>
      <c r="JJ39988"/>
      <c r="KX39988" s="23"/>
      <c r="KY39988" s="23"/>
    </row>
    <row r="39989" spans="36:311" x14ac:dyDescent="0.2">
      <c r="AJ39989" s="23"/>
      <c r="HH39989"/>
      <c r="IW39989" s="36"/>
      <c r="JI39989"/>
      <c r="JJ39989"/>
      <c r="KX39989" s="23"/>
      <c r="KY39989" s="23"/>
    </row>
    <row r="39990" spans="36:311" x14ac:dyDescent="0.2">
      <c r="AJ39990" s="23"/>
      <c r="HH39990"/>
      <c r="IW39990" s="36"/>
      <c r="JI39990"/>
      <c r="JJ39990"/>
      <c r="KX39990" s="23"/>
      <c r="KY39990" s="23"/>
    </row>
    <row r="39991" spans="36:311" x14ac:dyDescent="0.2">
      <c r="AJ39991" s="23"/>
      <c r="HH39991"/>
      <c r="IW39991" s="36"/>
      <c r="JI39991"/>
      <c r="JJ39991"/>
      <c r="KX39991" s="23"/>
      <c r="KY39991" s="23"/>
    </row>
    <row r="39992" spans="36:311" x14ac:dyDescent="0.2">
      <c r="AJ39992" s="23"/>
      <c r="HH39992"/>
      <c r="IW39992" s="36"/>
      <c r="JI39992"/>
      <c r="JJ39992"/>
      <c r="KX39992" s="23"/>
      <c r="KY39992" s="23"/>
    </row>
    <row r="39993" spans="36:311" x14ac:dyDescent="0.2">
      <c r="AJ39993" s="23"/>
      <c r="HH39993"/>
      <c r="IW39993" s="36"/>
      <c r="JI39993"/>
      <c r="JJ39993"/>
      <c r="KX39993" s="23"/>
      <c r="KY39993" s="23"/>
    </row>
    <row r="39994" spans="36:311" x14ac:dyDescent="0.2">
      <c r="AJ39994" s="23"/>
      <c r="HH39994"/>
      <c r="IW39994" s="36"/>
      <c r="JI39994"/>
      <c r="JJ39994"/>
      <c r="KX39994" s="23"/>
      <c r="KY39994" s="23"/>
    </row>
    <row r="39995" spans="36:311" x14ac:dyDescent="0.2">
      <c r="AJ39995" s="23"/>
      <c r="HH39995"/>
      <c r="IW39995" s="36"/>
      <c r="JI39995"/>
      <c r="JJ39995"/>
      <c r="KX39995" s="23"/>
      <c r="KY39995" s="23"/>
    </row>
    <row r="39996" spans="36:311" x14ac:dyDescent="0.2">
      <c r="AJ39996" s="23"/>
      <c r="HH39996"/>
      <c r="IW39996" s="36"/>
      <c r="JI39996"/>
      <c r="JJ39996"/>
      <c r="KX39996" s="23"/>
      <c r="KY39996" s="23"/>
    </row>
    <row r="39997" spans="36:311" x14ac:dyDescent="0.2">
      <c r="AJ39997" s="23"/>
      <c r="HH39997"/>
      <c r="IW39997" s="36"/>
      <c r="JI39997"/>
      <c r="JJ39997"/>
      <c r="KX39997" s="23"/>
      <c r="KY39997" s="23"/>
    </row>
    <row r="39998" spans="36:311" x14ac:dyDescent="0.2">
      <c r="AJ39998" s="23"/>
      <c r="HH39998"/>
      <c r="IW39998" s="36"/>
      <c r="JI39998"/>
      <c r="JJ39998"/>
      <c r="KX39998" s="23"/>
      <c r="KY39998" s="23"/>
    </row>
    <row r="39999" spans="36:311" x14ac:dyDescent="0.2">
      <c r="AJ39999" s="23"/>
      <c r="HH39999"/>
      <c r="IW39999" s="36"/>
      <c r="JI39999"/>
      <c r="JJ39999"/>
      <c r="KX39999" s="23"/>
      <c r="KY39999" s="23"/>
    </row>
    <row r="40000" spans="36:311" x14ac:dyDescent="0.2">
      <c r="AJ40000" s="23"/>
      <c r="HH40000"/>
      <c r="IW40000" s="36"/>
      <c r="JI40000"/>
      <c r="JJ40000"/>
      <c r="KX40000" s="23"/>
      <c r="KY40000" s="23"/>
    </row>
    <row r="40001" spans="36:311" x14ac:dyDescent="0.2">
      <c r="AJ40001" s="23"/>
      <c r="HH40001"/>
      <c r="IW40001" s="36"/>
      <c r="JI40001"/>
      <c r="JJ40001"/>
      <c r="KX40001" s="23"/>
      <c r="KY40001" s="23"/>
    </row>
    <row r="40002" spans="36:311" x14ac:dyDescent="0.2">
      <c r="AJ40002" s="23"/>
      <c r="HH40002"/>
      <c r="IW40002" s="36"/>
      <c r="JI40002"/>
      <c r="JJ40002"/>
      <c r="KX40002" s="23"/>
      <c r="KY40002" s="23"/>
    </row>
    <row r="40003" spans="36:311" x14ac:dyDescent="0.2">
      <c r="AJ40003" s="23"/>
      <c r="HH40003"/>
      <c r="IW40003" s="36"/>
      <c r="JI40003"/>
      <c r="JJ40003"/>
      <c r="KX40003" s="23"/>
      <c r="KY40003" s="23"/>
    </row>
    <row r="40004" spans="36:311" x14ac:dyDescent="0.2">
      <c r="AJ40004" s="23"/>
      <c r="HH40004"/>
      <c r="IW40004" s="36"/>
      <c r="JI40004"/>
      <c r="JJ40004"/>
      <c r="KX40004" s="23"/>
      <c r="KY40004" s="23"/>
    </row>
    <row r="40005" spans="36:311" x14ac:dyDescent="0.2">
      <c r="AJ40005" s="23"/>
      <c r="HH40005"/>
      <c r="IW40005" s="36"/>
      <c r="JI40005"/>
      <c r="JJ40005"/>
      <c r="KX40005" s="23"/>
      <c r="KY40005" s="23"/>
    </row>
    <row r="40006" spans="36:311" x14ac:dyDescent="0.2">
      <c r="AJ40006" s="23"/>
      <c r="HH40006"/>
      <c r="IW40006" s="36"/>
      <c r="JI40006"/>
      <c r="JJ40006"/>
      <c r="KX40006" s="23"/>
      <c r="KY40006" s="23"/>
    </row>
    <row r="40007" spans="36:311" x14ac:dyDescent="0.2">
      <c r="AJ40007" s="23"/>
      <c r="HH40007"/>
      <c r="IW40007" s="36"/>
      <c r="JI40007"/>
      <c r="JJ40007"/>
      <c r="KX40007" s="23"/>
      <c r="KY40007" s="23"/>
    </row>
    <row r="40008" spans="36:311" x14ac:dyDescent="0.2">
      <c r="AJ40008" s="23"/>
      <c r="HH40008"/>
      <c r="IW40008" s="36"/>
      <c r="JI40008"/>
      <c r="JJ40008"/>
      <c r="KX40008" s="23"/>
      <c r="KY40008" s="23"/>
    </row>
    <row r="40009" spans="36:311" x14ac:dyDescent="0.2">
      <c r="AJ40009" s="23"/>
      <c r="HH40009"/>
      <c r="IW40009" s="36"/>
      <c r="JI40009"/>
      <c r="JJ40009"/>
      <c r="KX40009" s="23"/>
      <c r="KY40009" s="23"/>
    </row>
    <row r="40010" spans="36:311" x14ac:dyDescent="0.2">
      <c r="AJ40010" s="23"/>
      <c r="HH40010"/>
      <c r="IW40010" s="36"/>
      <c r="JI40010"/>
      <c r="JJ40010"/>
      <c r="KX40010" s="23"/>
      <c r="KY40010" s="23"/>
    </row>
    <row r="40011" spans="36:311" x14ac:dyDescent="0.2">
      <c r="AJ40011" s="23"/>
      <c r="HH40011"/>
      <c r="IW40011" s="36"/>
      <c r="JI40011"/>
      <c r="JJ40011"/>
      <c r="KX40011" s="23"/>
      <c r="KY40011" s="23"/>
    </row>
    <row r="40012" spans="36:311" x14ac:dyDescent="0.2">
      <c r="AJ40012" s="23"/>
      <c r="HH40012"/>
      <c r="IW40012" s="36"/>
      <c r="JI40012"/>
      <c r="JJ40012"/>
      <c r="KX40012" s="23"/>
      <c r="KY40012" s="23"/>
    </row>
    <row r="40013" spans="36:311" x14ac:dyDescent="0.2">
      <c r="AJ40013" s="23"/>
      <c r="HH40013"/>
      <c r="IW40013" s="36"/>
      <c r="JI40013"/>
      <c r="JJ40013"/>
      <c r="KX40013" s="23"/>
      <c r="KY40013" s="23"/>
    </row>
    <row r="40014" spans="36:311" x14ac:dyDescent="0.2">
      <c r="AJ40014" s="23"/>
      <c r="HH40014"/>
      <c r="IW40014" s="36"/>
      <c r="JI40014"/>
      <c r="JJ40014"/>
      <c r="KX40014" s="23"/>
      <c r="KY40014" s="23"/>
    </row>
    <row r="40015" spans="36:311" x14ac:dyDescent="0.2">
      <c r="AJ40015" s="23"/>
      <c r="HH40015"/>
      <c r="IW40015" s="36"/>
      <c r="JI40015"/>
      <c r="JJ40015"/>
      <c r="KX40015" s="23"/>
      <c r="KY40015" s="23"/>
    </row>
    <row r="40016" spans="36:311" x14ac:dyDescent="0.2">
      <c r="AJ40016" s="23"/>
      <c r="HH40016"/>
      <c r="IW40016" s="36"/>
      <c r="JI40016"/>
      <c r="JJ40016"/>
      <c r="KX40016" s="23"/>
      <c r="KY40016" s="23"/>
    </row>
    <row r="40017" spans="36:311" x14ac:dyDescent="0.2">
      <c r="AJ40017" s="23"/>
      <c r="HH40017"/>
      <c r="IW40017" s="36"/>
      <c r="JI40017"/>
      <c r="JJ40017"/>
      <c r="KX40017" s="23"/>
      <c r="KY40017" s="23"/>
    </row>
    <row r="40018" spans="36:311" x14ac:dyDescent="0.2">
      <c r="AJ40018" s="23"/>
      <c r="HH40018"/>
      <c r="IW40018" s="36"/>
      <c r="JI40018"/>
      <c r="JJ40018"/>
      <c r="KX40018" s="23"/>
      <c r="KY40018" s="23"/>
    </row>
    <row r="40019" spans="36:311" x14ac:dyDescent="0.2">
      <c r="AJ40019" s="23"/>
      <c r="HH40019"/>
      <c r="IW40019" s="36"/>
      <c r="JI40019"/>
      <c r="JJ40019"/>
      <c r="KX40019" s="23"/>
      <c r="KY40019" s="23"/>
    </row>
    <row r="40020" spans="36:311" x14ac:dyDescent="0.2">
      <c r="AJ40020" s="23"/>
      <c r="HH40020"/>
      <c r="IW40020" s="36"/>
      <c r="JI40020"/>
      <c r="JJ40020"/>
      <c r="KX40020" s="23"/>
      <c r="KY40020" s="23"/>
    </row>
    <row r="40021" spans="36:311" x14ac:dyDescent="0.2">
      <c r="AJ40021" s="23"/>
      <c r="HH40021"/>
      <c r="IW40021" s="36"/>
      <c r="JI40021"/>
      <c r="JJ40021"/>
      <c r="KX40021" s="23"/>
      <c r="KY40021" s="23"/>
    </row>
    <row r="40022" spans="36:311" x14ac:dyDescent="0.2">
      <c r="AJ40022" s="23"/>
      <c r="HH40022"/>
      <c r="IW40022" s="36"/>
      <c r="JI40022"/>
      <c r="JJ40022"/>
      <c r="KX40022" s="23"/>
      <c r="KY40022" s="23"/>
    </row>
    <row r="40023" spans="36:311" x14ac:dyDescent="0.2">
      <c r="AJ40023" s="23"/>
      <c r="HH40023"/>
      <c r="IW40023" s="36"/>
      <c r="JI40023"/>
      <c r="JJ40023"/>
      <c r="KX40023" s="23"/>
      <c r="KY40023" s="23"/>
    </row>
    <row r="40024" spans="36:311" x14ac:dyDescent="0.2">
      <c r="AJ40024" s="23"/>
      <c r="HH40024"/>
      <c r="IW40024" s="36"/>
      <c r="JI40024"/>
      <c r="JJ40024"/>
      <c r="KX40024" s="23"/>
      <c r="KY40024" s="23"/>
    </row>
    <row r="40025" spans="36:311" x14ac:dyDescent="0.2">
      <c r="AJ40025" s="23"/>
      <c r="HH40025"/>
      <c r="IW40025" s="36"/>
      <c r="JI40025"/>
      <c r="JJ40025"/>
      <c r="KX40025" s="23"/>
      <c r="KY40025" s="23"/>
    </row>
    <row r="40026" spans="36:311" x14ac:dyDescent="0.2">
      <c r="AJ40026" s="23"/>
      <c r="HH40026"/>
      <c r="IW40026" s="36"/>
      <c r="JI40026"/>
      <c r="JJ40026"/>
      <c r="KX40026" s="23"/>
      <c r="KY40026" s="23"/>
    </row>
    <row r="40027" spans="36:311" x14ac:dyDescent="0.2">
      <c r="AJ40027" s="23"/>
      <c r="HH40027"/>
      <c r="IW40027" s="36"/>
      <c r="JI40027"/>
      <c r="JJ40027"/>
      <c r="KX40027" s="23"/>
      <c r="KY40027" s="23"/>
    </row>
    <row r="40028" spans="36:311" x14ac:dyDescent="0.2">
      <c r="AJ40028" s="23"/>
      <c r="HH40028"/>
      <c r="IW40028" s="36"/>
      <c r="JI40028"/>
      <c r="JJ40028"/>
      <c r="KX40028" s="23"/>
      <c r="KY40028" s="23"/>
    </row>
    <row r="40029" spans="36:311" x14ac:dyDescent="0.2">
      <c r="AJ40029" s="23"/>
      <c r="HH40029"/>
      <c r="IW40029" s="36"/>
      <c r="JI40029"/>
      <c r="JJ40029"/>
      <c r="KX40029" s="23"/>
      <c r="KY40029" s="23"/>
    </row>
    <row r="40030" spans="36:311" x14ac:dyDescent="0.2">
      <c r="AJ40030" s="23"/>
      <c r="HH40030"/>
      <c r="IW40030" s="36"/>
      <c r="JI40030"/>
      <c r="JJ40030"/>
      <c r="KX40030" s="23"/>
      <c r="KY40030" s="23"/>
    </row>
    <row r="40031" spans="36:311" x14ac:dyDescent="0.2">
      <c r="AJ40031" s="23"/>
      <c r="HH40031"/>
      <c r="IW40031" s="36"/>
      <c r="JI40031"/>
      <c r="JJ40031"/>
      <c r="KX40031" s="23"/>
      <c r="KY40031" s="23"/>
    </row>
    <row r="40032" spans="36:311" x14ac:dyDescent="0.2">
      <c r="AJ40032" s="23"/>
      <c r="HH40032"/>
      <c r="IW40032" s="36"/>
      <c r="JI40032"/>
      <c r="JJ40032"/>
      <c r="KX40032" s="23"/>
      <c r="KY40032" s="23"/>
    </row>
    <row r="40033" spans="36:311" x14ac:dyDescent="0.2">
      <c r="AJ40033" s="23"/>
      <c r="HH40033"/>
      <c r="IW40033" s="36"/>
      <c r="JI40033"/>
      <c r="JJ40033"/>
      <c r="KX40033" s="23"/>
      <c r="KY40033" s="23"/>
    </row>
    <row r="40034" spans="36:311" x14ac:dyDescent="0.2">
      <c r="AJ40034" s="23"/>
      <c r="HH40034"/>
      <c r="IW40034" s="36"/>
      <c r="JI40034"/>
      <c r="JJ40034"/>
      <c r="KX40034" s="23"/>
      <c r="KY40034" s="23"/>
    </row>
    <row r="40035" spans="36:311" x14ac:dyDescent="0.2">
      <c r="AJ40035" s="23"/>
      <c r="HH40035"/>
      <c r="IW40035" s="36"/>
      <c r="JI40035"/>
      <c r="JJ40035"/>
      <c r="KX40035" s="23"/>
      <c r="KY40035" s="23"/>
    </row>
    <row r="40036" spans="36:311" x14ac:dyDescent="0.2">
      <c r="AJ40036" s="23"/>
      <c r="HH40036"/>
      <c r="IW40036" s="36"/>
      <c r="JI40036"/>
      <c r="JJ40036"/>
      <c r="KX40036" s="23"/>
      <c r="KY40036" s="23"/>
    </row>
    <row r="40037" spans="36:311" x14ac:dyDescent="0.2">
      <c r="AJ40037" s="23"/>
      <c r="HH40037"/>
      <c r="IW40037" s="36"/>
      <c r="JI40037"/>
      <c r="JJ40037"/>
      <c r="KX40037" s="23"/>
      <c r="KY40037" s="23"/>
    </row>
    <row r="40038" spans="36:311" x14ac:dyDescent="0.2">
      <c r="AJ40038" s="23"/>
      <c r="HH40038"/>
      <c r="IW40038" s="36"/>
      <c r="JI40038"/>
      <c r="JJ40038"/>
      <c r="KX40038" s="23"/>
      <c r="KY40038" s="23"/>
    </row>
    <row r="40039" spans="36:311" x14ac:dyDescent="0.2">
      <c r="AJ40039" s="23"/>
      <c r="HH40039"/>
      <c r="IW40039" s="36"/>
      <c r="JI40039"/>
      <c r="JJ40039"/>
      <c r="KX40039" s="23"/>
      <c r="KY40039" s="23"/>
    </row>
    <row r="40040" spans="36:311" x14ac:dyDescent="0.2">
      <c r="AJ40040" s="23"/>
      <c r="HH40040"/>
      <c r="IW40040" s="36"/>
      <c r="JI40040"/>
      <c r="JJ40040"/>
      <c r="KX40040" s="23"/>
      <c r="KY40040" s="23"/>
    </row>
    <row r="40041" spans="36:311" x14ac:dyDescent="0.2">
      <c r="AJ40041" s="23"/>
      <c r="HH40041"/>
      <c r="IW40041" s="36"/>
      <c r="JI40041"/>
      <c r="JJ40041"/>
      <c r="KX40041" s="23"/>
      <c r="KY40041" s="23"/>
    </row>
    <row r="40042" spans="36:311" x14ac:dyDescent="0.2">
      <c r="AJ40042" s="23"/>
      <c r="HH40042"/>
      <c r="IW40042" s="36"/>
      <c r="JI40042"/>
      <c r="JJ40042"/>
      <c r="KX40042" s="23"/>
      <c r="KY40042" s="23"/>
    </row>
    <row r="40043" spans="36:311" x14ac:dyDescent="0.2">
      <c r="AJ40043" s="23"/>
      <c r="HH40043"/>
      <c r="IW40043" s="36"/>
      <c r="JI40043"/>
      <c r="JJ40043"/>
      <c r="KX40043" s="23"/>
      <c r="KY40043" s="23"/>
    </row>
    <row r="40044" spans="36:311" x14ac:dyDescent="0.2">
      <c r="AJ40044" s="23"/>
      <c r="HH40044"/>
      <c r="IW40044" s="36"/>
      <c r="JI40044"/>
      <c r="JJ40044"/>
      <c r="KX40044" s="23"/>
      <c r="KY40044" s="23"/>
    </row>
    <row r="40045" spans="36:311" x14ac:dyDescent="0.2">
      <c r="AJ40045" s="23"/>
      <c r="HH40045"/>
      <c r="IW40045" s="36"/>
      <c r="JI40045"/>
      <c r="JJ40045"/>
      <c r="KX40045" s="23"/>
      <c r="KY40045" s="23"/>
    </row>
    <row r="40046" spans="36:311" x14ac:dyDescent="0.2">
      <c r="AJ40046" s="23"/>
      <c r="HH40046"/>
      <c r="IW40046" s="36"/>
      <c r="JI40046"/>
      <c r="JJ40046"/>
      <c r="KX40046" s="23"/>
      <c r="KY40046" s="23"/>
    </row>
    <row r="40047" spans="36:311" x14ac:dyDescent="0.2">
      <c r="AJ40047" s="23"/>
      <c r="HH40047"/>
      <c r="IW40047" s="36"/>
      <c r="JI40047"/>
      <c r="JJ40047"/>
      <c r="KX40047" s="23"/>
      <c r="KY40047" s="23"/>
    </row>
    <row r="40048" spans="36:311" x14ac:dyDescent="0.2">
      <c r="AJ40048" s="23"/>
      <c r="HH40048"/>
      <c r="IW40048" s="36"/>
      <c r="JI40048"/>
      <c r="JJ40048"/>
      <c r="KX40048" s="23"/>
      <c r="KY40048" s="23"/>
    </row>
    <row r="40049" spans="36:311" x14ac:dyDescent="0.2">
      <c r="AJ40049" s="23"/>
      <c r="HH40049"/>
      <c r="IW40049" s="36"/>
      <c r="JI40049"/>
      <c r="JJ40049"/>
      <c r="KX40049" s="23"/>
      <c r="KY40049" s="23"/>
    </row>
    <row r="40050" spans="36:311" x14ac:dyDescent="0.2">
      <c r="AJ40050" s="23"/>
      <c r="HH40050"/>
      <c r="IW40050" s="36"/>
      <c r="JI40050"/>
      <c r="JJ40050"/>
      <c r="KX40050" s="23"/>
      <c r="KY40050" s="23"/>
    </row>
    <row r="40051" spans="36:311" x14ac:dyDescent="0.2">
      <c r="AJ40051" s="23"/>
      <c r="HH40051"/>
      <c r="IW40051" s="36"/>
      <c r="JI40051"/>
      <c r="JJ40051"/>
      <c r="KX40051" s="23"/>
      <c r="KY40051" s="23"/>
    </row>
    <row r="40052" spans="36:311" x14ac:dyDescent="0.2">
      <c r="AJ40052" s="23"/>
      <c r="HH40052"/>
      <c r="IW40052" s="36"/>
      <c r="JI40052"/>
      <c r="JJ40052"/>
      <c r="KX40052" s="23"/>
      <c r="KY40052" s="23"/>
    </row>
    <row r="40053" spans="36:311" x14ac:dyDescent="0.2">
      <c r="AJ40053" s="23"/>
      <c r="HH40053"/>
      <c r="IW40053" s="36"/>
      <c r="JI40053"/>
      <c r="JJ40053"/>
      <c r="KX40053" s="23"/>
      <c r="KY40053" s="23"/>
    </row>
    <row r="40054" spans="36:311" x14ac:dyDescent="0.2">
      <c r="AJ40054" s="23"/>
      <c r="HH40054"/>
      <c r="IW40054" s="36"/>
      <c r="JI40054"/>
      <c r="JJ40054"/>
      <c r="KX40054" s="23"/>
      <c r="KY40054" s="23"/>
    </row>
    <row r="40055" spans="36:311" x14ac:dyDescent="0.2">
      <c r="AJ40055" s="23"/>
      <c r="HH40055"/>
      <c r="IW40055" s="36"/>
      <c r="JI40055"/>
      <c r="JJ40055"/>
      <c r="KX40055" s="23"/>
      <c r="KY40055" s="23"/>
    </row>
    <row r="40056" spans="36:311" x14ac:dyDescent="0.2">
      <c r="AJ40056" s="23"/>
      <c r="HH40056"/>
      <c r="IW40056" s="36"/>
      <c r="JI40056"/>
      <c r="JJ40056"/>
      <c r="KX40056" s="23"/>
      <c r="KY40056" s="23"/>
    </row>
    <row r="40057" spans="36:311" x14ac:dyDescent="0.2">
      <c r="AJ40057" s="23"/>
      <c r="HH40057"/>
      <c r="IW40057" s="36"/>
      <c r="JI40057"/>
      <c r="JJ40057"/>
      <c r="KX40057" s="23"/>
      <c r="KY40057" s="23"/>
    </row>
    <row r="40058" spans="36:311" x14ac:dyDescent="0.2">
      <c r="AJ40058" s="23"/>
      <c r="HH40058"/>
      <c r="IW40058" s="36"/>
      <c r="JI40058"/>
      <c r="JJ40058"/>
      <c r="KX40058" s="23"/>
      <c r="KY40058" s="23"/>
    </row>
    <row r="40059" spans="36:311" x14ac:dyDescent="0.2">
      <c r="AJ40059" s="23"/>
      <c r="HH40059"/>
      <c r="IW40059" s="36"/>
      <c r="JI40059"/>
      <c r="JJ40059"/>
      <c r="KX40059" s="23"/>
      <c r="KY40059" s="23"/>
    </row>
    <row r="40060" spans="36:311" x14ac:dyDescent="0.2">
      <c r="AJ40060" s="23"/>
      <c r="HH40060"/>
      <c r="IW40060" s="36"/>
      <c r="JI40060"/>
      <c r="JJ40060"/>
      <c r="KX40060" s="23"/>
      <c r="KY40060" s="23"/>
    </row>
    <row r="40061" spans="36:311" x14ac:dyDescent="0.2">
      <c r="AJ40061" s="23"/>
      <c r="HH40061"/>
      <c r="IW40061" s="36"/>
      <c r="JI40061"/>
      <c r="JJ40061"/>
      <c r="KX40061" s="23"/>
      <c r="KY40061" s="23"/>
    </row>
    <row r="40062" spans="36:311" x14ac:dyDescent="0.2">
      <c r="AJ40062" s="23"/>
      <c r="HH40062"/>
      <c r="IW40062" s="36"/>
      <c r="JI40062"/>
      <c r="JJ40062"/>
      <c r="KX40062" s="23"/>
      <c r="KY40062" s="23"/>
    </row>
    <row r="40063" spans="36:311" x14ac:dyDescent="0.2">
      <c r="AJ40063" s="23"/>
      <c r="HH40063"/>
      <c r="IW40063" s="36"/>
      <c r="JI40063"/>
      <c r="JJ40063"/>
      <c r="KX40063" s="23"/>
      <c r="KY40063" s="23"/>
    </row>
    <row r="40064" spans="36:311" x14ac:dyDescent="0.2">
      <c r="AJ40064" s="23"/>
      <c r="HH40064"/>
      <c r="IW40064" s="36"/>
      <c r="JI40064"/>
      <c r="JJ40064"/>
      <c r="KX40064" s="23"/>
      <c r="KY40064" s="23"/>
    </row>
    <row r="40065" spans="36:311" x14ac:dyDescent="0.2">
      <c r="AJ40065" s="23"/>
      <c r="HH40065"/>
      <c r="IW40065" s="36"/>
      <c r="JI40065"/>
      <c r="JJ40065"/>
      <c r="KX40065" s="23"/>
      <c r="KY40065" s="23"/>
    </row>
    <row r="40066" spans="36:311" x14ac:dyDescent="0.2">
      <c r="AJ40066" s="23"/>
      <c r="HH40066"/>
      <c r="IW40066" s="36"/>
      <c r="JI40066"/>
      <c r="JJ40066"/>
      <c r="KX40066" s="23"/>
      <c r="KY40066" s="23"/>
    </row>
    <row r="40067" spans="36:311" x14ac:dyDescent="0.2">
      <c r="AJ40067" s="23"/>
      <c r="HH40067"/>
      <c r="IW40067" s="36"/>
      <c r="JI40067"/>
      <c r="JJ40067"/>
      <c r="KX40067" s="23"/>
      <c r="KY40067" s="23"/>
    </row>
    <row r="40068" spans="36:311" x14ac:dyDescent="0.2">
      <c r="AJ40068" s="23"/>
      <c r="HH40068"/>
      <c r="IW40068" s="36"/>
      <c r="JI40068"/>
      <c r="JJ40068"/>
      <c r="KX40068" s="23"/>
      <c r="KY40068" s="23"/>
    </row>
    <row r="40069" spans="36:311" x14ac:dyDescent="0.2">
      <c r="AJ40069" s="23"/>
      <c r="HH40069"/>
      <c r="IW40069" s="36"/>
      <c r="JI40069"/>
      <c r="JJ40069"/>
      <c r="KX40069" s="23"/>
      <c r="KY40069" s="23"/>
    </row>
    <row r="40070" spans="36:311" x14ac:dyDescent="0.2">
      <c r="AJ40070" s="23"/>
      <c r="HH40070"/>
      <c r="IW40070" s="36"/>
      <c r="JI40070"/>
      <c r="JJ40070"/>
      <c r="KX40070" s="23"/>
      <c r="KY40070" s="23"/>
    </row>
    <row r="40071" spans="36:311" x14ac:dyDescent="0.2">
      <c r="AJ40071" s="23"/>
      <c r="HH40071"/>
      <c r="IW40071" s="36"/>
      <c r="JI40071"/>
      <c r="JJ40071"/>
      <c r="KX40071" s="23"/>
      <c r="KY40071" s="23"/>
    </row>
    <row r="40072" spans="36:311" x14ac:dyDescent="0.2">
      <c r="AJ40072" s="23"/>
      <c r="HH40072"/>
      <c r="IW40072" s="36"/>
      <c r="JI40072"/>
      <c r="JJ40072"/>
      <c r="KX40072" s="23"/>
      <c r="KY40072" s="23"/>
    </row>
    <row r="40073" spans="36:311" x14ac:dyDescent="0.2">
      <c r="AJ40073" s="23"/>
      <c r="HH40073"/>
      <c r="IW40073" s="36"/>
      <c r="JI40073"/>
      <c r="JJ40073"/>
      <c r="KX40073" s="23"/>
      <c r="KY40073" s="23"/>
    </row>
    <row r="40074" spans="36:311" x14ac:dyDescent="0.2">
      <c r="AJ40074" s="23"/>
      <c r="HH40074"/>
      <c r="IW40074" s="36"/>
      <c r="JI40074"/>
      <c r="JJ40074"/>
      <c r="KX40074" s="23"/>
      <c r="KY40074" s="23"/>
    </row>
    <row r="40075" spans="36:311" x14ac:dyDescent="0.2">
      <c r="AJ40075" s="23"/>
      <c r="HH40075"/>
      <c r="IW40075" s="36"/>
      <c r="JI40075"/>
      <c r="JJ40075"/>
      <c r="KX40075" s="23"/>
      <c r="KY40075" s="23"/>
    </row>
    <row r="40076" spans="36:311" x14ac:dyDescent="0.2">
      <c r="AJ40076" s="23"/>
      <c r="HH40076"/>
      <c r="IW40076" s="36"/>
      <c r="JI40076"/>
      <c r="JJ40076"/>
      <c r="KX40076" s="23"/>
      <c r="KY40076" s="23"/>
    </row>
    <row r="40077" spans="36:311" x14ac:dyDescent="0.2">
      <c r="AJ40077" s="23"/>
      <c r="HH40077"/>
      <c r="IW40077" s="36"/>
      <c r="JI40077"/>
      <c r="JJ40077"/>
      <c r="KX40077" s="23"/>
      <c r="KY40077" s="23"/>
    </row>
    <row r="40078" spans="36:311" x14ac:dyDescent="0.2">
      <c r="AJ40078" s="23"/>
      <c r="HH40078"/>
      <c r="IW40078" s="36"/>
      <c r="JI40078"/>
      <c r="JJ40078"/>
      <c r="KX40078" s="23"/>
      <c r="KY40078" s="23"/>
    </row>
    <row r="40079" spans="36:311" x14ac:dyDescent="0.2">
      <c r="AJ40079" s="23"/>
      <c r="HH40079"/>
      <c r="IW40079" s="36"/>
      <c r="JI40079"/>
      <c r="JJ40079"/>
      <c r="KX40079" s="23"/>
      <c r="KY40079" s="23"/>
    </row>
    <row r="40080" spans="36:311" x14ac:dyDescent="0.2">
      <c r="AJ40080" s="23"/>
      <c r="HH40080"/>
      <c r="IW40080" s="36"/>
      <c r="JI40080"/>
      <c r="JJ40080"/>
      <c r="KX40080" s="23"/>
      <c r="KY40080" s="23"/>
    </row>
    <row r="40081" spans="36:311" x14ac:dyDescent="0.2">
      <c r="AJ40081" s="23"/>
      <c r="HH40081"/>
      <c r="IW40081" s="36"/>
      <c r="JI40081"/>
      <c r="JJ40081"/>
      <c r="KX40081" s="23"/>
      <c r="KY40081" s="23"/>
    </row>
    <row r="40082" spans="36:311" x14ac:dyDescent="0.2">
      <c r="AJ40082" s="23"/>
      <c r="HH40082"/>
      <c r="IW40082" s="36"/>
      <c r="JI40082"/>
      <c r="JJ40082"/>
      <c r="KX40082" s="23"/>
      <c r="KY40082" s="23"/>
    </row>
    <row r="40083" spans="36:311" x14ac:dyDescent="0.2">
      <c r="AJ40083" s="23"/>
      <c r="HH40083"/>
      <c r="IW40083" s="36"/>
      <c r="JI40083"/>
      <c r="JJ40083"/>
      <c r="KX40083" s="23"/>
      <c r="KY40083" s="23"/>
    </row>
    <row r="40084" spans="36:311" x14ac:dyDescent="0.2">
      <c r="AJ40084" s="23"/>
      <c r="HH40084"/>
      <c r="IW40084" s="36"/>
      <c r="JI40084"/>
      <c r="JJ40084"/>
      <c r="KX40084" s="23"/>
      <c r="KY40084" s="23"/>
    </row>
    <row r="40085" spans="36:311" x14ac:dyDescent="0.2">
      <c r="AJ40085" s="23"/>
      <c r="HH40085"/>
      <c r="IW40085" s="36"/>
      <c r="JI40085"/>
      <c r="JJ40085"/>
      <c r="KX40085" s="23"/>
      <c r="KY40085" s="23"/>
    </row>
    <row r="40086" spans="36:311" x14ac:dyDescent="0.2">
      <c r="AJ40086" s="23"/>
      <c r="HH40086"/>
      <c r="IW40086" s="36"/>
      <c r="JI40086"/>
      <c r="JJ40086"/>
      <c r="KX40086" s="23"/>
      <c r="KY40086" s="23"/>
    </row>
    <row r="40087" spans="36:311" x14ac:dyDescent="0.2">
      <c r="AJ40087" s="23"/>
      <c r="HH40087"/>
      <c r="IW40087" s="36"/>
      <c r="JI40087"/>
      <c r="JJ40087"/>
      <c r="KX40087" s="23"/>
      <c r="KY40087" s="23"/>
    </row>
    <row r="40088" spans="36:311" x14ac:dyDescent="0.2">
      <c r="AJ40088" s="23"/>
      <c r="HH40088"/>
      <c r="IW40088" s="36"/>
      <c r="JI40088"/>
      <c r="JJ40088"/>
      <c r="KX40088" s="23"/>
      <c r="KY40088" s="23"/>
    </row>
    <row r="40089" spans="36:311" x14ac:dyDescent="0.2">
      <c r="AJ40089" s="23"/>
      <c r="HH40089"/>
      <c r="IW40089" s="36"/>
      <c r="JI40089"/>
      <c r="JJ40089"/>
      <c r="KX40089" s="23"/>
      <c r="KY40089" s="23"/>
    </row>
    <row r="40090" spans="36:311" x14ac:dyDescent="0.2">
      <c r="AJ40090" s="23"/>
      <c r="HH40090"/>
      <c r="IW40090" s="36"/>
      <c r="JI40090"/>
      <c r="JJ40090"/>
      <c r="KX40090" s="23"/>
      <c r="KY40090" s="23"/>
    </row>
    <row r="40091" spans="36:311" x14ac:dyDescent="0.2">
      <c r="AJ40091" s="23"/>
      <c r="HH40091"/>
      <c r="IW40091" s="36"/>
      <c r="JI40091"/>
      <c r="JJ40091"/>
      <c r="KX40091" s="23"/>
      <c r="KY40091" s="23"/>
    </row>
    <row r="40092" spans="36:311" x14ac:dyDescent="0.2">
      <c r="AJ40092" s="23"/>
      <c r="HH40092"/>
      <c r="IW40092" s="36"/>
      <c r="JI40092"/>
      <c r="JJ40092"/>
      <c r="KX40092" s="23"/>
      <c r="KY40092" s="23"/>
    </row>
    <row r="40093" spans="36:311" x14ac:dyDescent="0.2">
      <c r="AJ40093" s="23"/>
      <c r="HH40093"/>
      <c r="IW40093" s="36"/>
      <c r="JI40093"/>
      <c r="JJ40093"/>
      <c r="KX40093" s="23"/>
      <c r="KY40093" s="23"/>
    </row>
    <row r="40094" spans="36:311" x14ac:dyDescent="0.2">
      <c r="AJ40094" s="23"/>
      <c r="HH40094"/>
      <c r="IW40094" s="36"/>
      <c r="JI40094"/>
      <c r="JJ40094"/>
      <c r="KX40094" s="23"/>
      <c r="KY40094" s="23"/>
    </row>
    <row r="40095" spans="36:311" x14ac:dyDescent="0.2">
      <c r="AJ40095" s="23"/>
      <c r="HH40095"/>
      <c r="IW40095" s="36"/>
      <c r="JI40095"/>
      <c r="JJ40095"/>
      <c r="KX40095" s="23"/>
      <c r="KY40095" s="23"/>
    </row>
    <row r="40096" spans="36:311" x14ac:dyDescent="0.2">
      <c r="AJ40096" s="23"/>
      <c r="HH40096"/>
      <c r="IW40096" s="36"/>
      <c r="JI40096"/>
      <c r="JJ40096"/>
      <c r="KX40096" s="23"/>
      <c r="KY40096" s="23"/>
    </row>
    <row r="40097" spans="36:311" x14ac:dyDescent="0.2">
      <c r="AJ40097" s="23"/>
      <c r="HH40097"/>
      <c r="IW40097" s="36"/>
      <c r="JI40097"/>
      <c r="JJ40097"/>
      <c r="KX40097" s="23"/>
      <c r="KY40097" s="23"/>
    </row>
    <row r="40098" spans="36:311" x14ac:dyDescent="0.2">
      <c r="AJ40098" s="23"/>
      <c r="HH40098"/>
      <c r="IW40098" s="36"/>
      <c r="JI40098"/>
      <c r="JJ40098"/>
      <c r="KX40098" s="23"/>
      <c r="KY40098" s="23"/>
    </row>
    <row r="40099" spans="36:311" x14ac:dyDescent="0.2">
      <c r="AJ40099" s="23"/>
      <c r="HH40099"/>
      <c r="IW40099" s="36"/>
      <c r="JI40099"/>
      <c r="JJ40099"/>
      <c r="KX40099" s="23"/>
      <c r="KY40099" s="23"/>
    </row>
    <row r="40100" spans="36:311" x14ac:dyDescent="0.2">
      <c r="AJ40100" s="23"/>
      <c r="HH40100"/>
      <c r="IW40100" s="36"/>
      <c r="JI40100"/>
      <c r="JJ40100"/>
      <c r="KX40100" s="23"/>
      <c r="KY40100" s="23"/>
    </row>
    <row r="40101" spans="36:311" x14ac:dyDescent="0.2">
      <c r="AJ40101" s="23"/>
      <c r="HH40101"/>
      <c r="IW40101" s="36"/>
      <c r="JI40101"/>
      <c r="JJ40101"/>
      <c r="KX40101" s="23"/>
      <c r="KY40101" s="23"/>
    </row>
    <row r="40102" spans="36:311" x14ac:dyDescent="0.2">
      <c r="AJ40102" s="23"/>
      <c r="HH40102"/>
      <c r="IW40102" s="36"/>
      <c r="JI40102"/>
      <c r="JJ40102"/>
      <c r="KX40102" s="23"/>
      <c r="KY40102" s="23"/>
    </row>
    <row r="40103" spans="36:311" x14ac:dyDescent="0.2">
      <c r="AJ40103" s="23"/>
      <c r="HH40103"/>
      <c r="IW40103" s="36"/>
      <c r="JI40103"/>
      <c r="JJ40103"/>
      <c r="KX40103" s="23"/>
      <c r="KY40103" s="23"/>
    </row>
    <row r="40104" spans="36:311" x14ac:dyDescent="0.2">
      <c r="AJ40104" s="23"/>
      <c r="HH40104"/>
      <c r="IW40104" s="36"/>
      <c r="JI40104"/>
      <c r="JJ40104"/>
      <c r="KX40104" s="23"/>
      <c r="KY40104" s="23"/>
    </row>
    <row r="40105" spans="36:311" x14ac:dyDescent="0.2">
      <c r="AJ40105" s="23"/>
      <c r="HH40105"/>
      <c r="IW40105" s="36"/>
      <c r="JI40105"/>
      <c r="JJ40105"/>
      <c r="KX40105" s="23"/>
      <c r="KY40105" s="23"/>
    </row>
    <row r="40106" spans="36:311" x14ac:dyDescent="0.2">
      <c r="AJ40106" s="23"/>
      <c r="HH40106"/>
      <c r="IW40106" s="36"/>
      <c r="JI40106"/>
      <c r="JJ40106"/>
      <c r="KX40106" s="23"/>
      <c r="KY40106" s="23"/>
    </row>
    <row r="40107" spans="36:311" x14ac:dyDescent="0.2">
      <c r="AJ40107" s="23"/>
      <c r="HH40107"/>
      <c r="IW40107" s="36"/>
      <c r="JI40107"/>
      <c r="JJ40107"/>
      <c r="KX40107" s="23"/>
      <c r="KY40107" s="23"/>
    </row>
    <row r="40108" spans="36:311" x14ac:dyDescent="0.2">
      <c r="AJ40108" s="23"/>
      <c r="HH40108"/>
      <c r="IW40108" s="36"/>
      <c r="JI40108"/>
      <c r="JJ40108"/>
      <c r="KX40108" s="23"/>
      <c r="KY40108" s="23"/>
    </row>
    <row r="40109" spans="36:311" x14ac:dyDescent="0.2">
      <c r="AJ40109" s="23"/>
      <c r="HH40109"/>
      <c r="IW40109" s="36"/>
      <c r="JI40109"/>
      <c r="JJ40109"/>
      <c r="KX40109" s="23"/>
      <c r="KY40109" s="23"/>
    </row>
    <row r="40110" spans="36:311" x14ac:dyDescent="0.2">
      <c r="AJ40110" s="23"/>
      <c r="HH40110"/>
      <c r="IW40110" s="36"/>
      <c r="JI40110"/>
      <c r="JJ40110"/>
      <c r="KX40110" s="23"/>
      <c r="KY40110" s="23"/>
    </row>
    <row r="40111" spans="36:311" x14ac:dyDescent="0.2">
      <c r="AJ40111" s="23"/>
      <c r="HH40111"/>
      <c r="IW40111" s="36"/>
      <c r="JI40111"/>
      <c r="JJ40111"/>
      <c r="KX40111" s="23"/>
      <c r="KY40111" s="23"/>
    </row>
    <row r="40112" spans="36:311" x14ac:dyDescent="0.2">
      <c r="AJ40112" s="23"/>
      <c r="HH40112"/>
      <c r="IW40112" s="36"/>
      <c r="JI40112"/>
      <c r="JJ40112"/>
      <c r="KX40112" s="23"/>
      <c r="KY40112" s="23"/>
    </row>
    <row r="40113" spans="36:311" x14ac:dyDescent="0.2">
      <c r="AJ40113" s="23"/>
      <c r="HH40113"/>
      <c r="IW40113" s="36"/>
      <c r="JI40113"/>
      <c r="JJ40113"/>
      <c r="KX40113" s="23"/>
      <c r="KY40113" s="23"/>
    </row>
    <row r="40114" spans="36:311" x14ac:dyDescent="0.2">
      <c r="AJ40114" s="23"/>
      <c r="HH40114"/>
      <c r="IW40114" s="36"/>
      <c r="JI40114"/>
      <c r="JJ40114"/>
      <c r="KX40114" s="23"/>
      <c r="KY40114" s="23"/>
    </row>
    <row r="40115" spans="36:311" x14ac:dyDescent="0.2">
      <c r="AJ40115" s="23"/>
      <c r="HH40115"/>
      <c r="IW40115" s="36"/>
      <c r="JI40115"/>
      <c r="JJ40115"/>
      <c r="KX40115" s="23"/>
      <c r="KY40115" s="23"/>
    </row>
    <row r="40116" spans="36:311" x14ac:dyDescent="0.2">
      <c r="AJ40116" s="23"/>
      <c r="HH40116"/>
      <c r="IW40116" s="36"/>
      <c r="JI40116"/>
      <c r="JJ40116"/>
      <c r="KX40116" s="23"/>
      <c r="KY40116" s="23"/>
    </row>
    <row r="40117" spans="36:311" x14ac:dyDescent="0.2">
      <c r="AJ40117" s="23"/>
      <c r="HH40117"/>
      <c r="IW40117" s="36"/>
      <c r="JI40117"/>
      <c r="JJ40117"/>
      <c r="KX40117" s="23"/>
      <c r="KY40117" s="23"/>
    </row>
    <row r="40118" spans="36:311" x14ac:dyDescent="0.2">
      <c r="AJ40118" s="23"/>
      <c r="HH40118"/>
      <c r="IW40118" s="36"/>
      <c r="JI40118"/>
      <c r="JJ40118"/>
      <c r="KX40118" s="23"/>
      <c r="KY40118" s="23"/>
    </row>
    <row r="40119" spans="36:311" x14ac:dyDescent="0.2">
      <c r="AJ40119" s="23"/>
      <c r="HH40119"/>
      <c r="IW40119" s="36"/>
      <c r="JI40119"/>
      <c r="JJ40119"/>
      <c r="KX40119" s="23"/>
      <c r="KY40119" s="23"/>
    </row>
    <row r="40120" spans="36:311" x14ac:dyDescent="0.2">
      <c r="AJ40120" s="23"/>
      <c r="HH40120"/>
      <c r="IW40120" s="36"/>
      <c r="JI40120"/>
      <c r="JJ40120"/>
      <c r="KX40120" s="23"/>
      <c r="KY40120" s="23"/>
    </row>
    <row r="40121" spans="36:311" x14ac:dyDescent="0.2">
      <c r="AJ40121" s="23"/>
      <c r="HH40121"/>
      <c r="IW40121" s="36"/>
      <c r="JI40121"/>
      <c r="JJ40121"/>
      <c r="KX40121" s="23"/>
      <c r="KY40121" s="23"/>
    </row>
    <row r="40122" spans="36:311" x14ac:dyDescent="0.2">
      <c r="AJ40122" s="23"/>
      <c r="HH40122"/>
      <c r="IW40122" s="36"/>
      <c r="JI40122"/>
      <c r="JJ40122"/>
      <c r="KX40122" s="23"/>
      <c r="KY40122" s="23"/>
    </row>
    <row r="40123" spans="36:311" x14ac:dyDescent="0.2">
      <c r="AJ40123" s="23"/>
      <c r="HH40123"/>
      <c r="IW40123" s="36"/>
      <c r="JI40123"/>
      <c r="JJ40123"/>
      <c r="KX40123" s="23"/>
      <c r="KY40123" s="23"/>
    </row>
    <row r="40124" spans="36:311" x14ac:dyDescent="0.2">
      <c r="AJ40124" s="23"/>
      <c r="HH40124"/>
      <c r="IW40124" s="36"/>
      <c r="JI40124"/>
      <c r="JJ40124"/>
      <c r="KX40124" s="23"/>
      <c r="KY40124" s="23"/>
    </row>
    <row r="40125" spans="36:311" x14ac:dyDescent="0.2">
      <c r="AJ40125" s="23"/>
      <c r="HH40125"/>
      <c r="IW40125" s="36"/>
      <c r="JI40125"/>
      <c r="JJ40125"/>
      <c r="KX40125" s="23"/>
      <c r="KY40125" s="23"/>
    </row>
    <row r="40126" spans="36:311" x14ac:dyDescent="0.2">
      <c r="AJ40126" s="23"/>
      <c r="HH40126"/>
      <c r="IW40126" s="36"/>
      <c r="JI40126"/>
      <c r="JJ40126"/>
      <c r="KX40126" s="23"/>
      <c r="KY40126" s="23"/>
    </row>
    <row r="40127" spans="36:311" x14ac:dyDescent="0.2">
      <c r="AJ40127" s="23"/>
      <c r="HH40127"/>
      <c r="IW40127" s="36"/>
      <c r="JI40127"/>
      <c r="JJ40127"/>
      <c r="KX40127" s="23"/>
      <c r="KY40127" s="23"/>
    </row>
    <row r="40128" spans="36:311" x14ac:dyDescent="0.2">
      <c r="AJ40128" s="23"/>
      <c r="HH40128"/>
      <c r="IW40128" s="36"/>
      <c r="JI40128"/>
      <c r="JJ40128"/>
      <c r="KX40128" s="23"/>
      <c r="KY40128" s="23"/>
    </row>
    <row r="40129" spans="36:311" x14ac:dyDescent="0.2">
      <c r="AJ40129" s="23"/>
      <c r="HH40129"/>
      <c r="IW40129" s="36"/>
      <c r="JI40129"/>
      <c r="JJ40129"/>
      <c r="KX40129" s="23"/>
      <c r="KY40129" s="23"/>
    </row>
    <row r="40130" spans="36:311" x14ac:dyDescent="0.2">
      <c r="AJ40130" s="23"/>
      <c r="HH40130"/>
      <c r="IW40130" s="36"/>
      <c r="JI40130"/>
      <c r="JJ40130"/>
      <c r="KX40130" s="23"/>
      <c r="KY40130" s="23"/>
    </row>
    <row r="40131" spans="36:311" x14ac:dyDescent="0.2">
      <c r="AJ40131" s="23"/>
      <c r="HH40131"/>
      <c r="IW40131" s="36"/>
      <c r="JI40131"/>
      <c r="JJ40131"/>
      <c r="KX40131" s="23"/>
      <c r="KY40131" s="23"/>
    </row>
    <row r="40132" spans="36:311" x14ac:dyDescent="0.2">
      <c r="AJ40132" s="23"/>
      <c r="HH40132"/>
      <c r="IW40132" s="36"/>
      <c r="JI40132"/>
      <c r="JJ40132"/>
      <c r="KX40132" s="23"/>
      <c r="KY40132" s="23"/>
    </row>
    <row r="40133" spans="36:311" x14ac:dyDescent="0.2">
      <c r="AJ40133" s="23"/>
      <c r="HH40133"/>
      <c r="IW40133" s="36"/>
      <c r="JI40133"/>
      <c r="JJ40133"/>
      <c r="KX40133" s="23"/>
      <c r="KY40133" s="23"/>
    </row>
    <row r="40134" spans="36:311" x14ac:dyDescent="0.2">
      <c r="AJ40134" s="23"/>
      <c r="HH40134"/>
      <c r="IW40134" s="36"/>
      <c r="JI40134"/>
      <c r="JJ40134"/>
      <c r="KX40134" s="23"/>
      <c r="KY40134" s="23"/>
    </row>
    <row r="40135" spans="36:311" x14ac:dyDescent="0.2">
      <c r="AJ40135" s="23"/>
      <c r="HH40135"/>
      <c r="IW40135" s="36"/>
      <c r="JI40135"/>
      <c r="JJ40135"/>
      <c r="KX40135" s="23"/>
      <c r="KY40135" s="23"/>
    </row>
    <row r="40136" spans="36:311" x14ac:dyDescent="0.2">
      <c r="AJ40136" s="23"/>
      <c r="HH40136"/>
      <c r="IW40136" s="36"/>
      <c r="JI40136"/>
      <c r="JJ40136"/>
      <c r="KX40136" s="23"/>
      <c r="KY40136" s="23"/>
    </row>
    <row r="40137" spans="36:311" x14ac:dyDescent="0.2">
      <c r="AJ40137" s="23"/>
      <c r="HH40137"/>
      <c r="IW40137" s="36"/>
      <c r="JI40137"/>
      <c r="JJ40137"/>
      <c r="KX40137" s="23"/>
      <c r="KY40137" s="23"/>
    </row>
    <row r="40138" spans="36:311" x14ac:dyDescent="0.2">
      <c r="AJ40138" s="23"/>
      <c r="HH40138"/>
      <c r="IW40138" s="36"/>
      <c r="JI40138"/>
      <c r="JJ40138"/>
      <c r="KX40138" s="23"/>
      <c r="KY40138" s="23"/>
    </row>
    <row r="40139" spans="36:311" x14ac:dyDescent="0.2">
      <c r="AJ40139" s="23"/>
      <c r="HH40139"/>
      <c r="IW40139" s="36"/>
      <c r="JI40139"/>
      <c r="JJ40139"/>
      <c r="KX40139" s="23"/>
      <c r="KY40139" s="23"/>
    </row>
    <row r="40140" spans="36:311" x14ac:dyDescent="0.2">
      <c r="AJ40140" s="23"/>
      <c r="HH40140"/>
      <c r="IW40140" s="36"/>
      <c r="JI40140"/>
      <c r="JJ40140"/>
      <c r="KX40140" s="23"/>
      <c r="KY40140" s="23"/>
    </row>
    <row r="40141" spans="36:311" x14ac:dyDescent="0.2">
      <c r="AJ40141" s="23"/>
      <c r="HH40141"/>
      <c r="IW40141" s="36"/>
      <c r="JI40141"/>
      <c r="JJ40141"/>
      <c r="KX40141" s="23"/>
      <c r="KY40141" s="23"/>
    </row>
    <row r="40142" spans="36:311" x14ac:dyDescent="0.2">
      <c r="AJ40142" s="23"/>
      <c r="HH40142"/>
      <c r="IW40142" s="36"/>
      <c r="JI40142"/>
      <c r="JJ40142"/>
      <c r="KX40142" s="23"/>
      <c r="KY40142" s="23"/>
    </row>
    <row r="40143" spans="36:311" x14ac:dyDescent="0.2">
      <c r="AJ40143" s="23"/>
      <c r="HH40143"/>
      <c r="IW40143" s="36"/>
      <c r="JI40143"/>
      <c r="JJ40143"/>
      <c r="KX40143" s="23"/>
      <c r="KY40143" s="23"/>
    </row>
    <row r="40144" spans="36:311" x14ac:dyDescent="0.2">
      <c r="AJ40144" s="23"/>
      <c r="HH40144"/>
      <c r="IW40144" s="36"/>
      <c r="JI40144"/>
      <c r="JJ40144"/>
      <c r="KX40144" s="23"/>
      <c r="KY40144" s="23"/>
    </row>
    <row r="40145" spans="36:311" x14ac:dyDescent="0.2">
      <c r="AJ40145" s="23"/>
      <c r="HH40145"/>
      <c r="IW40145" s="36"/>
      <c r="JI40145"/>
      <c r="JJ40145"/>
      <c r="KX40145" s="23"/>
      <c r="KY40145" s="23"/>
    </row>
    <row r="40146" spans="36:311" x14ac:dyDescent="0.2">
      <c r="AJ40146" s="23"/>
      <c r="HH40146"/>
      <c r="IW40146" s="36"/>
      <c r="JI40146"/>
      <c r="JJ40146"/>
      <c r="KX40146" s="23"/>
      <c r="KY40146" s="23"/>
    </row>
    <row r="40147" spans="36:311" x14ac:dyDescent="0.2">
      <c r="AJ40147" s="23"/>
      <c r="HH40147"/>
      <c r="IW40147" s="36"/>
      <c r="JI40147"/>
      <c r="JJ40147"/>
      <c r="KX40147" s="23"/>
      <c r="KY40147" s="23"/>
    </row>
    <row r="40148" spans="36:311" x14ac:dyDescent="0.2">
      <c r="AJ40148" s="23"/>
      <c r="HH40148"/>
      <c r="IW40148" s="36"/>
      <c r="JI40148"/>
      <c r="JJ40148"/>
      <c r="KX40148" s="23"/>
      <c r="KY40148" s="23"/>
    </row>
    <row r="40149" spans="36:311" x14ac:dyDescent="0.2">
      <c r="AJ40149" s="23"/>
      <c r="HH40149"/>
      <c r="IW40149" s="36"/>
      <c r="JI40149"/>
      <c r="JJ40149"/>
      <c r="KX40149" s="23"/>
      <c r="KY40149" s="23"/>
    </row>
    <row r="40150" spans="36:311" x14ac:dyDescent="0.2">
      <c r="AJ40150" s="23"/>
      <c r="HH40150"/>
      <c r="IW40150" s="36"/>
      <c r="JI40150"/>
      <c r="JJ40150"/>
      <c r="KX40150" s="23"/>
      <c r="KY40150" s="23"/>
    </row>
    <row r="40151" spans="36:311" x14ac:dyDescent="0.2">
      <c r="AJ40151" s="23"/>
      <c r="HH40151"/>
      <c r="IW40151" s="36"/>
      <c r="JI40151"/>
      <c r="JJ40151"/>
      <c r="KX40151" s="23"/>
      <c r="KY40151" s="23"/>
    </row>
    <row r="40152" spans="36:311" x14ac:dyDescent="0.2">
      <c r="AJ40152" s="23"/>
      <c r="HH40152"/>
      <c r="IW40152" s="36"/>
      <c r="JI40152"/>
      <c r="JJ40152"/>
      <c r="KX40152" s="23"/>
      <c r="KY40152" s="23"/>
    </row>
    <row r="40153" spans="36:311" x14ac:dyDescent="0.2">
      <c r="AJ40153" s="23"/>
      <c r="HH40153"/>
      <c r="IW40153" s="36"/>
      <c r="JI40153"/>
      <c r="JJ40153"/>
      <c r="KX40153" s="23"/>
      <c r="KY40153" s="23"/>
    </row>
    <row r="40154" spans="36:311" x14ac:dyDescent="0.2">
      <c r="AJ40154" s="23"/>
      <c r="HH40154"/>
      <c r="IW40154" s="36"/>
      <c r="JI40154"/>
      <c r="JJ40154"/>
      <c r="KX40154" s="23"/>
      <c r="KY40154" s="23"/>
    </row>
    <row r="40155" spans="36:311" x14ac:dyDescent="0.2">
      <c r="AJ40155" s="23"/>
      <c r="HH40155"/>
      <c r="IW40155" s="36"/>
      <c r="JI40155"/>
      <c r="JJ40155"/>
      <c r="KX40155" s="23"/>
      <c r="KY40155" s="23"/>
    </row>
    <row r="40156" spans="36:311" x14ac:dyDescent="0.2">
      <c r="AJ40156" s="23"/>
      <c r="HH40156"/>
      <c r="IW40156" s="36"/>
      <c r="JI40156"/>
      <c r="JJ40156"/>
      <c r="KX40156" s="23"/>
      <c r="KY40156" s="23"/>
    </row>
    <row r="40157" spans="36:311" x14ac:dyDescent="0.2">
      <c r="AJ40157" s="23"/>
      <c r="HH40157"/>
      <c r="IW40157" s="36"/>
      <c r="JI40157"/>
      <c r="JJ40157"/>
      <c r="KX40157" s="23"/>
      <c r="KY40157" s="23"/>
    </row>
    <row r="40158" spans="36:311" x14ac:dyDescent="0.2">
      <c r="AJ40158" s="23"/>
      <c r="HH40158"/>
      <c r="IW40158" s="36"/>
      <c r="JI40158"/>
      <c r="JJ40158"/>
      <c r="KX40158" s="23"/>
      <c r="KY40158" s="23"/>
    </row>
    <row r="40159" spans="36:311" x14ac:dyDescent="0.2">
      <c r="AJ40159" s="23"/>
      <c r="HH40159"/>
      <c r="IW40159" s="36"/>
      <c r="JI40159"/>
      <c r="JJ40159"/>
      <c r="KX40159" s="23"/>
      <c r="KY40159" s="23"/>
    </row>
    <row r="40160" spans="36:311" x14ac:dyDescent="0.2">
      <c r="AJ40160" s="23"/>
      <c r="HH40160"/>
      <c r="IW40160" s="36"/>
      <c r="JI40160"/>
      <c r="JJ40160"/>
      <c r="KX40160" s="23"/>
      <c r="KY40160" s="23"/>
    </row>
    <row r="40161" spans="36:311" x14ac:dyDescent="0.2">
      <c r="AJ40161" s="23"/>
      <c r="HH40161"/>
      <c r="IW40161" s="36"/>
      <c r="JI40161"/>
      <c r="JJ40161"/>
      <c r="KX40161" s="23"/>
      <c r="KY40161" s="23"/>
    </row>
    <row r="40162" spans="36:311" x14ac:dyDescent="0.2">
      <c r="AJ40162" s="23"/>
      <c r="HH40162"/>
      <c r="IW40162" s="36"/>
      <c r="JI40162"/>
      <c r="JJ40162"/>
      <c r="KX40162" s="23"/>
      <c r="KY40162" s="23"/>
    </row>
    <row r="40163" spans="36:311" x14ac:dyDescent="0.2">
      <c r="AJ40163" s="23"/>
      <c r="HH40163"/>
      <c r="IW40163" s="36"/>
      <c r="JI40163"/>
      <c r="JJ40163"/>
      <c r="KX40163" s="23"/>
      <c r="KY40163" s="23"/>
    </row>
    <row r="40164" spans="36:311" x14ac:dyDescent="0.2">
      <c r="AJ40164" s="23"/>
      <c r="HH40164"/>
      <c r="IW40164" s="36"/>
      <c r="JI40164"/>
      <c r="JJ40164"/>
      <c r="KX40164" s="23"/>
      <c r="KY40164" s="23"/>
    </row>
    <row r="40165" spans="36:311" x14ac:dyDescent="0.2">
      <c r="AJ40165" s="23"/>
      <c r="HH40165"/>
      <c r="IW40165" s="36"/>
      <c r="JI40165"/>
      <c r="JJ40165"/>
      <c r="KX40165" s="23"/>
      <c r="KY40165" s="23"/>
    </row>
    <row r="40166" spans="36:311" x14ac:dyDescent="0.2">
      <c r="AJ40166" s="23"/>
      <c r="HH40166"/>
      <c r="IW40166" s="36"/>
      <c r="JI40166"/>
      <c r="JJ40166"/>
      <c r="KX40166" s="23"/>
      <c r="KY40166" s="23"/>
    </row>
    <row r="40167" spans="36:311" x14ac:dyDescent="0.2">
      <c r="AJ40167" s="23"/>
      <c r="HH40167"/>
      <c r="IW40167" s="36"/>
      <c r="JI40167"/>
      <c r="JJ40167"/>
      <c r="KX40167" s="23"/>
      <c r="KY40167" s="23"/>
    </row>
    <row r="40168" spans="36:311" x14ac:dyDescent="0.2">
      <c r="AJ40168" s="23"/>
      <c r="HH40168"/>
      <c r="IW40168" s="36"/>
      <c r="JI40168"/>
      <c r="JJ40168"/>
      <c r="KX40168" s="23"/>
      <c r="KY40168" s="23"/>
    </row>
    <row r="40169" spans="36:311" x14ac:dyDescent="0.2">
      <c r="AJ40169" s="23"/>
      <c r="HH40169"/>
      <c r="IW40169" s="36"/>
      <c r="JI40169"/>
      <c r="JJ40169"/>
      <c r="KX40169" s="23"/>
      <c r="KY40169" s="23"/>
    </row>
    <row r="40170" spans="36:311" x14ac:dyDescent="0.2">
      <c r="AJ40170" s="23"/>
      <c r="HH40170"/>
      <c r="IW40170" s="36"/>
      <c r="JI40170"/>
      <c r="JJ40170"/>
      <c r="KX40170" s="23"/>
      <c r="KY40170" s="23"/>
    </row>
    <row r="40171" spans="36:311" x14ac:dyDescent="0.2">
      <c r="AJ40171" s="23"/>
      <c r="HH40171"/>
      <c r="IW40171" s="36"/>
      <c r="JI40171"/>
      <c r="JJ40171"/>
      <c r="KX40171" s="23"/>
      <c r="KY40171" s="23"/>
    </row>
    <row r="40172" spans="36:311" x14ac:dyDescent="0.2">
      <c r="AJ40172" s="23"/>
      <c r="HH40172"/>
      <c r="IW40172" s="36"/>
      <c r="JI40172"/>
      <c r="JJ40172"/>
      <c r="KX40172" s="23"/>
      <c r="KY40172" s="23"/>
    </row>
    <row r="40173" spans="36:311" x14ac:dyDescent="0.2">
      <c r="AJ40173" s="23"/>
      <c r="HH40173"/>
      <c r="IW40173" s="36"/>
      <c r="JI40173"/>
      <c r="JJ40173"/>
      <c r="KX40173" s="23"/>
      <c r="KY40173" s="23"/>
    </row>
    <row r="40174" spans="36:311" x14ac:dyDescent="0.2">
      <c r="AJ40174" s="23"/>
      <c r="HH40174"/>
      <c r="IW40174" s="36"/>
      <c r="JI40174"/>
      <c r="JJ40174"/>
      <c r="KX40174" s="23"/>
      <c r="KY40174" s="23"/>
    </row>
    <row r="40175" spans="36:311" x14ac:dyDescent="0.2">
      <c r="AJ40175" s="23"/>
      <c r="HH40175"/>
      <c r="IW40175" s="36"/>
      <c r="JI40175"/>
      <c r="JJ40175"/>
      <c r="KX40175" s="23"/>
      <c r="KY40175" s="23"/>
    </row>
    <row r="40176" spans="36:311" x14ac:dyDescent="0.2">
      <c r="AJ40176" s="23"/>
      <c r="HH40176"/>
      <c r="IW40176" s="36"/>
      <c r="JI40176"/>
      <c r="JJ40176"/>
      <c r="KX40176" s="23"/>
      <c r="KY40176" s="23"/>
    </row>
    <row r="40177" spans="36:311" x14ac:dyDescent="0.2">
      <c r="AJ40177" s="23"/>
      <c r="HH40177"/>
      <c r="IW40177" s="36"/>
      <c r="JI40177"/>
      <c r="JJ40177"/>
      <c r="KX40177" s="23"/>
      <c r="KY40177" s="23"/>
    </row>
    <row r="40178" spans="36:311" x14ac:dyDescent="0.2">
      <c r="AJ40178" s="23"/>
      <c r="HH40178"/>
      <c r="IW40178" s="36"/>
      <c r="JI40178"/>
      <c r="JJ40178"/>
      <c r="KX40178" s="23"/>
      <c r="KY40178" s="23"/>
    </row>
    <row r="40179" spans="36:311" x14ac:dyDescent="0.2">
      <c r="AJ40179" s="23"/>
      <c r="HH40179"/>
      <c r="IW40179" s="36"/>
      <c r="JI40179"/>
      <c r="JJ40179"/>
      <c r="KX40179" s="23"/>
      <c r="KY40179" s="23"/>
    </row>
    <row r="40180" spans="36:311" x14ac:dyDescent="0.2">
      <c r="AJ40180" s="23"/>
      <c r="HH40180"/>
      <c r="IW40180" s="36"/>
      <c r="JI40180"/>
      <c r="JJ40180"/>
      <c r="KX40180" s="23"/>
      <c r="KY40180" s="23"/>
    </row>
    <row r="40181" spans="36:311" x14ac:dyDescent="0.2">
      <c r="AJ40181" s="23"/>
      <c r="HH40181"/>
      <c r="IW40181" s="36"/>
      <c r="JI40181"/>
      <c r="JJ40181"/>
      <c r="KX40181" s="23"/>
      <c r="KY40181" s="23"/>
    </row>
    <row r="40182" spans="36:311" x14ac:dyDescent="0.2">
      <c r="AJ40182" s="23"/>
      <c r="HH40182"/>
      <c r="IW40182" s="36"/>
      <c r="JI40182"/>
      <c r="JJ40182"/>
      <c r="KX40182" s="23"/>
      <c r="KY40182" s="23"/>
    </row>
    <row r="40183" spans="36:311" x14ac:dyDescent="0.2">
      <c r="AJ40183" s="23"/>
      <c r="HH40183"/>
      <c r="IW40183" s="36"/>
      <c r="JI40183"/>
      <c r="JJ40183"/>
      <c r="KX40183" s="23"/>
      <c r="KY40183" s="23"/>
    </row>
    <row r="40184" spans="36:311" x14ac:dyDescent="0.2">
      <c r="AJ40184" s="23"/>
      <c r="HH40184"/>
      <c r="IW40184" s="36"/>
      <c r="JI40184"/>
      <c r="JJ40184"/>
      <c r="KX40184" s="23"/>
      <c r="KY40184" s="23"/>
    </row>
    <row r="40185" spans="36:311" x14ac:dyDescent="0.2">
      <c r="AJ40185" s="23"/>
      <c r="HH40185"/>
      <c r="IW40185" s="36"/>
      <c r="JI40185"/>
      <c r="JJ40185"/>
      <c r="KX40185" s="23"/>
      <c r="KY40185" s="23"/>
    </row>
    <row r="40186" spans="36:311" x14ac:dyDescent="0.2">
      <c r="AJ40186" s="23"/>
      <c r="HH40186"/>
      <c r="IW40186" s="36"/>
      <c r="JI40186"/>
      <c r="JJ40186"/>
      <c r="KX40186" s="23"/>
      <c r="KY40186" s="23"/>
    </row>
    <row r="40187" spans="36:311" x14ac:dyDescent="0.2">
      <c r="AJ40187" s="23"/>
      <c r="HH40187"/>
      <c r="IW40187" s="36"/>
      <c r="JI40187"/>
      <c r="JJ40187"/>
      <c r="KX40187" s="23"/>
      <c r="KY40187" s="23"/>
    </row>
    <row r="40188" spans="36:311" x14ac:dyDescent="0.2">
      <c r="AJ40188" s="23"/>
      <c r="HH40188"/>
      <c r="IW40188" s="36"/>
      <c r="JI40188"/>
      <c r="JJ40188"/>
      <c r="KX40188" s="23"/>
      <c r="KY40188" s="23"/>
    </row>
    <row r="40189" spans="36:311" x14ac:dyDescent="0.2">
      <c r="AJ40189" s="23"/>
      <c r="HH40189"/>
      <c r="IW40189" s="36"/>
      <c r="JI40189"/>
      <c r="JJ40189"/>
      <c r="KX40189" s="23"/>
      <c r="KY40189" s="23"/>
    </row>
    <row r="40190" spans="36:311" x14ac:dyDescent="0.2">
      <c r="AJ40190" s="23"/>
      <c r="HH40190"/>
      <c r="IW40190" s="36"/>
      <c r="JI40190"/>
      <c r="JJ40190"/>
      <c r="KX40190" s="23"/>
      <c r="KY40190" s="23"/>
    </row>
    <row r="40191" spans="36:311" x14ac:dyDescent="0.2">
      <c r="AJ40191" s="23"/>
      <c r="HH40191"/>
      <c r="IW40191" s="36"/>
      <c r="JI40191"/>
      <c r="JJ40191"/>
      <c r="KX40191" s="23"/>
      <c r="KY40191" s="23"/>
    </row>
    <row r="40192" spans="36:311" x14ac:dyDescent="0.2">
      <c r="AJ40192" s="23"/>
      <c r="HH40192"/>
      <c r="IW40192" s="36"/>
      <c r="JI40192"/>
      <c r="JJ40192"/>
      <c r="KX40192" s="23"/>
      <c r="KY40192" s="23"/>
    </row>
    <row r="40193" spans="36:311" x14ac:dyDescent="0.2">
      <c r="AJ40193" s="23"/>
      <c r="HH40193"/>
      <c r="IW40193" s="36"/>
      <c r="JI40193"/>
      <c r="JJ40193"/>
      <c r="KX40193" s="23"/>
      <c r="KY40193" s="23"/>
    </row>
    <row r="40194" spans="36:311" x14ac:dyDescent="0.2">
      <c r="AJ40194" s="23"/>
      <c r="HH40194"/>
      <c r="IW40194" s="36"/>
      <c r="JI40194"/>
      <c r="JJ40194"/>
      <c r="KX40194" s="23"/>
      <c r="KY40194" s="23"/>
    </row>
    <row r="40195" spans="36:311" x14ac:dyDescent="0.2">
      <c r="AJ40195" s="23"/>
      <c r="HH40195"/>
      <c r="IW40195" s="36"/>
      <c r="JI40195"/>
      <c r="JJ40195"/>
      <c r="KX40195" s="23"/>
      <c r="KY40195" s="23"/>
    </row>
    <row r="40196" spans="36:311" x14ac:dyDescent="0.2">
      <c r="AJ40196" s="23"/>
      <c r="HH40196"/>
      <c r="IW40196" s="36"/>
      <c r="JI40196"/>
      <c r="JJ40196"/>
      <c r="KX40196" s="23"/>
      <c r="KY40196" s="23"/>
    </row>
    <row r="40197" spans="36:311" x14ac:dyDescent="0.2">
      <c r="AJ40197" s="23"/>
      <c r="HH40197"/>
      <c r="IW40197" s="36"/>
      <c r="JI40197"/>
      <c r="JJ40197"/>
      <c r="KX40197" s="23"/>
      <c r="KY40197" s="23"/>
    </row>
    <row r="40198" spans="36:311" x14ac:dyDescent="0.2">
      <c r="AJ40198" s="23"/>
      <c r="HH40198"/>
      <c r="IW40198" s="36"/>
      <c r="JI40198"/>
      <c r="JJ40198"/>
      <c r="KX40198" s="23"/>
      <c r="KY40198" s="23"/>
    </row>
    <row r="40199" spans="36:311" x14ac:dyDescent="0.2">
      <c r="AJ40199" s="23"/>
      <c r="HH40199"/>
      <c r="IW40199" s="36"/>
      <c r="JI40199"/>
      <c r="JJ40199"/>
      <c r="KX40199" s="23"/>
      <c r="KY40199" s="23"/>
    </row>
    <row r="40200" spans="36:311" x14ac:dyDescent="0.2">
      <c r="AJ40200" s="23"/>
      <c r="HH40200"/>
      <c r="IW40200" s="36"/>
      <c r="JI40200"/>
      <c r="JJ40200"/>
      <c r="KX40200" s="23"/>
      <c r="KY40200" s="23"/>
    </row>
    <row r="40201" spans="36:311" x14ac:dyDescent="0.2">
      <c r="AJ40201" s="23"/>
      <c r="HH40201"/>
      <c r="IW40201" s="36"/>
      <c r="JI40201"/>
      <c r="JJ40201"/>
      <c r="KX40201" s="23"/>
      <c r="KY40201" s="23"/>
    </row>
    <row r="40202" spans="36:311" x14ac:dyDescent="0.2">
      <c r="AJ40202" s="23"/>
      <c r="HH40202"/>
      <c r="IW40202" s="36"/>
      <c r="JI40202"/>
      <c r="JJ40202"/>
      <c r="KX40202" s="23"/>
      <c r="KY40202" s="23"/>
    </row>
    <row r="40203" spans="36:311" x14ac:dyDescent="0.2">
      <c r="AJ40203" s="23"/>
      <c r="HH40203"/>
      <c r="IW40203" s="36"/>
      <c r="JI40203"/>
      <c r="JJ40203"/>
      <c r="KX40203" s="23"/>
      <c r="KY40203" s="23"/>
    </row>
    <row r="40204" spans="36:311" x14ac:dyDescent="0.2">
      <c r="AJ40204" s="23"/>
      <c r="HH40204"/>
      <c r="IW40204" s="36"/>
      <c r="JI40204"/>
      <c r="JJ40204"/>
      <c r="KX40204" s="23"/>
      <c r="KY40204" s="23"/>
    </row>
    <row r="40205" spans="36:311" x14ac:dyDescent="0.2">
      <c r="AJ40205" s="23"/>
      <c r="HH40205"/>
      <c r="IW40205" s="36"/>
      <c r="JI40205"/>
      <c r="JJ40205"/>
      <c r="KX40205" s="23"/>
      <c r="KY40205" s="23"/>
    </row>
    <row r="40206" spans="36:311" x14ac:dyDescent="0.2">
      <c r="AJ40206" s="23"/>
      <c r="HH40206"/>
      <c r="IW40206" s="36"/>
      <c r="JI40206"/>
      <c r="JJ40206"/>
      <c r="KX40206" s="23"/>
      <c r="KY40206" s="23"/>
    </row>
    <row r="40207" spans="36:311" x14ac:dyDescent="0.2">
      <c r="AJ40207" s="23"/>
      <c r="HH40207"/>
      <c r="IW40207" s="36"/>
      <c r="JI40207"/>
      <c r="JJ40207"/>
      <c r="KX40207" s="23"/>
      <c r="KY40207" s="23"/>
    </row>
    <row r="40208" spans="36:311" x14ac:dyDescent="0.2">
      <c r="AJ40208" s="23"/>
      <c r="HH40208"/>
      <c r="IW40208" s="36"/>
      <c r="JI40208"/>
      <c r="JJ40208"/>
      <c r="KX40208" s="23"/>
      <c r="KY40208" s="23"/>
    </row>
    <row r="40209" spans="36:311" x14ac:dyDescent="0.2">
      <c r="AJ40209" s="23"/>
      <c r="HH40209"/>
      <c r="IW40209" s="36"/>
      <c r="JI40209"/>
      <c r="JJ40209"/>
      <c r="KX40209" s="23"/>
      <c r="KY40209" s="23"/>
    </row>
    <row r="40210" spans="36:311" x14ac:dyDescent="0.2">
      <c r="AJ40210" s="23"/>
      <c r="HH40210"/>
      <c r="IW40210" s="36"/>
      <c r="JI40210"/>
      <c r="JJ40210"/>
      <c r="KX40210" s="23"/>
      <c r="KY40210" s="23"/>
    </row>
    <row r="40211" spans="36:311" x14ac:dyDescent="0.2">
      <c r="AJ40211" s="23"/>
      <c r="HH40211"/>
      <c r="IW40211" s="36"/>
      <c r="JI40211"/>
      <c r="JJ40211"/>
      <c r="KX40211" s="23"/>
      <c r="KY40211" s="23"/>
    </row>
    <row r="40212" spans="36:311" x14ac:dyDescent="0.2">
      <c r="AJ40212" s="23"/>
      <c r="HH40212"/>
      <c r="IW40212" s="36"/>
      <c r="JI40212"/>
      <c r="JJ40212"/>
      <c r="KX40212" s="23"/>
      <c r="KY40212" s="23"/>
    </row>
    <row r="40213" spans="36:311" x14ac:dyDescent="0.2">
      <c r="AJ40213" s="23"/>
      <c r="HH40213"/>
      <c r="IW40213" s="36"/>
      <c r="JI40213"/>
      <c r="JJ40213"/>
      <c r="KX40213" s="23"/>
      <c r="KY40213" s="23"/>
    </row>
    <row r="40214" spans="36:311" x14ac:dyDescent="0.2">
      <c r="AJ40214" s="23"/>
      <c r="HH40214"/>
      <c r="IW40214" s="36"/>
      <c r="JI40214"/>
      <c r="JJ40214"/>
      <c r="KX40214" s="23"/>
      <c r="KY40214" s="23"/>
    </row>
    <row r="40215" spans="36:311" x14ac:dyDescent="0.2">
      <c r="AJ40215" s="23"/>
      <c r="HH40215"/>
      <c r="IW40215" s="36"/>
      <c r="JI40215"/>
      <c r="JJ40215"/>
      <c r="KX40215" s="23"/>
      <c r="KY40215" s="23"/>
    </row>
    <row r="40216" spans="36:311" x14ac:dyDescent="0.2">
      <c r="AJ40216" s="23"/>
      <c r="HH40216"/>
      <c r="IW40216" s="36"/>
      <c r="JI40216"/>
      <c r="JJ40216"/>
      <c r="KX40216" s="23"/>
      <c r="KY40216" s="23"/>
    </row>
    <row r="40217" spans="36:311" x14ac:dyDescent="0.2">
      <c r="AJ40217" s="23"/>
      <c r="HH40217"/>
      <c r="IW40217" s="36"/>
      <c r="JI40217"/>
      <c r="JJ40217"/>
      <c r="KX40217" s="23"/>
      <c r="KY40217" s="23"/>
    </row>
    <row r="40218" spans="36:311" x14ac:dyDescent="0.2">
      <c r="AJ40218" s="23"/>
      <c r="HH40218"/>
      <c r="IW40218" s="36"/>
      <c r="JI40218"/>
      <c r="JJ40218"/>
      <c r="KX40218" s="23"/>
      <c r="KY40218" s="23"/>
    </row>
    <row r="40219" spans="36:311" x14ac:dyDescent="0.2">
      <c r="AJ40219" s="23"/>
      <c r="HH40219"/>
      <c r="IW40219" s="36"/>
      <c r="JI40219"/>
      <c r="JJ40219"/>
      <c r="KX40219" s="23"/>
      <c r="KY40219" s="23"/>
    </row>
    <row r="40220" spans="36:311" x14ac:dyDescent="0.2">
      <c r="AJ40220" s="23"/>
      <c r="HH40220"/>
      <c r="IW40220" s="36"/>
      <c r="JI40220"/>
      <c r="JJ40220"/>
      <c r="KX40220" s="23"/>
      <c r="KY40220" s="23"/>
    </row>
    <row r="40221" spans="36:311" x14ac:dyDescent="0.2">
      <c r="AJ40221" s="23"/>
      <c r="HH40221"/>
      <c r="IW40221" s="36"/>
      <c r="JI40221"/>
      <c r="JJ40221"/>
      <c r="KX40221" s="23"/>
      <c r="KY40221" s="23"/>
    </row>
    <row r="40222" spans="36:311" x14ac:dyDescent="0.2">
      <c r="AJ40222" s="23"/>
      <c r="HH40222"/>
      <c r="IW40222" s="36"/>
      <c r="JI40222"/>
      <c r="JJ40222"/>
      <c r="KX40222" s="23"/>
      <c r="KY40222" s="23"/>
    </row>
    <row r="40223" spans="36:311" x14ac:dyDescent="0.2">
      <c r="AJ40223" s="23"/>
      <c r="HH40223"/>
      <c r="IW40223" s="36"/>
      <c r="JI40223"/>
      <c r="JJ40223"/>
      <c r="KX40223" s="23"/>
      <c r="KY40223" s="23"/>
    </row>
    <row r="40224" spans="36:311" x14ac:dyDescent="0.2">
      <c r="AJ40224" s="23"/>
      <c r="HH40224"/>
      <c r="IW40224" s="36"/>
      <c r="JI40224"/>
      <c r="JJ40224"/>
      <c r="KX40224" s="23"/>
      <c r="KY40224" s="23"/>
    </row>
    <row r="40225" spans="36:311" x14ac:dyDescent="0.2">
      <c r="AJ40225" s="23"/>
      <c r="HH40225"/>
      <c r="IW40225" s="36"/>
      <c r="JI40225"/>
      <c r="JJ40225"/>
      <c r="KX40225" s="23"/>
      <c r="KY40225" s="23"/>
    </row>
    <row r="40226" spans="36:311" x14ac:dyDescent="0.2">
      <c r="AJ40226" s="23"/>
      <c r="HH40226"/>
      <c r="IW40226" s="36"/>
      <c r="JI40226"/>
      <c r="JJ40226"/>
      <c r="KX40226" s="23"/>
      <c r="KY40226" s="23"/>
    </row>
    <row r="40227" spans="36:311" x14ac:dyDescent="0.2">
      <c r="AJ40227" s="23"/>
      <c r="HH40227"/>
      <c r="IW40227" s="36"/>
      <c r="JI40227"/>
      <c r="JJ40227"/>
      <c r="KX40227" s="23"/>
      <c r="KY40227" s="23"/>
    </row>
    <row r="40228" spans="36:311" x14ac:dyDescent="0.2">
      <c r="AJ40228" s="23"/>
      <c r="HH40228"/>
      <c r="IW40228" s="36"/>
      <c r="JI40228"/>
      <c r="JJ40228"/>
      <c r="KX40228" s="23"/>
      <c r="KY40228" s="23"/>
    </row>
    <row r="40229" spans="36:311" x14ac:dyDescent="0.2">
      <c r="AJ40229" s="23"/>
      <c r="HH40229"/>
      <c r="IW40229" s="36"/>
      <c r="JI40229"/>
      <c r="JJ40229"/>
      <c r="KX40229" s="23"/>
      <c r="KY40229" s="23"/>
    </row>
    <row r="40230" spans="36:311" x14ac:dyDescent="0.2">
      <c r="AJ40230" s="23"/>
      <c r="HH40230"/>
      <c r="IW40230" s="36"/>
      <c r="JI40230"/>
      <c r="JJ40230"/>
      <c r="KX40230" s="23"/>
      <c r="KY40230" s="23"/>
    </row>
    <row r="40231" spans="36:311" x14ac:dyDescent="0.2">
      <c r="AJ40231" s="23"/>
      <c r="HH40231"/>
      <c r="IW40231" s="36"/>
      <c r="JI40231"/>
      <c r="JJ40231"/>
      <c r="KX40231" s="23"/>
      <c r="KY40231" s="23"/>
    </row>
    <row r="40232" spans="36:311" x14ac:dyDescent="0.2">
      <c r="AJ40232" s="23"/>
      <c r="HH40232"/>
      <c r="IW40232" s="36"/>
      <c r="JI40232"/>
      <c r="JJ40232"/>
      <c r="KX40232" s="23"/>
      <c r="KY40232" s="23"/>
    </row>
    <row r="40233" spans="36:311" x14ac:dyDescent="0.2">
      <c r="AJ40233" s="23"/>
      <c r="HH40233"/>
      <c r="IW40233" s="36"/>
      <c r="JI40233"/>
      <c r="JJ40233"/>
      <c r="KX40233" s="23"/>
      <c r="KY40233" s="23"/>
    </row>
    <row r="40234" spans="36:311" x14ac:dyDescent="0.2">
      <c r="AJ40234" s="23"/>
      <c r="HH40234"/>
      <c r="IW40234" s="36"/>
      <c r="JI40234"/>
      <c r="JJ40234"/>
      <c r="KX40234" s="23"/>
      <c r="KY40234" s="23"/>
    </row>
    <row r="40235" spans="36:311" x14ac:dyDescent="0.2">
      <c r="AJ40235" s="23"/>
      <c r="HH40235"/>
      <c r="IW40235" s="36"/>
      <c r="JI40235"/>
      <c r="JJ40235"/>
      <c r="KX40235" s="23"/>
      <c r="KY40235" s="23"/>
    </row>
    <row r="40236" spans="36:311" x14ac:dyDescent="0.2">
      <c r="AJ40236" s="23"/>
      <c r="HH40236"/>
      <c r="IW40236" s="36"/>
      <c r="JI40236"/>
      <c r="JJ40236"/>
      <c r="KX40236" s="23"/>
      <c r="KY40236" s="23"/>
    </row>
    <row r="40237" spans="36:311" x14ac:dyDescent="0.2">
      <c r="AJ40237" s="23"/>
      <c r="HH40237"/>
      <c r="IW40237" s="36"/>
      <c r="JI40237"/>
      <c r="JJ40237"/>
      <c r="KX40237" s="23"/>
      <c r="KY40237" s="23"/>
    </row>
    <row r="40238" spans="36:311" x14ac:dyDescent="0.2">
      <c r="AJ40238" s="23"/>
      <c r="HH40238"/>
      <c r="IW40238" s="36"/>
      <c r="JI40238"/>
      <c r="JJ40238"/>
      <c r="KX40238" s="23"/>
      <c r="KY40238" s="23"/>
    </row>
    <row r="40239" spans="36:311" x14ac:dyDescent="0.2">
      <c r="AJ40239" s="23"/>
      <c r="HH40239"/>
      <c r="IW40239" s="36"/>
      <c r="JI40239"/>
      <c r="JJ40239"/>
      <c r="KX40239" s="23"/>
      <c r="KY40239" s="23"/>
    </row>
    <row r="40240" spans="36:311" x14ac:dyDescent="0.2">
      <c r="AJ40240" s="23"/>
      <c r="HH40240"/>
      <c r="IW40240" s="36"/>
      <c r="JI40240"/>
      <c r="JJ40240"/>
      <c r="KX40240" s="23"/>
      <c r="KY40240" s="23"/>
    </row>
    <row r="40241" spans="36:311" x14ac:dyDescent="0.2">
      <c r="AJ40241" s="23"/>
      <c r="HH40241"/>
      <c r="IW40241" s="36"/>
      <c r="JI40241"/>
      <c r="JJ40241"/>
      <c r="KX40241" s="23"/>
      <c r="KY40241" s="23"/>
    </row>
    <row r="40242" spans="36:311" x14ac:dyDescent="0.2">
      <c r="AJ40242" s="23"/>
      <c r="HH40242"/>
      <c r="IW40242" s="36"/>
      <c r="JI40242"/>
      <c r="JJ40242"/>
      <c r="KX40242" s="23"/>
      <c r="KY40242" s="23"/>
    </row>
    <row r="40243" spans="36:311" x14ac:dyDescent="0.2">
      <c r="AJ40243" s="23"/>
      <c r="HH40243"/>
      <c r="IW40243" s="36"/>
      <c r="JI40243"/>
      <c r="JJ40243"/>
      <c r="KX40243" s="23"/>
      <c r="KY40243" s="23"/>
    </row>
    <row r="40244" spans="36:311" x14ac:dyDescent="0.2">
      <c r="AJ40244" s="23"/>
      <c r="HH40244"/>
      <c r="IW40244" s="36"/>
      <c r="JI40244"/>
      <c r="JJ40244"/>
      <c r="KX40244" s="23"/>
      <c r="KY40244" s="23"/>
    </row>
    <row r="40245" spans="36:311" x14ac:dyDescent="0.2">
      <c r="AJ40245" s="23"/>
      <c r="HH40245"/>
      <c r="IW40245" s="36"/>
      <c r="JI40245"/>
      <c r="JJ40245"/>
      <c r="KX40245" s="23"/>
      <c r="KY40245" s="23"/>
    </row>
    <row r="40246" spans="36:311" x14ac:dyDescent="0.2">
      <c r="AJ40246" s="23"/>
      <c r="HH40246"/>
      <c r="IW40246" s="36"/>
      <c r="JI40246"/>
      <c r="JJ40246"/>
      <c r="KX40246" s="23"/>
      <c r="KY40246" s="23"/>
    </row>
    <row r="40247" spans="36:311" x14ac:dyDescent="0.2">
      <c r="AJ40247" s="23"/>
      <c r="HH40247"/>
      <c r="IW40247" s="36"/>
      <c r="JI40247"/>
      <c r="JJ40247"/>
      <c r="KX40247" s="23"/>
      <c r="KY40247" s="23"/>
    </row>
    <row r="40248" spans="36:311" x14ac:dyDescent="0.2">
      <c r="AJ40248" s="23"/>
      <c r="HH40248"/>
      <c r="IW40248" s="36"/>
      <c r="JI40248"/>
      <c r="JJ40248"/>
      <c r="KX40248" s="23"/>
      <c r="KY40248" s="23"/>
    </row>
    <row r="40249" spans="36:311" x14ac:dyDescent="0.2">
      <c r="AJ40249" s="23"/>
      <c r="HH40249"/>
      <c r="IW40249" s="36"/>
      <c r="JI40249"/>
      <c r="JJ40249"/>
      <c r="KX40249" s="23"/>
      <c r="KY40249" s="23"/>
    </row>
    <row r="40250" spans="36:311" x14ac:dyDescent="0.2">
      <c r="AJ40250" s="23"/>
      <c r="HH40250"/>
      <c r="IW40250" s="36"/>
      <c r="JI40250"/>
      <c r="JJ40250"/>
      <c r="KX40250" s="23"/>
      <c r="KY40250" s="23"/>
    </row>
    <row r="40251" spans="36:311" x14ac:dyDescent="0.2">
      <c r="AJ40251" s="23"/>
      <c r="HH40251"/>
      <c r="IW40251" s="36"/>
      <c r="JI40251"/>
      <c r="JJ40251"/>
      <c r="KX40251" s="23"/>
      <c r="KY40251" s="23"/>
    </row>
    <row r="40252" spans="36:311" x14ac:dyDescent="0.2">
      <c r="AJ40252" s="23"/>
      <c r="HH40252"/>
      <c r="IW40252" s="36"/>
      <c r="JI40252"/>
      <c r="JJ40252"/>
      <c r="KX40252" s="23"/>
      <c r="KY40252" s="23"/>
    </row>
    <row r="40253" spans="36:311" x14ac:dyDescent="0.2">
      <c r="AJ40253" s="23"/>
      <c r="HH40253"/>
      <c r="IW40253" s="36"/>
      <c r="JI40253"/>
      <c r="JJ40253"/>
      <c r="KX40253" s="23"/>
      <c r="KY40253" s="23"/>
    </row>
    <row r="40254" spans="36:311" x14ac:dyDescent="0.2">
      <c r="AJ40254" s="23"/>
      <c r="HH40254"/>
      <c r="IW40254" s="36"/>
      <c r="JI40254"/>
      <c r="JJ40254"/>
      <c r="KX40254" s="23"/>
      <c r="KY40254" s="23"/>
    </row>
    <row r="40255" spans="36:311" x14ac:dyDescent="0.2">
      <c r="AJ40255" s="23"/>
      <c r="HH40255"/>
      <c r="IW40255" s="36"/>
      <c r="JI40255"/>
      <c r="JJ40255"/>
      <c r="KX40255" s="23"/>
      <c r="KY40255" s="23"/>
    </row>
    <row r="40256" spans="36:311" x14ac:dyDescent="0.2">
      <c r="AJ40256" s="23"/>
      <c r="HH40256"/>
      <c r="IW40256" s="36"/>
      <c r="JI40256"/>
      <c r="JJ40256"/>
      <c r="KX40256" s="23"/>
      <c r="KY40256" s="23"/>
    </row>
    <row r="40257" spans="36:311" x14ac:dyDescent="0.2">
      <c r="AJ40257" s="23"/>
      <c r="HH40257"/>
      <c r="IW40257" s="36"/>
      <c r="JI40257"/>
      <c r="JJ40257"/>
      <c r="KX40257" s="23"/>
      <c r="KY40257" s="23"/>
    </row>
    <row r="40258" spans="36:311" x14ac:dyDescent="0.2">
      <c r="AJ40258" s="23"/>
      <c r="HH40258"/>
      <c r="IW40258" s="36"/>
      <c r="JI40258"/>
      <c r="JJ40258"/>
      <c r="KX40258" s="23"/>
      <c r="KY40258" s="23"/>
    </row>
    <row r="40259" spans="36:311" x14ac:dyDescent="0.2">
      <c r="AJ40259" s="23"/>
      <c r="HH40259"/>
      <c r="IW40259" s="36"/>
      <c r="JI40259"/>
      <c r="JJ40259"/>
      <c r="KX40259" s="23"/>
      <c r="KY40259" s="23"/>
    </row>
    <row r="40260" spans="36:311" x14ac:dyDescent="0.2">
      <c r="AJ40260" s="23"/>
      <c r="HH40260"/>
      <c r="IW40260" s="36"/>
      <c r="JI40260"/>
      <c r="JJ40260"/>
      <c r="KX40260" s="23"/>
      <c r="KY40260" s="23"/>
    </row>
    <row r="40261" spans="36:311" x14ac:dyDescent="0.2">
      <c r="AJ40261" s="23"/>
      <c r="HH40261"/>
      <c r="IW40261" s="36"/>
      <c r="JI40261"/>
      <c r="JJ40261"/>
      <c r="KX40261" s="23"/>
      <c r="KY40261" s="23"/>
    </row>
    <row r="40262" spans="36:311" x14ac:dyDescent="0.2">
      <c r="AJ40262" s="23"/>
      <c r="HH40262"/>
      <c r="IW40262" s="36"/>
      <c r="JI40262"/>
      <c r="JJ40262"/>
      <c r="KX40262" s="23"/>
      <c r="KY40262" s="23"/>
    </row>
    <row r="40263" spans="36:311" x14ac:dyDescent="0.2">
      <c r="AJ40263" s="23"/>
      <c r="HH40263"/>
      <c r="IW40263" s="36"/>
      <c r="JI40263"/>
      <c r="JJ40263"/>
      <c r="KX40263" s="23"/>
      <c r="KY40263" s="23"/>
    </row>
    <row r="40264" spans="36:311" x14ac:dyDescent="0.2">
      <c r="AJ40264" s="23"/>
      <c r="HH40264"/>
      <c r="IW40264" s="36"/>
      <c r="JI40264"/>
      <c r="JJ40264"/>
      <c r="KX40264" s="23"/>
      <c r="KY40264" s="23"/>
    </row>
    <row r="40265" spans="36:311" x14ac:dyDescent="0.2">
      <c r="AJ40265" s="23"/>
      <c r="HH40265"/>
      <c r="IW40265" s="36"/>
      <c r="JI40265"/>
      <c r="JJ40265"/>
      <c r="KX40265" s="23"/>
      <c r="KY40265" s="23"/>
    </row>
    <row r="40266" spans="36:311" x14ac:dyDescent="0.2">
      <c r="AJ40266" s="23"/>
      <c r="HH40266"/>
      <c r="IW40266" s="36"/>
      <c r="JI40266"/>
      <c r="JJ40266"/>
      <c r="KX40266" s="23"/>
      <c r="KY40266" s="23"/>
    </row>
    <row r="40267" spans="36:311" x14ac:dyDescent="0.2">
      <c r="AJ40267" s="23"/>
      <c r="HH40267"/>
      <c r="IW40267" s="36"/>
      <c r="JI40267"/>
      <c r="JJ40267"/>
      <c r="KX40267" s="23"/>
      <c r="KY40267" s="23"/>
    </row>
    <row r="40268" spans="36:311" x14ac:dyDescent="0.2">
      <c r="AJ40268" s="23"/>
      <c r="HH40268"/>
      <c r="IW40268" s="36"/>
      <c r="JI40268"/>
      <c r="JJ40268"/>
      <c r="KX40268" s="23"/>
      <c r="KY40268" s="23"/>
    </row>
    <row r="40269" spans="36:311" x14ac:dyDescent="0.2">
      <c r="AJ40269" s="23"/>
      <c r="HH40269"/>
      <c r="IW40269" s="36"/>
      <c r="JI40269"/>
      <c r="JJ40269"/>
      <c r="KX40269" s="23"/>
      <c r="KY40269" s="23"/>
    </row>
    <row r="40270" spans="36:311" x14ac:dyDescent="0.2">
      <c r="AJ40270" s="23"/>
      <c r="HH40270"/>
      <c r="IW40270" s="36"/>
      <c r="JI40270"/>
      <c r="JJ40270"/>
      <c r="KX40270" s="23"/>
      <c r="KY40270" s="23"/>
    </row>
    <row r="40271" spans="36:311" x14ac:dyDescent="0.2">
      <c r="AJ40271" s="23"/>
      <c r="HH40271"/>
      <c r="IW40271" s="36"/>
      <c r="JI40271"/>
      <c r="JJ40271"/>
      <c r="KX40271" s="23"/>
      <c r="KY40271" s="23"/>
    </row>
    <row r="40272" spans="36:311" x14ac:dyDescent="0.2">
      <c r="AJ40272" s="23"/>
      <c r="HH40272"/>
      <c r="IW40272" s="36"/>
      <c r="JI40272"/>
      <c r="JJ40272"/>
      <c r="KX40272" s="23"/>
      <c r="KY40272" s="23"/>
    </row>
    <row r="40273" spans="36:311" x14ac:dyDescent="0.2">
      <c r="AJ40273" s="23"/>
      <c r="HH40273"/>
      <c r="IW40273" s="36"/>
      <c r="JI40273"/>
      <c r="JJ40273"/>
      <c r="KX40273" s="23"/>
      <c r="KY40273" s="23"/>
    </row>
    <row r="40274" spans="36:311" x14ac:dyDescent="0.2">
      <c r="AJ40274" s="23"/>
      <c r="HH40274"/>
      <c r="IW40274" s="36"/>
      <c r="JI40274"/>
      <c r="JJ40274"/>
      <c r="KX40274" s="23"/>
      <c r="KY40274" s="23"/>
    </row>
    <row r="40275" spans="36:311" x14ac:dyDescent="0.2">
      <c r="AJ40275" s="23"/>
      <c r="HH40275"/>
      <c r="IW40275" s="36"/>
      <c r="JI40275"/>
      <c r="JJ40275"/>
      <c r="KX40275" s="23"/>
      <c r="KY40275" s="23"/>
    </row>
    <row r="40276" spans="36:311" x14ac:dyDescent="0.2">
      <c r="AJ40276" s="23"/>
      <c r="HH40276"/>
      <c r="IW40276" s="36"/>
      <c r="JI40276"/>
      <c r="JJ40276"/>
      <c r="KX40276" s="23"/>
      <c r="KY40276" s="23"/>
    </row>
    <row r="40277" spans="36:311" x14ac:dyDescent="0.2">
      <c r="AJ40277" s="23"/>
      <c r="HH40277"/>
      <c r="IW40277" s="36"/>
      <c r="JI40277"/>
      <c r="JJ40277"/>
      <c r="KX40277" s="23"/>
      <c r="KY40277" s="23"/>
    </row>
    <row r="40278" spans="36:311" x14ac:dyDescent="0.2">
      <c r="AJ40278" s="23"/>
      <c r="HH40278"/>
      <c r="IW40278" s="36"/>
      <c r="JI40278"/>
      <c r="JJ40278"/>
      <c r="KX40278" s="23"/>
      <c r="KY40278" s="23"/>
    </row>
    <row r="40279" spans="36:311" x14ac:dyDescent="0.2">
      <c r="AJ40279" s="23"/>
      <c r="HH40279"/>
      <c r="IW40279" s="36"/>
      <c r="JI40279"/>
      <c r="JJ40279"/>
      <c r="KX40279" s="23"/>
      <c r="KY40279" s="23"/>
    </row>
    <row r="40280" spans="36:311" x14ac:dyDescent="0.2">
      <c r="AJ40280" s="23"/>
      <c r="HH40280"/>
      <c r="IW40280" s="36"/>
      <c r="JI40280"/>
      <c r="JJ40280"/>
      <c r="KX40280" s="23"/>
      <c r="KY40280" s="23"/>
    </row>
    <row r="40281" spans="36:311" x14ac:dyDescent="0.2">
      <c r="AJ40281" s="23"/>
      <c r="HH40281"/>
      <c r="IW40281" s="36"/>
      <c r="JI40281"/>
      <c r="JJ40281"/>
      <c r="KX40281" s="23"/>
      <c r="KY40281" s="23"/>
    </row>
    <row r="40282" spans="36:311" x14ac:dyDescent="0.2">
      <c r="AJ40282" s="23"/>
      <c r="HH40282"/>
      <c r="IW40282" s="36"/>
      <c r="JI40282"/>
      <c r="JJ40282"/>
      <c r="KX40282" s="23"/>
      <c r="KY40282" s="23"/>
    </row>
    <row r="40283" spans="36:311" x14ac:dyDescent="0.2">
      <c r="AJ40283" s="23"/>
      <c r="HH40283"/>
      <c r="IW40283" s="36"/>
      <c r="JI40283"/>
      <c r="JJ40283"/>
      <c r="KX40283" s="23"/>
      <c r="KY40283" s="23"/>
    </row>
    <row r="40284" spans="36:311" x14ac:dyDescent="0.2">
      <c r="AJ40284" s="23"/>
      <c r="HH40284"/>
      <c r="IW40284" s="36"/>
      <c r="JI40284"/>
      <c r="JJ40284"/>
      <c r="KX40284" s="23"/>
      <c r="KY40284" s="23"/>
    </row>
    <row r="40285" spans="36:311" x14ac:dyDescent="0.2">
      <c r="AJ40285" s="23"/>
      <c r="HH40285"/>
      <c r="IW40285" s="36"/>
      <c r="JI40285"/>
      <c r="JJ40285"/>
      <c r="KX40285" s="23"/>
      <c r="KY40285" s="23"/>
    </row>
    <row r="40286" spans="36:311" x14ac:dyDescent="0.2">
      <c r="AJ40286" s="23"/>
      <c r="HH40286"/>
      <c r="IW40286" s="36"/>
      <c r="JI40286"/>
      <c r="JJ40286"/>
      <c r="KX40286" s="23"/>
      <c r="KY40286" s="23"/>
    </row>
    <row r="40287" spans="36:311" x14ac:dyDescent="0.2">
      <c r="AJ40287" s="23"/>
      <c r="HH40287"/>
      <c r="IW40287" s="36"/>
      <c r="JI40287"/>
      <c r="JJ40287"/>
      <c r="KX40287" s="23"/>
      <c r="KY40287" s="23"/>
    </row>
    <row r="40288" spans="36:311" x14ac:dyDescent="0.2">
      <c r="AJ40288" s="23"/>
      <c r="HH40288"/>
      <c r="IW40288" s="36"/>
      <c r="JI40288"/>
      <c r="JJ40288"/>
      <c r="KX40288" s="23"/>
      <c r="KY40288" s="23"/>
    </row>
    <row r="40289" spans="36:311" x14ac:dyDescent="0.2">
      <c r="AJ40289" s="23"/>
      <c r="HH40289"/>
      <c r="IW40289" s="36"/>
      <c r="JI40289"/>
      <c r="JJ40289"/>
      <c r="KX40289" s="23"/>
      <c r="KY40289" s="23"/>
    </row>
    <row r="40290" spans="36:311" x14ac:dyDescent="0.2">
      <c r="AJ40290" s="23"/>
      <c r="HH40290"/>
      <c r="IW40290" s="36"/>
      <c r="JI40290"/>
      <c r="JJ40290"/>
      <c r="KX40290" s="23"/>
      <c r="KY40290" s="23"/>
    </row>
    <row r="40291" spans="36:311" x14ac:dyDescent="0.2">
      <c r="AJ40291" s="23"/>
      <c r="HH40291"/>
      <c r="IW40291" s="36"/>
      <c r="JI40291"/>
      <c r="JJ40291"/>
      <c r="KX40291" s="23"/>
      <c r="KY40291" s="23"/>
    </row>
    <row r="40292" spans="36:311" x14ac:dyDescent="0.2">
      <c r="AJ40292" s="23"/>
      <c r="HH40292"/>
      <c r="IW40292" s="36"/>
      <c r="JI40292"/>
      <c r="JJ40292"/>
      <c r="KX40292" s="23"/>
      <c r="KY40292" s="23"/>
    </row>
    <row r="40293" spans="36:311" x14ac:dyDescent="0.2">
      <c r="AJ40293" s="23"/>
      <c r="HH40293"/>
      <c r="IW40293" s="36"/>
      <c r="JI40293"/>
      <c r="JJ40293"/>
      <c r="KX40293" s="23"/>
      <c r="KY40293" s="23"/>
    </row>
    <row r="40294" spans="36:311" x14ac:dyDescent="0.2">
      <c r="AJ40294" s="23"/>
      <c r="HH40294"/>
      <c r="IW40294" s="36"/>
      <c r="JI40294"/>
      <c r="JJ40294"/>
      <c r="KX40294" s="23"/>
      <c r="KY40294" s="23"/>
    </row>
    <row r="40295" spans="36:311" x14ac:dyDescent="0.2">
      <c r="AJ40295" s="23"/>
      <c r="HH40295"/>
      <c r="IW40295" s="36"/>
      <c r="JI40295"/>
      <c r="JJ40295"/>
      <c r="KX40295" s="23"/>
      <c r="KY40295" s="23"/>
    </row>
    <row r="40296" spans="36:311" x14ac:dyDescent="0.2">
      <c r="AJ40296" s="23"/>
      <c r="HH40296"/>
      <c r="IW40296" s="36"/>
      <c r="JI40296"/>
      <c r="JJ40296"/>
      <c r="KX40296" s="23"/>
      <c r="KY40296" s="23"/>
    </row>
    <row r="40297" spans="36:311" x14ac:dyDescent="0.2">
      <c r="AJ40297" s="23"/>
      <c r="HH40297"/>
      <c r="IW40297" s="36"/>
      <c r="JI40297"/>
      <c r="JJ40297"/>
      <c r="KX40297" s="23"/>
      <c r="KY40297" s="23"/>
    </row>
    <row r="40298" spans="36:311" x14ac:dyDescent="0.2">
      <c r="AJ40298" s="23"/>
      <c r="HH40298"/>
      <c r="IW40298" s="36"/>
      <c r="JI40298"/>
      <c r="JJ40298"/>
      <c r="KX40298" s="23"/>
      <c r="KY40298" s="23"/>
    </row>
    <row r="40299" spans="36:311" x14ac:dyDescent="0.2">
      <c r="AJ40299" s="23"/>
      <c r="HH40299"/>
      <c r="IW40299" s="36"/>
      <c r="JI40299"/>
      <c r="JJ40299"/>
      <c r="KX40299" s="23"/>
      <c r="KY40299" s="23"/>
    </row>
    <row r="40300" spans="36:311" x14ac:dyDescent="0.2">
      <c r="AJ40300" s="23"/>
      <c r="HH40300"/>
      <c r="IW40300" s="36"/>
      <c r="JI40300"/>
      <c r="JJ40300"/>
      <c r="KX40300" s="23"/>
      <c r="KY40300" s="23"/>
    </row>
    <row r="40301" spans="36:311" x14ac:dyDescent="0.2">
      <c r="AJ40301" s="23"/>
      <c r="HH40301"/>
      <c r="IW40301" s="36"/>
      <c r="JI40301"/>
      <c r="JJ40301"/>
      <c r="KX40301" s="23"/>
      <c r="KY40301" s="23"/>
    </row>
    <row r="40302" spans="36:311" x14ac:dyDescent="0.2">
      <c r="AJ40302" s="23"/>
      <c r="HH40302"/>
      <c r="IW40302" s="36"/>
      <c r="JI40302"/>
      <c r="JJ40302"/>
      <c r="KX40302" s="23"/>
      <c r="KY40302" s="23"/>
    </row>
    <row r="40303" spans="36:311" x14ac:dyDescent="0.2">
      <c r="AJ40303" s="23"/>
      <c r="HH40303"/>
      <c r="IW40303" s="36"/>
      <c r="JI40303"/>
      <c r="JJ40303"/>
      <c r="KX40303" s="23"/>
      <c r="KY40303" s="23"/>
    </row>
    <row r="40304" spans="36:311" x14ac:dyDescent="0.2">
      <c r="AJ40304" s="23"/>
      <c r="HH40304"/>
      <c r="IW40304" s="36"/>
      <c r="JI40304"/>
      <c r="JJ40304"/>
      <c r="KX40304" s="23"/>
      <c r="KY40304" s="23"/>
    </row>
    <row r="40305" spans="36:311" x14ac:dyDescent="0.2">
      <c r="AJ40305" s="23"/>
      <c r="HH40305"/>
      <c r="IW40305" s="36"/>
      <c r="JI40305"/>
      <c r="JJ40305"/>
      <c r="KX40305" s="23"/>
      <c r="KY40305" s="23"/>
    </row>
    <row r="40306" spans="36:311" x14ac:dyDescent="0.2">
      <c r="AJ40306" s="23"/>
      <c r="HH40306"/>
      <c r="IW40306" s="36"/>
      <c r="JI40306"/>
      <c r="JJ40306"/>
      <c r="KX40306" s="23"/>
      <c r="KY40306" s="23"/>
    </row>
    <row r="40307" spans="36:311" x14ac:dyDescent="0.2">
      <c r="AJ40307" s="23"/>
      <c r="HH40307"/>
      <c r="IW40307" s="36"/>
      <c r="JI40307"/>
      <c r="JJ40307"/>
      <c r="KX40307" s="23"/>
      <c r="KY40307" s="23"/>
    </row>
    <row r="40308" spans="36:311" x14ac:dyDescent="0.2">
      <c r="AJ40308" s="23"/>
      <c r="HH40308"/>
      <c r="IW40308" s="36"/>
      <c r="JI40308"/>
      <c r="JJ40308"/>
      <c r="KX40308" s="23"/>
      <c r="KY40308" s="23"/>
    </row>
    <row r="40309" spans="36:311" x14ac:dyDescent="0.2">
      <c r="AJ40309" s="23"/>
      <c r="HH40309"/>
      <c r="IW40309" s="36"/>
      <c r="JI40309"/>
      <c r="JJ40309"/>
      <c r="KX40309" s="23"/>
      <c r="KY40309" s="23"/>
    </row>
    <row r="40310" spans="36:311" x14ac:dyDescent="0.2">
      <c r="AJ40310" s="23"/>
      <c r="HH40310"/>
      <c r="IW40310" s="36"/>
      <c r="JI40310"/>
      <c r="JJ40310"/>
      <c r="KX40310" s="23"/>
      <c r="KY40310" s="23"/>
    </row>
    <row r="40311" spans="36:311" x14ac:dyDescent="0.2">
      <c r="AJ40311" s="23"/>
      <c r="HH40311"/>
      <c r="IW40311" s="36"/>
      <c r="JI40311"/>
      <c r="JJ40311"/>
      <c r="KX40311" s="23"/>
      <c r="KY40311" s="23"/>
    </row>
    <row r="40312" spans="36:311" x14ac:dyDescent="0.2">
      <c r="AJ40312" s="23"/>
      <c r="HH40312"/>
      <c r="IW40312" s="36"/>
      <c r="JI40312"/>
      <c r="JJ40312"/>
      <c r="KX40312" s="23"/>
      <c r="KY40312" s="23"/>
    </row>
    <row r="40313" spans="36:311" x14ac:dyDescent="0.2">
      <c r="AJ40313" s="23"/>
      <c r="HH40313"/>
      <c r="IW40313" s="36"/>
      <c r="JI40313"/>
      <c r="JJ40313"/>
      <c r="KX40313" s="23"/>
      <c r="KY40313" s="23"/>
    </row>
    <row r="40314" spans="36:311" x14ac:dyDescent="0.2">
      <c r="AJ40314" s="23"/>
      <c r="HH40314"/>
      <c r="IW40314" s="36"/>
      <c r="JI40314"/>
      <c r="JJ40314"/>
      <c r="KX40314" s="23"/>
      <c r="KY40314" s="23"/>
    </row>
    <row r="40315" spans="36:311" x14ac:dyDescent="0.2">
      <c r="AJ40315" s="23"/>
      <c r="HH40315"/>
      <c r="IW40315" s="36"/>
      <c r="JI40315"/>
      <c r="JJ40315"/>
      <c r="KX40315" s="23"/>
      <c r="KY40315" s="23"/>
    </row>
    <row r="40316" spans="36:311" x14ac:dyDescent="0.2">
      <c r="AJ40316" s="23"/>
      <c r="HH40316"/>
      <c r="IW40316" s="36"/>
      <c r="JI40316"/>
      <c r="JJ40316"/>
      <c r="KX40316" s="23"/>
      <c r="KY40316" s="23"/>
    </row>
    <row r="40317" spans="36:311" x14ac:dyDescent="0.2">
      <c r="AJ40317" s="23"/>
      <c r="HH40317"/>
      <c r="IW40317" s="36"/>
      <c r="JI40317"/>
      <c r="JJ40317"/>
      <c r="KX40317" s="23"/>
      <c r="KY40317" s="23"/>
    </row>
    <row r="40318" spans="36:311" x14ac:dyDescent="0.2">
      <c r="AJ40318" s="23"/>
      <c r="HH40318"/>
      <c r="IW40318" s="36"/>
      <c r="JI40318"/>
      <c r="JJ40318"/>
      <c r="KX40318" s="23"/>
      <c r="KY40318" s="23"/>
    </row>
    <row r="40319" spans="36:311" x14ac:dyDescent="0.2">
      <c r="AJ40319" s="23"/>
      <c r="HH40319"/>
      <c r="IW40319" s="36"/>
      <c r="JI40319"/>
      <c r="JJ40319"/>
      <c r="KX40319" s="23"/>
      <c r="KY40319" s="23"/>
    </row>
    <row r="40320" spans="36:311" x14ac:dyDescent="0.2">
      <c r="AJ40320" s="23"/>
      <c r="HH40320"/>
      <c r="IW40320" s="36"/>
      <c r="JI40320"/>
      <c r="JJ40320"/>
      <c r="KX40320" s="23"/>
      <c r="KY40320" s="23"/>
    </row>
    <row r="40321" spans="36:311" x14ac:dyDescent="0.2">
      <c r="AJ40321" s="23"/>
      <c r="HH40321"/>
      <c r="IW40321" s="36"/>
      <c r="JI40321"/>
      <c r="JJ40321"/>
      <c r="KX40321" s="23"/>
      <c r="KY40321" s="23"/>
    </row>
    <row r="40322" spans="36:311" x14ac:dyDescent="0.2">
      <c r="AJ40322" s="23"/>
      <c r="HH40322"/>
      <c r="IW40322" s="36"/>
      <c r="JI40322"/>
      <c r="JJ40322"/>
      <c r="KX40322" s="23"/>
      <c r="KY40322" s="23"/>
    </row>
    <row r="40323" spans="36:311" x14ac:dyDescent="0.2">
      <c r="AJ40323" s="23"/>
      <c r="HH40323"/>
      <c r="IW40323" s="36"/>
      <c r="JI40323"/>
      <c r="JJ40323"/>
      <c r="KX40323" s="23"/>
      <c r="KY40323" s="23"/>
    </row>
    <row r="40324" spans="36:311" x14ac:dyDescent="0.2">
      <c r="AJ40324" s="23"/>
      <c r="HH40324"/>
      <c r="IW40324" s="36"/>
      <c r="JI40324"/>
      <c r="JJ40324"/>
      <c r="KX40324" s="23"/>
      <c r="KY40324" s="23"/>
    </row>
    <row r="40325" spans="36:311" x14ac:dyDescent="0.2">
      <c r="AJ40325" s="23"/>
      <c r="HH40325"/>
      <c r="IW40325" s="36"/>
      <c r="JI40325"/>
      <c r="JJ40325"/>
      <c r="KX40325" s="23"/>
      <c r="KY40325" s="23"/>
    </row>
    <row r="40326" spans="36:311" x14ac:dyDescent="0.2">
      <c r="AJ40326" s="23"/>
      <c r="HH40326"/>
      <c r="IW40326" s="36"/>
      <c r="JI40326"/>
      <c r="JJ40326"/>
      <c r="KX40326" s="23"/>
      <c r="KY40326" s="23"/>
    </row>
    <row r="40327" spans="36:311" x14ac:dyDescent="0.2">
      <c r="AJ40327" s="23"/>
      <c r="HH40327"/>
      <c r="IW40327" s="36"/>
      <c r="JI40327"/>
      <c r="JJ40327"/>
      <c r="KX40327" s="23"/>
      <c r="KY40327" s="23"/>
    </row>
    <row r="40328" spans="36:311" x14ac:dyDescent="0.2">
      <c r="AJ40328" s="23"/>
      <c r="HH40328"/>
      <c r="IW40328" s="36"/>
      <c r="JI40328"/>
      <c r="JJ40328"/>
      <c r="KX40328" s="23"/>
      <c r="KY40328" s="23"/>
    </row>
    <row r="40329" spans="36:311" x14ac:dyDescent="0.2">
      <c r="AJ40329" s="23"/>
      <c r="HH40329"/>
      <c r="IW40329" s="36"/>
      <c r="JI40329"/>
      <c r="JJ40329"/>
      <c r="KX40329" s="23"/>
      <c r="KY40329" s="23"/>
    </row>
    <row r="40330" spans="36:311" x14ac:dyDescent="0.2">
      <c r="AJ40330" s="23"/>
      <c r="HH40330"/>
      <c r="IW40330" s="36"/>
      <c r="JI40330"/>
      <c r="JJ40330"/>
      <c r="KX40330" s="23"/>
      <c r="KY40330" s="23"/>
    </row>
    <row r="40331" spans="36:311" x14ac:dyDescent="0.2">
      <c r="AJ40331" s="23"/>
      <c r="HH40331"/>
      <c r="IW40331" s="36"/>
      <c r="JI40331"/>
      <c r="JJ40331"/>
      <c r="KX40331" s="23"/>
      <c r="KY40331" s="23"/>
    </row>
    <row r="40332" spans="36:311" x14ac:dyDescent="0.2">
      <c r="AJ40332" s="23"/>
      <c r="HH40332"/>
      <c r="IW40332" s="36"/>
      <c r="JI40332"/>
      <c r="JJ40332"/>
      <c r="KX40332" s="23"/>
      <c r="KY40332" s="23"/>
    </row>
    <row r="40333" spans="36:311" x14ac:dyDescent="0.2">
      <c r="AJ40333" s="23"/>
      <c r="HH40333"/>
      <c r="IW40333" s="36"/>
      <c r="JI40333"/>
      <c r="JJ40333"/>
      <c r="KX40333" s="23"/>
      <c r="KY40333" s="23"/>
    </row>
    <row r="40334" spans="36:311" x14ac:dyDescent="0.2">
      <c r="AJ40334" s="23"/>
      <c r="HH40334"/>
      <c r="IW40334" s="36"/>
      <c r="JI40334"/>
      <c r="JJ40334"/>
      <c r="KX40334" s="23"/>
      <c r="KY40334" s="23"/>
    </row>
    <row r="40335" spans="36:311" x14ac:dyDescent="0.2">
      <c r="AJ40335" s="23"/>
      <c r="HH40335"/>
      <c r="IW40335" s="36"/>
      <c r="JI40335"/>
      <c r="JJ40335"/>
      <c r="KX40335" s="23"/>
      <c r="KY40335" s="23"/>
    </row>
    <row r="40336" spans="36:311" x14ac:dyDescent="0.2">
      <c r="AJ40336" s="23"/>
      <c r="HH40336"/>
      <c r="IW40336" s="36"/>
      <c r="JI40336"/>
      <c r="JJ40336"/>
      <c r="KX40336" s="23"/>
      <c r="KY40336" s="23"/>
    </row>
    <row r="40337" spans="36:311" x14ac:dyDescent="0.2">
      <c r="AJ40337" s="23"/>
      <c r="HH40337"/>
      <c r="IW40337" s="36"/>
      <c r="JI40337"/>
      <c r="JJ40337"/>
      <c r="KX40337" s="23"/>
      <c r="KY40337" s="23"/>
    </row>
    <row r="40338" spans="36:311" x14ac:dyDescent="0.2">
      <c r="AJ40338" s="23"/>
      <c r="HH40338"/>
      <c r="IW40338" s="36"/>
      <c r="JI40338"/>
      <c r="JJ40338"/>
      <c r="KX40338" s="23"/>
      <c r="KY40338" s="23"/>
    </row>
    <row r="40339" spans="36:311" x14ac:dyDescent="0.2">
      <c r="AJ40339" s="23"/>
      <c r="HH40339"/>
      <c r="IW40339" s="36"/>
      <c r="JI40339"/>
      <c r="JJ40339"/>
      <c r="KX40339" s="23"/>
      <c r="KY40339" s="23"/>
    </row>
    <row r="40340" spans="36:311" x14ac:dyDescent="0.2">
      <c r="AJ40340" s="23"/>
      <c r="HH40340"/>
      <c r="IW40340" s="36"/>
      <c r="JI40340"/>
      <c r="JJ40340"/>
      <c r="KX40340" s="23"/>
      <c r="KY40340" s="23"/>
    </row>
    <row r="40341" spans="36:311" x14ac:dyDescent="0.2">
      <c r="AJ40341" s="23"/>
      <c r="HH40341"/>
      <c r="IW40341" s="36"/>
      <c r="JI40341"/>
      <c r="JJ40341"/>
      <c r="KX40341" s="23"/>
      <c r="KY40341" s="23"/>
    </row>
    <row r="40342" spans="36:311" x14ac:dyDescent="0.2">
      <c r="AJ40342" s="23"/>
      <c r="HH40342"/>
      <c r="IW40342" s="36"/>
      <c r="JI40342"/>
      <c r="JJ40342"/>
      <c r="KX40342" s="23"/>
      <c r="KY40342" s="23"/>
    </row>
    <row r="40343" spans="36:311" x14ac:dyDescent="0.2">
      <c r="AJ40343" s="23"/>
      <c r="HH40343"/>
      <c r="IW40343" s="36"/>
      <c r="JI40343"/>
      <c r="JJ40343"/>
      <c r="KX40343" s="23"/>
      <c r="KY40343" s="23"/>
    </row>
    <row r="40344" spans="36:311" x14ac:dyDescent="0.2">
      <c r="AJ40344" s="23"/>
      <c r="HH40344"/>
      <c r="IW40344" s="36"/>
      <c r="JI40344"/>
      <c r="JJ40344"/>
      <c r="KX40344" s="23"/>
      <c r="KY40344" s="23"/>
    </row>
    <row r="40345" spans="36:311" x14ac:dyDescent="0.2">
      <c r="AJ40345" s="23"/>
      <c r="HH40345"/>
      <c r="IW40345" s="36"/>
      <c r="JI40345"/>
      <c r="JJ40345"/>
      <c r="KX40345" s="23"/>
      <c r="KY40345" s="23"/>
    </row>
    <row r="40346" spans="36:311" x14ac:dyDescent="0.2">
      <c r="AJ40346" s="23"/>
      <c r="HH40346"/>
      <c r="IW40346" s="36"/>
      <c r="JI40346"/>
      <c r="JJ40346"/>
      <c r="KX40346" s="23"/>
      <c r="KY40346" s="23"/>
    </row>
    <row r="40347" spans="36:311" x14ac:dyDescent="0.2">
      <c r="AJ40347" s="23"/>
      <c r="HH40347"/>
      <c r="IW40347" s="36"/>
      <c r="JI40347"/>
      <c r="JJ40347"/>
      <c r="KX40347" s="23"/>
      <c r="KY40347" s="23"/>
    </row>
    <row r="40348" spans="36:311" x14ac:dyDescent="0.2">
      <c r="AJ40348" s="23"/>
      <c r="HH40348"/>
      <c r="IW40348" s="36"/>
      <c r="JI40348"/>
      <c r="JJ40348"/>
      <c r="KX40348" s="23"/>
      <c r="KY40348" s="23"/>
    </row>
    <row r="40349" spans="36:311" x14ac:dyDescent="0.2">
      <c r="AJ40349" s="23"/>
      <c r="HH40349"/>
      <c r="IW40349" s="36"/>
      <c r="JI40349"/>
      <c r="JJ40349"/>
      <c r="KX40349" s="23"/>
      <c r="KY40349" s="23"/>
    </row>
    <row r="40350" spans="36:311" x14ac:dyDescent="0.2">
      <c r="AJ40350" s="23"/>
      <c r="HH40350"/>
      <c r="IW40350" s="36"/>
      <c r="JI40350"/>
      <c r="JJ40350"/>
      <c r="KX40350" s="23"/>
      <c r="KY40350" s="23"/>
    </row>
    <row r="40351" spans="36:311" x14ac:dyDescent="0.2">
      <c r="AJ40351" s="23"/>
      <c r="HH40351"/>
      <c r="IW40351" s="36"/>
      <c r="JI40351"/>
      <c r="JJ40351"/>
      <c r="KX40351" s="23"/>
      <c r="KY40351" s="23"/>
    </row>
    <row r="40352" spans="36:311" x14ac:dyDescent="0.2">
      <c r="AJ40352" s="23"/>
      <c r="HH40352"/>
      <c r="IW40352" s="36"/>
      <c r="JI40352"/>
      <c r="JJ40352"/>
      <c r="KX40352" s="23"/>
      <c r="KY40352" s="23"/>
    </row>
    <row r="40353" spans="36:311" x14ac:dyDescent="0.2">
      <c r="AJ40353" s="23"/>
      <c r="HH40353"/>
      <c r="IW40353" s="36"/>
      <c r="JI40353"/>
      <c r="JJ40353"/>
      <c r="KX40353" s="23"/>
      <c r="KY40353" s="23"/>
    </row>
    <row r="40354" spans="36:311" x14ac:dyDescent="0.2">
      <c r="AJ40354" s="23"/>
      <c r="HH40354"/>
      <c r="IW40354" s="36"/>
      <c r="JI40354"/>
      <c r="JJ40354"/>
      <c r="KX40354" s="23"/>
      <c r="KY40354" s="23"/>
    </row>
    <row r="40355" spans="36:311" x14ac:dyDescent="0.2">
      <c r="AJ40355" s="23"/>
      <c r="HH40355"/>
      <c r="IW40355" s="36"/>
      <c r="JI40355"/>
      <c r="JJ40355"/>
      <c r="KX40355" s="23"/>
      <c r="KY40355" s="23"/>
    </row>
    <row r="40356" spans="36:311" x14ac:dyDescent="0.2">
      <c r="AJ40356" s="23"/>
      <c r="HH40356"/>
      <c r="IW40356" s="36"/>
      <c r="JI40356"/>
      <c r="JJ40356"/>
      <c r="KX40356" s="23"/>
      <c r="KY40356" s="23"/>
    </row>
    <row r="40357" spans="36:311" x14ac:dyDescent="0.2">
      <c r="AJ40357" s="23"/>
      <c r="HH40357"/>
      <c r="IW40357" s="36"/>
      <c r="JI40357"/>
      <c r="JJ40357"/>
      <c r="KX40357" s="23"/>
      <c r="KY40357" s="23"/>
    </row>
    <row r="40358" spans="36:311" x14ac:dyDescent="0.2">
      <c r="AJ40358" s="23"/>
      <c r="HH40358"/>
      <c r="IW40358" s="36"/>
      <c r="JI40358"/>
      <c r="JJ40358"/>
      <c r="KX40358" s="23"/>
      <c r="KY40358" s="23"/>
    </row>
    <row r="40359" spans="36:311" x14ac:dyDescent="0.2">
      <c r="AJ40359" s="23"/>
      <c r="HH40359"/>
      <c r="IW40359" s="36"/>
      <c r="JI40359"/>
      <c r="JJ40359"/>
      <c r="KX40359" s="23"/>
      <c r="KY40359" s="23"/>
    </row>
    <row r="40360" spans="36:311" x14ac:dyDescent="0.2">
      <c r="AJ40360" s="23"/>
      <c r="HH40360"/>
      <c r="IW40360" s="36"/>
      <c r="JI40360"/>
      <c r="JJ40360"/>
      <c r="KX40360" s="23"/>
      <c r="KY40360" s="23"/>
    </row>
    <row r="40361" spans="36:311" x14ac:dyDescent="0.2">
      <c r="AJ40361" s="23"/>
      <c r="HH40361"/>
      <c r="IW40361" s="36"/>
      <c r="JI40361"/>
      <c r="JJ40361"/>
      <c r="KX40361" s="23"/>
      <c r="KY40361" s="23"/>
    </row>
    <row r="40362" spans="36:311" x14ac:dyDescent="0.2">
      <c r="AJ40362" s="23"/>
      <c r="HH40362"/>
      <c r="IW40362" s="36"/>
      <c r="JI40362"/>
      <c r="JJ40362"/>
      <c r="KX40362" s="23"/>
      <c r="KY40362" s="23"/>
    </row>
    <row r="40363" spans="36:311" x14ac:dyDescent="0.2">
      <c r="AJ40363" s="23"/>
      <c r="HH40363"/>
      <c r="IW40363" s="36"/>
      <c r="JI40363"/>
      <c r="JJ40363"/>
      <c r="KX40363" s="23"/>
      <c r="KY40363" s="23"/>
    </row>
    <row r="40364" spans="36:311" x14ac:dyDescent="0.2">
      <c r="AJ40364" s="23"/>
      <c r="HH40364"/>
      <c r="IW40364" s="36"/>
      <c r="JI40364"/>
      <c r="JJ40364"/>
      <c r="KX40364" s="23"/>
      <c r="KY40364" s="23"/>
    </row>
    <row r="40365" spans="36:311" x14ac:dyDescent="0.2">
      <c r="AJ40365" s="23"/>
      <c r="HH40365"/>
      <c r="IW40365" s="36"/>
      <c r="JI40365"/>
      <c r="JJ40365"/>
      <c r="KX40365" s="23"/>
      <c r="KY40365" s="23"/>
    </row>
    <row r="40366" spans="36:311" x14ac:dyDescent="0.2">
      <c r="AJ40366" s="23"/>
      <c r="HH40366"/>
      <c r="IW40366" s="36"/>
      <c r="JI40366"/>
      <c r="JJ40366"/>
      <c r="KX40366" s="23"/>
      <c r="KY40366" s="23"/>
    </row>
    <row r="40367" spans="36:311" x14ac:dyDescent="0.2">
      <c r="AJ40367" s="23"/>
      <c r="HH40367"/>
      <c r="IW40367" s="36"/>
      <c r="JI40367"/>
      <c r="JJ40367"/>
      <c r="KX40367" s="23"/>
      <c r="KY40367" s="23"/>
    </row>
    <row r="40368" spans="36:311" x14ac:dyDescent="0.2">
      <c r="AJ40368" s="23"/>
      <c r="HH40368"/>
      <c r="IW40368" s="36"/>
      <c r="JI40368"/>
      <c r="JJ40368"/>
      <c r="KX40368" s="23"/>
      <c r="KY40368" s="23"/>
    </row>
    <row r="40369" spans="36:311" x14ac:dyDescent="0.2">
      <c r="AJ40369" s="23"/>
      <c r="HH40369"/>
      <c r="IW40369" s="36"/>
      <c r="JI40369"/>
      <c r="JJ40369"/>
      <c r="KX40369" s="23"/>
      <c r="KY40369" s="23"/>
    </row>
    <row r="40370" spans="36:311" x14ac:dyDescent="0.2">
      <c r="AJ40370" s="23"/>
      <c r="HH40370"/>
      <c r="IW40370" s="36"/>
      <c r="JI40370"/>
      <c r="JJ40370"/>
      <c r="KX40370" s="23"/>
      <c r="KY40370" s="23"/>
    </row>
    <row r="40371" spans="36:311" x14ac:dyDescent="0.2">
      <c r="AJ40371" s="23"/>
      <c r="HH40371"/>
      <c r="IW40371" s="36"/>
      <c r="JI40371"/>
      <c r="JJ40371"/>
      <c r="KX40371" s="23"/>
      <c r="KY40371" s="23"/>
    </row>
    <row r="40372" spans="36:311" x14ac:dyDescent="0.2">
      <c r="AJ40372" s="23"/>
      <c r="HH40372"/>
      <c r="IW40372" s="36"/>
      <c r="JI40372"/>
      <c r="JJ40372"/>
      <c r="KX40372" s="23"/>
      <c r="KY40372" s="23"/>
    </row>
    <row r="40373" spans="36:311" x14ac:dyDescent="0.2">
      <c r="AJ40373" s="23"/>
      <c r="HH40373"/>
      <c r="IW40373" s="36"/>
      <c r="JI40373"/>
      <c r="JJ40373"/>
      <c r="KX40373" s="23"/>
      <c r="KY40373" s="23"/>
    </row>
    <row r="40374" spans="36:311" x14ac:dyDescent="0.2">
      <c r="AJ40374" s="23"/>
      <c r="HH40374"/>
      <c r="IW40374" s="36"/>
      <c r="JI40374"/>
      <c r="JJ40374"/>
      <c r="KX40374" s="23"/>
      <c r="KY40374" s="23"/>
    </row>
    <row r="40375" spans="36:311" x14ac:dyDescent="0.2">
      <c r="AJ40375" s="23"/>
      <c r="HH40375"/>
      <c r="IW40375" s="36"/>
      <c r="JI40375"/>
      <c r="JJ40375"/>
      <c r="KX40375" s="23"/>
      <c r="KY40375" s="23"/>
    </row>
    <row r="40376" spans="36:311" x14ac:dyDescent="0.2">
      <c r="AJ40376" s="23"/>
      <c r="HH40376"/>
      <c r="IW40376" s="36"/>
      <c r="JI40376"/>
      <c r="JJ40376"/>
      <c r="KX40376" s="23"/>
      <c r="KY40376" s="23"/>
    </row>
    <row r="40377" spans="36:311" x14ac:dyDescent="0.2">
      <c r="AJ40377" s="23"/>
      <c r="HH40377"/>
      <c r="IW40377" s="36"/>
      <c r="JI40377"/>
      <c r="JJ40377"/>
      <c r="KX40377" s="23"/>
      <c r="KY40377" s="23"/>
    </row>
    <row r="40378" spans="36:311" x14ac:dyDescent="0.2">
      <c r="AJ40378" s="23"/>
      <c r="HH40378"/>
      <c r="IW40378" s="36"/>
      <c r="JI40378"/>
      <c r="JJ40378"/>
      <c r="KX40378" s="23"/>
      <c r="KY40378" s="23"/>
    </row>
    <row r="40379" spans="36:311" x14ac:dyDescent="0.2">
      <c r="AJ40379" s="23"/>
      <c r="HH40379"/>
      <c r="IW40379" s="36"/>
      <c r="JI40379"/>
      <c r="JJ40379"/>
      <c r="KX40379" s="23"/>
      <c r="KY40379" s="23"/>
    </row>
    <row r="40380" spans="36:311" x14ac:dyDescent="0.2">
      <c r="AJ40380" s="23"/>
      <c r="HH40380"/>
      <c r="IW40380" s="36"/>
      <c r="JI40380"/>
      <c r="JJ40380"/>
      <c r="KX40380" s="23"/>
      <c r="KY40380" s="23"/>
    </row>
    <row r="40381" spans="36:311" x14ac:dyDescent="0.2">
      <c r="AJ40381" s="23"/>
      <c r="HH40381"/>
      <c r="IW40381" s="36"/>
      <c r="JI40381"/>
      <c r="JJ40381"/>
      <c r="KX40381" s="23"/>
      <c r="KY40381" s="23"/>
    </row>
    <row r="40382" spans="36:311" x14ac:dyDescent="0.2">
      <c r="AJ40382" s="23"/>
      <c r="HH40382"/>
      <c r="IW40382" s="36"/>
      <c r="JI40382"/>
      <c r="JJ40382"/>
      <c r="KX40382" s="23"/>
      <c r="KY40382" s="23"/>
    </row>
    <row r="40383" spans="36:311" x14ac:dyDescent="0.2">
      <c r="AJ40383" s="23"/>
      <c r="HH40383"/>
      <c r="IW40383" s="36"/>
      <c r="JI40383"/>
      <c r="JJ40383"/>
      <c r="KX40383" s="23"/>
      <c r="KY40383" s="23"/>
    </row>
    <row r="40384" spans="36:311" x14ac:dyDescent="0.2">
      <c r="AJ40384" s="23"/>
      <c r="HH40384"/>
      <c r="IW40384" s="36"/>
      <c r="JI40384"/>
      <c r="JJ40384"/>
      <c r="KX40384" s="23"/>
      <c r="KY40384" s="23"/>
    </row>
    <row r="40385" spans="36:311" x14ac:dyDescent="0.2">
      <c r="AJ40385" s="23"/>
      <c r="HH40385"/>
      <c r="IW40385" s="36"/>
      <c r="JI40385"/>
      <c r="JJ40385"/>
      <c r="KX40385" s="23"/>
      <c r="KY40385" s="23"/>
    </row>
    <row r="40386" spans="36:311" x14ac:dyDescent="0.2">
      <c r="AJ40386" s="23"/>
      <c r="HH40386"/>
      <c r="IW40386" s="36"/>
      <c r="JI40386"/>
      <c r="JJ40386"/>
      <c r="KX40386" s="23"/>
      <c r="KY40386" s="23"/>
    </row>
    <row r="40387" spans="36:311" x14ac:dyDescent="0.2">
      <c r="AJ40387" s="23"/>
      <c r="HH40387"/>
      <c r="IW40387" s="36"/>
      <c r="JI40387"/>
      <c r="JJ40387"/>
      <c r="KX40387" s="23"/>
      <c r="KY40387" s="23"/>
    </row>
    <row r="40388" spans="36:311" x14ac:dyDescent="0.2">
      <c r="AJ40388" s="23"/>
      <c r="HH40388"/>
      <c r="IW40388" s="36"/>
      <c r="JI40388"/>
      <c r="JJ40388"/>
      <c r="KX40388" s="23"/>
      <c r="KY40388" s="23"/>
    </row>
    <row r="40389" spans="36:311" x14ac:dyDescent="0.2">
      <c r="AJ40389" s="23"/>
      <c r="HH40389"/>
      <c r="IW40389" s="36"/>
      <c r="JI40389"/>
      <c r="JJ40389"/>
      <c r="KX40389" s="23"/>
      <c r="KY40389" s="23"/>
    </row>
    <row r="40390" spans="36:311" x14ac:dyDescent="0.2">
      <c r="AJ40390" s="23"/>
      <c r="HH40390"/>
      <c r="IW40390" s="36"/>
      <c r="JI40390"/>
      <c r="JJ40390"/>
      <c r="KX40390" s="23"/>
      <c r="KY40390" s="23"/>
    </row>
    <row r="40391" spans="36:311" x14ac:dyDescent="0.2">
      <c r="AJ40391" s="23"/>
      <c r="HH40391"/>
      <c r="IW40391" s="36"/>
      <c r="JI40391"/>
      <c r="JJ40391"/>
      <c r="KX40391" s="23"/>
      <c r="KY40391" s="23"/>
    </row>
    <row r="40392" spans="36:311" x14ac:dyDescent="0.2">
      <c r="AJ40392" s="23"/>
      <c r="HH40392"/>
      <c r="IW40392" s="36"/>
      <c r="JI40392"/>
      <c r="JJ40392"/>
      <c r="KX40392" s="23"/>
      <c r="KY40392" s="23"/>
    </row>
    <row r="40393" spans="36:311" x14ac:dyDescent="0.2">
      <c r="AJ40393" s="23"/>
      <c r="HH40393"/>
      <c r="IW40393" s="36"/>
      <c r="JI40393"/>
      <c r="JJ40393"/>
      <c r="KX40393" s="23"/>
      <c r="KY40393" s="23"/>
    </row>
    <row r="40394" spans="36:311" x14ac:dyDescent="0.2">
      <c r="AJ40394" s="23"/>
      <c r="HH40394"/>
      <c r="IW40394" s="36"/>
      <c r="JI40394"/>
      <c r="JJ40394"/>
      <c r="KX40394" s="23"/>
      <c r="KY40394" s="23"/>
    </row>
    <row r="40395" spans="36:311" x14ac:dyDescent="0.2">
      <c r="AJ40395" s="23"/>
      <c r="HH40395"/>
      <c r="IW40395" s="36"/>
      <c r="JI40395"/>
      <c r="JJ40395"/>
      <c r="KX40395" s="23"/>
      <c r="KY40395" s="23"/>
    </row>
    <row r="40396" spans="36:311" x14ac:dyDescent="0.2">
      <c r="AJ40396" s="23"/>
      <c r="HH40396"/>
      <c r="IW40396" s="36"/>
      <c r="JI40396"/>
      <c r="JJ40396"/>
      <c r="KX40396" s="23"/>
      <c r="KY40396" s="23"/>
    </row>
    <row r="40397" spans="36:311" x14ac:dyDescent="0.2">
      <c r="AJ40397" s="23"/>
      <c r="HH40397"/>
      <c r="IW40397" s="36"/>
      <c r="JI40397"/>
      <c r="JJ40397"/>
      <c r="KX40397" s="23"/>
      <c r="KY40397" s="23"/>
    </row>
    <row r="40398" spans="36:311" x14ac:dyDescent="0.2">
      <c r="AJ40398" s="23"/>
      <c r="HH40398"/>
      <c r="IW40398" s="36"/>
      <c r="JI40398"/>
      <c r="JJ40398"/>
      <c r="KX40398" s="23"/>
      <c r="KY40398" s="23"/>
    </row>
    <row r="40399" spans="36:311" x14ac:dyDescent="0.2">
      <c r="AJ40399" s="23"/>
      <c r="HH40399"/>
      <c r="IW40399" s="36"/>
      <c r="JI40399"/>
      <c r="JJ40399"/>
      <c r="KX40399" s="23"/>
      <c r="KY40399" s="23"/>
    </row>
    <row r="40400" spans="36:311" x14ac:dyDescent="0.2">
      <c r="AJ40400" s="23"/>
      <c r="HH40400"/>
      <c r="IW40400" s="36"/>
      <c r="JI40400"/>
      <c r="JJ40400"/>
      <c r="KX40400" s="23"/>
      <c r="KY40400" s="23"/>
    </row>
    <row r="40401" spans="36:311" x14ac:dyDescent="0.2">
      <c r="AJ40401" s="23"/>
      <c r="HH40401"/>
      <c r="IW40401" s="36"/>
      <c r="JI40401"/>
      <c r="JJ40401"/>
      <c r="KX40401" s="23"/>
      <c r="KY40401" s="23"/>
    </row>
    <row r="40402" spans="36:311" x14ac:dyDescent="0.2">
      <c r="AJ40402" s="23"/>
      <c r="HH40402"/>
      <c r="IW40402" s="36"/>
      <c r="JI40402"/>
      <c r="JJ40402"/>
      <c r="KX40402" s="23"/>
      <c r="KY40402" s="23"/>
    </row>
    <row r="40403" spans="36:311" x14ac:dyDescent="0.2">
      <c r="AJ40403" s="23"/>
      <c r="HH40403"/>
      <c r="IW40403" s="36"/>
      <c r="JI40403"/>
      <c r="JJ40403"/>
      <c r="KX40403" s="23"/>
      <c r="KY40403" s="23"/>
    </row>
    <row r="40404" spans="36:311" x14ac:dyDescent="0.2">
      <c r="AJ40404" s="23"/>
      <c r="HH40404"/>
      <c r="IW40404" s="36"/>
      <c r="JI40404"/>
      <c r="JJ40404"/>
      <c r="KX40404" s="23"/>
      <c r="KY40404" s="23"/>
    </row>
    <row r="40405" spans="36:311" x14ac:dyDescent="0.2">
      <c r="AJ40405" s="23"/>
      <c r="HH40405"/>
      <c r="IW40405" s="36"/>
      <c r="JI40405"/>
      <c r="JJ40405"/>
      <c r="KX40405" s="23"/>
      <c r="KY40405" s="23"/>
    </row>
    <row r="40406" spans="36:311" x14ac:dyDescent="0.2">
      <c r="AJ40406" s="23"/>
      <c r="HH40406"/>
      <c r="IW40406" s="36"/>
      <c r="JI40406"/>
      <c r="JJ40406"/>
      <c r="KX40406" s="23"/>
      <c r="KY40406" s="23"/>
    </row>
    <row r="40407" spans="36:311" x14ac:dyDescent="0.2">
      <c r="AJ40407" s="23"/>
      <c r="HH40407"/>
      <c r="IW40407" s="36"/>
      <c r="JI40407"/>
      <c r="JJ40407"/>
      <c r="KX40407" s="23"/>
      <c r="KY40407" s="23"/>
    </row>
    <row r="40408" spans="36:311" x14ac:dyDescent="0.2">
      <c r="AJ40408" s="23"/>
      <c r="HH40408"/>
      <c r="IW40408" s="36"/>
      <c r="JI40408"/>
      <c r="JJ40408"/>
      <c r="KX40408" s="23"/>
      <c r="KY40408" s="23"/>
    </row>
    <row r="40409" spans="36:311" x14ac:dyDescent="0.2">
      <c r="AJ40409" s="23"/>
      <c r="HH40409"/>
      <c r="IW40409" s="36"/>
      <c r="JI40409"/>
      <c r="JJ40409"/>
      <c r="KX40409" s="23"/>
      <c r="KY40409" s="23"/>
    </row>
    <row r="40410" spans="36:311" x14ac:dyDescent="0.2">
      <c r="AJ40410" s="23"/>
      <c r="HH40410"/>
      <c r="IW40410" s="36"/>
      <c r="JI40410"/>
      <c r="JJ40410"/>
      <c r="KX40410" s="23"/>
      <c r="KY40410" s="23"/>
    </row>
    <row r="40411" spans="36:311" x14ac:dyDescent="0.2">
      <c r="AJ40411" s="23"/>
      <c r="HH40411"/>
      <c r="IW40411" s="36"/>
      <c r="JI40411"/>
      <c r="JJ40411"/>
      <c r="KX40411" s="23"/>
      <c r="KY40411" s="23"/>
    </row>
    <row r="40412" spans="36:311" x14ac:dyDescent="0.2">
      <c r="AJ40412" s="23"/>
      <c r="HH40412"/>
      <c r="IW40412" s="36"/>
      <c r="JI40412"/>
      <c r="JJ40412"/>
      <c r="KX40412" s="23"/>
      <c r="KY40412" s="23"/>
    </row>
    <row r="40413" spans="36:311" x14ac:dyDescent="0.2">
      <c r="AJ40413" s="23"/>
      <c r="HH40413"/>
      <c r="IW40413" s="36"/>
      <c r="JI40413"/>
      <c r="JJ40413"/>
      <c r="KX40413" s="23"/>
      <c r="KY40413" s="23"/>
    </row>
    <row r="40414" spans="36:311" x14ac:dyDescent="0.2">
      <c r="AJ40414" s="23"/>
      <c r="HH40414"/>
      <c r="IW40414" s="36"/>
      <c r="JI40414"/>
      <c r="JJ40414"/>
      <c r="KX40414" s="23"/>
      <c r="KY40414" s="23"/>
    </row>
    <row r="40415" spans="36:311" x14ac:dyDescent="0.2">
      <c r="AJ40415" s="23"/>
      <c r="HH40415"/>
      <c r="IW40415" s="36"/>
      <c r="JI40415"/>
      <c r="JJ40415"/>
      <c r="KX40415" s="23"/>
      <c r="KY40415" s="23"/>
    </row>
    <row r="40416" spans="36:311" x14ac:dyDescent="0.2">
      <c r="AJ40416" s="23"/>
      <c r="HH40416"/>
      <c r="IW40416" s="36"/>
      <c r="JI40416"/>
      <c r="JJ40416"/>
      <c r="KX40416" s="23"/>
      <c r="KY40416" s="23"/>
    </row>
    <row r="40417" spans="36:311" x14ac:dyDescent="0.2">
      <c r="AJ40417" s="23"/>
      <c r="HH40417"/>
      <c r="IW40417" s="36"/>
      <c r="JI40417"/>
      <c r="JJ40417"/>
      <c r="KX40417" s="23"/>
      <c r="KY40417" s="23"/>
    </row>
    <row r="40418" spans="36:311" x14ac:dyDescent="0.2">
      <c r="AJ40418" s="23"/>
      <c r="HH40418"/>
      <c r="IW40418" s="36"/>
      <c r="JI40418"/>
      <c r="JJ40418"/>
      <c r="KX40418" s="23"/>
      <c r="KY40418" s="23"/>
    </row>
    <row r="40419" spans="36:311" x14ac:dyDescent="0.2">
      <c r="AJ40419" s="23"/>
      <c r="HH40419"/>
      <c r="IW40419" s="36"/>
      <c r="JI40419"/>
      <c r="JJ40419"/>
      <c r="KX40419" s="23"/>
      <c r="KY40419" s="23"/>
    </row>
    <row r="40420" spans="36:311" x14ac:dyDescent="0.2">
      <c r="AJ40420" s="23"/>
      <c r="HH40420"/>
      <c r="IW40420" s="36"/>
      <c r="JI40420"/>
      <c r="JJ40420"/>
      <c r="KX40420" s="23"/>
      <c r="KY40420" s="23"/>
    </row>
    <row r="40421" spans="36:311" x14ac:dyDescent="0.2">
      <c r="AJ40421" s="23"/>
      <c r="HH40421"/>
      <c r="IW40421" s="36"/>
      <c r="JI40421"/>
      <c r="JJ40421"/>
      <c r="KX40421" s="23"/>
      <c r="KY40421" s="23"/>
    </row>
    <row r="40422" spans="36:311" x14ac:dyDescent="0.2">
      <c r="AJ40422" s="23"/>
      <c r="HH40422"/>
      <c r="IW40422" s="36"/>
      <c r="JI40422"/>
      <c r="JJ40422"/>
      <c r="KX40422" s="23"/>
      <c r="KY40422" s="23"/>
    </row>
    <row r="40423" spans="36:311" x14ac:dyDescent="0.2">
      <c r="AJ40423" s="23"/>
      <c r="HH40423"/>
      <c r="IW40423" s="36"/>
      <c r="JI40423"/>
      <c r="JJ40423"/>
      <c r="KX40423" s="23"/>
      <c r="KY40423" s="23"/>
    </row>
    <row r="40424" spans="36:311" x14ac:dyDescent="0.2">
      <c r="AJ40424" s="23"/>
      <c r="HH40424"/>
      <c r="IW40424" s="36"/>
      <c r="JI40424"/>
      <c r="JJ40424"/>
      <c r="KX40424" s="23"/>
      <c r="KY40424" s="23"/>
    </row>
    <row r="40425" spans="36:311" x14ac:dyDescent="0.2">
      <c r="AJ40425" s="23"/>
      <c r="HH40425"/>
      <c r="IW40425" s="36"/>
      <c r="JI40425"/>
      <c r="JJ40425"/>
      <c r="KX40425" s="23"/>
      <c r="KY40425" s="23"/>
    </row>
    <row r="40426" spans="36:311" x14ac:dyDescent="0.2">
      <c r="AJ40426" s="23"/>
      <c r="HH40426"/>
      <c r="IW40426" s="36"/>
      <c r="JI40426"/>
      <c r="JJ40426"/>
      <c r="KX40426" s="23"/>
      <c r="KY40426" s="23"/>
    </row>
    <row r="40427" spans="36:311" x14ac:dyDescent="0.2">
      <c r="AJ40427" s="23"/>
      <c r="HH40427"/>
      <c r="IW40427" s="36"/>
      <c r="JI40427"/>
      <c r="JJ40427"/>
      <c r="KX40427" s="23"/>
      <c r="KY40427" s="23"/>
    </row>
    <row r="40428" spans="36:311" x14ac:dyDescent="0.2">
      <c r="AJ40428" s="23"/>
      <c r="HH40428"/>
      <c r="IW40428" s="36"/>
      <c r="JI40428"/>
      <c r="JJ40428"/>
      <c r="KX40428" s="23"/>
      <c r="KY40428" s="23"/>
    </row>
    <row r="40429" spans="36:311" x14ac:dyDescent="0.2">
      <c r="AJ40429" s="23"/>
      <c r="HH40429"/>
      <c r="IW40429" s="36"/>
      <c r="JI40429"/>
      <c r="JJ40429"/>
      <c r="KX40429" s="23"/>
      <c r="KY40429" s="23"/>
    </row>
    <row r="40430" spans="36:311" x14ac:dyDescent="0.2">
      <c r="AJ40430" s="23"/>
      <c r="HH40430"/>
      <c r="IW40430" s="36"/>
      <c r="JI40430"/>
      <c r="JJ40430"/>
      <c r="KX40430" s="23"/>
      <c r="KY40430" s="23"/>
    </row>
    <row r="40431" spans="36:311" x14ac:dyDescent="0.2">
      <c r="AJ40431" s="23"/>
      <c r="HH40431"/>
      <c r="IW40431" s="36"/>
      <c r="JI40431"/>
      <c r="JJ40431"/>
      <c r="KX40431" s="23"/>
      <c r="KY40431" s="23"/>
    </row>
    <row r="40432" spans="36:311" x14ac:dyDescent="0.2">
      <c r="AJ40432" s="23"/>
      <c r="HH40432"/>
      <c r="IW40432" s="36"/>
      <c r="JI40432"/>
      <c r="JJ40432"/>
      <c r="KX40432" s="23"/>
      <c r="KY40432" s="23"/>
    </row>
    <row r="40433" spans="36:311" x14ac:dyDescent="0.2">
      <c r="AJ40433" s="23"/>
      <c r="HH40433"/>
      <c r="IW40433" s="36"/>
      <c r="JI40433"/>
      <c r="JJ40433"/>
      <c r="KX40433" s="23"/>
      <c r="KY40433" s="23"/>
    </row>
    <row r="40434" spans="36:311" x14ac:dyDescent="0.2">
      <c r="AJ40434" s="23"/>
      <c r="HH40434"/>
      <c r="IW40434" s="36"/>
      <c r="JI40434"/>
      <c r="JJ40434"/>
      <c r="KX40434" s="23"/>
      <c r="KY40434" s="23"/>
    </row>
    <row r="40435" spans="36:311" x14ac:dyDescent="0.2">
      <c r="AJ40435" s="23"/>
      <c r="HH40435"/>
      <c r="IW40435" s="36"/>
      <c r="JI40435"/>
      <c r="JJ40435"/>
      <c r="KX40435" s="23"/>
      <c r="KY40435" s="23"/>
    </row>
    <row r="40436" spans="36:311" x14ac:dyDescent="0.2">
      <c r="AJ40436" s="23"/>
      <c r="HH40436"/>
      <c r="IW40436" s="36"/>
      <c r="JI40436"/>
      <c r="JJ40436"/>
      <c r="KX40436" s="23"/>
      <c r="KY40436" s="23"/>
    </row>
    <row r="40437" spans="36:311" x14ac:dyDescent="0.2">
      <c r="AJ40437" s="23"/>
      <c r="HH40437"/>
      <c r="IW40437" s="36"/>
      <c r="JI40437"/>
      <c r="JJ40437"/>
      <c r="KX40437" s="23"/>
      <c r="KY40437" s="23"/>
    </row>
    <row r="40438" spans="36:311" x14ac:dyDescent="0.2">
      <c r="AJ40438" s="23"/>
      <c r="HH40438"/>
      <c r="IW40438" s="36"/>
      <c r="JI40438"/>
      <c r="JJ40438"/>
      <c r="KX40438" s="23"/>
      <c r="KY40438" s="23"/>
    </row>
    <row r="40439" spans="36:311" x14ac:dyDescent="0.2">
      <c r="AJ40439" s="23"/>
      <c r="HH40439"/>
      <c r="IW40439" s="36"/>
      <c r="JI40439"/>
      <c r="JJ40439"/>
      <c r="KX40439" s="23"/>
      <c r="KY40439" s="23"/>
    </row>
    <row r="40440" spans="36:311" x14ac:dyDescent="0.2">
      <c r="AJ40440" s="23"/>
      <c r="HH40440"/>
      <c r="IW40440" s="36"/>
      <c r="JI40440"/>
      <c r="JJ40440"/>
      <c r="KX40440" s="23"/>
      <c r="KY40440" s="23"/>
    </row>
    <row r="40441" spans="36:311" x14ac:dyDescent="0.2">
      <c r="AJ40441" s="23"/>
      <c r="HH40441"/>
      <c r="IW40441" s="36"/>
      <c r="JI40441"/>
      <c r="JJ40441"/>
      <c r="KX40441" s="23"/>
      <c r="KY40441" s="23"/>
    </row>
    <row r="40442" spans="36:311" x14ac:dyDescent="0.2">
      <c r="AJ40442" s="23"/>
      <c r="HH40442"/>
      <c r="IW40442" s="36"/>
      <c r="JI40442"/>
      <c r="JJ40442"/>
      <c r="KX40442" s="23"/>
      <c r="KY40442" s="23"/>
    </row>
    <row r="40443" spans="36:311" x14ac:dyDescent="0.2">
      <c r="AJ40443" s="23"/>
      <c r="HH40443"/>
      <c r="IW40443" s="36"/>
      <c r="JI40443"/>
      <c r="JJ40443"/>
      <c r="KX40443" s="23"/>
      <c r="KY40443" s="23"/>
    </row>
    <row r="40444" spans="36:311" x14ac:dyDescent="0.2">
      <c r="AJ40444" s="23"/>
      <c r="HH40444"/>
      <c r="IW40444" s="36"/>
      <c r="JI40444"/>
      <c r="JJ40444"/>
      <c r="KX40444" s="23"/>
      <c r="KY40444" s="23"/>
    </row>
    <row r="40445" spans="36:311" x14ac:dyDescent="0.2">
      <c r="AJ40445" s="23"/>
      <c r="HH40445"/>
      <c r="IW40445" s="36"/>
      <c r="JI40445"/>
      <c r="JJ40445"/>
      <c r="KX40445" s="23"/>
      <c r="KY40445" s="23"/>
    </row>
    <row r="40446" spans="36:311" x14ac:dyDescent="0.2">
      <c r="AJ40446" s="23"/>
      <c r="HH40446"/>
      <c r="IW40446" s="36"/>
      <c r="JI40446"/>
      <c r="JJ40446"/>
      <c r="KX40446" s="23"/>
      <c r="KY40446" s="23"/>
    </row>
    <row r="40447" spans="36:311" x14ac:dyDescent="0.2">
      <c r="AJ40447" s="23"/>
      <c r="HH40447"/>
      <c r="IW40447" s="36"/>
      <c r="JI40447"/>
      <c r="JJ40447"/>
      <c r="KX40447" s="23"/>
      <c r="KY40447" s="23"/>
    </row>
    <row r="40448" spans="36:311" x14ac:dyDescent="0.2">
      <c r="AJ40448" s="23"/>
      <c r="HH40448"/>
      <c r="IW40448" s="36"/>
      <c r="JI40448"/>
      <c r="JJ40448"/>
      <c r="KX40448" s="23"/>
      <c r="KY40448" s="23"/>
    </row>
    <row r="40449" spans="36:311" x14ac:dyDescent="0.2">
      <c r="AJ40449" s="23"/>
      <c r="HH40449"/>
      <c r="IW40449" s="36"/>
      <c r="JI40449"/>
      <c r="JJ40449"/>
      <c r="KX40449" s="23"/>
      <c r="KY40449" s="23"/>
    </row>
    <row r="40450" spans="36:311" x14ac:dyDescent="0.2">
      <c r="AJ40450" s="23"/>
      <c r="HH40450"/>
      <c r="IW40450" s="36"/>
      <c r="JI40450"/>
      <c r="JJ40450"/>
      <c r="KX40450" s="23"/>
      <c r="KY40450" s="23"/>
    </row>
    <row r="40451" spans="36:311" x14ac:dyDescent="0.2">
      <c r="AJ40451" s="23"/>
      <c r="HH40451"/>
      <c r="IW40451" s="36"/>
      <c r="JI40451"/>
      <c r="JJ40451"/>
      <c r="KX40451" s="23"/>
      <c r="KY40451" s="23"/>
    </row>
    <row r="40452" spans="36:311" x14ac:dyDescent="0.2">
      <c r="AJ40452" s="23"/>
      <c r="HH40452"/>
      <c r="IW40452" s="36"/>
      <c r="JI40452"/>
      <c r="JJ40452"/>
      <c r="KX40452" s="23"/>
      <c r="KY40452" s="23"/>
    </row>
    <row r="40453" spans="36:311" x14ac:dyDescent="0.2">
      <c r="AJ40453" s="23"/>
      <c r="HH40453"/>
      <c r="IW40453" s="36"/>
      <c r="JI40453"/>
      <c r="JJ40453"/>
      <c r="KX40453" s="23"/>
      <c r="KY40453" s="23"/>
    </row>
    <row r="40454" spans="36:311" x14ac:dyDescent="0.2">
      <c r="AJ40454" s="23"/>
      <c r="HH40454"/>
      <c r="IW40454" s="36"/>
      <c r="JI40454"/>
      <c r="JJ40454"/>
      <c r="KX40454" s="23"/>
      <c r="KY40454" s="23"/>
    </row>
    <row r="40455" spans="36:311" x14ac:dyDescent="0.2">
      <c r="AJ40455" s="23"/>
      <c r="HH40455"/>
      <c r="IW40455" s="36"/>
      <c r="JI40455"/>
      <c r="JJ40455"/>
      <c r="KX40455" s="23"/>
      <c r="KY40455" s="23"/>
    </row>
    <row r="40456" spans="36:311" x14ac:dyDescent="0.2">
      <c r="AJ40456" s="23"/>
      <c r="HH40456"/>
      <c r="IW40456" s="36"/>
      <c r="JI40456"/>
      <c r="JJ40456"/>
      <c r="KX40456" s="23"/>
      <c r="KY40456" s="23"/>
    </row>
    <row r="40457" spans="36:311" x14ac:dyDescent="0.2">
      <c r="AJ40457" s="23"/>
      <c r="HH40457"/>
      <c r="IW40457" s="36"/>
      <c r="JI40457"/>
      <c r="JJ40457"/>
      <c r="KX40457" s="23"/>
      <c r="KY40457" s="23"/>
    </row>
    <row r="40458" spans="36:311" x14ac:dyDescent="0.2">
      <c r="AJ40458" s="23"/>
      <c r="HH40458"/>
      <c r="IW40458" s="36"/>
      <c r="JI40458"/>
      <c r="JJ40458"/>
      <c r="KX40458" s="23"/>
      <c r="KY40458" s="23"/>
    </row>
    <row r="40459" spans="36:311" x14ac:dyDescent="0.2">
      <c r="AJ40459" s="23"/>
      <c r="HH40459"/>
      <c r="IW40459" s="36"/>
      <c r="JI40459"/>
      <c r="JJ40459"/>
      <c r="KX40459" s="23"/>
      <c r="KY40459" s="23"/>
    </row>
    <row r="40460" spans="36:311" x14ac:dyDescent="0.2">
      <c r="AJ40460" s="23"/>
      <c r="HH40460"/>
      <c r="IW40460" s="36"/>
      <c r="JI40460"/>
      <c r="JJ40460"/>
      <c r="KX40460" s="23"/>
      <c r="KY40460" s="23"/>
    </row>
    <row r="40461" spans="36:311" x14ac:dyDescent="0.2">
      <c r="AJ40461" s="23"/>
      <c r="HH40461"/>
      <c r="IW40461" s="36"/>
      <c r="JI40461"/>
      <c r="JJ40461"/>
      <c r="KX40461" s="23"/>
      <c r="KY40461" s="23"/>
    </row>
    <row r="40462" spans="36:311" x14ac:dyDescent="0.2">
      <c r="AJ40462" s="23"/>
      <c r="HH40462"/>
      <c r="IW40462" s="36"/>
      <c r="JI40462"/>
      <c r="JJ40462"/>
      <c r="KX40462" s="23"/>
      <c r="KY40462" s="23"/>
    </row>
    <row r="40463" spans="36:311" x14ac:dyDescent="0.2">
      <c r="AJ40463" s="23"/>
      <c r="HH40463"/>
      <c r="IW40463" s="36"/>
      <c r="JI40463"/>
      <c r="JJ40463"/>
      <c r="KX40463" s="23"/>
      <c r="KY40463" s="23"/>
    </row>
    <row r="40464" spans="36:311" x14ac:dyDescent="0.2">
      <c r="AJ40464" s="23"/>
      <c r="HH40464"/>
      <c r="IW40464" s="36"/>
      <c r="JI40464"/>
      <c r="JJ40464"/>
      <c r="KX40464" s="23"/>
      <c r="KY40464" s="23"/>
    </row>
    <row r="40465" spans="36:311" x14ac:dyDescent="0.2">
      <c r="AJ40465" s="23"/>
      <c r="HH40465"/>
      <c r="IW40465" s="36"/>
      <c r="JI40465"/>
      <c r="JJ40465"/>
      <c r="KX40465" s="23"/>
      <c r="KY40465" s="23"/>
    </row>
    <row r="40466" spans="36:311" x14ac:dyDescent="0.2">
      <c r="AJ40466" s="23"/>
      <c r="HH40466"/>
      <c r="IW40466" s="36"/>
      <c r="JI40466"/>
      <c r="JJ40466"/>
      <c r="KX40466" s="23"/>
      <c r="KY40466" s="23"/>
    </row>
    <row r="40467" spans="36:311" x14ac:dyDescent="0.2">
      <c r="AJ40467" s="23"/>
      <c r="HH40467"/>
      <c r="IW40467" s="36"/>
      <c r="JI40467"/>
      <c r="JJ40467"/>
      <c r="KX40467" s="23"/>
      <c r="KY40467" s="23"/>
    </row>
    <row r="40468" spans="36:311" x14ac:dyDescent="0.2">
      <c r="AJ40468" s="23"/>
      <c r="HH40468"/>
      <c r="IW40468" s="36"/>
      <c r="JI40468"/>
      <c r="JJ40468"/>
      <c r="KX40468" s="23"/>
      <c r="KY40468" s="23"/>
    </row>
    <row r="40469" spans="36:311" x14ac:dyDescent="0.2">
      <c r="AJ40469" s="23"/>
      <c r="HH40469"/>
      <c r="IW40469" s="36"/>
      <c r="JI40469"/>
      <c r="JJ40469"/>
      <c r="KX40469" s="23"/>
      <c r="KY40469" s="23"/>
    </row>
    <row r="40470" spans="36:311" x14ac:dyDescent="0.2">
      <c r="AJ40470" s="23"/>
      <c r="HH40470"/>
      <c r="IW40470" s="36"/>
      <c r="JI40470"/>
      <c r="JJ40470"/>
      <c r="KX40470" s="23"/>
      <c r="KY40470" s="23"/>
    </row>
    <row r="40471" spans="36:311" x14ac:dyDescent="0.2">
      <c r="AJ40471" s="23"/>
      <c r="HH40471"/>
      <c r="IW40471" s="36"/>
      <c r="JI40471"/>
      <c r="JJ40471"/>
      <c r="KX40471" s="23"/>
      <c r="KY40471" s="23"/>
    </row>
    <row r="40472" spans="36:311" x14ac:dyDescent="0.2">
      <c r="AJ40472" s="23"/>
      <c r="HH40472"/>
      <c r="IW40472" s="36"/>
      <c r="JI40472"/>
      <c r="JJ40472"/>
      <c r="KX40472" s="23"/>
      <c r="KY40472" s="23"/>
    </row>
    <row r="40473" spans="36:311" x14ac:dyDescent="0.2">
      <c r="AJ40473" s="23"/>
      <c r="HH40473"/>
      <c r="IW40473" s="36"/>
      <c r="JI40473"/>
      <c r="JJ40473"/>
      <c r="KX40473" s="23"/>
      <c r="KY40473" s="23"/>
    </row>
    <row r="40474" spans="36:311" x14ac:dyDescent="0.2">
      <c r="AJ40474" s="23"/>
      <c r="HH40474"/>
      <c r="IW40474" s="36"/>
      <c r="JI40474"/>
      <c r="JJ40474"/>
      <c r="KX40474" s="23"/>
      <c r="KY40474" s="23"/>
    </row>
    <row r="40475" spans="36:311" x14ac:dyDescent="0.2">
      <c r="AJ40475" s="23"/>
      <c r="HH40475"/>
      <c r="IW40475" s="36"/>
      <c r="JI40475"/>
      <c r="JJ40475"/>
      <c r="KX40475" s="23"/>
      <c r="KY40475" s="23"/>
    </row>
    <row r="40476" spans="36:311" x14ac:dyDescent="0.2">
      <c r="AJ40476" s="23"/>
      <c r="HH40476"/>
      <c r="IW40476" s="36"/>
      <c r="JI40476"/>
      <c r="JJ40476"/>
      <c r="KX40476" s="23"/>
      <c r="KY40476" s="23"/>
    </row>
    <row r="40477" spans="36:311" x14ac:dyDescent="0.2">
      <c r="AJ40477" s="23"/>
      <c r="HH40477"/>
      <c r="IW40477" s="36"/>
      <c r="JI40477"/>
      <c r="JJ40477"/>
      <c r="KX40477" s="23"/>
      <c r="KY40477" s="23"/>
    </row>
    <row r="40478" spans="36:311" x14ac:dyDescent="0.2">
      <c r="AJ40478" s="23"/>
      <c r="HH40478"/>
      <c r="IW40478" s="36"/>
      <c r="JI40478"/>
      <c r="JJ40478"/>
      <c r="KX40478" s="23"/>
      <c r="KY40478" s="23"/>
    </row>
    <row r="40479" spans="36:311" x14ac:dyDescent="0.2">
      <c r="AJ40479" s="23"/>
      <c r="HH40479"/>
      <c r="IW40479" s="36"/>
      <c r="JI40479"/>
      <c r="JJ40479"/>
      <c r="KX40479" s="23"/>
      <c r="KY40479" s="23"/>
    </row>
    <row r="40480" spans="36:311" x14ac:dyDescent="0.2">
      <c r="AJ40480" s="23"/>
      <c r="HH40480"/>
      <c r="IW40480" s="36"/>
      <c r="JI40480"/>
      <c r="JJ40480"/>
      <c r="KX40480" s="23"/>
      <c r="KY40480" s="23"/>
    </row>
    <row r="40481" spans="36:311" x14ac:dyDescent="0.2">
      <c r="AJ40481" s="23"/>
      <c r="HH40481"/>
      <c r="IW40481" s="36"/>
      <c r="JI40481"/>
      <c r="JJ40481"/>
      <c r="KX40481" s="23"/>
      <c r="KY40481" s="23"/>
    </row>
    <row r="40482" spans="36:311" x14ac:dyDescent="0.2">
      <c r="AJ40482" s="23"/>
      <c r="HH40482"/>
      <c r="IW40482" s="36"/>
      <c r="JI40482"/>
      <c r="JJ40482"/>
      <c r="KX40482" s="23"/>
      <c r="KY40482" s="23"/>
    </row>
    <row r="40483" spans="36:311" x14ac:dyDescent="0.2">
      <c r="AJ40483" s="23"/>
      <c r="HH40483"/>
      <c r="IW40483" s="36"/>
      <c r="JI40483"/>
      <c r="JJ40483"/>
      <c r="KX40483" s="23"/>
      <c r="KY40483" s="23"/>
    </row>
    <row r="40484" spans="36:311" x14ac:dyDescent="0.2">
      <c r="AJ40484" s="23"/>
      <c r="HH40484"/>
      <c r="IW40484" s="36"/>
      <c r="JI40484"/>
      <c r="JJ40484"/>
      <c r="KX40484" s="23"/>
      <c r="KY40484" s="23"/>
    </row>
    <row r="40485" spans="36:311" x14ac:dyDescent="0.2">
      <c r="AJ40485" s="23"/>
      <c r="HH40485"/>
      <c r="IW40485" s="36"/>
      <c r="JI40485"/>
      <c r="JJ40485"/>
      <c r="KX40485" s="23"/>
      <c r="KY40485" s="23"/>
    </row>
    <row r="40486" spans="36:311" x14ac:dyDescent="0.2">
      <c r="AJ40486" s="23"/>
      <c r="HH40486"/>
      <c r="IW40486" s="36"/>
      <c r="JI40486"/>
      <c r="JJ40486"/>
      <c r="KX40486" s="23"/>
      <c r="KY40486" s="23"/>
    </row>
    <row r="40487" spans="36:311" x14ac:dyDescent="0.2">
      <c r="AJ40487" s="23"/>
      <c r="HH40487"/>
      <c r="IW40487" s="36"/>
      <c r="JI40487"/>
      <c r="JJ40487"/>
      <c r="KX40487" s="23"/>
      <c r="KY40487" s="23"/>
    </row>
    <row r="40488" spans="36:311" x14ac:dyDescent="0.2">
      <c r="AJ40488" s="23"/>
      <c r="HH40488"/>
      <c r="IW40488" s="36"/>
      <c r="JI40488"/>
      <c r="JJ40488"/>
      <c r="KX40488" s="23"/>
      <c r="KY40488" s="23"/>
    </row>
    <row r="40489" spans="36:311" x14ac:dyDescent="0.2">
      <c r="AJ40489" s="23"/>
      <c r="HH40489"/>
      <c r="IW40489" s="36"/>
      <c r="JI40489"/>
      <c r="JJ40489"/>
      <c r="KX40489" s="23"/>
      <c r="KY40489" s="23"/>
    </row>
    <row r="40490" spans="36:311" x14ac:dyDescent="0.2">
      <c r="AJ40490" s="23"/>
      <c r="HH40490"/>
      <c r="IW40490" s="36"/>
      <c r="JI40490"/>
      <c r="JJ40490"/>
      <c r="KX40490" s="23"/>
      <c r="KY40490" s="23"/>
    </row>
    <row r="40491" spans="36:311" x14ac:dyDescent="0.2">
      <c r="AJ40491" s="23"/>
      <c r="HH40491"/>
      <c r="IW40491" s="36"/>
      <c r="JI40491"/>
      <c r="JJ40491"/>
      <c r="KX40491" s="23"/>
      <c r="KY40491" s="23"/>
    </row>
    <row r="40492" spans="36:311" x14ac:dyDescent="0.2">
      <c r="AJ40492" s="23"/>
      <c r="HH40492"/>
      <c r="IW40492" s="36"/>
      <c r="JI40492"/>
      <c r="JJ40492"/>
      <c r="KX40492" s="23"/>
      <c r="KY40492" s="23"/>
    </row>
    <row r="40493" spans="36:311" x14ac:dyDescent="0.2">
      <c r="AJ40493" s="23"/>
      <c r="HH40493"/>
      <c r="IW40493" s="36"/>
      <c r="JI40493"/>
      <c r="JJ40493"/>
      <c r="KX40493" s="23"/>
      <c r="KY40493" s="23"/>
    </row>
    <row r="40494" spans="36:311" x14ac:dyDescent="0.2">
      <c r="AJ40494" s="23"/>
      <c r="HH40494"/>
      <c r="IW40494" s="36"/>
      <c r="JI40494"/>
      <c r="JJ40494"/>
      <c r="KX40494" s="23"/>
      <c r="KY40494" s="23"/>
    </row>
    <row r="40495" spans="36:311" x14ac:dyDescent="0.2">
      <c r="AJ40495" s="23"/>
      <c r="HH40495"/>
      <c r="IW40495" s="36"/>
      <c r="JI40495"/>
      <c r="JJ40495"/>
      <c r="KX40495" s="23"/>
      <c r="KY40495" s="23"/>
    </row>
    <row r="40496" spans="36:311" x14ac:dyDescent="0.2">
      <c r="AJ40496" s="23"/>
      <c r="HH40496"/>
      <c r="IW40496" s="36"/>
      <c r="JI40496"/>
      <c r="JJ40496"/>
      <c r="KX40496" s="23"/>
      <c r="KY40496" s="23"/>
    </row>
    <row r="40497" spans="36:311" x14ac:dyDescent="0.2">
      <c r="AJ40497" s="23"/>
      <c r="HH40497"/>
      <c r="IW40497" s="36"/>
      <c r="JI40497"/>
      <c r="JJ40497"/>
      <c r="KX40497" s="23"/>
      <c r="KY40497" s="23"/>
    </row>
    <row r="40498" spans="36:311" x14ac:dyDescent="0.2">
      <c r="AJ40498" s="23"/>
      <c r="HH40498"/>
      <c r="IW40498" s="36"/>
      <c r="JI40498"/>
      <c r="JJ40498"/>
      <c r="KX40498" s="23"/>
      <c r="KY40498" s="23"/>
    </row>
    <row r="40499" spans="36:311" x14ac:dyDescent="0.2">
      <c r="AJ40499" s="23"/>
      <c r="HH40499"/>
      <c r="IW40499" s="36"/>
      <c r="JI40499"/>
      <c r="JJ40499"/>
      <c r="KX40499" s="23"/>
      <c r="KY40499" s="23"/>
    </row>
    <row r="40500" spans="36:311" x14ac:dyDescent="0.2">
      <c r="AJ40500" s="23"/>
      <c r="HH40500"/>
      <c r="IW40500" s="36"/>
      <c r="JI40500"/>
      <c r="JJ40500"/>
      <c r="KX40500" s="23"/>
      <c r="KY40500" s="23"/>
    </row>
    <row r="40501" spans="36:311" x14ac:dyDescent="0.2">
      <c r="AJ40501" s="23"/>
      <c r="HH40501"/>
      <c r="IW40501" s="36"/>
      <c r="JI40501"/>
      <c r="JJ40501"/>
      <c r="KX40501" s="23"/>
      <c r="KY40501" s="23"/>
    </row>
    <row r="40502" spans="36:311" x14ac:dyDescent="0.2">
      <c r="AJ40502" s="23"/>
      <c r="HH40502"/>
      <c r="IW40502" s="36"/>
      <c r="JI40502"/>
      <c r="JJ40502"/>
      <c r="KX40502" s="23"/>
      <c r="KY40502" s="23"/>
    </row>
    <row r="40503" spans="36:311" x14ac:dyDescent="0.2">
      <c r="AJ40503" s="23"/>
      <c r="HH40503"/>
      <c r="IW40503" s="36"/>
      <c r="JI40503"/>
      <c r="JJ40503"/>
      <c r="KX40503" s="23"/>
      <c r="KY40503" s="23"/>
    </row>
    <row r="40504" spans="36:311" x14ac:dyDescent="0.2">
      <c r="AJ40504" s="23"/>
      <c r="HH40504"/>
      <c r="IW40504" s="36"/>
      <c r="JI40504"/>
      <c r="JJ40504"/>
      <c r="KX40504" s="23"/>
      <c r="KY40504" s="23"/>
    </row>
    <row r="40505" spans="36:311" x14ac:dyDescent="0.2">
      <c r="AJ40505" s="23"/>
      <c r="HH40505"/>
      <c r="IW40505" s="36"/>
      <c r="JI40505"/>
      <c r="JJ40505"/>
      <c r="KX40505" s="23"/>
      <c r="KY40505" s="23"/>
    </row>
    <row r="40506" spans="36:311" x14ac:dyDescent="0.2">
      <c r="AJ40506" s="23"/>
      <c r="HH40506"/>
      <c r="IW40506" s="36"/>
      <c r="JI40506"/>
      <c r="JJ40506"/>
      <c r="KX40506" s="23"/>
      <c r="KY40506" s="23"/>
    </row>
    <row r="40507" spans="36:311" x14ac:dyDescent="0.2">
      <c r="AJ40507" s="23"/>
      <c r="HH40507"/>
      <c r="IW40507" s="36"/>
      <c r="JI40507"/>
      <c r="JJ40507"/>
      <c r="KX40507" s="23"/>
      <c r="KY40507" s="23"/>
    </row>
    <row r="40508" spans="36:311" x14ac:dyDescent="0.2">
      <c r="AJ40508" s="23"/>
      <c r="HH40508"/>
      <c r="IW40508" s="36"/>
      <c r="JI40508"/>
      <c r="JJ40508"/>
      <c r="KX40508" s="23"/>
      <c r="KY40508" s="23"/>
    </row>
    <row r="40509" spans="36:311" x14ac:dyDescent="0.2">
      <c r="AJ40509" s="23"/>
      <c r="HH40509"/>
      <c r="IW40509" s="36"/>
      <c r="JI40509"/>
      <c r="JJ40509"/>
      <c r="KX40509" s="23"/>
      <c r="KY40509" s="23"/>
    </row>
    <row r="40510" spans="36:311" x14ac:dyDescent="0.2">
      <c r="AJ40510" s="23"/>
      <c r="HH40510"/>
      <c r="IW40510" s="36"/>
      <c r="JI40510"/>
      <c r="JJ40510"/>
      <c r="KX40510" s="23"/>
      <c r="KY40510" s="23"/>
    </row>
    <row r="40511" spans="36:311" x14ac:dyDescent="0.2">
      <c r="AJ40511" s="23"/>
      <c r="HH40511"/>
      <c r="IW40511" s="36"/>
      <c r="JI40511"/>
      <c r="JJ40511"/>
      <c r="KX40511" s="23"/>
      <c r="KY40511" s="23"/>
    </row>
    <row r="40512" spans="36:311" x14ac:dyDescent="0.2">
      <c r="AJ40512" s="23"/>
      <c r="HH40512"/>
      <c r="IW40512" s="36"/>
      <c r="JI40512"/>
      <c r="JJ40512"/>
      <c r="KX40512" s="23"/>
      <c r="KY40512" s="23"/>
    </row>
    <row r="40513" spans="36:311" x14ac:dyDescent="0.2">
      <c r="AJ40513" s="23"/>
      <c r="HH40513"/>
      <c r="IW40513" s="36"/>
      <c r="JI40513"/>
      <c r="JJ40513"/>
      <c r="KX40513" s="23"/>
      <c r="KY40513" s="23"/>
    </row>
    <row r="40514" spans="36:311" x14ac:dyDescent="0.2">
      <c r="AJ40514" s="23"/>
      <c r="HH40514"/>
      <c r="IW40514" s="36"/>
      <c r="JI40514"/>
      <c r="JJ40514"/>
      <c r="KX40514" s="23"/>
      <c r="KY40514" s="23"/>
    </row>
    <row r="40515" spans="36:311" x14ac:dyDescent="0.2">
      <c r="AJ40515" s="23"/>
      <c r="HH40515"/>
      <c r="IW40515" s="36"/>
      <c r="JI40515"/>
      <c r="JJ40515"/>
      <c r="KX40515" s="23"/>
      <c r="KY40515" s="23"/>
    </row>
    <row r="40516" spans="36:311" x14ac:dyDescent="0.2">
      <c r="AJ40516" s="23"/>
      <c r="HH40516"/>
      <c r="IW40516" s="36"/>
      <c r="JI40516"/>
      <c r="JJ40516"/>
      <c r="KX40516" s="23"/>
      <c r="KY40516" s="23"/>
    </row>
    <row r="40517" spans="36:311" x14ac:dyDescent="0.2">
      <c r="AJ40517" s="23"/>
      <c r="HH40517"/>
      <c r="IW40517" s="36"/>
      <c r="JI40517"/>
      <c r="JJ40517"/>
      <c r="KX40517" s="23"/>
      <c r="KY40517" s="23"/>
    </row>
    <row r="40518" spans="36:311" x14ac:dyDescent="0.2">
      <c r="AJ40518" s="23"/>
      <c r="HH40518"/>
      <c r="IW40518" s="36"/>
      <c r="JI40518"/>
      <c r="JJ40518"/>
      <c r="KX40518" s="23"/>
      <c r="KY40518" s="23"/>
    </row>
    <row r="40519" spans="36:311" x14ac:dyDescent="0.2">
      <c r="AJ40519" s="23"/>
      <c r="HH40519"/>
      <c r="IW40519" s="36"/>
      <c r="JI40519"/>
      <c r="JJ40519"/>
      <c r="KX40519" s="23"/>
      <c r="KY40519" s="23"/>
    </row>
    <row r="40520" spans="36:311" x14ac:dyDescent="0.2">
      <c r="AJ40520" s="23"/>
      <c r="HH40520"/>
      <c r="IW40520" s="36"/>
      <c r="JI40520"/>
      <c r="JJ40520"/>
      <c r="KX40520" s="23"/>
      <c r="KY40520" s="23"/>
    </row>
    <row r="40521" spans="36:311" x14ac:dyDescent="0.2">
      <c r="AJ40521" s="23"/>
      <c r="HH40521"/>
      <c r="IW40521" s="36"/>
      <c r="JI40521"/>
      <c r="JJ40521"/>
      <c r="KX40521" s="23"/>
      <c r="KY40521" s="23"/>
    </row>
    <row r="40522" spans="36:311" x14ac:dyDescent="0.2">
      <c r="AJ40522" s="23"/>
      <c r="HH40522"/>
      <c r="IW40522" s="36"/>
      <c r="JI40522"/>
      <c r="JJ40522"/>
      <c r="KX40522" s="23"/>
      <c r="KY40522" s="23"/>
    </row>
    <row r="40523" spans="36:311" x14ac:dyDescent="0.2">
      <c r="AJ40523" s="23"/>
      <c r="HH40523"/>
      <c r="IW40523" s="36"/>
      <c r="JI40523"/>
      <c r="JJ40523"/>
      <c r="KX40523" s="23"/>
      <c r="KY40523" s="23"/>
    </row>
    <row r="40524" spans="36:311" x14ac:dyDescent="0.2">
      <c r="AJ40524" s="23"/>
      <c r="HH40524"/>
      <c r="IW40524" s="36"/>
      <c r="JI40524"/>
      <c r="JJ40524"/>
      <c r="KX40524" s="23"/>
      <c r="KY40524" s="23"/>
    </row>
    <row r="40525" spans="36:311" x14ac:dyDescent="0.2">
      <c r="AJ40525" s="23"/>
      <c r="HH40525"/>
      <c r="IW40525" s="36"/>
      <c r="JI40525"/>
      <c r="JJ40525"/>
      <c r="KX40525" s="23"/>
      <c r="KY40525" s="23"/>
    </row>
    <row r="40526" spans="36:311" x14ac:dyDescent="0.2">
      <c r="AJ40526" s="23"/>
      <c r="HH40526"/>
      <c r="IW40526" s="36"/>
      <c r="JI40526"/>
      <c r="JJ40526"/>
      <c r="KX40526" s="23"/>
      <c r="KY40526" s="23"/>
    </row>
    <row r="40527" spans="36:311" x14ac:dyDescent="0.2">
      <c r="AJ40527" s="23"/>
      <c r="HH40527"/>
      <c r="IW40527" s="36"/>
      <c r="JI40527"/>
      <c r="JJ40527"/>
      <c r="KX40527" s="23"/>
      <c r="KY40527" s="23"/>
    </row>
    <row r="40528" spans="36:311" x14ac:dyDescent="0.2">
      <c r="AJ40528" s="23"/>
      <c r="HH40528"/>
      <c r="IW40528" s="36"/>
      <c r="JI40528"/>
      <c r="JJ40528"/>
      <c r="KX40528" s="23"/>
      <c r="KY40528" s="23"/>
    </row>
    <row r="40529" spans="36:311" x14ac:dyDescent="0.2">
      <c r="AJ40529" s="23"/>
      <c r="HH40529"/>
      <c r="IW40529" s="36"/>
      <c r="JI40529"/>
      <c r="JJ40529"/>
      <c r="KX40529" s="23"/>
      <c r="KY40529" s="23"/>
    </row>
    <row r="40530" spans="36:311" x14ac:dyDescent="0.2">
      <c r="AJ40530" s="23"/>
      <c r="HH40530"/>
      <c r="IW40530" s="36"/>
      <c r="JI40530"/>
      <c r="JJ40530"/>
      <c r="KX40530" s="23"/>
      <c r="KY40530" s="23"/>
    </row>
    <row r="40531" spans="36:311" x14ac:dyDescent="0.2">
      <c r="AJ40531" s="23"/>
      <c r="HH40531"/>
      <c r="IW40531" s="36"/>
      <c r="JI40531"/>
      <c r="JJ40531"/>
      <c r="KX40531" s="23"/>
      <c r="KY40531" s="23"/>
    </row>
    <row r="40532" spans="36:311" x14ac:dyDescent="0.2">
      <c r="AJ40532" s="23"/>
      <c r="HH40532"/>
      <c r="IW40532" s="36"/>
      <c r="JI40532"/>
      <c r="JJ40532"/>
      <c r="KX40532" s="23"/>
      <c r="KY40532" s="23"/>
    </row>
    <row r="40533" spans="36:311" x14ac:dyDescent="0.2">
      <c r="AJ40533" s="23"/>
      <c r="HH40533"/>
      <c r="IW40533" s="36"/>
      <c r="JI40533"/>
      <c r="JJ40533"/>
      <c r="KX40533" s="23"/>
      <c r="KY40533" s="23"/>
    </row>
    <row r="40534" spans="36:311" x14ac:dyDescent="0.2">
      <c r="AJ40534" s="23"/>
      <c r="HH40534"/>
      <c r="IW40534" s="36"/>
      <c r="JI40534"/>
      <c r="JJ40534"/>
      <c r="KX40534" s="23"/>
      <c r="KY40534" s="23"/>
    </row>
    <row r="40535" spans="36:311" x14ac:dyDescent="0.2">
      <c r="AJ40535" s="23"/>
      <c r="HH40535"/>
      <c r="IW40535" s="36"/>
      <c r="JI40535"/>
      <c r="JJ40535"/>
      <c r="KX40535" s="23"/>
      <c r="KY40535" s="23"/>
    </row>
    <row r="40536" spans="36:311" x14ac:dyDescent="0.2">
      <c r="AJ40536" s="23"/>
      <c r="HH40536"/>
      <c r="IW40536" s="36"/>
      <c r="JI40536"/>
      <c r="JJ40536"/>
      <c r="KX40536" s="23"/>
      <c r="KY40536" s="23"/>
    </row>
    <row r="40537" spans="36:311" x14ac:dyDescent="0.2">
      <c r="AJ40537" s="23"/>
      <c r="HH40537"/>
      <c r="IW40537" s="36"/>
      <c r="JI40537"/>
      <c r="JJ40537"/>
      <c r="KX40537" s="23"/>
      <c r="KY40537" s="23"/>
    </row>
    <row r="40538" spans="36:311" x14ac:dyDescent="0.2">
      <c r="AJ40538" s="23"/>
      <c r="HH40538"/>
      <c r="IW40538" s="36"/>
      <c r="JI40538"/>
      <c r="JJ40538"/>
      <c r="KX40538" s="23"/>
      <c r="KY40538" s="23"/>
    </row>
    <row r="40539" spans="36:311" x14ac:dyDescent="0.2">
      <c r="AJ40539" s="23"/>
      <c r="HH40539"/>
      <c r="IW40539" s="36"/>
      <c r="JI40539"/>
      <c r="JJ40539"/>
      <c r="KX40539" s="23"/>
      <c r="KY40539" s="23"/>
    </row>
    <row r="40540" spans="36:311" x14ac:dyDescent="0.2">
      <c r="AJ40540" s="23"/>
      <c r="HH40540"/>
      <c r="IW40540" s="36"/>
      <c r="JI40540"/>
      <c r="JJ40540"/>
      <c r="KX40540" s="23"/>
      <c r="KY40540" s="23"/>
    </row>
    <row r="40541" spans="36:311" x14ac:dyDescent="0.2">
      <c r="AJ40541" s="23"/>
      <c r="HH40541"/>
      <c r="IW40541" s="36"/>
      <c r="JI40541"/>
      <c r="JJ40541"/>
      <c r="KX40541" s="23"/>
      <c r="KY40541" s="23"/>
    </row>
    <row r="40542" spans="36:311" x14ac:dyDescent="0.2">
      <c r="AJ40542" s="23"/>
      <c r="HH40542"/>
      <c r="IW40542" s="36"/>
      <c r="JI40542"/>
      <c r="JJ40542"/>
      <c r="KX40542" s="23"/>
      <c r="KY40542" s="23"/>
    </row>
    <row r="40543" spans="36:311" x14ac:dyDescent="0.2">
      <c r="AJ40543" s="23"/>
      <c r="HH40543"/>
      <c r="IW40543" s="36"/>
      <c r="JI40543"/>
      <c r="JJ40543"/>
      <c r="KX40543" s="23"/>
      <c r="KY40543" s="23"/>
    </row>
    <row r="40544" spans="36:311" x14ac:dyDescent="0.2">
      <c r="AJ40544" s="23"/>
      <c r="HH40544"/>
      <c r="IW40544" s="36"/>
      <c r="JI40544"/>
      <c r="JJ40544"/>
      <c r="KX40544" s="23"/>
      <c r="KY40544" s="23"/>
    </row>
    <row r="40545" spans="36:311" x14ac:dyDescent="0.2">
      <c r="AJ40545" s="23"/>
      <c r="HH40545"/>
      <c r="IW40545" s="36"/>
      <c r="JI40545"/>
      <c r="JJ40545"/>
      <c r="KX40545" s="23"/>
      <c r="KY40545" s="23"/>
    </row>
    <row r="40546" spans="36:311" x14ac:dyDescent="0.2">
      <c r="AJ40546" s="23"/>
      <c r="HH40546"/>
      <c r="IW40546" s="36"/>
      <c r="JI40546"/>
      <c r="JJ40546"/>
      <c r="KX40546" s="23"/>
      <c r="KY40546" s="23"/>
    </row>
    <row r="40547" spans="36:311" x14ac:dyDescent="0.2">
      <c r="AJ40547" s="23"/>
      <c r="HH40547"/>
      <c r="IW40547" s="36"/>
      <c r="JI40547"/>
      <c r="JJ40547"/>
      <c r="KX40547" s="23"/>
      <c r="KY40547" s="23"/>
    </row>
    <row r="40548" spans="36:311" x14ac:dyDescent="0.2">
      <c r="AJ40548" s="23"/>
      <c r="HH40548"/>
      <c r="IW40548" s="36"/>
      <c r="JI40548"/>
      <c r="JJ40548"/>
      <c r="KX40548" s="23"/>
      <c r="KY40548" s="23"/>
    </row>
    <row r="40549" spans="36:311" x14ac:dyDescent="0.2">
      <c r="AJ40549" s="23"/>
      <c r="HH40549"/>
      <c r="IW40549" s="36"/>
      <c r="JI40549"/>
      <c r="JJ40549"/>
      <c r="KX40549" s="23"/>
      <c r="KY40549" s="23"/>
    </row>
    <row r="40550" spans="36:311" x14ac:dyDescent="0.2">
      <c r="AJ40550" s="23"/>
      <c r="HH40550"/>
      <c r="IW40550" s="36"/>
      <c r="JI40550"/>
      <c r="JJ40550"/>
      <c r="KX40550" s="23"/>
      <c r="KY40550" s="23"/>
    </row>
    <row r="40551" spans="36:311" x14ac:dyDescent="0.2">
      <c r="AJ40551" s="23"/>
      <c r="HH40551"/>
      <c r="IW40551" s="36"/>
      <c r="JI40551"/>
      <c r="JJ40551"/>
      <c r="KX40551" s="23"/>
      <c r="KY40551" s="23"/>
    </row>
    <row r="40552" spans="36:311" x14ac:dyDescent="0.2">
      <c r="AJ40552" s="23"/>
      <c r="HH40552"/>
      <c r="IW40552" s="36"/>
      <c r="JI40552"/>
      <c r="JJ40552"/>
      <c r="KX40552" s="23"/>
      <c r="KY40552" s="23"/>
    </row>
    <row r="40553" spans="36:311" x14ac:dyDescent="0.2">
      <c r="AJ40553" s="23"/>
      <c r="HH40553"/>
      <c r="IW40553" s="36"/>
      <c r="JI40553"/>
      <c r="JJ40553"/>
      <c r="KX40553" s="23"/>
      <c r="KY40553" s="23"/>
    </row>
    <row r="40554" spans="36:311" x14ac:dyDescent="0.2">
      <c r="AJ40554" s="23"/>
      <c r="HH40554"/>
      <c r="IW40554" s="36"/>
      <c r="JI40554"/>
      <c r="JJ40554"/>
      <c r="KX40554" s="23"/>
      <c r="KY40554" s="23"/>
    </row>
    <row r="40555" spans="36:311" x14ac:dyDescent="0.2">
      <c r="AJ40555" s="23"/>
      <c r="HH40555"/>
      <c r="IW40555" s="36"/>
      <c r="JI40555"/>
      <c r="JJ40555"/>
      <c r="KX40555" s="23"/>
      <c r="KY40555" s="23"/>
    </row>
    <row r="40556" spans="36:311" x14ac:dyDescent="0.2">
      <c r="AJ40556" s="23"/>
      <c r="HH40556"/>
      <c r="IW40556" s="36"/>
      <c r="JI40556"/>
      <c r="JJ40556"/>
      <c r="KX40556" s="23"/>
      <c r="KY40556" s="23"/>
    </row>
    <row r="40557" spans="36:311" x14ac:dyDescent="0.2">
      <c r="AJ40557" s="23"/>
      <c r="HH40557"/>
      <c r="IW40557" s="36"/>
      <c r="JI40557"/>
      <c r="JJ40557"/>
      <c r="KX40557" s="23"/>
      <c r="KY40557" s="23"/>
    </row>
    <row r="40558" spans="36:311" x14ac:dyDescent="0.2">
      <c r="AJ40558" s="23"/>
      <c r="HH40558"/>
      <c r="IW40558" s="36"/>
      <c r="JI40558"/>
      <c r="JJ40558"/>
      <c r="KX40558" s="23"/>
      <c r="KY40558" s="23"/>
    </row>
    <row r="40559" spans="36:311" x14ac:dyDescent="0.2">
      <c r="AJ40559" s="23"/>
      <c r="HH40559"/>
      <c r="IW40559" s="36"/>
      <c r="JI40559"/>
      <c r="JJ40559"/>
      <c r="KX40559" s="23"/>
      <c r="KY40559" s="23"/>
    </row>
    <row r="40560" spans="36:311" x14ac:dyDescent="0.2">
      <c r="AJ40560" s="23"/>
      <c r="HH40560"/>
      <c r="IW40560" s="36"/>
      <c r="JI40560"/>
      <c r="JJ40560"/>
      <c r="KX40560" s="23"/>
      <c r="KY40560" s="23"/>
    </row>
    <row r="40561" spans="36:311" x14ac:dyDescent="0.2">
      <c r="AJ40561" s="23"/>
      <c r="HH40561"/>
      <c r="IW40561" s="36"/>
      <c r="JI40561"/>
      <c r="JJ40561"/>
      <c r="KX40561" s="23"/>
      <c r="KY40561" s="23"/>
    </row>
    <row r="40562" spans="36:311" x14ac:dyDescent="0.2">
      <c r="AJ40562" s="23"/>
      <c r="HH40562"/>
      <c r="IW40562" s="36"/>
      <c r="JI40562"/>
      <c r="JJ40562"/>
      <c r="KX40562" s="23"/>
      <c r="KY40562" s="23"/>
    </row>
    <row r="40563" spans="36:311" x14ac:dyDescent="0.2">
      <c r="AJ40563" s="23"/>
      <c r="HH40563"/>
      <c r="IW40563" s="36"/>
      <c r="JI40563"/>
      <c r="JJ40563"/>
      <c r="KX40563" s="23"/>
      <c r="KY40563" s="23"/>
    </row>
    <row r="40564" spans="36:311" x14ac:dyDescent="0.2">
      <c r="AJ40564" s="23"/>
      <c r="HH40564"/>
      <c r="IW40564" s="36"/>
      <c r="JI40564"/>
      <c r="JJ40564"/>
      <c r="KX40564" s="23"/>
      <c r="KY40564" s="23"/>
    </row>
    <row r="40565" spans="36:311" x14ac:dyDescent="0.2">
      <c r="AJ40565" s="23"/>
      <c r="HH40565"/>
      <c r="IW40565" s="36"/>
      <c r="JI40565"/>
      <c r="JJ40565"/>
      <c r="KX40565" s="23"/>
      <c r="KY40565" s="23"/>
    </row>
    <row r="40566" spans="36:311" x14ac:dyDescent="0.2">
      <c r="AJ40566" s="23"/>
      <c r="HH40566"/>
      <c r="IW40566" s="36"/>
      <c r="JI40566"/>
      <c r="JJ40566"/>
      <c r="KX40566" s="23"/>
      <c r="KY40566" s="23"/>
    </row>
    <row r="40567" spans="36:311" x14ac:dyDescent="0.2">
      <c r="AJ40567" s="23"/>
      <c r="HH40567"/>
      <c r="IW40567" s="36"/>
      <c r="JI40567"/>
      <c r="JJ40567"/>
      <c r="KX40567" s="23"/>
      <c r="KY40567" s="23"/>
    </row>
    <row r="40568" spans="36:311" x14ac:dyDescent="0.2">
      <c r="AJ40568" s="23"/>
      <c r="HH40568"/>
      <c r="IW40568" s="36"/>
      <c r="JI40568"/>
      <c r="JJ40568"/>
      <c r="KX40568" s="23"/>
      <c r="KY40568" s="23"/>
    </row>
    <row r="40569" spans="36:311" x14ac:dyDescent="0.2">
      <c r="AJ40569" s="23"/>
      <c r="HH40569"/>
      <c r="IW40569" s="36"/>
      <c r="JI40569"/>
      <c r="JJ40569"/>
      <c r="KX40569" s="23"/>
      <c r="KY40569" s="23"/>
    </row>
    <row r="40570" spans="36:311" x14ac:dyDescent="0.2">
      <c r="AJ40570" s="23"/>
      <c r="HH40570"/>
      <c r="IW40570" s="36"/>
      <c r="JI40570"/>
      <c r="JJ40570"/>
      <c r="KX40570" s="23"/>
      <c r="KY40570" s="23"/>
    </row>
    <row r="40571" spans="36:311" x14ac:dyDescent="0.2">
      <c r="AJ40571" s="23"/>
      <c r="HH40571"/>
      <c r="IW40571" s="36"/>
      <c r="JI40571"/>
      <c r="JJ40571"/>
      <c r="KX40571" s="23"/>
      <c r="KY40571" s="23"/>
    </row>
    <row r="40572" spans="36:311" x14ac:dyDescent="0.2">
      <c r="AJ40572" s="23"/>
      <c r="HH40572"/>
      <c r="IW40572" s="36"/>
      <c r="JI40572"/>
      <c r="JJ40572"/>
      <c r="KX40572" s="23"/>
      <c r="KY40572" s="23"/>
    </row>
    <row r="40573" spans="36:311" x14ac:dyDescent="0.2">
      <c r="AJ40573" s="23"/>
      <c r="HH40573"/>
      <c r="IW40573" s="36"/>
      <c r="JI40573"/>
      <c r="JJ40573"/>
      <c r="KX40573" s="23"/>
      <c r="KY40573" s="23"/>
    </row>
    <row r="40574" spans="36:311" x14ac:dyDescent="0.2">
      <c r="AJ40574" s="23"/>
      <c r="HH40574"/>
      <c r="IW40574" s="36"/>
      <c r="JI40574"/>
      <c r="JJ40574"/>
      <c r="KX40574" s="23"/>
      <c r="KY40574" s="23"/>
    </row>
    <row r="40575" spans="36:311" x14ac:dyDescent="0.2">
      <c r="AJ40575" s="23"/>
      <c r="HH40575"/>
      <c r="IW40575" s="36"/>
      <c r="JI40575"/>
      <c r="JJ40575"/>
      <c r="KX40575" s="23"/>
      <c r="KY40575" s="23"/>
    </row>
    <row r="40576" spans="36:311" x14ac:dyDescent="0.2">
      <c r="AJ40576" s="23"/>
      <c r="HH40576"/>
      <c r="IW40576" s="36"/>
      <c r="JI40576"/>
      <c r="JJ40576"/>
      <c r="KX40576" s="23"/>
      <c r="KY40576" s="23"/>
    </row>
    <row r="40577" spans="36:311" x14ac:dyDescent="0.2">
      <c r="AJ40577" s="23"/>
      <c r="HH40577"/>
      <c r="IW40577" s="36"/>
      <c r="JI40577"/>
      <c r="JJ40577"/>
      <c r="KX40577" s="23"/>
      <c r="KY40577" s="23"/>
    </row>
    <row r="40578" spans="36:311" x14ac:dyDescent="0.2">
      <c r="AJ40578" s="23"/>
      <c r="HH40578"/>
      <c r="IW40578" s="36"/>
      <c r="JI40578"/>
      <c r="JJ40578"/>
      <c r="KX40578" s="23"/>
      <c r="KY40578" s="23"/>
    </row>
    <row r="40579" spans="36:311" x14ac:dyDescent="0.2">
      <c r="AJ40579" s="23"/>
      <c r="HH40579"/>
      <c r="IW40579" s="36"/>
      <c r="JI40579"/>
      <c r="JJ40579"/>
      <c r="KX40579" s="23"/>
      <c r="KY40579" s="23"/>
    </row>
    <row r="40580" spans="36:311" x14ac:dyDescent="0.2">
      <c r="AJ40580" s="23"/>
      <c r="HH40580"/>
      <c r="IW40580" s="36"/>
      <c r="JI40580"/>
      <c r="JJ40580"/>
      <c r="KX40580" s="23"/>
      <c r="KY40580" s="23"/>
    </row>
    <row r="40581" spans="36:311" x14ac:dyDescent="0.2">
      <c r="AJ40581" s="23"/>
      <c r="HH40581"/>
      <c r="IW40581" s="36"/>
      <c r="JI40581"/>
      <c r="JJ40581"/>
      <c r="KX40581" s="23"/>
      <c r="KY40581" s="23"/>
    </row>
    <row r="40582" spans="36:311" x14ac:dyDescent="0.2">
      <c r="AJ40582" s="23"/>
      <c r="HH40582"/>
      <c r="IW40582" s="36"/>
      <c r="JI40582"/>
      <c r="JJ40582"/>
      <c r="KX40582" s="23"/>
      <c r="KY40582" s="23"/>
    </row>
    <row r="40583" spans="36:311" x14ac:dyDescent="0.2">
      <c r="AJ40583" s="23"/>
      <c r="HH40583"/>
      <c r="IW40583" s="36"/>
      <c r="JI40583"/>
      <c r="JJ40583"/>
      <c r="KX40583" s="23"/>
      <c r="KY40583" s="23"/>
    </row>
    <row r="40584" spans="36:311" x14ac:dyDescent="0.2">
      <c r="AJ40584" s="23"/>
      <c r="HH40584"/>
      <c r="IW40584" s="36"/>
      <c r="JI40584"/>
      <c r="JJ40584"/>
      <c r="KX40584" s="23"/>
      <c r="KY40584" s="23"/>
    </row>
    <row r="40585" spans="36:311" x14ac:dyDescent="0.2">
      <c r="AJ40585" s="23"/>
      <c r="HH40585"/>
      <c r="IW40585" s="36"/>
      <c r="JI40585"/>
      <c r="JJ40585"/>
      <c r="KX40585" s="23"/>
      <c r="KY40585" s="23"/>
    </row>
    <row r="40586" spans="36:311" x14ac:dyDescent="0.2">
      <c r="AJ40586" s="23"/>
      <c r="HH40586"/>
      <c r="IW40586" s="36"/>
      <c r="JI40586"/>
      <c r="JJ40586"/>
      <c r="KX40586" s="23"/>
      <c r="KY40586" s="23"/>
    </row>
    <row r="40587" spans="36:311" x14ac:dyDescent="0.2">
      <c r="AJ40587" s="23"/>
      <c r="HH40587"/>
      <c r="IW40587" s="36"/>
      <c r="JI40587"/>
      <c r="JJ40587"/>
      <c r="KX40587" s="23"/>
      <c r="KY40587" s="23"/>
    </row>
    <row r="40588" spans="36:311" x14ac:dyDescent="0.2">
      <c r="AJ40588" s="23"/>
      <c r="HH40588"/>
      <c r="IW40588" s="36"/>
      <c r="JI40588"/>
      <c r="JJ40588"/>
      <c r="KX40588" s="23"/>
      <c r="KY40588" s="23"/>
    </row>
    <row r="40589" spans="36:311" x14ac:dyDescent="0.2">
      <c r="AJ40589" s="23"/>
      <c r="HH40589"/>
      <c r="IW40589" s="36"/>
      <c r="JI40589"/>
      <c r="JJ40589"/>
      <c r="KX40589" s="23"/>
      <c r="KY40589" s="23"/>
    </row>
    <row r="40590" spans="36:311" x14ac:dyDescent="0.2">
      <c r="AJ40590" s="23"/>
      <c r="HH40590"/>
      <c r="IW40590" s="36"/>
      <c r="JI40590"/>
      <c r="JJ40590"/>
      <c r="KX40590" s="23"/>
      <c r="KY40590" s="23"/>
    </row>
    <row r="40591" spans="36:311" x14ac:dyDescent="0.2">
      <c r="AJ40591" s="23"/>
      <c r="HH40591"/>
      <c r="IW40591" s="36"/>
      <c r="JI40591"/>
      <c r="JJ40591"/>
      <c r="KX40591" s="23"/>
      <c r="KY40591" s="23"/>
    </row>
    <row r="40592" spans="36:311" x14ac:dyDescent="0.2">
      <c r="AJ40592" s="23"/>
      <c r="HH40592"/>
      <c r="IW40592" s="36"/>
      <c r="JI40592"/>
      <c r="JJ40592"/>
      <c r="KX40592" s="23"/>
      <c r="KY40592" s="23"/>
    </row>
    <row r="40593" spans="36:311" x14ac:dyDescent="0.2">
      <c r="AJ40593" s="23"/>
      <c r="HH40593"/>
      <c r="IW40593" s="36"/>
      <c r="JI40593"/>
      <c r="JJ40593"/>
      <c r="KX40593" s="23"/>
      <c r="KY40593" s="23"/>
    </row>
    <row r="40594" spans="36:311" x14ac:dyDescent="0.2">
      <c r="AJ40594" s="23"/>
      <c r="HH40594"/>
      <c r="IW40594" s="36"/>
      <c r="JI40594"/>
      <c r="JJ40594"/>
      <c r="KX40594" s="23"/>
      <c r="KY40594" s="23"/>
    </row>
    <row r="40595" spans="36:311" x14ac:dyDescent="0.2">
      <c r="AJ40595" s="23"/>
      <c r="HH40595"/>
      <c r="IW40595" s="36"/>
      <c r="JI40595"/>
      <c r="JJ40595"/>
      <c r="KX40595" s="23"/>
      <c r="KY40595" s="23"/>
    </row>
    <row r="40596" spans="36:311" x14ac:dyDescent="0.2">
      <c r="AJ40596" s="23"/>
      <c r="HH40596"/>
      <c r="IW40596" s="36"/>
      <c r="JI40596"/>
      <c r="JJ40596"/>
      <c r="KX40596" s="23"/>
      <c r="KY40596" s="23"/>
    </row>
    <row r="40597" spans="36:311" x14ac:dyDescent="0.2">
      <c r="AJ40597" s="23"/>
      <c r="HH40597"/>
      <c r="IW40597" s="36"/>
      <c r="JI40597"/>
      <c r="JJ40597"/>
      <c r="KX40597" s="23"/>
      <c r="KY40597" s="23"/>
    </row>
    <row r="40598" spans="36:311" x14ac:dyDescent="0.2">
      <c r="AJ40598" s="23"/>
      <c r="HH40598"/>
      <c r="IW40598" s="36"/>
      <c r="JI40598"/>
      <c r="JJ40598"/>
      <c r="KX40598" s="23"/>
      <c r="KY40598" s="23"/>
    </row>
    <row r="40599" spans="36:311" x14ac:dyDescent="0.2">
      <c r="AJ40599" s="23"/>
      <c r="HH40599"/>
      <c r="IW40599" s="36"/>
      <c r="JI40599"/>
      <c r="JJ40599"/>
      <c r="KX40599" s="23"/>
      <c r="KY40599" s="23"/>
    </row>
    <row r="40600" spans="36:311" x14ac:dyDescent="0.2">
      <c r="AJ40600" s="23"/>
      <c r="HH40600"/>
      <c r="IW40600" s="36"/>
      <c r="JI40600"/>
      <c r="JJ40600"/>
      <c r="KX40600" s="23"/>
      <c r="KY40600" s="23"/>
    </row>
    <row r="40601" spans="36:311" x14ac:dyDescent="0.2">
      <c r="AJ40601" s="23"/>
      <c r="HH40601"/>
      <c r="IW40601" s="36"/>
      <c r="JI40601"/>
      <c r="JJ40601"/>
      <c r="KX40601" s="23"/>
      <c r="KY40601" s="23"/>
    </row>
    <row r="40602" spans="36:311" x14ac:dyDescent="0.2">
      <c r="AJ40602" s="23"/>
      <c r="HH40602"/>
      <c r="IW40602" s="36"/>
      <c r="JI40602"/>
      <c r="JJ40602"/>
      <c r="KX40602" s="23"/>
      <c r="KY40602" s="23"/>
    </row>
    <row r="40603" spans="36:311" x14ac:dyDescent="0.2">
      <c r="AJ40603" s="23"/>
      <c r="HH40603"/>
      <c r="IW40603" s="36"/>
      <c r="JI40603"/>
      <c r="JJ40603"/>
      <c r="KX40603" s="23"/>
      <c r="KY40603" s="23"/>
    </row>
    <row r="40604" spans="36:311" x14ac:dyDescent="0.2">
      <c r="AJ40604" s="23"/>
      <c r="HH40604"/>
      <c r="IW40604" s="36"/>
      <c r="JI40604"/>
      <c r="JJ40604"/>
      <c r="KX40604" s="23"/>
      <c r="KY40604" s="23"/>
    </row>
    <row r="40605" spans="36:311" x14ac:dyDescent="0.2">
      <c r="AJ40605" s="23"/>
      <c r="HH40605"/>
      <c r="IW40605" s="36"/>
      <c r="JI40605"/>
      <c r="JJ40605"/>
      <c r="KX40605" s="23"/>
      <c r="KY40605" s="23"/>
    </row>
    <row r="40606" spans="36:311" x14ac:dyDescent="0.2">
      <c r="AJ40606" s="23"/>
      <c r="HH40606"/>
      <c r="IW40606" s="36"/>
      <c r="JI40606"/>
      <c r="JJ40606"/>
      <c r="KX40606" s="23"/>
      <c r="KY40606" s="23"/>
    </row>
    <row r="40607" spans="36:311" x14ac:dyDescent="0.2">
      <c r="AJ40607" s="23"/>
      <c r="HH40607"/>
      <c r="IW40607" s="36"/>
      <c r="JI40607"/>
      <c r="JJ40607"/>
      <c r="KX40607" s="23"/>
      <c r="KY40607" s="23"/>
    </row>
    <row r="40608" spans="36:311" x14ac:dyDescent="0.2">
      <c r="AJ40608" s="23"/>
      <c r="HH40608"/>
      <c r="IW40608" s="36"/>
      <c r="JI40608"/>
      <c r="JJ40608"/>
      <c r="KX40608" s="23"/>
      <c r="KY40608" s="23"/>
    </row>
    <row r="40609" spans="36:311" x14ac:dyDescent="0.2">
      <c r="AJ40609" s="23"/>
      <c r="HH40609"/>
      <c r="IW40609" s="36"/>
      <c r="JI40609"/>
      <c r="JJ40609"/>
      <c r="KX40609" s="23"/>
      <c r="KY40609" s="23"/>
    </row>
    <row r="40610" spans="36:311" x14ac:dyDescent="0.2">
      <c r="AJ40610" s="23"/>
      <c r="HH40610"/>
      <c r="IW40610" s="36"/>
      <c r="JI40610"/>
      <c r="JJ40610"/>
      <c r="KX40610" s="23"/>
      <c r="KY40610" s="23"/>
    </row>
    <row r="40611" spans="36:311" x14ac:dyDescent="0.2">
      <c r="AJ40611" s="23"/>
      <c r="HH40611"/>
      <c r="IW40611" s="36"/>
      <c r="JI40611"/>
      <c r="JJ40611"/>
      <c r="KX40611" s="23"/>
      <c r="KY40611" s="23"/>
    </row>
    <row r="40612" spans="36:311" x14ac:dyDescent="0.2">
      <c r="AJ40612" s="23"/>
      <c r="HH40612"/>
      <c r="IW40612" s="36"/>
      <c r="JI40612"/>
      <c r="JJ40612"/>
      <c r="KX40612" s="23"/>
      <c r="KY40612" s="23"/>
    </row>
    <row r="40613" spans="36:311" x14ac:dyDescent="0.2">
      <c r="AJ40613" s="23"/>
      <c r="HH40613"/>
      <c r="IW40613" s="36"/>
      <c r="JI40613"/>
      <c r="JJ40613"/>
      <c r="KX40613" s="23"/>
      <c r="KY40613" s="23"/>
    </row>
    <row r="40614" spans="36:311" x14ac:dyDescent="0.2">
      <c r="AJ40614" s="23"/>
      <c r="HH40614"/>
      <c r="IW40614" s="36"/>
      <c r="JI40614"/>
      <c r="JJ40614"/>
      <c r="KX40614" s="23"/>
      <c r="KY40614" s="23"/>
    </row>
    <row r="40615" spans="36:311" x14ac:dyDescent="0.2">
      <c r="AJ40615" s="23"/>
      <c r="HH40615"/>
      <c r="IW40615" s="36"/>
      <c r="JI40615"/>
      <c r="JJ40615"/>
      <c r="KX40615" s="23"/>
      <c r="KY40615" s="23"/>
    </row>
    <row r="40616" spans="36:311" x14ac:dyDescent="0.2">
      <c r="AJ40616" s="23"/>
      <c r="HH40616"/>
      <c r="IW40616" s="36"/>
      <c r="JI40616"/>
      <c r="JJ40616"/>
      <c r="KX40616" s="23"/>
      <c r="KY40616" s="23"/>
    </row>
    <row r="40617" spans="36:311" x14ac:dyDescent="0.2">
      <c r="AJ40617" s="23"/>
      <c r="HH40617"/>
      <c r="IW40617" s="36"/>
      <c r="JI40617"/>
      <c r="JJ40617"/>
      <c r="KX40617" s="23"/>
      <c r="KY40617" s="23"/>
    </row>
    <row r="40618" spans="36:311" x14ac:dyDescent="0.2">
      <c r="AJ40618" s="23"/>
      <c r="HH40618"/>
      <c r="IW40618" s="36"/>
      <c r="JI40618"/>
      <c r="JJ40618"/>
      <c r="KX40618" s="23"/>
      <c r="KY40618" s="23"/>
    </row>
    <row r="40619" spans="36:311" x14ac:dyDescent="0.2">
      <c r="AJ40619" s="23"/>
      <c r="HH40619"/>
      <c r="IW40619" s="36"/>
      <c r="JI40619"/>
      <c r="JJ40619"/>
      <c r="KX40619" s="23"/>
      <c r="KY40619" s="23"/>
    </row>
    <row r="40620" spans="36:311" x14ac:dyDescent="0.2">
      <c r="AJ40620" s="23"/>
      <c r="HH40620"/>
      <c r="IW40620" s="36"/>
      <c r="JI40620"/>
      <c r="JJ40620"/>
      <c r="KX40620" s="23"/>
      <c r="KY40620" s="23"/>
    </row>
    <row r="40621" spans="36:311" x14ac:dyDescent="0.2">
      <c r="AJ40621" s="23"/>
      <c r="HH40621"/>
      <c r="IW40621" s="36"/>
      <c r="JI40621"/>
      <c r="JJ40621"/>
      <c r="KX40621" s="23"/>
      <c r="KY40621" s="23"/>
    </row>
    <row r="40622" spans="36:311" x14ac:dyDescent="0.2">
      <c r="AJ40622" s="23"/>
      <c r="HH40622"/>
      <c r="IW40622" s="36"/>
      <c r="JI40622"/>
      <c r="JJ40622"/>
      <c r="KX40622" s="23"/>
      <c r="KY40622" s="23"/>
    </row>
    <row r="40623" spans="36:311" x14ac:dyDescent="0.2">
      <c r="AJ40623" s="23"/>
      <c r="HH40623"/>
      <c r="IW40623" s="36"/>
      <c r="JI40623"/>
      <c r="JJ40623"/>
      <c r="KX40623" s="23"/>
      <c r="KY40623" s="23"/>
    </row>
    <row r="40624" spans="36:311" x14ac:dyDescent="0.2">
      <c r="AJ40624" s="23"/>
      <c r="HH40624"/>
      <c r="IW40624" s="36"/>
      <c r="JI40624"/>
      <c r="JJ40624"/>
      <c r="KX40624" s="23"/>
      <c r="KY40624" s="23"/>
    </row>
    <row r="40625" spans="36:311" x14ac:dyDescent="0.2">
      <c r="AJ40625" s="23"/>
      <c r="HH40625"/>
      <c r="IW40625" s="36"/>
      <c r="JI40625"/>
      <c r="JJ40625"/>
      <c r="KX40625" s="23"/>
      <c r="KY40625" s="23"/>
    </row>
    <row r="40626" spans="36:311" x14ac:dyDescent="0.2">
      <c r="AJ40626" s="23"/>
      <c r="HH40626"/>
      <c r="IW40626" s="36"/>
      <c r="JI40626"/>
      <c r="JJ40626"/>
      <c r="KX40626" s="23"/>
      <c r="KY40626" s="23"/>
    </row>
    <row r="40627" spans="36:311" x14ac:dyDescent="0.2">
      <c r="AJ40627" s="23"/>
      <c r="HH40627"/>
      <c r="IW40627" s="36"/>
      <c r="JI40627"/>
      <c r="JJ40627"/>
      <c r="KX40627" s="23"/>
      <c r="KY40627" s="23"/>
    </row>
    <row r="40628" spans="36:311" x14ac:dyDescent="0.2">
      <c r="AJ40628" s="23"/>
      <c r="HH40628"/>
      <c r="IW40628" s="36"/>
      <c r="JI40628"/>
      <c r="JJ40628"/>
      <c r="KX40628" s="23"/>
      <c r="KY40628" s="23"/>
    </row>
    <row r="40629" spans="36:311" x14ac:dyDescent="0.2">
      <c r="AJ40629" s="23"/>
      <c r="HH40629"/>
      <c r="IW40629" s="36"/>
      <c r="JI40629"/>
      <c r="JJ40629"/>
      <c r="KX40629" s="23"/>
      <c r="KY40629" s="23"/>
    </row>
    <row r="40630" spans="36:311" x14ac:dyDescent="0.2">
      <c r="AJ40630" s="23"/>
      <c r="HH40630"/>
      <c r="IW40630" s="36"/>
      <c r="JI40630"/>
      <c r="JJ40630"/>
      <c r="KX40630" s="23"/>
      <c r="KY40630" s="23"/>
    </row>
    <row r="40631" spans="36:311" x14ac:dyDescent="0.2">
      <c r="AJ40631" s="23"/>
      <c r="HH40631"/>
      <c r="IW40631" s="36"/>
      <c r="JI40631"/>
      <c r="JJ40631"/>
      <c r="KX40631" s="23"/>
      <c r="KY40631" s="23"/>
    </row>
    <row r="40632" spans="36:311" x14ac:dyDescent="0.2">
      <c r="AJ40632" s="23"/>
      <c r="HH40632"/>
      <c r="IW40632" s="36"/>
      <c r="JI40632"/>
      <c r="JJ40632"/>
      <c r="KX40632" s="23"/>
      <c r="KY40632" s="23"/>
    </row>
    <row r="40633" spans="36:311" x14ac:dyDescent="0.2">
      <c r="AJ40633" s="23"/>
      <c r="HH40633"/>
      <c r="IW40633" s="36"/>
      <c r="JI40633"/>
      <c r="JJ40633"/>
      <c r="KX40633" s="23"/>
      <c r="KY40633" s="23"/>
    </row>
    <row r="40634" spans="36:311" x14ac:dyDescent="0.2">
      <c r="AJ40634" s="23"/>
      <c r="HH40634"/>
      <c r="IW40634" s="36"/>
      <c r="JI40634"/>
      <c r="JJ40634"/>
      <c r="KX40634" s="23"/>
      <c r="KY40634" s="23"/>
    </row>
    <row r="40635" spans="36:311" x14ac:dyDescent="0.2">
      <c r="AJ40635" s="23"/>
      <c r="HH40635"/>
      <c r="IW40635" s="36"/>
      <c r="JI40635"/>
      <c r="JJ40635"/>
      <c r="KX40635" s="23"/>
      <c r="KY40635" s="23"/>
    </row>
    <row r="40636" spans="36:311" x14ac:dyDescent="0.2">
      <c r="AJ40636" s="23"/>
      <c r="HH40636"/>
      <c r="IW40636" s="36"/>
      <c r="JI40636"/>
      <c r="JJ40636"/>
      <c r="KX40636" s="23"/>
      <c r="KY40636" s="23"/>
    </row>
    <row r="40637" spans="36:311" x14ac:dyDescent="0.2">
      <c r="AJ40637" s="23"/>
      <c r="HH40637"/>
      <c r="IW40637" s="36"/>
      <c r="JI40637"/>
      <c r="JJ40637"/>
      <c r="KX40637" s="23"/>
      <c r="KY40637" s="23"/>
    </row>
    <row r="40638" spans="36:311" x14ac:dyDescent="0.2">
      <c r="AJ40638" s="23"/>
      <c r="HH40638"/>
      <c r="IW40638" s="36"/>
      <c r="JI40638"/>
      <c r="JJ40638"/>
      <c r="KX40638" s="23"/>
      <c r="KY40638" s="23"/>
    </row>
    <row r="40639" spans="36:311" x14ac:dyDescent="0.2">
      <c r="AJ40639" s="23"/>
      <c r="HH40639"/>
      <c r="IW40639" s="36"/>
      <c r="JI40639"/>
      <c r="JJ40639"/>
      <c r="KX40639" s="23"/>
      <c r="KY40639" s="23"/>
    </row>
    <row r="40640" spans="36:311" x14ac:dyDescent="0.2">
      <c r="AJ40640" s="23"/>
      <c r="HH40640"/>
      <c r="IW40640" s="36"/>
      <c r="JI40640"/>
      <c r="JJ40640"/>
      <c r="KX40640" s="23"/>
      <c r="KY40640" s="23"/>
    </row>
    <row r="40641" spans="36:311" x14ac:dyDescent="0.2">
      <c r="AJ40641" s="23"/>
      <c r="HH40641"/>
      <c r="IW40641" s="36"/>
      <c r="JI40641"/>
      <c r="JJ40641"/>
      <c r="KX40641" s="23"/>
      <c r="KY40641" s="23"/>
    </row>
    <row r="40642" spans="36:311" x14ac:dyDescent="0.2">
      <c r="AJ40642" s="23"/>
      <c r="HH40642"/>
      <c r="IW40642" s="36"/>
      <c r="JI40642"/>
      <c r="JJ40642"/>
      <c r="KX40642" s="23"/>
      <c r="KY40642" s="23"/>
    </row>
    <row r="40643" spans="36:311" x14ac:dyDescent="0.2">
      <c r="AJ40643" s="23"/>
      <c r="HH40643"/>
      <c r="IW40643" s="36"/>
      <c r="JI40643"/>
      <c r="JJ40643"/>
      <c r="KX40643" s="23"/>
      <c r="KY40643" s="23"/>
    </row>
    <row r="40644" spans="36:311" x14ac:dyDescent="0.2">
      <c r="AJ40644" s="23"/>
      <c r="HH40644"/>
      <c r="IW40644" s="36"/>
      <c r="JI40644"/>
      <c r="JJ40644"/>
      <c r="KX40644" s="23"/>
      <c r="KY40644" s="23"/>
    </row>
    <row r="40645" spans="36:311" x14ac:dyDescent="0.2">
      <c r="AJ40645" s="23"/>
      <c r="HH40645"/>
      <c r="IW40645" s="36"/>
      <c r="JI40645"/>
      <c r="JJ40645"/>
      <c r="KX40645" s="23"/>
      <c r="KY40645" s="23"/>
    </row>
    <row r="40646" spans="36:311" x14ac:dyDescent="0.2">
      <c r="AJ40646" s="23"/>
      <c r="HH40646"/>
      <c r="IW40646" s="36"/>
      <c r="JI40646"/>
      <c r="JJ40646"/>
      <c r="KX40646" s="23"/>
      <c r="KY40646" s="23"/>
    </row>
    <row r="40647" spans="36:311" x14ac:dyDescent="0.2">
      <c r="AJ40647" s="23"/>
      <c r="HH40647"/>
      <c r="IW40647" s="36"/>
      <c r="JI40647"/>
      <c r="JJ40647"/>
      <c r="KX40647" s="23"/>
      <c r="KY40647" s="23"/>
    </row>
    <row r="40648" spans="36:311" x14ac:dyDescent="0.2">
      <c r="AJ40648" s="23"/>
      <c r="HH40648"/>
      <c r="IW40648" s="36"/>
      <c r="JI40648"/>
      <c r="JJ40648"/>
      <c r="KX40648" s="23"/>
      <c r="KY40648" s="23"/>
    </row>
    <row r="40649" spans="36:311" x14ac:dyDescent="0.2">
      <c r="AJ40649" s="23"/>
      <c r="HH40649"/>
      <c r="IW40649" s="36"/>
      <c r="JI40649"/>
      <c r="JJ40649"/>
      <c r="KX40649" s="23"/>
      <c r="KY40649" s="23"/>
    </row>
    <row r="40650" spans="36:311" x14ac:dyDescent="0.2">
      <c r="AJ40650" s="23"/>
      <c r="HH40650"/>
      <c r="IW40650" s="36"/>
      <c r="JI40650"/>
      <c r="JJ40650"/>
      <c r="KX40650" s="23"/>
      <c r="KY40650" s="23"/>
    </row>
    <row r="40651" spans="36:311" x14ac:dyDescent="0.2">
      <c r="AJ40651" s="23"/>
      <c r="HH40651"/>
      <c r="IW40651" s="36"/>
      <c r="JI40651"/>
      <c r="JJ40651"/>
      <c r="KX40651" s="23"/>
      <c r="KY40651" s="23"/>
    </row>
    <row r="40652" spans="36:311" x14ac:dyDescent="0.2">
      <c r="AJ40652" s="23"/>
      <c r="HH40652"/>
      <c r="IW40652" s="36"/>
      <c r="JI40652"/>
      <c r="JJ40652"/>
      <c r="KX40652" s="23"/>
      <c r="KY40652" s="23"/>
    </row>
    <row r="40653" spans="36:311" x14ac:dyDescent="0.2">
      <c r="AJ40653" s="23"/>
      <c r="HH40653"/>
      <c r="IW40653" s="36"/>
      <c r="JI40653"/>
      <c r="JJ40653"/>
      <c r="KX40653" s="23"/>
      <c r="KY40653" s="23"/>
    </row>
    <row r="40654" spans="36:311" x14ac:dyDescent="0.2">
      <c r="AJ40654" s="23"/>
      <c r="HH40654"/>
      <c r="IW40654" s="36"/>
      <c r="JI40654"/>
      <c r="JJ40654"/>
      <c r="KX40654" s="23"/>
      <c r="KY40654" s="23"/>
    </row>
    <row r="40655" spans="36:311" x14ac:dyDescent="0.2">
      <c r="AJ40655" s="23"/>
      <c r="HH40655"/>
      <c r="IW40655" s="36"/>
      <c r="JI40655"/>
      <c r="JJ40655"/>
      <c r="KX40655" s="23"/>
      <c r="KY40655" s="23"/>
    </row>
    <row r="40656" spans="36:311" x14ac:dyDescent="0.2">
      <c r="AJ40656" s="23"/>
      <c r="HH40656"/>
      <c r="IW40656" s="36"/>
      <c r="JI40656"/>
      <c r="JJ40656"/>
      <c r="KX40656" s="23"/>
      <c r="KY40656" s="23"/>
    </row>
    <row r="40657" spans="36:311" x14ac:dyDescent="0.2">
      <c r="AJ40657" s="23"/>
      <c r="HH40657"/>
      <c r="IW40657" s="36"/>
      <c r="JI40657"/>
      <c r="JJ40657"/>
      <c r="KX40657" s="23"/>
      <c r="KY40657" s="23"/>
    </row>
    <row r="40658" spans="36:311" x14ac:dyDescent="0.2">
      <c r="AJ40658" s="23"/>
      <c r="HH40658"/>
      <c r="IW40658" s="36"/>
      <c r="JI40658"/>
      <c r="JJ40658"/>
      <c r="KX40658" s="23"/>
      <c r="KY40658" s="23"/>
    </row>
    <row r="40659" spans="36:311" x14ac:dyDescent="0.2">
      <c r="AJ40659" s="23"/>
      <c r="HH40659"/>
      <c r="IW40659" s="36"/>
      <c r="JI40659"/>
      <c r="JJ40659"/>
      <c r="KX40659" s="23"/>
      <c r="KY40659" s="23"/>
    </row>
    <row r="40660" spans="36:311" x14ac:dyDescent="0.2">
      <c r="AJ40660" s="23"/>
      <c r="HH40660"/>
      <c r="IW40660" s="36"/>
      <c r="JI40660"/>
      <c r="JJ40660"/>
      <c r="KX40660" s="23"/>
      <c r="KY40660" s="23"/>
    </row>
    <row r="40661" spans="36:311" x14ac:dyDescent="0.2">
      <c r="AJ40661" s="23"/>
      <c r="HH40661"/>
      <c r="IW40661" s="36"/>
      <c r="JI40661"/>
      <c r="JJ40661"/>
      <c r="KX40661" s="23"/>
      <c r="KY40661" s="23"/>
    </row>
    <row r="40662" spans="36:311" x14ac:dyDescent="0.2">
      <c r="AJ40662" s="23"/>
      <c r="HH40662"/>
      <c r="IW40662" s="36"/>
      <c r="JI40662"/>
      <c r="JJ40662"/>
      <c r="KX40662" s="23"/>
      <c r="KY40662" s="23"/>
    </row>
    <row r="40663" spans="36:311" x14ac:dyDescent="0.2">
      <c r="AJ40663" s="23"/>
      <c r="HH40663"/>
      <c r="IW40663" s="36"/>
      <c r="JI40663"/>
      <c r="JJ40663"/>
      <c r="KX40663" s="23"/>
      <c r="KY40663" s="23"/>
    </row>
    <row r="40664" spans="36:311" x14ac:dyDescent="0.2">
      <c r="AJ40664" s="23"/>
      <c r="HH40664"/>
      <c r="IW40664" s="36"/>
      <c r="JI40664"/>
      <c r="JJ40664"/>
      <c r="KX40664" s="23"/>
      <c r="KY40664" s="23"/>
    </row>
    <row r="40665" spans="36:311" x14ac:dyDescent="0.2">
      <c r="AJ40665" s="23"/>
      <c r="HH40665"/>
      <c r="IW40665" s="36"/>
      <c r="JI40665"/>
      <c r="JJ40665"/>
      <c r="KX40665" s="23"/>
      <c r="KY40665" s="23"/>
    </row>
    <row r="40666" spans="36:311" x14ac:dyDescent="0.2">
      <c r="AJ40666" s="23"/>
      <c r="HH40666"/>
      <c r="IW40666" s="36"/>
      <c r="JI40666"/>
      <c r="JJ40666"/>
      <c r="KX40666" s="23"/>
      <c r="KY40666" s="23"/>
    </row>
    <row r="40667" spans="36:311" x14ac:dyDescent="0.2">
      <c r="AJ40667" s="23"/>
      <c r="HH40667"/>
      <c r="IW40667" s="36"/>
      <c r="JI40667"/>
      <c r="JJ40667"/>
      <c r="KX40667" s="23"/>
      <c r="KY40667" s="23"/>
    </row>
    <row r="40668" spans="36:311" x14ac:dyDescent="0.2">
      <c r="AJ40668" s="23"/>
      <c r="HH40668"/>
      <c r="IW40668" s="36"/>
      <c r="JI40668"/>
      <c r="JJ40668"/>
      <c r="KX40668" s="23"/>
      <c r="KY40668" s="23"/>
    </row>
    <row r="40669" spans="36:311" x14ac:dyDescent="0.2">
      <c r="AJ40669" s="23"/>
      <c r="HH40669"/>
      <c r="IW40669" s="36"/>
      <c r="JI40669"/>
      <c r="JJ40669"/>
      <c r="KX40669" s="23"/>
      <c r="KY40669" s="23"/>
    </row>
    <row r="40670" spans="36:311" x14ac:dyDescent="0.2">
      <c r="AJ40670" s="23"/>
      <c r="HH40670"/>
      <c r="IW40670" s="36"/>
      <c r="JI40670"/>
      <c r="JJ40670"/>
      <c r="KX40670" s="23"/>
      <c r="KY40670" s="23"/>
    </row>
    <row r="40671" spans="36:311" x14ac:dyDescent="0.2">
      <c r="AJ40671" s="23"/>
      <c r="HH40671"/>
      <c r="IW40671" s="36"/>
      <c r="JI40671"/>
      <c r="JJ40671"/>
      <c r="KX40671" s="23"/>
      <c r="KY40671" s="23"/>
    </row>
    <row r="40672" spans="36:311" x14ac:dyDescent="0.2">
      <c r="AJ40672" s="23"/>
      <c r="HH40672"/>
      <c r="IW40672" s="36"/>
      <c r="JI40672"/>
      <c r="JJ40672"/>
      <c r="KX40672" s="23"/>
      <c r="KY40672" s="23"/>
    </row>
    <row r="40673" spans="36:311" x14ac:dyDescent="0.2">
      <c r="AJ40673" s="23"/>
      <c r="HH40673"/>
      <c r="IW40673" s="36"/>
      <c r="JI40673"/>
      <c r="JJ40673"/>
      <c r="KX40673" s="23"/>
      <c r="KY40673" s="23"/>
    </row>
    <row r="40674" spans="36:311" x14ac:dyDescent="0.2">
      <c r="AJ40674" s="23"/>
      <c r="HH40674"/>
      <c r="IW40674" s="36"/>
      <c r="JI40674"/>
      <c r="JJ40674"/>
      <c r="KX40674" s="23"/>
      <c r="KY40674" s="23"/>
    </row>
    <row r="40675" spans="36:311" x14ac:dyDescent="0.2">
      <c r="AJ40675" s="23"/>
      <c r="HH40675"/>
      <c r="IW40675" s="36"/>
      <c r="JI40675"/>
      <c r="JJ40675"/>
      <c r="KX40675" s="23"/>
      <c r="KY40675" s="23"/>
    </row>
    <row r="40676" spans="36:311" x14ac:dyDescent="0.2">
      <c r="AJ40676" s="23"/>
      <c r="HH40676"/>
      <c r="IW40676" s="36"/>
      <c r="JI40676"/>
      <c r="JJ40676"/>
      <c r="KX40676" s="23"/>
      <c r="KY40676" s="23"/>
    </row>
    <row r="40677" spans="36:311" x14ac:dyDescent="0.2">
      <c r="AJ40677" s="23"/>
      <c r="HH40677"/>
      <c r="IW40677" s="36"/>
      <c r="JI40677"/>
      <c r="JJ40677"/>
      <c r="KX40677" s="23"/>
      <c r="KY40677" s="23"/>
    </row>
    <row r="40678" spans="36:311" x14ac:dyDescent="0.2">
      <c r="AJ40678" s="23"/>
      <c r="HH40678"/>
      <c r="IW40678" s="36"/>
      <c r="JI40678"/>
      <c r="JJ40678"/>
      <c r="KX40678" s="23"/>
      <c r="KY40678" s="23"/>
    </row>
    <row r="40679" spans="36:311" x14ac:dyDescent="0.2">
      <c r="AJ40679" s="23"/>
      <c r="HH40679"/>
      <c r="IW40679" s="36"/>
      <c r="JI40679"/>
      <c r="JJ40679"/>
      <c r="KX40679" s="23"/>
      <c r="KY40679" s="23"/>
    </row>
    <row r="40680" spans="36:311" x14ac:dyDescent="0.2">
      <c r="AJ40680" s="23"/>
      <c r="HH40680"/>
      <c r="IW40680" s="36"/>
      <c r="JI40680"/>
      <c r="JJ40680"/>
      <c r="KX40680" s="23"/>
      <c r="KY40680" s="23"/>
    </row>
    <row r="40681" spans="36:311" x14ac:dyDescent="0.2">
      <c r="AJ40681" s="23"/>
      <c r="HH40681"/>
      <c r="IW40681" s="36"/>
      <c r="JI40681"/>
      <c r="JJ40681"/>
      <c r="KX40681" s="23"/>
      <c r="KY40681" s="23"/>
    </row>
    <row r="40682" spans="36:311" x14ac:dyDescent="0.2">
      <c r="AJ40682" s="23"/>
      <c r="HH40682"/>
      <c r="IW40682" s="36"/>
      <c r="JI40682"/>
      <c r="JJ40682"/>
      <c r="KX40682" s="23"/>
      <c r="KY40682" s="23"/>
    </row>
    <row r="40683" spans="36:311" x14ac:dyDescent="0.2">
      <c r="AJ40683" s="23"/>
      <c r="HH40683"/>
      <c r="IW40683" s="36"/>
      <c r="JI40683"/>
      <c r="JJ40683"/>
      <c r="KX40683" s="23"/>
      <c r="KY40683" s="23"/>
    </row>
    <row r="40684" spans="36:311" x14ac:dyDescent="0.2">
      <c r="AJ40684" s="23"/>
      <c r="HH40684"/>
      <c r="IW40684" s="36"/>
      <c r="JI40684"/>
      <c r="JJ40684"/>
      <c r="KX40684" s="23"/>
      <c r="KY40684" s="23"/>
    </row>
    <row r="40685" spans="36:311" x14ac:dyDescent="0.2">
      <c r="AJ40685" s="23"/>
      <c r="HH40685"/>
      <c r="IW40685" s="36"/>
      <c r="JI40685"/>
      <c r="JJ40685"/>
      <c r="KX40685" s="23"/>
      <c r="KY40685" s="23"/>
    </row>
    <row r="40686" spans="36:311" x14ac:dyDescent="0.2">
      <c r="AJ40686" s="23"/>
      <c r="HH40686"/>
      <c r="IW40686" s="36"/>
      <c r="JI40686"/>
      <c r="JJ40686"/>
      <c r="KX40686" s="23"/>
      <c r="KY40686" s="23"/>
    </row>
    <row r="40687" spans="36:311" x14ac:dyDescent="0.2">
      <c r="AJ40687" s="23"/>
      <c r="HH40687"/>
      <c r="IW40687" s="36"/>
      <c r="JI40687"/>
      <c r="JJ40687"/>
      <c r="KX40687" s="23"/>
      <c r="KY40687" s="23"/>
    </row>
    <row r="40688" spans="36:311" x14ac:dyDescent="0.2">
      <c r="AJ40688" s="23"/>
      <c r="HH40688"/>
      <c r="IW40688" s="36"/>
      <c r="JI40688"/>
      <c r="JJ40688"/>
      <c r="KX40688" s="23"/>
      <c r="KY40688" s="23"/>
    </row>
    <row r="40689" spans="36:311" x14ac:dyDescent="0.2">
      <c r="AJ40689" s="23"/>
      <c r="HH40689"/>
      <c r="IW40689" s="36"/>
      <c r="JI40689"/>
      <c r="JJ40689"/>
      <c r="KX40689" s="23"/>
      <c r="KY40689" s="23"/>
    </row>
    <row r="40690" spans="36:311" x14ac:dyDescent="0.2">
      <c r="AJ40690" s="23"/>
      <c r="HH40690"/>
      <c r="IW40690" s="36"/>
      <c r="JI40690"/>
      <c r="JJ40690"/>
      <c r="KX40690" s="23"/>
      <c r="KY40690" s="23"/>
    </row>
    <row r="40691" spans="36:311" x14ac:dyDescent="0.2">
      <c r="AJ40691" s="23"/>
      <c r="HH40691"/>
      <c r="IW40691" s="36"/>
      <c r="JI40691"/>
      <c r="JJ40691"/>
      <c r="KX40691" s="23"/>
      <c r="KY40691" s="23"/>
    </row>
    <row r="40692" spans="36:311" x14ac:dyDescent="0.2">
      <c r="AJ40692" s="23"/>
      <c r="HH40692"/>
      <c r="IW40692" s="36"/>
      <c r="JI40692"/>
      <c r="JJ40692"/>
      <c r="KX40692" s="23"/>
      <c r="KY40692" s="23"/>
    </row>
    <row r="40693" spans="36:311" x14ac:dyDescent="0.2">
      <c r="AJ40693" s="23"/>
      <c r="HH40693"/>
      <c r="IW40693" s="36"/>
      <c r="JI40693"/>
      <c r="JJ40693"/>
      <c r="KX40693" s="23"/>
      <c r="KY40693" s="23"/>
    </row>
    <row r="40694" spans="36:311" x14ac:dyDescent="0.2">
      <c r="AJ40694" s="23"/>
      <c r="HH40694"/>
      <c r="IW40694" s="36"/>
      <c r="JI40694"/>
      <c r="JJ40694"/>
      <c r="KX40694" s="23"/>
      <c r="KY40694" s="23"/>
    </row>
    <row r="40695" spans="36:311" x14ac:dyDescent="0.2">
      <c r="AJ40695" s="23"/>
      <c r="HH40695"/>
      <c r="IW40695" s="36"/>
      <c r="JI40695"/>
      <c r="JJ40695"/>
      <c r="KX40695" s="23"/>
      <c r="KY40695" s="23"/>
    </row>
    <row r="40696" spans="36:311" x14ac:dyDescent="0.2">
      <c r="AJ40696" s="23"/>
      <c r="HH40696"/>
      <c r="IW40696" s="36"/>
      <c r="JI40696"/>
      <c r="JJ40696"/>
      <c r="KX40696" s="23"/>
      <c r="KY40696" s="23"/>
    </row>
    <row r="40697" spans="36:311" x14ac:dyDescent="0.2">
      <c r="AJ40697" s="23"/>
      <c r="HH40697"/>
      <c r="IW40697" s="36"/>
      <c r="JI40697"/>
      <c r="JJ40697"/>
      <c r="KX40697" s="23"/>
      <c r="KY40697" s="23"/>
    </row>
    <row r="40698" spans="36:311" x14ac:dyDescent="0.2">
      <c r="AJ40698" s="23"/>
      <c r="HH40698"/>
      <c r="IW40698" s="36"/>
      <c r="JI40698"/>
      <c r="JJ40698"/>
      <c r="KX40698" s="23"/>
      <c r="KY40698" s="23"/>
    </row>
    <row r="40699" spans="36:311" x14ac:dyDescent="0.2">
      <c r="AJ40699" s="23"/>
      <c r="HH40699"/>
      <c r="IW40699" s="36"/>
      <c r="JI40699"/>
      <c r="JJ40699"/>
      <c r="KX40699" s="23"/>
      <c r="KY40699" s="23"/>
    </row>
    <row r="40700" spans="36:311" x14ac:dyDescent="0.2">
      <c r="AJ40700" s="23"/>
      <c r="HH40700"/>
      <c r="IW40700" s="36"/>
      <c r="JI40700"/>
      <c r="JJ40700"/>
      <c r="KX40700" s="23"/>
      <c r="KY40700" s="23"/>
    </row>
    <row r="40701" spans="36:311" x14ac:dyDescent="0.2">
      <c r="AJ40701" s="23"/>
      <c r="HH40701"/>
      <c r="IW40701" s="36"/>
      <c r="JI40701"/>
      <c r="JJ40701"/>
      <c r="KX40701" s="23"/>
      <c r="KY40701" s="23"/>
    </row>
    <row r="40702" spans="36:311" x14ac:dyDescent="0.2">
      <c r="AJ40702" s="23"/>
      <c r="HH40702"/>
      <c r="IW40702" s="36"/>
      <c r="JI40702"/>
      <c r="JJ40702"/>
      <c r="KX40702" s="23"/>
      <c r="KY40702" s="23"/>
    </row>
    <row r="40703" spans="36:311" x14ac:dyDescent="0.2">
      <c r="AJ40703" s="23"/>
      <c r="HH40703"/>
      <c r="IW40703" s="36"/>
      <c r="JI40703"/>
      <c r="JJ40703"/>
      <c r="KX40703" s="23"/>
      <c r="KY40703" s="23"/>
    </row>
    <row r="40704" spans="36:311" x14ac:dyDescent="0.2">
      <c r="AJ40704" s="23"/>
      <c r="HH40704"/>
      <c r="IW40704" s="36"/>
      <c r="JI40704"/>
      <c r="JJ40704"/>
      <c r="KX40704" s="23"/>
      <c r="KY40704" s="23"/>
    </row>
    <row r="40705" spans="36:311" x14ac:dyDescent="0.2">
      <c r="AJ40705" s="23"/>
      <c r="HH40705"/>
      <c r="IW40705" s="36"/>
      <c r="JI40705"/>
      <c r="JJ40705"/>
      <c r="KX40705" s="23"/>
      <c r="KY40705" s="23"/>
    </row>
    <row r="40706" spans="36:311" x14ac:dyDescent="0.2">
      <c r="AJ40706" s="23"/>
      <c r="HH40706"/>
      <c r="IW40706" s="36"/>
      <c r="JI40706"/>
      <c r="JJ40706"/>
      <c r="KX40706" s="23"/>
      <c r="KY40706" s="23"/>
    </row>
    <row r="40707" spans="36:311" x14ac:dyDescent="0.2">
      <c r="AJ40707" s="23"/>
      <c r="HH40707"/>
      <c r="IW40707" s="36"/>
      <c r="JI40707"/>
      <c r="JJ40707"/>
      <c r="KX40707" s="23"/>
      <c r="KY40707" s="23"/>
    </row>
    <row r="40708" spans="36:311" x14ac:dyDescent="0.2">
      <c r="AJ40708" s="23"/>
      <c r="HH40708"/>
      <c r="IW40708" s="36"/>
      <c r="JI40708"/>
      <c r="JJ40708"/>
      <c r="KX40708" s="23"/>
      <c r="KY40708" s="23"/>
    </row>
    <row r="40709" spans="36:311" x14ac:dyDescent="0.2">
      <c r="AJ40709" s="23"/>
      <c r="HH40709"/>
      <c r="IW40709" s="36"/>
      <c r="JI40709"/>
      <c r="JJ40709"/>
      <c r="KX40709" s="23"/>
      <c r="KY40709" s="23"/>
    </row>
    <row r="40710" spans="36:311" x14ac:dyDescent="0.2">
      <c r="AJ40710" s="23"/>
      <c r="HH40710"/>
      <c r="IW40710" s="36"/>
      <c r="JI40710"/>
      <c r="JJ40710"/>
      <c r="KX40710" s="23"/>
      <c r="KY40710" s="23"/>
    </row>
    <row r="40711" spans="36:311" x14ac:dyDescent="0.2">
      <c r="AJ40711" s="23"/>
      <c r="HH40711"/>
      <c r="IW40711" s="36"/>
      <c r="JI40711"/>
      <c r="JJ40711"/>
      <c r="KX40711" s="23"/>
      <c r="KY40711" s="23"/>
    </row>
    <row r="40712" spans="36:311" x14ac:dyDescent="0.2">
      <c r="AJ40712" s="23"/>
      <c r="HH40712"/>
      <c r="IW40712" s="36"/>
      <c r="JI40712"/>
      <c r="JJ40712"/>
      <c r="KX40712" s="23"/>
      <c r="KY40712" s="23"/>
    </row>
    <row r="40713" spans="36:311" x14ac:dyDescent="0.2">
      <c r="AJ40713" s="23"/>
      <c r="HH40713"/>
      <c r="IW40713" s="36"/>
      <c r="JI40713"/>
      <c r="JJ40713"/>
      <c r="KX40713" s="23"/>
      <c r="KY40713" s="23"/>
    </row>
    <row r="40714" spans="36:311" x14ac:dyDescent="0.2">
      <c r="AJ40714" s="23"/>
      <c r="HH40714"/>
      <c r="IW40714" s="36"/>
      <c r="JI40714"/>
      <c r="JJ40714"/>
      <c r="KX40714" s="23"/>
      <c r="KY40714" s="23"/>
    </row>
    <row r="40715" spans="36:311" x14ac:dyDescent="0.2">
      <c r="AJ40715" s="23"/>
      <c r="HH40715"/>
      <c r="IW40715" s="36"/>
      <c r="JI40715"/>
      <c r="JJ40715"/>
      <c r="KX40715" s="23"/>
      <c r="KY40715" s="23"/>
    </row>
    <row r="40716" spans="36:311" x14ac:dyDescent="0.2">
      <c r="AJ40716" s="23"/>
      <c r="HH40716"/>
      <c r="IW40716" s="36"/>
      <c r="JI40716"/>
      <c r="JJ40716"/>
      <c r="KX40716" s="23"/>
      <c r="KY40716" s="23"/>
    </row>
    <row r="40717" spans="36:311" x14ac:dyDescent="0.2">
      <c r="AJ40717" s="23"/>
      <c r="HH40717"/>
      <c r="IW40717" s="36"/>
      <c r="JI40717"/>
      <c r="JJ40717"/>
      <c r="KX40717" s="23"/>
      <c r="KY40717" s="23"/>
    </row>
    <row r="40718" spans="36:311" x14ac:dyDescent="0.2">
      <c r="AJ40718" s="23"/>
      <c r="HH40718"/>
      <c r="IW40718" s="36"/>
      <c r="JI40718"/>
      <c r="JJ40718"/>
      <c r="KX40718" s="23"/>
      <c r="KY40718" s="23"/>
    </row>
    <row r="40719" spans="36:311" x14ac:dyDescent="0.2">
      <c r="AJ40719" s="23"/>
      <c r="HH40719"/>
      <c r="IW40719" s="36"/>
      <c r="JI40719"/>
      <c r="JJ40719"/>
      <c r="KX40719" s="23"/>
      <c r="KY40719" s="23"/>
    </row>
    <row r="40720" spans="36:311" x14ac:dyDescent="0.2">
      <c r="AJ40720" s="23"/>
      <c r="HH40720"/>
      <c r="IW40720" s="36"/>
      <c r="JI40720"/>
      <c r="JJ40720"/>
      <c r="KX40720" s="23"/>
      <c r="KY40720" s="23"/>
    </row>
    <row r="40721" spans="36:311" x14ac:dyDescent="0.2">
      <c r="AJ40721" s="23"/>
      <c r="HH40721"/>
      <c r="IW40721" s="36"/>
      <c r="JI40721"/>
      <c r="JJ40721"/>
      <c r="KX40721" s="23"/>
      <c r="KY40721" s="23"/>
    </row>
    <row r="40722" spans="36:311" x14ac:dyDescent="0.2">
      <c r="AJ40722" s="23"/>
      <c r="HH40722"/>
      <c r="IW40722" s="36"/>
      <c r="JI40722"/>
      <c r="JJ40722"/>
      <c r="KX40722" s="23"/>
      <c r="KY40722" s="23"/>
    </row>
    <row r="40723" spans="36:311" x14ac:dyDescent="0.2">
      <c r="AJ40723" s="23"/>
      <c r="HH40723"/>
      <c r="IW40723" s="36"/>
      <c r="JI40723"/>
      <c r="JJ40723"/>
      <c r="KX40723" s="23"/>
      <c r="KY40723" s="23"/>
    </row>
    <row r="40724" spans="36:311" x14ac:dyDescent="0.2">
      <c r="AJ40724" s="23"/>
      <c r="HH40724"/>
      <c r="IW40724" s="36"/>
      <c r="JI40724"/>
      <c r="JJ40724"/>
      <c r="KX40724" s="23"/>
      <c r="KY40724" s="23"/>
    </row>
    <row r="40725" spans="36:311" x14ac:dyDescent="0.2">
      <c r="AJ40725" s="23"/>
      <c r="HH40725"/>
      <c r="IW40725" s="36"/>
      <c r="JI40725"/>
      <c r="JJ40725"/>
      <c r="KX40725" s="23"/>
      <c r="KY40725" s="23"/>
    </row>
    <row r="40726" spans="36:311" x14ac:dyDescent="0.2">
      <c r="AJ40726" s="23"/>
      <c r="HH40726"/>
      <c r="IW40726" s="36"/>
      <c r="JI40726"/>
      <c r="JJ40726"/>
      <c r="KX40726" s="23"/>
      <c r="KY40726" s="23"/>
    </row>
    <row r="40727" spans="36:311" x14ac:dyDescent="0.2">
      <c r="AJ40727" s="23"/>
      <c r="HH40727"/>
      <c r="IW40727" s="36"/>
      <c r="JI40727"/>
      <c r="JJ40727"/>
      <c r="KX40727" s="23"/>
      <c r="KY40727" s="23"/>
    </row>
    <row r="40728" spans="36:311" x14ac:dyDescent="0.2">
      <c r="AJ40728" s="23"/>
      <c r="HH40728"/>
      <c r="IW40728" s="36"/>
      <c r="JI40728"/>
      <c r="JJ40728"/>
      <c r="KX40728" s="23"/>
      <c r="KY40728" s="23"/>
    </row>
    <row r="40729" spans="36:311" x14ac:dyDescent="0.2">
      <c r="AJ40729" s="23"/>
      <c r="HH40729"/>
      <c r="IW40729" s="36"/>
      <c r="JI40729"/>
      <c r="JJ40729"/>
      <c r="KX40729" s="23"/>
      <c r="KY40729" s="23"/>
    </row>
    <row r="40730" spans="36:311" x14ac:dyDescent="0.2">
      <c r="AJ40730" s="23"/>
      <c r="HH40730"/>
      <c r="IW40730" s="36"/>
      <c r="JI40730"/>
      <c r="JJ40730"/>
      <c r="KX40730" s="23"/>
      <c r="KY40730" s="23"/>
    </row>
    <row r="40731" spans="36:311" x14ac:dyDescent="0.2">
      <c r="AJ40731" s="23"/>
      <c r="HH40731"/>
      <c r="IW40731" s="36"/>
      <c r="JI40731"/>
      <c r="JJ40731"/>
      <c r="KX40731" s="23"/>
      <c r="KY40731" s="23"/>
    </row>
    <row r="40732" spans="36:311" x14ac:dyDescent="0.2">
      <c r="AJ40732" s="23"/>
      <c r="HH40732"/>
      <c r="IW40732" s="36"/>
      <c r="JI40732"/>
      <c r="JJ40732"/>
      <c r="KX40732" s="23"/>
      <c r="KY40732" s="23"/>
    </row>
    <row r="40733" spans="36:311" x14ac:dyDescent="0.2">
      <c r="AJ40733" s="23"/>
      <c r="HH40733"/>
      <c r="IW40733" s="36"/>
      <c r="JI40733"/>
      <c r="JJ40733"/>
      <c r="KX40733" s="23"/>
      <c r="KY40733" s="23"/>
    </row>
    <row r="40734" spans="36:311" x14ac:dyDescent="0.2">
      <c r="AJ40734" s="23"/>
      <c r="HH40734"/>
      <c r="IW40734" s="36"/>
      <c r="JI40734"/>
      <c r="JJ40734"/>
      <c r="KX40734" s="23"/>
      <c r="KY40734" s="23"/>
    </row>
    <row r="40735" spans="36:311" x14ac:dyDescent="0.2">
      <c r="AJ40735" s="23"/>
      <c r="HH40735"/>
      <c r="IW40735" s="36"/>
      <c r="JI40735"/>
      <c r="JJ40735"/>
      <c r="KX40735" s="23"/>
      <c r="KY40735" s="23"/>
    </row>
    <row r="40736" spans="36:311" x14ac:dyDescent="0.2">
      <c r="AJ40736" s="23"/>
      <c r="HH40736"/>
      <c r="IW40736" s="36"/>
      <c r="JI40736"/>
      <c r="JJ40736"/>
      <c r="KX40736" s="23"/>
      <c r="KY40736" s="23"/>
    </row>
    <row r="40737" spans="36:311" x14ac:dyDescent="0.2">
      <c r="AJ40737" s="23"/>
      <c r="HH40737"/>
      <c r="IW40737" s="36"/>
      <c r="JI40737"/>
      <c r="JJ40737"/>
      <c r="KX40737" s="23"/>
      <c r="KY40737" s="23"/>
    </row>
    <row r="40738" spans="36:311" x14ac:dyDescent="0.2">
      <c r="AJ40738" s="23"/>
      <c r="HH40738"/>
      <c r="IW40738" s="36"/>
      <c r="JI40738"/>
      <c r="JJ40738"/>
      <c r="KX40738" s="23"/>
      <c r="KY40738" s="23"/>
    </row>
    <row r="40739" spans="36:311" x14ac:dyDescent="0.2">
      <c r="AJ40739" s="23"/>
      <c r="HH40739"/>
      <c r="IW40739" s="36"/>
      <c r="JI40739"/>
      <c r="JJ40739"/>
      <c r="KX40739" s="23"/>
      <c r="KY40739" s="23"/>
    </row>
    <row r="40740" spans="36:311" x14ac:dyDescent="0.2">
      <c r="AJ40740" s="23"/>
      <c r="HH40740"/>
      <c r="IW40740" s="36"/>
      <c r="JI40740"/>
      <c r="JJ40740"/>
      <c r="KX40740" s="23"/>
      <c r="KY40740" s="23"/>
    </row>
    <row r="40741" spans="36:311" x14ac:dyDescent="0.2">
      <c r="AJ40741" s="23"/>
      <c r="HH40741"/>
      <c r="IW40741" s="36"/>
      <c r="JI40741"/>
      <c r="JJ40741"/>
      <c r="KX40741" s="23"/>
      <c r="KY40741" s="23"/>
    </row>
    <row r="40742" spans="36:311" x14ac:dyDescent="0.2">
      <c r="AJ40742" s="23"/>
      <c r="HH40742"/>
      <c r="IW40742" s="36"/>
      <c r="JI40742"/>
      <c r="JJ40742"/>
      <c r="KX40742" s="23"/>
      <c r="KY40742" s="23"/>
    </row>
    <row r="40743" spans="36:311" x14ac:dyDescent="0.2">
      <c r="AJ40743" s="23"/>
      <c r="HH40743"/>
      <c r="IW40743" s="36"/>
      <c r="JI40743"/>
      <c r="JJ40743"/>
      <c r="KX40743" s="23"/>
      <c r="KY40743" s="23"/>
    </row>
    <row r="40744" spans="36:311" x14ac:dyDescent="0.2">
      <c r="AJ40744" s="23"/>
      <c r="HH40744"/>
      <c r="IW40744" s="36"/>
      <c r="JI40744"/>
      <c r="JJ40744"/>
      <c r="KX40744" s="23"/>
      <c r="KY40744" s="23"/>
    </row>
    <row r="40745" spans="36:311" x14ac:dyDescent="0.2">
      <c r="AJ40745" s="23"/>
      <c r="HH40745"/>
      <c r="IW40745" s="36"/>
      <c r="JI40745"/>
      <c r="JJ40745"/>
      <c r="KX40745" s="23"/>
      <c r="KY40745" s="23"/>
    </row>
    <row r="40746" spans="36:311" x14ac:dyDescent="0.2">
      <c r="AJ40746" s="23"/>
      <c r="HH40746"/>
      <c r="IW40746" s="36"/>
      <c r="JI40746"/>
      <c r="JJ40746"/>
      <c r="KX40746" s="23"/>
      <c r="KY40746" s="23"/>
    </row>
    <row r="40747" spans="36:311" x14ac:dyDescent="0.2">
      <c r="AJ40747" s="23"/>
      <c r="HH40747"/>
      <c r="IW40747" s="36"/>
      <c r="JI40747"/>
      <c r="JJ40747"/>
      <c r="KX40747" s="23"/>
      <c r="KY40747" s="23"/>
    </row>
    <row r="40748" spans="36:311" x14ac:dyDescent="0.2">
      <c r="AJ40748" s="23"/>
      <c r="HH40748"/>
      <c r="IW40748" s="36"/>
      <c r="JI40748"/>
      <c r="JJ40748"/>
      <c r="KX40748" s="23"/>
      <c r="KY40748" s="23"/>
    </row>
    <row r="40749" spans="36:311" x14ac:dyDescent="0.2">
      <c r="AJ40749" s="23"/>
      <c r="HH40749"/>
      <c r="IW40749" s="36"/>
      <c r="JI40749"/>
      <c r="JJ40749"/>
      <c r="KX40749" s="23"/>
      <c r="KY40749" s="23"/>
    </row>
    <row r="40750" spans="36:311" x14ac:dyDescent="0.2">
      <c r="AJ40750" s="23"/>
      <c r="HH40750"/>
      <c r="IW40750" s="36"/>
      <c r="JI40750"/>
      <c r="JJ40750"/>
      <c r="KX40750" s="23"/>
      <c r="KY40750" s="23"/>
    </row>
    <row r="40751" spans="36:311" x14ac:dyDescent="0.2">
      <c r="AJ40751" s="23"/>
      <c r="HH40751"/>
      <c r="IW40751" s="36"/>
      <c r="JI40751"/>
      <c r="JJ40751"/>
      <c r="KX40751" s="23"/>
      <c r="KY40751" s="23"/>
    </row>
    <row r="40752" spans="36:311" x14ac:dyDescent="0.2">
      <c r="AJ40752" s="23"/>
      <c r="HH40752"/>
      <c r="IW40752" s="36"/>
      <c r="JI40752"/>
      <c r="JJ40752"/>
      <c r="KX40752" s="23"/>
      <c r="KY40752" s="23"/>
    </row>
    <row r="40753" spans="36:311" x14ac:dyDescent="0.2">
      <c r="AJ40753" s="23"/>
      <c r="HH40753"/>
      <c r="IW40753" s="36"/>
      <c r="JI40753"/>
      <c r="JJ40753"/>
      <c r="KX40753" s="23"/>
      <c r="KY40753" s="23"/>
    </row>
    <row r="40754" spans="36:311" x14ac:dyDescent="0.2">
      <c r="AJ40754" s="23"/>
      <c r="HH40754"/>
      <c r="IW40754" s="36"/>
      <c r="JI40754"/>
      <c r="JJ40754"/>
      <c r="KX40754" s="23"/>
      <c r="KY40754" s="23"/>
    </row>
    <row r="40755" spans="36:311" x14ac:dyDescent="0.2">
      <c r="AJ40755" s="23"/>
      <c r="HH40755"/>
      <c r="IW40755" s="36"/>
      <c r="JI40755"/>
      <c r="JJ40755"/>
      <c r="KX40755" s="23"/>
      <c r="KY40755" s="23"/>
    </row>
    <row r="40756" spans="36:311" x14ac:dyDescent="0.2">
      <c r="AJ40756" s="23"/>
      <c r="HH40756"/>
      <c r="IW40756" s="36"/>
      <c r="JI40756"/>
      <c r="JJ40756"/>
      <c r="KX40756" s="23"/>
      <c r="KY40756" s="23"/>
    </row>
    <row r="40757" spans="36:311" x14ac:dyDescent="0.2">
      <c r="AJ40757" s="23"/>
      <c r="HH40757"/>
      <c r="IW40757" s="36"/>
      <c r="JI40757"/>
      <c r="JJ40757"/>
      <c r="KX40757" s="23"/>
      <c r="KY40757" s="23"/>
    </row>
    <row r="40758" spans="36:311" x14ac:dyDescent="0.2">
      <c r="AJ40758" s="23"/>
      <c r="HH40758"/>
      <c r="IW40758" s="36"/>
      <c r="JI40758"/>
      <c r="JJ40758"/>
      <c r="KX40758" s="23"/>
      <c r="KY40758" s="23"/>
    </row>
    <row r="40759" spans="36:311" x14ac:dyDescent="0.2">
      <c r="AJ40759" s="23"/>
      <c r="HH40759"/>
      <c r="IW40759" s="36"/>
      <c r="JI40759"/>
      <c r="JJ40759"/>
      <c r="KX40759" s="23"/>
      <c r="KY40759" s="23"/>
    </row>
    <row r="40760" spans="36:311" x14ac:dyDescent="0.2">
      <c r="AJ40760" s="23"/>
      <c r="HH40760"/>
      <c r="IW40760" s="36"/>
      <c r="JI40760"/>
      <c r="JJ40760"/>
      <c r="KX40760" s="23"/>
      <c r="KY40760" s="23"/>
    </row>
    <row r="40761" spans="36:311" x14ac:dyDescent="0.2">
      <c r="AJ40761" s="23"/>
      <c r="HH40761"/>
      <c r="IW40761" s="36"/>
      <c r="JI40761"/>
      <c r="JJ40761"/>
      <c r="KX40761" s="23"/>
      <c r="KY40761" s="23"/>
    </row>
    <row r="40762" spans="36:311" x14ac:dyDescent="0.2">
      <c r="AJ40762" s="23"/>
      <c r="HH40762"/>
      <c r="IW40762" s="36"/>
      <c r="JI40762"/>
      <c r="JJ40762"/>
      <c r="KX40762" s="23"/>
      <c r="KY40762" s="23"/>
    </row>
    <row r="40763" spans="36:311" x14ac:dyDescent="0.2">
      <c r="AJ40763" s="23"/>
      <c r="HH40763"/>
      <c r="IW40763" s="36"/>
      <c r="JI40763"/>
      <c r="JJ40763"/>
      <c r="KX40763" s="23"/>
      <c r="KY40763" s="23"/>
    </row>
    <row r="40764" spans="36:311" x14ac:dyDescent="0.2">
      <c r="AJ40764" s="23"/>
      <c r="HH40764"/>
      <c r="IW40764" s="36"/>
      <c r="JI40764"/>
      <c r="JJ40764"/>
      <c r="KX40764" s="23"/>
      <c r="KY40764" s="23"/>
    </row>
    <row r="40765" spans="36:311" x14ac:dyDescent="0.2">
      <c r="AJ40765" s="23"/>
      <c r="HH40765"/>
      <c r="IW40765" s="36"/>
      <c r="JI40765"/>
      <c r="JJ40765"/>
      <c r="KX40765" s="23"/>
      <c r="KY40765" s="23"/>
    </row>
    <row r="40766" spans="36:311" x14ac:dyDescent="0.2">
      <c r="AJ40766" s="23"/>
      <c r="HH40766"/>
      <c r="IW40766" s="36"/>
      <c r="JI40766"/>
      <c r="JJ40766"/>
      <c r="KX40766" s="23"/>
      <c r="KY40766" s="23"/>
    </row>
    <row r="40767" spans="36:311" x14ac:dyDescent="0.2">
      <c r="AJ40767" s="23"/>
      <c r="HH40767"/>
      <c r="IW40767" s="36"/>
      <c r="JI40767"/>
      <c r="JJ40767"/>
      <c r="KX40767" s="23"/>
      <c r="KY40767" s="23"/>
    </row>
    <row r="40768" spans="36:311" x14ac:dyDescent="0.2">
      <c r="AJ40768" s="23"/>
      <c r="HH40768"/>
      <c r="IW40768" s="36"/>
      <c r="JI40768"/>
      <c r="JJ40768"/>
      <c r="KX40768" s="23"/>
      <c r="KY40768" s="23"/>
    </row>
    <row r="40769" spans="36:311" x14ac:dyDescent="0.2">
      <c r="AJ40769" s="23"/>
      <c r="HH40769"/>
      <c r="IW40769" s="36"/>
      <c r="JI40769"/>
      <c r="JJ40769"/>
      <c r="KX40769" s="23"/>
      <c r="KY40769" s="23"/>
    </row>
    <row r="40770" spans="36:311" x14ac:dyDescent="0.2">
      <c r="AJ40770" s="23"/>
      <c r="HH40770"/>
      <c r="IW40770" s="36"/>
      <c r="JI40770"/>
      <c r="JJ40770"/>
      <c r="KX40770" s="23"/>
      <c r="KY40770" s="23"/>
    </row>
    <row r="40771" spans="36:311" x14ac:dyDescent="0.2">
      <c r="AJ40771" s="23"/>
      <c r="HH40771"/>
      <c r="IW40771" s="36"/>
      <c r="JI40771"/>
      <c r="JJ40771"/>
      <c r="KX40771" s="23"/>
      <c r="KY40771" s="23"/>
    </row>
    <row r="40772" spans="36:311" x14ac:dyDescent="0.2">
      <c r="AJ40772" s="23"/>
      <c r="HH40772"/>
      <c r="IW40772" s="36"/>
      <c r="JI40772"/>
      <c r="JJ40772"/>
      <c r="KX40772" s="23"/>
      <c r="KY40772" s="23"/>
    </row>
    <row r="40773" spans="36:311" x14ac:dyDescent="0.2">
      <c r="AJ40773" s="23"/>
      <c r="HH40773"/>
      <c r="IW40773" s="36"/>
      <c r="JI40773"/>
      <c r="JJ40773"/>
      <c r="KX40773" s="23"/>
      <c r="KY40773" s="23"/>
    </row>
    <row r="40774" spans="36:311" x14ac:dyDescent="0.2">
      <c r="AJ40774" s="23"/>
      <c r="HH40774"/>
      <c r="IW40774" s="36"/>
      <c r="JI40774"/>
      <c r="JJ40774"/>
      <c r="KX40774" s="23"/>
      <c r="KY40774" s="23"/>
    </row>
    <row r="40775" spans="36:311" x14ac:dyDescent="0.2">
      <c r="AJ40775" s="23"/>
      <c r="HH40775"/>
      <c r="IW40775" s="36"/>
      <c r="JI40775"/>
      <c r="JJ40775"/>
      <c r="KX40775" s="23"/>
      <c r="KY40775" s="23"/>
    </row>
    <row r="40776" spans="36:311" x14ac:dyDescent="0.2">
      <c r="AJ40776" s="23"/>
      <c r="HH40776"/>
      <c r="IW40776" s="36"/>
      <c r="JI40776"/>
      <c r="JJ40776"/>
      <c r="KX40776" s="23"/>
      <c r="KY40776" s="23"/>
    </row>
    <row r="40777" spans="36:311" x14ac:dyDescent="0.2">
      <c r="AJ40777" s="23"/>
      <c r="HH40777"/>
      <c r="IW40777" s="36"/>
      <c r="JI40777"/>
      <c r="JJ40777"/>
      <c r="KX40777" s="23"/>
      <c r="KY40777" s="23"/>
    </row>
    <row r="40778" spans="36:311" x14ac:dyDescent="0.2">
      <c r="AJ40778" s="23"/>
      <c r="HH40778"/>
      <c r="IW40778" s="36"/>
      <c r="JI40778"/>
      <c r="JJ40778"/>
      <c r="KX40778" s="23"/>
      <c r="KY40778" s="23"/>
    </row>
    <row r="40779" spans="36:311" x14ac:dyDescent="0.2">
      <c r="AJ40779" s="23"/>
      <c r="HH40779"/>
      <c r="IW40779" s="36"/>
      <c r="JI40779"/>
      <c r="JJ40779"/>
      <c r="KX40779" s="23"/>
      <c r="KY40779" s="23"/>
    </row>
    <row r="40780" spans="36:311" x14ac:dyDescent="0.2">
      <c r="AJ40780" s="23"/>
      <c r="HH40780"/>
      <c r="IW40780" s="36"/>
      <c r="JI40780"/>
      <c r="JJ40780"/>
      <c r="KX40780" s="23"/>
      <c r="KY40780" s="23"/>
    </row>
    <row r="40781" spans="36:311" x14ac:dyDescent="0.2">
      <c r="AJ40781" s="23"/>
      <c r="HH40781"/>
      <c r="IW40781" s="36"/>
      <c r="JI40781"/>
      <c r="JJ40781"/>
      <c r="KX40781" s="23"/>
      <c r="KY40781" s="23"/>
    </row>
    <row r="40782" spans="36:311" x14ac:dyDescent="0.2">
      <c r="AJ40782" s="23"/>
      <c r="HH40782"/>
      <c r="IW40782" s="36"/>
      <c r="JI40782"/>
      <c r="JJ40782"/>
      <c r="KX40782" s="23"/>
      <c r="KY40782" s="23"/>
    </row>
    <row r="40783" spans="36:311" x14ac:dyDescent="0.2">
      <c r="AJ40783" s="23"/>
      <c r="HH40783"/>
      <c r="IW40783" s="36"/>
      <c r="JI40783"/>
      <c r="JJ40783"/>
      <c r="KX40783" s="23"/>
      <c r="KY40783" s="23"/>
    </row>
    <row r="40784" spans="36:311" x14ac:dyDescent="0.2">
      <c r="AJ40784" s="23"/>
      <c r="HH40784"/>
      <c r="IW40784" s="36"/>
      <c r="JI40784"/>
      <c r="JJ40784"/>
      <c r="KX40784" s="23"/>
      <c r="KY40784" s="23"/>
    </row>
    <row r="40785" spans="36:311" x14ac:dyDescent="0.2">
      <c r="AJ40785" s="23"/>
      <c r="HH40785"/>
      <c r="IW40785" s="36"/>
      <c r="JI40785"/>
      <c r="JJ40785"/>
      <c r="KX40785" s="23"/>
      <c r="KY40785" s="23"/>
    </row>
    <row r="40786" spans="36:311" x14ac:dyDescent="0.2">
      <c r="AJ40786" s="23"/>
      <c r="HH40786"/>
      <c r="IW40786" s="36"/>
      <c r="JI40786"/>
      <c r="JJ40786"/>
      <c r="KX40786" s="23"/>
      <c r="KY40786" s="23"/>
    </row>
    <row r="40787" spans="36:311" x14ac:dyDescent="0.2">
      <c r="AJ40787" s="23"/>
      <c r="HH40787"/>
      <c r="IW40787" s="36"/>
      <c r="JI40787"/>
      <c r="JJ40787"/>
      <c r="KX40787" s="23"/>
      <c r="KY40787" s="23"/>
    </row>
    <row r="40788" spans="36:311" x14ac:dyDescent="0.2">
      <c r="AJ40788" s="23"/>
      <c r="HH40788"/>
      <c r="IW40788" s="36"/>
      <c r="JI40788"/>
      <c r="JJ40788"/>
      <c r="KX40788" s="23"/>
      <c r="KY40788" s="23"/>
    </row>
    <row r="40789" spans="36:311" x14ac:dyDescent="0.2">
      <c r="AJ40789" s="23"/>
      <c r="HH40789"/>
      <c r="IW40789" s="36"/>
      <c r="JI40789"/>
      <c r="JJ40789"/>
      <c r="KX40789" s="23"/>
      <c r="KY40789" s="23"/>
    </row>
    <row r="40790" spans="36:311" x14ac:dyDescent="0.2">
      <c r="AJ40790" s="23"/>
      <c r="HH40790"/>
      <c r="IW40790" s="36"/>
      <c r="JI40790"/>
      <c r="JJ40790"/>
      <c r="KX40790" s="23"/>
      <c r="KY40790" s="23"/>
    </row>
    <row r="40791" spans="36:311" x14ac:dyDescent="0.2">
      <c r="AJ40791" s="23"/>
      <c r="HH40791"/>
      <c r="IW40791" s="36"/>
      <c r="JI40791"/>
      <c r="JJ40791"/>
      <c r="KX40791" s="23"/>
      <c r="KY40791" s="23"/>
    </row>
    <row r="40792" spans="36:311" x14ac:dyDescent="0.2">
      <c r="AJ40792" s="23"/>
      <c r="HH40792"/>
      <c r="IW40792" s="36"/>
      <c r="JI40792"/>
      <c r="JJ40792"/>
      <c r="KX40792" s="23"/>
      <c r="KY40792" s="23"/>
    </row>
    <row r="40793" spans="36:311" x14ac:dyDescent="0.2">
      <c r="AJ40793" s="23"/>
      <c r="HH40793"/>
      <c r="IW40793" s="36"/>
      <c r="JI40793"/>
      <c r="JJ40793"/>
      <c r="KX40793" s="23"/>
      <c r="KY40793" s="23"/>
    </row>
    <row r="40794" spans="36:311" x14ac:dyDescent="0.2">
      <c r="AJ40794" s="23"/>
      <c r="HH40794"/>
      <c r="IW40794" s="36"/>
      <c r="JI40794"/>
      <c r="JJ40794"/>
      <c r="KX40794" s="23"/>
      <c r="KY40794" s="23"/>
    </row>
    <row r="40795" spans="36:311" x14ac:dyDescent="0.2">
      <c r="AJ40795" s="23"/>
      <c r="HH40795"/>
      <c r="IW40795" s="36"/>
      <c r="JI40795"/>
      <c r="JJ40795"/>
      <c r="KX40795" s="23"/>
      <c r="KY40795" s="23"/>
    </row>
    <row r="40796" spans="36:311" x14ac:dyDescent="0.2">
      <c r="AJ40796" s="23"/>
      <c r="HH40796"/>
      <c r="IW40796" s="36"/>
      <c r="JI40796"/>
      <c r="JJ40796"/>
      <c r="KX40796" s="23"/>
      <c r="KY40796" s="23"/>
    </row>
    <row r="40797" spans="36:311" x14ac:dyDescent="0.2">
      <c r="AJ40797" s="23"/>
      <c r="HH40797"/>
      <c r="IW40797" s="36"/>
      <c r="JI40797"/>
      <c r="JJ40797"/>
      <c r="KX40797" s="23"/>
      <c r="KY40797" s="23"/>
    </row>
    <row r="40798" spans="36:311" x14ac:dyDescent="0.2">
      <c r="AJ40798" s="23"/>
      <c r="HH40798"/>
      <c r="IW40798" s="36"/>
      <c r="JI40798"/>
      <c r="JJ40798"/>
      <c r="KX40798" s="23"/>
      <c r="KY40798" s="23"/>
    </row>
    <row r="40799" spans="36:311" x14ac:dyDescent="0.2">
      <c r="AJ40799" s="23"/>
      <c r="HH40799"/>
      <c r="IW40799" s="36"/>
      <c r="JI40799"/>
      <c r="JJ40799"/>
      <c r="KX40799" s="23"/>
      <c r="KY40799" s="23"/>
    </row>
    <row r="40800" spans="36:311" x14ac:dyDescent="0.2">
      <c r="AJ40800" s="23"/>
      <c r="HH40800"/>
      <c r="IW40800" s="36"/>
      <c r="JI40800"/>
      <c r="JJ40800"/>
      <c r="KX40800" s="23"/>
      <c r="KY40800" s="23"/>
    </row>
    <row r="40801" spans="36:311" x14ac:dyDescent="0.2">
      <c r="AJ40801" s="23"/>
      <c r="HH40801"/>
      <c r="IW40801" s="36"/>
      <c r="JI40801"/>
      <c r="JJ40801"/>
      <c r="KX40801" s="23"/>
      <c r="KY40801" s="23"/>
    </row>
    <row r="40802" spans="36:311" x14ac:dyDescent="0.2">
      <c r="AJ40802" s="23"/>
      <c r="HH40802"/>
      <c r="IW40802" s="36"/>
      <c r="JI40802"/>
      <c r="JJ40802"/>
      <c r="KX40802" s="23"/>
      <c r="KY40802" s="23"/>
    </row>
    <row r="40803" spans="36:311" x14ac:dyDescent="0.2">
      <c r="AJ40803" s="23"/>
      <c r="HH40803"/>
      <c r="IW40803" s="36"/>
      <c r="JI40803"/>
      <c r="JJ40803"/>
      <c r="KX40803" s="23"/>
      <c r="KY40803" s="23"/>
    </row>
    <row r="40804" spans="36:311" x14ac:dyDescent="0.2">
      <c r="AJ40804" s="23"/>
      <c r="HH40804"/>
      <c r="IW40804" s="36"/>
      <c r="JI40804"/>
      <c r="JJ40804"/>
      <c r="KX40804" s="23"/>
      <c r="KY40804" s="23"/>
    </row>
    <row r="40805" spans="36:311" x14ac:dyDescent="0.2">
      <c r="AJ40805" s="23"/>
      <c r="HH40805"/>
      <c r="IW40805" s="36"/>
      <c r="JI40805"/>
      <c r="JJ40805"/>
      <c r="KX40805" s="23"/>
      <c r="KY40805" s="23"/>
    </row>
    <row r="40806" spans="36:311" x14ac:dyDescent="0.2">
      <c r="AJ40806" s="23"/>
      <c r="HH40806"/>
      <c r="IW40806" s="36"/>
      <c r="JI40806"/>
      <c r="JJ40806"/>
      <c r="KX40806" s="23"/>
      <c r="KY40806" s="23"/>
    </row>
    <row r="40807" spans="36:311" x14ac:dyDescent="0.2">
      <c r="AJ40807" s="23"/>
      <c r="HH40807"/>
      <c r="IW40807" s="36"/>
      <c r="JI40807"/>
      <c r="JJ40807"/>
      <c r="KX40807" s="23"/>
      <c r="KY40807" s="23"/>
    </row>
    <row r="40808" spans="36:311" x14ac:dyDescent="0.2">
      <c r="AJ40808" s="23"/>
      <c r="HH40808"/>
      <c r="IW40808" s="36"/>
      <c r="JI40808"/>
      <c r="JJ40808"/>
      <c r="KX40808" s="23"/>
      <c r="KY40808" s="23"/>
    </row>
    <row r="40809" spans="36:311" x14ac:dyDescent="0.2">
      <c r="AJ40809" s="23"/>
      <c r="HH40809"/>
      <c r="IW40809" s="36"/>
      <c r="JI40809"/>
      <c r="JJ40809"/>
      <c r="KX40809" s="23"/>
      <c r="KY40809" s="23"/>
    </row>
    <row r="40810" spans="36:311" x14ac:dyDescent="0.2">
      <c r="AJ40810" s="23"/>
      <c r="HH40810"/>
      <c r="IW40810" s="36"/>
      <c r="JI40810"/>
      <c r="JJ40810"/>
      <c r="KX40810" s="23"/>
      <c r="KY40810" s="23"/>
    </row>
    <row r="40811" spans="36:311" x14ac:dyDescent="0.2">
      <c r="AJ40811" s="23"/>
      <c r="HH40811"/>
      <c r="IW40811" s="36"/>
      <c r="JI40811"/>
      <c r="JJ40811"/>
      <c r="KX40811" s="23"/>
      <c r="KY40811" s="23"/>
    </row>
    <row r="40812" spans="36:311" x14ac:dyDescent="0.2">
      <c r="AJ40812" s="23"/>
      <c r="HH40812"/>
      <c r="IW40812" s="36"/>
      <c r="JI40812"/>
      <c r="JJ40812"/>
      <c r="KX40812" s="23"/>
      <c r="KY40812" s="23"/>
    </row>
    <row r="40813" spans="36:311" x14ac:dyDescent="0.2">
      <c r="AJ40813" s="23"/>
      <c r="HH40813"/>
      <c r="IW40813" s="36"/>
      <c r="JI40813"/>
      <c r="JJ40813"/>
      <c r="KX40813" s="23"/>
      <c r="KY40813" s="23"/>
    </row>
    <row r="40814" spans="36:311" x14ac:dyDescent="0.2">
      <c r="AJ40814" s="23"/>
      <c r="HH40814"/>
      <c r="IW40814" s="36"/>
      <c r="JI40814"/>
      <c r="JJ40814"/>
      <c r="KX40814" s="23"/>
      <c r="KY40814" s="23"/>
    </row>
    <row r="40815" spans="36:311" x14ac:dyDescent="0.2">
      <c r="AJ40815" s="23"/>
      <c r="HH40815"/>
      <c r="IW40815" s="36"/>
      <c r="JI40815"/>
      <c r="JJ40815"/>
      <c r="KX40815" s="23"/>
      <c r="KY40815" s="23"/>
    </row>
    <row r="40816" spans="36:311" x14ac:dyDescent="0.2">
      <c r="AJ40816" s="23"/>
      <c r="HH40816"/>
      <c r="IW40816" s="36"/>
      <c r="JI40816"/>
      <c r="JJ40816"/>
      <c r="KX40816" s="23"/>
      <c r="KY40816" s="23"/>
    </row>
    <row r="40817" spans="36:311" x14ac:dyDescent="0.2">
      <c r="AJ40817" s="23"/>
      <c r="HH40817"/>
      <c r="IW40817" s="36"/>
      <c r="JI40817"/>
      <c r="JJ40817"/>
      <c r="KX40817" s="23"/>
      <c r="KY40817" s="23"/>
    </row>
    <row r="40818" spans="36:311" x14ac:dyDescent="0.2">
      <c r="AJ40818" s="23"/>
      <c r="HH40818"/>
      <c r="IW40818" s="36"/>
      <c r="JI40818"/>
      <c r="JJ40818"/>
      <c r="KX40818" s="23"/>
      <c r="KY40818" s="23"/>
    </row>
    <row r="40819" spans="36:311" x14ac:dyDescent="0.2">
      <c r="AJ40819" s="23"/>
      <c r="HH40819"/>
      <c r="IW40819" s="36"/>
      <c r="JI40819"/>
      <c r="JJ40819"/>
      <c r="KX40819" s="23"/>
      <c r="KY40819" s="23"/>
    </row>
    <row r="40820" spans="36:311" x14ac:dyDescent="0.2">
      <c r="AJ40820" s="23"/>
      <c r="HH40820"/>
      <c r="IW40820" s="36"/>
      <c r="JI40820"/>
      <c r="JJ40820"/>
      <c r="KX40820" s="23"/>
      <c r="KY40820" s="23"/>
    </row>
    <row r="40821" spans="36:311" x14ac:dyDescent="0.2">
      <c r="AJ40821" s="23"/>
      <c r="HH40821"/>
      <c r="IW40821" s="36"/>
      <c r="JI40821"/>
      <c r="JJ40821"/>
      <c r="KX40821" s="23"/>
      <c r="KY40821" s="23"/>
    </row>
    <row r="40822" spans="36:311" x14ac:dyDescent="0.2">
      <c r="AJ40822" s="23"/>
      <c r="HH40822"/>
      <c r="IW40822" s="36"/>
      <c r="JI40822"/>
      <c r="JJ40822"/>
      <c r="KX40822" s="23"/>
      <c r="KY40822" s="23"/>
    </row>
    <row r="40823" spans="36:311" x14ac:dyDescent="0.2">
      <c r="AJ40823" s="23"/>
      <c r="HH40823"/>
      <c r="IW40823" s="36"/>
      <c r="JI40823"/>
      <c r="JJ40823"/>
      <c r="KX40823" s="23"/>
      <c r="KY40823" s="23"/>
    </row>
    <row r="40824" spans="36:311" x14ac:dyDescent="0.2">
      <c r="AJ40824" s="23"/>
      <c r="HH40824"/>
      <c r="IW40824" s="36"/>
      <c r="JI40824"/>
      <c r="JJ40824"/>
      <c r="KX40824" s="23"/>
      <c r="KY40824" s="23"/>
    </row>
    <row r="40825" spans="36:311" x14ac:dyDescent="0.2">
      <c r="AJ40825" s="23"/>
      <c r="HH40825"/>
      <c r="IW40825" s="36"/>
      <c r="JI40825"/>
      <c r="JJ40825"/>
      <c r="KX40825" s="23"/>
      <c r="KY40825" s="23"/>
    </row>
    <row r="40826" spans="36:311" x14ac:dyDescent="0.2">
      <c r="AJ40826" s="23"/>
      <c r="HH40826"/>
      <c r="IW40826" s="36"/>
      <c r="JI40826"/>
      <c r="JJ40826"/>
      <c r="KX40826" s="23"/>
      <c r="KY40826" s="23"/>
    </row>
    <row r="40827" spans="36:311" x14ac:dyDescent="0.2">
      <c r="AJ40827" s="23"/>
      <c r="HH40827"/>
      <c r="IW40827" s="36"/>
      <c r="JI40827"/>
      <c r="JJ40827"/>
      <c r="KX40827" s="23"/>
      <c r="KY40827" s="23"/>
    </row>
    <row r="40828" spans="36:311" x14ac:dyDescent="0.2">
      <c r="AJ40828" s="23"/>
      <c r="HH40828"/>
      <c r="IW40828" s="36"/>
      <c r="JI40828"/>
      <c r="JJ40828"/>
      <c r="KX40828" s="23"/>
      <c r="KY40828" s="23"/>
    </row>
    <row r="40829" spans="36:311" x14ac:dyDescent="0.2">
      <c r="AJ40829" s="23"/>
      <c r="HH40829"/>
      <c r="IW40829" s="36"/>
      <c r="JI40829"/>
      <c r="JJ40829"/>
      <c r="KX40829" s="23"/>
      <c r="KY40829" s="23"/>
    </row>
    <row r="40830" spans="36:311" x14ac:dyDescent="0.2">
      <c r="AJ40830" s="23"/>
      <c r="HH40830"/>
      <c r="IW40830" s="36"/>
      <c r="JI40830"/>
      <c r="JJ40830"/>
      <c r="KX40830" s="23"/>
      <c r="KY40830" s="23"/>
    </row>
    <row r="40831" spans="36:311" x14ac:dyDescent="0.2">
      <c r="AJ40831" s="23"/>
      <c r="HH40831"/>
      <c r="IW40831" s="36"/>
      <c r="JI40831"/>
      <c r="JJ40831"/>
      <c r="KX40831" s="23"/>
      <c r="KY40831" s="23"/>
    </row>
    <row r="40832" spans="36:311" x14ac:dyDescent="0.2">
      <c r="AJ40832" s="23"/>
      <c r="HH40832"/>
      <c r="IW40832" s="36"/>
      <c r="JI40832"/>
      <c r="JJ40832"/>
      <c r="KX40832" s="23"/>
      <c r="KY40832" s="23"/>
    </row>
    <row r="40833" spans="36:311" x14ac:dyDescent="0.2">
      <c r="AJ40833" s="23"/>
      <c r="HH40833"/>
      <c r="IW40833" s="36"/>
      <c r="JI40833"/>
      <c r="JJ40833"/>
      <c r="KX40833" s="23"/>
      <c r="KY40833" s="23"/>
    </row>
    <row r="40834" spans="36:311" x14ac:dyDescent="0.2">
      <c r="AJ40834" s="23"/>
      <c r="HH40834"/>
      <c r="IW40834" s="36"/>
      <c r="JI40834"/>
      <c r="JJ40834"/>
      <c r="KX40834" s="23"/>
      <c r="KY40834" s="23"/>
    </row>
    <row r="40835" spans="36:311" x14ac:dyDescent="0.2">
      <c r="AJ40835" s="23"/>
      <c r="HH40835"/>
      <c r="IW40835" s="36"/>
      <c r="JI40835"/>
      <c r="JJ40835"/>
      <c r="KX40835" s="23"/>
      <c r="KY40835" s="23"/>
    </row>
    <row r="40836" spans="36:311" x14ac:dyDescent="0.2">
      <c r="AJ40836" s="23"/>
      <c r="HH40836"/>
      <c r="IW40836" s="36"/>
      <c r="JI40836"/>
      <c r="JJ40836"/>
      <c r="KX40836" s="23"/>
      <c r="KY40836" s="23"/>
    </row>
    <row r="40837" spans="36:311" x14ac:dyDescent="0.2">
      <c r="AJ40837" s="23"/>
      <c r="HH40837"/>
      <c r="IW40837" s="36"/>
      <c r="JI40837"/>
      <c r="JJ40837"/>
      <c r="KX40837" s="23"/>
      <c r="KY40837" s="23"/>
    </row>
    <row r="40838" spans="36:311" x14ac:dyDescent="0.2">
      <c r="AJ40838" s="23"/>
      <c r="HH40838"/>
      <c r="IW40838" s="36"/>
      <c r="JI40838"/>
      <c r="JJ40838"/>
      <c r="KX40838" s="23"/>
      <c r="KY40838" s="23"/>
    </row>
    <row r="40839" spans="36:311" x14ac:dyDescent="0.2">
      <c r="AJ40839" s="23"/>
      <c r="HH40839"/>
      <c r="IW40839" s="36"/>
      <c r="JI40839"/>
      <c r="JJ40839"/>
      <c r="KX40839" s="23"/>
      <c r="KY40839" s="23"/>
    </row>
    <row r="40840" spans="36:311" x14ac:dyDescent="0.2">
      <c r="AJ40840" s="23"/>
      <c r="HH40840"/>
      <c r="IW40840" s="36"/>
      <c r="JI40840"/>
      <c r="JJ40840"/>
      <c r="KX40840" s="23"/>
      <c r="KY40840" s="23"/>
    </row>
    <row r="40841" spans="36:311" x14ac:dyDescent="0.2">
      <c r="AJ40841" s="23"/>
      <c r="HH40841"/>
      <c r="IW40841" s="36"/>
      <c r="JI40841"/>
      <c r="JJ40841"/>
      <c r="KX40841" s="23"/>
      <c r="KY40841" s="23"/>
    </row>
    <row r="40842" spans="36:311" x14ac:dyDescent="0.2">
      <c r="AJ40842" s="23"/>
      <c r="HH40842"/>
      <c r="IW40842" s="36"/>
      <c r="JI40842"/>
      <c r="JJ40842"/>
      <c r="KX40842" s="23"/>
      <c r="KY40842" s="23"/>
    </row>
    <row r="40843" spans="36:311" x14ac:dyDescent="0.2">
      <c r="AJ40843" s="23"/>
      <c r="HH40843"/>
      <c r="IW40843" s="36"/>
      <c r="JI40843"/>
      <c r="JJ40843"/>
      <c r="KX40843" s="23"/>
      <c r="KY40843" s="23"/>
    </row>
    <row r="40844" spans="36:311" x14ac:dyDescent="0.2">
      <c r="AJ40844" s="23"/>
      <c r="HH40844"/>
      <c r="IW40844" s="36"/>
      <c r="JI40844"/>
      <c r="JJ40844"/>
      <c r="KX40844" s="23"/>
      <c r="KY40844" s="23"/>
    </row>
    <row r="40845" spans="36:311" x14ac:dyDescent="0.2">
      <c r="AJ40845" s="23"/>
      <c r="HH40845"/>
      <c r="IW40845" s="36"/>
      <c r="JI40845"/>
      <c r="JJ40845"/>
      <c r="KX40845" s="23"/>
      <c r="KY40845" s="23"/>
    </row>
    <row r="40846" spans="36:311" x14ac:dyDescent="0.2">
      <c r="AJ40846" s="23"/>
      <c r="HH40846"/>
      <c r="IW40846" s="36"/>
      <c r="JI40846"/>
      <c r="JJ40846"/>
      <c r="KX40846" s="23"/>
      <c r="KY40846" s="23"/>
    </row>
    <row r="40847" spans="36:311" x14ac:dyDescent="0.2">
      <c r="AJ40847" s="23"/>
      <c r="HH40847"/>
      <c r="IW40847" s="36"/>
      <c r="JI40847"/>
      <c r="JJ40847"/>
      <c r="KX40847" s="23"/>
      <c r="KY40847" s="23"/>
    </row>
    <row r="40848" spans="36:311" x14ac:dyDescent="0.2">
      <c r="AJ40848" s="23"/>
      <c r="HH40848"/>
      <c r="IW40848" s="36"/>
      <c r="JI40848"/>
      <c r="JJ40848"/>
      <c r="KX40848" s="23"/>
      <c r="KY40848" s="23"/>
    </row>
    <row r="40849" spans="36:311" x14ac:dyDescent="0.2">
      <c r="AJ40849" s="23"/>
      <c r="HH40849"/>
      <c r="IW40849" s="36"/>
      <c r="JI40849"/>
      <c r="JJ40849"/>
      <c r="KX40849" s="23"/>
      <c r="KY40849" s="23"/>
    </row>
    <row r="40850" spans="36:311" x14ac:dyDescent="0.2">
      <c r="AJ40850" s="23"/>
      <c r="HH40850"/>
      <c r="IW40850" s="36"/>
      <c r="JI40850"/>
      <c r="JJ40850"/>
      <c r="KX40850" s="23"/>
      <c r="KY40850" s="23"/>
    </row>
    <row r="40851" spans="36:311" x14ac:dyDescent="0.2">
      <c r="AJ40851" s="23"/>
      <c r="HH40851"/>
      <c r="IW40851" s="36"/>
      <c r="JI40851"/>
      <c r="JJ40851"/>
      <c r="KX40851" s="23"/>
      <c r="KY40851" s="23"/>
    </row>
    <row r="40852" spans="36:311" x14ac:dyDescent="0.2">
      <c r="AJ40852" s="23"/>
      <c r="HH40852"/>
      <c r="IW40852" s="36"/>
      <c r="JI40852"/>
      <c r="JJ40852"/>
      <c r="KX40852" s="23"/>
      <c r="KY40852" s="23"/>
    </row>
    <row r="40853" spans="36:311" x14ac:dyDescent="0.2">
      <c r="AJ40853" s="23"/>
      <c r="HH40853"/>
      <c r="IW40853" s="36"/>
      <c r="JI40853"/>
      <c r="JJ40853"/>
      <c r="KX40853" s="23"/>
      <c r="KY40853" s="23"/>
    </row>
    <row r="40854" spans="36:311" x14ac:dyDescent="0.2">
      <c r="AJ40854" s="23"/>
      <c r="HH40854"/>
      <c r="IW40854" s="36"/>
      <c r="JI40854"/>
      <c r="JJ40854"/>
      <c r="KX40854" s="23"/>
      <c r="KY40854" s="23"/>
    </row>
    <row r="40855" spans="36:311" x14ac:dyDescent="0.2">
      <c r="AJ40855" s="23"/>
      <c r="HH40855"/>
      <c r="IW40855" s="36"/>
      <c r="JI40855"/>
      <c r="JJ40855"/>
      <c r="KX40855" s="23"/>
      <c r="KY40855" s="23"/>
    </row>
    <row r="40856" spans="36:311" x14ac:dyDescent="0.2">
      <c r="AJ40856" s="23"/>
      <c r="HH40856"/>
      <c r="IW40856" s="36"/>
      <c r="JI40856"/>
      <c r="JJ40856"/>
      <c r="KX40856" s="23"/>
      <c r="KY40856" s="23"/>
    </row>
    <row r="40857" spans="36:311" x14ac:dyDescent="0.2">
      <c r="AJ40857" s="23"/>
      <c r="HH40857"/>
      <c r="IW40857" s="36"/>
      <c r="JI40857"/>
      <c r="JJ40857"/>
      <c r="KX40857" s="23"/>
      <c r="KY40857" s="23"/>
    </row>
    <row r="40858" spans="36:311" x14ac:dyDescent="0.2">
      <c r="AJ40858" s="23"/>
      <c r="HH40858"/>
      <c r="IW40858" s="36"/>
      <c r="JI40858"/>
      <c r="JJ40858"/>
      <c r="KX40858" s="23"/>
      <c r="KY40858" s="23"/>
    </row>
    <row r="40859" spans="36:311" x14ac:dyDescent="0.2">
      <c r="AJ40859" s="23"/>
      <c r="HH40859"/>
      <c r="IW40859" s="36"/>
      <c r="JI40859"/>
      <c r="JJ40859"/>
      <c r="KX40859" s="23"/>
      <c r="KY40859" s="23"/>
    </row>
    <row r="40860" spans="36:311" x14ac:dyDescent="0.2">
      <c r="AJ40860" s="23"/>
      <c r="HH40860"/>
      <c r="IW40860" s="36"/>
      <c r="JI40860"/>
      <c r="JJ40860"/>
      <c r="KX40860" s="23"/>
      <c r="KY40860" s="23"/>
    </row>
    <row r="40861" spans="36:311" x14ac:dyDescent="0.2">
      <c r="AJ40861" s="23"/>
      <c r="HH40861"/>
      <c r="IW40861" s="36"/>
      <c r="JI40861"/>
      <c r="JJ40861"/>
      <c r="KX40861" s="23"/>
      <c r="KY40861" s="23"/>
    </row>
    <row r="40862" spans="36:311" x14ac:dyDescent="0.2">
      <c r="AJ40862" s="23"/>
      <c r="HH40862"/>
      <c r="IW40862" s="36"/>
      <c r="JI40862"/>
      <c r="JJ40862"/>
      <c r="KX40862" s="23"/>
      <c r="KY40862" s="23"/>
    </row>
    <row r="40863" spans="36:311" x14ac:dyDescent="0.2">
      <c r="AJ40863" s="23"/>
      <c r="HH40863"/>
      <c r="IW40863" s="36"/>
      <c r="JI40863"/>
      <c r="JJ40863"/>
      <c r="KX40863" s="23"/>
      <c r="KY40863" s="23"/>
    </row>
    <row r="40864" spans="36:311" x14ac:dyDescent="0.2">
      <c r="AJ40864" s="23"/>
      <c r="HH40864"/>
      <c r="IW40864" s="36"/>
      <c r="JI40864"/>
      <c r="JJ40864"/>
      <c r="KX40864" s="23"/>
      <c r="KY40864" s="23"/>
    </row>
    <row r="40865" spans="36:311" x14ac:dyDescent="0.2">
      <c r="AJ40865" s="23"/>
      <c r="HH40865"/>
      <c r="IW40865" s="36"/>
      <c r="JI40865"/>
      <c r="JJ40865"/>
      <c r="KX40865" s="23"/>
      <c r="KY40865" s="23"/>
    </row>
    <row r="40866" spans="36:311" x14ac:dyDescent="0.2">
      <c r="AJ40866" s="23"/>
      <c r="HH40866"/>
      <c r="IW40866" s="36"/>
      <c r="JI40866"/>
      <c r="JJ40866"/>
      <c r="KX40866" s="23"/>
      <c r="KY40866" s="23"/>
    </row>
    <row r="40867" spans="36:311" x14ac:dyDescent="0.2">
      <c r="AJ40867" s="23"/>
      <c r="HH40867"/>
      <c r="IW40867" s="36"/>
      <c r="JI40867"/>
      <c r="JJ40867"/>
      <c r="KX40867" s="23"/>
      <c r="KY40867" s="23"/>
    </row>
    <row r="40868" spans="36:311" x14ac:dyDescent="0.2">
      <c r="AJ40868" s="23"/>
      <c r="HH40868"/>
      <c r="IW40868" s="36"/>
      <c r="JI40868"/>
      <c r="JJ40868"/>
      <c r="KX40868" s="23"/>
      <c r="KY40868" s="23"/>
    </row>
    <row r="40869" spans="36:311" x14ac:dyDescent="0.2">
      <c r="AJ40869" s="23"/>
      <c r="HH40869"/>
      <c r="IW40869" s="36"/>
      <c r="JI40869"/>
      <c r="JJ40869"/>
      <c r="KX40869" s="23"/>
      <c r="KY40869" s="23"/>
    </row>
    <row r="40870" spans="36:311" x14ac:dyDescent="0.2">
      <c r="AJ40870" s="23"/>
      <c r="HH40870"/>
      <c r="IW40870" s="36"/>
      <c r="JI40870"/>
      <c r="JJ40870"/>
      <c r="KX40870" s="23"/>
      <c r="KY40870" s="23"/>
    </row>
    <row r="40871" spans="36:311" x14ac:dyDescent="0.2">
      <c r="AJ40871" s="23"/>
      <c r="HH40871"/>
      <c r="IW40871" s="36"/>
      <c r="JI40871"/>
      <c r="JJ40871"/>
      <c r="KX40871" s="23"/>
      <c r="KY40871" s="23"/>
    </row>
    <row r="40872" spans="36:311" x14ac:dyDescent="0.2">
      <c r="AJ40872" s="23"/>
      <c r="HH40872"/>
      <c r="IW40872" s="36"/>
      <c r="JI40872"/>
      <c r="JJ40872"/>
      <c r="KX40872" s="23"/>
      <c r="KY40872" s="23"/>
    </row>
    <row r="40873" spans="36:311" x14ac:dyDescent="0.2">
      <c r="AJ40873" s="23"/>
      <c r="HH40873"/>
      <c r="IW40873" s="36"/>
      <c r="JI40873"/>
      <c r="JJ40873"/>
      <c r="KX40873" s="23"/>
      <c r="KY40873" s="23"/>
    </row>
    <row r="40874" spans="36:311" x14ac:dyDescent="0.2">
      <c r="AJ40874" s="23"/>
      <c r="HH40874"/>
      <c r="IW40874" s="36"/>
      <c r="JI40874"/>
      <c r="JJ40874"/>
      <c r="KX40874" s="23"/>
      <c r="KY40874" s="23"/>
    </row>
    <row r="40875" spans="36:311" x14ac:dyDescent="0.2">
      <c r="AJ40875" s="23"/>
      <c r="HH40875"/>
      <c r="IW40875" s="36"/>
      <c r="JI40875"/>
      <c r="JJ40875"/>
      <c r="KX40875" s="23"/>
      <c r="KY40875" s="23"/>
    </row>
    <row r="40876" spans="36:311" x14ac:dyDescent="0.2">
      <c r="AJ40876" s="23"/>
      <c r="HH40876"/>
      <c r="IW40876" s="36"/>
      <c r="JI40876"/>
      <c r="JJ40876"/>
      <c r="KX40876" s="23"/>
      <c r="KY40876" s="23"/>
    </row>
    <row r="40877" spans="36:311" x14ac:dyDescent="0.2">
      <c r="AJ40877" s="23"/>
      <c r="HH40877"/>
      <c r="IW40877" s="36"/>
      <c r="JI40877"/>
      <c r="JJ40877"/>
      <c r="KX40877" s="23"/>
      <c r="KY40877" s="23"/>
    </row>
    <row r="40878" spans="36:311" x14ac:dyDescent="0.2">
      <c r="AJ40878" s="23"/>
      <c r="HH40878"/>
      <c r="IW40878" s="36"/>
      <c r="JI40878"/>
      <c r="JJ40878"/>
      <c r="KX40878" s="23"/>
      <c r="KY40878" s="23"/>
    </row>
    <row r="40879" spans="36:311" x14ac:dyDescent="0.2">
      <c r="AJ40879" s="23"/>
      <c r="HH40879"/>
      <c r="IW40879" s="36"/>
      <c r="JI40879"/>
      <c r="JJ40879"/>
      <c r="KX40879" s="23"/>
      <c r="KY40879" s="23"/>
    </row>
    <row r="40880" spans="36:311" x14ac:dyDescent="0.2">
      <c r="AJ40880" s="23"/>
      <c r="HH40880"/>
      <c r="IW40880" s="36"/>
      <c r="JI40880"/>
      <c r="JJ40880"/>
      <c r="KX40880" s="23"/>
      <c r="KY40880" s="23"/>
    </row>
    <row r="40881" spans="36:311" x14ac:dyDescent="0.2">
      <c r="AJ40881" s="23"/>
      <c r="HH40881"/>
      <c r="IW40881" s="36"/>
      <c r="JI40881"/>
      <c r="JJ40881"/>
      <c r="KX40881" s="23"/>
      <c r="KY40881" s="23"/>
    </row>
    <row r="40882" spans="36:311" x14ac:dyDescent="0.2">
      <c r="AJ40882" s="23"/>
      <c r="HH40882"/>
      <c r="IW40882" s="36"/>
      <c r="JI40882"/>
      <c r="JJ40882"/>
      <c r="KX40882" s="23"/>
      <c r="KY40882" s="23"/>
    </row>
    <row r="40883" spans="36:311" x14ac:dyDescent="0.2">
      <c r="AJ40883" s="23"/>
      <c r="HH40883"/>
      <c r="IW40883" s="36"/>
      <c r="JI40883"/>
      <c r="JJ40883"/>
      <c r="KX40883" s="23"/>
      <c r="KY40883" s="23"/>
    </row>
    <row r="40884" spans="36:311" x14ac:dyDescent="0.2">
      <c r="AJ40884" s="23"/>
      <c r="HH40884"/>
      <c r="IW40884" s="36"/>
      <c r="JI40884"/>
      <c r="JJ40884"/>
      <c r="KX40884" s="23"/>
      <c r="KY40884" s="23"/>
    </row>
    <row r="40885" spans="36:311" x14ac:dyDescent="0.2">
      <c r="AJ40885" s="23"/>
      <c r="HH40885"/>
      <c r="IW40885" s="36"/>
      <c r="JI40885"/>
      <c r="JJ40885"/>
      <c r="KX40885" s="23"/>
      <c r="KY40885" s="23"/>
    </row>
    <row r="40886" spans="36:311" x14ac:dyDescent="0.2">
      <c r="AJ40886" s="23"/>
      <c r="HH40886"/>
      <c r="IW40886" s="36"/>
      <c r="JI40886"/>
      <c r="JJ40886"/>
      <c r="KX40886" s="23"/>
      <c r="KY40886" s="23"/>
    </row>
    <row r="40887" spans="36:311" x14ac:dyDescent="0.2">
      <c r="AJ40887" s="23"/>
      <c r="HH40887"/>
      <c r="IW40887" s="36"/>
      <c r="JI40887"/>
      <c r="JJ40887"/>
      <c r="KX40887" s="23"/>
      <c r="KY40887" s="23"/>
    </row>
    <row r="40888" spans="36:311" x14ac:dyDescent="0.2">
      <c r="AJ40888" s="23"/>
      <c r="HH40888"/>
      <c r="IW40888" s="36"/>
      <c r="JI40888"/>
      <c r="JJ40888"/>
      <c r="KX40888" s="23"/>
      <c r="KY40888" s="23"/>
    </row>
    <row r="40889" spans="36:311" x14ac:dyDescent="0.2">
      <c r="AJ40889" s="23"/>
      <c r="HH40889"/>
      <c r="IW40889" s="36"/>
      <c r="JI40889"/>
      <c r="JJ40889"/>
      <c r="KX40889" s="23"/>
      <c r="KY40889" s="23"/>
    </row>
    <row r="40890" spans="36:311" x14ac:dyDescent="0.2">
      <c r="AJ40890" s="23"/>
      <c r="HH40890"/>
      <c r="IW40890" s="36"/>
      <c r="JI40890"/>
      <c r="JJ40890"/>
      <c r="KX40890" s="23"/>
      <c r="KY40890" s="23"/>
    </row>
    <row r="40891" spans="36:311" x14ac:dyDescent="0.2">
      <c r="AJ40891" s="23"/>
      <c r="HH40891"/>
      <c r="IW40891" s="36"/>
      <c r="JI40891"/>
      <c r="JJ40891"/>
      <c r="KX40891" s="23"/>
      <c r="KY40891" s="23"/>
    </row>
    <row r="40892" spans="36:311" x14ac:dyDescent="0.2">
      <c r="AJ40892" s="23"/>
      <c r="HH40892"/>
      <c r="IW40892" s="36"/>
      <c r="JI40892"/>
      <c r="JJ40892"/>
      <c r="KX40892" s="23"/>
      <c r="KY40892" s="23"/>
    </row>
    <row r="40893" spans="36:311" x14ac:dyDescent="0.2">
      <c r="AJ40893" s="23"/>
      <c r="HH40893"/>
      <c r="IW40893" s="36"/>
      <c r="JI40893"/>
      <c r="JJ40893"/>
      <c r="KX40893" s="23"/>
      <c r="KY40893" s="23"/>
    </row>
    <row r="40894" spans="36:311" x14ac:dyDescent="0.2">
      <c r="AJ40894" s="23"/>
      <c r="HH40894"/>
      <c r="IW40894" s="36"/>
      <c r="JI40894"/>
      <c r="JJ40894"/>
      <c r="KX40894" s="23"/>
      <c r="KY40894" s="23"/>
    </row>
    <row r="40895" spans="36:311" x14ac:dyDescent="0.2">
      <c r="AJ40895" s="23"/>
      <c r="HH40895"/>
      <c r="IW40895" s="36"/>
      <c r="JI40895"/>
      <c r="JJ40895"/>
      <c r="KX40895" s="23"/>
      <c r="KY40895" s="23"/>
    </row>
    <row r="40896" spans="36:311" x14ac:dyDescent="0.2">
      <c r="AJ40896" s="23"/>
      <c r="HH40896"/>
      <c r="IW40896" s="36"/>
      <c r="JI40896"/>
      <c r="JJ40896"/>
      <c r="KX40896" s="23"/>
      <c r="KY40896" s="23"/>
    </row>
    <row r="40897" spans="36:311" x14ac:dyDescent="0.2">
      <c r="AJ40897" s="23"/>
      <c r="HH40897"/>
      <c r="IW40897" s="36"/>
      <c r="JI40897"/>
      <c r="JJ40897"/>
      <c r="KX40897" s="23"/>
      <c r="KY40897" s="23"/>
    </row>
    <row r="40898" spans="36:311" x14ac:dyDescent="0.2">
      <c r="AJ40898" s="23"/>
      <c r="HH40898"/>
      <c r="IW40898" s="36"/>
      <c r="JI40898"/>
      <c r="JJ40898"/>
      <c r="KX40898" s="23"/>
      <c r="KY40898" s="23"/>
    </row>
    <row r="40899" spans="36:311" x14ac:dyDescent="0.2">
      <c r="AJ40899" s="23"/>
      <c r="HH40899"/>
      <c r="IW40899" s="36"/>
      <c r="JI40899"/>
      <c r="JJ40899"/>
      <c r="KX40899" s="23"/>
      <c r="KY40899" s="23"/>
    </row>
    <row r="40900" spans="36:311" x14ac:dyDescent="0.2">
      <c r="AJ40900" s="23"/>
      <c r="HH40900"/>
      <c r="IW40900" s="36"/>
      <c r="JI40900"/>
      <c r="JJ40900"/>
      <c r="KX40900" s="23"/>
      <c r="KY40900" s="23"/>
    </row>
    <row r="40901" spans="36:311" x14ac:dyDescent="0.2">
      <c r="AJ40901" s="23"/>
      <c r="HH40901"/>
      <c r="IW40901" s="36"/>
      <c r="JI40901"/>
      <c r="JJ40901"/>
      <c r="KX40901" s="23"/>
      <c r="KY40901" s="23"/>
    </row>
    <row r="40902" spans="36:311" x14ac:dyDescent="0.2">
      <c r="AJ40902" s="23"/>
      <c r="HH40902"/>
      <c r="IW40902" s="36"/>
      <c r="JI40902"/>
      <c r="JJ40902"/>
      <c r="KX40902" s="23"/>
      <c r="KY40902" s="23"/>
    </row>
    <row r="40903" spans="36:311" x14ac:dyDescent="0.2">
      <c r="AJ40903" s="23"/>
      <c r="HH40903"/>
      <c r="IW40903" s="36"/>
      <c r="JI40903"/>
      <c r="JJ40903"/>
      <c r="KX40903" s="23"/>
      <c r="KY40903" s="23"/>
    </row>
    <row r="40904" spans="36:311" x14ac:dyDescent="0.2">
      <c r="AJ40904" s="23"/>
      <c r="HH40904"/>
      <c r="IW40904" s="36"/>
      <c r="JI40904"/>
      <c r="JJ40904"/>
      <c r="KX40904" s="23"/>
      <c r="KY40904" s="23"/>
    </row>
    <row r="40905" spans="36:311" x14ac:dyDescent="0.2">
      <c r="AJ40905" s="23"/>
      <c r="HH40905"/>
      <c r="IW40905" s="36"/>
      <c r="JI40905"/>
      <c r="JJ40905"/>
      <c r="KX40905" s="23"/>
      <c r="KY40905" s="23"/>
    </row>
    <row r="40906" spans="36:311" x14ac:dyDescent="0.2">
      <c r="AJ40906" s="23"/>
      <c r="HH40906"/>
      <c r="IW40906" s="36"/>
      <c r="JI40906"/>
      <c r="JJ40906"/>
      <c r="KX40906" s="23"/>
      <c r="KY40906" s="23"/>
    </row>
    <row r="40907" spans="36:311" x14ac:dyDescent="0.2">
      <c r="AJ40907" s="23"/>
      <c r="HH40907"/>
      <c r="IW40907" s="36"/>
      <c r="JI40907"/>
      <c r="JJ40907"/>
      <c r="KX40907" s="23"/>
      <c r="KY40907" s="23"/>
    </row>
    <row r="40908" spans="36:311" x14ac:dyDescent="0.2">
      <c r="AJ40908" s="23"/>
      <c r="HH40908"/>
      <c r="IW40908" s="36"/>
      <c r="JI40908"/>
      <c r="JJ40908"/>
      <c r="KX40908" s="23"/>
      <c r="KY40908" s="23"/>
    </row>
    <row r="40909" spans="36:311" x14ac:dyDescent="0.2">
      <c r="AJ40909" s="23"/>
      <c r="HH40909"/>
      <c r="IW40909" s="36"/>
      <c r="JI40909"/>
      <c r="JJ40909"/>
      <c r="KX40909" s="23"/>
      <c r="KY40909" s="23"/>
    </row>
    <row r="40910" spans="36:311" x14ac:dyDescent="0.2">
      <c r="AJ40910" s="23"/>
      <c r="HH40910"/>
      <c r="IW40910" s="36"/>
      <c r="JI40910"/>
      <c r="JJ40910"/>
      <c r="KX40910" s="23"/>
      <c r="KY40910" s="23"/>
    </row>
    <row r="40911" spans="36:311" x14ac:dyDescent="0.2">
      <c r="AJ40911" s="23"/>
      <c r="HH40911"/>
      <c r="IW40911" s="36"/>
      <c r="JI40911"/>
      <c r="JJ40911"/>
      <c r="KX40911" s="23"/>
      <c r="KY40911" s="23"/>
    </row>
    <row r="40912" spans="36:311" x14ac:dyDescent="0.2">
      <c r="AJ40912" s="23"/>
      <c r="HH40912"/>
      <c r="IW40912" s="36"/>
      <c r="JI40912"/>
      <c r="JJ40912"/>
      <c r="KX40912" s="23"/>
      <c r="KY40912" s="23"/>
    </row>
    <row r="40913" spans="36:311" x14ac:dyDescent="0.2">
      <c r="AJ40913" s="23"/>
      <c r="HH40913"/>
      <c r="IW40913" s="36"/>
      <c r="JI40913"/>
      <c r="JJ40913"/>
      <c r="KX40913" s="23"/>
      <c r="KY40913" s="23"/>
    </row>
    <row r="40914" spans="36:311" x14ac:dyDescent="0.2">
      <c r="AJ40914" s="23"/>
      <c r="HH40914"/>
      <c r="IW40914" s="36"/>
      <c r="JI40914"/>
      <c r="JJ40914"/>
      <c r="KX40914" s="23"/>
      <c r="KY40914" s="23"/>
    </row>
    <row r="40915" spans="36:311" x14ac:dyDescent="0.2">
      <c r="AJ40915" s="23"/>
      <c r="HH40915"/>
      <c r="IW40915" s="36"/>
      <c r="JI40915"/>
      <c r="JJ40915"/>
      <c r="KX40915" s="23"/>
      <c r="KY40915" s="23"/>
    </row>
    <row r="40916" spans="36:311" x14ac:dyDescent="0.2">
      <c r="AJ40916" s="23"/>
      <c r="HH40916"/>
      <c r="IW40916" s="36"/>
      <c r="JI40916"/>
      <c r="JJ40916"/>
      <c r="KX40916" s="23"/>
      <c r="KY40916" s="23"/>
    </row>
    <row r="40917" spans="36:311" x14ac:dyDescent="0.2">
      <c r="AJ40917" s="23"/>
      <c r="HH40917"/>
      <c r="IW40917" s="36"/>
      <c r="JI40917"/>
      <c r="JJ40917"/>
      <c r="KX40917" s="23"/>
      <c r="KY40917" s="23"/>
    </row>
    <row r="40918" spans="36:311" x14ac:dyDescent="0.2">
      <c r="AJ40918" s="23"/>
      <c r="HH40918"/>
      <c r="IW40918" s="36"/>
      <c r="JI40918"/>
      <c r="JJ40918"/>
      <c r="KX40918" s="23"/>
      <c r="KY40918" s="23"/>
    </row>
    <row r="40919" spans="36:311" x14ac:dyDescent="0.2">
      <c r="AJ40919" s="23"/>
      <c r="HH40919"/>
      <c r="IW40919" s="36"/>
      <c r="JI40919"/>
      <c r="JJ40919"/>
      <c r="KX40919" s="23"/>
      <c r="KY40919" s="23"/>
    </row>
    <row r="40920" spans="36:311" x14ac:dyDescent="0.2">
      <c r="AJ40920" s="23"/>
      <c r="HH40920"/>
      <c r="IW40920" s="36"/>
      <c r="JI40920"/>
      <c r="JJ40920"/>
      <c r="KX40920" s="23"/>
      <c r="KY40920" s="23"/>
    </row>
    <row r="40921" spans="36:311" x14ac:dyDescent="0.2">
      <c r="AJ40921" s="23"/>
      <c r="HH40921"/>
      <c r="IW40921" s="36"/>
      <c r="JI40921"/>
      <c r="JJ40921"/>
      <c r="KX40921" s="23"/>
      <c r="KY40921" s="23"/>
    </row>
    <row r="40922" spans="36:311" x14ac:dyDescent="0.2">
      <c r="AJ40922" s="23"/>
      <c r="HH40922"/>
      <c r="IW40922" s="36"/>
      <c r="JI40922"/>
      <c r="JJ40922"/>
      <c r="KX40922" s="23"/>
      <c r="KY40922" s="23"/>
    </row>
    <row r="40923" spans="36:311" x14ac:dyDescent="0.2">
      <c r="AJ40923" s="23"/>
      <c r="HH40923"/>
      <c r="IW40923" s="36"/>
      <c r="JI40923"/>
      <c r="JJ40923"/>
      <c r="KX40923" s="23"/>
      <c r="KY40923" s="23"/>
    </row>
    <row r="40924" spans="36:311" x14ac:dyDescent="0.2">
      <c r="AJ40924" s="23"/>
      <c r="HH40924"/>
      <c r="IW40924" s="36"/>
      <c r="JI40924"/>
      <c r="JJ40924"/>
      <c r="KX40924" s="23"/>
      <c r="KY40924" s="23"/>
    </row>
    <row r="40925" spans="36:311" x14ac:dyDescent="0.2">
      <c r="AJ40925" s="23"/>
      <c r="HH40925"/>
      <c r="IW40925" s="36"/>
      <c r="JI40925"/>
      <c r="JJ40925"/>
      <c r="KX40925" s="23"/>
      <c r="KY40925" s="23"/>
    </row>
    <row r="40926" spans="36:311" x14ac:dyDescent="0.2">
      <c r="AJ40926" s="23"/>
      <c r="HH40926"/>
      <c r="IW40926" s="36"/>
      <c r="JI40926"/>
      <c r="JJ40926"/>
      <c r="KX40926" s="23"/>
      <c r="KY40926" s="23"/>
    </row>
    <row r="40927" spans="36:311" x14ac:dyDescent="0.2">
      <c r="AJ40927" s="23"/>
      <c r="HH40927"/>
      <c r="IW40927" s="36"/>
      <c r="JI40927"/>
      <c r="JJ40927"/>
      <c r="KX40927" s="23"/>
      <c r="KY40927" s="23"/>
    </row>
    <row r="40928" spans="36:311" x14ac:dyDescent="0.2">
      <c r="AJ40928" s="23"/>
      <c r="HH40928"/>
      <c r="IW40928" s="36"/>
      <c r="JI40928"/>
      <c r="JJ40928"/>
      <c r="KX40928" s="23"/>
      <c r="KY40928" s="23"/>
    </row>
    <row r="40929" spans="36:311" x14ac:dyDescent="0.2">
      <c r="AJ40929" s="23"/>
      <c r="HH40929"/>
      <c r="IW40929" s="36"/>
      <c r="JI40929"/>
      <c r="JJ40929"/>
      <c r="KX40929" s="23"/>
      <c r="KY40929" s="23"/>
    </row>
    <row r="40930" spans="36:311" x14ac:dyDescent="0.2">
      <c r="AJ40930" s="23"/>
      <c r="HH40930"/>
      <c r="IW40930" s="36"/>
      <c r="JI40930"/>
      <c r="JJ40930"/>
      <c r="KX40930" s="23"/>
      <c r="KY40930" s="23"/>
    </row>
    <row r="40931" spans="36:311" x14ac:dyDescent="0.2">
      <c r="AJ40931" s="23"/>
      <c r="HH40931"/>
      <c r="IW40931" s="36"/>
      <c r="JI40931"/>
      <c r="JJ40931"/>
      <c r="KX40931" s="23"/>
      <c r="KY40931" s="23"/>
    </row>
    <row r="40932" spans="36:311" x14ac:dyDescent="0.2">
      <c r="AJ40932" s="23"/>
      <c r="HH40932"/>
      <c r="IW40932" s="36"/>
      <c r="JI40932"/>
      <c r="JJ40932"/>
      <c r="KX40932" s="23"/>
      <c r="KY40932" s="23"/>
    </row>
    <row r="40933" spans="36:311" x14ac:dyDescent="0.2">
      <c r="AJ40933" s="23"/>
      <c r="HH40933"/>
      <c r="IW40933" s="36"/>
      <c r="JI40933"/>
      <c r="JJ40933"/>
      <c r="KX40933" s="23"/>
      <c r="KY40933" s="23"/>
    </row>
    <row r="40934" spans="36:311" x14ac:dyDescent="0.2">
      <c r="AJ40934" s="23"/>
      <c r="HH40934"/>
      <c r="IW40934" s="36"/>
      <c r="JI40934"/>
      <c r="JJ40934"/>
      <c r="KX40934" s="23"/>
      <c r="KY40934" s="23"/>
    </row>
    <row r="40935" spans="36:311" x14ac:dyDescent="0.2">
      <c r="AJ40935" s="23"/>
      <c r="HH40935"/>
      <c r="IW40935" s="36"/>
      <c r="JI40935"/>
      <c r="JJ40935"/>
      <c r="KX40935" s="23"/>
      <c r="KY40935" s="23"/>
    </row>
    <row r="40936" spans="36:311" x14ac:dyDescent="0.2">
      <c r="AJ40936" s="23"/>
      <c r="HH40936"/>
      <c r="IW40936" s="36"/>
      <c r="JI40936"/>
      <c r="JJ40936"/>
      <c r="KX40936" s="23"/>
      <c r="KY40936" s="23"/>
    </row>
    <row r="40937" spans="36:311" x14ac:dyDescent="0.2">
      <c r="AJ40937" s="23"/>
      <c r="HH40937"/>
      <c r="IW40937" s="36"/>
      <c r="JI40937"/>
      <c r="JJ40937"/>
      <c r="KX40937" s="23"/>
      <c r="KY40937" s="23"/>
    </row>
    <row r="40938" spans="36:311" x14ac:dyDescent="0.2">
      <c r="AJ40938" s="23"/>
      <c r="HH40938"/>
      <c r="IW40938" s="36"/>
      <c r="JI40938"/>
      <c r="JJ40938"/>
      <c r="KX40938" s="23"/>
      <c r="KY40938" s="23"/>
    </row>
    <row r="40939" spans="36:311" x14ac:dyDescent="0.2">
      <c r="AJ40939" s="23"/>
      <c r="HH40939"/>
      <c r="IW40939" s="36"/>
      <c r="JI40939"/>
      <c r="JJ40939"/>
      <c r="KX40939" s="23"/>
      <c r="KY40939" s="23"/>
    </row>
    <row r="40940" spans="36:311" x14ac:dyDescent="0.2">
      <c r="AJ40940" s="23"/>
      <c r="HH40940"/>
      <c r="IW40940" s="36"/>
      <c r="JI40940"/>
      <c r="JJ40940"/>
      <c r="KX40940" s="23"/>
      <c r="KY40940" s="23"/>
    </row>
    <row r="40941" spans="36:311" x14ac:dyDescent="0.2">
      <c r="AJ40941" s="23"/>
      <c r="HH40941"/>
      <c r="IW40941" s="36"/>
      <c r="JI40941"/>
      <c r="JJ40941"/>
      <c r="KX40941" s="23"/>
      <c r="KY40941" s="23"/>
    </row>
    <row r="40942" spans="36:311" x14ac:dyDescent="0.2">
      <c r="AJ40942" s="23"/>
      <c r="HH40942"/>
      <c r="IW40942" s="36"/>
      <c r="JI40942"/>
      <c r="JJ40942"/>
      <c r="KX40942" s="23"/>
      <c r="KY40942" s="23"/>
    </row>
    <row r="40943" spans="36:311" x14ac:dyDescent="0.2">
      <c r="AJ40943" s="23"/>
      <c r="HH40943"/>
      <c r="IW40943" s="36"/>
      <c r="JI40943"/>
      <c r="JJ40943"/>
      <c r="KX40943" s="23"/>
      <c r="KY40943" s="23"/>
    </row>
    <row r="40944" spans="36:311" x14ac:dyDescent="0.2">
      <c r="AJ40944" s="23"/>
      <c r="HH40944"/>
      <c r="IW40944" s="36"/>
      <c r="JI40944"/>
      <c r="JJ40944"/>
      <c r="KX40944" s="23"/>
      <c r="KY40944" s="23"/>
    </row>
    <row r="40945" spans="36:311" x14ac:dyDescent="0.2">
      <c r="AJ40945" s="23"/>
      <c r="HH40945"/>
      <c r="IW40945" s="36"/>
      <c r="JI40945"/>
      <c r="JJ40945"/>
      <c r="KX40945" s="23"/>
      <c r="KY40945" s="23"/>
    </row>
    <row r="40946" spans="36:311" x14ac:dyDescent="0.2">
      <c r="AJ40946" s="23"/>
      <c r="HH40946"/>
      <c r="IW40946" s="36"/>
      <c r="JI40946"/>
      <c r="JJ40946"/>
      <c r="KX40946" s="23"/>
      <c r="KY40946" s="23"/>
    </row>
    <row r="40947" spans="36:311" x14ac:dyDescent="0.2">
      <c r="AJ40947" s="23"/>
      <c r="HH40947"/>
      <c r="IW40947" s="36"/>
      <c r="JI40947"/>
      <c r="JJ40947"/>
      <c r="KX40947" s="23"/>
      <c r="KY40947" s="23"/>
    </row>
    <row r="40948" spans="36:311" x14ac:dyDescent="0.2">
      <c r="AJ40948" s="23"/>
      <c r="HH40948"/>
      <c r="IW40948" s="36"/>
      <c r="JI40948"/>
      <c r="JJ40948"/>
      <c r="KX40948" s="23"/>
      <c r="KY40948" s="23"/>
    </row>
    <row r="40949" spans="36:311" x14ac:dyDescent="0.2">
      <c r="AJ40949" s="23"/>
      <c r="HH40949"/>
      <c r="IW40949" s="36"/>
      <c r="JI40949"/>
      <c r="JJ40949"/>
      <c r="KX40949" s="23"/>
      <c r="KY40949" s="23"/>
    </row>
    <row r="40950" spans="36:311" x14ac:dyDescent="0.2">
      <c r="AJ40950" s="23"/>
      <c r="HH40950"/>
      <c r="IW40950" s="36"/>
      <c r="JI40950"/>
      <c r="JJ40950"/>
      <c r="KX40950" s="23"/>
      <c r="KY40950" s="23"/>
    </row>
    <row r="40951" spans="36:311" x14ac:dyDescent="0.2">
      <c r="AJ40951" s="23"/>
      <c r="HH40951"/>
      <c r="IW40951" s="36"/>
      <c r="JI40951"/>
      <c r="JJ40951"/>
      <c r="KX40951" s="23"/>
      <c r="KY40951" s="23"/>
    </row>
    <row r="40952" spans="36:311" x14ac:dyDescent="0.2">
      <c r="AJ40952" s="23"/>
      <c r="HH40952"/>
      <c r="IW40952" s="36"/>
      <c r="JI40952"/>
      <c r="JJ40952"/>
      <c r="KX40952" s="23"/>
      <c r="KY40952" s="23"/>
    </row>
    <row r="40953" spans="36:311" x14ac:dyDescent="0.2">
      <c r="AJ40953" s="23"/>
      <c r="HH40953"/>
      <c r="IW40953" s="36"/>
      <c r="JI40953"/>
      <c r="JJ40953"/>
      <c r="KX40953" s="23"/>
      <c r="KY40953" s="23"/>
    </row>
    <row r="40954" spans="36:311" x14ac:dyDescent="0.2">
      <c r="AJ40954" s="23"/>
      <c r="HH40954"/>
      <c r="IW40954" s="36"/>
      <c r="JI40954"/>
      <c r="JJ40954"/>
      <c r="KX40954" s="23"/>
      <c r="KY40954" s="23"/>
    </row>
    <row r="40955" spans="36:311" x14ac:dyDescent="0.2">
      <c r="AJ40955" s="23"/>
      <c r="HH40955"/>
      <c r="IW40955" s="36"/>
      <c r="JI40955"/>
      <c r="JJ40955"/>
      <c r="KX40955" s="23"/>
      <c r="KY40955" s="23"/>
    </row>
    <row r="40956" spans="36:311" x14ac:dyDescent="0.2">
      <c r="AJ40956" s="23"/>
      <c r="HH40956"/>
      <c r="IW40956" s="36"/>
      <c r="JI40956"/>
      <c r="JJ40956"/>
      <c r="KX40956" s="23"/>
      <c r="KY40956" s="23"/>
    </row>
    <row r="40957" spans="36:311" x14ac:dyDescent="0.2">
      <c r="AJ40957" s="23"/>
      <c r="HH40957"/>
      <c r="IW40957" s="36"/>
      <c r="JI40957"/>
      <c r="JJ40957"/>
      <c r="KX40957" s="23"/>
      <c r="KY40957" s="23"/>
    </row>
    <row r="40958" spans="36:311" x14ac:dyDescent="0.2">
      <c r="AJ40958" s="23"/>
      <c r="HH40958"/>
      <c r="IW40958" s="36"/>
      <c r="JI40958"/>
      <c r="JJ40958"/>
      <c r="KX40958" s="23"/>
      <c r="KY40958" s="23"/>
    </row>
    <row r="40959" spans="36:311" x14ac:dyDescent="0.2">
      <c r="AJ40959" s="23"/>
      <c r="HH40959"/>
      <c r="IW40959" s="36"/>
      <c r="JI40959"/>
      <c r="JJ40959"/>
      <c r="KX40959" s="23"/>
      <c r="KY40959" s="23"/>
    </row>
    <row r="40960" spans="36:311" x14ac:dyDescent="0.2">
      <c r="AJ40960" s="23"/>
      <c r="HH40960"/>
      <c r="IW40960" s="36"/>
      <c r="JI40960"/>
      <c r="JJ40960"/>
      <c r="KX40960" s="23"/>
      <c r="KY40960" s="23"/>
    </row>
    <row r="40961" spans="36:311" x14ac:dyDescent="0.2">
      <c r="AJ40961" s="23"/>
      <c r="HH40961"/>
      <c r="IW40961" s="36"/>
      <c r="JI40961"/>
      <c r="JJ40961"/>
      <c r="KX40961" s="23"/>
      <c r="KY40961" s="23"/>
    </row>
    <row r="40962" spans="36:311" x14ac:dyDescent="0.2">
      <c r="AJ40962" s="23"/>
      <c r="HH40962"/>
      <c r="IW40962" s="36"/>
      <c r="JI40962"/>
      <c r="JJ40962"/>
      <c r="KX40962" s="23"/>
      <c r="KY40962" s="23"/>
    </row>
    <row r="40963" spans="36:311" x14ac:dyDescent="0.2">
      <c r="AJ40963" s="23"/>
      <c r="HH40963"/>
      <c r="IW40963" s="36"/>
      <c r="JI40963"/>
      <c r="JJ40963"/>
      <c r="KX40963" s="23"/>
      <c r="KY40963" s="23"/>
    </row>
    <row r="40964" spans="36:311" x14ac:dyDescent="0.2">
      <c r="AJ40964" s="23"/>
      <c r="HH40964"/>
      <c r="IW40964" s="36"/>
      <c r="JI40964"/>
      <c r="JJ40964"/>
      <c r="KX40964" s="23"/>
      <c r="KY40964" s="23"/>
    </row>
    <row r="40965" spans="36:311" x14ac:dyDescent="0.2">
      <c r="AJ40965" s="23"/>
      <c r="HH40965"/>
      <c r="IW40965" s="36"/>
      <c r="JI40965"/>
      <c r="JJ40965"/>
      <c r="KX40965" s="23"/>
      <c r="KY40965" s="23"/>
    </row>
    <row r="40966" spans="36:311" x14ac:dyDescent="0.2">
      <c r="AJ40966" s="23"/>
      <c r="HH40966"/>
      <c r="IW40966" s="36"/>
      <c r="JI40966"/>
      <c r="JJ40966"/>
      <c r="KX40966" s="23"/>
      <c r="KY40966" s="23"/>
    </row>
    <row r="40967" spans="36:311" x14ac:dyDescent="0.2">
      <c r="AJ40967" s="23"/>
      <c r="HH40967"/>
      <c r="IW40967" s="36"/>
      <c r="JI40967"/>
      <c r="JJ40967"/>
      <c r="KX40967" s="23"/>
      <c r="KY40967" s="23"/>
    </row>
    <row r="40968" spans="36:311" x14ac:dyDescent="0.2">
      <c r="AJ40968" s="23"/>
      <c r="HH40968"/>
      <c r="IW40968" s="36"/>
      <c r="JI40968"/>
      <c r="JJ40968"/>
      <c r="KX40968" s="23"/>
      <c r="KY40968" s="23"/>
    </row>
    <row r="40969" spans="36:311" x14ac:dyDescent="0.2">
      <c r="AJ40969" s="23"/>
      <c r="HH40969"/>
      <c r="IW40969" s="36"/>
      <c r="JI40969"/>
      <c r="JJ40969"/>
      <c r="KX40969" s="23"/>
      <c r="KY40969" s="23"/>
    </row>
    <row r="40970" spans="36:311" x14ac:dyDescent="0.2">
      <c r="AJ40970" s="23"/>
      <c r="HH40970"/>
      <c r="IW40970" s="36"/>
      <c r="JI40970"/>
      <c r="JJ40970"/>
      <c r="KX40970" s="23"/>
      <c r="KY40970" s="23"/>
    </row>
    <row r="40971" spans="36:311" x14ac:dyDescent="0.2">
      <c r="AJ40971" s="23"/>
      <c r="HH40971"/>
      <c r="IW40971" s="36"/>
      <c r="JI40971"/>
      <c r="JJ40971"/>
      <c r="KX40971" s="23"/>
      <c r="KY40971" s="23"/>
    </row>
    <row r="40972" spans="36:311" x14ac:dyDescent="0.2">
      <c r="AJ40972" s="23"/>
      <c r="HH40972"/>
      <c r="IW40972" s="36"/>
      <c r="JI40972"/>
      <c r="JJ40972"/>
      <c r="KX40972" s="23"/>
      <c r="KY40972" s="23"/>
    </row>
    <row r="40973" spans="36:311" x14ac:dyDescent="0.2">
      <c r="AJ40973" s="23"/>
      <c r="HH40973"/>
      <c r="IW40973" s="36"/>
      <c r="JI40973"/>
      <c r="JJ40973"/>
      <c r="KX40973" s="23"/>
      <c r="KY40973" s="23"/>
    </row>
    <row r="40974" spans="36:311" x14ac:dyDescent="0.2">
      <c r="AJ40974" s="23"/>
      <c r="HH40974"/>
      <c r="IW40974" s="36"/>
      <c r="JI40974"/>
      <c r="JJ40974"/>
      <c r="KX40974" s="23"/>
      <c r="KY40974" s="23"/>
    </row>
    <row r="40975" spans="36:311" x14ac:dyDescent="0.2">
      <c r="AJ40975" s="23"/>
      <c r="HH40975"/>
      <c r="IW40975" s="36"/>
      <c r="JI40975"/>
      <c r="JJ40975"/>
      <c r="KX40975" s="23"/>
      <c r="KY40975" s="23"/>
    </row>
    <row r="40976" spans="36:311" x14ac:dyDescent="0.2">
      <c r="AJ40976" s="23"/>
      <c r="HH40976"/>
      <c r="IW40976" s="36"/>
      <c r="JI40976"/>
      <c r="JJ40976"/>
      <c r="KX40976" s="23"/>
      <c r="KY40976" s="23"/>
    </row>
    <row r="40977" spans="36:311" x14ac:dyDescent="0.2">
      <c r="AJ40977" s="23"/>
      <c r="HH40977"/>
      <c r="IW40977" s="36"/>
      <c r="JI40977"/>
      <c r="JJ40977"/>
      <c r="KX40977" s="23"/>
      <c r="KY40977" s="23"/>
    </row>
    <row r="40978" spans="36:311" x14ac:dyDescent="0.2">
      <c r="AJ40978" s="23"/>
      <c r="HH40978"/>
      <c r="IW40978" s="36"/>
      <c r="JI40978"/>
      <c r="JJ40978"/>
      <c r="KX40978" s="23"/>
      <c r="KY40978" s="23"/>
    </row>
    <row r="40979" spans="36:311" x14ac:dyDescent="0.2">
      <c r="AJ40979" s="23"/>
      <c r="HH40979"/>
      <c r="IW40979" s="36"/>
      <c r="JI40979"/>
      <c r="JJ40979"/>
      <c r="KX40979" s="23"/>
      <c r="KY40979" s="23"/>
    </row>
    <row r="40980" spans="36:311" x14ac:dyDescent="0.2">
      <c r="AJ40980" s="23"/>
      <c r="HH40980"/>
      <c r="IW40980" s="36"/>
      <c r="JI40980"/>
      <c r="JJ40980"/>
      <c r="KX40980" s="23"/>
      <c r="KY40980" s="23"/>
    </row>
    <row r="40981" spans="36:311" x14ac:dyDescent="0.2">
      <c r="AJ40981" s="23"/>
      <c r="HH40981"/>
      <c r="IW40981" s="36"/>
      <c r="JI40981"/>
      <c r="JJ40981"/>
      <c r="KX40981" s="23"/>
      <c r="KY40981" s="23"/>
    </row>
    <row r="40982" spans="36:311" x14ac:dyDescent="0.2">
      <c r="AJ40982" s="23"/>
      <c r="HH40982"/>
      <c r="IW40982" s="36"/>
      <c r="JI40982"/>
      <c r="JJ40982"/>
      <c r="KX40982" s="23"/>
      <c r="KY40982" s="23"/>
    </row>
    <row r="40983" spans="36:311" x14ac:dyDescent="0.2">
      <c r="AJ40983" s="23"/>
      <c r="HH40983"/>
      <c r="IW40983" s="36"/>
      <c r="JI40983"/>
      <c r="JJ40983"/>
      <c r="KX40983" s="23"/>
      <c r="KY40983" s="23"/>
    </row>
    <row r="40984" spans="36:311" x14ac:dyDescent="0.2">
      <c r="AJ40984" s="23"/>
      <c r="HH40984"/>
      <c r="IW40984" s="36"/>
      <c r="JI40984"/>
      <c r="JJ40984"/>
      <c r="KX40984" s="23"/>
      <c r="KY40984" s="23"/>
    </row>
    <row r="40985" spans="36:311" x14ac:dyDescent="0.2">
      <c r="AJ40985" s="23"/>
      <c r="HH40985"/>
      <c r="IW40985" s="36"/>
      <c r="JI40985"/>
      <c r="JJ40985"/>
      <c r="KX40985" s="23"/>
      <c r="KY40985" s="23"/>
    </row>
    <row r="40986" spans="36:311" x14ac:dyDescent="0.2">
      <c r="AJ40986" s="23"/>
      <c r="HH40986"/>
      <c r="IW40986" s="36"/>
      <c r="JI40986"/>
      <c r="JJ40986"/>
      <c r="KX40986" s="23"/>
      <c r="KY40986" s="23"/>
    </row>
    <row r="40987" spans="36:311" x14ac:dyDescent="0.2">
      <c r="AJ40987" s="23"/>
      <c r="HH40987"/>
      <c r="IW40987" s="36"/>
      <c r="JI40987"/>
      <c r="JJ40987"/>
      <c r="KX40987" s="23"/>
      <c r="KY40987" s="23"/>
    </row>
    <row r="40988" spans="36:311" x14ac:dyDescent="0.2">
      <c r="AJ40988" s="23"/>
      <c r="HH40988"/>
      <c r="IW40988" s="36"/>
      <c r="JI40988"/>
      <c r="JJ40988"/>
      <c r="KX40988" s="23"/>
      <c r="KY40988" s="23"/>
    </row>
    <row r="40989" spans="36:311" x14ac:dyDescent="0.2">
      <c r="AJ40989" s="23"/>
      <c r="HH40989"/>
      <c r="IW40989" s="36"/>
      <c r="JI40989"/>
      <c r="JJ40989"/>
      <c r="KX40989" s="23"/>
      <c r="KY40989" s="23"/>
    </row>
    <row r="40990" spans="36:311" x14ac:dyDescent="0.2">
      <c r="AJ40990" s="23"/>
      <c r="HH40990"/>
      <c r="IW40990" s="36"/>
      <c r="JI40990"/>
      <c r="JJ40990"/>
      <c r="KX40990" s="23"/>
      <c r="KY40990" s="23"/>
    </row>
    <row r="40991" spans="36:311" x14ac:dyDescent="0.2">
      <c r="AJ40991" s="23"/>
      <c r="HH40991"/>
      <c r="IW40991" s="36"/>
      <c r="JI40991"/>
      <c r="JJ40991"/>
      <c r="KX40991" s="23"/>
      <c r="KY40991" s="23"/>
    </row>
    <row r="40992" spans="36:311" x14ac:dyDescent="0.2">
      <c r="AJ40992" s="23"/>
      <c r="HH40992"/>
      <c r="IW40992" s="36"/>
      <c r="JI40992"/>
      <c r="JJ40992"/>
      <c r="KX40992" s="23"/>
      <c r="KY40992" s="23"/>
    </row>
    <row r="40993" spans="36:311" x14ac:dyDescent="0.2">
      <c r="AJ40993" s="23"/>
      <c r="HH40993"/>
      <c r="IW40993" s="36"/>
      <c r="JI40993"/>
      <c r="JJ40993"/>
      <c r="KX40993" s="23"/>
      <c r="KY40993" s="23"/>
    </row>
    <row r="40994" spans="36:311" x14ac:dyDescent="0.2">
      <c r="AJ40994" s="23"/>
      <c r="HH40994"/>
      <c r="IW40994" s="36"/>
      <c r="JI40994"/>
      <c r="JJ40994"/>
      <c r="KX40994" s="23"/>
      <c r="KY40994" s="23"/>
    </row>
    <row r="40995" spans="36:311" x14ac:dyDescent="0.2">
      <c r="AJ40995" s="23"/>
      <c r="HH40995"/>
      <c r="IW40995" s="36"/>
      <c r="JI40995"/>
      <c r="JJ40995"/>
      <c r="KX40995" s="23"/>
      <c r="KY40995" s="23"/>
    </row>
    <row r="40996" spans="36:311" x14ac:dyDescent="0.2">
      <c r="AJ40996" s="23"/>
      <c r="HH40996"/>
      <c r="IW40996" s="36"/>
      <c r="JI40996"/>
      <c r="JJ40996"/>
      <c r="KX40996" s="23"/>
      <c r="KY40996" s="23"/>
    </row>
    <row r="40997" spans="36:311" x14ac:dyDescent="0.2">
      <c r="AJ40997" s="23"/>
      <c r="HH40997"/>
      <c r="IW40997" s="36"/>
      <c r="JI40997"/>
      <c r="JJ40997"/>
      <c r="KX40997" s="23"/>
      <c r="KY40997" s="23"/>
    </row>
    <row r="40998" spans="36:311" x14ac:dyDescent="0.2">
      <c r="AJ40998" s="23"/>
      <c r="HH40998"/>
      <c r="IW40998" s="36"/>
      <c r="JI40998"/>
      <c r="JJ40998"/>
      <c r="KX40998" s="23"/>
      <c r="KY40998" s="23"/>
    </row>
    <row r="40999" spans="36:311" x14ac:dyDescent="0.2">
      <c r="AJ40999" s="23"/>
      <c r="HH40999"/>
      <c r="IW40999" s="36"/>
      <c r="JI40999"/>
      <c r="JJ40999"/>
      <c r="KX40999" s="23"/>
      <c r="KY40999" s="23"/>
    </row>
    <row r="41000" spans="36:311" x14ac:dyDescent="0.2">
      <c r="AJ41000" s="23"/>
      <c r="HH41000"/>
      <c r="IW41000" s="36"/>
      <c r="JI41000"/>
      <c r="JJ41000"/>
      <c r="KX41000" s="23"/>
      <c r="KY41000" s="23"/>
    </row>
    <row r="41001" spans="36:311" x14ac:dyDescent="0.2">
      <c r="AJ41001" s="23"/>
      <c r="HH41001"/>
      <c r="IW41001" s="36"/>
      <c r="JI41001"/>
      <c r="JJ41001"/>
      <c r="KX41001" s="23"/>
      <c r="KY41001" s="23"/>
    </row>
    <row r="41002" spans="36:311" x14ac:dyDescent="0.2">
      <c r="AJ41002" s="23"/>
      <c r="HH41002"/>
      <c r="IW41002" s="36"/>
      <c r="JI41002"/>
      <c r="JJ41002"/>
      <c r="KX41002" s="23"/>
      <c r="KY41002" s="23"/>
    </row>
    <row r="41003" spans="36:311" x14ac:dyDescent="0.2">
      <c r="AJ41003" s="23"/>
      <c r="HH41003"/>
      <c r="IW41003" s="36"/>
      <c r="JI41003"/>
      <c r="JJ41003"/>
      <c r="KX41003" s="23"/>
      <c r="KY41003" s="23"/>
    </row>
    <row r="41004" spans="36:311" x14ac:dyDescent="0.2">
      <c r="AJ41004" s="23"/>
      <c r="HH41004"/>
      <c r="IW41004" s="36"/>
      <c r="JI41004"/>
      <c r="JJ41004"/>
      <c r="KX41004" s="23"/>
      <c r="KY41004" s="23"/>
    </row>
    <row r="41005" spans="36:311" x14ac:dyDescent="0.2">
      <c r="AJ41005" s="23"/>
      <c r="HH41005"/>
      <c r="IW41005" s="36"/>
      <c r="JI41005"/>
      <c r="JJ41005"/>
      <c r="KX41005" s="23"/>
      <c r="KY41005" s="23"/>
    </row>
    <row r="41006" spans="36:311" x14ac:dyDescent="0.2">
      <c r="AJ41006" s="23"/>
      <c r="HH41006"/>
      <c r="IW41006" s="36"/>
      <c r="JI41006"/>
      <c r="JJ41006"/>
      <c r="KX41006" s="23"/>
      <c r="KY41006" s="23"/>
    </row>
    <row r="41007" spans="36:311" x14ac:dyDescent="0.2">
      <c r="AJ41007" s="23"/>
      <c r="HH41007"/>
      <c r="IW41007" s="36"/>
      <c r="JI41007"/>
      <c r="JJ41007"/>
      <c r="KX41007" s="23"/>
      <c r="KY41007" s="23"/>
    </row>
    <row r="41008" spans="36:311" x14ac:dyDescent="0.2">
      <c r="AJ41008" s="23"/>
      <c r="HH41008"/>
      <c r="IW41008" s="36"/>
      <c r="JI41008"/>
      <c r="JJ41008"/>
      <c r="KX41008" s="23"/>
      <c r="KY41008" s="23"/>
    </row>
    <row r="41009" spans="36:311" x14ac:dyDescent="0.2">
      <c r="AJ41009" s="23"/>
      <c r="HH41009"/>
      <c r="IW41009" s="36"/>
      <c r="JI41009"/>
      <c r="JJ41009"/>
      <c r="KX41009" s="23"/>
      <c r="KY41009" s="23"/>
    </row>
    <row r="41010" spans="36:311" x14ac:dyDescent="0.2">
      <c r="AJ41010" s="23"/>
      <c r="HH41010"/>
      <c r="IW41010" s="36"/>
      <c r="JI41010"/>
      <c r="JJ41010"/>
      <c r="KX41010" s="23"/>
      <c r="KY41010" s="23"/>
    </row>
    <row r="41011" spans="36:311" x14ac:dyDescent="0.2">
      <c r="AJ41011" s="23"/>
      <c r="HH41011"/>
      <c r="IW41011" s="36"/>
      <c r="JI41011"/>
      <c r="JJ41011"/>
      <c r="KX41011" s="23"/>
      <c r="KY41011" s="23"/>
    </row>
    <row r="41012" spans="36:311" x14ac:dyDescent="0.2">
      <c r="AJ41012" s="23"/>
      <c r="HH41012"/>
      <c r="IW41012" s="36"/>
      <c r="JI41012"/>
      <c r="JJ41012"/>
      <c r="KX41012" s="23"/>
      <c r="KY41012" s="23"/>
    </row>
    <row r="41013" spans="36:311" x14ac:dyDescent="0.2">
      <c r="AJ41013" s="23"/>
      <c r="HH41013"/>
      <c r="IW41013" s="36"/>
      <c r="JI41013"/>
      <c r="JJ41013"/>
      <c r="KX41013" s="23"/>
      <c r="KY41013" s="23"/>
    </row>
    <row r="41014" spans="36:311" x14ac:dyDescent="0.2">
      <c r="AJ41014" s="23"/>
      <c r="HH41014"/>
      <c r="IW41014" s="36"/>
      <c r="JI41014"/>
      <c r="JJ41014"/>
      <c r="KX41014" s="23"/>
      <c r="KY41014" s="23"/>
    </row>
    <row r="41015" spans="36:311" x14ac:dyDescent="0.2">
      <c r="AJ41015" s="23"/>
      <c r="HH41015"/>
      <c r="IW41015" s="36"/>
      <c r="JI41015"/>
      <c r="JJ41015"/>
      <c r="KX41015" s="23"/>
      <c r="KY41015" s="23"/>
    </row>
    <row r="41016" spans="36:311" x14ac:dyDescent="0.2">
      <c r="AJ41016" s="23"/>
      <c r="HH41016"/>
      <c r="IW41016" s="36"/>
      <c r="JI41016"/>
      <c r="JJ41016"/>
      <c r="KX41016" s="23"/>
      <c r="KY41016" s="23"/>
    </row>
    <row r="41017" spans="36:311" x14ac:dyDescent="0.2">
      <c r="AJ41017" s="23"/>
      <c r="HH41017"/>
      <c r="IW41017" s="36"/>
      <c r="JI41017"/>
      <c r="JJ41017"/>
      <c r="KX41017" s="23"/>
      <c r="KY41017" s="23"/>
    </row>
    <row r="41018" spans="36:311" x14ac:dyDescent="0.2">
      <c r="AJ41018" s="23"/>
      <c r="HH41018"/>
      <c r="IW41018" s="36"/>
      <c r="JI41018"/>
      <c r="JJ41018"/>
      <c r="KX41018" s="23"/>
      <c r="KY41018" s="23"/>
    </row>
    <row r="41019" spans="36:311" x14ac:dyDescent="0.2">
      <c r="AJ41019" s="23"/>
      <c r="HH41019"/>
      <c r="IW41019" s="36"/>
      <c r="JI41019"/>
      <c r="JJ41019"/>
      <c r="KX41019" s="23"/>
      <c r="KY41019" s="23"/>
    </row>
    <row r="41020" spans="36:311" x14ac:dyDescent="0.2">
      <c r="AJ41020" s="23"/>
      <c r="HH41020"/>
      <c r="IW41020" s="36"/>
      <c r="JI41020"/>
      <c r="JJ41020"/>
      <c r="KX41020" s="23"/>
      <c r="KY41020" s="23"/>
    </row>
    <row r="41021" spans="36:311" x14ac:dyDescent="0.2">
      <c r="AJ41021" s="23"/>
      <c r="HH41021"/>
      <c r="IW41021" s="36"/>
      <c r="JI41021"/>
      <c r="JJ41021"/>
      <c r="KX41021" s="23"/>
      <c r="KY41021" s="23"/>
    </row>
    <row r="41022" spans="36:311" x14ac:dyDescent="0.2">
      <c r="AJ41022" s="23"/>
      <c r="HH41022"/>
      <c r="IW41022" s="36"/>
      <c r="JI41022"/>
      <c r="JJ41022"/>
      <c r="KX41022" s="23"/>
      <c r="KY41022" s="23"/>
    </row>
    <row r="41023" spans="36:311" x14ac:dyDescent="0.2">
      <c r="AJ41023" s="23"/>
      <c r="HH41023"/>
      <c r="IW41023" s="36"/>
      <c r="JI41023"/>
      <c r="JJ41023"/>
      <c r="KX41023" s="23"/>
      <c r="KY41023" s="23"/>
    </row>
    <row r="41024" spans="36:311" x14ac:dyDescent="0.2">
      <c r="AJ41024" s="23"/>
      <c r="HH41024"/>
      <c r="IW41024" s="36"/>
      <c r="JI41024"/>
      <c r="JJ41024"/>
      <c r="KX41024" s="23"/>
      <c r="KY41024" s="23"/>
    </row>
    <row r="41025" spans="36:311" x14ac:dyDescent="0.2">
      <c r="AJ41025" s="23"/>
      <c r="HH41025"/>
      <c r="IW41025" s="36"/>
      <c r="JI41025"/>
      <c r="JJ41025"/>
      <c r="KX41025" s="23"/>
      <c r="KY41025" s="23"/>
    </row>
    <row r="41026" spans="36:311" x14ac:dyDescent="0.2">
      <c r="AJ41026" s="23"/>
      <c r="HH41026"/>
      <c r="IW41026" s="36"/>
      <c r="JI41026"/>
      <c r="JJ41026"/>
      <c r="KX41026" s="23"/>
      <c r="KY41026" s="23"/>
    </row>
    <row r="41027" spans="36:311" x14ac:dyDescent="0.2">
      <c r="AJ41027" s="23"/>
      <c r="HH41027"/>
      <c r="IW41027" s="36"/>
      <c r="JI41027"/>
      <c r="JJ41027"/>
      <c r="KX41027" s="23"/>
      <c r="KY41027" s="23"/>
    </row>
    <row r="41028" spans="36:311" x14ac:dyDescent="0.2">
      <c r="AJ41028" s="23"/>
      <c r="HH41028"/>
      <c r="IW41028" s="36"/>
      <c r="JI41028"/>
      <c r="JJ41028"/>
      <c r="KX41028" s="23"/>
      <c r="KY41028" s="23"/>
    </row>
    <row r="41029" spans="36:311" x14ac:dyDescent="0.2">
      <c r="AJ41029" s="23"/>
      <c r="HH41029"/>
      <c r="IW41029" s="36"/>
      <c r="JI41029"/>
      <c r="JJ41029"/>
      <c r="KX41029" s="23"/>
      <c r="KY41029" s="23"/>
    </row>
    <row r="41030" spans="36:311" x14ac:dyDescent="0.2">
      <c r="AJ41030" s="23"/>
      <c r="HH41030"/>
      <c r="IW41030" s="36"/>
      <c r="JI41030"/>
      <c r="JJ41030"/>
      <c r="KX41030" s="23"/>
      <c r="KY41030" s="23"/>
    </row>
    <row r="41031" spans="36:311" x14ac:dyDescent="0.2">
      <c r="AJ41031" s="23"/>
      <c r="HH41031"/>
      <c r="IW41031" s="36"/>
      <c r="JI41031"/>
      <c r="JJ41031"/>
      <c r="KX41031" s="23"/>
      <c r="KY41031" s="23"/>
    </row>
    <row r="41032" spans="36:311" x14ac:dyDescent="0.2">
      <c r="AJ41032" s="23"/>
      <c r="HH41032"/>
      <c r="IW41032" s="36"/>
      <c r="JI41032"/>
      <c r="JJ41032"/>
      <c r="KX41032" s="23"/>
      <c r="KY41032" s="23"/>
    </row>
    <row r="41033" spans="36:311" x14ac:dyDescent="0.2">
      <c r="AJ41033" s="23"/>
      <c r="HH41033"/>
      <c r="IW41033" s="36"/>
      <c r="JI41033"/>
      <c r="JJ41033"/>
      <c r="KX41033" s="23"/>
      <c r="KY41033" s="23"/>
    </row>
    <row r="41034" spans="36:311" x14ac:dyDescent="0.2">
      <c r="AJ41034" s="23"/>
      <c r="HH41034"/>
      <c r="IW41034" s="36"/>
      <c r="JI41034"/>
      <c r="JJ41034"/>
      <c r="KX41034" s="23"/>
      <c r="KY41034" s="23"/>
    </row>
    <row r="41035" spans="36:311" x14ac:dyDescent="0.2">
      <c r="AJ41035" s="23"/>
      <c r="HH41035"/>
      <c r="IW41035" s="36"/>
      <c r="JI41035"/>
      <c r="JJ41035"/>
      <c r="KX41035" s="23"/>
      <c r="KY41035" s="23"/>
    </row>
    <row r="41036" spans="36:311" x14ac:dyDescent="0.2">
      <c r="AJ41036" s="23"/>
      <c r="HH41036"/>
      <c r="IW41036" s="36"/>
      <c r="JI41036"/>
      <c r="JJ41036"/>
      <c r="KX41036" s="23"/>
      <c r="KY41036" s="23"/>
    </row>
    <row r="41037" spans="36:311" x14ac:dyDescent="0.2">
      <c r="AJ41037" s="23"/>
      <c r="HH41037"/>
      <c r="IW41037" s="36"/>
      <c r="JI41037"/>
      <c r="JJ41037"/>
      <c r="KX41037" s="23"/>
      <c r="KY41037" s="23"/>
    </row>
    <row r="41038" spans="36:311" x14ac:dyDescent="0.2">
      <c r="AJ41038" s="23"/>
      <c r="HH41038"/>
      <c r="IW41038" s="36"/>
      <c r="JI41038"/>
      <c r="JJ41038"/>
      <c r="KX41038" s="23"/>
      <c r="KY41038" s="23"/>
    </row>
    <row r="41039" spans="36:311" x14ac:dyDescent="0.2">
      <c r="AJ41039" s="23"/>
      <c r="HH41039"/>
      <c r="IW41039" s="36"/>
      <c r="JI41039"/>
      <c r="JJ41039"/>
      <c r="KX41039" s="23"/>
      <c r="KY41039" s="23"/>
    </row>
    <row r="41040" spans="36:311" x14ac:dyDescent="0.2">
      <c r="AJ41040" s="23"/>
      <c r="HH41040"/>
      <c r="IW41040" s="36"/>
      <c r="JI41040"/>
      <c r="JJ41040"/>
      <c r="KX41040" s="23"/>
      <c r="KY41040" s="23"/>
    </row>
    <row r="41041" spans="36:311" x14ac:dyDescent="0.2">
      <c r="AJ41041" s="23"/>
      <c r="HH41041"/>
      <c r="IW41041" s="36"/>
      <c r="JI41041"/>
      <c r="JJ41041"/>
      <c r="KX41041" s="23"/>
      <c r="KY41041" s="23"/>
    </row>
    <row r="41042" spans="36:311" x14ac:dyDescent="0.2">
      <c r="AJ41042" s="23"/>
      <c r="HH41042"/>
      <c r="IW41042" s="36"/>
      <c r="JI41042"/>
      <c r="JJ41042"/>
      <c r="KX41042" s="23"/>
      <c r="KY41042" s="23"/>
    </row>
    <row r="41043" spans="36:311" x14ac:dyDescent="0.2">
      <c r="AJ41043" s="23"/>
      <c r="HH41043"/>
      <c r="IW41043" s="36"/>
      <c r="JI41043"/>
      <c r="JJ41043"/>
      <c r="KX41043" s="23"/>
      <c r="KY41043" s="23"/>
    </row>
    <row r="41044" spans="36:311" x14ac:dyDescent="0.2">
      <c r="AJ41044" s="23"/>
      <c r="HH41044"/>
      <c r="IW41044" s="36"/>
      <c r="JI41044"/>
      <c r="JJ41044"/>
      <c r="KX41044" s="23"/>
      <c r="KY41044" s="23"/>
    </row>
    <row r="41045" spans="36:311" x14ac:dyDescent="0.2">
      <c r="AJ41045" s="23"/>
      <c r="HH41045"/>
      <c r="IW41045" s="36"/>
      <c r="JI41045"/>
      <c r="JJ41045"/>
      <c r="KX41045" s="23"/>
      <c r="KY41045" s="23"/>
    </row>
    <row r="41046" spans="36:311" x14ac:dyDescent="0.2">
      <c r="AJ41046" s="23"/>
      <c r="HH41046"/>
      <c r="IW41046" s="36"/>
      <c r="JI41046"/>
      <c r="JJ41046"/>
      <c r="KX41046" s="23"/>
      <c r="KY41046" s="23"/>
    </row>
    <row r="41047" spans="36:311" x14ac:dyDescent="0.2">
      <c r="AJ41047" s="23"/>
      <c r="HH41047"/>
      <c r="IW41047" s="36"/>
      <c r="JI41047"/>
      <c r="JJ41047"/>
      <c r="KX41047" s="23"/>
      <c r="KY41047" s="23"/>
    </row>
    <row r="41048" spans="36:311" x14ac:dyDescent="0.2">
      <c r="AJ41048" s="23"/>
      <c r="HH41048"/>
      <c r="IW41048" s="36"/>
      <c r="JI41048"/>
      <c r="JJ41048"/>
      <c r="KX41048" s="23"/>
      <c r="KY41048" s="23"/>
    </row>
    <row r="41049" spans="36:311" x14ac:dyDescent="0.2">
      <c r="AJ41049" s="23"/>
      <c r="HH41049"/>
      <c r="IW41049" s="36"/>
      <c r="JI41049"/>
      <c r="JJ41049"/>
      <c r="KX41049" s="23"/>
      <c r="KY41049" s="23"/>
    </row>
    <row r="41050" spans="36:311" x14ac:dyDescent="0.2">
      <c r="AJ41050" s="23"/>
      <c r="HH41050"/>
      <c r="IW41050" s="36"/>
      <c r="JI41050"/>
      <c r="JJ41050"/>
      <c r="KX41050" s="23"/>
      <c r="KY41050" s="23"/>
    </row>
    <row r="41051" spans="36:311" x14ac:dyDescent="0.2">
      <c r="AJ41051" s="23"/>
      <c r="HH41051"/>
      <c r="IW41051" s="36"/>
      <c r="JI41051"/>
      <c r="JJ41051"/>
      <c r="KX41051" s="23"/>
      <c r="KY41051" s="23"/>
    </row>
    <row r="41052" spans="36:311" x14ac:dyDescent="0.2">
      <c r="AJ41052" s="23"/>
      <c r="HH41052"/>
      <c r="IW41052" s="36"/>
      <c r="JI41052"/>
      <c r="JJ41052"/>
      <c r="KX41052" s="23"/>
      <c r="KY41052" s="23"/>
    </row>
    <row r="41053" spans="36:311" x14ac:dyDescent="0.2">
      <c r="AJ41053" s="23"/>
      <c r="HH41053"/>
      <c r="IW41053" s="36"/>
      <c r="JI41053"/>
      <c r="JJ41053"/>
      <c r="KX41053" s="23"/>
      <c r="KY41053" s="23"/>
    </row>
    <row r="41054" spans="36:311" x14ac:dyDescent="0.2">
      <c r="AJ41054" s="23"/>
      <c r="HH41054"/>
      <c r="IW41054" s="36"/>
      <c r="JI41054"/>
      <c r="JJ41054"/>
      <c r="KX41054" s="23"/>
      <c r="KY41054" s="23"/>
    </row>
    <row r="41055" spans="36:311" x14ac:dyDescent="0.2">
      <c r="AJ41055" s="23"/>
      <c r="HH41055"/>
      <c r="IW41055" s="36"/>
      <c r="JI41055"/>
      <c r="JJ41055"/>
      <c r="KX41055" s="23"/>
      <c r="KY41055" s="23"/>
    </row>
    <row r="41056" spans="36:311" x14ac:dyDescent="0.2">
      <c r="AJ41056" s="23"/>
      <c r="HH41056"/>
      <c r="IW41056" s="36"/>
      <c r="JI41056"/>
      <c r="JJ41056"/>
      <c r="KX41056" s="23"/>
      <c r="KY41056" s="23"/>
    </row>
    <row r="41057" spans="36:311" x14ac:dyDescent="0.2">
      <c r="AJ41057" s="23"/>
      <c r="HH41057"/>
      <c r="IW41057" s="36"/>
      <c r="JI41057"/>
      <c r="JJ41057"/>
      <c r="KX41057" s="23"/>
      <c r="KY41057" s="23"/>
    </row>
    <row r="41058" spans="36:311" x14ac:dyDescent="0.2">
      <c r="AJ41058" s="23"/>
      <c r="HH41058"/>
      <c r="IW41058" s="36"/>
      <c r="JI41058"/>
      <c r="JJ41058"/>
      <c r="KX41058" s="23"/>
      <c r="KY41058" s="23"/>
    </row>
    <row r="41059" spans="36:311" x14ac:dyDescent="0.2">
      <c r="AJ41059" s="23"/>
      <c r="HH41059"/>
      <c r="IW41059" s="36"/>
      <c r="JI41059"/>
      <c r="JJ41059"/>
      <c r="KX41059" s="23"/>
      <c r="KY41059" s="23"/>
    </row>
    <row r="41060" spans="36:311" x14ac:dyDescent="0.2">
      <c r="AJ41060" s="23"/>
      <c r="HH41060"/>
      <c r="IW41060" s="36"/>
      <c r="JI41060"/>
      <c r="JJ41060"/>
      <c r="KX41060" s="23"/>
      <c r="KY41060" s="23"/>
    </row>
    <row r="41061" spans="36:311" x14ac:dyDescent="0.2">
      <c r="AJ41061" s="23"/>
      <c r="HH41061"/>
      <c r="IW41061" s="36"/>
      <c r="JI41061"/>
      <c r="JJ41061"/>
      <c r="KX41061" s="23"/>
      <c r="KY41061" s="23"/>
    </row>
    <row r="41062" spans="36:311" x14ac:dyDescent="0.2">
      <c r="AJ41062" s="23"/>
      <c r="HH41062"/>
      <c r="IW41062" s="36"/>
      <c r="JI41062"/>
      <c r="JJ41062"/>
      <c r="KX41062" s="23"/>
      <c r="KY41062" s="23"/>
    </row>
    <row r="41063" spans="36:311" x14ac:dyDescent="0.2">
      <c r="AJ41063" s="23"/>
      <c r="HH41063"/>
      <c r="IW41063" s="36"/>
      <c r="JI41063"/>
      <c r="JJ41063"/>
      <c r="KX41063" s="23"/>
      <c r="KY41063" s="23"/>
    </row>
    <row r="41064" spans="36:311" x14ac:dyDescent="0.2">
      <c r="AJ41064" s="23"/>
      <c r="HH41064"/>
      <c r="IW41064" s="36"/>
      <c r="JI41064"/>
      <c r="JJ41064"/>
      <c r="KX41064" s="23"/>
      <c r="KY41064" s="23"/>
    </row>
    <row r="41065" spans="36:311" x14ac:dyDescent="0.2">
      <c r="AJ41065" s="23"/>
      <c r="HH41065"/>
      <c r="IW41065" s="36"/>
      <c r="JI41065"/>
      <c r="JJ41065"/>
      <c r="KX41065" s="23"/>
      <c r="KY41065" s="23"/>
    </row>
    <row r="41066" spans="36:311" x14ac:dyDescent="0.2">
      <c r="AJ41066" s="23"/>
      <c r="HH41066"/>
      <c r="IW41066" s="36"/>
      <c r="JI41066"/>
      <c r="JJ41066"/>
      <c r="KX41066" s="23"/>
      <c r="KY41066" s="23"/>
    </row>
    <row r="41067" spans="36:311" x14ac:dyDescent="0.2">
      <c r="AJ41067" s="23"/>
      <c r="HH41067"/>
      <c r="IW41067" s="36"/>
      <c r="JI41067"/>
      <c r="JJ41067"/>
      <c r="KX41067" s="23"/>
      <c r="KY41067" s="23"/>
    </row>
    <row r="41068" spans="36:311" x14ac:dyDescent="0.2">
      <c r="AJ41068" s="23"/>
      <c r="HH41068"/>
      <c r="IW41068" s="36"/>
      <c r="JI41068"/>
      <c r="JJ41068"/>
      <c r="KX41068" s="23"/>
      <c r="KY41068" s="23"/>
    </row>
    <row r="41069" spans="36:311" x14ac:dyDescent="0.2">
      <c r="AJ41069" s="23"/>
      <c r="HH41069"/>
      <c r="IW41069" s="36"/>
      <c r="JI41069"/>
      <c r="JJ41069"/>
      <c r="KX41069" s="23"/>
      <c r="KY41069" s="23"/>
    </row>
    <row r="41070" spans="36:311" x14ac:dyDescent="0.2">
      <c r="AJ41070" s="23"/>
      <c r="HH41070"/>
      <c r="IW41070" s="36"/>
      <c r="JI41070"/>
      <c r="JJ41070"/>
      <c r="KX41070" s="23"/>
      <c r="KY41070" s="23"/>
    </row>
    <row r="41071" spans="36:311" x14ac:dyDescent="0.2">
      <c r="AJ41071" s="23"/>
      <c r="HH41071"/>
      <c r="IW41071" s="36"/>
      <c r="JI41071"/>
      <c r="JJ41071"/>
      <c r="KX41071" s="23"/>
      <c r="KY41071" s="23"/>
    </row>
    <row r="41072" spans="36:311" x14ac:dyDescent="0.2">
      <c r="AJ41072" s="23"/>
      <c r="HH41072"/>
      <c r="IW41072" s="36"/>
      <c r="JI41072"/>
      <c r="JJ41072"/>
      <c r="KX41072" s="23"/>
      <c r="KY41072" s="23"/>
    </row>
    <row r="41073" spans="36:311" x14ac:dyDescent="0.2">
      <c r="AJ41073" s="23"/>
      <c r="HH41073"/>
      <c r="IW41073" s="36"/>
      <c r="JI41073"/>
      <c r="JJ41073"/>
      <c r="KX41073" s="23"/>
      <c r="KY41073" s="23"/>
    </row>
    <row r="41074" spans="36:311" x14ac:dyDescent="0.2">
      <c r="AJ41074" s="23"/>
      <c r="HH41074"/>
      <c r="IW41074" s="36"/>
      <c r="JI41074"/>
      <c r="JJ41074"/>
      <c r="KX41074" s="23"/>
      <c r="KY41074" s="23"/>
    </row>
    <row r="41075" spans="36:311" x14ac:dyDescent="0.2">
      <c r="AJ41075" s="23"/>
      <c r="HH41075"/>
      <c r="IW41075" s="36"/>
      <c r="JI41075"/>
      <c r="JJ41075"/>
      <c r="KX41075" s="23"/>
      <c r="KY41075" s="23"/>
    </row>
    <row r="41076" spans="36:311" x14ac:dyDescent="0.2">
      <c r="AJ41076" s="23"/>
      <c r="HH41076"/>
      <c r="IW41076" s="36"/>
      <c r="JI41076"/>
      <c r="JJ41076"/>
      <c r="KX41076" s="23"/>
      <c r="KY41076" s="23"/>
    </row>
    <row r="41077" spans="36:311" x14ac:dyDescent="0.2">
      <c r="AJ41077" s="23"/>
      <c r="HH41077"/>
      <c r="IW41077" s="36"/>
      <c r="JI41077"/>
      <c r="JJ41077"/>
      <c r="KX41077" s="23"/>
      <c r="KY41077" s="23"/>
    </row>
    <row r="41078" spans="36:311" x14ac:dyDescent="0.2">
      <c r="AJ41078" s="23"/>
      <c r="HH41078"/>
      <c r="IW41078" s="36"/>
      <c r="JI41078"/>
      <c r="JJ41078"/>
      <c r="KX41078" s="23"/>
      <c r="KY41078" s="23"/>
    </row>
    <row r="41079" spans="36:311" x14ac:dyDescent="0.2">
      <c r="AJ41079" s="23"/>
      <c r="HH41079"/>
      <c r="IW41079" s="36"/>
      <c r="JI41079"/>
      <c r="JJ41079"/>
      <c r="KX41079" s="23"/>
      <c r="KY41079" s="23"/>
    </row>
    <row r="41080" spans="36:311" x14ac:dyDescent="0.2">
      <c r="AJ41080" s="23"/>
      <c r="HH41080"/>
      <c r="IW41080" s="36"/>
      <c r="JI41080"/>
      <c r="JJ41080"/>
      <c r="KX41080" s="23"/>
      <c r="KY41080" s="23"/>
    </row>
    <row r="41081" spans="36:311" x14ac:dyDescent="0.2">
      <c r="AJ41081" s="23"/>
      <c r="HH41081"/>
      <c r="IW41081" s="36"/>
      <c r="JI41081"/>
      <c r="JJ41081"/>
      <c r="KX41081" s="23"/>
      <c r="KY41081" s="23"/>
    </row>
    <row r="41082" spans="36:311" x14ac:dyDescent="0.2">
      <c r="AJ41082" s="23"/>
      <c r="HH41082"/>
      <c r="IW41082" s="36"/>
      <c r="JI41082"/>
      <c r="JJ41082"/>
      <c r="KX41082" s="23"/>
      <c r="KY41082" s="23"/>
    </row>
    <row r="41083" spans="36:311" x14ac:dyDescent="0.2">
      <c r="AJ41083" s="23"/>
      <c r="HH41083"/>
      <c r="IW41083" s="36"/>
      <c r="JI41083"/>
      <c r="JJ41083"/>
      <c r="KX41083" s="23"/>
      <c r="KY41083" s="23"/>
    </row>
    <row r="41084" spans="36:311" x14ac:dyDescent="0.2">
      <c r="AJ41084" s="23"/>
      <c r="HH41084"/>
      <c r="IW41084" s="36"/>
      <c r="JI41084"/>
      <c r="JJ41084"/>
      <c r="KX41084" s="23"/>
      <c r="KY41084" s="23"/>
    </row>
    <row r="41085" spans="36:311" x14ac:dyDescent="0.2">
      <c r="AJ41085" s="23"/>
      <c r="HH41085"/>
      <c r="IW41085" s="36"/>
      <c r="JI41085"/>
      <c r="JJ41085"/>
      <c r="KX41085" s="23"/>
      <c r="KY41085" s="23"/>
    </row>
    <row r="41086" spans="36:311" x14ac:dyDescent="0.2">
      <c r="AJ41086" s="23"/>
      <c r="HH41086"/>
      <c r="IW41086" s="36"/>
      <c r="JI41086"/>
      <c r="JJ41086"/>
      <c r="KX41086" s="23"/>
      <c r="KY41086" s="23"/>
    </row>
    <row r="41087" spans="36:311" x14ac:dyDescent="0.2">
      <c r="AJ41087" s="23"/>
      <c r="HH41087"/>
      <c r="IW41087" s="36"/>
      <c r="JI41087"/>
      <c r="JJ41087"/>
      <c r="KX41087" s="23"/>
      <c r="KY41087" s="23"/>
    </row>
    <row r="41088" spans="36:311" x14ac:dyDescent="0.2">
      <c r="AJ41088" s="23"/>
      <c r="HH41088"/>
      <c r="IW41088" s="36"/>
      <c r="JI41088"/>
      <c r="JJ41088"/>
      <c r="KX41088" s="23"/>
      <c r="KY41088" s="23"/>
    </row>
    <row r="41089" spans="36:311" x14ac:dyDescent="0.2">
      <c r="AJ41089" s="23"/>
      <c r="HH41089"/>
      <c r="IW41089" s="36"/>
      <c r="JI41089"/>
      <c r="JJ41089"/>
      <c r="KX41089" s="23"/>
      <c r="KY41089" s="23"/>
    </row>
    <row r="41090" spans="36:311" x14ac:dyDescent="0.2">
      <c r="AJ41090" s="23"/>
      <c r="HH41090"/>
      <c r="IW41090" s="36"/>
      <c r="JI41090"/>
      <c r="JJ41090"/>
      <c r="KX41090" s="23"/>
      <c r="KY41090" s="23"/>
    </row>
    <row r="41091" spans="36:311" x14ac:dyDescent="0.2">
      <c r="AJ41091" s="23"/>
      <c r="HH41091"/>
      <c r="IW41091" s="36"/>
      <c r="JI41091"/>
      <c r="JJ41091"/>
      <c r="KX41091" s="23"/>
      <c r="KY41091" s="23"/>
    </row>
    <row r="41092" spans="36:311" x14ac:dyDescent="0.2">
      <c r="AJ41092" s="23"/>
      <c r="HH41092"/>
      <c r="IW41092" s="36"/>
      <c r="JI41092"/>
      <c r="JJ41092"/>
      <c r="KX41092" s="23"/>
      <c r="KY41092" s="23"/>
    </row>
    <row r="41093" spans="36:311" x14ac:dyDescent="0.2">
      <c r="AJ41093" s="23"/>
      <c r="HH41093"/>
      <c r="IW41093" s="36"/>
      <c r="JI41093"/>
      <c r="JJ41093"/>
      <c r="KX41093" s="23"/>
      <c r="KY41093" s="23"/>
    </row>
    <row r="41094" spans="36:311" x14ac:dyDescent="0.2">
      <c r="AJ41094" s="23"/>
      <c r="HH41094"/>
      <c r="IW41094" s="36"/>
      <c r="JI41094"/>
      <c r="JJ41094"/>
      <c r="KX41094" s="23"/>
      <c r="KY41094" s="23"/>
    </row>
    <row r="41095" spans="36:311" x14ac:dyDescent="0.2">
      <c r="AJ41095" s="23"/>
      <c r="HH41095"/>
      <c r="IW41095" s="36"/>
      <c r="JI41095"/>
      <c r="JJ41095"/>
      <c r="KX41095" s="23"/>
      <c r="KY41095" s="23"/>
    </row>
    <row r="41096" spans="36:311" x14ac:dyDescent="0.2">
      <c r="AJ41096" s="23"/>
      <c r="HH41096"/>
      <c r="IW41096" s="36"/>
      <c r="JI41096"/>
      <c r="JJ41096"/>
      <c r="KX41096" s="23"/>
      <c r="KY41096" s="23"/>
    </row>
    <row r="41097" spans="36:311" x14ac:dyDescent="0.2">
      <c r="AJ41097" s="23"/>
      <c r="HH41097"/>
      <c r="IW41097" s="36"/>
      <c r="JI41097"/>
      <c r="JJ41097"/>
      <c r="KX41097" s="23"/>
      <c r="KY41097" s="23"/>
    </row>
    <row r="41098" spans="36:311" x14ac:dyDescent="0.2">
      <c r="AJ41098" s="23"/>
      <c r="HH41098"/>
      <c r="IW41098" s="36"/>
      <c r="JI41098"/>
      <c r="JJ41098"/>
      <c r="KX41098" s="23"/>
      <c r="KY41098" s="23"/>
    </row>
    <row r="41099" spans="36:311" x14ac:dyDescent="0.2">
      <c r="AJ41099" s="23"/>
      <c r="HH41099"/>
      <c r="IW41099" s="36"/>
      <c r="JI41099"/>
      <c r="JJ41099"/>
      <c r="KX41099" s="23"/>
      <c r="KY41099" s="23"/>
    </row>
    <row r="41100" spans="36:311" x14ac:dyDescent="0.2">
      <c r="AJ41100" s="23"/>
      <c r="HH41100"/>
      <c r="IW41100" s="36"/>
      <c r="JI41100"/>
      <c r="JJ41100"/>
      <c r="KX41100" s="23"/>
      <c r="KY41100" s="23"/>
    </row>
    <row r="41101" spans="36:311" x14ac:dyDescent="0.2">
      <c r="AJ41101" s="23"/>
      <c r="HH41101"/>
      <c r="IW41101" s="36"/>
      <c r="JI41101"/>
      <c r="JJ41101"/>
      <c r="KX41101" s="23"/>
      <c r="KY41101" s="23"/>
    </row>
    <row r="41102" spans="36:311" x14ac:dyDescent="0.2">
      <c r="AJ41102" s="23"/>
      <c r="HH41102"/>
      <c r="IW41102" s="36"/>
      <c r="JI41102"/>
      <c r="JJ41102"/>
      <c r="KX41102" s="23"/>
      <c r="KY41102" s="23"/>
    </row>
    <row r="41103" spans="36:311" x14ac:dyDescent="0.2">
      <c r="AJ41103" s="23"/>
      <c r="HH41103"/>
      <c r="IW41103" s="36"/>
      <c r="JI41103"/>
      <c r="JJ41103"/>
      <c r="KX41103" s="23"/>
      <c r="KY41103" s="23"/>
    </row>
    <row r="41104" spans="36:311" x14ac:dyDescent="0.2">
      <c r="AJ41104" s="23"/>
      <c r="HH41104"/>
      <c r="IW41104" s="36"/>
      <c r="JI41104"/>
      <c r="JJ41104"/>
      <c r="KX41104" s="23"/>
      <c r="KY41104" s="23"/>
    </row>
    <row r="41105" spans="36:311" x14ac:dyDescent="0.2">
      <c r="AJ41105" s="23"/>
      <c r="HH41105"/>
      <c r="IW41105" s="36"/>
      <c r="JI41105"/>
      <c r="JJ41105"/>
      <c r="KX41105" s="23"/>
      <c r="KY41105" s="23"/>
    </row>
    <row r="41106" spans="36:311" x14ac:dyDescent="0.2">
      <c r="AJ41106" s="23"/>
      <c r="HH41106"/>
      <c r="IW41106" s="36"/>
      <c r="JI41106"/>
      <c r="JJ41106"/>
      <c r="KX41106" s="23"/>
      <c r="KY41106" s="23"/>
    </row>
    <row r="41107" spans="36:311" x14ac:dyDescent="0.2">
      <c r="AJ41107" s="23"/>
      <c r="HH41107"/>
      <c r="IW41107" s="36"/>
      <c r="JI41107"/>
      <c r="JJ41107"/>
      <c r="KX41107" s="23"/>
      <c r="KY41107" s="23"/>
    </row>
    <row r="41108" spans="36:311" x14ac:dyDescent="0.2">
      <c r="AJ41108" s="23"/>
      <c r="HH41108"/>
      <c r="IW41108" s="36"/>
      <c r="JI41108"/>
      <c r="JJ41108"/>
      <c r="KX41108" s="23"/>
      <c r="KY41108" s="23"/>
    </row>
    <row r="41109" spans="36:311" x14ac:dyDescent="0.2">
      <c r="AJ41109" s="23"/>
      <c r="HH41109"/>
      <c r="IW41109" s="36"/>
      <c r="JI41109"/>
      <c r="JJ41109"/>
      <c r="KX41109" s="23"/>
      <c r="KY41109" s="23"/>
    </row>
    <row r="41110" spans="36:311" x14ac:dyDescent="0.2">
      <c r="AJ41110" s="23"/>
      <c r="HH41110"/>
      <c r="IW41110" s="36"/>
      <c r="JI41110"/>
      <c r="JJ41110"/>
      <c r="KX41110" s="23"/>
      <c r="KY41110" s="23"/>
    </row>
    <row r="41111" spans="36:311" x14ac:dyDescent="0.2">
      <c r="AJ41111" s="23"/>
      <c r="HH41111"/>
      <c r="IW41111" s="36"/>
      <c r="JI41111"/>
      <c r="JJ41111"/>
      <c r="KX41111" s="23"/>
      <c r="KY41111" s="23"/>
    </row>
    <row r="41112" spans="36:311" x14ac:dyDescent="0.2">
      <c r="AJ41112" s="23"/>
      <c r="HH41112"/>
      <c r="IW41112" s="36"/>
      <c r="JI41112"/>
      <c r="JJ41112"/>
      <c r="KX41112" s="23"/>
      <c r="KY41112" s="23"/>
    </row>
    <row r="41113" spans="36:311" x14ac:dyDescent="0.2">
      <c r="AJ41113" s="23"/>
      <c r="HH41113"/>
      <c r="IW41113" s="36"/>
      <c r="JI41113"/>
      <c r="JJ41113"/>
      <c r="KX41113" s="23"/>
      <c r="KY41113" s="23"/>
    </row>
    <row r="41114" spans="36:311" x14ac:dyDescent="0.2">
      <c r="AJ41114" s="23"/>
      <c r="HH41114"/>
      <c r="IW41114" s="36"/>
      <c r="JI41114"/>
      <c r="JJ41114"/>
      <c r="KX41114" s="23"/>
      <c r="KY41114" s="23"/>
    </row>
    <row r="41115" spans="36:311" x14ac:dyDescent="0.2">
      <c r="AJ41115" s="23"/>
      <c r="HH41115"/>
      <c r="IW41115" s="36"/>
      <c r="JI41115"/>
      <c r="JJ41115"/>
      <c r="KX41115" s="23"/>
      <c r="KY41115" s="23"/>
    </row>
    <row r="41116" spans="36:311" x14ac:dyDescent="0.2">
      <c r="AJ41116" s="23"/>
      <c r="HH41116"/>
      <c r="IW41116" s="36"/>
      <c r="JI41116"/>
      <c r="JJ41116"/>
      <c r="KX41116" s="23"/>
      <c r="KY41116" s="23"/>
    </row>
    <row r="41117" spans="36:311" x14ac:dyDescent="0.2">
      <c r="AJ41117" s="23"/>
      <c r="HH41117"/>
      <c r="IW41117" s="36"/>
      <c r="JI41117"/>
      <c r="JJ41117"/>
      <c r="KX41117" s="23"/>
      <c r="KY41117" s="23"/>
    </row>
    <row r="41118" spans="36:311" x14ac:dyDescent="0.2">
      <c r="AJ41118" s="23"/>
      <c r="HH41118"/>
      <c r="IW41118" s="36"/>
      <c r="JI41118"/>
      <c r="JJ41118"/>
      <c r="KX41118" s="23"/>
      <c r="KY41118" s="23"/>
    </row>
    <row r="41119" spans="36:311" x14ac:dyDescent="0.2">
      <c r="AJ41119" s="23"/>
      <c r="HH41119"/>
      <c r="IW41119" s="36"/>
      <c r="JI41119"/>
      <c r="JJ41119"/>
      <c r="KX41119" s="23"/>
      <c r="KY41119" s="23"/>
    </row>
    <row r="41120" spans="36:311" x14ac:dyDescent="0.2">
      <c r="AJ41120" s="23"/>
      <c r="HH41120"/>
      <c r="IW41120" s="36"/>
      <c r="JI41120"/>
      <c r="JJ41120"/>
      <c r="KX41120" s="23"/>
      <c r="KY41120" s="23"/>
    </row>
    <row r="41121" spans="36:311" x14ac:dyDescent="0.2">
      <c r="AJ41121" s="23"/>
      <c r="HH41121"/>
      <c r="IW41121" s="36"/>
      <c r="JI41121"/>
      <c r="JJ41121"/>
      <c r="KX41121" s="23"/>
      <c r="KY41121" s="23"/>
    </row>
    <row r="41122" spans="36:311" x14ac:dyDescent="0.2">
      <c r="AJ41122" s="23"/>
      <c r="HH41122"/>
      <c r="IW41122" s="36"/>
      <c r="JI41122"/>
      <c r="JJ41122"/>
      <c r="KX41122" s="23"/>
      <c r="KY41122" s="23"/>
    </row>
    <row r="41123" spans="36:311" x14ac:dyDescent="0.2">
      <c r="AJ41123" s="23"/>
      <c r="HH41123"/>
      <c r="IW41123" s="36"/>
      <c r="JI41123"/>
      <c r="JJ41123"/>
      <c r="KX41123" s="23"/>
      <c r="KY41123" s="23"/>
    </row>
    <row r="41124" spans="36:311" x14ac:dyDescent="0.2">
      <c r="AJ41124" s="23"/>
      <c r="HH41124"/>
      <c r="IW41124" s="36"/>
      <c r="JI41124"/>
      <c r="JJ41124"/>
      <c r="KX41124" s="23"/>
      <c r="KY41124" s="23"/>
    </row>
    <row r="41125" spans="36:311" x14ac:dyDescent="0.2">
      <c r="AJ41125" s="23"/>
      <c r="HH41125"/>
      <c r="IW41125" s="36"/>
      <c r="JI41125"/>
      <c r="JJ41125"/>
      <c r="KX41125" s="23"/>
      <c r="KY41125" s="23"/>
    </row>
    <row r="41126" spans="36:311" x14ac:dyDescent="0.2">
      <c r="AJ41126" s="23"/>
      <c r="HH41126"/>
      <c r="IW41126" s="36"/>
      <c r="JI41126"/>
      <c r="JJ41126"/>
      <c r="KX41126" s="23"/>
      <c r="KY41126" s="23"/>
    </row>
    <row r="41127" spans="36:311" x14ac:dyDescent="0.2">
      <c r="AJ41127" s="23"/>
      <c r="HH41127"/>
      <c r="IW41127" s="36"/>
      <c r="JI41127"/>
      <c r="JJ41127"/>
      <c r="KX41127" s="23"/>
      <c r="KY41127" s="23"/>
    </row>
    <row r="41128" spans="36:311" x14ac:dyDescent="0.2">
      <c r="AJ41128" s="23"/>
      <c r="HH41128"/>
      <c r="IW41128" s="36"/>
      <c r="JI41128"/>
      <c r="JJ41128"/>
      <c r="KX41128" s="23"/>
      <c r="KY41128" s="23"/>
    </row>
    <row r="41129" spans="36:311" x14ac:dyDescent="0.2">
      <c r="AJ41129" s="23"/>
      <c r="HH41129"/>
      <c r="IW41129" s="36"/>
      <c r="JI41129"/>
      <c r="JJ41129"/>
      <c r="KX41129" s="23"/>
      <c r="KY41129" s="23"/>
    </row>
    <row r="41130" spans="36:311" x14ac:dyDescent="0.2">
      <c r="AJ41130" s="23"/>
      <c r="HH41130"/>
      <c r="IW41130" s="36"/>
      <c r="JI41130"/>
      <c r="JJ41130"/>
      <c r="KX41130" s="23"/>
      <c r="KY41130" s="23"/>
    </row>
    <row r="41131" spans="36:311" x14ac:dyDescent="0.2">
      <c r="AJ41131" s="23"/>
      <c r="HH41131"/>
      <c r="IW41131" s="36"/>
      <c r="JI41131"/>
      <c r="JJ41131"/>
      <c r="KX41131" s="23"/>
      <c r="KY41131" s="23"/>
    </row>
    <row r="41132" spans="36:311" x14ac:dyDescent="0.2">
      <c r="AJ41132" s="23"/>
      <c r="HH41132"/>
      <c r="IW41132" s="36"/>
      <c r="JI41132"/>
      <c r="JJ41132"/>
      <c r="KX41132" s="23"/>
      <c r="KY41132" s="23"/>
    </row>
    <row r="41133" spans="36:311" x14ac:dyDescent="0.2">
      <c r="AJ41133" s="23"/>
      <c r="HH41133"/>
      <c r="IW41133" s="36"/>
      <c r="JI41133"/>
      <c r="JJ41133"/>
      <c r="KX41133" s="23"/>
      <c r="KY41133" s="23"/>
    </row>
    <row r="41134" spans="36:311" x14ac:dyDescent="0.2">
      <c r="AJ41134" s="23"/>
      <c r="HH41134"/>
      <c r="IW41134" s="36"/>
      <c r="JI41134"/>
      <c r="JJ41134"/>
      <c r="KX41134" s="23"/>
      <c r="KY41134" s="23"/>
    </row>
    <row r="41135" spans="36:311" x14ac:dyDescent="0.2">
      <c r="AJ41135" s="23"/>
      <c r="HH41135"/>
      <c r="IW41135" s="36"/>
      <c r="JI41135"/>
      <c r="JJ41135"/>
      <c r="KX41135" s="23"/>
      <c r="KY41135" s="23"/>
    </row>
    <row r="41136" spans="36:311" x14ac:dyDescent="0.2">
      <c r="AJ41136" s="23"/>
      <c r="HH41136"/>
      <c r="IW41136" s="36"/>
      <c r="JI41136"/>
      <c r="JJ41136"/>
      <c r="KX41136" s="23"/>
      <c r="KY41136" s="23"/>
    </row>
    <row r="41137" spans="36:311" x14ac:dyDescent="0.2">
      <c r="AJ41137" s="23"/>
      <c r="HH41137"/>
      <c r="IW41137" s="36"/>
      <c r="JI41137"/>
      <c r="JJ41137"/>
      <c r="KX41137" s="23"/>
      <c r="KY41137" s="23"/>
    </row>
    <row r="41138" spans="36:311" x14ac:dyDescent="0.2">
      <c r="AJ41138" s="23"/>
      <c r="HH41138"/>
      <c r="IW41138" s="36"/>
      <c r="JI41138"/>
      <c r="JJ41138"/>
      <c r="KX41138" s="23"/>
      <c r="KY41138" s="23"/>
    </row>
    <row r="41139" spans="36:311" x14ac:dyDescent="0.2">
      <c r="AJ41139" s="23"/>
      <c r="HH41139"/>
      <c r="IW41139" s="36"/>
      <c r="JI41139"/>
      <c r="JJ41139"/>
      <c r="KX41139" s="23"/>
      <c r="KY41139" s="23"/>
    </row>
    <row r="41140" spans="36:311" x14ac:dyDescent="0.2">
      <c r="AJ41140" s="23"/>
      <c r="HH41140"/>
      <c r="IW41140" s="36"/>
      <c r="JI41140"/>
      <c r="JJ41140"/>
      <c r="KX41140" s="23"/>
      <c r="KY41140" s="23"/>
    </row>
    <row r="41141" spans="36:311" x14ac:dyDescent="0.2">
      <c r="AJ41141" s="23"/>
      <c r="HH41141"/>
      <c r="IW41141" s="36"/>
      <c r="JI41141"/>
      <c r="JJ41141"/>
      <c r="KX41141" s="23"/>
      <c r="KY41141" s="23"/>
    </row>
    <row r="41142" spans="36:311" x14ac:dyDescent="0.2">
      <c r="AJ41142" s="23"/>
      <c r="HH41142"/>
      <c r="IW41142" s="36"/>
      <c r="JI41142"/>
      <c r="JJ41142"/>
      <c r="KX41142" s="23"/>
      <c r="KY41142" s="23"/>
    </row>
    <row r="41143" spans="36:311" x14ac:dyDescent="0.2">
      <c r="AJ41143" s="23"/>
      <c r="HH41143"/>
      <c r="IW41143" s="36"/>
      <c r="JI41143"/>
      <c r="JJ41143"/>
      <c r="KX41143" s="23"/>
      <c r="KY41143" s="23"/>
    </row>
    <row r="41144" spans="36:311" x14ac:dyDescent="0.2">
      <c r="AJ41144" s="23"/>
      <c r="HH41144"/>
      <c r="IW41144" s="36"/>
      <c r="JI41144"/>
      <c r="JJ41144"/>
      <c r="KX41144" s="23"/>
      <c r="KY41144" s="23"/>
    </row>
    <row r="41145" spans="36:311" x14ac:dyDescent="0.2">
      <c r="AJ41145" s="23"/>
      <c r="HH41145"/>
      <c r="IW41145" s="36"/>
      <c r="JI41145"/>
      <c r="JJ41145"/>
      <c r="KX41145" s="23"/>
      <c r="KY41145" s="23"/>
    </row>
    <row r="41146" spans="36:311" x14ac:dyDescent="0.2">
      <c r="AJ41146" s="23"/>
      <c r="HH41146"/>
      <c r="IW41146" s="36"/>
      <c r="JI41146"/>
      <c r="JJ41146"/>
      <c r="KX41146" s="23"/>
      <c r="KY41146" s="23"/>
    </row>
    <row r="41147" spans="36:311" x14ac:dyDescent="0.2">
      <c r="AJ41147" s="23"/>
      <c r="HH41147"/>
      <c r="IW41147" s="36"/>
      <c r="JI41147"/>
      <c r="JJ41147"/>
      <c r="KX41147" s="23"/>
      <c r="KY41147" s="23"/>
    </row>
    <row r="41148" spans="36:311" x14ac:dyDescent="0.2">
      <c r="AJ41148" s="23"/>
      <c r="HH41148"/>
      <c r="IW41148" s="36"/>
      <c r="JI41148"/>
      <c r="JJ41148"/>
      <c r="KX41148" s="23"/>
      <c r="KY41148" s="23"/>
    </row>
    <row r="41149" spans="36:311" x14ac:dyDescent="0.2">
      <c r="AJ41149" s="23"/>
      <c r="HH41149"/>
      <c r="IW41149" s="36"/>
      <c r="JI41149"/>
      <c r="JJ41149"/>
      <c r="KX41149" s="23"/>
      <c r="KY41149" s="23"/>
    </row>
    <row r="41150" spans="36:311" x14ac:dyDescent="0.2">
      <c r="AJ41150" s="23"/>
      <c r="HH41150"/>
      <c r="IW41150" s="36"/>
      <c r="JI41150"/>
      <c r="JJ41150"/>
      <c r="KX41150" s="23"/>
      <c r="KY41150" s="23"/>
    </row>
    <row r="41151" spans="36:311" x14ac:dyDescent="0.2">
      <c r="AJ41151" s="23"/>
      <c r="HH41151"/>
      <c r="IW41151" s="36"/>
      <c r="JI41151"/>
      <c r="JJ41151"/>
      <c r="KX41151" s="23"/>
      <c r="KY41151" s="23"/>
    </row>
    <row r="41152" spans="36:311" x14ac:dyDescent="0.2">
      <c r="AJ41152" s="23"/>
      <c r="HH41152"/>
      <c r="IW41152" s="36"/>
      <c r="JI41152"/>
      <c r="JJ41152"/>
      <c r="KX41152" s="23"/>
      <c r="KY41152" s="23"/>
    </row>
    <row r="41153" spans="36:311" x14ac:dyDescent="0.2">
      <c r="AJ41153" s="23"/>
      <c r="HH41153"/>
      <c r="IW41153" s="36"/>
      <c r="JI41153"/>
      <c r="JJ41153"/>
      <c r="KX41153" s="23"/>
      <c r="KY41153" s="23"/>
    </row>
    <row r="41154" spans="36:311" x14ac:dyDescent="0.2">
      <c r="AJ41154" s="23"/>
      <c r="HH41154"/>
      <c r="IW41154" s="36"/>
      <c r="JI41154"/>
      <c r="JJ41154"/>
      <c r="KX41154" s="23"/>
      <c r="KY41154" s="23"/>
    </row>
    <row r="41155" spans="36:311" x14ac:dyDescent="0.2">
      <c r="AJ41155" s="23"/>
      <c r="HH41155"/>
      <c r="IW41155" s="36"/>
      <c r="JI41155"/>
      <c r="JJ41155"/>
      <c r="KX41155" s="23"/>
      <c r="KY41155" s="23"/>
    </row>
    <row r="41156" spans="36:311" x14ac:dyDescent="0.2">
      <c r="AJ41156" s="23"/>
      <c r="HH41156"/>
      <c r="IW41156" s="36"/>
      <c r="JI41156"/>
      <c r="JJ41156"/>
      <c r="KX41156" s="23"/>
      <c r="KY41156" s="23"/>
    </row>
    <row r="41157" spans="36:311" x14ac:dyDescent="0.2">
      <c r="AJ41157" s="23"/>
      <c r="HH41157"/>
      <c r="IW41157" s="36"/>
      <c r="JI41157"/>
      <c r="JJ41157"/>
      <c r="KX41157" s="23"/>
      <c r="KY41157" s="23"/>
    </row>
    <row r="41158" spans="36:311" x14ac:dyDescent="0.2">
      <c r="AJ41158" s="23"/>
      <c r="HH41158"/>
      <c r="IW41158" s="36"/>
      <c r="JI41158"/>
      <c r="JJ41158"/>
      <c r="KX41158" s="23"/>
      <c r="KY41158" s="23"/>
    </row>
    <row r="41159" spans="36:311" x14ac:dyDescent="0.2">
      <c r="AJ41159" s="23"/>
      <c r="HH41159"/>
      <c r="IW41159" s="36"/>
      <c r="JI41159"/>
      <c r="JJ41159"/>
      <c r="KX41159" s="23"/>
      <c r="KY41159" s="23"/>
    </row>
    <row r="41160" spans="36:311" x14ac:dyDescent="0.2">
      <c r="AJ41160" s="23"/>
      <c r="HH41160"/>
      <c r="IW41160" s="36"/>
      <c r="JI41160"/>
      <c r="JJ41160"/>
      <c r="KX41160" s="23"/>
      <c r="KY41160" s="23"/>
    </row>
    <row r="41161" spans="36:311" x14ac:dyDescent="0.2">
      <c r="AJ41161" s="23"/>
      <c r="HH41161"/>
      <c r="IW41161" s="36"/>
      <c r="JI41161"/>
      <c r="JJ41161"/>
      <c r="KX41161" s="23"/>
      <c r="KY41161" s="23"/>
    </row>
    <row r="41162" spans="36:311" x14ac:dyDescent="0.2">
      <c r="AJ41162" s="23"/>
      <c r="HH41162"/>
      <c r="IW41162" s="36"/>
      <c r="JI41162"/>
      <c r="JJ41162"/>
      <c r="KX41162" s="23"/>
      <c r="KY41162" s="23"/>
    </row>
    <row r="41163" spans="36:311" x14ac:dyDescent="0.2">
      <c r="AJ41163" s="23"/>
      <c r="HH41163"/>
      <c r="IW41163" s="36"/>
      <c r="JI41163"/>
      <c r="JJ41163"/>
      <c r="KX41163" s="23"/>
      <c r="KY41163" s="23"/>
    </row>
    <row r="41164" spans="36:311" x14ac:dyDescent="0.2">
      <c r="AJ41164" s="23"/>
      <c r="HH41164"/>
      <c r="IW41164" s="36"/>
      <c r="JI41164"/>
      <c r="JJ41164"/>
      <c r="KX41164" s="23"/>
      <c r="KY41164" s="23"/>
    </row>
    <row r="41165" spans="36:311" x14ac:dyDescent="0.2">
      <c r="AJ41165" s="23"/>
      <c r="HH41165"/>
      <c r="IW41165" s="36"/>
      <c r="JI41165"/>
      <c r="JJ41165"/>
      <c r="KX41165" s="23"/>
      <c r="KY41165" s="23"/>
    </row>
    <row r="41166" spans="36:311" x14ac:dyDescent="0.2">
      <c r="AJ41166" s="23"/>
      <c r="HH41166"/>
      <c r="IW41166" s="36"/>
      <c r="JI41166"/>
      <c r="JJ41166"/>
      <c r="KX41166" s="23"/>
      <c r="KY41166" s="23"/>
    </row>
    <row r="41167" spans="36:311" x14ac:dyDescent="0.2">
      <c r="AJ41167" s="23"/>
      <c r="HH41167"/>
      <c r="IW41167" s="36"/>
      <c r="JI41167"/>
      <c r="JJ41167"/>
      <c r="KX41167" s="23"/>
      <c r="KY41167" s="23"/>
    </row>
    <row r="41168" spans="36:311" x14ac:dyDescent="0.2">
      <c r="AJ41168" s="23"/>
      <c r="HH41168"/>
      <c r="IW41168" s="36"/>
      <c r="JI41168"/>
      <c r="JJ41168"/>
      <c r="KX41168" s="23"/>
      <c r="KY41168" s="23"/>
    </row>
    <row r="41169" spans="36:311" x14ac:dyDescent="0.2">
      <c r="AJ41169" s="23"/>
      <c r="HH41169"/>
      <c r="IW41169" s="36"/>
      <c r="JI41169"/>
      <c r="JJ41169"/>
      <c r="KX41169" s="23"/>
      <c r="KY41169" s="23"/>
    </row>
    <row r="41170" spans="36:311" x14ac:dyDescent="0.2">
      <c r="AJ41170" s="23"/>
      <c r="HH41170"/>
      <c r="IW41170" s="36"/>
      <c r="JI41170"/>
      <c r="JJ41170"/>
      <c r="KX41170" s="23"/>
      <c r="KY41170" s="23"/>
    </row>
    <row r="41171" spans="36:311" x14ac:dyDescent="0.2">
      <c r="AJ41171" s="23"/>
      <c r="HH41171"/>
      <c r="IW41171" s="36"/>
      <c r="JI41171"/>
      <c r="JJ41171"/>
      <c r="KX41171" s="23"/>
      <c r="KY41171" s="23"/>
    </row>
    <row r="41172" spans="36:311" x14ac:dyDescent="0.2">
      <c r="AJ41172" s="23"/>
      <c r="HH41172"/>
      <c r="IW41172" s="36"/>
      <c r="JI41172"/>
      <c r="JJ41172"/>
      <c r="KX41172" s="23"/>
      <c r="KY41172" s="23"/>
    </row>
    <row r="41173" spans="36:311" x14ac:dyDescent="0.2">
      <c r="AJ41173" s="23"/>
      <c r="HH41173"/>
      <c r="IW41173" s="36"/>
      <c r="JI41173"/>
      <c r="JJ41173"/>
      <c r="KX41173" s="23"/>
      <c r="KY41173" s="23"/>
    </row>
    <row r="41174" spans="36:311" x14ac:dyDescent="0.2">
      <c r="AJ41174" s="23"/>
      <c r="HH41174"/>
      <c r="IW41174" s="36"/>
      <c r="JI41174"/>
      <c r="JJ41174"/>
      <c r="KX41174" s="23"/>
      <c r="KY41174" s="23"/>
    </row>
    <row r="41175" spans="36:311" x14ac:dyDescent="0.2">
      <c r="AJ41175" s="23"/>
      <c r="HH41175"/>
      <c r="IW41175" s="36"/>
      <c r="JI41175"/>
      <c r="JJ41175"/>
      <c r="KX41175" s="23"/>
      <c r="KY41175" s="23"/>
    </row>
    <row r="41176" spans="36:311" x14ac:dyDescent="0.2">
      <c r="AJ41176" s="23"/>
      <c r="HH41176"/>
      <c r="IW41176" s="36"/>
      <c r="JI41176"/>
      <c r="JJ41176"/>
      <c r="KX41176" s="23"/>
      <c r="KY41176" s="23"/>
    </row>
    <row r="41177" spans="36:311" x14ac:dyDescent="0.2">
      <c r="AJ41177" s="23"/>
      <c r="HH41177"/>
      <c r="IW41177" s="36"/>
      <c r="JI41177"/>
      <c r="JJ41177"/>
      <c r="KX41177" s="23"/>
      <c r="KY41177" s="23"/>
    </row>
    <row r="41178" spans="36:311" x14ac:dyDescent="0.2">
      <c r="AJ41178" s="23"/>
      <c r="HH41178"/>
      <c r="IW41178" s="36"/>
      <c r="JI41178"/>
      <c r="JJ41178"/>
      <c r="KX41178" s="23"/>
      <c r="KY41178" s="23"/>
    </row>
    <row r="41179" spans="36:311" x14ac:dyDescent="0.2">
      <c r="AJ41179" s="23"/>
      <c r="HH41179"/>
      <c r="IW41179" s="36"/>
      <c r="JI41179"/>
      <c r="JJ41179"/>
      <c r="KX41179" s="23"/>
      <c r="KY41179" s="23"/>
    </row>
    <row r="41180" spans="36:311" x14ac:dyDescent="0.2">
      <c r="AJ41180" s="23"/>
      <c r="HH41180"/>
      <c r="IW41180" s="36"/>
      <c r="JI41180"/>
      <c r="JJ41180"/>
      <c r="KX41180" s="23"/>
      <c r="KY41180" s="23"/>
    </row>
    <row r="41181" spans="36:311" x14ac:dyDescent="0.2">
      <c r="AJ41181" s="23"/>
      <c r="HH41181"/>
      <c r="IW41181" s="36"/>
      <c r="JI41181"/>
      <c r="JJ41181"/>
      <c r="KX41181" s="23"/>
      <c r="KY41181" s="23"/>
    </row>
    <row r="41182" spans="36:311" x14ac:dyDescent="0.2">
      <c r="AJ41182" s="23"/>
      <c r="HH41182"/>
      <c r="IW41182" s="36"/>
      <c r="JI41182"/>
      <c r="JJ41182"/>
      <c r="KX41182" s="23"/>
      <c r="KY41182" s="23"/>
    </row>
    <row r="41183" spans="36:311" x14ac:dyDescent="0.2">
      <c r="AJ41183" s="23"/>
      <c r="HH41183"/>
      <c r="IW41183" s="36"/>
      <c r="JI41183"/>
      <c r="JJ41183"/>
      <c r="KX41183" s="23"/>
      <c r="KY41183" s="23"/>
    </row>
    <row r="41184" spans="36:311" x14ac:dyDescent="0.2">
      <c r="AJ41184" s="23"/>
      <c r="HH41184"/>
      <c r="IW41184" s="36"/>
      <c r="JI41184"/>
      <c r="JJ41184"/>
      <c r="KX41184" s="23"/>
      <c r="KY41184" s="23"/>
    </row>
    <row r="41185" spans="36:311" x14ac:dyDescent="0.2">
      <c r="AJ41185" s="23"/>
      <c r="HH41185"/>
      <c r="IW41185" s="36"/>
      <c r="JI41185"/>
      <c r="JJ41185"/>
      <c r="KX41185" s="23"/>
      <c r="KY41185" s="23"/>
    </row>
    <row r="41186" spans="36:311" x14ac:dyDescent="0.2">
      <c r="AJ41186" s="23"/>
      <c r="HH41186"/>
      <c r="IW41186" s="36"/>
      <c r="JI41186"/>
      <c r="JJ41186"/>
      <c r="KX41186" s="23"/>
      <c r="KY41186" s="23"/>
    </row>
    <row r="41187" spans="36:311" x14ac:dyDescent="0.2">
      <c r="AJ41187" s="23"/>
      <c r="HH41187"/>
      <c r="IW41187" s="36"/>
      <c r="JI41187"/>
      <c r="JJ41187"/>
      <c r="KX41187" s="23"/>
      <c r="KY41187" s="23"/>
    </row>
    <row r="41188" spans="36:311" x14ac:dyDescent="0.2">
      <c r="AJ41188" s="23"/>
      <c r="HH41188"/>
      <c r="IW41188" s="36"/>
      <c r="JI41188"/>
      <c r="JJ41188"/>
      <c r="KX41188" s="23"/>
      <c r="KY41188" s="23"/>
    </row>
    <row r="41189" spans="36:311" x14ac:dyDescent="0.2">
      <c r="AJ41189" s="23"/>
      <c r="HH41189"/>
      <c r="IW41189" s="36"/>
      <c r="JI41189"/>
      <c r="JJ41189"/>
      <c r="KX41189" s="23"/>
      <c r="KY41189" s="23"/>
    </row>
    <row r="41190" spans="36:311" x14ac:dyDescent="0.2">
      <c r="AJ41190" s="23"/>
      <c r="HH41190"/>
      <c r="IW41190" s="36"/>
      <c r="JI41190"/>
      <c r="JJ41190"/>
      <c r="KX41190" s="23"/>
      <c r="KY41190" s="23"/>
    </row>
    <row r="41191" spans="36:311" x14ac:dyDescent="0.2">
      <c r="AJ41191" s="23"/>
      <c r="HH41191"/>
      <c r="IW41191" s="36"/>
      <c r="JI41191"/>
      <c r="JJ41191"/>
      <c r="KX41191" s="23"/>
      <c r="KY41191" s="23"/>
    </row>
    <row r="41192" spans="36:311" x14ac:dyDescent="0.2">
      <c r="AJ41192" s="23"/>
      <c r="HH41192"/>
      <c r="IW41192" s="36"/>
      <c r="JI41192"/>
      <c r="JJ41192"/>
      <c r="KX41192" s="23"/>
      <c r="KY41192" s="23"/>
    </row>
    <row r="41193" spans="36:311" x14ac:dyDescent="0.2">
      <c r="AJ41193" s="23"/>
      <c r="HH41193"/>
      <c r="IW41193" s="36"/>
      <c r="JI41193"/>
      <c r="JJ41193"/>
      <c r="KX41193" s="23"/>
      <c r="KY41193" s="23"/>
    </row>
    <row r="41194" spans="36:311" x14ac:dyDescent="0.2">
      <c r="AJ41194" s="23"/>
      <c r="HH41194"/>
      <c r="IW41194" s="36"/>
      <c r="JI41194"/>
      <c r="JJ41194"/>
      <c r="KX41194" s="23"/>
      <c r="KY41194" s="23"/>
    </row>
    <row r="41195" spans="36:311" x14ac:dyDescent="0.2">
      <c r="AJ41195" s="23"/>
      <c r="HH41195"/>
      <c r="IW41195" s="36"/>
      <c r="JI41195"/>
      <c r="JJ41195"/>
      <c r="KX41195" s="23"/>
      <c r="KY41195" s="23"/>
    </row>
    <row r="41196" spans="36:311" x14ac:dyDescent="0.2">
      <c r="AJ41196" s="23"/>
      <c r="HH41196"/>
      <c r="IW41196" s="36"/>
      <c r="JI41196"/>
      <c r="JJ41196"/>
      <c r="KX41196" s="23"/>
      <c r="KY41196" s="23"/>
    </row>
    <row r="41197" spans="36:311" x14ac:dyDescent="0.2">
      <c r="AJ41197" s="23"/>
      <c r="HH41197"/>
      <c r="IW41197" s="36"/>
      <c r="JI41197"/>
      <c r="JJ41197"/>
      <c r="KX41197" s="23"/>
      <c r="KY41197" s="23"/>
    </row>
    <row r="41198" spans="36:311" x14ac:dyDescent="0.2">
      <c r="AJ41198" s="23"/>
      <c r="HH41198"/>
      <c r="IW41198" s="36"/>
      <c r="JI41198"/>
      <c r="JJ41198"/>
      <c r="KX41198" s="23"/>
      <c r="KY41198" s="23"/>
    </row>
    <row r="41199" spans="36:311" x14ac:dyDescent="0.2">
      <c r="AJ41199" s="23"/>
      <c r="HH41199"/>
      <c r="IW41199" s="36"/>
      <c r="JI41199"/>
      <c r="JJ41199"/>
      <c r="KX41199" s="23"/>
      <c r="KY41199" s="23"/>
    </row>
    <row r="41200" spans="36:311" x14ac:dyDescent="0.2">
      <c r="AJ41200" s="23"/>
      <c r="HH41200"/>
      <c r="IW41200" s="36"/>
      <c r="JI41200"/>
      <c r="JJ41200"/>
      <c r="KX41200" s="23"/>
      <c r="KY41200" s="23"/>
    </row>
    <row r="41201" spans="36:311" x14ac:dyDescent="0.2">
      <c r="AJ41201" s="23"/>
      <c r="HH41201"/>
      <c r="IW41201" s="36"/>
      <c r="JI41201"/>
      <c r="JJ41201"/>
      <c r="KX41201" s="23"/>
      <c r="KY41201" s="23"/>
    </row>
    <row r="41202" spans="36:311" x14ac:dyDescent="0.2">
      <c r="AJ41202" s="23"/>
      <c r="HH41202"/>
      <c r="IW41202" s="36"/>
      <c r="JI41202"/>
      <c r="JJ41202"/>
      <c r="KX41202" s="23"/>
      <c r="KY41202" s="23"/>
    </row>
    <row r="41203" spans="36:311" x14ac:dyDescent="0.2">
      <c r="AJ41203" s="23"/>
      <c r="HH41203"/>
      <c r="IW41203" s="36"/>
      <c r="JI41203"/>
      <c r="JJ41203"/>
      <c r="KX41203" s="23"/>
      <c r="KY41203" s="23"/>
    </row>
    <row r="41204" spans="36:311" x14ac:dyDescent="0.2">
      <c r="AJ41204" s="23"/>
      <c r="HH41204"/>
      <c r="IW41204" s="36"/>
      <c r="JI41204"/>
      <c r="JJ41204"/>
      <c r="KX41204" s="23"/>
      <c r="KY41204" s="23"/>
    </row>
    <row r="41205" spans="36:311" x14ac:dyDescent="0.2">
      <c r="AJ41205" s="23"/>
      <c r="HH41205"/>
      <c r="IW41205" s="36"/>
      <c r="JI41205"/>
      <c r="JJ41205"/>
      <c r="KX41205" s="23"/>
      <c r="KY41205" s="23"/>
    </row>
    <row r="41206" spans="36:311" x14ac:dyDescent="0.2">
      <c r="AJ41206" s="23"/>
      <c r="HH41206"/>
      <c r="IW41206" s="36"/>
      <c r="JI41206"/>
      <c r="JJ41206"/>
      <c r="KX41206" s="23"/>
      <c r="KY41206" s="23"/>
    </row>
    <row r="41207" spans="36:311" x14ac:dyDescent="0.2">
      <c r="AJ41207" s="23"/>
      <c r="HH41207"/>
      <c r="IW41207" s="36"/>
      <c r="JI41207"/>
      <c r="JJ41207"/>
      <c r="KX41207" s="23"/>
      <c r="KY41207" s="23"/>
    </row>
    <row r="41208" spans="36:311" x14ac:dyDescent="0.2">
      <c r="AJ41208" s="23"/>
      <c r="HH41208"/>
      <c r="IW41208" s="36"/>
      <c r="JI41208"/>
      <c r="JJ41208"/>
      <c r="KX41208" s="23"/>
      <c r="KY41208" s="23"/>
    </row>
    <row r="41209" spans="36:311" x14ac:dyDescent="0.2">
      <c r="AJ41209" s="23"/>
      <c r="HH41209"/>
      <c r="IW41209" s="36"/>
      <c r="JI41209"/>
      <c r="JJ41209"/>
      <c r="KX41209" s="23"/>
      <c r="KY41209" s="23"/>
    </row>
    <row r="41210" spans="36:311" x14ac:dyDescent="0.2">
      <c r="AJ41210" s="23"/>
      <c r="HH41210"/>
      <c r="IW41210" s="36"/>
      <c r="JI41210"/>
      <c r="JJ41210"/>
      <c r="KX41210" s="23"/>
      <c r="KY41210" s="23"/>
    </row>
    <row r="41211" spans="36:311" x14ac:dyDescent="0.2">
      <c r="AJ41211" s="23"/>
      <c r="HH41211"/>
      <c r="IW41211" s="36"/>
      <c r="JI41211"/>
      <c r="JJ41211"/>
      <c r="KX41211" s="23"/>
      <c r="KY41211" s="23"/>
    </row>
    <row r="41212" spans="36:311" x14ac:dyDescent="0.2">
      <c r="AJ41212" s="23"/>
      <c r="HH41212"/>
      <c r="IW41212" s="36"/>
      <c r="JI41212"/>
      <c r="JJ41212"/>
      <c r="KX41212" s="23"/>
      <c r="KY41212" s="23"/>
    </row>
    <row r="41213" spans="36:311" x14ac:dyDescent="0.2">
      <c r="AJ41213" s="23"/>
      <c r="HH41213"/>
      <c r="IW41213" s="36"/>
      <c r="JI41213"/>
      <c r="JJ41213"/>
      <c r="KX41213" s="23"/>
      <c r="KY41213" s="23"/>
    </row>
    <row r="41214" spans="36:311" x14ac:dyDescent="0.2">
      <c r="AJ41214" s="23"/>
      <c r="HH41214"/>
      <c r="IW41214" s="36"/>
      <c r="JI41214"/>
      <c r="JJ41214"/>
      <c r="KX41214" s="23"/>
      <c r="KY41214" s="23"/>
    </row>
    <row r="41215" spans="36:311" x14ac:dyDescent="0.2">
      <c r="AJ41215" s="23"/>
      <c r="HH41215"/>
      <c r="IW41215" s="36"/>
      <c r="JI41215"/>
      <c r="JJ41215"/>
      <c r="KX41215" s="23"/>
      <c r="KY41215" s="23"/>
    </row>
    <row r="41216" spans="36:311" x14ac:dyDescent="0.2">
      <c r="AJ41216" s="23"/>
      <c r="HH41216"/>
      <c r="IW41216" s="36"/>
      <c r="JI41216"/>
      <c r="JJ41216"/>
      <c r="KX41216" s="23"/>
      <c r="KY41216" s="23"/>
    </row>
    <row r="41217" spans="36:311" x14ac:dyDescent="0.2">
      <c r="AJ41217" s="23"/>
      <c r="HH41217"/>
      <c r="IW41217" s="36"/>
      <c r="JI41217"/>
      <c r="JJ41217"/>
      <c r="KX41217" s="23"/>
      <c r="KY41217" s="23"/>
    </row>
    <row r="41218" spans="36:311" x14ac:dyDescent="0.2">
      <c r="AJ41218" s="23"/>
      <c r="HH41218"/>
      <c r="IW41218" s="36"/>
      <c r="JI41218"/>
      <c r="JJ41218"/>
      <c r="KX41218" s="23"/>
      <c r="KY41218" s="23"/>
    </row>
    <row r="41219" spans="36:311" x14ac:dyDescent="0.2">
      <c r="AJ41219" s="23"/>
      <c r="HH41219"/>
      <c r="IW41219" s="36"/>
      <c r="JI41219"/>
      <c r="JJ41219"/>
      <c r="KX41219" s="23"/>
      <c r="KY41219" s="23"/>
    </row>
    <row r="41220" spans="36:311" x14ac:dyDescent="0.2">
      <c r="AJ41220" s="23"/>
      <c r="HH41220"/>
      <c r="IW41220" s="36"/>
      <c r="JI41220"/>
      <c r="JJ41220"/>
      <c r="KX41220" s="23"/>
      <c r="KY41220" s="23"/>
    </row>
    <row r="41221" spans="36:311" x14ac:dyDescent="0.2">
      <c r="AJ41221" s="23"/>
      <c r="HH41221"/>
      <c r="IW41221" s="36"/>
      <c r="JI41221"/>
      <c r="JJ41221"/>
      <c r="KX41221" s="23"/>
      <c r="KY41221" s="23"/>
    </row>
    <row r="41222" spans="36:311" x14ac:dyDescent="0.2">
      <c r="AJ41222" s="23"/>
      <c r="HH41222"/>
      <c r="IW41222" s="36"/>
      <c r="JI41222"/>
      <c r="JJ41222"/>
      <c r="KX41222" s="23"/>
      <c r="KY41222" s="23"/>
    </row>
    <row r="41223" spans="36:311" x14ac:dyDescent="0.2">
      <c r="AJ41223" s="23"/>
      <c r="HH41223"/>
      <c r="IW41223" s="36"/>
      <c r="JI41223"/>
      <c r="JJ41223"/>
      <c r="KX41223" s="23"/>
      <c r="KY41223" s="23"/>
    </row>
    <row r="41224" spans="36:311" x14ac:dyDescent="0.2">
      <c r="AJ41224" s="23"/>
      <c r="HH41224"/>
      <c r="IW41224" s="36"/>
      <c r="JI41224"/>
      <c r="JJ41224"/>
      <c r="KX41224" s="23"/>
      <c r="KY41224" s="23"/>
    </row>
    <row r="41225" spans="36:311" x14ac:dyDescent="0.2">
      <c r="AJ41225" s="23"/>
      <c r="HH41225"/>
      <c r="IW41225" s="36"/>
      <c r="JI41225"/>
      <c r="JJ41225"/>
      <c r="KX41225" s="23"/>
      <c r="KY41225" s="23"/>
    </row>
    <row r="41226" spans="36:311" x14ac:dyDescent="0.2">
      <c r="AJ41226" s="23"/>
      <c r="HH41226"/>
      <c r="IW41226" s="36"/>
      <c r="JI41226"/>
      <c r="JJ41226"/>
      <c r="KX41226" s="23"/>
      <c r="KY41226" s="23"/>
    </row>
    <row r="41227" spans="36:311" x14ac:dyDescent="0.2">
      <c r="AJ41227" s="23"/>
      <c r="HH41227"/>
      <c r="IW41227" s="36"/>
      <c r="JI41227"/>
      <c r="JJ41227"/>
      <c r="KX41227" s="23"/>
      <c r="KY41227" s="23"/>
    </row>
    <row r="41228" spans="36:311" x14ac:dyDescent="0.2">
      <c r="AJ41228" s="23"/>
      <c r="HH41228"/>
      <c r="IW41228" s="36"/>
      <c r="JI41228"/>
      <c r="JJ41228"/>
      <c r="KX41228" s="23"/>
      <c r="KY41228" s="23"/>
    </row>
    <row r="41229" spans="36:311" x14ac:dyDescent="0.2">
      <c r="AJ41229" s="23"/>
      <c r="HH41229"/>
      <c r="IW41229" s="36"/>
      <c r="JI41229"/>
      <c r="JJ41229"/>
      <c r="KX41229" s="23"/>
      <c r="KY41229" s="23"/>
    </row>
    <row r="41230" spans="36:311" x14ac:dyDescent="0.2">
      <c r="AJ41230" s="23"/>
      <c r="HH41230"/>
      <c r="IW41230" s="36"/>
      <c r="JI41230"/>
      <c r="JJ41230"/>
      <c r="KX41230" s="23"/>
      <c r="KY41230" s="23"/>
    </row>
    <row r="41231" spans="36:311" x14ac:dyDescent="0.2">
      <c r="AJ41231" s="23"/>
      <c r="HH41231"/>
      <c r="IW41231" s="36"/>
      <c r="JI41231"/>
      <c r="JJ41231"/>
      <c r="KX41231" s="23"/>
      <c r="KY41231" s="23"/>
    </row>
    <row r="41232" spans="36:311" x14ac:dyDescent="0.2">
      <c r="AJ41232" s="23"/>
      <c r="HH41232"/>
      <c r="IW41232" s="36"/>
      <c r="JI41232"/>
      <c r="JJ41232"/>
      <c r="KX41232" s="23"/>
      <c r="KY41232" s="23"/>
    </row>
    <row r="41233" spans="36:311" x14ac:dyDescent="0.2">
      <c r="AJ41233" s="23"/>
      <c r="HH41233"/>
      <c r="IW41233" s="36"/>
      <c r="JI41233"/>
      <c r="JJ41233"/>
      <c r="KX41233" s="23"/>
      <c r="KY41233" s="23"/>
    </row>
    <row r="41234" spans="36:311" x14ac:dyDescent="0.2">
      <c r="AJ41234" s="23"/>
      <c r="HH41234"/>
      <c r="IW41234" s="36"/>
      <c r="JI41234"/>
      <c r="JJ41234"/>
      <c r="KX41234" s="23"/>
      <c r="KY41234" s="23"/>
    </row>
    <row r="41235" spans="36:311" x14ac:dyDescent="0.2">
      <c r="AJ41235" s="23"/>
      <c r="HH41235"/>
      <c r="IW41235" s="36"/>
      <c r="JI41235"/>
      <c r="JJ41235"/>
      <c r="KX41235" s="23"/>
      <c r="KY41235" s="23"/>
    </row>
    <row r="41236" spans="36:311" x14ac:dyDescent="0.2">
      <c r="AJ41236" s="23"/>
      <c r="HH41236"/>
      <c r="IW41236" s="36"/>
      <c r="JI41236"/>
      <c r="JJ41236"/>
      <c r="KX41236" s="23"/>
      <c r="KY41236" s="23"/>
    </row>
    <row r="41237" spans="36:311" x14ac:dyDescent="0.2">
      <c r="AJ41237" s="23"/>
      <c r="HH41237"/>
      <c r="IW41237" s="36"/>
      <c r="JI41237"/>
      <c r="JJ41237"/>
      <c r="KX41237" s="23"/>
      <c r="KY41237" s="23"/>
    </row>
    <row r="41238" spans="36:311" x14ac:dyDescent="0.2">
      <c r="AJ41238" s="23"/>
      <c r="HH41238"/>
      <c r="IW41238" s="36"/>
      <c r="JI41238"/>
      <c r="JJ41238"/>
      <c r="KX41238" s="23"/>
      <c r="KY41238" s="23"/>
    </row>
    <row r="41239" spans="36:311" x14ac:dyDescent="0.2">
      <c r="AJ41239" s="23"/>
      <c r="HH41239"/>
      <c r="IW41239" s="36"/>
      <c r="JI41239"/>
      <c r="JJ41239"/>
      <c r="KX41239" s="23"/>
      <c r="KY41239" s="23"/>
    </row>
    <row r="41240" spans="36:311" x14ac:dyDescent="0.2">
      <c r="AJ41240" s="23"/>
      <c r="HH41240"/>
      <c r="IW41240" s="36"/>
      <c r="JI41240"/>
      <c r="JJ41240"/>
      <c r="KX41240" s="23"/>
      <c r="KY41240" s="23"/>
    </row>
    <row r="41241" spans="36:311" x14ac:dyDescent="0.2">
      <c r="AJ41241" s="23"/>
      <c r="HH41241"/>
      <c r="IW41241" s="36"/>
      <c r="JI41241"/>
      <c r="JJ41241"/>
      <c r="KX41241" s="23"/>
      <c r="KY41241" s="23"/>
    </row>
    <row r="41242" spans="36:311" x14ac:dyDescent="0.2">
      <c r="AJ41242" s="23"/>
      <c r="HH41242"/>
      <c r="IW41242" s="36"/>
      <c r="JI41242"/>
      <c r="JJ41242"/>
      <c r="KX41242" s="23"/>
      <c r="KY41242" s="23"/>
    </row>
    <row r="41243" spans="36:311" x14ac:dyDescent="0.2">
      <c r="AJ41243" s="23"/>
      <c r="HH41243"/>
      <c r="IW41243" s="36"/>
      <c r="JI41243"/>
      <c r="JJ41243"/>
      <c r="KX41243" s="23"/>
      <c r="KY41243" s="23"/>
    </row>
    <row r="41244" spans="36:311" x14ac:dyDescent="0.2">
      <c r="AJ41244" s="23"/>
      <c r="HH41244"/>
      <c r="IW41244" s="36"/>
      <c r="JI41244"/>
      <c r="JJ41244"/>
      <c r="KX41244" s="23"/>
      <c r="KY41244" s="23"/>
    </row>
    <row r="41245" spans="36:311" x14ac:dyDescent="0.2">
      <c r="AJ41245" s="23"/>
      <c r="HH41245"/>
      <c r="IW41245" s="36"/>
      <c r="JI41245"/>
      <c r="JJ41245"/>
      <c r="KX41245" s="23"/>
      <c r="KY41245" s="23"/>
    </row>
    <row r="41246" spans="36:311" x14ac:dyDescent="0.2">
      <c r="AJ41246" s="23"/>
      <c r="HH41246"/>
      <c r="IW41246" s="36"/>
      <c r="JI41246"/>
      <c r="JJ41246"/>
      <c r="KX41246" s="23"/>
      <c r="KY41246" s="23"/>
    </row>
    <row r="41247" spans="36:311" x14ac:dyDescent="0.2">
      <c r="AJ41247" s="23"/>
      <c r="HH41247"/>
      <c r="IW41247" s="36"/>
      <c r="JI41247"/>
      <c r="JJ41247"/>
      <c r="KX41247" s="23"/>
      <c r="KY41247" s="23"/>
    </row>
    <row r="41248" spans="36:311" x14ac:dyDescent="0.2">
      <c r="AJ41248" s="23"/>
      <c r="HH41248"/>
      <c r="IW41248" s="36"/>
      <c r="JI41248"/>
      <c r="JJ41248"/>
      <c r="KX41248" s="23"/>
      <c r="KY41248" s="23"/>
    </row>
    <row r="41249" spans="36:311" x14ac:dyDescent="0.2">
      <c r="AJ41249" s="23"/>
      <c r="HH41249"/>
      <c r="IW41249" s="36"/>
      <c r="JI41249"/>
      <c r="JJ41249"/>
      <c r="KX41249" s="23"/>
      <c r="KY41249" s="23"/>
    </row>
    <row r="41250" spans="36:311" x14ac:dyDescent="0.2">
      <c r="AJ41250" s="23"/>
      <c r="HH41250"/>
      <c r="IW41250" s="36"/>
      <c r="JI41250"/>
      <c r="JJ41250"/>
      <c r="KX41250" s="23"/>
      <c r="KY41250" s="23"/>
    </row>
    <row r="41251" spans="36:311" x14ac:dyDescent="0.2">
      <c r="AJ41251" s="23"/>
      <c r="HH41251"/>
      <c r="IW41251" s="36"/>
      <c r="JI41251"/>
      <c r="JJ41251"/>
      <c r="KX41251" s="23"/>
      <c r="KY41251" s="23"/>
    </row>
    <row r="41252" spans="36:311" x14ac:dyDescent="0.2">
      <c r="AJ41252" s="23"/>
      <c r="HH41252"/>
      <c r="IW41252" s="36"/>
      <c r="JI41252"/>
      <c r="JJ41252"/>
      <c r="KX41252" s="23"/>
      <c r="KY41252" s="23"/>
    </row>
    <row r="41253" spans="36:311" x14ac:dyDescent="0.2">
      <c r="AJ41253" s="23"/>
      <c r="HH41253"/>
      <c r="IW41253" s="36"/>
      <c r="JI41253"/>
      <c r="JJ41253"/>
      <c r="KX41253" s="23"/>
      <c r="KY41253" s="23"/>
    </row>
    <row r="41254" spans="36:311" x14ac:dyDescent="0.2">
      <c r="AJ41254" s="23"/>
      <c r="HH41254"/>
      <c r="IW41254" s="36"/>
      <c r="JI41254"/>
      <c r="JJ41254"/>
      <c r="KX41254" s="23"/>
      <c r="KY41254" s="23"/>
    </row>
    <row r="41255" spans="36:311" x14ac:dyDescent="0.2">
      <c r="AJ41255" s="23"/>
      <c r="HH41255"/>
      <c r="IW41255" s="36"/>
      <c r="JI41255"/>
      <c r="JJ41255"/>
      <c r="KX41255" s="23"/>
      <c r="KY41255" s="23"/>
    </row>
    <row r="41256" spans="36:311" x14ac:dyDescent="0.2">
      <c r="AJ41256" s="23"/>
      <c r="HH41256"/>
      <c r="IW41256" s="36"/>
      <c r="JI41256"/>
      <c r="JJ41256"/>
      <c r="KX41256" s="23"/>
      <c r="KY41256" s="23"/>
    </row>
    <row r="41257" spans="36:311" x14ac:dyDescent="0.2">
      <c r="AJ41257" s="23"/>
      <c r="HH41257"/>
      <c r="IW41257" s="36"/>
      <c r="JI41257"/>
      <c r="JJ41257"/>
      <c r="KX41257" s="23"/>
      <c r="KY41257" s="23"/>
    </row>
    <row r="41258" spans="36:311" x14ac:dyDescent="0.2">
      <c r="AJ41258" s="23"/>
      <c r="HH41258"/>
      <c r="IW41258" s="36"/>
      <c r="JI41258"/>
      <c r="JJ41258"/>
      <c r="KX41258" s="23"/>
      <c r="KY41258" s="23"/>
    </row>
    <row r="41259" spans="36:311" x14ac:dyDescent="0.2">
      <c r="AJ41259" s="23"/>
      <c r="HH41259"/>
      <c r="IW41259" s="36"/>
      <c r="JI41259"/>
      <c r="JJ41259"/>
      <c r="KX41259" s="23"/>
      <c r="KY41259" s="23"/>
    </row>
    <row r="41260" spans="36:311" x14ac:dyDescent="0.2">
      <c r="AJ41260" s="23"/>
      <c r="HH41260"/>
      <c r="IW41260" s="36"/>
      <c r="JI41260"/>
      <c r="JJ41260"/>
      <c r="KX41260" s="23"/>
      <c r="KY41260" s="23"/>
    </row>
    <row r="41261" spans="36:311" x14ac:dyDescent="0.2">
      <c r="AJ41261" s="23"/>
      <c r="HH41261"/>
      <c r="IW41261" s="36"/>
      <c r="JI41261"/>
      <c r="JJ41261"/>
      <c r="KX41261" s="23"/>
      <c r="KY41261" s="23"/>
    </row>
    <row r="41262" spans="36:311" x14ac:dyDescent="0.2">
      <c r="AJ41262" s="23"/>
      <c r="HH41262"/>
      <c r="IW41262" s="36"/>
      <c r="JI41262"/>
      <c r="JJ41262"/>
      <c r="KX41262" s="23"/>
      <c r="KY41262" s="23"/>
    </row>
    <row r="41263" spans="36:311" x14ac:dyDescent="0.2">
      <c r="AJ41263" s="23"/>
      <c r="HH41263"/>
      <c r="IW41263" s="36"/>
      <c r="JI41263"/>
      <c r="JJ41263"/>
      <c r="KX41263" s="23"/>
      <c r="KY41263" s="23"/>
    </row>
    <row r="41264" spans="36:311" x14ac:dyDescent="0.2">
      <c r="AJ41264" s="23"/>
      <c r="HH41264"/>
      <c r="IW41264" s="36"/>
      <c r="JI41264"/>
      <c r="JJ41264"/>
      <c r="KX41264" s="23"/>
      <c r="KY41264" s="23"/>
    </row>
    <row r="41265" spans="36:311" x14ac:dyDescent="0.2">
      <c r="AJ41265" s="23"/>
      <c r="HH41265"/>
      <c r="IW41265" s="36"/>
      <c r="JI41265"/>
      <c r="JJ41265"/>
      <c r="KX41265" s="23"/>
      <c r="KY41265" s="23"/>
    </row>
    <row r="41266" spans="36:311" x14ac:dyDescent="0.2">
      <c r="AJ41266" s="23"/>
      <c r="HH41266"/>
      <c r="IW41266" s="36"/>
      <c r="JI41266"/>
      <c r="JJ41266"/>
      <c r="KX41266" s="23"/>
      <c r="KY41266" s="23"/>
    </row>
    <row r="41267" spans="36:311" x14ac:dyDescent="0.2">
      <c r="AJ41267" s="23"/>
      <c r="HH41267"/>
      <c r="IW41267" s="36"/>
      <c r="JI41267"/>
      <c r="JJ41267"/>
      <c r="KX41267" s="23"/>
      <c r="KY41267" s="23"/>
    </row>
    <row r="41268" spans="36:311" x14ac:dyDescent="0.2">
      <c r="AJ41268" s="23"/>
      <c r="HH41268"/>
      <c r="IW41268" s="36"/>
      <c r="JI41268"/>
      <c r="JJ41268"/>
      <c r="KX41268" s="23"/>
      <c r="KY41268" s="23"/>
    </row>
    <row r="41269" spans="36:311" x14ac:dyDescent="0.2">
      <c r="AJ41269" s="23"/>
      <c r="HH41269"/>
      <c r="IW41269" s="36"/>
      <c r="JI41269"/>
      <c r="JJ41269"/>
      <c r="KX41269" s="23"/>
      <c r="KY41269" s="23"/>
    </row>
    <row r="41270" spans="36:311" x14ac:dyDescent="0.2">
      <c r="AJ41270" s="23"/>
      <c r="HH41270"/>
      <c r="IW41270" s="36"/>
      <c r="JI41270"/>
      <c r="JJ41270"/>
      <c r="KX41270" s="23"/>
      <c r="KY41270" s="23"/>
    </row>
    <row r="41271" spans="36:311" x14ac:dyDescent="0.2">
      <c r="AJ41271" s="23"/>
      <c r="HH41271"/>
      <c r="IW41271" s="36"/>
      <c r="JI41271"/>
      <c r="JJ41271"/>
      <c r="KX41271" s="23"/>
      <c r="KY41271" s="23"/>
    </row>
    <row r="41272" spans="36:311" x14ac:dyDescent="0.2">
      <c r="AJ41272" s="23"/>
      <c r="HH41272"/>
      <c r="IW41272" s="36"/>
      <c r="JI41272"/>
      <c r="JJ41272"/>
      <c r="KX41272" s="23"/>
      <c r="KY41272" s="23"/>
    </row>
    <row r="41273" spans="36:311" x14ac:dyDescent="0.2">
      <c r="AJ41273" s="23"/>
      <c r="HH41273"/>
      <c r="IW41273" s="36"/>
      <c r="JI41273"/>
      <c r="JJ41273"/>
      <c r="KX41273" s="23"/>
      <c r="KY41273" s="23"/>
    </row>
    <row r="41274" spans="36:311" x14ac:dyDescent="0.2">
      <c r="AJ41274" s="23"/>
      <c r="HH41274"/>
      <c r="IW41274" s="36"/>
      <c r="JI41274"/>
      <c r="JJ41274"/>
      <c r="KX41274" s="23"/>
      <c r="KY41274" s="23"/>
    </row>
    <row r="41275" spans="36:311" x14ac:dyDescent="0.2">
      <c r="AJ41275" s="23"/>
      <c r="HH41275"/>
      <c r="IW41275" s="36"/>
      <c r="JI41275"/>
      <c r="JJ41275"/>
      <c r="KX41275" s="23"/>
      <c r="KY41275" s="23"/>
    </row>
    <row r="41276" spans="36:311" x14ac:dyDescent="0.2">
      <c r="AJ41276" s="23"/>
      <c r="HH41276"/>
      <c r="IW41276" s="36"/>
      <c r="JI41276"/>
      <c r="JJ41276"/>
      <c r="KX41276" s="23"/>
      <c r="KY41276" s="23"/>
    </row>
    <row r="41277" spans="36:311" x14ac:dyDescent="0.2">
      <c r="AJ41277" s="23"/>
      <c r="HH41277"/>
      <c r="IW41277" s="36"/>
      <c r="JI41277"/>
      <c r="JJ41277"/>
      <c r="KX41277" s="23"/>
      <c r="KY41277" s="23"/>
    </row>
    <row r="41278" spans="36:311" x14ac:dyDescent="0.2">
      <c r="AJ41278" s="23"/>
      <c r="HH41278"/>
      <c r="IW41278" s="36"/>
      <c r="JI41278"/>
      <c r="JJ41278"/>
      <c r="KX41278" s="23"/>
      <c r="KY41278" s="23"/>
    </row>
    <row r="41279" spans="36:311" x14ac:dyDescent="0.2">
      <c r="AJ41279" s="23"/>
      <c r="HH41279"/>
      <c r="IW41279" s="36"/>
      <c r="JI41279"/>
      <c r="JJ41279"/>
      <c r="KX41279" s="23"/>
      <c r="KY41279" s="23"/>
    </row>
    <row r="41280" spans="36:311" x14ac:dyDescent="0.2">
      <c r="AJ41280" s="23"/>
      <c r="HH41280"/>
      <c r="IW41280" s="36"/>
      <c r="JI41280"/>
      <c r="JJ41280"/>
      <c r="KX41280" s="23"/>
      <c r="KY41280" s="23"/>
    </row>
    <row r="41281" spans="36:311" x14ac:dyDescent="0.2">
      <c r="AJ41281" s="23"/>
      <c r="HH41281"/>
      <c r="IW41281" s="36"/>
      <c r="JI41281"/>
      <c r="JJ41281"/>
      <c r="KX41281" s="23"/>
      <c r="KY41281" s="23"/>
    </row>
    <row r="41282" spans="36:311" x14ac:dyDescent="0.2">
      <c r="AJ41282" s="23"/>
      <c r="HH41282"/>
      <c r="IW41282" s="36"/>
      <c r="JI41282"/>
      <c r="JJ41282"/>
      <c r="KX41282" s="23"/>
      <c r="KY41282" s="23"/>
    </row>
    <row r="41283" spans="36:311" x14ac:dyDescent="0.2">
      <c r="AJ41283" s="23"/>
      <c r="HH41283"/>
      <c r="IW41283" s="36"/>
      <c r="JI41283"/>
      <c r="JJ41283"/>
      <c r="KX41283" s="23"/>
      <c r="KY41283" s="23"/>
    </row>
    <row r="41284" spans="36:311" x14ac:dyDescent="0.2">
      <c r="AJ41284" s="23"/>
      <c r="HH41284"/>
      <c r="IW41284" s="36"/>
      <c r="JI41284"/>
      <c r="JJ41284"/>
      <c r="KX41284" s="23"/>
      <c r="KY41284" s="23"/>
    </row>
    <row r="41285" spans="36:311" x14ac:dyDescent="0.2">
      <c r="AJ41285" s="23"/>
      <c r="HH41285"/>
      <c r="IW41285" s="36"/>
      <c r="JI41285"/>
      <c r="JJ41285"/>
      <c r="KX41285" s="23"/>
      <c r="KY41285" s="23"/>
    </row>
    <row r="41286" spans="36:311" x14ac:dyDescent="0.2">
      <c r="AJ41286" s="23"/>
      <c r="HH41286"/>
      <c r="IW41286" s="36"/>
      <c r="JI41286"/>
      <c r="JJ41286"/>
      <c r="KX41286" s="23"/>
      <c r="KY41286" s="23"/>
    </row>
    <row r="41287" spans="36:311" x14ac:dyDescent="0.2">
      <c r="AJ41287" s="23"/>
      <c r="HH41287"/>
      <c r="IW41287" s="36"/>
      <c r="JI41287"/>
      <c r="JJ41287"/>
      <c r="KX41287" s="23"/>
      <c r="KY41287" s="23"/>
    </row>
    <row r="41288" spans="36:311" x14ac:dyDescent="0.2">
      <c r="AJ41288" s="23"/>
      <c r="HH41288"/>
      <c r="IW41288" s="36"/>
      <c r="JI41288"/>
      <c r="JJ41288"/>
      <c r="KX41288" s="23"/>
      <c r="KY41288" s="23"/>
    </row>
    <row r="41289" spans="36:311" x14ac:dyDescent="0.2">
      <c r="AJ41289" s="23"/>
      <c r="HH41289"/>
      <c r="IW41289" s="36"/>
      <c r="JI41289"/>
      <c r="JJ41289"/>
      <c r="KX41289" s="23"/>
      <c r="KY41289" s="23"/>
    </row>
    <row r="41290" spans="36:311" x14ac:dyDescent="0.2">
      <c r="AJ41290" s="23"/>
      <c r="HH41290"/>
      <c r="IW41290" s="36"/>
      <c r="JI41290"/>
      <c r="JJ41290"/>
      <c r="KX41290" s="23"/>
      <c r="KY41290" s="23"/>
    </row>
    <row r="41291" spans="36:311" x14ac:dyDescent="0.2">
      <c r="AJ41291" s="23"/>
      <c r="HH41291"/>
      <c r="IW41291" s="36"/>
      <c r="JI41291"/>
      <c r="JJ41291"/>
      <c r="KX41291" s="23"/>
      <c r="KY41291" s="23"/>
    </row>
    <row r="41292" spans="36:311" x14ac:dyDescent="0.2">
      <c r="AJ41292" s="23"/>
      <c r="HH41292"/>
      <c r="IW41292" s="36"/>
      <c r="JI41292"/>
      <c r="JJ41292"/>
      <c r="KX41292" s="23"/>
      <c r="KY41292" s="23"/>
    </row>
    <row r="41293" spans="36:311" x14ac:dyDescent="0.2">
      <c r="AJ41293" s="23"/>
      <c r="HH41293"/>
      <c r="IW41293" s="36"/>
      <c r="JI41293"/>
      <c r="JJ41293"/>
      <c r="KX41293" s="23"/>
      <c r="KY41293" s="23"/>
    </row>
    <row r="41294" spans="36:311" x14ac:dyDescent="0.2">
      <c r="AJ41294" s="23"/>
      <c r="HH41294"/>
      <c r="IW41294" s="36"/>
      <c r="JI41294"/>
      <c r="JJ41294"/>
      <c r="KX41294" s="23"/>
      <c r="KY41294" s="23"/>
    </row>
    <row r="41295" spans="36:311" x14ac:dyDescent="0.2">
      <c r="AJ41295" s="23"/>
      <c r="HH41295"/>
      <c r="IW41295" s="36"/>
      <c r="JI41295"/>
      <c r="JJ41295"/>
      <c r="KX41295" s="23"/>
      <c r="KY41295" s="23"/>
    </row>
    <row r="41296" spans="36:311" x14ac:dyDescent="0.2">
      <c r="AJ41296" s="23"/>
      <c r="HH41296"/>
      <c r="IW41296" s="36"/>
      <c r="JI41296"/>
      <c r="JJ41296"/>
      <c r="KX41296" s="23"/>
      <c r="KY41296" s="23"/>
    </row>
    <row r="41297" spans="36:311" x14ac:dyDescent="0.2">
      <c r="AJ41297" s="23"/>
      <c r="HH41297"/>
      <c r="IW41297" s="36"/>
      <c r="JI41297"/>
      <c r="JJ41297"/>
      <c r="KX41297" s="23"/>
      <c r="KY41297" s="23"/>
    </row>
    <row r="41298" spans="36:311" x14ac:dyDescent="0.2">
      <c r="AJ41298" s="23"/>
      <c r="HH41298"/>
      <c r="IW41298" s="36"/>
      <c r="JI41298"/>
      <c r="JJ41298"/>
      <c r="KX41298" s="23"/>
      <c r="KY41298" s="23"/>
    </row>
    <row r="41299" spans="36:311" x14ac:dyDescent="0.2">
      <c r="AJ41299" s="23"/>
      <c r="HH41299"/>
      <c r="IW41299" s="36"/>
      <c r="JI41299"/>
      <c r="JJ41299"/>
      <c r="KX41299" s="23"/>
      <c r="KY41299" s="23"/>
    </row>
    <row r="41300" spans="36:311" x14ac:dyDescent="0.2">
      <c r="AJ41300" s="23"/>
      <c r="HH41300"/>
      <c r="IW41300" s="36"/>
      <c r="JI41300"/>
      <c r="JJ41300"/>
      <c r="KX41300" s="23"/>
      <c r="KY41300" s="23"/>
    </row>
    <row r="41301" spans="36:311" x14ac:dyDescent="0.2">
      <c r="AJ41301" s="23"/>
      <c r="HH41301"/>
      <c r="IW41301" s="36"/>
      <c r="JI41301"/>
      <c r="JJ41301"/>
      <c r="KX41301" s="23"/>
      <c r="KY41301" s="23"/>
    </row>
    <row r="41302" spans="36:311" x14ac:dyDescent="0.2">
      <c r="AJ41302" s="23"/>
      <c r="HH41302"/>
      <c r="IW41302" s="36"/>
      <c r="JI41302"/>
      <c r="JJ41302"/>
      <c r="KX41302" s="23"/>
      <c r="KY41302" s="23"/>
    </row>
    <row r="41303" spans="36:311" x14ac:dyDescent="0.2">
      <c r="AJ41303" s="23"/>
      <c r="HH41303"/>
      <c r="IW41303" s="36"/>
      <c r="JI41303"/>
      <c r="JJ41303"/>
      <c r="KX41303" s="23"/>
      <c r="KY41303" s="23"/>
    </row>
    <row r="41304" spans="36:311" x14ac:dyDescent="0.2">
      <c r="AJ41304" s="23"/>
      <c r="HH41304"/>
      <c r="IW41304" s="36"/>
      <c r="JI41304"/>
      <c r="JJ41304"/>
      <c r="KX41304" s="23"/>
      <c r="KY41304" s="23"/>
    </row>
    <row r="41305" spans="36:311" x14ac:dyDescent="0.2">
      <c r="AJ41305" s="23"/>
      <c r="HH41305"/>
      <c r="IW41305" s="36"/>
      <c r="JI41305"/>
      <c r="JJ41305"/>
      <c r="KX41305" s="23"/>
      <c r="KY41305" s="23"/>
    </row>
    <row r="41306" spans="36:311" x14ac:dyDescent="0.2">
      <c r="AJ41306" s="23"/>
      <c r="HH41306"/>
      <c r="IW41306" s="36"/>
      <c r="JI41306"/>
      <c r="JJ41306"/>
      <c r="KX41306" s="23"/>
      <c r="KY41306" s="23"/>
    </row>
    <row r="41307" spans="36:311" x14ac:dyDescent="0.2">
      <c r="AJ41307" s="23"/>
      <c r="HH41307"/>
      <c r="IW41307" s="36"/>
      <c r="JI41307"/>
      <c r="JJ41307"/>
      <c r="KX41307" s="23"/>
      <c r="KY41307" s="23"/>
    </row>
    <row r="41308" spans="36:311" x14ac:dyDescent="0.2">
      <c r="AJ41308" s="23"/>
      <c r="HH41308"/>
      <c r="IW41308" s="36"/>
      <c r="JI41308"/>
      <c r="JJ41308"/>
      <c r="KX41308" s="23"/>
      <c r="KY41308" s="23"/>
    </row>
    <row r="41309" spans="36:311" x14ac:dyDescent="0.2">
      <c r="AJ41309" s="23"/>
      <c r="HH41309"/>
      <c r="IW41309" s="36"/>
      <c r="JI41309"/>
      <c r="JJ41309"/>
      <c r="KX41309" s="23"/>
      <c r="KY41309" s="23"/>
    </row>
    <row r="41310" spans="36:311" x14ac:dyDescent="0.2">
      <c r="AJ41310" s="23"/>
      <c r="HH41310"/>
      <c r="IW41310" s="36"/>
      <c r="JI41310"/>
      <c r="JJ41310"/>
      <c r="KX41310" s="23"/>
      <c r="KY41310" s="23"/>
    </row>
    <row r="41311" spans="36:311" x14ac:dyDescent="0.2">
      <c r="AJ41311" s="23"/>
      <c r="HH41311"/>
      <c r="IW41311" s="36"/>
      <c r="JI41311"/>
      <c r="JJ41311"/>
      <c r="KX41311" s="23"/>
      <c r="KY41311" s="23"/>
    </row>
    <row r="41312" spans="36:311" x14ac:dyDescent="0.2">
      <c r="AJ41312" s="23"/>
      <c r="HH41312"/>
      <c r="IW41312" s="36"/>
      <c r="JI41312"/>
      <c r="JJ41312"/>
      <c r="KX41312" s="23"/>
      <c r="KY41312" s="23"/>
    </row>
    <row r="41313" spans="36:311" x14ac:dyDescent="0.2">
      <c r="AJ41313" s="23"/>
      <c r="HH41313"/>
      <c r="IW41313" s="36"/>
      <c r="JI41313"/>
      <c r="JJ41313"/>
      <c r="KX41313" s="23"/>
      <c r="KY41313" s="23"/>
    </row>
    <row r="41314" spans="36:311" x14ac:dyDescent="0.2">
      <c r="AJ41314" s="23"/>
      <c r="HH41314"/>
      <c r="IW41314" s="36"/>
      <c r="JI41314"/>
      <c r="JJ41314"/>
      <c r="KX41314" s="23"/>
      <c r="KY41314" s="23"/>
    </row>
    <row r="41315" spans="36:311" x14ac:dyDescent="0.2">
      <c r="AJ41315" s="23"/>
      <c r="HH41315"/>
      <c r="IW41315" s="36"/>
      <c r="JI41315"/>
      <c r="JJ41315"/>
      <c r="KX41315" s="23"/>
      <c r="KY41315" s="23"/>
    </row>
    <row r="41316" spans="36:311" x14ac:dyDescent="0.2">
      <c r="AJ41316" s="23"/>
      <c r="HH41316"/>
      <c r="IW41316" s="36"/>
      <c r="JI41316"/>
      <c r="JJ41316"/>
      <c r="KX41316" s="23"/>
      <c r="KY41316" s="23"/>
    </row>
    <row r="41317" spans="36:311" x14ac:dyDescent="0.2">
      <c r="AJ41317" s="23"/>
      <c r="HH41317"/>
      <c r="IW41317" s="36"/>
      <c r="JI41317"/>
      <c r="JJ41317"/>
      <c r="KX41317" s="23"/>
      <c r="KY41317" s="23"/>
    </row>
    <row r="41318" spans="36:311" x14ac:dyDescent="0.2">
      <c r="AJ41318" s="23"/>
      <c r="HH41318"/>
      <c r="IW41318" s="36"/>
      <c r="JI41318"/>
      <c r="JJ41318"/>
      <c r="KX41318" s="23"/>
      <c r="KY41318" s="23"/>
    </row>
    <row r="41319" spans="36:311" x14ac:dyDescent="0.2">
      <c r="AJ41319" s="23"/>
      <c r="HH41319"/>
      <c r="IW41319" s="36"/>
      <c r="JI41319"/>
      <c r="JJ41319"/>
      <c r="KX41319" s="23"/>
      <c r="KY41319" s="23"/>
    </row>
    <row r="41320" spans="36:311" x14ac:dyDescent="0.2">
      <c r="AJ41320" s="23"/>
      <c r="HH41320"/>
      <c r="IW41320" s="36"/>
      <c r="JI41320"/>
      <c r="JJ41320"/>
      <c r="KX41320" s="23"/>
      <c r="KY41320" s="23"/>
    </row>
    <row r="41321" spans="36:311" x14ac:dyDescent="0.2">
      <c r="AJ41321" s="23"/>
      <c r="HH41321"/>
      <c r="IW41321" s="36"/>
      <c r="JI41321"/>
      <c r="JJ41321"/>
      <c r="KX41321" s="23"/>
      <c r="KY41321" s="23"/>
    </row>
    <row r="41322" spans="36:311" x14ac:dyDescent="0.2">
      <c r="AJ41322" s="23"/>
      <c r="HH41322"/>
      <c r="IW41322" s="36"/>
      <c r="JI41322"/>
      <c r="JJ41322"/>
      <c r="KX41322" s="23"/>
      <c r="KY41322" s="23"/>
    </row>
    <row r="41323" spans="36:311" x14ac:dyDescent="0.2">
      <c r="AJ41323" s="23"/>
      <c r="HH41323"/>
      <c r="IW41323" s="36"/>
      <c r="JI41323"/>
      <c r="JJ41323"/>
      <c r="KX41323" s="23"/>
      <c r="KY41323" s="23"/>
    </row>
    <row r="41324" spans="36:311" x14ac:dyDescent="0.2">
      <c r="AJ41324" s="23"/>
      <c r="HH41324"/>
      <c r="IW41324" s="36"/>
      <c r="JI41324"/>
      <c r="JJ41324"/>
      <c r="KX41324" s="23"/>
      <c r="KY41324" s="23"/>
    </row>
    <row r="41325" spans="36:311" x14ac:dyDescent="0.2">
      <c r="AJ41325" s="23"/>
      <c r="HH41325"/>
      <c r="IW41325" s="36"/>
      <c r="JI41325"/>
      <c r="JJ41325"/>
      <c r="KX41325" s="23"/>
      <c r="KY41325" s="23"/>
    </row>
    <row r="41326" spans="36:311" x14ac:dyDescent="0.2">
      <c r="AJ41326" s="23"/>
      <c r="HH41326"/>
      <c r="IW41326" s="36"/>
      <c r="JI41326"/>
      <c r="JJ41326"/>
      <c r="KX41326" s="23"/>
      <c r="KY41326" s="23"/>
    </row>
    <row r="41327" spans="36:311" x14ac:dyDescent="0.2">
      <c r="AJ41327" s="23"/>
      <c r="HH41327"/>
      <c r="IW41327" s="36"/>
      <c r="JI41327"/>
      <c r="JJ41327"/>
      <c r="KX41327" s="23"/>
      <c r="KY41327" s="23"/>
    </row>
    <row r="41328" spans="36:311" x14ac:dyDescent="0.2">
      <c r="AJ41328" s="23"/>
      <c r="HH41328"/>
      <c r="IW41328" s="36"/>
      <c r="JI41328"/>
      <c r="JJ41328"/>
      <c r="KX41328" s="23"/>
      <c r="KY41328" s="23"/>
    </row>
    <row r="41329" spans="36:311" x14ac:dyDescent="0.2">
      <c r="AJ41329" s="23"/>
      <c r="HH41329"/>
      <c r="IW41329" s="36"/>
      <c r="JI41329"/>
      <c r="JJ41329"/>
      <c r="KX41329" s="23"/>
      <c r="KY41329" s="23"/>
    </row>
    <row r="41330" spans="36:311" x14ac:dyDescent="0.2">
      <c r="AJ41330" s="23"/>
      <c r="HH41330"/>
      <c r="IW41330" s="36"/>
      <c r="JI41330"/>
      <c r="JJ41330"/>
      <c r="KX41330" s="23"/>
      <c r="KY41330" s="23"/>
    </row>
    <row r="41331" spans="36:311" x14ac:dyDescent="0.2">
      <c r="AJ41331" s="23"/>
      <c r="HH41331"/>
      <c r="IW41331" s="36"/>
      <c r="JI41331"/>
      <c r="JJ41331"/>
      <c r="KX41331" s="23"/>
      <c r="KY41331" s="23"/>
    </row>
    <row r="41332" spans="36:311" x14ac:dyDescent="0.2">
      <c r="AJ41332" s="23"/>
      <c r="HH41332"/>
      <c r="IW41332" s="36"/>
      <c r="JI41332"/>
      <c r="JJ41332"/>
      <c r="KX41332" s="23"/>
      <c r="KY41332" s="23"/>
    </row>
    <row r="41333" spans="36:311" x14ac:dyDescent="0.2">
      <c r="AJ41333" s="23"/>
      <c r="HH41333"/>
      <c r="IW41333" s="36"/>
      <c r="JI41333"/>
      <c r="JJ41333"/>
      <c r="KX41333" s="23"/>
      <c r="KY41333" s="23"/>
    </row>
    <row r="41334" spans="36:311" x14ac:dyDescent="0.2">
      <c r="AJ41334" s="23"/>
      <c r="HH41334"/>
      <c r="IW41334" s="36"/>
      <c r="JI41334"/>
      <c r="JJ41334"/>
      <c r="KX41334" s="23"/>
      <c r="KY41334" s="23"/>
    </row>
    <row r="41335" spans="36:311" x14ac:dyDescent="0.2">
      <c r="AJ41335" s="23"/>
      <c r="HH41335"/>
      <c r="IW41335" s="36"/>
      <c r="JI41335"/>
      <c r="JJ41335"/>
      <c r="KX41335" s="23"/>
      <c r="KY41335" s="23"/>
    </row>
    <row r="41336" spans="36:311" x14ac:dyDescent="0.2">
      <c r="AJ41336" s="23"/>
      <c r="HH41336"/>
      <c r="IW41336" s="36"/>
      <c r="JI41336"/>
      <c r="JJ41336"/>
      <c r="KX41336" s="23"/>
      <c r="KY41336" s="23"/>
    </row>
    <row r="41337" spans="36:311" x14ac:dyDescent="0.2">
      <c r="AJ41337" s="23"/>
      <c r="HH41337"/>
      <c r="IW41337" s="36"/>
      <c r="JI41337"/>
      <c r="JJ41337"/>
      <c r="KX41337" s="23"/>
      <c r="KY41337" s="23"/>
    </row>
    <row r="41338" spans="36:311" x14ac:dyDescent="0.2">
      <c r="AJ41338" s="23"/>
      <c r="HH41338"/>
      <c r="IW41338" s="36"/>
      <c r="JI41338"/>
      <c r="JJ41338"/>
      <c r="KX41338" s="23"/>
      <c r="KY41338" s="23"/>
    </row>
    <row r="41339" spans="36:311" x14ac:dyDescent="0.2">
      <c r="AJ41339" s="23"/>
      <c r="HH41339"/>
      <c r="IW41339" s="36"/>
      <c r="JI41339"/>
      <c r="JJ41339"/>
      <c r="KX41339" s="23"/>
      <c r="KY41339" s="23"/>
    </row>
    <row r="41340" spans="36:311" x14ac:dyDescent="0.2">
      <c r="AJ41340" s="23"/>
      <c r="HH41340"/>
      <c r="IW41340" s="36"/>
      <c r="JI41340"/>
      <c r="JJ41340"/>
      <c r="KX41340" s="23"/>
      <c r="KY41340" s="23"/>
    </row>
    <row r="41341" spans="36:311" x14ac:dyDescent="0.2">
      <c r="AJ41341" s="23"/>
      <c r="HH41341"/>
      <c r="IW41341" s="36"/>
      <c r="JI41341"/>
      <c r="JJ41341"/>
      <c r="KX41341" s="23"/>
      <c r="KY41341" s="23"/>
    </row>
    <row r="41342" spans="36:311" x14ac:dyDescent="0.2">
      <c r="AJ41342" s="23"/>
      <c r="HH41342"/>
      <c r="IW41342" s="36"/>
      <c r="JI41342"/>
      <c r="JJ41342"/>
      <c r="KX41342" s="23"/>
      <c r="KY41342" s="23"/>
    </row>
    <row r="41343" spans="36:311" x14ac:dyDescent="0.2">
      <c r="AJ41343" s="23"/>
      <c r="HH41343"/>
      <c r="IW41343" s="36"/>
      <c r="JI41343"/>
      <c r="JJ41343"/>
      <c r="KX41343" s="23"/>
      <c r="KY41343" s="23"/>
    </row>
    <row r="41344" spans="36:311" x14ac:dyDescent="0.2">
      <c r="AJ41344" s="23"/>
      <c r="HH41344"/>
      <c r="IW41344" s="36"/>
      <c r="JI41344"/>
      <c r="JJ41344"/>
      <c r="KX41344" s="23"/>
      <c r="KY41344" s="23"/>
    </row>
    <row r="41345" spans="36:311" x14ac:dyDescent="0.2">
      <c r="AJ41345" s="23"/>
      <c r="HH41345"/>
      <c r="IW41345" s="36"/>
      <c r="JI41345"/>
      <c r="JJ41345"/>
      <c r="KX41345" s="23"/>
      <c r="KY41345" s="23"/>
    </row>
    <row r="41346" spans="36:311" x14ac:dyDescent="0.2">
      <c r="AJ41346" s="23"/>
      <c r="HH41346"/>
      <c r="IW41346" s="36"/>
      <c r="JI41346"/>
      <c r="JJ41346"/>
      <c r="KX41346" s="23"/>
      <c r="KY41346" s="23"/>
    </row>
    <row r="41347" spans="36:311" x14ac:dyDescent="0.2">
      <c r="AJ41347" s="23"/>
      <c r="HH41347"/>
      <c r="IW41347" s="36"/>
      <c r="JI41347"/>
      <c r="JJ41347"/>
      <c r="KX41347" s="23"/>
      <c r="KY41347" s="23"/>
    </row>
    <row r="41348" spans="36:311" x14ac:dyDescent="0.2">
      <c r="AJ41348" s="23"/>
      <c r="HH41348"/>
      <c r="IW41348" s="36"/>
      <c r="JI41348"/>
      <c r="JJ41348"/>
      <c r="KX41348" s="23"/>
      <c r="KY41348" s="23"/>
    </row>
    <row r="41349" spans="36:311" x14ac:dyDescent="0.2">
      <c r="AJ41349" s="23"/>
      <c r="HH41349"/>
      <c r="IW41349" s="36"/>
      <c r="JI41349"/>
      <c r="JJ41349"/>
      <c r="KX41349" s="23"/>
      <c r="KY41349" s="23"/>
    </row>
    <row r="41350" spans="36:311" x14ac:dyDescent="0.2">
      <c r="AJ41350" s="23"/>
      <c r="HH41350"/>
      <c r="IW41350" s="36"/>
      <c r="JI41350"/>
      <c r="JJ41350"/>
      <c r="KX41350" s="23"/>
      <c r="KY41350" s="23"/>
    </row>
    <row r="41351" spans="36:311" x14ac:dyDescent="0.2">
      <c r="AJ41351" s="23"/>
      <c r="HH41351"/>
      <c r="IW41351" s="36"/>
      <c r="JI41351"/>
      <c r="JJ41351"/>
      <c r="KX41351" s="23"/>
      <c r="KY41351" s="23"/>
    </row>
    <row r="41352" spans="36:311" x14ac:dyDescent="0.2">
      <c r="AJ41352" s="23"/>
      <c r="HH41352"/>
      <c r="IW41352" s="36"/>
      <c r="JI41352"/>
      <c r="JJ41352"/>
      <c r="KX41352" s="23"/>
      <c r="KY41352" s="23"/>
    </row>
    <row r="41353" spans="36:311" x14ac:dyDescent="0.2">
      <c r="AJ41353" s="23"/>
      <c r="HH41353"/>
      <c r="IW41353" s="36"/>
      <c r="JI41353"/>
      <c r="JJ41353"/>
      <c r="KX41353" s="23"/>
      <c r="KY41353" s="23"/>
    </row>
    <row r="41354" spans="36:311" x14ac:dyDescent="0.2">
      <c r="AJ41354" s="23"/>
      <c r="HH41354"/>
      <c r="IW41354" s="36"/>
      <c r="JI41354"/>
      <c r="JJ41354"/>
      <c r="KX41354" s="23"/>
      <c r="KY41354" s="23"/>
    </row>
    <row r="41355" spans="36:311" x14ac:dyDescent="0.2">
      <c r="AJ41355" s="23"/>
      <c r="HH41355"/>
      <c r="IW41355" s="36"/>
      <c r="JI41355"/>
      <c r="JJ41355"/>
      <c r="KX41355" s="23"/>
      <c r="KY41355" s="23"/>
    </row>
    <row r="41356" spans="36:311" x14ac:dyDescent="0.2">
      <c r="AJ41356" s="23"/>
      <c r="HH41356"/>
      <c r="IW41356" s="36"/>
      <c r="JI41356"/>
      <c r="JJ41356"/>
      <c r="KX41356" s="23"/>
      <c r="KY41356" s="23"/>
    </row>
    <row r="41357" spans="36:311" x14ac:dyDescent="0.2">
      <c r="AJ41357" s="23"/>
      <c r="HH41357"/>
      <c r="IW41357" s="36"/>
      <c r="JI41357"/>
      <c r="JJ41357"/>
      <c r="KX41357" s="23"/>
      <c r="KY41357" s="23"/>
    </row>
    <row r="41358" spans="36:311" x14ac:dyDescent="0.2">
      <c r="AJ41358" s="23"/>
      <c r="HH41358"/>
      <c r="IW41358" s="36"/>
      <c r="JI41358"/>
      <c r="JJ41358"/>
      <c r="KX41358" s="23"/>
      <c r="KY41358" s="23"/>
    </row>
    <row r="41359" spans="36:311" x14ac:dyDescent="0.2">
      <c r="AJ41359" s="23"/>
      <c r="HH41359"/>
      <c r="IW41359" s="36"/>
      <c r="JI41359"/>
      <c r="JJ41359"/>
      <c r="KX41359" s="23"/>
      <c r="KY41359" s="23"/>
    </row>
    <row r="41360" spans="36:311" x14ac:dyDescent="0.2">
      <c r="AJ41360" s="23"/>
      <c r="HH41360"/>
      <c r="IW41360" s="36"/>
      <c r="JI41360"/>
      <c r="JJ41360"/>
      <c r="KX41360" s="23"/>
      <c r="KY41360" s="23"/>
    </row>
    <row r="41361" spans="36:311" x14ac:dyDescent="0.2">
      <c r="AJ41361" s="23"/>
      <c r="HH41361"/>
      <c r="IW41361" s="36"/>
      <c r="JI41361"/>
      <c r="JJ41361"/>
      <c r="KX41361" s="23"/>
      <c r="KY41361" s="23"/>
    </row>
    <row r="41362" spans="36:311" x14ac:dyDescent="0.2">
      <c r="AJ41362" s="23"/>
      <c r="HH41362"/>
      <c r="IW41362" s="36"/>
      <c r="JI41362"/>
      <c r="JJ41362"/>
      <c r="KX41362" s="23"/>
      <c r="KY41362" s="23"/>
    </row>
    <row r="41363" spans="36:311" x14ac:dyDescent="0.2">
      <c r="AJ41363" s="23"/>
      <c r="HH41363"/>
      <c r="IW41363" s="36"/>
      <c r="JI41363"/>
      <c r="JJ41363"/>
      <c r="KX41363" s="23"/>
      <c r="KY41363" s="23"/>
    </row>
    <row r="41364" spans="36:311" x14ac:dyDescent="0.2">
      <c r="AJ41364" s="23"/>
      <c r="HH41364"/>
      <c r="IW41364" s="36"/>
      <c r="JI41364"/>
      <c r="JJ41364"/>
      <c r="KX41364" s="23"/>
      <c r="KY41364" s="23"/>
    </row>
    <row r="41365" spans="36:311" x14ac:dyDescent="0.2">
      <c r="AJ41365" s="23"/>
      <c r="HH41365"/>
      <c r="IW41365" s="36"/>
      <c r="JI41365"/>
      <c r="JJ41365"/>
      <c r="KX41365" s="23"/>
      <c r="KY41365" s="23"/>
    </row>
    <row r="41366" spans="36:311" x14ac:dyDescent="0.2">
      <c r="AJ41366" s="23"/>
      <c r="HH41366"/>
      <c r="IW41366" s="36"/>
      <c r="JI41366"/>
      <c r="JJ41366"/>
      <c r="KX41366" s="23"/>
      <c r="KY41366" s="23"/>
    </row>
    <row r="41367" spans="36:311" x14ac:dyDescent="0.2">
      <c r="AJ41367" s="23"/>
      <c r="HH41367"/>
      <c r="IW41367" s="36"/>
      <c r="JI41367"/>
      <c r="JJ41367"/>
      <c r="KX41367" s="23"/>
      <c r="KY41367" s="23"/>
    </row>
    <row r="41368" spans="36:311" x14ac:dyDescent="0.2">
      <c r="AJ41368" s="23"/>
      <c r="HH41368"/>
      <c r="IW41368" s="36"/>
      <c r="JI41368"/>
      <c r="JJ41368"/>
      <c r="KX41368" s="23"/>
      <c r="KY41368" s="23"/>
    </row>
    <row r="41369" spans="36:311" x14ac:dyDescent="0.2">
      <c r="AJ41369" s="23"/>
      <c r="HH41369"/>
      <c r="IW41369" s="36"/>
      <c r="JI41369"/>
      <c r="JJ41369"/>
      <c r="KX41369" s="23"/>
      <c r="KY41369" s="23"/>
    </row>
    <row r="41370" spans="36:311" x14ac:dyDescent="0.2">
      <c r="AJ41370" s="23"/>
      <c r="HH41370"/>
      <c r="IW41370" s="36"/>
      <c r="JI41370"/>
      <c r="JJ41370"/>
      <c r="KX41370" s="23"/>
      <c r="KY41370" s="23"/>
    </row>
    <row r="41371" spans="36:311" x14ac:dyDescent="0.2">
      <c r="AJ41371" s="23"/>
      <c r="HH41371"/>
      <c r="IW41371" s="36"/>
      <c r="JI41371"/>
      <c r="JJ41371"/>
      <c r="KX41371" s="23"/>
      <c r="KY41371" s="23"/>
    </row>
    <row r="41372" spans="36:311" x14ac:dyDescent="0.2">
      <c r="AJ41372" s="23"/>
      <c r="HH41372"/>
      <c r="IW41372" s="36"/>
      <c r="JI41372"/>
      <c r="JJ41372"/>
      <c r="KX41372" s="23"/>
      <c r="KY41372" s="23"/>
    </row>
    <row r="41373" spans="36:311" x14ac:dyDescent="0.2">
      <c r="AJ41373" s="23"/>
      <c r="HH41373"/>
      <c r="IW41373" s="36"/>
      <c r="JI41373"/>
      <c r="JJ41373"/>
      <c r="KX41373" s="23"/>
      <c r="KY41373" s="23"/>
    </row>
    <row r="41374" spans="36:311" x14ac:dyDescent="0.2">
      <c r="AJ41374" s="23"/>
      <c r="HH41374"/>
      <c r="IW41374" s="36"/>
      <c r="JI41374"/>
      <c r="JJ41374"/>
      <c r="KX41374" s="23"/>
      <c r="KY41374" s="23"/>
    </row>
    <row r="41375" spans="36:311" x14ac:dyDescent="0.2">
      <c r="AJ41375" s="23"/>
      <c r="HH41375"/>
      <c r="IW41375" s="36"/>
      <c r="JI41375"/>
      <c r="JJ41375"/>
      <c r="KX41375" s="23"/>
      <c r="KY41375" s="23"/>
    </row>
    <row r="41376" spans="36:311" x14ac:dyDescent="0.2">
      <c r="AJ41376" s="23"/>
      <c r="HH41376"/>
      <c r="IW41376" s="36"/>
      <c r="JI41376"/>
      <c r="JJ41376"/>
      <c r="KX41376" s="23"/>
      <c r="KY41376" s="23"/>
    </row>
    <row r="41377" spans="36:311" x14ac:dyDescent="0.2">
      <c r="AJ41377" s="23"/>
      <c r="HH41377"/>
      <c r="IW41377" s="36"/>
      <c r="JI41377"/>
      <c r="JJ41377"/>
      <c r="KX41377" s="23"/>
      <c r="KY41377" s="23"/>
    </row>
    <row r="41378" spans="36:311" x14ac:dyDescent="0.2">
      <c r="AJ41378" s="23"/>
      <c r="HH41378"/>
      <c r="IW41378" s="36"/>
      <c r="JI41378"/>
      <c r="JJ41378"/>
      <c r="KX41378" s="23"/>
      <c r="KY41378" s="23"/>
    </row>
    <row r="41379" spans="36:311" x14ac:dyDescent="0.2">
      <c r="AJ41379" s="23"/>
      <c r="HH41379"/>
      <c r="IW41379" s="36"/>
      <c r="JI41379"/>
      <c r="JJ41379"/>
      <c r="KX41379" s="23"/>
      <c r="KY41379" s="23"/>
    </row>
    <row r="41380" spans="36:311" x14ac:dyDescent="0.2">
      <c r="AJ41380" s="23"/>
      <c r="HH41380"/>
      <c r="IW41380" s="36"/>
      <c r="JI41380"/>
      <c r="JJ41380"/>
      <c r="KX41380" s="23"/>
      <c r="KY41380" s="23"/>
    </row>
    <row r="41381" spans="36:311" x14ac:dyDescent="0.2">
      <c r="AJ41381" s="23"/>
      <c r="HH41381"/>
      <c r="IW41381" s="36"/>
      <c r="JI41381"/>
      <c r="JJ41381"/>
      <c r="KX41381" s="23"/>
      <c r="KY41381" s="23"/>
    </row>
    <row r="41382" spans="36:311" x14ac:dyDescent="0.2">
      <c r="AJ41382" s="23"/>
      <c r="HH41382"/>
      <c r="IW41382" s="36"/>
      <c r="JI41382"/>
      <c r="JJ41382"/>
      <c r="KX41382" s="23"/>
      <c r="KY41382" s="23"/>
    </row>
    <row r="41383" spans="36:311" x14ac:dyDescent="0.2">
      <c r="AJ41383" s="23"/>
      <c r="HH41383"/>
      <c r="IW41383" s="36"/>
      <c r="JI41383"/>
      <c r="JJ41383"/>
      <c r="KX41383" s="23"/>
      <c r="KY41383" s="23"/>
    </row>
    <row r="41384" spans="36:311" x14ac:dyDescent="0.2">
      <c r="AJ41384" s="23"/>
      <c r="HH41384"/>
      <c r="IW41384" s="36"/>
      <c r="JI41384"/>
      <c r="JJ41384"/>
      <c r="KX41384" s="23"/>
      <c r="KY41384" s="23"/>
    </row>
    <row r="41385" spans="36:311" x14ac:dyDescent="0.2">
      <c r="AJ41385" s="23"/>
      <c r="HH41385"/>
      <c r="IW41385" s="36"/>
      <c r="JI41385"/>
      <c r="JJ41385"/>
      <c r="KX41385" s="23"/>
      <c r="KY41385" s="23"/>
    </row>
    <row r="41386" spans="36:311" x14ac:dyDescent="0.2">
      <c r="AJ41386" s="23"/>
      <c r="HH41386"/>
      <c r="IW41386" s="36"/>
      <c r="JI41386"/>
      <c r="JJ41386"/>
      <c r="KX41386" s="23"/>
      <c r="KY41386" s="23"/>
    </row>
    <row r="41387" spans="36:311" x14ac:dyDescent="0.2">
      <c r="AJ41387" s="23"/>
      <c r="HH41387"/>
      <c r="IW41387" s="36"/>
      <c r="JI41387"/>
      <c r="JJ41387"/>
      <c r="KX41387" s="23"/>
      <c r="KY41387" s="23"/>
    </row>
    <row r="41388" spans="36:311" x14ac:dyDescent="0.2">
      <c r="AJ41388" s="23"/>
      <c r="HH41388"/>
      <c r="IW41388" s="36"/>
      <c r="JI41388"/>
      <c r="JJ41388"/>
      <c r="KX41388" s="23"/>
      <c r="KY41388" s="23"/>
    </row>
    <row r="41389" spans="36:311" x14ac:dyDescent="0.2">
      <c r="AJ41389" s="23"/>
      <c r="HH41389"/>
      <c r="IW41389" s="36"/>
      <c r="JI41389"/>
      <c r="JJ41389"/>
      <c r="KX41389" s="23"/>
      <c r="KY41389" s="23"/>
    </row>
    <row r="41390" spans="36:311" x14ac:dyDescent="0.2">
      <c r="AJ41390" s="23"/>
      <c r="HH41390"/>
      <c r="IW41390" s="36"/>
      <c r="JI41390"/>
      <c r="JJ41390"/>
      <c r="KX41390" s="23"/>
      <c r="KY41390" s="23"/>
    </row>
    <row r="41391" spans="36:311" x14ac:dyDescent="0.2">
      <c r="AJ41391" s="23"/>
      <c r="HH41391"/>
      <c r="IW41391" s="36"/>
      <c r="JI41391"/>
      <c r="JJ41391"/>
      <c r="KX41391" s="23"/>
      <c r="KY41391" s="23"/>
    </row>
    <row r="41392" spans="36:311" x14ac:dyDescent="0.2">
      <c r="AJ41392" s="23"/>
      <c r="HH41392"/>
      <c r="IW41392" s="36"/>
      <c r="JI41392"/>
      <c r="JJ41392"/>
      <c r="KX41392" s="23"/>
      <c r="KY41392" s="23"/>
    </row>
    <row r="41393" spans="36:311" x14ac:dyDescent="0.2">
      <c r="AJ41393" s="23"/>
      <c r="HH41393"/>
      <c r="IW41393" s="36"/>
      <c r="JI41393"/>
      <c r="JJ41393"/>
      <c r="KX41393" s="23"/>
      <c r="KY41393" s="23"/>
    </row>
    <row r="41394" spans="36:311" x14ac:dyDescent="0.2">
      <c r="AJ41394" s="23"/>
      <c r="HH41394"/>
      <c r="IW41394" s="36"/>
      <c r="JI41394"/>
      <c r="JJ41394"/>
      <c r="KX41394" s="23"/>
      <c r="KY41394" s="23"/>
    </row>
    <row r="41395" spans="36:311" x14ac:dyDescent="0.2">
      <c r="AJ41395" s="23"/>
      <c r="HH41395"/>
      <c r="IW41395" s="36"/>
      <c r="JI41395"/>
      <c r="JJ41395"/>
      <c r="KX41395" s="23"/>
      <c r="KY41395" s="23"/>
    </row>
    <row r="41396" spans="36:311" x14ac:dyDescent="0.2">
      <c r="AJ41396" s="23"/>
      <c r="HH41396"/>
      <c r="IW41396" s="36"/>
      <c r="JI41396"/>
      <c r="JJ41396"/>
      <c r="KX41396" s="23"/>
      <c r="KY41396" s="23"/>
    </row>
    <row r="41397" spans="36:311" x14ac:dyDescent="0.2">
      <c r="AJ41397" s="23"/>
      <c r="HH41397"/>
      <c r="IW41397" s="36"/>
      <c r="JI41397"/>
      <c r="JJ41397"/>
      <c r="KX41397" s="23"/>
      <c r="KY41397" s="23"/>
    </row>
    <row r="41398" spans="36:311" x14ac:dyDescent="0.2">
      <c r="AJ41398" s="23"/>
      <c r="HH41398"/>
      <c r="IW41398" s="36"/>
      <c r="JI41398"/>
      <c r="JJ41398"/>
      <c r="KX41398" s="23"/>
      <c r="KY41398" s="23"/>
    </row>
    <row r="41399" spans="36:311" x14ac:dyDescent="0.2">
      <c r="AJ41399" s="23"/>
      <c r="HH41399"/>
      <c r="IW41399" s="36"/>
      <c r="JI41399"/>
      <c r="JJ41399"/>
      <c r="KX41399" s="23"/>
      <c r="KY41399" s="23"/>
    </row>
    <row r="41400" spans="36:311" x14ac:dyDescent="0.2">
      <c r="AJ41400" s="23"/>
      <c r="HH41400"/>
      <c r="IW41400" s="36"/>
      <c r="JI41400"/>
      <c r="JJ41400"/>
      <c r="KX41400" s="23"/>
      <c r="KY41400" s="23"/>
    </row>
    <row r="41401" spans="36:311" x14ac:dyDescent="0.2">
      <c r="AJ41401" s="23"/>
      <c r="HH41401"/>
      <c r="IW41401" s="36"/>
      <c r="JI41401"/>
      <c r="JJ41401"/>
      <c r="KX41401" s="23"/>
      <c r="KY41401" s="23"/>
    </row>
    <row r="41402" spans="36:311" x14ac:dyDescent="0.2">
      <c r="AJ41402" s="23"/>
      <c r="HH41402"/>
      <c r="IW41402" s="36"/>
      <c r="JI41402"/>
      <c r="JJ41402"/>
      <c r="KX41402" s="23"/>
      <c r="KY41402" s="23"/>
    </row>
    <row r="41403" spans="36:311" x14ac:dyDescent="0.2">
      <c r="AJ41403" s="23"/>
      <c r="HH41403"/>
      <c r="IW41403" s="36"/>
      <c r="JI41403"/>
      <c r="JJ41403"/>
      <c r="KX41403" s="23"/>
      <c r="KY41403" s="23"/>
    </row>
    <row r="41404" spans="36:311" x14ac:dyDescent="0.2">
      <c r="AJ41404" s="23"/>
      <c r="HH41404"/>
      <c r="IW41404" s="36"/>
      <c r="JI41404"/>
      <c r="JJ41404"/>
      <c r="KX41404" s="23"/>
      <c r="KY41404" s="23"/>
    </row>
    <row r="41405" spans="36:311" x14ac:dyDescent="0.2">
      <c r="AJ41405" s="23"/>
      <c r="HH41405"/>
      <c r="IW41405" s="36"/>
      <c r="JI41405"/>
      <c r="JJ41405"/>
      <c r="KX41405" s="23"/>
      <c r="KY41405" s="23"/>
    </row>
    <row r="41406" spans="36:311" x14ac:dyDescent="0.2">
      <c r="AJ41406" s="23"/>
      <c r="HH41406"/>
      <c r="IW41406" s="36"/>
      <c r="JI41406"/>
      <c r="JJ41406"/>
      <c r="KX41406" s="23"/>
      <c r="KY41406" s="23"/>
    </row>
    <row r="41407" spans="36:311" x14ac:dyDescent="0.2">
      <c r="AJ41407" s="23"/>
      <c r="HH41407"/>
      <c r="IW41407" s="36"/>
      <c r="JI41407"/>
      <c r="JJ41407"/>
      <c r="KX41407" s="23"/>
      <c r="KY41407" s="23"/>
    </row>
    <row r="41408" spans="36:311" x14ac:dyDescent="0.2">
      <c r="AJ41408" s="23"/>
      <c r="HH41408"/>
      <c r="IW41408" s="36"/>
      <c r="JI41408"/>
      <c r="JJ41408"/>
      <c r="KX41408" s="23"/>
      <c r="KY41408" s="23"/>
    </row>
    <row r="41409" spans="36:311" x14ac:dyDescent="0.2">
      <c r="AJ41409" s="23"/>
      <c r="HH41409"/>
      <c r="IW41409" s="36"/>
      <c r="JI41409"/>
      <c r="JJ41409"/>
      <c r="KX41409" s="23"/>
      <c r="KY41409" s="23"/>
    </row>
    <row r="41410" spans="36:311" x14ac:dyDescent="0.2">
      <c r="AJ41410" s="23"/>
      <c r="HH41410"/>
      <c r="IW41410" s="36"/>
      <c r="JI41410"/>
      <c r="JJ41410"/>
      <c r="KX41410" s="23"/>
      <c r="KY41410" s="23"/>
    </row>
    <row r="41411" spans="36:311" x14ac:dyDescent="0.2">
      <c r="AJ41411" s="23"/>
      <c r="HH41411"/>
      <c r="IW41411" s="36"/>
      <c r="JI41411"/>
      <c r="JJ41411"/>
      <c r="KX41411" s="23"/>
      <c r="KY41411" s="23"/>
    </row>
    <row r="41412" spans="36:311" x14ac:dyDescent="0.2">
      <c r="AJ41412" s="23"/>
      <c r="HH41412"/>
      <c r="IW41412" s="36"/>
      <c r="JI41412"/>
      <c r="JJ41412"/>
      <c r="KX41412" s="23"/>
      <c r="KY41412" s="23"/>
    </row>
    <row r="41413" spans="36:311" x14ac:dyDescent="0.2">
      <c r="AJ41413" s="23"/>
      <c r="HH41413"/>
      <c r="IW41413" s="36"/>
      <c r="JI41413"/>
      <c r="JJ41413"/>
      <c r="KX41413" s="23"/>
      <c r="KY41413" s="23"/>
    </row>
    <row r="41414" spans="36:311" x14ac:dyDescent="0.2">
      <c r="AJ41414" s="23"/>
      <c r="HH41414"/>
      <c r="IW41414" s="36"/>
      <c r="JI41414"/>
      <c r="JJ41414"/>
      <c r="KX41414" s="23"/>
      <c r="KY41414" s="23"/>
    </row>
    <row r="41415" spans="36:311" x14ac:dyDescent="0.2">
      <c r="AJ41415" s="23"/>
      <c r="HH41415"/>
      <c r="IW41415" s="36"/>
      <c r="JI41415"/>
      <c r="JJ41415"/>
      <c r="KX41415" s="23"/>
      <c r="KY41415" s="23"/>
    </row>
    <row r="41416" spans="36:311" x14ac:dyDescent="0.2">
      <c r="AJ41416" s="23"/>
      <c r="HH41416"/>
      <c r="IW41416" s="36"/>
      <c r="JI41416"/>
      <c r="JJ41416"/>
      <c r="KX41416" s="23"/>
      <c r="KY41416" s="23"/>
    </row>
    <row r="41417" spans="36:311" x14ac:dyDescent="0.2">
      <c r="AJ41417" s="23"/>
      <c r="HH41417"/>
      <c r="IW41417" s="36"/>
      <c r="JI41417"/>
      <c r="JJ41417"/>
      <c r="KX41417" s="23"/>
      <c r="KY41417" s="23"/>
    </row>
    <row r="41418" spans="36:311" x14ac:dyDescent="0.2">
      <c r="AJ41418" s="23"/>
      <c r="HH41418"/>
      <c r="IW41418" s="36"/>
      <c r="JI41418"/>
      <c r="JJ41418"/>
      <c r="KX41418" s="23"/>
      <c r="KY41418" s="23"/>
    </row>
    <row r="41419" spans="36:311" x14ac:dyDescent="0.2">
      <c r="AJ41419" s="23"/>
      <c r="HH41419"/>
      <c r="IW41419" s="36"/>
      <c r="JI41419"/>
      <c r="JJ41419"/>
      <c r="KX41419" s="23"/>
      <c r="KY41419" s="23"/>
    </row>
    <row r="41420" spans="36:311" x14ac:dyDescent="0.2">
      <c r="AJ41420" s="23"/>
      <c r="HH41420"/>
      <c r="IW41420" s="36"/>
      <c r="JI41420"/>
      <c r="JJ41420"/>
      <c r="KX41420" s="23"/>
      <c r="KY41420" s="23"/>
    </row>
    <row r="41421" spans="36:311" x14ac:dyDescent="0.2">
      <c r="AJ41421" s="23"/>
      <c r="HH41421"/>
      <c r="IW41421" s="36"/>
      <c r="JI41421"/>
      <c r="JJ41421"/>
      <c r="KX41421" s="23"/>
      <c r="KY41421" s="23"/>
    </row>
    <row r="41422" spans="36:311" x14ac:dyDescent="0.2">
      <c r="AJ41422" s="23"/>
      <c r="HH41422"/>
      <c r="IW41422" s="36"/>
      <c r="JI41422"/>
      <c r="JJ41422"/>
      <c r="KX41422" s="23"/>
      <c r="KY41422" s="23"/>
    </row>
    <row r="41423" spans="36:311" x14ac:dyDescent="0.2">
      <c r="AJ41423" s="23"/>
      <c r="HH41423"/>
      <c r="IW41423" s="36"/>
      <c r="JI41423"/>
      <c r="JJ41423"/>
      <c r="KX41423" s="23"/>
      <c r="KY41423" s="23"/>
    </row>
    <row r="41424" spans="36:311" x14ac:dyDescent="0.2">
      <c r="AJ41424" s="23"/>
      <c r="HH41424"/>
      <c r="IW41424" s="36"/>
      <c r="JI41424"/>
      <c r="JJ41424"/>
      <c r="KX41424" s="23"/>
      <c r="KY41424" s="23"/>
    </row>
    <row r="41425" spans="36:311" x14ac:dyDescent="0.2">
      <c r="AJ41425" s="23"/>
      <c r="HH41425"/>
      <c r="IW41425" s="36"/>
      <c r="JI41425"/>
      <c r="JJ41425"/>
      <c r="KX41425" s="23"/>
      <c r="KY41425" s="23"/>
    </row>
    <row r="41426" spans="36:311" x14ac:dyDescent="0.2">
      <c r="AJ41426" s="23"/>
      <c r="HH41426"/>
      <c r="IW41426" s="36"/>
      <c r="JI41426"/>
      <c r="JJ41426"/>
      <c r="KX41426" s="23"/>
      <c r="KY41426" s="23"/>
    </row>
    <row r="41427" spans="36:311" x14ac:dyDescent="0.2">
      <c r="AJ41427" s="23"/>
      <c r="HH41427"/>
      <c r="IW41427" s="36"/>
      <c r="JI41427"/>
      <c r="JJ41427"/>
      <c r="KX41427" s="23"/>
      <c r="KY41427" s="23"/>
    </row>
    <row r="41428" spans="36:311" x14ac:dyDescent="0.2">
      <c r="AJ41428" s="23"/>
      <c r="HH41428"/>
      <c r="IW41428" s="36"/>
      <c r="JI41428"/>
      <c r="JJ41428"/>
      <c r="KX41428" s="23"/>
      <c r="KY41428" s="23"/>
    </row>
    <row r="41429" spans="36:311" x14ac:dyDescent="0.2">
      <c r="AJ41429" s="23"/>
      <c r="HH41429"/>
      <c r="IW41429" s="36"/>
      <c r="JI41429"/>
      <c r="JJ41429"/>
      <c r="KX41429" s="23"/>
      <c r="KY41429" s="23"/>
    </row>
    <row r="41430" spans="36:311" x14ac:dyDescent="0.2">
      <c r="AJ41430" s="23"/>
      <c r="HH41430"/>
      <c r="IW41430" s="36"/>
      <c r="JI41430"/>
      <c r="JJ41430"/>
      <c r="KX41430" s="23"/>
      <c r="KY41430" s="23"/>
    </row>
    <row r="41431" spans="36:311" x14ac:dyDescent="0.2">
      <c r="AJ41431" s="23"/>
      <c r="HH41431"/>
      <c r="IW41431" s="36"/>
      <c r="JI41431"/>
      <c r="JJ41431"/>
      <c r="KX41431" s="23"/>
      <c r="KY41431" s="23"/>
    </row>
    <row r="41432" spans="36:311" x14ac:dyDescent="0.2">
      <c r="AJ41432" s="23"/>
      <c r="HH41432"/>
      <c r="IW41432" s="36"/>
      <c r="JI41432"/>
      <c r="JJ41432"/>
      <c r="KX41432" s="23"/>
      <c r="KY41432" s="23"/>
    </row>
    <row r="41433" spans="36:311" x14ac:dyDescent="0.2">
      <c r="AJ41433" s="23"/>
      <c r="HH41433"/>
      <c r="IW41433" s="36"/>
      <c r="JI41433"/>
      <c r="JJ41433"/>
      <c r="KX41433" s="23"/>
      <c r="KY41433" s="23"/>
    </row>
    <row r="41434" spans="36:311" x14ac:dyDescent="0.2">
      <c r="AJ41434" s="23"/>
      <c r="HH41434"/>
      <c r="IW41434" s="36"/>
      <c r="JI41434"/>
      <c r="JJ41434"/>
      <c r="KX41434" s="23"/>
      <c r="KY41434" s="23"/>
    </row>
    <row r="41435" spans="36:311" x14ac:dyDescent="0.2">
      <c r="AJ41435" s="23"/>
      <c r="HH41435"/>
      <c r="IW41435" s="36"/>
      <c r="JI41435"/>
      <c r="JJ41435"/>
      <c r="KX41435" s="23"/>
      <c r="KY41435" s="23"/>
    </row>
    <row r="41436" spans="36:311" x14ac:dyDescent="0.2">
      <c r="AJ41436" s="23"/>
      <c r="HH41436"/>
      <c r="IW41436" s="36"/>
      <c r="JI41436"/>
      <c r="JJ41436"/>
      <c r="KX41436" s="23"/>
      <c r="KY41436" s="23"/>
    </row>
    <row r="41437" spans="36:311" x14ac:dyDescent="0.2">
      <c r="AJ41437" s="23"/>
      <c r="HH41437"/>
      <c r="IW41437" s="36"/>
      <c r="JI41437"/>
      <c r="JJ41437"/>
      <c r="KX41437" s="23"/>
      <c r="KY41437" s="23"/>
    </row>
    <row r="41438" spans="36:311" x14ac:dyDescent="0.2">
      <c r="AJ41438" s="23"/>
      <c r="HH41438"/>
      <c r="IW41438" s="36"/>
      <c r="JI41438"/>
      <c r="JJ41438"/>
      <c r="KX41438" s="23"/>
      <c r="KY41438" s="23"/>
    </row>
    <row r="41439" spans="36:311" x14ac:dyDescent="0.2">
      <c r="AJ41439" s="23"/>
      <c r="HH41439"/>
      <c r="IW41439" s="36"/>
      <c r="JI41439"/>
      <c r="JJ41439"/>
      <c r="KX41439" s="23"/>
      <c r="KY41439" s="23"/>
    </row>
    <row r="41440" spans="36:311" x14ac:dyDescent="0.2">
      <c r="AJ41440" s="23"/>
      <c r="HH41440"/>
      <c r="IW41440" s="36"/>
      <c r="JI41440"/>
      <c r="JJ41440"/>
      <c r="KX41440" s="23"/>
      <c r="KY41440" s="23"/>
    </row>
    <row r="41441" spans="36:311" x14ac:dyDescent="0.2">
      <c r="AJ41441" s="23"/>
      <c r="HH41441"/>
      <c r="IW41441" s="36"/>
      <c r="JI41441"/>
      <c r="JJ41441"/>
      <c r="KX41441" s="23"/>
      <c r="KY41441" s="23"/>
    </row>
    <row r="41442" spans="36:311" x14ac:dyDescent="0.2">
      <c r="AJ41442" s="23"/>
      <c r="HH41442"/>
      <c r="IW41442" s="36"/>
      <c r="JI41442"/>
      <c r="JJ41442"/>
      <c r="KX41442" s="23"/>
      <c r="KY41442" s="23"/>
    </row>
    <row r="41443" spans="36:311" x14ac:dyDescent="0.2">
      <c r="AJ41443" s="23"/>
      <c r="HH41443"/>
      <c r="IW41443" s="36"/>
      <c r="JI41443"/>
      <c r="JJ41443"/>
      <c r="KX41443" s="23"/>
      <c r="KY41443" s="23"/>
    </row>
    <row r="41444" spans="36:311" x14ac:dyDescent="0.2">
      <c r="AJ41444" s="23"/>
      <c r="HH41444"/>
      <c r="IW41444" s="36"/>
      <c r="JI41444"/>
      <c r="JJ41444"/>
      <c r="KX41444" s="23"/>
      <c r="KY41444" s="23"/>
    </row>
    <row r="41445" spans="36:311" x14ac:dyDescent="0.2">
      <c r="AJ41445" s="23"/>
      <c r="HH41445"/>
      <c r="IW41445" s="36"/>
      <c r="JI41445"/>
      <c r="JJ41445"/>
      <c r="KX41445" s="23"/>
      <c r="KY41445" s="23"/>
    </row>
    <row r="41446" spans="36:311" x14ac:dyDescent="0.2">
      <c r="AJ41446" s="23"/>
      <c r="HH41446"/>
      <c r="IW41446" s="36"/>
      <c r="JI41446"/>
      <c r="JJ41446"/>
      <c r="KX41446" s="23"/>
      <c r="KY41446" s="23"/>
    </row>
    <row r="41447" spans="36:311" x14ac:dyDescent="0.2">
      <c r="AJ41447" s="23"/>
      <c r="HH41447"/>
      <c r="IW41447" s="36"/>
      <c r="JI41447"/>
      <c r="JJ41447"/>
      <c r="KX41447" s="23"/>
      <c r="KY41447" s="23"/>
    </row>
    <row r="41448" spans="36:311" x14ac:dyDescent="0.2">
      <c r="AJ41448" s="23"/>
      <c r="HH41448"/>
      <c r="IW41448" s="36"/>
      <c r="JI41448"/>
      <c r="JJ41448"/>
      <c r="KX41448" s="23"/>
      <c r="KY41448" s="23"/>
    </row>
    <row r="41449" spans="36:311" x14ac:dyDescent="0.2">
      <c r="AJ41449" s="23"/>
      <c r="HH41449"/>
      <c r="IW41449" s="36"/>
      <c r="JI41449"/>
      <c r="JJ41449"/>
      <c r="KX41449" s="23"/>
      <c r="KY41449" s="23"/>
    </row>
    <row r="41450" spans="36:311" x14ac:dyDescent="0.2">
      <c r="AJ41450" s="23"/>
      <c r="HH41450"/>
      <c r="IW41450" s="36"/>
      <c r="JI41450"/>
      <c r="JJ41450"/>
      <c r="KX41450" s="23"/>
      <c r="KY41450" s="23"/>
    </row>
    <row r="41451" spans="36:311" x14ac:dyDescent="0.2">
      <c r="AJ41451" s="23"/>
      <c r="HH41451"/>
      <c r="IW41451" s="36"/>
      <c r="JI41451"/>
      <c r="JJ41451"/>
      <c r="KX41451" s="23"/>
      <c r="KY41451" s="23"/>
    </row>
    <row r="41452" spans="36:311" x14ac:dyDescent="0.2">
      <c r="AJ41452" s="23"/>
      <c r="HH41452"/>
      <c r="IW41452" s="36"/>
      <c r="JI41452"/>
      <c r="JJ41452"/>
      <c r="KX41452" s="23"/>
      <c r="KY41452" s="23"/>
    </row>
    <row r="41453" spans="36:311" x14ac:dyDescent="0.2">
      <c r="AJ41453" s="23"/>
      <c r="HH41453"/>
      <c r="IW41453" s="36"/>
      <c r="JI41453"/>
      <c r="JJ41453"/>
      <c r="KX41453" s="23"/>
      <c r="KY41453" s="23"/>
    </row>
    <row r="41454" spans="36:311" x14ac:dyDescent="0.2">
      <c r="AJ41454" s="23"/>
      <c r="HH41454"/>
      <c r="IW41454" s="36"/>
      <c r="JI41454"/>
      <c r="JJ41454"/>
      <c r="KX41454" s="23"/>
      <c r="KY41454" s="23"/>
    </row>
    <row r="41455" spans="36:311" x14ac:dyDescent="0.2">
      <c r="AJ41455" s="23"/>
      <c r="HH41455"/>
      <c r="IW41455" s="36"/>
      <c r="JI41455"/>
      <c r="JJ41455"/>
      <c r="KX41455" s="23"/>
      <c r="KY41455" s="23"/>
    </row>
    <row r="41456" spans="36:311" x14ac:dyDescent="0.2">
      <c r="AJ41456" s="23"/>
      <c r="HH41456"/>
      <c r="IW41456" s="36"/>
      <c r="JI41456"/>
      <c r="JJ41456"/>
      <c r="KX41456" s="23"/>
      <c r="KY41456" s="23"/>
    </row>
    <row r="41457" spans="36:311" x14ac:dyDescent="0.2">
      <c r="AJ41457" s="23"/>
      <c r="HH41457"/>
      <c r="IW41457" s="36"/>
      <c r="JI41457"/>
      <c r="JJ41457"/>
      <c r="KX41457" s="23"/>
      <c r="KY41457" s="23"/>
    </row>
    <row r="41458" spans="36:311" x14ac:dyDescent="0.2">
      <c r="AJ41458" s="23"/>
      <c r="HH41458"/>
      <c r="IW41458" s="36"/>
      <c r="JI41458"/>
      <c r="JJ41458"/>
      <c r="KX41458" s="23"/>
      <c r="KY41458" s="23"/>
    </row>
    <row r="41459" spans="36:311" x14ac:dyDescent="0.2">
      <c r="AJ41459" s="23"/>
      <c r="HH41459"/>
      <c r="IW41459" s="36"/>
      <c r="JI41459"/>
      <c r="JJ41459"/>
      <c r="KX41459" s="23"/>
      <c r="KY41459" s="23"/>
    </row>
    <row r="41460" spans="36:311" x14ac:dyDescent="0.2">
      <c r="AJ41460" s="23"/>
      <c r="HH41460"/>
      <c r="IW41460" s="36"/>
      <c r="JI41460"/>
      <c r="JJ41460"/>
      <c r="KX41460" s="23"/>
      <c r="KY41460" s="23"/>
    </row>
    <row r="41461" spans="36:311" x14ac:dyDescent="0.2">
      <c r="AJ41461" s="23"/>
      <c r="HH41461"/>
      <c r="IW41461" s="36"/>
      <c r="JI41461"/>
      <c r="JJ41461"/>
      <c r="KX41461" s="23"/>
      <c r="KY41461" s="23"/>
    </row>
    <row r="41462" spans="36:311" x14ac:dyDescent="0.2">
      <c r="AJ41462" s="23"/>
      <c r="HH41462"/>
      <c r="IW41462" s="36"/>
      <c r="JI41462"/>
      <c r="JJ41462"/>
      <c r="KX41462" s="23"/>
      <c r="KY41462" s="23"/>
    </row>
    <row r="41463" spans="36:311" x14ac:dyDescent="0.2">
      <c r="AJ41463" s="23"/>
      <c r="HH41463"/>
      <c r="IW41463" s="36"/>
      <c r="JI41463"/>
      <c r="JJ41463"/>
      <c r="KX41463" s="23"/>
      <c r="KY41463" s="23"/>
    </row>
    <row r="41464" spans="36:311" x14ac:dyDescent="0.2">
      <c r="AJ41464" s="23"/>
      <c r="HH41464"/>
      <c r="IW41464" s="36"/>
      <c r="JI41464"/>
      <c r="JJ41464"/>
      <c r="KX41464" s="23"/>
      <c r="KY41464" s="23"/>
    </row>
    <row r="41465" spans="36:311" x14ac:dyDescent="0.2">
      <c r="AJ41465" s="23"/>
      <c r="HH41465"/>
      <c r="IW41465" s="36"/>
      <c r="JI41465"/>
      <c r="JJ41465"/>
      <c r="KX41465" s="23"/>
      <c r="KY41465" s="23"/>
    </row>
    <row r="41466" spans="36:311" x14ac:dyDescent="0.2">
      <c r="AJ41466" s="23"/>
      <c r="HH41466"/>
      <c r="IW41466" s="36"/>
      <c r="JI41466"/>
      <c r="JJ41466"/>
      <c r="KX41466" s="23"/>
      <c r="KY41466" s="23"/>
    </row>
    <row r="41467" spans="36:311" x14ac:dyDescent="0.2">
      <c r="AJ41467" s="23"/>
      <c r="HH41467"/>
      <c r="IW41467" s="36"/>
      <c r="JI41467"/>
      <c r="JJ41467"/>
      <c r="KX41467" s="23"/>
      <c r="KY41467" s="23"/>
    </row>
    <row r="41468" spans="36:311" x14ac:dyDescent="0.2">
      <c r="AJ41468" s="23"/>
      <c r="HH41468"/>
      <c r="IW41468" s="36"/>
      <c r="JI41468"/>
      <c r="JJ41468"/>
      <c r="KX41468" s="23"/>
      <c r="KY41468" s="23"/>
    </row>
    <row r="41469" spans="36:311" x14ac:dyDescent="0.2">
      <c r="AJ41469" s="23"/>
      <c r="HH41469"/>
      <c r="IW41469" s="36"/>
      <c r="JI41469"/>
      <c r="JJ41469"/>
      <c r="KX41469" s="23"/>
      <c r="KY41469" s="23"/>
    </row>
    <row r="41470" spans="36:311" x14ac:dyDescent="0.2">
      <c r="AJ41470" s="23"/>
      <c r="HH41470"/>
      <c r="IW41470" s="36"/>
      <c r="JI41470"/>
      <c r="JJ41470"/>
      <c r="KX41470" s="23"/>
      <c r="KY41470" s="23"/>
    </row>
    <row r="41471" spans="36:311" x14ac:dyDescent="0.2">
      <c r="AJ41471" s="23"/>
      <c r="HH41471"/>
      <c r="IW41471" s="36"/>
      <c r="JI41471"/>
      <c r="JJ41471"/>
      <c r="KX41471" s="23"/>
      <c r="KY41471" s="23"/>
    </row>
    <row r="41472" spans="36:311" x14ac:dyDescent="0.2">
      <c r="AJ41472" s="23"/>
      <c r="HH41472"/>
      <c r="IW41472" s="36"/>
      <c r="JI41472"/>
      <c r="JJ41472"/>
      <c r="KX41472" s="23"/>
      <c r="KY41472" s="23"/>
    </row>
    <row r="41473" spans="36:311" x14ac:dyDescent="0.2">
      <c r="AJ41473" s="23"/>
      <c r="HH41473"/>
      <c r="IW41473" s="36"/>
      <c r="JI41473"/>
      <c r="JJ41473"/>
      <c r="KX41473" s="23"/>
      <c r="KY41473" s="23"/>
    </row>
    <row r="41474" spans="36:311" x14ac:dyDescent="0.2">
      <c r="AJ41474" s="23"/>
      <c r="HH41474"/>
      <c r="IW41474" s="36"/>
      <c r="JI41474"/>
      <c r="JJ41474"/>
      <c r="KX41474" s="23"/>
      <c r="KY41474" s="23"/>
    </row>
    <row r="41475" spans="36:311" x14ac:dyDescent="0.2">
      <c r="AJ41475" s="23"/>
      <c r="HH41475"/>
      <c r="IW41475" s="36"/>
      <c r="JI41475"/>
      <c r="JJ41475"/>
      <c r="KX41475" s="23"/>
      <c r="KY41475" s="23"/>
    </row>
    <row r="41476" spans="36:311" x14ac:dyDescent="0.2">
      <c r="AJ41476" s="23"/>
      <c r="HH41476"/>
      <c r="IW41476" s="36"/>
      <c r="JI41476"/>
      <c r="JJ41476"/>
      <c r="KX41476" s="23"/>
      <c r="KY41476" s="23"/>
    </row>
    <row r="41477" spans="36:311" x14ac:dyDescent="0.2">
      <c r="AJ41477" s="23"/>
      <c r="HH41477"/>
      <c r="IW41477" s="36"/>
      <c r="JI41477"/>
      <c r="JJ41477"/>
      <c r="KX41477" s="23"/>
      <c r="KY41477" s="23"/>
    </row>
    <row r="41478" spans="36:311" x14ac:dyDescent="0.2">
      <c r="AJ41478" s="23"/>
      <c r="HH41478"/>
      <c r="IW41478" s="36"/>
      <c r="JI41478"/>
      <c r="JJ41478"/>
      <c r="KX41478" s="23"/>
      <c r="KY41478" s="23"/>
    </row>
    <row r="41479" spans="36:311" x14ac:dyDescent="0.2">
      <c r="AJ41479" s="23"/>
      <c r="HH41479"/>
      <c r="IW41479" s="36"/>
      <c r="JI41479"/>
      <c r="JJ41479"/>
      <c r="KX41479" s="23"/>
      <c r="KY41479" s="23"/>
    </row>
    <row r="41480" spans="36:311" x14ac:dyDescent="0.2">
      <c r="AJ41480" s="23"/>
      <c r="HH41480"/>
      <c r="IW41480" s="36"/>
      <c r="JI41480"/>
      <c r="JJ41480"/>
      <c r="KX41480" s="23"/>
      <c r="KY41480" s="23"/>
    </row>
    <row r="41481" spans="36:311" x14ac:dyDescent="0.2">
      <c r="AJ41481" s="23"/>
      <c r="HH41481"/>
      <c r="IW41481" s="36"/>
      <c r="JI41481"/>
      <c r="JJ41481"/>
      <c r="KX41481" s="23"/>
      <c r="KY41481" s="23"/>
    </row>
    <row r="41482" spans="36:311" x14ac:dyDescent="0.2">
      <c r="AJ41482" s="23"/>
      <c r="HH41482"/>
      <c r="IW41482" s="36"/>
      <c r="JI41482"/>
      <c r="JJ41482"/>
      <c r="KX41482" s="23"/>
      <c r="KY41482" s="23"/>
    </row>
    <row r="41483" spans="36:311" x14ac:dyDescent="0.2">
      <c r="AJ41483" s="23"/>
      <c r="HH41483"/>
      <c r="IW41483" s="36"/>
      <c r="JI41483"/>
      <c r="JJ41483"/>
      <c r="KX41483" s="23"/>
      <c r="KY41483" s="23"/>
    </row>
    <row r="41484" spans="36:311" x14ac:dyDescent="0.2">
      <c r="AJ41484" s="23"/>
      <c r="HH41484"/>
      <c r="IW41484" s="36"/>
      <c r="JI41484"/>
      <c r="JJ41484"/>
      <c r="KX41484" s="23"/>
      <c r="KY41484" s="23"/>
    </row>
    <row r="41485" spans="36:311" x14ac:dyDescent="0.2">
      <c r="AJ41485" s="23"/>
      <c r="HH41485"/>
      <c r="IW41485" s="36"/>
      <c r="JI41485"/>
      <c r="JJ41485"/>
      <c r="KX41485" s="23"/>
      <c r="KY41485" s="23"/>
    </row>
    <row r="41486" spans="36:311" x14ac:dyDescent="0.2">
      <c r="AJ41486" s="23"/>
      <c r="HH41486"/>
      <c r="IW41486" s="36"/>
      <c r="JI41486"/>
      <c r="JJ41486"/>
      <c r="KX41486" s="23"/>
      <c r="KY41486" s="23"/>
    </row>
    <row r="41487" spans="36:311" x14ac:dyDescent="0.2">
      <c r="AJ41487" s="23"/>
      <c r="HH41487"/>
      <c r="IW41487" s="36"/>
      <c r="JI41487"/>
      <c r="JJ41487"/>
      <c r="KX41487" s="23"/>
      <c r="KY41487" s="23"/>
    </row>
    <row r="41488" spans="36:311" x14ac:dyDescent="0.2">
      <c r="AJ41488" s="23"/>
      <c r="HH41488"/>
      <c r="IW41488" s="36"/>
      <c r="JI41488"/>
      <c r="JJ41488"/>
      <c r="KX41488" s="23"/>
      <c r="KY41488" s="23"/>
    </row>
    <row r="41489" spans="36:311" x14ac:dyDescent="0.2">
      <c r="AJ41489" s="23"/>
      <c r="HH41489"/>
      <c r="IW41489" s="36"/>
      <c r="JI41489"/>
      <c r="JJ41489"/>
      <c r="KX41489" s="23"/>
      <c r="KY41489" s="23"/>
    </row>
    <row r="41490" spans="36:311" x14ac:dyDescent="0.2">
      <c r="AJ41490" s="23"/>
      <c r="HH41490"/>
      <c r="IW41490" s="36"/>
      <c r="JI41490"/>
      <c r="JJ41490"/>
      <c r="KX41490" s="23"/>
      <c r="KY41490" s="23"/>
    </row>
    <row r="41491" spans="36:311" x14ac:dyDescent="0.2">
      <c r="AJ41491" s="23"/>
      <c r="HH41491"/>
      <c r="IW41491" s="36"/>
      <c r="JI41491"/>
      <c r="JJ41491"/>
      <c r="KX41491" s="23"/>
      <c r="KY41491" s="23"/>
    </row>
    <row r="41492" spans="36:311" x14ac:dyDescent="0.2">
      <c r="AJ41492" s="23"/>
      <c r="HH41492"/>
      <c r="IW41492" s="36"/>
      <c r="JI41492"/>
      <c r="JJ41492"/>
      <c r="KX41492" s="23"/>
      <c r="KY41492" s="23"/>
    </row>
    <row r="41493" spans="36:311" x14ac:dyDescent="0.2">
      <c r="AJ41493" s="23"/>
      <c r="HH41493"/>
      <c r="IW41493" s="36"/>
      <c r="JI41493"/>
      <c r="JJ41493"/>
      <c r="KX41493" s="23"/>
      <c r="KY41493" s="23"/>
    </row>
    <row r="41494" spans="36:311" x14ac:dyDescent="0.2">
      <c r="AJ41494" s="23"/>
      <c r="HH41494"/>
      <c r="IW41494" s="36"/>
      <c r="JI41494"/>
      <c r="JJ41494"/>
      <c r="KX41494" s="23"/>
      <c r="KY41494" s="23"/>
    </row>
    <row r="41495" spans="36:311" x14ac:dyDescent="0.2">
      <c r="AJ41495" s="23"/>
      <c r="HH41495"/>
      <c r="IW41495" s="36"/>
      <c r="JI41495"/>
      <c r="JJ41495"/>
      <c r="KX41495" s="23"/>
      <c r="KY41495" s="23"/>
    </row>
    <row r="41496" spans="36:311" x14ac:dyDescent="0.2">
      <c r="AJ41496" s="23"/>
      <c r="HH41496"/>
      <c r="IW41496" s="36"/>
      <c r="JI41496"/>
      <c r="JJ41496"/>
      <c r="KX41496" s="23"/>
      <c r="KY41496" s="23"/>
    </row>
    <row r="41497" spans="36:311" x14ac:dyDescent="0.2">
      <c r="AJ41497" s="23"/>
      <c r="HH41497"/>
      <c r="IW41497" s="36"/>
      <c r="JI41497"/>
      <c r="JJ41497"/>
      <c r="KX41497" s="23"/>
      <c r="KY41497" s="23"/>
    </row>
    <row r="41498" spans="36:311" x14ac:dyDescent="0.2">
      <c r="AJ41498" s="23"/>
      <c r="HH41498"/>
      <c r="IW41498" s="36"/>
      <c r="JI41498"/>
      <c r="JJ41498"/>
      <c r="KX41498" s="23"/>
      <c r="KY41498" s="23"/>
    </row>
    <row r="41499" spans="36:311" x14ac:dyDescent="0.2">
      <c r="AJ41499" s="23"/>
      <c r="HH41499"/>
      <c r="IW41499" s="36"/>
      <c r="JI41499"/>
      <c r="JJ41499"/>
      <c r="KX41499" s="23"/>
      <c r="KY41499" s="23"/>
    </row>
    <row r="41500" spans="36:311" x14ac:dyDescent="0.2">
      <c r="AJ41500" s="23"/>
      <c r="HH41500"/>
      <c r="IW41500" s="36"/>
      <c r="JI41500"/>
      <c r="JJ41500"/>
      <c r="KX41500" s="23"/>
      <c r="KY41500" s="23"/>
    </row>
    <row r="41501" spans="36:311" x14ac:dyDescent="0.2">
      <c r="AJ41501" s="23"/>
      <c r="HH41501"/>
      <c r="IW41501" s="36"/>
      <c r="JI41501"/>
      <c r="JJ41501"/>
      <c r="KX41501" s="23"/>
      <c r="KY41501" s="23"/>
    </row>
    <row r="41502" spans="36:311" x14ac:dyDescent="0.2">
      <c r="AJ41502" s="23"/>
      <c r="HH41502"/>
      <c r="IW41502" s="36"/>
      <c r="JI41502"/>
      <c r="JJ41502"/>
      <c r="KX41502" s="23"/>
      <c r="KY41502" s="23"/>
    </row>
    <row r="41503" spans="36:311" x14ac:dyDescent="0.2">
      <c r="AJ41503" s="23"/>
      <c r="HH41503"/>
      <c r="IW41503" s="36"/>
      <c r="JI41503"/>
      <c r="JJ41503"/>
      <c r="KX41503" s="23"/>
      <c r="KY41503" s="23"/>
    </row>
    <row r="41504" spans="36:311" x14ac:dyDescent="0.2">
      <c r="AJ41504" s="23"/>
      <c r="HH41504"/>
      <c r="IW41504" s="36"/>
      <c r="JI41504"/>
      <c r="JJ41504"/>
      <c r="KX41504" s="23"/>
      <c r="KY41504" s="23"/>
    </row>
    <row r="41505" spans="36:311" x14ac:dyDescent="0.2">
      <c r="AJ41505" s="23"/>
      <c r="HH41505"/>
      <c r="IW41505" s="36"/>
      <c r="JI41505"/>
      <c r="JJ41505"/>
      <c r="KX41505" s="23"/>
      <c r="KY41505" s="23"/>
    </row>
    <row r="41506" spans="36:311" x14ac:dyDescent="0.2">
      <c r="AJ41506" s="23"/>
      <c r="HH41506"/>
      <c r="IW41506" s="36"/>
      <c r="JI41506"/>
      <c r="JJ41506"/>
      <c r="KX41506" s="23"/>
      <c r="KY41506" s="23"/>
    </row>
    <row r="41507" spans="36:311" x14ac:dyDescent="0.2">
      <c r="AJ41507" s="23"/>
      <c r="HH41507"/>
      <c r="IW41507" s="36"/>
      <c r="JI41507"/>
      <c r="JJ41507"/>
      <c r="KX41507" s="23"/>
      <c r="KY41507" s="23"/>
    </row>
    <row r="41508" spans="36:311" x14ac:dyDescent="0.2">
      <c r="AJ41508" s="23"/>
      <c r="HH41508"/>
      <c r="IW41508" s="36"/>
      <c r="JI41508"/>
      <c r="JJ41508"/>
      <c r="KX41508" s="23"/>
      <c r="KY41508" s="23"/>
    </row>
    <row r="41509" spans="36:311" x14ac:dyDescent="0.2">
      <c r="AJ41509" s="23"/>
      <c r="HH41509"/>
      <c r="IW41509" s="36"/>
      <c r="JI41509"/>
      <c r="JJ41509"/>
      <c r="KX41509" s="23"/>
      <c r="KY41509" s="23"/>
    </row>
    <row r="41510" spans="36:311" x14ac:dyDescent="0.2">
      <c r="AJ41510" s="23"/>
      <c r="HH41510"/>
      <c r="IW41510" s="36"/>
      <c r="JI41510"/>
      <c r="JJ41510"/>
      <c r="KX41510" s="23"/>
      <c r="KY41510" s="23"/>
    </row>
    <row r="41511" spans="36:311" x14ac:dyDescent="0.2">
      <c r="AJ41511" s="23"/>
      <c r="HH41511"/>
      <c r="IW41511" s="36"/>
      <c r="JI41511"/>
      <c r="JJ41511"/>
      <c r="KX41511" s="23"/>
      <c r="KY41511" s="23"/>
    </row>
    <row r="41512" spans="36:311" x14ac:dyDescent="0.2">
      <c r="AJ41512" s="23"/>
      <c r="HH41512"/>
      <c r="IW41512" s="36"/>
      <c r="JI41512"/>
      <c r="JJ41512"/>
      <c r="KX41512" s="23"/>
      <c r="KY41512" s="23"/>
    </row>
    <row r="41513" spans="36:311" x14ac:dyDescent="0.2">
      <c r="AJ41513" s="23"/>
      <c r="HH41513"/>
      <c r="IW41513" s="36"/>
      <c r="JI41513"/>
      <c r="JJ41513"/>
      <c r="KX41513" s="23"/>
      <c r="KY41513" s="23"/>
    </row>
    <row r="41514" spans="36:311" x14ac:dyDescent="0.2">
      <c r="AJ41514" s="23"/>
      <c r="HH41514"/>
      <c r="IW41514" s="36"/>
      <c r="JI41514"/>
      <c r="JJ41514"/>
      <c r="KX41514" s="23"/>
      <c r="KY41514" s="23"/>
    </row>
    <row r="41515" spans="36:311" x14ac:dyDescent="0.2">
      <c r="AJ41515" s="23"/>
      <c r="HH41515"/>
      <c r="IW41515" s="36"/>
      <c r="JI41515"/>
      <c r="JJ41515"/>
      <c r="KX41515" s="23"/>
      <c r="KY41515" s="23"/>
    </row>
    <row r="41516" spans="36:311" x14ac:dyDescent="0.2">
      <c r="AJ41516" s="23"/>
      <c r="HH41516"/>
      <c r="IW41516" s="36"/>
      <c r="JI41516"/>
      <c r="JJ41516"/>
      <c r="KX41516" s="23"/>
      <c r="KY41516" s="23"/>
    </row>
    <row r="41517" spans="36:311" x14ac:dyDescent="0.2">
      <c r="AJ41517" s="23"/>
      <c r="HH41517"/>
      <c r="IW41517" s="36"/>
      <c r="JI41517"/>
      <c r="JJ41517"/>
      <c r="KX41517" s="23"/>
      <c r="KY41517" s="23"/>
    </row>
    <row r="41518" spans="36:311" x14ac:dyDescent="0.2">
      <c r="AJ41518" s="23"/>
      <c r="HH41518"/>
      <c r="IW41518" s="36"/>
      <c r="JI41518"/>
      <c r="JJ41518"/>
      <c r="KX41518" s="23"/>
      <c r="KY41518" s="23"/>
    </row>
    <row r="41519" spans="36:311" x14ac:dyDescent="0.2">
      <c r="AJ41519" s="23"/>
      <c r="HH41519"/>
      <c r="IW41519" s="36"/>
      <c r="JI41519"/>
      <c r="JJ41519"/>
      <c r="KX41519" s="23"/>
      <c r="KY41519" s="23"/>
    </row>
    <row r="41520" spans="36:311" x14ac:dyDescent="0.2">
      <c r="AJ41520" s="23"/>
      <c r="HH41520"/>
      <c r="IW41520" s="36"/>
      <c r="JI41520"/>
      <c r="JJ41520"/>
      <c r="KX41520" s="23"/>
      <c r="KY41520" s="23"/>
    </row>
    <row r="41521" spans="36:311" x14ac:dyDescent="0.2">
      <c r="AJ41521" s="23"/>
      <c r="HH41521"/>
      <c r="IW41521" s="36"/>
      <c r="JI41521"/>
      <c r="JJ41521"/>
      <c r="KX41521" s="23"/>
      <c r="KY41521" s="23"/>
    </row>
    <row r="41522" spans="36:311" x14ac:dyDescent="0.2">
      <c r="AJ41522" s="23"/>
      <c r="HH41522"/>
      <c r="IW41522" s="36"/>
      <c r="JI41522"/>
      <c r="JJ41522"/>
      <c r="KX41522" s="23"/>
      <c r="KY41522" s="23"/>
    </row>
    <row r="41523" spans="36:311" x14ac:dyDescent="0.2">
      <c r="AJ41523" s="23"/>
      <c r="HH41523"/>
      <c r="IW41523" s="36"/>
      <c r="JI41523"/>
      <c r="JJ41523"/>
      <c r="KX41523" s="23"/>
      <c r="KY41523" s="23"/>
    </row>
    <row r="41524" spans="36:311" x14ac:dyDescent="0.2">
      <c r="AJ41524" s="23"/>
      <c r="HH41524"/>
      <c r="IW41524" s="36"/>
      <c r="JI41524"/>
      <c r="JJ41524"/>
      <c r="KX41524" s="23"/>
      <c r="KY41524" s="23"/>
    </row>
    <row r="41525" spans="36:311" x14ac:dyDescent="0.2">
      <c r="AJ41525" s="23"/>
      <c r="HH41525"/>
      <c r="IW41525" s="36"/>
      <c r="JI41525"/>
      <c r="JJ41525"/>
      <c r="KX41525" s="23"/>
      <c r="KY41525" s="23"/>
    </row>
    <row r="41526" spans="36:311" x14ac:dyDescent="0.2">
      <c r="AJ41526" s="23"/>
      <c r="HH41526"/>
      <c r="IW41526" s="36"/>
      <c r="JI41526"/>
      <c r="JJ41526"/>
      <c r="KX41526" s="23"/>
      <c r="KY41526" s="23"/>
    </row>
    <row r="41527" spans="36:311" x14ac:dyDescent="0.2">
      <c r="AJ41527" s="23"/>
      <c r="HH41527"/>
      <c r="IW41527" s="36"/>
      <c r="JI41527"/>
      <c r="JJ41527"/>
      <c r="KX41527" s="23"/>
      <c r="KY41527" s="23"/>
    </row>
    <row r="41528" spans="36:311" x14ac:dyDescent="0.2">
      <c r="AJ41528" s="23"/>
      <c r="HH41528"/>
      <c r="IW41528" s="36"/>
      <c r="JI41528"/>
      <c r="JJ41528"/>
      <c r="KX41528" s="23"/>
      <c r="KY41528" s="23"/>
    </row>
    <row r="41529" spans="36:311" x14ac:dyDescent="0.2">
      <c r="AJ41529" s="23"/>
      <c r="HH41529"/>
      <c r="IW41529" s="36"/>
      <c r="JI41529"/>
      <c r="JJ41529"/>
      <c r="KX41529" s="23"/>
      <c r="KY41529" s="23"/>
    </row>
    <row r="41530" spans="36:311" x14ac:dyDescent="0.2">
      <c r="AJ41530" s="23"/>
      <c r="HH41530"/>
      <c r="IW41530" s="36"/>
      <c r="JI41530"/>
      <c r="JJ41530"/>
      <c r="KX41530" s="23"/>
      <c r="KY41530" s="23"/>
    </row>
    <row r="41531" spans="36:311" x14ac:dyDescent="0.2">
      <c r="AJ41531" s="23"/>
      <c r="HH41531"/>
      <c r="IW41531" s="36"/>
      <c r="JI41531"/>
      <c r="JJ41531"/>
      <c r="KX41531" s="23"/>
      <c r="KY41531" s="23"/>
    </row>
    <row r="41532" spans="36:311" x14ac:dyDescent="0.2">
      <c r="AJ41532" s="23"/>
      <c r="HH41532"/>
      <c r="IW41532" s="36"/>
      <c r="JI41532"/>
      <c r="JJ41532"/>
      <c r="KX41532" s="23"/>
      <c r="KY41532" s="23"/>
    </row>
    <row r="41533" spans="36:311" x14ac:dyDescent="0.2">
      <c r="AJ41533" s="23"/>
      <c r="HH41533"/>
      <c r="IW41533" s="36"/>
      <c r="JI41533"/>
      <c r="JJ41533"/>
      <c r="KX41533" s="23"/>
      <c r="KY41533" s="23"/>
    </row>
    <row r="41534" spans="36:311" x14ac:dyDescent="0.2">
      <c r="AJ41534" s="23"/>
      <c r="HH41534"/>
      <c r="IW41534" s="36"/>
      <c r="JI41534"/>
      <c r="JJ41534"/>
      <c r="KX41534" s="23"/>
      <c r="KY41534" s="23"/>
    </row>
    <row r="41535" spans="36:311" x14ac:dyDescent="0.2">
      <c r="AJ41535" s="23"/>
      <c r="HH41535"/>
      <c r="IW41535" s="36"/>
      <c r="JI41535"/>
      <c r="JJ41535"/>
      <c r="KX41535" s="23"/>
      <c r="KY41535" s="23"/>
    </row>
    <row r="41536" spans="36:311" x14ac:dyDescent="0.2">
      <c r="AJ41536" s="23"/>
      <c r="HH41536"/>
      <c r="IW41536" s="36"/>
      <c r="JI41536"/>
      <c r="JJ41536"/>
      <c r="KX41536" s="23"/>
      <c r="KY41536" s="23"/>
    </row>
    <row r="41537" spans="36:311" x14ac:dyDescent="0.2">
      <c r="AJ41537" s="23"/>
      <c r="HH41537"/>
      <c r="IW41537" s="36"/>
      <c r="JI41537"/>
      <c r="JJ41537"/>
      <c r="KX41537" s="23"/>
      <c r="KY41537" s="23"/>
    </row>
    <row r="41538" spans="36:311" x14ac:dyDescent="0.2">
      <c r="AJ41538" s="23"/>
      <c r="HH41538"/>
      <c r="IW41538" s="36"/>
      <c r="JI41538"/>
      <c r="JJ41538"/>
      <c r="KX41538" s="23"/>
      <c r="KY41538" s="23"/>
    </row>
    <row r="41539" spans="36:311" x14ac:dyDescent="0.2">
      <c r="AJ41539" s="23"/>
      <c r="HH41539"/>
      <c r="IW41539" s="36"/>
      <c r="JI41539"/>
      <c r="JJ41539"/>
      <c r="KX41539" s="23"/>
      <c r="KY41539" s="23"/>
    </row>
    <row r="41540" spans="36:311" x14ac:dyDescent="0.2">
      <c r="AJ41540" s="23"/>
      <c r="HH41540"/>
      <c r="IW41540" s="36"/>
      <c r="JI41540"/>
      <c r="JJ41540"/>
      <c r="KX41540" s="23"/>
      <c r="KY41540" s="23"/>
    </row>
    <row r="41541" spans="36:311" x14ac:dyDescent="0.2">
      <c r="AJ41541" s="23"/>
      <c r="HH41541"/>
      <c r="IW41541" s="36"/>
      <c r="JI41541"/>
      <c r="JJ41541"/>
      <c r="KX41541" s="23"/>
      <c r="KY41541" s="23"/>
    </row>
    <row r="41542" spans="36:311" x14ac:dyDescent="0.2">
      <c r="AJ41542" s="23"/>
      <c r="HH41542"/>
      <c r="IW41542" s="36"/>
      <c r="JI41542"/>
      <c r="JJ41542"/>
      <c r="KX41542" s="23"/>
      <c r="KY41542" s="23"/>
    </row>
    <row r="41543" spans="36:311" x14ac:dyDescent="0.2">
      <c r="AJ41543" s="23"/>
      <c r="HH41543"/>
      <c r="IW41543" s="36"/>
      <c r="JI41543"/>
      <c r="JJ41543"/>
      <c r="KX41543" s="23"/>
      <c r="KY41543" s="23"/>
    </row>
    <row r="41544" spans="36:311" x14ac:dyDescent="0.2">
      <c r="AJ41544" s="23"/>
      <c r="HH41544"/>
      <c r="IW41544" s="36"/>
      <c r="JI41544"/>
      <c r="JJ41544"/>
      <c r="KX41544" s="23"/>
      <c r="KY41544" s="23"/>
    </row>
    <row r="41545" spans="36:311" x14ac:dyDescent="0.2">
      <c r="AJ41545" s="23"/>
      <c r="HH41545"/>
      <c r="IW41545" s="36"/>
      <c r="JI41545"/>
      <c r="JJ41545"/>
      <c r="KX41545" s="23"/>
      <c r="KY41545" s="23"/>
    </row>
    <row r="41546" spans="36:311" x14ac:dyDescent="0.2">
      <c r="AJ41546" s="23"/>
      <c r="HH41546"/>
      <c r="IW41546" s="36"/>
      <c r="JI41546"/>
      <c r="JJ41546"/>
      <c r="KX41546" s="23"/>
      <c r="KY41546" s="23"/>
    </row>
    <row r="41547" spans="36:311" x14ac:dyDescent="0.2">
      <c r="AJ41547" s="23"/>
      <c r="HH41547"/>
      <c r="IW41547" s="36"/>
      <c r="JI41547"/>
      <c r="JJ41547"/>
      <c r="KX41547" s="23"/>
      <c r="KY41547" s="23"/>
    </row>
    <row r="41548" spans="36:311" x14ac:dyDescent="0.2">
      <c r="AJ41548" s="23"/>
      <c r="HH41548"/>
      <c r="IW41548" s="36"/>
      <c r="JI41548"/>
      <c r="JJ41548"/>
      <c r="KX41548" s="23"/>
      <c r="KY41548" s="23"/>
    </row>
    <row r="41549" spans="36:311" x14ac:dyDescent="0.2">
      <c r="AJ41549" s="23"/>
      <c r="HH41549"/>
      <c r="IW41549" s="36"/>
      <c r="JI41549"/>
      <c r="JJ41549"/>
      <c r="KX41549" s="23"/>
      <c r="KY41549" s="23"/>
    </row>
    <row r="41550" spans="36:311" x14ac:dyDescent="0.2">
      <c r="AJ41550" s="23"/>
      <c r="HH41550"/>
      <c r="IW41550" s="36"/>
      <c r="JI41550"/>
      <c r="JJ41550"/>
      <c r="KX41550" s="23"/>
      <c r="KY41550" s="23"/>
    </row>
    <row r="41551" spans="36:311" x14ac:dyDescent="0.2">
      <c r="AJ41551" s="23"/>
      <c r="HH41551"/>
      <c r="IW41551" s="36"/>
      <c r="JI41551"/>
      <c r="JJ41551"/>
      <c r="KX41551" s="23"/>
      <c r="KY41551" s="23"/>
    </row>
    <row r="41552" spans="36:311" x14ac:dyDescent="0.2">
      <c r="AJ41552" s="23"/>
      <c r="HH41552"/>
      <c r="IW41552" s="36"/>
      <c r="JI41552"/>
      <c r="JJ41552"/>
      <c r="KX41552" s="23"/>
      <c r="KY41552" s="23"/>
    </row>
    <row r="41553" spans="36:311" x14ac:dyDescent="0.2">
      <c r="AJ41553" s="23"/>
      <c r="HH41553"/>
      <c r="IW41553" s="36"/>
      <c r="JI41553"/>
      <c r="JJ41553"/>
      <c r="KX41553" s="23"/>
      <c r="KY41553" s="23"/>
    </row>
    <row r="41554" spans="36:311" x14ac:dyDescent="0.2">
      <c r="AJ41554" s="23"/>
      <c r="HH41554"/>
      <c r="IW41554" s="36"/>
      <c r="JI41554"/>
      <c r="JJ41554"/>
      <c r="KX41554" s="23"/>
      <c r="KY41554" s="23"/>
    </row>
    <row r="41555" spans="36:311" x14ac:dyDescent="0.2">
      <c r="AJ41555" s="23"/>
      <c r="HH41555"/>
      <c r="IW41555" s="36"/>
      <c r="JI41555"/>
      <c r="JJ41555"/>
      <c r="KX41555" s="23"/>
      <c r="KY41555" s="23"/>
    </row>
    <row r="41556" spans="36:311" x14ac:dyDescent="0.2">
      <c r="AJ41556" s="23"/>
      <c r="HH41556"/>
      <c r="IW41556" s="36"/>
      <c r="JI41556"/>
      <c r="JJ41556"/>
      <c r="KX41556" s="23"/>
      <c r="KY41556" s="23"/>
    </row>
    <row r="41557" spans="36:311" x14ac:dyDescent="0.2">
      <c r="AJ41557" s="23"/>
      <c r="HH41557"/>
      <c r="IW41557" s="36"/>
      <c r="JI41557"/>
      <c r="JJ41557"/>
      <c r="KX41557" s="23"/>
      <c r="KY41557" s="23"/>
    </row>
    <row r="41558" spans="36:311" x14ac:dyDescent="0.2">
      <c r="AJ41558" s="23"/>
      <c r="HH41558"/>
      <c r="IW41558" s="36"/>
      <c r="JI41558"/>
      <c r="JJ41558"/>
      <c r="KX41558" s="23"/>
      <c r="KY41558" s="23"/>
    </row>
    <row r="41559" spans="36:311" x14ac:dyDescent="0.2">
      <c r="AJ41559" s="23"/>
      <c r="HH41559"/>
      <c r="IW41559" s="36"/>
      <c r="JI41559"/>
      <c r="JJ41559"/>
      <c r="KX41559" s="23"/>
      <c r="KY41559" s="23"/>
    </row>
    <row r="41560" spans="36:311" x14ac:dyDescent="0.2">
      <c r="AJ41560" s="23"/>
      <c r="HH41560"/>
      <c r="IW41560" s="36"/>
      <c r="JI41560"/>
      <c r="JJ41560"/>
      <c r="KX41560" s="23"/>
      <c r="KY41560" s="23"/>
    </row>
    <row r="41561" spans="36:311" x14ac:dyDescent="0.2">
      <c r="AJ41561" s="23"/>
      <c r="HH41561"/>
      <c r="IW41561" s="36"/>
      <c r="JI41561"/>
      <c r="JJ41561"/>
      <c r="KX41561" s="23"/>
      <c r="KY41561" s="23"/>
    </row>
    <row r="41562" spans="36:311" x14ac:dyDescent="0.2">
      <c r="AJ41562" s="23"/>
      <c r="HH41562"/>
      <c r="IW41562" s="36"/>
      <c r="JI41562"/>
      <c r="JJ41562"/>
      <c r="KX41562" s="23"/>
      <c r="KY41562" s="23"/>
    </row>
    <row r="41563" spans="36:311" x14ac:dyDescent="0.2">
      <c r="AJ41563" s="23"/>
      <c r="HH41563"/>
      <c r="IW41563" s="36"/>
      <c r="JI41563"/>
      <c r="JJ41563"/>
      <c r="KX41563" s="23"/>
      <c r="KY41563" s="23"/>
    </row>
    <row r="41564" spans="36:311" x14ac:dyDescent="0.2">
      <c r="AJ41564" s="23"/>
      <c r="HH41564"/>
      <c r="IW41564" s="36"/>
      <c r="JI41564"/>
      <c r="JJ41564"/>
      <c r="KX41564" s="23"/>
      <c r="KY41564" s="23"/>
    </row>
    <row r="41565" spans="36:311" x14ac:dyDescent="0.2">
      <c r="AJ41565" s="23"/>
      <c r="HH41565"/>
      <c r="IW41565" s="36"/>
      <c r="JI41565"/>
      <c r="JJ41565"/>
      <c r="KX41565" s="23"/>
      <c r="KY41565" s="23"/>
    </row>
    <row r="41566" spans="36:311" x14ac:dyDescent="0.2">
      <c r="AJ41566" s="23"/>
      <c r="HH41566"/>
      <c r="IW41566" s="36"/>
      <c r="JI41566"/>
      <c r="JJ41566"/>
      <c r="KX41566" s="23"/>
      <c r="KY41566" s="23"/>
    </row>
    <row r="41567" spans="36:311" x14ac:dyDescent="0.2">
      <c r="AJ41567" s="23"/>
      <c r="HH41567"/>
      <c r="IW41567" s="36"/>
      <c r="JI41567"/>
      <c r="JJ41567"/>
      <c r="KX41567" s="23"/>
      <c r="KY41567" s="23"/>
    </row>
    <row r="41568" spans="36:311" x14ac:dyDescent="0.2">
      <c r="AJ41568" s="23"/>
      <c r="HH41568"/>
      <c r="IW41568" s="36"/>
      <c r="JI41568"/>
      <c r="JJ41568"/>
      <c r="KX41568" s="23"/>
      <c r="KY41568" s="23"/>
    </row>
    <row r="41569" spans="36:311" x14ac:dyDescent="0.2">
      <c r="AJ41569" s="23"/>
      <c r="HH41569"/>
      <c r="IW41569" s="36"/>
      <c r="JI41569"/>
      <c r="JJ41569"/>
      <c r="KX41569" s="23"/>
      <c r="KY41569" s="23"/>
    </row>
    <row r="41570" spans="36:311" x14ac:dyDescent="0.2">
      <c r="AJ41570" s="23"/>
      <c r="HH41570"/>
      <c r="IW41570" s="36"/>
      <c r="JI41570"/>
      <c r="JJ41570"/>
      <c r="KX41570" s="23"/>
      <c r="KY41570" s="23"/>
    </row>
    <row r="41571" spans="36:311" x14ac:dyDescent="0.2">
      <c r="AJ41571" s="23"/>
      <c r="HH41571"/>
      <c r="IW41571" s="36"/>
      <c r="JI41571"/>
      <c r="JJ41571"/>
      <c r="KX41571" s="23"/>
      <c r="KY41571" s="23"/>
    </row>
    <row r="41572" spans="36:311" x14ac:dyDescent="0.2">
      <c r="AJ41572" s="23"/>
      <c r="HH41572"/>
      <c r="IW41572" s="36"/>
      <c r="JI41572"/>
      <c r="JJ41572"/>
      <c r="KX41572" s="23"/>
      <c r="KY41572" s="23"/>
    </row>
    <row r="41573" spans="36:311" x14ac:dyDescent="0.2">
      <c r="AJ41573" s="23"/>
      <c r="HH41573"/>
      <c r="IW41573" s="36"/>
      <c r="JI41573"/>
      <c r="JJ41573"/>
      <c r="KX41573" s="23"/>
      <c r="KY41573" s="23"/>
    </row>
    <row r="41574" spans="36:311" x14ac:dyDescent="0.2">
      <c r="AJ41574" s="23"/>
      <c r="HH41574"/>
      <c r="IW41574" s="36"/>
      <c r="JI41574"/>
      <c r="JJ41574"/>
      <c r="KX41574" s="23"/>
      <c r="KY41574" s="23"/>
    </row>
    <row r="41575" spans="36:311" x14ac:dyDescent="0.2">
      <c r="AJ41575" s="23"/>
      <c r="HH41575"/>
      <c r="IW41575" s="36"/>
      <c r="JI41575"/>
      <c r="JJ41575"/>
      <c r="KX41575" s="23"/>
      <c r="KY41575" s="23"/>
    </row>
    <row r="41576" spans="36:311" x14ac:dyDescent="0.2">
      <c r="AJ41576" s="23"/>
      <c r="HH41576"/>
      <c r="IW41576" s="36"/>
      <c r="JI41576"/>
      <c r="JJ41576"/>
      <c r="KX41576" s="23"/>
      <c r="KY41576" s="23"/>
    </row>
    <row r="41577" spans="36:311" x14ac:dyDescent="0.2">
      <c r="AJ41577" s="23"/>
      <c r="HH41577"/>
      <c r="IW41577" s="36"/>
      <c r="JI41577"/>
      <c r="JJ41577"/>
      <c r="KX41577" s="23"/>
      <c r="KY41577" s="23"/>
    </row>
    <row r="41578" spans="36:311" x14ac:dyDescent="0.2">
      <c r="AJ41578" s="23"/>
      <c r="HH41578"/>
      <c r="IW41578" s="36"/>
      <c r="JI41578"/>
      <c r="JJ41578"/>
      <c r="KX41578" s="23"/>
      <c r="KY41578" s="23"/>
    </row>
    <row r="41579" spans="36:311" x14ac:dyDescent="0.2">
      <c r="AJ41579" s="23"/>
      <c r="HH41579"/>
      <c r="IW41579" s="36"/>
      <c r="JI41579"/>
      <c r="JJ41579"/>
      <c r="KX41579" s="23"/>
      <c r="KY41579" s="23"/>
    </row>
    <row r="41580" spans="36:311" x14ac:dyDescent="0.2">
      <c r="AJ41580" s="23"/>
      <c r="HH41580"/>
      <c r="IW41580" s="36"/>
      <c r="JI41580"/>
      <c r="JJ41580"/>
      <c r="KX41580" s="23"/>
      <c r="KY41580" s="23"/>
    </row>
    <row r="41581" spans="36:311" x14ac:dyDescent="0.2">
      <c r="AJ41581" s="23"/>
      <c r="HH41581"/>
      <c r="IW41581" s="36"/>
      <c r="JI41581"/>
      <c r="JJ41581"/>
      <c r="KX41581" s="23"/>
      <c r="KY41581" s="23"/>
    </row>
    <row r="41582" spans="36:311" x14ac:dyDescent="0.2">
      <c r="AJ41582" s="23"/>
      <c r="HH41582"/>
      <c r="IW41582" s="36"/>
      <c r="JI41582"/>
      <c r="JJ41582"/>
      <c r="KX41582" s="23"/>
      <c r="KY41582" s="23"/>
    </row>
    <row r="41583" spans="36:311" x14ac:dyDescent="0.2">
      <c r="AJ41583" s="23"/>
      <c r="HH41583"/>
      <c r="IW41583" s="36"/>
      <c r="JI41583"/>
      <c r="JJ41583"/>
      <c r="KX41583" s="23"/>
      <c r="KY41583" s="23"/>
    </row>
    <row r="41584" spans="36:311" x14ac:dyDescent="0.2">
      <c r="AJ41584" s="23"/>
      <c r="HH41584"/>
      <c r="IW41584" s="36"/>
      <c r="JI41584"/>
      <c r="JJ41584"/>
      <c r="KX41584" s="23"/>
      <c r="KY41584" s="23"/>
    </row>
    <row r="41585" spans="36:311" x14ac:dyDescent="0.2">
      <c r="AJ41585" s="23"/>
      <c r="HH41585"/>
      <c r="IW41585" s="36"/>
      <c r="JI41585"/>
      <c r="JJ41585"/>
      <c r="KX41585" s="23"/>
      <c r="KY41585" s="23"/>
    </row>
    <row r="41586" spans="36:311" x14ac:dyDescent="0.2">
      <c r="AJ41586" s="23"/>
      <c r="HH41586"/>
      <c r="IW41586" s="36"/>
      <c r="JI41586"/>
      <c r="JJ41586"/>
      <c r="KX41586" s="23"/>
      <c r="KY41586" s="23"/>
    </row>
    <row r="41587" spans="36:311" x14ac:dyDescent="0.2">
      <c r="AJ41587" s="23"/>
      <c r="HH41587"/>
      <c r="IW41587" s="36"/>
      <c r="JI41587"/>
      <c r="JJ41587"/>
      <c r="KX41587" s="23"/>
      <c r="KY41587" s="23"/>
    </row>
    <row r="41588" spans="36:311" x14ac:dyDescent="0.2">
      <c r="AJ41588" s="23"/>
      <c r="HH41588"/>
      <c r="IW41588" s="36"/>
      <c r="JI41588"/>
      <c r="JJ41588"/>
      <c r="KX41588" s="23"/>
      <c r="KY41588" s="23"/>
    </row>
    <row r="41589" spans="36:311" x14ac:dyDescent="0.2">
      <c r="AJ41589" s="23"/>
      <c r="HH41589"/>
      <c r="IW41589" s="36"/>
      <c r="JI41589"/>
      <c r="JJ41589"/>
      <c r="KX41589" s="23"/>
      <c r="KY41589" s="23"/>
    </row>
    <row r="41590" spans="36:311" x14ac:dyDescent="0.2">
      <c r="AJ41590" s="23"/>
      <c r="HH41590"/>
      <c r="IW41590" s="36"/>
      <c r="JI41590"/>
      <c r="JJ41590"/>
      <c r="KX41590" s="23"/>
      <c r="KY41590" s="23"/>
    </row>
    <row r="41591" spans="36:311" x14ac:dyDescent="0.2">
      <c r="AJ41591" s="23"/>
      <c r="HH41591"/>
      <c r="IW41591" s="36"/>
      <c r="JI41591"/>
      <c r="JJ41591"/>
      <c r="KX41591" s="23"/>
      <c r="KY41591" s="23"/>
    </row>
    <row r="41592" spans="36:311" x14ac:dyDescent="0.2">
      <c r="AJ41592" s="23"/>
      <c r="HH41592"/>
      <c r="IW41592" s="36"/>
      <c r="JI41592"/>
      <c r="JJ41592"/>
      <c r="KX41592" s="23"/>
      <c r="KY41592" s="23"/>
    </row>
    <row r="41593" spans="36:311" x14ac:dyDescent="0.2">
      <c r="AJ41593" s="23"/>
      <c r="HH41593"/>
      <c r="IW41593" s="36"/>
      <c r="JI41593"/>
      <c r="JJ41593"/>
      <c r="KX41593" s="23"/>
      <c r="KY41593" s="23"/>
    </row>
    <row r="41594" spans="36:311" x14ac:dyDescent="0.2">
      <c r="AJ41594" s="23"/>
      <c r="HH41594"/>
      <c r="IW41594" s="36"/>
      <c r="JI41594"/>
      <c r="JJ41594"/>
      <c r="KX41594" s="23"/>
      <c r="KY41594" s="23"/>
    </row>
    <row r="41595" spans="36:311" x14ac:dyDescent="0.2">
      <c r="AJ41595" s="23"/>
      <c r="HH41595"/>
      <c r="IW41595" s="36"/>
      <c r="JI41595"/>
      <c r="JJ41595"/>
      <c r="KX41595" s="23"/>
      <c r="KY41595" s="23"/>
    </row>
    <row r="41596" spans="36:311" x14ac:dyDescent="0.2">
      <c r="AJ41596" s="23"/>
      <c r="HH41596"/>
      <c r="IW41596" s="36"/>
      <c r="JI41596"/>
      <c r="JJ41596"/>
      <c r="KX41596" s="23"/>
      <c r="KY41596" s="23"/>
    </row>
    <row r="41597" spans="36:311" x14ac:dyDescent="0.2">
      <c r="AJ41597" s="23"/>
      <c r="HH41597"/>
      <c r="IW41597" s="36"/>
      <c r="JI41597"/>
      <c r="JJ41597"/>
      <c r="KX41597" s="23"/>
      <c r="KY41597" s="23"/>
    </row>
    <row r="41598" spans="36:311" x14ac:dyDescent="0.2">
      <c r="AJ41598" s="23"/>
      <c r="HH41598"/>
      <c r="IW41598" s="36"/>
      <c r="JI41598"/>
      <c r="JJ41598"/>
      <c r="KX41598" s="23"/>
      <c r="KY41598" s="23"/>
    </row>
    <row r="41599" spans="36:311" x14ac:dyDescent="0.2">
      <c r="AJ41599" s="23"/>
      <c r="HH41599"/>
      <c r="IW41599" s="36"/>
      <c r="JI41599"/>
      <c r="JJ41599"/>
      <c r="KX41599" s="23"/>
      <c r="KY41599" s="23"/>
    </row>
    <row r="41600" spans="36:311" x14ac:dyDescent="0.2">
      <c r="AJ41600" s="23"/>
      <c r="HH41600"/>
      <c r="IW41600" s="36"/>
      <c r="JI41600"/>
      <c r="JJ41600"/>
      <c r="KX41600" s="23"/>
      <c r="KY41600" s="23"/>
    </row>
    <row r="41601" spans="36:311" x14ac:dyDescent="0.2">
      <c r="AJ41601" s="23"/>
      <c r="HH41601"/>
      <c r="IW41601" s="36"/>
      <c r="JI41601"/>
      <c r="JJ41601"/>
      <c r="KX41601" s="23"/>
      <c r="KY41601" s="23"/>
    </row>
    <row r="41602" spans="36:311" x14ac:dyDescent="0.2">
      <c r="AJ41602" s="23"/>
      <c r="HH41602"/>
      <c r="IW41602" s="36"/>
      <c r="JI41602"/>
      <c r="JJ41602"/>
      <c r="KX41602" s="23"/>
      <c r="KY41602" s="23"/>
    </row>
    <row r="41603" spans="36:311" x14ac:dyDescent="0.2">
      <c r="AJ41603" s="23"/>
      <c r="HH41603"/>
      <c r="IW41603" s="36"/>
      <c r="JI41603"/>
      <c r="JJ41603"/>
      <c r="KX41603" s="23"/>
      <c r="KY41603" s="23"/>
    </row>
    <row r="41604" spans="36:311" x14ac:dyDescent="0.2">
      <c r="AJ41604" s="23"/>
      <c r="HH41604"/>
      <c r="IW41604" s="36"/>
      <c r="JI41604"/>
      <c r="JJ41604"/>
      <c r="KX41604" s="23"/>
      <c r="KY41604" s="23"/>
    </row>
    <row r="41605" spans="36:311" x14ac:dyDescent="0.2">
      <c r="AJ41605" s="23"/>
      <c r="HH41605"/>
      <c r="IW41605" s="36"/>
      <c r="JI41605"/>
      <c r="JJ41605"/>
      <c r="KX41605" s="23"/>
      <c r="KY41605" s="23"/>
    </row>
    <row r="41606" spans="36:311" x14ac:dyDescent="0.2">
      <c r="AJ41606" s="23"/>
      <c r="HH41606"/>
      <c r="IW41606" s="36"/>
      <c r="JI41606"/>
      <c r="JJ41606"/>
      <c r="KX41606" s="23"/>
      <c r="KY41606" s="23"/>
    </row>
    <row r="41607" spans="36:311" x14ac:dyDescent="0.2">
      <c r="AJ41607" s="23"/>
      <c r="HH41607"/>
      <c r="IW41607" s="36"/>
      <c r="JI41607"/>
      <c r="JJ41607"/>
      <c r="KX41607" s="23"/>
      <c r="KY41607" s="23"/>
    </row>
    <row r="41608" spans="36:311" x14ac:dyDescent="0.2">
      <c r="AJ41608" s="23"/>
      <c r="HH41608"/>
      <c r="IW41608" s="36"/>
      <c r="JI41608"/>
      <c r="JJ41608"/>
      <c r="KX41608" s="23"/>
      <c r="KY41608" s="23"/>
    </row>
    <row r="41609" spans="36:311" x14ac:dyDescent="0.2">
      <c r="AJ41609" s="23"/>
      <c r="HH41609"/>
      <c r="IW41609" s="36"/>
      <c r="JI41609"/>
      <c r="JJ41609"/>
      <c r="KX41609" s="23"/>
      <c r="KY41609" s="23"/>
    </row>
    <row r="41610" spans="36:311" x14ac:dyDescent="0.2">
      <c r="AJ41610" s="23"/>
      <c r="HH41610"/>
      <c r="IW41610" s="36"/>
      <c r="JI41610"/>
      <c r="JJ41610"/>
      <c r="KX41610" s="23"/>
      <c r="KY41610" s="23"/>
    </row>
    <row r="41611" spans="36:311" x14ac:dyDescent="0.2">
      <c r="AJ41611" s="23"/>
      <c r="HH41611"/>
      <c r="IW41611" s="36"/>
      <c r="JI41611"/>
      <c r="JJ41611"/>
      <c r="KX41611" s="23"/>
      <c r="KY41611" s="23"/>
    </row>
    <row r="41612" spans="36:311" x14ac:dyDescent="0.2">
      <c r="AJ41612" s="23"/>
      <c r="HH41612"/>
      <c r="IW41612" s="36"/>
      <c r="JI41612"/>
      <c r="JJ41612"/>
      <c r="KX41612" s="23"/>
      <c r="KY41612" s="23"/>
    </row>
    <row r="41613" spans="36:311" x14ac:dyDescent="0.2">
      <c r="AJ41613" s="23"/>
      <c r="HH41613"/>
      <c r="IW41613" s="36"/>
      <c r="JI41613"/>
      <c r="JJ41613"/>
      <c r="KX41613" s="23"/>
      <c r="KY41613" s="23"/>
    </row>
    <row r="41614" spans="36:311" x14ac:dyDescent="0.2">
      <c r="AJ41614" s="23"/>
      <c r="HH41614"/>
      <c r="IW41614" s="36"/>
      <c r="JI41614"/>
      <c r="JJ41614"/>
      <c r="KX41614" s="23"/>
      <c r="KY41614" s="23"/>
    </row>
    <row r="41615" spans="36:311" x14ac:dyDescent="0.2">
      <c r="AJ41615" s="23"/>
      <c r="HH41615"/>
      <c r="IW41615" s="36"/>
      <c r="JI41615"/>
      <c r="JJ41615"/>
      <c r="KX41615" s="23"/>
      <c r="KY41615" s="23"/>
    </row>
    <row r="41616" spans="36:311" x14ac:dyDescent="0.2">
      <c r="AJ41616" s="23"/>
      <c r="HH41616"/>
      <c r="IW41616" s="36"/>
      <c r="JI41616"/>
      <c r="JJ41616"/>
      <c r="KX41616" s="23"/>
      <c r="KY41616" s="23"/>
    </row>
    <row r="41617" spans="36:311" x14ac:dyDescent="0.2">
      <c r="AJ41617" s="23"/>
      <c r="HH41617"/>
      <c r="IW41617" s="36"/>
      <c r="JI41617"/>
      <c r="JJ41617"/>
      <c r="KX41617" s="23"/>
      <c r="KY41617" s="23"/>
    </row>
    <row r="41618" spans="36:311" x14ac:dyDescent="0.2">
      <c r="AJ41618" s="23"/>
      <c r="HH41618"/>
      <c r="IW41618" s="36"/>
      <c r="JI41618"/>
      <c r="JJ41618"/>
      <c r="KX41618" s="23"/>
      <c r="KY41618" s="23"/>
    </row>
    <row r="41619" spans="36:311" x14ac:dyDescent="0.2">
      <c r="AJ41619" s="23"/>
      <c r="HH41619"/>
      <c r="IW41619" s="36"/>
      <c r="JI41619"/>
      <c r="JJ41619"/>
      <c r="KX41619" s="23"/>
      <c r="KY41619" s="23"/>
    </row>
    <row r="41620" spans="36:311" x14ac:dyDescent="0.2">
      <c r="AJ41620" s="23"/>
      <c r="HH41620"/>
      <c r="IW41620" s="36"/>
      <c r="JI41620"/>
      <c r="JJ41620"/>
      <c r="KX41620" s="23"/>
      <c r="KY41620" s="23"/>
    </row>
    <row r="41621" spans="36:311" x14ac:dyDescent="0.2">
      <c r="AJ41621" s="23"/>
      <c r="HH41621"/>
      <c r="IW41621" s="36"/>
      <c r="JI41621"/>
      <c r="JJ41621"/>
      <c r="KX41621" s="23"/>
      <c r="KY41621" s="23"/>
    </row>
    <row r="41622" spans="36:311" x14ac:dyDescent="0.2">
      <c r="AJ41622" s="23"/>
      <c r="HH41622"/>
      <c r="IW41622" s="36"/>
      <c r="JI41622"/>
      <c r="JJ41622"/>
      <c r="KX41622" s="23"/>
      <c r="KY41622" s="23"/>
    </row>
    <row r="41623" spans="36:311" x14ac:dyDescent="0.2">
      <c r="AJ41623" s="23"/>
      <c r="HH41623"/>
      <c r="IW41623" s="36"/>
      <c r="JI41623"/>
      <c r="JJ41623"/>
      <c r="KX41623" s="23"/>
      <c r="KY41623" s="23"/>
    </row>
    <row r="41624" spans="36:311" x14ac:dyDescent="0.2">
      <c r="AJ41624" s="23"/>
      <c r="HH41624"/>
      <c r="IW41624" s="36"/>
      <c r="JI41624"/>
      <c r="JJ41624"/>
      <c r="KX41624" s="23"/>
      <c r="KY41624" s="23"/>
    </row>
    <row r="41625" spans="36:311" x14ac:dyDescent="0.2">
      <c r="AJ41625" s="23"/>
      <c r="HH41625"/>
      <c r="IW41625" s="36"/>
      <c r="JI41625"/>
      <c r="JJ41625"/>
      <c r="KX41625" s="23"/>
      <c r="KY41625" s="23"/>
    </row>
    <row r="41626" spans="36:311" x14ac:dyDescent="0.2">
      <c r="AJ41626" s="23"/>
      <c r="HH41626"/>
      <c r="IW41626" s="36"/>
      <c r="JI41626"/>
      <c r="JJ41626"/>
      <c r="KX41626" s="23"/>
      <c r="KY41626" s="23"/>
    </row>
    <row r="41627" spans="36:311" x14ac:dyDescent="0.2">
      <c r="AJ41627" s="23"/>
      <c r="HH41627"/>
      <c r="IW41627" s="36"/>
      <c r="JI41627"/>
      <c r="JJ41627"/>
      <c r="KX41627" s="23"/>
      <c r="KY41627" s="23"/>
    </row>
    <row r="41628" spans="36:311" x14ac:dyDescent="0.2">
      <c r="AJ41628" s="23"/>
      <c r="HH41628"/>
      <c r="IW41628" s="36"/>
      <c r="JI41628"/>
      <c r="JJ41628"/>
      <c r="KX41628" s="23"/>
      <c r="KY41628" s="23"/>
    </row>
    <row r="41629" spans="36:311" x14ac:dyDescent="0.2">
      <c r="AJ41629" s="23"/>
      <c r="HH41629"/>
      <c r="IW41629" s="36"/>
      <c r="JI41629"/>
      <c r="JJ41629"/>
      <c r="KX41629" s="23"/>
      <c r="KY41629" s="23"/>
    </row>
    <row r="41630" spans="36:311" x14ac:dyDescent="0.2">
      <c r="AJ41630" s="23"/>
      <c r="HH41630"/>
      <c r="IW41630" s="36"/>
      <c r="JI41630"/>
      <c r="JJ41630"/>
      <c r="KX41630" s="23"/>
      <c r="KY41630" s="23"/>
    </row>
    <row r="41631" spans="36:311" x14ac:dyDescent="0.2">
      <c r="AJ41631" s="23"/>
      <c r="HH41631"/>
      <c r="IW41631" s="36"/>
      <c r="JI41631"/>
      <c r="JJ41631"/>
      <c r="KX41631" s="23"/>
      <c r="KY41631" s="23"/>
    </row>
    <row r="41632" spans="36:311" x14ac:dyDescent="0.2">
      <c r="AJ41632" s="23"/>
      <c r="HH41632"/>
      <c r="IW41632" s="36"/>
      <c r="JI41632"/>
      <c r="JJ41632"/>
      <c r="KX41632" s="23"/>
      <c r="KY41632" s="23"/>
    </row>
    <row r="41633" spans="36:311" x14ac:dyDescent="0.2">
      <c r="AJ41633" s="23"/>
      <c r="HH41633"/>
      <c r="IW41633" s="36"/>
      <c r="JI41633"/>
      <c r="JJ41633"/>
      <c r="KX41633" s="23"/>
      <c r="KY41633" s="23"/>
    </row>
    <row r="41634" spans="36:311" x14ac:dyDescent="0.2">
      <c r="AJ41634" s="23"/>
      <c r="HH41634"/>
      <c r="IW41634" s="36"/>
      <c r="JI41634"/>
      <c r="JJ41634"/>
      <c r="KX41634" s="23"/>
      <c r="KY41634" s="23"/>
    </row>
    <row r="41635" spans="36:311" x14ac:dyDescent="0.2">
      <c r="AJ41635" s="23"/>
      <c r="HH41635"/>
      <c r="IW41635" s="36"/>
      <c r="JI41635"/>
      <c r="JJ41635"/>
      <c r="KX41635" s="23"/>
      <c r="KY41635" s="23"/>
    </row>
    <row r="41636" spans="36:311" x14ac:dyDescent="0.2">
      <c r="AJ41636" s="23"/>
      <c r="HH41636"/>
      <c r="IW41636" s="36"/>
      <c r="JI41636"/>
      <c r="JJ41636"/>
      <c r="KX41636" s="23"/>
      <c r="KY41636" s="23"/>
    </row>
    <row r="41637" spans="36:311" x14ac:dyDescent="0.2">
      <c r="AJ41637" s="23"/>
      <c r="HH41637"/>
      <c r="IW41637" s="36"/>
      <c r="JI41637"/>
      <c r="JJ41637"/>
      <c r="KX41637" s="23"/>
      <c r="KY41637" s="23"/>
    </row>
    <row r="41638" spans="36:311" x14ac:dyDescent="0.2">
      <c r="AJ41638" s="23"/>
      <c r="HH41638"/>
      <c r="IW41638" s="36"/>
      <c r="JI41638"/>
      <c r="JJ41638"/>
      <c r="KX41638" s="23"/>
      <c r="KY41638" s="23"/>
    </row>
    <row r="41639" spans="36:311" x14ac:dyDescent="0.2">
      <c r="AJ41639" s="23"/>
      <c r="HH41639"/>
      <c r="IW41639" s="36"/>
      <c r="JI41639"/>
      <c r="JJ41639"/>
      <c r="KX41639" s="23"/>
      <c r="KY41639" s="23"/>
    </row>
    <row r="41640" spans="36:311" x14ac:dyDescent="0.2">
      <c r="AJ41640" s="23"/>
      <c r="HH41640"/>
      <c r="IW41640" s="36"/>
      <c r="JI41640"/>
      <c r="JJ41640"/>
      <c r="KX41640" s="23"/>
      <c r="KY41640" s="23"/>
    </row>
    <row r="41641" spans="36:311" x14ac:dyDescent="0.2">
      <c r="AJ41641" s="23"/>
      <c r="HH41641"/>
      <c r="IW41641" s="36"/>
      <c r="JI41641"/>
      <c r="JJ41641"/>
      <c r="KX41641" s="23"/>
      <c r="KY41641" s="23"/>
    </row>
    <row r="41642" spans="36:311" x14ac:dyDescent="0.2">
      <c r="AJ41642" s="23"/>
      <c r="HH41642"/>
      <c r="IW41642" s="36"/>
      <c r="JI41642"/>
      <c r="JJ41642"/>
      <c r="KX41642" s="23"/>
      <c r="KY41642" s="23"/>
    </row>
    <row r="41643" spans="36:311" x14ac:dyDescent="0.2">
      <c r="AJ41643" s="23"/>
      <c r="HH41643"/>
      <c r="IW41643" s="36"/>
      <c r="JI41643"/>
      <c r="JJ41643"/>
      <c r="KX41643" s="23"/>
      <c r="KY41643" s="23"/>
    </row>
    <row r="41644" spans="36:311" x14ac:dyDescent="0.2">
      <c r="AJ41644" s="23"/>
      <c r="HH41644"/>
      <c r="IW41644" s="36"/>
      <c r="JI41644"/>
      <c r="JJ41644"/>
      <c r="KX41644" s="23"/>
      <c r="KY41644" s="23"/>
    </row>
    <row r="41645" spans="36:311" x14ac:dyDescent="0.2">
      <c r="AJ41645" s="23"/>
      <c r="HH41645"/>
      <c r="IW41645" s="36"/>
      <c r="JI41645"/>
      <c r="JJ41645"/>
      <c r="KX41645" s="23"/>
      <c r="KY41645" s="23"/>
    </row>
    <row r="41646" spans="36:311" x14ac:dyDescent="0.2">
      <c r="AJ41646" s="23"/>
      <c r="HH41646"/>
      <c r="IW41646" s="36"/>
      <c r="JI41646"/>
      <c r="JJ41646"/>
      <c r="KX41646" s="23"/>
      <c r="KY41646" s="23"/>
    </row>
    <row r="41647" spans="36:311" x14ac:dyDescent="0.2">
      <c r="AJ41647" s="23"/>
      <c r="HH41647"/>
      <c r="IW41647" s="36"/>
      <c r="JI41647"/>
      <c r="JJ41647"/>
      <c r="KX41647" s="23"/>
      <c r="KY41647" s="23"/>
    </row>
    <row r="41648" spans="36:311" x14ac:dyDescent="0.2">
      <c r="AJ41648" s="23"/>
      <c r="HH41648"/>
      <c r="IW41648" s="36"/>
      <c r="JI41648"/>
      <c r="JJ41648"/>
      <c r="KX41648" s="23"/>
      <c r="KY41648" s="23"/>
    </row>
    <row r="41649" spans="36:311" x14ac:dyDescent="0.2">
      <c r="AJ41649" s="23"/>
      <c r="HH41649"/>
      <c r="IW41649" s="36"/>
      <c r="JI41649"/>
      <c r="JJ41649"/>
      <c r="KX41649" s="23"/>
      <c r="KY41649" s="23"/>
    </row>
    <row r="41650" spans="36:311" x14ac:dyDescent="0.2">
      <c r="AJ41650" s="23"/>
      <c r="HH41650"/>
      <c r="IW41650" s="36"/>
      <c r="JI41650"/>
      <c r="JJ41650"/>
      <c r="KX41650" s="23"/>
      <c r="KY41650" s="23"/>
    </row>
    <row r="41651" spans="36:311" x14ac:dyDescent="0.2">
      <c r="AJ41651" s="23"/>
      <c r="HH41651"/>
      <c r="IW41651" s="36"/>
      <c r="JI41651"/>
      <c r="JJ41651"/>
      <c r="KX41651" s="23"/>
      <c r="KY41651" s="23"/>
    </row>
    <row r="41652" spans="36:311" x14ac:dyDescent="0.2">
      <c r="AJ41652" s="23"/>
      <c r="HH41652"/>
      <c r="IW41652" s="36"/>
      <c r="JI41652"/>
      <c r="JJ41652"/>
      <c r="KX41652" s="23"/>
      <c r="KY41652" s="23"/>
    </row>
    <row r="41653" spans="36:311" x14ac:dyDescent="0.2">
      <c r="AJ41653" s="23"/>
      <c r="HH41653"/>
      <c r="IW41653" s="36"/>
      <c r="JI41653"/>
      <c r="JJ41653"/>
      <c r="KX41653" s="23"/>
      <c r="KY41653" s="23"/>
    </row>
    <row r="41654" spans="36:311" x14ac:dyDescent="0.2">
      <c r="AJ41654" s="23"/>
      <c r="HH41654"/>
      <c r="IW41654" s="36"/>
      <c r="JI41654"/>
      <c r="JJ41654"/>
      <c r="KX41654" s="23"/>
      <c r="KY41654" s="23"/>
    </row>
    <row r="41655" spans="36:311" x14ac:dyDescent="0.2">
      <c r="AJ41655" s="23"/>
      <c r="HH41655"/>
      <c r="IW41655" s="36"/>
      <c r="JI41655"/>
      <c r="JJ41655"/>
      <c r="KX41655" s="23"/>
      <c r="KY41655" s="23"/>
    </row>
    <row r="41656" spans="36:311" x14ac:dyDescent="0.2">
      <c r="AJ41656" s="23"/>
      <c r="HH41656"/>
      <c r="IW41656" s="36"/>
      <c r="JI41656"/>
      <c r="JJ41656"/>
      <c r="KX41656" s="23"/>
      <c r="KY41656" s="23"/>
    </row>
    <row r="41657" spans="36:311" x14ac:dyDescent="0.2">
      <c r="AJ41657" s="23"/>
      <c r="HH41657"/>
      <c r="IW41657" s="36"/>
      <c r="JI41657"/>
      <c r="JJ41657"/>
      <c r="KX41657" s="23"/>
      <c r="KY41657" s="23"/>
    </row>
    <row r="41658" spans="36:311" x14ac:dyDescent="0.2">
      <c r="AJ41658" s="23"/>
      <c r="HH41658"/>
      <c r="IW41658" s="36"/>
      <c r="JI41658"/>
      <c r="JJ41658"/>
      <c r="KX41658" s="23"/>
      <c r="KY41658" s="23"/>
    </row>
    <row r="41659" spans="36:311" x14ac:dyDescent="0.2">
      <c r="AJ41659" s="23"/>
      <c r="HH41659"/>
      <c r="IW41659" s="36"/>
      <c r="JI41659"/>
      <c r="JJ41659"/>
      <c r="KX41659" s="23"/>
      <c r="KY41659" s="23"/>
    </row>
    <row r="41660" spans="36:311" x14ac:dyDescent="0.2">
      <c r="AJ41660" s="23"/>
      <c r="HH41660"/>
      <c r="IW41660" s="36"/>
      <c r="JI41660"/>
      <c r="JJ41660"/>
      <c r="KX41660" s="23"/>
      <c r="KY41660" s="23"/>
    </row>
    <row r="41661" spans="36:311" x14ac:dyDescent="0.2">
      <c r="AJ41661" s="23"/>
      <c r="HH41661"/>
      <c r="IW41661" s="36"/>
      <c r="JI41661"/>
      <c r="JJ41661"/>
      <c r="KX41661" s="23"/>
      <c r="KY41661" s="23"/>
    </row>
    <row r="41662" spans="36:311" x14ac:dyDescent="0.2">
      <c r="AJ41662" s="23"/>
      <c r="HH41662"/>
      <c r="IW41662" s="36"/>
      <c r="JI41662"/>
      <c r="JJ41662"/>
      <c r="KX41662" s="23"/>
      <c r="KY41662" s="23"/>
    </row>
    <row r="41663" spans="36:311" x14ac:dyDescent="0.2">
      <c r="AJ41663" s="23"/>
      <c r="HH41663"/>
      <c r="IW41663" s="36"/>
      <c r="JI41663"/>
      <c r="JJ41663"/>
      <c r="KX41663" s="23"/>
      <c r="KY41663" s="23"/>
    </row>
    <row r="41664" spans="36:311" x14ac:dyDescent="0.2">
      <c r="AJ41664" s="23"/>
      <c r="HH41664"/>
      <c r="IW41664" s="36"/>
      <c r="JI41664"/>
      <c r="JJ41664"/>
      <c r="KX41664" s="23"/>
      <c r="KY41664" s="23"/>
    </row>
    <row r="41665" spans="36:311" x14ac:dyDescent="0.2">
      <c r="AJ41665" s="23"/>
      <c r="HH41665"/>
      <c r="IW41665" s="36"/>
      <c r="JI41665"/>
      <c r="JJ41665"/>
      <c r="KX41665" s="23"/>
      <c r="KY41665" s="23"/>
    </row>
    <row r="41666" spans="36:311" x14ac:dyDescent="0.2">
      <c r="AJ41666" s="23"/>
      <c r="HH41666"/>
      <c r="IW41666" s="36"/>
      <c r="JI41666"/>
      <c r="JJ41666"/>
      <c r="KX41666" s="23"/>
      <c r="KY41666" s="23"/>
    </row>
    <row r="41667" spans="36:311" x14ac:dyDescent="0.2">
      <c r="AJ41667" s="23"/>
      <c r="HH41667"/>
      <c r="IW41667" s="36"/>
      <c r="JI41667"/>
      <c r="JJ41667"/>
      <c r="KX41667" s="23"/>
      <c r="KY41667" s="23"/>
    </row>
    <row r="41668" spans="36:311" x14ac:dyDescent="0.2">
      <c r="AJ41668" s="23"/>
      <c r="HH41668"/>
      <c r="IW41668" s="36"/>
      <c r="JI41668"/>
      <c r="JJ41668"/>
      <c r="KX41668" s="23"/>
      <c r="KY41668" s="23"/>
    </row>
    <row r="41669" spans="36:311" x14ac:dyDescent="0.2">
      <c r="AJ41669" s="23"/>
      <c r="HH41669"/>
      <c r="IW41669" s="36"/>
      <c r="JI41669"/>
      <c r="JJ41669"/>
      <c r="KX41669" s="23"/>
      <c r="KY41669" s="23"/>
    </row>
    <row r="41670" spans="36:311" x14ac:dyDescent="0.2">
      <c r="AJ41670" s="23"/>
      <c r="HH41670"/>
      <c r="IW41670" s="36"/>
      <c r="JI41670"/>
      <c r="JJ41670"/>
      <c r="KX41670" s="23"/>
      <c r="KY41670" s="23"/>
    </row>
    <row r="41671" spans="36:311" x14ac:dyDescent="0.2">
      <c r="AJ41671" s="23"/>
      <c r="HH41671"/>
      <c r="IW41671" s="36"/>
      <c r="JI41671"/>
      <c r="JJ41671"/>
      <c r="KX41671" s="23"/>
      <c r="KY41671" s="23"/>
    </row>
    <row r="41672" spans="36:311" x14ac:dyDescent="0.2">
      <c r="AJ41672" s="23"/>
      <c r="HH41672"/>
      <c r="IW41672" s="36"/>
      <c r="JI41672"/>
      <c r="JJ41672"/>
      <c r="KX41672" s="23"/>
      <c r="KY41672" s="23"/>
    </row>
    <row r="41673" spans="36:311" x14ac:dyDescent="0.2">
      <c r="AJ41673" s="23"/>
      <c r="HH41673"/>
      <c r="IW41673" s="36"/>
      <c r="JI41673"/>
      <c r="JJ41673"/>
      <c r="KX41673" s="23"/>
      <c r="KY41673" s="23"/>
    </row>
    <row r="41674" spans="36:311" x14ac:dyDescent="0.2">
      <c r="AJ41674" s="23"/>
      <c r="HH41674"/>
      <c r="IW41674" s="36"/>
      <c r="JI41674"/>
      <c r="JJ41674"/>
      <c r="KX41674" s="23"/>
      <c r="KY41674" s="23"/>
    </row>
    <row r="41675" spans="36:311" x14ac:dyDescent="0.2">
      <c r="AJ41675" s="23"/>
      <c r="HH41675"/>
      <c r="IW41675" s="36"/>
      <c r="JI41675"/>
      <c r="JJ41675"/>
      <c r="KX41675" s="23"/>
      <c r="KY41675" s="23"/>
    </row>
    <row r="41676" spans="36:311" x14ac:dyDescent="0.2">
      <c r="AJ41676" s="23"/>
      <c r="HH41676"/>
      <c r="IW41676" s="36"/>
      <c r="JI41676"/>
      <c r="JJ41676"/>
      <c r="KX41676" s="23"/>
      <c r="KY41676" s="23"/>
    </row>
    <row r="41677" spans="36:311" x14ac:dyDescent="0.2">
      <c r="AJ41677" s="23"/>
      <c r="HH41677"/>
      <c r="IW41677" s="36"/>
      <c r="JI41677"/>
      <c r="JJ41677"/>
      <c r="KX41677" s="23"/>
      <c r="KY41677" s="23"/>
    </row>
    <row r="41678" spans="36:311" x14ac:dyDescent="0.2">
      <c r="AJ41678" s="23"/>
      <c r="HH41678"/>
      <c r="IW41678" s="36"/>
      <c r="JI41678"/>
      <c r="JJ41678"/>
      <c r="KX41678" s="23"/>
      <c r="KY41678" s="23"/>
    </row>
    <row r="41679" spans="36:311" x14ac:dyDescent="0.2">
      <c r="AJ41679" s="23"/>
      <c r="HH41679"/>
      <c r="IW41679" s="36"/>
      <c r="JI41679"/>
      <c r="JJ41679"/>
      <c r="KX41679" s="23"/>
      <c r="KY41679" s="23"/>
    </row>
    <row r="41680" spans="36:311" x14ac:dyDescent="0.2">
      <c r="AJ41680" s="23"/>
      <c r="HH41680"/>
      <c r="IW41680" s="36"/>
      <c r="JI41680"/>
      <c r="JJ41680"/>
      <c r="KX41680" s="23"/>
      <c r="KY41680" s="23"/>
    </row>
    <row r="41681" spans="36:311" x14ac:dyDescent="0.2">
      <c r="AJ41681" s="23"/>
      <c r="HH41681"/>
      <c r="IW41681" s="36"/>
      <c r="JI41681"/>
      <c r="JJ41681"/>
      <c r="KX41681" s="23"/>
      <c r="KY41681" s="23"/>
    </row>
    <row r="41682" spans="36:311" x14ac:dyDescent="0.2">
      <c r="AJ41682" s="23"/>
      <c r="HH41682"/>
      <c r="IW41682" s="36"/>
      <c r="JI41682"/>
      <c r="JJ41682"/>
      <c r="KX41682" s="23"/>
      <c r="KY41682" s="23"/>
    </row>
    <row r="41683" spans="36:311" x14ac:dyDescent="0.2">
      <c r="AJ41683" s="23"/>
      <c r="HH41683"/>
      <c r="IW41683" s="36"/>
      <c r="JI41683"/>
      <c r="JJ41683"/>
      <c r="KX41683" s="23"/>
      <c r="KY41683" s="23"/>
    </row>
    <row r="41684" spans="36:311" x14ac:dyDescent="0.2">
      <c r="AJ41684" s="23"/>
      <c r="HH41684"/>
      <c r="IW41684" s="36"/>
      <c r="JI41684"/>
      <c r="JJ41684"/>
      <c r="KX41684" s="23"/>
      <c r="KY41684" s="23"/>
    </row>
    <row r="41685" spans="36:311" x14ac:dyDescent="0.2">
      <c r="AJ41685" s="23"/>
      <c r="HH41685"/>
      <c r="IW41685" s="36"/>
      <c r="JI41685"/>
      <c r="JJ41685"/>
      <c r="KX41685" s="23"/>
      <c r="KY41685" s="23"/>
    </row>
    <row r="41686" spans="36:311" x14ac:dyDescent="0.2">
      <c r="AJ41686" s="23"/>
      <c r="HH41686"/>
      <c r="IW41686" s="36"/>
      <c r="JI41686"/>
      <c r="JJ41686"/>
      <c r="KX41686" s="23"/>
      <c r="KY41686" s="23"/>
    </row>
    <row r="41687" spans="36:311" x14ac:dyDescent="0.2">
      <c r="AJ41687" s="23"/>
      <c r="HH41687"/>
      <c r="IW41687" s="36"/>
      <c r="JI41687"/>
      <c r="JJ41687"/>
      <c r="KX41687" s="23"/>
      <c r="KY41687" s="23"/>
    </row>
    <row r="41688" spans="36:311" x14ac:dyDescent="0.2">
      <c r="AJ41688" s="23"/>
      <c r="HH41688"/>
      <c r="IW41688" s="36"/>
      <c r="JI41688"/>
      <c r="JJ41688"/>
      <c r="KX41688" s="23"/>
      <c r="KY41688" s="23"/>
    </row>
    <row r="41689" spans="36:311" x14ac:dyDescent="0.2">
      <c r="AJ41689" s="23"/>
      <c r="HH41689"/>
      <c r="IW41689" s="36"/>
      <c r="JI41689"/>
      <c r="JJ41689"/>
      <c r="KX41689" s="23"/>
      <c r="KY41689" s="23"/>
    </row>
    <row r="41690" spans="36:311" x14ac:dyDescent="0.2">
      <c r="AJ41690" s="23"/>
      <c r="HH41690"/>
      <c r="IW41690" s="36"/>
      <c r="JI41690"/>
      <c r="JJ41690"/>
      <c r="KX41690" s="23"/>
      <c r="KY41690" s="23"/>
    </row>
    <row r="41691" spans="36:311" x14ac:dyDescent="0.2">
      <c r="AJ41691" s="23"/>
      <c r="HH41691"/>
      <c r="IW41691" s="36"/>
      <c r="JI41691"/>
      <c r="JJ41691"/>
      <c r="KX41691" s="23"/>
      <c r="KY41691" s="23"/>
    </row>
    <row r="41692" spans="36:311" x14ac:dyDescent="0.2">
      <c r="AJ41692" s="23"/>
      <c r="HH41692"/>
      <c r="IW41692" s="36"/>
      <c r="JI41692"/>
      <c r="JJ41692"/>
      <c r="KX41692" s="23"/>
      <c r="KY41692" s="23"/>
    </row>
    <row r="41693" spans="36:311" x14ac:dyDescent="0.2">
      <c r="AJ41693" s="23"/>
      <c r="HH41693"/>
      <c r="IW41693" s="36"/>
      <c r="JI41693"/>
      <c r="JJ41693"/>
      <c r="KX41693" s="23"/>
      <c r="KY41693" s="23"/>
    </row>
    <row r="41694" spans="36:311" x14ac:dyDescent="0.2">
      <c r="AJ41694" s="23"/>
      <c r="HH41694"/>
      <c r="IW41694" s="36"/>
      <c r="JI41694"/>
      <c r="JJ41694"/>
      <c r="KX41694" s="23"/>
      <c r="KY41694" s="23"/>
    </row>
    <row r="41695" spans="36:311" x14ac:dyDescent="0.2">
      <c r="AJ41695" s="23"/>
      <c r="HH41695"/>
      <c r="IW41695" s="36"/>
      <c r="JI41695"/>
      <c r="JJ41695"/>
      <c r="KX41695" s="23"/>
      <c r="KY41695" s="23"/>
    </row>
    <row r="41696" spans="36:311" x14ac:dyDescent="0.2">
      <c r="AJ41696" s="23"/>
      <c r="HH41696"/>
      <c r="IW41696" s="36"/>
      <c r="JI41696"/>
      <c r="JJ41696"/>
      <c r="KX41696" s="23"/>
      <c r="KY41696" s="23"/>
    </row>
    <row r="41697" spans="36:311" x14ac:dyDescent="0.2">
      <c r="AJ41697" s="23"/>
      <c r="HH41697"/>
      <c r="IW41697" s="36"/>
      <c r="JI41697"/>
      <c r="JJ41697"/>
      <c r="KX41697" s="23"/>
      <c r="KY41697" s="23"/>
    </row>
    <row r="41698" spans="36:311" x14ac:dyDescent="0.2">
      <c r="AJ41698" s="23"/>
      <c r="HH41698"/>
      <c r="IW41698" s="36"/>
      <c r="JI41698"/>
      <c r="JJ41698"/>
      <c r="KX41698" s="23"/>
      <c r="KY41698" s="23"/>
    </row>
    <row r="41699" spans="36:311" x14ac:dyDescent="0.2">
      <c r="AJ41699" s="23"/>
      <c r="HH41699"/>
      <c r="IW41699" s="36"/>
      <c r="JI41699"/>
      <c r="JJ41699"/>
      <c r="KX41699" s="23"/>
      <c r="KY41699" s="23"/>
    </row>
    <row r="41700" spans="36:311" x14ac:dyDescent="0.2">
      <c r="AJ41700" s="23"/>
      <c r="HH41700"/>
      <c r="IW41700" s="36"/>
      <c r="JI41700"/>
      <c r="JJ41700"/>
      <c r="KX41700" s="23"/>
      <c r="KY41700" s="23"/>
    </row>
    <row r="41701" spans="36:311" x14ac:dyDescent="0.2">
      <c r="AJ41701" s="23"/>
      <c r="HH41701"/>
      <c r="IW41701" s="36"/>
      <c r="JI41701"/>
      <c r="JJ41701"/>
      <c r="KX41701" s="23"/>
      <c r="KY41701" s="23"/>
    </row>
    <row r="41702" spans="36:311" x14ac:dyDescent="0.2">
      <c r="AJ41702" s="23"/>
      <c r="HH41702"/>
      <c r="IW41702" s="36"/>
      <c r="JI41702"/>
      <c r="JJ41702"/>
      <c r="KX41702" s="23"/>
      <c r="KY41702" s="23"/>
    </row>
    <row r="41703" spans="36:311" x14ac:dyDescent="0.2">
      <c r="AJ41703" s="23"/>
      <c r="HH41703"/>
      <c r="IW41703" s="36"/>
      <c r="JI41703"/>
      <c r="JJ41703"/>
      <c r="KX41703" s="23"/>
      <c r="KY41703" s="23"/>
    </row>
    <row r="41704" spans="36:311" x14ac:dyDescent="0.2">
      <c r="AJ41704" s="23"/>
      <c r="HH41704"/>
      <c r="IW41704" s="36"/>
      <c r="JI41704"/>
      <c r="JJ41704"/>
      <c r="KX41704" s="23"/>
      <c r="KY41704" s="23"/>
    </row>
    <row r="41705" spans="36:311" x14ac:dyDescent="0.2">
      <c r="AJ41705" s="23"/>
      <c r="HH41705"/>
      <c r="IW41705" s="36"/>
      <c r="JI41705"/>
      <c r="JJ41705"/>
      <c r="KX41705" s="23"/>
      <c r="KY41705" s="23"/>
    </row>
    <row r="41706" spans="36:311" x14ac:dyDescent="0.2">
      <c r="AJ41706" s="23"/>
      <c r="HH41706"/>
      <c r="IW41706" s="36"/>
      <c r="JI41706"/>
      <c r="JJ41706"/>
      <c r="KX41706" s="23"/>
      <c r="KY41706" s="23"/>
    </row>
    <row r="41707" spans="36:311" x14ac:dyDescent="0.2">
      <c r="AJ41707" s="23"/>
      <c r="HH41707"/>
      <c r="IW41707" s="36"/>
      <c r="JI41707"/>
      <c r="JJ41707"/>
      <c r="KX41707" s="23"/>
      <c r="KY41707" s="23"/>
    </row>
    <row r="41708" spans="36:311" x14ac:dyDescent="0.2">
      <c r="AJ41708" s="23"/>
      <c r="HH41708"/>
      <c r="IW41708" s="36"/>
      <c r="JI41708"/>
      <c r="JJ41708"/>
      <c r="KX41708" s="23"/>
      <c r="KY41708" s="23"/>
    </row>
    <row r="41709" spans="36:311" x14ac:dyDescent="0.2">
      <c r="AJ41709" s="23"/>
      <c r="HH41709"/>
      <c r="IW41709" s="36"/>
      <c r="JI41709"/>
      <c r="JJ41709"/>
      <c r="KX41709" s="23"/>
      <c r="KY41709" s="23"/>
    </row>
    <row r="41710" spans="36:311" x14ac:dyDescent="0.2">
      <c r="AJ41710" s="23"/>
      <c r="HH41710"/>
      <c r="IW41710" s="36"/>
      <c r="JI41710"/>
      <c r="JJ41710"/>
      <c r="KX41710" s="23"/>
      <c r="KY41710" s="23"/>
    </row>
    <row r="41711" spans="36:311" x14ac:dyDescent="0.2">
      <c r="AJ41711" s="23"/>
      <c r="HH41711"/>
      <c r="IW41711" s="36"/>
      <c r="JI41711"/>
      <c r="JJ41711"/>
      <c r="KX41711" s="23"/>
      <c r="KY41711" s="23"/>
    </row>
    <row r="41712" spans="36:311" x14ac:dyDescent="0.2">
      <c r="AJ41712" s="23"/>
      <c r="HH41712"/>
      <c r="IW41712" s="36"/>
      <c r="JI41712"/>
      <c r="JJ41712"/>
      <c r="KX41712" s="23"/>
      <c r="KY41712" s="23"/>
    </row>
    <row r="41713" spans="36:311" x14ac:dyDescent="0.2">
      <c r="AJ41713" s="23"/>
      <c r="HH41713"/>
      <c r="IW41713" s="36"/>
      <c r="JI41713"/>
      <c r="JJ41713"/>
      <c r="KX41713" s="23"/>
      <c r="KY41713" s="23"/>
    </row>
    <row r="41714" spans="36:311" x14ac:dyDescent="0.2">
      <c r="AJ41714" s="23"/>
      <c r="HH41714"/>
      <c r="IW41714" s="36"/>
      <c r="JI41714"/>
      <c r="JJ41714"/>
      <c r="KX41714" s="23"/>
      <c r="KY41714" s="23"/>
    </row>
    <row r="41715" spans="36:311" x14ac:dyDescent="0.2">
      <c r="AJ41715" s="23"/>
      <c r="HH41715"/>
      <c r="IW41715" s="36"/>
      <c r="JI41715"/>
      <c r="JJ41715"/>
      <c r="KX41715" s="23"/>
      <c r="KY41715" s="23"/>
    </row>
    <row r="41716" spans="36:311" x14ac:dyDescent="0.2">
      <c r="AJ41716" s="23"/>
      <c r="HH41716"/>
      <c r="IW41716" s="36"/>
      <c r="JI41716"/>
      <c r="JJ41716"/>
      <c r="KX41716" s="23"/>
      <c r="KY41716" s="23"/>
    </row>
    <row r="41717" spans="36:311" x14ac:dyDescent="0.2">
      <c r="AJ41717" s="23"/>
      <c r="HH41717"/>
      <c r="IW41717" s="36"/>
      <c r="JI41717"/>
      <c r="JJ41717"/>
      <c r="KX41717" s="23"/>
      <c r="KY41717" s="23"/>
    </row>
    <row r="41718" spans="36:311" x14ac:dyDescent="0.2">
      <c r="AJ41718" s="23"/>
      <c r="HH41718"/>
      <c r="IW41718" s="36"/>
      <c r="JI41718"/>
      <c r="JJ41718"/>
      <c r="KX41718" s="23"/>
      <c r="KY41718" s="23"/>
    </row>
    <row r="41719" spans="36:311" x14ac:dyDescent="0.2">
      <c r="AJ41719" s="23"/>
      <c r="HH41719"/>
      <c r="IW41719" s="36"/>
      <c r="JI41719"/>
      <c r="JJ41719"/>
      <c r="KX41719" s="23"/>
      <c r="KY41719" s="23"/>
    </row>
    <row r="41720" spans="36:311" x14ac:dyDescent="0.2">
      <c r="AJ41720" s="23"/>
      <c r="HH41720"/>
      <c r="IW41720" s="36"/>
      <c r="JI41720"/>
      <c r="JJ41720"/>
      <c r="KX41720" s="23"/>
      <c r="KY41720" s="23"/>
    </row>
    <row r="41721" spans="36:311" x14ac:dyDescent="0.2">
      <c r="AJ41721" s="23"/>
      <c r="HH41721"/>
      <c r="IW41721" s="36"/>
      <c r="JI41721"/>
      <c r="JJ41721"/>
      <c r="KX41721" s="23"/>
      <c r="KY41721" s="23"/>
    </row>
    <row r="41722" spans="36:311" x14ac:dyDescent="0.2">
      <c r="AJ41722" s="23"/>
      <c r="HH41722"/>
      <c r="IW41722" s="36"/>
      <c r="JI41722"/>
      <c r="JJ41722"/>
      <c r="KX41722" s="23"/>
      <c r="KY41722" s="23"/>
    </row>
    <row r="41723" spans="36:311" x14ac:dyDescent="0.2">
      <c r="AJ41723" s="23"/>
      <c r="HH41723"/>
      <c r="IW41723" s="36"/>
      <c r="JI41723"/>
      <c r="JJ41723"/>
      <c r="KX41723" s="23"/>
      <c r="KY41723" s="23"/>
    </row>
    <row r="41724" spans="36:311" x14ac:dyDescent="0.2">
      <c r="AJ41724" s="23"/>
      <c r="HH41724"/>
      <c r="IW41724" s="36"/>
      <c r="JI41724"/>
      <c r="JJ41724"/>
      <c r="KX41724" s="23"/>
      <c r="KY41724" s="23"/>
    </row>
    <row r="41725" spans="36:311" x14ac:dyDescent="0.2">
      <c r="AJ41725" s="23"/>
      <c r="HH41725"/>
      <c r="IW41725" s="36"/>
      <c r="JI41725"/>
      <c r="JJ41725"/>
      <c r="KX41725" s="23"/>
      <c r="KY41725" s="23"/>
    </row>
    <row r="41726" spans="36:311" x14ac:dyDescent="0.2">
      <c r="AJ41726" s="23"/>
      <c r="HH41726"/>
      <c r="IW41726" s="36"/>
      <c r="JI41726"/>
      <c r="JJ41726"/>
      <c r="KX41726" s="23"/>
      <c r="KY41726" s="23"/>
    </row>
    <row r="41727" spans="36:311" x14ac:dyDescent="0.2">
      <c r="AJ41727" s="23"/>
      <c r="HH41727"/>
      <c r="IW41727" s="36"/>
      <c r="JI41727"/>
      <c r="JJ41727"/>
      <c r="KX41727" s="23"/>
      <c r="KY41727" s="23"/>
    </row>
    <row r="41728" spans="36:311" x14ac:dyDescent="0.2">
      <c r="AJ41728" s="23"/>
      <c r="HH41728"/>
      <c r="IW41728" s="36"/>
      <c r="JI41728"/>
      <c r="JJ41728"/>
      <c r="KX41728" s="23"/>
      <c r="KY41728" s="23"/>
    </row>
    <row r="41729" spans="36:311" x14ac:dyDescent="0.2">
      <c r="AJ41729" s="23"/>
      <c r="HH41729"/>
      <c r="IW41729" s="36"/>
      <c r="JI41729"/>
      <c r="JJ41729"/>
      <c r="KX41729" s="23"/>
      <c r="KY41729" s="23"/>
    </row>
    <row r="41730" spans="36:311" x14ac:dyDescent="0.2">
      <c r="AJ41730" s="23"/>
      <c r="HH41730"/>
      <c r="IW41730" s="36"/>
      <c r="JI41730"/>
      <c r="JJ41730"/>
      <c r="KX41730" s="23"/>
      <c r="KY41730" s="23"/>
    </row>
    <row r="41731" spans="36:311" x14ac:dyDescent="0.2">
      <c r="AJ41731" s="23"/>
      <c r="HH41731"/>
      <c r="IW41731" s="36"/>
      <c r="JI41731"/>
      <c r="JJ41731"/>
      <c r="KX41731" s="23"/>
      <c r="KY41731" s="23"/>
    </row>
    <row r="41732" spans="36:311" x14ac:dyDescent="0.2">
      <c r="AJ41732" s="23"/>
      <c r="HH41732"/>
      <c r="IW41732" s="36"/>
      <c r="JI41732"/>
      <c r="JJ41732"/>
      <c r="KX41732" s="23"/>
      <c r="KY41732" s="23"/>
    </row>
    <row r="41733" spans="36:311" x14ac:dyDescent="0.2">
      <c r="AJ41733" s="23"/>
      <c r="HH41733"/>
      <c r="IW41733" s="36"/>
      <c r="JI41733"/>
      <c r="JJ41733"/>
      <c r="KX41733" s="23"/>
      <c r="KY41733" s="23"/>
    </row>
    <row r="41734" spans="36:311" x14ac:dyDescent="0.2">
      <c r="AJ41734" s="23"/>
      <c r="HH41734"/>
      <c r="IW41734" s="36"/>
      <c r="JI41734"/>
      <c r="JJ41734"/>
      <c r="KX41734" s="23"/>
      <c r="KY41734" s="23"/>
    </row>
    <row r="41735" spans="36:311" x14ac:dyDescent="0.2">
      <c r="AJ41735" s="23"/>
      <c r="HH41735"/>
      <c r="IW41735" s="36"/>
      <c r="JI41735"/>
      <c r="JJ41735"/>
      <c r="KX41735" s="23"/>
      <c r="KY41735" s="23"/>
    </row>
    <row r="41736" spans="36:311" x14ac:dyDescent="0.2">
      <c r="AJ41736" s="23"/>
      <c r="HH41736"/>
      <c r="IW41736" s="36"/>
      <c r="JI41736"/>
      <c r="JJ41736"/>
      <c r="KX41736" s="23"/>
      <c r="KY41736" s="23"/>
    </row>
    <row r="41737" spans="36:311" x14ac:dyDescent="0.2">
      <c r="AJ41737" s="23"/>
      <c r="HH41737"/>
      <c r="IW41737" s="36"/>
      <c r="JI41737"/>
      <c r="JJ41737"/>
      <c r="KX41737" s="23"/>
      <c r="KY41737" s="23"/>
    </row>
    <row r="41738" spans="36:311" x14ac:dyDescent="0.2">
      <c r="AJ41738" s="23"/>
      <c r="HH41738"/>
      <c r="IW41738" s="36"/>
      <c r="JI41738"/>
      <c r="JJ41738"/>
      <c r="KX41738" s="23"/>
      <c r="KY41738" s="23"/>
    </row>
    <row r="41739" spans="36:311" x14ac:dyDescent="0.2">
      <c r="AJ41739" s="23"/>
      <c r="HH41739"/>
      <c r="IW41739" s="36"/>
      <c r="JI41739"/>
      <c r="JJ41739"/>
      <c r="KX41739" s="23"/>
      <c r="KY41739" s="23"/>
    </row>
    <row r="41740" spans="36:311" x14ac:dyDescent="0.2">
      <c r="AJ41740" s="23"/>
      <c r="HH41740"/>
      <c r="IW41740" s="36"/>
      <c r="JI41740"/>
      <c r="JJ41740"/>
      <c r="KX41740" s="23"/>
      <c r="KY41740" s="23"/>
    </row>
    <row r="41741" spans="36:311" x14ac:dyDescent="0.2">
      <c r="AJ41741" s="23"/>
      <c r="HH41741"/>
      <c r="IW41741" s="36"/>
      <c r="JI41741"/>
      <c r="JJ41741"/>
      <c r="KX41741" s="23"/>
      <c r="KY41741" s="23"/>
    </row>
    <row r="41742" spans="36:311" x14ac:dyDescent="0.2">
      <c r="AJ41742" s="23"/>
      <c r="HH41742"/>
      <c r="IW41742" s="36"/>
      <c r="JI41742"/>
      <c r="JJ41742"/>
      <c r="KX41742" s="23"/>
      <c r="KY41742" s="23"/>
    </row>
    <row r="41743" spans="36:311" x14ac:dyDescent="0.2">
      <c r="AJ41743" s="23"/>
      <c r="HH41743"/>
      <c r="IW41743" s="36"/>
      <c r="JI41743"/>
      <c r="JJ41743"/>
      <c r="KX41743" s="23"/>
      <c r="KY41743" s="23"/>
    </row>
    <row r="41744" spans="36:311" x14ac:dyDescent="0.2">
      <c r="AJ41744" s="23"/>
      <c r="HH41744"/>
      <c r="IW41744" s="36"/>
      <c r="JI41744"/>
      <c r="JJ41744"/>
      <c r="KX41744" s="23"/>
      <c r="KY41744" s="23"/>
    </row>
    <row r="41745" spans="36:311" x14ac:dyDescent="0.2">
      <c r="AJ41745" s="23"/>
      <c r="HH41745"/>
      <c r="IW41745" s="36"/>
      <c r="JI41745"/>
      <c r="JJ41745"/>
      <c r="KX41745" s="23"/>
      <c r="KY41745" s="23"/>
    </row>
    <row r="41746" spans="36:311" x14ac:dyDescent="0.2">
      <c r="AJ41746" s="23"/>
      <c r="HH41746"/>
      <c r="IW41746" s="36"/>
      <c r="JI41746"/>
      <c r="JJ41746"/>
      <c r="KX41746" s="23"/>
      <c r="KY41746" s="23"/>
    </row>
    <row r="41747" spans="36:311" x14ac:dyDescent="0.2">
      <c r="AJ41747" s="23"/>
      <c r="HH41747"/>
      <c r="IW41747" s="36"/>
      <c r="JI41747"/>
      <c r="JJ41747"/>
      <c r="KX41747" s="23"/>
      <c r="KY41747" s="23"/>
    </row>
    <row r="41748" spans="36:311" x14ac:dyDescent="0.2">
      <c r="AJ41748" s="23"/>
      <c r="HH41748"/>
      <c r="IW41748" s="36"/>
      <c r="JI41748"/>
      <c r="JJ41748"/>
      <c r="KX41748" s="23"/>
      <c r="KY41748" s="23"/>
    </row>
    <row r="41749" spans="36:311" x14ac:dyDescent="0.2">
      <c r="AJ41749" s="23"/>
      <c r="HH41749"/>
      <c r="IW41749" s="36"/>
      <c r="JI41749"/>
      <c r="JJ41749"/>
      <c r="KX41749" s="23"/>
      <c r="KY41749" s="23"/>
    </row>
    <row r="41750" spans="36:311" x14ac:dyDescent="0.2">
      <c r="AJ41750" s="23"/>
      <c r="HH41750"/>
      <c r="IW41750" s="36"/>
      <c r="JI41750"/>
      <c r="JJ41750"/>
      <c r="KX41750" s="23"/>
      <c r="KY41750" s="23"/>
    </row>
    <row r="41751" spans="36:311" x14ac:dyDescent="0.2">
      <c r="AJ41751" s="23"/>
      <c r="HH41751"/>
      <c r="IW41751" s="36"/>
      <c r="JI41751"/>
      <c r="JJ41751"/>
      <c r="KX41751" s="23"/>
      <c r="KY41751" s="23"/>
    </row>
    <row r="41752" spans="36:311" x14ac:dyDescent="0.2">
      <c r="AJ41752" s="23"/>
      <c r="HH41752"/>
      <c r="IW41752" s="36"/>
      <c r="JI41752"/>
      <c r="JJ41752"/>
      <c r="KX41752" s="23"/>
      <c r="KY41752" s="23"/>
    </row>
    <row r="41753" spans="36:311" x14ac:dyDescent="0.2">
      <c r="AJ41753" s="23"/>
      <c r="HH41753"/>
      <c r="IW41753" s="36"/>
      <c r="JI41753"/>
      <c r="JJ41753"/>
      <c r="KX41753" s="23"/>
      <c r="KY41753" s="23"/>
    </row>
    <row r="41754" spans="36:311" x14ac:dyDescent="0.2">
      <c r="AJ41754" s="23"/>
      <c r="HH41754"/>
      <c r="IW41754" s="36"/>
      <c r="JI41754"/>
      <c r="JJ41754"/>
      <c r="KX41754" s="23"/>
      <c r="KY41754" s="23"/>
    </row>
    <row r="41755" spans="36:311" x14ac:dyDescent="0.2">
      <c r="AJ41755" s="23"/>
      <c r="HH41755"/>
      <c r="IW41755" s="36"/>
      <c r="JI41755"/>
      <c r="JJ41755"/>
      <c r="KX41755" s="23"/>
      <c r="KY41755" s="23"/>
    </row>
    <row r="41756" spans="36:311" x14ac:dyDescent="0.2">
      <c r="AJ41756" s="23"/>
      <c r="HH41756"/>
      <c r="IW41756" s="36"/>
      <c r="JI41756"/>
      <c r="JJ41756"/>
      <c r="KX41756" s="23"/>
      <c r="KY41756" s="23"/>
    </row>
    <row r="41757" spans="36:311" x14ac:dyDescent="0.2">
      <c r="AJ41757" s="23"/>
      <c r="HH41757"/>
      <c r="IW41757" s="36"/>
      <c r="JI41757"/>
      <c r="JJ41757"/>
      <c r="KX41757" s="23"/>
      <c r="KY41757" s="23"/>
    </row>
    <row r="41758" spans="36:311" x14ac:dyDescent="0.2">
      <c r="AJ41758" s="23"/>
      <c r="HH41758"/>
      <c r="IW41758" s="36"/>
      <c r="JI41758"/>
      <c r="JJ41758"/>
      <c r="KX41758" s="23"/>
      <c r="KY41758" s="23"/>
    </row>
    <row r="41759" spans="36:311" x14ac:dyDescent="0.2">
      <c r="AJ41759" s="23"/>
      <c r="HH41759"/>
      <c r="IW41759" s="36"/>
      <c r="JI41759"/>
      <c r="JJ41759"/>
      <c r="KX41759" s="23"/>
      <c r="KY41759" s="23"/>
    </row>
    <row r="41760" spans="36:311" x14ac:dyDescent="0.2">
      <c r="AJ41760" s="23"/>
      <c r="HH41760"/>
      <c r="IW41760" s="36"/>
      <c r="JI41760"/>
      <c r="JJ41760"/>
      <c r="KX41760" s="23"/>
      <c r="KY41760" s="23"/>
    </row>
    <row r="41761" spans="36:311" x14ac:dyDescent="0.2">
      <c r="AJ41761" s="23"/>
      <c r="HH41761"/>
      <c r="IW41761" s="36"/>
      <c r="JI41761"/>
      <c r="JJ41761"/>
      <c r="KX41761" s="23"/>
      <c r="KY41761" s="23"/>
    </row>
    <row r="41762" spans="36:311" x14ac:dyDescent="0.2">
      <c r="AJ41762" s="23"/>
      <c r="HH41762"/>
      <c r="IW41762" s="36"/>
      <c r="JI41762"/>
      <c r="JJ41762"/>
      <c r="KX41762" s="23"/>
      <c r="KY41762" s="23"/>
    </row>
    <row r="41763" spans="36:311" x14ac:dyDescent="0.2">
      <c r="AJ41763" s="23"/>
      <c r="HH41763"/>
      <c r="IW41763" s="36"/>
      <c r="JI41763"/>
      <c r="JJ41763"/>
      <c r="KX41763" s="23"/>
      <c r="KY41763" s="23"/>
    </row>
    <row r="41764" spans="36:311" x14ac:dyDescent="0.2">
      <c r="AJ41764" s="23"/>
      <c r="HH41764"/>
      <c r="IW41764" s="36"/>
      <c r="JI41764"/>
      <c r="JJ41764"/>
      <c r="KX41764" s="23"/>
      <c r="KY41764" s="23"/>
    </row>
    <row r="41765" spans="36:311" x14ac:dyDescent="0.2">
      <c r="AJ41765" s="23"/>
      <c r="HH41765"/>
      <c r="IW41765" s="36"/>
      <c r="JI41765"/>
      <c r="JJ41765"/>
      <c r="KX41765" s="23"/>
      <c r="KY41765" s="23"/>
    </row>
    <row r="41766" spans="36:311" x14ac:dyDescent="0.2">
      <c r="AJ41766" s="23"/>
      <c r="HH41766"/>
      <c r="IW41766" s="36"/>
      <c r="JI41766"/>
      <c r="JJ41766"/>
      <c r="KX41766" s="23"/>
      <c r="KY41766" s="23"/>
    </row>
    <row r="41767" spans="36:311" x14ac:dyDescent="0.2">
      <c r="AJ41767" s="23"/>
      <c r="HH41767"/>
      <c r="IW41767" s="36"/>
      <c r="JI41767"/>
      <c r="JJ41767"/>
      <c r="KX41767" s="23"/>
      <c r="KY41767" s="23"/>
    </row>
    <row r="41768" spans="36:311" x14ac:dyDescent="0.2">
      <c r="AJ41768" s="23"/>
      <c r="HH41768"/>
      <c r="IW41768" s="36"/>
      <c r="JI41768"/>
      <c r="JJ41768"/>
      <c r="KX41768" s="23"/>
      <c r="KY41768" s="23"/>
    </row>
    <row r="41769" spans="36:311" x14ac:dyDescent="0.2">
      <c r="AJ41769" s="23"/>
      <c r="HH41769"/>
      <c r="IW41769" s="36"/>
      <c r="JI41769"/>
      <c r="JJ41769"/>
      <c r="KX41769" s="23"/>
      <c r="KY41769" s="23"/>
    </row>
    <row r="41770" spans="36:311" x14ac:dyDescent="0.2">
      <c r="AJ41770" s="23"/>
      <c r="HH41770"/>
      <c r="IW41770" s="36"/>
      <c r="JI41770"/>
      <c r="JJ41770"/>
      <c r="KX41770" s="23"/>
      <c r="KY41770" s="23"/>
    </row>
    <row r="41771" spans="36:311" x14ac:dyDescent="0.2">
      <c r="AJ41771" s="23"/>
      <c r="HH41771"/>
      <c r="IW41771" s="36"/>
      <c r="JI41771"/>
      <c r="JJ41771"/>
      <c r="KX41771" s="23"/>
      <c r="KY41771" s="23"/>
    </row>
    <row r="41772" spans="36:311" x14ac:dyDescent="0.2">
      <c r="AJ41772" s="23"/>
      <c r="HH41772"/>
      <c r="IW41772" s="36"/>
      <c r="JI41772"/>
      <c r="JJ41772"/>
      <c r="KX41772" s="23"/>
      <c r="KY41772" s="23"/>
    </row>
    <row r="41773" spans="36:311" x14ac:dyDescent="0.2">
      <c r="AJ41773" s="23"/>
      <c r="HH41773"/>
      <c r="IW41773" s="36"/>
      <c r="JI41773"/>
      <c r="JJ41773"/>
      <c r="KX41773" s="23"/>
      <c r="KY41773" s="23"/>
    </row>
    <row r="41774" spans="36:311" x14ac:dyDescent="0.2">
      <c r="AJ41774" s="23"/>
      <c r="HH41774"/>
      <c r="IW41774" s="36"/>
      <c r="JI41774"/>
      <c r="JJ41774"/>
      <c r="KX41774" s="23"/>
      <c r="KY41774" s="23"/>
    </row>
    <row r="41775" spans="36:311" x14ac:dyDescent="0.2">
      <c r="AJ41775" s="23"/>
      <c r="HH41775"/>
      <c r="IW41775" s="36"/>
      <c r="JI41775"/>
      <c r="JJ41775"/>
      <c r="KX41775" s="23"/>
      <c r="KY41775" s="23"/>
    </row>
    <row r="41776" spans="36:311" x14ac:dyDescent="0.2">
      <c r="AJ41776" s="23"/>
      <c r="HH41776"/>
      <c r="IW41776" s="36"/>
      <c r="JI41776"/>
      <c r="JJ41776"/>
      <c r="KX41776" s="23"/>
      <c r="KY41776" s="23"/>
    </row>
    <row r="41777" spans="36:311" x14ac:dyDescent="0.2">
      <c r="AJ41777" s="23"/>
      <c r="HH41777"/>
      <c r="IW41777" s="36"/>
      <c r="JI41777"/>
      <c r="JJ41777"/>
      <c r="KX41777" s="23"/>
      <c r="KY41777" s="23"/>
    </row>
    <row r="41778" spans="36:311" x14ac:dyDescent="0.2">
      <c r="AJ41778" s="23"/>
      <c r="HH41778"/>
      <c r="IW41778" s="36"/>
      <c r="JI41778"/>
      <c r="JJ41778"/>
      <c r="KX41778" s="23"/>
      <c r="KY41778" s="23"/>
    </row>
    <row r="41779" spans="36:311" x14ac:dyDescent="0.2">
      <c r="AJ41779" s="23"/>
      <c r="HH41779"/>
      <c r="IW41779" s="36"/>
      <c r="JI41779"/>
      <c r="JJ41779"/>
      <c r="KX41779" s="23"/>
      <c r="KY41779" s="23"/>
    </row>
    <row r="41780" spans="36:311" x14ac:dyDescent="0.2">
      <c r="AJ41780" s="23"/>
      <c r="HH41780"/>
      <c r="IW41780" s="36"/>
      <c r="JI41780"/>
      <c r="JJ41780"/>
      <c r="KX41780" s="23"/>
      <c r="KY41780" s="23"/>
    </row>
    <row r="41781" spans="36:311" x14ac:dyDescent="0.2">
      <c r="AJ41781" s="23"/>
      <c r="HH41781"/>
      <c r="IW41781" s="36"/>
      <c r="JI41781"/>
      <c r="JJ41781"/>
      <c r="KX41781" s="23"/>
      <c r="KY41781" s="23"/>
    </row>
    <row r="41782" spans="36:311" x14ac:dyDescent="0.2">
      <c r="AJ41782" s="23"/>
      <c r="HH41782"/>
      <c r="IW41782" s="36"/>
      <c r="JI41782"/>
      <c r="JJ41782"/>
      <c r="KX41782" s="23"/>
      <c r="KY41782" s="23"/>
    </row>
    <row r="41783" spans="36:311" x14ac:dyDescent="0.2">
      <c r="AJ41783" s="23"/>
      <c r="HH41783"/>
      <c r="IW41783" s="36"/>
      <c r="JI41783"/>
      <c r="JJ41783"/>
      <c r="KX41783" s="23"/>
      <c r="KY41783" s="23"/>
    </row>
    <row r="41784" spans="36:311" x14ac:dyDescent="0.2">
      <c r="AJ41784" s="23"/>
      <c r="HH41784"/>
      <c r="IW41784" s="36"/>
      <c r="JI41784"/>
      <c r="JJ41784"/>
      <c r="KX41784" s="23"/>
      <c r="KY41784" s="23"/>
    </row>
    <row r="41785" spans="36:311" x14ac:dyDescent="0.2">
      <c r="AJ41785" s="23"/>
      <c r="HH41785"/>
      <c r="IW41785" s="36"/>
      <c r="JI41785"/>
      <c r="JJ41785"/>
      <c r="KX41785" s="23"/>
      <c r="KY41785" s="23"/>
    </row>
    <row r="41786" spans="36:311" x14ac:dyDescent="0.2">
      <c r="AJ41786" s="23"/>
      <c r="HH41786"/>
      <c r="IW41786" s="36"/>
      <c r="JI41786"/>
      <c r="JJ41786"/>
      <c r="KX41786" s="23"/>
      <c r="KY41786" s="23"/>
    </row>
    <row r="41787" spans="36:311" x14ac:dyDescent="0.2">
      <c r="AJ41787" s="23"/>
      <c r="HH41787"/>
      <c r="IW41787" s="36"/>
      <c r="JI41787"/>
      <c r="JJ41787"/>
      <c r="KX41787" s="23"/>
      <c r="KY41787" s="23"/>
    </row>
    <row r="41788" spans="36:311" x14ac:dyDescent="0.2">
      <c r="AJ41788" s="23"/>
      <c r="HH41788"/>
      <c r="IW41788" s="36"/>
      <c r="JI41788"/>
      <c r="JJ41788"/>
      <c r="KX41788" s="23"/>
      <c r="KY41788" s="23"/>
    </row>
    <row r="41789" spans="36:311" x14ac:dyDescent="0.2">
      <c r="AJ41789" s="23"/>
      <c r="HH41789"/>
      <c r="IW41789" s="36"/>
      <c r="JI41789"/>
      <c r="JJ41789"/>
      <c r="KX41789" s="23"/>
      <c r="KY41789" s="23"/>
    </row>
    <row r="41790" spans="36:311" x14ac:dyDescent="0.2">
      <c r="AJ41790" s="23"/>
      <c r="HH41790"/>
      <c r="IW41790" s="36"/>
      <c r="JI41790"/>
      <c r="JJ41790"/>
      <c r="KX41790" s="23"/>
      <c r="KY41790" s="23"/>
    </row>
    <row r="41791" spans="36:311" x14ac:dyDescent="0.2">
      <c r="AJ41791" s="23"/>
      <c r="HH41791"/>
      <c r="IW41791" s="36"/>
      <c r="JI41791"/>
      <c r="JJ41791"/>
      <c r="KX41791" s="23"/>
      <c r="KY41791" s="23"/>
    </row>
    <row r="41792" spans="36:311" x14ac:dyDescent="0.2">
      <c r="AJ41792" s="23"/>
      <c r="HH41792"/>
      <c r="IW41792" s="36"/>
      <c r="JI41792"/>
      <c r="JJ41792"/>
      <c r="KX41792" s="23"/>
      <c r="KY41792" s="23"/>
    </row>
    <row r="41793" spans="36:311" x14ac:dyDescent="0.2">
      <c r="AJ41793" s="23"/>
      <c r="HH41793"/>
      <c r="IW41793" s="36"/>
      <c r="JI41793"/>
      <c r="JJ41793"/>
      <c r="KX41793" s="23"/>
      <c r="KY41793" s="23"/>
    </row>
    <row r="41794" spans="36:311" x14ac:dyDescent="0.2">
      <c r="AJ41794" s="23"/>
      <c r="HH41794"/>
      <c r="IW41794" s="36"/>
      <c r="JI41794"/>
      <c r="JJ41794"/>
      <c r="KX41794" s="23"/>
      <c r="KY41794" s="23"/>
    </row>
    <row r="41795" spans="36:311" x14ac:dyDescent="0.2">
      <c r="AJ41795" s="23"/>
      <c r="HH41795"/>
      <c r="IW41795" s="36"/>
      <c r="JI41795"/>
      <c r="JJ41795"/>
      <c r="KX41795" s="23"/>
      <c r="KY41795" s="23"/>
    </row>
    <row r="41796" spans="36:311" x14ac:dyDescent="0.2">
      <c r="AJ41796" s="23"/>
      <c r="HH41796"/>
      <c r="IW41796" s="36"/>
      <c r="JI41796"/>
      <c r="JJ41796"/>
      <c r="KX41796" s="23"/>
      <c r="KY41796" s="23"/>
    </row>
    <row r="41797" spans="36:311" x14ac:dyDescent="0.2">
      <c r="AJ41797" s="23"/>
      <c r="HH41797"/>
      <c r="IW41797" s="36"/>
      <c r="JI41797"/>
      <c r="JJ41797"/>
      <c r="KX41797" s="23"/>
      <c r="KY41797" s="23"/>
    </row>
    <row r="41798" spans="36:311" x14ac:dyDescent="0.2">
      <c r="AJ41798" s="23"/>
      <c r="HH41798"/>
      <c r="IW41798" s="36"/>
      <c r="JI41798"/>
      <c r="JJ41798"/>
      <c r="KX41798" s="23"/>
      <c r="KY41798" s="23"/>
    </row>
    <row r="41799" spans="36:311" x14ac:dyDescent="0.2">
      <c r="AJ41799" s="23"/>
      <c r="HH41799"/>
      <c r="IW41799" s="36"/>
      <c r="JI41799"/>
      <c r="JJ41799"/>
      <c r="KX41799" s="23"/>
      <c r="KY41799" s="23"/>
    </row>
    <row r="41800" spans="36:311" x14ac:dyDescent="0.2">
      <c r="AJ41800" s="23"/>
      <c r="HH41800"/>
      <c r="IW41800" s="36"/>
      <c r="JI41800"/>
      <c r="JJ41800"/>
      <c r="KX41800" s="23"/>
      <c r="KY41800" s="23"/>
    </row>
    <row r="41801" spans="36:311" x14ac:dyDescent="0.2">
      <c r="AJ41801" s="23"/>
      <c r="HH41801"/>
      <c r="IW41801" s="36"/>
      <c r="JI41801"/>
      <c r="JJ41801"/>
      <c r="KX41801" s="23"/>
      <c r="KY41801" s="23"/>
    </row>
    <row r="41802" spans="36:311" x14ac:dyDescent="0.2">
      <c r="AJ41802" s="23"/>
      <c r="HH41802"/>
      <c r="IW41802" s="36"/>
      <c r="JI41802"/>
      <c r="JJ41802"/>
      <c r="KX41802" s="23"/>
      <c r="KY41802" s="23"/>
    </row>
    <row r="41803" spans="36:311" x14ac:dyDescent="0.2">
      <c r="AJ41803" s="23"/>
      <c r="HH41803"/>
      <c r="IW41803" s="36"/>
      <c r="JI41803"/>
      <c r="JJ41803"/>
      <c r="KX41803" s="23"/>
      <c r="KY41803" s="23"/>
    </row>
    <row r="41804" spans="36:311" x14ac:dyDescent="0.2">
      <c r="AJ41804" s="23"/>
      <c r="HH41804"/>
      <c r="IW41804" s="36"/>
      <c r="JI41804"/>
      <c r="JJ41804"/>
      <c r="KX41804" s="23"/>
      <c r="KY41804" s="23"/>
    </row>
    <row r="41805" spans="36:311" x14ac:dyDescent="0.2">
      <c r="AJ41805" s="23"/>
      <c r="HH41805"/>
      <c r="IW41805" s="36"/>
      <c r="JI41805"/>
      <c r="JJ41805"/>
      <c r="KX41805" s="23"/>
      <c r="KY41805" s="23"/>
    </row>
    <row r="41806" spans="36:311" x14ac:dyDescent="0.2">
      <c r="AJ41806" s="23"/>
      <c r="HH41806"/>
      <c r="IW41806" s="36"/>
      <c r="JI41806"/>
      <c r="JJ41806"/>
      <c r="KX41806" s="23"/>
      <c r="KY41806" s="23"/>
    </row>
    <row r="41807" spans="36:311" x14ac:dyDescent="0.2">
      <c r="AJ41807" s="23"/>
      <c r="HH41807"/>
      <c r="IW41807" s="36"/>
      <c r="JI41807"/>
      <c r="JJ41807"/>
      <c r="KX41807" s="23"/>
      <c r="KY41807" s="23"/>
    </row>
    <row r="41808" spans="36:311" x14ac:dyDescent="0.2">
      <c r="AJ41808" s="23"/>
      <c r="HH41808"/>
      <c r="IW41808" s="36"/>
      <c r="JI41808"/>
      <c r="JJ41808"/>
      <c r="KX41808" s="23"/>
      <c r="KY41808" s="23"/>
    </row>
    <row r="41809" spans="36:311" x14ac:dyDescent="0.2">
      <c r="AJ41809" s="23"/>
      <c r="HH41809"/>
      <c r="IW41809" s="36"/>
      <c r="JI41809"/>
      <c r="JJ41809"/>
      <c r="KX41809" s="23"/>
      <c r="KY41809" s="23"/>
    </row>
    <row r="41810" spans="36:311" x14ac:dyDescent="0.2">
      <c r="AJ41810" s="23"/>
      <c r="HH41810"/>
      <c r="IW41810" s="36"/>
      <c r="JI41810"/>
      <c r="JJ41810"/>
      <c r="KX41810" s="23"/>
      <c r="KY41810" s="23"/>
    </row>
    <row r="41811" spans="36:311" x14ac:dyDescent="0.2">
      <c r="AJ41811" s="23"/>
      <c r="HH41811"/>
      <c r="IW41811" s="36"/>
      <c r="JI41811"/>
      <c r="JJ41811"/>
      <c r="KX41811" s="23"/>
      <c r="KY41811" s="23"/>
    </row>
    <row r="41812" spans="36:311" x14ac:dyDescent="0.2">
      <c r="AJ41812" s="23"/>
      <c r="HH41812"/>
      <c r="IW41812" s="36"/>
      <c r="JI41812"/>
      <c r="JJ41812"/>
      <c r="KX41812" s="23"/>
      <c r="KY41812" s="23"/>
    </row>
    <row r="41813" spans="36:311" x14ac:dyDescent="0.2">
      <c r="AJ41813" s="23"/>
      <c r="HH41813"/>
      <c r="IW41813" s="36"/>
      <c r="JI41813"/>
      <c r="JJ41813"/>
      <c r="KX41813" s="23"/>
      <c r="KY41813" s="23"/>
    </row>
    <row r="41814" spans="36:311" x14ac:dyDescent="0.2">
      <c r="AJ41814" s="23"/>
      <c r="HH41814"/>
      <c r="IW41814" s="36"/>
      <c r="JI41814"/>
      <c r="JJ41814"/>
      <c r="KX41814" s="23"/>
      <c r="KY41814" s="23"/>
    </row>
    <row r="41815" spans="36:311" x14ac:dyDescent="0.2">
      <c r="AJ41815" s="23"/>
      <c r="HH41815"/>
      <c r="IW41815" s="36"/>
      <c r="JI41815"/>
      <c r="JJ41815"/>
      <c r="KX41815" s="23"/>
      <c r="KY41815" s="23"/>
    </row>
    <row r="41816" spans="36:311" x14ac:dyDescent="0.2">
      <c r="AJ41816" s="23"/>
      <c r="HH41816"/>
      <c r="IW41816" s="36"/>
      <c r="JI41816"/>
      <c r="JJ41816"/>
      <c r="KX41816" s="23"/>
      <c r="KY41816" s="23"/>
    </row>
    <row r="41817" spans="36:311" x14ac:dyDescent="0.2">
      <c r="AJ41817" s="23"/>
      <c r="HH41817"/>
      <c r="IW41817" s="36"/>
      <c r="JI41817"/>
      <c r="JJ41817"/>
      <c r="KX41817" s="23"/>
      <c r="KY41817" s="23"/>
    </row>
    <row r="41818" spans="36:311" x14ac:dyDescent="0.2">
      <c r="AJ41818" s="23"/>
      <c r="HH41818"/>
      <c r="IW41818" s="36"/>
      <c r="JI41818"/>
      <c r="JJ41818"/>
      <c r="KX41818" s="23"/>
      <c r="KY41818" s="23"/>
    </row>
    <row r="41819" spans="36:311" x14ac:dyDescent="0.2">
      <c r="AJ41819" s="23"/>
      <c r="HH41819"/>
      <c r="IW41819" s="36"/>
      <c r="JI41819"/>
      <c r="JJ41819"/>
      <c r="KX41819" s="23"/>
      <c r="KY41819" s="23"/>
    </row>
    <row r="41820" spans="36:311" x14ac:dyDescent="0.2">
      <c r="AJ41820" s="23"/>
      <c r="HH41820"/>
      <c r="IW41820" s="36"/>
      <c r="JI41820"/>
      <c r="JJ41820"/>
      <c r="KX41820" s="23"/>
      <c r="KY41820" s="23"/>
    </row>
    <row r="41821" spans="36:311" x14ac:dyDescent="0.2">
      <c r="AJ41821" s="23"/>
      <c r="HH41821"/>
      <c r="IW41821" s="36"/>
      <c r="JI41821"/>
      <c r="JJ41821"/>
      <c r="KX41821" s="23"/>
      <c r="KY41821" s="23"/>
    </row>
    <row r="41822" spans="36:311" x14ac:dyDescent="0.2">
      <c r="AJ41822" s="23"/>
      <c r="HH41822"/>
      <c r="IW41822" s="36"/>
      <c r="JI41822"/>
      <c r="JJ41822"/>
      <c r="KX41822" s="23"/>
      <c r="KY41822" s="23"/>
    </row>
    <row r="41823" spans="36:311" x14ac:dyDescent="0.2">
      <c r="AJ41823" s="23"/>
      <c r="HH41823"/>
      <c r="IW41823" s="36"/>
      <c r="JI41823"/>
      <c r="JJ41823"/>
      <c r="KX41823" s="23"/>
      <c r="KY41823" s="23"/>
    </row>
    <row r="41824" spans="36:311" x14ac:dyDescent="0.2">
      <c r="AJ41824" s="23"/>
      <c r="HH41824"/>
      <c r="IW41824" s="36"/>
      <c r="JI41824"/>
      <c r="JJ41824"/>
      <c r="KX41824" s="23"/>
      <c r="KY41824" s="23"/>
    </row>
    <row r="41825" spans="36:311" x14ac:dyDescent="0.2">
      <c r="AJ41825" s="23"/>
      <c r="HH41825"/>
      <c r="IW41825" s="36"/>
      <c r="JI41825"/>
      <c r="JJ41825"/>
      <c r="KX41825" s="23"/>
      <c r="KY41825" s="23"/>
    </row>
    <row r="41826" spans="36:311" x14ac:dyDescent="0.2">
      <c r="AJ41826" s="23"/>
      <c r="HH41826"/>
      <c r="IW41826" s="36"/>
      <c r="JI41826"/>
      <c r="JJ41826"/>
      <c r="KX41826" s="23"/>
      <c r="KY41826" s="23"/>
    </row>
    <row r="41827" spans="36:311" x14ac:dyDescent="0.2">
      <c r="AJ41827" s="23"/>
      <c r="HH41827"/>
      <c r="IW41827" s="36"/>
      <c r="JI41827"/>
      <c r="JJ41827"/>
      <c r="KX41827" s="23"/>
      <c r="KY41827" s="23"/>
    </row>
    <row r="41828" spans="36:311" x14ac:dyDescent="0.2">
      <c r="AJ41828" s="23"/>
      <c r="HH41828"/>
      <c r="IW41828" s="36"/>
      <c r="JI41828"/>
      <c r="JJ41828"/>
      <c r="KX41828" s="23"/>
      <c r="KY41828" s="23"/>
    </row>
    <row r="41829" spans="36:311" x14ac:dyDescent="0.2">
      <c r="AJ41829" s="23"/>
      <c r="HH41829"/>
      <c r="IW41829" s="36"/>
      <c r="JI41829"/>
      <c r="JJ41829"/>
      <c r="KX41829" s="23"/>
      <c r="KY41829" s="23"/>
    </row>
    <row r="41830" spans="36:311" x14ac:dyDescent="0.2">
      <c r="AJ41830" s="23"/>
      <c r="HH41830"/>
      <c r="IW41830" s="36"/>
      <c r="JI41830"/>
      <c r="JJ41830"/>
      <c r="KX41830" s="23"/>
      <c r="KY41830" s="23"/>
    </row>
    <row r="41831" spans="36:311" x14ac:dyDescent="0.2">
      <c r="AJ41831" s="23"/>
      <c r="HH41831"/>
      <c r="IW41831" s="36"/>
      <c r="JI41831"/>
      <c r="JJ41831"/>
      <c r="KX41831" s="23"/>
      <c r="KY41831" s="23"/>
    </row>
    <row r="41832" spans="36:311" x14ac:dyDescent="0.2">
      <c r="AJ41832" s="23"/>
      <c r="HH41832"/>
      <c r="IW41832" s="36"/>
      <c r="JI41832"/>
      <c r="JJ41832"/>
      <c r="KX41832" s="23"/>
      <c r="KY41832" s="23"/>
    </row>
    <row r="41833" spans="36:311" x14ac:dyDescent="0.2">
      <c r="AJ41833" s="23"/>
      <c r="HH41833"/>
      <c r="IW41833" s="36"/>
      <c r="JI41833"/>
      <c r="JJ41833"/>
      <c r="KX41833" s="23"/>
      <c r="KY41833" s="23"/>
    </row>
    <row r="41834" spans="36:311" x14ac:dyDescent="0.2">
      <c r="AJ41834" s="23"/>
      <c r="HH41834"/>
      <c r="IW41834" s="36"/>
      <c r="JI41834"/>
      <c r="JJ41834"/>
      <c r="KX41834" s="23"/>
      <c r="KY41834" s="23"/>
    </row>
    <row r="41835" spans="36:311" x14ac:dyDescent="0.2">
      <c r="AJ41835" s="23"/>
      <c r="HH41835"/>
      <c r="IW41835" s="36"/>
      <c r="JI41835"/>
      <c r="JJ41835"/>
      <c r="KX41835" s="23"/>
      <c r="KY41835" s="23"/>
    </row>
    <row r="41836" spans="36:311" x14ac:dyDescent="0.2">
      <c r="AJ41836" s="23"/>
      <c r="HH41836"/>
      <c r="IW41836" s="36"/>
      <c r="JI41836"/>
      <c r="JJ41836"/>
      <c r="KX41836" s="23"/>
      <c r="KY41836" s="23"/>
    </row>
    <row r="41837" spans="36:311" x14ac:dyDescent="0.2">
      <c r="AJ41837" s="23"/>
      <c r="HH41837"/>
      <c r="IW41837" s="36"/>
      <c r="JI41837"/>
      <c r="JJ41837"/>
      <c r="KX41837" s="23"/>
      <c r="KY41837" s="23"/>
    </row>
    <row r="41838" spans="36:311" x14ac:dyDescent="0.2">
      <c r="AJ41838" s="23"/>
      <c r="HH41838"/>
      <c r="IW41838" s="36"/>
      <c r="JI41838"/>
      <c r="JJ41838"/>
      <c r="KX41838" s="23"/>
      <c r="KY41838" s="23"/>
    </row>
    <row r="41839" spans="36:311" x14ac:dyDescent="0.2">
      <c r="AJ41839" s="23"/>
      <c r="HH41839"/>
      <c r="IW41839" s="36"/>
      <c r="JI41839"/>
      <c r="JJ41839"/>
      <c r="KX41839" s="23"/>
      <c r="KY41839" s="23"/>
    </row>
    <row r="41840" spans="36:311" x14ac:dyDescent="0.2">
      <c r="AJ41840" s="23"/>
      <c r="HH41840"/>
      <c r="IW41840" s="36"/>
      <c r="JI41840"/>
      <c r="JJ41840"/>
      <c r="KX41840" s="23"/>
      <c r="KY41840" s="23"/>
    </row>
    <row r="41841" spans="36:311" x14ac:dyDescent="0.2">
      <c r="AJ41841" s="23"/>
      <c r="HH41841"/>
      <c r="IW41841" s="36"/>
      <c r="JI41841"/>
      <c r="JJ41841"/>
      <c r="KX41841" s="23"/>
      <c r="KY41841" s="23"/>
    </row>
    <row r="41842" spans="36:311" x14ac:dyDescent="0.2">
      <c r="AJ41842" s="23"/>
      <c r="HH41842"/>
      <c r="IW41842" s="36"/>
      <c r="JI41842"/>
      <c r="JJ41842"/>
      <c r="KX41842" s="23"/>
      <c r="KY41842" s="23"/>
    </row>
    <row r="41843" spans="36:311" x14ac:dyDescent="0.2">
      <c r="AJ41843" s="23"/>
      <c r="HH41843"/>
      <c r="IW41843" s="36"/>
      <c r="JI41843"/>
      <c r="JJ41843"/>
      <c r="KX41843" s="23"/>
      <c r="KY41843" s="23"/>
    </row>
    <row r="41844" spans="36:311" x14ac:dyDescent="0.2">
      <c r="AJ41844" s="23"/>
      <c r="HH41844"/>
      <c r="IW41844" s="36"/>
      <c r="JI41844"/>
      <c r="JJ41844"/>
      <c r="KX41844" s="23"/>
      <c r="KY41844" s="23"/>
    </row>
    <row r="41845" spans="36:311" x14ac:dyDescent="0.2">
      <c r="AJ41845" s="23"/>
      <c r="HH41845"/>
      <c r="IW41845" s="36"/>
      <c r="JI41845"/>
      <c r="JJ41845"/>
      <c r="KX41845" s="23"/>
      <c r="KY41845" s="23"/>
    </row>
    <row r="41846" spans="36:311" x14ac:dyDescent="0.2">
      <c r="AJ41846" s="23"/>
      <c r="HH41846"/>
      <c r="IW41846" s="36"/>
      <c r="JI41846"/>
      <c r="JJ41846"/>
      <c r="KX41846" s="23"/>
      <c r="KY41846" s="23"/>
    </row>
    <row r="41847" spans="36:311" x14ac:dyDescent="0.2">
      <c r="AJ41847" s="23"/>
      <c r="HH41847"/>
      <c r="IW41847" s="36"/>
      <c r="JI41847"/>
      <c r="JJ41847"/>
      <c r="KX41847" s="23"/>
      <c r="KY41847" s="23"/>
    </row>
    <row r="41848" spans="36:311" x14ac:dyDescent="0.2">
      <c r="AJ41848" s="23"/>
      <c r="HH41848"/>
      <c r="IW41848" s="36"/>
      <c r="JI41848"/>
      <c r="JJ41848"/>
      <c r="KX41848" s="23"/>
      <c r="KY41848" s="23"/>
    </row>
    <row r="41849" spans="36:311" x14ac:dyDescent="0.2">
      <c r="AJ41849" s="23"/>
      <c r="HH41849"/>
      <c r="IW41849" s="36"/>
      <c r="JI41849"/>
      <c r="JJ41849"/>
      <c r="KX41849" s="23"/>
      <c r="KY41849" s="23"/>
    </row>
    <row r="41850" spans="36:311" x14ac:dyDescent="0.2">
      <c r="AJ41850" s="23"/>
      <c r="HH41850"/>
      <c r="IW41850" s="36"/>
      <c r="JI41850"/>
      <c r="JJ41850"/>
      <c r="KX41850" s="23"/>
      <c r="KY41850" s="23"/>
    </row>
    <row r="41851" spans="36:311" x14ac:dyDescent="0.2">
      <c r="AJ41851" s="23"/>
      <c r="HH41851"/>
      <c r="IW41851" s="36"/>
      <c r="JI41851"/>
      <c r="JJ41851"/>
      <c r="KX41851" s="23"/>
      <c r="KY41851" s="23"/>
    </row>
    <row r="41852" spans="36:311" x14ac:dyDescent="0.2">
      <c r="AJ41852" s="23"/>
      <c r="HH41852"/>
      <c r="IW41852" s="36"/>
      <c r="JI41852"/>
      <c r="JJ41852"/>
      <c r="KX41852" s="23"/>
      <c r="KY41852" s="23"/>
    </row>
    <row r="41853" spans="36:311" x14ac:dyDescent="0.2">
      <c r="AJ41853" s="23"/>
      <c r="HH41853"/>
      <c r="IW41853" s="36"/>
      <c r="JI41853"/>
      <c r="JJ41853"/>
      <c r="KX41853" s="23"/>
      <c r="KY41853" s="23"/>
    </row>
    <row r="41854" spans="36:311" x14ac:dyDescent="0.2">
      <c r="AJ41854" s="23"/>
      <c r="HH41854"/>
      <c r="IW41854" s="36"/>
      <c r="JI41854"/>
      <c r="JJ41854"/>
      <c r="KX41854" s="23"/>
      <c r="KY41854" s="23"/>
    </row>
    <row r="41855" spans="36:311" x14ac:dyDescent="0.2">
      <c r="AJ41855" s="23"/>
      <c r="HH41855"/>
      <c r="IW41855" s="36"/>
      <c r="JI41855"/>
      <c r="JJ41855"/>
      <c r="KX41855" s="23"/>
      <c r="KY41855" s="23"/>
    </row>
    <row r="41856" spans="36:311" x14ac:dyDescent="0.2">
      <c r="AJ41856" s="23"/>
      <c r="HH41856"/>
      <c r="IW41856" s="36"/>
      <c r="JI41856"/>
      <c r="JJ41856"/>
      <c r="KX41856" s="23"/>
      <c r="KY41856" s="23"/>
    </row>
    <row r="41857" spans="36:311" x14ac:dyDescent="0.2">
      <c r="AJ41857" s="23"/>
      <c r="HH41857"/>
      <c r="IW41857" s="36"/>
      <c r="JI41857"/>
      <c r="JJ41857"/>
      <c r="KX41857" s="23"/>
      <c r="KY41857" s="23"/>
    </row>
    <row r="41858" spans="36:311" x14ac:dyDescent="0.2">
      <c r="AJ41858" s="23"/>
      <c r="HH41858"/>
      <c r="IW41858" s="36"/>
      <c r="JI41858"/>
      <c r="JJ41858"/>
      <c r="KX41858" s="23"/>
      <c r="KY41858" s="23"/>
    </row>
    <row r="41859" spans="36:311" x14ac:dyDescent="0.2">
      <c r="AJ41859" s="23"/>
      <c r="HH41859"/>
      <c r="IW41859" s="36"/>
      <c r="JI41859"/>
      <c r="JJ41859"/>
      <c r="KX41859" s="23"/>
      <c r="KY41859" s="23"/>
    </row>
    <row r="41860" spans="36:311" x14ac:dyDescent="0.2">
      <c r="AJ41860" s="23"/>
      <c r="HH41860"/>
      <c r="IW41860" s="36"/>
      <c r="JI41860"/>
      <c r="JJ41860"/>
      <c r="KX41860" s="23"/>
      <c r="KY41860" s="23"/>
    </row>
    <row r="41861" spans="36:311" x14ac:dyDescent="0.2">
      <c r="AJ41861" s="23"/>
      <c r="HH41861"/>
      <c r="IW41861" s="36"/>
      <c r="JI41861"/>
      <c r="JJ41861"/>
      <c r="KX41861" s="23"/>
      <c r="KY41861" s="23"/>
    </row>
    <row r="41862" spans="36:311" x14ac:dyDescent="0.2">
      <c r="AJ41862" s="23"/>
      <c r="HH41862"/>
      <c r="IW41862" s="36"/>
      <c r="JI41862"/>
      <c r="JJ41862"/>
      <c r="KX41862" s="23"/>
      <c r="KY41862" s="23"/>
    </row>
    <row r="41863" spans="36:311" x14ac:dyDescent="0.2">
      <c r="AJ41863" s="23"/>
      <c r="HH41863"/>
      <c r="IW41863" s="36"/>
      <c r="JI41863"/>
      <c r="JJ41863"/>
      <c r="KX41863" s="23"/>
      <c r="KY41863" s="23"/>
    </row>
    <row r="41864" spans="36:311" x14ac:dyDescent="0.2">
      <c r="AJ41864" s="23"/>
      <c r="HH41864"/>
      <c r="IW41864" s="36"/>
      <c r="JI41864"/>
      <c r="JJ41864"/>
      <c r="KX41864" s="23"/>
      <c r="KY41864" s="23"/>
    </row>
    <row r="41865" spans="36:311" x14ac:dyDescent="0.2">
      <c r="AJ41865" s="23"/>
      <c r="HH41865"/>
      <c r="IW41865" s="36"/>
      <c r="JI41865"/>
      <c r="JJ41865"/>
      <c r="KX41865" s="23"/>
      <c r="KY41865" s="23"/>
    </row>
    <row r="41866" spans="36:311" x14ac:dyDescent="0.2">
      <c r="AJ41866" s="23"/>
      <c r="HH41866"/>
      <c r="IW41866" s="36"/>
      <c r="JI41866"/>
      <c r="JJ41866"/>
      <c r="KX41866" s="23"/>
      <c r="KY41866" s="23"/>
    </row>
    <row r="41867" spans="36:311" x14ac:dyDescent="0.2">
      <c r="AJ41867" s="23"/>
      <c r="HH41867"/>
      <c r="IW41867" s="36"/>
      <c r="JI41867"/>
      <c r="JJ41867"/>
      <c r="KX41867" s="23"/>
      <c r="KY41867" s="23"/>
    </row>
    <row r="41868" spans="36:311" x14ac:dyDescent="0.2">
      <c r="AJ41868" s="23"/>
      <c r="HH41868"/>
      <c r="IW41868" s="36"/>
      <c r="JI41868"/>
      <c r="JJ41868"/>
      <c r="KX41868" s="23"/>
      <c r="KY41868" s="23"/>
    </row>
    <row r="41869" spans="36:311" x14ac:dyDescent="0.2">
      <c r="AJ41869" s="23"/>
      <c r="HH41869"/>
      <c r="IW41869" s="36"/>
      <c r="JI41869"/>
      <c r="JJ41869"/>
      <c r="KX41869" s="23"/>
      <c r="KY41869" s="23"/>
    </row>
    <row r="41870" spans="36:311" x14ac:dyDescent="0.2">
      <c r="AJ41870" s="23"/>
      <c r="HH41870"/>
      <c r="IW41870" s="36"/>
      <c r="JI41870"/>
      <c r="JJ41870"/>
      <c r="KX41870" s="23"/>
      <c r="KY41870" s="23"/>
    </row>
    <row r="41871" spans="36:311" x14ac:dyDescent="0.2">
      <c r="AJ41871" s="23"/>
      <c r="HH41871"/>
      <c r="IW41871" s="36"/>
      <c r="JI41871"/>
      <c r="JJ41871"/>
      <c r="KX41871" s="23"/>
      <c r="KY41871" s="23"/>
    </row>
    <row r="41872" spans="36:311" x14ac:dyDescent="0.2">
      <c r="AJ41872" s="23"/>
      <c r="HH41872"/>
      <c r="IW41872" s="36"/>
      <c r="JI41872"/>
      <c r="JJ41872"/>
      <c r="KX41872" s="23"/>
      <c r="KY41872" s="23"/>
    </row>
    <row r="41873" spans="36:311" x14ac:dyDescent="0.2">
      <c r="AJ41873" s="23"/>
      <c r="HH41873"/>
      <c r="IW41873" s="36"/>
      <c r="JI41873"/>
      <c r="JJ41873"/>
      <c r="KX41873" s="23"/>
      <c r="KY41873" s="23"/>
    </row>
    <row r="41874" spans="36:311" x14ac:dyDescent="0.2">
      <c r="AJ41874" s="23"/>
      <c r="HH41874"/>
      <c r="IW41874" s="36"/>
      <c r="JI41874"/>
      <c r="JJ41874"/>
      <c r="KX41874" s="23"/>
      <c r="KY41874" s="23"/>
    </row>
    <row r="41875" spans="36:311" x14ac:dyDescent="0.2">
      <c r="AJ41875" s="23"/>
      <c r="HH41875"/>
      <c r="IW41875" s="36"/>
      <c r="JI41875"/>
      <c r="JJ41875"/>
      <c r="KX41875" s="23"/>
      <c r="KY41875" s="23"/>
    </row>
    <row r="41876" spans="36:311" x14ac:dyDescent="0.2">
      <c r="AJ41876" s="23"/>
      <c r="HH41876"/>
      <c r="IW41876" s="36"/>
      <c r="JI41876"/>
      <c r="JJ41876"/>
      <c r="KX41876" s="23"/>
      <c r="KY41876" s="23"/>
    </row>
    <row r="41877" spans="36:311" x14ac:dyDescent="0.2">
      <c r="AJ41877" s="23"/>
      <c r="HH41877"/>
      <c r="IW41877" s="36"/>
      <c r="JI41877"/>
      <c r="JJ41877"/>
      <c r="KX41877" s="23"/>
      <c r="KY41877" s="23"/>
    </row>
    <row r="41878" spans="36:311" x14ac:dyDescent="0.2">
      <c r="AJ41878" s="23"/>
      <c r="HH41878"/>
      <c r="IW41878" s="36"/>
      <c r="JI41878"/>
      <c r="JJ41878"/>
      <c r="KX41878" s="23"/>
      <c r="KY41878" s="23"/>
    </row>
    <row r="41879" spans="36:311" x14ac:dyDescent="0.2">
      <c r="AJ41879" s="23"/>
      <c r="HH41879"/>
      <c r="IW41879" s="36"/>
      <c r="JI41879"/>
      <c r="JJ41879"/>
      <c r="KX41879" s="23"/>
      <c r="KY41879" s="23"/>
    </row>
    <row r="41880" spans="36:311" x14ac:dyDescent="0.2">
      <c r="AJ41880" s="23"/>
      <c r="HH41880"/>
      <c r="IW41880" s="36"/>
      <c r="JI41880"/>
      <c r="JJ41880"/>
      <c r="KX41880" s="23"/>
      <c r="KY41880" s="23"/>
    </row>
    <row r="41881" spans="36:311" x14ac:dyDescent="0.2">
      <c r="AJ41881" s="23"/>
      <c r="HH41881"/>
      <c r="IW41881" s="36"/>
      <c r="JI41881"/>
      <c r="JJ41881"/>
      <c r="KX41881" s="23"/>
      <c r="KY41881" s="23"/>
    </row>
    <row r="41882" spans="36:311" x14ac:dyDescent="0.2">
      <c r="AJ41882" s="23"/>
      <c r="HH41882"/>
      <c r="IW41882" s="36"/>
      <c r="JI41882"/>
      <c r="JJ41882"/>
      <c r="KX41882" s="23"/>
      <c r="KY41882" s="23"/>
    </row>
    <row r="41883" spans="36:311" x14ac:dyDescent="0.2">
      <c r="AJ41883" s="23"/>
      <c r="HH41883"/>
      <c r="IW41883" s="36"/>
      <c r="JI41883"/>
      <c r="JJ41883"/>
      <c r="KX41883" s="23"/>
      <c r="KY41883" s="23"/>
    </row>
    <row r="41884" spans="36:311" x14ac:dyDescent="0.2">
      <c r="AJ41884" s="23"/>
      <c r="HH41884"/>
      <c r="IW41884" s="36"/>
      <c r="JI41884"/>
      <c r="JJ41884"/>
      <c r="KX41884" s="23"/>
      <c r="KY41884" s="23"/>
    </row>
    <row r="41885" spans="36:311" x14ac:dyDescent="0.2">
      <c r="AJ41885" s="23"/>
      <c r="HH41885"/>
      <c r="IW41885" s="36"/>
      <c r="JI41885"/>
      <c r="JJ41885"/>
      <c r="KX41885" s="23"/>
      <c r="KY41885" s="23"/>
    </row>
    <row r="41886" spans="36:311" x14ac:dyDescent="0.2">
      <c r="AJ41886" s="23"/>
      <c r="HH41886"/>
      <c r="IW41886" s="36"/>
      <c r="JI41886"/>
      <c r="JJ41886"/>
      <c r="KX41886" s="23"/>
      <c r="KY41886" s="23"/>
    </row>
    <row r="41887" spans="36:311" x14ac:dyDescent="0.2">
      <c r="AJ41887" s="23"/>
      <c r="HH41887"/>
      <c r="IW41887" s="36"/>
      <c r="JI41887"/>
      <c r="JJ41887"/>
      <c r="KX41887" s="23"/>
      <c r="KY41887" s="23"/>
    </row>
    <row r="41888" spans="36:311" x14ac:dyDescent="0.2">
      <c r="AJ41888" s="23"/>
      <c r="HH41888"/>
      <c r="IW41888" s="36"/>
      <c r="JI41888"/>
      <c r="JJ41888"/>
      <c r="KX41888" s="23"/>
      <c r="KY41888" s="23"/>
    </row>
    <row r="41889" spans="36:311" x14ac:dyDescent="0.2">
      <c r="AJ41889" s="23"/>
      <c r="HH41889"/>
      <c r="IW41889" s="36"/>
      <c r="JI41889"/>
      <c r="JJ41889"/>
      <c r="KX41889" s="23"/>
      <c r="KY41889" s="23"/>
    </row>
    <row r="41890" spans="36:311" x14ac:dyDescent="0.2">
      <c r="AJ41890" s="23"/>
      <c r="HH41890"/>
      <c r="IW41890" s="36"/>
      <c r="JI41890"/>
      <c r="JJ41890"/>
      <c r="KX41890" s="23"/>
      <c r="KY41890" s="23"/>
    </row>
    <row r="41891" spans="36:311" x14ac:dyDescent="0.2">
      <c r="AJ41891" s="23"/>
      <c r="HH41891"/>
      <c r="IW41891" s="36"/>
      <c r="JI41891"/>
      <c r="JJ41891"/>
      <c r="KX41891" s="23"/>
      <c r="KY41891" s="23"/>
    </row>
    <row r="41892" spans="36:311" x14ac:dyDescent="0.2">
      <c r="AJ41892" s="23"/>
      <c r="HH41892"/>
      <c r="IW41892" s="36"/>
      <c r="JI41892"/>
      <c r="JJ41892"/>
      <c r="KX41892" s="23"/>
      <c r="KY41892" s="23"/>
    </row>
    <row r="41893" spans="36:311" x14ac:dyDescent="0.2">
      <c r="AJ41893" s="23"/>
      <c r="HH41893"/>
      <c r="IW41893" s="36"/>
      <c r="JI41893"/>
      <c r="JJ41893"/>
      <c r="KX41893" s="23"/>
      <c r="KY41893" s="23"/>
    </row>
    <row r="41894" spans="36:311" x14ac:dyDescent="0.2">
      <c r="AJ41894" s="23"/>
      <c r="HH41894"/>
      <c r="IW41894" s="36"/>
      <c r="JI41894"/>
      <c r="JJ41894"/>
      <c r="KX41894" s="23"/>
      <c r="KY41894" s="23"/>
    </row>
    <row r="41895" spans="36:311" x14ac:dyDescent="0.2">
      <c r="AJ41895" s="23"/>
      <c r="HH41895"/>
      <c r="IW41895" s="36"/>
      <c r="JI41895"/>
      <c r="JJ41895"/>
      <c r="KX41895" s="23"/>
      <c r="KY41895" s="23"/>
    </row>
    <row r="41896" spans="36:311" x14ac:dyDescent="0.2">
      <c r="AJ41896" s="23"/>
      <c r="HH41896"/>
      <c r="IW41896" s="36"/>
      <c r="JI41896"/>
      <c r="JJ41896"/>
      <c r="KX41896" s="23"/>
      <c r="KY41896" s="23"/>
    </row>
    <row r="41897" spans="36:311" x14ac:dyDescent="0.2">
      <c r="AJ41897" s="23"/>
      <c r="HH41897"/>
      <c r="IW41897" s="36"/>
      <c r="JI41897"/>
      <c r="JJ41897"/>
      <c r="KX41897" s="23"/>
      <c r="KY41897" s="23"/>
    </row>
    <row r="41898" spans="36:311" x14ac:dyDescent="0.2">
      <c r="AJ41898" s="23"/>
      <c r="HH41898"/>
      <c r="IW41898" s="36"/>
      <c r="JI41898"/>
      <c r="JJ41898"/>
      <c r="KX41898" s="23"/>
      <c r="KY41898" s="23"/>
    </row>
    <row r="41899" spans="36:311" x14ac:dyDescent="0.2">
      <c r="AJ41899" s="23"/>
      <c r="HH41899"/>
      <c r="IW41899" s="36"/>
      <c r="JI41899"/>
      <c r="JJ41899"/>
      <c r="KX41899" s="23"/>
      <c r="KY41899" s="23"/>
    </row>
    <row r="41900" spans="36:311" x14ac:dyDescent="0.2">
      <c r="AJ41900" s="23"/>
      <c r="HH41900"/>
      <c r="IW41900" s="36"/>
      <c r="JI41900"/>
      <c r="JJ41900"/>
      <c r="KX41900" s="23"/>
      <c r="KY41900" s="23"/>
    </row>
    <row r="41901" spans="36:311" x14ac:dyDescent="0.2">
      <c r="AJ41901" s="23"/>
      <c r="HH41901"/>
      <c r="IW41901" s="36"/>
      <c r="JI41901"/>
      <c r="JJ41901"/>
      <c r="KX41901" s="23"/>
      <c r="KY41901" s="23"/>
    </row>
    <row r="41902" spans="36:311" x14ac:dyDescent="0.2">
      <c r="AJ41902" s="23"/>
      <c r="HH41902"/>
      <c r="IW41902" s="36"/>
      <c r="JI41902"/>
      <c r="JJ41902"/>
      <c r="KX41902" s="23"/>
      <c r="KY41902" s="23"/>
    </row>
    <row r="41903" spans="36:311" x14ac:dyDescent="0.2">
      <c r="AJ41903" s="23"/>
      <c r="HH41903"/>
      <c r="IW41903" s="36"/>
      <c r="JI41903"/>
      <c r="JJ41903"/>
      <c r="KX41903" s="23"/>
      <c r="KY41903" s="23"/>
    </row>
    <row r="41904" spans="36:311" x14ac:dyDescent="0.2">
      <c r="AJ41904" s="23"/>
      <c r="HH41904"/>
      <c r="IW41904" s="36"/>
      <c r="JI41904"/>
      <c r="JJ41904"/>
      <c r="KX41904" s="23"/>
      <c r="KY41904" s="23"/>
    </row>
    <row r="41905" spans="36:311" x14ac:dyDescent="0.2">
      <c r="AJ41905" s="23"/>
      <c r="HH41905"/>
      <c r="IW41905" s="36"/>
      <c r="JI41905"/>
      <c r="JJ41905"/>
      <c r="KX41905" s="23"/>
      <c r="KY41905" s="23"/>
    </row>
    <row r="41906" spans="36:311" x14ac:dyDescent="0.2">
      <c r="AJ41906" s="23"/>
      <c r="HH41906"/>
      <c r="IW41906" s="36"/>
      <c r="JI41906"/>
      <c r="JJ41906"/>
      <c r="KX41906" s="23"/>
      <c r="KY41906" s="23"/>
    </row>
    <row r="41907" spans="36:311" x14ac:dyDescent="0.2">
      <c r="AJ41907" s="23"/>
      <c r="HH41907"/>
      <c r="IW41907" s="36"/>
      <c r="JI41907"/>
      <c r="JJ41907"/>
      <c r="KX41907" s="23"/>
      <c r="KY41907" s="23"/>
    </row>
    <row r="41908" spans="36:311" x14ac:dyDescent="0.2">
      <c r="AJ41908" s="23"/>
      <c r="HH41908"/>
      <c r="IW41908" s="36"/>
      <c r="JI41908"/>
      <c r="JJ41908"/>
      <c r="KX41908" s="23"/>
      <c r="KY41908" s="23"/>
    </row>
    <row r="41909" spans="36:311" x14ac:dyDescent="0.2">
      <c r="AJ41909" s="23"/>
      <c r="HH41909"/>
      <c r="IW41909" s="36"/>
      <c r="JI41909"/>
      <c r="JJ41909"/>
      <c r="KX41909" s="23"/>
      <c r="KY41909" s="23"/>
    </row>
    <row r="41910" spans="36:311" x14ac:dyDescent="0.2">
      <c r="AJ41910" s="23"/>
      <c r="HH41910"/>
      <c r="IW41910" s="36"/>
      <c r="JI41910"/>
      <c r="JJ41910"/>
      <c r="KX41910" s="23"/>
      <c r="KY41910" s="23"/>
    </row>
    <row r="41911" spans="36:311" x14ac:dyDescent="0.2">
      <c r="AJ41911" s="23"/>
      <c r="HH41911"/>
      <c r="IW41911" s="36"/>
      <c r="JI41911"/>
      <c r="JJ41911"/>
      <c r="KX41911" s="23"/>
      <c r="KY41911" s="23"/>
    </row>
    <row r="41912" spans="36:311" x14ac:dyDescent="0.2">
      <c r="AJ41912" s="23"/>
      <c r="HH41912"/>
      <c r="IW41912" s="36"/>
      <c r="JI41912"/>
      <c r="JJ41912"/>
      <c r="KX41912" s="23"/>
      <c r="KY41912" s="23"/>
    </row>
    <row r="41913" spans="36:311" x14ac:dyDescent="0.2">
      <c r="AJ41913" s="23"/>
      <c r="HH41913"/>
      <c r="IW41913" s="36"/>
      <c r="JI41913"/>
      <c r="JJ41913"/>
      <c r="KX41913" s="23"/>
      <c r="KY41913" s="23"/>
    </row>
    <row r="41914" spans="36:311" x14ac:dyDescent="0.2">
      <c r="AJ41914" s="23"/>
      <c r="HH41914"/>
      <c r="IW41914" s="36"/>
      <c r="JI41914"/>
      <c r="JJ41914"/>
      <c r="KX41914" s="23"/>
      <c r="KY41914" s="23"/>
    </row>
    <row r="41915" spans="36:311" x14ac:dyDescent="0.2">
      <c r="AJ41915" s="23"/>
      <c r="HH41915"/>
      <c r="IW41915" s="36"/>
      <c r="JI41915"/>
      <c r="JJ41915"/>
      <c r="KX41915" s="23"/>
      <c r="KY41915" s="23"/>
    </row>
    <row r="41916" spans="36:311" x14ac:dyDescent="0.2">
      <c r="AJ41916" s="23"/>
      <c r="HH41916"/>
      <c r="IW41916" s="36"/>
      <c r="JI41916"/>
      <c r="JJ41916"/>
      <c r="KX41916" s="23"/>
      <c r="KY41916" s="23"/>
    </row>
    <row r="41917" spans="36:311" x14ac:dyDescent="0.2">
      <c r="AJ41917" s="23"/>
      <c r="HH41917"/>
      <c r="IW41917" s="36"/>
      <c r="JI41917"/>
      <c r="JJ41917"/>
      <c r="KX41917" s="23"/>
      <c r="KY41917" s="23"/>
    </row>
    <row r="41918" spans="36:311" x14ac:dyDescent="0.2">
      <c r="AJ41918" s="23"/>
      <c r="HH41918"/>
      <c r="IW41918" s="36"/>
      <c r="JI41918"/>
      <c r="JJ41918"/>
      <c r="KX41918" s="23"/>
      <c r="KY41918" s="23"/>
    </row>
    <row r="41919" spans="36:311" x14ac:dyDescent="0.2">
      <c r="AJ41919" s="23"/>
      <c r="HH41919"/>
      <c r="IW41919" s="36"/>
      <c r="JI41919"/>
      <c r="JJ41919"/>
      <c r="KX41919" s="23"/>
      <c r="KY41919" s="23"/>
    </row>
    <row r="41920" spans="36:311" x14ac:dyDescent="0.2">
      <c r="AJ41920" s="23"/>
      <c r="HH41920"/>
      <c r="IW41920" s="36"/>
      <c r="JI41920"/>
      <c r="JJ41920"/>
      <c r="KX41920" s="23"/>
      <c r="KY41920" s="23"/>
    </row>
    <row r="41921" spans="36:311" x14ac:dyDescent="0.2">
      <c r="AJ41921" s="23"/>
      <c r="HH41921"/>
      <c r="IW41921" s="36"/>
      <c r="JI41921"/>
      <c r="JJ41921"/>
      <c r="KX41921" s="23"/>
      <c r="KY41921" s="23"/>
    </row>
    <row r="41922" spans="36:311" x14ac:dyDescent="0.2">
      <c r="AJ41922" s="23"/>
      <c r="HH41922"/>
      <c r="IW41922" s="36"/>
      <c r="JI41922"/>
      <c r="JJ41922"/>
      <c r="KX41922" s="23"/>
      <c r="KY41922" s="23"/>
    </row>
    <row r="41923" spans="36:311" x14ac:dyDescent="0.2">
      <c r="AJ41923" s="23"/>
      <c r="HH41923"/>
      <c r="IW41923" s="36"/>
      <c r="JI41923"/>
      <c r="JJ41923"/>
      <c r="KX41923" s="23"/>
      <c r="KY41923" s="23"/>
    </row>
    <row r="41924" spans="36:311" x14ac:dyDescent="0.2">
      <c r="AJ41924" s="23"/>
      <c r="HH41924"/>
      <c r="IW41924" s="36"/>
      <c r="JI41924"/>
      <c r="JJ41924"/>
      <c r="KX41924" s="23"/>
      <c r="KY41924" s="23"/>
    </row>
    <row r="41925" spans="36:311" x14ac:dyDescent="0.2">
      <c r="AJ41925" s="23"/>
      <c r="HH41925"/>
      <c r="IW41925" s="36"/>
      <c r="JI41925"/>
      <c r="JJ41925"/>
      <c r="KX41925" s="23"/>
      <c r="KY41925" s="23"/>
    </row>
    <row r="41926" spans="36:311" x14ac:dyDescent="0.2">
      <c r="AJ41926" s="23"/>
      <c r="HH41926"/>
      <c r="IW41926" s="36"/>
      <c r="JI41926"/>
      <c r="JJ41926"/>
      <c r="KX41926" s="23"/>
      <c r="KY41926" s="23"/>
    </row>
    <row r="41927" spans="36:311" x14ac:dyDescent="0.2">
      <c r="AJ41927" s="23"/>
      <c r="HH41927"/>
      <c r="IW41927" s="36"/>
      <c r="JI41927"/>
      <c r="JJ41927"/>
      <c r="KX41927" s="23"/>
      <c r="KY41927" s="23"/>
    </row>
    <row r="41928" spans="36:311" x14ac:dyDescent="0.2">
      <c r="AJ41928" s="23"/>
      <c r="HH41928"/>
      <c r="IW41928" s="36"/>
      <c r="JI41928"/>
      <c r="JJ41928"/>
      <c r="KX41928" s="23"/>
      <c r="KY41928" s="23"/>
    </row>
    <row r="41929" spans="36:311" x14ac:dyDescent="0.2">
      <c r="AJ41929" s="23"/>
      <c r="HH41929"/>
      <c r="IW41929" s="36"/>
      <c r="JI41929"/>
      <c r="JJ41929"/>
      <c r="KX41929" s="23"/>
      <c r="KY41929" s="23"/>
    </row>
    <row r="41930" spans="36:311" x14ac:dyDescent="0.2">
      <c r="AJ41930" s="23"/>
      <c r="HH41930"/>
      <c r="IW41930" s="36"/>
      <c r="JI41930"/>
      <c r="JJ41930"/>
      <c r="KX41930" s="23"/>
      <c r="KY41930" s="23"/>
    </row>
    <row r="41931" spans="36:311" x14ac:dyDescent="0.2">
      <c r="AJ41931" s="23"/>
      <c r="HH41931"/>
      <c r="IW41931" s="36"/>
      <c r="JI41931"/>
      <c r="JJ41931"/>
      <c r="KX41931" s="23"/>
      <c r="KY41931" s="23"/>
    </row>
    <row r="41932" spans="36:311" x14ac:dyDescent="0.2">
      <c r="AJ41932" s="23"/>
      <c r="HH41932"/>
      <c r="IW41932" s="36"/>
      <c r="JI41932"/>
      <c r="JJ41932"/>
      <c r="KX41932" s="23"/>
      <c r="KY41932" s="23"/>
    </row>
    <row r="41933" spans="36:311" x14ac:dyDescent="0.2">
      <c r="AJ41933" s="23"/>
      <c r="HH41933"/>
      <c r="IW41933" s="36"/>
      <c r="JI41933"/>
      <c r="JJ41933"/>
      <c r="KX41933" s="23"/>
      <c r="KY41933" s="23"/>
    </row>
    <row r="41934" spans="36:311" x14ac:dyDescent="0.2">
      <c r="AJ41934" s="23"/>
      <c r="HH41934"/>
      <c r="IW41934" s="36"/>
      <c r="JI41934"/>
      <c r="JJ41934"/>
      <c r="KX41934" s="23"/>
      <c r="KY41934" s="23"/>
    </row>
    <row r="41935" spans="36:311" x14ac:dyDescent="0.2">
      <c r="AJ41935" s="23"/>
      <c r="HH41935"/>
      <c r="IW41935" s="36"/>
      <c r="JI41935"/>
      <c r="JJ41935"/>
      <c r="KX41935" s="23"/>
      <c r="KY41935" s="23"/>
    </row>
    <row r="41936" spans="36:311" x14ac:dyDescent="0.2">
      <c r="AJ41936" s="23"/>
      <c r="HH41936"/>
      <c r="IW41936" s="36"/>
      <c r="JI41936"/>
      <c r="JJ41936"/>
      <c r="KX41936" s="23"/>
      <c r="KY41936" s="23"/>
    </row>
    <row r="41937" spans="36:311" x14ac:dyDescent="0.2">
      <c r="AJ41937" s="23"/>
      <c r="HH41937"/>
      <c r="IW41937" s="36"/>
      <c r="JI41937"/>
      <c r="JJ41937"/>
      <c r="KX41937" s="23"/>
      <c r="KY41937" s="23"/>
    </row>
    <row r="41938" spans="36:311" x14ac:dyDescent="0.2">
      <c r="AJ41938" s="23"/>
      <c r="HH41938"/>
      <c r="IW41938" s="36"/>
      <c r="JI41938"/>
      <c r="JJ41938"/>
      <c r="KX41938" s="23"/>
      <c r="KY41938" s="23"/>
    </row>
    <row r="41939" spans="36:311" x14ac:dyDescent="0.2">
      <c r="AJ41939" s="23"/>
      <c r="HH41939"/>
      <c r="IW41939" s="36"/>
      <c r="JI41939"/>
      <c r="JJ41939"/>
      <c r="KX41939" s="23"/>
      <c r="KY41939" s="23"/>
    </row>
    <row r="41940" spans="36:311" x14ac:dyDescent="0.2">
      <c r="AJ41940" s="23"/>
      <c r="HH41940"/>
      <c r="IW41940" s="36"/>
      <c r="JI41940"/>
      <c r="JJ41940"/>
      <c r="KX41940" s="23"/>
      <c r="KY41940" s="23"/>
    </row>
    <row r="41941" spans="36:311" x14ac:dyDescent="0.2">
      <c r="AJ41941" s="23"/>
      <c r="HH41941"/>
      <c r="IW41941" s="36"/>
      <c r="JI41941"/>
      <c r="JJ41941"/>
      <c r="KX41941" s="23"/>
      <c r="KY41941" s="23"/>
    </row>
    <row r="41942" spans="36:311" x14ac:dyDescent="0.2">
      <c r="AJ41942" s="23"/>
      <c r="HH41942"/>
      <c r="IW41942" s="36"/>
      <c r="JI41942"/>
      <c r="JJ41942"/>
      <c r="KX41942" s="23"/>
      <c r="KY41942" s="23"/>
    </row>
    <row r="41943" spans="36:311" x14ac:dyDescent="0.2">
      <c r="AJ41943" s="23"/>
      <c r="HH41943"/>
      <c r="IW41943" s="36"/>
      <c r="JI41943"/>
      <c r="JJ41943"/>
      <c r="KX41943" s="23"/>
      <c r="KY41943" s="23"/>
    </row>
    <row r="41944" spans="36:311" x14ac:dyDescent="0.2">
      <c r="AJ41944" s="23"/>
      <c r="HH41944"/>
      <c r="IW41944" s="36"/>
      <c r="JI41944"/>
      <c r="JJ41944"/>
      <c r="KX41944" s="23"/>
      <c r="KY41944" s="23"/>
    </row>
    <row r="41945" spans="36:311" x14ac:dyDescent="0.2">
      <c r="AJ41945" s="23"/>
      <c r="HH41945"/>
      <c r="IW41945" s="36"/>
      <c r="JI41945"/>
      <c r="JJ41945"/>
      <c r="KX41945" s="23"/>
      <c r="KY41945" s="23"/>
    </row>
    <row r="41946" spans="36:311" x14ac:dyDescent="0.2">
      <c r="AJ41946" s="23"/>
      <c r="HH41946"/>
      <c r="IW41946" s="36"/>
      <c r="JI41946"/>
      <c r="JJ41946"/>
      <c r="KX41946" s="23"/>
      <c r="KY41946" s="23"/>
    </row>
    <row r="41947" spans="36:311" x14ac:dyDescent="0.2">
      <c r="AJ41947" s="23"/>
      <c r="HH41947"/>
      <c r="IW41947" s="36"/>
      <c r="JI41947"/>
      <c r="JJ41947"/>
      <c r="KX41947" s="23"/>
      <c r="KY41947" s="23"/>
    </row>
    <row r="41948" spans="36:311" x14ac:dyDescent="0.2">
      <c r="AJ41948" s="23"/>
      <c r="HH41948"/>
      <c r="IW41948" s="36"/>
      <c r="JI41948"/>
      <c r="JJ41948"/>
      <c r="KX41948" s="23"/>
      <c r="KY41948" s="23"/>
    </row>
    <row r="41949" spans="36:311" x14ac:dyDescent="0.2">
      <c r="AJ41949" s="23"/>
      <c r="HH41949"/>
      <c r="IW41949" s="36"/>
      <c r="JI41949"/>
      <c r="JJ41949"/>
      <c r="KX41949" s="23"/>
      <c r="KY41949" s="23"/>
    </row>
    <row r="41950" spans="36:311" x14ac:dyDescent="0.2">
      <c r="AJ41950" s="23"/>
      <c r="HH41950"/>
      <c r="IW41950" s="36"/>
      <c r="JI41950"/>
      <c r="JJ41950"/>
      <c r="KX41950" s="23"/>
      <c r="KY41950" s="23"/>
    </row>
    <row r="41951" spans="36:311" x14ac:dyDescent="0.2">
      <c r="AJ41951" s="23"/>
      <c r="HH41951"/>
      <c r="IW41951" s="36"/>
      <c r="JI41951"/>
      <c r="JJ41951"/>
      <c r="KX41951" s="23"/>
      <c r="KY41951" s="23"/>
    </row>
    <row r="41952" spans="36:311" x14ac:dyDescent="0.2">
      <c r="AJ41952" s="23"/>
      <c r="HH41952"/>
      <c r="IW41952" s="36"/>
      <c r="JI41952"/>
      <c r="JJ41952"/>
      <c r="KX41952" s="23"/>
      <c r="KY41952" s="23"/>
    </row>
    <row r="41953" spans="36:311" x14ac:dyDescent="0.2">
      <c r="AJ41953" s="23"/>
      <c r="HH41953"/>
      <c r="IW41953" s="36"/>
      <c r="JI41953"/>
      <c r="JJ41953"/>
      <c r="KX41953" s="23"/>
      <c r="KY41953" s="23"/>
    </row>
    <row r="41954" spans="36:311" x14ac:dyDescent="0.2">
      <c r="AJ41954" s="23"/>
      <c r="HH41954"/>
      <c r="IW41954" s="36"/>
      <c r="JI41954"/>
      <c r="JJ41954"/>
      <c r="KX41954" s="23"/>
      <c r="KY41954" s="23"/>
    </row>
    <row r="41955" spans="36:311" x14ac:dyDescent="0.2">
      <c r="AJ41955" s="23"/>
      <c r="HH41955"/>
      <c r="IW41955" s="36"/>
      <c r="JI41955"/>
      <c r="JJ41955"/>
      <c r="KX41955" s="23"/>
      <c r="KY41955" s="23"/>
    </row>
    <row r="41956" spans="36:311" x14ac:dyDescent="0.2">
      <c r="AJ41956" s="23"/>
      <c r="HH41956"/>
      <c r="IW41956" s="36"/>
      <c r="JI41956"/>
      <c r="JJ41956"/>
      <c r="KX41956" s="23"/>
      <c r="KY41956" s="23"/>
    </row>
    <row r="41957" spans="36:311" x14ac:dyDescent="0.2">
      <c r="AJ41957" s="23"/>
      <c r="HH41957"/>
      <c r="IW41957" s="36"/>
      <c r="JI41957"/>
      <c r="JJ41957"/>
      <c r="KX41957" s="23"/>
      <c r="KY41957" s="23"/>
    </row>
    <row r="41958" spans="36:311" x14ac:dyDescent="0.2">
      <c r="AJ41958" s="23"/>
      <c r="HH41958"/>
      <c r="IW41958" s="36"/>
      <c r="JI41958"/>
      <c r="JJ41958"/>
      <c r="KX41958" s="23"/>
      <c r="KY41958" s="23"/>
    </row>
    <row r="41959" spans="36:311" x14ac:dyDescent="0.2">
      <c r="AJ41959" s="23"/>
      <c r="HH41959"/>
      <c r="IW41959" s="36"/>
      <c r="JI41959"/>
      <c r="JJ41959"/>
      <c r="KX41959" s="23"/>
      <c r="KY41959" s="23"/>
    </row>
    <row r="41960" spans="36:311" x14ac:dyDescent="0.2">
      <c r="AJ41960" s="23"/>
      <c r="HH41960"/>
      <c r="IW41960" s="36"/>
      <c r="JI41960"/>
      <c r="JJ41960"/>
      <c r="KX41960" s="23"/>
      <c r="KY41960" s="23"/>
    </row>
    <row r="41961" spans="36:311" x14ac:dyDescent="0.2">
      <c r="AJ41961" s="23"/>
      <c r="HH41961"/>
      <c r="IW41961" s="36"/>
      <c r="JI41961"/>
      <c r="JJ41961"/>
      <c r="KX41961" s="23"/>
      <c r="KY41961" s="23"/>
    </row>
    <row r="41962" spans="36:311" x14ac:dyDescent="0.2">
      <c r="AJ41962" s="23"/>
      <c r="HH41962"/>
      <c r="IW41962" s="36"/>
      <c r="JI41962"/>
      <c r="JJ41962"/>
      <c r="KX41962" s="23"/>
      <c r="KY41962" s="23"/>
    </row>
    <row r="41963" spans="36:311" x14ac:dyDescent="0.2">
      <c r="AJ41963" s="23"/>
      <c r="HH41963"/>
      <c r="IW41963" s="36"/>
      <c r="JI41963"/>
      <c r="JJ41963"/>
      <c r="KX41963" s="23"/>
      <c r="KY41963" s="23"/>
    </row>
    <row r="41964" spans="36:311" x14ac:dyDescent="0.2">
      <c r="AJ41964" s="23"/>
      <c r="HH41964"/>
      <c r="IW41964" s="36"/>
      <c r="JI41964"/>
      <c r="JJ41964"/>
      <c r="KX41964" s="23"/>
      <c r="KY41964" s="23"/>
    </row>
    <row r="41965" spans="36:311" x14ac:dyDescent="0.2">
      <c r="AJ41965" s="23"/>
      <c r="HH41965"/>
      <c r="IW41965" s="36"/>
      <c r="JI41965"/>
      <c r="JJ41965"/>
      <c r="KX41965" s="23"/>
      <c r="KY41965" s="23"/>
    </row>
    <row r="41966" spans="36:311" x14ac:dyDescent="0.2">
      <c r="AJ41966" s="23"/>
      <c r="HH41966"/>
      <c r="IW41966" s="36"/>
      <c r="JI41966"/>
      <c r="JJ41966"/>
      <c r="KX41966" s="23"/>
      <c r="KY41966" s="23"/>
    </row>
    <row r="41967" spans="36:311" x14ac:dyDescent="0.2">
      <c r="AJ41967" s="23"/>
      <c r="HH41967"/>
      <c r="IW41967" s="36"/>
      <c r="JI41967"/>
      <c r="JJ41967"/>
      <c r="KX41967" s="23"/>
      <c r="KY41967" s="23"/>
    </row>
    <row r="41968" spans="36:311" x14ac:dyDescent="0.2">
      <c r="AJ41968" s="23"/>
      <c r="HH41968"/>
      <c r="IW41968" s="36"/>
      <c r="JI41968"/>
      <c r="JJ41968"/>
      <c r="KX41968" s="23"/>
      <c r="KY41968" s="23"/>
    </row>
    <row r="41969" spans="36:311" x14ac:dyDescent="0.2">
      <c r="AJ41969" s="23"/>
      <c r="HH41969"/>
      <c r="IW41969" s="36"/>
      <c r="JI41969"/>
      <c r="JJ41969"/>
      <c r="KX41969" s="23"/>
      <c r="KY41969" s="23"/>
    </row>
    <row r="41970" spans="36:311" x14ac:dyDescent="0.2">
      <c r="AJ41970" s="23"/>
      <c r="HH41970"/>
      <c r="IW41970" s="36"/>
      <c r="JI41970"/>
      <c r="JJ41970"/>
      <c r="KX41970" s="23"/>
      <c r="KY41970" s="23"/>
    </row>
    <row r="41971" spans="36:311" x14ac:dyDescent="0.2">
      <c r="AJ41971" s="23"/>
      <c r="HH41971"/>
      <c r="IW41971" s="36"/>
      <c r="JI41971"/>
      <c r="JJ41971"/>
      <c r="KX41971" s="23"/>
      <c r="KY41971" s="23"/>
    </row>
    <row r="41972" spans="36:311" x14ac:dyDescent="0.2">
      <c r="AJ41972" s="23"/>
      <c r="HH41972"/>
      <c r="IW41972" s="36"/>
      <c r="JI41972"/>
      <c r="JJ41972"/>
      <c r="KX41972" s="23"/>
      <c r="KY41972" s="23"/>
    </row>
    <row r="41973" spans="36:311" x14ac:dyDescent="0.2">
      <c r="AJ41973" s="23"/>
      <c r="HH41973"/>
      <c r="IW41973" s="36"/>
      <c r="JI41973"/>
      <c r="JJ41973"/>
      <c r="KX41973" s="23"/>
      <c r="KY41973" s="23"/>
    </row>
    <row r="41974" spans="36:311" x14ac:dyDescent="0.2">
      <c r="AJ41974" s="23"/>
      <c r="HH41974"/>
      <c r="IW41974" s="36"/>
      <c r="JI41974"/>
      <c r="JJ41974"/>
      <c r="KX41974" s="23"/>
      <c r="KY41974" s="23"/>
    </row>
    <row r="41975" spans="36:311" x14ac:dyDescent="0.2">
      <c r="AJ41975" s="23"/>
      <c r="HH41975"/>
      <c r="IW41975" s="36"/>
      <c r="JI41975"/>
      <c r="JJ41975"/>
      <c r="KX41975" s="23"/>
      <c r="KY41975" s="23"/>
    </row>
    <row r="41976" spans="36:311" x14ac:dyDescent="0.2">
      <c r="AJ41976" s="23"/>
      <c r="HH41976"/>
      <c r="IW41976" s="36"/>
      <c r="JI41976"/>
      <c r="JJ41976"/>
      <c r="KX41976" s="23"/>
      <c r="KY41976" s="23"/>
    </row>
    <row r="41977" spans="36:311" x14ac:dyDescent="0.2">
      <c r="AJ41977" s="23"/>
      <c r="HH41977"/>
      <c r="IW41977" s="36"/>
      <c r="JI41977"/>
      <c r="JJ41977"/>
      <c r="KX41977" s="23"/>
      <c r="KY41977" s="23"/>
    </row>
    <row r="41978" spans="36:311" x14ac:dyDescent="0.2">
      <c r="AJ41978" s="23"/>
      <c r="HH41978"/>
      <c r="IW41978" s="36"/>
      <c r="JI41978"/>
      <c r="JJ41978"/>
      <c r="KX41978" s="23"/>
      <c r="KY41978" s="23"/>
    </row>
    <row r="41979" spans="36:311" x14ac:dyDescent="0.2">
      <c r="AJ41979" s="23"/>
      <c r="HH41979"/>
      <c r="IW41979" s="36"/>
      <c r="JI41979"/>
      <c r="JJ41979"/>
      <c r="KX41979" s="23"/>
      <c r="KY41979" s="23"/>
    </row>
    <row r="41980" spans="36:311" x14ac:dyDescent="0.2">
      <c r="AJ41980" s="23"/>
      <c r="HH41980"/>
      <c r="IW41980" s="36"/>
      <c r="JI41980"/>
      <c r="JJ41980"/>
      <c r="KX41980" s="23"/>
      <c r="KY41980" s="23"/>
    </row>
    <row r="41981" spans="36:311" x14ac:dyDescent="0.2">
      <c r="AJ41981" s="23"/>
      <c r="HH41981"/>
      <c r="IW41981" s="36"/>
      <c r="JI41981"/>
      <c r="JJ41981"/>
      <c r="KX41981" s="23"/>
      <c r="KY41981" s="23"/>
    </row>
    <row r="41982" spans="36:311" x14ac:dyDescent="0.2">
      <c r="AJ41982" s="23"/>
      <c r="HH41982"/>
      <c r="IW41982" s="36"/>
      <c r="JI41982"/>
      <c r="JJ41982"/>
      <c r="KX41982" s="23"/>
      <c r="KY41982" s="23"/>
    </row>
    <row r="41983" spans="36:311" x14ac:dyDescent="0.2">
      <c r="AJ41983" s="23"/>
      <c r="HH41983"/>
      <c r="IW41983" s="36"/>
      <c r="JI41983"/>
      <c r="JJ41983"/>
      <c r="KX41983" s="23"/>
      <c r="KY41983" s="23"/>
    </row>
    <row r="41984" spans="36:311" x14ac:dyDescent="0.2">
      <c r="AJ41984" s="23"/>
      <c r="HH41984"/>
      <c r="IW41984" s="36"/>
      <c r="JI41984"/>
      <c r="JJ41984"/>
      <c r="KX41984" s="23"/>
      <c r="KY41984" s="23"/>
    </row>
    <row r="41985" spans="36:311" x14ac:dyDescent="0.2">
      <c r="AJ41985" s="23"/>
      <c r="HH41985"/>
      <c r="IW41985" s="36"/>
      <c r="JI41985"/>
      <c r="JJ41985"/>
      <c r="KX41985" s="23"/>
      <c r="KY41985" s="23"/>
    </row>
    <row r="41986" spans="36:311" x14ac:dyDescent="0.2">
      <c r="AJ41986" s="23"/>
      <c r="HH41986"/>
      <c r="IW41986" s="36"/>
      <c r="JI41986"/>
      <c r="JJ41986"/>
      <c r="KX41986" s="23"/>
      <c r="KY41986" s="23"/>
    </row>
    <row r="41987" spans="36:311" x14ac:dyDescent="0.2">
      <c r="AJ41987" s="23"/>
      <c r="HH41987"/>
      <c r="IW41987" s="36"/>
      <c r="JI41987"/>
      <c r="JJ41987"/>
      <c r="KX41987" s="23"/>
      <c r="KY41987" s="23"/>
    </row>
    <row r="41988" spans="36:311" x14ac:dyDescent="0.2">
      <c r="AJ41988" s="23"/>
      <c r="HH41988"/>
      <c r="IW41988" s="36"/>
      <c r="JI41988"/>
      <c r="JJ41988"/>
      <c r="KX41988" s="23"/>
      <c r="KY41988" s="23"/>
    </row>
    <row r="41989" spans="36:311" x14ac:dyDescent="0.2">
      <c r="AJ41989" s="23"/>
      <c r="HH41989"/>
      <c r="IW41989" s="36"/>
      <c r="JI41989"/>
      <c r="JJ41989"/>
      <c r="KX41989" s="23"/>
      <c r="KY41989" s="23"/>
    </row>
    <row r="41990" spans="36:311" x14ac:dyDescent="0.2">
      <c r="AJ41990" s="23"/>
      <c r="HH41990"/>
      <c r="IW41990" s="36"/>
      <c r="JI41990"/>
      <c r="JJ41990"/>
      <c r="KX41990" s="23"/>
      <c r="KY41990" s="23"/>
    </row>
    <row r="41991" spans="36:311" x14ac:dyDescent="0.2">
      <c r="AJ41991" s="23"/>
      <c r="HH41991"/>
      <c r="IW41991" s="36"/>
      <c r="JI41991"/>
      <c r="JJ41991"/>
      <c r="KX41991" s="23"/>
      <c r="KY41991" s="23"/>
    </row>
    <row r="41992" spans="36:311" x14ac:dyDescent="0.2">
      <c r="AJ41992" s="23"/>
      <c r="HH41992"/>
      <c r="IW41992" s="36"/>
      <c r="JI41992"/>
      <c r="JJ41992"/>
      <c r="KX41992" s="23"/>
      <c r="KY41992" s="23"/>
    </row>
    <row r="41993" spans="36:311" x14ac:dyDescent="0.2">
      <c r="AJ41993" s="23"/>
      <c r="HH41993"/>
      <c r="IW41993" s="36"/>
      <c r="JI41993"/>
      <c r="JJ41993"/>
      <c r="KX41993" s="23"/>
      <c r="KY41993" s="23"/>
    </row>
    <row r="41994" spans="36:311" x14ac:dyDescent="0.2">
      <c r="AJ41994" s="23"/>
      <c r="HH41994"/>
      <c r="IW41994" s="36"/>
      <c r="JI41994"/>
      <c r="JJ41994"/>
      <c r="KX41994" s="23"/>
      <c r="KY41994" s="23"/>
    </row>
    <row r="41995" spans="36:311" x14ac:dyDescent="0.2">
      <c r="AJ41995" s="23"/>
      <c r="HH41995"/>
      <c r="IW41995" s="36"/>
      <c r="JI41995"/>
      <c r="JJ41995"/>
      <c r="KX41995" s="23"/>
      <c r="KY41995" s="23"/>
    </row>
    <row r="41996" spans="36:311" x14ac:dyDescent="0.2">
      <c r="AJ41996" s="23"/>
      <c r="HH41996"/>
      <c r="IW41996" s="36"/>
      <c r="JI41996"/>
      <c r="JJ41996"/>
      <c r="KX41996" s="23"/>
      <c r="KY41996" s="23"/>
    </row>
    <row r="41997" spans="36:311" x14ac:dyDescent="0.2">
      <c r="AJ41997" s="23"/>
      <c r="HH41997"/>
      <c r="IW41997" s="36"/>
      <c r="JI41997"/>
      <c r="JJ41997"/>
      <c r="KX41997" s="23"/>
      <c r="KY41997" s="23"/>
    </row>
    <row r="41998" spans="36:311" x14ac:dyDescent="0.2">
      <c r="AJ41998" s="23"/>
      <c r="HH41998"/>
      <c r="IW41998" s="36"/>
      <c r="JI41998"/>
      <c r="JJ41998"/>
      <c r="KX41998" s="23"/>
      <c r="KY41998" s="23"/>
    </row>
    <row r="41999" spans="36:311" x14ac:dyDescent="0.2">
      <c r="AJ41999" s="23"/>
      <c r="HH41999"/>
      <c r="IW41999" s="36"/>
      <c r="JI41999"/>
      <c r="JJ41999"/>
      <c r="KX41999" s="23"/>
      <c r="KY41999" s="23"/>
    </row>
    <row r="42000" spans="36:311" x14ac:dyDescent="0.2">
      <c r="AJ42000" s="23"/>
      <c r="HH42000"/>
      <c r="IW42000" s="36"/>
      <c r="JI42000"/>
      <c r="JJ42000"/>
      <c r="KX42000" s="23"/>
      <c r="KY42000" s="23"/>
    </row>
    <row r="42001" spans="36:311" x14ac:dyDescent="0.2">
      <c r="AJ42001" s="23"/>
      <c r="HH42001"/>
      <c r="IW42001" s="36"/>
      <c r="JI42001"/>
      <c r="JJ42001"/>
      <c r="KX42001" s="23"/>
      <c r="KY42001" s="23"/>
    </row>
    <row r="42002" spans="36:311" x14ac:dyDescent="0.2">
      <c r="AJ42002" s="23"/>
      <c r="HH42002"/>
      <c r="IW42002" s="36"/>
      <c r="JI42002"/>
      <c r="JJ42002"/>
      <c r="KX42002" s="23"/>
      <c r="KY42002" s="23"/>
    </row>
    <row r="42003" spans="36:311" x14ac:dyDescent="0.2">
      <c r="AJ42003" s="23"/>
      <c r="HH42003"/>
      <c r="IW42003" s="36"/>
      <c r="JI42003"/>
      <c r="JJ42003"/>
      <c r="KX42003" s="23"/>
      <c r="KY42003" s="23"/>
    </row>
    <row r="42004" spans="36:311" x14ac:dyDescent="0.2">
      <c r="AJ42004" s="23"/>
      <c r="HH42004"/>
      <c r="IW42004" s="36"/>
      <c r="JI42004"/>
      <c r="JJ42004"/>
      <c r="KX42004" s="23"/>
      <c r="KY42004" s="23"/>
    </row>
    <row r="42005" spans="36:311" x14ac:dyDescent="0.2">
      <c r="AJ42005" s="23"/>
      <c r="HH42005"/>
      <c r="IW42005" s="36"/>
      <c r="JI42005"/>
      <c r="JJ42005"/>
      <c r="KX42005" s="23"/>
      <c r="KY42005" s="23"/>
    </row>
    <row r="42006" spans="36:311" x14ac:dyDescent="0.2">
      <c r="AJ42006" s="23"/>
      <c r="HH42006"/>
      <c r="IW42006" s="36"/>
      <c r="JI42006"/>
      <c r="JJ42006"/>
      <c r="KX42006" s="23"/>
      <c r="KY42006" s="23"/>
    </row>
    <row r="42007" spans="36:311" x14ac:dyDescent="0.2">
      <c r="AJ42007" s="23"/>
      <c r="HH42007"/>
      <c r="IW42007" s="36"/>
      <c r="JI42007"/>
      <c r="JJ42007"/>
      <c r="KX42007" s="23"/>
      <c r="KY42007" s="23"/>
    </row>
    <row r="42008" spans="36:311" x14ac:dyDescent="0.2">
      <c r="AJ42008" s="23"/>
      <c r="HH42008"/>
      <c r="IW42008" s="36"/>
      <c r="JI42008"/>
      <c r="JJ42008"/>
      <c r="KX42008" s="23"/>
      <c r="KY42008" s="23"/>
    </row>
    <row r="42009" spans="36:311" x14ac:dyDescent="0.2">
      <c r="AJ42009" s="23"/>
      <c r="HH42009"/>
      <c r="IW42009" s="36"/>
      <c r="JI42009"/>
      <c r="JJ42009"/>
      <c r="KX42009" s="23"/>
      <c r="KY42009" s="23"/>
    </row>
    <row r="42010" spans="36:311" x14ac:dyDescent="0.2">
      <c r="AJ42010" s="23"/>
      <c r="HH42010"/>
      <c r="IW42010" s="36"/>
      <c r="JI42010"/>
      <c r="JJ42010"/>
      <c r="KX42010" s="23"/>
      <c r="KY42010" s="23"/>
    </row>
    <row r="42011" spans="36:311" x14ac:dyDescent="0.2">
      <c r="AJ42011" s="23"/>
      <c r="HH42011"/>
      <c r="IW42011" s="36"/>
      <c r="JI42011"/>
      <c r="JJ42011"/>
      <c r="KX42011" s="23"/>
      <c r="KY42011" s="23"/>
    </row>
    <row r="42012" spans="36:311" x14ac:dyDescent="0.2">
      <c r="AJ42012" s="23"/>
      <c r="HH42012"/>
      <c r="IW42012" s="36"/>
      <c r="JI42012"/>
      <c r="JJ42012"/>
      <c r="KX42012" s="23"/>
      <c r="KY42012" s="23"/>
    </row>
    <row r="42013" spans="36:311" x14ac:dyDescent="0.2">
      <c r="AJ42013" s="23"/>
      <c r="HH42013"/>
      <c r="IW42013" s="36"/>
      <c r="JI42013"/>
      <c r="JJ42013"/>
      <c r="KX42013" s="23"/>
      <c r="KY42013" s="23"/>
    </row>
    <row r="42014" spans="36:311" x14ac:dyDescent="0.2">
      <c r="AJ42014" s="23"/>
      <c r="HH42014"/>
      <c r="IW42014" s="36"/>
      <c r="JI42014"/>
      <c r="JJ42014"/>
      <c r="KX42014" s="23"/>
      <c r="KY42014" s="23"/>
    </row>
    <row r="42015" spans="36:311" x14ac:dyDescent="0.2">
      <c r="AJ42015" s="23"/>
      <c r="HH42015"/>
      <c r="IW42015" s="36"/>
      <c r="JI42015"/>
      <c r="JJ42015"/>
      <c r="KX42015" s="23"/>
      <c r="KY42015" s="23"/>
    </row>
    <row r="42016" spans="36:311" x14ac:dyDescent="0.2">
      <c r="AJ42016" s="23"/>
      <c r="HH42016"/>
      <c r="IW42016" s="36"/>
      <c r="JI42016"/>
      <c r="JJ42016"/>
      <c r="KX42016" s="23"/>
      <c r="KY42016" s="23"/>
    </row>
    <row r="42017" spans="36:311" x14ac:dyDescent="0.2">
      <c r="AJ42017" s="23"/>
      <c r="HH42017"/>
      <c r="IW42017" s="36"/>
      <c r="JI42017"/>
      <c r="JJ42017"/>
      <c r="KX42017" s="23"/>
      <c r="KY42017" s="23"/>
    </row>
    <row r="42018" spans="36:311" x14ac:dyDescent="0.2">
      <c r="AJ42018" s="23"/>
      <c r="HH42018"/>
      <c r="IW42018" s="36"/>
      <c r="JI42018"/>
      <c r="JJ42018"/>
      <c r="KX42018" s="23"/>
      <c r="KY42018" s="23"/>
    </row>
    <row r="42019" spans="36:311" x14ac:dyDescent="0.2">
      <c r="AJ42019" s="23"/>
      <c r="HH42019"/>
      <c r="IW42019" s="36"/>
      <c r="JI42019"/>
      <c r="JJ42019"/>
      <c r="KX42019" s="23"/>
      <c r="KY42019" s="23"/>
    </row>
    <row r="42020" spans="36:311" x14ac:dyDescent="0.2">
      <c r="AJ42020" s="23"/>
      <c r="HH42020"/>
      <c r="IW42020" s="36"/>
      <c r="JI42020"/>
      <c r="JJ42020"/>
      <c r="KX42020" s="23"/>
      <c r="KY42020" s="23"/>
    </row>
    <row r="42021" spans="36:311" x14ac:dyDescent="0.2">
      <c r="AJ42021" s="23"/>
      <c r="HH42021"/>
      <c r="IW42021" s="36"/>
      <c r="JI42021"/>
      <c r="JJ42021"/>
      <c r="KX42021" s="23"/>
      <c r="KY42021" s="23"/>
    </row>
    <row r="42022" spans="36:311" x14ac:dyDescent="0.2">
      <c r="AJ42022" s="23"/>
      <c r="HH42022"/>
      <c r="IW42022" s="36"/>
      <c r="JI42022"/>
      <c r="JJ42022"/>
      <c r="KX42022" s="23"/>
      <c r="KY42022" s="23"/>
    </row>
    <row r="42023" spans="36:311" x14ac:dyDescent="0.2">
      <c r="AJ42023" s="23"/>
      <c r="HH42023"/>
      <c r="IW42023" s="36"/>
      <c r="JI42023"/>
      <c r="JJ42023"/>
      <c r="KX42023" s="23"/>
      <c r="KY42023" s="23"/>
    </row>
    <row r="42024" spans="36:311" x14ac:dyDescent="0.2">
      <c r="AJ42024" s="23"/>
      <c r="HH42024"/>
      <c r="IW42024" s="36"/>
      <c r="JI42024"/>
      <c r="JJ42024"/>
      <c r="KX42024" s="23"/>
      <c r="KY42024" s="23"/>
    </row>
    <row r="42025" spans="36:311" x14ac:dyDescent="0.2">
      <c r="AJ42025" s="23"/>
      <c r="HH42025"/>
      <c r="IW42025" s="36"/>
      <c r="JI42025"/>
      <c r="JJ42025"/>
      <c r="KX42025" s="23"/>
      <c r="KY42025" s="23"/>
    </row>
    <row r="42026" spans="36:311" x14ac:dyDescent="0.2">
      <c r="AJ42026" s="23"/>
      <c r="HH42026"/>
      <c r="IW42026" s="36"/>
      <c r="JI42026"/>
      <c r="JJ42026"/>
      <c r="KX42026" s="23"/>
      <c r="KY42026" s="23"/>
    </row>
    <row r="42027" spans="36:311" x14ac:dyDescent="0.2">
      <c r="AJ42027" s="23"/>
      <c r="HH42027"/>
      <c r="IW42027" s="36"/>
      <c r="JI42027"/>
      <c r="JJ42027"/>
      <c r="KX42027" s="23"/>
      <c r="KY42027" s="23"/>
    </row>
    <row r="42028" spans="36:311" x14ac:dyDescent="0.2">
      <c r="AJ42028" s="23"/>
      <c r="HH42028"/>
      <c r="IW42028" s="36"/>
      <c r="JI42028"/>
      <c r="JJ42028"/>
      <c r="KX42028" s="23"/>
      <c r="KY42028" s="23"/>
    </row>
    <row r="42029" spans="36:311" x14ac:dyDescent="0.2">
      <c r="AJ42029" s="23"/>
      <c r="HH42029"/>
      <c r="IW42029" s="36"/>
      <c r="JI42029"/>
      <c r="JJ42029"/>
      <c r="KX42029" s="23"/>
      <c r="KY42029" s="23"/>
    </row>
    <row r="42030" spans="36:311" x14ac:dyDescent="0.2">
      <c r="AJ42030" s="23"/>
      <c r="HH42030"/>
      <c r="IW42030" s="36"/>
      <c r="JI42030"/>
      <c r="JJ42030"/>
      <c r="KX42030" s="23"/>
      <c r="KY42030" s="23"/>
    </row>
    <row r="42031" spans="36:311" x14ac:dyDescent="0.2">
      <c r="AJ42031" s="23"/>
      <c r="HH42031"/>
      <c r="IW42031" s="36"/>
      <c r="JI42031"/>
      <c r="JJ42031"/>
      <c r="KX42031" s="23"/>
      <c r="KY42031" s="23"/>
    </row>
    <row r="42032" spans="36:311" x14ac:dyDescent="0.2">
      <c r="AJ42032" s="23"/>
      <c r="HH42032"/>
      <c r="IW42032" s="36"/>
      <c r="JI42032"/>
      <c r="JJ42032"/>
      <c r="KX42032" s="23"/>
      <c r="KY42032" s="23"/>
    </row>
    <row r="42033" spans="36:311" x14ac:dyDescent="0.2">
      <c r="AJ42033" s="23"/>
      <c r="HH42033"/>
      <c r="IW42033" s="36"/>
      <c r="JI42033"/>
      <c r="JJ42033"/>
      <c r="KX42033" s="23"/>
      <c r="KY42033" s="23"/>
    </row>
    <row r="42034" spans="36:311" x14ac:dyDescent="0.2">
      <c r="AJ42034" s="23"/>
      <c r="HH42034"/>
      <c r="IW42034" s="36"/>
      <c r="JI42034"/>
      <c r="JJ42034"/>
      <c r="KX42034" s="23"/>
      <c r="KY42034" s="23"/>
    </row>
    <row r="42035" spans="36:311" x14ac:dyDescent="0.2">
      <c r="AJ42035" s="23"/>
      <c r="HH42035"/>
      <c r="IW42035" s="36"/>
      <c r="JI42035"/>
      <c r="JJ42035"/>
      <c r="KX42035" s="23"/>
      <c r="KY42035" s="23"/>
    </row>
    <row r="42036" spans="36:311" x14ac:dyDescent="0.2">
      <c r="AJ42036" s="23"/>
      <c r="HH42036"/>
      <c r="IW42036" s="36"/>
      <c r="JI42036"/>
      <c r="JJ42036"/>
      <c r="KX42036" s="23"/>
      <c r="KY42036" s="23"/>
    </row>
    <row r="42037" spans="36:311" x14ac:dyDescent="0.2">
      <c r="AJ42037" s="23"/>
      <c r="HH42037"/>
      <c r="IW42037" s="36"/>
      <c r="JI42037"/>
      <c r="JJ42037"/>
      <c r="KX42037" s="23"/>
      <c r="KY42037" s="23"/>
    </row>
    <row r="42038" spans="36:311" x14ac:dyDescent="0.2">
      <c r="AJ42038" s="23"/>
      <c r="HH42038"/>
      <c r="IW42038" s="36"/>
      <c r="JI42038"/>
      <c r="JJ42038"/>
      <c r="KX42038" s="23"/>
      <c r="KY42038" s="23"/>
    </row>
    <row r="42039" spans="36:311" x14ac:dyDescent="0.2">
      <c r="AJ42039" s="23"/>
      <c r="HH42039"/>
      <c r="IW42039" s="36"/>
      <c r="JI42039"/>
      <c r="JJ42039"/>
      <c r="KX42039" s="23"/>
      <c r="KY42039" s="23"/>
    </row>
    <row r="42040" spans="36:311" x14ac:dyDescent="0.2">
      <c r="AJ42040" s="23"/>
      <c r="HH42040"/>
      <c r="IW42040" s="36"/>
      <c r="JI42040"/>
      <c r="JJ42040"/>
      <c r="KX42040" s="23"/>
      <c r="KY42040" s="23"/>
    </row>
    <row r="42041" spans="36:311" x14ac:dyDescent="0.2">
      <c r="AJ42041" s="23"/>
      <c r="HH42041"/>
      <c r="IW42041" s="36"/>
      <c r="JI42041"/>
      <c r="JJ42041"/>
      <c r="KX42041" s="23"/>
      <c r="KY42041" s="23"/>
    </row>
    <row r="42042" spans="36:311" x14ac:dyDescent="0.2">
      <c r="AJ42042" s="23"/>
      <c r="HH42042"/>
      <c r="IW42042" s="36"/>
      <c r="JI42042"/>
      <c r="JJ42042"/>
      <c r="KX42042" s="23"/>
      <c r="KY42042" s="23"/>
    </row>
    <row r="42043" spans="36:311" x14ac:dyDescent="0.2">
      <c r="AJ42043" s="23"/>
      <c r="HH42043"/>
      <c r="IW42043" s="36"/>
      <c r="JI42043"/>
      <c r="JJ42043"/>
      <c r="KX42043" s="23"/>
      <c r="KY42043" s="23"/>
    </row>
    <row r="42044" spans="36:311" x14ac:dyDescent="0.2">
      <c r="AJ42044" s="23"/>
      <c r="HH42044"/>
      <c r="IW42044" s="36"/>
      <c r="JI42044"/>
      <c r="JJ42044"/>
      <c r="KX42044" s="23"/>
      <c r="KY42044" s="23"/>
    </row>
    <row r="42045" spans="36:311" x14ac:dyDescent="0.2">
      <c r="AJ42045" s="23"/>
      <c r="HH42045"/>
      <c r="IW42045" s="36"/>
      <c r="JI42045"/>
      <c r="JJ42045"/>
      <c r="KX42045" s="23"/>
      <c r="KY42045" s="23"/>
    </row>
    <row r="42046" spans="36:311" x14ac:dyDescent="0.2">
      <c r="AJ42046" s="23"/>
      <c r="HH42046"/>
      <c r="IW42046" s="36"/>
      <c r="JI42046"/>
      <c r="JJ42046"/>
      <c r="KX42046" s="23"/>
      <c r="KY42046" s="23"/>
    </row>
    <row r="42047" spans="36:311" x14ac:dyDescent="0.2">
      <c r="AJ42047" s="23"/>
      <c r="HH42047"/>
      <c r="IW42047" s="36"/>
      <c r="JI42047"/>
      <c r="JJ42047"/>
      <c r="KX42047" s="23"/>
      <c r="KY42047" s="23"/>
    </row>
    <row r="42048" spans="36:311" x14ac:dyDescent="0.2">
      <c r="AJ42048" s="23"/>
      <c r="HH42048"/>
      <c r="IW42048" s="36"/>
      <c r="JI42048"/>
      <c r="JJ42048"/>
      <c r="KX42048" s="23"/>
      <c r="KY42048" s="23"/>
    </row>
    <row r="42049" spans="36:311" x14ac:dyDescent="0.2">
      <c r="AJ42049" s="23"/>
      <c r="HH42049"/>
      <c r="IW42049" s="36"/>
      <c r="JI42049"/>
      <c r="JJ42049"/>
      <c r="KX42049" s="23"/>
      <c r="KY42049" s="23"/>
    </row>
    <row r="42050" spans="36:311" x14ac:dyDescent="0.2">
      <c r="AJ42050" s="23"/>
      <c r="HH42050"/>
      <c r="IW42050" s="36"/>
      <c r="JI42050"/>
      <c r="JJ42050"/>
      <c r="KX42050" s="23"/>
      <c r="KY42050" s="23"/>
    </row>
    <row r="42051" spans="36:311" x14ac:dyDescent="0.2">
      <c r="AJ42051" s="23"/>
      <c r="HH42051"/>
      <c r="IW42051" s="36"/>
      <c r="JI42051"/>
      <c r="JJ42051"/>
      <c r="KX42051" s="23"/>
      <c r="KY42051" s="23"/>
    </row>
    <row r="42052" spans="36:311" x14ac:dyDescent="0.2">
      <c r="AJ42052" s="23"/>
      <c r="HH42052"/>
      <c r="IW42052" s="36"/>
      <c r="JI42052"/>
      <c r="JJ42052"/>
      <c r="KX42052" s="23"/>
      <c r="KY42052" s="23"/>
    </row>
    <row r="42053" spans="36:311" x14ac:dyDescent="0.2">
      <c r="AJ42053" s="23"/>
      <c r="HH42053"/>
      <c r="IW42053" s="36"/>
      <c r="JI42053"/>
      <c r="JJ42053"/>
      <c r="KX42053" s="23"/>
      <c r="KY42053" s="23"/>
    </row>
    <row r="42054" spans="36:311" x14ac:dyDescent="0.2">
      <c r="AJ42054" s="23"/>
      <c r="HH42054"/>
      <c r="IW42054" s="36"/>
      <c r="JI42054"/>
      <c r="JJ42054"/>
      <c r="KX42054" s="23"/>
      <c r="KY42054" s="23"/>
    </row>
    <row r="42055" spans="36:311" x14ac:dyDescent="0.2">
      <c r="AJ42055" s="23"/>
      <c r="HH42055"/>
      <c r="IW42055" s="36"/>
      <c r="JI42055"/>
      <c r="JJ42055"/>
      <c r="KX42055" s="23"/>
      <c r="KY42055" s="23"/>
    </row>
    <row r="42056" spans="36:311" x14ac:dyDescent="0.2">
      <c r="AJ42056" s="23"/>
      <c r="HH42056"/>
      <c r="IW42056" s="36"/>
      <c r="JI42056"/>
      <c r="JJ42056"/>
      <c r="KX42056" s="23"/>
      <c r="KY42056" s="23"/>
    </row>
    <row r="42057" spans="36:311" x14ac:dyDescent="0.2">
      <c r="AJ42057" s="23"/>
      <c r="HH42057"/>
      <c r="IW42057" s="36"/>
      <c r="JI42057"/>
      <c r="JJ42057"/>
      <c r="KX42057" s="23"/>
      <c r="KY42057" s="23"/>
    </row>
    <row r="42058" spans="36:311" x14ac:dyDescent="0.2">
      <c r="AJ42058" s="23"/>
      <c r="HH42058"/>
      <c r="IW42058" s="36"/>
      <c r="JI42058"/>
      <c r="JJ42058"/>
      <c r="KX42058" s="23"/>
      <c r="KY42058" s="23"/>
    </row>
    <row r="42059" spans="36:311" x14ac:dyDescent="0.2">
      <c r="AJ42059" s="23"/>
      <c r="HH42059"/>
      <c r="IW42059" s="36"/>
      <c r="JI42059"/>
      <c r="JJ42059"/>
      <c r="KX42059" s="23"/>
      <c r="KY42059" s="23"/>
    </row>
    <row r="42060" spans="36:311" x14ac:dyDescent="0.2">
      <c r="AJ42060" s="23"/>
      <c r="HH42060"/>
      <c r="IW42060" s="36"/>
      <c r="JI42060"/>
      <c r="JJ42060"/>
      <c r="KX42060" s="23"/>
      <c r="KY42060" s="23"/>
    </row>
    <row r="42061" spans="36:311" x14ac:dyDescent="0.2">
      <c r="AJ42061" s="23"/>
      <c r="HH42061"/>
      <c r="IW42061" s="36"/>
      <c r="JI42061"/>
      <c r="JJ42061"/>
      <c r="KX42061" s="23"/>
      <c r="KY42061" s="23"/>
    </row>
    <row r="42062" spans="36:311" x14ac:dyDescent="0.2">
      <c r="AJ42062" s="23"/>
      <c r="HH42062"/>
      <c r="IW42062" s="36"/>
      <c r="JI42062"/>
      <c r="JJ42062"/>
      <c r="KX42062" s="23"/>
      <c r="KY42062" s="23"/>
    </row>
    <row r="42063" spans="36:311" x14ac:dyDescent="0.2">
      <c r="AJ42063" s="23"/>
      <c r="HH42063"/>
      <c r="IW42063" s="36"/>
      <c r="JI42063"/>
      <c r="JJ42063"/>
      <c r="KX42063" s="23"/>
      <c r="KY42063" s="23"/>
    </row>
    <row r="42064" spans="36:311" x14ac:dyDescent="0.2">
      <c r="AJ42064" s="23"/>
      <c r="HH42064"/>
      <c r="IW42064" s="36"/>
      <c r="JI42064"/>
      <c r="JJ42064"/>
      <c r="KX42064" s="23"/>
      <c r="KY42064" s="23"/>
    </row>
    <row r="42065" spans="36:311" x14ac:dyDescent="0.2">
      <c r="AJ42065" s="23"/>
      <c r="HH42065"/>
      <c r="IW42065" s="36"/>
      <c r="JI42065"/>
      <c r="JJ42065"/>
      <c r="KX42065" s="23"/>
      <c r="KY42065" s="23"/>
    </row>
    <row r="42066" spans="36:311" x14ac:dyDescent="0.2">
      <c r="AJ42066" s="23"/>
      <c r="HH42066"/>
      <c r="IW42066" s="36"/>
      <c r="JI42066"/>
      <c r="JJ42066"/>
      <c r="KX42066" s="23"/>
      <c r="KY42066" s="23"/>
    </row>
    <row r="42067" spans="36:311" x14ac:dyDescent="0.2">
      <c r="AJ42067" s="23"/>
      <c r="HH42067"/>
      <c r="IW42067" s="36"/>
      <c r="JI42067"/>
      <c r="JJ42067"/>
      <c r="KX42067" s="23"/>
      <c r="KY42067" s="23"/>
    </row>
    <row r="42068" spans="36:311" x14ac:dyDescent="0.2">
      <c r="AJ42068" s="23"/>
      <c r="HH42068"/>
      <c r="IW42068" s="36"/>
      <c r="JI42068"/>
      <c r="JJ42068"/>
      <c r="KX42068" s="23"/>
      <c r="KY42068" s="23"/>
    </row>
    <row r="42069" spans="36:311" x14ac:dyDescent="0.2">
      <c r="AJ42069" s="23"/>
      <c r="HH42069"/>
      <c r="IW42069" s="36"/>
      <c r="JI42069"/>
      <c r="JJ42069"/>
      <c r="KX42069" s="23"/>
      <c r="KY42069" s="23"/>
    </row>
    <row r="42070" spans="36:311" x14ac:dyDescent="0.2">
      <c r="AJ42070" s="23"/>
      <c r="HH42070"/>
      <c r="IW42070" s="36"/>
      <c r="JI42070"/>
      <c r="JJ42070"/>
      <c r="KX42070" s="23"/>
      <c r="KY42070" s="23"/>
    </row>
    <row r="42071" spans="36:311" x14ac:dyDescent="0.2">
      <c r="AJ42071" s="23"/>
      <c r="HH42071"/>
      <c r="IW42071" s="36"/>
      <c r="JI42071"/>
      <c r="JJ42071"/>
      <c r="KX42071" s="23"/>
      <c r="KY42071" s="23"/>
    </row>
    <row r="42072" spans="36:311" x14ac:dyDescent="0.2">
      <c r="AJ42072" s="23"/>
      <c r="HH42072"/>
      <c r="IW42072" s="36"/>
      <c r="JI42072"/>
      <c r="JJ42072"/>
      <c r="KX42072" s="23"/>
      <c r="KY42072" s="23"/>
    </row>
    <row r="42073" spans="36:311" x14ac:dyDescent="0.2">
      <c r="AJ42073" s="23"/>
      <c r="HH42073"/>
      <c r="IW42073" s="36"/>
      <c r="JI42073"/>
      <c r="JJ42073"/>
      <c r="KX42073" s="23"/>
      <c r="KY42073" s="23"/>
    </row>
    <row r="42074" spans="36:311" x14ac:dyDescent="0.2">
      <c r="AJ42074" s="23"/>
      <c r="HH42074"/>
      <c r="IW42074" s="36"/>
      <c r="JI42074"/>
      <c r="JJ42074"/>
      <c r="KX42074" s="23"/>
      <c r="KY42074" s="23"/>
    </row>
    <row r="42075" spans="36:311" x14ac:dyDescent="0.2">
      <c r="AJ42075" s="23"/>
      <c r="HH42075"/>
      <c r="IW42075" s="36"/>
      <c r="JI42075"/>
      <c r="JJ42075"/>
      <c r="KX42075" s="23"/>
      <c r="KY42075" s="23"/>
    </row>
    <row r="42076" spans="36:311" x14ac:dyDescent="0.2">
      <c r="AJ42076" s="23"/>
      <c r="HH42076"/>
      <c r="IW42076" s="36"/>
      <c r="JI42076"/>
      <c r="JJ42076"/>
      <c r="KX42076" s="23"/>
      <c r="KY42076" s="23"/>
    </row>
    <row r="42077" spans="36:311" x14ac:dyDescent="0.2">
      <c r="AJ42077" s="23"/>
      <c r="HH42077"/>
      <c r="IW42077" s="36"/>
      <c r="JI42077"/>
      <c r="JJ42077"/>
      <c r="KX42077" s="23"/>
      <c r="KY42077" s="23"/>
    </row>
    <row r="42078" spans="36:311" x14ac:dyDescent="0.2">
      <c r="AJ42078" s="23"/>
      <c r="HH42078"/>
      <c r="IW42078" s="36"/>
      <c r="JI42078"/>
      <c r="JJ42078"/>
      <c r="KX42078" s="23"/>
      <c r="KY42078" s="23"/>
    </row>
    <row r="42079" spans="36:311" x14ac:dyDescent="0.2">
      <c r="AJ42079" s="23"/>
      <c r="HH42079"/>
      <c r="IW42079" s="36"/>
      <c r="JI42079"/>
      <c r="JJ42079"/>
      <c r="KX42079" s="23"/>
      <c r="KY42079" s="23"/>
    </row>
    <row r="42080" spans="36:311" x14ac:dyDescent="0.2">
      <c r="AJ42080" s="23"/>
      <c r="HH42080"/>
      <c r="IW42080" s="36"/>
      <c r="JI42080"/>
      <c r="JJ42080"/>
      <c r="KX42080" s="23"/>
      <c r="KY42080" s="23"/>
    </row>
    <row r="42081" spans="36:311" x14ac:dyDescent="0.2">
      <c r="AJ42081" s="23"/>
      <c r="HH42081"/>
      <c r="IW42081" s="36"/>
      <c r="JI42081"/>
      <c r="JJ42081"/>
      <c r="KX42081" s="23"/>
      <c r="KY42081" s="23"/>
    </row>
    <row r="42082" spans="36:311" x14ac:dyDescent="0.2">
      <c r="AJ42082" s="23"/>
      <c r="HH42082"/>
      <c r="IW42082" s="36"/>
      <c r="JI42082"/>
      <c r="JJ42082"/>
      <c r="KX42082" s="23"/>
      <c r="KY42082" s="23"/>
    </row>
    <row r="42083" spans="36:311" x14ac:dyDescent="0.2">
      <c r="AJ42083" s="23"/>
      <c r="HH42083"/>
      <c r="IW42083" s="36"/>
      <c r="JI42083"/>
      <c r="JJ42083"/>
      <c r="KX42083" s="23"/>
      <c r="KY42083" s="23"/>
    </row>
    <row r="42084" spans="36:311" x14ac:dyDescent="0.2">
      <c r="AJ42084" s="23"/>
      <c r="HH42084"/>
      <c r="IW42084" s="36"/>
      <c r="JI42084"/>
      <c r="JJ42084"/>
      <c r="KX42084" s="23"/>
      <c r="KY42084" s="23"/>
    </row>
    <row r="42085" spans="36:311" x14ac:dyDescent="0.2">
      <c r="AJ42085" s="23"/>
      <c r="HH42085"/>
      <c r="IW42085" s="36"/>
      <c r="JI42085"/>
      <c r="JJ42085"/>
      <c r="KX42085" s="23"/>
      <c r="KY42085" s="23"/>
    </row>
    <row r="42086" spans="36:311" x14ac:dyDescent="0.2">
      <c r="AJ42086" s="23"/>
      <c r="HH42086"/>
      <c r="IW42086" s="36"/>
      <c r="JI42086"/>
      <c r="JJ42086"/>
      <c r="KX42086" s="23"/>
      <c r="KY42086" s="23"/>
    </row>
    <row r="42087" spans="36:311" x14ac:dyDescent="0.2">
      <c r="AJ42087" s="23"/>
      <c r="HH42087"/>
      <c r="IW42087" s="36"/>
      <c r="JI42087"/>
      <c r="JJ42087"/>
      <c r="KX42087" s="23"/>
      <c r="KY42087" s="23"/>
    </row>
    <row r="42088" spans="36:311" x14ac:dyDescent="0.2">
      <c r="AJ42088" s="23"/>
      <c r="HH42088"/>
      <c r="IW42088" s="36"/>
      <c r="JI42088"/>
      <c r="JJ42088"/>
      <c r="KX42088" s="23"/>
      <c r="KY42088" s="23"/>
    </row>
    <row r="42089" spans="36:311" x14ac:dyDescent="0.2">
      <c r="AJ42089" s="23"/>
      <c r="HH42089"/>
      <c r="IW42089" s="36"/>
      <c r="JI42089"/>
      <c r="JJ42089"/>
      <c r="KX42089" s="23"/>
      <c r="KY42089" s="23"/>
    </row>
    <row r="42090" spans="36:311" x14ac:dyDescent="0.2">
      <c r="AJ42090" s="23"/>
      <c r="HH42090"/>
      <c r="IW42090" s="36"/>
      <c r="JI42090"/>
      <c r="JJ42090"/>
      <c r="KX42090" s="23"/>
      <c r="KY42090" s="23"/>
    </row>
    <row r="42091" spans="36:311" x14ac:dyDescent="0.2">
      <c r="AJ42091" s="23"/>
      <c r="HH42091"/>
      <c r="IW42091" s="36"/>
      <c r="JI42091"/>
      <c r="JJ42091"/>
      <c r="KX42091" s="23"/>
      <c r="KY42091" s="23"/>
    </row>
    <row r="42092" spans="36:311" x14ac:dyDescent="0.2">
      <c r="AJ42092" s="23"/>
      <c r="HH42092"/>
      <c r="IW42092" s="36"/>
      <c r="JI42092"/>
      <c r="JJ42092"/>
      <c r="KX42092" s="23"/>
      <c r="KY42092" s="23"/>
    </row>
    <row r="42093" spans="36:311" x14ac:dyDescent="0.2">
      <c r="AJ42093" s="23"/>
      <c r="HH42093"/>
      <c r="IW42093" s="36"/>
      <c r="JI42093"/>
      <c r="JJ42093"/>
      <c r="KX42093" s="23"/>
      <c r="KY42093" s="23"/>
    </row>
    <row r="42094" spans="36:311" x14ac:dyDescent="0.2">
      <c r="AJ42094" s="23"/>
      <c r="HH42094"/>
      <c r="IW42094" s="36"/>
      <c r="JI42094"/>
      <c r="JJ42094"/>
      <c r="KX42094" s="23"/>
      <c r="KY42094" s="23"/>
    </row>
    <row r="42095" spans="36:311" x14ac:dyDescent="0.2">
      <c r="AJ42095" s="23"/>
      <c r="HH42095"/>
      <c r="IW42095" s="36"/>
      <c r="JI42095"/>
      <c r="JJ42095"/>
      <c r="KX42095" s="23"/>
      <c r="KY42095" s="23"/>
    </row>
    <row r="42096" spans="36:311" x14ac:dyDescent="0.2">
      <c r="AJ42096" s="23"/>
      <c r="HH42096"/>
      <c r="IW42096" s="36"/>
      <c r="JI42096"/>
      <c r="JJ42096"/>
      <c r="KX42096" s="23"/>
      <c r="KY42096" s="23"/>
    </row>
    <row r="42097" spans="36:311" x14ac:dyDescent="0.2">
      <c r="AJ42097" s="23"/>
      <c r="HH42097"/>
      <c r="IW42097" s="36"/>
      <c r="JI42097"/>
      <c r="JJ42097"/>
      <c r="KX42097" s="23"/>
      <c r="KY42097" s="23"/>
    </row>
    <row r="42098" spans="36:311" x14ac:dyDescent="0.2">
      <c r="AJ42098" s="23"/>
      <c r="HH42098"/>
      <c r="IW42098" s="36"/>
      <c r="JI42098"/>
      <c r="JJ42098"/>
      <c r="KX42098" s="23"/>
      <c r="KY42098" s="23"/>
    </row>
    <row r="42099" spans="36:311" x14ac:dyDescent="0.2">
      <c r="AJ42099" s="23"/>
      <c r="HH42099"/>
      <c r="IW42099" s="36"/>
      <c r="JI42099"/>
      <c r="JJ42099"/>
      <c r="KX42099" s="23"/>
      <c r="KY42099" s="23"/>
    </row>
    <row r="42100" spans="36:311" x14ac:dyDescent="0.2">
      <c r="AJ42100" s="23"/>
      <c r="HH42100"/>
      <c r="IW42100" s="36"/>
      <c r="JI42100"/>
      <c r="JJ42100"/>
      <c r="KX42100" s="23"/>
      <c r="KY42100" s="23"/>
    </row>
    <row r="42101" spans="36:311" x14ac:dyDescent="0.2">
      <c r="AJ42101" s="23"/>
      <c r="HH42101"/>
      <c r="IW42101" s="36"/>
      <c r="JI42101"/>
      <c r="JJ42101"/>
      <c r="KX42101" s="23"/>
      <c r="KY42101" s="23"/>
    </row>
    <row r="42102" spans="36:311" x14ac:dyDescent="0.2">
      <c r="AJ42102" s="23"/>
      <c r="HH42102"/>
      <c r="IW42102" s="36"/>
      <c r="JI42102"/>
      <c r="JJ42102"/>
      <c r="KX42102" s="23"/>
      <c r="KY42102" s="23"/>
    </row>
    <row r="42103" spans="36:311" x14ac:dyDescent="0.2">
      <c r="AJ42103" s="23"/>
      <c r="HH42103"/>
      <c r="IW42103" s="36"/>
      <c r="JI42103"/>
      <c r="JJ42103"/>
      <c r="KX42103" s="23"/>
      <c r="KY42103" s="23"/>
    </row>
    <row r="42104" spans="36:311" x14ac:dyDescent="0.2">
      <c r="AJ42104" s="23"/>
      <c r="HH42104"/>
      <c r="IW42104" s="36"/>
      <c r="JI42104"/>
      <c r="JJ42104"/>
      <c r="KX42104" s="23"/>
      <c r="KY42104" s="23"/>
    </row>
    <row r="42105" spans="36:311" x14ac:dyDescent="0.2">
      <c r="AJ42105" s="23"/>
      <c r="HH42105"/>
      <c r="IW42105" s="36"/>
      <c r="JI42105"/>
      <c r="JJ42105"/>
      <c r="KX42105" s="23"/>
      <c r="KY42105" s="23"/>
    </row>
    <row r="42106" spans="36:311" x14ac:dyDescent="0.2">
      <c r="AJ42106" s="23"/>
      <c r="HH42106"/>
      <c r="IW42106" s="36"/>
      <c r="JI42106"/>
      <c r="JJ42106"/>
      <c r="KX42106" s="23"/>
      <c r="KY42106" s="23"/>
    </row>
    <row r="42107" spans="36:311" x14ac:dyDescent="0.2">
      <c r="AJ42107" s="23"/>
      <c r="HH42107"/>
      <c r="IW42107" s="36"/>
      <c r="JI42107"/>
      <c r="JJ42107"/>
      <c r="KX42107" s="23"/>
      <c r="KY42107" s="23"/>
    </row>
    <row r="42108" spans="36:311" x14ac:dyDescent="0.2">
      <c r="AJ42108" s="23"/>
      <c r="HH42108"/>
      <c r="IW42108" s="36"/>
      <c r="JI42108"/>
      <c r="JJ42108"/>
      <c r="KX42108" s="23"/>
      <c r="KY42108" s="23"/>
    </row>
    <row r="42109" spans="36:311" x14ac:dyDescent="0.2">
      <c r="AJ42109" s="23"/>
      <c r="HH42109"/>
      <c r="IW42109" s="36"/>
      <c r="JI42109"/>
      <c r="JJ42109"/>
      <c r="KX42109" s="23"/>
      <c r="KY42109" s="23"/>
    </row>
    <row r="42110" spans="36:311" x14ac:dyDescent="0.2">
      <c r="AJ42110" s="23"/>
      <c r="HH42110"/>
      <c r="IW42110" s="36"/>
      <c r="JI42110"/>
      <c r="JJ42110"/>
      <c r="KX42110" s="23"/>
      <c r="KY42110" s="23"/>
    </row>
    <row r="42111" spans="36:311" x14ac:dyDescent="0.2">
      <c r="AJ42111" s="23"/>
      <c r="HH42111"/>
      <c r="IW42111" s="36"/>
      <c r="JI42111"/>
      <c r="JJ42111"/>
      <c r="KX42111" s="23"/>
      <c r="KY42111" s="23"/>
    </row>
    <row r="42112" spans="36:311" x14ac:dyDescent="0.2">
      <c r="AJ42112" s="23"/>
      <c r="HH42112"/>
      <c r="IW42112" s="36"/>
      <c r="JI42112"/>
      <c r="JJ42112"/>
      <c r="KX42112" s="23"/>
      <c r="KY42112" s="23"/>
    </row>
    <row r="42113" spans="36:311" x14ac:dyDescent="0.2">
      <c r="AJ42113" s="23"/>
      <c r="HH42113"/>
      <c r="IW42113" s="36"/>
      <c r="JI42113"/>
      <c r="JJ42113"/>
      <c r="KX42113" s="23"/>
      <c r="KY42113" s="23"/>
    </row>
    <row r="42114" spans="36:311" x14ac:dyDescent="0.2">
      <c r="AJ42114" s="23"/>
      <c r="HH42114"/>
      <c r="IW42114" s="36"/>
      <c r="JI42114"/>
      <c r="JJ42114"/>
      <c r="KX42114" s="23"/>
      <c r="KY42114" s="23"/>
    </row>
    <row r="42115" spans="36:311" x14ac:dyDescent="0.2">
      <c r="AJ42115" s="23"/>
      <c r="HH42115"/>
      <c r="IW42115" s="36"/>
      <c r="JI42115"/>
      <c r="JJ42115"/>
      <c r="KX42115" s="23"/>
      <c r="KY42115" s="23"/>
    </row>
    <row r="42116" spans="36:311" x14ac:dyDescent="0.2">
      <c r="AJ42116" s="23"/>
      <c r="HH42116"/>
      <c r="IW42116" s="36"/>
      <c r="JI42116"/>
      <c r="JJ42116"/>
      <c r="KX42116" s="23"/>
      <c r="KY42116" s="23"/>
    </row>
    <row r="42117" spans="36:311" x14ac:dyDescent="0.2">
      <c r="AJ42117" s="23"/>
      <c r="HH42117"/>
      <c r="IW42117" s="36"/>
      <c r="JI42117"/>
      <c r="JJ42117"/>
      <c r="KX42117" s="23"/>
      <c r="KY42117" s="23"/>
    </row>
    <row r="42118" spans="36:311" x14ac:dyDescent="0.2">
      <c r="AJ42118" s="23"/>
      <c r="HH42118"/>
      <c r="IW42118" s="36"/>
      <c r="JI42118"/>
      <c r="JJ42118"/>
      <c r="KX42118" s="23"/>
      <c r="KY42118" s="23"/>
    </row>
    <row r="42119" spans="36:311" x14ac:dyDescent="0.2">
      <c r="AJ42119" s="23"/>
      <c r="HH42119"/>
      <c r="IW42119" s="36"/>
      <c r="JI42119"/>
      <c r="JJ42119"/>
      <c r="KX42119" s="23"/>
      <c r="KY42119" s="23"/>
    </row>
    <row r="42120" spans="36:311" x14ac:dyDescent="0.2">
      <c r="AJ42120" s="23"/>
      <c r="HH42120"/>
      <c r="IW42120" s="36"/>
      <c r="JI42120"/>
      <c r="JJ42120"/>
      <c r="KX42120" s="23"/>
      <c r="KY42120" s="23"/>
    </row>
    <row r="42121" spans="36:311" x14ac:dyDescent="0.2">
      <c r="AJ42121" s="23"/>
      <c r="HH42121"/>
      <c r="IW42121" s="36"/>
      <c r="JI42121"/>
      <c r="JJ42121"/>
      <c r="KX42121" s="23"/>
      <c r="KY42121" s="23"/>
    </row>
    <row r="42122" spans="36:311" x14ac:dyDescent="0.2">
      <c r="AJ42122" s="23"/>
      <c r="HH42122"/>
      <c r="IW42122" s="36"/>
      <c r="JI42122"/>
      <c r="JJ42122"/>
      <c r="KX42122" s="23"/>
      <c r="KY42122" s="23"/>
    </row>
    <row r="42123" spans="36:311" x14ac:dyDescent="0.2">
      <c r="AJ42123" s="23"/>
      <c r="HH42123"/>
      <c r="IW42123" s="36"/>
      <c r="JI42123"/>
      <c r="JJ42123"/>
      <c r="KX42123" s="23"/>
      <c r="KY42123" s="23"/>
    </row>
    <row r="42124" spans="36:311" x14ac:dyDescent="0.2">
      <c r="AJ42124" s="23"/>
      <c r="HH42124"/>
      <c r="IW42124" s="36"/>
      <c r="JI42124"/>
      <c r="JJ42124"/>
      <c r="KX42124" s="23"/>
      <c r="KY42124" s="23"/>
    </row>
    <row r="42125" spans="36:311" x14ac:dyDescent="0.2">
      <c r="AJ42125" s="23"/>
      <c r="HH42125"/>
      <c r="IW42125" s="36"/>
      <c r="JI42125"/>
      <c r="JJ42125"/>
      <c r="KX42125" s="23"/>
      <c r="KY42125" s="23"/>
    </row>
    <row r="42126" spans="36:311" x14ac:dyDescent="0.2">
      <c r="AJ42126" s="23"/>
      <c r="HH42126"/>
      <c r="IW42126" s="36"/>
      <c r="JI42126"/>
      <c r="JJ42126"/>
      <c r="KX42126" s="23"/>
      <c r="KY42126" s="23"/>
    </row>
    <row r="42127" spans="36:311" x14ac:dyDescent="0.2">
      <c r="AJ42127" s="23"/>
      <c r="HH42127"/>
      <c r="IW42127" s="36"/>
      <c r="JI42127"/>
      <c r="JJ42127"/>
      <c r="KX42127" s="23"/>
      <c r="KY42127" s="23"/>
    </row>
    <row r="42128" spans="36:311" x14ac:dyDescent="0.2">
      <c r="AJ42128" s="23"/>
      <c r="HH42128"/>
      <c r="IW42128" s="36"/>
      <c r="JI42128"/>
      <c r="JJ42128"/>
      <c r="KX42128" s="23"/>
      <c r="KY42128" s="23"/>
    </row>
    <row r="42129" spans="36:311" x14ac:dyDescent="0.2">
      <c r="AJ42129" s="23"/>
      <c r="HH42129"/>
      <c r="IW42129" s="36"/>
      <c r="JI42129"/>
      <c r="JJ42129"/>
      <c r="KX42129" s="23"/>
      <c r="KY42129" s="23"/>
    </row>
    <row r="42130" spans="36:311" x14ac:dyDescent="0.2">
      <c r="AJ42130" s="23"/>
      <c r="HH42130"/>
      <c r="IW42130" s="36"/>
      <c r="JI42130"/>
      <c r="JJ42130"/>
      <c r="KX42130" s="23"/>
      <c r="KY42130" s="23"/>
    </row>
    <row r="42131" spans="36:311" x14ac:dyDescent="0.2">
      <c r="AJ42131" s="23"/>
      <c r="HH42131"/>
      <c r="IW42131" s="36"/>
      <c r="JI42131"/>
      <c r="JJ42131"/>
      <c r="KX42131" s="23"/>
      <c r="KY42131" s="23"/>
    </row>
    <row r="42132" spans="36:311" x14ac:dyDescent="0.2">
      <c r="AJ42132" s="23"/>
      <c r="HH42132"/>
      <c r="IW42132" s="36"/>
      <c r="JI42132"/>
      <c r="JJ42132"/>
      <c r="KX42132" s="23"/>
      <c r="KY42132" s="23"/>
    </row>
    <row r="42133" spans="36:311" x14ac:dyDescent="0.2">
      <c r="AJ42133" s="23"/>
      <c r="HH42133"/>
      <c r="IW42133" s="36"/>
      <c r="JI42133"/>
      <c r="JJ42133"/>
      <c r="KX42133" s="23"/>
      <c r="KY42133" s="23"/>
    </row>
    <row r="42134" spans="36:311" x14ac:dyDescent="0.2">
      <c r="AJ42134" s="23"/>
      <c r="HH42134"/>
      <c r="IW42134" s="36"/>
      <c r="JI42134"/>
      <c r="JJ42134"/>
      <c r="KX42134" s="23"/>
      <c r="KY42134" s="23"/>
    </row>
    <row r="42135" spans="36:311" x14ac:dyDescent="0.2">
      <c r="AJ42135" s="23"/>
      <c r="HH42135"/>
      <c r="IW42135" s="36"/>
      <c r="JI42135"/>
      <c r="JJ42135"/>
      <c r="KX42135" s="23"/>
      <c r="KY42135" s="23"/>
    </row>
    <row r="42136" spans="36:311" x14ac:dyDescent="0.2">
      <c r="AJ42136" s="23"/>
      <c r="HH42136"/>
      <c r="IW42136" s="36"/>
      <c r="JI42136"/>
      <c r="JJ42136"/>
      <c r="KX42136" s="23"/>
      <c r="KY42136" s="23"/>
    </row>
    <row r="42137" spans="36:311" x14ac:dyDescent="0.2">
      <c r="AJ42137" s="23"/>
      <c r="HH42137"/>
      <c r="IW42137" s="36"/>
      <c r="JI42137"/>
      <c r="JJ42137"/>
      <c r="KX42137" s="23"/>
      <c r="KY42137" s="23"/>
    </row>
    <row r="42138" spans="36:311" x14ac:dyDescent="0.2">
      <c r="AJ42138" s="23"/>
      <c r="HH42138"/>
      <c r="IW42138" s="36"/>
      <c r="JI42138"/>
      <c r="JJ42138"/>
      <c r="KX42138" s="23"/>
      <c r="KY42138" s="23"/>
    </row>
    <row r="42139" spans="36:311" x14ac:dyDescent="0.2">
      <c r="AJ42139" s="23"/>
      <c r="HH42139"/>
      <c r="IW42139" s="36"/>
      <c r="JI42139"/>
      <c r="JJ42139"/>
      <c r="KX42139" s="23"/>
      <c r="KY42139" s="23"/>
    </row>
    <row r="42140" spans="36:311" x14ac:dyDescent="0.2">
      <c r="AJ42140" s="23"/>
      <c r="HH42140"/>
      <c r="IW42140" s="36"/>
      <c r="JI42140"/>
      <c r="JJ42140"/>
      <c r="KX42140" s="23"/>
      <c r="KY42140" s="23"/>
    </row>
    <row r="42141" spans="36:311" x14ac:dyDescent="0.2">
      <c r="AJ42141" s="23"/>
      <c r="HH42141"/>
      <c r="IW42141" s="36"/>
      <c r="JI42141"/>
      <c r="JJ42141"/>
      <c r="KX42141" s="23"/>
      <c r="KY42141" s="23"/>
    </row>
    <row r="42142" spans="36:311" x14ac:dyDescent="0.2">
      <c r="AJ42142" s="23"/>
      <c r="HH42142"/>
      <c r="IW42142" s="36"/>
      <c r="JI42142"/>
      <c r="JJ42142"/>
      <c r="KX42142" s="23"/>
      <c r="KY42142" s="23"/>
    </row>
    <row r="42143" spans="36:311" x14ac:dyDescent="0.2">
      <c r="AJ42143" s="23"/>
      <c r="HH42143"/>
      <c r="IW42143" s="36"/>
      <c r="JI42143"/>
      <c r="JJ42143"/>
      <c r="KX42143" s="23"/>
      <c r="KY42143" s="23"/>
    </row>
    <row r="42144" spans="36:311" x14ac:dyDescent="0.2">
      <c r="AJ42144" s="23"/>
      <c r="HH42144"/>
      <c r="IW42144" s="36"/>
      <c r="JI42144"/>
      <c r="JJ42144"/>
      <c r="KX42144" s="23"/>
      <c r="KY42144" s="23"/>
    </row>
    <row r="42145" spans="36:311" x14ac:dyDescent="0.2">
      <c r="AJ42145" s="23"/>
      <c r="HH42145"/>
      <c r="IW42145" s="36"/>
      <c r="JI42145"/>
      <c r="JJ42145"/>
      <c r="KX42145" s="23"/>
      <c r="KY42145" s="23"/>
    </row>
    <row r="42146" spans="36:311" x14ac:dyDescent="0.2">
      <c r="AJ42146" s="23"/>
      <c r="HH42146"/>
      <c r="IW42146" s="36"/>
      <c r="JI42146"/>
      <c r="JJ42146"/>
      <c r="KX42146" s="23"/>
      <c r="KY42146" s="23"/>
    </row>
    <row r="42147" spans="36:311" x14ac:dyDescent="0.2">
      <c r="AJ42147" s="23"/>
      <c r="HH42147"/>
      <c r="IW42147" s="36"/>
      <c r="JI42147"/>
      <c r="JJ42147"/>
      <c r="KX42147" s="23"/>
      <c r="KY42147" s="23"/>
    </row>
    <row r="42148" spans="36:311" x14ac:dyDescent="0.2">
      <c r="AJ42148" s="23"/>
      <c r="HH42148"/>
      <c r="IW42148" s="36"/>
      <c r="JI42148"/>
      <c r="JJ42148"/>
      <c r="KX42148" s="23"/>
      <c r="KY42148" s="23"/>
    </row>
    <row r="42149" spans="36:311" x14ac:dyDescent="0.2">
      <c r="AJ42149" s="23"/>
      <c r="HH42149"/>
      <c r="IW42149" s="36"/>
      <c r="JI42149"/>
      <c r="JJ42149"/>
      <c r="KX42149" s="23"/>
      <c r="KY42149" s="23"/>
    </row>
    <row r="42150" spans="36:311" x14ac:dyDescent="0.2">
      <c r="AJ42150" s="23"/>
      <c r="HH42150"/>
      <c r="IW42150" s="36"/>
      <c r="JI42150"/>
      <c r="JJ42150"/>
      <c r="KX42150" s="23"/>
      <c r="KY42150" s="23"/>
    </row>
    <row r="42151" spans="36:311" x14ac:dyDescent="0.2">
      <c r="AJ42151" s="23"/>
      <c r="HH42151"/>
      <c r="IW42151" s="36"/>
      <c r="JI42151"/>
      <c r="JJ42151"/>
      <c r="KX42151" s="23"/>
      <c r="KY42151" s="23"/>
    </row>
    <row r="42152" spans="36:311" x14ac:dyDescent="0.2">
      <c r="AJ42152" s="23"/>
      <c r="HH42152"/>
      <c r="IW42152" s="36"/>
      <c r="JI42152"/>
      <c r="JJ42152"/>
      <c r="KX42152" s="23"/>
      <c r="KY42152" s="23"/>
    </row>
    <row r="42153" spans="36:311" x14ac:dyDescent="0.2">
      <c r="AJ42153" s="23"/>
      <c r="HH42153"/>
      <c r="IW42153" s="36"/>
      <c r="JI42153"/>
      <c r="JJ42153"/>
      <c r="KX42153" s="23"/>
      <c r="KY42153" s="23"/>
    </row>
    <row r="42154" spans="36:311" x14ac:dyDescent="0.2">
      <c r="AJ42154" s="23"/>
      <c r="HH42154"/>
      <c r="IW42154" s="36"/>
      <c r="JI42154"/>
      <c r="JJ42154"/>
      <c r="KX42154" s="23"/>
      <c r="KY42154" s="23"/>
    </row>
    <row r="42155" spans="36:311" x14ac:dyDescent="0.2">
      <c r="AJ42155" s="23"/>
      <c r="HH42155"/>
      <c r="IW42155" s="36"/>
      <c r="JI42155"/>
      <c r="JJ42155"/>
      <c r="KX42155" s="23"/>
      <c r="KY42155" s="23"/>
    </row>
    <row r="42156" spans="36:311" x14ac:dyDescent="0.2">
      <c r="AJ42156" s="23"/>
      <c r="HH42156"/>
      <c r="IW42156" s="36"/>
      <c r="JI42156"/>
      <c r="JJ42156"/>
      <c r="KX42156" s="23"/>
      <c r="KY42156" s="23"/>
    </row>
    <row r="42157" spans="36:311" x14ac:dyDescent="0.2">
      <c r="AJ42157" s="23"/>
      <c r="HH42157"/>
      <c r="IW42157" s="36"/>
      <c r="JI42157"/>
      <c r="JJ42157"/>
      <c r="KX42157" s="23"/>
      <c r="KY42157" s="23"/>
    </row>
    <row r="42158" spans="36:311" x14ac:dyDescent="0.2">
      <c r="AJ42158" s="23"/>
      <c r="HH42158"/>
      <c r="IW42158" s="36"/>
      <c r="JI42158"/>
      <c r="JJ42158"/>
      <c r="KX42158" s="23"/>
      <c r="KY42158" s="23"/>
    </row>
    <row r="42159" spans="36:311" x14ac:dyDescent="0.2">
      <c r="AJ42159" s="23"/>
      <c r="HH42159"/>
      <c r="IW42159" s="36"/>
      <c r="JI42159"/>
      <c r="JJ42159"/>
      <c r="KX42159" s="23"/>
      <c r="KY42159" s="23"/>
    </row>
    <row r="42160" spans="36:311" x14ac:dyDescent="0.2">
      <c r="AJ42160" s="23"/>
      <c r="HH42160"/>
      <c r="IW42160" s="36"/>
      <c r="JI42160"/>
      <c r="JJ42160"/>
      <c r="KX42160" s="23"/>
      <c r="KY42160" s="23"/>
    </row>
    <row r="42161" spans="36:311" x14ac:dyDescent="0.2">
      <c r="AJ42161" s="23"/>
      <c r="HH42161"/>
      <c r="IW42161" s="36"/>
      <c r="JI42161"/>
      <c r="JJ42161"/>
      <c r="KX42161" s="23"/>
      <c r="KY42161" s="23"/>
    </row>
    <row r="42162" spans="36:311" x14ac:dyDescent="0.2">
      <c r="AJ42162" s="23"/>
      <c r="HH42162"/>
      <c r="IW42162" s="36"/>
      <c r="JI42162"/>
      <c r="JJ42162"/>
      <c r="KX42162" s="23"/>
      <c r="KY42162" s="23"/>
    </row>
    <row r="42163" spans="36:311" x14ac:dyDescent="0.2">
      <c r="AJ42163" s="23"/>
      <c r="HH42163"/>
      <c r="IW42163" s="36"/>
      <c r="JI42163"/>
      <c r="JJ42163"/>
      <c r="KX42163" s="23"/>
      <c r="KY42163" s="23"/>
    </row>
    <row r="42164" spans="36:311" x14ac:dyDescent="0.2">
      <c r="AJ42164" s="23"/>
      <c r="HH42164"/>
      <c r="IW42164" s="36"/>
      <c r="JI42164"/>
      <c r="JJ42164"/>
      <c r="KX42164" s="23"/>
      <c r="KY42164" s="23"/>
    </row>
    <row r="42165" spans="36:311" x14ac:dyDescent="0.2">
      <c r="AJ42165" s="23"/>
      <c r="HH42165"/>
      <c r="IW42165" s="36"/>
      <c r="JI42165"/>
      <c r="JJ42165"/>
      <c r="KX42165" s="23"/>
      <c r="KY42165" s="23"/>
    </row>
    <row r="42166" spans="36:311" x14ac:dyDescent="0.2">
      <c r="AJ42166" s="23"/>
      <c r="HH42166"/>
      <c r="IW42166" s="36"/>
      <c r="JI42166"/>
      <c r="JJ42166"/>
      <c r="KX42166" s="23"/>
      <c r="KY42166" s="23"/>
    </row>
    <row r="42167" spans="36:311" x14ac:dyDescent="0.2">
      <c r="AJ42167" s="23"/>
      <c r="HH42167"/>
      <c r="IW42167" s="36"/>
      <c r="JI42167"/>
      <c r="JJ42167"/>
      <c r="KX42167" s="23"/>
      <c r="KY42167" s="23"/>
    </row>
    <row r="42168" spans="36:311" x14ac:dyDescent="0.2">
      <c r="AJ42168" s="23"/>
      <c r="HH42168"/>
      <c r="IW42168" s="36"/>
      <c r="JI42168"/>
      <c r="JJ42168"/>
      <c r="KX42168" s="23"/>
      <c r="KY42168" s="23"/>
    </row>
    <row r="42169" spans="36:311" x14ac:dyDescent="0.2">
      <c r="AJ42169" s="23"/>
      <c r="HH42169"/>
      <c r="IW42169" s="36"/>
      <c r="JI42169"/>
      <c r="JJ42169"/>
      <c r="KX42169" s="23"/>
      <c r="KY42169" s="23"/>
    </row>
    <row r="42170" spans="36:311" x14ac:dyDescent="0.2">
      <c r="AJ42170" s="23"/>
      <c r="HH42170"/>
      <c r="IW42170" s="36"/>
      <c r="JI42170"/>
      <c r="JJ42170"/>
      <c r="KX42170" s="23"/>
      <c r="KY42170" s="23"/>
    </row>
    <row r="42171" spans="36:311" x14ac:dyDescent="0.2">
      <c r="AJ42171" s="23"/>
      <c r="HH42171"/>
      <c r="IW42171" s="36"/>
      <c r="JI42171"/>
      <c r="JJ42171"/>
      <c r="KX42171" s="23"/>
      <c r="KY42171" s="23"/>
    </row>
    <row r="42172" spans="36:311" x14ac:dyDescent="0.2">
      <c r="AJ42172" s="23"/>
      <c r="HH42172"/>
      <c r="IW42172" s="36"/>
      <c r="JI42172"/>
      <c r="JJ42172"/>
      <c r="KX42172" s="23"/>
      <c r="KY42172" s="23"/>
    </row>
    <row r="42173" spans="36:311" x14ac:dyDescent="0.2">
      <c r="AJ42173" s="23"/>
      <c r="HH42173"/>
      <c r="IW42173" s="36"/>
      <c r="JI42173"/>
      <c r="JJ42173"/>
      <c r="KX42173" s="23"/>
      <c r="KY42173" s="23"/>
    </row>
    <row r="42174" spans="36:311" x14ac:dyDescent="0.2">
      <c r="AJ42174" s="23"/>
      <c r="HH42174"/>
      <c r="IW42174" s="36"/>
      <c r="JI42174"/>
      <c r="JJ42174"/>
      <c r="KX42174" s="23"/>
      <c r="KY42174" s="23"/>
    </row>
    <row r="42175" spans="36:311" x14ac:dyDescent="0.2">
      <c r="AJ42175" s="23"/>
      <c r="HH42175"/>
      <c r="IW42175" s="36"/>
      <c r="JI42175"/>
      <c r="JJ42175"/>
      <c r="KX42175" s="23"/>
      <c r="KY42175" s="23"/>
    </row>
    <row r="42176" spans="36:311" x14ac:dyDescent="0.2">
      <c r="AJ42176" s="23"/>
      <c r="HH42176"/>
      <c r="IW42176" s="36"/>
      <c r="JI42176"/>
      <c r="JJ42176"/>
      <c r="KX42176" s="23"/>
      <c r="KY42176" s="23"/>
    </row>
    <row r="42177" spans="36:311" x14ac:dyDescent="0.2">
      <c r="AJ42177" s="23"/>
      <c r="HH42177"/>
      <c r="IW42177" s="36"/>
      <c r="JI42177"/>
      <c r="JJ42177"/>
      <c r="KX42177" s="23"/>
      <c r="KY42177" s="23"/>
    </row>
    <row r="42178" spans="36:311" x14ac:dyDescent="0.2">
      <c r="AJ42178" s="23"/>
      <c r="HH42178"/>
      <c r="IW42178" s="36"/>
      <c r="JI42178"/>
      <c r="JJ42178"/>
      <c r="KX42178" s="23"/>
      <c r="KY42178" s="23"/>
    </row>
    <row r="42179" spans="36:311" x14ac:dyDescent="0.2">
      <c r="AJ42179" s="23"/>
      <c r="HH42179"/>
      <c r="IW42179" s="36"/>
      <c r="JI42179"/>
      <c r="JJ42179"/>
      <c r="KX42179" s="23"/>
      <c r="KY42179" s="23"/>
    </row>
    <row r="42180" spans="36:311" x14ac:dyDescent="0.2">
      <c r="AJ42180" s="23"/>
      <c r="HH42180"/>
      <c r="IW42180" s="36"/>
      <c r="JI42180"/>
      <c r="JJ42180"/>
      <c r="KX42180" s="23"/>
      <c r="KY42180" s="23"/>
    </row>
    <row r="42181" spans="36:311" x14ac:dyDescent="0.2">
      <c r="AJ42181" s="23"/>
      <c r="HH42181"/>
      <c r="IW42181" s="36"/>
      <c r="JI42181"/>
      <c r="JJ42181"/>
      <c r="KX42181" s="23"/>
      <c r="KY42181" s="23"/>
    </row>
    <row r="42182" spans="36:311" x14ac:dyDescent="0.2">
      <c r="AJ42182" s="23"/>
      <c r="HH42182"/>
      <c r="IW42182" s="36"/>
      <c r="JI42182"/>
      <c r="JJ42182"/>
      <c r="KX42182" s="23"/>
      <c r="KY42182" s="23"/>
    </row>
    <row r="42183" spans="36:311" x14ac:dyDescent="0.2">
      <c r="AJ42183" s="23"/>
      <c r="HH42183"/>
      <c r="IW42183" s="36"/>
      <c r="JI42183"/>
      <c r="JJ42183"/>
      <c r="KX42183" s="23"/>
      <c r="KY42183" s="23"/>
    </row>
    <row r="42184" spans="36:311" x14ac:dyDescent="0.2">
      <c r="AJ42184" s="23"/>
      <c r="HH42184"/>
      <c r="IW42184" s="36"/>
      <c r="JI42184"/>
      <c r="JJ42184"/>
      <c r="KX42184" s="23"/>
      <c r="KY42184" s="23"/>
    </row>
    <row r="42185" spans="36:311" x14ac:dyDescent="0.2">
      <c r="AJ42185" s="23"/>
      <c r="HH42185"/>
      <c r="IW42185" s="36"/>
      <c r="JI42185"/>
      <c r="JJ42185"/>
      <c r="KX42185" s="23"/>
      <c r="KY42185" s="23"/>
    </row>
    <row r="42186" spans="36:311" x14ac:dyDescent="0.2">
      <c r="AJ42186" s="23"/>
      <c r="HH42186"/>
      <c r="IW42186" s="36"/>
      <c r="JI42186"/>
      <c r="JJ42186"/>
      <c r="KX42186" s="23"/>
      <c r="KY42186" s="23"/>
    </row>
    <row r="42187" spans="36:311" x14ac:dyDescent="0.2">
      <c r="AJ42187" s="23"/>
      <c r="HH42187"/>
      <c r="IW42187" s="36"/>
      <c r="JI42187"/>
      <c r="JJ42187"/>
      <c r="KX42187" s="23"/>
      <c r="KY42187" s="23"/>
    </row>
    <row r="42188" spans="36:311" x14ac:dyDescent="0.2">
      <c r="AJ42188" s="23"/>
      <c r="HH42188"/>
      <c r="IW42188" s="36"/>
      <c r="JI42188"/>
      <c r="JJ42188"/>
      <c r="KX42188" s="23"/>
      <c r="KY42188" s="23"/>
    </row>
    <row r="42189" spans="36:311" x14ac:dyDescent="0.2">
      <c r="AJ42189" s="23"/>
      <c r="HH42189"/>
      <c r="IW42189" s="36"/>
      <c r="JI42189"/>
      <c r="JJ42189"/>
      <c r="KX42189" s="23"/>
      <c r="KY42189" s="23"/>
    </row>
    <row r="42190" spans="36:311" x14ac:dyDescent="0.2">
      <c r="AJ42190" s="23"/>
      <c r="HH42190"/>
      <c r="IW42190" s="36"/>
      <c r="JI42190"/>
      <c r="JJ42190"/>
      <c r="KX42190" s="23"/>
      <c r="KY42190" s="23"/>
    </row>
    <row r="42191" spans="36:311" x14ac:dyDescent="0.2">
      <c r="AJ42191" s="23"/>
      <c r="HH42191"/>
      <c r="IW42191" s="36"/>
      <c r="JI42191"/>
      <c r="JJ42191"/>
      <c r="KX42191" s="23"/>
      <c r="KY42191" s="23"/>
    </row>
    <row r="42192" spans="36:311" x14ac:dyDescent="0.2">
      <c r="AJ42192" s="23"/>
      <c r="HH42192"/>
      <c r="IW42192" s="36"/>
      <c r="JI42192"/>
      <c r="JJ42192"/>
      <c r="KX42192" s="23"/>
      <c r="KY42192" s="23"/>
    </row>
    <row r="42193" spans="36:311" x14ac:dyDescent="0.2">
      <c r="AJ42193" s="23"/>
      <c r="HH42193"/>
      <c r="IW42193" s="36"/>
      <c r="JI42193"/>
      <c r="JJ42193"/>
      <c r="KX42193" s="23"/>
      <c r="KY42193" s="23"/>
    </row>
    <row r="42194" spans="36:311" x14ac:dyDescent="0.2">
      <c r="AJ42194" s="23"/>
      <c r="HH42194"/>
      <c r="IW42194" s="36"/>
      <c r="JI42194"/>
      <c r="JJ42194"/>
      <c r="KX42194" s="23"/>
      <c r="KY42194" s="23"/>
    </row>
    <row r="42195" spans="36:311" x14ac:dyDescent="0.2">
      <c r="AJ42195" s="23"/>
      <c r="HH42195"/>
      <c r="IW42195" s="36"/>
      <c r="JI42195"/>
      <c r="JJ42195"/>
      <c r="KX42195" s="23"/>
      <c r="KY42195" s="23"/>
    </row>
    <row r="42196" spans="36:311" x14ac:dyDescent="0.2">
      <c r="AJ42196" s="23"/>
      <c r="HH42196"/>
      <c r="IW42196" s="36"/>
      <c r="JI42196"/>
      <c r="JJ42196"/>
      <c r="KX42196" s="23"/>
      <c r="KY42196" s="23"/>
    </row>
    <row r="42197" spans="36:311" x14ac:dyDescent="0.2">
      <c r="AJ42197" s="23"/>
      <c r="HH42197"/>
      <c r="IW42197" s="36"/>
      <c r="JI42197"/>
      <c r="JJ42197"/>
      <c r="KX42197" s="23"/>
      <c r="KY42197" s="23"/>
    </row>
    <row r="42198" spans="36:311" x14ac:dyDescent="0.2">
      <c r="AJ42198" s="23"/>
      <c r="HH42198"/>
      <c r="IW42198" s="36"/>
      <c r="JI42198"/>
      <c r="JJ42198"/>
      <c r="KX42198" s="23"/>
      <c r="KY42198" s="23"/>
    </row>
    <row r="42199" spans="36:311" x14ac:dyDescent="0.2">
      <c r="AJ42199" s="23"/>
      <c r="HH42199"/>
      <c r="IW42199" s="36"/>
      <c r="JI42199"/>
      <c r="JJ42199"/>
      <c r="KX42199" s="23"/>
      <c r="KY42199" s="23"/>
    </row>
    <row r="42200" spans="36:311" x14ac:dyDescent="0.2">
      <c r="AJ42200" s="23"/>
      <c r="HH42200"/>
      <c r="IW42200" s="36"/>
      <c r="JI42200"/>
      <c r="JJ42200"/>
      <c r="KX42200" s="23"/>
      <c r="KY42200" s="23"/>
    </row>
    <row r="42201" spans="36:311" x14ac:dyDescent="0.2">
      <c r="AJ42201" s="23"/>
      <c r="HH42201"/>
      <c r="IW42201" s="36"/>
      <c r="JI42201"/>
      <c r="JJ42201"/>
      <c r="KX42201" s="23"/>
      <c r="KY42201" s="23"/>
    </row>
    <row r="42202" spans="36:311" x14ac:dyDescent="0.2">
      <c r="AJ42202" s="23"/>
      <c r="HH42202"/>
      <c r="IW42202" s="36"/>
      <c r="JI42202"/>
      <c r="JJ42202"/>
      <c r="KX42202" s="23"/>
      <c r="KY42202" s="23"/>
    </row>
    <row r="42203" spans="36:311" x14ac:dyDescent="0.2">
      <c r="AJ42203" s="23"/>
      <c r="HH42203"/>
      <c r="IW42203" s="36"/>
      <c r="JI42203"/>
      <c r="JJ42203"/>
      <c r="KX42203" s="23"/>
      <c r="KY42203" s="23"/>
    </row>
    <row r="42204" spans="36:311" x14ac:dyDescent="0.2">
      <c r="AJ42204" s="23"/>
      <c r="HH42204"/>
      <c r="IW42204" s="36"/>
      <c r="JI42204"/>
      <c r="JJ42204"/>
      <c r="KX42204" s="23"/>
      <c r="KY42204" s="23"/>
    </row>
    <row r="42205" spans="36:311" x14ac:dyDescent="0.2">
      <c r="AJ42205" s="23"/>
      <c r="HH42205"/>
      <c r="IW42205" s="36"/>
      <c r="JI42205"/>
      <c r="JJ42205"/>
      <c r="KX42205" s="23"/>
      <c r="KY42205" s="23"/>
    </row>
    <row r="42206" spans="36:311" x14ac:dyDescent="0.2">
      <c r="AJ42206" s="23"/>
      <c r="HH42206"/>
      <c r="IW42206" s="36"/>
      <c r="JI42206"/>
      <c r="JJ42206"/>
      <c r="KX42206" s="23"/>
      <c r="KY42206" s="23"/>
    </row>
    <row r="42207" spans="36:311" x14ac:dyDescent="0.2">
      <c r="AJ42207" s="23"/>
      <c r="HH42207"/>
      <c r="IW42207" s="36"/>
      <c r="JI42207"/>
      <c r="JJ42207"/>
      <c r="KX42207" s="23"/>
      <c r="KY42207" s="23"/>
    </row>
    <row r="42208" spans="36:311" x14ac:dyDescent="0.2">
      <c r="AJ42208" s="23"/>
      <c r="HH42208"/>
      <c r="IW42208" s="36"/>
      <c r="JI42208"/>
      <c r="JJ42208"/>
      <c r="KX42208" s="23"/>
      <c r="KY42208" s="23"/>
    </row>
    <row r="42209" spans="36:311" x14ac:dyDescent="0.2">
      <c r="AJ42209" s="23"/>
      <c r="HH42209"/>
      <c r="IW42209" s="36"/>
      <c r="JI42209"/>
      <c r="JJ42209"/>
      <c r="KX42209" s="23"/>
      <c r="KY42209" s="23"/>
    </row>
    <row r="42210" spans="36:311" x14ac:dyDescent="0.2">
      <c r="AJ42210" s="23"/>
      <c r="HH42210"/>
      <c r="IW42210" s="36"/>
      <c r="JI42210"/>
      <c r="JJ42210"/>
      <c r="KX42210" s="23"/>
      <c r="KY42210" s="23"/>
    </row>
    <row r="42211" spans="36:311" x14ac:dyDescent="0.2">
      <c r="AJ42211" s="23"/>
      <c r="HH42211"/>
      <c r="IW42211" s="36"/>
      <c r="JI42211"/>
      <c r="JJ42211"/>
      <c r="KX42211" s="23"/>
      <c r="KY42211" s="23"/>
    </row>
    <row r="42212" spans="36:311" x14ac:dyDescent="0.2">
      <c r="AJ42212" s="23"/>
      <c r="HH42212"/>
      <c r="IW42212" s="36"/>
      <c r="JI42212"/>
      <c r="JJ42212"/>
      <c r="KX42212" s="23"/>
      <c r="KY42212" s="23"/>
    </row>
    <row r="42213" spans="36:311" x14ac:dyDescent="0.2">
      <c r="AJ42213" s="23"/>
      <c r="HH42213"/>
      <c r="IW42213" s="36"/>
      <c r="JI42213"/>
      <c r="JJ42213"/>
      <c r="KX42213" s="23"/>
      <c r="KY42213" s="23"/>
    </row>
    <row r="42214" spans="36:311" x14ac:dyDescent="0.2">
      <c r="AJ42214" s="23"/>
      <c r="HH42214"/>
      <c r="IW42214" s="36"/>
      <c r="JI42214"/>
      <c r="JJ42214"/>
      <c r="KX42214" s="23"/>
      <c r="KY42214" s="23"/>
    </row>
    <row r="42215" spans="36:311" x14ac:dyDescent="0.2">
      <c r="AJ42215" s="23"/>
      <c r="HH42215"/>
      <c r="IW42215" s="36"/>
      <c r="JI42215"/>
      <c r="JJ42215"/>
      <c r="KX42215" s="23"/>
      <c r="KY42215" s="23"/>
    </row>
    <row r="42216" spans="36:311" x14ac:dyDescent="0.2">
      <c r="AJ42216" s="23"/>
      <c r="HH42216"/>
      <c r="IW42216" s="36"/>
      <c r="JI42216"/>
      <c r="JJ42216"/>
      <c r="KX42216" s="23"/>
      <c r="KY42216" s="23"/>
    </row>
    <row r="42217" spans="36:311" x14ac:dyDescent="0.2">
      <c r="AJ42217" s="23"/>
      <c r="HH42217"/>
      <c r="IW42217" s="36"/>
      <c r="JI42217"/>
      <c r="JJ42217"/>
      <c r="KX42217" s="23"/>
      <c r="KY42217" s="23"/>
    </row>
    <row r="42218" spans="36:311" x14ac:dyDescent="0.2">
      <c r="AJ42218" s="23"/>
      <c r="HH42218"/>
      <c r="IW42218" s="36"/>
      <c r="JI42218"/>
      <c r="JJ42218"/>
      <c r="KX42218" s="23"/>
      <c r="KY42218" s="23"/>
    </row>
    <row r="42219" spans="36:311" x14ac:dyDescent="0.2">
      <c r="AJ42219" s="23"/>
      <c r="HH42219"/>
      <c r="IW42219" s="36"/>
      <c r="JI42219"/>
      <c r="JJ42219"/>
      <c r="KX42219" s="23"/>
      <c r="KY42219" s="23"/>
    </row>
    <row r="42220" spans="36:311" x14ac:dyDescent="0.2">
      <c r="AJ42220" s="23"/>
      <c r="HH42220"/>
      <c r="IW42220" s="36"/>
      <c r="JI42220"/>
      <c r="JJ42220"/>
      <c r="KX42220" s="23"/>
      <c r="KY42220" s="23"/>
    </row>
    <row r="42221" spans="36:311" x14ac:dyDescent="0.2">
      <c r="AJ42221" s="23"/>
      <c r="HH42221"/>
      <c r="IW42221" s="36"/>
      <c r="JI42221"/>
      <c r="JJ42221"/>
      <c r="KX42221" s="23"/>
      <c r="KY42221" s="23"/>
    </row>
    <row r="42222" spans="36:311" x14ac:dyDescent="0.2">
      <c r="AJ42222" s="23"/>
      <c r="HH42222"/>
      <c r="IW42222" s="36"/>
      <c r="JI42222"/>
      <c r="JJ42222"/>
      <c r="KX42222" s="23"/>
      <c r="KY42222" s="23"/>
    </row>
    <row r="42223" spans="36:311" x14ac:dyDescent="0.2">
      <c r="AJ42223" s="23"/>
      <c r="HH42223"/>
      <c r="IW42223" s="36"/>
      <c r="JI42223"/>
      <c r="JJ42223"/>
      <c r="KX42223" s="23"/>
      <c r="KY42223" s="23"/>
    </row>
    <row r="42224" spans="36:311" x14ac:dyDescent="0.2">
      <c r="AJ42224" s="23"/>
      <c r="HH42224"/>
      <c r="IW42224" s="36"/>
      <c r="JI42224"/>
      <c r="JJ42224"/>
      <c r="KX42224" s="23"/>
      <c r="KY42224" s="23"/>
    </row>
    <row r="42225" spans="36:311" x14ac:dyDescent="0.2">
      <c r="AJ42225" s="23"/>
      <c r="HH42225"/>
      <c r="IW42225" s="36"/>
      <c r="JI42225"/>
      <c r="JJ42225"/>
      <c r="KX42225" s="23"/>
      <c r="KY42225" s="23"/>
    </row>
    <row r="42226" spans="36:311" x14ac:dyDescent="0.2">
      <c r="AJ42226" s="23"/>
      <c r="HH42226"/>
      <c r="IW42226" s="36"/>
      <c r="JI42226"/>
      <c r="JJ42226"/>
      <c r="KX42226" s="23"/>
      <c r="KY42226" s="23"/>
    </row>
    <row r="42227" spans="36:311" x14ac:dyDescent="0.2">
      <c r="AJ42227" s="23"/>
      <c r="HH42227"/>
      <c r="IW42227" s="36"/>
      <c r="JI42227"/>
      <c r="JJ42227"/>
      <c r="KX42227" s="23"/>
      <c r="KY42227" s="23"/>
    </row>
    <row r="42228" spans="36:311" x14ac:dyDescent="0.2">
      <c r="AJ42228" s="23"/>
      <c r="HH42228"/>
      <c r="IW42228" s="36"/>
      <c r="JI42228"/>
      <c r="JJ42228"/>
      <c r="KX42228" s="23"/>
      <c r="KY42228" s="23"/>
    </row>
    <row r="42229" spans="36:311" x14ac:dyDescent="0.2">
      <c r="AJ42229" s="23"/>
      <c r="HH42229"/>
      <c r="IW42229" s="36"/>
      <c r="JI42229"/>
      <c r="JJ42229"/>
      <c r="KX42229" s="23"/>
      <c r="KY42229" s="23"/>
    </row>
    <row r="42230" spans="36:311" x14ac:dyDescent="0.2">
      <c r="AJ42230" s="23"/>
      <c r="HH42230"/>
      <c r="IW42230" s="36"/>
      <c r="JI42230"/>
      <c r="JJ42230"/>
      <c r="KX42230" s="23"/>
      <c r="KY42230" s="23"/>
    </row>
    <row r="42231" spans="36:311" x14ac:dyDescent="0.2">
      <c r="AJ42231" s="23"/>
      <c r="HH42231"/>
      <c r="IW42231" s="36"/>
      <c r="JI42231"/>
      <c r="JJ42231"/>
      <c r="KX42231" s="23"/>
      <c r="KY42231" s="23"/>
    </row>
    <row r="42232" spans="36:311" x14ac:dyDescent="0.2">
      <c r="AJ42232" s="23"/>
      <c r="HH42232"/>
      <c r="IW42232" s="36"/>
      <c r="JI42232"/>
      <c r="JJ42232"/>
      <c r="KX42232" s="23"/>
      <c r="KY42232" s="23"/>
    </row>
    <row r="42233" spans="36:311" x14ac:dyDescent="0.2">
      <c r="AJ42233" s="23"/>
      <c r="HH42233"/>
      <c r="IW42233" s="36"/>
      <c r="JI42233"/>
      <c r="JJ42233"/>
      <c r="KX42233" s="23"/>
      <c r="KY42233" s="23"/>
    </row>
    <row r="42234" spans="36:311" x14ac:dyDescent="0.2">
      <c r="AJ42234" s="23"/>
      <c r="HH42234"/>
      <c r="IW42234" s="36"/>
      <c r="JI42234"/>
      <c r="JJ42234"/>
      <c r="KX42234" s="23"/>
      <c r="KY42234" s="23"/>
    </row>
    <row r="42235" spans="36:311" x14ac:dyDescent="0.2">
      <c r="AJ42235" s="23"/>
      <c r="HH42235"/>
      <c r="IW42235" s="36"/>
      <c r="JI42235"/>
      <c r="JJ42235"/>
      <c r="KX42235" s="23"/>
      <c r="KY42235" s="23"/>
    </row>
    <row r="42236" spans="36:311" x14ac:dyDescent="0.2">
      <c r="AJ42236" s="23"/>
      <c r="HH42236"/>
      <c r="IW42236" s="36"/>
      <c r="JI42236"/>
      <c r="JJ42236"/>
      <c r="KX42236" s="23"/>
      <c r="KY42236" s="23"/>
    </row>
    <row r="42237" spans="36:311" x14ac:dyDescent="0.2">
      <c r="AJ42237" s="23"/>
      <c r="HH42237"/>
      <c r="IW42237" s="36"/>
      <c r="JI42237"/>
      <c r="JJ42237"/>
      <c r="KX42237" s="23"/>
      <c r="KY42237" s="23"/>
    </row>
    <row r="42238" spans="36:311" x14ac:dyDescent="0.2">
      <c r="AJ42238" s="23"/>
      <c r="HH42238"/>
      <c r="IW42238" s="36"/>
      <c r="JI42238"/>
      <c r="JJ42238"/>
      <c r="KX42238" s="23"/>
      <c r="KY42238" s="23"/>
    </row>
    <row r="42239" spans="36:311" x14ac:dyDescent="0.2">
      <c r="AJ42239" s="23"/>
      <c r="HH42239"/>
      <c r="IW42239" s="36"/>
      <c r="JI42239"/>
      <c r="JJ42239"/>
      <c r="KX42239" s="23"/>
      <c r="KY42239" s="23"/>
    </row>
    <row r="42240" spans="36:311" x14ac:dyDescent="0.2">
      <c r="AJ42240" s="23"/>
      <c r="HH42240"/>
      <c r="IW42240" s="36"/>
      <c r="JI42240"/>
      <c r="JJ42240"/>
      <c r="KX42240" s="23"/>
      <c r="KY42240" s="23"/>
    </row>
    <row r="42241" spans="36:311" x14ac:dyDescent="0.2">
      <c r="AJ42241" s="23"/>
      <c r="HH42241"/>
      <c r="IW42241" s="36"/>
      <c r="JI42241"/>
      <c r="JJ42241"/>
      <c r="KX42241" s="23"/>
      <c r="KY42241" s="23"/>
    </row>
    <row r="42242" spans="36:311" x14ac:dyDescent="0.2">
      <c r="AJ42242" s="23"/>
      <c r="HH42242"/>
      <c r="IW42242" s="36"/>
      <c r="JI42242"/>
      <c r="JJ42242"/>
      <c r="KX42242" s="23"/>
      <c r="KY42242" s="23"/>
    </row>
    <row r="42243" spans="36:311" x14ac:dyDescent="0.2">
      <c r="AJ42243" s="23"/>
      <c r="HH42243"/>
      <c r="IW42243" s="36"/>
      <c r="JI42243"/>
      <c r="JJ42243"/>
      <c r="KX42243" s="23"/>
      <c r="KY42243" s="23"/>
    </row>
    <row r="42244" spans="36:311" x14ac:dyDescent="0.2">
      <c r="AJ42244" s="23"/>
      <c r="HH42244"/>
      <c r="IW42244" s="36"/>
      <c r="JI42244"/>
      <c r="JJ42244"/>
      <c r="KX42244" s="23"/>
      <c r="KY42244" s="23"/>
    </row>
    <row r="42245" spans="36:311" x14ac:dyDescent="0.2">
      <c r="AJ42245" s="23"/>
      <c r="HH42245"/>
      <c r="IW42245" s="36"/>
      <c r="JI42245"/>
      <c r="JJ42245"/>
      <c r="KX42245" s="23"/>
      <c r="KY42245" s="23"/>
    </row>
    <row r="42246" spans="36:311" x14ac:dyDescent="0.2">
      <c r="AJ42246" s="23"/>
      <c r="HH42246"/>
      <c r="IW42246" s="36"/>
      <c r="JI42246"/>
      <c r="JJ42246"/>
      <c r="KX42246" s="23"/>
      <c r="KY42246" s="23"/>
    </row>
    <row r="42247" spans="36:311" x14ac:dyDescent="0.2">
      <c r="AJ42247" s="23"/>
      <c r="HH42247"/>
      <c r="IW42247" s="36"/>
      <c r="JI42247"/>
      <c r="JJ42247"/>
      <c r="KX42247" s="23"/>
      <c r="KY42247" s="23"/>
    </row>
    <row r="42248" spans="36:311" x14ac:dyDescent="0.2">
      <c r="AJ42248" s="23"/>
      <c r="HH42248"/>
      <c r="IW42248" s="36"/>
      <c r="JI42248"/>
      <c r="JJ42248"/>
      <c r="KX42248" s="23"/>
      <c r="KY42248" s="23"/>
    </row>
    <row r="42249" spans="36:311" x14ac:dyDescent="0.2">
      <c r="AJ42249" s="23"/>
      <c r="HH42249"/>
      <c r="IW42249" s="36"/>
      <c r="JI42249"/>
      <c r="JJ42249"/>
      <c r="KX42249" s="23"/>
      <c r="KY42249" s="23"/>
    </row>
    <row r="42250" spans="36:311" x14ac:dyDescent="0.2">
      <c r="AJ42250" s="23"/>
      <c r="HH42250"/>
      <c r="IW42250" s="36"/>
      <c r="JI42250"/>
      <c r="JJ42250"/>
      <c r="KX42250" s="23"/>
      <c r="KY42250" s="23"/>
    </row>
    <row r="42251" spans="36:311" x14ac:dyDescent="0.2">
      <c r="AJ42251" s="23"/>
      <c r="HH42251"/>
      <c r="IW42251" s="36"/>
      <c r="JI42251"/>
      <c r="JJ42251"/>
      <c r="KX42251" s="23"/>
      <c r="KY42251" s="23"/>
    </row>
    <row r="42252" spans="36:311" x14ac:dyDescent="0.2">
      <c r="AJ42252" s="23"/>
      <c r="HH42252"/>
      <c r="IW42252" s="36"/>
      <c r="JI42252"/>
      <c r="JJ42252"/>
      <c r="KX42252" s="23"/>
      <c r="KY42252" s="23"/>
    </row>
    <row r="42253" spans="36:311" x14ac:dyDescent="0.2">
      <c r="AJ42253" s="23"/>
      <c r="HH42253"/>
      <c r="IW42253" s="36"/>
      <c r="JI42253"/>
      <c r="JJ42253"/>
      <c r="KX42253" s="23"/>
      <c r="KY42253" s="23"/>
    </row>
    <row r="42254" spans="36:311" x14ac:dyDescent="0.2">
      <c r="AJ42254" s="23"/>
      <c r="HH42254"/>
      <c r="IW42254" s="36"/>
      <c r="JI42254"/>
      <c r="JJ42254"/>
      <c r="KX42254" s="23"/>
      <c r="KY42254" s="23"/>
    </row>
    <row r="42255" spans="36:311" x14ac:dyDescent="0.2">
      <c r="AJ42255" s="23"/>
      <c r="HH42255"/>
      <c r="IW42255" s="36"/>
      <c r="JI42255"/>
      <c r="JJ42255"/>
      <c r="KX42255" s="23"/>
      <c r="KY42255" s="23"/>
    </row>
    <row r="42256" spans="36:311" x14ac:dyDescent="0.2">
      <c r="AJ42256" s="23"/>
      <c r="HH42256"/>
      <c r="IW42256" s="36"/>
      <c r="JI42256"/>
      <c r="JJ42256"/>
      <c r="KX42256" s="23"/>
      <c r="KY42256" s="23"/>
    </row>
    <row r="42257" spans="36:311" x14ac:dyDescent="0.2">
      <c r="AJ42257" s="23"/>
      <c r="HH42257"/>
      <c r="IW42257" s="36"/>
      <c r="JI42257"/>
      <c r="JJ42257"/>
      <c r="KX42257" s="23"/>
      <c r="KY42257" s="23"/>
    </row>
    <row r="42258" spans="36:311" x14ac:dyDescent="0.2">
      <c r="AJ42258" s="23"/>
      <c r="HH42258"/>
      <c r="IW42258" s="36"/>
      <c r="JI42258"/>
      <c r="JJ42258"/>
      <c r="KX42258" s="23"/>
      <c r="KY42258" s="23"/>
    </row>
    <row r="42259" spans="36:311" x14ac:dyDescent="0.2">
      <c r="AJ42259" s="23"/>
      <c r="HH42259"/>
      <c r="IW42259" s="36"/>
      <c r="JI42259"/>
      <c r="JJ42259"/>
      <c r="KX42259" s="23"/>
      <c r="KY42259" s="23"/>
    </row>
    <row r="42260" spans="36:311" x14ac:dyDescent="0.2">
      <c r="AJ42260" s="23"/>
      <c r="HH42260"/>
      <c r="IW42260" s="36"/>
      <c r="JI42260"/>
      <c r="JJ42260"/>
      <c r="KX42260" s="23"/>
      <c r="KY42260" s="23"/>
    </row>
    <row r="42261" spans="36:311" x14ac:dyDescent="0.2">
      <c r="AJ42261" s="23"/>
      <c r="HH42261"/>
      <c r="IW42261" s="36"/>
      <c r="JI42261"/>
      <c r="JJ42261"/>
      <c r="KX42261" s="23"/>
      <c r="KY42261" s="23"/>
    </row>
    <row r="42262" spans="36:311" x14ac:dyDescent="0.2">
      <c r="AJ42262" s="23"/>
      <c r="HH42262"/>
      <c r="IW42262" s="36"/>
      <c r="JI42262"/>
      <c r="JJ42262"/>
      <c r="KX42262" s="23"/>
      <c r="KY42262" s="23"/>
    </row>
    <row r="42263" spans="36:311" x14ac:dyDescent="0.2">
      <c r="AJ42263" s="23"/>
      <c r="HH42263"/>
      <c r="IW42263" s="36"/>
      <c r="JI42263"/>
      <c r="JJ42263"/>
      <c r="KX42263" s="23"/>
      <c r="KY42263" s="23"/>
    </row>
    <row r="42264" spans="36:311" x14ac:dyDescent="0.2">
      <c r="AJ42264" s="23"/>
      <c r="HH42264"/>
      <c r="IW42264" s="36"/>
      <c r="JI42264"/>
      <c r="JJ42264"/>
      <c r="KX42264" s="23"/>
      <c r="KY42264" s="23"/>
    </row>
    <row r="42265" spans="36:311" x14ac:dyDescent="0.2">
      <c r="AJ42265" s="23"/>
      <c r="HH42265"/>
      <c r="IW42265" s="36"/>
      <c r="JI42265"/>
      <c r="JJ42265"/>
      <c r="KX42265" s="23"/>
      <c r="KY42265" s="23"/>
    </row>
    <row r="42266" spans="36:311" x14ac:dyDescent="0.2">
      <c r="AJ42266" s="23"/>
      <c r="HH42266"/>
      <c r="IW42266" s="36"/>
      <c r="JI42266"/>
      <c r="JJ42266"/>
      <c r="KX42266" s="23"/>
      <c r="KY42266" s="23"/>
    </row>
    <row r="42267" spans="36:311" x14ac:dyDescent="0.2">
      <c r="AJ42267" s="23"/>
      <c r="HH42267"/>
      <c r="IW42267" s="36"/>
      <c r="JI42267"/>
      <c r="JJ42267"/>
      <c r="KX42267" s="23"/>
      <c r="KY42267" s="23"/>
    </row>
    <row r="42268" spans="36:311" x14ac:dyDescent="0.2">
      <c r="AJ42268" s="23"/>
      <c r="HH42268"/>
      <c r="IW42268" s="36"/>
      <c r="JI42268"/>
      <c r="JJ42268"/>
      <c r="KX42268" s="23"/>
      <c r="KY42268" s="23"/>
    </row>
    <row r="42269" spans="36:311" x14ac:dyDescent="0.2">
      <c r="AJ42269" s="23"/>
      <c r="HH42269"/>
      <c r="IW42269" s="36"/>
      <c r="JI42269"/>
      <c r="JJ42269"/>
      <c r="KX42269" s="23"/>
      <c r="KY42269" s="23"/>
    </row>
    <row r="42270" spans="36:311" x14ac:dyDescent="0.2">
      <c r="AJ42270" s="23"/>
      <c r="HH42270"/>
      <c r="IW42270" s="36"/>
      <c r="JI42270"/>
      <c r="JJ42270"/>
      <c r="KX42270" s="23"/>
      <c r="KY42270" s="23"/>
    </row>
    <row r="42271" spans="36:311" x14ac:dyDescent="0.2">
      <c r="AJ42271" s="23"/>
      <c r="HH42271"/>
      <c r="IW42271" s="36"/>
      <c r="JI42271"/>
      <c r="JJ42271"/>
      <c r="KX42271" s="23"/>
      <c r="KY42271" s="23"/>
    </row>
    <row r="42272" spans="36:311" x14ac:dyDescent="0.2">
      <c r="AJ42272" s="23"/>
      <c r="HH42272"/>
      <c r="IW42272" s="36"/>
      <c r="JI42272"/>
      <c r="JJ42272"/>
      <c r="KX42272" s="23"/>
      <c r="KY42272" s="23"/>
    </row>
    <row r="42273" spans="36:311" x14ac:dyDescent="0.2">
      <c r="AJ42273" s="23"/>
      <c r="HH42273"/>
      <c r="IW42273" s="36"/>
      <c r="JI42273"/>
      <c r="JJ42273"/>
      <c r="KX42273" s="23"/>
      <c r="KY42273" s="23"/>
    </row>
    <row r="42274" spans="36:311" x14ac:dyDescent="0.2">
      <c r="AJ42274" s="23"/>
      <c r="HH42274"/>
      <c r="IW42274" s="36"/>
      <c r="JI42274"/>
      <c r="JJ42274"/>
      <c r="KX42274" s="23"/>
      <c r="KY42274" s="23"/>
    </row>
    <row r="42275" spans="36:311" x14ac:dyDescent="0.2">
      <c r="AJ42275" s="23"/>
      <c r="HH42275"/>
      <c r="IW42275" s="36"/>
      <c r="JI42275"/>
      <c r="JJ42275"/>
      <c r="KX42275" s="23"/>
      <c r="KY42275" s="23"/>
    </row>
    <row r="42276" spans="36:311" x14ac:dyDescent="0.2">
      <c r="AJ42276" s="23"/>
      <c r="HH42276"/>
      <c r="IW42276" s="36"/>
      <c r="JI42276"/>
      <c r="JJ42276"/>
      <c r="KX42276" s="23"/>
      <c r="KY42276" s="23"/>
    </row>
    <row r="42277" spans="36:311" x14ac:dyDescent="0.2">
      <c r="AJ42277" s="23"/>
      <c r="HH42277"/>
      <c r="IW42277" s="36"/>
      <c r="JI42277"/>
      <c r="JJ42277"/>
      <c r="KX42277" s="23"/>
      <c r="KY42277" s="23"/>
    </row>
    <row r="42278" spans="36:311" x14ac:dyDescent="0.2">
      <c r="AJ42278" s="23"/>
      <c r="HH42278"/>
      <c r="IW42278" s="36"/>
      <c r="JI42278"/>
      <c r="JJ42278"/>
      <c r="KX42278" s="23"/>
      <c r="KY42278" s="23"/>
    </row>
    <row r="42279" spans="36:311" x14ac:dyDescent="0.2">
      <c r="AJ42279" s="23"/>
      <c r="HH42279"/>
      <c r="IW42279" s="36"/>
      <c r="JI42279"/>
      <c r="JJ42279"/>
      <c r="KX42279" s="23"/>
      <c r="KY42279" s="23"/>
    </row>
    <row r="42280" spans="36:311" x14ac:dyDescent="0.2">
      <c r="AJ42280" s="23"/>
      <c r="HH42280"/>
      <c r="IW42280" s="36"/>
      <c r="JI42280"/>
      <c r="JJ42280"/>
      <c r="KX42280" s="23"/>
      <c r="KY42280" s="23"/>
    </row>
    <row r="42281" spans="36:311" x14ac:dyDescent="0.2">
      <c r="AJ42281" s="23"/>
      <c r="HH42281"/>
      <c r="IW42281" s="36"/>
      <c r="JI42281"/>
      <c r="JJ42281"/>
      <c r="KX42281" s="23"/>
      <c r="KY42281" s="23"/>
    </row>
    <row r="42282" spans="36:311" x14ac:dyDescent="0.2">
      <c r="AJ42282" s="23"/>
      <c r="HH42282"/>
      <c r="IW42282" s="36"/>
      <c r="JI42282"/>
      <c r="JJ42282"/>
      <c r="KX42282" s="23"/>
      <c r="KY42282" s="23"/>
    </row>
    <row r="42283" spans="36:311" x14ac:dyDescent="0.2">
      <c r="AJ42283" s="23"/>
      <c r="HH42283"/>
      <c r="IW42283" s="36"/>
      <c r="JI42283"/>
      <c r="JJ42283"/>
      <c r="KX42283" s="23"/>
      <c r="KY42283" s="23"/>
    </row>
    <row r="42284" spans="36:311" x14ac:dyDescent="0.2">
      <c r="AJ42284" s="23"/>
      <c r="HH42284"/>
      <c r="IW42284" s="36"/>
      <c r="JI42284"/>
      <c r="JJ42284"/>
      <c r="KX42284" s="23"/>
      <c r="KY42284" s="23"/>
    </row>
    <row r="42285" spans="36:311" x14ac:dyDescent="0.2">
      <c r="AJ42285" s="23"/>
      <c r="HH42285"/>
      <c r="IW42285" s="36"/>
      <c r="JI42285"/>
      <c r="JJ42285"/>
      <c r="KX42285" s="23"/>
      <c r="KY42285" s="23"/>
    </row>
    <row r="42286" spans="36:311" x14ac:dyDescent="0.2">
      <c r="AJ42286" s="23"/>
      <c r="HH42286"/>
      <c r="IW42286" s="36"/>
      <c r="JI42286"/>
      <c r="JJ42286"/>
      <c r="KX42286" s="23"/>
      <c r="KY42286" s="23"/>
    </row>
    <row r="42287" spans="36:311" x14ac:dyDescent="0.2">
      <c r="AJ42287" s="23"/>
      <c r="HH42287"/>
      <c r="IW42287" s="36"/>
      <c r="JI42287"/>
      <c r="JJ42287"/>
      <c r="KX42287" s="23"/>
      <c r="KY42287" s="23"/>
    </row>
    <row r="42288" spans="36:311" x14ac:dyDescent="0.2">
      <c r="AJ42288" s="23"/>
      <c r="HH42288"/>
      <c r="IW42288" s="36"/>
      <c r="JI42288"/>
      <c r="JJ42288"/>
      <c r="KX42288" s="23"/>
      <c r="KY42288" s="23"/>
    </row>
    <row r="42289" spans="36:311" x14ac:dyDescent="0.2">
      <c r="AJ42289" s="23"/>
      <c r="HH42289"/>
      <c r="IW42289" s="36"/>
      <c r="JI42289"/>
      <c r="JJ42289"/>
      <c r="KX42289" s="23"/>
      <c r="KY42289" s="23"/>
    </row>
    <row r="42290" spans="36:311" x14ac:dyDescent="0.2">
      <c r="AJ42290" s="23"/>
      <c r="HH42290"/>
      <c r="IW42290" s="36"/>
      <c r="JI42290"/>
      <c r="JJ42290"/>
      <c r="KX42290" s="23"/>
      <c r="KY42290" s="23"/>
    </row>
    <row r="42291" spans="36:311" x14ac:dyDescent="0.2">
      <c r="AJ42291" s="23"/>
      <c r="HH42291"/>
      <c r="IW42291" s="36"/>
      <c r="JI42291"/>
      <c r="JJ42291"/>
      <c r="KX42291" s="23"/>
      <c r="KY42291" s="23"/>
    </row>
    <row r="42292" spans="36:311" x14ac:dyDescent="0.2">
      <c r="AJ42292" s="23"/>
      <c r="HH42292"/>
      <c r="IW42292" s="36"/>
      <c r="JI42292"/>
      <c r="JJ42292"/>
      <c r="KX42292" s="23"/>
      <c r="KY42292" s="23"/>
    </row>
    <row r="42293" spans="36:311" x14ac:dyDescent="0.2">
      <c r="AJ42293" s="23"/>
      <c r="HH42293"/>
      <c r="IW42293" s="36"/>
      <c r="JI42293"/>
      <c r="JJ42293"/>
      <c r="KX42293" s="23"/>
      <c r="KY42293" s="23"/>
    </row>
    <row r="42294" spans="36:311" x14ac:dyDescent="0.2">
      <c r="AJ42294" s="23"/>
      <c r="HH42294"/>
      <c r="IW42294" s="36"/>
      <c r="JI42294"/>
      <c r="JJ42294"/>
      <c r="KX42294" s="23"/>
      <c r="KY42294" s="23"/>
    </row>
    <row r="42295" spans="36:311" x14ac:dyDescent="0.2">
      <c r="AJ42295" s="23"/>
      <c r="HH42295"/>
      <c r="IW42295" s="36"/>
      <c r="JI42295"/>
      <c r="JJ42295"/>
      <c r="KX42295" s="23"/>
      <c r="KY42295" s="23"/>
    </row>
    <row r="42296" spans="36:311" x14ac:dyDescent="0.2">
      <c r="AJ42296" s="23"/>
      <c r="HH42296"/>
      <c r="IW42296" s="36"/>
      <c r="JI42296"/>
      <c r="JJ42296"/>
      <c r="KX42296" s="23"/>
      <c r="KY42296" s="23"/>
    </row>
    <row r="42297" spans="36:311" x14ac:dyDescent="0.2">
      <c r="AJ42297" s="23"/>
      <c r="HH42297"/>
      <c r="IW42297" s="36"/>
      <c r="JI42297"/>
      <c r="JJ42297"/>
      <c r="KX42297" s="23"/>
      <c r="KY42297" s="23"/>
    </row>
    <row r="42298" spans="36:311" x14ac:dyDescent="0.2">
      <c r="AJ42298" s="23"/>
      <c r="HH42298"/>
      <c r="IW42298" s="36"/>
      <c r="JI42298"/>
      <c r="JJ42298"/>
      <c r="KX42298" s="23"/>
      <c r="KY42298" s="23"/>
    </row>
    <row r="42299" spans="36:311" x14ac:dyDescent="0.2">
      <c r="AJ42299" s="23"/>
      <c r="HH42299"/>
      <c r="IW42299" s="36"/>
      <c r="JI42299"/>
      <c r="JJ42299"/>
      <c r="KX42299" s="23"/>
      <c r="KY42299" s="23"/>
    </row>
    <row r="42300" spans="36:311" x14ac:dyDescent="0.2">
      <c r="AJ42300" s="23"/>
      <c r="HH42300"/>
      <c r="IW42300" s="36"/>
      <c r="JI42300"/>
      <c r="JJ42300"/>
      <c r="KX42300" s="23"/>
      <c r="KY42300" s="23"/>
    </row>
    <row r="42301" spans="36:311" x14ac:dyDescent="0.2">
      <c r="AJ42301" s="23"/>
      <c r="HH42301"/>
      <c r="IW42301" s="36"/>
      <c r="JI42301"/>
      <c r="JJ42301"/>
      <c r="KX42301" s="23"/>
      <c r="KY42301" s="23"/>
    </row>
    <row r="42302" spans="36:311" x14ac:dyDescent="0.2">
      <c r="AJ42302" s="23"/>
      <c r="HH42302"/>
      <c r="IW42302" s="36"/>
      <c r="JI42302"/>
      <c r="JJ42302"/>
      <c r="KX42302" s="23"/>
      <c r="KY42302" s="23"/>
    </row>
    <row r="42303" spans="36:311" x14ac:dyDescent="0.2">
      <c r="AJ42303" s="23"/>
      <c r="HH42303"/>
      <c r="IW42303" s="36"/>
      <c r="JI42303"/>
      <c r="JJ42303"/>
      <c r="KX42303" s="23"/>
      <c r="KY42303" s="23"/>
    </row>
    <row r="42304" spans="36:311" x14ac:dyDescent="0.2">
      <c r="AJ42304" s="23"/>
      <c r="HH42304"/>
      <c r="IW42304" s="36"/>
      <c r="JI42304"/>
      <c r="JJ42304"/>
      <c r="KX42304" s="23"/>
      <c r="KY42304" s="23"/>
    </row>
    <row r="42305" spans="36:311" x14ac:dyDescent="0.2">
      <c r="AJ42305" s="23"/>
      <c r="HH42305"/>
      <c r="IW42305" s="36"/>
      <c r="JI42305"/>
      <c r="JJ42305"/>
      <c r="KX42305" s="23"/>
      <c r="KY42305" s="23"/>
    </row>
    <row r="42306" spans="36:311" x14ac:dyDescent="0.2">
      <c r="AJ42306" s="23"/>
      <c r="HH42306"/>
      <c r="IW42306" s="36"/>
      <c r="JI42306"/>
      <c r="JJ42306"/>
      <c r="KX42306" s="23"/>
      <c r="KY42306" s="23"/>
    </row>
    <row r="42307" spans="36:311" x14ac:dyDescent="0.2">
      <c r="AJ42307" s="23"/>
      <c r="HH42307"/>
      <c r="IW42307" s="36"/>
      <c r="JI42307"/>
      <c r="JJ42307"/>
      <c r="KX42307" s="23"/>
      <c r="KY42307" s="23"/>
    </row>
    <row r="42308" spans="36:311" x14ac:dyDescent="0.2">
      <c r="AJ42308" s="23"/>
      <c r="HH42308"/>
      <c r="IW42308" s="36"/>
      <c r="JI42308"/>
      <c r="JJ42308"/>
      <c r="KX42308" s="23"/>
      <c r="KY42308" s="23"/>
    </row>
    <row r="42309" spans="36:311" x14ac:dyDescent="0.2">
      <c r="AJ42309" s="23"/>
      <c r="HH42309"/>
      <c r="IW42309" s="36"/>
      <c r="JI42309"/>
      <c r="JJ42309"/>
      <c r="KX42309" s="23"/>
      <c r="KY42309" s="23"/>
    </row>
    <row r="42310" spans="36:311" x14ac:dyDescent="0.2">
      <c r="AJ42310" s="23"/>
      <c r="HH42310"/>
      <c r="IW42310" s="36"/>
      <c r="JI42310"/>
      <c r="JJ42310"/>
      <c r="KX42310" s="23"/>
      <c r="KY42310" s="23"/>
    </row>
    <row r="42311" spans="36:311" x14ac:dyDescent="0.2">
      <c r="AJ42311" s="23"/>
      <c r="HH42311"/>
      <c r="IW42311" s="36"/>
      <c r="JI42311"/>
      <c r="JJ42311"/>
      <c r="KX42311" s="23"/>
      <c r="KY42311" s="23"/>
    </row>
    <row r="42312" spans="36:311" x14ac:dyDescent="0.2">
      <c r="AJ42312" s="23"/>
      <c r="HH42312"/>
      <c r="IW42312" s="36"/>
      <c r="JI42312"/>
      <c r="JJ42312"/>
      <c r="KX42312" s="23"/>
      <c r="KY42312" s="23"/>
    </row>
    <row r="42313" spans="36:311" x14ac:dyDescent="0.2">
      <c r="AJ42313" s="23"/>
      <c r="HH42313"/>
      <c r="IW42313" s="36"/>
      <c r="JI42313"/>
      <c r="JJ42313"/>
      <c r="KX42313" s="23"/>
      <c r="KY42313" s="23"/>
    </row>
    <row r="42314" spans="36:311" x14ac:dyDescent="0.2">
      <c r="AJ42314" s="23"/>
      <c r="HH42314"/>
      <c r="IW42314" s="36"/>
      <c r="JI42314"/>
      <c r="JJ42314"/>
      <c r="KX42314" s="23"/>
      <c r="KY42314" s="23"/>
    </row>
    <row r="42315" spans="36:311" x14ac:dyDescent="0.2">
      <c r="AJ42315" s="23"/>
      <c r="HH42315"/>
      <c r="IW42315" s="36"/>
      <c r="JI42315"/>
      <c r="JJ42315"/>
      <c r="KX42315" s="23"/>
      <c r="KY42315" s="23"/>
    </row>
    <row r="42316" spans="36:311" x14ac:dyDescent="0.2">
      <c r="AJ42316" s="23"/>
      <c r="HH42316"/>
      <c r="IW42316" s="36"/>
      <c r="JI42316"/>
      <c r="JJ42316"/>
      <c r="KX42316" s="23"/>
      <c r="KY42316" s="23"/>
    </row>
    <row r="42317" spans="36:311" x14ac:dyDescent="0.2">
      <c r="AJ42317" s="23"/>
      <c r="HH42317"/>
      <c r="IW42317" s="36"/>
      <c r="JI42317"/>
      <c r="JJ42317"/>
      <c r="KX42317" s="23"/>
      <c r="KY42317" s="23"/>
    </row>
    <row r="42318" spans="36:311" x14ac:dyDescent="0.2">
      <c r="AJ42318" s="23"/>
      <c r="HH42318"/>
      <c r="IW42318" s="36"/>
      <c r="JI42318"/>
      <c r="JJ42318"/>
      <c r="KX42318" s="23"/>
      <c r="KY42318" s="23"/>
    </row>
    <row r="42319" spans="36:311" x14ac:dyDescent="0.2">
      <c r="AJ42319" s="23"/>
      <c r="HH42319"/>
      <c r="IW42319" s="36"/>
      <c r="JI42319"/>
      <c r="JJ42319"/>
      <c r="KX42319" s="23"/>
      <c r="KY42319" s="23"/>
    </row>
    <row r="42320" spans="36:311" x14ac:dyDescent="0.2">
      <c r="AJ42320" s="23"/>
      <c r="HH42320"/>
      <c r="IW42320" s="36"/>
      <c r="JI42320"/>
      <c r="JJ42320"/>
      <c r="KX42320" s="23"/>
      <c r="KY42320" s="23"/>
    </row>
    <row r="42321" spans="36:311" x14ac:dyDescent="0.2">
      <c r="AJ42321" s="23"/>
      <c r="HH42321"/>
      <c r="IW42321" s="36"/>
      <c r="JI42321"/>
      <c r="JJ42321"/>
      <c r="KX42321" s="23"/>
      <c r="KY42321" s="23"/>
    </row>
    <row r="42322" spans="36:311" x14ac:dyDescent="0.2">
      <c r="AJ42322" s="23"/>
      <c r="HH42322"/>
      <c r="IW42322" s="36"/>
      <c r="JI42322"/>
      <c r="JJ42322"/>
      <c r="KX42322" s="23"/>
      <c r="KY42322" s="23"/>
    </row>
    <row r="42323" spans="36:311" x14ac:dyDescent="0.2">
      <c r="AJ42323" s="23"/>
      <c r="HH42323"/>
      <c r="IW42323" s="36"/>
      <c r="JI42323"/>
      <c r="JJ42323"/>
      <c r="KX42323" s="23"/>
      <c r="KY42323" s="23"/>
    </row>
    <row r="42324" spans="36:311" x14ac:dyDescent="0.2">
      <c r="AJ42324" s="23"/>
      <c r="HH42324"/>
      <c r="IW42324" s="36"/>
      <c r="JI42324"/>
      <c r="JJ42324"/>
      <c r="KX42324" s="23"/>
      <c r="KY42324" s="23"/>
    </row>
    <row r="42325" spans="36:311" x14ac:dyDescent="0.2">
      <c r="AJ42325" s="23"/>
      <c r="HH42325"/>
      <c r="IW42325" s="36"/>
      <c r="JI42325"/>
      <c r="JJ42325"/>
      <c r="KX42325" s="23"/>
      <c r="KY42325" s="23"/>
    </row>
    <row r="42326" spans="36:311" x14ac:dyDescent="0.2">
      <c r="AJ42326" s="23"/>
      <c r="HH42326"/>
      <c r="IW42326" s="36"/>
      <c r="JI42326"/>
      <c r="JJ42326"/>
      <c r="KX42326" s="23"/>
      <c r="KY42326" s="23"/>
    </row>
    <row r="42327" spans="36:311" x14ac:dyDescent="0.2">
      <c r="AJ42327" s="23"/>
      <c r="HH42327"/>
      <c r="IW42327" s="36"/>
      <c r="JI42327"/>
      <c r="JJ42327"/>
      <c r="KX42327" s="23"/>
      <c r="KY42327" s="23"/>
    </row>
    <row r="42328" spans="36:311" x14ac:dyDescent="0.2">
      <c r="AJ42328" s="23"/>
      <c r="HH42328"/>
      <c r="IW42328" s="36"/>
      <c r="JI42328"/>
      <c r="JJ42328"/>
      <c r="KX42328" s="23"/>
      <c r="KY42328" s="23"/>
    </row>
    <row r="42329" spans="36:311" x14ac:dyDescent="0.2">
      <c r="AJ42329" s="23"/>
      <c r="HH42329"/>
      <c r="IW42329" s="36"/>
      <c r="JI42329"/>
      <c r="JJ42329"/>
      <c r="KX42329" s="23"/>
      <c r="KY42329" s="23"/>
    </row>
    <row r="42330" spans="36:311" x14ac:dyDescent="0.2">
      <c r="AJ42330" s="23"/>
      <c r="HH42330"/>
      <c r="IW42330" s="36"/>
      <c r="JI42330"/>
      <c r="JJ42330"/>
      <c r="KX42330" s="23"/>
      <c r="KY42330" s="23"/>
    </row>
    <row r="42331" spans="36:311" x14ac:dyDescent="0.2">
      <c r="AJ42331" s="23"/>
      <c r="HH42331"/>
      <c r="IW42331" s="36"/>
      <c r="JI42331"/>
      <c r="JJ42331"/>
      <c r="KX42331" s="23"/>
      <c r="KY42331" s="23"/>
    </row>
    <row r="42332" spans="36:311" x14ac:dyDescent="0.2">
      <c r="AJ42332" s="23"/>
      <c r="HH42332"/>
      <c r="IW42332" s="36"/>
      <c r="JI42332"/>
      <c r="JJ42332"/>
      <c r="KX42332" s="23"/>
      <c r="KY42332" s="23"/>
    </row>
    <row r="42333" spans="36:311" x14ac:dyDescent="0.2">
      <c r="AJ42333" s="23"/>
      <c r="HH42333"/>
      <c r="IW42333" s="36"/>
      <c r="JI42333"/>
      <c r="JJ42333"/>
      <c r="KX42333" s="23"/>
      <c r="KY42333" s="23"/>
    </row>
    <row r="42334" spans="36:311" x14ac:dyDescent="0.2">
      <c r="AJ42334" s="23"/>
      <c r="HH42334"/>
      <c r="IW42334" s="36"/>
      <c r="JI42334"/>
      <c r="JJ42334"/>
      <c r="KX42334" s="23"/>
      <c r="KY42334" s="23"/>
    </row>
    <row r="42335" spans="36:311" x14ac:dyDescent="0.2">
      <c r="AJ42335" s="23"/>
      <c r="HH42335"/>
      <c r="IW42335" s="36"/>
      <c r="JI42335"/>
      <c r="JJ42335"/>
      <c r="KX42335" s="23"/>
      <c r="KY42335" s="23"/>
    </row>
    <row r="42336" spans="36:311" x14ac:dyDescent="0.2">
      <c r="AJ42336" s="23"/>
      <c r="HH42336"/>
      <c r="IW42336" s="36"/>
      <c r="JI42336"/>
      <c r="JJ42336"/>
      <c r="KX42336" s="23"/>
      <c r="KY42336" s="23"/>
    </row>
    <row r="42337" spans="36:311" x14ac:dyDescent="0.2">
      <c r="AJ42337" s="23"/>
      <c r="HH42337"/>
      <c r="IW42337" s="36"/>
      <c r="JI42337"/>
      <c r="JJ42337"/>
      <c r="KX42337" s="23"/>
      <c r="KY42337" s="23"/>
    </row>
    <row r="42338" spans="36:311" x14ac:dyDescent="0.2">
      <c r="AJ42338" s="23"/>
      <c r="HH42338"/>
      <c r="IW42338" s="36"/>
      <c r="JI42338"/>
      <c r="JJ42338"/>
      <c r="KX42338" s="23"/>
      <c r="KY42338" s="23"/>
    </row>
    <row r="42339" spans="36:311" x14ac:dyDescent="0.2">
      <c r="AJ42339" s="23"/>
      <c r="HH42339"/>
      <c r="IW42339" s="36"/>
      <c r="JI42339"/>
      <c r="JJ42339"/>
      <c r="KX42339" s="23"/>
      <c r="KY42339" s="23"/>
    </row>
    <row r="42340" spans="36:311" x14ac:dyDescent="0.2">
      <c r="AJ42340" s="23"/>
      <c r="HH42340"/>
      <c r="IW42340" s="36"/>
      <c r="JI42340"/>
      <c r="JJ42340"/>
      <c r="KX42340" s="23"/>
      <c r="KY42340" s="23"/>
    </row>
    <row r="42341" spans="36:311" x14ac:dyDescent="0.2">
      <c r="AJ42341" s="23"/>
      <c r="HH42341"/>
      <c r="IW42341" s="36"/>
      <c r="JI42341"/>
      <c r="JJ42341"/>
      <c r="KX42341" s="23"/>
      <c r="KY42341" s="23"/>
    </row>
    <row r="42342" spans="36:311" x14ac:dyDescent="0.2">
      <c r="AJ42342" s="23"/>
      <c r="HH42342"/>
      <c r="IW42342" s="36"/>
      <c r="JI42342"/>
      <c r="JJ42342"/>
      <c r="KX42342" s="23"/>
      <c r="KY42342" s="23"/>
    </row>
    <row r="42343" spans="36:311" x14ac:dyDescent="0.2">
      <c r="AJ42343" s="23"/>
      <c r="HH42343"/>
      <c r="IW42343" s="36"/>
      <c r="JI42343"/>
      <c r="JJ42343"/>
      <c r="KX42343" s="23"/>
      <c r="KY42343" s="23"/>
    </row>
    <row r="42344" spans="36:311" x14ac:dyDescent="0.2">
      <c r="AJ42344" s="23"/>
      <c r="HH42344"/>
      <c r="IW42344" s="36"/>
      <c r="JI42344"/>
      <c r="JJ42344"/>
      <c r="KX42344" s="23"/>
      <c r="KY42344" s="23"/>
    </row>
    <row r="42345" spans="36:311" x14ac:dyDescent="0.2">
      <c r="AJ42345" s="23"/>
      <c r="HH42345"/>
      <c r="IW42345" s="36"/>
      <c r="JI42345"/>
      <c r="JJ42345"/>
      <c r="KX42345" s="23"/>
      <c r="KY42345" s="23"/>
    </row>
    <row r="42346" spans="36:311" x14ac:dyDescent="0.2">
      <c r="AJ42346" s="23"/>
      <c r="HH42346"/>
      <c r="IW42346" s="36"/>
      <c r="JI42346"/>
      <c r="JJ42346"/>
      <c r="KX42346" s="23"/>
      <c r="KY42346" s="23"/>
    </row>
    <row r="42347" spans="36:311" x14ac:dyDescent="0.2">
      <c r="AJ42347" s="23"/>
      <c r="HH42347"/>
      <c r="IW42347" s="36"/>
      <c r="JI42347"/>
      <c r="JJ42347"/>
      <c r="KX42347" s="23"/>
      <c r="KY42347" s="23"/>
    </row>
    <row r="42348" spans="36:311" x14ac:dyDescent="0.2">
      <c r="AJ42348" s="23"/>
      <c r="HH42348"/>
      <c r="IW42348" s="36"/>
      <c r="JI42348"/>
      <c r="JJ42348"/>
      <c r="KX42348" s="23"/>
      <c r="KY42348" s="23"/>
    </row>
    <row r="42349" spans="36:311" x14ac:dyDescent="0.2">
      <c r="AJ42349" s="23"/>
      <c r="HH42349"/>
      <c r="IW42349" s="36"/>
      <c r="JI42349"/>
      <c r="JJ42349"/>
      <c r="KX42349" s="23"/>
      <c r="KY42349" s="23"/>
    </row>
    <row r="42350" spans="36:311" x14ac:dyDescent="0.2">
      <c r="AJ42350" s="23"/>
      <c r="HH42350"/>
      <c r="IW42350" s="36"/>
      <c r="JI42350"/>
      <c r="JJ42350"/>
      <c r="KX42350" s="23"/>
      <c r="KY42350" s="23"/>
    </row>
    <row r="42351" spans="36:311" x14ac:dyDescent="0.2">
      <c r="AJ42351" s="23"/>
      <c r="HH42351"/>
      <c r="IW42351" s="36"/>
      <c r="JI42351"/>
      <c r="JJ42351"/>
      <c r="KX42351" s="23"/>
      <c r="KY42351" s="23"/>
    </row>
    <row r="42352" spans="36:311" x14ac:dyDescent="0.2">
      <c r="AJ42352" s="23"/>
      <c r="HH42352"/>
      <c r="IW42352" s="36"/>
      <c r="JI42352"/>
      <c r="JJ42352"/>
      <c r="KX42352" s="23"/>
      <c r="KY42352" s="23"/>
    </row>
    <row r="42353" spans="36:311" x14ac:dyDescent="0.2">
      <c r="AJ42353" s="23"/>
      <c r="HH42353"/>
      <c r="IW42353" s="36"/>
      <c r="JI42353"/>
      <c r="JJ42353"/>
      <c r="KX42353" s="23"/>
      <c r="KY42353" s="23"/>
    </row>
    <row r="42354" spans="36:311" x14ac:dyDescent="0.2">
      <c r="AJ42354" s="23"/>
      <c r="HH42354"/>
      <c r="IW42354" s="36"/>
      <c r="JI42354"/>
      <c r="JJ42354"/>
      <c r="KX42354" s="23"/>
      <c r="KY42354" s="23"/>
    </row>
    <row r="42355" spans="36:311" x14ac:dyDescent="0.2">
      <c r="AJ42355" s="23"/>
      <c r="HH42355"/>
      <c r="IW42355" s="36"/>
      <c r="JI42355"/>
      <c r="JJ42355"/>
      <c r="KX42355" s="23"/>
      <c r="KY42355" s="23"/>
    </row>
    <row r="42356" spans="36:311" x14ac:dyDescent="0.2">
      <c r="AJ42356" s="23"/>
      <c r="HH42356"/>
      <c r="IW42356" s="36"/>
      <c r="JI42356"/>
      <c r="JJ42356"/>
      <c r="KX42356" s="23"/>
      <c r="KY42356" s="23"/>
    </row>
    <row r="42357" spans="36:311" x14ac:dyDescent="0.2">
      <c r="AJ42357" s="23"/>
      <c r="HH42357"/>
      <c r="IW42357" s="36"/>
      <c r="JI42357"/>
      <c r="JJ42357"/>
      <c r="KX42357" s="23"/>
      <c r="KY42357" s="23"/>
    </row>
    <row r="42358" spans="36:311" x14ac:dyDescent="0.2">
      <c r="AJ42358" s="23"/>
      <c r="HH42358"/>
      <c r="IW42358" s="36"/>
      <c r="JI42358"/>
      <c r="JJ42358"/>
      <c r="KX42358" s="23"/>
      <c r="KY42358" s="23"/>
    </row>
    <row r="42359" spans="36:311" x14ac:dyDescent="0.2">
      <c r="AJ42359" s="23"/>
      <c r="HH42359"/>
      <c r="IW42359" s="36"/>
      <c r="JI42359"/>
      <c r="JJ42359"/>
      <c r="KX42359" s="23"/>
      <c r="KY42359" s="23"/>
    </row>
    <row r="42360" spans="36:311" x14ac:dyDescent="0.2">
      <c r="AJ42360" s="23"/>
      <c r="HH42360"/>
      <c r="IW42360" s="36"/>
      <c r="JI42360"/>
      <c r="JJ42360"/>
      <c r="KX42360" s="23"/>
      <c r="KY42360" s="23"/>
    </row>
    <row r="42361" spans="36:311" x14ac:dyDescent="0.2">
      <c r="AJ42361" s="23"/>
      <c r="HH42361"/>
      <c r="IW42361" s="36"/>
      <c r="JI42361"/>
      <c r="JJ42361"/>
      <c r="KX42361" s="23"/>
      <c r="KY42361" s="23"/>
    </row>
    <row r="42362" spans="36:311" x14ac:dyDescent="0.2">
      <c r="AJ42362" s="23"/>
      <c r="HH42362"/>
      <c r="IW42362" s="36"/>
      <c r="JI42362"/>
      <c r="JJ42362"/>
      <c r="KX42362" s="23"/>
      <c r="KY42362" s="23"/>
    </row>
    <row r="42363" spans="36:311" x14ac:dyDescent="0.2">
      <c r="AJ42363" s="23"/>
      <c r="HH42363"/>
      <c r="IW42363" s="36"/>
      <c r="JI42363"/>
      <c r="JJ42363"/>
      <c r="KX42363" s="23"/>
      <c r="KY42363" s="23"/>
    </row>
    <row r="42364" spans="36:311" x14ac:dyDescent="0.2">
      <c r="AJ42364" s="23"/>
      <c r="HH42364"/>
      <c r="IW42364" s="36"/>
      <c r="JI42364"/>
      <c r="JJ42364"/>
      <c r="KX42364" s="23"/>
      <c r="KY42364" s="23"/>
    </row>
    <row r="42365" spans="36:311" x14ac:dyDescent="0.2">
      <c r="AJ42365" s="23"/>
      <c r="HH42365"/>
      <c r="IW42365" s="36"/>
      <c r="JI42365"/>
      <c r="JJ42365"/>
      <c r="KX42365" s="23"/>
      <c r="KY42365" s="23"/>
    </row>
    <row r="42366" spans="36:311" x14ac:dyDescent="0.2">
      <c r="AJ42366" s="23"/>
      <c r="HH42366"/>
      <c r="IW42366" s="36"/>
      <c r="JI42366"/>
      <c r="JJ42366"/>
      <c r="KX42366" s="23"/>
      <c r="KY42366" s="23"/>
    </row>
    <row r="42367" spans="36:311" x14ac:dyDescent="0.2">
      <c r="AJ42367" s="23"/>
      <c r="HH42367"/>
      <c r="IW42367" s="36"/>
      <c r="JI42367"/>
      <c r="JJ42367"/>
      <c r="KX42367" s="23"/>
      <c r="KY42367" s="23"/>
    </row>
    <row r="42368" spans="36:311" x14ac:dyDescent="0.2">
      <c r="AJ42368" s="23"/>
      <c r="HH42368"/>
      <c r="IW42368" s="36"/>
      <c r="JI42368"/>
      <c r="JJ42368"/>
      <c r="KX42368" s="23"/>
      <c r="KY42368" s="23"/>
    </row>
    <row r="42369" spans="36:311" x14ac:dyDescent="0.2">
      <c r="AJ42369" s="23"/>
      <c r="HH42369"/>
      <c r="IW42369" s="36"/>
      <c r="JI42369"/>
      <c r="JJ42369"/>
      <c r="KX42369" s="23"/>
      <c r="KY42369" s="23"/>
    </row>
    <row r="42370" spans="36:311" x14ac:dyDescent="0.2">
      <c r="AJ42370" s="23"/>
      <c r="HH42370"/>
      <c r="IW42370" s="36"/>
      <c r="JI42370"/>
      <c r="JJ42370"/>
      <c r="KX42370" s="23"/>
      <c r="KY42370" s="23"/>
    </row>
    <row r="42371" spans="36:311" x14ac:dyDescent="0.2">
      <c r="AJ42371" s="23"/>
      <c r="HH42371"/>
      <c r="IW42371" s="36"/>
      <c r="JI42371"/>
      <c r="JJ42371"/>
      <c r="KX42371" s="23"/>
      <c r="KY42371" s="23"/>
    </row>
    <row r="42372" spans="36:311" x14ac:dyDescent="0.2">
      <c r="AJ42372" s="23"/>
      <c r="HH42372"/>
      <c r="IW42372" s="36"/>
      <c r="JI42372"/>
      <c r="JJ42372"/>
      <c r="KX42372" s="23"/>
      <c r="KY42372" s="23"/>
    </row>
    <row r="42373" spans="36:311" x14ac:dyDescent="0.2">
      <c r="AJ42373" s="23"/>
      <c r="HH42373"/>
      <c r="IW42373" s="36"/>
      <c r="JI42373"/>
      <c r="JJ42373"/>
      <c r="KX42373" s="23"/>
      <c r="KY42373" s="23"/>
    </row>
    <row r="42374" spans="36:311" x14ac:dyDescent="0.2">
      <c r="AJ42374" s="23"/>
      <c r="HH42374"/>
      <c r="IW42374" s="36"/>
      <c r="JI42374"/>
      <c r="JJ42374"/>
      <c r="KX42374" s="23"/>
      <c r="KY42374" s="23"/>
    </row>
    <row r="42375" spans="36:311" x14ac:dyDescent="0.2">
      <c r="AJ42375" s="23"/>
      <c r="HH42375"/>
      <c r="IW42375" s="36"/>
      <c r="JI42375"/>
      <c r="JJ42375"/>
      <c r="KX42375" s="23"/>
      <c r="KY42375" s="23"/>
    </row>
    <row r="42376" spans="36:311" x14ac:dyDescent="0.2">
      <c r="AJ42376" s="23"/>
      <c r="HH42376"/>
      <c r="IW42376" s="36"/>
      <c r="JI42376"/>
      <c r="JJ42376"/>
      <c r="KX42376" s="23"/>
      <c r="KY42376" s="23"/>
    </row>
    <row r="42377" spans="36:311" x14ac:dyDescent="0.2">
      <c r="AJ42377" s="23"/>
      <c r="HH42377"/>
      <c r="IW42377" s="36"/>
      <c r="JI42377"/>
      <c r="JJ42377"/>
      <c r="KX42377" s="23"/>
      <c r="KY42377" s="23"/>
    </row>
    <row r="42378" spans="36:311" x14ac:dyDescent="0.2">
      <c r="AJ42378" s="23"/>
      <c r="HH42378"/>
      <c r="IW42378" s="36"/>
      <c r="JI42378"/>
      <c r="JJ42378"/>
      <c r="KX42378" s="23"/>
      <c r="KY42378" s="23"/>
    </row>
    <row r="42379" spans="36:311" x14ac:dyDescent="0.2">
      <c r="AJ42379" s="23"/>
      <c r="HH42379"/>
      <c r="IW42379" s="36"/>
      <c r="JI42379"/>
      <c r="JJ42379"/>
      <c r="KX42379" s="23"/>
      <c r="KY42379" s="23"/>
    </row>
    <row r="42380" spans="36:311" x14ac:dyDescent="0.2">
      <c r="AJ42380" s="23"/>
      <c r="HH42380"/>
      <c r="IW42380" s="36"/>
      <c r="JI42380"/>
      <c r="JJ42380"/>
      <c r="KX42380" s="23"/>
      <c r="KY42380" s="23"/>
    </row>
    <row r="42381" spans="36:311" x14ac:dyDescent="0.2">
      <c r="AJ42381" s="23"/>
      <c r="HH42381"/>
      <c r="IW42381" s="36"/>
      <c r="JI42381"/>
      <c r="JJ42381"/>
      <c r="KX42381" s="23"/>
      <c r="KY42381" s="23"/>
    </row>
    <row r="42382" spans="36:311" x14ac:dyDescent="0.2">
      <c r="AJ42382" s="23"/>
      <c r="HH42382"/>
      <c r="IW42382" s="36"/>
      <c r="JI42382"/>
      <c r="JJ42382"/>
      <c r="KX42382" s="23"/>
      <c r="KY42382" s="23"/>
    </row>
    <row r="42383" spans="36:311" x14ac:dyDescent="0.2">
      <c r="AJ42383" s="23"/>
      <c r="HH42383"/>
      <c r="IW42383" s="36"/>
      <c r="JI42383"/>
      <c r="JJ42383"/>
      <c r="KX42383" s="23"/>
      <c r="KY42383" s="23"/>
    </row>
    <row r="42384" spans="36:311" x14ac:dyDescent="0.2">
      <c r="AJ42384" s="23"/>
      <c r="HH42384"/>
      <c r="IW42384" s="36"/>
      <c r="JI42384"/>
      <c r="JJ42384"/>
      <c r="KX42384" s="23"/>
      <c r="KY42384" s="23"/>
    </row>
    <row r="42385" spans="36:311" x14ac:dyDescent="0.2">
      <c r="AJ42385" s="23"/>
      <c r="HH42385"/>
      <c r="IW42385" s="36"/>
      <c r="JI42385"/>
      <c r="JJ42385"/>
      <c r="KX42385" s="23"/>
      <c r="KY42385" s="23"/>
    </row>
    <row r="42386" spans="36:311" x14ac:dyDescent="0.2">
      <c r="AJ42386" s="23"/>
      <c r="HH42386"/>
      <c r="IW42386" s="36"/>
      <c r="JI42386"/>
      <c r="JJ42386"/>
      <c r="KX42386" s="23"/>
      <c r="KY42386" s="23"/>
    </row>
    <row r="42387" spans="36:311" x14ac:dyDescent="0.2">
      <c r="AJ42387" s="23"/>
      <c r="HH42387"/>
      <c r="IW42387" s="36"/>
      <c r="JI42387"/>
      <c r="JJ42387"/>
      <c r="KX42387" s="23"/>
      <c r="KY42387" s="23"/>
    </row>
    <row r="42388" spans="36:311" x14ac:dyDescent="0.2">
      <c r="AJ42388" s="23"/>
      <c r="HH42388"/>
      <c r="IW42388" s="36"/>
      <c r="JI42388"/>
      <c r="JJ42388"/>
      <c r="KX42388" s="23"/>
      <c r="KY42388" s="23"/>
    </row>
    <row r="42389" spans="36:311" x14ac:dyDescent="0.2">
      <c r="AJ42389" s="23"/>
      <c r="HH42389"/>
      <c r="IW42389" s="36"/>
      <c r="JI42389"/>
      <c r="JJ42389"/>
      <c r="KX42389" s="23"/>
      <c r="KY42389" s="23"/>
    </row>
    <row r="42390" spans="36:311" x14ac:dyDescent="0.2">
      <c r="AJ42390" s="23"/>
      <c r="HH42390"/>
      <c r="IW42390" s="36"/>
      <c r="JI42390"/>
      <c r="JJ42390"/>
      <c r="KX42390" s="23"/>
      <c r="KY42390" s="23"/>
    </row>
    <row r="42391" spans="36:311" x14ac:dyDescent="0.2">
      <c r="AJ42391" s="23"/>
      <c r="HH42391"/>
      <c r="IW42391" s="36"/>
      <c r="JI42391"/>
      <c r="JJ42391"/>
      <c r="KX42391" s="23"/>
      <c r="KY42391" s="23"/>
    </row>
    <row r="42392" spans="36:311" x14ac:dyDescent="0.2">
      <c r="AJ42392" s="23"/>
      <c r="HH42392"/>
      <c r="IW42392" s="36"/>
      <c r="JI42392"/>
      <c r="JJ42392"/>
      <c r="KX42392" s="23"/>
      <c r="KY42392" s="23"/>
    </row>
    <row r="42393" spans="36:311" x14ac:dyDescent="0.2">
      <c r="AJ42393" s="23"/>
      <c r="HH42393"/>
      <c r="IW42393" s="36"/>
      <c r="JI42393"/>
      <c r="JJ42393"/>
      <c r="KX42393" s="23"/>
      <c r="KY42393" s="23"/>
    </row>
    <row r="42394" spans="36:311" x14ac:dyDescent="0.2">
      <c r="AJ42394" s="23"/>
      <c r="HH42394"/>
      <c r="IW42394" s="36"/>
      <c r="JI42394"/>
      <c r="JJ42394"/>
      <c r="KX42394" s="23"/>
      <c r="KY42394" s="23"/>
    </row>
    <row r="42395" spans="36:311" x14ac:dyDescent="0.2">
      <c r="AJ42395" s="23"/>
      <c r="HH42395"/>
      <c r="IW42395" s="36"/>
      <c r="JI42395"/>
      <c r="JJ42395"/>
      <c r="KX42395" s="23"/>
      <c r="KY42395" s="23"/>
    </row>
    <row r="42396" spans="36:311" x14ac:dyDescent="0.2">
      <c r="AJ42396" s="23"/>
      <c r="HH42396"/>
      <c r="IW42396" s="36"/>
      <c r="JI42396"/>
      <c r="JJ42396"/>
      <c r="KX42396" s="23"/>
      <c r="KY42396" s="23"/>
    </row>
    <row r="42397" spans="36:311" x14ac:dyDescent="0.2">
      <c r="AJ42397" s="23"/>
      <c r="HH42397"/>
      <c r="IW42397" s="36"/>
      <c r="JI42397"/>
      <c r="JJ42397"/>
      <c r="KX42397" s="23"/>
      <c r="KY42397" s="23"/>
    </row>
    <row r="42398" spans="36:311" x14ac:dyDescent="0.2">
      <c r="AJ42398" s="23"/>
      <c r="HH42398"/>
      <c r="IW42398" s="36"/>
      <c r="JI42398"/>
      <c r="JJ42398"/>
      <c r="KX42398" s="23"/>
      <c r="KY42398" s="23"/>
    </row>
    <row r="42399" spans="36:311" x14ac:dyDescent="0.2">
      <c r="AJ42399" s="23"/>
      <c r="HH42399"/>
      <c r="IW42399" s="36"/>
      <c r="JI42399"/>
      <c r="JJ42399"/>
      <c r="KX42399" s="23"/>
      <c r="KY42399" s="23"/>
    </row>
    <row r="42400" spans="36:311" x14ac:dyDescent="0.2">
      <c r="AJ42400" s="23"/>
      <c r="HH42400"/>
      <c r="IW42400" s="36"/>
      <c r="JI42400"/>
      <c r="JJ42400"/>
      <c r="KX42400" s="23"/>
      <c r="KY42400" s="23"/>
    </row>
    <row r="42401" spans="36:311" x14ac:dyDescent="0.2">
      <c r="AJ42401" s="23"/>
      <c r="HH42401"/>
      <c r="IW42401" s="36"/>
      <c r="JI42401"/>
      <c r="JJ42401"/>
      <c r="KX42401" s="23"/>
      <c r="KY42401" s="23"/>
    </row>
    <row r="42402" spans="36:311" x14ac:dyDescent="0.2">
      <c r="AJ42402" s="23"/>
      <c r="HH42402"/>
      <c r="IW42402" s="36"/>
      <c r="JI42402"/>
      <c r="JJ42402"/>
      <c r="KX42402" s="23"/>
      <c r="KY42402" s="23"/>
    </row>
    <row r="42403" spans="36:311" x14ac:dyDescent="0.2">
      <c r="AJ42403" s="23"/>
      <c r="HH42403"/>
      <c r="IW42403" s="36"/>
      <c r="JI42403"/>
      <c r="JJ42403"/>
      <c r="KX42403" s="23"/>
      <c r="KY42403" s="23"/>
    </row>
    <row r="42404" spans="36:311" x14ac:dyDescent="0.2">
      <c r="AJ42404" s="23"/>
      <c r="HH42404"/>
      <c r="IW42404" s="36"/>
      <c r="JI42404"/>
      <c r="JJ42404"/>
      <c r="KX42404" s="23"/>
      <c r="KY42404" s="23"/>
    </row>
    <row r="42405" spans="36:311" x14ac:dyDescent="0.2">
      <c r="AJ42405" s="23"/>
      <c r="HH42405"/>
      <c r="IW42405" s="36"/>
      <c r="JI42405"/>
      <c r="JJ42405"/>
      <c r="KX42405" s="23"/>
      <c r="KY42405" s="23"/>
    </row>
    <row r="42406" spans="36:311" x14ac:dyDescent="0.2">
      <c r="AJ42406" s="23"/>
      <c r="HH42406"/>
      <c r="IW42406" s="36"/>
      <c r="JI42406"/>
      <c r="JJ42406"/>
      <c r="KX42406" s="23"/>
      <c r="KY42406" s="23"/>
    </row>
    <row r="42407" spans="36:311" x14ac:dyDescent="0.2">
      <c r="AJ42407" s="23"/>
      <c r="HH42407"/>
      <c r="IW42407" s="36"/>
      <c r="JI42407"/>
      <c r="JJ42407"/>
      <c r="KX42407" s="23"/>
      <c r="KY42407" s="23"/>
    </row>
    <row r="42408" spans="36:311" x14ac:dyDescent="0.2">
      <c r="AJ42408" s="23"/>
      <c r="HH42408"/>
      <c r="IW42408" s="36"/>
      <c r="JI42408"/>
      <c r="JJ42408"/>
      <c r="KX42408" s="23"/>
      <c r="KY42408" s="23"/>
    </row>
    <row r="42409" spans="36:311" x14ac:dyDescent="0.2">
      <c r="AJ42409" s="23"/>
      <c r="HH42409"/>
      <c r="IW42409" s="36"/>
      <c r="JI42409"/>
      <c r="JJ42409"/>
      <c r="KX42409" s="23"/>
      <c r="KY42409" s="23"/>
    </row>
    <row r="42410" spans="36:311" x14ac:dyDescent="0.2">
      <c r="AJ42410" s="23"/>
      <c r="HH42410"/>
      <c r="IW42410" s="36"/>
      <c r="JI42410"/>
      <c r="JJ42410"/>
      <c r="KX42410" s="23"/>
      <c r="KY42410" s="23"/>
    </row>
    <row r="42411" spans="36:311" x14ac:dyDescent="0.2">
      <c r="AJ42411" s="23"/>
      <c r="HH42411"/>
      <c r="IW42411" s="36"/>
      <c r="JI42411"/>
      <c r="JJ42411"/>
      <c r="KX42411" s="23"/>
      <c r="KY42411" s="23"/>
    </row>
    <row r="42412" spans="36:311" x14ac:dyDescent="0.2">
      <c r="AJ42412" s="23"/>
      <c r="HH42412"/>
      <c r="IW42412" s="36"/>
      <c r="JI42412"/>
      <c r="JJ42412"/>
      <c r="KX42412" s="23"/>
      <c r="KY42412" s="23"/>
    </row>
    <row r="42413" spans="36:311" x14ac:dyDescent="0.2">
      <c r="AJ42413" s="23"/>
      <c r="HH42413"/>
      <c r="IW42413" s="36"/>
      <c r="JI42413"/>
      <c r="JJ42413"/>
      <c r="KX42413" s="23"/>
      <c r="KY42413" s="23"/>
    </row>
    <row r="42414" spans="36:311" x14ac:dyDescent="0.2">
      <c r="AJ42414" s="23"/>
      <c r="HH42414"/>
      <c r="IW42414" s="36"/>
      <c r="JI42414"/>
      <c r="JJ42414"/>
      <c r="KX42414" s="23"/>
      <c r="KY42414" s="23"/>
    </row>
    <row r="42415" spans="36:311" x14ac:dyDescent="0.2">
      <c r="AJ42415" s="23"/>
      <c r="HH42415"/>
      <c r="IW42415" s="36"/>
      <c r="JI42415"/>
      <c r="JJ42415"/>
      <c r="KX42415" s="23"/>
      <c r="KY42415" s="23"/>
    </row>
    <row r="42416" spans="36:311" x14ac:dyDescent="0.2">
      <c r="AJ42416" s="23"/>
      <c r="HH42416"/>
      <c r="IW42416" s="36"/>
      <c r="JI42416"/>
      <c r="JJ42416"/>
      <c r="KX42416" s="23"/>
      <c r="KY42416" s="23"/>
    </row>
    <row r="42417" spans="36:311" x14ac:dyDescent="0.2">
      <c r="AJ42417" s="23"/>
      <c r="HH42417"/>
      <c r="IW42417" s="36"/>
      <c r="JI42417"/>
      <c r="JJ42417"/>
      <c r="KX42417" s="23"/>
      <c r="KY42417" s="23"/>
    </row>
    <row r="42418" spans="36:311" x14ac:dyDescent="0.2">
      <c r="AJ42418" s="23"/>
      <c r="HH42418"/>
      <c r="IW42418" s="36"/>
      <c r="JI42418"/>
      <c r="JJ42418"/>
      <c r="KX42418" s="23"/>
      <c r="KY42418" s="23"/>
    </row>
    <row r="42419" spans="36:311" x14ac:dyDescent="0.2">
      <c r="AJ42419" s="23"/>
      <c r="HH42419"/>
      <c r="IW42419" s="36"/>
      <c r="JI42419"/>
      <c r="JJ42419"/>
      <c r="KX42419" s="23"/>
      <c r="KY42419" s="23"/>
    </row>
    <row r="42420" spans="36:311" x14ac:dyDescent="0.2">
      <c r="AJ42420" s="23"/>
      <c r="HH42420"/>
      <c r="IW42420" s="36"/>
      <c r="JI42420"/>
      <c r="JJ42420"/>
      <c r="KX42420" s="23"/>
      <c r="KY42420" s="23"/>
    </row>
    <row r="42421" spans="36:311" x14ac:dyDescent="0.2">
      <c r="AJ42421" s="23"/>
      <c r="HH42421"/>
      <c r="IW42421" s="36"/>
      <c r="JI42421"/>
      <c r="JJ42421"/>
      <c r="KX42421" s="23"/>
      <c r="KY42421" s="23"/>
    </row>
    <row r="42422" spans="36:311" x14ac:dyDescent="0.2">
      <c r="AJ42422" s="23"/>
      <c r="HH42422"/>
      <c r="IW42422" s="36"/>
      <c r="JI42422"/>
      <c r="JJ42422"/>
      <c r="KX42422" s="23"/>
      <c r="KY42422" s="23"/>
    </row>
    <row r="42423" spans="36:311" x14ac:dyDescent="0.2">
      <c r="AJ42423" s="23"/>
      <c r="HH42423"/>
      <c r="IW42423" s="36"/>
      <c r="JI42423"/>
      <c r="JJ42423"/>
      <c r="KX42423" s="23"/>
      <c r="KY42423" s="23"/>
    </row>
    <row r="42424" spans="36:311" x14ac:dyDescent="0.2">
      <c r="AJ42424" s="23"/>
      <c r="HH42424"/>
      <c r="IW42424" s="36"/>
      <c r="JI42424"/>
      <c r="JJ42424"/>
      <c r="KX42424" s="23"/>
      <c r="KY42424" s="23"/>
    </row>
    <row r="42425" spans="36:311" x14ac:dyDescent="0.2">
      <c r="AJ42425" s="23"/>
      <c r="HH42425"/>
      <c r="IW42425" s="36"/>
      <c r="JI42425"/>
      <c r="JJ42425"/>
      <c r="KX42425" s="23"/>
      <c r="KY42425" s="23"/>
    </row>
    <row r="42426" spans="36:311" x14ac:dyDescent="0.2">
      <c r="AJ42426" s="23"/>
      <c r="HH42426"/>
      <c r="IW42426" s="36"/>
      <c r="JI42426"/>
      <c r="JJ42426"/>
      <c r="KX42426" s="23"/>
      <c r="KY42426" s="23"/>
    </row>
    <row r="42427" spans="36:311" x14ac:dyDescent="0.2">
      <c r="AJ42427" s="23"/>
      <c r="HH42427"/>
      <c r="IW42427" s="36"/>
      <c r="JI42427"/>
      <c r="JJ42427"/>
      <c r="KX42427" s="23"/>
      <c r="KY42427" s="23"/>
    </row>
    <row r="42428" spans="36:311" x14ac:dyDescent="0.2">
      <c r="AJ42428" s="23"/>
      <c r="HH42428"/>
      <c r="IW42428" s="36"/>
      <c r="JI42428"/>
      <c r="JJ42428"/>
      <c r="KX42428" s="23"/>
      <c r="KY42428" s="23"/>
    </row>
    <row r="42429" spans="36:311" x14ac:dyDescent="0.2">
      <c r="AJ42429" s="23"/>
      <c r="HH42429"/>
      <c r="IW42429" s="36"/>
      <c r="JI42429"/>
      <c r="JJ42429"/>
      <c r="KX42429" s="23"/>
      <c r="KY42429" s="23"/>
    </row>
    <row r="42430" spans="36:311" x14ac:dyDescent="0.2">
      <c r="AJ42430" s="23"/>
      <c r="HH42430"/>
      <c r="IW42430" s="36"/>
      <c r="JI42430"/>
      <c r="JJ42430"/>
      <c r="KX42430" s="23"/>
      <c r="KY42430" s="23"/>
    </row>
    <row r="42431" spans="36:311" x14ac:dyDescent="0.2">
      <c r="AJ42431" s="23"/>
      <c r="HH42431"/>
      <c r="IW42431" s="36"/>
      <c r="JI42431"/>
      <c r="JJ42431"/>
      <c r="KX42431" s="23"/>
      <c r="KY42431" s="23"/>
    </row>
    <row r="42432" spans="36:311" x14ac:dyDescent="0.2">
      <c r="AJ42432" s="23"/>
      <c r="HH42432"/>
      <c r="IW42432" s="36"/>
      <c r="JI42432"/>
      <c r="JJ42432"/>
      <c r="KX42432" s="23"/>
      <c r="KY42432" s="23"/>
    </row>
    <row r="42433" spans="36:311" x14ac:dyDescent="0.2">
      <c r="AJ42433" s="23"/>
      <c r="HH42433"/>
      <c r="IW42433" s="36"/>
      <c r="JI42433"/>
      <c r="JJ42433"/>
      <c r="KX42433" s="23"/>
      <c r="KY42433" s="23"/>
    </row>
    <row r="42434" spans="36:311" x14ac:dyDescent="0.2">
      <c r="AJ42434" s="23"/>
      <c r="HH42434"/>
      <c r="IW42434" s="36"/>
      <c r="JI42434"/>
      <c r="JJ42434"/>
      <c r="KX42434" s="23"/>
      <c r="KY42434" s="23"/>
    </row>
    <row r="42435" spans="36:311" x14ac:dyDescent="0.2">
      <c r="AJ42435" s="23"/>
      <c r="HH42435"/>
      <c r="IW42435" s="36"/>
      <c r="JI42435"/>
      <c r="JJ42435"/>
      <c r="KX42435" s="23"/>
      <c r="KY42435" s="23"/>
    </row>
    <row r="42436" spans="36:311" x14ac:dyDescent="0.2">
      <c r="AJ42436" s="23"/>
      <c r="HH42436"/>
      <c r="IW42436" s="36"/>
      <c r="JI42436"/>
      <c r="JJ42436"/>
      <c r="KX42436" s="23"/>
      <c r="KY42436" s="23"/>
    </row>
    <row r="42437" spans="36:311" x14ac:dyDescent="0.2">
      <c r="AJ42437" s="23"/>
      <c r="HH42437"/>
      <c r="IW42437" s="36"/>
      <c r="JI42437"/>
      <c r="JJ42437"/>
      <c r="KX42437" s="23"/>
      <c r="KY42437" s="23"/>
    </row>
    <row r="42438" spans="36:311" x14ac:dyDescent="0.2">
      <c r="AJ42438" s="23"/>
      <c r="HH42438"/>
      <c r="IW42438" s="36"/>
      <c r="JI42438"/>
      <c r="JJ42438"/>
      <c r="KX42438" s="23"/>
      <c r="KY42438" s="23"/>
    </row>
    <row r="42439" spans="36:311" x14ac:dyDescent="0.2">
      <c r="AJ42439" s="23"/>
      <c r="HH42439"/>
      <c r="IW42439" s="36"/>
      <c r="JI42439"/>
      <c r="JJ42439"/>
      <c r="KX42439" s="23"/>
      <c r="KY42439" s="23"/>
    </row>
    <row r="42440" spans="36:311" x14ac:dyDescent="0.2">
      <c r="AJ42440" s="23"/>
      <c r="HH42440"/>
      <c r="IW42440" s="36"/>
      <c r="JI42440"/>
      <c r="JJ42440"/>
      <c r="KX42440" s="23"/>
      <c r="KY42440" s="23"/>
    </row>
    <row r="42441" spans="36:311" x14ac:dyDescent="0.2">
      <c r="AJ42441" s="23"/>
      <c r="HH42441"/>
      <c r="IW42441" s="36"/>
      <c r="JI42441"/>
      <c r="JJ42441"/>
      <c r="KX42441" s="23"/>
      <c r="KY42441" s="23"/>
    </row>
    <row r="42442" spans="36:311" x14ac:dyDescent="0.2">
      <c r="AJ42442" s="23"/>
      <c r="HH42442"/>
      <c r="IW42442" s="36"/>
      <c r="JI42442"/>
      <c r="JJ42442"/>
      <c r="KX42442" s="23"/>
      <c r="KY42442" s="23"/>
    </row>
    <row r="42443" spans="36:311" x14ac:dyDescent="0.2">
      <c r="AJ42443" s="23"/>
      <c r="HH42443"/>
      <c r="IW42443" s="36"/>
      <c r="JI42443"/>
      <c r="JJ42443"/>
      <c r="KX42443" s="23"/>
      <c r="KY42443" s="23"/>
    </row>
    <row r="42444" spans="36:311" x14ac:dyDescent="0.2">
      <c r="AJ42444" s="23"/>
      <c r="HH42444"/>
      <c r="IW42444" s="36"/>
      <c r="JI42444"/>
      <c r="JJ42444"/>
      <c r="KX42444" s="23"/>
      <c r="KY42444" s="23"/>
    </row>
    <row r="42445" spans="36:311" x14ac:dyDescent="0.2">
      <c r="AJ42445" s="23"/>
      <c r="HH42445"/>
      <c r="IW42445" s="36"/>
      <c r="JI42445"/>
      <c r="JJ42445"/>
      <c r="KX42445" s="23"/>
      <c r="KY42445" s="23"/>
    </row>
    <row r="42446" spans="36:311" x14ac:dyDescent="0.2">
      <c r="AJ42446" s="23"/>
      <c r="HH42446"/>
      <c r="IW42446" s="36"/>
      <c r="JI42446"/>
      <c r="JJ42446"/>
      <c r="KX42446" s="23"/>
      <c r="KY42446" s="23"/>
    </row>
    <row r="42447" spans="36:311" x14ac:dyDescent="0.2">
      <c r="AJ42447" s="23"/>
      <c r="HH42447"/>
      <c r="IW42447" s="36"/>
      <c r="JI42447"/>
      <c r="JJ42447"/>
      <c r="KX42447" s="23"/>
      <c r="KY42447" s="23"/>
    </row>
    <row r="42448" spans="36:311" x14ac:dyDescent="0.2">
      <c r="AJ42448" s="23"/>
      <c r="HH42448"/>
      <c r="IW42448" s="36"/>
      <c r="JI42448"/>
      <c r="JJ42448"/>
      <c r="KX42448" s="23"/>
      <c r="KY42448" s="23"/>
    </row>
    <row r="42449" spans="36:311" x14ac:dyDescent="0.2">
      <c r="AJ42449" s="23"/>
      <c r="HH42449"/>
      <c r="IW42449" s="36"/>
      <c r="JI42449"/>
      <c r="JJ42449"/>
      <c r="KX42449" s="23"/>
      <c r="KY42449" s="23"/>
    </row>
    <row r="42450" spans="36:311" x14ac:dyDescent="0.2">
      <c r="AJ42450" s="23"/>
      <c r="HH42450"/>
      <c r="IW42450" s="36"/>
      <c r="JI42450"/>
      <c r="JJ42450"/>
      <c r="KX42450" s="23"/>
      <c r="KY42450" s="23"/>
    </row>
    <row r="42451" spans="36:311" x14ac:dyDescent="0.2">
      <c r="AJ42451" s="23"/>
      <c r="HH42451"/>
      <c r="IW42451" s="36"/>
      <c r="JI42451"/>
      <c r="JJ42451"/>
      <c r="KX42451" s="23"/>
      <c r="KY42451" s="23"/>
    </row>
    <row r="42452" spans="36:311" x14ac:dyDescent="0.2">
      <c r="AJ42452" s="23"/>
      <c r="HH42452"/>
      <c r="IW42452" s="36"/>
      <c r="JI42452"/>
      <c r="JJ42452"/>
      <c r="KX42452" s="23"/>
      <c r="KY42452" s="23"/>
    </row>
    <row r="42453" spans="36:311" x14ac:dyDescent="0.2">
      <c r="AJ42453" s="23"/>
      <c r="HH42453"/>
      <c r="IW42453" s="36"/>
      <c r="JI42453"/>
      <c r="JJ42453"/>
      <c r="KX42453" s="23"/>
      <c r="KY42453" s="23"/>
    </row>
    <row r="42454" spans="36:311" x14ac:dyDescent="0.2">
      <c r="AJ42454" s="23"/>
      <c r="HH42454"/>
      <c r="IW42454" s="36"/>
      <c r="JI42454"/>
      <c r="JJ42454"/>
      <c r="KX42454" s="23"/>
      <c r="KY42454" s="23"/>
    </row>
    <row r="42455" spans="36:311" x14ac:dyDescent="0.2">
      <c r="AJ42455" s="23"/>
      <c r="HH42455"/>
      <c r="IW42455" s="36"/>
      <c r="JI42455"/>
      <c r="JJ42455"/>
      <c r="KX42455" s="23"/>
      <c r="KY42455" s="23"/>
    </row>
    <row r="42456" spans="36:311" x14ac:dyDescent="0.2">
      <c r="AJ42456" s="23"/>
      <c r="HH42456"/>
      <c r="IW42456" s="36"/>
      <c r="JI42456"/>
      <c r="JJ42456"/>
      <c r="KX42456" s="23"/>
      <c r="KY42456" s="23"/>
    </row>
    <row r="42457" spans="36:311" x14ac:dyDescent="0.2">
      <c r="AJ42457" s="23"/>
      <c r="HH42457"/>
      <c r="IW42457" s="36"/>
      <c r="JI42457"/>
      <c r="JJ42457"/>
      <c r="KX42457" s="23"/>
      <c r="KY42457" s="23"/>
    </row>
    <row r="42458" spans="36:311" x14ac:dyDescent="0.2">
      <c r="AJ42458" s="23"/>
      <c r="HH42458"/>
      <c r="IW42458" s="36"/>
      <c r="JI42458"/>
      <c r="JJ42458"/>
      <c r="KX42458" s="23"/>
      <c r="KY42458" s="23"/>
    </row>
    <row r="42459" spans="36:311" x14ac:dyDescent="0.2">
      <c r="AJ42459" s="23"/>
      <c r="HH42459"/>
      <c r="IW42459" s="36"/>
      <c r="JI42459"/>
      <c r="JJ42459"/>
      <c r="KX42459" s="23"/>
      <c r="KY42459" s="23"/>
    </row>
    <row r="42460" spans="36:311" x14ac:dyDescent="0.2">
      <c r="AJ42460" s="23"/>
      <c r="HH42460"/>
      <c r="IW42460" s="36"/>
      <c r="JI42460"/>
      <c r="JJ42460"/>
      <c r="KX42460" s="23"/>
      <c r="KY42460" s="23"/>
    </row>
    <row r="42461" spans="36:311" x14ac:dyDescent="0.2">
      <c r="AJ42461" s="23"/>
      <c r="HH42461"/>
      <c r="IW42461" s="36"/>
      <c r="JI42461"/>
      <c r="JJ42461"/>
      <c r="KX42461" s="23"/>
      <c r="KY42461" s="23"/>
    </row>
    <row r="42462" spans="36:311" x14ac:dyDescent="0.2">
      <c r="AJ42462" s="23"/>
      <c r="HH42462"/>
      <c r="IW42462" s="36"/>
      <c r="JI42462"/>
      <c r="JJ42462"/>
      <c r="KX42462" s="23"/>
      <c r="KY42462" s="23"/>
    </row>
    <row r="42463" spans="36:311" x14ac:dyDescent="0.2">
      <c r="AJ42463" s="23"/>
      <c r="HH42463"/>
      <c r="IW42463" s="36"/>
      <c r="JI42463"/>
      <c r="JJ42463"/>
      <c r="KX42463" s="23"/>
      <c r="KY42463" s="23"/>
    </row>
    <row r="42464" spans="36:311" x14ac:dyDescent="0.2">
      <c r="AJ42464" s="23"/>
      <c r="HH42464"/>
      <c r="IW42464" s="36"/>
      <c r="JI42464"/>
      <c r="JJ42464"/>
      <c r="KX42464" s="23"/>
      <c r="KY42464" s="23"/>
    </row>
    <row r="42465" spans="36:311" x14ac:dyDescent="0.2">
      <c r="AJ42465" s="23"/>
      <c r="HH42465"/>
      <c r="IW42465" s="36"/>
      <c r="JI42465"/>
      <c r="JJ42465"/>
      <c r="KX42465" s="23"/>
      <c r="KY42465" s="23"/>
    </row>
    <row r="42466" spans="36:311" x14ac:dyDescent="0.2">
      <c r="AJ42466" s="23"/>
      <c r="HH42466"/>
      <c r="IW42466" s="36"/>
      <c r="JI42466"/>
      <c r="JJ42466"/>
      <c r="KX42466" s="23"/>
      <c r="KY42466" s="23"/>
    </row>
    <row r="42467" spans="36:311" x14ac:dyDescent="0.2">
      <c r="AJ42467" s="23"/>
      <c r="HH42467"/>
      <c r="IW42467" s="36"/>
      <c r="JI42467"/>
      <c r="JJ42467"/>
      <c r="KX42467" s="23"/>
      <c r="KY42467" s="23"/>
    </row>
    <row r="42468" spans="36:311" x14ac:dyDescent="0.2">
      <c r="AJ42468" s="23"/>
      <c r="HH42468"/>
      <c r="IW42468" s="36"/>
      <c r="JI42468"/>
      <c r="JJ42468"/>
      <c r="KX42468" s="23"/>
      <c r="KY42468" s="23"/>
    </row>
    <row r="42469" spans="36:311" x14ac:dyDescent="0.2">
      <c r="AJ42469" s="23"/>
      <c r="HH42469"/>
      <c r="IW42469" s="36"/>
      <c r="JI42469"/>
      <c r="JJ42469"/>
      <c r="KX42469" s="23"/>
      <c r="KY42469" s="23"/>
    </row>
    <row r="42470" spans="36:311" x14ac:dyDescent="0.2">
      <c r="AJ42470" s="23"/>
      <c r="HH42470"/>
      <c r="IW42470" s="36"/>
      <c r="JI42470"/>
      <c r="JJ42470"/>
      <c r="KX42470" s="23"/>
      <c r="KY42470" s="23"/>
    </row>
    <row r="42471" spans="36:311" x14ac:dyDescent="0.2">
      <c r="AJ42471" s="23"/>
      <c r="HH42471"/>
      <c r="IW42471" s="36"/>
      <c r="JI42471"/>
      <c r="JJ42471"/>
      <c r="KX42471" s="23"/>
      <c r="KY42471" s="23"/>
    </row>
    <row r="42472" spans="36:311" x14ac:dyDescent="0.2">
      <c r="AJ42472" s="23"/>
      <c r="HH42472"/>
      <c r="IW42472" s="36"/>
      <c r="JI42472"/>
      <c r="JJ42472"/>
      <c r="KX42472" s="23"/>
      <c r="KY42472" s="23"/>
    </row>
    <row r="42473" spans="36:311" x14ac:dyDescent="0.2">
      <c r="AJ42473" s="23"/>
      <c r="HH42473"/>
      <c r="IW42473" s="36"/>
      <c r="JI42473"/>
      <c r="JJ42473"/>
      <c r="KX42473" s="23"/>
      <c r="KY42473" s="23"/>
    </row>
    <row r="42474" spans="36:311" x14ac:dyDescent="0.2">
      <c r="AJ42474" s="23"/>
      <c r="HH42474"/>
      <c r="IW42474" s="36"/>
      <c r="JI42474"/>
      <c r="JJ42474"/>
      <c r="KX42474" s="23"/>
      <c r="KY42474" s="23"/>
    </row>
    <row r="42475" spans="36:311" x14ac:dyDescent="0.2">
      <c r="AJ42475" s="23"/>
      <c r="HH42475"/>
      <c r="IW42475" s="36"/>
      <c r="JI42475"/>
      <c r="JJ42475"/>
      <c r="KX42475" s="23"/>
      <c r="KY42475" s="23"/>
    </row>
    <row r="42476" spans="36:311" x14ac:dyDescent="0.2">
      <c r="AJ42476" s="23"/>
      <c r="HH42476"/>
      <c r="IW42476" s="36"/>
      <c r="JI42476"/>
      <c r="JJ42476"/>
      <c r="KX42476" s="23"/>
      <c r="KY42476" s="23"/>
    </row>
    <row r="42477" spans="36:311" x14ac:dyDescent="0.2">
      <c r="AJ42477" s="23"/>
      <c r="HH42477"/>
      <c r="IW42477" s="36"/>
      <c r="JI42477"/>
      <c r="JJ42477"/>
      <c r="KX42477" s="23"/>
      <c r="KY42477" s="23"/>
    </row>
    <row r="42478" spans="36:311" x14ac:dyDescent="0.2">
      <c r="AJ42478" s="23"/>
      <c r="HH42478"/>
      <c r="IW42478" s="36"/>
      <c r="JI42478"/>
      <c r="JJ42478"/>
      <c r="KX42478" s="23"/>
      <c r="KY42478" s="23"/>
    </row>
    <row r="42479" spans="36:311" x14ac:dyDescent="0.2">
      <c r="AJ42479" s="23"/>
      <c r="HH42479"/>
      <c r="IW42479" s="36"/>
      <c r="JI42479"/>
      <c r="JJ42479"/>
      <c r="KX42479" s="23"/>
      <c r="KY42479" s="23"/>
    </row>
    <row r="42480" spans="36:311" x14ac:dyDescent="0.2">
      <c r="AJ42480" s="23"/>
      <c r="HH42480"/>
      <c r="IW42480" s="36"/>
      <c r="JI42480"/>
      <c r="JJ42480"/>
      <c r="KX42480" s="23"/>
      <c r="KY42480" s="23"/>
    </row>
    <row r="42481" spans="36:311" x14ac:dyDescent="0.2">
      <c r="AJ42481" s="23"/>
      <c r="HH42481"/>
      <c r="IW42481" s="36"/>
      <c r="JI42481"/>
      <c r="JJ42481"/>
      <c r="KX42481" s="23"/>
      <c r="KY42481" s="23"/>
    </row>
    <row r="42482" spans="36:311" x14ac:dyDescent="0.2">
      <c r="AJ42482" s="23"/>
      <c r="HH42482"/>
      <c r="IW42482" s="36"/>
      <c r="JI42482"/>
      <c r="JJ42482"/>
      <c r="KX42482" s="23"/>
      <c r="KY42482" s="23"/>
    </row>
    <row r="42483" spans="36:311" x14ac:dyDescent="0.2">
      <c r="AJ42483" s="23"/>
      <c r="HH42483"/>
      <c r="IW42483" s="36"/>
      <c r="JI42483"/>
      <c r="JJ42483"/>
      <c r="KX42483" s="23"/>
      <c r="KY42483" s="23"/>
    </row>
    <row r="42484" spans="36:311" x14ac:dyDescent="0.2">
      <c r="AJ42484" s="23"/>
      <c r="HH42484"/>
      <c r="IW42484" s="36"/>
      <c r="JI42484"/>
      <c r="JJ42484"/>
      <c r="KX42484" s="23"/>
      <c r="KY42484" s="23"/>
    </row>
    <row r="42485" spans="36:311" x14ac:dyDescent="0.2">
      <c r="AJ42485" s="23"/>
      <c r="HH42485"/>
      <c r="IW42485" s="36"/>
      <c r="JI42485"/>
      <c r="JJ42485"/>
      <c r="KX42485" s="23"/>
      <c r="KY42485" s="23"/>
    </row>
    <row r="42486" spans="36:311" x14ac:dyDescent="0.2">
      <c r="AJ42486" s="23"/>
      <c r="HH42486"/>
      <c r="IW42486" s="36"/>
      <c r="JI42486"/>
      <c r="JJ42486"/>
      <c r="KX42486" s="23"/>
      <c r="KY42486" s="23"/>
    </row>
    <row r="42487" spans="36:311" x14ac:dyDescent="0.2">
      <c r="AJ42487" s="23"/>
      <c r="HH42487"/>
      <c r="IW42487" s="36"/>
      <c r="JI42487"/>
      <c r="JJ42487"/>
      <c r="KX42487" s="23"/>
      <c r="KY42487" s="23"/>
    </row>
    <row r="42488" spans="36:311" x14ac:dyDescent="0.2">
      <c r="AJ42488" s="23"/>
      <c r="HH42488"/>
      <c r="IW42488" s="36"/>
      <c r="JI42488"/>
      <c r="JJ42488"/>
      <c r="KX42488" s="23"/>
      <c r="KY42488" s="23"/>
    </row>
    <row r="42489" spans="36:311" x14ac:dyDescent="0.2">
      <c r="AJ42489" s="23"/>
      <c r="HH42489"/>
      <c r="IW42489" s="36"/>
      <c r="JI42489"/>
      <c r="JJ42489"/>
      <c r="KX42489" s="23"/>
      <c r="KY42489" s="23"/>
    </row>
    <row r="42490" spans="36:311" x14ac:dyDescent="0.2">
      <c r="AJ42490" s="23"/>
      <c r="HH42490"/>
      <c r="IW42490" s="36"/>
      <c r="JI42490"/>
      <c r="JJ42490"/>
      <c r="KX42490" s="23"/>
      <c r="KY42490" s="23"/>
    </row>
    <row r="42491" spans="36:311" x14ac:dyDescent="0.2">
      <c r="AJ42491" s="23"/>
      <c r="HH42491"/>
      <c r="IW42491" s="36"/>
      <c r="JI42491"/>
      <c r="JJ42491"/>
      <c r="KX42491" s="23"/>
      <c r="KY42491" s="23"/>
    </row>
    <row r="42492" spans="36:311" x14ac:dyDescent="0.2">
      <c r="AJ42492" s="23"/>
      <c r="HH42492"/>
      <c r="IW42492" s="36"/>
      <c r="JI42492"/>
      <c r="JJ42492"/>
      <c r="KX42492" s="23"/>
      <c r="KY42492" s="23"/>
    </row>
    <row r="42493" spans="36:311" x14ac:dyDescent="0.2">
      <c r="AJ42493" s="23"/>
      <c r="HH42493"/>
      <c r="IW42493" s="36"/>
      <c r="JI42493"/>
      <c r="JJ42493"/>
      <c r="KX42493" s="23"/>
      <c r="KY42493" s="23"/>
    </row>
    <row r="42494" spans="36:311" x14ac:dyDescent="0.2">
      <c r="AJ42494" s="23"/>
      <c r="HH42494"/>
      <c r="IW42494" s="36"/>
      <c r="JI42494"/>
      <c r="JJ42494"/>
      <c r="KX42494" s="23"/>
      <c r="KY42494" s="23"/>
    </row>
    <row r="42495" spans="36:311" x14ac:dyDescent="0.2">
      <c r="AJ42495" s="23"/>
      <c r="HH42495"/>
      <c r="IW42495" s="36"/>
      <c r="JI42495"/>
      <c r="JJ42495"/>
      <c r="KX42495" s="23"/>
      <c r="KY42495" s="23"/>
    </row>
    <row r="42496" spans="36:311" x14ac:dyDescent="0.2">
      <c r="AJ42496" s="23"/>
      <c r="HH42496"/>
      <c r="IW42496" s="36"/>
      <c r="JI42496"/>
      <c r="JJ42496"/>
      <c r="KX42496" s="23"/>
      <c r="KY42496" s="23"/>
    </row>
    <row r="42497" spans="36:311" x14ac:dyDescent="0.2">
      <c r="AJ42497" s="23"/>
      <c r="HH42497"/>
      <c r="IW42497" s="36"/>
      <c r="JI42497"/>
      <c r="JJ42497"/>
      <c r="KX42497" s="23"/>
      <c r="KY42497" s="23"/>
    </row>
    <row r="42498" spans="36:311" x14ac:dyDescent="0.2">
      <c r="AJ42498" s="23"/>
      <c r="HH42498"/>
      <c r="IW42498" s="36"/>
      <c r="JI42498"/>
      <c r="JJ42498"/>
      <c r="KX42498" s="23"/>
      <c r="KY42498" s="23"/>
    </row>
    <row r="42499" spans="36:311" x14ac:dyDescent="0.2">
      <c r="AJ42499" s="23"/>
      <c r="HH42499"/>
      <c r="IW42499" s="36"/>
      <c r="JI42499"/>
      <c r="JJ42499"/>
      <c r="KX42499" s="23"/>
      <c r="KY42499" s="23"/>
    </row>
    <row r="42500" spans="36:311" x14ac:dyDescent="0.2">
      <c r="AJ42500" s="23"/>
      <c r="HH42500"/>
      <c r="IW42500" s="36"/>
      <c r="JI42500"/>
      <c r="JJ42500"/>
      <c r="KX42500" s="23"/>
      <c r="KY42500" s="23"/>
    </row>
    <row r="42501" spans="36:311" x14ac:dyDescent="0.2">
      <c r="AJ42501" s="23"/>
      <c r="HH42501"/>
      <c r="IW42501" s="36"/>
      <c r="JI42501"/>
      <c r="JJ42501"/>
      <c r="KX42501" s="23"/>
      <c r="KY42501" s="23"/>
    </row>
    <row r="42502" spans="36:311" x14ac:dyDescent="0.2">
      <c r="AJ42502" s="23"/>
      <c r="HH42502"/>
      <c r="IW42502" s="36"/>
      <c r="JI42502"/>
      <c r="JJ42502"/>
      <c r="KX42502" s="23"/>
      <c r="KY42502" s="23"/>
    </row>
    <row r="42503" spans="36:311" x14ac:dyDescent="0.2">
      <c r="AJ42503" s="23"/>
      <c r="HH42503"/>
      <c r="IW42503" s="36"/>
      <c r="JI42503"/>
      <c r="JJ42503"/>
      <c r="KX42503" s="23"/>
      <c r="KY42503" s="23"/>
    </row>
    <row r="42504" spans="36:311" x14ac:dyDescent="0.2">
      <c r="AJ42504" s="23"/>
      <c r="HH42504"/>
      <c r="IW42504" s="36"/>
      <c r="JI42504"/>
      <c r="JJ42504"/>
      <c r="KX42504" s="23"/>
      <c r="KY42504" s="23"/>
    </row>
    <row r="42505" spans="36:311" x14ac:dyDescent="0.2">
      <c r="AJ42505" s="23"/>
      <c r="HH42505"/>
      <c r="IW42505" s="36"/>
      <c r="JI42505"/>
      <c r="JJ42505"/>
      <c r="KX42505" s="23"/>
      <c r="KY42505" s="23"/>
    </row>
    <row r="42506" spans="36:311" x14ac:dyDescent="0.2">
      <c r="AJ42506" s="23"/>
      <c r="HH42506"/>
      <c r="IW42506" s="36"/>
      <c r="JI42506"/>
      <c r="JJ42506"/>
      <c r="KX42506" s="23"/>
      <c r="KY42506" s="23"/>
    </row>
    <row r="42507" spans="36:311" x14ac:dyDescent="0.2">
      <c r="AJ42507" s="23"/>
      <c r="HH42507"/>
      <c r="IW42507" s="36"/>
      <c r="JI42507"/>
      <c r="JJ42507"/>
      <c r="KX42507" s="23"/>
      <c r="KY42507" s="23"/>
    </row>
    <row r="42508" spans="36:311" x14ac:dyDescent="0.2">
      <c r="AJ42508" s="23"/>
      <c r="HH42508"/>
      <c r="IW42508" s="36"/>
      <c r="JI42508"/>
      <c r="JJ42508"/>
      <c r="KX42508" s="23"/>
      <c r="KY42508" s="23"/>
    </row>
    <row r="42509" spans="36:311" x14ac:dyDescent="0.2">
      <c r="AJ42509" s="23"/>
      <c r="HH42509"/>
      <c r="IW42509" s="36"/>
      <c r="JI42509"/>
      <c r="JJ42509"/>
      <c r="KX42509" s="23"/>
      <c r="KY42509" s="23"/>
    </row>
    <row r="42510" spans="36:311" x14ac:dyDescent="0.2">
      <c r="AJ42510" s="23"/>
      <c r="HH42510"/>
      <c r="IW42510" s="36"/>
      <c r="JI42510"/>
      <c r="JJ42510"/>
      <c r="KX42510" s="23"/>
      <c r="KY42510" s="23"/>
    </row>
    <row r="42511" spans="36:311" x14ac:dyDescent="0.2">
      <c r="AJ42511" s="23"/>
      <c r="HH42511"/>
      <c r="IW42511" s="36"/>
      <c r="JI42511"/>
      <c r="JJ42511"/>
      <c r="KX42511" s="23"/>
      <c r="KY42511" s="23"/>
    </row>
    <row r="42512" spans="36:311" x14ac:dyDescent="0.2">
      <c r="AJ42512" s="23"/>
      <c r="HH42512"/>
      <c r="IW42512" s="36"/>
      <c r="JI42512"/>
      <c r="JJ42512"/>
      <c r="KX42512" s="23"/>
      <c r="KY42512" s="23"/>
    </row>
    <row r="42513" spans="36:311" x14ac:dyDescent="0.2">
      <c r="AJ42513" s="23"/>
      <c r="HH42513"/>
      <c r="IW42513" s="36"/>
      <c r="JI42513"/>
      <c r="JJ42513"/>
      <c r="KX42513" s="23"/>
      <c r="KY42513" s="23"/>
    </row>
    <row r="42514" spans="36:311" x14ac:dyDescent="0.2">
      <c r="AJ42514" s="23"/>
      <c r="HH42514"/>
      <c r="IW42514" s="36"/>
      <c r="JI42514"/>
      <c r="JJ42514"/>
      <c r="KX42514" s="23"/>
      <c r="KY42514" s="23"/>
    </row>
    <row r="42515" spans="36:311" x14ac:dyDescent="0.2">
      <c r="AJ42515" s="23"/>
      <c r="HH42515"/>
      <c r="IW42515" s="36"/>
      <c r="JI42515"/>
      <c r="JJ42515"/>
      <c r="KX42515" s="23"/>
      <c r="KY42515" s="23"/>
    </row>
    <row r="42516" spans="36:311" x14ac:dyDescent="0.2">
      <c r="AJ42516" s="23"/>
      <c r="HH42516"/>
      <c r="IW42516" s="36"/>
      <c r="JI42516"/>
      <c r="JJ42516"/>
      <c r="KX42516" s="23"/>
      <c r="KY42516" s="23"/>
    </row>
    <row r="42517" spans="36:311" x14ac:dyDescent="0.2">
      <c r="AJ42517" s="23"/>
      <c r="HH42517"/>
      <c r="IW42517" s="36"/>
      <c r="JI42517"/>
      <c r="JJ42517"/>
      <c r="KX42517" s="23"/>
      <c r="KY42517" s="23"/>
    </row>
    <row r="42518" spans="36:311" x14ac:dyDescent="0.2">
      <c r="AJ42518" s="23"/>
      <c r="HH42518"/>
      <c r="IW42518" s="36"/>
      <c r="JI42518"/>
      <c r="JJ42518"/>
      <c r="KX42518" s="23"/>
      <c r="KY42518" s="23"/>
    </row>
    <row r="42519" spans="36:311" x14ac:dyDescent="0.2">
      <c r="AJ42519" s="23"/>
      <c r="HH42519"/>
      <c r="IW42519" s="36"/>
      <c r="JI42519"/>
      <c r="JJ42519"/>
      <c r="KX42519" s="23"/>
      <c r="KY42519" s="23"/>
    </row>
    <row r="42520" spans="36:311" x14ac:dyDescent="0.2">
      <c r="AJ42520" s="23"/>
      <c r="HH42520"/>
      <c r="IW42520" s="36"/>
      <c r="JI42520"/>
      <c r="JJ42520"/>
      <c r="KX42520" s="23"/>
      <c r="KY42520" s="23"/>
    </row>
    <row r="42521" spans="36:311" x14ac:dyDescent="0.2">
      <c r="AJ42521" s="23"/>
      <c r="HH42521"/>
      <c r="IW42521" s="36"/>
      <c r="JI42521"/>
      <c r="JJ42521"/>
      <c r="KX42521" s="23"/>
      <c r="KY42521" s="23"/>
    </row>
    <row r="42522" spans="36:311" x14ac:dyDescent="0.2">
      <c r="AJ42522" s="23"/>
      <c r="HH42522"/>
      <c r="IW42522" s="36"/>
      <c r="JI42522"/>
      <c r="JJ42522"/>
      <c r="KX42522" s="23"/>
      <c r="KY42522" s="23"/>
    </row>
    <row r="42523" spans="36:311" x14ac:dyDescent="0.2">
      <c r="AJ42523" s="23"/>
      <c r="HH42523"/>
      <c r="IW42523" s="36"/>
      <c r="JI42523"/>
      <c r="JJ42523"/>
      <c r="KX42523" s="23"/>
      <c r="KY42523" s="23"/>
    </row>
    <row r="42524" spans="36:311" x14ac:dyDescent="0.2">
      <c r="AJ42524" s="23"/>
      <c r="HH42524"/>
      <c r="IW42524" s="36"/>
      <c r="JI42524"/>
      <c r="JJ42524"/>
      <c r="KX42524" s="23"/>
      <c r="KY42524" s="23"/>
    </row>
    <row r="42525" spans="36:311" x14ac:dyDescent="0.2">
      <c r="AJ42525" s="23"/>
      <c r="HH42525"/>
      <c r="IW42525" s="36"/>
      <c r="JI42525"/>
      <c r="JJ42525"/>
      <c r="KX42525" s="23"/>
      <c r="KY42525" s="23"/>
    </row>
    <row r="42526" spans="36:311" x14ac:dyDescent="0.2">
      <c r="AJ42526" s="23"/>
      <c r="HH42526"/>
      <c r="IW42526" s="36"/>
      <c r="JI42526"/>
      <c r="JJ42526"/>
      <c r="KX42526" s="23"/>
      <c r="KY42526" s="23"/>
    </row>
    <row r="42527" spans="36:311" x14ac:dyDescent="0.2">
      <c r="AJ42527" s="23"/>
      <c r="HH42527"/>
      <c r="IW42527" s="36"/>
      <c r="JI42527"/>
      <c r="JJ42527"/>
      <c r="KX42527" s="23"/>
      <c r="KY42527" s="23"/>
    </row>
    <row r="42528" spans="36:311" x14ac:dyDescent="0.2">
      <c r="AJ42528" s="23"/>
      <c r="HH42528"/>
      <c r="IW42528" s="36"/>
      <c r="JI42528"/>
      <c r="JJ42528"/>
      <c r="KX42528" s="23"/>
      <c r="KY42528" s="23"/>
    </row>
    <row r="42529" spans="36:311" x14ac:dyDescent="0.2">
      <c r="AJ42529" s="23"/>
      <c r="HH42529"/>
      <c r="IW42529" s="36"/>
      <c r="JI42529"/>
      <c r="JJ42529"/>
      <c r="KX42529" s="23"/>
      <c r="KY42529" s="23"/>
    </row>
    <row r="42530" spans="36:311" x14ac:dyDescent="0.2">
      <c r="AJ42530" s="23"/>
      <c r="HH42530"/>
      <c r="IW42530" s="36"/>
      <c r="JI42530"/>
      <c r="JJ42530"/>
      <c r="KX42530" s="23"/>
      <c r="KY42530" s="23"/>
    </row>
    <row r="42531" spans="36:311" x14ac:dyDescent="0.2">
      <c r="AJ42531" s="23"/>
      <c r="HH42531"/>
      <c r="IW42531" s="36"/>
      <c r="JI42531"/>
      <c r="JJ42531"/>
      <c r="KX42531" s="23"/>
      <c r="KY42531" s="23"/>
    </row>
    <row r="42532" spans="36:311" x14ac:dyDescent="0.2">
      <c r="AJ42532" s="23"/>
      <c r="HH42532"/>
      <c r="IW42532" s="36"/>
      <c r="JI42532"/>
      <c r="JJ42532"/>
      <c r="KX42532" s="23"/>
      <c r="KY42532" s="23"/>
    </row>
    <row r="42533" spans="36:311" x14ac:dyDescent="0.2">
      <c r="AJ42533" s="23"/>
      <c r="HH42533"/>
      <c r="IW42533" s="36"/>
      <c r="JI42533"/>
      <c r="JJ42533"/>
      <c r="KX42533" s="23"/>
      <c r="KY42533" s="23"/>
    </row>
    <row r="42534" spans="36:311" x14ac:dyDescent="0.2">
      <c r="AJ42534" s="23"/>
      <c r="HH42534"/>
      <c r="IW42534" s="36"/>
      <c r="JI42534"/>
      <c r="JJ42534"/>
      <c r="KX42534" s="23"/>
      <c r="KY42534" s="23"/>
    </row>
    <row r="42535" spans="36:311" x14ac:dyDescent="0.2">
      <c r="AJ42535" s="23"/>
      <c r="HH42535"/>
      <c r="IW42535" s="36"/>
      <c r="JI42535"/>
      <c r="JJ42535"/>
      <c r="KX42535" s="23"/>
      <c r="KY42535" s="23"/>
    </row>
    <row r="42536" spans="36:311" x14ac:dyDescent="0.2">
      <c r="AJ42536" s="23"/>
      <c r="HH42536"/>
      <c r="IW42536" s="36"/>
      <c r="JI42536"/>
      <c r="JJ42536"/>
      <c r="KX42536" s="23"/>
      <c r="KY42536" s="23"/>
    </row>
    <row r="42537" spans="36:311" x14ac:dyDescent="0.2">
      <c r="AJ42537" s="23"/>
      <c r="HH42537"/>
      <c r="IW42537" s="36"/>
      <c r="JI42537"/>
      <c r="JJ42537"/>
      <c r="KX42537" s="23"/>
      <c r="KY42537" s="23"/>
    </row>
    <row r="42538" spans="36:311" x14ac:dyDescent="0.2">
      <c r="AJ42538" s="23"/>
      <c r="HH42538"/>
      <c r="IW42538" s="36"/>
      <c r="JI42538"/>
      <c r="JJ42538"/>
      <c r="KX42538" s="23"/>
      <c r="KY42538" s="23"/>
    </row>
    <row r="42539" spans="36:311" x14ac:dyDescent="0.2">
      <c r="AJ42539" s="23"/>
      <c r="HH42539"/>
      <c r="IW42539" s="36"/>
      <c r="JI42539"/>
      <c r="JJ42539"/>
      <c r="KX42539" s="23"/>
      <c r="KY42539" s="23"/>
    </row>
    <row r="42540" spans="36:311" x14ac:dyDescent="0.2">
      <c r="AJ42540" s="23"/>
      <c r="HH42540"/>
      <c r="IW42540" s="36"/>
      <c r="JI42540"/>
      <c r="JJ42540"/>
      <c r="KX42540" s="23"/>
      <c r="KY42540" s="23"/>
    </row>
    <row r="42541" spans="36:311" x14ac:dyDescent="0.2">
      <c r="AJ42541" s="23"/>
      <c r="HH42541"/>
      <c r="IW42541" s="36"/>
      <c r="JI42541"/>
      <c r="JJ42541"/>
      <c r="KX42541" s="23"/>
      <c r="KY42541" s="23"/>
    </row>
    <row r="42542" spans="36:311" x14ac:dyDescent="0.2">
      <c r="AJ42542" s="23"/>
      <c r="HH42542"/>
      <c r="IW42542" s="36"/>
      <c r="JI42542"/>
      <c r="JJ42542"/>
      <c r="KX42542" s="23"/>
      <c r="KY42542" s="23"/>
    </row>
    <row r="42543" spans="36:311" x14ac:dyDescent="0.2">
      <c r="AJ42543" s="23"/>
      <c r="HH42543"/>
      <c r="IW42543" s="36"/>
      <c r="JI42543"/>
      <c r="JJ42543"/>
      <c r="KX42543" s="23"/>
      <c r="KY42543" s="23"/>
    </row>
    <row r="42544" spans="36:311" x14ac:dyDescent="0.2">
      <c r="AJ42544" s="23"/>
      <c r="HH42544"/>
      <c r="IW42544" s="36"/>
      <c r="JI42544"/>
      <c r="JJ42544"/>
      <c r="KX42544" s="23"/>
      <c r="KY42544" s="23"/>
    </row>
    <row r="42545" spans="36:311" x14ac:dyDescent="0.2">
      <c r="AJ42545" s="23"/>
      <c r="HH42545"/>
      <c r="IW42545" s="36"/>
      <c r="JI42545"/>
      <c r="JJ42545"/>
      <c r="KX42545" s="23"/>
      <c r="KY42545" s="23"/>
    </row>
    <row r="42546" spans="36:311" x14ac:dyDescent="0.2">
      <c r="AJ42546" s="23"/>
      <c r="HH42546"/>
      <c r="IW42546" s="36"/>
      <c r="JI42546"/>
      <c r="JJ42546"/>
      <c r="KX42546" s="23"/>
      <c r="KY42546" s="23"/>
    </row>
    <row r="42547" spans="36:311" x14ac:dyDescent="0.2">
      <c r="AJ42547" s="23"/>
      <c r="HH42547"/>
      <c r="IW42547" s="36"/>
      <c r="JI42547"/>
      <c r="JJ42547"/>
      <c r="KX42547" s="23"/>
      <c r="KY42547" s="23"/>
    </row>
    <row r="42548" spans="36:311" x14ac:dyDescent="0.2">
      <c r="AJ42548" s="23"/>
      <c r="HH42548"/>
      <c r="IW42548" s="36"/>
      <c r="JI42548"/>
      <c r="JJ42548"/>
      <c r="KX42548" s="23"/>
      <c r="KY42548" s="23"/>
    </row>
    <row r="42549" spans="36:311" x14ac:dyDescent="0.2">
      <c r="AJ42549" s="23"/>
      <c r="HH42549"/>
      <c r="IW42549" s="36"/>
      <c r="JI42549"/>
      <c r="JJ42549"/>
      <c r="KX42549" s="23"/>
      <c r="KY42549" s="23"/>
    </row>
    <row r="42550" spans="36:311" x14ac:dyDescent="0.2">
      <c r="AJ42550" s="23"/>
      <c r="HH42550"/>
      <c r="IW42550" s="36"/>
      <c r="JI42550"/>
      <c r="JJ42550"/>
      <c r="KX42550" s="23"/>
      <c r="KY42550" s="23"/>
    </row>
    <row r="42551" spans="36:311" x14ac:dyDescent="0.2">
      <c r="AJ42551" s="23"/>
      <c r="HH42551"/>
      <c r="IW42551" s="36"/>
      <c r="JI42551"/>
      <c r="JJ42551"/>
      <c r="KX42551" s="23"/>
      <c r="KY42551" s="23"/>
    </row>
    <row r="42552" spans="36:311" x14ac:dyDescent="0.2">
      <c r="AJ42552" s="23"/>
      <c r="HH42552"/>
      <c r="IW42552" s="36"/>
      <c r="JI42552"/>
      <c r="JJ42552"/>
      <c r="KX42552" s="23"/>
      <c r="KY42552" s="23"/>
    </row>
    <row r="42553" spans="36:311" x14ac:dyDescent="0.2">
      <c r="AJ42553" s="23"/>
      <c r="HH42553"/>
      <c r="IW42553" s="36"/>
      <c r="JI42553"/>
      <c r="JJ42553"/>
      <c r="KX42553" s="23"/>
      <c r="KY42553" s="23"/>
    </row>
    <row r="42554" spans="36:311" x14ac:dyDescent="0.2">
      <c r="AJ42554" s="23"/>
      <c r="HH42554"/>
      <c r="IW42554" s="36"/>
      <c r="JI42554"/>
      <c r="JJ42554"/>
      <c r="KX42554" s="23"/>
      <c r="KY42554" s="23"/>
    </row>
    <row r="42555" spans="36:311" x14ac:dyDescent="0.2">
      <c r="AJ42555" s="23"/>
      <c r="HH42555"/>
      <c r="IW42555" s="36"/>
      <c r="JI42555"/>
      <c r="JJ42555"/>
      <c r="KX42555" s="23"/>
      <c r="KY42555" s="23"/>
    </row>
    <row r="42556" spans="36:311" x14ac:dyDescent="0.2">
      <c r="AJ42556" s="23"/>
      <c r="HH42556"/>
      <c r="IW42556" s="36"/>
      <c r="JI42556"/>
      <c r="JJ42556"/>
      <c r="KX42556" s="23"/>
      <c r="KY42556" s="23"/>
    </row>
    <row r="42557" spans="36:311" x14ac:dyDescent="0.2">
      <c r="AJ42557" s="23"/>
      <c r="HH42557"/>
      <c r="IW42557" s="36"/>
      <c r="JI42557"/>
      <c r="JJ42557"/>
      <c r="KX42557" s="23"/>
      <c r="KY42557" s="23"/>
    </row>
    <row r="42558" spans="36:311" x14ac:dyDescent="0.2">
      <c r="AJ42558" s="23"/>
      <c r="HH42558"/>
      <c r="IW42558" s="36"/>
      <c r="JI42558"/>
      <c r="JJ42558"/>
      <c r="KX42558" s="23"/>
      <c r="KY42558" s="23"/>
    </row>
    <row r="42559" spans="36:311" x14ac:dyDescent="0.2">
      <c r="AJ42559" s="23"/>
      <c r="HH42559"/>
      <c r="IW42559" s="36"/>
      <c r="JI42559"/>
      <c r="JJ42559"/>
      <c r="KX42559" s="23"/>
      <c r="KY42559" s="23"/>
    </row>
    <row r="42560" spans="36:311" x14ac:dyDescent="0.2">
      <c r="AJ42560" s="23"/>
      <c r="HH42560"/>
      <c r="IW42560" s="36"/>
      <c r="JI42560"/>
      <c r="JJ42560"/>
      <c r="KX42560" s="23"/>
      <c r="KY42560" s="23"/>
    </row>
    <row r="42561" spans="36:311" x14ac:dyDescent="0.2">
      <c r="AJ42561" s="23"/>
      <c r="HH42561"/>
      <c r="IW42561" s="36"/>
      <c r="JI42561"/>
      <c r="JJ42561"/>
      <c r="KX42561" s="23"/>
      <c r="KY42561" s="23"/>
    </row>
    <row r="42562" spans="36:311" x14ac:dyDescent="0.2">
      <c r="AJ42562" s="23"/>
      <c r="HH42562"/>
      <c r="IW42562" s="36"/>
      <c r="JI42562"/>
      <c r="JJ42562"/>
      <c r="KX42562" s="23"/>
      <c r="KY42562" s="23"/>
    </row>
    <row r="42563" spans="36:311" x14ac:dyDescent="0.2">
      <c r="AJ42563" s="23"/>
      <c r="HH42563"/>
      <c r="IW42563" s="36"/>
      <c r="JI42563"/>
      <c r="JJ42563"/>
      <c r="KX42563" s="23"/>
      <c r="KY42563" s="23"/>
    </row>
    <row r="42564" spans="36:311" x14ac:dyDescent="0.2">
      <c r="AJ42564" s="23"/>
      <c r="HH42564"/>
      <c r="IW42564" s="36"/>
      <c r="JI42564"/>
      <c r="JJ42564"/>
      <c r="KX42564" s="23"/>
      <c r="KY42564" s="23"/>
    </row>
    <row r="42565" spans="36:311" x14ac:dyDescent="0.2">
      <c r="AJ42565" s="23"/>
      <c r="HH42565"/>
      <c r="IW42565" s="36"/>
      <c r="JI42565"/>
      <c r="JJ42565"/>
      <c r="KX42565" s="23"/>
      <c r="KY42565" s="23"/>
    </row>
    <row r="42566" spans="36:311" x14ac:dyDescent="0.2">
      <c r="AJ42566" s="23"/>
      <c r="HH42566"/>
      <c r="IW42566" s="36"/>
      <c r="JI42566"/>
      <c r="JJ42566"/>
      <c r="KX42566" s="23"/>
      <c r="KY42566" s="23"/>
    </row>
    <row r="42567" spans="36:311" x14ac:dyDescent="0.2">
      <c r="AJ42567" s="23"/>
      <c r="HH42567"/>
      <c r="IW42567" s="36"/>
      <c r="JI42567"/>
      <c r="JJ42567"/>
      <c r="KX42567" s="23"/>
      <c r="KY42567" s="23"/>
    </row>
    <row r="42568" spans="36:311" x14ac:dyDescent="0.2">
      <c r="AJ42568" s="23"/>
      <c r="HH42568"/>
      <c r="IW42568" s="36"/>
      <c r="JI42568"/>
      <c r="JJ42568"/>
      <c r="KX42568" s="23"/>
      <c r="KY42568" s="23"/>
    </row>
    <row r="42569" spans="36:311" x14ac:dyDescent="0.2">
      <c r="AJ42569" s="23"/>
      <c r="HH42569"/>
      <c r="IW42569" s="36"/>
      <c r="JI42569"/>
      <c r="JJ42569"/>
      <c r="KX42569" s="23"/>
      <c r="KY42569" s="23"/>
    </row>
    <row r="42570" spans="36:311" x14ac:dyDescent="0.2">
      <c r="AJ42570" s="23"/>
      <c r="HH42570"/>
      <c r="IW42570" s="36"/>
      <c r="JI42570"/>
      <c r="JJ42570"/>
      <c r="KX42570" s="23"/>
      <c r="KY42570" s="23"/>
    </row>
    <row r="42571" spans="36:311" x14ac:dyDescent="0.2">
      <c r="AJ42571" s="23"/>
      <c r="HH42571"/>
      <c r="IW42571" s="36"/>
      <c r="JI42571"/>
      <c r="JJ42571"/>
      <c r="KX42571" s="23"/>
      <c r="KY42571" s="23"/>
    </row>
    <row r="42572" spans="36:311" x14ac:dyDescent="0.2">
      <c r="AJ42572" s="23"/>
      <c r="HH42572"/>
      <c r="IW42572" s="36"/>
      <c r="JI42572"/>
      <c r="JJ42572"/>
      <c r="KX42572" s="23"/>
      <c r="KY42572" s="23"/>
    </row>
    <row r="42573" spans="36:311" x14ac:dyDescent="0.2">
      <c r="AJ42573" s="23"/>
      <c r="HH42573"/>
      <c r="IW42573" s="36"/>
      <c r="JI42573"/>
      <c r="JJ42573"/>
      <c r="KX42573" s="23"/>
      <c r="KY42573" s="23"/>
    </row>
    <row r="42574" spans="36:311" x14ac:dyDescent="0.2">
      <c r="AJ42574" s="23"/>
      <c r="HH42574"/>
      <c r="IW42574" s="36"/>
      <c r="JI42574"/>
      <c r="JJ42574"/>
      <c r="KX42574" s="23"/>
      <c r="KY42574" s="23"/>
    </row>
    <row r="42575" spans="36:311" x14ac:dyDescent="0.2">
      <c r="AJ42575" s="23"/>
      <c r="HH42575"/>
      <c r="IW42575" s="36"/>
      <c r="JI42575"/>
      <c r="JJ42575"/>
      <c r="KX42575" s="23"/>
      <c r="KY42575" s="23"/>
    </row>
    <row r="42576" spans="36:311" x14ac:dyDescent="0.2">
      <c r="AJ42576" s="23"/>
      <c r="HH42576"/>
      <c r="IW42576" s="36"/>
      <c r="JI42576"/>
      <c r="JJ42576"/>
      <c r="KX42576" s="23"/>
      <c r="KY42576" s="23"/>
    </row>
    <row r="42577" spans="36:311" x14ac:dyDescent="0.2">
      <c r="AJ42577" s="23"/>
      <c r="HH42577"/>
      <c r="IW42577" s="36"/>
      <c r="JI42577"/>
      <c r="JJ42577"/>
      <c r="KX42577" s="23"/>
      <c r="KY42577" s="23"/>
    </row>
    <row r="42578" spans="36:311" x14ac:dyDescent="0.2">
      <c r="AJ42578" s="23"/>
      <c r="HH42578"/>
      <c r="IW42578" s="36"/>
      <c r="JI42578"/>
      <c r="JJ42578"/>
      <c r="KX42578" s="23"/>
      <c r="KY42578" s="23"/>
    </row>
    <row r="42579" spans="36:311" x14ac:dyDescent="0.2">
      <c r="AJ42579" s="23"/>
      <c r="HH42579"/>
      <c r="IW42579" s="36"/>
      <c r="JI42579"/>
      <c r="JJ42579"/>
      <c r="KX42579" s="23"/>
      <c r="KY42579" s="23"/>
    </row>
    <row r="42580" spans="36:311" x14ac:dyDescent="0.2">
      <c r="AJ42580" s="23"/>
      <c r="HH42580"/>
      <c r="IW42580" s="36"/>
      <c r="JI42580"/>
      <c r="JJ42580"/>
      <c r="KX42580" s="23"/>
      <c r="KY42580" s="23"/>
    </row>
    <row r="42581" spans="36:311" x14ac:dyDescent="0.2">
      <c r="AJ42581" s="23"/>
      <c r="HH42581"/>
      <c r="IW42581" s="36"/>
      <c r="JI42581"/>
      <c r="JJ42581"/>
      <c r="KX42581" s="23"/>
      <c r="KY42581" s="23"/>
    </row>
    <row r="42582" spans="36:311" x14ac:dyDescent="0.2">
      <c r="AJ42582" s="23"/>
      <c r="HH42582"/>
      <c r="IW42582" s="36"/>
      <c r="JI42582"/>
      <c r="JJ42582"/>
      <c r="KX42582" s="23"/>
      <c r="KY42582" s="23"/>
    </row>
    <row r="42583" spans="36:311" x14ac:dyDescent="0.2">
      <c r="AJ42583" s="23"/>
      <c r="HH42583"/>
      <c r="IW42583" s="36"/>
      <c r="JI42583"/>
      <c r="JJ42583"/>
      <c r="KX42583" s="23"/>
      <c r="KY42583" s="23"/>
    </row>
    <row r="42584" spans="36:311" x14ac:dyDescent="0.2">
      <c r="AJ42584" s="23"/>
      <c r="HH42584"/>
      <c r="IW42584" s="36"/>
      <c r="JI42584"/>
      <c r="JJ42584"/>
      <c r="KX42584" s="23"/>
      <c r="KY42584" s="23"/>
    </row>
    <row r="42585" spans="36:311" x14ac:dyDescent="0.2">
      <c r="AJ42585" s="23"/>
      <c r="HH42585"/>
      <c r="IW42585" s="36"/>
      <c r="JI42585"/>
      <c r="JJ42585"/>
      <c r="KX42585" s="23"/>
      <c r="KY42585" s="23"/>
    </row>
    <row r="42586" spans="36:311" x14ac:dyDescent="0.2">
      <c r="AJ42586" s="23"/>
      <c r="HH42586"/>
      <c r="IW42586" s="36"/>
      <c r="JI42586"/>
      <c r="JJ42586"/>
      <c r="KX42586" s="23"/>
      <c r="KY42586" s="23"/>
    </row>
    <row r="42587" spans="36:311" x14ac:dyDescent="0.2">
      <c r="AJ42587" s="23"/>
      <c r="HH42587"/>
      <c r="IW42587" s="36"/>
      <c r="JI42587"/>
      <c r="JJ42587"/>
      <c r="KX42587" s="23"/>
      <c r="KY42587" s="23"/>
    </row>
    <row r="42588" spans="36:311" x14ac:dyDescent="0.2">
      <c r="AJ42588" s="23"/>
      <c r="HH42588"/>
      <c r="IW42588" s="36"/>
      <c r="JI42588"/>
      <c r="JJ42588"/>
      <c r="KX42588" s="23"/>
      <c r="KY42588" s="23"/>
    </row>
    <row r="42589" spans="36:311" x14ac:dyDescent="0.2">
      <c r="AJ42589" s="23"/>
      <c r="HH42589"/>
      <c r="IW42589" s="36"/>
      <c r="JI42589"/>
      <c r="JJ42589"/>
      <c r="KX42589" s="23"/>
      <c r="KY42589" s="23"/>
    </row>
    <row r="42590" spans="36:311" x14ac:dyDescent="0.2">
      <c r="AJ42590" s="23"/>
      <c r="HH42590"/>
      <c r="IW42590" s="36"/>
      <c r="JI42590"/>
      <c r="JJ42590"/>
      <c r="KX42590" s="23"/>
      <c r="KY42590" s="23"/>
    </row>
    <row r="42591" spans="36:311" x14ac:dyDescent="0.2">
      <c r="AJ42591" s="23"/>
      <c r="HH42591"/>
      <c r="IW42591" s="36"/>
      <c r="JI42591"/>
      <c r="JJ42591"/>
      <c r="KX42591" s="23"/>
      <c r="KY42591" s="23"/>
    </row>
    <row r="42592" spans="36:311" x14ac:dyDescent="0.2">
      <c r="AJ42592" s="23"/>
      <c r="HH42592"/>
      <c r="IW42592" s="36"/>
      <c r="JI42592"/>
      <c r="JJ42592"/>
      <c r="KX42592" s="23"/>
      <c r="KY42592" s="23"/>
    </row>
    <row r="42593" spans="36:311" x14ac:dyDescent="0.2">
      <c r="AJ42593" s="23"/>
      <c r="HH42593"/>
      <c r="IW42593" s="36"/>
      <c r="JI42593"/>
      <c r="JJ42593"/>
      <c r="KX42593" s="23"/>
      <c r="KY42593" s="23"/>
    </row>
    <row r="42594" spans="36:311" x14ac:dyDescent="0.2">
      <c r="AJ42594" s="23"/>
      <c r="HH42594"/>
      <c r="IW42594" s="36"/>
      <c r="JI42594"/>
      <c r="JJ42594"/>
      <c r="KX42594" s="23"/>
      <c r="KY42594" s="23"/>
    </row>
    <row r="42595" spans="36:311" x14ac:dyDescent="0.2">
      <c r="AJ42595" s="23"/>
      <c r="HH42595"/>
      <c r="IW42595" s="36"/>
      <c r="JI42595"/>
      <c r="JJ42595"/>
      <c r="KX42595" s="23"/>
      <c r="KY42595" s="23"/>
    </row>
    <row r="42596" spans="36:311" x14ac:dyDescent="0.2">
      <c r="AJ42596" s="23"/>
      <c r="HH42596"/>
      <c r="IW42596" s="36"/>
      <c r="JI42596"/>
      <c r="JJ42596"/>
      <c r="KX42596" s="23"/>
      <c r="KY42596" s="23"/>
    </row>
    <row r="42597" spans="36:311" x14ac:dyDescent="0.2">
      <c r="AJ42597" s="23"/>
      <c r="HH42597"/>
      <c r="IW42597" s="36"/>
      <c r="JI42597"/>
      <c r="JJ42597"/>
      <c r="KX42597" s="23"/>
      <c r="KY42597" s="23"/>
    </row>
    <row r="42598" spans="36:311" x14ac:dyDescent="0.2">
      <c r="AJ42598" s="23"/>
      <c r="HH42598"/>
      <c r="IW42598" s="36"/>
      <c r="JI42598"/>
      <c r="JJ42598"/>
      <c r="KX42598" s="23"/>
      <c r="KY42598" s="23"/>
    </row>
    <row r="42599" spans="36:311" x14ac:dyDescent="0.2">
      <c r="AJ42599" s="23"/>
      <c r="HH42599"/>
      <c r="IW42599" s="36"/>
      <c r="JI42599"/>
      <c r="JJ42599"/>
      <c r="KX42599" s="23"/>
      <c r="KY42599" s="23"/>
    </row>
    <row r="42600" spans="36:311" x14ac:dyDescent="0.2">
      <c r="AJ42600" s="23"/>
      <c r="HH42600"/>
      <c r="IW42600" s="36"/>
      <c r="JI42600"/>
      <c r="JJ42600"/>
      <c r="KX42600" s="23"/>
      <c r="KY42600" s="23"/>
    </row>
    <row r="42601" spans="36:311" x14ac:dyDescent="0.2">
      <c r="AJ42601" s="23"/>
      <c r="HH42601"/>
      <c r="IW42601" s="36"/>
      <c r="JI42601"/>
      <c r="JJ42601"/>
      <c r="KX42601" s="23"/>
      <c r="KY42601" s="23"/>
    </row>
    <row r="42602" spans="36:311" x14ac:dyDescent="0.2">
      <c r="AJ42602" s="23"/>
      <c r="HH42602"/>
      <c r="IW42602" s="36"/>
      <c r="JI42602"/>
      <c r="JJ42602"/>
      <c r="KX42602" s="23"/>
      <c r="KY42602" s="23"/>
    </row>
    <row r="42603" spans="36:311" x14ac:dyDescent="0.2">
      <c r="AJ42603" s="23"/>
      <c r="HH42603"/>
      <c r="IW42603" s="36"/>
      <c r="JI42603"/>
      <c r="JJ42603"/>
      <c r="KX42603" s="23"/>
      <c r="KY42603" s="23"/>
    </row>
    <row r="42604" spans="36:311" x14ac:dyDescent="0.2">
      <c r="AJ42604" s="23"/>
      <c r="HH42604"/>
      <c r="IW42604" s="36"/>
      <c r="JI42604"/>
      <c r="JJ42604"/>
      <c r="KX42604" s="23"/>
      <c r="KY42604" s="23"/>
    </row>
    <row r="42605" spans="36:311" x14ac:dyDescent="0.2">
      <c r="AJ42605" s="23"/>
      <c r="HH42605"/>
      <c r="IW42605" s="36"/>
      <c r="JI42605"/>
      <c r="JJ42605"/>
      <c r="KX42605" s="23"/>
      <c r="KY42605" s="23"/>
    </row>
    <row r="42606" spans="36:311" x14ac:dyDescent="0.2">
      <c r="AJ42606" s="23"/>
      <c r="HH42606"/>
      <c r="IW42606" s="36"/>
      <c r="JI42606"/>
      <c r="JJ42606"/>
      <c r="KX42606" s="23"/>
      <c r="KY42606" s="23"/>
    </row>
    <row r="42607" spans="36:311" x14ac:dyDescent="0.2">
      <c r="AJ42607" s="23"/>
      <c r="HH42607"/>
      <c r="IW42607" s="36"/>
      <c r="JI42607"/>
      <c r="JJ42607"/>
      <c r="KX42607" s="23"/>
      <c r="KY42607" s="23"/>
    </row>
    <row r="42608" spans="36:311" x14ac:dyDescent="0.2">
      <c r="AJ42608" s="23"/>
      <c r="HH42608"/>
      <c r="IW42608" s="36"/>
      <c r="JI42608"/>
      <c r="JJ42608"/>
      <c r="KX42608" s="23"/>
      <c r="KY42608" s="23"/>
    </row>
    <row r="42609" spans="36:311" x14ac:dyDescent="0.2">
      <c r="AJ42609" s="23"/>
      <c r="HH42609"/>
      <c r="IW42609" s="36"/>
      <c r="JI42609"/>
      <c r="JJ42609"/>
      <c r="KX42609" s="23"/>
      <c r="KY42609" s="23"/>
    </row>
    <row r="42610" spans="36:311" x14ac:dyDescent="0.2">
      <c r="AJ42610" s="23"/>
      <c r="HH42610"/>
      <c r="IW42610" s="36"/>
      <c r="JI42610"/>
      <c r="JJ42610"/>
      <c r="KX42610" s="23"/>
      <c r="KY42610" s="23"/>
    </row>
    <row r="42611" spans="36:311" x14ac:dyDescent="0.2">
      <c r="AJ42611" s="23"/>
      <c r="HH42611"/>
      <c r="IW42611" s="36"/>
      <c r="JI42611"/>
      <c r="JJ42611"/>
      <c r="KX42611" s="23"/>
      <c r="KY42611" s="23"/>
    </row>
    <row r="42612" spans="36:311" x14ac:dyDescent="0.2">
      <c r="AJ42612" s="23"/>
      <c r="HH42612"/>
      <c r="IW42612" s="36"/>
      <c r="JI42612"/>
      <c r="JJ42612"/>
      <c r="KX42612" s="23"/>
      <c r="KY42612" s="23"/>
    </row>
    <row r="42613" spans="36:311" x14ac:dyDescent="0.2">
      <c r="AJ42613" s="23"/>
      <c r="HH42613"/>
      <c r="IW42613" s="36"/>
      <c r="JI42613"/>
      <c r="JJ42613"/>
      <c r="KX42613" s="23"/>
      <c r="KY42613" s="23"/>
    </row>
    <row r="42614" spans="36:311" x14ac:dyDescent="0.2">
      <c r="AJ42614" s="23"/>
      <c r="HH42614"/>
      <c r="IW42614" s="36"/>
      <c r="JI42614"/>
      <c r="JJ42614"/>
      <c r="KX42614" s="23"/>
      <c r="KY42614" s="23"/>
    </row>
    <row r="42615" spans="36:311" x14ac:dyDescent="0.2">
      <c r="AJ42615" s="23"/>
      <c r="HH42615"/>
      <c r="IW42615" s="36"/>
      <c r="JI42615"/>
      <c r="JJ42615"/>
      <c r="KX42615" s="23"/>
      <c r="KY42615" s="23"/>
    </row>
    <row r="42616" spans="36:311" x14ac:dyDescent="0.2">
      <c r="AJ42616" s="23"/>
      <c r="HH42616"/>
      <c r="IW42616" s="36"/>
      <c r="JI42616"/>
      <c r="JJ42616"/>
      <c r="KX42616" s="23"/>
      <c r="KY42616" s="23"/>
    </row>
    <row r="42617" spans="36:311" x14ac:dyDescent="0.2">
      <c r="AJ42617" s="23"/>
      <c r="HH42617"/>
      <c r="IW42617" s="36"/>
      <c r="JI42617"/>
      <c r="JJ42617"/>
      <c r="KX42617" s="23"/>
      <c r="KY42617" s="23"/>
    </row>
    <row r="42618" spans="36:311" x14ac:dyDescent="0.2">
      <c r="AJ42618" s="23"/>
      <c r="HH42618"/>
      <c r="IW42618" s="36"/>
      <c r="JI42618"/>
      <c r="JJ42618"/>
      <c r="KX42618" s="23"/>
      <c r="KY42618" s="23"/>
    </row>
    <row r="42619" spans="36:311" x14ac:dyDescent="0.2">
      <c r="AJ42619" s="23"/>
      <c r="HH42619"/>
      <c r="IW42619" s="36"/>
      <c r="JI42619"/>
      <c r="JJ42619"/>
      <c r="KX42619" s="23"/>
      <c r="KY42619" s="23"/>
    </row>
    <row r="42620" spans="36:311" x14ac:dyDescent="0.2">
      <c r="AJ42620" s="23"/>
      <c r="HH42620"/>
      <c r="IW42620" s="36"/>
      <c r="JI42620"/>
      <c r="JJ42620"/>
      <c r="KX42620" s="23"/>
      <c r="KY42620" s="23"/>
    </row>
    <row r="42621" spans="36:311" x14ac:dyDescent="0.2">
      <c r="AJ42621" s="23"/>
      <c r="HH42621"/>
      <c r="IW42621" s="36"/>
      <c r="JI42621"/>
      <c r="JJ42621"/>
      <c r="KX42621" s="23"/>
      <c r="KY42621" s="23"/>
    </row>
    <row r="42622" spans="36:311" x14ac:dyDescent="0.2">
      <c r="AJ42622" s="23"/>
      <c r="HH42622"/>
      <c r="IW42622" s="36"/>
      <c r="JI42622"/>
      <c r="JJ42622"/>
      <c r="KX42622" s="23"/>
      <c r="KY42622" s="23"/>
    </row>
    <row r="42623" spans="36:311" x14ac:dyDescent="0.2">
      <c r="AJ42623" s="23"/>
      <c r="HH42623"/>
      <c r="IW42623" s="36"/>
      <c r="JI42623"/>
      <c r="JJ42623"/>
      <c r="KX42623" s="23"/>
      <c r="KY42623" s="23"/>
    </row>
    <row r="42624" spans="36:311" x14ac:dyDescent="0.2">
      <c r="AJ42624" s="23"/>
      <c r="HH42624"/>
      <c r="IW42624" s="36"/>
      <c r="JI42624"/>
      <c r="JJ42624"/>
      <c r="KX42624" s="23"/>
      <c r="KY42624" s="23"/>
    </row>
    <row r="42625" spans="36:311" x14ac:dyDescent="0.2">
      <c r="AJ42625" s="23"/>
      <c r="HH42625"/>
      <c r="IW42625" s="36"/>
      <c r="JI42625"/>
      <c r="JJ42625"/>
      <c r="KX42625" s="23"/>
      <c r="KY42625" s="23"/>
    </row>
    <row r="42626" spans="36:311" x14ac:dyDescent="0.2">
      <c r="AJ42626" s="23"/>
      <c r="HH42626"/>
      <c r="IW42626" s="36"/>
      <c r="JI42626"/>
      <c r="JJ42626"/>
      <c r="KX42626" s="23"/>
      <c r="KY42626" s="23"/>
    </row>
    <row r="42627" spans="36:311" x14ac:dyDescent="0.2">
      <c r="AJ42627" s="23"/>
      <c r="HH42627"/>
      <c r="IW42627" s="36"/>
      <c r="JI42627"/>
      <c r="JJ42627"/>
      <c r="KX42627" s="23"/>
      <c r="KY42627" s="23"/>
    </row>
    <row r="42628" spans="36:311" x14ac:dyDescent="0.2">
      <c r="AJ42628" s="23"/>
      <c r="HH42628"/>
      <c r="IW42628" s="36"/>
      <c r="JI42628"/>
      <c r="JJ42628"/>
      <c r="KX42628" s="23"/>
      <c r="KY42628" s="23"/>
    </row>
    <row r="42629" spans="36:311" x14ac:dyDescent="0.2">
      <c r="AJ42629" s="23"/>
      <c r="HH42629"/>
      <c r="IW42629" s="36"/>
      <c r="JI42629"/>
      <c r="JJ42629"/>
      <c r="KX42629" s="23"/>
      <c r="KY42629" s="23"/>
    </row>
    <row r="42630" spans="36:311" x14ac:dyDescent="0.2">
      <c r="AJ42630" s="23"/>
      <c r="HH42630"/>
      <c r="IW42630" s="36"/>
      <c r="JI42630"/>
      <c r="JJ42630"/>
      <c r="KX42630" s="23"/>
      <c r="KY42630" s="23"/>
    </row>
    <row r="42631" spans="36:311" x14ac:dyDescent="0.2">
      <c r="AJ42631" s="23"/>
      <c r="HH42631"/>
      <c r="IW42631" s="36"/>
      <c r="JI42631"/>
      <c r="JJ42631"/>
      <c r="KX42631" s="23"/>
      <c r="KY42631" s="23"/>
    </row>
    <row r="42632" spans="36:311" x14ac:dyDescent="0.2">
      <c r="AJ42632" s="23"/>
      <c r="HH42632"/>
      <c r="IW42632" s="36"/>
      <c r="JI42632"/>
      <c r="JJ42632"/>
      <c r="KX42632" s="23"/>
      <c r="KY42632" s="23"/>
    </row>
    <row r="42633" spans="36:311" x14ac:dyDescent="0.2">
      <c r="AJ42633" s="23"/>
      <c r="HH42633"/>
      <c r="IW42633" s="36"/>
      <c r="JI42633"/>
      <c r="JJ42633"/>
      <c r="KX42633" s="23"/>
      <c r="KY42633" s="23"/>
    </row>
    <row r="42634" spans="36:311" x14ac:dyDescent="0.2">
      <c r="AJ42634" s="23"/>
      <c r="HH42634"/>
      <c r="IW42634" s="36"/>
      <c r="JI42634"/>
      <c r="JJ42634"/>
      <c r="KX42634" s="23"/>
      <c r="KY42634" s="23"/>
    </row>
    <row r="42635" spans="36:311" x14ac:dyDescent="0.2">
      <c r="AJ42635" s="23"/>
      <c r="HH42635"/>
      <c r="IW42635" s="36"/>
      <c r="JI42635"/>
      <c r="JJ42635"/>
      <c r="KX42635" s="23"/>
      <c r="KY42635" s="23"/>
    </row>
    <row r="42636" spans="36:311" x14ac:dyDescent="0.2">
      <c r="AJ42636" s="23"/>
      <c r="HH42636"/>
      <c r="IW42636" s="36"/>
      <c r="JI42636"/>
      <c r="JJ42636"/>
      <c r="KX42636" s="23"/>
      <c r="KY42636" s="23"/>
    </row>
    <row r="42637" spans="36:311" x14ac:dyDescent="0.2">
      <c r="AJ42637" s="23"/>
      <c r="HH42637"/>
      <c r="IW42637" s="36"/>
      <c r="JI42637"/>
      <c r="JJ42637"/>
      <c r="KX42637" s="23"/>
      <c r="KY42637" s="23"/>
    </row>
    <row r="42638" spans="36:311" x14ac:dyDescent="0.2">
      <c r="AJ42638" s="23"/>
      <c r="HH42638"/>
      <c r="IW42638" s="36"/>
      <c r="JI42638"/>
      <c r="JJ42638"/>
      <c r="KX42638" s="23"/>
      <c r="KY42638" s="23"/>
    </row>
    <row r="42639" spans="36:311" x14ac:dyDescent="0.2">
      <c r="AJ42639" s="23"/>
      <c r="HH42639"/>
      <c r="IW42639" s="36"/>
      <c r="JI42639"/>
      <c r="JJ42639"/>
      <c r="KX42639" s="23"/>
      <c r="KY42639" s="23"/>
    </row>
    <row r="42640" spans="36:311" x14ac:dyDescent="0.2">
      <c r="AJ42640" s="23"/>
      <c r="HH42640"/>
      <c r="IW42640" s="36"/>
      <c r="JI42640"/>
      <c r="JJ42640"/>
      <c r="KX42640" s="23"/>
      <c r="KY42640" s="23"/>
    </row>
    <row r="42641" spans="36:311" x14ac:dyDescent="0.2">
      <c r="AJ42641" s="23"/>
      <c r="HH42641"/>
      <c r="IW42641" s="36"/>
      <c r="JI42641"/>
      <c r="JJ42641"/>
      <c r="KX42641" s="23"/>
      <c r="KY42641" s="23"/>
    </row>
    <row r="42642" spans="36:311" x14ac:dyDescent="0.2">
      <c r="AJ42642" s="23"/>
      <c r="HH42642"/>
      <c r="IW42642" s="36"/>
      <c r="JI42642"/>
      <c r="JJ42642"/>
      <c r="KX42642" s="23"/>
      <c r="KY42642" s="23"/>
    </row>
    <row r="42643" spans="36:311" x14ac:dyDescent="0.2">
      <c r="AJ42643" s="23"/>
      <c r="HH42643"/>
      <c r="IW42643" s="36"/>
      <c r="JI42643"/>
      <c r="JJ42643"/>
      <c r="KX42643" s="23"/>
      <c r="KY42643" s="23"/>
    </row>
    <row r="42644" spans="36:311" x14ac:dyDescent="0.2">
      <c r="AJ42644" s="23"/>
      <c r="HH42644"/>
      <c r="IW42644" s="36"/>
      <c r="JI42644"/>
      <c r="JJ42644"/>
      <c r="KX42644" s="23"/>
      <c r="KY42644" s="23"/>
    </row>
    <row r="42645" spans="36:311" x14ac:dyDescent="0.2">
      <c r="AJ42645" s="23"/>
      <c r="HH42645"/>
      <c r="IW42645" s="36"/>
      <c r="JI42645"/>
      <c r="JJ42645"/>
      <c r="KX42645" s="23"/>
      <c r="KY42645" s="23"/>
    </row>
    <row r="42646" spans="36:311" x14ac:dyDescent="0.2">
      <c r="AJ42646" s="23"/>
      <c r="HH42646"/>
      <c r="IW42646" s="36"/>
      <c r="JI42646"/>
      <c r="JJ42646"/>
      <c r="KX42646" s="23"/>
      <c r="KY42646" s="23"/>
    </row>
    <row r="42647" spans="36:311" x14ac:dyDescent="0.2">
      <c r="AJ42647" s="23"/>
      <c r="HH42647"/>
      <c r="IW42647" s="36"/>
      <c r="JI42647"/>
      <c r="JJ42647"/>
      <c r="KX42647" s="23"/>
      <c r="KY42647" s="23"/>
    </row>
    <row r="42648" spans="36:311" x14ac:dyDescent="0.2">
      <c r="AJ42648" s="23"/>
      <c r="HH42648"/>
      <c r="IW42648" s="36"/>
      <c r="JI42648"/>
      <c r="JJ42648"/>
      <c r="KX42648" s="23"/>
      <c r="KY42648" s="23"/>
    </row>
    <row r="42649" spans="36:311" x14ac:dyDescent="0.2">
      <c r="AJ42649" s="23"/>
      <c r="HH42649"/>
      <c r="IW42649" s="36"/>
      <c r="JI42649"/>
      <c r="JJ42649"/>
      <c r="KX42649" s="23"/>
      <c r="KY42649" s="23"/>
    </row>
    <row r="42650" spans="36:311" x14ac:dyDescent="0.2">
      <c r="AJ42650" s="23"/>
      <c r="HH42650"/>
      <c r="IW42650" s="36"/>
      <c r="JI42650"/>
      <c r="JJ42650"/>
      <c r="KX42650" s="23"/>
      <c r="KY42650" s="23"/>
    </row>
    <row r="42651" spans="36:311" x14ac:dyDescent="0.2">
      <c r="AJ42651" s="23"/>
      <c r="HH42651"/>
      <c r="IW42651" s="36"/>
      <c r="JI42651"/>
      <c r="JJ42651"/>
      <c r="KX42651" s="23"/>
      <c r="KY42651" s="23"/>
    </row>
    <row r="42652" spans="36:311" x14ac:dyDescent="0.2">
      <c r="AJ42652" s="23"/>
      <c r="HH42652"/>
      <c r="IW42652" s="36"/>
      <c r="JI42652"/>
      <c r="JJ42652"/>
      <c r="KX42652" s="23"/>
      <c r="KY42652" s="23"/>
    </row>
    <row r="42653" spans="36:311" x14ac:dyDescent="0.2">
      <c r="AJ42653" s="23"/>
      <c r="HH42653"/>
      <c r="IW42653" s="36"/>
      <c r="JI42653"/>
      <c r="JJ42653"/>
      <c r="KX42653" s="23"/>
      <c r="KY42653" s="23"/>
    </row>
    <row r="42654" spans="36:311" x14ac:dyDescent="0.2">
      <c r="AJ42654" s="23"/>
      <c r="HH42654"/>
      <c r="IW42654" s="36"/>
      <c r="JI42654"/>
      <c r="JJ42654"/>
      <c r="KX42654" s="23"/>
      <c r="KY42654" s="23"/>
    </row>
    <row r="42655" spans="36:311" x14ac:dyDescent="0.2">
      <c r="AJ42655" s="23"/>
      <c r="HH42655"/>
      <c r="IW42655" s="36"/>
      <c r="JI42655"/>
      <c r="JJ42655"/>
      <c r="KX42655" s="23"/>
      <c r="KY42655" s="23"/>
    </row>
    <row r="42656" spans="36:311" x14ac:dyDescent="0.2">
      <c r="AJ42656" s="23"/>
      <c r="HH42656"/>
      <c r="IW42656" s="36"/>
      <c r="JI42656"/>
      <c r="JJ42656"/>
      <c r="KX42656" s="23"/>
      <c r="KY42656" s="23"/>
    </row>
    <row r="42657" spans="36:311" x14ac:dyDescent="0.2">
      <c r="AJ42657" s="23"/>
      <c r="HH42657"/>
      <c r="IW42657" s="36"/>
      <c r="JI42657"/>
      <c r="JJ42657"/>
      <c r="KX42657" s="23"/>
      <c r="KY42657" s="23"/>
    </row>
    <row r="42658" spans="36:311" x14ac:dyDescent="0.2">
      <c r="AJ42658" s="23"/>
      <c r="HH42658"/>
      <c r="IW42658" s="36"/>
      <c r="JI42658"/>
      <c r="JJ42658"/>
      <c r="KX42658" s="23"/>
      <c r="KY42658" s="23"/>
    </row>
    <row r="42659" spans="36:311" x14ac:dyDescent="0.2">
      <c r="AJ42659" s="23"/>
      <c r="HH42659"/>
      <c r="IW42659" s="36"/>
      <c r="JI42659"/>
      <c r="JJ42659"/>
      <c r="KX42659" s="23"/>
      <c r="KY42659" s="23"/>
    </row>
    <row r="42660" spans="36:311" x14ac:dyDescent="0.2">
      <c r="AJ42660" s="23"/>
      <c r="HH42660"/>
      <c r="IW42660" s="36"/>
      <c r="JI42660"/>
      <c r="JJ42660"/>
      <c r="KX42660" s="23"/>
      <c r="KY42660" s="23"/>
    </row>
    <row r="42661" spans="36:311" x14ac:dyDescent="0.2">
      <c r="AJ42661" s="23"/>
      <c r="HH42661"/>
      <c r="IW42661" s="36"/>
      <c r="JI42661"/>
      <c r="JJ42661"/>
      <c r="KX42661" s="23"/>
      <c r="KY42661" s="23"/>
    </row>
    <row r="42662" spans="36:311" x14ac:dyDescent="0.2">
      <c r="AJ42662" s="23"/>
      <c r="HH42662"/>
      <c r="IW42662" s="36"/>
      <c r="JI42662"/>
      <c r="JJ42662"/>
      <c r="KX42662" s="23"/>
      <c r="KY42662" s="23"/>
    </row>
    <row r="42663" spans="36:311" x14ac:dyDescent="0.2">
      <c r="AJ42663" s="23"/>
      <c r="HH42663"/>
      <c r="IW42663" s="36"/>
      <c r="JI42663"/>
      <c r="JJ42663"/>
      <c r="KX42663" s="23"/>
      <c r="KY42663" s="23"/>
    </row>
    <row r="42664" spans="36:311" x14ac:dyDescent="0.2">
      <c r="AJ42664" s="23"/>
      <c r="HH42664"/>
      <c r="IW42664" s="36"/>
      <c r="JI42664"/>
      <c r="JJ42664"/>
      <c r="KX42664" s="23"/>
      <c r="KY42664" s="23"/>
    </row>
    <row r="42665" spans="36:311" x14ac:dyDescent="0.2">
      <c r="AJ42665" s="23"/>
      <c r="HH42665"/>
      <c r="IW42665" s="36"/>
      <c r="JI42665"/>
      <c r="JJ42665"/>
      <c r="KX42665" s="23"/>
      <c r="KY42665" s="23"/>
    </row>
    <row r="42666" spans="36:311" x14ac:dyDescent="0.2">
      <c r="AJ42666" s="23"/>
      <c r="HH42666"/>
      <c r="IW42666" s="36"/>
      <c r="JI42666"/>
      <c r="JJ42666"/>
      <c r="KX42666" s="23"/>
      <c r="KY42666" s="23"/>
    </row>
    <row r="42667" spans="36:311" x14ac:dyDescent="0.2">
      <c r="AJ42667" s="23"/>
      <c r="HH42667"/>
      <c r="IW42667" s="36"/>
      <c r="JI42667"/>
      <c r="JJ42667"/>
      <c r="KX42667" s="23"/>
      <c r="KY42667" s="23"/>
    </row>
    <row r="42668" spans="36:311" x14ac:dyDescent="0.2">
      <c r="AJ42668" s="23"/>
      <c r="HH42668"/>
      <c r="IW42668" s="36"/>
      <c r="JI42668"/>
      <c r="JJ42668"/>
      <c r="KX42668" s="23"/>
      <c r="KY42668" s="23"/>
    </row>
    <row r="42669" spans="36:311" x14ac:dyDescent="0.2">
      <c r="AJ42669" s="23"/>
      <c r="HH42669"/>
      <c r="IW42669" s="36"/>
      <c r="JI42669"/>
      <c r="JJ42669"/>
      <c r="KX42669" s="23"/>
      <c r="KY42669" s="23"/>
    </row>
    <row r="42670" spans="36:311" x14ac:dyDescent="0.2">
      <c r="AJ42670" s="23"/>
      <c r="HH42670"/>
      <c r="IW42670" s="36"/>
      <c r="JI42670"/>
      <c r="JJ42670"/>
      <c r="KX42670" s="23"/>
      <c r="KY42670" s="23"/>
    </row>
    <row r="42671" spans="36:311" x14ac:dyDescent="0.2">
      <c r="AJ42671" s="23"/>
      <c r="HH42671"/>
      <c r="IW42671" s="36"/>
      <c r="JI42671"/>
      <c r="JJ42671"/>
      <c r="KX42671" s="23"/>
      <c r="KY42671" s="23"/>
    </row>
    <row r="42672" spans="36:311" x14ac:dyDescent="0.2">
      <c r="AJ42672" s="23"/>
      <c r="HH42672"/>
      <c r="IW42672" s="36"/>
      <c r="JI42672"/>
      <c r="JJ42672"/>
      <c r="KX42672" s="23"/>
      <c r="KY42672" s="23"/>
    </row>
    <row r="42673" spans="36:311" x14ac:dyDescent="0.2">
      <c r="AJ42673" s="23"/>
      <c r="HH42673"/>
      <c r="IW42673" s="36"/>
      <c r="JI42673"/>
      <c r="JJ42673"/>
      <c r="KX42673" s="23"/>
      <c r="KY42673" s="23"/>
    </row>
    <row r="42674" spans="36:311" x14ac:dyDescent="0.2">
      <c r="AJ42674" s="23"/>
      <c r="HH42674"/>
      <c r="IW42674" s="36"/>
      <c r="JI42674"/>
      <c r="JJ42674"/>
      <c r="KX42674" s="23"/>
      <c r="KY42674" s="23"/>
    </row>
    <row r="42675" spans="36:311" x14ac:dyDescent="0.2">
      <c r="AJ42675" s="23"/>
      <c r="HH42675"/>
      <c r="IW42675" s="36"/>
      <c r="JI42675"/>
      <c r="JJ42675"/>
      <c r="KX42675" s="23"/>
      <c r="KY42675" s="23"/>
    </row>
    <row r="42676" spans="36:311" x14ac:dyDescent="0.2">
      <c r="AJ42676" s="23"/>
      <c r="HH42676"/>
      <c r="IW42676" s="36"/>
      <c r="JI42676"/>
      <c r="JJ42676"/>
      <c r="KX42676" s="23"/>
      <c r="KY42676" s="23"/>
    </row>
    <row r="42677" spans="36:311" x14ac:dyDescent="0.2">
      <c r="AJ42677" s="23"/>
      <c r="HH42677"/>
      <c r="IW42677" s="36"/>
      <c r="JI42677"/>
      <c r="JJ42677"/>
      <c r="KX42677" s="23"/>
      <c r="KY42677" s="23"/>
    </row>
    <row r="42678" spans="36:311" x14ac:dyDescent="0.2">
      <c r="AJ42678" s="23"/>
      <c r="HH42678"/>
      <c r="IW42678" s="36"/>
      <c r="JI42678"/>
      <c r="JJ42678"/>
      <c r="KX42678" s="23"/>
      <c r="KY42678" s="23"/>
    </row>
    <row r="42679" spans="36:311" x14ac:dyDescent="0.2">
      <c r="AJ42679" s="23"/>
      <c r="HH42679"/>
      <c r="IW42679" s="36"/>
      <c r="JI42679"/>
      <c r="JJ42679"/>
      <c r="KX42679" s="23"/>
      <c r="KY42679" s="23"/>
    </row>
    <row r="42680" spans="36:311" x14ac:dyDescent="0.2">
      <c r="AJ42680" s="23"/>
      <c r="HH42680"/>
      <c r="IW42680" s="36"/>
      <c r="JI42680"/>
      <c r="JJ42680"/>
      <c r="KX42680" s="23"/>
      <c r="KY42680" s="23"/>
    </row>
    <row r="42681" spans="36:311" x14ac:dyDescent="0.2">
      <c r="AJ42681" s="23"/>
      <c r="HH42681"/>
      <c r="IW42681" s="36"/>
      <c r="JI42681"/>
      <c r="JJ42681"/>
      <c r="KX42681" s="23"/>
      <c r="KY42681" s="23"/>
    </row>
    <row r="42682" spans="36:311" x14ac:dyDescent="0.2">
      <c r="AJ42682" s="23"/>
      <c r="HH42682"/>
      <c r="IW42682" s="36"/>
      <c r="JI42682"/>
      <c r="JJ42682"/>
      <c r="KX42682" s="23"/>
      <c r="KY42682" s="23"/>
    </row>
    <row r="42683" spans="36:311" x14ac:dyDescent="0.2">
      <c r="AJ42683" s="23"/>
      <c r="HH42683"/>
      <c r="IW42683" s="36"/>
      <c r="JI42683"/>
      <c r="JJ42683"/>
      <c r="KX42683" s="23"/>
      <c r="KY42683" s="23"/>
    </row>
    <row r="42684" spans="36:311" x14ac:dyDescent="0.2">
      <c r="AJ42684" s="23"/>
      <c r="HH42684"/>
      <c r="IW42684" s="36"/>
      <c r="JI42684"/>
      <c r="JJ42684"/>
      <c r="KX42684" s="23"/>
      <c r="KY42684" s="23"/>
    </row>
    <row r="42685" spans="36:311" x14ac:dyDescent="0.2">
      <c r="AJ42685" s="23"/>
      <c r="HH42685"/>
      <c r="IW42685" s="36"/>
      <c r="JI42685"/>
      <c r="JJ42685"/>
      <c r="KX42685" s="23"/>
      <c r="KY42685" s="23"/>
    </row>
    <row r="42686" spans="36:311" x14ac:dyDescent="0.2">
      <c r="AJ42686" s="23"/>
      <c r="HH42686"/>
      <c r="IW42686" s="36"/>
      <c r="JI42686"/>
      <c r="JJ42686"/>
      <c r="KX42686" s="23"/>
      <c r="KY42686" s="23"/>
    </row>
    <row r="42687" spans="36:311" x14ac:dyDescent="0.2">
      <c r="AJ42687" s="23"/>
      <c r="HH42687"/>
      <c r="IW42687" s="36"/>
      <c r="JI42687"/>
      <c r="JJ42687"/>
      <c r="KX42687" s="23"/>
      <c r="KY42687" s="23"/>
    </row>
    <row r="42688" spans="36:311" x14ac:dyDescent="0.2">
      <c r="AJ42688" s="23"/>
      <c r="HH42688"/>
      <c r="IW42688" s="36"/>
      <c r="JI42688"/>
      <c r="JJ42688"/>
      <c r="KX42688" s="23"/>
      <c r="KY42688" s="23"/>
    </row>
    <row r="42689" spans="36:311" x14ac:dyDescent="0.2">
      <c r="AJ42689" s="23"/>
      <c r="HH42689"/>
      <c r="IW42689" s="36"/>
      <c r="JI42689"/>
      <c r="JJ42689"/>
      <c r="KX42689" s="23"/>
      <c r="KY42689" s="23"/>
    </row>
    <row r="42690" spans="36:311" x14ac:dyDescent="0.2">
      <c r="AJ42690" s="23"/>
      <c r="HH42690"/>
      <c r="IW42690" s="36"/>
      <c r="JI42690"/>
      <c r="JJ42690"/>
      <c r="KX42690" s="23"/>
      <c r="KY42690" s="23"/>
    </row>
    <row r="42691" spans="36:311" x14ac:dyDescent="0.2">
      <c r="AJ42691" s="23"/>
      <c r="HH42691"/>
      <c r="IW42691" s="36"/>
      <c r="JI42691"/>
      <c r="JJ42691"/>
      <c r="KX42691" s="23"/>
      <c r="KY42691" s="23"/>
    </row>
    <row r="42692" spans="36:311" x14ac:dyDescent="0.2">
      <c r="AJ42692" s="23"/>
      <c r="HH42692"/>
      <c r="IW42692" s="36"/>
      <c r="JI42692"/>
      <c r="JJ42692"/>
      <c r="KX42692" s="23"/>
      <c r="KY42692" s="23"/>
    </row>
    <row r="42693" spans="36:311" x14ac:dyDescent="0.2">
      <c r="AJ42693" s="23"/>
      <c r="HH42693"/>
      <c r="IW42693" s="36"/>
      <c r="JI42693"/>
      <c r="JJ42693"/>
      <c r="KX42693" s="23"/>
      <c r="KY42693" s="23"/>
    </row>
    <row r="42694" spans="36:311" x14ac:dyDescent="0.2">
      <c r="AJ42694" s="23"/>
      <c r="HH42694"/>
      <c r="IW42694" s="36"/>
      <c r="JI42694"/>
      <c r="JJ42694"/>
      <c r="KX42694" s="23"/>
      <c r="KY42694" s="23"/>
    </row>
    <row r="42695" spans="36:311" x14ac:dyDescent="0.2">
      <c r="AJ42695" s="23"/>
      <c r="HH42695"/>
      <c r="IW42695" s="36"/>
      <c r="JI42695"/>
      <c r="JJ42695"/>
      <c r="KX42695" s="23"/>
      <c r="KY42695" s="23"/>
    </row>
    <row r="42696" spans="36:311" x14ac:dyDescent="0.2">
      <c r="AJ42696" s="23"/>
      <c r="HH42696"/>
      <c r="IW42696" s="36"/>
      <c r="JI42696"/>
      <c r="JJ42696"/>
      <c r="KX42696" s="23"/>
      <c r="KY42696" s="23"/>
    </row>
    <row r="42697" spans="36:311" x14ac:dyDescent="0.2">
      <c r="AJ42697" s="23"/>
      <c r="HH42697"/>
      <c r="IW42697" s="36"/>
      <c r="JI42697"/>
      <c r="JJ42697"/>
      <c r="KX42697" s="23"/>
      <c r="KY42697" s="23"/>
    </row>
    <row r="42698" spans="36:311" x14ac:dyDescent="0.2">
      <c r="AJ42698" s="23"/>
      <c r="HH42698"/>
      <c r="IW42698" s="36"/>
      <c r="JI42698"/>
      <c r="JJ42698"/>
      <c r="KX42698" s="23"/>
      <c r="KY42698" s="23"/>
    </row>
    <row r="42699" spans="36:311" x14ac:dyDescent="0.2">
      <c r="AJ42699" s="23"/>
      <c r="HH42699"/>
      <c r="IW42699" s="36"/>
      <c r="JI42699"/>
      <c r="JJ42699"/>
      <c r="KX42699" s="23"/>
      <c r="KY42699" s="23"/>
    </row>
    <row r="42700" spans="36:311" x14ac:dyDescent="0.2">
      <c r="AJ42700" s="23"/>
      <c r="HH42700"/>
      <c r="IW42700" s="36"/>
      <c r="JI42700"/>
      <c r="JJ42700"/>
      <c r="KX42700" s="23"/>
      <c r="KY42700" s="23"/>
    </row>
    <row r="42701" spans="36:311" x14ac:dyDescent="0.2">
      <c r="AJ42701" s="23"/>
      <c r="HH42701"/>
      <c r="IW42701" s="36"/>
      <c r="JI42701"/>
      <c r="JJ42701"/>
      <c r="KX42701" s="23"/>
      <c r="KY42701" s="23"/>
    </row>
    <row r="42702" spans="36:311" x14ac:dyDescent="0.2">
      <c r="AJ42702" s="23"/>
      <c r="HH42702"/>
      <c r="IW42702" s="36"/>
      <c r="JI42702"/>
      <c r="JJ42702"/>
      <c r="KX42702" s="23"/>
      <c r="KY42702" s="23"/>
    </row>
    <row r="42703" spans="36:311" x14ac:dyDescent="0.2">
      <c r="AJ42703" s="23"/>
      <c r="HH42703"/>
      <c r="IW42703" s="36"/>
      <c r="JI42703"/>
      <c r="JJ42703"/>
      <c r="KX42703" s="23"/>
      <c r="KY42703" s="23"/>
    </row>
    <row r="42704" spans="36:311" x14ac:dyDescent="0.2">
      <c r="AJ42704" s="23"/>
      <c r="HH42704"/>
      <c r="IW42704" s="36"/>
      <c r="JI42704"/>
      <c r="JJ42704"/>
      <c r="KX42704" s="23"/>
      <c r="KY42704" s="23"/>
    </row>
    <row r="42705" spans="36:311" x14ac:dyDescent="0.2">
      <c r="AJ42705" s="23"/>
      <c r="HH42705"/>
      <c r="IW42705" s="36"/>
      <c r="JI42705"/>
      <c r="JJ42705"/>
      <c r="KX42705" s="23"/>
      <c r="KY42705" s="23"/>
    </row>
    <row r="42706" spans="36:311" x14ac:dyDescent="0.2">
      <c r="AJ42706" s="23"/>
      <c r="HH42706"/>
      <c r="IW42706" s="36"/>
      <c r="JI42706"/>
      <c r="JJ42706"/>
      <c r="KX42706" s="23"/>
      <c r="KY42706" s="23"/>
    </row>
    <row r="42707" spans="36:311" x14ac:dyDescent="0.2">
      <c r="AJ42707" s="23"/>
      <c r="HH42707"/>
      <c r="IW42707" s="36"/>
      <c r="JI42707"/>
      <c r="JJ42707"/>
      <c r="KX42707" s="23"/>
      <c r="KY42707" s="23"/>
    </row>
    <row r="42708" spans="36:311" x14ac:dyDescent="0.2">
      <c r="AJ42708" s="23"/>
      <c r="HH42708"/>
      <c r="IW42708" s="36"/>
      <c r="JI42708"/>
      <c r="JJ42708"/>
      <c r="KX42708" s="23"/>
      <c r="KY42708" s="23"/>
    </row>
    <row r="42709" spans="36:311" x14ac:dyDescent="0.2">
      <c r="AJ42709" s="23"/>
      <c r="HH42709"/>
      <c r="IW42709" s="36"/>
      <c r="JI42709"/>
      <c r="JJ42709"/>
      <c r="KX42709" s="23"/>
      <c r="KY42709" s="23"/>
    </row>
    <row r="42710" spans="36:311" x14ac:dyDescent="0.2">
      <c r="AJ42710" s="23"/>
      <c r="HH42710"/>
      <c r="IW42710" s="36"/>
      <c r="JI42710"/>
      <c r="JJ42710"/>
      <c r="KX42710" s="23"/>
      <c r="KY42710" s="23"/>
    </row>
    <row r="42711" spans="36:311" x14ac:dyDescent="0.2">
      <c r="AJ42711" s="23"/>
      <c r="HH42711"/>
      <c r="IW42711" s="36"/>
      <c r="JI42711"/>
      <c r="JJ42711"/>
      <c r="KX42711" s="23"/>
      <c r="KY42711" s="23"/>
    </row>
    <row r="42712" spans="36:311" x14ac:dyDescent="0.2">
      <c r="AJ42712" s="23"/>
      <c r="HH42712"/>
      <c r="IW42712" s="36"/>
      <c r="JI42712"/>
      <c r="JJ42712"/>
      <c r="KX42712" s="23"/>
      <c r="KY42712" s="23"/>
    </row>
    <row r="42713" spans="36:311" x14ac:dyDescent="0.2">
      <c r="AJ42713" s="23"/>
      <c r="HH42713"/>
      <c r="IW42713" s="36"/>
      <c r="JI42713"/>
      <c r="JJ42713"/>
      <c r="KX42713" s="23"/>
      <c r="KY42713" s="23"/>
    </row>
    <row r="42714" spans="36:311" x14ac:dyDescent="0.2">
      <c r="AJ42714" s="23"/>
      <c r="HH42714"/>
      <c r="IW42714" s="36"/>
      <c r="JI42714"/>
      <c r="JJ42714"/>
      <c r="KX42714" s="23"/>
      <c r="KY42714" s="23"/>
    </row>
    <row r="42715" spans="36:311" x14ac:dyDescent="0.2">
      <c r="AJ42715" s="23"/>
      <c r="HH42715"/>
      <c r="IW42715" s="36"/>
      <c r="JI42715"/>
      <c r="JJ42715"/>
      <c r="KX42715" s="23"/>
      <c r="KY42715" s="23"/>
    </row>
    <row r="42716" spans="36:311" x14ac:dyDescent="0.2">
      <c r="AJ42716" s="23"/>
      <c r="HH42716"/>
      <c r="IW42716" s="36"/>
      <c r="JI42716"/>
      <c r="JJ42716"/>
      <c r="KX42716" s="23"/>
      <c r="KY42716" s="23"/>
    </row>
    <row r="42717" spans="36:311" x14ac:dyDescent="0.2">
      <c r="AJ42717" s="23"/>
      <c r="HH42717"/>
      <c r="IW42717" s="36"/>
      <c r="JI42717"/>
      <c r="JJ42717"/>
      <c r="KX42717" s="23"/>
      <c r="KY42717" s="23"/>
    </row>
    <row r="42718" spans="36:311" x14ac:dyDescent="0.2">
      <c r="AJ42718" s="23"/>
      <c r="HH42718"/>
      <c r="IW42718" s="36"/>
      <c r="JI42718"/>
      <c r="JJ42718"/>
      <c r="KX42718" s="23"/>
      <c r="KY42718" s="23"/>
    </row>
    <row r="42719" spans="36:311" x14ac:dyDescent="0.2">
      <c r="AJ42719" s="23"/>
      <c r="HH42719"/>
      <c r="IW42719" s="36"/>
      <c r="JI42719"/>
      <c r="JJ42719"/>
      <c r="KX42719" s="23"/>
      <c r="KY42719" s="23"/>
    </row>
    <row r="42720" spans="36:311" x14ac:dyDescent="0.2">
      <c r="AJ42720" s="23"/>
      <c r="HH42720"/>
      <c r="IW42720" s="36"/>
      <c r="JI42720"/>
      <c r="JJ42720"/>
      <c r="KX42720" s="23"/>
      <c r="KY42720" s="23"/>
    </row>
    <row r="42721" spans="36:311" x14ac:dyDescent="0.2">
      <c r="AJ42721" s="23"/>
      <c r="HH42721"/>
      <c r="IW42721" s="36"/>
      <c r="JI42721"/>
      <c r="JJ42721"/>
      <c r="KX42721" s="23"/>
      <c r="KY42721" s="23"/>
    </row>
    <row r="42722" spans="36:311" x14ac:dyDescent="0.2">
      <c r="AJ42722" s="23"/>
      <c r="HH42722"/>
      <c r="IW42722" s="36"/>
      <c r="JI42722"/>
      <c r="JJ42722"/>
      <c r="KX42722" s="23"/>
      <c r="KY42722" s="23"/>
    </row>
    <row r="42723" spans="36:311" x14ac:dyDescent="0.2">
      <c r="AJ42723" s="23"/>
      <c r="HH42723"/>
      <c r="IW42723" s="36"/>
      <c r="JI42723"/>
      <c r="JJ42723"/>
      <c r="KX42723" s="23"/>
      <c r="KY42723" s="23"/>
    </row>
    <row r="42724" spans="36:311" x14ac:dyDescent="0.2">
      <c r="AJ42724" s="23"/>
      <c r="HH42724"/>
      <c r="IW42724" s="36"/>
      <c r="JI42724"/>
      <c r="JJ42724"/>
      <c r="KX42724" s="23"/>
      <c r="KY42724" s="23"/>
    </row>
    <row r="42725" spans="36:311" x14ac:dyDescent="0.2">
      <c r="AJ42725" s="23"/>
      <c r="HH42725"/>
      <c r="IW42725" s="36"/>
      <c r="JI42725"/>
      <c r="JJ42725"/>
      <c r="KX42725" s="23"/>
      <c r="KY42725" s="23"/>
    </row>
    <row r="42726" spans="36:311" x14ac:dyDescent="0.2">
      <c r="AJ42726" s="23"/>
      <c r="HH42726"/>
      <c r="IW42726" s="36"/>
      <c r="JI42726"/>
      <c r="JJ42726"/>
      <c r="KX42726" s="23"/>
      <c r="KY42726" s="23"/>
    </row>
    <row r="42727" spans="36:311" x14ac:dyDescent="0.2">
      <c r="AJ42727" s="23"/>
      <c r="HH42727"/>
      <c r="IW42727" s="36"/>
      <c r="JI42727"/>
      <c r="JJ42727"/>
      <c r="KX42727" s="23"/>
      <c r="KY42727" s="23"/>
    </row>
    <row r="42728" spans="36:311" x14ac:dyDescent="0.2">
      <c r="AJ42728" s="23"/>
      <c r="HH42728"/>
      <c r="IW42728" s="36"/>
      <c r="JI42728"/>
      <c r="JJ42728"/>
      <c r="KX42728" s="23"/>
      <c r="KY42728" s="23"/>
    </row>
    <row r="42729" spans="36:311" x14ac:dyDescent="0.2">
      <c r="AJ42729" s="23"/>
      <c r="HH42729"/>
      <c r="IW42729" s="36"/>
      <c r="JI42729"/>
      <c r="JJ42729"/>
      <c r="KX42729" s="23"/>
      <c r="KY42729" s="23"/>
    </row>
    <row r="42730" spans="36:311" x14ac:dyDescent="0.2">
      <c r="AJ42730" s="23"/>
      <c r="HH42730"/>
      <c r="IW42730" s="36"/>
      <c r="JI42730"/>
      <c r="JJ42730"/>
      <c r="KX42730" s="23"/>
      <c r="KY42730" s="23"/>
    </row>
    <row r="42731" spans="36:311" x14ac:dyDescent="0.2">
      <c r="AJ42731" s="23"/>
      <c r="HH42731"/>
      <c r="IW42731" s="36"/>
      <c r="JI42731"/>
      <c r="JJ42731"/>
      <c r="KX42731" s="23"/>
      <c r="KY42731" s="23"/>
    </row>
    <row r="42732" spans="36:311" x14ac:dyDescent="0.2">
      <c r="AJ42732" s="23"/>
      <c r="HH42732"/>
      <c r="IW42732" s="36"/>
      <c r="JI42732"/>
      <c r="JJ42732"/>
      <c r="KX42732" s="23"/>
      <c r="KY42732" s="23"/>
    </row>
    <row r="42733" spans="36:311" x14ac:dyDescent="0.2">
      <c r="AJ42733" s="23"/>
      <c r="HH42733"/>
      <c r="IW42733" s="36"/>
      <c r="JI42733"/>
      <c r="JJ42733"/>
      <c r="KX42733" s="23"/>
      <c r="KY42733" s="23"/>
    </row>
    <row r="42734" spans="36:311" x14ac:dyDescent="0.2">
      <c r="AJ42734" s="23"/>
      <c r="HH42734"/>
      <c r="IW42734" s="36"/>
      <c r="JI42734"/>
      <c r="JJ42734"/>
      <c r="KX42734" s="23"/>
      <c r="KY42734" s="23"/>
    </row>
    <row r="42735" spans="36:311" x14ac:dyDescent="0.2">
      <c r="AJ42735" s="23"/>
      <c r="HH42735"/>
      <c r="IW42735" s="36"/>
      <c r="JI42735"/>
      <c r="JJ42735"/>
      <c r="KX42735" s="23"/>
      <c r="KY42735" s="23"/>
    </row>
    <row r="42736" spans="36:311" x14ac:dyDescent="0.2">
      <c r="AJ42736" s="23"/>
      <c r="HH42736"/>
      <c r="IW42736" s="36"/>
      <c r="JI42736"/>
      <c r="JJ42736"/>
      <c r="KX42736" s="23"/>
      <c r="KY42736" s="23"/>
    </row>
    <row r="42737" spans="36:311" x14ac:dyDescent="0.2">
      <c r="AJ42737" s="23"/>
      <c r="HH42737"/>
      <c r="IW42737" s="36"/>
      <c r="JI42737"/>
      <c r="JJ42737"/>
      <c r="KX42737" s="23"/>
      <c r="KY42737" s="23"/>
    </row>
    <row r="42738" spans="36:311" x14ac:dyDescent="0.2">
      <c r="AJ42738" s="23"/>
      <c r="HH42738"/>
      <c r="IW42738" s="36"/>
      <c r="JI42738"/>
      <c r="JJ42738"/>
      <c r="KX42738" s="23"/>
      <c r="KY42738" s="23"/>
    </row>
    <row r="42739" spans="36:311" x14ac:dyDescent="0.2">
      <c r="AJ42739" s="23"/>
      <c r="HH42739"/>
      <c r="IW42739" s="36"/>
      <c r="JI42739"/>
      <c r="JJ42739"/>
      <c r="KX42739" s="23"/>
      <c r="KY42739" s="23"/>
    </row>
    <row r="42740" spans="36:311" x14ac:dyDescent="0.2">
      <c r="AJ42740" s="23"/>
      <c r="HH42740"/>
      <c r="IW42740" s="36"/>
      <c r="JI42740"/>
      <c r="JJ42740"/>
      <c r="KX42740" s="23"/>
      <c r="KY42740" s="23"/>
    </row>
    <row r="42741" spans="36:311" x14ac:dyDescent="0.2">
      <c r="AJ42741" s="23"/>
      <c r="HH42741"/>
      <c r="IW42741" s="36"/>
      <c r="JI42741"/>
      <c r="JJ42741"/>
      <c r="KX42741" s="23"/>
      <c r="KY42741" s="23"/>
    </row>
    <row r="42742" spans="36:311" x14ac:dyDescent="0.2">
      <c r="AJ42742" s="23"/>
      <c r="HH42742"/>
      <c r="IW42742" s="36"/>
      <c r="JI42742"/>
      <c r="JJ42742"/>
      <c r="KX42742" s="23"/>
      <c r="KY42742" s="23"/>
    </row>
    <row r="42743" spans="36:311" x14ac:dyDescent="0.2">
      <c r="AJ42743" s="23"/>
      <c r="HH42743"/>
      <c r="IW42743" s="36"/>
      <c r="JI42743"/>
      <c r="JJ42743"/>
      <c r="KX42743" s="23"/>
      <c r="KY42743" s="23"/>
    </row>
    <row r="42744" spans="36:311" x14ac:dyDescent="0.2">
      <c r="AJ42744" s="23"/>
      <c r="HH42744"/>
      <c r="IW42744" s="36"/>
      <c r="JI42744"/>
      <c r="JJ42744"/>
      <c r="KX42744" s="23"/>
      <c r="KY42744" s="23"/>
    </row>
    <row r="42745" spans="36:311" x14ac:dyDescent="0.2">
      <c r="AJ42745" s="23"/>
      <c r="HH42745"/>
      <c r="IW42745" s="36"/>
      <c r="JI42745"/>
      <c r="JJ42745"/>
      <c r="KX42745" s="23"/>
      <c r="KY42745" s="23"/>
    </row>
    <row r="42746" spans="36:311" x14ac:dyDescent="0.2">
      <c r="AJ42746" s="23"/>
      <c r="HH42746"/>
      <c r="IW42746" s="36"/>
      <c r="JI42746"/>
      <c r="JJ42746"/>
      <c r="KX42746" s="23"/>
      <c r="KY42746" s="23"/>
    </row>
    <row r="42747" spans="36:311" x14ac:dyDescent="0.2">
      <c r="AJ42747" s="23"/>
      <c r="HH42747"/>
      <c r="IW42747" s="36"/>
      <c r="JI42747"/>
      <c r="JJ42747"/>
      <c r="KX42747" s="23"/>
      <c r="KY42747" s="23"/>
    </row>
    <row r="42748" spans="36:311" x14ac:dyDescent="0.2">
      <c r="AJ42748" s="23"/>
      <c r="HH42748"/>
      <c r="IW42748" s="36"/>
      <c r="JI42748"/>
      <c r="JJ42748"/>
      <c r="KX42748" s="23"/>
      <c r="KY42748" s="23"/>
    </row>
    <row r="42749" spans="36:311" x14ac:dyDescent="0.2">
      <c r="AJ42749" s="23"/>
      <c r="HH42749"/>
      <c r="IW42749" s="36"/>
      <c r="JI42749"/>
      <c r="JJ42749"/>
      <c r="KX42749" s="23"/>
      <c r="KY42749" s="23"/>
    </row>
    <row r="42750" spans="36:311" x14ac:dyDescent="0.2">
      <c r="AJ42750" s="23"/>
      <c r="HH42750"/>
      <c r="IW42750" s="36"/>
      <c r="JI42750"/>
      <c r="JJ42750"/>
      <c r="KX42750" s="23"/>
      <c r="KY42750" s="23"/>
    </row>
    <row r="42751" spans="36:311" x14ac:dyDescent="0.2">
      <c r="AJ42751" s="23"/>
      <c r="HH42751"/>
      <c r="IW42751" s="36"/>
      <c r="JI42751"/>
      <c r="JJ42751"/>
      <c r="KX42751" s="23"/>
      <c r="KY42751" s="23"/>
    </row>
    <row r="42752" spans="36:311" x14ac:dyDescent="0.2">
      <c r="AJ42752" s="23"/>
      <c r="HH42752"/>
      <c r="IW42752" s="36"/>
      <c r="JI42752"/>
      <c r="JJ42752"/>
      <c r="KX42752" s="23"/>
      <c r="KY42752" s="23"/>
    </row>
    <row r="42753" spans="36:311" x14ac:dyDescent="0.2">
      <c r="AJ42753" s="23"/>
      <c r="HH42753"/>
      <c r="IW42753" s="36"/>
      <c r="JI42753"/>
      <c r="JJ42753"/>
      <c r="KX42753" s="23"/>
      <c r="KY42753" s="23"/>
    </row>
    <row r="42754" spans="36:311" x14ac:dyDescent="0.2">
      <c r="AJ42754" s="23"/>
      <c r="HH42754"/>
      <c r="IW42754" s="36"/>
      <c r="JI42754"/>
      <c r="JJ42754"/>
      <c r="KX42754" s="23"/>
      <c r="KY42754" s="23"/>
    </row>
    <row r="42755" spans="36:311" x14ac:dyDescent="0.2">
      <c r="AJ42755" s="23"/>
      <c r="HH42755"/>
      <c r="IW42755" s="36"/>
      <c r="JI42755"/>
      <c r="JJ42755"/>
      <c r="KX42755" s="23"/>
      <c r="KY42755" s="23"/>
    </row>
    <row r="42756" spans="36:311" x14ac:dyDescent="0.2">
      <c r="AJ42756" s="23"/>
      <c r="HH42756"/>
      <c r="IW42756" s="36"/>
      <c r="JI42756"/>
      <c r="JJ42756"/>
      <c r="KX42756" s="23"/>
      <c r="KY42756" s="23"/>
    </row>
    <row r="42757" spans="36:311" x14ac:dyDescent="0.2">
      <c r="AJ42757" s="23"/>
      <c r="HH42757"/>
      <c r="IW42757" s="36"/>
      <c r="JI42757"/>
      <c r="JJ42757"/>
      <c r="KX42757" s="23"/>
      <c r="KY42757" s="23"/>
    </row>
    <row r="42758" spans="36:311" x14ac:dyDescent="0.2">
      <c r="AJ42758" s="23"/>
      <c r="HH42758"/>
      <c r="IW42758" s="36"/>
      <c r="JI42758"/>
      <c r="JJ42758"/>
      <c r="KX42758" s="23"/>
      <c r="KY42758" s="23"/>
    </row>
    <row r="42759" spans="36:311" x14ac:dyDescent="0.2">
      <c r="AJ42759" s="23"/>
      <c r="HH42759"/>
      <c r="IW42759" s="36"/>
      <c r="JI42759"/>
      <c r="JJ42759"/>
      <c r="KX42759" s="23"/>
      <c r="KY42759" s="23"/>
    </row>
    <row r="42760" spans="36:311" x14ac:dyDescent="0.2">
      <c r="AJ42760" s="23"/>
      <c r="HH42760"/>
      <c r="IW42760" s="36"/>
      <c r="JI42760"/>
      <c r="JJ42760"/>
      <c r="KX42760" s="23"/>
      <c r="KY42760" s="23"/>
    </row>
    <row r="42761" spans="36:311" x14ac:dyDescent="0.2">
      <c r="AJ42761" s="23"/>
      <c r="HH42761"/>
      <c r="IW42761" s="36"/>
      <c r="JI42761"/>
      <c r="JJ42761"/>
      <c r="KX42761" s="23"/>
      <c r="KY42761" s="23"/>
    </row>
    <row r="42762" spans="36:311" x14ac:dyDescent="0.2">
      <c r="AJ42762" s="23"/>
      <c r="HH42762"/>
      <c r="IW42762" s="36"/>
      <c r="JI42762"/>
      <c r="JJ42762"/>
      <c r="KX42762" s="23"/>
      <c r="KY42762" s="23"/>
    </row>
    <row r="42763" spans="36:311" x14ac:dyDescent="0.2">
      <c r="AJ42763" s="23"/>
      <c r="HH42763"/>
      <c r="IW42763" s="36"/>
      <c r="JI42763"/>
      <c r="JJ42763"/>
      <c r="KX42763" s="23"/>
      <c r="KY42763" s="23"/>
    </row>
    <row r="42764" spans="36:311" x14ac:dyDescent="0.2">
      <c r="AJ42764" s="23"/>
      <c r="HH42764"/>
      <c r="IW42764" s="36"/>
      <c r="JI42764"/>
      <c r="JJ42764"/>
      <c r="KX42764" s="23"/>
      <c r="KY42764" s="23"/>
    </row>
    <row r="42765" spans="36:311" x14ac:dyDescent="0.2">
      <c r="AJ42765" s="23"/>
      <c r="HH42765"/>
      <c r="IW42765" s="36"/>
      <c r="JI42765"/>
      <c r="JJ42765"/>
      <c r="KX42765" s="23"/>
      <c r="KY42765" s="23"/>
    </row>
    <row r="42766" spans="36:311" x14ac:dyDescent="0.2">
      <c r="AJ42766" s="23"/>
      <c r="HH42766"/>
      <c r="IW42766" s="36"/>
      <c r="JI42766"/>
      <c r="JJ42766"/>
      <c r="KX42766" s="23"/>
      <c r="KY42766" s="23"/>
    </row>
    <row r="42767" spans="36:311" x14ac:dyDescent="0.2">
      <c r="AJ42767" s="23"/>
      <c r="HH42767"/>
      <c r="IW42767" s="36"/>
      <c r="JI42767"/>
      <c r="JJ42767"/>
      <c r="KX42767" s="23"/>
      <c r="KY42767" s="23"/>
    </row>
    <row r="42768" spans="36:311" x14ac:dyDescent="0.2">
      <c r="AJ42768" s="23"/>
      <c r="HH42768"/>
      <c r="IW42768" s="36"/>
      <c r="JI42768"/>
      <c r="JJ42768"/>
      <c r="KX42768" s="23"/>
      <c r="KY42768" s="23"/>
    </row>
    <row r="42769" spans="36:311" x14ac:dyDescent="0.2">
      <c r="AJ42769" s="23"/>
      <c r="HH42769"/>
      <c r="IW42769" s="36"/>
      <c r="JI42769"/>
      <c r="JJ42769"/>
      <c r="KX42769" s="23"/>
      <c r="KY42769" s="23"/>
    </row>
    <row r="42770" spans="36:311" x14ac:dyDescent="0.2">
      <c r="AJ42770" s="23"/>
      <c r="HH42770"/>
      <c r="IW42770" s="36"/>
      <c r="JI42770"/>
      <c r="JJ42770"/>
      <c r="KX42770" s="23"/>
      <c r="KY42770" s="23"/>
    </row>
    <row r="42771" spans="36:311" x14ac:dyDescent="0.2">
      <c r="AJ42771" s="23"/>
      <c r="HH42771"/>
      <c r="IW42771" s="36"/>
      <c r="JI42771"/>
      <c r="JJ42771"/>
      <c r="KX42771" s="23"/>
      <c r="KY42771" s="23"/>
    </row>
    <row r="42772" spans="36:311" x14ac:dyDescent="0.2">
      <c r="AJ42772" s="23"/>
      <c r="HH42772"/>
      <c r="IW42772" s="36"/>
      <c r="JI42772"/>
      <c r="JJ42772"/>
      <c r="KX42772" s="23"/>
      <c r="KY42772" s="23"/>
    </row>
    <row r="42773" spans="36:311" x14ac:dyDescent="0.2">
      <c r="AJ42773" s="23"/>
      <c r="HH42773"/>
      <c r="IW42773" s="36"/>
      <c r="JI42773"/>
      <c r="JJ42773"/>
      <c r="KX42773" s="23"/>
      <c r="KY42773" s="23"/>
    </row>
    <row r="42774" spans="36:311" x14ac:dyDescent="0.2">
      <c r="AJ42774" s="23"/>
      <c r="HH42774"/>
      <c r="IW42774" s="36"/>
      <c r="JI42774"/>
      <c r="JJ42774"/>
      <c r="KX42774" s="23"/>
      <c r="KY42774" s="23"/>
    </row>
    <row r="42775" spans="36:311" x14ac:dyDescent="0.2">
      <c r="AJ42775" s="23"/>
      <c r="HH42775"/>
      <c r="IW42775" s="36"/>
      <c r="JI42775"/>
      <c r="JJ42775"/>
      <c r="KX42775" s="23"/>
      <c r="KY42775" s="23"/>
    </row>
    <row r="42776" spans="36:311" x14ac:dyDescent="0.2">
      <c r="AJ42776" s="23"/>
      <c r="HH42776"/>
      <c r="IW42776" s="36"/>
      <c r="JI42776"/>
      <c r="JJ42776"/>
      <c r="KX42776" s="23"/>
      <c r="KY42776" s="23"/>
    </row>
    <row r="42777" spans="36:311" x14ac:dyDescent="0.2">
      <c r="AJ42777" s="23"/>
      <c r="HH42777"/>
      <c r="IW42777" s="36"/>
      <c r="JI42777"/>
      <c r="JJ42777"/>
      <c r="KX42777" s="23"/>
      <c r="KY42777" s="23"/>
    </row>
    <row r="42778" spans="36:311" x14ac:dyDescent="0.2">
      <c r="AJ42778" s="23"/>
      <c r="HH42778"/>
      <c r="IW42778" s="36"/>
      <c r="JI42778"/>
      <c r="JJ42778"/>
      <c r="KX42778" s="23"/>
      <c r="KY42778" s="23"/>
    </row>
    <row r="42779" spans="36:311" x14ac:dyDescent="0.2">
      <c r="AJ42779" s="23"/>
      <c r="HH42779"/>
      <c r="IW42779" s="36"/>
      <c r="JI42779"/>
      <c r="JJ42779"/>
      <c r="KX42779" s="23"/>
      <c r="KY42779" s="23"/>
    </row>
    <row r="42780" spans="36:311" x14ac:dyDescent="0.2">
      <c r="AJ42780" s="23"/>
      <c r="HH42780"/>
      <c r="IW42780" s="36"/>
      <c r="JI42780"/>
      <c r="JJ42780"/>
      <c r="KX42780" s="23"/>
      <c r="KY42780" s="23"/>
    </row>
    <row r="42781" spans="36:311" x14ac:dyDescent="0.2">
      <c r="AJ42781" s="23"/>
      <c r="HH42781"/>
      <c r="IW42781" s="36"/>
      <c r="JI42781"/>
      <c r="JJ42781"/>
      <c r="KX42781" s="23"/>
      <c r="KY42781" s="23"/>
    </row>
    <row r="42782" spans="36:311" x14ac:dyDescent="0.2">
      <c r="AJ42782" s="23"/>
      <c r="HH42782"/>
      <c r="IW42782" s="36"/>
      <c r="JI42782"/>
      <c r="JJ42782"/>
      <c r="KX42782" s="23"/>
      <c r="KY42782" s="23"/>
    </row>
    <row r="42783" spans="36:311" x14ac:dyDescent="0.2">
      <c r="AJ42783" s="23"/>
      <c r="HH42783"/>
      <c r="IW42783" s="36"/>
      <c r="JI42783"/>
      <c r="JJ42783"/>
      <c r="KX42783" s="23"/>
      <c r="KY42783" s="23"/>
    </row>
    <row r="42784" spans="36:311" x14ac:dyDescent="0.2">
      <c r="AJ42784" s="23"/>
      <c r="HH42784"/>
      <c r="IW42784" s="36"/>
      <c r="JI42784"/>
      <c r="JJ42784"/>
      <c r="KX42784" s="23"/>
      <c r="KY42784" s="23"/>
    </row>
    <row r="42785" spans="36:311" x14ac:dyDescent="0.2">
      <c r="AJ42785" s="23"/>
      <c r="HH42785"/>
      <c r="IW42785" s="36"/>
      <c r="JI42785"/>
      <c r="JJ42785"/>
      <c r="KX42785" s="23"/>
      <c r="KY42785" s="23"/>
    </row>
    <row r="42786" spans="36:311" x14ac:dyDescent="0.2">
      <c r="AJ42786" s="23"/>
      <c r="HH42786"/>
      <c r="IW42786" s="36"/>
      <c r="JI42786"/>
      <c r="JJ42786"/>
      <c r="KX42786" s="23"/>
      <c r="KY42786" s="23"/>
    </row>
    <row r="42787" spans="36:311" x14ac:dyDescent="0.2">
      <c r="AJ42787" s="23"/>
      <c r="HH42787"/>
      <c r="IW42787" s="36"/>
      <c r="JI42787"/>
      <c r="JJ42787"/>
      <c r="KX42787" s="23"/>
      <c r="KY42787" s="23"/>
    </row>
    <row r="42788" spans="36:311" x14ac:dyDescent="0.2">
      <c r="AJ42788" s="23"/>
      <c r="HH42788"/>
      <c r="IW42788" s="36"/>
      <c r="JI42788"/>
      <c r="JJ42788"/>
      <c r="KX42788" s="23"/>
      <c r="KY42788" s="23"/>
    </row>
    <row r="42789" spans="36:311" x14ac:dyDescent="0.2">
      <c r="AJ42789" s="23"/>
      <c r="HH42789"/>
      <c r="IW42789" s="36"/>
      <c r="JI42789"/>
      <c r="JJ42789"/>
      <c r="KX42789" s="23"/>
      <c r="KY42789" s="23"/>
    </row>
    <row r="42790" spans="36:311" x14ac:dyDescent="0.2">
      <c r="AJ42790" s="23"/>
      <c r="HH42790"/>
      <c r="IW42790" s="36"/>
      <c r="JI42790"/>
      <c r="JJ42790"/>
      <c r="KX42790" s="23"/>
      <c r="KY42790" s="23"/>
    </row>
    <row r="42791" spans="36:311" x14ac:dyDescent="0.2">
      <c r="AJ42791" s="23"/>
      <c r="HH42791"/>
      <c r="IW42791" s="36"/>
      <c r="JI42791"/>
      <c r="JJ42791"/>
      <c r="KX42791" s="23"/>
      <c r="KY42791" s="23"/>
    </row>
    <row r="42792" spans="36:311" x14ac:dyDescent="0.2">
      <c r="AJ42792" s="23"/>
      <c r="HH42792"/>
      <c r="IW42792" s="36"/>
      <c r="JI42792"/>
      <c r="JJ42792"/>
      <c r="KX42792" s="23"/>
      <c r="KY42792" s="23"/>
    </row>
    <row r="42793" spans="36:311" x14ac:dyDescent="0.2">
      <c r="AJ42793" s="23"/>
      <c r="HH42793"/>
      <c r="IW42793" s="36"/>
      <c r="JI42793"/>
      <c r="JJ42793"/>
      <c r="KX42793" s="23"/>
      <c r="KY42793" s="23"/>
    </row>
    <row r="42794" spans="36:311" x14ac:dyDescent="0.2">
      <c r="AJ42794" s="23"/>
      <c r="HH42794"/>
      <c r="IW42794" s="36"/>
      <c r="JI42794"/>
      <c r="JJ42794"/>
      <c r="KX42794" s="23"/>
      <c r="KY42794" s="23"/>
    </row>
    <row r="42795" spans="36:311" x14ac:dyDescent="0.2">
      <c r="AJ42795" s="23"/>
      <c r="HH42795"/>
      <c r="IW42795" s="36"/>
      <c r="JI42795"/>
      <c r="JJ42795"/>
      <c r="KX42795" s="23"/>
      <c r="KY42795" s="23"/>
    </row>
    <row r="42796" spans="36:311" x14ac:dyDescent="0.2">
      <c r="AJ42796" s="23"/>
      <c r="HH42796"/>
      <c r="IW42796" s="36"/>
      <c r="JI42796"/>
      <c r="JJ42796"/>
      <c r="KX42796" s="23"/>
      <c r="KY42796" s="23"/>
    </row>
    <row r="42797" spans="36:311" x14ac:dyDescent="0.2">
      <c r="AJ42797" s="23"/>
      <c r="HH42797"/>
      <c r="IW42797" s="36"/>
      <c r="JI42797"/>
      <c r="JJ42797"/>
      <c r="KX42797" s="23"/>
      <c r="KY42797" s="23"/>
    </row>
    <row r="42798" spans="36:311" x14ac:dyDescent="0.2">
      <c r="AJ42798" s="23"/>
      <c r="HH42798"/>
      <c r="IW42798" s="36"/>
      <c r="JI42798"/>
      <c r="JJ42798"/>
      <c r="KX42798" s="23"/>
      <c r="KY42798" s="23"/>
    </row>
    <row r="42799" spans="36:311" x14ac:dyDescent="0.2">
      <c r="AJ42799" s="23"/>
      <c r="HH42799"/>
      <c r="IW42799" s="36"/>
      <c r="JI42799"/>
      <c r="JJ42799"/>
      <c r="KX42799" s="23"/>
      <c r="KY42799" s="23"/>
    </row>
    <row r="42800" spans="36:311" x14ac:dyDescent="0.2">
      <c r="AJ42800" s="23"/>
      <c r="HH42800"/>
      <c r="IW42800" s="36"/>
      <c r="JI42800"/>
      <c r="JJ42800"/>
      <c r="KX42800" s="23"/>
      <c r="KY42800" s="23"/>
    </row>
    <row r="42801" spans="36:311" x14ac:dyDescent="0.2">
      <c r="AJ42801" s="23"/>
      <c r="HH42801"/>
      <c r="IW42801" s="36"/>
      <c r="JI42801"/>
      <c r="JJ42801"/>
      <c r="KX42801" s="23"/>
      <c r="KY42801" s="23"/>
    </row>
    <row r="42802" spans="36:311" x14ac:dyDescent="0.2">
      <c r="AJ42802" s="23"/>
      <c r="HH42802"/>
      <c r="IW42802" s="36"/>
      <c r="JI42802"/>
      <c r="JJ42802"/>
      <c r="KX42802" s="23"/>
      <c r="KY42802" s="23"/>
    </row>
    <row r="42803" spans="36:311" x14ac:dyDescent="0.2">
      <c r="AJ42803" s="23"/>
      <c r="HH42803"/>
      <c r="IW42803" s="36"/>
      <c r="JI42803"/>
      <c r="JJ42803"/>
      <c r="KX42803" s="23"/>
      <c r="KY42803" s="23"/>
    </row>
    <row r="42804" spans="36:311" x14ac:dyDescent="0.2">
      <c r="AJ42804" s="23"/>
      <c r="HH42804"/>
      <c r="IW42804" s="36"/>
      <c r="JI42804"/>
      <c r="JJ42804"/>
      <c r="KX42804" s="23"/>
      <c r="KY42804" s="23"/>
    </row>
    <row r="42805" spans="36:311" x14ac:dyDescent="0.2">
      <c r="AJ42805" s="23"/>
      <c r="HH42805"/>
      <c r="IW42805" s="36"/>
      <c r="JI42805"/>
      <c r="JJ42805"/>
      <c r="KX42805" s="23"/>
      <c r="KY42805" s="23"/>
    </row>
    <row r="42806" spans="36:311" x14ac:dyDescent="0.2">
      <c r="AJ42806" s="23"/>
      <c r="HH42806"/>
      <c r="IW42806" s="36"/>
      <c r="JI42806"/>
      <c r="JJ42806"/>
      <c r="KX42806" s="23"/>
      <c r="KY42806" s="23"/>
    </row>
    <row r="42807" spans="36:311" x14ac:dyDescent="0.2">
      <c r="AJ42807" s="23"/>
      <c r="HH42807"/>
      <c r="IW42807" s="36"/>
      <c r="JI42807"/>
      <c r="JJ42807"/>
      <c r="KX42807" s="23"/>
      <c r="KY42807" s="23"/>
    </row>
    <row r="42808" spans="36:311" x14ac:dyDescent="0.2">
      <c r="AJ42808" s="23"/>
      <c r="HH42808"/>
      <c r="IW42808" s="36"/>
      <c r="JI42808"/>
      <c r="JJ42808"/>
      <c r="KX42808" s="23"/>
      <c r="KY42808" s="23"/>
    </row>
    <row r="42809" spans="36:311" x14ac:dyDescent="0.2">
      <c r="AJ42809" s="23"/>
      <c r="HH42809"/>
      <c r="IW42809" s="36"/>
      <c r="JI42809"/>
      <c r="JJ42809"/>
      <c r="KX42809" s="23"/>
      <c r="KY42809" s="23"/>
    </row>
    <row r="42810" spans="36:311" x14ac:dyDescent="0.2">
      <c r="AJ42810" s="23"/>
      <c r="HH42810"/>
      <c r="IW42810" s="36"/>
      <c r="JI42810"/>
      <c r="JJ42810"/>
      <c r="KX42810" s="23"/>
      <c r="KY42810" s="23"/>
    </row>
    <row r="42811" spans="36:311" x14ac:dyDescent="0.2">
      <c r="AJ42811" s="23"/>
      <c r="HH42811"/>
      <c r="IW42811" s="36"/>
      <c r="JI42811"/>
      <c r="JJ42811"/>
      <c r="KX42811" s="23"/>
      <c r="KY42811" s="23"/>
    </row>
    <row r="42812" spans="36:311" x14ac:dyDescent="0.2">
      <c r="AJ42812" s="23"/>
      <c r="HH42812"/>
      <c r="IW42812" s="36"/>
      <c r="JI42812"/>
      <c r="JJ42812"/>
      <c r="KX42812" s="23"/>
      <c r="KY42812" s="23"/>
    </row>
    <row r="42813" spans="36:311" x14ac:dyDescent="0.2">
      <c r="AJ42813" s="23"/>
      <c r="HH42813"/>
      <c r="IW42813" s="36"/>
      <c r="JI42813"/>
      <c r="JJ42813"/>
      <c r="KX42813" s="23"/>
      <c r="KY42813" s="23"/>
    </row>
    <row r="42814" spans="36:311" x14ac:dyDescent="0.2">
      <c r="AJ42814" s="23"/>
      <c r="HH42814"/>
      <c r="IW42814" s="36"/>
      <c r="JI42814"/>
      <c r="JJ42814"/>
      <c r="KX42814" s="23"/>
      <c r="KY42814" s="23"/>
    </row>
    <row r="42815" spans="36:311" x14ac:dyDescent="0.2">
      <c r="AJ42815" s="23"/>
      <c r="HH42815"/>
      <c r="IW42815" s="36"/>
      <c r="JI42815"/>
      <c r="JJ42815"/>
      <c r="KX42815" s="23"/>
      <c r="KY42815" s="23"/>
    </row>
    <row r="42816" spans="36:311" x14ac:dyDescent="0.2">
      <c r="AJ42816" s="23"/>
      <c r="HH42816"/>
      <c r="IW42816" s="36"/>
      <c r="JI42816"/>
      <c r="JJ42816"/>
      <c r="KX42816" s="23"/>
      <c r="KY42816" s="23"/>
    </row>
    <row r="42817" spans="36:311" x14ac:dyDescent="0.2">
      <c r="AJ42817" s="23"/>
      <c r="HH42817"/>
      <c r="IW42817" s="36"/>
      <c r="JI42817"/>
      <c r="JJ42817"/>
      <c r="KX42817" s="23"/>
      <c r="KY42817" s="23"/>
    </row>
    <row r="42818" spans="36:311" x14ac:dyDescent="0.2">
      <c r="AJ42818" s="23"/>
      <c r="HH42818"/>
      <c r="IW42818" s="36"/>
      <c r="JI42818"/>
      <c r="JJ42818"/>
      <c r="KX42818" s="23"/>
      <c r="KY42818" s="23"/>
    </row>
    <row r="42819" spans="36:311" x14ac:dyDescent="0.2">
      <c r="AJ42819" s="23"/>
      <c r="HH42819"/>
      <c r="IW42819" s="36"/>
      <c r="JI42819"/>
      <c r="JJ42819"/>
      <c r="KX42819" s="23"/>
      <c r="KY42819" s="23"/>
    </row>
    <row r="42820" spans="36:311" x14ac:dyDescent="0.2">
      <c r="AJ42820" s="23"/>
      <c r="HH42820"/>
      <c r="IW42820" s="36"/>
      <c r="JI42820"/>
      <c r="JJ42820"/>
      <c r="KX42820" s="23"/>
      <c r="KY42820" s="23"/>
    </row>
    <row r="42821" spans="36:311" x14ac:dyDescent="0.2">
      <c r="AJ42821" s="23"/>
      <c r="HH42821"/>
      <c r="IW42821" s="36"/>
      <c r="JI42821"/>
      <c r="JJ42821"/>
      <c r="KX42821" s="23"/>
      <c r="KY42821" s="23"/>
    </row>
    <row r="42822" spans="36:311" x14ac:dyDescent="0.2">
      <c r="AJ42822" s="23"/>
      <c r="HH42822"/>
      <c r="IW42822" s="36"/>
      <c r="JI42822"/>
      <c r="JJ42822"/>
      <c r="KX42822" s="23"/>
      <c r="KY42822" s="23"/>
    </row>
    <row r="42823" spans="36:311" x14ac:dyDescent="0.2">
      <c r="AJ42823" s="23"/>
      <c r="HH42823"/>
      <c r="IW42823" s="36"/>
      <c r="JI42823"/>
      <c r="JJ42823"/>
      <c r="KX42823" s="23"/>
      <c r="KY42823" s="23"/>
    </row>
    <row r="42824" spans="36:311" x14ac:dyDescent="0.2">
      <c r="AJ42824" s="23"/>
      <c r="HH42824"/>
      <c r="IW42824" s="36"/>
      <c r="JI42824"/>
      <c r="JJ42824"/>
      <c r="KX42824" s="23"/>
      <c r="KY42824" s="23"/>
    </row>
    <row r="42825" spans="36:311" x14ac:dyDescent="0.2">
      <c r="AJ42825" s="23"/>
      <c r="HH42825"/>
      <c r="IW42825" s="36"/>
      <c r="JI42825"/>
      <c r="JJ42825"/>
      <c r="KX42825" s="23"/>
      <c r="KY42825" s="23"/>
    </row>
    <row r="42826" spans="36:311" x14ac:dyDescent="0.2">
      <c r="AJ42826" s="23"/>
      <c r="HH42826"/>
      <c r="IW42826" s="36"/>
      <c r="JI42826"/>
      <c r="JJ42826"/>
      <c r="KX42826" s="23"/>
      <c r="KY42826" s="23"/>
    </row>
    <row r="42827" spans="36:311" x14ac:dyDescent="0.2">
      <c r="AJ42827" s="23"/>
      <c r="HH42827"/>
      <c r="IW42827" s="36"/>
      <c r="JI42827"/>
      <c r="JJ42827"/>
      <c r="KX42827" s="23"/>
      <c r="KY42827" s="23"/>
    </row>
    <row r="42828" spans="36:311" x14ac:dyDescent="0.2">
      <c r="AJ42828" s="23"/>
      <c r="HH42828"/>
      <c r="IW42828" s="36"/>
      <c r="JI42828"/>
      <c r="JJ42828"/>
      <c r="KX42828" s="23"/>
      <c r="KY42828" s="23"/>
    </row>
    <row r="42829" spans="36:311" x14ac:dyDescent="0.2">
      <c r="AJ42829" s="23"/>
      <c r="HH42829"/>
      <c r="IW42829" s="36"/>
      <c r="JI42829"/>
      <c r="JJ42829"/>
      <c r="KX42829" s="23"/>
      <c r="KY42829" s="23"/>
    </row>
    <row r="42830" spans="36:311" x14ac:dyDescent="0.2">
      <c r="AJ42830" s="23"/>
      <c r="HH42830"/>
      <c r="IW42830" s="36"/>
      <c r="JI42830"/>
      <c r="JJ42830"/>
      <c r="KX42830" s="23"/>
      <c r="KY42830" s="23"/>
    </row>
    <row r="42831" spans="36:311" x14ac:dyDescent="0.2">
      <c r="AJ42831" s="23"/>
      <c r="HH42831"/>
      <c r="IW42831" s="36"/>
      <c r="JI42831"/>
      <c r="JJ42831"/>
      <c r="KX42831" s="23"/>
      <c r="KY42831" s="23"/>
    </row>
    <row r="42832" spans="36:311" x14ac:dyDescent="0.2">
      <c r="AJ42832" s="23"/>
      <c r="HH42832"/>
      <c r="IW42832" s="36"/>
      <c r="JI42832"/>
      <c r="JJ42832"/>
      <c r="KX42832" s="23"/>
      <c r="KY42832" s="23"/>
    </row>
    <row r="42833" spans="36:311" x14ac:dyDescent="0.2">
      <c r="AJ42833" s="23"/>
      <c r="HH42833"/>
      <c r="IW42833" s="36"/>
      <c r="JI42833"/>
      <c r="JJ42833"/>
      <c r="KX42833" s="23"/>
      <c r="KY42833" s="23"/>
    </row>
    <row r="42834" spans="36:311" x14ac:dyDescent="0.2">
      <c r="AJ42834" s="23"/>
      <c r="HH42834"/>
      <c r="IW42834" s="36"/>
      <c r="JI42834"/>
      <c r="JJ42834"/>
      <c r="KX42834" s="23"/>
      <c r="KY42834" s="23"/>
    </row>
    <row r="42835" spans="36:311" x14ac:dyDescent="0.2">
      <c r="AJ42835" s="23"/>
      <c r="HH42835"/>
      <c r="IW42835" s="36"/>
      <c r="JI42835"/>
      <c r="JJ42835"/>
      <c r="KX42835" s="23"/>
      <c r="KY42835" s="23"/>
    </row>
    <row r="42836" spans="36:311" x14ac:dyDescent="0.2">
      <c r="AJ42836" s="23"/>
      <c r="HH42836"/>
      <c r="IW42836" s="36"/>
      <c r="JI42836"/>
      <c r="JJ42836"/>
      <c r="KX42836" s="23"/>
      <c r="KY42836" s="23"/>
    </row>
    <row r="42837" spans="36:311" x14ac:dyDescent="0.2">
      <c r="AJ42837" s="23"/>
      <c r="HH42837"/>
      <c r="IW42837" s="36"/>
      <c r="JI42837"/>
      <c r="JJ42837"/>
      <c r="KX42837" s="23"/>
      <c r="KY42837" s="23"/>
    </row>
    <row r="42838" spans="36:311" x14ac:dyDescent="0.2">
      <c r="AJ42838" s="23"/>
      <c r="HH42838"/>
      <c r="IW42838" s="36"/>
      <c r="JI42838"/>
      <c r="JJ42838"/>
      <c r="KX42838" s="23"/>
      <c r="KY42838" s="23"/>
    </row>
    <row r="42839" spans="36:311" x14ac:dyDescent="0.2">
      <c r="AJ42839" s="23"/>
      <c r="HH42839"/>
      <c r="IW42839" s="36"/>
      <c r="JI42839"/>
      <c r="JJ42839"/>
      <c r="KX42839" s="23"/>
      <c r="KY42839" s="23"/>
    </row>
    <row r="42840" spans="36:311" x14ac:dyDescent="0.2">
      <c r="AJ42840" s="23"/>
      <c r="HH42840"/>
      <c r="IW42840" s="36"/>
      <c r="JI42840"/>
      <c r="JJ42840"/>
      <c r="KX42840" s="23"/>
      <c r="KY42840" s="23"/>
    </row>
    <row r="42841" spans="36:311" x14ac:dyDescent="0.2">
      <c r="AJ42841" s="23"/>
      <c r="HH42841"/>
      <c r="IW42841" s="36"/>
      <c r="JI42841"/>
      <c r="JJ42841"/>
      <c r="KX42841" s="23"/>
      <c r="KY42841" s="23"/>
    </row>
    <row r="42842" spans="36:311" x14ac:dyDescent="0.2">
      <c r="AJ42842" s="23"/>
      <c r="HH42842"/>
      <c r="IW42842" s="36"/>
      <c r="JI42842"/>
      <c r="JJ42842"/>
      <c r="KX42842" s="23"/>
      <c r="KY42842" s="23"/>
    </row>
    <row r="42843" spans="36:311" x14ac:dyDescent="0.2">
      <c r="AJ42843" s="23"/>
      <c r="HH42843"/>
      <c r="IW42843" s="36"/>
      <c r="JI42843"/>
      <c r="JJ42843"/>
      <c r="KX42843" s="23"/>
      <c r="KY42843" s="23"/>
    </row>
    <row r="42844" spans="36:311" x14ac:dyDescent="0.2">
      <c r="AJ42844" s="23"/>
      <c r="HH42844"/>
      <c r="IW42844" s="36"/>
      <c r="JI42844"/>
      <c r="JJ42844"/>
      <c r="KX42844" s="23"/>
      <c r="KY42844" s="23"/>
    </row>
    <row r="42845" spans="36:311" x14ac:dyDescent="0.2">
      <c r="AJ42845" s="23"/>
      <c r="HH42845"/>
      <c r="IW42845" s="36"/>
      <c r="JI42845"/>
      <c r="JJ42845"/>
      <c r="KX42845" s="23"/>
      <c r="KY42845" s="23"/>
    </row>
    <row r="42846" spans="36:311" x14ac:dyDescent="0.2">
      <c r="AJ42846" s="23"/>
      <c r="HH42846"/>
      <c r="IW42846" s="36"/>
      <c r="JI42846"/>
      <c r="JJ42846"/>
      <c r="KX42846" s="23"/>
      <c r="KY42846" s="23"/>
    </row>
    <row r="42847" spans="36:311" x14ac:dyDescent="0.2">
      <c r="AJ42847" s="23"/>
      <c r="HH42847"/>
      <c r="IW42847" s="36"/>
      <c r="JI42847"/>
      <c r="JJ42847"/>
      <c r="KX42847" s="23"/>
      <c r="KY42847" s="23"/>
    </row>
    <row r="42848" spans="36:311" x14ac:dyDescent="0.2">
      <c r="AJ42848" s="23"/>
      <c r="HH42848"/>
      <c r="IW42848" s="36"/>
      <c r="JI42848"/>
      <c r="JJ42848"/>
      <c r="KX42848" s="23"/>
      <c r="KY42848" s="23"/>
    </row>
    <row r="42849" spans="36:311" x14ac:dyDescent="0.2">
      <c r="AJ42849" s="23"/>
      <c r="HH42849"/>
      <c r="IW42849" s="36"/>
      <c r="JI42849"/>
      <c r="JJ42849"/>
      <c r="KX42849" s="23"/>
      <c r="KY42849" s="23"/>
    </row>
    <row r="42850" spans="36:311" x14ac:dyDescent="0.2">
      <c r="AJ42850" s="23"/>
      <c r="HH42850"/>
      <c r="IW42850" s="36"/>
      <c r="JI42850"/>
      <c r="JJ42850"/>
      <c r="KX42850" s="23"/>
      <c r="KY42850" s="23"/>
    </row>
    <row r="42851" spans="36:311" x14ac:dyDescent="0.2">
      <c r="AJ42851" s="23"/>
      <c r="HH42851"/>
      <c r="IW42851" s="36"/>
      <c r="JI42851"/>
      <c r="JJ42851"/>
      <c r="KX42851" s="23"/>
      <c r="KY42851" s="23"/>
    </row>
    <row r="42852" spans="36:311" x14ac:dyDescent="0.2">
      <c r="AJ42852" s="23"/>
      <c r="HH42852"/>
      <c r="IW42852" s="36"/>
      <c r="JI42852"/>
      <c r="JJ42852"/>
      <c r="KX42852" s="23"/>
      <c r="KY42852" s="23"/>
    </row>
    <row r="42853" spans="36:311" x14ac:dyDescent="0.2">
      <c r="AJ42853" s="23"/>
      <c r="HH42853"/>
      <c r="IW42853" s="36"/>
      <c r="JI42853"/>
      <c r="JJ42853"/>
      <c r="KX42853" s="23"/>
      <c r="KY42853" s="23"/>
    </row>
    <row r="42854" spans="36:311" x14ac:dyDescent="0.2">
      <c r="AJ42854" s="23"/>
      <c r="HH42854"/>
      <c r="IW42854" s="36"/>
      <c r="JI42854"/>
      <c r="JJ42854"/>
      <c r="KX42854" s="23"/>
      <c r="KY42854" s="23"/>
    </row>
    <row r="42855" spans="36:311" x14ac:dyDescent="0.2">
      <c r="AJ42855" s="23"/>
      <c r="HH42855"/>
      <c r="IW42855" s="36"/>
      <c r="JI42855"/>
      <c r="JJ42855"/>
      <c r="KX42855" s="23"/>
      <c r="KY42855" s="23"/>
    </row>
    <row r="42856" spans="36:311" x14ac:dyDescent="0.2">
      <c r="AJ42856" s="23"/>
      <c r="HH42856"/>
      <c r="IW42856" s="36"/>
      <c r="JI42856"/>
      <c r="JJ42856"/>
      <c r="KX42856" s="23"/>
      <c r="KY42856" s="23"/>
    </row>
    <row r="42857" spans="36:311" x14ac:dyDescent="0.2">
      <c r="AJ42857" s="23"/>
      <c r="HH42857"/>
      <c r="IW42857" s="36"/>
      <c r="JI42857"/>
      <c r="JJ42857"/>
      <c r="KX42857" s="23"/>
      <c r="KY42857" s="23"/>
    </row>
    <row r="42858" spans="36:311" x14ac:dyDescent="0.2">
      <c r="AJ42858" s="23"/>
      <c r="HH42858"/>
      <c r="IW42858" s="36"/>
      <c r="JI42858"/>
      <c r="JJ42858"/>
      <c r="KX42858" s="23"/>
      <c r="KY42858" s="23"/>
    </row>
    <row r="42859" spans="36:311" x14ac:dyDescent="0.2">
      <c r="AJ42859" s="23"/>
      <c r="HH42859"/>
      <c r="IW42859" s="36"/>
      <c r="JI42859"/>
      <c r="JJ42859"/>
      <c r="KX42859" s="23"/>
      <c r="KY42859" s="23"/>
    </row>
    <row r="42860" spans="36:311" x14ac:dyDescent="0.2">
      <c r="AJ42860" s="23"/>
      <c r="HH42860"/>
      <c r="IW42860" s="36"/>
      <c r="JI42860"/>
      <c r="JJ42860"/>
      <c r="KX42860" s="23"/>
      <c r="KY42860" s="23"/>
    </row>
    <row r="42861" spans="36:311" x14ac:dyDescent="0.2">
      <c r="AJ42861" s="23"/>
      <c r="HH42861"/>
      <c r="IW42861" s="36"/>
      <c r="JI42861"/>
      <c r="JJ42861"/>
      <c r="KX42861" s="23"/>
      <c r="KY42861" s="23"/>
    </row>
    <row r="42862" spans="36:311" x14ac:dyDescent="0.2">
      <c r="AJ42862" s="23"/>
      <c r="HH42862"/>
      <c r="IW42862" s="36"/>
      <c r="JI42862"/>
      <c r="JJ42862"/>
      <c r="KX42862" s="23"/>
      <c r="KY42862" s="23"/>
    </row>
    <row r="42863" spans="36:311" x14ac:dyDescent="0.2">
      <c r="AJ42863" s="23"/>
      <c r="HH42863"/>
      <c r="IW42863" s="36"/>
      <c r="JI42863"/>
      <c r="JJ42863"/>
      <c r="KX42863" s="23"/>
      <c r="KY42863" s="23"/>
    </row>
    <row r="42864" spans="36:311" x14ac:dyDescent="0.2">
      <c r="AJ42864" s="23"/>
      <c r="HH42864"/>
      <c r="IW42864" s="36"/>
      <c r="JI42864"/>
      <c r="JJ42864"/>
      <c r="KX42864" s="23"/>
      <c r="KY42864" s="23"/>
    </row>
    <row r="42865" spans="36:311" x14ac:dyDescent="0.2">
      <c r="AJ42865" s="23"/>
      <c r="HH42865"/>
      <c r="IW42865" s="36"/>
      <c r="JI42865"/>
      <c r="JJ42865"/>
      <c r="KX42865" s="23"/>
      <c r="KY42865" s="23"/>
    </row>
    <row r="42866" spans="36:311" x14ac:dyDescent="0.2">
      <c r="AJ42866" s="23"/>
      <c r="HH42866"/>
      <c r="IW42866" s="36"/>
      <c r="JI42866"/>
      <c r="JJ42866"/>
      <c r="KX42866" s="23"/>
      <c r="KY42866" s="23"/>
    </row>
    <row r="42867" spans="36:311" x14ac:dyDescent="0.2">
      <c r="AJ42867" s="23"/>
      <c r="HH42867"/>
      <c r="IW42867" s="36"/>
      <c r="JI42867"/>
      <c r="JJ42867"/>
      <c r="KX42867" s="23"/>
      <c r="KY42867" s="23"/>
    </row>
    <row r="42868" spans="36:311" x14ac:dyDescent="0.2">
      <c r="AJ42868" s="23"/>
      <c r="HH42868"/>
      <c r="IW42868" s="36"/>
      <c r="JI42868"/>
      <c r="JJ42868"/>
      <c r="KX42868" s="23"/>
      <c r="KY42868" s="23"/>
    </row>
    <row r="42869" spans="36:311" x14ac:dyDescent="0.2">
      <c r="AJ42869" s="23"/>
      <c r="HH42869"/>
      <c r="IW42869" s="36"/>
      <c r="JI42869"/>
      <c r="JJ42869"/>
      <c r="KX42869" s="23"/>
      <c r="KY42869" s="23"/>
    </row>
    <row r="42870" spans="36:311" x14ac:dyDescent="0.2">
      <c r="AJ42870" s="23"/>
      <c r="HH42870"/>
      <c r="IW42870" s="36"/>
      <c r="JI42870"/>
      <c r="JJ42870"/>
      <c r="KX42870" s="23"/>
      <c r="KY42870" s="23"/>
    </row>
    <row r="42871" spans="36:311" x14ac:dyDescent="0.2">
      <c r="AJ42871" s="23"/>
      <c r="HH42871"/>
      <c r="IW42871" s="36"/>
      <c r="JI42871"/>
      <c r="JJ42871"/>
      <c r="KX42871" s="23"/>
      <c r="KY42871" s="23"/>
    </row>
    <row r="42872" spans="36:311" x14ac:dyDescent="0.2">
      <c r="AJ42872" s="23"/>
      <c r="HH42872"/>
      <c r="IW42872" s="36"/>
      <c r="JI42872"/>
      <c r="JJ42872"/>
      <c r="KX42872" s="23"/>
      <c r="KY42872" s="23"/>
    </row>
    <row r="42873" spans="36:311" x14ac:dyDescent="0.2">
      <c r="AJ42873" s="23"/>
      <c r="HH42873"/>
      <c r="IW42873" s="36"/>
      <c r="JI42873"/>
      <c r="JJ42873"/>
      <c r="KX42873" s="23"/>
      <c r="KY42873" s="23"/>
    </row>
    <row r="42874" spans="36:311" x14ac:dyDescent="0.2">
      <c r="AJ42874" s="23"/>
      <c r="HH42874"/>
      <c r="IW42874" s="36"/>
      <c r="JI42874"/>
      <c r="JJ42874"/>
      <c r="KX42874" s="23"/>
      <c r="KY42874" s="23"/>
    </row>
    <row r="42875" spans="36:311" x14ac:dyDescent="0.2">
      <c r="AJ42875" s="23"/>
      <c r="HH42875"/>
      <c r="IW42875" s="36"/>
      <c r="JI42875"/>
      <c r="JJ42875"/>
      <c r="KX42875" s="23"/>
      <c r="KY42875" s="23"/>
    </row>
    <row r="42876" spans="36:311" x14ac:dyDescent="0.2">
      <c r="AJ42876" s="23"/>
      <c r="HH42876"/>
      <c r="IW42876" s="36"/>
      <c r="JI42876"/>
      <c r="JJ42876"/>
      <c r="KX42876" s="23"/>
      <c r="KY42876" s="23"/>
    </row>
    <row r="42877" spans="36:311" x14ac:dyDescent="0.2">
      <c r="AJ42877" s="23"/>
      <c r="HH42877"/>
      <c r="IW42877" s="36"/>
      <c r="JI42877"/>
      <c r="JJ42877"/>
      <c r="KX42877" s="23"/>
      <c r="KY42877" s="23"/>
    </row>
    <row r="42878" spans="36:311" x14ac:dyDescent="0.2">
      <c r="AJ42878" s="23"/>
      <c r="HH42878"/>
      <c r="IW42878" s="36"/>
      <c r="JI42878"/>
      <c r="JJ42878"/>
      <c r="KX42878" s="23"/>
      <c r="KY42878" s="23"/>
    </row>
    <row r="42879" spans="36:311" x14ac:dyDescent="0.2">
      <c r="AJ42879" s="23"/>
      <c r="HH42879"/>
      <c r="IW42879" s="36"/>
      <c r="JI42879"/>
      <c r="JJ42879"/>
      <c r="KX42879" s="23"/>
      <c r="KY42879" s="23"/>
    </row>
    <row r="42880" spans="36:311" x14ac:dyDescent="0.2">
      <c r="AJ42880" s="23"/>
      <c r="HH42880"/>
      <c r="IW42880" s="36"/>
      <c r="JI42880"/>
      <c r="JJ42880"/>
      <c r="KX42880" s="23"/>
      <c r="KY42880" s="23"/>
    </row>
    <row r="42881" spans="36:311" x14ac:dyDescent="0.2">
      <c r="AJ42881" s="23"/>
      <c r="HH42881"/>
      <c r="IW42881" s="36"/>
      <c r="JI42881"/>
      <c r="JJ42881"/>
      <c r="KX42881" s="23"/>
      <c r="KY42881" s="23"/>
    </row>
    <row r="42882" spans="36:311" x14ac:dyDescent="0.2">
      <c r="AJ42882" s="23"/>
      <c r="HH42882"/>
      <c r="IW42882" s="36"/>
      <c r="JI42882"/>
      <c r="JJ42882"/>
      <c r="KX42882" s="23"/>
      <c r="KY42882" s="23"/>
    </row>
    <row r="42883" spans="36:311" x14ac:dyDescent="0.2">
      <c r="AJ42883" s="23"/>
      <c r="HH42883"/>
      <c r="IW42883" s="36"/>
      <c r="JI42883"/>
      <c r="JJ42883"/>
      <c r="KX42883" s="23"/>
      <c r="KY42883" s="23"/>
    </row>
    <row r="42884" spans="36:311" x14ac:dyDescent="0.2">
      <c r="AJ42884" s="23"/>
      <c r="HH42884"/>
      <c r="IW42884" s="36"/>
      <c r="JI42884"/>
      <c r="JJ42884"/>
      <c r="KX42884" s="23"/>
      <c r="KY42884" s="23"/>
    </row>
    <row r="42885" spans="36:311" x14ac:dyDescent="0.2">
      <c r="AJ42885" s="23"/>
      <c r="HH42885"/>
      <c r="IW42885" s="36"/>
      <c r="JI42885"/>
      <c r="JJ42885"/>
      <c r="KX42885" s="23"/>
      <c r="KY42885" s="23"/>
    </row>
    <row r="42886" spans="36:311" x14ac:dyDescent="0.2">
      <c r="AJ42886" s="23"/>
      <c r="HH42886"/>
      <c r="IW42886" s="36"/>
      <c r="JI42886"/>
      <c r="JJ42886"/>
      <c r="KX42886" s="23"/>
      <c r="KY42886" s="23"/>
    </row>
    <row r="42887" spans="36:311" x14ac:dyDescent="0.2">
      <c r="AJ42887" s="23"/>
      <c r="HH42887"/>
      <c r="IW42887" s="36"/>
      <c r="JI42887"/>
      <c r="JJ42887"/>
      <c r="KX42887" s="23"/>
      <c r="KY42887" s="23"/>
    </row>
    <row r="42888" spans="36:311" x14ac:dyDescent="0.2">
      <c r="AJ42888" s="23"/>
      <c r="HH42888"/>
      <c r="IW42888" s="36"/>
      <c r="JI42888"/>
      <c r="JJ42888"/>
      <c r="KX42888" s="23"/>
      <c r="KY42888" s="23"/>
    </row>
    <row r="42889" spans="36:311" x14ac:dyDescent="0.2">
      <c r="AJ42889" s="23"/>
      <c r="HH42889"/>
      <c r="IW42889" s="36"/>
      <c r="JI42889"/>
      <c r="JJ42889"/>
      <c r="KX42889" s="23"/>
      <c r="KY42889" s="23"/>
    </row>
    <row r="42890" spans="36:311" x14ac:dyDescent="0.2">
      <c r="AJ42890" s="23"/>
      <c r="HH42890"/>
      <c r="IW42890" s="36"/>
      <c r="JI42890"/>
      <c r="JJ42890"/>
      <c r="KX42890" s="23"/>
      <c r="KY42890" s="23"/>
    </row>
    <row r="42891" spans="36:311" x14ac:dyDescent="0.2">
      <c r="AJ42891" s="23"/>
      <c r="HH42891"/>
      <c r="IW42891" s="36"/>
      <c r="JI42891"/>
      <c r="JJ42891"/>
      <c r="KX42891" s="23"/>
      <c r="KY42891" s="23"/>
    </row>
    <row r="42892" spans="36:311" x14ac:dyDescent="0.2">
      <c r="AJ42892" s="23"/>
      <c r="HH42892"/>
      <c r="IW42892" s="36"/>
      <c r="JI42892"/>
      <c r="JJ42892"/>
      <c r="KX42892" s="23"/>
      <c r="KY42892" s="23"/>
    </row>
    <row r="42893" spans="36:311" x14ac:dyDescent="0.2">
      <c r="AJ42893" s="23"/>
      <c r="HH42893"/>
      <c r="IW42893" s="36"/>
      <c r="JI42893"/>
      <c r="JJ42893"/>
      <c r="KX42893" s="23"/>
      <c r="KY42893" s="23"/>
    </row>
    <row r="42894" spans="36:311" x14ac:dyDescent="0.2">
      <c r="AJ42894" s="23"/>
      <c r="HH42894"/>
      <c r="IW42894" s="36"/>
      <c r="JI42894"/>
      <c r="JJ42894"/>
      <c r="KX42894" s="23"/>
      <c r="KY42894" s="23"/>
    </row>
    <row r="42895" spans="36:311" x14ac:dyDescent="0.2">
      <c r="AJ42895" s="23"/>
      <c r="HH42895"/>
      <c r="IW42895" s="36"/>
      <c r="JI42895"/>
      <c r="JJ42895"/>
      <c r="KX42895" s="23"/>
      <c r="KY42895" s="23"/>
    </row>
    <row r="42896" spans="36:311" x14ac:dyDescent="0.2">
      <c r="AJ42896" s="23"/>
      <c r="HH42896"/>
      <c r="IW42896" s="36"/>
      <c r="JI42896"/>
      <c r="JJ42896"/>
      <c r="KX42896" s="23"/>
      <c r="KY42896" s="23"/>
    </row>
    <row r="42897" spans="36:311" x14ac:dyDescent="0.2">
      <c r="AJ42897" s="23"/>
      <c r="HH42897"/>
      <c r="IW42897" s="36"/>
      <c r="JI42897"/>
      <c r="JJ42897"/>
      <c r="KX42897" s="23"/>
      <c r="KY42897" s="23"/>
    </row>
    <row r="42898" spans="36:311" x14ac:dyDescent="0.2">
      <c r="AJ42898" s="23"/>
      <c r="HH42898"/>
      <c r="IW42898" s="36"/>
      <c r="JI42898"/>
      <c r="JJ42898"/>
      <c r="KX42898" s="23"/>
      <c r="KY42898" s="23"/>
    </row>
    <row r="42899" spans="36:311" x14ac:dyDescent="0.2">
      <c r="AJ42899" s="23"/>
      <c r="HH42899"/>
      <c r="IW42899" s="36"/>
      <c r="JI42899"/>
      <c r="JJ42899"/>
      <c r="KX42899" s="23"/>
      <c r="KY42899" s="23"/>
    </row>
    <row r="42900" spans="36:311" x14ac:dyDescent="0.2">
      <c r="AJ42900" s="23"/>
      <c r="HH42900"/>
      <c r="IW42900" s="36"/>
      <c r="JI42900"/>
      <c r="JJ42900"/>
      <c r="KX42900" s="23"/>
      <c r="KY42900" s="23"/>
    </row>
    <row r="42901" spans="36:311" x14ac:dyDescent="0.2">
      <c r="AJ42901" s="23"/>
      <c r="HH42901"/>
      <c r="IW42901" s="36"/>
      <c r="JI42901"/>
      <c r="JJ42901"/>
      <c r="KX42901" s="23"/>
      <c r="KY42901" s="23"/>
    </row>
    <row r="42902" spans="36:311" x14ac:dyDescent="0.2">
      <c r="AJ42902" s="23"/>
      <c r="HH42902"/>
      <c r="IW42902" s="36"/>
      <c r="JI42902"/>
      <c r="JJ42902"/>
      <c r="KX42902" s="23"/>
      <c r="KY42902" s="23"/>
    </row>
    <row r="42903" spans="36:311" x14ac:dyDescent="0.2">
      <c r="AJ42903" s="23"/>
      <c r="HH42903"/>
      <c r="IW42903" s="36"/>
      <c r="JI42903"/>
      <c r="JJ42903"/>
      <c r="KX42903" s="23"/>
      <c r="KY42903" s="23"/>
    </row>
    <row r="42904" spans="36:311" x14ac:dyDescent="0.2">
      <c r="AJ42904" s="23"/>
      <c r="HH42904"/>
      <c r="IW42904" s="36"/>
      <c r="JI42904"/>
      <c r="JJ42904"/>
      <c r="KX42904" s="23"/>
      <c r="KY42904" s="23"/>
    </row>
    <row r="42905" spans="36:311" x14ac:dyDescent="0.2">
      <c r="AJ42905" s="23"/>
      <c r="HH42905"/>
      <c r="IW42905" s="36"/>
      <c r="JI42905"/>
      <c r="JJ42905"/>
      <c r="KX42905" s="23"/>
      <c r="KY42905" s="23"/>
    </row>
    <row r="42906" spans="36:311" x14ac:dyDescent="0.2">
      <c r="AJ42906" s="23"/>
      <c r="HH42906"/>
      <c r="IW42906" s="36"/>
      <c r="JI42906"/>
      <c r="JJ42906"/>
      <c r="KX42906" s="23"/>
      <c r="KY42906" s="23"/>
    </row>
    <row r="42907" spans="36:311" x14ac:dyDescent="0.2">
      <c r="AJ42907" s="23"/>
      <c r="HH42907"/>
      <c r="IW42907" s="36"/>
      <c r="JI42907"/>
      <c r="JJ42907"/>
      <c r="KX42907" s="23"/>
      <c r="KY42907" s="23"/>
    </row>
    <row r="42908" spans="36:311" x14ac:dyDescent="0.2">
      <c r="AJ42908" s="23"/>
      <c r="HH42908"/>
      <c r="IW42908" s="36"/>
      <c r="JI42908"/>
      <c r="JJ42908"/>
      <c r="KX42908" s="23"/>
      <c r="KY42908" s="23"/>
    </row>
    <row r="42909" spans="36:311" x14ac:dyDescent="0.2">
      <c r="AJ42909" s="23"/>
      <c r="HH42909"/>
      <c r="IW42909" s="36"/>
      <c r="JI42909"/>
      <c r="JJ42909"/>
      <c r="KX42909" s="23"/>
      <c r="KY42909" s="23"/>
    </row>
    <row r="42910" spans="36:311" x14ac:dyDescent="0.2">
      <c r="AJ42910" s="23"/>
      <c r="HH42910"/>
      <c r="IW42910" s="36"/>
      <c r="JI42910"/>
      <c r="JJ42910"/>
      <c r="KX42910" s="23"/>
      <c r="KY42910" s="23"/>
    </row>
    <row r="42911" spans="36:311" x14ac:dyDescent="0.2">
      <c r="AJ42911" s="23"/>
      <c r="HH42911"/>
      <c r="IW42911" s="36"/>
      <c r="JI42911"/>
      <c r="JJ42911"/>
      <c r="KX42911" s="23"/>
      <c r="KY42911" s="23"/>
    </row>
    <row r="42912" spans="36:311" x14ac:dyDescent="0.2">
      <c r="AJ42912" s="23"/>
      <c r="HH42912"/>
      <c r="IW42912" s="36"/>
      <c r="JI42912"/>
      <c r="JJ42912"/>
      <c r="KX42912" s="23"/>
      <c r="KY42912" s="23"/>
    </row>
    <row r="42913" spans="36:311" x14ac:dyDescent="0.2">
      <c r="AJ42913" s="23"/>
      <c r="HH42913"/>
      <c r="IW42913" s="36"/>
      <c r="JI42913"/>
      <c r="JJ42913"/>
      <c r="KX42913" s="23"/>
      <c r="KY42913" s="23"/>
    </row>
    <row r="42914" spans="36:311" x14ac:dyDescent="0.2">
      <c r="AJ42914" s="23"/>
      <c r="HH42914"/>
      <c r="IW42914" s="36"/>
      <c r="JI42914"/>
      <c r="JJ42914"/>
      <c r="KX42914" s="23"/>
      <c r="KY42914" s="23"/>
    </row>
    <row r="42915" spans="36:311" x14ac:dyDescent="0.2">
      <c r="AJ42915" s="23"/>
      <c r="HH42915"/>
      <c r="IW42915" s="36"/>
      <c r="JI42915"/>
      <c r="JJ42915"/>
      <c r="KX42915" s="23"/>
      <c r="KY42915" s="23"/>
    </row>
    <row r="42916" spans="36:311" x14ac:dyDescent="0.2">
      <c r="AJ42916" s="23"/>
      <c r="HH42916"/>
      <c r="IW42916" s="36"/>
      <c r="JI42916"/>
      <c r="JJ42916"/>
      <c r="KX42916" s="23"/>
      <c r="KY42916" s="23"/>
    </row>
    <row r="42917" spans="36:311" x14ac:dyDescent="0.2">
      <c r="AJ42917" s="23"/>
      <c r="HH42917"/>
      <c r="IW42917" s="36"/>
      <c r="JI42917"/>
      <c r="JJ42917"/>
      <c r="KX42917" s="23"/>
      <c r="KY42917" s="23"/>
    </row>
    <row r="42918" spans="36:311" x14ac:dyDescent="0.2">
      <c r="AJ42918" s="23"/>
      <c r="HH42918"/>
      <c r="IW42918" s="36"/>
      <c r="JI42918"/>
      <c r="JJ42918"/>
      <c r="KX42918" s="23"/>
      <c r="KY42918" s="23"/>
    </row>
    <row r="42919" spans="36:311" x14ac:dyDescent="0.2">
      <c r="AJ42919" s="23"/>
      <c r="HH42919"/>
      <c r="IW42919" s="36"/>
      <c r="JI42919"/>
      <c r="JJ42919"/>
      <c r="KX42919" s="23"/>
      <c r="KY42919" s="23"/>
    </row>
    <row r="42920" spans="36:311" x14ac:dyDescent="0.2">
      <c r="AJ42920" s="23"/>
      <c r="HH42920"/>
      <c r="IW42920" s="36"/>
      <c r="JI42920"/>
      <c r="JJ42920"/>
      <c r="KX42920" s="23"/>
      <c r="KY42920" s="23"/>
    </row>
    <row r="42921" spans="36:311" x14ac:dyDescent="0.2">
      <c r="AJ42921" s="23"/>
      <c r="HH42921"/>
      <c r="IW42921" s="36"/>
      <c r="JI42921"/>
      <c r="JJ42921"/>
      <c r="KX42921" s="23"/>
      <c r="KY42921" s="23"/>
    </row>
    <row r="42922" spans="36:311" x14ac:dyDescent="0.2">
      <c r="AJ42922" s="23"/>
      <c r="HH42922"/>
      <c r="IW42922" s="36"/>
      <c r="JI42922"/>
      <c r="JJ42922"/>
      <c r="KX42922" s="23"/>
      <c r="KY42922" s="23"/>
    </row>
    <row r="42923" spans="36:311" x14ac:dyDescent="0.2">
      <c r="AJ42923" s="23"/>
      <c r="HH42923"/>
      <c r="IW42923" s="36"/>
      <c r="JI42923"/>
      <c r="JJ42923"/>
      <c r="KX42923" s="23"/>
      <c r="KY42923" s="23"/>
    </row>
    <row r="42924" spans="36:311" x14ac:dyDescent="0.2">
      <c r="AJ42924" s="23"/>
      <c r="HH42924"/>
      <c r="IW42924" s="36"/>
      <c r="JI42924"/>
      <c r="JJ42924"/>
      <c r="KX42924" s="23"/>
      <c r="KY42924" s="23"/>
    </row>
    <row r="42925" spans="36:311" x14ac:dyDescent="0.2">
      <c r="AJ42925" s="23"/>
      <c r="HH42925"/>
      <c r="IW42925" s="36"/>
      <c r="JI42925"/>
      <c r="JJ42925"/>
      <c r="KX42925" s="23"/>
      <c r="KY42925" s="23"/>
    </row>
    <row r="42926" spans="36:311" x14ac:dyDescent="0.2">
      <c r="AJ42926" s="23"/>
      <c r="HH42926"/>
      <c r="IW42926" s="36"/>
      <c r="JI42926"/>
      <c r="JJ42926"/>
      <c r="KX42926" s="23"/>
      <c r="KY42926" s="23"/>
    </row>
    <row r="42927" spans="36:311" x14ac:dyDescent="0.2">
      <c r="AJ42927" s="23"/>
      <c r="HH42927"/>
      <c r="IW42927" s="36"/>
      <c r="JI42927"/>
      <c r="JJ42927"/>
      <c r="KX42927" s="23"/>
      <c r="KY42927" s="23"/>
    </row>
    <row r="42928" spans="36:311" x14ac:dyDescent="0.2">
      <c r="AJ42928" s="23"/>
      <c r="HH42928"/>
      <c r="IW42928" s="36"/>
      <c r="JI42928"/>
      <c r="JJ42928"/>
      <c r="KX42928" s="23"/>
      <c r="KY42928" s="23"/>
    </row>
    <row r="42929" spans="36:311" x14ac:dyDescent="0.2">
      <c r="AJ42929" s="23"/>
      <c r="HH42929"/>
      <c r="IW42929" s="36"/>
      <c r="JI42929"/>
      <c r="JJ42929"/>
      <c r="KX42929" s="23"/>
      <c r="KY42929" s="23"/>
    </row>
    <row r="42930" spans="36:311" x14ac:dyDescent="0.2">
      <c r="AJ42930" s="23"/>
      <c r="HH42930"/>
      <c r="IW42930" s="36"/>
      <c r="JI42930"/>
      <c r="JJ42930"/>
      <c r="KX42930" s="23"/>
      <c r="KY42930" s="23"/>
    </row>
    <row r="42931" spans="36:311" x14ac:dyDescent="0.2">
      <c r="AJ42931" s="23"/>
      <c r="HH42931"/>
      <c r="IW42931" s="36"/>
      <c r="JI42931"/>
      <c r="JJ42931"/>
      <c r="KX42931" s="23"/>
      <c r="KY42931" s="23"/>
    </row>
    <row r="42932" spans="36:311" x14ac:dyDescent="0.2">
      <c r="AJ42932" s="23"/>
      <c r="HH42932"/>
      <c r="IW42932" s="36"/>
      <c r="JI42932"/>
      <c r="JJ42932"/>
      <c r="KX42932" s="23"/>
      <c r="KY42932" s="23"/>
    </row>
    <row r="42933" spans="36:311" x14ac:dyDescent="0.2">
      <c r="AJ42933" s="23"/>
      <c r="HH42933"/>
      <c r="IW42933" s="36"/>
      <c r="JI42933"/>
      <c r="JJ42933"/>
      <c r="KX42933" s="23"/>
      <c r="KY42933" s="23"/>
    </row>
    <row r="42934" spans="36:311" x14ac:dyDescent="0.2">
      <c r="AJ42934" s="23"/>
      <c r="HH42934"/>
      <c r="IW42934" s="36"/>
      <c r="JI42934"/>
      <c r="JJ42934"/>
      <c r="KX42934" s="23"/>
      <c r="KY42934" s="23"/>
    </row>
    <row r="42935" spans="36:311" x14ac:dyDescent="0.2">
      <c r="AJ42935" s="23"/>
      <c r="HH42935"/>
      <c r="IW42935" s="36"/>
      <c r="JI42935"/>
      <c r="JJ42935"/>
      <c r="KX42935" s="23"/>
      <c r="KY42935" s="23"/>
    </row>
    <row r="42936" spans="36:311" x14ac:dyDescent="0.2">
      <c r="AJ42936" s="23"/>
      <c r="HH42936"/>
      <c r="IW42936" s="36"/>
      <c r="JI42936"/>
      <c r="JJ42936"/>
      <c r="KX42936" s="23"/>
      <c r="KY42936" s="23"/>
    </row>
    <row r="42937" spans="36:311" x14ac:dyDescent="0.2">
      <c r="AJ42937" s="23"/>
      <c r="HH42937"/>
      <c r="IW42937" s="36"/>
      <c r="JI42937"/>
      <c r="JJ42937"/>
      <c r="KX42937" s="23"/>
      <c r="KY42937" s="23"/>
    </row>
    <row r="42938" spans="36:311" x14ac:dyDescent="0.2">
      <c r="AJ42938" s="23"/>
      <c r="HH42938"/>
      <c r="IW42938" s="36"/>
      <c r="JI42938"/>
      <c r="JJ42938"/>
      <c r="KX42938" s="23"/>
      <c r="KY42938" s="23"/>
    </row>
    <row r="42939" spans="36:311" x14ac:dyDescent="0.2">
      <c r="AJ42939" s="23"/>
      <c r="HH42939"/>
      <c r="IW42939" s="36"/>
      <c r="JI42939"/>
      <c r="JJ42939"/>
      <c r="KX42939" s="23"/>
      <c r="KY42939" s="23"/>
    </row>
    <row r="42940" spans="36:311" x14ac:dyDescent="0.2">
      <c r="AJ42940" s="23"/>
      <c r="HH42940"/>
      <c r="IW42940" s="36"/>
      <c r="JI42940"/>
      <c r="JJ42940"/>
      <c r="KX42940" s="23"/>
      <c r="KY42940" s="23"/>
    </row>
    <row r="42941" spans="36:311" x14ac:dyDescent="0.2">
      <c r="AJ42941" s="23"/>
      <c r="HH42941"/>
      <c r="IW42941" s="36"/>
      <c r="JI42941"/>
      <c r="JJ42941"/>
      <c r="KX42941" s="23"/>
      <c r="KY42941" s="23"/>
    </row>
    <row r="42942" spans="36:311" x14ac:dyDescent="0.2">
      <c r="AJ42942" s="23"/>
      <c r="HH42942"/>
      <c r="IW42942" s="36"/>
      <c r="JI42942"/>
      <c r="JJ42942"/>
      <c r="KX42942" s="23"/>
      <c r="KY42942" s="23"/>
    </row>
    <row r="42943" spans="36:311" x14ac:dyDescent="0.2">
      <c r="AJ42943" s="23"/>
      <c r="HH42943"/>
      <c r="IW42943" s="36"/>
      <c r="JI42943"/>
      <c r="JJ42943"/>
      <c r="KX42943" s="23"/>
      <c r="KY42943" s="23"/>
    </row>
    <row r="42944" spans="36:311" x14ac:dyDescent="0.2">
      <c r="AJ42944" s="23"/>
      <c r="HH42944"/>
      <c r="IW42944" s="36"/>
      <c r="JI42944"/>
      <c r="JJ42944"/>
      <c r="KX42944" s="23"/>
      <c r="KY42944" s="23"/>
    </row>
    <row r="42945" spans="36:311" x14ac:dyDescent="0.2">
      <c r="AJ42945" s="23"/>
      <c r="HH42945"/>
      <c r="IW42945" s="36"/>
      <c r="JI42945"/>
      <c r="JJ42945"/>
      <c r="KX42945" s="23"/>
      <c r="KY42945" s="23"/>
    </row>
    <row r="42946" spans="36:311" x14ac:dyDescent="0.2">
      <c r="AJ42946" s="23"/>
      <c r="HH42946"/>
      <c r="IW42946" s="36"/>
      <c r="JI42946"/>
      <c r="JJ42946"/>
      <c r="KX42946" s="23"/>
      <c r="KY42946" s="23"/>
    </row>
    <row r="42947" spans="36:311" x14ac:dyDescent="0.2">
      <c r="AJ42947" s="23"/>
      <c r="HH42947"/>
      <c r="IW42947" s="36"/>
      <c r="JI42947"/>
      <c r="JJ42947"/>
      <c r="KX42947" s="23"/>
      <c r="KY42947" s="23"/>
    </row>
    <row r="42948" spans="36:311" x14ac:dyDescent="0.2">
      <c r="AJ42948" s="23"/>
      <c r="HH42948"/>
      <c r="IW42948" s="36"/>
      <c r="JI42948"/>
      <c r="JJ42948"/>
      <c r="KX42948" s="23"/>
      <c r="KY42948" s="23"/>
    </row>
    <row r="42949" spans="36:311" x14ac:dyDescent="0.2">
      <c r="AJ42949" s="23"/>
      <c r="HH42949"/>
      <c r="IW42949" s="36"/>
      <c r="JI42949"/>
      <c r="JJ42949"/>
      <c r="KX42949" s="23"/>
      <c r="KY42949" s="23"/>
    </row>
    <row r="42950" spans="36:311" x14ac:dyDescent="0.2">
      <c r="AJ42950" s="23"/>
      <c r="HH42950"/>
      <c r="IW42950" s="36"/>
      <c r="JI42950"/>
      <c r="JJ42950"/>
      <c r="KX42950" s="23"/>
      <c r="KY42950" s="23"/>
    </row>
    <row r="42951" spans="36:311" x14ac:dyDescent="0.2">
      <c r="AJ42951" s="23"/>
      <c r="HH42951"/>
      <c r="IW42951" s="36"/>
      <c r="JI42951"/>
      <c r="JJ42951"/>
      <c r="KX42951" s="23"/>
      <c r="KY42951" s="23"/>
    </row>
    <row r="42952" spans="36:311" x14ac:dyDescent="0.2">
      <c r="AJ42952" s="23"/>
      <c r="HH42952"/>
      <c r="IW42952" s="36"/>
      <c r="JI42952"/>
      <c r="JJ42952"/>
      <c r="KX42952" s="23"/>
      <c r="KY42952" s="23"/>
    </row>
    <row r="42953" spans="36:311" x14ac:dyDescent="0.2">
      <c r="AJ42953" s="23"/>
      <c r="HH42953"/>
      <c r="IW42953" s="36"/>
      <c r="JI42953"/>
      <c r="JJ42953"/>
      <c r="KX42953" s="23"/>
      <c r="KY42953" s="23"/>
    </row>
    <row r="42954" spans="36:311" x14ac:dyDescent="0.2">
      <c r="AJ42954" s="23"/>
      <c r="HH42954"/>
      <c r="IW42954" s="36"/>
      <c r="JI42954"/>
      <c r="JJ42954"/>
      <c r="KX42954" s="23"/>
      <c r="KY42954" s="23"/>
    </row>
    <row r="42955" spans="36:311" x14ac:dyDescent="0.2">
      <c r="AJ42955" s="23"/>
      <c r="HH42955"/>
      <c r="IW42955" s="36"/>
      <c r="JI42955"/>
      <c r="JJ42955"/>
      <c r="KX42955" s="23"/>
      <c r="KY42955" s="23"/>
    </row>
    <row r="42956" spans="36:311" x14ac:dyDescent="0.2">
      <c r="AJ42956" s="23"/>
      <c r="HH42956"/>
      <c r="IW42956" s="36"/>
      <c r="JI42956"/>
      <c r="JJ42956"/>
      <c r="KX42956" s="23"/>
      <c r="KY42956" s="23"/>
    </row>
    <row r="42957" spans="36:311" x14ac:dyDescent="0.2">
      <c r="AJ42957" s="23"/>
      <c r="HH42957"/>
      <c r="IW42957" s="36"/>
      <c r="JI42957"/>
      <c r="JJ42957"/>
      <c r="KX42957" s="23"/>
      <c r="KY42957" s="23"/>
    </row>
    <row r="42958" spans="36:311" x14ac:dyDescent="0.2">
      <c r="AJ42958" s="23"/>
      <c r="HH42958"/>
      <c r="IW42958" s="36"/>
      <c r="JI42958"/>
      <c r="JJ42958"/>
      <c r="KX42958" s="23"/>
      <c r="KY42958" s="23"/>
    </row>
    <row r="42959" spans="36:311" x14ac:dyDescent="0.2">
      <c r="AJ42959" s="23"/>
      <c r="HH42959"/>
      <c r="IW42959" s="36"/>
      <c r="JI42959"/>
      <c r="JJ42959"/>
      <c r="KX42959" s="23"/>
      <c r="KY42959" s="23"/>
    </row>
    <row r="42960" spans="36:311" x14ac:dyDescent="0.2">
      <c r="AJ42960" s="23"/>
      <c r="HH42960"/>
      <c r="IW42960" s="36"/>
      <c r="JI42960"/>
      <c r="JJ42960"/>
      <c r="KX42960" s="23"/>
      <c r="KY42960" s="23"/>
    </row>
    <row r="42961" spans="36:311" x14ac:dyDescent="0.2">
      <c r="AJ42961" s="23"/>
      <c r="HH42961"/>
      <c r="IW42961" s="36"/>
      <c r="JI42961"/>
      <c r="JJ42961"/>
      <c r="KX42961" s="23"/>
      <c r="KY42961" s="23"/>
    </row>
    <row r="42962" spans="36:311" x14ac:dyDescent="0.2">
      <c r="AJ42962" s="23"/>
      <c r="HH42962"/>
      <c r="IW42962" s="36"/>
      <c r="JI42962"/>
      <c r="JJ42962"/>
      <c r="KX42962" s="23"/>
      <c r="KY42962" s="23"/>
    </row>
    <row r="42963" spans="36:311" x14ac:dyDescent="0.2">
      <c r="AJ42963" s="23"/>
      <c r="HH42963"/>
      <c r="IW42963" s="36"/>
      <c r="JI42963"/>
      <c r="JJ42963"/>
      <c r="KX42963" s="23"/>
      <c r="KY42963" s="23"/>
    </row>
    <row r="42964" spans="36:311" x14ac:dyDescent="0.2">
      <c r="AJ42964" s="23"/>
      <c r="HH42964"/>
      <c r="IW42964" s="36"/>
      <c r="JI42964"/>
      <c r="JJ42964"/>
      <c r="KX42964" s="23"/>
      <c r="KY42964" s="23"/>
    </row>
    <row r="42965" spans="36:311" x14ac:dyDescent="0.2">
      <c r="AJ42965" s="23"/>
      <c r="HH42965"/>
      <c r="IW42965" s="36"/>
      <c r="JI42965"/>
      <c r="JJ42965"/>
      <c r="KX42965" s="23"/>
      <c r="KY42965" s="23"/>
    </row>
    <row r="42966" spans="36:311" x14ac:dyDescent="0.2">
      <c r="AJ42966" s="23"/>
      <c r="HH42966"/>
      <c r="IW42966" s="36"/>
      <c r="JI42966"/>
      <c r="JJ42966"/>
      <c r="KX42966" s="23"/>
      <c r="KY42966" s="23"/>
    </row>
    <row r="42967" spans="36:311" x14ac:dyDescent="0.2">
      <c r="AJ42967" s="23"/>
      <c r="HH42967"/>
      <c r="IW42967" s="36"/>
      <c r="JI42967"/>
      <c r="JJ42967"/>
      <c r="KX42967" s="23"/>
      <c r="KY42967" s="23"/>
    </row>
    <row r="42968" spans="36:311" x14ac:dyDescent="0.2">
      <c r="AJ42968" s="23"/>
      <c r="HH42968"/>
      <c r="IW42968" s="36"/>
      <c r="JI42968"/>
      <c r="JJ42968"/>
      <c r="KX42968" s="23"/>
      <c r="KY42968" s="23"/>
    </row>
    <row r="42969" spans="36:311" x14ac:dyDescent="0.2">
      <c r="AJ42969" s="23"/>
      <c r="HH42969"/>
      <c r="IW42969" s="36"/>
      <c r="JI42969"/>
      <c r="JJ42969"/>
      <c r="KX42969" s="23"/>
      <c r="KY42969" s="23"/>
    </row>
    <row r="42970" spans="36:311" x14ac:dyDescent="0.2">
      <c r="AJ42970" s="23"/>
      <c r="HH42970"/>
      <c r="IW42970" s="36"/>
      <c r="JI42970"/>
      <c r="JJ42970"/>
      <c r="KX42970" s="23"/>
      <c r="KY42970" s="23"/>
    </row>
    <row r="42971" spans="36:311" x14ac:dyDescent="0.2">
      <c r="AJ42971" s="23"/>
      <c r="HH42971"/>
      <c r="IW42971" s="36"/>
      <c r="JI42971"/>
      <c r="JJ42971"/>
      <c r="KX42971" s="23"/>
      <c r="KY42971" s="23"/>
    </row>
    <row r="42972" spans="36:311" x14ac:dyDescent="0.2">
      <c r="AJ42972" s="23"/>
      <c r="HH42972"/>
      <c r="IW42972" s="36"/>
      <c r="JI42972"/>
      <c r="JJ42972"/>
      <c r="KX42972" s="23"/>
      <c r="KY42972" s="23"/>
    </row>
    <row r="42973" spans="36:311" x14ac:dyDescent="0.2">
      <c r="AJ42973" s="23"/>
      <c r="HH42973"/>
      <c r="IW42973" s="36"/>
      <c r="JI42973"/>
      <c r="JJ42973"/>
      <c r="KX42973" s="23"/>
      <c r="KY42973" s="23"/>
    </row>
    <row r="42974" spans="36:311" x14ac:dyDescent="0.2">
      <c r="AJ42974" s="23"/>
      <c r="HH42974"/>
      <c r="IW42974" s="36"/>
      <c r="JI42974"/>
      <c r="JJ42974"/>
      <c r="KX42974" s="23"/>
      <c r="KY42974" s="23"/>
    </row>
    <row r="42975" spans="36:311" x14ac:dyDescent="0.2">
      <c r="AJ42975" s="23"/>
      <c r="HH42975"/>
      <c r="IW42975" s="36"/>
      <c r="JI42975"/>
      <c r="JJ42975"/>
      <c r="KX42975" s="23"/>
      <c r="KY42975" s="23"/>
    </row>
    <row r="42976" spans="36:311" x14ac:dyDescent="0.2">
      <c r="AJ42976" s="23"/>
      <c r="HH42976"/>
      <c r="IW42976" s="36"/>
      <c r="JI42976"/>
      <c r="JJ42976"/>
      <c r="KX42976" s="23"/>
      <c r="KY42976" s="23"/>
    </row>
    <row r="42977" spans="36:311" x14ac:dyDescent="0.2">
      <c r="AJ42977" s="23"/>
      <c r="HH42977"/>
      <c r="IW42977" s="36"/>
      <c r="JI42977"/>
      <c r="JJ42977"/>
      <c r="KX42977" s="23"/>
      <c r="KY42977" s="23"/>
    </row>
    <row r="42978" spans="36:311" x14ac:dyDescent="0.2">
      <c r="AJ42978" s="23"/>
      <c r="HH42978"/>
      <c r="IW42978" s="36"/>
      <c r="JI42978"/>
      <c r="JJ42978"/>
      <c r="KX42978" s="23"/>
      <c r="KY42978" s="23"/>
    </row>
    <row r="42979" spans="36:311" x14ac:dyDescent="0.2">
      <c r="AJ42979" s="23"/>
      <c r="HH42979"/>
      <c r="IW42979" s="36"/>
      <c r="JI42979"/>
      <c r="JJ42979"/>
      <c r="KX42979" s="23"/>
      <c r="KY42979" s="23"/>
    </row>
    <row r="42980" spans="36:311" x14ac:dyDescent="0.2">
      <c r="AJ42980" s="23"/>
      <c r="HH42980"/>
      <c r="IW42980" s="36"/>
      <c r="JI42980"/>
      <c r="JJ42980"/>
      <c r="KX42980" s="23"/>
      <c r="KY42980" s="23"/>
    </row>
    <row r="42981" spans="36:311" x14ac:dyDescent="0.2">
      <c r="AJ42981" s="23"/>
      <c r="HH42981"/>
      <c r="IW42981" s="36"/>
      <c r="JI42981"/>
      <c r="JJ42981"/>
      <c r="KX42981" s="23"/>
      <c r="KY42981" s="23"/>
    </row>
    <row r="42982" spans="36:311" x14ac:dyDescent="0.2">
      <c r="AJ42982" s="23"/>
      <c r="HH42982"/>
      <c r="IW42982" s="36"/>
      <c r="JI42982"/>
      <c r="JJ42982"/>
      <c r="KX42982" s="23"/>
      <c r="KY42982" s="23"/>
    </row>
    <row r="42983" spans="36:311" x14ac:dyDescent="0.2">
      <c r="AJ42983" s="23"/>
      <c r="HH42983"/>
      <c r="IW42983" s="36"/>
      <c r="JI42983"/>
      <c r="JJ42983"/>
      <c r="KX42983" s="23"/>
      <c r="KY42983" s="23"/>
    </row>
    <row r="42984" spans="36:311" x14ac:dyDescent="0.2">
      <c r="AJ42984" s="23"/>
      <c r="HH42984"/>
      <c r="IW42984" s="36"/>
      <c r="JI42984"/>
      <c r="JJ42984"/>
      <c r="KX42984" s="23"/>
      <c r="KY42984" s="23"/>
    </row>
    <row r="42985" spans="36:311" x14ac:dyDescent="0.2">
      <c r="AJ42985" s="23"/>
      <c r="HH42985"/>
      <c r="IW42985" s="36"/>
      <c r="JI42985"/>
      <c r="JJ42985"/>
      <c r="KX42985" s="23"/>
      <c r="KY42985" s="23"/>
    </row>
    <row r="42986" spans="36:311" x14ac:dyDescent="0.2">
      <c r="AJ42986" s="23"/>
      <c r="HH42986"/>
      <c r="IW42986" s="36"/>
      <c r="JI42986"/>
      <c r="JJ42986"/>
      <c r="KX42986" s="23"/>
      <c r="KY42986" s="23"/>
    </row>
    <row r="42987" spans="36:311" x14ac:dyDescent="0.2">
      <c r="AJ42987" s="23"/>
      <c r="HH42987"/>
      <c r="IW42987" s="36"/>
      <c r="JI42987"/>
      <c r="JJ42987"/>
      <c r="KX42987" s="23"/>
      <c r="KY42987" s="23"/>
    </row>
    <row r="42988" spans="36:311" x14ac:dyDescent="0.2">
      <c r="AJ42988" s="23"/>
      <c r="HH42988"/>
      <c r="IW42988" s="36"/>
      <c r="JI42988"/>
      <c r="JJ42988"/>
      <c r="KX42988" s="23"/>
      <c r="KY42988" s="23"/>
    </row>
    <row r="42989" spans="36:311" x14ac:dyDescent="0.2">
      <c r="AJ42989" s="23"/>
      <c r="HH42989"/>
      <c r="IW42989" s="36"/>
      <c r="JI42989"/>
      <c r="JJ42989"/>
      <c r="KX42989" s="23"/>
      <c r="KY42989" s="23"/>
    </row>
    <row r="42990" spans="36:311" x14ac:dyDescent="0.2">
      <c r="AJ42990" s="23"/>
      <c r="HH42990"/>
      <c r="IW42990" s="36"/>
      <c r="JI42990"/>
      <c r="JJ42990"/>
      <c r="KX42990" s="23"/>
      <c r="KY42990" s="23"/>
    </row>
    <row r="42991" spans="36:311" x14ac:dyDescent="0.2">
      <c r="AJ42991" s="23"/>
      <c r="HH42991"/>
      <c r="IW42991" s="36"/>
      <c r="JI42991"/>
      <c r="JJ42991"/>
      <c r="KX42991" s="23"/>
      <c r="KY42991" s="23"/>
    </row>
    <row r="42992" spans="36:311" x14ac:dyDescent="0.2">
      <c r="AJ42992" s="23"/>
      <c r="HH42992"/>
      <c r="IW42992" s="36"/>
      <c r="JI42992"/>
      <c r="JJ42992"/>
      <c r="KX42992" s="23"/>
      <c r="KY42992" s="23"/>
    </row>
    <row r="42993" spans="36:311" x14ac:dyDescent="0.2">
      <c r="AJ42993" s="23"/>
      <c r="HH42993"/>
      <c r="IW42993" s="36"/>
      <c r="JI42993"/>
      <c r="JJ42993"/>
      <c r="KX42993" s="23"/>
      <c r="KY42993" s="23"/>
    </row>
    <row r="42994" spans="36:311" x14ac:dyDescent="0.2">
      <c r="AJ42994" s="23"/>
      <c r="HH42994"/>
      <c r="IW42994" s="36"/>
      <c r="JI42994"/>
      <c r="JJ42994"/>
      <c r="KX42994" s="23"/>
      <c r="KY42994" s="23"/>
    </row>
    <row r="42995" spans="36:311" x14ac:dyDescent="0.2">
      <c r="AJ42995" s="23"/>
      <c r="HH42995"/>
      <c r="IW42995" s="36"/>
      <c r="JI42995"/>
      <c r="JJ42995"/>
      <c r="KX42995" s="23"/>
      <c r="KY42995" s="23"/>
    </row>
    <row r="42996" spans="36:311" x14ac:dyDescent="0.2">
      <c r="AJ42996" s="23"/>
      <c r="HH42996"/>
      <c r="IW42996" s="36"/>
      <c r="JI42996"/>
      <c r="JJ42996"/>
      <c r="KX42996" s="23"/>
      <c r="KY42996" s="23"/>
    </row>
    <row r="42997" spans="36:311" x14ac:dyDescent="0.2">
      <c r="AJ42997" s="23"/>
      <c r="HH42997"/>
      <c r="IW42997" s="36"/>
      <c r="JI42997"/>
      <c r="JJ42997"/>
      <c r="KX42997" s="23"/>
      <c r="KY42997" s="23"/>
    </row>
    <row r="42998" spans="36:311" x14ac:dyDescent="0.2">
      <c r="AJ42998" s="23"/>
      <c r="HH42998"/>
      <c r="IW42998" s="36"/>
      <c r="JI42998"/>
      <c r="JJ42998"/>
      <c r="KX42998" s="23"/>
      <c r="KY42998" s="23"/>
    </row>
    <row r="42999" spans="36:311" x14ac:dyDescent="0.2">
      <c r="AJ42999" s="23"/>
      <c r="HH42999"/>
      <c r="IW42999" s="36"/>
      <c r="JI42999"/>
      <c r="JJ42999"/>
      <c r="KX42999" s="23"/>
      <c r="KY42999" s="23"/>
    </row>
    <row r="43000" spans="36:311" x14ac:dyDescent="0.2">
      <c r="AJ43000" s="23"/>
      <c r="HH43000"/>
      <c r="IW43000" s="36"/>
      <c r="JI43000"/>
      <c r="JJ43000"/>
      <c r="KX43000" s="23"/>
      <c r="KY43000" s="23"/>
    </row>
    <row r="43001" spans="36:311" x14ac:dyDescent="0.2">
      <c r="AJ43001" s="23"/>
      <c r="HH43001"/>
      <c r="IW43001" s="36"/>
      <c r="JI43001"/>
      <c r="JJ43001"/>
      <c r="KX43001" s="23"/>
      <c r="KY43001" s="23"/>
    </row>
    <row r="43002" spans="36:311" x14ac:dyDescent="0.2">
      <c r="AJ43002" s="23"/>
      <c r="HH43002"/>
      <c r="IW43002" s="36"/>
      <c r="JI43002"/>
      <c r="JJ43002"/>
      <c r="KX43002" s="23"/>
      <c r="KY43002" s="23"/>
    </row>
    <row r="43003" spans="36:311" x14ac:dyDescent="0.2">
      <c r="AJ43003" s="23"/>
      <c r="HH43003"/>
      <c r="IW43003" s="36"/>
      <c r="JI43003"/>
      <c r="JJ43003"/>
      <c r="KX43003" s="23"/>
      <c r="KY43003" s="23"/>
    </row>
    <row r="43004" spans="36:311" x14ac:dyDescent="0.2">
      <c r="AJ43004" s="23"/>
      <c r="HH43004"/>
      <c r="IW43004" s="36"/>
      <c r="JI43004"/>
      <c r="JJ43004"/>
      <c r="KX43004" s="23"/>
      <c r="KY43004" s="23"/>
    </row>
    <row r="43005" spans="36:311" x14ac:dyDescent="0.2">
      <c r="AJ43005" s="23"/>
      <c r="HH43005"/>
      <c r="IW43005" s="36"/>
      <c r="JI43005"/>
      <c r="JJ43005"/>
      <c r="KX43005" s="23"/>
      <c r="KY43005" s="23"/>
    </row>
    <row r="43006" spans="36:311" x14ac:dyDescent="0.2">
      <c r="AJ43006" s="23"/>
      <c r="HH43006"/>
      <c r="IW43006" s="36"/>
      <c r="JI43006"/>
      <c r="JJ43006"/>
      <c r="KX43006" s="23"/>
      <c r="KY43006" s="23"/>
    </row>
    <row r="43007" spans="36:311" x14ac:dyDescent="0.2">
      <c r="AJ43007" s="23"/>
      <c r="HH43007"/>
      <c r="IW43007" s="36"/>
      <c r="JI43007"/>
      <c r="JJ43007"/>
      <c r="KX43007" s="23"/>
      <c r="KY43007" s="23"/>
    </row>
    <row r="43008" spans="36:311" x14ac:dyDescent="0.2">
      <c r="AJ43008" s="23"/>
      <c r="HH43008"/>
      <c r="IW43008" s="36"/>
      <c r="JI43008"/>
      <c r="JJ43008"/>
      <c r="KX43008" s="23"/>
      <c r="KY43008" s="23"/>
    </row>
    <row r="43009" spans="36:311" x14ac:dyDescent="0.2">
      <c r="AJ43009" s="23"/>
      <c r="HH43009"/>
      <c r="IW43009" s="36"/>
      <c r="JI43009"/>
      <c r="JJ43009"/>
      <c r="KX43009" s="23"/>
      <c r="KY43009" s="23"/>
    </row>
    <row r="43010" spans="36:311" x14ac:dyDescent="0.2">
      <c r="AJ43010" s="23"/>
      <c r="HH43010"/>
      <c r="IW43010" s="36"/>
      <c r="JI43010"/>
      <c r="JJ43010"/>
      <c r="KX43010" s="23"/>
      <c r="KY43010" s="23"/>
    </row>
    <row r="43011" spans="36:311" x14ac:dyDescent="0.2">
      <c r="AJ43011" s="23"/>
      <c r="HH43011"/>
      <c r="IW43011" s="36"/>
      <c r="JI43011"/>
      <c r="JJ43011"/>
      <c r="KX43011" s="23"/>
      <c r="KY43011" s="23"/>
    </row>
    <row r="43012" spans="36:311" x14ac:dyDescent="0.2">
      <c r="AJ43012" s="23"/>
      <c r="HH43012"/>
      <c r="IW43012" s="36"/>
      <c r="JI43012"/>
      <c r="JJ43012"/>
      <c r="KX43012" s="23"/>
      <c r="KY43012" s="23"/>
    </row>
    <row r="43013" spans="36:311" x14ac:dyDescent="0.2">
      <c r="AJ43013" s="23"/>
      <c r="HH43013"/>
      <c r="IW43013" s="36"/>
      <c r="JI43013"/>
      <c r="JJ43013"/>
      <c r="KX43013" s="23"/>
      <c r="KY43013" s="23"/>
    </row>
    <row r="43014" spans="36:311" x14ac:dyDescent="0.2">
      <c r="AJ43014" s="23"/>
      <c r="HH43014"/>
      <c r="IW43014" s="36"/>
      <c r="JI43014"/>
      <c r="JJ43014"/>
      <c r="KX43014" s="23"/>
      <c r="KY43014" s="23"/>
    </row>
    <row r="43015" spans="36:311" x14ac:dyDescent="0.2">
      <c r="AJ43015" s="23"/>
      <c r="HH43015"/>
      <c r="IW43015" s="36"/>
      <c r="JI43015"/>
      <c r="JJ43015"/>
      <c r="KX43015" s="23"/>
      <c r="KY43015" s="23"/>
    </row>
    <row r="43016" spans="36:311" x14ac:dyDescent="0.2">
      <c r="AJ43016" s="23"/>
      <c r="HH43016"/>
      <c r="IW43016" s="36"/>
      <c r="JI43016"/>
      <c r="JJ43016"/>
      <c r="KX43016" s="23"/>
      <c r="KY43016" s="23"/>
    </row>
    <row r="43017" spans="36:311" x14ac:dyDescent="0.2">
      <c r="AJ43017" s="23"/>
      <c r="HH43017"/>
      <c r="IW43017" s="36"/>
      <c r="JI43017"/>
      <c r="JJ43017"/>
      <c r="KX43017" s="23"/>
      <c r="KY43017" s="23"/>
    </row>
    <row r="43018" spans="36:311" x14ac:dyDescent="0.2">
      <c r="AJ43018" s="23"/>
      <c r="HH43018"/>
      <c r="IW43018" s="36"/>
      <c r="JI43018"/>
      <c r="JJ43018"/>
      <c r="KX43018" s="23"/>
      <c r="KY43018" s="23"/>
    </row>
    <row r="43019" spans="36:311" x14ac:dyDescent="0.2">
      <c r="AJ43019" s="23"/>
      <c r="HH43019"/>
      <c r="IW43019" s="36"/>
      <c r="JI43019"/>
      <c r="JJ43019"/>
      <c r="KX43019" s="23"/>
      <c r="KY43019" s="23"/>
    </row>
    <row r="43020" spans="36:311" x14ac:dyDescent="0.2">
      <c r="AJ43020" s="23"/>
      <c r="HH43020"/>
      <c r="IW43020" s="36"/>
      <c r="JI43020"/>
      <c r="JJ43020"/>
      <c r="KX43020" s="23"/>
      <c r="KY43020" s="23"/>
    </row>
    <row r="43021" spans="36:311" x14ac:dyDescent="0.2">
      <c r="AJ43021" s="23"/>
      <c r="HH43021"/>
      <c r="IW43021" s="36"/>
      <c r="JI43021"/>
      <c r="JJ43021"/>
      <c r="KX43021" s="23"/>
      <c r="KY43021" s="23"/>
    </row>
    <row r="43022" spans="36:311" x14ac:dyDescent="0.2">
      <c r="AJ43022" s="23"/>
      <c r="HH43022"/>
      <c r="IW43022" s="36"/>
      <c r="JI43022"/>
      <c r="JJ43022"/>
      <c r="KX43022" s="23"/>
      <c r="KY43022" s="23"/>
    </row>
    <row r="43023" spans="36:311" x14ac:dyDescent="0.2">
      <c r="AJ43023" s="23"/>
      <c r="HH43023"/>
      <c r="IW43023" s="36"/>
      <c r="JI43023"/>
      <c r="JJ43023"/>
      <c r="KX43023" s="23"/>
      <c r="KY43023" s="23"/>
    </row>
    <row r="43024" spans="36:311" x14ac:dyDescent="0.2">
      <c r="AJ43024" s="23"/>
      <c r="HH43024"/>
      <c r="IW43024" s="36"/>
      <c r="JI43024"/>
      <c r="JJ43024"/>
      <c r="KX43024" s="23"/>
      <c r="KY43024" s="23"/>
    </row>
    <row r="43025" spans="36:311" x14ac:dyDescent="0.2">
      <c r="AJ43025" s="23"/>
      <c r="HH43025"/>
      <c r="IW43025" s="36"/>
      <c r="JI43025"/>
      <c r="JJ43025"/>
      <c r="KX43025" s="23"/>
      <c r="KY43025" s="23"/>
    </row>
    <row r="43026" spans="36:311" x14ac:dyDescent="0.2">
      <c r="AJ43026" s="23"/>
      <c r="HH43026"/>
      <c r="IW43026" s="36"/>
      <c r="JI43026"/>
      <c r="JJ43026"/>
      <c r="KX43026" s="23"/>
      <c r="KY43026" s="23"/>
    </row>
    <row r="43027" spans="36:311" x14ac:dyDescent="0.2">
      <c r="AJ43027" s="23"/>
      <c r="HH43027"/>
      <c r="IW43027" s="36"/>
      <c r="JI43027"/>
      <c r="JJ43027"/>
      <c r="KX43027" s="23"/>
      <c r="KY43027" s="23"/>
    </row>
    <row r="43028" spans="36:311" x14ac:dyDescent="0.2">
      <c r="AJ43028" s="23"/>
      <c r="HH43028"/>
      <c r="IW43028" s="36"/>
      <c r="JI43028"/>
      <c r="JJ43028"/>
      <c r="KX43028" s="23"/>
      <c r="KY43028" s="23"/>
    </row>
    <row r="43029" spans="36:311" x14ac:dyDescent="0.2">
      <c r="AJ43029" s="23"/>
      <c r="HH43029"/>
      <c r="IW43029" s="36"/>
      <c r="JI43029"/>
      <c r="JJ43029"/>
      <c r="KX43029" s="23"/>
      <c r="KY43029" s="23"/>
    </row>
    <row r="43030" spans="36:311" x14ac:dyDescent="0.2">
      <c r="AJ43030" s="23"/>
      <c r="HH43030"/>
      <c r="IW43030" s="36"/>
      <c r="JI43030"/>
      <c r="JJ43030"/>
      <c r="KX43030" s="23"/>
      <c r="KY43030" s="23"/>
    </row>
    <row r="43031" spans="36:311" x14ac:dyDescent="0.2">
      <c r="AJ43031" s="23"/>
      <c r="HH43031"/>
      <c r="IW43031" s="36"/>
      <c r="JI43031"/>
      <c r="JJ43031"/>
      <c r="KX43031" s="23"/>
      <c r="KY43031" s="23"/>
    </row>
    <row r="43032" spans="36:311" x14ac:dyDescent="0.2">
      <c r="AJ43032" s="23"/>
      <c r="HH43032"/>
      <c r="IW43032" s="36"/>
      <c r="JI43032"/>
      <c r="JJ43032"/>
      <c r="KX43032" s="23"/>
      <c r="KY43032" s="23"/>
    </row>
    <row r="43033" spans="36:311" x14ac:dyDescent="0.2">
      <c r="AJ43033" s="23"/>
      <c r="HH43033"/>
      <c r="IW43033" s="36"/>
      <c r="JI43033"/>
      <c r="JJ43033"/>
      <c r="KX43033" s="23"/>
      <c r="KY43033" s="23"/>
    </row>
    <row r="43034" spans="36:311" x14ac:dyDescent="0.2">
      <c r="AJ43034" s="23"/>
      <c r="HH43034"/>
      <c r="IW43034" s="36"/>
      <c r="JI43034"/>
      <c r="JJ43034"/>
      <c r="KX43034" s="23"/>
      <c r="KY43034" s="23"/>
    </row>
    <row r="43035" spans="36:311" x14ac:dyDescent="0.2">
      <c r="AJ43035" s="23"/>
      <c r="HH43035"/>
      <c r="IW43035" s="36"/>
      <c r="JI43035"/>
      <c r="JJ43035"/>
      <c r="KX43035" s="23"/>
      <c r="KY43035" s="23"/>
    </row>
    <row r="43036" spans="36:311" x14ac:dyDescent="0.2">
      <c r="AJ43036" s="23"/>
      <c r="HH43036"/>
      <c r="IW43036" s="36"/>
      <c r="JI43036"/>
      <c r="JJ43036"/>
      <c r="KX43036" s="23"/>
      <c r="KY43036" s="23"/>
    </row>
    <row r="43037" spans="36:311" x14ac:dyDescent="0.2">
      <c r="AJ43037" s="23"/>
      <c r="HH43037"/>
      <c r="IW43037" s="36"/>
      <c r="JI43037"/>
      <c r="JJ43037"/>
      <c r="KX43037" s="23"/>
      <c r="KY43037" s="23"/>
    </row>
    <row r="43038" spans="36:311" x14ac:dyDescent="0.2">
      <c r="AJ43038" s="23"/>
      <c r="HH43038"/>
      <c r="IW43038" s="36"/>
      <c r="JI43038"/>
      <c r="JJ43038"/>
      <c r="KX43038" s="23"/>
      <c r="KY43038" s="23"/>
    </row>
    <row r="43039" spans="36:311" x14ac:dyDescent="0.2">
      <c r="AJ43039" s="23"/>
      <c r="HH43039"/>
      <c r="IW43039" s="36"/>
      <c r="JI43039"/>
      <c r="JJ43039"/>
      <c r="KX43039" s="23"/>
      <c r="KY43039" s="23"/>
    </row>
    <row r="43040" spans="36:311" x14ac:dyDescent="0.2">
      <c r="AJ43040" s="23"/>
      <c r="HH43040"/>
      <c r="IW43040" s="36"/>
      <c r="JI43040"/>
      <c r="JJ43040"/>
      <c r="KX43040" s="23"/>
      <c r="KY43040" s="23"/>
    </row>
    <row r="43041" spans="36:311" x14ac:dyDescent="0.2">
      <c r="AJ43041" s="23"/>
      <c r="HH43041"/>
      <c r="IW43041" s="36"/>
      <c r="JI43041"/>
      <c r="JJ43041"/>
      <c r="KX43041" s="23"/>
      <c r="KY43041" s="23"/>
    </row>
    <row r="43042" spans="36:311" x14ac:dyDescent="0.2">
      <c r="AJ43042" s="23"/>
      <c r="HH43042"/>
      <c r="IW43042" s="36"/>
      <c r="JI43042"/>
      <c r="JJ43042"/>
      <c r="KX43042" s="23"/>
      <c r="KY43042" s="23"/>
    </row>
    <row r="43043" spans="36:311" x14ac:dyDescent="0.2">
      <c r="AJ43043" s="23"/>
      <c r="HH43043"/>
      <c r="IW43043" s="36"/>
      <c r="JI43043"/>
      <c r="JJ43043"/>
      <c r="KX43043" s="23"/>
      <c r="KY43043" s="23"/>
    </row>
    <row r="43044" spans="36:311" x14ac:dyDescent="0.2">
      <c r="AJ43044" s="23"/>
      <c r="HH43044"/>
      <c r="IW43044" s="36"/>
      <c r="JI43044"/>
      <c r="JJ43044"/>
      <c r="KX43044" s="23"/>
      <c r="KY43044" s="23"/>
    </row>
    <row r="43045" spans="36:311" x14ac:dyDescent="0.2">
      <c r="AJ43045" s="23"/>
      <c r="HH43045"/>
      <c r="IW43045" s="36"/>
      <c r="JI43045"/>
      <c r="JJ43045"/>
      <c r="KX43045" s="23"/>
      <c r="KY43045" s="23"/>
    </row>
    <row r="43046" spans="36:311" x14ac:dyDescent="0.2">
      <c r="AJ43046" s="23"/>
      <c r="HH43046"/>
      <c r="IW43046" s="36"/>
      <c r="JI43046"/>
      <c r="JJ43046"/>
      <c r="KX43046" s="23"/>
      <c r="KY43046" s="23"/>
    </row>
    <row r="43047" spans="36:311" x14ac:dyDescent="0.2">
      <c r="AJ43047" s="23"/>
      <c r="HH43047"/>
      <c r="IW43047" s="36"/>
      <c r="JI43047"/>
      <c r="JJ43047"/>
      <c r="KX43047" s="23"/>
      <c r="KY43047" s="23"/>
    </row>
    <row r="43048" spans="36:311" x14ac:dyDescent="0.2">
      <c r="AJ43048" s="23"/>
      <c r="HH43048"/>
      <c r="IW43048" s="36"/>
      <c r="JI43048"/>
      <c r="JJ43048"/>
      <c r="KX43048" s="23"/>
      <c r="KY43048" s="23"/>
    </row>
    <row r="43049" spans="36:311" x14ac:dyDescent="0.2">
      <c r="AJ43049" s="23"/>
      <c r="HH43049"/>
      <c r="IW43049" s="36"/>
      <c r="JI43049"/>
      <c r="JJ43049"/>
      <c r="KX43049" s="23"/>
      <c r="KY43049" s="23"/>
    </row>
    <row r="43050" spans="36:311" x14ac:dyDescent="0.2">
      <c r="AJ43050" s="23"/>
      <c r="HH43050"/>
      <c r="IW43050" s="36"/>
      <c r="JI43050"/>
      <c r="JJ43050"/>
      <c r="KX43050" s="23"/>
      <c r="KY43050" s="23"/>
    </row>
    <row r="43051" spans="36:311" x14ac:dyDescent="0.2">
      <c r="AJ43051" s="23"/>
      <c r="HH43051"/>
      <c r="IW43051" s="36"/>
      <c r="JI43051"/>
      <c r="JJ43051"/>
      <c r="KX43051" s="23"/>
      <c r="KY43051" s="23"/>
    </row>
    <row r="43052" spans="36:311" x14ac:dyDescent="0.2">
      <c r="AJ43052" s="23"/>
      <c r="HH43052"/>
      <c r="IW43052" s="36"/>
      <c r="JI43052"/>
      <c r="JJ43052"/>
      <c r="KX43052" s="23"/>
      <c r="KY43052" s="23"/>
    </row>
    <row r="43053" spans="36:311" x14ac:dyDescent="0.2">
      <c r="AJ43053" s="23"/>
      <c r="HH43053"/>
      <c r="IW43053" s="36"/>
      <c r="JI43053"/>
      <c r="JJ43053"/>
      <c r="KX43053" s="23"/>
      <c r="KY43053" s="23"/>
    </row>
    <row r="43054" spans="36:311" x14ac:dyDescent="0.2">
      <c r="AJ43054" s="23"/>
      <c r="HH43054"/>
      <c r="IW43054" s="36"/>
      <c r="JI43054"/>
      <c r="JJ43054"/>
      <c r="KX43054" s="23"/>
      <c r="KY43054" s="23"/>
    </row>
    <row r="43055" spans="36:311" x14ac:dyDescent="0.2">
      <c r="AJ43055" s="23"/>
      <c r="HH43055"/>
      <c r="IW43055" s="36"/>
      <c r="JI43055"/>
      <c r="JJ43055"/>
      <c r="KX43055" s="23"/>
      <c r="KY43055" s="23"/>
    </row>
    <row r="43056" spans="36:311" x14ac:dyDescent="0.2">
      <c r="AJ43056" s="23"/>
      <c r="HH43056"/>
      <c r="IW43056" s="36"/>
      <c r="JI43056"/>
      <c r="JJ43056"/>
      <c r="KX43056" s="23"/>
      <c r="KY43056" s="23"/>
    </row>
    <row r="43057" spans="36:311" x14ac:dyDescent="0.2">
      <c r="AJ43057" s="23"/>
      <c r="HH43057"/>
      <c r="IW43057" s="36"/>
      <c r="JI43057"/>
      <c r="JJ43057"/>
      <c r="KX43057" s="23"/>
      <c r="KY43057" s="23"/>
    </row>
    <row r="43058" spans="36:311" x14ac:dyDescent="0.2">
      <c r="AJ43058" s="23"/>
      <c r="HH43058"/>
      <c r="IW43058" s="36"/>
      <c r="JI43058"/>
      <c r="JJ43058"/>
      <c r="KX43058" s="23"/>
      <c r="KY43058" s="23"/>
    </row>
    <row r="43059" spans="36:311" x14ac:dyDescent="0.2">
      <c r="AJ43059" s="23"/>
      <c r="HH43059"/>
      <c r="IW43059" s="36"/>
      <c r="JI43059"/>
      <c r="JJ43059"/>
      <c r="KX43059" s="23"/>
      <c r="KY43059" s="23"/>
    </row>
    <row r="43060" spans="36:311" x14ac:dyDescent="0.2">
      <c r="AJ43060" s="23"/>
      <c r="HH43060"/>
      <c r="IW43060" s="36"/>
      <c r="JI43060"/>
      <c r="JJ43060"/>
      <c r="KX43060" s="23"/>
      <c r="KY43060" s="23"/>
    </row>
    <row r="43061" spans="36:311" x14ac:dyDescent="0.2">
      <c r="AJ43061" s="23"/>
      <c r="HH43061"/>
      <c r="IW43061" s="36"/>
      <c r="JI43061"/>
      <c r="JJ43061"/>
      <c r="KX43061" s="23"/>
      <c r="KY43061" s="23"/>
    </row>
    <row r="43062" spans="36:311" x14ac:dyDescent="0.2">
      <c r="AJ43062" s="23"/>
      <c r="HH43062"/>
      <c r="IW43062" s="36"/>
      <c r="JI43062"/>
      <c r="JJ43062"/>
      <c r="KX43062" s="23"/>
      <c r="KY43062" s="23"/>
    </row>
    <row r="43063" spans="36:311" x14ac:dyDescent="0.2">
      <c r="AJ43063" s="23"/>
      <c r="HH43063"/>
      <c r="IW43063" s="36"/>
      <c r="JI43063"/>
      <c r="JJ43063"/>
      <c r="KX43063" s="23"/>
      <c r="KY43063" s="23"/>
    </row>
    <row r="43064" spans="36:311" x14ac:dyDescent="0.2">
      <c r="AJ43064" s="23"/>
      <c r="HH43064"/>
      <c r="IW43064" s="36"/>
      <c r="JI43064"/>
      <c r="JJ43064"/>
      <c r="KX43064" s="23"/>
      <c r="KY43064" s="23"/>
    </row>
    <row r="43065" spans="36:311" x14ac:dyDescent="0.2">
      <c r="AJ43065" s="23"/>
      <c r="HH43065"/>
      <c r="IW43065" s="36"/>
      <c r="JI43065"/>
      <c r="JJ43065"/>
      <c r="KX43065" s="23"/>
      <c r="KY43065" s="23"/>
    </row>
    <row r="43066" spans="36:311" x14ac:dyDescent="0.2">
      <c r="AJ43066" s="23"/>
      <c r="HH43066"/>
      <c r="IW43066" s="36"/>
      <c r="JI43066"/>
      <c r="JJ43066"/>
      <c r="KX43066" s="23"/>
      <c r="KY43066" s="23"/>
    </row>
    <row r="43067" spans="36:311" x14ac:dyDescent="0.2">
      <c r="AJ43067" s="23"/>
      <c r="HH43067"/>
      <c r="IW43067" s="36"/>
      <c r="JI43067"/>
      <c r="JJ43067"/>
      <c r="KX43067" s="23"/>
      <c r="KY43067" s="23"/>
    </row>
    <row r="43068" spans="36:311" x14ac:dyDescent="0.2">
      <c r="AJ43068" s="23"/>
      <c r="HH43068"/>
      <c r="IW43068" s="36"/>
      <c r="JI43068"/>
      <c r="JJ43068"/>
      <c r="KX43068" s="23"/>
      <c r="KY43068" s="23"/>
    </row>
    <row r="43069" spans="36:311" x14ac:dyDescent="0.2">
      <c r="AJ43069" s="23"/>
      <c r="HH43069"/>
      <c r="IW43069" s="36"/>
      <c r="JI43069"/>
      <c r="JJ43069"/>
      <c r="KX43069" s="23"/>
      <c r="KY43069" s="23"/>
    </row>
    <row r="43070" spans="36:311" x14ac:dyDescent="0.2">
      <c r="AJ43070" s="23"/>
      <c r="HH43070"/>
      <c r="IW43070" s="36"/>
      <c r="JI43070"/>
      <c r="JJ43070"/>
      <c r="KX43070" s="23"/>
      <c r="KY43070" s="23"/>
    </row>
    <row r="43071" spans="36:311" x14ac:dyDescent="0.2">
      <c r="AJ43071" s="23"/>
      <c r="HH43071"/>
      <c r="IW43071" s="36"/>
      <c r="JI43071"/>
      <c r="JJ43071"/>
      <c r="KX43071" s="23"/>
      <c r="KY43071" s="23"/>
    </row>
    <row r="43072" spans="36:311" x14ac:dyDescent="0.2">
      <c r="AJ43072" s="23"/>
      <c r="HH43072"/>
      <c r="IW43072" s="36"/>
      <c r="JI43072"/>
      <c r="JJ43072"/>
      <c r="KX43072" s="23"/>
      <c r="KY43072" s="23"/>
    </row>
    <row r="43073" spans="36:311" x14ac:dyDescent="0.2">
      <c r="AJ43073" s="23"/>
      <c r="HH43073"/>
      <c r="IW43073" s="36"/>
      <c r="JI43073"/>
      <c r="JJ43073"/>
      <c r="KX43073" s="23"/>
      <c r="KY43073" s="23"/>
    </row>
    <row r="43074" spans="36:311" x14ac:dyDescent="0.2">
      <c r="AJ43074" s="23"/>
      <c r="HH43074"/>
      <c r="IW43074" s="36"/>
      <c r="JI43074"/>
      <c r="JJ43074"/>
      <c r="KX43074" s="23"/>
      <c r="KY43074" s="23"/>
    </row>
    <row r="43075" spans="36:311" x14ac:dyDescent="0.2">
      <c r="AJ43075" s="23"/>
      <c r="HH43075"/>
      <c r="IW43075" s="36"/>
      <c r="JI43075"/>
      <c r="JJ43075"/>
      <c r="KX43075" s="23"/>
      <c r="KY43075" s="23"/>
    </row>
    <row r="43076" spans="36:311" x14ac:dyDescent="0.2">
      <c r="AJ43076" s="23"/>
      <c r="HH43076"/>
      <c r="IW43076" s="36"/>
      <c r="JI43076"/>
      <c r="JJ43076"/>
      <c r="KX43076" s="23"/>
      <c r="KY43076" s="23"/>
    </row>
    <row r="43077" spans="36:311" x14ac:dyDescent="0.2">
      <c r="AJ43077" s="23"/>
      <c r="HH43077"/>
      <c r="IW43077" s="36"/>
      <c r="JI43077"/>
      <c r="JJ43077"/>
      <c r="KX43077" s="23"/>
      <c r="KY43077" s="23"/>
    </row>
    <row r="43078" spans="36:311" x14ac:dyDescent="0.2">
      <c r="AJ43078" s="23"/>
      <c r="HH43078"/>
      <c r="IW43078" s="36"/>
      <c r="JI43078"/>
      <c r="JJ43078"/>
      <c r="KX43078" s="23"/>
      <c r="KY43078" s="23"/>
    </row>
    <row r="43079" spans="36:311" x14ac:dyDescent="0.2">
      <c r="AJ43079" s="23"/>
      <c r="HH43079"/>
      <c r="IW43079" s="36"/>
      <c r="JI43079"/>
      <c r="JJ43079"/>
      <c r="KX43079" s="23"/>
      <c r="KY43079" s="23"/>
    </row>
    <row r="43080" spans="36:311" x14ac:dyDescent="0.2">
      <c r="AJ43080" s="23"/>
      <c r="HH43080"/>
      <c r="IW43080" s="36"/>
      <c r="JI43080"/>
      <c r="JJ43080"/>
      <c r="KX43080" s="23"/>
      <c r="KY43080" s="23"/>
    </row>
    <row r="43081" spans="36:311" x14ac:dyDescent="0.2">
      <c r="AJ43081" s="23"/>
      <c r="HH43081"/>
      <c r="IW43081" s="36"/>
      <c r="JI43081"/>
      <c r="JJ43081"/>
      <c r="KX43081" s="23"/>
      <c r="KY43081" s="23"/>
    </row>
    <row r="43082" spans="36:311" x14ac:dyDescent="0.2">
      <c r="AJ43082" s="23"/>
      <c r="HH43082"/>
      <c r="IW43082" s="36"/>
      <c r="JI43082"/>
      <c r="JJ43082"/>
      <c r="KX43082" s="23"/>
      <c r="KY43082" s="23"/>
    </row>
    <row r="43083" spans="36:311" x14ac:dyDescent="0.2">
      <c r="AJ43083" s="23"/>
      <c r="HH43083"/>
      <c r="IW43083" s="36"/>
      <c r="JI43083"/>
      <c r="JJ43083"/>
      <c r="KX43083" s="23"/>
      <c r="KY43083" s="23"/>
    </row>
    <row r="43084" spans="36:311" x14ac:dyDescent="0.2">
      <c r="AJ43084" s="23"/>
      <c r="HH43084"/>
      <c r="IW43084" s="36"/>
      <c r="JI43084"/>
      <c r="JJ43084"/>
      <c r="KX43084" s="23"/>
      <c r="KY43084" s="23"/>
    </row>
    <row r="43085" spans="36:311" x14ac:dyDescent="0.2">
      <c r="AJ43085" s="23"/>
      <c r="HH43085"/>
      <c r="IW43085" s="36"/>
      <c r="JI43085"/>
      <c r="JJ43085"/>
      <c r="KX43085" s="23"/>
      <c r="KY43085" s="23"/>
    </row>
    <row r="43086" spans="36:311" x14ac:dyDescent="0.2">
      <c r="AJ43086" s="23"/>
      <c r="HH43086"/>
      <c r="IW43086" s="36"/>
      <c r="JI43086"/>
      <c r="JJ43086"/>
      <c r="KX43086" s="23"/>
      <c r="KY43086" s="23"/>
    </row>
    <row r="43087" spans="36:311" x14ac:dyDescent="0.2">
      <c r="AJ43087" s="23"/>
      <c r="HH43087"/>
      <c r="IW43087" s="36"/>
      <c r="JI43087"/>
      <c r="JJ43087"/>
      <c r="KX43087" s="23"/>
      <c r="KY43087" s="23"/>
    </row>
    <row r="43088" spans="36:311" x14ac:dyDescent="0.2">
      <c r="AJ43088" s="23"/>
      <c r="HH43088"/>
      <c r="IW43088" s="36"/>
      <c r="JI43088"/>
      <c r="JJ43088"/>
      <c r="KX43088" s="23"/>
      <c r="KY43088" s="23"/>
    </row>
    <row r="43089" spans="36:311" x14ac:dyDescent="0.2">
      <c r="AJ43089" s="23"/>
      <c r="HH43089"/>
      <c r="IW43089" s="36"/>
      <c r="JI43089"/>
      <c r="JJ43089"/>
      <c r="KX43089" s="23"/>
      <c r="KY43089" s="23"/>
    </row>
    <row r="43090" spans="36:311" x14ac:dyDescent="0.2">
      <c r="AJ43090" s="23"/>
      <c r="HH43090"/>
      <c r="IW43090" s="36"/>
      <c r="JI43090"/>
      <c r="JJ43090"/>
      <c r="KX43090" s="23"/>
      <c r="KY43090" s="23"/>
    </row>
    <row r="43091" spans="36:311" x14ac:dyDescent="0.2">
      <c r="AJ43091" s="23"/>
      <c r="HH43091"/>
      <c r="IW43091" s="36"/>
      <c r="JI43091"/>
      <c r="JJ43091"/>
      <c r="KX43091" s="23"/>
      <c r="KY43091" s="23"/>
    </row>
    <row r="43092" spans="36:311" x14ac:dyDescent="0.2">
      <c r="AJ43092" s="23"/>
      <c r="HH43092"/>
      <c r="IW43092" s="36"/>
      <c r="JI43092"/>
      <c r="JJ43092"/>
      <c r="KX43092" s="23"/>
      <c r="KY43092" s="23"/>
    </row>
    <row r="43093" spans="36:311" x14ac:dyDescent="0.2">
      <c r="AJ43093" s="23"/>
      <c r="HH43093"/>
      <c r="IW43093" s="36"/>
      <c r="JI43093"/>
      <c r="JJ43093"/>
      <c r="KX43093" s="23"/>
      <c r="KY43093" s="23"/>
    </row>
    <row r="43094" spans="36:311" x14ac:dyDescent="0.2">
      <c r="AJ43094" s="23"/>
      <c r="HH43094"/>
      <c r="IW43094" s="36"/>
      <c r="JI43094"/>
      <c r="JJ43094"/>
      <c r="KX43094" s="23"/>
      <c r="KY43094" s="23"/>
    </row>
    <row r="43095" spans="36:311" x14ac:dyDescent="0.2">
      <c r="AJ43095" s="23"/>
      <c r="HH43095"/>
      <c r="IW43095" s="36"/>
      <c r="JI43095"/>
      <c r="JJ43095"/>
      <c r="KX43095" s="23"/>
      <c r="KY43095" s="23"/>
    </row>
    <row r="43096" spans="36:311" x14ac:dyDescent="0.2">
      <c r="AJ43096" s="23"/>
      <c r="HH43096"/>
      <c r="IW43096" s="36"/>
      <c r="JI43096"/>
      <c r="JJ43096"/>
      <c r="KX43096" s="23"/>
      <c r="KY43096" s="23"/>
    </row>
    <row r="43097" spans="36:311" x14ac:dyDescent="0.2">
      <c r="AJ43097" s="23"/>
      <c r="HH43097"/>
      <c r="IW43097" s="36"/>
      <c r="JI43097"/>
      <c r="JJ43097"/>
      <c r="KX43097" s="23"/>
      <c r="KY43097" s="23"/>
    </row>
    <row r="43098" spans="36:311" x14ac:dyDescent="0.2">
      <c r="AJ43098" s="23"/>
      <c r="HH43098"/>
      <c r="IW43098" s="36"/>
      <c r="JI43098"/>
      <c r="JJ43098"/>
      <c r="KX43098" s="23"/>
      <c r="KY43098" s="23"/>
    </row>
    <row r="43099" spans="36:311" x14ac:dyDescent="0.2">
      <c r="AJ43099" s="23"/>
      <c r="HH43099"/>
      <c r="IW43099" s="36"/>
      <c r="JI43099"/>
      <c r="JJ43099"/>
      <c r="KX43099" s="23"/>
      <c r="KY43099" s="23"/>
    </row>
    <row r="43100" spans="36:311" x14ac:dyDescent="0.2">
      <c r="AJ43100" s="23"/>
      <c r="HH43100"/>
      <c r="IW43100" s="36"/>
      <c r="JI43100"/>
      <c r="JJ43100"/>
      <c r="KX43100" s="23"/>
      <c r="KY43100" s="23"/>
    </row>
    <row r="43101" spans="36:311" x14ac:dyDescent="0.2">
      <c r="AJ43101" s="23"/>
      <c r="HH43101"/>
      <c r="IW43101" s="36"/>
      <c r="JI43101"/>
      <c r="JJ43101"/>
      <c r="KX43101" s="23"/>
      <c r="KY43101" s="23"/>
    </row>
    <row r="43102" spans="36:311" x14ac:dyDescent="0.2">
      <c r="AJ43102" s="23"/>
      <c r="HH43102"/>
      <c r="IW43102" s="36"/>
      <c r="JI43102"/>
      <c r="JJ43102"/>
      <c r="KX43102" s="23"/>
      <c r="KY43102" s="23"/>
    </row>
    <row r="43103" spans="36:311" x14ac:dyDescent="0.2">
      <c r="AJ43103" s="23"/>
      <c r="HH43103"/>
      <c r="IW43103" s="36"/>
      <c r="JI43103"/>
      <c r="JJ43103"/>
      <c r="KX43103" s="23"/>
      <c r="KY43103" s="23"/>
    </row>
    <row r="43104" spans="36:311" x14ac:dyDescent="0.2">
      <c r="AJ43104" s="23"/>
      <c r="HH43104"/>
      <c r="IW43104" s="36"/>
      <c r="JI43104"/>
      <c r="JJ43104"/>
      <c r="KX43104" s="23"/>
      <c r="KY43104" s="23"/>
    </row>
    <row r="43105" spans="36:311" x14ac:dyDescent="0.2">
      <c r="AJ43105" s="23"/>
      <c r="HH43105"/>
      <c r="IW43105" s="36"/>
      <c r="JI43105"/>
      <c r="JJ43105"/>
      <c r="KX43105" s="23"/>
      <c r="KY43105" s="23"/>
    </row>
    <row r="43106" spans="36:311" x14ac:dyDescent="0.2">
      <c r="AJ43106" s="23"/>
      <c r="HH43106"/>
      <c r="IW43106" s="36"/>
      <c r="JI43106"/>
      <c r="JJ43106"/>
      <c r="KX43106" s="23"/>
      <c r="KY43106" s="23"/>
    </row>
    <row r="43107" spans="36:311" x14ac:dyDescent="0.2">
      <c r="AJ43107" s="23"/>
      <c r="HH43107"/>
      <c r="IW43107" s="36"/>
      <c r="JI43107"/>
      <c r="JJ43107"/>
      <c r="KX43107" s="23"/>
      <c r="KY43107" s="23"/>
    </row>
    <row r="43108" spans="36:311" x14ac:dyDescent="0.2">
      <c r="AJ43108" s="23"/>
      <c r="HH43108"/>
      <c r="IW43108" s="36"/>
      <c r="JI43108"/>
      <c r="JJ43108"/>
      <c r="KX43108" s="23"/>
      <c r="KY43108" s="23"/>
    </row>
    <row r="43109" spans="36:311" x14ac:dyDescent="0.2">
      <c r="AJ43109" s="23"/>
      <c r="HH43109"/>
      <c r="IW43109" s="36"/>
      <c r="JI43109"/>
      <c r="JJ43109"/>
      <c r="KX43109" s="23"/>
      <c r="KY43109" s="23"/>
    </row>
    <row r="43110" spans="36:311" x14ac:dyDescent="0.2">
      <c r="AJ43110" s="23"/>
      <c r="HH43110"/>
      <c r="IW43110" s="36"/>
      <c r="JI43110"/>
      <c r="JJ43110"/>
      <c r="KX43110" s="23"/>
      <c r="KY43110" s="23"/>
    </row>
    <row r="43111" spans="36:311" x14ac:dyDescent="0.2">
      <c r="AJ43111" s="23"/>
      <c r="HH43111"/>
      <c r="IW43111" s="36"/>
      <c r="JI43111"/>
      <c r="JJ43111"/>
      <c r="KX43111" s="23"/>
      <c r="KY43111" s="23"/>
    </row>
    <row r="43112" spans="36:311" x14ac:dyDescent="0.2">
      <c r="AJ43112" s="23"/>
      <c r="HH43112"/>
      <c r="IW43112" s="36"/>
      <c r="JI43112"/>
      <c r="JJ43112"/>
      <c r="KX43112" s="23"/>
      <c r="KY43112" s="23"/>
    </row>
    <row r="43113" spans="36:311" x14ac:dyDescent="0.2">
      <c r="AJ43113" s="23"/>
      <c r="HH43113"/>
      <c r="IW43113" s="36"/>
      <c r="JI43113"/>
      <c r="JJ43113"/>
      <c r="KX43113" s="23"/>
      <c r="KY43113" s="23"/>
    </row>
    <row r="43114" spans="36:311" x14ac:dyDescent="0.2">
      <c r="AJ43114" s="23"/>
      <c r="HH43114"/>
      <c r="IW43114" s="36"/>
      <c r="JI43114"/>
      <c r="JJ43114"/>
      <c r="KX43114" s="23"/>
      <c r="KY43114" s="23"/>
    </row>
    <row r="43115" spans="36:311" x14ac:dyDescent="0.2">
      <c r="AJ43115" s="23"/>
      <c r="HH43115"/>
      <c r="IW43115" s="36"/>
      <c r="JI43115"/>
      <c r="JJ43115"/>
      <c r="KX43115" s="23"/>
      <c r="KY43115" s="23"/>
    </row>
    <row r="43116" spans="36:311" x14ac:dyDescent="0.2">
      <c r="AJ43116" s="23"/>
      <c r="HH43116"/>
      <c r="IW43116" s="36"/>
      <c r="JI43116"/>
      <c r="JJ43116"/>
      <c r="KX43116" s="23"/>
      <c r="KY43116" s="23"/>
    </row>
    <row r="43117" spans="36:311" x14ac:dyDescent="0.2">
      <c r="AJ43117" s="23"/>
      <c r="HH43117"/>
      <c r="IW43117" s="36"/>
      <c r="JI43117"/>
      <c r="JJ43117"/>
      <c r="KX43117" s="23"/>
      <c r="KY43117" s="23"/>
    </row>
    <row r="43118" spans="36:311" x14ac:dyDescent="0.2">
      <c r="AJ43118" s="23"/>
      <c r="HH43118"/>
      <c r="IW43118" s="36"/>
      <c r="JI43118"/>
      <c r="JJ43118"/>
      <c r="KX43118" s="23"/>
      <c r="KY43118" s="23"/>
    </row>
    <row r="43119" spans="36:311" x14ac:dyDescent="0.2">
      <c r="AJ43119" s="23"/>
      <c r="HH43119"/>
      <c r="IW43119" s="36"/>
      <c r="JI43119"/>
      <c r="JJ43119"/>
      <c r="KX43119" s="23"/>
      <c r="KY43119" s="23"/>
    </row>
    <row r="43120" spans="36:311" x14ac:dyDescent="0.2">
      <c r="AJ43120" s="23"/>
      <c r="HH43120"/>
      <c r="IW43120" s="36"/>
      <c r="JI43120"/>
      <c r="JJ43120"/>
      <c r="KX43120" s="23"/>
      <c r="KY43120" s="23"/>
    </row>
    <row r="43121" spans="36:311" x14ac:dyDescent="0.2">
      <c r="AJ43121" s="23"/>
      <c r="HH43121"/>
      <c r="IW43121" s="36"/>
      <c r="JI43121"/>
      <c r="JJ43121"/>
      <c r="KX43121" s="23"/>
      <c r="KY43121" s="23"/>
    </row>
    <row r="43122" spans="36:311" x14ac:dyDescent="0.2">
      <c r="AJ43122" s="23"/>
      <c r="HH43122"/>
      <c r="IW43122" s="36"/>
      <c r="JI43122"/>
      <c r="JJ43122"/>
      <c r="KX43122" s="23"/>
      <c r="KY43122" s="23"/>
    </row>
    <row r="43123" spans="36:311" x14ac:dyDescent="0.2">
      <c r="AJ43123" s="23"/>
      <c r="HH43123"/>
      <c r="IW43123" s="36"/>
      <c r="JI43123"/>
      <c r="JJ43123"/>
      <c r="KX43123" s="23"/>
      <c r="KY43123" s="23"/>
    </row>
    <row r="43124" spans="36:311" x14ac:dyDescent="0.2">
      <c r="AJ43124" s="23"/>
      <c r="HH43124"/>
      <c r="IW43124" s="36"/>
      <c r="JI43124"/>
      <c r="JJ43124"/>
      <c r="KX43124" s="23"/>
      <c r="KY43124" s="23"/>
    </row>
    <row r="43125" spans="36:311" x14ac:dyDescent="0.2">
      <c r="AJ43125" s="23"/>
      <c r="HH43125"/>
      <c r="IW43125" s="36"/>
      <c r="JI43125"/>
      <c r="JJ43125"/>
      <c r="KX43125" s="23"/>
      <c r="KY43125" s="23"/>
    </row>
    <row r="43126" spans="36:311" x14ac:dyDescent="0.2">
      <c r="AJ43126" s="23"/>
      <c r="HH43126"/>
      <c r="IW43126" s="36"/>
      <c r="JI43126"/>
      <c r="JJ43126"/>
      <c r="KX43126" s="23"/>
      <c r="KY43126" s="23"/>
    </row>
    <row r="43127" spans="36:311" x14ac:dyDescent="0.2">
      <c r="AJ43127" s="23"/>
      <c r="HH43127"/>
      <c r="IW43127" s="36"/>
      <c r="JI43127"/>
      <c r="JJ43127"/>
      <c r="KX43127" s="23"/>
      <c r="KY43127" s="23"/>
    </row>
    <row r="43128" spans="36:311" x14ac:dyDescent="0.2">
      <c r="AJ43128" s="23"/>
      <c r="HH43128"/>
      <c r="IW43128" s="36"/>
      <c r="JI43128"/>
      <c r="JJ43128"/>
      <c r="KX43128" s="23"/>
      <c r="KY43128" s="23"/>
    </row>
    <row r="43129" spans="36:311" x14ac:dyDescent="0.2">
      <c r="AJ43129" s="23"/>
      <c r="HH43129"/>
      <c r="IW43129" s="36"/>
      <c r="JI43129"/>
      <c r="JJ43129"/>
      <c r="KX43129" s="23"/>
      <c r="KY43129" s="23"/>
    </row>
    <row r="43130" spans="36:311" x14ac:dyDescent="0.2">
      <c r="AJ43130" s="23"/>
      <c r="HH43130"/>
      <c r="IW43130" s="36"/>
      <c r="JI43130"/>
      <c r="JJ43130"/>
      <c r="KX43130" s="23"/>
      <c r="KY43130" s="23"/>
    </row>
    <row r="43131" spans="36:311" x14ac:dyDescent="0.2">
      <c r="AJ43131" s="23"/>
      <c r="HH43131"/>
      <c r="IW43131" s="36"/>
      <c r="JI43131"/>
      <c r="JJ43131"/>
      <c r="KX43131" s="23"/>
      <c r="KY43131" s="23"/>
    </row>
    <row r="43132" spans="36:311" x14ac:dyDescent="0.2">
      <c r="AJ43132" s="23"/>
      <c r="HH43132"/>
      <c r="IW43132" s="36"/>
      <c r="JI43132"/>
      <c r="JJ43132"/>
      <c r="KX43132" s="23"/>
      <c r="KY43132" s="23"/>
    </row>
    <row r="43133" spans="36:311" x14ac:dyDescent="0.2">
      <c r="AJ43133" s="23"/>
      <c r="HH43133"/>
      <c r="IW43133" s="36"/>
      <c r="JI43133"/>
      <c r="JJ43133"/>
      <c r="KX43133" s="23"/>
      <c r="KY43133" s="23"/>
    </row>
    <row r="43134" spans="36:311" x14ac:dyDescent="0.2">
      <c r="AJ43134" s="23"/>
      <c r="HH43134"/>
      <c r="IW43134" s="36"/>
      <c r="JI43134"/>
      <c r="JJ43134"/>
      <c r="KX43134" s="23"/>
      <c r="KY43134" s="23"/>
    </row>
    <row r="43135" spans="36:311" x14ac:dyDescent="0.2">
      <c r="AJ43135" s="23"/>
      <c r="HH43135"/>
      <c r="IW43135" s="36"/>
      <c r="JI43135"/>
      <c r="JJ43135"/>
      <c r="KX43135" s="23"/>
      <c r="KY43135" s="23"/>
    </row>
    <row r="43136" spans="36:311" x14ac:dyDescent="0.2">
      <c r="AJ43136" s="23"/>
      <c r="HH43136"/>
      <c r="IW43136" s="36"/>
      <c r="JI43136"/>
      <c r="JJ43136"/>
      <c r="KX43136" s="23"/>
      <c r="KY43136" s="23"/>
    </row>
    <row r="43137" spans="36:311" x14ac:dyDescent="0.2">
      <c r="AJ43137" s="23"/>
      <c r="HH43137"/>
      <c r="IW43137" s="36"/>
      <c r="JI43137"/>
      <c r="JJ43137"/>
      <c r="KX43137" s="23"/>
      <c r="KY43137" s="23"/>
    </row>
    <row r="43138" spans="36:311" x14ac:dyDescent="0.2">
      <c r="AJ43138" s="23"/>
      <c r="HH43138"/>
      <c r="IW43138" s="36"/>
      <c r="JI43138"/>
      <c r="JJ43138"/>
      <c r="KX43138" s="23"/>
      <c r="KY43138" s="23"/>
    </row>
    <row r="43139" spans="36:311" x14ac:dyDescent="0.2">
      <c r="AJ43139" s="23"/>
      <c r="HH43139"/>
      <c r="IW43139" s="36"/>
      <c r="JI43139"/>
      <c r="JJ43139"/>
      <c r="KX43139" s="23"/>
      <c r="KY43139" s="23"/>
    </row>
    <row r="43140" spans="36:311" x14ac:dyDescent="0.2">
      <c r="AJ43140" s="23"/>
      <c r="HH43140"/>
      <c r="IW43140" s="36"/>
      <c r="JI43140"/>
      <c r="JJ43140"/>
      <c r="KX43140" s="23"/>
      <c r="KY43140" s="23"/>
    </row>
    <row r="43141" spans="36:311" x14ac:dyDescent="0.2">
      <c r="AJ43141" s="23"/>
      <c r="HH43141"/>
      <c r="IW43141" s="36"/>
      <c r="JI43141"/>
      <c r="JJ43141"/>
      <c r="KX43141" s="23"/>
      <c r="KY43141" s="23"/>
    </row>
    <row r="43142" spans="36:311" x14ac:dyDescent="0.2">
      <c r="AJ43142" s="23"/>
      <c r="HH43142"/>
      <c r="IW43142" s="36"/>
      <c r="JI43142"/>
      <c r="JJ43142"/>
      <c r="KX43142" s="23"/>
      <c r="KY43142" s="23"/>
    </row>
    <row r="43143" spans="36:311" x14ac:dyDescent="0.2">
      <c r="AJ43143" s="23"/>
      <c r="HH43143"/>
      <c r="IW43143" s="36"/>
      <c r="JI43143"/>
      <c r="JJ43143"/>
      <c r="KX43143" s="23"/>
      <c r="KY43143" s="23"/>
    </row>
    <row r="43144" spans="36:311" x14ac:dyDescent="0.2">
      <c r="AJ43144" s="23"/>
      <c r="HH43144"/>
      <c r="IW43144" s="36"/>
      <c r="JI43144"/>
      <c r="JJ43144"/>
      <c r="KX43144" s="23"/>
      <c r="KY43144" s="23"/>
    </row>
    <row r="43145" spans="36:311" x14ac:dyDescent="0.2">
      <c r="AJ43145" s="23"/>
      <c r="HH43145"/>
      <c r="IW43145" s="36"/>
      <c r="JI43145"/>
      <c r="JJ43145"/>
      <c r="KX43145" s="23"/>
      <c r="KY43145" s="23"/>
    </row>
    <row r="43146" spans="36:311" x14ac:dyDescent="0.2">
      <c r="AJ43146" s="23"/>
      <c r="HH43146"/>
      <c r="IW43146" s="36"/>
      <c r="JI43146"/>
      <c r="JJ43146"/>
      <c r="KX43146" s="23"/>
      <c r="KY43146" s="23"/>
    </row>
    <row r="43147" spans="36:311" x14ac:dyDescent="0.2">
      <c r="AJ43147" s="23"/>
      <c r="HH43147"/>
      <c r="IW43147" s="36"/>
      <c r="JI43147"/>
      <c r="JJ43147"/>
      <c r="KX43147" s="23"/>
      <c r="KY43147" s="23"/>
    </row>
    <row r="43148" spans="36:311" x14ac:dyDescent="0.2">
      <c r="AJ43148" s="23"/>
      <c r="HH43148"/>
      <c r="IW43148" s="36"/>
      <c r="JI43148"/>
      <c r="JJ43148"/>
      <c r="KX43148" s="23"/>
      <c r="KY43148" s="23"/>
    </row>
    <row r="43149" spans="36:311" x14ac:dyDescent="0.2">
      <c r="AJ43149" s="23"/>
      <c r="HH43149"/>
      <c r="IW43149" s="36"/>
      <c r="JI43149"/>
      <c r="JJ43149"/>
      <c r="KX43149" s="23"/>
      <c r="KY43149" s="23"/>
    </row>
    <row r="43150" spans="36:311" x14ac:dyDescent="0.2">
      <c r="AJ43150" s="23"/>
      <c r="HH43150"/>
      <c r="IW43150" s="36"/>
      <c r="JI43150"/>
      <c r="JJ43150"/>
      <c r="KX43150" s="23"/>
      <c r="KY43150" s="23"/>
    </row>
    <row r="43151" spans="36:311" x14ac:dyDescent="0.2">
      <c r="AJ43151" s="23"/>
      <c r="HH43151"/>
      <c r="IW43151" s="36"/>
      <c r="JI43151"/>
      <c r="JJ43151"/>
      <c r="KX43151" s="23"/>
      <c r="KY43151" s="23"/>
    </row>
    <row r="43152" spans="36:311" x14ac:dyDescent="0.2">
      <c r="AJ43152" s="23"/>
      <c r="HH43152"/>
      <c r="IW43152" s="36"/>
      <c r="JI43152"/>
      <c r="JJ43152"/>
      <c r="KX43152" s="23"/>
      <c r="KY43152" s="23"/>
    </row>
    <row r="43153" spans="36:311" x14ac:dyDescent="0.2">
      <c r="AJ43153" s="23"/>
      <c r="HH43153"/>
      <c r="IW43153" s="36"/>
      <c r="JI43153"/>
      <c r="JJ43153"/>
      <c r="KX43153" s="23"/>
      <c r="KY43153" s="23"/>
    </row>
    <row r="43154" spans="36:311" x14ac:dyDescent="0.2">
      <c r="AJ43154" s="23"/>
      <c r="HH43154"/>
      <c r="IW43154" s="36"/>
      <c r="JI43154"/>
      <c r="JJ43154"/>
      <c r="KX43154" s="23"/>
      <c r="KY43154" s="23"/>
    </row>
    <row r="43155" spans="36:311" x14ac:dyDescent="0.2">
      <c r="AJ43155" s="23"/>
      <c r="HH43155"/>
      <c r="IW43155" s="36"/>
      <c r="JI43155"/>
      <c r="JJ43155"/>
      <c r="KX43155" s="23"/>
      <c r="KY43155" s="23"/>
    </row>
    <row r="43156" spans="36:311" x14ac:dyDescent="0.2">
      <c r="AJ43156" s="23"/>
      <c r="HH43156"/>
      <c r="IW43156" s="36"/>
      <c r="JI43156"/>
      <c r="JJ43156"/>
      <c r="KX43156" s="23"/>
      <c r="KY43156" s="23"/>
    </row>
    <row r="43157" spans="36:311" x14ac:dyDescent="0.2">
      <c r="AJ43157" s="23"/>
      <c r="HH43157"/>
      <c r="IW43157" s="36"/>
      <c r="JI43157"/>
      <c r="JJ43157"/>
      <c r="KX43157" s="23"/>
      <c r="KY43157" s="23"/>
    </row>
    <row r="43158" spans="36:311" x14ac:dyDescent="0.2">
      <c r="AJ43158" s="23"/>
      <c r="HH43158"/>
      <c r="IW43158" s="36"/>
      <c r="JI43158"/>
      <c r="JJ43158"/>
      <c r="KX43158" s="23"/>
      <c r="KY43158" s="23"/>
    </row>
    <row r="43159" spans="36:311" x14ac:dyDescent="0.2">
      <c r="AJ43159" s="23"/>
      <c r="HH43159"/>
      <c r="IW43159" s="36"/>
      <c r="JI43159"/>
      <c r="JJ43159"/>
      <c r="KX43159" s="23"/>
      <c r="KY43159" s="23"/>
    </row>
    <row r="43160" spans="36:311" x14ac:dyDescent="0.2">
      <c r="AJ43160" s="23"/>
      <c r="HH43160"/>
      <c r="IW43160" s="36"/>
      <c r="JI43160"/>
      <c r="JJ43160"/>
      <c r="KX43160" s="23"/>
      <c r="KY43160" s="23"/>
    </row>
    <row r="43161" spans="36:311" x14ac:dyDescent="0.2">
      <c r="AJ43161" s="23"/>
      <c r="HH43161"/>
      <c r="IW43161" s="36"/>
      <c r="JI43161"/>
      <c r="JJ43161"/>
      <c r="KX43161" s="23"/>
      <c r="KY43161" s="23"/>
    </row>
    <row r="43162" spans="36:311" x14ac:dyDescent="0.2">
      <c r="AJ43162" s="23"/>
      <c r="HH43162"/>
      <c r="IW43162" s="36"/>
      <c r="JI43162"/>
      <c r="JJ43162"/>
      <c r="KX43162" s="23"/>
      <c r="KY43162" s="23"/>
    </row>
    <row r="43163" spans="36:311" x14ac:dyDescent="0.2">
      <c r="AJ43163" s="23"/>
      <c r="HH43163"/>
      <c r="IW43163" s="36"/>
      <c r="JI43163"/>
      <c r="JJ43163"/>
      <c r="KX43163" s="23"/>
      <c r="KY43163" s="23"/>
    </row>
    <row r="43164" spans="36:311" x14ac:dyDescent="0.2">
      <c r="AJ43164" s="23"/>
      <c r="HH43164"/>
      <c r="IW43164" s="36"/>
      <c r="JI43164"/>
      <c r="JJ43164"/>
      <c r="KX43164" s="23"/>
      <c r="KY43164" s="23"/>
    </row>
    <row r="43165" spans="36:311" x14ac:dyDescent="0.2">
      <c r="AJ43165" s="23"/>
      <c r="HH43165"/>
      <c r="IW43165" s="36"/>
      <c r="JI43165"/>
      <c r="JJ43165"/>
      <c r="KX43165" s="23"/>
      <c r="KY43165" s="23"/>
    </row>
    <row r="43166" spans="36:311" x14ac:dyDescent="0.2">
      <c r="AJ43166" s="23"/>
      <c r="HH43166"/>
      <c r="IW43166" s="36"/>
      <c r="JI43166"/>
      <c r="JJ43166"/>
      <c r="KX43166" s="23"/>
      <c r="KY43166" s="23"/>
    </row>
    <row r="43167" spans="36:311" x14ac:dyDescent="0.2">
      <c r="AJ43167" s="23"/>
      <c r="HH43167"/>
      <c r="IW43167" s="36"/>
      <c r="JI43167"/>
      <c r="JJ43167"/>
      <c r="KX43167" s="23"/>
      <c r="KY43167" s="23"/>
    </row>
    <row r="43168" spans="36:311" x14ac:dyDescent="0.2">
      <c r="AJ43168" s="23"/>
      <c r="HH43168"/>
      <c r="IW43168" s="36"/>
      <c r="JI43168"/>
      <c r="JJ43168"/>
      <c r="KX43168" s="23"/>
      <c r="KY43168" s="23"/>
    </row>
    <row r="43169" spans="36:311" x14ac:dyDescent="0.2">
      <c r="AJ43169" s="23"/>
      <c r="HH43169"/>
      <c r="IW43169" s="36"/>
      <c r="JI43169"/>
      <c r="JJ43169"/>
      <c r="KX43169" s="23"/>
      <c r="KY43169" s="23"/>
    </row>
    <row r="43170" spans="36:311" x14ac:dyDescent="0.2">
      <c r="AJ43170" s="23"/>
      <c r="HH43170"/>
      <c r="IW43170" s="36"/>
      <c r="JI43170"/>
      <c r="JJ43170"/>
      <c r="KX43170" s="23"/>
      <c r="KY43170" s="23"/>
    </row>
    <row r="43171" spans="36:311" x14ac:dyDescent="0.2">
      <c r="AJ43171" s="23"/>
      <c r="HH43171"/>
      <c r="IW43171" s="36"/>
      <c r="JI43171"/>
      <c r="JJ43171"/>
      <c r="KX43171" s="23"/>
      <c r="KY43171" s="23"/>
    </row>
    <row r="43172" spans="36:311" x14ac:dyDescent="0.2">
      <c r="AJ43172" s="23"/>
      <c r="HH43172"/>
      <c r="IW43172" s="36"/>
      <c r="JI43172"/>
      <c r="JJ43172"/>
      <c r="KX43172" s="23"/>
      <c r="KY43172" s="23"/>
    </row>
    <row r="43173" spans="36:311" x14ac:dyDescent="0.2">
      <c r="AJ43173" s="23"/>
      <c r="HH43173"/>
      <c r="IW43173" s="36"/>
      <c r="JI43173"/>
      <c r="JJ43173"/>
      <c r="KX43173" s="23"/>
      <c r="KY43173" s="23"/>
    </row>
    <row r="43174" spans="36:311" x14ac:dyDescent="0.2">
      <c r="AJ43174" s="23"/>
      <c r="HH43174"/>
      <c r="IW43174" s="36"/>
      <c r="JI43174"/>
      <c r="JJ43174"/>
      <c r="KX43174" s="23"/>
      <c r="KY43174" s="23"/>
    </row>
    <row r="43175" spans="36:311" x14ac:dyDescent="0.2">
      <c r="AJ43175" s="23"/>
      <c r="HH43175"/>
      <c r="IW43175" s="36"/>
      <c r="JI43175"/>
      <c r="JJ43175"/>
      <c r="KX43175" s="23"/>
      <c r="KY43175" s="23"/>
    </row>
    <row r="43176" spans="36:311" x14ac:dyDescent="0.2">
      <c r="AJ43176" s="23"/>
      <c r="HH43176"/>
      <c r="IW43176" s="36"/>
      <c r="JI43176"/>
      <c r="JJ43176"/>
      <c r="KX43176" s="23"/>
      <c r="KY43176" s="23"/>
    </row>
    <row r="43177" spans="36:311" x14ac:dyDescent="0.2">
      <c r="AJ43177" s="23"/>
      <c r="HH43177"/>
      <c r="IW43177" s="36"/>
      <c r="JI43177"/>
      <c r="JJ43177"/>
      <c r="KX43177" s="23"/>
      <c r="KY43177" s="23"/>
    </row>
    <row r="43178" spans="36:311" x14ac:dyDescent="0.2">
      <c r="AJ43178" s="23"/>
      <c r="HH43178"/>
      <c r="IW43178" s="36"/>
      <c r="JI43178"/>
      <c r="JJ43178"/>
      <c r="KX43178" s="23"/>
      <c r="KY43178" s="23"/>
    </row>
    <row r="43179" spans="36:311" x14ac:dyDescent="0.2">
      <c r="AJ43179" s="23"/>
      <c r="HH43179"/>
      <c r="IW43179" s="36"/>
      <c r="JI43179"/>
      <c r="JJ43179"/>
      <c r="KX43179" s="23"/>
      <c r="KY43179" s="23"/>
    </row>
    <row r="43180" spans="36:311" x14ac:dyDescent="0.2">
      <c r="AJ43180" s="23"/>
      <c r="HH43180"/>
      <c r="IW43180" s="36"/>
      <c r="JI43180"/>
      <c r="JJ43180"/>
      <c r="KX43180" s="23"/>
      <c r="KY43180" s="23"/>
    </row>
    <row r="43181" spans="36:311" x14ac:dyDescent="0.2">
      <c r="AJ43181" s="23"/>
      <c r="HH43181"/>
      <c r="IW43181" s="36"/>
      <c r="JI43181"/>
      <c r="JJ43181"/>
      <c r="KX43181" s="23"/>
      <c r="KY43181" s="23"/>
    </row>
    <row r="43182" spans="36:311" x14ac:dyDescent="0.2">
      <c r="AJ43182" s="23"/>
      <c r="HH43182"/>
      <c r="IW43182" s="36"/>
      <c r="JI43182"/>
      <c r="JJ43182"/>
      <c r="KX43182" s="23"/>
      <c r="KY43182" s="23"/>
    </row>
    <row r="43183" spans="36:311" x14ac:dyDescent="0.2">
      <c r="AJ43183" s="23"/>
      <c r="HH43183"/>
      <c r="IW43183" s="36"/>
      <c r="JI43183"/>
      <c r="JJ43183"/>
      <c r="KX43183" s="23"/>
      <c r="KY43183" s="23"/>
    </row>
    <row r="43184" spans="36:311" x14ac:dyDescent="0.2">
      <c r="AJ43184" s="23"/>
      <c r="HH43184"/>
      <c r="IW43184" s="36"/>
      <c r="JI43184"/>
      <c r="JJ43184"/>
      <c r="KX43184" s="23"/>
      <c r="KY43184" s="23"/>
    </row>
    <row r="43185" spans="36:311" x14ac:dyDescent="0.2">
      <c r="AJ43185" s="23"/>
      <c r="HH43185"/>
      <c r="IW43185" s="36"/>
      <c r="JI43185"/>
      <c r="JJ43185"/>
      <c r="KX43185" s="23"/>
      <c r="KY43185" s="23"/>
    </row>
    <row r="43186" spans="36:311" x14ac:dyDescent="0.2">
      <c r="AJ43186" s="23"/>
      <c r="HH43186"/>
      <c r="IW43186" s="36"/>
      <c r="JI43186"/>
      <c r="JJ43186"/>
      <c r="KX43186" s="23"/>
      <c r="KY43186" s="23"/>
    </row>
    <row r="43187" spans="36:311" x14ac:dyDescent="0.2">
      <c r="AJ43187" s="23"/>
      <c r="HH43187"/>
      <c r="IW43187" s="36"/>
      <c r="JI43187"/>
      <c r="JJ43187"/>
      <c r="KX43187" s="23"/>
      <c r="KY43187" s="23"/>
    </row>
    <row r="43188" spans="36:311" x14ac:dyDescent="0.2">
      <c r="AJ43188" s="23"/>
      <c r="HH43188"/>
      <c r="IW43188" s="36"/>
      <c r="JI43188"/>
      <c r="JJ43188"/>
      <c r="KX43188" s="23"/>
      <c r="KY43188" s="23"/>
    </row>
    <row r="43189" spans="36:311" x14ac:dyDescent="0.2">
      <c r="AJ43189" s="23"/>
      <c r="HH43189"/>
      <c r="IW43189" s="36"/>
      <c r="JI43189"/>
      <c r="JJ43189"/>
      <c r="KX43189" s="23"/>
      <c r="KY43189" s="23"/>
    </row>
    <row r="43190" spans="36:311" x14ac:dyDescent="0.2">
      <c r="AJ43190" s="23"/>
      <c r="HH43190"/>
      <c r="IW43190" s="36"/>
      <c r="JI43190"/>
      <c r="JJ43190"/>
      <c r="KX43190" s="23"/>
      <c r="KY43190" s="23"/>
    </row>
    <row r="43191" spans="36:311" x14ac:dyDescent="0.2">
      <c r="AJ43191" s="23"/>
      <c r="HH43191"/>
      <c r="IW43191" s="36"/>
      <c r="JI43191"/>
      <c r="JJ43191"/>
      <c r="KX43191" s="23"/>
      <c r="KY43191" s="23"/>
    </row>
    <row r="43192" spans="36:311" x14ac:dyDescent="0.2">
      <c r="AJ43192" s="23"/>
      <c r="HH43192"/>
      <c r="IW43192" s="36"/>
      <c r="JI43192"/>
      <c r="JJ43192"/>
      <c r="KX43192" s="23"/>
      <c r="KY43192" s="23"/>
    </row>
    <row r="43193" spans="36:311" x14ac:dyDescent="0.2">
      <c r="AJ43193" s="23"/>
      <c r="HH43193"/>
      <c r="IW43193" s="36"/>
      <c r="JI43193"/>
      <c r="JJ43193"/>
      <c r="KX43193" s="23"/>
      <c r="KY43193" s="23"/>
    </row>
    <row r="43194" spans="36:311" x14ac:dyDescent="0.2">
      <c r="AJ43194" s="23"/>
      <c r="HH43194"/>
      <c r="IW43194" s="36"/>
      <c r="JI43194"/>
      <c r="JJ43194"/>
      <c r="KX43194" s="23"/>
      <c r="KY43194" s="23"/>
    </row>
    <row r="43195" spans="36:311" x14ac:dyDescent="0.2">
      <c r="AJ43195" s="23"/>
      <c r="HH43195"/>
      <c r="IW43195" s="36"/>
      <c r="JI43195"/>
      <c r="JJ43195"/>
      <c r="KX43195" s="23"/>
      <c r="KY43195" s="23"/>
    </row>
    <row r="43196" spans="36:311" x14ac:dyDescent="0.2">
      <c r="AJ43196" s="23"/>
      <c r="HH43196"/>
      <c r="IW43196" s="36"/>
      <c r="JI43196"/>
      <c r="JJ43196"/>
      <c r="KX43196" s="23"/>
      <c r="KY43196" s="23"/>
    </row>
    <row r="43197" spans="36:311" x14ac:dyDescent="0.2">
      <c r="AJ43197" s="23"/>
      <c r="HH43197"/>
      <c r="IW43197" s="36"/>
      <c r="JI43197"/>
      <c r="JJ43197"/>
      <c r="KX43197" s="23"/>
      <c r="KY43197" s="23"/>
    </row>
    <row r="43198" spans="36:311" x14ac:dyDescent="0.2">
      <c r="AJ43198" s="23"/>
      <c r="HH43198"/>
      <c r="IW43198" s="36"/>
      <c r="JI43198"/>
      <c r="JJ43198"/>
      <c r="KX43198" s="23"/>
      <c r="KY43198" s="23"/>
    </row>
    <row r="43199" spans="36:311" x14ac:dyDescent="0.2">
      <c r="AJ43199" s="23"/>
      <c r="HH43199"/>
      <c r="IW43199" s="36"/>
      <c r="JI43199"/>
      <c r="JJ43199"/>
      <c r="KX43199" s="23"/>
      <c r="KY43199" s="23"/>
    </row>
    <row r="43200" spans="36:311" x14ac:dyDescent="0.2">
      <c r="AJ43200" s="23"/>
      <c r="HH43200"/>
      <c r="IW43200" s="36"/>
      <c r="JI43200"/>
      <c r="JJ43200"/>
      <c r="KX43200" s="23"/>
      <c r="KY43200" s="23"/>
    </row>
    <row r="43201" spans="36:311" x14ac:dyDescent="0.2">
      <c r="AJ43201" s="23"/>
      <c r="HH43201"/>
      <c r="IW43201" s="36"/>
      <c r="JI43201"/>
      <c r="JJ43201"/>
      <c r="KX43201" s="23"/>
      <c r="KY43201" s="23"/>
    </row>
    <row r="43202" spans="36:311" x14ac:dyDescent="0.2">
      <c r="AJ43202" s="23"/>
      <c r="HH43202"/>
      <c r="IW43202" s="36"/>
      <c r="JI43202"/>
      <c r="JJ43202"/>
      <c r="KX43202" s="23"/>
      <c r="KY43202" s="23"/>
    </row>
    <row r="43203" spans="36:311" x14ac:dyDescent="0.2">
      <c r="AJ43203" s="23"/>
      <c r="HH43203"/>
      <c r="IW43203" s="36"/>
      <c r="JI43203"/>
      <c r="JJ43203"/>
      <c r="KX43203" s="23"/>
      <c r="KY43203" s="23"/>
    </row>
    <row r="43204" spans="36:311" x14ac:dyDescent="0.2">
      <c r="AJ43204" s="23"/>
      <c r="HH43204"/>
      <c r="IW43204" s="36"/>
      <c r="JI43204"/>
      <c r="JJ43204"/>
      <c r="KX43204" s="23"/>
      <c r="KY43204" s="23"/>
    </row>
    <row r="43205" spans="36:311" x14ac:dyDescent="0.2">
      <c r="AJ43205" s="23"/>
      <c r="HH43205"/>
      <c r="IW43205" s="36"/>
      <c r="JI43205"/>
      <c r="JJ43205"/>
      <c r="KX43205" s="23"/>
      <c r="KY43205" s="23"/>
    </row>
    <row r="43206" spans="36:311" x14ac:dyDescent="0.2">
      <c r="AJ43206" s="23"/>
      <c r="HH43206"/>
      <c r="IW43206" s="36"/>
      <c r="JI43206"/>
      <c r="JJ43206"/>
      <c r="KX43206" s="23"/>
      <c r="KY43206" s="23"/>
    </row>
    <row r="43207" spans="36:311" x14ac:dyDescent="0.2">
      <c r="AJ43207" s="23"/>
      <c r="HH43207"/>
      <c r="IW43207" s="36"/>
      <c r="JI43207"/>
      <c r="JJ43207"/>
      <c r="KX43207" s="23"/>
      <c r="KY43207" s="23"/>
    </row>
    <row r="43208" spans="36:311" x14ac:dyDescent="0.2">
      <c r="AJ43208" s="23"/>
      <c r="HH43208"/>
      <c r="IW43208" s="36"/>
      <c r="JI43208"/>
      <c r="JJ43208"/>
      <c r="KX43208" s="23"/>
      <c r="KY43208" s="23"/>
    </row>
    <row r="43209" spans="36:311" x14ac:dyDescent="0.2">
      <c r="AJ43209" s="23"/>
      <c r="HH43209"/>
      <c r="IW43209" s="36"/>
      <c r="JI43209"/>
      <c r="JJ43209"/>
      <c r="KX43209" s="23"/>
      <c r="KY43209" s="23"/>
    </row>
    <row r="43210" spans="36:311" x14ac:dyDescent="0.2">
      <c r="AJ43210" s="23"/>
      <c r="HH43210"/>
      <c r="IW43210" s="36"/>
      <c r="JI43210"/>
      <c r="JJ43210"/>
      <c r="KX43210" s="23"/>
      <c r="KY43210" s="23"/>
    </row>
    <row r="43211" spans="36:311" x14ac:dyDescent="0.2">
      <c r="AJ43211" s="23"/>
      <c r="HH43211"/>
      <c r="IW43211" s="36"/>
      <c r="JI43211"/>
      <c r="JJ43211"/>
      <c r="KX43211" s="23"/>
      <c r="KY43211" s="23"/>
    </row>
    <row r="43212" spans="36:311" x14ac:dyDescent="0.2">
      <c r="AJ43212" s="23"/>
      <c r="HH43212"/>
      <c r="IW43212" s="36"/>
      <c r="JI43212"/>
      <c r="JJ43212"/>
      <c r="KX43212" s="23"/>
      <c r="KY43212" s="23"/>
    </row>
    <row r="43213" spans="36:311" x14ac:dyDescent="0.2">
      <c r="AJ43213" s="23"/>
      <c r="HH43213"/>
      <c r="IW43213" s="36"/>
      <c r="JI43213"/>
      <c r="JJ43213"/>
      <c r="KX43213" s="23"/>
      <c r="KY43213" s="23"/>
    </row>
    <row r="43214" spans="36:311" x14ac:dyDescent="0.2">
      <c r="AJ43214" s="23"/>
      <c r="HH43214"/>
      <c r="IW43214" s="36"/>
      <c r="JI43214"/>
      <c r="JJ43214"/>
      <c r="KX43214" s="23"/>
      <c r="KY43214" s="23"/>
    </row>
    <row r="43215" spans="36:311" x14ac:dyDescent="0.2">
      <c r="AJ43215" s="23"/>
      <c r="HH43215"/>
      <c r="IW43215" s="36"/>
      <c r="JI43215"/>
      <c r="JJ43215"/>
      <c r="KX43215" s="23"/>
      <c r="KY43215" s="23"/>
    </row>
    <row r="43216" spans="36:311" x14ac:dyDescent="0.2">
      <c r="AJ43216" s="23"/>
      <c r="HH43216"/>
      <c r="IW43216" s="36"/>
      <c r="JI43216"/>
      <c r="JJ43216"/>
      <c r="KX43216" s="23"/>
      <c r="KY43216" s="23"/>
    </row>
    <row r="43217" spans="36:311" x14ac:dyDescent="0.2">
      <c r="AJ43217" s="23"/>
      <c r="HH43217"/>
      <c r="IW43217" s="36"/>
      <c r="JI43217"/>
      <c r="JJ43217"/>
      <c r="KX43217" s="23"/>
      <c r="KY43217" s="23"/>
    </row>
    <row r="43218" spans="36:311" x14ac:dyDescent="0.2">
      <c r="AJ43218" s="23"/>
      <c r="HH43218"/>
      <c r="IW43218" s="36"/>
      <c r="JI43218"/>
      <c r="JJ43218"/>
      <c r="KX43218" s="23"/>
      <c r="KY43218" s="23"/>
    </row>
    <row r="43219" spans="36:311" x14ac:dyDescent="0.2">
      <c r="AJ43219" s="23"/>
      <c r="HH43219"/>
      <c r="IW43219" s="36"/>
      <c r="JI43219"/>
      <c r="JJ43219"/>
      <c r="KX43219" s="23"/>
      <c r="KY43219" s="23"/>
    </row>
    <row r="43220" spans="36:311" x14ac:dyDescent="0.2">
      <c r="AJ43220" s="23"/>
      <c r="HH43220"/>
      <c r="IW43220" s="36"/>
      <c r="JI43220"/>
      <c r="JJ43220"/>
      <c r="KX43220" s="23"/>
      <c r="KY43220" s="23"/>
    </row>
    <row r="43221" spans="36:311" x14ac:dyDescent="0.2">
      <c r="AJ43221" s="23"/>
      <c r="HH43221"/>
      <c r="IW43221" s="36"/>
      <c r="JI43221"/>
      <c r="JJ43221"/>
      <c r="KX43221" s="23"/>
      <c r="KY43221" s="23"/>
    </row>
    <row r="43222" spans="36:311" x14ac:dyDescent="0.2">
      <c r="AJ43222" s="23"/>
      <c r="HH43222"/>
      <c r="IW43222" s="36"/>
      <c r="JI43222"/>
      <c r="JJ43222"/>
      <c r="KX43222" s="23"/>
      <c r="KY43222" s="23"/>
    </row>
    <row r="43223" spans="36:311" x14ac:dyDescent="0.2">
      <c r="AJ43223" s="23"/>
      <c r="HH43223"/>
      <c r="IW43223" s="36"/>
      <c r="JI43223"/>
      <c r="JJ43223"/>
      <c r="KX43223" s="23"/>
      <c r="KY43223" s="23"/>
    </row>
    <row r="43224" spans="36:311" x14ac:dyDescent="0.2">
      <c r="AJ43224" s="23"/>
      <c r="HH43224"/>
      <c r="IW43224" s="36"/>
      <c r="JI43224"/>
      <c r="JJ43224"/>
      <c r="KX43224" s="23"/>
      <c r="KY43224" s="23"/>
    </row>
    <row r="43225" spans="36:311" x14ac:dyDescent="0.2">
      <c r="AJ43225" s="23"/>
      <c r="HH43225"/>
      <c r="IW43225" s="36"/>
      <c r="JI43225"/>
      <c r="JJ43225"/>
      <c r="KX43225" s="23"/>
      <c r="KY43225" s="23"/>
    </row>
    <row r="43226" spans="36:311" x14ac:dyDescent="0.2">
      <c r="AJ43226" s="23"/>
      <c r="HH43226"/>
      <c r="IW43226" s="36"/>
      <c r="JI43226"/>
      <c r="JJ43226"/>
      <c r="KX43226" s="23"/>
      <c r="KY43226" s="23"/>
    </row>
    <row r="43227" spans="36:311" x14ac:dyDescent="0.2">
      <c r="AJ43227" s="23"/>
      <c r="HH43227"/>
      <c r="IW43227" s="36"/>
      <c r="JI43227"/>
      <c r="JJ43227"/>
      <c r="KX43227" s="23"/>
      <c r="KY43227" s="23"/>
    </row>
    <row r="43228" spans="36:311" x14ac:dyDescent="0.2">
      <c r="AJ43228" s="23"/>
      <c r="HH43228"/>
      <c r="IW43228" s="36"/>
      <c r="JI43228"/>
      <c r="JJ43228"/>
      <c r="KX43228" s="23"/>
      <c r="KY43228" s="23"/>
    </row>
    <row r="43229" spans="36:311" x14ac:dyDescent="0.2">
      <c r="AJ43229" s="23"/>
      <c r="HH43229"/>
      <c r="IW43229" s="36"/>
      <c r="JI43229"/>
      <c r="JJ43229"/>
      <c r="KX43229" s="23"/>
      <c r="KY43229" s="23"/>
    </row>
    <row r="43230" spans="36:311" x14ac:dyDescent="0.2">
      <c r="AJ43230" s="23"/>
      <c r="HH43230"/>
      <c r="IW43230" s="36"/>
      <c r="JI43230"/>
      <c r="JJ43230"/>
      <c r="KX43230" s="23"/>
      <c r="KY43230" s="23"/>
    </row>
    <row r="43231" spans="36:311" x14ac:dyDescent="0.2">
      <c r="AJ43231" s="23"/>
      <c r="HH43231"/>
      <c r="IW43231" s="36"/>
      <c r="JI43231"/>
      <c r="JJ43231"/>
      <c r="KX43231" s="23"/>
      <c r="KY43231" s="23"/>
    </row>
    <row r="43232" spans="36:311" x14ac:dyDescent="0.2">
      <c r="AJ43232" s="23"/>
      <c r="HH43232"/>
      <c r="IW43232" s="36"/>
      <c r="JI43232"/>
      <c r="JJ43232"/>
      <c r="KX43232" s="23"/>
      <c r="KY43232" s="23"/>
    </row>
    <row r="43233" spans="36:311" x14ac:dyDescent="0.2">
      <c r="AJ43233" s="23"/>
      <c r="HH43233"/>
      <c r="IW43233" s="36"/>
      <c r="JI43233"/>
      <c r="JJ43233"/>
      <c r="KX43233" s="23"/>
      <c r="KY43233" s="23"/>
    </row>
    <row r="43234" spans="36:311" x14ac:dyDescent="0.2">
      <c r="AJ43234" s="23"/>
      <c r="HH43234"/>
      <c r="IW43234" s="36"/>
      <c r="JI43234"/>
      <c r="JJ43234"/>
      <c r="KX43234" s="23"/>
      <c r="KY43234" s="23"/>
    </row>
    <row r="43235" spans="36:311" x14ac:dyDescent="0.2">
      <c r="AJ43235" s="23"/>
      <c r="HH43235"/>
      <c r="IW43235" s="36"/>
      <c r="JI43235"/>
      <c r="JJ43235"/>
      <c r="KX43235" s="23"/>
      <c r="KY43235" s="23"/>
    </row>
    <row r="43236" spans="36:311" x14ac:dyDescent="0.2">
      <c r="AJ43236" s="23"/>
      <c r="HH43236"/>
      <c r="IW43236" s="36"/>
      <c r="JI43236"/>
      <c r="JJ43236"/>
      <c r="KX43236" s="23"/>
      <c r="KY43236" s="23"/>
    </row>
    <row r="43237" spans="36:311" x14ac:dyDescent="0.2">
      <c r="AJ43237" s="23"/>
      <c r="HH43237"/>
      <c r="IW43237" s="36"/>
      <c r="JI43237"/>
      <c r="JJ43237"/>
      <c r="KX43237" s="23"/>
      <c r="KY43237" s="23"/>
    </row>
    <row r="43238" spans="36:311" x14ac:dyDescent="0.2">
      <c r="AJ43238" s="23"/>
      <c r="HH43238"/>
      <c r="IW43238" s="36"/>
      <c r="JI43238"/>
      <c r="JJ43238"/>
      <c r="KX43238" s="23"/>
      <c r="KY43238" s="23"/>
    </row>
    <row r="43239" spans="36:311" x14ac:dyDescent="0.2">
      <c r="AJ43239" s="23"/>
      <c r="HH43239"/>
      <c r="IW43239" s="36"/>
      <c r="JI43239"/>
      <c r="JJ43239"/>
      <c r="KX43239" s="23"/>
      <c r="KY43239" s="23"/>
    </row>
    <row r="43240" spans="36:311" x14ac:dyDescent="0.2">
      <c r="AJ43240" s="23"/>
      <c r="HH43240"/>
      <c r="IW43240" s="36"/>
      <c r="JI43240"/>
      <c r="JJ43240"/>
      <c r="KX43240" s="23"/>
      <c r="KY43240" s="23"/>
    </row>
    <row r="43241" spans="36:311" x14ac:dyDescent="0.2">
      <c r="AJ43241" s="23"/>
      <c r="HH43241"/>
      <c r="IW43241" s="36"/>
      <c r="JI43241"/>
      <c r="JJ43241"/>
      <c r="KX43241" s="23"/>
      <c r="KY43241" s="23"/>
    </row>
    <row r="43242" spans="36:311" x14ac:dyDescent="0.2">
      <c r="AJ43242" s="23"/>
      <c r="HH43242"/>
      <c r="IW43242" s="36"/>
      <c r="JI43242"/>
      <c r="JJ43242"/>
      <c r="KX43242" s="23"/>
      <c r="KY43242" s="23"/>
    </row>
    <row r="43243" spans="36:311" x14ac:dyDescent="0.2">
      <c r="AJ43243" s="23"/>
      <c r="HH43243"/>
      <c r="IW43243" s="36"/>
      <c r="JI43243"/>
      <c r="JJ43243"/>
      <c r="KX43243" s="23"/>
      <c r="KY43243" s="23"/>
    </row>
    <row r="43244" spans="36:311" x14ac:dyDescent="0.2">
      <c r="AJ43244" s="23"/>
      <c r="HH43244"/>
      <c r="IW43244" s="36"/>
      <c r="JI43244"/>
      <c r="JJ43244"/>
      <c r="KX43244" s="23"/>
      <c r="KY43244" s="23"/>
    </row>
    <row r="43245" spans="36:311" x14ac:dyDescent="0.2">
      <c r="AJ43245" s="23"/>
      <c r="HH43245"/>
      <c r="IW43245" s="36"/>
      <c r="JI43245"/>
      <c r="JJ43245"/>
      <c r="KX43245" s="23"/>
      <c r="KY43245" s="23"/>
    </row>
    <row r="43246" spans="36:311" x14ac:dyDescent="0.2">
      <c r="AJ43246" s="23"/>
      <c r="HH43246"/>
      <c r="IW43246" s="36"/>
      <c r="JI43246"/>
      <c r="JJ43246"/>
      <c r="KX43246" s="23"/>
      <c r="KY43246" s="23"/>
    </row>
    <row r="43247" spans="36:311" x14ac:dyDescent="0.2">
      <c r="AJ43247" s="23"/>
      <c r="HH43247"/>
      <c r="IW43247" s="36"/>
      <c r="JI43247"/>
      <c r="JJ43247"/>
      <c r="KX43247" s="23"/>
      <c r="KY43247" s="23"/>
    </row>
    <row r="43248" spans="36:311" x14ac:dyDescent="0.2">
      <c r="AJ43248" s="23"/>
      <c r="HH43248"/>
      <c r="IW43248" s="36"/>
      <c r="JI43248"/>
      <c r="JJ43248"/>
      <c r="KX43248" s="23"/>
      <c r="KY43248" s="23"/>
    </row>
    <row r="43249" spans="36:311" x14ac:dyDescent="0.2">
      <c r="AJ43249" s="23"/>
      <c r="HH43249"/>
      <c r="IW43249" s="36"/>
      <c r="JI43249"/>
      <c r="JJ43249"/>
      <c r="KX43249" s="23"/>
      <c r="KY43249" s="23"/>
    </row>
    <row r="43250" spans="36:311" x14ac:dyDescent="0.2">
      <c r="AJ43250" s="23"/>
      <c r="HH43250"/>
      <c r="IW43250" s="36"/>
      <c r="JI43250"/>
      <c r="JJ43250"/>
      <c r="KX43250" s="23"/>
      <c r="KY43250" s="23"/>
    </row>
    <row r="43251" spans="36:311" x14ac:dyDescent="0.2">
      <c r="AJ43251" s="23"/>
      <c r="HH43251"/>
      <c r="IW43251" s="36"/>
      <c r="JI43251"/>
      <c r="JJ43251"/>
      <c r="KX43251" s="23"/>
      <c r="KY43251" s="23"/>
    </row>
    <row r="43252" spans="36:311" x14ac:dyDescent="0.2">
      <c r="AJ43252" s="23"/>
      <c r="HH43252"/>
      <c r="IW43252" s="36"/>
      <c r="JI43252"/>
      <c r="JJ43252"/>
      <c r="KX43252" s="23"/>
      <c r="KY43252" s="23"/>
    </row>
    <row r="43253" spans="36:311" x14ac:dyDescent="0.2">
      <c r="AJ43253" s="23"/>
      <c r="HH43253"/>
      <c r="IW43253" s="36"/>
      <c r="JI43253"/>
      <c r="JJ43253"/>
      <c r="KX43253" s="23"/>
      <c r="KY43253" s="23"/>
    </row>
    <row r="43254" spans="36:311" x14ac:dyDescent="0.2">
      <c r="AJ43254" s="23"/>
      <c r="HH43254"/>
      <c r="IW43254" s="36"/>
      <c r="JI43254"/>
      <c r="JJ43254"/>
      <c r="KX43254" s="23"/>
      <c r="KY43254" s="23"/>
    </row>
    <row r="43255" spans="36:311" x14ac:dyDescent="0.2">
      <c r="AJ43255" s="23"/>
      <c r="HH43255"/>
      <c r="IW43255" s="36"/>
      <c r="JI43255"/>
      <c r="JJ43255"/>
      <c r="KX43255" s="23"/>
      <c r="KY43255" s="23"/>
    </row>
    <row r="43256" spans="36:311" x14ac:dyDescent="0.2">
      <c r="AJ43256" s="23"/>
      <c r="HH43256"/>
      <c r="IW43256" s="36"/>
      <c r="JI43256"/>
      <c r="JJ43256"/>
      <c r="KX43256" s="23"/>
      <c r="KY43256" s="23"/>
    </row>
    <row r="43257" spans="36:311" x14ac:dyDescent="0.2">
      <c r="AJ43257" s="23"/>
      <c r="HH43257"/>
      <c r="IW43257" s="36"/>
      <c r="JI43257"/>
      <c r="JJ43257"/>
      <c r="KX43257" s="23"/>
      <c r="KY43257" s="23"/>
    </row>
    <row r="43258" spans="36:311" x14ac:dyDescent="0.2">
      <c r="AJ43258" s="23"/>
      <c r="HH43258"/>
      <c r="IW43258" s="36"/>
      <c r="JI43258"/>
      <c r="JJ43258"/>
      <c r="KX43258" s="23"/>
      <c r="KY43258" s="23"/>
    </row>
    <row r="43259" spans="36:311" x14ac:dyDescent="0.2">
      <c r="AJ43259" s="23"/>
      <c r="HH43259"/>
      <c r="IW43259" s="36"/>
      <c r="JI43259"/>
      <c r="JJ43259"/>
      <c r="KX43259" s="23"/>
      <c r="KY43259" s="23"/>
    </row>
    <row r="43260" spans="36:311" x14ac:dyDescent="0.2">
      <c r="AJ43260" s="23"/>
      <c r="HH43260"/>
      <c r="IW43260" s="36"/>
      <c r="JI43260"/>
      <c r="JJ43260"/>
      <c r="KX43260" s="23"/>
      <c r="KY43260" s="23"/>
    </row>
    <row r="43261" spans="36:311" x14ac:dyDescent="0.2">
      <c r="AJ43261" s="23"/>
      <c r="HH43261"/>
      <c r="IW43261" s="36"/>
      <c r="JI43261"/>
      <c r="JJ43261"/>
      <c r="KX43261" s="23"/>
      <c r="KY43261" s="23"/>
    </row>
    <row r="43262" spans="36:311" x14ac:dyDescent="0.2">
      <c r="AJ43262" s="23"/>
      <c r="HH43262"/>
      <c r="IW43262" s="36"/>
      <c r="JI43262"/>
      <c r="JJ43262"/>
      <c r="KX43262" s="23"/>
      <c r="KY43262" s="23"/>
    </row>
    <row r="43263" spans="36:311" x14ac:dyDescent="0.2">
      <c r="AJ43263" s="23"/>
      <c r="HH43263"/>
      <c r="IW43263" s="36"/>
      <c r="JI43263"/>
      <c r="JJ43263"/>
      <c r="KX43263" s="23"/>
      <c r="KY43263" s="23"/>
    </row>
    <row r="43264" spans="36:311" x14ac:dyDescent="0.2">
      <c r="AJ43264" s="23"/>
      <c r="HH43264"/>
      <c r="IW43264" s="36"/>
      <c r="JI43264"/>
      <c r="JJ43264"/>
      <c r="KX43264" s="23"/>
      <c r="KY43264" s="23"/>
    </row>
    <row r="43265" spans="36:311" x14ac:dyDescent="0.2">
      <c r="AJ43265" s="23"/>
      <c r="HH43265"/>
      <c r="IW43265" s="36"/>
      <c r="JI43265"/>
      <c r="JJ43265"/>
      <c r="KX43265" s="23"/>
      <c r="KY43265" s="23"/>
    </row>
    <row r="43266" spans="36:311" x14ac:dyDescent="0.2">
      <c r="AJ43266" s="23"/>
      <c r="HH43266"/>
      <c r="IW43266" s="36"/>
      <c r="JI43266"/>
      <c r="JJ43266"/>
      <c r="KX43266" s="23"/>
      <c r="KY43266" s="23"/>
    </row>
    <row r="43267" spans="36:311" x14ac:dyDescent="0.2">
      <c r="AJ43267" s="23"/>
      <c r="HH43267"/>
      <c r="IW43267" s="36"/>
      <c r="JI43267"/>
      <c r="JJ43267"/>
      <c r="KX43267" s="23"/>
      <c r="KY43267" s="23"/>
    </row>
    <row r="43268" spans="36:311" x14ac:dyDescent="0.2">
      <c r="AJ43268" s="23"/>
      <c r="HH43268"/>
      <c r="IW43268" s="36"/>
      <c r="JI43268"/>
      <c r="JJ43268"/>
      <c r="KX43268" s="23"/>
      <c r="KY43268" s="23"/>
    </row>
    <row r="43269" spans="36:311" x14ac:dyDescent="0.2">
      <c r="AJ43269" s="23"/>
      <c r="HH43269"/>
      <c r="IW43269" s="36"/>
      <c r="JI43269"/>
      <c r="JJ43269"/>
      <c r="KX43269" s="23"/>
      <c r="KY43269" s="23"/>
    </row>
    <row r="43270" spans="36:311" x14ac:dyDescent="0.2">
      <c r="AJ43270" s="23"/>
      <c r="HH43270"/>
      <c r="IW43270" s="36"/>
      <c r="JI43270"/>
      <c r="JJ43270"/>
      <c r="KX43270" s="23"/>
      <c r="KY43270" s="23"/>
    </row>
    <row r="43271" spans="36:311" x14ac:dyDescent="0.2">
      <c r="AJ43271" s="23"/>
      <c r="HH43271"/>
      <c r="IW43271" s="36"/>
      <c r="JI43271"/>
      <c r="JJ43271"/>
      <c r="KX43271" s="23"/>
      <c r="KY43271" s="23"/>
    </row>
    <row r="43272" spans="36:311" x14ac:dyDescent="0.2">
      <c r="AJ43272" s="23"/>
      <c r="HH43272"/>
      <c r="IW43272" s="36"/>
      <c r="JI43272"/>
      <c r="JJ43272"/>
      <c r="KX43272" s="23"/>
      <c r="KY43272" s="23"/>
    </row>
    <row r="43273" spans="36:311" x14ac:dyDescent="0.2">
      <c r="AJ43273" s="23"/>
      <c r="HH43273"/>
      <c r="IW43273" s="36"/>
      <c r="JI43273"/>
      <c r="JJ43273"/>
      <c r="KX43273" s="23"/>
      <c r="KY43273" s="23"/>
    </row>
    <row r="43274" spans="36:311" x14ac:dyDescent="0.2">
      <c r="AJ43274" s="23"/>
      <c r="HH43274"/>
      <c r="IW43274" s="36"/>
      <c r="JI43274"/>
      <c r="JJ43274"/>
      <c r="KX43274" s="23"/>
      <c r="KY43274" s="23"/>
    </row>
    <row r="43275" spans="36:311" x14ac:dyDescent="0.2">
      <c r="AJ43275" s="23"/>
      <c r="HH43275"/>
      <c r="IW43275" s="36"/>
      <c r="JI43275"/>
      <c r="JJ43275"/>
      <c r="KX43275" s="23"/>
      <c r="KY43275" s="23"/>
    </row>
    <row r="43276" spans="36:311" x14ac:dyDescent="0.2">
      <c r="AJ43276" s="23"/>
      <c r="HH43276"/>
      <c r="IW43276" s="36"/>
      <c r="JI43276"/>
      <c r="JJ43276"/>
      <c r="KX43276" s="23"/>
      <c r="KY43276" s="23"/>
    </row>
    <row r="43277" spans="36:311" x14ac:dyDescent="0.2">
      <c r="AJ43277" s="23"/>
      <c r="HH43277"/>
      <c r="IW43277" s="36"/>
      <c r="JI43277"/>
      <c r="JJ43277"/>
      <c r="KX43277" s="23"/>
      <c r="KY43277" s="23"/>
    </row>
    <row r="43278" spans="36:311" x14ac:dyDescent="0.2">
      <c r="AJ43278" s="23"/>
      <c r="HH43278"/>
      <c r="IW43278" s="36"/>
      <c r="JI43278"/>
      <c r="JJ43278"/>
      <c r="KX43278" s="23"/>
      <c r="KY43278" s="23"/>
    </row>
    <row r="43279" spans="36:311" x14ac:dyDescent="0.2">
      <c r="AJ43279" s="23"/>
      <c r="HH43279"/>
      <c r="IW43279" s="36"/>
      <c r="JI43279"/>
      <c r="JJ43279"/>
      <c r="KX43279" s="23"/>
      <c r="KY43279" s="23"/>
    </row>
    <row r="43280" spans="36:311" x14ac:dyDescent="0.2">
      <c r="AJ43280" s="23"/>
      <c r="HH43280"/>
      <c r="IW43280" s="36"/>
      <c r="JI43280"/>
      <c r="JJ43280"/>
      <c r="KX43280" s="23"/>
      <c r="KY43280" s="23"/>
    </row>
    <row r="43281" spans="36:311" x14ac:dyDescent="0.2">
      <c r="AJ43281" s="23"/>
      <c r="HH43281"/>
      <c r="IW43281" s="36"/>
      <c r="JI43281"/>
      <c r="JJ43281"/>
      <c r="KX43281" s="23"/>
      <c r="KY43281" s="23"/>
    </row>
    <row r="43282" spans="36:311" x14ac:dyDescent="0.2">
      <c r="AJ43282" s="23"/>
      <c r="HH43282"/>
      <c r="IW43282" s="36"/>
      <c r="JI43282"/>
      <c r="JJ43282"/>
      <c r="KX43282" s="23"/>
      <c r="KY43282" s="23"/>
    </row>
    <row r="43283" spans="36:311" x14ac:dyDescent="0.2">
      <c r="AJ43283" s="23"/>
      <c r="HH43283"/>
      <c r="IW43283" s="36"/>
      <c r="JI43283"/>
      <c r="JJ43283"/>
      <c r="KX43283" s="23"/>
      <c r="KY43283" s="23"/>
    </row>
    <row r="43284" spans="36:311" x14ac:dyDescent="0.2">
      <c r="AJ43284" s="23"/>
      <c r="HH43284"/>
      <c r="IW43284" s="36"/>
      <c r="JI43284"/>
      <c r="JJ43284"/>
      <c r="KX43284" s="23"/>
      <c r="KY43284" s="23"/>
    </row>
    <row r="43285" spans="36:311" x14ac:dyDescent="0.2">
      <c r="AJ43285" s="23"/>
      <c r="HH43285"/>
      <c r="IW43285" s="36"/>
      <c r="JI43285"/>
      <c r="JJ43285"/>
      <c r="KX43285" s="23"/>
      <c r="KY43285" s="23"/>
    </row>
    <row r="43286" spans="36:311" x14ac:dyDescent="0.2">
      <c r="AJ43286" s="23"/>
      <c r="HH43286"/>
      <c r="IW43286" s="36"/>
      <c r="JI43286"/>
      <c r="JJ43286"/>
      <c r="KX43286" s="23"/>
      <c r="KY43286" s="23"/>
    </row>
    <row r="43287" spans="36:311" x14ac:dyDescent="0.2">
      <c r="AJ43287" s="23"/>
      <c r="HH43287"/>
      <c r="IW43287" s="36"/>
      <c r="JI43287"/>
      <c r="JJ43287"/>
      <c r="KX43287" s="23"/>
      <c r="KY43287" s="23"/>
    </row>
    <row r="43288" spans="36:311" x14ac:dyDescent="0.2">
      <c r="AJ43288" s="23"/>
      <c r="HH43288"/>
      <c r="IW43288" s="36"/>
      <c r="JI43288"/>
      <c r="JJ43288"/>
      <c r="KX43288" s="23"/>
      <c r="KY43288" s="23"/>
    </row>
    <row r="43289" spans="36:311" x14ac:dyDescent="0.2">
      <c r="AJ43289" s="23"/>
      <c r="HH43289"/>
      <c r="IW43289" s="36"/>
      <c r="JI43289"/>
      <c r="JJ43289"/>
      <c r="KX43289" s="23"/>
      <c r="KY43289" s="23"/>
    </row>
    <row r="43290" spans="36:311" x14ac:dyDescent="0.2">
      <c r="AJ43290" s="23"/>
      <c r="HH43290"/>
      <c r="IW43290" s="36"/>
      <c r="JI43290"/>
      <c r="JJ43290"/>
      <c r="KX43290" s="23"/>
      <c r="KY43290" s="23"/>
    </row>
    <row r="43291" spans="36:311" x14ac:dyDescent="0.2">
      <c r="AJ43291" s="23"/>
      <c r="HH43291"/>
      <c r="IW43291" s="36"/>
      <c r="JI43291"/>
      <c r="JJ43291"/>
      <c r="KX43291" s="23"/>
      <c r="KY43291" s="23"/>
    </row>
    <row r="43292" spans="36:311" x14ac:dyDescent="0.2">
      <c r="AJ43292" s="23"/>
      <c r="HH43292"/>
      <c r="IW43292" s="36"/>
      <c r="JI43292"/>
      <c r="JJ43292"/>
      <c r="KX43292" s="23"/>
      <c r="KY43292" s="23"/>
    </row>
    <row r="43293" spans="36:311" x14ac:dyDescent="0.2">
      <c r="AJ43293" s="23"/>
      <c r="HH43293"/>
      <c r="IW43293" s="36"/>
      <c r="JI43293"/>
      <c r="JJ43293"/>
      <c r="KX43293" s="23"/>
      <c r="KY43293" s="23"/>
    </row>
    <row r="43294" spans="36:311" x14ac:dyDescent="0.2">
      <c r="AJ43294" s="23"/>
      <c r="HH43294"/>
      <c r="IW43294" s="36"/>
      <c r="JI43294"/>
      <c r="JJ43294"/>
      <c r="KX43294" s="23"/>
      <c r="KY43294" s="23"/>
    </row>
    <row r="43295" spans="36:311" x14ac:dyDescent="0.2">
      <c r="AJ43295" s="23"/>
      <c r="HH43295"/>
      <c r="IW43295" s="36"/>
      <c r="JI43295"/>
      <c r="JJ43295"/>
      <c r="KX43295" s="23"/>
      <c r="KY43295" s="23"/>
    </row>
    <row r="43296" spans="36:311" x14ac:dyDescent="0.2">
      <c r="AJ43296" s="23"/>
      <c r="HH43296"/>
      <c r="IW43296" s="36"/>
      <c r="JI43296"/>
      <c r="JJ43296"/>
      <c r="KX43296" s="23"/>
      <c r="KY43296" s="23"/>
    </row>
    <row r="43297" spans="36:311" x14ac:dyDescent="0.2">
      <c r="AJ43297" s="23"/>
      <c r="HH43297"/>
      <c r="IW43297" s="36"/>
      <c r="JI43297"/>
      <c r="JJ43297"/>
      <c r="KX43297" s="23"/>
      <c r="KY43297" s="23"/>
    </row>
    <row r="43298" spans="36:311" x14ac:dyDescent="0.2">
      <c r="AJ43298" s="23"/>
      <c r="HH43298"/>
      <c r="IW43298" s="36"/>
      <c r="JI43298"/>
      <c r="JJ43298"/>
      <c r="KX43298" s="23"/>
      <c r="KY43298" s="23"/>
    </row>
    <row r="43299" spans="36:311" x14ac:dyDescent="0.2">
      <c r="AJ43299" s="23"/>
      <c r="HH43299"/>
      <c r="IW43299" s="36"/>
      <c r="JI43299"/>
      <c r="JJ43299"/>
      <c r="KX43299" s="23"/>
      <c r="KY43299" s="23"/>
    </row>
    <row r="43300" spans="36:311" x14ac:dyDescent="0.2">
      <c r="AJ43300" s="23"/>
      <c r="HH43300"/>
      <c r="IW43300" s="36"/>
      <c r="JI43300"/>
      <c r="JJ43300"/>
      <c r="KX43300" s="23"/>
      <c r="KY43300" s="23"/>
    </row>
    <row r="43301" spans="36:311" x14ac:dyDescent="0.2">
      <c r="AJ43301" s="23"/>
      <c r="HH43301"/>
      <c r="IW43301" s="36"/>
      <c r="JI43301"/>
      <c r="JJ43301"/>
      <c r="KX43301" s="23"/>
      <c r="KY43301" s="23"/>
    </row>
    <row r="43302" spans="36:311" x14ac:dyDescent="0.2">
      <c r="AJ43302" s="23"/>
      <c r="HH43302"/>
      <c r="IW43302" s="36"/>
      <c r="JI43302"/>
      <c r="JJ43302"/>
      <c r="KX43302" s="23"/>
      <c r="KY43302" s="23"/>
    </row>
    <row r="43303" spans="36:311" x14ac:dyDescent="0.2">
      <c r="AJ43303" s="23"/>
      <c r="HH43303"/>
      <c r="IW43303" s="36"/>
      <c r="JI43303"/>
      <c r="JJ43303"/>
      <c r="KX43303" s="23"/>
      <c r="KY43303" s="23"/>
    </row>
    <row r="43304" spans="36:311" x14ac:dyDescent="0.2">
      <c r="AJ43304" s="23"/>
      <c r="HH43304"/>
      <c r="IW43304" s="36"/>
      <c r="JI43304"/>
      <c r="JJ43304"/>
      <c r="KX43304" s="23"/>
      <c r="KY43304" s="23"/>
    </row>
    <row r="43305" spans="36:311" x14ac:dyDescent="0.2">
      <c r="AJ43305" s="23"/>
      <c r="HH43305"/>
      <c r="IW43305" s="36"/>
      <c r="JI43305"/>
      <c r="JJ43305"/>
      <c r="KX43305" s="23"/>
      <c r="KY43305" s="23"/>
    </row>
    <row r="43306" spans="36:311" x14ac:dyDescent="0.2">
      <c r="AJ43306" s="23"/>
      <c r="HH43306"/>
      <c r="IW43306" s="36"/>
      <c r="JI43306"/>
      <c r="JJ43306"/>
      <c r="KX43306" s="23"/>
      <c r="KY43306" s="23"/>
    </row>
    <row r="43307" spans="36:311" x14ac:dyDescent="0.2">
      <c r="AJ43307" s="23"/>
      <c r="HH43307"/>
      <c r="IW43307" s="36"/>
      <c r="JI43307"/>
      <c r="JJ43307"/>
      <c r="KX43307" s="23"/>
      <c r="KY43307" s="23"/>
    </row>
    <row r="43308" spans="36:311" x14ac:dyDescent="0.2">
      <c r="AJ43308" s="23"/>
      <c r="HH43308"/>
      <c r="IW43308" s="36"/>
      <c r="JI43308"/>
      <c r="JJ43308"/>
      <c r="KX43308" s="23"/>
      <c r="KY43308" s="23"/>
    </row>
    <row r="43309" spans="36:311" x14ac:dyDescent="0.2">
      <c r="AJ43309" s="23"/>
      <c r="HH43309"/>
      <c r="IW43309" s="36"/>
      <c r="JI43309"/>
      <c r="JJ43309"/>
      <c r="KX43309" s="23"/>
      <c r="KY43309" s="23"/>
    </row>
    <row r="43310" spans="36:311" x14ac:dyDescent="0.2">
      <c r="AJ43310" s="23"/>
      <c r="HH43310"/>
      <c r="IW43310" s="36"/>
      <c r="JI43310"/>
      <c r="JJ43310"/>
      <c r="KX43310" s="23"/>
      <c r="KY43310" s="23"/>
    </row>
    <row r="43311" spans="36:311" x14ac:dyDescent="0.2">
      <c r="AJ43311" s="23"/>
      <c r="HH43311"/>
      <c r="IW43311" s="36"/>
      <c r="JI43311"/>
      <c r="JJ43311"/>
      <c r="KX43311" s="23"/>
      <c r="KY43311" s="23"/>
    </row>
    <row r="43312" spans="36:311" x14ac:dyDescent="0.2">
      <c r="AJ43312" s="23"/>
      <c r="HH43312"/>
      <c r="IW43312" s="36"/>
      <c r="JI43312"/>
      <c r="JJ43312"/>
      <c r="KX43312" s="23"/>
      <c r="KY43312" s="23"/>
    </row>
    <row r="43313" spans="36:311" x14ac:dyDescent="0.2">
      <c r="AJ43313" s="23"/>
      <c r="HH43313"/>
      <c r="IW43313" s="36"/>
      <c r="JI43313"/>
      <c r="JJ43313"/>
      <c r="KX43313" s="23"/>
      <c r="KY43313" s="23"/>
    </row>
    <row r="43314" spans="36:311" x14ac:dyDescent="0.2">
      <c r="AJ43314" s="23"/>
      <c r="HH43314"/>
      <c r="IW43314" s="36"/>
      <c r="JI43314"/>
      <c r="JJ43314"/>
      <c r="KX43314" s="23"/>
      <c r="KY43314" s="23"/>
    </row>
    <row r="43315" spans="36:311" x14ac:dyDescent="0.2">
      <c r="AJ43315" s="23"/>
      <c r="HH43315"/>
      <c r="IW43315" s="36"/>
      <c r="JI43315"/>
      <c r="JJ43315"/>
      <c r="KX43315" s="23"/>
      <c r="KY43315" s="23"/>
    </row>
    <row r="43316" spans="36:311" x14ac:dyDescent="0.2">
      <c r="AJ43316" s="23"/>
      <c r="HH43316"/>
      <c r="IW43316" s="36"/>
      <c r="JI43316"/>
      <c r="JJ43316"/>
      <c r="KX43316" s="23"/>
      <c r="KY43316" s="23"/>
    </row>
    <row r="43317" spans="36:311" x14ac:dyDescent="0.2">
      <c r="AJ43317" s="23"/>
      <c r="HH43317"/>
      <c r="IW43317" s="36"/>
      <c r="JI43317"/>
      <c r="JJ43317"/>
      <c r="KX43317" s="23"/>
      <c r="KY43317" s="23"/>
    </row>
    <row r="43318" spans="36:311" x14ac:dyDescent="0.2">
      <c r="AJ43318" s="23"/>
      <c r="HH43318"/>
      <c r="IW43318" s="36"/>
      <c r="JI43318"/>
      <c r="JJ43318"/>
      <c r="KX43318" s="23"/>
      <c r="KY43318" s="23"/>
    </row>
    <row r="43319" spans="36:311" x14ac:dyDescent="0.2">
      <c r="AJ43319" s="23"/>
      <c r="HH43319"/>
      <c r="IW43319" s="36"/>
      <c r="JI43319"/>
      <c r="JJ43319"/>
      <c r="KX43319" s="23"/>
      <c r="KY43319" s="23"/>
    </row>
    <row r="43320" spans="36:311" x14ac:dyDescent="0.2">
      <c r="AJ43320" s="23"/>
      <c r="HH43320"/>
      <c r="IW43320" s="36"/>
      <c r="JI43320"/>
      <c r="JJ43320"/>
      <c r="KX43320" s="23"/>
      <c r="KY43320" s="23"/>
    </row>
    <row r="43321" spans="36:311" x14ac:dyDescent="0.2">
      <c r="AJ43321" s="23"/>
      <c r="HH43321"/>
      <c r="IW43321" s="36"/>
      <c r="JI43321"/>
      <c r="JJ43321"/>
      <c r="KX43321" s="23"/>
      <c r="KY43321" s="23"/>
    </row>
    <row r="43322" spans="36:311" x14ac:dyDescent="0.2">
      <c r="AJ43322" s="23"/>
      <c r="HH43322"/>
      <c r="IW43322" s="36"/>
      <c r="JI43322"/>
      <c r="JJ43322"/>
      <c r="KX43322" s="23"/>
      <c r="KY43322" s="23"/>
    </row>
    <row r="43323" spans="36:311" x14ac:dyDescent="0.2">
      <c r="AJ43323" s="23"/>
      <c r="HH43323"/>
      <c r="IW43323" s="36"/>
      <c r="JI43323"/>
      <c r="JJ43323"/>
      <c r="KX43323" s="23"/>
      <c r="KY43323" s="23"/>
    </row>
    <row r="43324" spans="36:311" x14ac:dyDescent="0.2">
      <c r="AJ43324" s="23"/>
      <c r="HH43324"/>
      <c r="IW43324" s="36"/>
      <c r="JI43324"/>
      <c r="JJ43324"/>
      <c r="KX43324" s="23"/>
      <c r="KY43324" s="23"/>
    </row>
    <row r="43325" spans="36:311" x14ac:dyDescent="0.2">
      <c r="AJ43325" s="23"/>
      <c r="HH43325"/>
      <c r="IW43325" s="36"/>
      <c r="JI43325"/>
      <c r="JJ43325"/>
      <c r="KX43325" s="23"/>
      <c r="KY43325" s="23"/>
    </row>
    <row r="43326" spans="36:311" x14ac:dyDescent="0.2">
      <c r="AJ43326" s="23"/>
      <c r="HH43326"/>
      <c r="IW43326" s="36"/>
      <c r="JI43326"/>
      <c r="JJ43326"/>
      <c r="KX43326" s="23"/>
      <c r="KY43326" s="23"/>
    </row>
    <row r="43327" spans="36:311" x14ac:dyDescent="0.2">
      <c r="AJ43327" s="23"/>
      <c r="HH43327"/>
      <c r="IW43327" s="36"/>
      <c r="JI43327"/>
      <c r="JJ43327"/>
      <c r="KX43327" s="23"/>
      <c r="KY43327" s="23"/>
    </row>
    <row r="43328" spans="36:311" x14ac:dyDescent="0.2">
      <c r="AJ43328" s="23"/>
      <c r="HH43328"/>
      <c r="IW43328" s="36"/>
      <c r="JI43328"/>
      <c r="JJ43328"/>
      <c r="KX43328" s="23"/>
      <c r="KY43328" s="23"/>
    </row>
    <row r="43329" spans="36:311" x14ac:dyDescent="0.2">
      <c r="AJ43329" s="23"/>
      <c r="HH43329"/>
      <c r="IW43329" s="36"/>
      <c r="JI43329"/>
      <c r="JJ43329"/>
      <c r="KX43329" s="23"/>
      <c r="KY43329" s="23"/>
    </row>
    <row r="43330" spans="36:311" x14ac:dyDescent="0.2">
      <c r="AJ43330" s="23"/>
      <c r="HH43330"/>
      <c r="IW43330" s="36"/>
      <c r="JI43330"/>
      <c r="JJ43330"/>
      <c r="KX43330" s="23"/>
      <c r="KY43330" s="23"/>
    </row>
    <row r="43331" spans="36:311" x14ac:dyDescent="0.2">
      <c r="AJ43331" s="23"/>
      <c r="HH43331"/>
      <c r="IW43331" s="36"/>
      <c r="JI43331"/>
      <c r="JJ43331"/>
      <c r="KX43331" s="23"/>
      <c r="KY43331" s="23"/>
    </row>
    <row r="43332" spans="36:311" x14ac:dyDescent="0.2">
      <c r="AJ43332" s="23"/>
      <c r="HH43332"/>
      <c r="IW43332" s="36"/>
      <c r="JI43332"/>
      <c r="JJ43332"/>
      <c r="KX43332" s="23"/>
      <c r="KY43332" s="23"/>
    </row>
    <row r="43333" spans="36:311" x14ac:dyDescent="0.2">
      <c r="AJ43333" s="23"/>
      <c r="HH43333"/>
      <c r="IW43333" s="36"/>
      <c r="JI43333"/>
      <c r="JJ43333"/>
      <c r="KX43333" s="23"/>
      <c r="KY43333" s="23"/>
    </row>
    <row r="43334" spans="36:311" x14ac:dyDescent="0.2">
      <c r="AJ43334" s="23"/>
      <c r="HH43334"/>
      <c r="IW43334" s="36"/>
      <c r="JI43334"/>
      <c r="JJ43334"/>
      <c r="KX43334" s="23"/>
      <c r="KY43334" s="23"/>
    </row>
    <row r="43335" spans="36:311" x14ac:dyDescent="0.2">
      <c r="AJ43335" s="23"/>
      <c r="HH43335"/>
      <c r="IW43335" s="36"/>
      <c r="JI43335"/>
      <c r="JJ43335"/>
      <c r="KX43335" s="23"/>
      <c r="KY43335" s="23"/>
    </row>
    <row r="43336" spans="36:311" x14ac:dyDescent="0.2">
      <c r="AJ43336" s="23"/>
      <c r="HH43336"/>
      <c r="IW43336" s="36"/>
      <c r="JI43336"/>
      <c r="JJ43336"/>
      <c r="KX43336" s="23"/>
      <c r="KY43336" s="23"/>
    </row>
    <row r="43337" spans="36:311" x14ac:dyDescent="0.2">
      <c r="AJ43337" s="23"/>
      <c r="HH43337"/>
      <c r="IW43337" s="36"/>
      <c r="JI43337"/>
      <c r="JJ43337"/>
      <c r="KX43337" s="23"/>
      <c r="KY43337" s="23"/>
    </row>
    <row r="43338" spans="36:311" x14ac:dyDescent="0.2">
      <c r="AJ43338" s="23"/>
      <c r="HH43338"/>
      <c r="IW43338" s="36"/>
      <c r="JI43338"/>
      <c r="JJ43338"/>
      <c r="KX43338" s="23"/>
      <c r="KY43338" s="23"/>
    </row>
    <row r="43339" spans="36:311" x14ac:dyDescent="0.2">
      <c r="AJ43339" s="23"/>
      <c r="HH43339"/>
      <c r="IW43339" s="36"/>
      <c r="JI43339"/>
      <c r="JJ43339"/>
      <c r="KX43339" s="23"/>
      <c r="KY43339" s="23"/>
    </row>
    <row r="43340" spans="36:311" x14ac:dyDescent="0.2">
      <c r="AJ43340" s="23"/>
      <c r="HH43340"/>
      <c r="IW43340" s="36"/>
      <c r="JI43340"/>
      <c r="JJ43340"/>
      <c r="KX43340" s="23"/>
      <c r="KY43340" s="23"/>
    </row>
    <row r="43341" spans="36:311" x14ac:dyDescent="0.2">
      <c r="AJ43341" s="23"/>
      <c r="HH43341"/>
      <c r="IW43341" s="36"/>
      <c r="JI43341"/>
      <c r="JJ43341"/>
      <c r="KX43341" s="23"/>
      <c r="KY43341" s="23"/>
    </row>
    <row r="43342" spans="36:311" x14ac:dyDescent="0.2">
      <c r="AJ43342" s="23"/>
      <c r="HH43342"/>
      <c r="IW43342" s="36"/>
      <c r="JI43342"/>
      <c r="JJ43342"/>
      <c r="KX43342" s="23"/>
      <c r="KY43342" s="23"/>
    </row>
    <row r="43343" spans="36:311" x14ac:dyDescent="0.2">
      <c r="AJ43343" s="23"/>
      <c r="HH43343"/>
      <c r="IW43343" s="36"/>
      <c r="JI43343"/>
      <c r="JJ43343"/>
      <c r="KX43343" s="23"/>
      <c r="KY43343" s="23"/>
    </row>
    <row r="43344" spans="36:311" x14ac:dyDescent="0.2">
      <c r="AJ43344" s="23"/>
      <c r="HH43344"/>
      <c r="IW43344" s="36"/>
      <c r="JI43344"/>
      <c r="JJ43344"/>
      <c r="KX43344" s="23"/>
      <c r="KY43344" s="23"/>
    </row>
    <row r="43345" spans="36:311" x14ac:dyDescent="0.2">
      <c r="AJ43345" s="23"/>
      <c r="HH43345"/>
      <c r="IW43345" s="36"/>
      <c r="JI43345"/>
      <c r="JJ43345"/>
      <c r="KX43345" s="23"/>
      <c r="KY43345" s="23"/>
    </row>
    <row r="43346" spans="36:311" x14ac:dyDescent="0.2">
      <c r="AJ43346" s="23"/>
      <c r="HH43346"/>
      <c r="IW43346" s="36"/>
      <c r="JI43346"/>
      <c r="JJ43346"/>
      <c r="KX43346" s="23"/>
      <c r="KY43346" s="23"/>
    </row>
    <row r="43347" spans="36:311" x14ac:dyDescent="0.2">
      <c r="AJ43347" s="23"/>
      <c r="HH43347"/>
      <c r="IW43347" s="36"/>
      <c r="JI43347"/>
      <c r="JJ43347"/>
      <c r="KX43347" s="23"/>
      <c r="KY43347" s="23"/>
    </row>
    <row r="43348" spans="36:311" x14ac:dyDescent="0.2">
      <c r="AJ43348" s="23"/>
      <c r="HH43348"/>
      <c r="IW43348" s="36"/>
      <c r="JI43348"/>
      <c r="JJ43348"/>
      <c r="KX43348" s="23"/>
      <c r="KY43348" s="23"/>
    </row>
    <row r="43349" spans="36:311" x14ac:dyDescent="0.2">
      <c r="AJ43349" s="23"/>
      <c r="HH43349"/>
      <c r="IW43349" s="36"/>
      <c r="JI43349"/>
      <c r="JJ43349"/>
      <c r="KX43349" s="23"/>
      <c r="KY43349" s="23"/>
    </row>
    <row r="43350" spans="36:311" x14ac:dyDescent="0.2">
      <c r="AJ43350" s="23"/>
      <c r="HH43350"/>
      <c r="IW43350" s="36"/>
      <c r="JI43350"/>
      <c r="JJ43350"/>
      <c r="KX43350" s="23"/>
      <c r="KY43350" s="23"/>
    </row>
    <row r="43351" spans="36:311" x14ac:dyDescent="0.2">
      <c r="AJ43351" s="23"/>
      <c r="HH43351"/>
      <c r="IW43351" s="36"/>
      <c r="JI43351"/>
      <c r="JJ43351"/>
      <c r="KX43351" s="23"/>
      <c r="KY43351" s="23"/>
    </row>
    <row r="43352" spans="36:311" x14ac:dyDescent="0.2">
      <c r="AJ43352" s="23"/>
      <c r="HH43352"/>
      <c r="IW43352" s="36"/>
      <c r="JI43352"/>
      <c r="JJ43352"/>
      <c r="KX43352" s="23"/>
      <c r="KY43352" s="23"/>
    </row>
    <row r="43353" spans="36:311" x14ac:dyDescent="0.2">
      <c r="AJ43353" s="23"/>
      <c r="HH43353"/>
      <c r="IW43353" s="36"/>
      <c r="JI43353"/>
      <c r="JJ43353"/>
      <c r="KX43353" s="23"/>
      <c r="KY43353" s="23"/>
    </row>
    <row r="43354" spans="36:311" x14ac:dyDescent="0.2">
      <c r="AJ43354" s="23"/>
      <c r="HH43354"/>
      <c r="IW43354" s="36"/>
      <c r="JI43354"/>
      <c r="JJ43354"/>
      <c r="KX43354" s="23"/>
      <c r="KY43354" s="23"/>
    </row>
    <row r="43355" spans="36:311" x14ac:dyDescent="0.2">
      <c r="AJ43355" s="23"/>
      <c r="HH43355"/>
      <c r="IW43355" s="36"/>
      <c r="JI43355"/>
      <c r="JJ43355"/>
      <c r="KX43355" s="23"/>
      <c r="KY43355" s="23"/>
    </row>
    <row r="43356" spans="36:311" x14ac:dyDescent="0.2">
      <c r="AJ43356" s="23"/>
      <c r="HH43356"/>
      <c r="IW43356" s="36"/>
      <c r="JI43356"/>
      <c r="JJ43356"/>
      <c r="KX43356" s="23"/>
      <c r="KY43356" s="23"/>
    </row>
    <row r="43357" spans="36:311" x14ac:dyDescent="0.2">
      <c r="AJ43357" s="23"/>
      <c r="HH43357"/>
      <c r="IW43357" s="36"/>
      <c r="JI43357"/>
      <c r="JJ43357"/>
      <c r="KX43357" s="23"/>
      <c r="KY43357" s="23"/>
    </row>
    <row r="43358" spans="36:311" x14ac:dyDescent="0.2">
      <c r="AJ43358" s="23"/>
      <c r="HH43358"/>
      <c r="IW43358" s="36"/>
      <c r="JI43358"/>
      <c r="JJ43358"/>
      <c r="KX43358" s="23"/>
      <c r="KY43358" s="23"/>
    </row>
    <row r="43359" spans="36:311" x14ac:dyDescent="0.2">
      <c r="AJ43359" s="23"/>
      <c r="HH43359"/>
      <c r="IW43359" s="36"/>
      <c r="JI43359"/>
      <c r="JJ43359"/>
      <c r="KX43359" s="23"/>
      <c r="KY43359" s="23"/>
    </row>
    <row r="43360" spans="36:311" x14ac:dyDescent="0.2">
      <c r="AJ43360" s="23"/>
      <c r="HH43360"/>
      <c r="IW43360" s="36"/>
      <c r="JI43360"/>
      <c r="JJ43360"/>
      <c r="KX43360" s="23"/>
      <c r="KY43360" s="23"/>
    </row>
    <row r="43361" spans="36:311" x14ac:dyDescent="0.2">
      <c r="AJ43361" s="23"/>
      <c r="HH43361"/>
      <c r="IW43361" s="36"/>
      <c r="JI43361"/>
      <c r="JJ43361"/>
      <c r="KX43361" s="23"/>
      <c r="KY43361" s="23"/>
    </row>
    <row r="43362" spans="36:311" x14ac:dyDescent="0.2">
      <c r="AJ43362" s="23"/>
      <c r="HH43362"/>
      <c r="IW43362" s="36"/>
      <c r="JI43362"/>
      <c r="JJ43362"/>
      <c r="KX43362" s="23"/>
      <c r="KY43362" s="23"/>
    </row>
    <row r="43363" spans="36:311" x14ac:dyDescent="0.2">
      <c r="AJ43363" s="23"/>
      <c r="HH43363"/>
      <c r="IW43363" s="36"/>
      <c r="JI43363"/>
      <c r="JJ43363"/>
      <c r="KX43363" s="23"/>
      <c r="KY43363" s="23"/>
    </row>
    <row r="43364" spans="36:311" x14ac:dyDescent="0.2">
      <c r="AJ43364" s="23"/>
      <c r="HH43364"/>
      <c r="IW43364" s="36"/>
      <c r="JI43364"/>
      <c r="JJ43364"/>
      <c r="KX43364" s="23"/>
      <c r="KY43364" s="23"/>
    </row>
    <row r="43365" spans="36:311" x14ac:dyDescent="0.2">
      <c r="AJ43365" s="23"/>
      <c r="HH43365"/>
      <c r="IW43365" s="36"/>
      <c r="JI43365"/>
      <c r="JJ43365"/>
      <c r="KX43365" s="23"/>
      <c r="KY43365" s="23"/>
    </row>
    <row r="43366" spans="36:311" x14ac:dyDescent="0.2">
      <c r="AJ43366" s="23"/>
      <c r="HH43366"/>
      <c r="IW43366" s="36"/>
      <c r="JI43366"/>
      <c r="JJ43366"/>
      <c r="KX43366" s="23"/>
      <c r="KY43366" s="23"/>
    </row>
    <row r="43367" spans="36:311" x14ac:dyDescent="0.2">
      <c r="AJ43367" s="23"/>
      <c r="HH43367"/>
      <c r="IW43367" s="36"/>
      <c r="JI43367"/>
      <c r="JJ43367"/>
      <c r="KX43367" s="23"/>
      <c r="KY43367" s="23"/>
    </row>
    <row r="43368" spans="36:311" x14ac:dyDescent="0.2">
      <c r="AJ43368" s="23"/>
      <c r="HH43368"/>
      <c r="IW43368" s="36"/>
      <c r="JI43368"/>
      <c r="JJ43368"/>
      <c r="KX43368" s="23"/>
      <c r="KY43368" s="23"/>
    </row>
    <row r="43369" spans="36:311" x14ac:dyDescent="0.2">
      <c r="AJ43369" s="23"/>
      <c r="HH43369"/>
      <c r="IW43369" s="36"/>
      <c r="JI43369"/>
      <c r="JJ43369"/>
      <c r="KX43369" s="23"/>
      <c r="KY43369" s="23"/>
    </row>
    <row r="43370" spans="36:311" x14ac:dyDescent="0.2">
      <c r="AJ43370" s="23"/>
      <c r="HH43370"/>
      <c r="IW43370" s="36"/>
      <c r="JI43370"/>
      <c r="JJ43370"/>
      <c r="KX43370" s="23"/>
      <c r="KY43370" s="23"/>
    </row>
    <row r="43371" spans="36:311" x14ac:dyDescent="0.2">
      <c r="AJ43371" s="23"/>
      <c r="HH43371"/>
      <c r="IW43371" s="36"/>
      <c r="JI43371"/>
      <c r="JJ43371"/>
      <c r="KX43371" s="23"/>
      <c r="KY43371" s="23"/>
    </row>
    <row r="43372" spans="36:311" x14ac:dyDescent="0.2">
      <c r="AJ43372" s="23"/>
      <c r="HH43372"/>
      <c r="IW43372" s="36"/>
      <c r="JI43372"/>
      <c r="JJ43372"/>
      <c r="KX43372" s="23"/>
      <c r="KY43372" s="23"/>
    </row>
    <row r="43373" spans="36:311" x14ac:dyDescent="0.2">
      <c r="AJ43373" s="23"/>
      <c r="HH43373"/>
      <c r="IW43373" s="36"/>
      <c r="JI43373"/>
      <c r="JJ43373"/>
      <c r="KX43373" s="23"/>
      <c r="KY43373" s="23"/>
    </row>
    <row r="43374" spans="36:311" x14ac:dyDescent="0.2">
      <c r="AJ43374" s="23"/>
      <c r="HH43374"/>
      <c r="IW43374" s="36"/>
      <c r="JI43374"/>
      <c r="JJ43374"/>
      <c r="KX43374" s="23"/>
      <c r="KY43374" s="23"/>
    </row>
    <row r="43375" spans="36:311" x14ac:dyDescent="0.2">
      <c r="AJ43375" s="23"/>
      <c r="HH43375"/>
      <c r="IW43375" s="36"/>
      <c r="JI43375"/>
      <c r="JJ43375"/>
      <c r="KX43375" s="23"/>
      <c r="KY43375" s="23"/>
    </row>
    <row r="43376" spans="36:311" x14ac:dyDescent="0.2">
      <c r="AJ43376" s="23"/>
      <c r="HH43376"/>
      <c r="IW43376" s="36"/>
      <c r="JI43376"/>
      <c r="JJ43376"/>
      <c r="KX43376" s="23"/>
      <c r="KY43376" s="23"/>
    </row>
    <row r="43377" spans="36:311" x14ac:dyDescent="0.2">
      <c r="AJ43377" s="23"/>
      <c r="HH43377"/>
      <c r="IW43377" s="36"/>
      <c r="JI43377"/>
      <c r="JJ43377"/>
      <c r="KX43377" s="23"/>
      <c r="KY43377" s="23"/>
    </row>
    <row r="43378" spans="36:311" x14ac:dyDescent="0.2">
      <c r="AJ43378" s="23"/>
      <c r="HH43378"/>
      <c r="IW43378" s="36"/>
      <c r="JI43378"/>
      <c r="JJ43378"/>
      <c r="KX43378" s="23"/>
      <c r="KY43378" s="23"/>
    </row>
    <row r="43379" spans="36:311" x14ac:dyDescent="0.2">
      <c r="AJ43379" s="23"/>
      <c r="HH43379"/>
      <c r="IW43379" s="36"/>
      <c r="JI43379"/>
      <c r="JJ43379"/>
      <c r="KX43379" s="23"/>
      <c r="KY43379" s="23"/>
    </row>
    <row r="43380" spans="36:311" x14ac:dyDescent="0.2">
      <c r="AJ43380" s="23"/>
      <c r="HH43380"/>
      <c r="IW43380" s="36"/>
      <c r="JI43380"/>
      <c r="JJ43380"/>
      <c r="KX43380" s="23"/>
      <c r="KY43380" s="23"/>
    </row>
    <row r="43381" spans="36:311" x14ac:dyDescent="0.2">
      <c r="AJ43381" s="23"/>
      <c r="HH43381"/>
      <c r="IW43381" s="36"/>
      <c r="JI43381"/>
      <c r="JJ43381"/>
      <c r="KX43381" s="23"/>
      <c r="KY43381" s="23"/>
    </row>
    <row r="43382" spans="36:311" x14ac:dyDescent="0.2">
      <c r="AJ43382" s="23"/>
      <c r="HH43382"/>
      <c r="IW43382" s="36"/>
      <c r="JI43382"/>
      <c r="JJ43382"/>
      <c r="KX43382" s="23"/>
      <c r="KY43382" s="23"/>
    </row>
    <row r="43383" spans="36:311" x14ac:dyDescent="0.2">
      <c r="AJ43383" s="23"/>
      <c r="HH43383"/>
      <c r="IW43383" s="36"/>
      <c r="JI43383"/>
      <c r="JJ43383"/>
      <c r="KX43383" s="23"/>
      <c r="KY43383" s="23"/>
    </row>
    <row r="43384" spans="36:311" x14ac:dyDescent="0.2">
      <c r="AJ43384" s="23"/>
      <c r="HH43384"/>
      <c r="IW43384" s="36"/>
      <c r="JI43384"/>
      <c r="JJ43384"/>
      <c r="KX43384" s="23"/>
      <c r="KY43384" s="23"/>
    </row>
    <row r="43385" spans="36:311" x14ac:dyDescent="0.2">
      <c r="AJ43385" s="23"/>
      <c r="HH43385"/>
      <c r="IW43385" s="36"/>
      <c r="JI43385"/>
      <c r="JJ43385"/>
      <c r="KX43385" s="23"/>
      <c r="KY43385" s="23"/>
    </row>
    <row r="43386" spans="36:311" x14ac:dyDescent="0.2">
      <c r="AJ43386" s="23"/>
      <c r="HH43386"/>
      <c r="IW43386" s="36"/>
      <c r="JI43386"/>
      <c r="JJ43386"/>
      <c r="KX43386" s="23"/>
      <c r="KY43386" s="23"/>
    </row>
    <row r="43387" spans="36:311" x14ac:dyDescent="0.2">
      <c r="AJ43387" s="23"/>
      <c r="HH43387"/>
      <c r="IW43387" s="36"/>
      <c r="JI43387"/>
      <c r="JJ43387"/>
      <c r="KX43387" s="23"/>
      <c r="KY43387" s="23"/>
    </row>
    <row r="43388" spans="36:311" x14ac:dyDescent="0.2">
      <c r="AJ43388" s="23"/>
      <c r="HH43388"/>
      <c r="IW43388" s="36"/>
      <c r="JI43388"/>
      <c r="JJ43388"/>
      <c r="KX43388" s="23"/>
      <c r="KY43388" s="23"/>
    </row>
    <row r="43389" spans="36:311" x14ac:dyDescent="0.2">
      <c r="AJ43389" s="23"/>
      <c r="HH43389"/>
      <c r="IW43389" s="36"/>
      <c r="JI43389"/>
      <c r="JJ43389"/>
      <c r="KX43389" s="23"/>
      <c r="KY43389" s="23"/>
    </row>
    <row r="43390" spans="36:311" x14ac:dyDescent="0.2">
      <c r="AJ43390" s="23"/>
      <c r="HH43390"/>
      <c r="IW43390" s="36"/>
      <c r="JI43390"/>
      <c r="JJ43390"/>
      <c r="KX43390" s="23"/>
      <c r="KY43390" s="23"/>
    </row>
    <row r="43391" spans="36:311" x14ac:dyDescent="0.2">
      <c r="AJ43391" s="23"/>
      <c r="HH43391"/>
      <c r="IW43391" s="36"/>
      <c r="JI43391"/>
      <c r="JJ43391"/>
      <c r="KX43391" s="23"/>
      <c r="KY43391" s="23"/>
    </row>
    <row r="43392" spans="36:311" x14ac:dyDescent="0.2">
      <c r="AJ43392" s="23"/>
      <c r="HH43392"/>
      <c r="IW43392" s="36"/>
      <c r="JI43392"/>
      <c r="JJ43392"/>
      <c r="KX43392" s="23"/>
      <c r="KY43392" s="23"/>
    </row>
    <row r="43393" spans="36:311" x14ac:dyDescent="0.2">
      <c r="AJ43393" s="23"/>
      <c r="HH43393"/>
      <c r="IW43393" s="36"/>
      <c r="JI43393"/>
      <c r="JJ43393"/>
      <c r="KX43393" s="23"/>
      <c r="KY43393" s="23"/>
    </row>
    <row r="43394" spans="36:311" x14ac:dyDescent="0.2">
      <c r="AJ43394" s="23"/>
      <c r="HH43394"/>
      <c r="IW43394" s="36"/>
      <c r="JI43394"/>
      <c r="JJ43394"/>
      <c r="KX43394" s="23"/>
      <c r="KY43394" s="23"/>
    </row>
    <row r="43395" spans="36:311" x14ac:dyDescent="0.2">
      <c r="AJ43395" s="23"/>
      <c r="HH43395"/>
      <c r="IW43395" s="36"/>
      <c r="JI43395"/>
      <c r="JJ43395"/>
      <c r="KX43395" s="23"/>
      <c r="KY43395" s="23"/>
    </row>
    <row r="43396" spans="36:311" x14ac:dyDescent="0.2">
      <c r="AJ43396" s="23"/>
      <c r="HH43396"/>
      <c r="IW43396" s="36"/>
      <c r="JI43396"/>
      <c r="JJ43396"/>
      <c r="KX43396" s="23"/>
      <c r="KY43396" s="23"/>
    </row>
    <row r="43397" spans="36:311" x14ac:dyDescent="0.2">
      <c r="AJ43397" s="23"/>
      <c r="HH43397"/>
      <c r="IW43397" s="36"/>
      <c r="JI43397"/>
      <c r="JJ43397"/>
      <c r="KX43397" s="23"/>
      <c r="KY43397" s="23"/>
    </row>
    <row r="43398" spans="36:311" x14ac:dyDescent="0.2">
      <c r="AJ43398" s="23"/>
      <c r="HH43398"/>
      <c r="IW43398" s="36"/>
      <c r="JI43398"/>
      <c r="JJ43398"/>
      <c r="KX43398" s="23"/>
      <c r="KY43398" s="23"/>
    </row>
    <row r="43399" spans="36:311" x14ac:dyDescent="0.2">
      <c r="AJ43399" s="23"/>
      <c r="HH43399"/>
      <c r="IW43399" s="36"/>
      <c r="JI43399"/>
      <c r="JJ43399"/>
      <c r="KX43399" s="23"/>
      <c r="KY43399" s="23"/>
    </row>
    <row r="43400" spans="36:311" x14ac:dyDescent="0.2">
      <c r="AJ43400" s="23"/>
      <c r="HH43400"/>
      <c r="IW43400" s="36"/>
      <c r="JI43400"/>
      <c r="JJ43400"/>
      <c r="KX43400" s="23"/>
      <c r="KY43400" s="23"/>
    </row>
    <row r="43401" spans="36:311" x14ac:dyDescent="0.2">
      <c r="AJ43401" s="23"/>
      <c r="HH43401"/>
      <c r="IW43401" s="36"/>
      <c r="JI43401"/>
      <c r="JJ43401"/>
      <c r="KX43401" s="23"/>
      <c r="KY43401" s="23"/>
    </row>
    <row r="43402" spans="36:311" x14ac:dyDescent="0.2">
      <c r="AJ43402" s="23"/>
      <c r="HH43402"/>
      <c r="IW43402" s="36"/>
      <c r="JI43402"/>
      <c r="JJ43402"/>
      <c r="KX43402" s="23"/>
      <c r="KY43402" s="23"/>
    </row>
    <row r="43403" spans="36:311" x14ac:dyDescent="0.2">
      <c r="AJ43403" s="23"/>
      <c r="HH43403"/>
      <c r="IW43403" s="36"/>
      <c r="JI43403"/>
      <c r="JJ43403"/>
      <c r="KX43403" s="23"/>
      <c r="KY43403" s="23"/>
    </row>
    <row r="43404" spans="36:311" x14ac:dyDescent="0.2">
      <c r="AJ43404" s="23"/>
      <c r="HH43404"/>
      <c r="IW43404" s="36"/>
      <c r="JI43404"/>
      <c r="JJ43404"/>
      <c r="KX43404" s="23"/>
      <c r="KY43404" s="23"/>
    </row>
    <row r="43405" spans="36:311" x14ac:dyDescent="0.2">
      <c r="AJ43405" s="23"/>
      <c r="HH43405"/>
      <c r="IW43405" s="36"/>
      <c r="JI43405"/>
      <c r="JJ43405"/>
      <c r="KX43405" s="23"/>
      <c r="KY43405" s="23"/>
    </row>
    <row r="43406" spans="36:311" x14ac:dyDescent="0.2">
      <c r="AJ43406" s="23"/>
      <c r="HH43406"/>
      <c r="IW43406" s="36"/>
      <c r="JI43406"/>
      <c r="JJ43406"/>
      <c r="KX43406" s="23"/>
      <c r="KY43406" s="23"/>
    </row>
    <row r="43407" spans="36:311" x14ac:dyDescent="0.2">
      <c r="AJ43407" s="23"/>
      <c r="HH43407"/>
      <c r="IW43407" s="36"/>
      <c r="JI43407"/>
      <c r="JJ43407"/>
      <c r="KX43407" s="23"/>
      <c r="KY43407" s="23"/>
    </row>
    <row r="43408" spans="36:311" x14ac:dyDescent="0.2">
      <c r="AJ43408" s="23"/>
      <c r="HH43408"/>
      <c r="IW43408" s="36"/>
      <c r="JI43408"/>
      <c r="JJ43408"/>
      <c r="KX43408" s="23"/>
      <c r="KY43408" s="23"/>
    </row>
    <row r="43409" spans="36:311" x14ac:dyDescent="0.2">
      <c r="AJ43409" s="23"/>
      <c r="HH43409"/>
      <c r="IW43409" s="36"/>
      <c r="JI43409"/>
      <c r="JJ43409"/>
      <c r="KX43409" s="23"/>
      <c r="KY43409" s="23"/>
    </row>
    <row r="43410" spans="36:311" x14ac:dyDescent="0.2">
      <c r="AJ43410" s="23"/>
      <c r="HH43410"/>
      <c r="IW43410" s="36"/>
      <c r="JI43410"/>
      <c r="JJ43410"/>
      <c r="KX43410" s="23"/>
      <c r="KY43410" s="23"/>
    </row>
    <row r="43411" spans="36:311" x14ac:dyDescent="0.2">
      <c r="AJ43411" s="23"/>
      <c r="HH43411"/>
      <c r="IW43411" s="36"/>
      <c r="JI43411"/>
      <c r="JJ43411"/>
      <c r="KX43411" s="23"/>
      <c r="KY43411" s="23"/>
    </row>
    <row r="43412" spans="36:311" x14ac:dyDescent="0.2">
      <c r="AJ43412" s="23"/>
      <c r="HH43412"/>
      <c r="IW43412" s="36"/>
      <c r="JI43412"/>
      <c r="JJ43412"/>
      <c r="KX43412" s="23"/>
      <c r="KY43412" s="23"/>
    </row>
    <row r="43413" spans="36:311" x14ac:dyDescent="0.2">
      <c r="AJ43413" s="23"/>
      <c r="HH43413"/>
      <c r="IW43413" s="36"/>
      <c r="JI43413"/>
      <c r="JJ43413"/>
      <c r="KX43413" s="23"/>
      <c r="KY43413" s="23"/>
    </row>
    <row r="43414" spans="36:311" x14ac:dyDescent="0.2">
      <c r="AJ43414" s="23"/>
      <c r="HH43414"/>
      <c r="IW43414" s="36"/>
      <c r="JI43414"/>
      <c r="JJ43414"/>
      <c r="KX43414" s="23"/>
      <c r="KY43414" s="23"/>
    </row>
    <row r="43415" spans="36:311" x14ac:dyDescent="0.2">
      <c r="AJ43415" s="23"/>
      <c r="HH43415"/>
      <c r="IW43415" s="36"/>
      <c r="JI43415"/>
      <c r="JJ43415"/>
      <c r="KX43415" s="23"/>
      <c r="KY43415" s="23"/>
    </row>
    <row r="43416" spans="36:311" x14ac:dyDescent="0.2">
      <c r="AJ43416" s="23"/>
      <c r="HH43416"/>
      <c r="IW43416" s="36"/>
      <c r="JI43416"/>
      <c r="JJ43416"/>
      <c r="KX43416" s="23"/>
      <c r="KY43416" s="23"/>
    </row>
    <row r="43417" spans="36:311" x14ac:dyDescent="0.2">
      <c r="AJ43417" s="23"/>
      <c r="HH43417"/>
      <c r="IW43417" s="36"/>
      <c r="JI43417"/>
      <c r="JJ43417"/>
      <c r="KX43417" s="23"/>
      <c r="KY43417" s="23"/>
    </row>
    <row r="43418" spans="36:311" x14ac:dyDescent="0.2">
      <c r="AJ43418" s="23"/>
      <c r="HH43418"/>
      <c r="IW43418" s="36"/>
      <c r="JI43418"/>
      <c r="JJ43418"/>
      <c r="KX43418" s="23"/>
      <c r="KY43418" s="23"/>
    </row>
    <row r="43419" spans="36:311" x14ac:dyDescent="0.2">
      <c r="AJ43419" s="23"/>
      <c r="HH43419"/>
      <c r="IW43419" s="36"/>
      <c r="JI43419"/>
      <c r="JJ43419"/>
      <c r="KX43419" s="23"/>
      <c r="KY43419" s="23"/>
    </row>
    <row r="43420" spans="36:311" x14ac:dyDescent="0.2">
      <c r="AJ43420" s="23"/>
      <c r="HH43420"/>
      <c r="IW43420" s="36"/>
      <c r="JI43420"/>
      <c r="JJ43420"/>
      <c r="KX43420" s="23"/>
      <c r="KY43420" s="23"/>
    </row>
    <row r="43421" spans="36:311" x14ac:dyDescent="0.2">
      <c r="AJ43421" s="23"/>
      <c r="HH43421"/>
      <c r="IW43421" s="36"/>
      <c r="JI43421"/>
      <c r="JJ43421"/>
      <c r="KX43421" s="23"/>
      <c r="KY43421" s="23"/>
    </row>
    <row r="43422" spans="36:311" x14ac:dyDescent="0.2">
      <c r="AJ43422" s="23"/>
      <c r="HH43422"/>
      <c r="IW43422" s="36"/>
      <c r="JI43422"/>
      <c r="JJ43422"/>
      <c r="KX43422" s="23"/>
      <c r="KY43422" s="23"/>
    </row>
    <row r="43423" spans="36:311" x14ac:dyDescent="0.2">
      <c r="AJ43423" s="23"/>
      <c r="HH43423"/>
      <c r="IW43423" s="36"/>
      <c r="JI43423"/>
      <c r="JJ43423"/>
      <c r="KX43423" s="23"/>
      <c r="KY43423" s="23"/>
    </row>
    <row r="43424" spans="36:311" x14ac:dyDescent="0.2">
      <c r="AJ43424" s="23"/>
      <c r="HH43424"/>
      <c r="IW43424" s="36"/>
      <c r="JI43424"/>
      <c r="JJ43424"/>
      <c r="KX43424" s="23"/>
      <c r="KY43424" s="23"/>
    </row>
    <row r="43425" spans="36:311" x14ac:dyDescent="0.2">
      <c r="AJ43425" s="23"/>
      <c r="HH43425"/>
      <c r="IW43425" s="36"/>
      <c r="JI43425"/>
      <c r="JJ43425"/>
      <c r="KX43425" s="23"/>
      <c r="KY43425" s="23"/>
    </row>
    <row r="43426" spans="36:311" x14ac:dyDescent="0.2">
      <c r="AJ43426" s="23"/>
      <c r="HH43426"/>
      <c r="IW43426" s="36"/>
      <c r="JI43426"/>
      <c r="JJ43426"/>
      <c r="KX43426" s="23"/>
      <c r="KY43426" s="23"/>
    </row>
    <row r="43427" spans="36:311" x14ac:dyDescent="0.2">
      <c r="AJ43427" s="23"/>
      <c r="HH43427"/>
      <c r="IW43427" s="36"/>
      <c r="JI43427"/>
      <c r="JJ43427"/>
      <c r="KX43427" s="23"/>
      <c r="KY43427" s="23"/>
    </row>
    <row r="43428" spans="36:311" x14ac:dyDescent="0.2">
      <c r="AJ43428" s="23"/>
      <c r="HH43428"/>
      <c r="IW43428" s="36"/>
      <c r="JI43428"/>
      <c r="JJ43428"/>
      <c r="KX43428" s="23"/>
      <c r="KY43428" s="23"/>
    </row>
    <row r="43429" spans="36:311" x14ac:dyDescent="0.2">
      <c r="AJ43429" s="23"/>
      <c r="HH43429"/>
      <c r="IW43429" s="36"/>
      <c r="JI43429"/>
      <c r="JJ43429"/>
      <c r="KX43429" s="23"/>
      <c r="KY43429" s="23"/>
    </row>
    <row r="43430" spans="36:311" x14ac:dyDescent="0.2">
      <c r="AJ43430" s="23"/>
      <c r="HH43430"/>
      <c r="IW43430" s="36"/>
      <c r="JI43430"/>
      <c r="JJ43430"/>
      <c r="KX43430" s="23"/>
      <c r="KY43430" s="23"/>
    </row>
    <row r="43431" spans="36:311" x14ac:dyDescent="0.2">
      <c r="AJ43431" s="23"/>
      <c r="HH43431"/>
      <c r="IW43431" s="36"/>
      <c r="JI43431"/>
      <c r="JJ43431"/>
      <c r="KX43431" s="23"/>
      <c r="KY43431" s="23"/>
    </row>
    <row r="43432" spans="36:311" x14ac:dyDescent="0.2">
      <c r="AJ43432" s="23"/>
      <c r="HH43432"/>
      <c r="IW43432" s="36"/>
      <c r="JI43432"/>
      <c r="JJ43432"/>
      <c r="KX43432" s="23"/>
      <c r="KY43432" s="23"/>
    </row>
    <row r="43433" spans="36:311" x14ac:dyDescent="0.2">
      <c r="AJ43433" s="23"/>
      <c r="HH43433"/>
      <c r="IW43433" s="36"/>
      <c r="JI43433"/>
      <c r="JJ43433"/>
      <c r="KX43433" s="23"/>
      <c r="KY43433" s="23"/>
    </row>
    <row r="43434" spans="36:311" x14ac:dyDescent="0.2">
      <c r="AJ43434" s="23"/>
      <c r="HH43434"/>
      <c r="IW43434" s="36"/>
      <c r="JI43434"/>
      <c r="JJ43434"/>
      <c r="KX43434" s="23"/>
      <c r="KY43434" s="23"/>
    </row>
    <row r="43435" spans="36:311" x14ac:dyDescent="0.2">
      <c r="AJ43435" s="23"/>
      <c r="HH43435"/>
      <c r="IW43435" s="36"/>
      <c r="JI43435"/>
      <c r="JJ43435"/>
      <c r="KX43435" s="23"/>
      <c r="KY43435" s="23"/>
    </row>
    <row r="43436" spans="36:311" x14ac:dyDescent="0.2">
      <c r="AJ43436" s="23"/>
      <c r="HH43436"/>
      <c r="IW43436" s="36"/>
      <c r="JI43436"/>
      <c r="JJ43436"/>
      <c r="KX43436" s="23"/>
      <c r="KY43436" s="23"/>
    </row>
    <row r="43437" spans="36:311" x14ac:dyDescent="0.2">
      <c r="AJ43437" s="23"/>
      <c r="HH43437"/>
      <c r="IW43437" s="36"/>
      <c r="JI43437"/>
      <c r="JJ43437"/>
      <c r="KX43437" s="23"/>
      <c r="KY43437" s="23"/>
    </row>
    <row r="43438" spans="36:311" x14ac:dyDescent="0.2">
      <c r="AJ43438" s="23"/>
      <c r="HH43438"/>
      <c r="IW43438" s="36"/>
      <c r="JI43438"/>
      <c r="JJ43438"/>
      <c r="KX43438" s="23"/>
      <c r="KY43438" s="23"/>
    </row>
    <row r="43439" spans="36:311" x14ac:dyDescent="0.2">
      <c r="AJ43439" s="23"/>
      <c r="HH43439"/>
      <c r="IW43439" s="36"/>
      <c r="JI43439"/>
      <c r="JJ43439"/>
      <c r="KX43439" s="23"/>
      <c r="KY43439" s="23"/>
    </row>
    <row r="43440" spans="36:311" x14ac:dyDescent="0.2">
      <c r="AJ43440" s="23"/>
      <c r="HH43440"/>
      <c r="IW43440" s="36"/>
      <c r="JI43440"/>
      <c r="JJ43440"/>
      <c r="KX43440" s="23"/>
      <c r="KY43440" s="23"/>
    </row>
    <row r="43441" spans="36:311" x14ac:dyDescent="0.2">
      <c r="AJ43441" s="23"/>
      <c r="HH43441"/>
      <c r="IW43441" s="36"/>
      <c r="JI43441"/>
      <c r="JJ43441"/>
      <c r="KX43441" s="23"/>
      <c r="KY43441" s="23"/>
    </row>
    <row r="43442" spans="36:311" x14ac:dyDescent="0.2">
      <c r="AJ43442" s="23"/>
      <c r="HH43442"/>
      <c r="IW43442" s="36"/>
      <c r="JI43442"/>
      <c r="JJ43442"/>
      <c r="KX43442" s="23"/>
      <c r="KY43442" s="23"/>
    </row>
    <row r="43443" spans="36:311" x14ac:dyDescent="0.2">
      <c r="AJ43443" s="23"/>
      <c r="HH43443"/>
      <c r="IW43443" s="36"/>
      <c r="JI43443"/>
      <c r="JJ43443"/>
      <c r="KX43443" s="23"/>
      <c r="KY43443" s="23"/>
    </row>
    <row r="43444" spans="36:311" x14ac:dyDescent="0.2">
      <c r="AJ43444" s="23"/>
      <c r="HH43444"/>
      <c r="IW43444" s="36"/>
      <c r="JI43444"/>
      <c r="JJ43444"/>
      <c r="KX43444" s="23"/>
      <c r="KY43444" s="23"/>
    </row>
    <row r="43445" spans="36:311" x14ac:dyDescent="0.2">
      <c r="AJ43445" s="23"/>
      <c r="HH43445"/>
      <c r="IW43445" s="36"/>
      <c r="JI43445"/>
      <c r="JJ43445"/>
      <c r="KX43445" s="23"/>
      <c r="KY43445" s="23"/>
    </row>
    <row r="43446" spans="36:311" x14ac:dyDescent="0.2">
      <c r="AJ43446" s="23"/>
      <c r="HH43446"/>
      <c r="IW43446" s="36"/>
      <c r="JI43446"/>
      <c r="JJ43446"/>
      <c r="KX43446" s="23"/>
      <c r="KY43446" s="23"/>
    </row>
    <row r="43447" spans="36:311" x14ac:dyDescent="0.2">
      <c r="AJ43447" s="23"/>
      <c r="HH43447"/>
      <c r="IW43447" s="36"/>
      <c r="JI43447"/>
      <c r="JJ43447"/>
      <c r="KX43447" s="23"/>
      <c r="KY43447" s="23"/>
    </row>
    <row r="43448" spans="36:311" x14ac:dyDescent="0.2">
      <c r="AJ43448" s="23"/>
      <c r="HH43448"/>
      <c r="IW43448" s="36"/>
      <c r="JI43448"/>
      <c r="JJ43448"/>
      <c r="KX43448" s="23"/>
      <c r="KY43448" s="23"/>
    </row>
    <row r="43449" spans="36:311" x14ac:dyDescent="0.2">
      <c r="AJ43449" s="23"/>
      <c r="HH43449"/>
      <c r="IW43449" s="36"/>
      <c r="JI43449"/>
      <c r="JJ43449"/>
      <c r="KX43449" s="23"/>
      <c r="KY43449" s="23"/>
    </row>
    <row r="43450" spans="36:311" x14ac:dyDescent="0.2">
      <c r="AJ43450" s="23"/>
      <c r="HH43450"/>
      <c r="IW43450" s="36"/>
      <c r="JI43450"/>
      <c r="JJ43450"/>
      <c r="KX43450" s="23"/>
      <c r="KY43450" s="23"/>
    </row>
    <row r="43451" spans="36:311" x14ac:dyDescent="0.2">
      <c r="AJ43451" s="23"/>
      <c r="HH43451"/>
      <c r="IW43451" s="36"/>
      <c r="JI43451"/>
      <c r="JJ43451"/>
      <c r="KX43451" s="23"/>
      <c r="KY43451" s="23"/>
    </row>
    <row r="43452" spans="36:311" x14ac:dyDescent="0.2">
      <c r="AJ43452" s="23"/>
      <c r="HH43452"/>
      <c r="IW43452" s="36"/>
      <c r="JI43452"/>
      <c r="JJ43452"/>
      <c r="KX43452" s="23"/>
      <c r="KY43452" s="23"/>
    </row>
    <row r="43453" spans="36:311" x14ac:dyDescent="0.2">
      <c r="AJ43453" s="23"/>
      <c r="HH43453"/>
      <c r="IW43453" s="36"/>
      <c r="JI43453"/>
      <c r="JJ43453"/>
      <c r="KX43453" s="23"/>
      <c r="KY43453" s="23"/>
    </row>
    <row r="43454" spans="36:311" x14ac:dyDescent="0.2">
      <c r="AJ43454" s="23"/>
      <c r="HH43454"/>
      <c r="IW43454" s="36"/>
      <c r="JI43454"/>
      <c r="JJ43454"/>
      <c r="KX43454" s="23"/>
      <c r="KY43454" s="23"/>
    </row>
    <row r="43455" spans="36:311" x14ac:dyDescent="0.2">
      <c r="AJ43455" s="23"/>
      <c r="HH43455"/>
      <c r="IW43455" s="36"/>
      <c r="JI43455"/>
      <c r="JJ43455"/>
      <c r="KX43455" s="23"/>
      <c r="KY43455" s="23"/>
    </row>
    <row r="43456" spans="36:311" x14ac:dyDescent="0.2">
      <c r="AJ43456" s="23"/>
      <c r="HH43456"/>
      <c r="IW43456" s="36"/>
      <c r="JI43456"/>
      <c r="JJ43456"/>
      <c r="KX43456" s="23"/>
      <c r="KY43456" s="23"/>
    </row>
    <row r="43457" spans="36:311" x14ac:dyDescent="0.2">
      <c r="AJ43457" s="23"/>
      <c r="HH43457"/>
      <c r="IW43457" s="36"/>
      <c r="JI43457"/>
      <c r="JJ43457"/>
      <c r="KX43457" s="23"/>
      <c r="KY43457" s="23"/>
    </row>
    <row r="43458" spans="36:311" x14ac:dyDescent="0.2">
      <c r="AJ43458" s="23"/>
      <c r="HH43458"/>
      <c r="IW43458" s="36"/>
      <c r="JI43458"/>
      <c r="JJ43458"/>
      <c r="KX43458" s="23"/>
      <c r="KY43458" s="23"/>
    </row>
    <row r="43459" spans="36:311" x14ac:dyDescent="0.2">
      <c r="AJ43459" s="23"/>
      <c r="HH43459"/>
      <c r="IW43459" s="36"/>
      <c r="JI43459"/>
      <c r="JJ43459"/>
      <c r="KX43459" s="23"/>
      <c r="KY43459" s="23"/>
    </row>
    <row r="43460" spans="36:311" x14ac:dyDescent="0.2">
      <c r="AJ43460" s="23"/>
      <c r="HH43460"/>
      <c r="IW43460" s="36"/>
      <c r="JI43460"/>
      <c r="JJ43460"/>
      <c r="KX43460" s="23"/>
      <c r="KY43460" s="23"/>
    </row>
    <row r="43461" spans="36:311" x14ac:dyDescent="0.2">
      <c r="AJ43461" s="23"/>
      <c r="HH43461"/>
      <c r="IW43461" s="36"/>
      <c r="JI43461"/>
      <c r="JJ43461"/>
      <c r="KX43461" s="23"/>
      <c r="KY43461" s="23"/>
    </row>
    <row r="43462" spans="36:311" x14ac:dyDescent="0.2">
      <c r="AJ43462" s="23"/>
      <c r="HH43462"/>
      <c r="IW43462" s="36"/>
      <c r="JI43462"/>
      <c r="JJ43462"/>
      <c r="KX43462" s="23"/>
      <c r="KY43462" s="23"/>
    </row>
    <row r="43463" spans="36:311" x14ac:dyDescent="0.2">
      <c r="AJ43463" s="23"/>
      <c r="HH43463"/>
      <c r="IW43463" s="36"/>
      <c r="JI43463"/>
      <c r="JJ43463"/>
      <c r="KX43463" s="23"/>
      <c r="KY43463" s="23"/>
    </row>
    <row r="43464" spans="36:311" x14ac:dyDescent="0.2">
      <c r="AJ43464" s="23"/>
      <c r="HH43464"/>
      <c r="IW43464" s="36"/>
      <c r="JI43464"/>
      <c r="JJ43464"/>
      <c r="KX43464" s="23"/>
      <c r="KY43464" s="23"/>
    </row>
    <row r="43465" spans="36:311" x14ac:dyDescent="0.2">
      <c r="AJ43465" s="23"/>
      <c r="HH43465"/>
      <c r="IW43465" s="36"/>
      <c r="JI43465"/>
      <c r="JJ43465"/>
      <c r="KX43465" s="23"/>
      <c r="KY43465" s="23"/>
    </row>
    <row r="43466" spans="36:311" x14ac:dyDescent="0.2">
      <c r="AJ43466" s="23"/>
      <c r="HH43466"/>
      <c r="IW43466" s="36"/>
      <c r="JI43466"/>
      <c r="JJ43466"/>
      <c r="KX43466" s="23"/>
      <c r="KY43466" s="23"/>
    </row>
    <row r="43467" spans="36:311" x14ac:dyDescent="0.2">
      <c r="AJ43467" s="23"/>
      <c r="HH43467"/>
      <c r="IW43467" s="36"/>
      <c r="JI43467"/>
      <c r="JJ43467"/>
      <c r="KX43467" s="23"/>
      <c r="KY43467" s="23"/>
    </row>
    <row r="43468" spans="36:311" x14ac:dyDescent="0.2">
      <c r="AJ43468" s="23"/>
      <c r="HH43468"/>
      <c r="IW43468" s="36"/>
      <c r="JI43468"/>
      <c r="JJ43468"/>
      <c r="KX43468" s="23"/>
      <c r="KY43468" s="23"/>
    </row>
    <row r="43469" spans="36:311" x14ac:dyDescent="0.2">
      <c r="AJ43469" s="23"/>
      <c r="HH43469"/>
      <c r="IW43469" s="36"/>
      <c r="JI43469"/>
      <c r="JJ43469"/>
      <c r="KX43469" s="23"/>
      <c r="KY43469" s="23"/>
    </row>
    <row r="43470" spans="36:311" x14ac:dyDescent="0.2">
      <c r="AJ43470" s="23"/>
      <c r="HH43470"/>
      <c r="IW43470" s="36"/>
      <c r="JI43470"/>
      <c r="JJ43470"/>
      <c r="KX43470" s="23"/>
      <c r="KY43470" s="23"/>
    </row>
    <row r="43471" spans="36:311" x14ac:dyDescent="0.2">
      <c r="AJ43471" s="23"/>
      <c r="HH43471"/>
      <c r="IW43471" s="36"/>
      <c r="JI43471"/>
      <c r="JJ43471"/>
      <c r="KX43471" s="23"/>
      <c r="KY43471" s="23"/>
    </row>
    <row r="43472" spans="36:311" x14ac:dyDescent="0.2">
      <c r="AJ43472" s="23"/>
      <c r="HH43472"/>
      <c r="IW43472" s="36"/>
      <c r="JI43472"/>
      <c r="JJ43472"/>
      <c r="KX43472" s="23"/>
      <c r="KY43472" s="23"/>
    </row>
    <row r="43473" spans="36:311" x14ac:dyDescent="0.2">
      <c r="AJ43473" s="23"/>
      <c r="HH43473"/>
      <c r="IW43473" s="36"/>
      <c r="JI43473"/>
      <c r="JJ43473"/>
      <c r="KX43473" s="23"/>
      <c r="KY43473" s="23"/>
    </row>
    <row r="43474" spans="36:311" x14ac:dyDescent="0.2">
      <c r="AJ43474" s="23"/>
      <c r="HH43474"/>
      <c r="IW43474" s="36"/>
      <c r="JI43474"/>
      <c r="JJ43474"/>
      <c r="KX43474" s="23"/>
      <c r="KY43474" s="23"/>
    </row>
    <row r="43475" spans="36:311" x14ac:dyDescent="0.2">
      <c r="AJ43475" s="23"/>
      <c r="HH43475"/>
      <c r="IW43475" s="36"/>
      <c r="JI43475"/>
      <c r="JJ43475"/>
      <c r="KX43475" s="23"/>
      <c r="KY43475" s="23"/>
    </row>
    <row r="43476" spans="36:311" x14ac:dyDescent="0.2">
      <c r="AJ43476" s="23"/>
      <c r="HH43476"/>
      <c r="IW43476" s="36"/>
      <c r="JI43476"/>
      <c r="JJ43476"/>
      <c r="KX43476" s="23"/>
      <c r="KY43476" s="23"/>
    </row>
    <row r="43477" spans="36:311" x14ac:dyDescent="0.2">
      <c r="AJ43477" s="23"/>
      <c r="HH43477"/>
      <c r="IW43477" s="36"/>
      <c r="JI43477"/>
      <c r="JJ43477"/>
      <c r="KX43477" s="23"/>
      <c r="KY43477" s="23"/>
    </row>
    <row r="43478" spans="36:311" x14ac:dyDescent="0.2">
      <c r="AJ43478" s="23"/>
      <c r="HH43478"/>
      <c r="IW43478" s="36"/>
      <c r="JI43478"/>
      <c r="JJ43478"/>
      <c r="KX43478" s="23"/>
      <c r="KY43478" s="23"/>
    </row>
    <row r="43479" spans="36:311" x14ac:dyDescent="0.2">
      <c r="AJ43479" s="23"/>
      <c r="HH43479"/>
      <c r="IW43479" s="36"/>
      <c r="JI43479"/>
      <c r="JJ43479"/>
      <c r="KX43479" s="23"/>
      <c r="KY43479" s="23"/>
    </row>
    <row r="43480" spans="36:311" x14ac:dyDescent="0.2">
      <c r="AJ43480" s="23"/>
      <c r="HH43480"/>
      <c r="IW43480" s="36"/>
      <c r="JI43480"/>
      <c r="JJ43480"/>
      <c r="KX43480" s="23"/>
      <c r="KY43480" s="23"/>
    </row>
    <row r="43481" spans="36:311" x14ac:dyDescent="0.2">
      <c r="AJ43481" s="23"/>
      <c r="HH43481"/>
      <c r="IW43481" s="36"/>
      <c r="JI43481"/>
      <c r="JJ43481"/>
      <c r="KX43481" s="23"/>
      <c r="KY43481" s="23"/>
    </row>
    <row r="43482" spans="36:311" x14ac:dyDescent="0.2">
      <c r="AJ43482" s="23"/>
      <c r="HH43482"/>
      <c r="IW43482" s="36"/>
      <c r="JI43482"/>
      <c r="JJ43482"/>
      <c r="KX43482" s="23"/>
      <c r="KY43482" s="23"/>
    </row>
    <row r="43483" spans="36:311" x14ac:dyDescent="0.2">
      <c r="AJ43483" s="23"/>
      <c r="HH43483"/>
      <c r="IW43483" s="36"/>
      <c r="JI43483"/>
      <c r="JJ43483"/>
      <c r="KX43483" s="23"/>
      <c r="KY43483" s="23"/>
    </row>
    <row r="43484" spans="36:311" x14ac:dyDescent="0.2">
      <c r="AJ43484" s="23"/>
      <c r="HH43484"/>
      <c r="IW43484" s="36"/>
      <c r="JI43484"/>
      <c r="JJ43484"/>
      <c r="KX43484" s="23"/>
      <c r="KY43484" s="23"/>
    </row>
    <row r="43485" spans="36:311" x14ac:dyDescent="0.2">
      <c r="AJ43485" s="23"/>
      <c r="HH43485"/>
      <c r="IW43485" s="36"/>
      <c r="JI43485"/>
      <c r="JJ43485"/>
      <c r="KX43485" s="23"/>
      <c r="KY43485" s="23"/>
    </row>
    <row r="43486" spans="36:311" x14ac:dyDescent="0.2">
      <c r="AJ43486" s="23"/>
      <c r="HH43486"/>
      <c r="IW43486" s="36"/>
      <c r="JI43486"/>
      <c r="JJ43486"/>
      <c r="KX43486" s="23"/>
      <c r="KY43486" s="23"/>
    </row>
    <row r="43487" spans="36:311" x14ac:dyDescent="0.2">
      <c r="AJ43487" s="23"/>
      <c r="HH43487"/>
      <c r="IW43487" s="36"/>
      <c r="JI43487"/>
      <c r="JJ43487"/>
      <c r="KX43487" s="23"/>
      <c r="KY43487" s="23"/>
    </row>
    <row r="43488" spans="36:311" x14ac:dyDescent="0.2">
      <c r="AJ43488" s="23"/>
      <c r="HH43488"/>
      <c r="IW43488" s="36"/>
      <c r="JI43488"/>
      <c r="JJ43488"/>
      <c r="KX43488" s="23"/>
      <c r="KY43488" s="23"/>
    </row>
    <row r="43489" spans="36:311" x14ac:dyDescent="0.2">
      <c r="AJ43489" s="23"/>
      <c r="HH43489"/>
      <c r="IW43489" s="36"/>
      <c r="JI43489"/>
      <c r="JJ43489"/>
      <c r="KX43489" s="23"/>
      <c r="KY43489" s="23"/>
    </row>
    <row r="43490" spans="36:311" x14ac:dyDescent="0.2">
      <c r="AJ43490" s="23"/>
      <c r="HH43490"/>
      <c r="IW43490" s="36"/>
      <c r="JI43490"/>
      <c r="JJ43490"/>
      <c r="KX43490" s="23"/>
      <c r="KY43490" s="23"/>
    </row>
    <row r="43491" spans="36:311" x14ac:dyDescent="0.2">
      <c r="AJ43491" s="23"/>
      <c r="HH43491"/>
      <c r="IW43491" s="36"/>
      <c r="JI43491"/>
      <c r="JJ43491"/>
      <c r="KX43491" s="23"/>
      <c r="KY43491" s="23"/>
    </row>
    <row r="43492" spans="36:311" x14ac:dyDescent="0.2">
      <c r="AJ43492" s="23"/>
      <c r="HH43492"/>
      <c r="IW43492" s="36"/>
      <c r="JI43492"/>
      <c r="JJ43492"/>
      <c r="KX43492" s="23"/>
      <c r="KY43492" s="23"/>
    </row>
    <row r="43493" spans="36:311" x14ac:dyDescent="0.2">
      <c r="AJ43493" s="23"/>
      <c r="HH43493"/>
      <c r="IW43493" s="36"/>
      <c r="JI43493"/>
      <c r="JJ43493"/>
      <c r="KX43493" s="23"/>
      <c r="KY43493" s="23"/>
    </row>
    <row r="43494" spans="36:311" x14ac:dyDescent="0.2">
      <c r="AJ43494" s="23"/>
      <c r="HH43494"/>
      <c r="IW43494" s="36"/>
      <c r="JI43494"/>
      <c r="JJ43494"/>
      <c r="KX43494" s="23"/>
      <c r="KY43494" s="23"/>
    </row>
    <row r="43495" spans="36:311" x14ac:dyDescent="0.2">
      <c r="AJ43495" s="23"/>
      <c r="HH43495"/>
      <c r="IW43495" s="36"/>
      <c r="JI43495"/>
      <c r="JJ43495"/>
      <c r="KX43495" s="23"/>
      <c r="KY43495" s="23"/>
    </row>
    <row r="43496" spans="36:311" x14ac:dyDescent="0.2">
      <c r="AJ43496" s="23"/>
      <c r="HH43496"/>
      <c r="IW43496" s="36"/>
      <c r="JI43496"/>
      <c r="JJ43496"/>
      <c r="KX43496" s="23"/>
      <c r="KY43496" s="23"/>
    </row>
    <row r="43497" spans="36:311" x14ac:dyDescent="0.2">
      <c r="AJ43497" s="23"/>
      <c r="HH43497"/>
      <c r="IW43497" s="36"/>
      <c r="JI43497"/>
      <c r="JJ43497"/>
      <c r="KX43497" s="23"/>
      <c r="KY43497" s="23"/>
    </row>
    <row r="43498" spans="36:311" x14ac:dyDescent="0.2">
      <c r="AJ43498" s="23"/>
      <c r="HH43498"/>
      <c r="IW43498" s="36"/>
      <c r="JI43498"/>
      <c r="JJ43498"/>
      <c r="KX43498" s="23"/>
      <c r="KY43498" s="23"/>
    </row>
    <row r="43499" spans="36:311" x14ac:dyDescent="0.2">
      <c r="AJ43499" s="23"/>
      <c r="HH43499"/>
      <c r="IW43499" s="36"/>
      <c r="JI43499"/>
      <c r="JJ43499"/>
      <c r="KX43499" s="23"/>
      <c r="KY43499" s="23"/>
    </row>
    <row r="43500" spans="36:311" x14ac:dyDescent="0.2">
      <c r="AJ43500" s="23"/>
      <c r="HH43500"/>
      <c r="IW43500" s="36"/>
      <c r="JI43500"/>
      <c r="JJ43500"/>
      <c r="KX43500" s="23"/>
      <c r="KY43500" s="23"/>
    </row>
    <row r="43501" spans="36:311" x14ac:dyDescent="0.2">
      <c r="AJ43501" s="23"/>
      <c r="HH43501"/>
      <c r="IW43501" s="36"/>
      <c r="JI43501"/>
      <c r="JJ43501"/>
      <c r="KX43501" s="23"/>
      <c r="KY43501" s="23"/>
    </row>
    <row r="43502" spans="36:311" x14ac:dyDescent="0.2">
      <c r="AJ43502" s="23"/>
      <c r="HH43502"/>
      <c r="IW43502" s="36"/>
      <c r="JI43502"/>
      <c r="JJ43502"/>
      <c r="KX43502" s="23"/>
      <c r="KY43502" s="23"/>
    </row>
    <row r="43503" spans="36:311" x14ac:dyDescent="0.2">
      <c r="AJ43503" s="23"/>
      <c r="HH43503"/>
      <c r="IW43503" s="36"/>
      <c r="JI43503"/>
      <c r="JJ43503"/>
      <c r="KX43503" s="23"/>
      <c r="KY43503" s="23"/>
    </row>
    <row r="43504" spans="36:311" x14ac:dyDescent="0.2">
      <c r="AJ43504" s="23"/>
      <c r="HH43504"/>
      <c r="IW43504" s="36"/>
      <c r="JI43504"/>
      <c r="JJ43504"/>
      <c r="KX43504" s="23"/>
      <c r="KY43504" s="23"/>
    </row>
    <row r="43505" spans="36:311" x14ac:dyDescent="0.2">
      <c r="AJ43505" s="23"/>
      <c r="HH43505"/>
      <c r="IW43505" s="36"/>
      <c r="JI43505"/>
      <c r="JJ43505"/>
      <c r="KX43505" s="23"/>
      <c r="KY43505" s="23"/>
    </row>
    <row r="43506" spans="36:311" x14ac:dyDescent="0.2">
      <c r="AJ43506" s="23"/>
      <c r="HH43506"/>
      <c r="IW43506" s="36"/>
      <c r="JI43506"/>
      <c r="JJ43506"/>
      <c r="KX43506" s="23"/>
      <c r="KY43506" s="23"/>
    </row>
    <row r="43507" spans="36:311" x14ac:dyDescent="0.2">
      <c r="AJ43507" s="23"/>
      <c r="HH43507"/>
      <c r="IW43507" s="36"/>
      <c r="JI43507"/>
      <c r="JJ43507"/>
      <c r="KX43507" s="23"/>
      <c r="KY43507" s="23"/>
    </row>
    <row r="43508" spans="36:311" x14ac:dyDescent="0.2">
      <c r="AJ43508" s="23"/>
      <c r="HH43508"/>
      <c r="IW43508" s="36"/>
      <c r="JI43508"/>
      <c r="JJ43508"/>
      <c r="KX43508" s="23"/>
      <c r="KY43508" s="23"/>
    </row>
    <row r="43509" spans="36:311" x14ac:dyDescent="0.2">
      <c r="AJ43509" s="23"/>
      <c r="HH43509"/>
      <c r="IW43509" s="36"/>
      <c r="JI43509"/>
      <c r="JJ43509"/>
      <c r="KX43509" s="23"/>
      <c r="KY43509" s="23"/>
    </row>
    <row r="43510" spans="36:311" x14ac:dyDescent="0.2">
      <c r="AJ43510" s="23"/>
      <c r="HH43510"/>
      <c r="IW43510" s="36"/>
      <c r="JI43510"/>
      <c r="JJ43510"/>
      <c r="KX43510" s="23"/>
      <c r="KY43510" s="23"/>
    </row>
    <row r="43511" spans="36:311" x14ac:dyDescent="0.2">
      <c r="AJ43511" s="23"/>
      <c r="HH43511"/>
      <c r="IW43511" s="36"/>
      <c r="JI43511"/>
      <c r="JJ43511"/>
      <c r="KX43511" s="23"/>
      <c r="KY43511" s="23"/>
    </row>
    <row r="43512" spans="36:311" x14ac:dyDescent="0.2">
      <c r="AJ43512" s="23"/>
      <c r="HH43512"/>
      <c r="IW43512" s="36"/>
      <c r="JI43512"/>
      <c r="JJ43512"/>
      <c r="KX43512" s="23"/>
      <c r="KY43512" s="23"/>
    </row>
    <row r="43513" spans="36:311" x14ac:dyDescent="0.2">
      <c r="AJ43513" s="23"/>
      <c r="HH43513"/>
      <c r="IW43513" s="36"/>
      <c r="JI43513"/>
      <c r="JJ43513"/>
      <c r="KX43513" s="23"/>
      <c r="KY43513" s="23"/>
    </row>
    <row r="43514" spans="36:311" x14ac:dyDescent="0.2">
      <c r="AJ43514" s="23"/>
      <c r="HH43514"/>
      <c r="IW43514" s="36"/>
      <c r="JI43514"/>
      <c r="JJ43514"/>
      <c r="KX43514" s="23"/>
      <c r="KY43514" s="23"/>
    </row>
    <row r="43515" spans="36:311" x14ac:dyDescent="0.2">
      <c r="AJ43515" s="23"/>
      <c r="HH43515"/>
      <c r="IW43515" s="36"/>
      <c r="JI43515"/>
      <c r="JJ43515"/>
      <c r="KX43515" s="23"/>
      <c r="KY43515" s="23"/>
    </row>
    <row r="43516" spans="36:311" x14ac:dyDescent="0.2">
      <c r="AJ43516" s="23"/>
      <c r="HH43516"/>
      <c r="IW43516" s="36"/>
      <c r="JI43516"/>
      <c r="JJ43516"/>
      <c r="KX43516" s="23"/>
      <c r="KY43516" s="23"/>
    </row>
    <row r="43517" spans="36:311" x14ac:dyDescent="0.2">
      <c r="AJ43517" s="23"/>
      <c r="HH43517"/>
      <c r="IW43517" s="36"/>
      <c r="JI43517"/>
      <c r="JJ43517"/>
      <c r="KX43517" s="23"/>
      <c r="KY43517" s="23"/>
    </row>
    <row r="43518" spans="36:311" x14ac:dyDescent="0.2">
      <c r="AJ43518" s="23"/>
      <c r="HH43518"/>
      <c r="IW43518" s="36"/>
      <c r="JI43518"/>
      <c r="JJ43518"/>
      <c r="KX43518" s="23"/>
      <c r="KY43518" s="23"/>
    </row>
    <row r="43519" spans="36:311" x14ac:dyDescent="0.2">
      <c r="AJ43519" s="23"/>
      <c r="HH43519"/>
      <c r="IW43519" s="36"/>
      <c r="JI43519"/>
      <c r="JJ43519"/>
      <c r="KX43519" s="23"/>
      <c r="KY43519" s="23"/>
    </row>
    <row r="43520" spans="36:311" x14ac:dyDescent="0.2">
      <c r="AJ43520" s="23"/>
      <c r="HH43520"/>
      <c r="IW43520" s="36"/>
      <c r="JI43520"/>
      <c r="JJ43520"/>
      <c r="KX43520" s="23"/>
      <c r="KY43520" s="23"/>
    </row>
    <row r="43521" spans="36:311" x14ac:dyDescent="0.2">
      <c r="AJ43521" s="23"/>
      <c r="HH43521"/>
      <c r="IW43521" s="36"/>
      <c r="JI43521"/>
      <c r="JJ43521"/>
      <c r="KX43521" s="23"/>
      <c r="KY43521" s="23"/>
    </row>
    <row r="43522" spans="36:311" x14ac:dyDescent="0.2">
      <c r="AJ43522" s="23"/>
      <c r="HH43522"/>
      <c r="IW43522" s="36"/>
      <c r="JI43522"/>
      <c r="JJ43522"/>
      <c r="KX43522" s="23"/>
      <c r="KY43522" s="23"/>
    </row>
    <row r="43523" spans="36:311" x14ac:dyDescent="0.2">
      <c r="AJ43523" s="23"/>
      <c r="HH43523"/>
      <c r="IW43523" s="36"/>
      <c r="JI43523"/>
      <c r="JJ43523"/>
      <c r="KX43523" s="23"/>
      <c r="KY43523" s="23"/>
    </row>
    <row r="43524" spans="36:311" x14ac:dyDescent="0.2">
      <c r="AJ43524" s="23"/>
      <c r="HH43524"/>
      <c r="IW43524" s="36"/>
      <c r="JI43524"/>
      <c r="JJ43524"/>
      <c r="KX43524" s="23"/>
      <c r="KY43524" s="23"/>
    </row>
    <row r="43525" spans="36:311" x14ac:dyDescent="0.2">
      <c r="AJ43525" s="23"/>
      <c r="HH43525"/>
      <c r="IW43525" s="36"/>
      <c r="JI43525"/>
      <c r="JJ43525"/>
      <c r="KX43525" s="23"/>
      <c r="KY43525" s="23"/>
    </row>
    <row r="43526" spans="36:311" x14ac:dyDescent="0.2">
      <c r="AJ43526" s="23"/>
      <c r="HH43526"/>
      <c r="IW43526" s="36"/>
      <c r="JI43526"/>
      <c r="JJ43526"/>
      <c r="KX43526" s="23"/>
      <c r="KY43526" s="23"/>
    </row>
    <row r="43527" spans="36:311" x14ac:dyDescent="0.2">
      <c r="AJ43527" s="23"/>
      <c r="HH43527"/>
      <c r="IW43527" s="36"/>
      <c r="JI43527"/>
      <c r="JJ43527"/>
      <c r="KX43527" s="23"/>
      <c r="KY43527" s="23"/>
    </row>
    <row r="43528" spans="36:311" x14ac:dyDescent="0.2">
      <c r="AJ43528" s="23"/>
      <c r="HH43528"/>
      <c r="IW43528" s="36"/>
      <c r="JI43528"/>
      <c r="JJ43528"/>
      <c r="KX43528" s="23"/>
      <c r="KY43528" s="23"/>
    </row>
    <row r="43529" spans="36:311" x14ac:dyDescent="0.2">
      <c r="AJ43529" s="23"/>
      <c r="HH43529"/>
      <c r="IW43529" s="36"/>
      <c r="JI43529"/>
      <c r="JJ43529"/>
      <c r="KX43529" s="23"/>
      <c r="KY43529" s="23"/>
    </row>
    <row r="43530" spans="36:311" x14ac:dyDescent="0.2">
      <c r="AJ43530" s="23"/>
      <c r="HH43530"/>
      <c r="IW43530" s="36"/>
      <c r="JI43530"/>
      <c r="JJ43530"/>
      <c r="KX43530" s="23"/>
      <c r="KY43530" s="23"/>
    </row>
    <row r="43531" spans="36:311" x14ac:dyDescent="0.2">
      <c r="AJ43531" s="23"/>
      <c r="HH43531"/>
      <c r="IW43531" s="36"/>
      <c r="JI43531"/>
      <c r="JJ43531"/>
      <c r="KX43531" s="23"/>
      <c r="KY43531" s="23"/>
    </row>
    <row r="43532" spans="36:311" x14ac:dyDescent="0.2">
      <c r="AJ43532" s="23"/>
      <c r="HH43532"/>
      <c r="IW43532" s="36"/>
      <c r="JI43532"/>
      <c r="JJ43532"/>
      <c r="KX43532" s="23"/>
      <c r="KY43532" s="23"/>
    </row>
    <row r="43533" spans="36:311" x14ac:dyDescent="0.2">
      <c r="AJ43533" s="23"/>
      <c r="HH43533"/>
      <c r="IW43533" s="36"/>
      <c r="JI43533"/>
      <c r="JJ43533"/>
      <c r="KX43533" s="23"/>
      <c r="KY43533" s="23"/>
    </row>
    <row r="43534" spans="36:311" x14ac:dyDescent="0.2">
      <c r="AJ43534" s="23"/>
      <c r="HH43534"/>
      <c r="IW43534" s="36"/>
      <c r="JI43534"/>
      <c r="JJ43534"/>
      <c r="KX43534" s="23"/>
      <c r="KY43534" s="23"/>
    </row>
    <row r="43535" spans="36:311" x14ac:dyDescent="0.2">
      <c r="AJ43535" s="23"/>
      <c r="HH43535"/>
      <c r="IW43535" s="36"/>
      <c r="JI43535"/>
      <c r="JJ43535"/>
      <c r="KX43535" s="23"/>
      <c r="KY43535" s="23"/>
    </row>
    <row r="43536" spans="36:311" x14ac:dyDescent="0.2">
      <c r="AJ43536" s="23"/>
      <c r="HH43536"/>
      <c r="IW43536" s="36"/>
      <c r="JI43536"/>
      <c r="JJ43536"/>
      <c r="KX43536" s="23"/>
      <c r="KY43536" s="23"/>
    </row>
    <row r="43537" spans="36:311" x14ac:dyDescent="0.2">
      <c r="AJ43537" s="23"/>
      <c r="HH43537"/>
      <c r="IW43537" s="36"/>
      <c r="JI43537"/>
      <c r="JJ43537"/>
      <c r="KX43537" s="23"/>
      <c r="KY43537" s="23"/>
    </row>
    <row r="43538" spans="36:311" x14ac:dyDescent="0.2">
      <c r="AJ43538" s="23"/>
      <c r="HH43538"/>
      <c r="IW43538" s="36"/>
      <c r="JI43538"/>
      <c r="JJ43538"/>
      <c r="KX43538" s="23"/>
      <c r="KY43538" s="23"/>
    </row>
    <row r="43539" spans="36:311" x14ac:dyDescent="0.2">
      <c r="AJ43539" s="23"/>
      <c r="HH43539"/>
      <c r="IW43539" s="36"/>
      <c r="JI43539"/>
      <c r="JJ43539"/>
      <c r="KX43539" s="23"/>
      <c r="KY43539" s="23"/>
    </row>
    <row r="43540" spans="36:311" x14ac:dyDescent="0.2">
      <c r="AJ43540" s="23"/>
      <c r="HH43540"/>
      <c r="IW43540" s="36"/>
      <c r="JI43540"/>
      <c r="JJ43540"/>
      <c r="KX43540" s="23"/>
      <c r="KY43540" s="23"/>
    </row>
    <row r="43541" spans="36:311" x14ac:dyDescent="0.2">
      <c r="AJ43541" s="23"/>
      <c r="HH43541"/>
      <c r="IW43541" s="36"/>
      <c r="JI43541"/>
      <c r="JJ43541"/>
      <c r="KX43541" s="23"/>
      <c r="KY43541" s="23"/>
    </row>
    <row r="43542" spans="36:311" x14ac:dyDescent="0.2">
      <c r="AJ43542" s="23"/>
      <c r="HH43542"/>
      <c r="IW43542" s="36"/>
      <c r="JI43542"/>
      <c r="JJ43542"/>
      <c r="KX43542" s="23"/>
      <c r="KY43542" s="23"/>
    </row>
    <row r="43543" spans="36:311" x14ac:dyDescent="0.2">
      <c r="AJ43543" s="23"/>
      <c r="HH43543"/>
      <c r="IW43543" s="36"/>
      <c r="JI43543"/>
      <c r="JJ43543"/>
      <c r="KX43543" s="23"/>
      <c r="KY43543" s="23"/>
    </row>
    <row r="43544" spans="36:311" x14ac:dyDescent="0.2">
      <c r="AJ43544" s="23"/>
      <c r="HH43544"/>
      <c r="IW43544" s="36"/>
      <c r="JI43544"/>
      <c r="JJ43544"/>
      <c r="KX43544" s="23"/>
      <c r="KY43544" s="23"/>
    </row>
    <row r="43545" spans="36:311" x14ac:dyDescent="0.2">
      <c r="AJ43545" s="23"/>
      <c r="HH43545"/>
      <c r="IW43545" s="36"/>
      <c r="JI43545"/>
      <c r="JJ43545"/>
      <c r="KX43545" s="23"/>
      <c r="KY43545" s="23"/>
    </row>
    <row r="43546" spans="36:311" x14ac:dyDescent="0.2">
      <c r="AJ43546" s="23"/>
      <c r="HH43546"/>
      <c r="IW43546" s="36"/>
      <c r="JI43546"/>
      <c r="JJ43546"/>
      <c r="KX43546" s="23"/>
      <c r="KY43546" s="23"/>
    </row>
    <row r="43547" spans="36:311" x14ac:dyDescent="0.2">
      <c r="AJ43547" s="23"/>
      <c r="HH43547"/>
      <c r="IW43547" s="36"/>
      <c r="JI43547"/>
      <c r="JJ43547"/>
      <c r="KX43547" s="23"/>
      <c r="KY43547" s="23"/>
    </row>
    <row r="43548" spans="36:311" x14ac:dyDescent="0.2">
      <c r="AJ43548" s="23"/>
      <c r="HH43548"/>
      <c r="IW43548" s="36"/>
      <c r="JI43548"/>
      <c r="JJ43548"/>
      <c r="KX43548" s="23"/>
      <c r="KY43548" s="23"/>
    </row>
    <row r="43549" spans="36:311" x14ac:dyDescent="0.2">
      <c r="AJ43549" s="23"/>
      <c r="HH43549"/>
      <c r="IW43549" s="36"/>
      <c r="JI43549"/>
      <c r="JJ43549"/>
      <c r="KX43549" s="23"/>
      <c r="KY43549" s="23"/>
    </row>
    <row r="43550" spans="36:311" x14ac:dyDescent="0.2">
      <c r="AJ43550" s="23"/>
      <c r="HH43550"/>
      <c r="IW43550" s="36"/>
      <c r="JI43550"/>
      <c r="JJ43550"/>
      <c r="KX43550" s="23"/>
      <c r="KY43550" s="23"/>
    </row>
    <row r="43551" spans="36:311" x14ac:dyDescent="0.2">
      <c r="AJ43551" s="23"/>
      <c r="HH43551"/>
      <c r="IW43551" s="36"/>
      <c r="JI43551"/>
      <c r="JJ43551"/>
      <c r="KX43551" s="23"/>
      <c r="KY43551" s="23"/>
    </row>
    <row r="43552" spans="36:311" x14ac:dyDescent="0.2">
      <c r="AJ43552" s="23"/>
      <c r="HH43552"/>
      <c r="IW43552" s="36"/>
      <c r="JI43552"/>
      <c r="JJ43552"/>
      <c r="KX43552" s="23"/>
      <c r="KY43552" s="23"/>
    </row>
    <row r="43553" spans="36:311" x14ac:dyDescent="0.2">
      <c r="AJ43553" s="23"/>
      <c r="HH43553"/>
      <c r="IW43553" s="36"/>
      <c r="JI43553"/>
      <c r="JJ43553"/>
      <c r="KX43553" s="23"/>
      <c r="KY43553" s="23"/>
    </row>
    <row r="43554" spans="36:311" x14ac:dyDescent="0.2">
      <c r="AJ43554" s="23"/>
      <c r="HH43554"/>
      <c r="IW43554" s="36"/>
      <c r="JI43554"/>
      <c r="JJ43554"/>
      <c r="KX43554" s="23"/>
      <c r="KY43554" s="23"/>
    </row>
    <row r="43555" spans="36:311" x14ac:dyDescent="0.2">
      <c r="AJ43555" s="23"/>
      <c r="HH43555"/>
      <c r="IW43555" s="36"/>
      <c r="JI43555"/>
      <c r="JJ43555"/>
      <c r="KX43555" s="23"/>
      <c r="KY43555" s="23"/>
    </row>
    <row r="43556" spans="36:311" x14ac:dyDescent="0.2">
      <c r="AJ43556" s="23"/>
      <c r="HH43556"/>
      <c r="IW43556" s="36"/>
      <c r="JI43556"/>
      <c r="JJ43556"/>
      <c r="KX43556" s="23"/>
      <c r="KY43556" s="23"/>
    </row>
    <row r="43557" spans="36:311" x14ac:dyDescent="0.2">
      <c r="AJ43557" s="23"/>
      <c r="HH43557"/>
      <c r="IW43557" s="36"/>
      <c r="JI43557"/>
      <c r="JJ43557"/>
      <c r="KX43557" s="23"/>
      <c r="KY43557" s="23"/>
    </row>
    <row r="43558" spans="36:311" x14ac:dyDescent="0.2">
      <c r="AJ43558" s="23"/>
      <c r="HH43558"/>
      <c r="IW43558" s="36"/>
      <c r="JI43558"/>
      <c r="JJ43558"/>
      <c r="KX43558" s="23"/>
      <c r="KY43558" s="23"/>
    </row>
    <row r="43559" spans="36:311" x14ac:dyDescent="0.2">
      <c r="AJ43559" s="23"/>
      <c r="HH43559"/>
      <c r="IW43559" s="36"/>
      <c r="JI43559"/>
      <c r="JJ43559"/>
      <c r="KX43559" s="23"/>
      <c r="KY43559" s="23"/>
    </row>
    <row r="43560" spans="36:311" x14ac:dyDescent="0.2">
      <c r="AJ43560" s="23"/>
      <c r="HH43560"/>
      <c r="IW43560" s="36"/>
      <c r="JI43560"/>
      <c r="JJ43560"/>
      <c r="KX43560" s="23"/>
      <c r="KY43560" s="23"/>
    </row>
    <row r="43561" spans="36:311" x14ac:dyDescent="0.2">
      <c r="AJ43561" s="23"/>
      <c r="HH43561"/>
      <c r="IW43561" s="36"/>
      <c r="JI43561"/>
      <c r="JJ43561"/>
      <c r="KX43561" s="23"/>
      <c r="KY43561" s="23"/>
    </row>
    <row r="43562" spans="36:311" x14ac:dyDescent="0.2">
      <c r="AJ43562" s="23"/>
      <c r="HH43562"/>
      <c r="IW43562" s="36"/>
      <c r="JI43562"/>
      <c r="JJ43562"/>
      <c r="KX43562" s="23"/>
      <c r="KY43562" s="23"/>
    </row>
    <row r="43563" spans="36:311" x14ac:dyDescent="0.2">
      <c r="AJ43563" s="23"/>
      <c r="HH43563"/>
      <c r="IW43563" s="36"/>
      <c r="JI43563"/>
      <c r="JJ43563"/>
      <c r="KX43563" s="23"/>
      <c r="KY43563" s="23"/>
    </row>
    <row r="43564" spans="36:311" x14ac:dyDescent="0.2">
      <c r="AJ43564" s="23"/>
      <c r="HH43564"/>
      <c r="IW43564" s="36"/>
      <c r="JI43564"/>
      <c r="JJ43564"/>
      <c r="KX43564" s="23"/>
      <c r="KY43564" s="23"/>
    </row>
    <row r="43565" spans="36:311" x14ac:dyDescent="0.2">
      <c r="AJ43565" s="23"/>
      <c r="HH43565"/>
      <c r="IW43565" s="36"/>
      <c r="JI43565"/>
      <c r="JJ43565"/>
      <c r="KX43565" s="23"/>
      <c r="KY43565" s="23"/>
    </row>
    <row r="43566" spans="36:311" x14ac:dyDescent="0.2">
      <c r="AJ43566" s="23"/>
      <c r="HH43566"/>
      <c r="IW43566" s="36"/>
      <c r="JI43566"/>
      <c r="JJ43566"/>
      <c r="KX43566" s="23"/>
      <c r="KY43566" s="23"/>
    </row>
    <row r="43567" spans="36:311" x14ac:dyDescent="0.2">
      <c r="AJ43567" s="23"/>
      <c r="HH43567"/>
      <c r="IW43567" s="36"/>
      <c r="JI43567"/>
      <c r="JJ43567"/>
      <c r="KX43567" s="23"/>
      <c r="KY43567" s="23"/>
    </row>
    <row r="43568" spans="36:311" x14ac:dyDescent="0.2">
      <c r="AJ43568" s="23"/>
      <c r="HH43568"/>
      <c r="IW43568" s="36"/>
      <c r="JI43568"/>
      <c r="JJ43568"/>
      <c r="KX43568" s="23"/>
      <c r="KY43568" s="23"/>
    </row>
    <row r="43569" spans="36:311" x14ac:dyDescent="0.2">
      <c r="AJ43569" s="23"/>
      <c r="HH43569"/>
      <c r="IW43569" s="36"/>
      <c r="JI43569"/>
      <c r="JJ43569"/>
      <c r="KX43569" s="23"/>
      <c r="KY43569" s="23"/>
    </row>
    <row r="43570" spans="36:311" x14ac:dyDescent="0.2">
      <c r="AJ43570" s="23"/>
      <c r="HH43570"/>
      <c r="IW43570" s="36"/>
      <c r="JI43570"/>
      <c r="JJ43570"/>
      <c r="KX43570" s="23"/>
      <c r="KY43570" s="23"/>
    </row>
    <row r="43571" spans="36:311" x14ac:dyDescent="0.2">
      <c r="AJ43571" s="23"/>
      <c r="HH43571"/>
      <c r="IW43571" s="36"/>
      <c r="JI43571"/>
      <c r="JJ43571"/>
      <c r="KX43571" s="23"/>
      <c r="KY43571" s="23"/>
    </row>
    <row r="43572" spans="36:311" x14ac:dyDescent="0.2">
      <c r="AJ43572" s="23"/>
      <c r="HH43572"/>
      <c r="IW43572" s="36"/>
      <c r="JI43572"/>
      <c r="JJ43572"/>
      <c r="KX43572" s="23"/>
      <c r="KY43572" s="23"/>
    </row>
    <row r="43573" spans="36:311" x14ac:dyDescent="0.2">
      <c r="AJ43573" s="23"/>
      <c r="HH43573"/>
      <c r="IW43573" s="36"/>
      <c r="JI43573"/>
      <c r="JJ43573"/>
      <c r="KX43573" s="23"/>
      <c r="KY43573" s="23"/>
    </row>
    <row r="43574" spans="36:311" x14ac:dyDescent="0.2">
      <c r="AJ43574" s="23"/>
      <c r="HH43574"/>
      <c r="IW43574" s="36"/>
      <c r="JI43574"/>
      <c r="JJ43574"/>
      <c r="KX43574" s="23"/>
      <c r="KY43574" s="23"/>
    </row>
    <row r="43575" spans="36:311" x14ac:dyDescent="0.2">
      <c r="AJ43575" s="23"/>
      <c r="HH43575"/>
      <c r="IW43575" s="36"/>
      <c r="JI43575"/>
      <c r="JJ43575"/>
      <c r="KX43575" s="23"/>
      <c r="KY43575" s="23"/>
    </row>
    <row r="43576" spans="36:311" x14ac:dyDescent="0.2">
      <c r="AJ43576" s="23"/>
      <c r="HH43576"/>
      <c r="IW43576" s="36"/>
      <c r="JI43576"/>
      <c r="JJ43576"/>
      <c r="KX43576" s="23"/>
      <c r="KY43576" s="23"/>
    </row>
    <row r="43577" spans="36:311" x14ac:dyDescent="0.2">
      <c r="AJ43577" s="23"/>
      <c r="HH43577"/>
      <c r="IW43577" s="36"/>
      <c r="JI43577"/>
      <c r="JJ43577"/>
      <c r="KX43577" s="23"/>
      <c r="KY43577" s="23"/>
    </row>
    <row r="43578" spans="36:311" x14ac:dyDescent="0.2">
      <c r="AJ43578" s="23"/>
      <c r="HH43578"/>
      <c r="IW43578" s="36"/>
      <c r="JI43578"/>
      <c r="JJ43578"/>
      <c r="KX43578" s="23"/>
      <c r="KY43578" s="23"/>
    </row>
    <row r="43579" spans="36:311" x14ac:dyDescent="0.2">
      <c r="AJ43579" s="23"/>
      <c r="HH43579"/>
      <c r="IW43579" s="36"/>
      <c r="JI43579"/>
      <c r="JJ43579"/>
      <c r="KX43579" s="23"/>
      <c r="KY43579" s="23"/>
    </row>
    <row r="43580" spans="36:311" x14ac:dyDescent="0.2">
      <c r="AJ43580" s="23"/>
      <c r="HH43580"/>
      <c r="IW43580" s="36"/>
      <c r="JI43580"/>
      <c r="JJ43580"/>
      <c r="KX43580" s="23"/>
      <c r="KY43580" s="23"/>
    </row>
    <row r="43581" spans="36:311" x14ac:dyDescent="0.2">
      <c r="AJ43581" s="23"/>
      <c r="HH43581"/>
      <c r="IW43581" s="36"/>
      <c r="JI43581"/>
      <c r="JJ43581"/>
      <c r="KX43581" s="23"/>
      <c r="KY43581" s="23"/>
    </row>
    <row r="43582" spans="36:311" x14ac:dyDescent="0.2">
      <c r="AJ43582" s="23"/>
      <c r="HH43582"/>
      <c r="IW43582" s="36"/>
      <c r="JI43582"/>
      <c r="JJ43582"/>
      <c r="KX43582" s="23"/>
      <c r="KY43582" s="23"/>
    </row>
    <row r="43583" spans="36:311" x14ac:dyDescent="0.2">
      <c r="AJ43583" s="23"/>
      <c r="HH43583"/>
      <c r="IW43583" s="36"/>
      <c r="JI43583"/>
      <c r="JJ43583"/>
      <c r="KX43583" s="23"/>
      <c r="KY43583" s="23"/>
    </row>
    <row r="43584" spans="36:311" x14ac:dyDescent="0.2">
      <c r="AJ43584" s="23"/>
      <c r="HH43584"/>
      <c r="IW43584" s="36"/>
      <c r="JI43584"/>
      <c r="JJ43584"/>
      <c r="KX43584" s="23"/>
      <c r="KY43584" s="23"/>
    </row>
    <row r="43585" spans="36:311" x14ac:dyDescent="0.2">
      <c r="AJ43585" s="23"/>
      <c r="HH43585"/>
      <c r="IW43585" s="36"/>
      <c r="JI43585"/>
      <c r="JJ43585"/>
      <c r="KX43585" s="23"/>
      <c r="KY43585" s="23"/>
    </row>
    <row r="43586" spans="36:311" x14ac:dyDescent="0.2">
      <c r="AJ43586" s="23"/>
      <c r="HH43586"/>
      <c r="IW43586" s="36"/>
      <c r="JI43586"/>
      <c r="JJ43586"/>
      <c r="KX43586" s="23"/>
      <c r="KY43586" s="23"/>
    </row>
    <row r="43587" spans="36:311" x14ac:dyDescent="0.2">
      <c r="AJ43587" s="23"/>
      <c r="HH43587"/>
      <c r="IW43587" s="36"/>
      <c r="JI43587"/>
      <c r="JJ43587"/>
      <c r="KX43587" s="23"/>
      <c r="KY43587" s="23"/>
    </row>
    <row r="43588" spans="36:311" x14ac:dyDescent="0.2">
      <c r="AJ43588" s="23"/>
      <c r="HH43588"/>
      <c r="IW43588" s="36"/>
      <c r="JI43588"/>
      <c r="JJ43588"/>
      <c r="KX43588" s="23"/>
      <c r="KY43588" s="23"/>
    </row>
    <row r="43589" spans="36:311" x14ac:dyDescent="0.2">
      <c r="AJ43589" s="23"/>
      <c r="HH43589"/>
      <c r="IW43589" s="36"/>
      <c r="JI43589"/>
      <c r="JJ43589"/>
      <c r="KX43589" s="23"/>
      <c r="KY43589" s="23"/>
    </row>
    <row r="43590" spans="36:311" x14ac:dyDescent="0.2">
      <c r="AJ43590" s="23"/>
      <c r="HH43590"/>
      <c r="IW43590" s="36"/>
      <c r="JI43590"/>
      <c r="JJ43590"/>
      <c r="KX43590" s="23"/>
      <c r="KY43590" s="23"/>
    </row>
    <row r="43591" spans="36:311" x14ac:dyDescent="0.2">
      <c r="AJ43591" s="23"/>
      <c r="HH43591"/>
      <c r="IW43591" s="36"/>
      <c r="JI43591"/>
      <c r="JJ43591"/>
      <c r="KX43591" s="23"/>
      <c r="KY43591" s="23"/>
    </row>
    <row r="43592" spans="36:311" x14ac:dyDescent="0.2">
      <c r="AJ43592" s="23"/>
      <c r="HH43592"/>
      <c r="IW43592" s="36"/>
      <c r="JI43592"/>
      <c r="JJ43592"/>
      <c r="KX43592" s="23"/>
      <c r="KY43592" s="23"/>
    </row>
    <row r="43593" spans="36:311" x14ac:dyDescent="0.2">
      <c r="AJ43593" s="23"/>
      <c r="HH43593"/>
      <c r="IW43593" s="36"/>
      <c r="JI43593"/>
      <c r="JJ43593"/>
      <c r="KX43593" s="23"/>
      <c r="KY43593" s="23"/>
    </row>
    <row r="43594" spans="36:311" x14ac:dyDescent="0.2">
      <c r="AJ43594" s="23"/>
      <c r="HH43594"/>
      <c r="IW43594" s="36"/>
      <c r="JI43594"/>
      <c r="JJ43594"/>
      <c r="KX43594" s="23"/>
      <c r="KY43594" s="23"/>
    </row>
    <row r="43595" spans="36:311" x14ac:dyDescent="0.2">
      <c r="AJ43595" s="23"/>
      <c r="HH43595"/>
      <c r="IW43595" s="36"/>
      <c r="JI43595"/>
      <c r="JJ43595"/>
      <c r="KX43595" s="23"/>
      <c r="KY43595" s="23"/>
    </row>
    <row r="43596" spans="36:311" x14ac:dyDescent="0.2">
      <c r="AJ43596" s="23"/>
      <c r="HH43596"/>
      <c r="IW43596" s="36"/>
      <c r="JI43596"/>
      <c r="JJ43596"/>
      <c r="KX43596" s="23"/>
      <c r="KY43596" s="23"/>
    </row>
    <row r="43597" spans="36:311" x14ac:dyDescent="0.2">
      <c r="AJ43597" s="23"/>
      <c r="HH43597"/>
      <c r="IW43597" s="36"/>
      <c r="JI43597"/>
      <c r="JJ43597"/>
      <c r="KX43597" s="23"/>
      <c r="KY43597" s="23"/>
    </row>
    <row r="43598" spans="36:311" x14ac:dyDescent="0.2">
      <c r="AJ43598" s="23"/>
      <c r="HH43598"/>
      <c r="IW43598" s="36"/>
      <c r="JI43598"/>
      <c r="JJ43598"/>
      <c r="KX43598" s="23"/>
      <c r="KY43598" s="23"/>
    </row>
    <row r="43599" spans="36:311" x14ac:dyDescent="0.2">
      <c r="AJ43599" s="23"/>
      <c r="HH43599"/>
      <c r="IW43599" s="36"/>
      <c r="JI43599"/>
      <c r="JJ43599"/>
      <c r="KX43599" s="23"/>
      <c r="KY43599" s="23"/>
    </row>
    <row r="43600" spans="36:311" x14ac:dyDescent="0.2">
      <c r="AJ43600" s="23"/>
      <c r="HH43600"/>
      <c r="IW43600" s="36"/>
      <c r="JI43600"/>
      <c r="JJ43600"/>
      <c r="KX43600" s="23"/>
      <c r="KY43600" s="23"/>
    </row>
    <row r="43601" spans="36:311" x14ac:dyDescent="0.2">
      <c r="AJ43601" s="23"/>
      <c r="HH43601"/>
      <c r="IW43601" s="36"/>
      <c r="JI43601"/>
      <c r="JJ43601"/>
      <c r="KX43601" s="23"/>
      <c r="KY43601" s="23"/>
    </row>
    <row r="43602" spans="36:311" x14ac:dyDescent="0.2">
      <c r="AJ43602" s="23"/>
      <c r="HH43602"/>
      <c r="IW43602" s="36"/>
      <c r="JI43602"/>
      <c r="JJ43602"/>
      <c r="KX43602" s="23"/>
      <c r="KY43602" s="23"/>
    </row>
    <row r="43603" spans="36:311" x14ac:dyDescent="0.2">
      <c r="AJ43603" s="23"/>
      <c r="HH43603"/>
      <c r="IW43603" s="36"/>
      <c r="JI43603"/>
      <c r="JJ43603"/>
      <c r="KX43603" s="23"/>
      <c r="KY43603" s="23"/>
    </row>
    <row r="43604" spans="36:311" x14ac:dyDescent="0.2">
      <c r="AJ43604" s="23"/>
      <c r="HH43604"/>
      <c r="IW43604" s="36"/>
      <c r="JI43604"/>
      <c r="JJ43604"/>
      <c r="KX43604" s="23"/>
      <c r="KY43604" s="23"/>
    </row>
    <row r="43605" spans="36:311" x14ac:dyDescent="0.2">
      <c r="AJ43605" s="23"/>
      <c r="HH43605"/>
      <c r="IW43605" s="36"/>
      <c r="JI43605"/>
      <c r="JJ43605"/>
      <c r="KX43605" s="23"/>
      <c r="KY43605" s="23"/>
    </row>
    <row r="43606" spans="36:311" x14ac:dyDescent="0.2">
      <c r="AJ43606" s="23"/>
      <c r="HH43606"/>
      <c r="IW43606" s="36"/>
      <c r="JI43606"/>
      <c r="JJ43606"/>
      <c r="KX43606" s="23"/>
      <c r="KY43606" s="23"/>
    </row>
    <row r="43607" spans="36:311" x14ac:dyDescent="0.2">
      <c r="AJ43607" s="23"/>
      <c r="HH43607"/>
      <c r="IW43607" s="36"/>
      <c r="JI43607"/>
      <c r="JJ43607"/>
      <c r="KX43607" s="23"/>
      <c r="KY43607" s="23"/>
    </row>
    <row r="43608" spans="36:311" x14ac:dyDescent="0.2">
      <c r="AJ43608" s="23"/>
      <c r="HH43608"/>
      <c r="IW43608" s="36"/>
      <c r="JI43608"/>
      <c r="JJ43608"/>
      <c r="KX43608" s="23"/>
      <c r="KY43608" s="23"/>
    </row>
    <row r="43609" spans="36:311" x14ac:dyDescent="0.2">
      <c r="AJ43609" s="23"/>
      <c r="HH43609"/>
      <c r="IW43609" s="36"/>
      <c r="JI43609"/>
      <c r="JJ43609"/>
      <c r="KX43609" s="23"/>
      <c r="KY43609" s="23"/>
    </row>
    <row r="43610" spans="36:311" x14ac:dyDescent="0.2">
      <c r="AJ43610" s="23"/>
      <c r="HH43610"/>
      <c r="IW43610" s="36"/>
      <c r="JI43610"/>
      <c r="JJ43610"/>
      <c r="KX43610" s="23"/>
      <c r="KY43610" s="23"/>
    </row>
    <row r="43611" spans="36:311" x14ac:dyDescent="0.2">
      <c r="AJ43611" s="23"/>
      <c r="HH43611"/>
      <c r="IW43611" s="36"/>
      <c r="JI43611"/>
      <c r="JJ43611"/>
      <c r="KX43611" s="23"/>
      <c r="KY43611" s="23"/>
    </row>
    <row r="43612" spans="36:311" x14ac:dyDescent="0.2">
      <c r="AJ43612" s="23"/>
      <c r="HH43612"/>
      <c r="IW43612" s="36"/>
      <c r="JI43612"/>
      <c r="JJ43612"/>
      <c r="KX43612" s="23"/>
      <c r="KY43612" s="23"/>
    </row>
    <row r="43613" spans="36:311" x14ac:dyDescent="0.2">
      <c r="AJ43613" s="23"/>
      <c r="HH43613"/>
      <c r="IW43613" s="36"/>
      <c r="JI43613"/>
      <c r="JJ43613"/>
      <c r="KX43613" s="23"/>
      <c r="KY43613" s="23"/>
    </row>
    <row r="43614" spans="36:311" x14ac:dyDescent="0.2">
      <c r="AJ43614" s="23"/>
      <c r="HH43614"/>
      <c r="IW43614" s="36"/>
      <c r="JI43614"/>
      <c r="JJ43614"/>
      <c r="KX43614" s="23"/>
      <c r="KY43614" s="23"/>
    </row>
    <row r="43615" spans="36:311" x14ac:dyDescent="0.2">
      <c r="AJ43615" s="23"/>
      <c r="HH43615"/>
      <c r="IW43615" s="36"/>
      <c r="JI43615"/>
      <c r="JJ43615"/>
      <c r="KX43615" s="23"/>
      <c r="KY43615" s="23"/>
    </row>
    <row r="43616" spans="36:311" x14ac:dyDescent="0.2">
      <c r="AJ43616" s="23"/>
      <c r="HH43616"/>
      <c r="IW43616" s="36"/>
      <c r="JI43616"/>
      <c r="JJ43616"/>
      <c r="KX43616" s="23"/>
      <c r="KY43616" s="23"/>
    </row>
    <row r="43617" spans="36:311" x14ac:dyDescent="0.2">
      <c r="AJ43617" s="23"/>
      <c r="HH43617"/>
      <c r="IW43617" s="36"/>
      <c r="JI43617"/>
      <c r="JJ43617"/>
      <c r="KX43617" s="23"/>
      <c r="KY43617" s="23"/>
    </row>
    <row r="43618" spans="36:311" x14ac:dyDescent="0.2">
      <c r="AJ43618" s="23"/>
      <c r="HH43618"/>
      <c r="IW43618" s="36"/>
      <c r="JI43618"/>
      <c r="JJ43618"/>
      <c r="KX43618" s="23"/>
      <c r="KY43618" s="23"/>
    </row>
    <row r="43619" spans="36:311" x14ac:dyDescent="0.2">
      <c r="AJ43619" s="23"/>
      <c r="HH43619"/>
      <c r="IW43619" s="36"/>
      <c r="JI43619"/>
      <c r="JJ43619"/>
      <c r="KX43619" s="23"/>
      <c r="KY43619" s="23"/>
    </row>
    <row r="43620" spans="36:311" x14ac:dyDescent="0.2">
      <c r="AJ43620" s="23"/>
      <c r="HH43620"/>
      <c r="IW43620" s="36"/>
      <c r="JI43620"/>
      <c r="JJ43620"/>
      <c r="KX43620" s="23"/>
      <c r="KY43620" s="23"/>
    </row>
    <row r="43621" spans="36:311" x14ac:dyDescent="0.2">
      <c r="AJ43621" s="23"/>
      <c r="HH43621"/>
      <c r="IW43621" s="36"/>
      <c r="JI43621"/>
      <c r="JJ43621"/>
      <c r="KX43621" s="23"/>
      <c r="KY43621" s="23"/>
    </row>
    <row r="43622" spans="36:311" x14ac:dyDescent="0.2">
      <c r="AJ43622" s="23"/>
      <c r="HH43622"/>
      <c r="IW43622" s="36"/>
      <c r="JI43622"/>
      <c r="JJ43622"/>
      <c r="KX43622" s="23"/>
      <c r="KY43622" s="23"/>
    </row>
    <row r="43623" spans="36:311" x14ac:dyDescent="0.2">
      <c r="AJ43623" s="23"/>
      <c r="HH43623"/>
      <c r="IW43623" s="36"/>
      <c r="JI43623"/>
      <c r="JJ43623"/>
      <c r="KX43623" s="23"/>
      <c r="KY43623" s="23"/>
    </row>
    <row r="43624" spans="36:311" x14ac:dyDescent="0.2">
      <c r="AJ43624" s="23"/>
      <c r="HH43624"/>
      <c r="IW43624" s="36"/>
      <c r="JI43624"/>
      <c r="JJ43624"/>
      <c r="KX43624" s="23"/>
      <c r="KY43624" s="23"/>
    </row>
    <row r="43625" spans="36:311" x14ac:dyDescent="0.2">
      <c r="AJ43625" s="23"/>
      <c r="HH43625"/>
      <c r="IW43625" s="36"/>
      <c r="JI43625"/>
      <c r="JJ43625"/>
      <c r="KX43625" s="23"/>
      <c r="KY43625" s="23"/>
    </row>
    <row r="43626" spans="36:311" x14ac:dyDescent="0.2">
      <c r="AJ43626" s="23"/>
      <c r="HH43626"/>
      <c r="IW43626" s="36"/>
      <c r="JI43626"/>
      <c r="JJ43626"/>
      <c r="KX43626" s="23"/>
      <c r="KY43626" s="23"/>
    </row>
    <row r="43627" spans="36:311" x14ac:dyDescent="0.2">
      <c r="AJ43627" s="23"/>
      <c r="HH43627"/>
      <c r="IW43627" s="36"/>
      <c r="JI43627"/>
      <c r="JJ43627"/>
      <c r="KX43627" s="23"/>
      <c r="KY43627" s="23"/>
    </row>
    <row r="43628" spans="36:311" x14ac:dyDescent="0.2">
      <c r="AJ43628" s="23"/>
      <c r="HH43628"/>
      <c r="IW43628" s="36"/>
      <c r="JI43628"/>
      <c r="JJ43628"/>
      <c r="KX43628" s="23"/>
      <c r="KY43628" s="23"/>
    </row>
    <row r="43629" spans="36:311" x14ac:dyDescent="0.2">
      <c r="AJ43629" s="23"/>
      <c r="HH43629"/>
      <c r="IW43629" s="36"/>
      <c r="JI43629"/>
      <c r="JJ43629"/>
      <c r="KX43629" s="23"/>
      <c r="KY43629" s="23"/>
    </row>
    <row r="43630" spans="36:311" x14ac:dyDescent="0.2">
      <c r="AJ43630" s="23"/>
      <c r="HH43630"/>
      <c r="IW43630" s="36"/>
      <c r="JI43630"/>
      <c r="JJ43630"/>
      <c r="KX43630" s="23"/>
      <c r="KY43630" s="23"/>
    </row>
    <row r="43631" spans="36:311" x14ac:dyDescent="0.2">
      <c r="AJ43631" s="23"/>
      <c r="HH43631"/>
      <c r="IW43631" s="36"/>
      <c r="JI43631"/>
      <c r="JJ43631"/>
      <c r="KX43631" s="23"/>
      <c r="KY43631" s="23"/>
    </row>
    <row r="43632" spans="36:311" x14ac:dyDescent="0.2">
      <c r="AJ43632" s="23"/>
      <c r="HH43632"/>
      <c r="IW43632" s="36"/>
      <c r="JI43632"/>
      <c r="JJ43632"/>
      <c r="KX43632" s="23"/>
      <c r="KY43632" s="23"/>
    </row>
    <row r="43633" spans="36:311" x14ac:dyDescent="0.2">
      <c r="AJ43633" s="23"/>
      <c r="HH43633"/>
      <c r="IW43633" s="36"/>
      <c r="JI43633"/>
      <c r="JJ43633"/>
      <c r="KX43633" s="23"/>
      <c r="KY43633" s="23"/>
    </row>
    <row r="43634" spans="36:311" x14ac:dyDescent="0.2">
      <c r="AJ43634" s="23"/>
      <c r="HH43634"/>
      <c r="IW43634" s="36"/>
      <c r="JI43634"/>
      <c r="JJ43634"/>
      <c r="KX43634" s="23"/>
      <c r="KY43634" s="23"/>
    </row>
    <row r="43635" spans="36:311" x14ac:dyDescent="0.2">
      <c r="AJ43635" s="23"/>
      <c r="HH43635"/>
      <c r="IW43635" s="36"/>
      <c r="JI43635"/>
      <c r="JJ43635"/>
      <c r="KX43635" s="23"/>
      <c r="KY43635" s="23"/>
    </row>
    <row r="43636" spans="36:311" x14ac:dyDescent="0.2">
      <c r="AJ43636" s="23"/>
      <c r="HH43636"/>
      <c r="IW43636" s="36"/>
      <c r="JI43636"/>
      <c r="JJ43636"/>
      <c r="KX43636" s="23"/>
      <c r="KY43636" s="23"/>
    </row>
    <row r="43637" spans="36:311" x14ac:dyDescent="0.2">
      <c r="AJ43637" s="23"/>
      <c r="HH43637"/>
      <c r="IW43637" s="36"/>
      <c r="JI43637"/>
      <c r="JJ43637"/>
      <c r="KX43637" s="23"/>
      <c r="KY43637" s="23"/>
    </row>
    <row r="43638" spans="36:311" x14ac:dyDescent="0.2">
      <c r="AJ43638" s="23"/>
      <c r="HH43638"/>
      <c r="IW43638" s="36"/>
      <c r="JI43638"/>
      <c r="JJ43638"/>
      <c r="KX43638" s="23"/>
      <c r="KY43638" s="23"/>
    </row>
    <row r="43639" spans="36:311" x14ac:dyDescent="0.2">
      <c r="AJ43639" s="23"/>
      <c r="HH43639"/>
      <c r="IW43639" s="36"/>
      <c r="JI43639"/>
      <c r="JJ43639"/>
      <c r="KX43639" s="23"/>
      <c r="KY43639" s="23"/>
    </row>
    <row r="43640" spans="36:311" x14ac:dyDescent="0.2">
      <c r="AJ43640" s="23"/>
      <c r="HH43640"/>
      <c r="IW43640" s="36"/>
      <c r="JI43640"/>
      <c r="JJ43640"/>
      <c r="KX43640" s="23"/>
      <c r="KY43640" s="23"/>
    </row>
    <row r="43641" spans="36:311" x14ac:dyDescent="0.2">
      <c r="AJ43641" s="23"/>
      <c r="HH43641"/>
      <c r="IW43641" s="36"/>
      <c r="JI43641"/>
      <c r="JJ43641"/>
      <c r="KX43641" s="23"/>
      <c r="KY43641" s="23"/>
    </row>
    <row r="43642" spans="36:311" x14ac:dyDescent="0.2">
      <c r="AJ43642" s="23"/>
      <c r="HH43642"/>
      <c r="IW43642" s="36"/>
      <c r="JI43642"/>
      <c r="JJ43642"/>
      <c r="KX43642" s="23"/>
      <c r="KY43642" s="23"/>
    </row>
    <row r="43643" spans="36:311" x14ac:dyDescent="0.2">
      <c r="AJ43643" s="23"/>
      <c r="HH43643"/>
      <c r="IW43643" s="36"/>
      <c r="JI43643"/>
      <c r="JJ43643"/>
      <c r="KX43643" s="23"/>
      <c r="KY43643" s="23"/>
    </row>
    <row r="43644" spans="36:311" x14ac:dyDescent="0.2">
      <c r="AJ43644" s="23"/>
      <c r="HH43644"/>
      <c r="IW43644" s="36"/>
      <c r="JI43644"/>
      <c r="JJ43644"/>
      <c r="KX43644" s="23"/>
      <c r="KY43644" s="23"/>
    </row>
    <row r="43645" spans="36:311" x14ac:dyDescent="0.2">
      <c r="AJ43645" s="23"/>
      <c r="HH43645"/>
      <c r="IW43645" s="36"/>
      <c r="JI43645"/>
      <c r="JJ43645"/>
      <c r="KX43645" s="23"/>
      <c r="KY43645" s="23"/>
    </row>
    <row r="43646" spans="36:311" x14ac:dyDescent="0.2">
      <c r="AJ43646" s="23"/>
      <c r="HH43646"/>
      <c r="IW43646" s="36"/>
      <c r="JI43646"/>
      <c r="JJ43646"/>
      <c r="KX43646" s="23"/>
      <c r="KY43646" s="23"/>
    </row>
    <row r="43647" spans="36:311" x14ac:dyDescent="0.2">
      <c r="AJ43647" s="23"/>
      <c r="HH43647"/>
      <c r="IW43647" s="36"/>
      <c r="JI43647"/>
      <c r="JJ43647"/>
      <c r="KX43647" s="23"/>
      <c r="KY43647" s="23"/>
    </row>
    <row r="43648" spans="36:311" x14ac:dyDescent="0.2">
      <c r="AJ43648" s="23"/>
      <c r="HH43648"/>
      <c r="IW43648" s="36"/>
      <c r="JI43648"/>
      <c r="JJ43648"/>
      <c r="KX43648" s="23"/>
      <c r="KY43648" s="23"/>
    </row>
    <row r="43649" spans="36:311" x14ac:dyDescent="0.2">
      <c r="AJ43649" s="23"/>
      <c r="HH43649"/>
      <c r="IW43649" s="36"/>
      <c r="JI43649"/>
      <c r="JJ43649"/>
      <c r="KX43649" s="23"/>
      <c r="KY43649" s="23"/>
    </row>
    <row r="43650" spans="36:311" x14ac:dyDescent="0.2">
      <c r="AJ43650" s="23"/>
      <c r="HH43650"/>
      <c r="IW43650" s="36"/>
      <c r="JI43650"/>
      <c r="JJ43650"/>
      <c r="KX43650" s="23"/>
      <c r="KY43650" s="23"/>
    </row>
    <row r="43651" spans="36:311" x14ac:dyDescent="0.2">
      <c r="AJ43651" s="23"/>
      <c r="HH43651"/>
      <c r="IW43651" s="36"/>
      <c r="JI43651"/>
      <c r="JJ43651"/>
      <c r="KX43651" s="23"/>
      <c r="KY43651" s="23"/>
    </row>
    <row r="43652" spans="36:311" x14ac:dyDescent="0.2">
      <c r="AJ43652" s="23"/>
      <c r="HH43652"/>
      <c r="IW43652" s="36"/>
      <c r="JI43652"/>
      <c r="JJ43652"/>
      <c r="KX43652" s="23"/>
      <c r="KY43652" s="23"/>
    </row>
    <row r="43653" spans="36:311" x14ac:dyDescent="0.2">
      <c r="AJ43653" s="23"/>
      <c r="HH43653"/>
      <c r="IW43653" s="36"/>
      <c r="JI43653"/>
      <c r="JJ43653"/>
      <c r="KX43653" s="23"/>
      <c r="KY43653" s="23"/>
    </row>
    <row r="43654" spans="36:311" x14ac:dyDescent="0.2">
      <c r="AJ43654" s="23"/>
      <c r="HH43654"/>
      <c r="IW43654" s="36"/>
      <c r="JI43654"/>
      <c r="JJ43654"/>
      <c r="KX43654" s="23"/>
      <c r="KY43654" s="23"/>
    </row>
    <row r="43655" spans="36:311" x14ac:dyDescent="0.2">
      <c r="AJ43655" s="23"/>
      <c r="HH43655"/>
      <c r="IW43655" s="36"/>
      <c r="JI43655"/>
      <c r="JJ43655"/>
      <c r="KX43655" s="23"/>
      <c r="KY43655" s="23"/>
    </row>
    <row r="43656" spans="36:311" x14ac:dyDescent="0.2">
      <c r="AJ43656" s="23"/>
      <c r="HH43656"/>
      <c r="IW43656" s="36"/>
      <c r="JI43656"/>
      <c r="JJ43656"/>
      <c r="KX43656" s="23"/>
      <c r="KY43656" s="23"/>
    </row>
    <row r="43657" spans="36:311" x14ac:dyDescent="0.2">
      <c r="AJ43657" s="23"/>
      <c r="HH43657"/>
      <c r="IW43657" s="36"/>
      <c r="JI43657"/>
      <c r="JJ43657"/>
      <c r="KX43657" s="23"/>
      <c r="KY43657" s="23"/>
    </row>
    <row r="43658" spans="36:311" x14ac:dyDescent="0.2">
      <c r="AJ43658" s="23"/>
      <c r="HH43658"/>
      <c r="IW43658" s="36"/>
      <c r="JI43658"/>
      <c r="JJ43658"/>
      <c r="KX43658" s="23"/>
      <c r="KY43658" s="23"/>
    </row>
    <row r="43659" spans="36:311" x14ac:dyDescent="0.2">
      <c r="AJ43659" s="23"/>
      <c r="HH43659"/>
      <c r="IW43659" s="36"/>
      <c r="JI43659"/>
      <c r="JJ43659"/>
      <c r="KX43659" s="23"/>
      <c r="KY43659" s="23"/>
    </row>
    <row r="43660" spans="36:311" x14ac:dyDescent="0.2">
      <c r="AJ43660" s="23"/>
      <c r="HH43660"/>
      <c r="IW43660" s="36"/>
      <c r="JI43660"/>
      <c r="JJ43660"/>
      <c r="KX43660" s="23"/>
      <c r="KY43660" s="23"/>
    </row>
    <row r="43661" spans="36:311" x14ac:dyDescent="0.2">
      <c r="AJ43661" s="23"/>
      <c r="HH43661"/>
      <c r="IW43661" s="36"/>
      <c r="JI43661"/>
      <c r="JJ43661"/>
      <c r="KX43661" s="23"/>
      <c r="KY43661" s="23"/>
    </row>
    <row r="43662" spans="36:311" x14ac:dyDescent="0.2">
      <c r="AJ43662" s="23"/>
      <c r="HH43662"/>
      <c r="IW43662" s="36"/>
      <c r="JI43662"/>
      <c r="JJ43662"/>
      <c r="KX43662" s="23"/>
      <c r="KY43662" s="23"/>
    </row>
    <row r="43663" spans="36:311" x14ac:dyDescent="0.2">
      <c r="AJ43663" s="23"/>
      <c r="HH43663"/>
      <c r="IW43663" s="36"/>
      <c r="JI43663"/>
      <c r="JJ43663"/>
      <c r="KX43663" s="23"/>
      <c r="KY43663" s="23"/>
    </row>
    <row r="43664" spans="36:311" x14ac:dyDescent="0.2">
      <c r="AJ43664" s="23"/>
      <c r="HH43664"/>
      <c r="IW43664" s="36"/>
      <c r="JI43664"/>
      <c r="JJ43664"/>
      <c r="KX43664" s="23"/>
      <c r="KY43664" s="23"/>
    </row>
    <row r="43665" spans="36:311" x14ac:dyDescent="0.2">
      <c r="AJ43665" s="23"/>
      <c r="HH43665"/>
      <c r="IW43665" s="36"/>
      <c r="JI43665"/>
      <c r="JJ43665"/>
      <c r="KX43665" s="23"/>
      <c r="KY43665" s="23"/>
    </row>
    <row r="43666" spans="36:311" x14ac:dyDescent="0.2">
      <c r="AJ43666" s="23"/>
      <c r="HH43666"/>
      <c r="IW43666" s="36"/>
      <c r="JI43666"/>
      <c r="JJ43666"/>
      <c r="KX43666" s="23"/>
      <c r="KY43666" s="23"/>
    </row>
    <row r="43667" spans="36:311" x14ac:dyDescent="0.2">
      <c r="AJ43667" s="23"/>
      <c r="HH43667"/>
      <c r="IW43667" s="36"/>
      <c r="JI43667"/>
      <c r="JJ43667"/>
      <c r="KX43667" s="23"/>
      <c r="KY43667" s="23"/>
    </row>
    <row r="43668" spans="36:311" x14ac:dyDescent="0.2">
      <c r="AJ43668" s="23"/>
      <c r="HH43668"/>
      <c r="IW43668" s="36"/>
      <c r="JI43668"/>
      <c r="JJ43668"/>
      <c r="KX43668" s="23"/>
      <c r="KY43668" s="23"/>
    </row>
    <row r="43669" spans="36:311" x14ac:dyDescent="0.2">
      <c r="AJ43669" s="23"/>
      <c r="HH43669"/>
      <c r="IW43669" s="36"/>
      <c r="JI43669"/>
      <c r="JJ43669"/>
      <c r="KX43669" s="23"/>
      <c r="KY43669" s="23"/>
    </row>
    <row r="43670" spans="36:311" x14ac:dyDescent="0.2">
      <c r="AJ43670" s="23"/>
      <c r="HH43670"/>
      <c r="IW43670" s="36"/>
      <c r="JI43670"/>
      <c r="JJ43670"/>
      <c r="KX43670" s="23"/>
      <c r="KY43670" s="23"/>
    </row>
    <row r="43671" spans="36:311" x14ac:dyDescent="0.2">
      <c r="AJ43671" s="23"/>
      <c r="HH43671"/>
      <c r="IW43671" s="36"/>
      <c r="JI43671"/>
      <c r="JJ43671"/>
      <c r="KX43671" s="23"/>
      <c r="KY43671" s="23"/>
    </row>
    <row r="43672" spans="36:311" x14ac:dyDescent="0.2">
      <c r="AJ43672" s="23"/>
      <c r="HH43672"/>
      <c r="IW43672" s="36"/>
      <c r="JI43672"/>
      <c r="JJ43672"/>
      <c r="KX43672" s="23"/>
      <c r="KY43672" s="23"/>
    </row>
    <row r="43673" spans="36:311" x14ac:dyDescent="0.2">
      <c r="AJ43673" s="23"/>
      <c r="HH43673"/>
      <c r="IW43673" s="36"/>
      <c r="JI43673"/>
      <c r="JJ43673"/>
      <c r="KX43673" s="23"/>
      <c r="KY43673" s="23"/>
    </row>
    <row r="43674" spans="36:311" x14ac:dyDescent="0.2">
      <c r="AJ43674" s="23"/>
      <c r="HH43674"/>
      <c r="IW43674" s="36"/>
      <c r="JI43674"/>
      <c r="JJ43674"/>
      <c r="KX43674" s="23"/>
      <c r="KY43674" s="23"/>
    </row>
    <row r="43675" spans="36:311" x14ac:dyDescent="0.2">
      <c r="AJ43675" s="23"/>
      <c r="HH43675"/>
      <c r="IW43675" s="36"/>
      <c r="JI43675"/>
      <c r="JJ43675"/>
      <c r="KX43675" s="23"/>
      <c r="KY43675" s="23"/>
    </row>
    <row r="43676" spans="36:311" x14ac:dyDescent="0.2">
      <c r="AJ43676" s="23"/>
      <c r="HH43676"/>
      <c r="IW43676" s="36"/>
      <c r="JI43676"/>
      <c r="JJ43676"/>
      <c r="KX43676" s="23"/>
      <c r="KY43676" s="23"/>
    </row>
    <row r="43677" spans="36:311" x14ac:dyDescent="0.2">
      <c r="AJ43677" s="23"/>
      <c r="HH43677"/>
      <c r="IW43677" s="36"/>
      <c r="JI43677"/>
      <c r="JJ43677"/>
      <c r="KX43677" s="23"/>
      <c r="KY43677" s="23"/>
    </row>
    <row r="43678" spans="36:311" x14ac:dyDescent="0.2">
      <c r="AJ43678" s="23"/>
      <c r="HH43678"/>
      <c r="IW43678" s="36"/>
      <c r="JI43678"/>
      <c r="JJ43678"/>
      <c r="KX43678" s="23"/>
      <c r="KY43678" s="23"/>
    </row>
    <row r="43679" spans="36:311" x14ac:dyDescent="0.2">
      <c r="AJ43679" s="23"/>
      <c r="HH43679"/>
      <c r="IW43679" s="36"/>
      <c r="JI43679"/>
      <c r="JJ43679"/>
      <c r="KX43679" s="23"/>
      <c r="KY43679" s="23"/>
    </row>
    <row r="43680" spans="36:311" x14ac:dyDescent="0.2">
      <c r="AJ43680" s="23"/>
      <c r="HH43680"/>
      <c r="IW43680" s="36"/>
      <c r="JI43680"/>
      <c r="JJ43680"/>
      <c r="KX43680" s="23"/>
      <c r="KY43680" s="23"/>
    </row>
    <row r="43681" spans="36:311" x14ac:dyDescent="0.2">
      <c r="AJ43681" s="23"/>
      <c r="HH43681"/>
      <c r="IW43681" s="36"/>
      <c r="JI43681"/>
      <c r="JJ43681"/>
      <c r="KX43681" s="23"/>
      <c r="KY43681" s="23"/>
    </row>
    <row r="43682" spans="36:311" x14ac:dyDescent="0.2">
      <c r="AJ43682" s="23"/>
      <c r="HH43682"/>
      <c r="IW43682" s="36"/>
      <c r="JI43682"/>
      <c r="JJ43682"/>
      <c r="KX43682" s="23"/>
      <c r="KY43682" s="23"/>
    </row>
    <row r="43683" spans="36:311" x14ac:dyDescent="0.2">
      <c r="AJ43683" s="23"/>
      <c r="HH43683"/>
      <c r="IW43683" s="36"/>
      <c r="JI43683"/>
      <c r="JJ43683"/>
      <c r="KX43683" s="23"/>
      <c r="KY43683" s="23"/>
    </row>
    <row r="43684" spans="36:311" x14ac:dyDescent="0.2">
      <c r="AJ43684" s="23"/>
      <c r="HH43684"/>
      <c r="IW43684" s="36"/>
      <c r="JI43684"/>
      <c r="JJ43684"/>
      <c r="KX43684" s="23"/>
      <c r="KY43684" s="23"/>
    </row>
    <row r="43685" spans="36:311" x14ac:dyDescent="0.2">
      <c r="AJ43685" s="23"/>
      <c r="HH43685"/>
      <c r="IW43685" s="36"/>
      <c r="JI43685"/>
      <c r="JJ43685"/>
      <c r="KX43685" s="23"/>
      <c r="KY43685" s="23"/>
    </row>
    <row r="43686" spans="36:311" x14ac:dyDescent="0.2">
      <c r="AJ43686" s="23"/>
      <c r="HH43686"/>
      <c r="IW43686" s="36"/>
      <c r="JI43686"/>
      <c r="JJ43686"/>
      <c r="KX43686" s="23"/>
      <c r="KY43686" s="23"/>
    </row>
    <row r="43687" spans="36:311" x14ac:dyDescent="0.2">
      <c r="AJ43687" s="23"/>
      <c r="HH43687"/>
      <c r="IW43687" s="36"/>
      <c r="JI43687"/>
      <c r="JJ43687"/>
      <c r="KX43687" s="23"/>
      <c r="KY43687" s="23"/>
    </row>
    <row r="43688" spans="36:311" x14ac:dyDescent="0.2">
      <c r="AJ43688" s="23"/>
      <c r="HH43688"/>
      <c r="IW43688" s="36"/>
      <c r="JI43688"/>
      <c r="JJ43688"/>
      <c r="KX43688" s="23"/>
      <c r="KY43688" s="23"/>
    </row>
    <row r="43689" spans="36:311" x14ac:dyDescent="0.2">
      <c r="AJ43689" s="23"/>
      <c r="HH43689"/>
      <c r="IW43689" s="36"/>
      <c r="JI43689"/>
      <c r="JJ43689"/>
      <c r="KX43689" s="23"/>
      <c r="KY43689" s="23"/>
    </row>
    <row r="43690" spans="36:311" x14ac:dyDescent="0.2">
      <c r="AJ43690" s="23"/>
      <c r="HH43690"/>
      <c r="IW43690" s="36"/>
      <c r="JI43690"/>
      <c r="JJ43690"/>
      <c r="KX43690" s="23"/>
      <c r="KY43690" s="23"/>
    </row>
    <row r="43691" spans="36:311" x14ac:dyDescent="0.2">
      <c r="AJ43691" s="23"/>
      <c r="HH43691"/>
      <c r="IW43691" s="36"/>
      <c r="JI43691"/>
      <c r="JJ43691"/>
      <c r="KX43691" s="23"/>
      <c r="KY43691" s="23"/>
    </row>
    <row r="43692" spans="36:311" x14ac:dyDescent="0.2">
      <c r="AJ43692" s="23"/>
      <c r="HH43692"/>
      <c r="IW43692" s="36"/>
      <c r="JI43692"/>
      <c r="JJ43692"/>
      <c r="KX43692" s="23"/>
      <c r="KY43692" s="23"/>
    </row>
    <row r="43693" spans="36:311" x14ac:dyDescent="0.2">
      <c r="AJ43693" s="23"/>
      <c r="HH43693"/>
      <c r="IW43693" s="36"/>
      <c r="JI43693"/>
      <c r="JJ43693"/>
      <c r="KX43693" s="23"/>
      <c r="KY43693" s="23"/>
    </row>
    <row r="43694" spans="36:311" x14ac:dyDescent="0.2">
      <c r="AJ43694" s="23"/>
      <c r="HH43694"/>
      <c r="IW43694" s="36"/>
      <c r="JI43694"/>
      <c r="JJ43694"/>
      <c r="KX43694" s="23"/>
      <c r="KY43694" s="23"/>
    </row>
    <row r="43695" spans="36:311" x14ac:dyDescent="0.2">
      <c r="AJ43695" s="23"/>
      <c r="HH43695"/>
      <c r="IW43695" s="36"/>
      <c r="JI43695"/>
      <c r="JJ43695"/>
      <c r="KX43695" s="23"/>
      <c r="KY43695" s="23"/>
    </row>
    <row r="43696" spans="36:311" x14ac:dyDescent="0.2">
      <c r="AJ43696" s="23"/>
      <c r="HH43696"/>
      <c r="IW43696" s="36"/>
      <c r="JI43696"/>
      <c r="JJ43696"/>
      <c r="KX43696" s="23"/>
      <c r="KY43696" s="23"/>
    </row>
    <row r="43697" spans="36:311" x14ac:dyDescent="0.2">
      <c r="AJ43697" s="23"/>
      <c r="HH43697"/>
      <c r="IW43697" s="36"/>
      <c r="JI43697"/>
      <c r="JJ43697"/>
      <c r="KX43697" s="23"/>
      <c r="KY43697" s="23"/>
    </row>
    <row r="43698" spans="36:311" x14ac:dyDescent="0.2">
      <c r="AJ43698" s="23"/>
      <c r="HH43698"/>
      <c r="IW43698" s="36"/>
      <c r="JI43698"/>
      <c r="JJ43698"/>
      <c r="KX43698" s="23"/>
      <c r="KY43698" s="23"/>
    </row>
    <row r="43699" spans="36:311" x14ac:dyDescent="0.2">
      <c r="AJ43699" s="23"/>
      <c r="HH43699"/>
      <c r="IW43699" s="36"/>
      <c r="JI43699"/>
      <c r="JJ43699"/>
      <c r="KX43699" s="23"/>
      <c r="KY43699" s="23"/>
    </row>
    <row r="43700" spans="36:311" x14ac:dyDescent="0.2">
      <c r="AJ43700" s="23"/>
      <c r="HH43700"/>
      <c r="IW43700" s="36"/>
      <c r="JI43700"/>
      <c r="JJ43700"/>
      <c r="KX43700" s="23"/>
      <c r="KY43700" s="23"/>
    </row>
    <row r="43701" spans="36:311" x14ac:dyDescent="0.2">
      <c r="AJ43701" s="23"/>
      <c r="HH43701"/>
      <c r="IW43701" s="36"/>
      <c r="JI43701"/>
      <c r="JJ43701"/>
      <c r="KX43701" s="23"/>
      <c r="KY43701" s="23"/>
    </row>
    <row r="43702" spans="36:311" x14ac:dyDescent="0.2">
      <c r="AJ43702" s="23"/>
      <c r="HH43702"/>
      <c r="IW43702" s="36"/>
      <c r="JI43702"/>
      <c r="JJ43702"/>
      <c r="KX43702" s="23"/>
      <c r="KY43702" s="23"/>
    </row>
    <row r="43703" spans="36:311" x14ac:dyDescent="0.2">
      <c r="AJ43703" s="23"/>
      <c r="HH43703"/>
      <c r="IW43703" s="36"/>
      <c r="JI43703"/>
      <c r="JJ43703"/>
      <c r="KX43703" s="23"/>
      <c r="KY43703" s="23"/>
    </row>
    <row r="43704" spans="36:311" x14ac:dyDescent="0.2">
      <c r="AJ43704" s="23"/>
      <c r="HH43704"/>
      <c r="IW43704" s="36"/>
      <c r="JI43704"/>
      <c r="JJ43704"/>
      <c r="KX43704" s="23"/>
      <c r="KY43704" s="23"/>
    </row>
    <row r="43705" spans="36:311" x14ac:dyDescent="0.2">
      <c r="AJ43705" s="23"/>
      <c r="HH43705"/>
      <c r="IW43705" s="36"/>
      <c r="JI43705"/>
      <c r="JJ43705"/>
      <c r="KX43705" s="23"/>
      <c r="KY43705" s="23"/>
    </row>
    <row r="43706" spans="36:311" x14ac:dyDescent="0.2">
      <c r="AJ43706" s="23"/>
      <c r="HH43706"/>
      <c r="IW43706" s="36"/>
      <c r="JI43706"/>
      <c r="JJ43706"/>
      <c r="KX43706" s="23"/>
      <c r="KY43706" s="23"/>
    </row>
    <row r="43707" spans="36:311" x14ac:dyDescent="0.2">
      <c r="AJ43707" s="23"/>
      <c r="HH43707"/>
      <c r="IW43707" s="36"/>
      <c r="JI43707"/>
      <c r="JJ43707"/>
      <c r="KX43707" s="23"/>
      <c r="KY43707" s="23"/>
    </row>
    <row r="43708" spans="36:311" x14ac:dyDescent="0.2">
      <c r="AJ43708" s="23"/>
      <c r="HH43708"/>
      <c r="IW43708" s="36"/>
      <c r="JI43708"/>
      <c r="JJ43708"/>
      <c r="KX43708" s="23"/>
      <c r="KY43708" s="23"/>
    </row>
    <row r="43709" spans="36:311" x14ac:dyDescent="0.2">
      <c r="AJ43709" s="23"/>
      <c r="HH43709"/>
      <c r="IW43709" s="36"/>
      <c r="JI43709"/>
      <c r="JJ43709"/>
      <c r="KX43709" s="23"/>
      <c r="KY43709" s="23"/>
    </row>
    <row r="43710" spans="36:311" x14ac:dyDescent="0.2">
      <c r="AJ43710" s="23"/>
      <c r="HH43710"/>
      <c r="IW43710" s="36"/>
      <c r="JI43710"/>
      <c r="JJ43710"/>
      <c r="KX43710" s="23"/>
      <c r="KY43710" s="23"/>
    </row>
    <row r="43711" spans="36:311" x14ac:dyDescent="0.2">
      <c r="AJ43711" s="23"/>
      <c r="HH43711"/>
      <c r="IW43711" s="36"/>
      <c r="JI43711"/>
      <c r="JJ43711"/>
      <c r="KX43711" s="23"/>
      <c r="KY43711" s="23"/>
    </row>
    <row r="43712" spans="36:311" x14ac:dyDescent="0.2">
      <c r="AJ43712" s="23"/>
      <c r="HH43712"/>
      <c r="IW43712" s="36"/>
      <c r="JI43712"/>
      <c r="JJ43712"/>
      <c r="KX43712" s="23"/>
      <c r="KY43712" s="23"/>
    </row>
    <row r="43713" spans="36:311" x14ac:dyDescent="0.2">
      <c r="AJ43713" s="23"/>
      <c r="HH43713"/>
      <c r="IW43713" s="36"/>
      <c r="JI43713"/>
      <c r="JJ43713"/>
      <c r="KX43713" s="23"/>
      <c r="KY43713" s="23"/>
    </row>
    <row r="43714" spans="36:311" x14ac:dyDescent="0.2">
      <c r="AJ43714" s="23"/>
      <c r="HH43714"/>
      <c r="IW43714" s="36"/>
      <c r="JI43714"/>
      <c r="JJ43714"/>
      <c r="KX43714" s="23"/>
      <c r="KY43714" s="23"/>
    </row>
    <row r="43715" spans="36:311" x14ac:dyDescent="0.2">
      <c r="AJ43715" s="23"/>
      <c r="HH43715"/>
      <c r="IW43715" s="36"/>
      <c r="JI43715"/>
      <c r="JJ43715"/>
      <c r="KX43715" s="23"/>
      <c r="KY43715" s="23"/>
    </row>
    <row r="43716" spans="36:311" x14ac:dyDescent="0.2">
      <c r="AJ43716" s="23"/>
      <c r="HH43716"/>
      <c r="IW43716" s="36"/>
      <c r="JI43716"/>
      <c r="JJ43716"/>
      <c r="KX43716" s="23"/>
      <c r="KY43716" s="23"/>
    </row>
    <row r="43717" spans="36:311" x14ac:dyDescent="0.2">
      <c r="AJ43717" s="23"/>
      <c r="HH43717"/>
      <c r="IW43717" s="36"/>
      <c r="JI43717"/>
      <c r="JJ43717"/>
      <c r="KX43717" s="23"/>
      <c r="KY43717" s="23"/>
    </row>
    <row r="43718" spans="36:311" x14ac:dyDescent="0.2">
      <c r="AJ43718" s="23"/>
      <c r="HH43718"/>
      <c r="IW43718" s="36"/>
      <c r="JI43718"/>
      <c r="JJ43718"/>
      <c r="KX43718" s="23"/>
      <c r="KY43718" s="23"/>
    </row>
    <row r="43719" spans="36:311" x14ac:dyDescent="0.2">
      <c r="AJ43719" s="23"/>
      <c r="HH43719"/>
      <c r="IW43719" s="36"/>
      <c r="JI43719"/>
      <c r="JJ43719"/>
      <c r="KX43719" s="23"/>
      <c r="KY43719" s="23"/>
    </row>
    <row r="43720" spans="36:311" x14ac:dyDescent="0.2">
      <c r="AJ43720" s="23"/>
      <c r="HH43720"/>
      <c r="IW43720" s="36"/>
      <c r="JI43720"/>
      <c r="JJ43720"/>
      <c r="KX43720" s="23"/>
      <c r="KY43720" s="23"/>
    </row>
    <row r="43721" spans="36:311" x14ac:dyDescent="0.2">
      <c r="AJ43721" s="23"/>
      <c r="HH43721"/>
      <c r="IW43721" s="36"/>
      <c r="JI43721"/>
      <c r="JJ43721"/>
      <c r="KX43721" s="23"/>
      <c r="KY43721" s="23"/>
    </row>
    <row r="43722" spans="36:311" x14ac:dyDescent="0.2">
      <c r="AJ43722" s="23"/>
      <c r="HH43722"/>
      <c r="IW43722" s="36"/>
      <c r="JI43722"/>
      <c r="JJ43722"/>
      <c r="KX43722" s="23"/>
      <c r="KY43722" s="23"/>
    </row>
    <row r="43723" spans="36:311" x14ac:dyDescent="0.2">
      <c r="AJ43723" s="23"/>
      <c r="HH43723"/>
      <c r="IW43723" s="36"/>
      <c r="JI43723"/>
      <c r="JJ43723"/>
      <c r="KX43723" s="23"/>
      <c r="KY43723" s="23"/>
    </row>
    <row r="43724" spans="36:311" x14ac:dyDescent="0.2">
      <c r="AJ43724" s="23"/>
      <c r="HH43724"/>
      <c r="IW43724" s="36"/>
      <c r="JI43724"/>
      <c r="JJ43724"/>
      <c r="KX43724" s="23"/>
      <c r="KY43724" s="23"/>
    </row>
    <row r="43725" spans="36:311" x14ac:dyDescent="0.2">
      <c r="AJ43725" s="23"/>
      <c r="HH43725"/>
      <c r="IW43725" s="36"/>
      <c r="JI43725"/>
      <c r="JJ43725"/>
      <c r="KX43725" s="23"/>
      <c r="KY43725" s="23"/>
    </row>
    <row r="43726" spans="36:311" x14ac:dyDescent="0.2">
      <c r="AJ43726" s="23"/>
      <c r="HH43726"/>
      <c r="IW43726" s="36"/>
      <c r="JI43726"/>
      <c r="JJ43726"/>
      <c r="KX43726" s="23"/>
      <c r="KY43726" s="23"/>
    </row>
    <row r="43727" spans="36:311" x14ac:dyDescent="0.2">
      <c r="AJ43727" s="23"/>
      <c r="HH43727"/>
      <c r="IW43727" s="36"/>
      <c r="JI43727"/>
      <c r="JJ43727"/>
      <c r="KX43727" s="23"/>
      <c r="KY43727" s="23"/>
    </row>
    <row r="43728" spans="36:311" x14ac:dyDescent="0.2">
      <c r="AJ43728" s="23"/>
      <c r="HH43728"/>
      <c r="IW43728" s="36"/>
      <c r="JI43728"/>
      <c r="JJ43728"/>
      <c r="KX43728" s="23"/>
      <c r="KY43728" s="23"/>
    </row>
    <row r="43729" spans="36:311" x14ac:dyDescent="0.2">
      <c r="AJ43729" s="23"/>
      <c r="HH43729"/>
      <c r="IW43729" s="36"/>
      <c r="JI43729"/>
      <c r="JJ43729"/>
      <c r="KX43729" s="23"/>
      <c r="KY43729" s="23"/>
    </row>
    <row r="43730" spans="36:311" x14ac:dyDescent="0.2">
      <c r="AJ43730" s="23"/>
      <c r="HH43730"/>
      <c r="IW43730" s="36"/>
      <c r="JI43730"/>
      <c r="JJ43730"/>
      <c r="KX43730" s="23"/>
      <c r="KY43730" s="23"/>
    </row>
    <row r="43731" spans="36:311" x14ac:dyDescent="0.2">
      <c r="AJ43731" s="23"/>
      <c r="HH43731"/>
      <c r="IW43731" s="36"/>
      <c r="JI43731"/>
      <c r="JJ43731"/>
      <c r="KX43731" s="23"/>
      <c r="KY43731" s="23"/>
    </row>
    <row r="43732" spans="36:311" x14ac:dyDescent="0.2">
      <c r="AJ43732" s="23"/>
      <c r="HH43732"/>
      <c r="IW43732" s="36"/>
      <c r="JI43732"/>
      <c r="JJ43732"/>
      <c r="KX43732" s="23"/>
      <c r="KY43732" s="23"/>
    </row>
    <row r="43733" spans="36:311" x14ac:dyDescent="0.2">
      <c r="AJ43733" s="23"/>
      <c r="HH43733"/>
      <c r="IW43733" s="36"/>
      <c r="JI43733"/>
      <c r="JJ43733"/>
      <c r="KX43733" s="23"/>
      <c r="KY43733" s="23"/>
    </row>
    <row r="43734" spans="36:311" x14ac:dyDescent="0.2">
      <c r="AJ43734" s="23"/>
      <c r="HH43734"/>
      <c r="IW43734" s="36"/>
      <c r="JI43734"/>
      <c r="JJ43734"/>
      <c r="KX43734" s="23"/>
      <c r="KY43734" s="23"/>
    </row>
    <row r="43735" spans="36:311" x14ac:dyDescent="0.2">
      <c r="AJ43735" s="23"/>
      <c r="HH43735"/>
      <c r="IW43735" s="36"/>
      <c r="JI43735"/>
      <c r="JJ43735"/>
      <c r="KX43735" s="23"/>
      <c r="KY43735" s="23"/>
    </row>
    <row r="43736" spans="36:311" x14ac:dyDescent="0.2">
      <c r="AJ43736" s="23"/>
      <c r="HH43736"/>
      <c r="IW43736" s="36"/>
      <c r="JI43736"/>
      <c r="JJ43736"/>
      <c r="KX43736" s="23"/>
      <c r="KY43736" s="23"/>
    </row>
    <row r="43737" spans="36:311" x14ac:dyDescent="0.2">
      <c r="AJ43737" s="23"/>
      <c r="HH43737"/>
      <c r="IW43737" s="36"/>
      <c r="JI43737"/>
      <c r="JJ43737"/>
      <c r="KX43737" s="23"/>
      <c r="KY43737" s="23"/>
    </row>
    <row r="43738" spans="36:311" x14ac:dyDescent="0.2">
      <c r="AJ43738" s="23"/>
      <c r="HH43738"/>
      <c r="IW43738" s="36"/>
      <c r="JI43738"/>
      <c r="JJ43738"/>
      <c r="KX43738" s="23"/>
      <c r="KY43738" s="23"/>
    </row>
    <row r="43739" spans="36:311" x14ac:dyDescent="0.2">
      <c r="AJ43739" s="23"/>
      <c r="HH43739"/>
      <c r="IW43739" s="36"/>
      <c r="JI43739"/>
      <c r="JJ43739"/>
      <c r="KX43739" s="23"/>
      <c r="KY43739" s="23"/>
    </row>
    <row r="43740" spans="36:311" x14ac:dyDescent="0.2">
      <c r="AJ43740" s="23"/>
      <c r="HH43740"/>
      <c r="IW43740" s="36"/>
      <c r="JI43740"/>
      <c r="JJ43740"/>
      <c r="KX43740" s="23"/>
      <c r="KY43740" s="23"/>
    </row>
    <row r="43741" spans="36:311" x14ac:dyDescent="0.2">
      <c r="AJ43741" s="23"/>
      <c r="HH43741"/>
      <c r="IW43741" s="36"/>
      <c r="JI43741"/>
      <c r="JJ43741"/>
      <c r="KX43741" s="23"/>
      <c r="KY43741" s="23"/>
    </row>
    <row r="43742" spans="36:311" x14ac:dyDescent="0.2">
      <c r="AJ43742" s="23"/>
      <c r="HH43742"/>
      <c r="IW43742" s="36"/>
      <c r="JI43742"/>
      <c r="JJ43742"/>
      <c r="KX43742" s="23"/>
      <c r="KY43742" s="23"/>
    </row>
    <row r="43743" spans="36:311" x14ac:dyDescent="0.2">
      <c r="AJ43743" s="23"/>
      <c r="HH43743"/>
      <c r="IW43743" s="36"/>
      <c r="JI43743"/>
      <c r="JJ43743"/>
      <c r="KX43743" s="23"/>
      <c r="KY43743" s="23"/>
    </row>
    <row r="43744" spans="36:311" x14ac:dyDescent="0.2">
      <c r="AJ43744" s="23"/>
      <c r="HH43744"/>
      <c r="IW43744" s="36"/>
      <c r="JI43744"/>
      <c r="JJ43744"/>
      <c r="KX43744" s="23"/>
      <c r="KY43744" s="23"/>
    </row>
    <row r="43745" spans="36:311" x14ac:dyDescent="0.2">
      <c r="AJ43745" s="23"/>
      <c r="HH43745"/>
      <c r="IW43745" s="36"/>
      <c r="JI43745"/>
      <c r="JJ43745"/>
      <c r="KX43745" s="23"/>
      <c r="KY43745" s="23"/>
    </row>
    <row r="43746" spans="36:311" x14ac:dyDescent="0.2">
      <c r="AJ43746" s="23"/>
      <c r="HH43746"/>
      <c r="IW43746" s="36"/>
      <c r="JI43746"/>
      <c r="JJ43746"/>
      <c r="KX43746" s="23"/>
      <c r="KY43746" s="23"/>
    </row>
    <row r="43747" spans="36:311" x14ac:dyDescent="0.2">
      <c r="AJ43747" s="23"/>
      <c r="HH43747"/>
      <c r="IW43747" s="36"/>
      <c r="JI43747"/>
      <c r="JJ43747"/>
      <c r="KX43747" s="23"/>
      <c r="KY43747" s="23"/>
    </row>
    <row r="43748" spans="36:311" x14ac:dyDescent="0.2">
      <c r="AJ43748" s="23"/>
      <c r="HH43748"/>
      <c r="IW43748" s="36"/>
      <c r="JI43748"/>
      <c r="JJ43748"/>
      <c r="KX43748" s="23"/>
      <c r="KY43748" s="23"/>
    </row>
    <row r="43749" spans="36:311" x14ac:dyDescent="0.2">
      <c r="AJ43749" s="23"/>
      <c r="HH43749"/>
      <c r="IW43749" s="36"/>
      <c r="JI43749"/>
      <c r="JJ43749"/>
      <c r="KX43749" s="23"/>
      <c r="KY43749" s="23"/>
    </row>
    <row r="43750" spans="36:311" x14ac:dyDescent="0.2">
      <c r="AJ43750" s="23"/>
      <c r="HH43750"/>
      <c r="IW43750" s="36"/>
      <c r="JI43750"/>
      <c r="JJ43750"/>
      <c r="KX43750" s="23"/>
      <c r="KY43750" s="23"/>
    </row>
    <row r="43751" spans="36:311" x14ac:dyDescent="0.2">
      <c r="AJ43751" s="23"/>
      <c r="HH43751"/>
      <c r="IW43751" s="36"/>
      <c r="JI43751"/>
      <c r="JJ43751"/>
      <c r="KX43751" s="23"/>
      <c r="KY43751" s="23"/>
    </row>
    <row r="43752" spans="36:311" x14ac:dyDescent="0.2">
      <c r="AJ43752" s="23"/>
      <c r="HH43752"/>
      <c r="IW43752" s="36"/>
      <c r="JI43752"/>
      <c r="JJ43752"/>
      <c r="KX43752" s="23"/>
      <c r="KY43752" s="23"/>
    </row>
    <row r="43753" spans="36:311" x14ac:dyDescent="0.2">
      <c r="AJ43753" s="23"/>
      <c r="HH43753"/>
      <c r="IW43753" s="36"/>
      <c r="JI43753"/>
      <c r="JJ43753"/>
      <c r="KX43753" s="23"/>
      <c r="KY43753" s="23"/>
    </row>
    <row r="43754" spans="36:311" x14ac:dyDescent="0.2">
      <c r="AJ43754" s="23"/>
      <c r="HH43754"/>
      <c r="IW43754" s="36"/>
      <c r="JI43754"/>
      <c r="JJ43754"/>
      <c r="KX43754" s="23"/>
      <c r="KY43754" s="23"/>
    </row>
    <row r="43755" spans="36:311" x14ac:dyDescent="0.2">
      <c r="AJ43755" s="23"/>
      <c r="HH43755"/>
      <c r="IW43755" s="36"/>
      <c r="JI43755"/>
      <c r="JJ43755"/>
      <c r="KX43755" s="23"/>
      <c r="KY43755" s="23"/>
    </row>
    <row r="43756" spans="36:311" x14ac:dyDescent="0.2">
      <c r="AJ43756" s="23"/>
      <c r="HH43756"/>
      <c r="IW43756" s="36"/>
      <c r="JI43756"/>
      <c r="JJ43756"/>
      <c r="KX43756" s="23"/>
      <c r="KY43756" s="23"/>
    </row>
    <row r="43757" spans="36:311" x14ac:dyDescent="0.2">
      <c r="AJ43757" s="23"/>
      <c r="HH43757"/>
      <c r="IW43757" s="36"/>
      <c r="JI43757"/>
      <c r="JJ43757"/>
      <c r="KX43757" s="23"/>
      <c r="KY43757" s="23"/>
    </row>
    <row r="43758" spans="36:311" x14ac:dyDescent="0.2">
      <c r="AJ43758" s="23"/>
      <c r="HH43758"/>
      <c r="IW43758" s="36"/>
      <c r="JI43758"/>
      <c r="JJ43758"/>
      <c r="KX43758" s="23"/>
      <c r="KY43758" s="23"/>
    </row>
    <row r="43759" spans="36:311" x14ac:dyDescent="0.2">
      <c r="AJ43759" s="23"/>
      <c r="HH43759"/>
      <c r="IW43759" s="36"/>
      <c r="JI43759"/>
      <c r="JJ43759"/>
      <c r="KX43759" s="23"/>
      <c r="KY43759" s="23"/>
    </row>
    <row r="43760" spans="36:311" x14ac:dyDescent="0.2">
      <c r="AJ43760" s="23"/>
      <c r="HH43760"/>
      <c r="IW43760" s="36"/>
      <c r="JI43760"/>
      <c r="JJ43760"/>
      <c r="KX43760" s="23"/>
      <c r="KY43760" s="23"/>
    </row>
    <row r="43761" spans="36:311" x14ac:dyDescent="0.2">
      <c r="AJ43761" s="23"/>
      <c r="HH43761"/>
      <c r="IW43761" s="36"/>
      <c r="JI43761"/>
      <c r="JJ43761"/>
      <c r="KX43761" s="23"/>
      <c r="KY43761" s="23"/>
    </row>
    <row r="43762" spans="36:311" x14ac:dyDescent="0.2">
      <c r="AJ43762" s="23"/>
      <c r="HH43762"/>
      <c r="IW43762" s="36"/>
      <c r="JI43762"/>
      <c r="JJ43762"/>
      <c r="KX43762" s="23"/>
      <c r="KY43762" s="23"/>
    </row>
    <row r="43763" spans="36:311" x14ac:dyDescent="0.2">
      <c r="AJ43763" s="23"/>
      <c r="HH43763"/>
      <c r="IW43763" s="36"/>
      <c r="JI43763"/>
      <c r="JJ43763"/>
      <c r="KX43763" s="23"/>
      <c r="KY43763" s="23"/>
    </row>
    <row r="43764" spans="36:311" x14ac:dyDescent="0.2">
      <c r="AJ43764" s="23"/>
      <c r="HH43764"/>
      <c r="IW43764" s="36"/>
      <c r="JI43764"/>
      <c r="JJ43764"/>
      <c r="KX43764" s="23"/>
      <c r="KY43764" s="23"/>
    </row>
    <row r="43765" spans="36:311" x14ac:dyDescent="0.2">
      <c r="AJ43765" s="23"/>
      <c r="HH43765"/>
      <c r="IW43765" s="36"/>
      <c r="JI43765"/>
      <c r="JJ43765"/>
      <c r="KX43765" s="23"/>
      <c r="KY43765" s="23"/>
    </row>
    <row r="43766" spans="36:311" x14ac:dyDescent="0.2">
      <c r="AJ43766" s="23"/>
      <c r="HH43766"/>
      <c r="IW43766" s="36"/>
      <c r="JI43766"/>
      <c r="JJ43766"/>
      <c r="KX43766" s="23"/>
      <c r="KY43766" s="23"/>
    </row>
    <row r="43767" spans="36:311" x14ac:dyDescent="0.2">
      <c r="AJ43767" s="23"/>
      <c r="HH43767"/>
      <c r="IW43767" s="36"/>
      <c r="JI43767"/>
      <c r="JJ43767"/>
      <c r="KX43767" s="23"/>
      <c r="KY43767" s="23"/>
    </row>
    <row r="43768" spans="36:311" x14ac:dyDescent="0.2">
      <c r="AJ43768" s="23"/>
      <c r="HH43768"/>
      <c r="IW43768" s="36"/>
      <c r="JI43768"/>
      <c r="JJ43768"/>
      <c r="KX43768" s="23"/>
      <c r="KY43768" s="23"/>
    </row>
    <row r="43769" spans="36:311" x14ac:dyDescent="0.2">
      <c r="AJ43769" s="23"/>
      <c r="HH43769"/>
      <c r="IW43769" s="36"/>
      <c r="JI43769"/>
      <c r="JJ43769"/>
      <c r="KX43769" s="23"/>
      <c r="KY43769" s="23"/>
    </row>
    <row r="43770" spans="36:311" x14ac:dyDescent="0.2">
      <c r="AJ43770" s="23"/>
      <c r="HH43770"/>
      <c r="IW43770" s="36"/>
      <c r="JI43770"/>
      <c r="JJ43770"/>
      <c r="KX43770" s="23"/>
      <c r="KY43770" s="23"/>
    </row>
    <row r="43771" spans="36:311" x14ac:dyDescent="0.2">
      <c r="AJ43771" s="23"/>
      <c r="HH43771"/>
      <c r="IW43771" s="36"/>
      <c r="JI43771"/>
      <c r="JJ43771"/>
      <c r="KX43771" s="23"/>
      <c r="KY43771" s="23"/>
    </row>
    <row r="43772" spans="36:311" x14ac:dyDescent="0.2">
      <c r="AJ43772" s="23"/>
      <c r="HH43772"/>
      <c r="IW43772" s="36"/>
      <c r="JI43772"/>
      <c r="JJ43772"/>
      <c r="KX43772" s="23"/>
      <c r="KY43772" s="23"/>
    </row>
    <row r="43773" spans="36:311" x14ac:dyDescent="0.2">
      <c r="AJ43773" s="23"/>
      <c r="HH43773"/>
      <c r="IW43773" s="36"/>
      <c r="JI43773"/>
      <c r="JJ43773"/>
      <c r="KX43773" s="23"/>
      <c r="KY43773" s="23"/>
    </row>
    <row r="43774" spans="36:311" x14ac:dyDescent="0.2">
      <c r="AJ43774" s="23"/>
      <c r="HH43774"/>
      <c r="IW43774" s="36"/>
      <c r="JI43774"/>
      <c r="JJ43774"/>
      <c r="KX43774" s="23"/>
      <c r="KY43774" s="23"/>
    </row>
    <row r="43775" spans="36:311" x14ac:dyDescent="0.2">
      <c r="AJ43775" s="23"/>
      <c r="HH43775"/>
      <c r="IW43775" s="36"/>
      <c r="JI43775"/>
      <c r="JJ43775"/>
      <c r="KX43775" s="23"/>
      <c r="KY43775" s="23"/>
    </row>
    <row r="43776" spans="36:311" x14ac:dyDescent="0.2">
      <c r="AJ43776" s="23"/>
      <c r="HH43776"/>
      <c r="IW43776" s="36"/>
      <c r="JI43776"/>
      <c r="JJ43776"/>
      <c r="KX43776" s="23"/>
      <c r="KY43776" s="23"/>
    </row>
    <row r="43777" spans="36:311" x14ac:dyDescent="0.2">
      <c r="AJ43777" s="23"/>
      <c r="HH43777"/>
      <c r="IW43777" s="36"/>
      <c r="JI43777"/>
      <c r="JJ43777"/>
      <c r="KX43777" s="23"/>
      <c r="KY43777" s="23"/>
    </row>
    <row r="43778" spans="36:311" x14ac:dyDescent="0.2">
      <c r="AJ43778" s="23"/>
      <c r="HH43778"/>
      <c r="IW43778" s="36"/>
      <c r="JI43778"/>
      <c r="JJ43778"/>
      <c r="KX43778" s="23"/>
      <c r="KY43778" s="23"/>
    </row>
    <row r="43779" spans="36:311" x14ac:dyDescent="0.2">
      <c r="AJ43779" s="23"/>
      <c r="HH43779"/>
      <c r="IW43779" s="36"/>
      <c r="JI43779"/>
      <c r="JJ43779"/>
      <c r="KX43779" s="23"/>
      <c r="KY43779" s="23"/>
    </row>
    <row r="43780" spans="36:311" x14ac:dyDescent="0.2">
      <c r="AJ43780" s="23"/>
      <c r="HH43780"/>
      <c r="IW43780" s="36"/>
      <c r="JI43780"/>
      <c r="JJ43780"/>
      <c r="KX43780" s="23"/>
      <c r="KY43780" s="23"/>
    </row>
    <row r="43781" spans="36:311" x14ac:dyDescent="0.2">
      <c r="AJ43781" s="23"/>
      <c r="HH43781"/>
      <c r="IW43781" s="36"/>
      <c r="JI43781"/>
      <c r="JJ43781"/>
      <c r="KX43781" s="23"/>
      <c r="KY43781" s="23"/>
    </row>
    <row r="43782" spans="36:311" x14ac:dyDescent="0.2">
      <c r="AJ43782" s="23"/>
      <c r="HH43782"/>
      <c r="IW43782" s="36"/>
      <c r="JI43782"/>
      <c r="JJ43782"/>
      <c r="KX43782" s="23"/>
      <c r="KY43782" s="23"/>
    </row>
    <row r="43783" spans="36:311" x14ac:dyDescent="0.2">
      <c r="AJ43783" s="23"/>
      <c r="HH43783"/>
      <c r="IW43783" s="36"/>
      <c r="JI43783"/>
      <c r="JJ43783"/>
      <c r="KX43783" s="23"/>
      <c r="KY43783" s="23"/>
    </row>
    <row r="43784" spans="36:311" x14ac:dyDescent="0.2">
      <c r="AJ43784" s="23"/>
      <c r="HH43784"/>
      <c r="IW43784" s="36"/>
      <c r="JI43784"/>
      <c r="JJ43784"/>
      <c r="KX43784" s="23"/>
      <c r="KY43784" s="23"/>
    </row>
    <row r="43785" spans="36:311" x14ac:dyDescent="0.2">
      <c r="AJ43785" s="23"/>
      <c r="HH43785"/>
      <c r="IW43785" s="36"/>
      <c r="JI43785"/>
      <c r="JJ43785"/>
      <c r="KX43785" s="23"/>
      <c r="KY43785" s="23"/>
    </row>
    <row r="43786" spans="36:311" x14ac:dyDescent="0.2">
      <c r="AJ43786" s="23"/>
      <c r="HH43786"/>
      <c r="IW43786" s="36"/>
      <c r="JI43786"/>
      <c r="JJ43786"/>
      <c r="KX43786" s="23"/>
      <c r="KY43786" s="23"/>
    </row>
    <row r="43787" spans="36:311" x14ac:dyDescent="0.2">
      <c r="AJ43787" s="23"/>
      <c r="HH43787"/>
      <c r="IW43787" s="36"/>
      <c r="JI43787"/>
      <c r="JJ43787"/>
      <c r="KX43787" s="23"/>
      <c r="KY43787" s="23"/>
    </row>
    <row r="43788" spans="36:311" x14ac:dyDescent="0.2">
      <c r="AJ43788" s="23"/>
      <c r="HH43788"/>
      <c r="IW43788" s="36"/>
      <c r="JI43788"/>
      <c r="JJ43788"/>
      <c r="KX43788" s="23"/>
      <c r="KY43788" s="23"/>
    </row>
    <row r="43789" spans="36:311" x14ac:dyDescent="0.2">
      <c r="AJ43789" s="23"/>
      <c r="HH43789"/>
      <c r="IW43789" s="36"/>
      <c r="JI43789"/>
      <c r="JJ43789"/>
      <c r="KX43789" s="23"/>
      <c r="KY43789" s="23"/>
    </row>
    <row r="43790" spans="36:311" x14ac:dyDescent="0.2">
      <c r="AJ43790" s="23"/>
      <c r="HH43790"/>
      <c r="IW43790" s="36"/>
      <c r="JI43790"/>
      <c r="JJ43790"/>
      <c r="KX43790" s="23"/>
      <c r="KY43790" s="23"/>
    </row>
    <row r="43791" spans="36:311" x14ac:dyDescent="0.2">
      <c r="AJ43791" s="23"/>
      <c r="HH43791"/>
      <c r="IW43791" s="36"/>
      <c r="JI43791"/>
      <c r="JJ43791"/>
      <c r="KX43791" s="23"/>
      <c r="KY43791" s="23"/>
    </row>
    <row r="43792" spans="36:311" x14ac:dyDescent="0.2">
      <c r="AJ43792" s="23"/>
      <c r="HH43792"/>
      <c r="IW43792" s="36"/>
      <c r="JI43792"/>
      <c r="JJ43792"/>
      <c r="KX43792" s="23"/>
      <c r="KY43792" s="23"/>
    </row>
    <row r="43793" spans="36:311" x14ac:dyDescent="0.2">
      <c r="AJ43793" s="23"/>
      <c r="HH43793"/>
      <c r="IW43793" s="36"/>
      <c r="JI43793"/>
      <c r="JJ43793"/>
      <c r="KX43793" s="23"/>
      <c r="KY43793" s="23"/>
    </row>
    <row r="43794" spans="36:311" x14ac:dyDescent="0.2">
      <c r="AJ43794" s="23"/>
      <c r="HH43794"/>
      <c r="IW43794" s="36"/>
      <c r="JI43794"/>
      <c r="JJ43794"/>
      <c r="KX43794" s="23"/>
      <c r="KY43794" s="23"/>
    </row>
    <row r="43795" spans="36:311" x14ac:dyDescent="0.2">
      <c r="AJ43795" s="23"/>
      <c r="HH43795"/>
      <c r="IW43795" s="36"/>
      <c r="JI43795"/>
      <c r="JJ43795"/>
      <c r="KX43795" s="23"/>
      <c r="KY43795" s="23"/>
    </row>
    <row r="43796" spans="36:311" x14ac:dyDescent="0.2">
      <c r="AJ43796" s="23"/>
      <c r="HH43796"/>
      <c r="IW43796" s="36"/>
      <c r="JI43796"/>
      <c r="JJ43796"/>
      <c r="KX43796" s="23"/>
      <c r="KY43796" s="23"/>
    </row>
    <row r="43797" spans="36:311" x14ac:dyDescent="0.2">
      <c r="AJ43797" s="23"/>
      <c r="HH43797"/>
      <c r="IW43797" s="36"/>
      <c r="JI43797"/>
      <c r="JJ43797"/>
      <c r="KX43797" s="23"/>
      <c r="KY43797" s="23"/>
    </row>
    <row r="43798" spans="36:311" x14ac:dyDescent="0.2">
      <c r="AJ43798" s="23"/>
      <c r="HH43798"/>
      <c r="IW43798" s="36"/>
      <c r="JI43798"/>
      <c r="JJ43798"/>
      <c r="KX43798" s="23"/>
      <c r="KY43798" s="23"/>
    </row>
    <row r="43799" spans="36:311" x14ac:dyDescent="0.2">
      <c r="AJ43799" s="23"/>
      <c r="HH43799"/>
      <c r="IW43799" s="36"/>
      <c r="JI43799"/>
      <c r="JJ43799"/>
      <c r="KX43799" s="23"/>
      <c r="KY43799" s="23"/>
    </row>
    <row r="43800" spans="36:311" x14ac:dyDescent="0.2">
      <c r="AJ43800" s="23"/>
      <c r="HH43800"/>
      <c r="IW43800" s="36"/>
      <c r="JI43800"/>
      <c r="JJ43800"/>
      <c r="KX43800" s="23"/>
      <c r="KY43800" s="23"/>
    </row>
    <row r="43801" spans="36:311" x14ac:dyDescent="0.2">
      <c r="AJ43801" s="23"/>
      <c r="HH43801"/>
      <c r="IW43801" s="36"/>
      <c r="JI43801"/>
      <c r="JJ43801"/>
      <c r="KX43801" s="23"/>
      <c r="KY43801" s="23"/>
    </row>
    <row r="43802" spans="36:311" x14ac:dyDescent="0.2">
      <c r="AJ43802" s="23"/>
      <c r="HH43802"/>
      <c r="IW43802" s="36"/>
      <c r="JI43802"/>
      <c r="JJ43802"/>
      <c r="KX43802" s="23"/>
      <c r="KY43802" s="23"/>
    </row>
    <row r="43803" spans="36:311" x14ac:dyDescent="0.2">
      <c r="AJ43803" s="23"/>
      <c r="HH43803"/>
      <c r="IW43803" s="36"/>
      <c r="JI43803"/>
      <c r="JJ43803"/>
      <c r="KX43803" s="23"/>
      <c r="KY43803" s="23"/>
    </row>
    <row r="43804" spans="36:311" x14ac:dyDescent="0.2">
      <c r="AJ43804" s="23"/>
      <c r="HH43804"/>
      <c r="IW43804" s="36"/>
      <c r="JI43804"/>
      <c r="JJ43804"/>
      <c r="KX43804" s="23"/>
      <c r="KY43804" s="23"/>
    </row>
    <row r="43805" spans="36:311" x14ac:dyDescent="0.2">
      <c r="AJ43805" s="23"/>
      <c r="HH43805"/>
      <c r="IW43805" s="36"/>
      <c r="JI43805"/>
      <c r="JJ43805"/>
      <c r="KX43805" s="23"/>
      <c r="KY43805" s="23"/>
    </row>
    <row r="43806" spans="36:311" x14ac:dyDescent="0.2">
      <c r="AJ43806" s="23"/>
      <c r="HH43806"/>
      <c r="IW43806" s="36"/>
      <c r="JI43806"/>
      <c r="JJ43806"/>
      <c r="KX43806" s="23"/>
      <c r="KY43806" s="23"/>
    </row>
    <row r="43807" spans="36:311" x14ac:dyDescent="0.2">
      <c r="AJ43807" s="23"/>
      <c r="HH43807"/>
      <c r="IW43807" s="36"/>
      <c r="JI43807"/>
      <c r="JJ43807"/>
      <c r="KX43807" s="23"/>
      <c r="KY43807" s="23"/>
    </row>
    <row r="43808" spans="36:311" x14ac:dyDescent="0.2">
      <c r="AJ43808" s="23"/>
      <c r="HH43808"/>
      <c r="IW43808" s="36"/>
      <c r="JI43808"/>
      <c r="JJ43808"/>
      <c r="KX43808" s="23"/>
      <c r="KY43808" s="23"/>
    </row>
    <row r="43809" spans="36:311" x14ac:dyDescent="0.2">
      <c r="AJ43809" s="23"/>
      <c r="HH43809"/>
      <c r="IW43809" s="36"/>
      <c r="JI43809"/>
      <c r="JJ43809"/>
      <c r="KX43809" s="23"/>
      <c r="KY43809" s="23"/>
    </row>
    <row r="43810" spans="36:311" x14ac:dyDescent="0.2">
      <c r="AJ43810" s="23"/>
      <c r="HH43810"/>
      <c r="IW43810" s="36"/>
      <c r="JI43810"/>
      <c r="JJ43810"/>
      <c r="KX43810" s="23"/>
      <c r="KY43810" s="23"/>
    </row>
    <row r="43811" spans="36:311" x14ac:dyDescent="0.2">
      <c r="AJ43811" s="23"/>
      <c r="HH43811"/>
      <c r="IW43811" s="36"/>
      <c r="JI43811"/>
      <c r="JJ43811"/>
      <c r="KX43811" s="23"/>
      <c r="KY43811" s="23"/>
    </row>
    <row r="43812" spans="36:311" x14ac:dyDescent="0.2">
      <c r="AJ43812" s="23"/>
      <c r="HH43812"/>
      <c r="IW43812" s="36"/>
      <c r="JI43812"/>
      <c r="JJ43812"/>
      <c r="KX43812" s="23"/>
      <c r="KY43812" s="23"/>
    </row>
    <row r="43813" spans="36:311" x14ac:dyDescent="0.2">
      <c r="AJ43813" s="23"/>
      <c r="HH43813"/>
      <c r="IW43813" s="36"/>
      <c r="JI43813"/>
      <c r="JJ43813"/>
      <c r="KX43813" s="23"/>
      <c r="KY43813" s="23"/>
    </row>
    <row r="43814" spans="36:311" x14ac:dyDescent="0.2">
      <c r="AJ43814" s="23"/>
      <c r="HH43814"/>
      <c r="IW43814" s="36"/>
      <c r="JI43814"/>
      <c r="JJ43814"/>
      <c r="KX43814" s="23"/>
      <c r="KY43814" s="23"/>
    </row>
    <row r="43815" spans="36:311" x14ac:dyDescent="0.2">
      <c r="AJ43815" s="23"/>
      <c r="HH43815"/>
      <c r="IW43815" s="36"/>
      <c r="JI43815"/>
      <c r="JJ43815"/>
      <c r="KX43815" s="23"/>
      <c r="KY43815" s="23"/>
    </row>
    <row r="43816" spans="36:311" x14ac:dyDescent="0.2">
      <c r="AJ43816" s="23"/>
      <c r="HH43816"/>
      <c r="IW43816" s="36"/>
      <c r="JI43816"/>
      <c r="JJ43816"/>
      <c r="KX43816" s="23"/>
      <c r="KY43816" s="23"/>
    </row>
    <row r="43817" spans="36:311" x14ac:dyDescent="0.2">
      <c r="AJ43817" s="23"/>
      <c r="HH43817"/>
      <c r="IW43817" s="36"/>
      <c r="JI43817"/>
      <c r="JJ43817"/>
      <c r="KX43817" s="23"/>
      <c r="KY43817" s="23"/>
    </row>
    <row r="43818" spans="36:311" x14ac:dyDescent="0.2">
      <c r="AJ43818" s="23"/>
      <c r="HH43818"/>
      <c r="IW43818" s="36"/>
      <c r="JI43818"/>
      <c r="JJ43818"/>
      <c r="KX43818" s="23"/>
      <c r="KY43818" s="23"/>
    </row>
    <row r="43819" spans="36:311" x14ac:dyDescent="0.2">
      <c r="AJ43819" s="23"/>
      <c r="HH43819"/>
      <c r="IW43819" s="36"/>
      <c r="JI43819"/>
      <c r="JJ43819"/>
      <c r="KX43819" s="23"/>
      <c r="KY43819" s="23"/>
    </row>
    <row r="43820" spans="36:311" x14ac:dyDescent="0.2">
      <c r="AJ43820" s="23"/>
      <c r="HH43820"/>
      <c r="IW43820" s="36"/>
      <c r="JI43820"/>
      <c r="JJ43820"/>
      <c r="KX43820" s="23"/>
      <c r="KY43820" s="23"/>
    </row>
    <row r="43821" spans="36:311" x14ac:dyDescent="0.2">
      <c r="AJ43821" s="23"/>
      <c r="HH43821"/>
      <c r="IW43821" s="36"/>
      <c r="JI43821"/>
      <c r="JJ43821"/>
      <c r="KX43821" s="23"/>
      <c r="KY43821" s="23"/>
    </row>
    <row r="43822" spans="36:311" x14ac:dyDescent="0.2">
      <c r="AJ43822" s="23"/>
      <c r="HH43822"/>
      <c r="IW43822" s="36"/>
      <c r="JI43822"/>
      <c r="JJ43822"/>
      <c r="KX43822" s="23"/>
      <c r="KY43822" s="23"/>
    </row>
    <row r="43823" spans="36:311" x14ac:dyDescent="0.2">
      <c r="AJ43823" s="23"/>
      <c r="HH43823"/>
      <c r="IW43823" s="36"/>
      <c r="JI43823"/>
      <c r="JJ43823"/>
      <c r="KX43823" s="23"/>
      <c r="KY43823" s="23"/>
    </row>
    <row r="43824" spans="36:311" x14ac:dyDescent="0.2">
      <c r="AJ43824" s="23"/>
      <c r="HH43824"/>
      <c r="IW43824" s="36"/>
      <c r="JI43824"/>
      <c r="JJ43824"/>
      <c r="KX43824" s="23"/>
      <c r="KY43824" s="23"/>
    </row>
    <row r="43825" spans="36:311" x14ac:dyDescent="0.2">
      <c r="AJ43825" s="23"/>
      <c r="HH43825"/>
      <c r="IW43825" s="36"/>
      <c r="JI43825"/>
      <c r="JJ43825"/>
      <c r="KX43825" s="23"/>
      <c r="KY43825" s="23"/>
    </row>
    <row r="43826" spans="36:311" x14ac:dyDescent="0.2">
      <c r="AJ43826" s="23"/>
      <c r="HH43826"/>
      <c r="IW43826" s="36"/>
      <c r="JI43826"/>
      <c r="JJ43826"/>
      <c r="KX43826" s="23"/>
      <c r="KY43826" s="23"/>
    </row>
    <row r="43827" spans="36:311" x14ac:dyDescent="0.2">
      <c r="AJ43827" s="23"/>
      <c r="HH43827"/>
      <c r="IW43827" s="36"/>
      <c r="JI43827"/>
      <c r="JJ43827"/>
      <c r="KX43827" s="23"/>
      <c r="KY43827" s="23"/>
    </row>
    <row r="43828" spans="36:311" x14ac:dyDescent="0.2">
      <c r="AJ43828" s="23"/>
      <c r="HH43828"/>
      <c r="IW43828" s="36"/>
      <c r="JI43828"/>
      <c r="JJ43828"/>
      <c r="KX43828" s="23"/>
      <c r="KY43828" s="23"/>
    </row>
    <row r="43829" spans="36:311" x14ac:dyDescent="0.2">
      <c r="AJ43829" s="23"/>
      <c r="HH43829"/>
      <c r="IW43829" s="36"/>
      <c r="JI43829"/>
      <c r="JJ43829"/>
      <c r="KX43829" s="23"/>
      <c r="KY43829" s="23"/>
    </row>
    <row r="43830" spans="36:311" x14ac:dyDescent="0.2">
      <c r="AJ43830" s="23"/>
      <c r="HH43830"/>
      <c r="IW43830" s="36"/>
      <c r="JI43830"/>
      <c r="JJ43830"/>
      <c r="KX43830" s="23"/>
      <c r="KY43830" s="23"/>
    </row>
    <row r="43831" spans="36:311" x14ac:dyDescent="0.2">
      <c r="AJ43831" s="23"/>
      <c r="HH43831"/>
      <c r="IW43831" s="36"/>
      <c r="JI43831"/>
      <c r="JJ43831"/>
      <c r="KX43831" s="23"/>
      <c r="KY43831" s="23"/>
    </row>
    <row r="43832" spans="36:311" x14ac:dyDescent="0.2">
      <c r="AJ43832" s="23"/>
      <c r="HH43832"/>
      <c r="IW43832" s="36"/>
      <c r="JI43832"/>
      <c r="JJ43832"/>
      <c r="KX43832" s="23"/>
      <c r="KY43832" s="23"/>
    </row>
    <row r="43833" spans="36:311" x14ac:dyDescent="0.2">
      <c r="AJ43833" s="23"/>
      <c r="HH43833"/>
      <c r="IW43833" s="36"/>
      <c r="JI43833"/>
      <c r="JJ43833"/>
      <c r="KX43833" s="23"/>
      <c r="KY43833" s="23"/>
    </row>
    <row r="43834" spans="36:311" x14ac:dyDescent="0.2">
      <c r="AJ43834" s="23"/>
      <c r="HH43834"/>
      <c r="IW43834" s="36"/>
      <c r="JI43834"/>
      <c r="JJ43834"/>
      <c r="KX43834" s="23"/>
      <c r="KY43834" s="23"/>
    </row>
    <row r="43835" spans="36:311" x14ac:dyDescent="0.2">
      <c r="AJ43835" s="23"/>
      <c r="HH43835"/>
      <c r="IW43835" s="36"/>
      <c r="JI43835"/>
      <c r="JJ43835"/>
      <c r="KX43835" s="23"/>
      <c r="KY43835" s="23"/>
    </row>
    <row r="43836" spans="36:311" x14ac:dyDescent="0.2">
      <c r="AJ43836" s="23"/>
      <c r="HH43836"/>
      <c r="IW43836" s="36"/>
      <c r="JI43836"/>
      <c r="JJ43836"/>
      <c r="KX43836" s="23"/>
      <c r="KY43836" s="23"/>
    </row>
    <row r="43837" spans="36:311" x14ac:dyDescent="0.2">
      <c r="AJ43837" s="23"/>
      <c r="HH43837"/>
      <c r="IW43837" s="36"/>
      <c r="JI43837"/>
      <c r="JJ43837"/>
      <c r="KX43837" s="23"/>
      <c r="KY43837" s="23"/>
    </row>
    <row r="43838" spans="36:311" x14ac:dyDescent="0.2">
      <c r="AJ43838" s="23"/>
      <c r="HH43838"/>
      <c r="IW43838" s="36"/>
      <c r="JI43838"/>
      <c r="JJ43838"/>
      <c r="KX43838" s="23"/>
      <c r="KY43838" s="23"/>
    </row>
    <row r="43839" spans="36:311" x14ac:dyDescent="0.2">
      <c r="AJ43839" s="23"/>
      <c r="HH43839"/>
      <c r="IW43839" s="36"/>
      <c r="JI43839"/>
      <c r="JJ43839"/>
      <c r="KX43839" s="23"/>
      <c r="KY43839" s="23"/>
    </row>
    <row r="43840" spans="36:311" x14ac:dyDescent="0.2">
      <c r="AJ43840" s="23"/>
      <c r="HH43840"/>
      <c r="IW43840" s="36"/>
      <c r="JI43840"/>
      <c r="JJ43840"/>
      <c r="KX43840" s="23"/>
      <c r="KY43840" s="23"/>
    </row>
    <row r="43841" spans="36:311" x14ac:dyDescent="0.2">
      <c r="AJ43841" s="23"/>
      <c r="HH43841"/>
      <c r="IW43841" s="36"/>
      <c r="JI43841"/>
      <c r="JJ43841"/>
      <c r="KX43841" s="23"/>
      <c r="KY43841" s="23"/>
    </row>
    <row r="43842" spans="36:311" x14ac:dyDescent="0.2">
      <c r="AJ43842" s="23"/>
      <c r="HH43842"/>
      <c r="IW43842" s="36"/>
      <c r="JI43842"/>
      <c r="JJ43842"/>
      <c r="KX43842" s="23"/>
      <c r="KY43842" s="23"/>
    </row>
    <row r="43843" spans="36:311" x14ac:dyDescent="0.2">
      <c r="AJ43843" s="23"/>
      <c r="HH43843"/>
      <c r="IW43843" s="36"/>
      <c r="JI43843"/>
      <c r="JJ43843"/>
      <c r="KX43843" s="23"/>
      <c r="KY43843" s="23"/>
    </row>
    <row r="43844" spans="36:311" x14ac:dyDescent="0.2">
      <c r="AJ43844" s="23"/>
      <c r="HH43844"/>
      <c r="IW43844" s="36"/>
      <c r="JI43844"/>
      <c r="JJ43844"/>
      <c r="KX43844" s="23"/>
      <c r="KY43844" s="23"/>
    </row>
    <row r="43845" spans="36:311" x14ac:dyDescent="0.2">
      <c r="AJ43845" s="23"/>
      <c r="HH43845"/>
      <c r="IW43845" s="36"/>
      <c r="JI43845"/>
      <c r="JJ43845"/>
      <c r="KX43845" s="23"/>
      <c r="KY43845" s="23"/>
    </row>
    <row r="43846" spans="36:311" x14ac:dyDescent="0.2">
      <c r="AJ43846" s="23"/>
      <c r="HH43846"/>
      <c r="IW43846" s="36"/>
      <c r="JI43846"/>
      <c r="JJ43846"/>
      <c r="KX43846" s="23"/>
      <c r="KY43846" s="23"/>
    </row>
    <row r="43847" spans="36:311" x14ac:dyDescent="0.2">
      <c r="AJ43847" s="23"/>
      <c r="HH43847"/>
      <c r="IW43847" s="36"/>
      <c r="JI43847"/>
      <c r="JJ43847"/>
      <c r="KX43847" s="23"/>
      <c r="KY43847" s="23"/>
    </row>
    <row r="43848" spans="36:311" x14ac:dyDescent="0.2">
      <c r="AJ43848" s="23"/>
      <c r="HH43848"/>
      <c r="IW43848" s="36"/>
      <c r="JI43848"/>
      <c r="JJ43848"/>
      <c r="KX43848" s="23"/>
      <c r="KY43848" s="23"/>
    </row>
    <row r="43849" spans="36:311" x14ac:dyDescent="0.2">
      <c r="AJ43849" s="23"/>
      <c r="HH43849"/>
      <c r="IW43849" s="36"/>
      <c r="JI43849"/>
      <c r="JJ43849"/>
      <c r="KX43849" s="23"/>
      <c r="KY43849" s="23"/>
    </row>
    <row r="43850" spans="36:311" x14ac:dyDescent="0.2">
      <c r="AJ43850" s="23"/>
      <c r="HH43850"/>
      <c r="IW43850" s="36"/>
      <c r="JI43850"/>
      <c r="JJ43850"/>
      <c r="KX43850" s="23"/>
      <c r="KY43850" s="23"/>
    </row>
    <row r="43851" spans="36:311" x14ac:dyDescent="0.2">
      <c r="AJ43851" s="23"/>
      <c r="HH43851"/>
      <c r="IW43851" s="36"/>
      <c r="JI43851"/>
      <c r="JJ43851"/>
      <c r="KX43851" s="23"/>
      <c r="KY43851" s="23"/>
    </row>
    <row r="43852" spans="36:311" x14ac:dyDescent="0.2">
      <c r="AJ43852" s="23"/>
      <c r="HH43852"/>
      <c r="IW43852" s="36"/>
      <c r="JI43852"/>
      <c r="JJ43852"/>
      <c r="KX43852" s="23"/>
      <c r="KY43852" s="23"/>
    </row>
    <row r="43853" spans="36:311" x14ac:dyDescent="0.2">
      <c r="AJ43853" s="23"/>
      <c r="HH43853"/>
      <c r="IW43853" s="36"/>
      <c r="JI43853"/>
      <c r="JJ43853"/>
      <c r="KX43853" s="23"/>
      <c r="KY43853" s="23"/>
    </row>
    <row r="43854" spans="36:311" x14ac:dyDescent="0.2">
      <c r="AJ43854" s="23"/>
      <c r="HH43854"/>
      <c r="IW43854" s="36"/>
      <c r="JI43854"/>
      <c r="JJ43854"/>
      <c r="KX43854" s="23"/>
      <c r="KY43854" s="23"/>
    </row>
    <row r="43855" spans="36:311" x14ac:dyDescent="0.2">
      <c r="AJ43855" s="23"/>
      <c r="HH43855"/>
      <c r="IW43855" s="36"/>
      <c r="JI43855"/>
      <c r="JJ43855"/>
      <c r="KX43855" s="23"/>
      <c r="KY43855" s="23"/>
    </row>
    <row r="43856" spans="36:311" x14ac:dyDescent="0.2">
      <c r="AJ43856" s="23"/>
      <c r="HH43856"/>
      <c r="IW43856" s="36"/>
      <c r="JI43856"/>
      <c r="JJ43856"/>
      <c r="KX43856" s="23"/>
      <c r="KY43856" s="23"/>
    </row>
    <row r="43857" spans="36:311" x14ac:dyDescent="0.2">
      <c r="AJ43857" s="23"/>
      <c r="HH43857"/>
      <c r="IW43857" s="36"/>
      <c r="JI43857"/>
      <c r="JJ43857"/>
      <c r="KX43857" s="23"/>
      <c r="KY43857" s="23"/>
    </row>
    <row r="43858" spans="36:311" x14ac:dyDescent="0.2">
      <c r="AJ43858" s="23"/>
      <c r="HH43858"/>
      <c r="IW43858" s="36"/>
      <c r="JI43858"/>
      <c r="JJ43858"/>
      <c r="KX43858" s="23"/>
      <c r="KY43858" s="23"/>
    </row>
    <row r="43859" spans="36:311" x14ac:dyDescent="0.2">
      <c r="AJ43859" s="23"/>
      <c r="HH43859"/>
      <c r="IW43859" s="36"/>
      <c r="JI43859"/>
      <c r="JJ43859"/>
      <c r="KX43859" s="23"/>
      <c r="KY43859" s="23"/>
    </row>
    <row r="43860" spans="36:311" x14ac:dyDescent="0.2">
      <c r="AJ43860" s="23"/>
      <c r="HH43860"/>
      <c r="IW43860" s="36"/>
      <c r="JI43860"/>
      <c r="JJ43860"/>
      <c r="KX43860" s="23"/>
      <c r="KY43860" s="23"/>
    </row>
    <row r="43861" spans="36:311" x14ac:dyDescent="0.2">
      <c r="AJ43861" s="23"/>
      <c r="HH43861"/>
      <c r="IW43861" s="36"/>
      <c r="JI43861"/>
      <c r="JJ43861"/>
      <c r="KX43861" s="23"/>
      <c r="KY43861" s="23"/>
    </row>
    <row r="43862" spans="36:311" x14ac:dyDescent="0.2">
      <c r="AJ43862" s="23"/>
      <c r="HH43862"/>
      <c r="IW43862" s="36"/>
      <c r="JI43862"/>
      <c r="JJ43862"/>
      <c r="KX43862" s="23"/>
      <c r="KY43862" s="23"/>
    </row>
    <row r="43863" spans="36:311" x14ac:dyDescent="0.2">
      <c r="AJ43863" s="23"/>
      <c r="HH43863"/>
      <c r="IW43863" s="36"/>
      <c r="JI43863"/>
      <c r="JJ43863"/>
      <c r="KX43863" s="23"/>
      <c r="KY43863" s="23"/>
    </row>
    <row r="43864" spans="36:311" x14ac:dyDescent="0.2">
      <c r="AJ43864" s="23"/>
      <c r="HH43864"/>
      <c r="IW43864" s="36"/>
      <c r="JI43864"/>
      <c r="JJ43864"/>
      <c r="KX43864" s="23"/>
      <c r="KY43864" s="23"/>
    </row>
    <row r="43865" spans="36:311" x14ac:dyDescent="0.2">
      <c r="AJ43865" s="23"/>
      <c r="HH43865"/>
      <c r="IW43865" s="36"/>
      <c r="JI43865"/>
      <c r="JJ43865"/>
      <c r="KX43865" s="23"/>
      <c r="KY43865" s="23"/>
    </row>
    <row r="43866" spans="36:311" x14ac:dyDescent="0.2">
      <c r="AJ43866" s="23"/>
      <c r="HH43866"/>
      <c r="IW43866" s="36"/>
      <c r="JI43866"/>
      <c r="JJ43866"/>
      <c r="KX43866" s="23"/>
      <c r="KY43866" s="23"/>
    </row>
    <row r="43867" spans="36:311" x14ac:dyDescent="0.2">
      <c r="AJ43867" s="23"/>
      <c r="HH43867"/>
      <c r="IW43867" s="36"/>
      <c r="JI43867"/>
      <c r="JJ43867"/>
      <c r="KX43867" s="23"/>
      <c r="KY43867" s="23"/>
    </row>
    <row r="43868" spans="36:311" x14ac:dyDescent="0.2">
      <c r="AJ43868" s="23"/>
      <c r="HH43868"/>
      <c r="IW43868" s="36"/>
      <c r="JI43868"/>
      <c r="JJ43868"/>
      <c r="KX43868" s="23"/>
      <c r="KY43868" s="23"/>
    </row>
    <row r="43869" spans="36:311" x14ac:dyDescent="0.2">
      <c r="AJ43869" s="23"/>
      <c r="HH43869"/>
      <c r="IW43869" s="36"/>
      <c r="JI43869"/>
      <c r="JJ43869"/>
      <c r="KX43869" s="23"/>
      <c r="KY43869" s="23"/>
    </row>
    <row r="43870" spans="36:311" x14ac:dyDescent="0.2">
      <c r="AJ43870" s="23"/>
      <c r="HH43870"/>
      <c r="IW43870" s="36"/>
      <c r="JI43870"/>
      <c r="JJ43870"/>
      <c r="KX43870" s="23"/>
      <c r="KY43870" s="23"/>
    </row>
    <row r="43871" spans="36:311" x14ac:dyDescent="0.2">
      <c r="AJ43871" s="23"/>
      <c r="HH43871"/>
      <c r="IW43871" s="36"/>
      <c r="JI43871"/>
      <c r="JJ43871"/>
      <c r="KX43871" s="23"/>
      <c r="KY43871" s="23"/>
    </row>
    <row r="43872" spans="36:311" x14ac:dyDescent="0.2">
      <c r="AJ43872" s="23"/>
      <c r="HH43872"/>
      <c r="IW43872" s="36"/>
      <c r="JI43872"/>
      <c r="JJ43872"/>
      <c r="KX43872" s="23"/>
      <c r="KY43872" s="23"/>
    </row>
    <row r="43873" spans="36:311" x14ac:dyDescent="0.2">
      <c r="AJ43873" s="23"/>
      <c r="HH43873"/>
      <c r="IW43873" s="36"/>
      <c r="JI43873"/>
      <c r="JJ43873"/>
      <c r="KX43873" s="23"/>
      <c r="KY43873" s="23"/>
    </row>
    <row r="43874" spans="36:311" x14ac:dyDescent="0.2">
      <c r="AJ43874" s="23"/>
      <c r="HH43874"/>
      <c r="IW43874" s="36"/>
      <c r="JI43874"/>
      <c r="JJ43874"/>
      <c r="KX43874" s="23"/>
      <c r="KY43874" s="23"/>
    </row>
    <row r="43875" spans="36:311" x14ac:dyDescent="0.2">
      <c r="AJ43875" s="23"/>
      <c r="HH43875"/>
      <c r="IW43875" s="36"/>
      <c r="JI43875"/>
      <c r="JJ43875"/>
      <c r="KX43875" s="23"/>
      <c r="KY43875" s="23"/>
    </row>
    <row r="43876" spans="36:311" x14ac:dyDescent="0.2">
      <c r="AJ43876" s="23"/>
      <c r="HH43876"/>
      <c r="IW43876" s="36"/>
      <c r="JI43876"/>
      <c r="JJ43876"/>
      <c r="KX43876" s="23"/>
      <c r="KY43876" s="23"/>
    </row>
    <row r="43877" spans="36:311" x14ac:dyDescent="0.2">
      <c r="AJ43877" s="23"/>
      <c r="HH43877"/>
      <c r="IW43877" s="36"/>
      <c r="JI43877"/>
      <c r="JJ43877"/>
      <c r="KX43877" s="23"/>
      <c r="KY43877" s="23"/>
    </row>
    <row r="43878" spans="36:311" x14ac:dyDescent="0.2">
      <c r="AJ43878" s="23"/>
      <c r="HH43878"/>
      <c r="IW43878" s="36"/>
      <c r="JI43878"/>
      <c r="JJ43878"/>
      <c r="KX43878" s="23"/>
      <c r="KY43878" s="23"/>
    </row>
    <row r="43879" spans="36:311" x14ac:dyDescent="0.2">
      <c r="AJ43879" s="23"/>
      <c r="HH43879"/>
      <c r="IW43879" s="36"/>
      <c r="JI43879"/>
      <c r="JJ43879"/>
      <c r="KX43879" s="23"/>
      <c r="KY43879" s="23"/>
    </row>
    <row r="43880" spans="36:311" x14ac:dyDescent="0.2">
      <c r="AJ43880" s="23"/>
      <c r="HH43880"/>
      <c r="IW43880" s="36"/>
      <c r="JI43880"/>
      <c r="JJ43880"/>
      <c r="KX43880" s="23"/>
      <c r="KY43880" s="23"/>
    </row>
    <row r="43881" spans="36:311" x14ac:dyDescent="0.2">
      <c r="AJ43881" s="23"/>
      <c r="HH43881"/>
      <c r="IW43881" s="36"/>
      <c r="JI43881"/>
      <c r="JJ43881"/>
      <c r="KX43881" s="23"/>
      <c r="KY43881" s="23"/>
    </row>
    <row r="43882" spans="36:311" x14ac:dyDescent="0.2">
      <c r="AJ43882" s="23"/>
      <c r="HH43882"/>
      <c r="IW43882" s="36"/>
      <c r="JI43882"/>
      <c r="JJ43882"/>
      <c r="KX43882" s="23"/>
      <c r="KY43882" s="23"/>
    </row>
    <row r="43883" spans="36:311" x14ac:dyDescent="0.2">
      <c r="AJ43883" s="23"/>
      <c r="HH43883"/>
      <c r="IW43883" s="36"/>
      <c r="JI43883"/>
      <c r="JJ43883"/>
      <c r="KX43883" s="23"/>
      <c r="KY43883" s="23"/>
    </row>
    <row r="43884" spans="36:311" x14ac:dyDescent="0.2">
      <c r="AJ43884" s="23"/>
      <c r="HH43884"/>
      <c r="IW43884" s="36"/>
      <c r="JI43884"/>
      <c r="JJ43884"/>
      <c r="KX43884" s="23"/>
      <c r="KY43884" s="23"/>
    </row>
    <row r="43885" spans="36:311" x14ac:dyDescent="0.2">
      <c r="AJ43885" s="23"/>
      <c r="HH43885"/>
      <c r="IW43885" s="36"/>
      <c r="JI43885"/>
      <c r="JJ43885"/>
      <c r="KX43885" s="23"/>
      <c r="KY43885" s="23"/>
    </row>
    <row r="43886" spans="36:311" x14ac:dyDescent="0.2">
      <c r="AJ43886" s="23"/>
      <c r="HH43886"/>
      <c r="IW43886" s="36"/>
      <c r="JI43886"/>
      <c r="JJ43886"/>
      <c r="KX43886" s="23"/>
      <c r="KY43886" s="23"/>
    </row>
    <row r="43887" spans="36:311" x14ac:dyDescent="0.2">
      <c r="AJ43887" s="23"/>
      <c r="HH43887"/>
      <c r="IW43887" s="36"/>
      <c r="JI43887"/>
      <c r="JJ43887"/>
      <c r="KX43887" s="23"/>
      <c r="KY43887" s="23"/>
    </row>
    <row r="43888" spans="36:311" x14ac:dyDescent="0.2">
      <c r="AJ43888" s="23"/>
      <c r="HH43888"/>
      <c r="IW43888" s="36"/>
      <c r="JI43888"/>
      <c r="JJ43888"/>
      <c r="KX43888" s="23"/>
      <c r="KY43888" s="23"/>
    </row>
    <row r="43889" spans="36:311" x14ac:dyDescent="0.2">
      <c r="AJ43889" s="23"/>
      <c r="HH43889"/>
      <c r="IW43889" s="36"/>
      <c r="JI43889"/>
      <c r="JJ43889"/>
      <c r="KX43889" s="23"/>
      <c r="KY43889" s="23"/>
    </row>
    <row r="43890" spans="36:311" x14ac:dyDescent="0.2">
      <c r="AJ43890" s="23"/>
      <c r="HH43890"/>
      <c r="IW43890" s="36"/>
      <c r="JI43890"/>
      <c r="JJ43890"/>
      <c r="KX43890" s="23"/>
      <c r="KY43890" s="23"/>
    </row>
    <row r="43891" spans="36:311" x14ac:dyDescent="0.2">
      <c r="AJ43891" s="23"/>
      <c r="HH43891"/>
      <c r="IW43891" s="36"/>
      <c r="JI43891"/>
      <c r="JJ43891"/>
      <c r="KX43891" s="23"/>
      <c r="KY43891" s="23"/>
    </row>
    <row r="43892" spans="36:311" x14ac:dyDescent="0.2">
      <c r="AJ43892" s="23"/>
      <c r="HH43892"/>
      <c r="IW43892" s="36"/>
      <c r="JI43892"/>
      <c r="JJ43892"/>
      <c r="KX43892" s="23"/>
      <c r="KY43892" s="23"/>
    </row>
    <row r="43893" spans="36:311" x14ac:dyDescent="0.2">
      <c r="AJ43893" s="23"/>
      <c r="HH43893"/>
      <c r="IW43893" s="36"/>
      <c r="JI43893"/>
      <c r="JJ43893"/>
      <c r="KX43893" s="23"/>
      <c r="KY43893" s="23"/>
    </row>
    <row r="43894" spans="36:311" x14ac:dyDescent="0.2">
      <c r="AJ43894" s="23"/>
      <c r="HH43894"/>
      <c r="IW43894" s="36"/>
      <c r="JI43894"/>
      <c r="JJ43894"/>
      <c r="KX43894" s="23"/>
      <c r="KY43894" s="23"/>
    </row>
    <row r="43895" spans="36:311" x14ac:dyDescent="0.2">
      <c r="AJ43895" s="23"/>
      <c r="HH43895"/>
      <c r="IW43895" s="36"/>
      <c r="JI43895"/>
      <c r="JJ43895"/>
      <c r="KX43895" s="23"/>
      <c r="KY43895" s="23"/>
    </row>
    <row r="43896" spans="36:311" x14ac:dyDescent="0.2">
      <c r="AJ43896" s="23"/>
      <c r="HH43896"/>
      <c r="IW43896" s="36"/>
      <c r="JI43896"/>
      <c r="JJ43896"/>
      <c r="KX43896" s="23"/>
      <c r="KY43896" s="23"/>
    </row>
    <row r="43897" spans="36:311" x14ac:dyDescent="0.2">
      <c r="AJ43897" s="23"/>
      <c r="HH43897"/>
      <c r="IW43897" s="36"/>
      <c r="JI43897"/>
      <c r="JJ43897"/>
      <c r="KX43897" s="23"/>
      <c r="KY43897" s="23"/>
    </row>
    <row r="43898" spans="36:311" x14ac:dyDescent="0.2">
      <c r="AJ43898" s="23"/>
      <c r="HH43898"/>
      <c r="IW43898" s="36"/>
      <c r="JI43898"/>
      <c r="JJ43898"/>
      <c r="KX43898" s="23"/>
      <c r="KY43898" s="23"/>
    </row>
    <row r="43899" spans="36:311" x14ac:dyDescent="0.2">
      <c r="AJ43899" s="23"/>
      <c r="HH43899"/>
      <c r="IW43899" s="36"/>
      <c r="JI43899"/>
      <c r="JJ43899"/>
      <c r="KX43899" s="23"/>
      <c r="KY43899" s="23"/>
    </row>
    <row r="43900" spans="36:311" x14ac:dyDescent="0.2">
      <c r="AJ43900" s="23"/>
      <c r="HH43900"/>
      <c r="IW43900" s="36"/>
      <c r="JI43900"/>
      <c r="JJ43900"/>
      <c r="KX43900" s="23"/>
      <c r="KY43900" s="23"/>
    </row>
    <row r="43901" spans="36:311" x14ac:dyDescent="0.2">
      <c r="AJ43901" s="23"/>
      <c r="HH43901"/>
      <c r="IW43901" s="36"/>
      <c r="JI43901"/>
      <c r="JJ43901"/>
      <c r="KX43901" s="23"/>
      <c r="KY43901" s="23"/>
    </row>
    <row r="43902" spans="36:311" x14ac:dyDescent="0.2">
      <c r="AJ43902" s="23"/>
      <c r="HH43902"/>
      <c r="IW43902" s="36"/>
      <c r="JI43902"/>
      <c r="JJ43902"/>
      <c r="KX43902" s="23"/>
      <c r="KY43902" s="23"/>
    </row>
    <row r="43903" spans="36:311" x14ac:dyDescent="0.2">
      <c r="AJ43903" s="23"/>
      <c r="HH43903"/>
      <c r="IW43903" s="36"/>
      <c r="JI43903"/>
      <c r="JJ43903"/>
      <c r="KX43903" s="23"/>
      <c r="KY43903" s="23"/>
    </row>
    <row r="43904" spans="36:311" x14ac:dyDescent="0.2">
      <c r="AJ43904" s="23"/>
      <c r="HH43904"/>
      <c r="IW43904" s="36"/>
      <c r="JI43904"/>
      <c r="JJ43904"/>
      <c r="KX43904" s="23"/>
      <c r="KY43904" s="23"/>
    </row>
    <row r="43905" spans="36:311" x14ac:dyDescent="0.2">
      <c r="AJ43905" s="23"/>
      <c r="HH43905"/>
      <c r="IW43905" s="36"/>
      <c r="JI43905"/>
      <c r="JJ43905"/>
      <c r="KX43905" s="23"/>
      <c r="KY43905" s="23"/>
    </row>
    <row r="43906" spans="36:311" x14ac:dyDescent="0.2">
      <c r="AJ43906" s="23"/>
      <c r="HH43906"/>
      <c r="IW43906" s="36"/>
      <c r="JI43906"/>
      <c r="JJ43906"/>
      <c r="KX43906" s="23"/>
      <c r="KY43906" s="23"/>
    </row>
    <row r="43907" spans="36:311" x14ac:dyDescent="0.2">
      <c r="AJ43907" s="23"/>
      <c r="HH43907"/>
      <c r="IW43907" s="36"/>
      <c r="JI43907"/>
      <c r="JJ43907"/>
      <c r="KX43907" s="23"/>
      <c r="KY43907" s="23"/>
    </row>
    <row r="43908" spans="36:311" x14ac:dyDescent="0.2">
      <c r="AJ43908" s="23"/>
      <c r="HH43908"/>
      <c r="IW43908" s="36"/>
      <c r="JI43908"/>
      <c r="JJ43908"/>
      <c r="KX43908" s="23"/>
      <c r="KY43908" s="23"/>
    </row>
    <row r="43909" spans="36:311" x14ac:dyDescent="0.2">
      <c r="AJ43909" s="23"/>
      <c r="HH43909"/>
      <c r="IW43909" s="36"/>
      <c r="JI43909"/>
      <c r="JJ43909"/>
      <c r="KX43909" s="23"/>
      <c r="KY43909" s="23"/>
    </row>
    <row r="43910" spans="36:311" x14ac:dyDescent="0.2">
      <c r="AJ43910" s="23"/>
      <c r="HH43910"/>
      <c r="IW43910" s="36"/>
      <c r="JI43910"/>
      <c r="JJ43910"/>
      <c r="KX43910" s="23"/>
      <c r="KY43910" s="23"/>
    </row>
    <row r="43911" spans="36:311" x14ac:dyDescent="0.2">
      <c r="AJ43911" s="23"/>
      <c r="HH43911"/>
      <c r="IW43911" s="36"/>
      <c r="JI43911"/>
      <c r="JJ43911"/>
      <c r="KX43911" s="23"/>
      <c r="KY43911" s="23"/>
    </row>
    <row r="43912" spans="36:311" x14ac:dyDescent="0.2">
      <c r="AJ43912" s="23"/>
      <c r="HH43912"/>
      <c r="IW43912" s="36"/>
      <c r="JI43912"/>
      <c r="JJ43912"/>
      <c r="KX43912" s="23"/>
      <c r="KY43912" s="23"/>
    </row>
    <row r="43913" spans="36:311" x14ac:dyDescent="0.2">
      <c r="AJ43913" s="23"/>
      <c r="HH43913"/>
      <c r="IW43913" s="36"/>
      <c r="JI43913"/>
      <c r="JJ43913"/>
      <c r="KX43913" s="23"/>
      <c r="KY43913" s="23"/>
    </row>
    <row r="43914" spans="36:311" x14ac:dyDescent="0.2">
      <c r="AJ43914" s="23"/>
      <c r="HH43914"/>
      <c r="IW43914" s="36"/>
      <c r="JI43914"/>
      <c r="JJ43914"/>
      <c r="KX43914" s="23"/>
      <c r="KY43914" s="23"/>
    </row>
    <row r="43915" spans="36:311" x14ac:dyDescent="0.2">
      <c r="AJ43915" s="23"/>
      <c r="HH43915"/>
      <c r="IW43915" s="36"/>
      <c r="JI43915"/>
      <c r="JJ43915"/>
      <c r="KX43915" s="23"/>
      <c r="KY43915" s="23"/>
    </row>
    <row r="43916" spans="36:311" x14ac:dyDescent="0.2">
      <c r="AJ43916" s="23"/>
      <c r="HH43916"/>
      <c r="IW43916" s="36"/>
      <c r="JI43916"/>
      <c r="JJ43916"/>
      <c r="KX43916" s="23"/>
      <c r="KY43916" s="23"/>
    </row>
    <row r="43917" spans="36:311" x14ac:dyDescent="0.2">
      <c r="AJ43917" s="23"/>
      <c r="HH43917"/>
      <c r="IW43917" s="36"/>
      <c r="JI43917"/>
      <c r="JJ43917"/>
      <c r="KX43917" s="23"/>
      <c r="KY43917" s="23"/>
    </row>
    <row r="43918" spans="36:311" x14ac:dyDescent="0.2">
      <c r="AJ43918" s="23"/>
      <c r="HH43918"/>
      <c r="IW43918" s="36"/>
      <c r="JI43918"/>
      <c r="JJ43918"/>
      <c r="KX43918" s="23"/>
      <c r="KY43918" s="23"/>
    </row>
    <row r="43919" spans="36:311" x14ac:dyDescent="0.2">
      <c r="AJ43919" s="23"/>
      <c r="HH43919"/>
      <c r="IW43919" s="36"/>
      <c r="JI43919"/>
      <c r="JJ43919"/>
      <c r="KX43919" s="23"/>
      <c r="KY43919" s="23"/>
    </row>
    <row r="43920" spans="36:311" x14ac:dyDescent="0.2">
      <c r="AJ43920" s="23"/>
      <c r="HH43920"/>
      <c r="IW43920" s="36"/>
      <c r="JI43920"/>
      <c r="JJ43920"/>
      <c r="KX43920" s="23"/>
      <c r="KY43920" s="23"/>
    </row>
    <row r="43921" spans="36:311" x14ac:dyDescent="0.2">
      <c r="AJ43921" s="23"/>
      <c r="HH43921"/>
      <c r="IW43921" s="36"/>
      <c r="JI43921"/>
      <c r="JJ43921"/>
      <c r="KX43921" s="23"/>
      <c r="KY43921" s="23"/>
    </row>
    <row r="43922" spans="36:311" x14ac:dyDescent="0.2">
      <c r="AJ43922" s="23"/>
      <c r="HH43922"/>
      <c r="IW43922" s="36"/>
      <c r="JI43922"/>
      <c r="JJ43922"/>
      <c r="KX43922" s="23"/>
      <c r="KY43922" s="23"/>
    </row>
    <row r="43923" spans="36:311" x14ac:dyDescent="0.2">
      <c r="AJ43923" s="23"/>
      <c r="HH43923"/>
      <c r="IW43923" s="36"/>
      <c r="JI43923"/>
      <c r="JJ43923"/>
      <c r="KX43923" s="23"/>
      <c r="KY43923" s="23"/>
    </row>
    <row r="43924" spans="36:311" x14ac:dyDescent="0.2">
      <c r="AJ43924" s="23"/>
      <c r="HH43924"/>
      <c r="IW43924" s="36"/>
      <c r="JI43924"/>
      <c r="JJ43924"/>
      <c r="KX43924" s="23"/>
      <c r="KY43924" s="23"/>
    </row>
    <row r="43925" spans="36:311" x14ac:dyDescent="0.2">
      <c r="AJ43925" s="23"/>
      <c r="HH43925"/>
      <c r="IW43925" s="36"/>
      <c r="JI43925"/>
      <c r="JJ43925"/>
      <c r="KX43925" s="23"/>
      <c r="KY43925" s="23"/>
    </row>
    <row r="43926" spans="36:311" x14ac:dyDescent="0.2">
      <c r="AJ43926" s="23"/>
      <c r="HH43926"/>
      <c r="IW43926" s="36"/>
      <c r="JI43926"/>
      <c r="JJ43926"/>
      <c r="KX43926" s="23"/>
      <c r="KY43926" s="23"/>
    </row>
    <row r="43927" spans="36:311" x14ac:dyDescent="0.2">
      <c r="AJ43927" s="23"/>
      <c r="HH43927"/>
      <c r="IW43927" s="36"/>
      <c r="JI43927"/>
      <c r="JJ43927"/>
      <c r="KX43927" s="23"/>
      <c r="KY43927" s="23"/>
    </row>
    <row r="43928" spans="36:311" x14ac:dyDescent="0.2">
      <c r="AJ43928" s="23"/>
      <c r="HH43928"/>
      <c r="IW43928" s="36"/>
      <c r="JI43928"/>
      <c r="JJ43928"/>
      <c r="KX43928" s="23"/>
      <c r="KY43928" s="23"/>
    </row>
    <row r="43929" spans="36:311" x14ac:dyDescent="0.2">
      <c r="AJ43929" s="23"/>
      <c r="HH43929"/>
      <c r="IW43929" s="36"/>
      <c r="JI43929"/>
      <c r="JJ43929"/>
      <c r="KX43929" s="23"/>
      <c r="KY43929" s="23"/>
    </row>
    <row r="43930" spans="36:311" x14ac:dyDescent="0.2">
      <c r="AJ43930" s="23"/>
      <c r="HH43930"/>
      <c r="IW43930" s="36"/>
      <c r="JI43930"/>
      <c r="JJ43930"/>
      <c r="KX43930" s="23"/>
      <c r="KY43930" s="23"/>
    </row>
    <row r="43931" spans="36:311" x14ac:dyDescent="0.2">
      <c r="AJ43931" s="23"/>
      <c r="HH43931"/>
      <c r="IW43931" s="36"/>
      <c r="JI43931"/>
      <c r="JJ43931"/>
      <c r="KX43931" s="23"/>
      <c r="KY43931" s="23"/>
    </row>
    <row r="43932" spans="36:311" x14ac:dyDescent="0.2">
      <c r="AJ43932" s="23"/>
      <c r="HH43932"/>
      <c r="IW43932" s="36"/>
      <c r="JI43932"/>
      <c r="JJ43932"/>
      <c r="KX43932" s="23"/>
      <c r="KY43932" s="23"/>
    </row>
    <row r="43933" spans="36:311" x14ac:dyDescent="0.2">
      <c r="AJ43933" s="23"/>
      <c r="HH43933"/>
      <c r="IW43933" s="36"/>
      <c r="JI43933"/>
      <c r="JJ43933"/>
      <c r="KX43933" s="23"/>
      <c r="KY43933" s="23"/>
    </row>
    <row r="43934" spans="36:311" x14ac:dyDescent="0.2">
      <c r="AJ43934" s="23"/>
      <c r="HH43934"/>
      <c r="IW43934" s="36"/>
      <c r="JI43934"/>
      <c r="JJ43934"/>
      <c r="KX43934" s="23"/>
      <c r="KY43934" s="23"/>
    </row>
    <row r="43935" spans="36:311" x14ac:dyDescent="0.2">
      <c r="AJ43935" s="23"/>
      <c r="HH43935"/>
      <c r="IW43935" s="36"/>
      <c r="JI43935"/>
      <c r="JJ43935"/>
      <c r="KX43935" s="23"/>
      <c r="KY43935" s="23"/>
    </row>
    <row r="43936" spans="36:311" x14ac:dyDescent="0.2">
      <c r="AJ43936" s="23"/>
      <c r="HH43936"/>
      <c r="IW43936" s="36"/>
      <c r="JI43936"/>
      <c r="JJ43936"/>
      <c r="KX43936" s="23"/>
      <c r="KY43936" s="23"/>
    </row>
    <row r="43937" spans="36:311" x14ac:dyDescent="0.2">
      <c r="AJ43937" s="23"/>
      <c r="HH43937"/>
      <c r="IW43937" s="36"/>
      <c r="JI43937"/>
      <c r="JJ43937"/>
      <c r="KX43937" s="23"/>
      <c r="KY43937" s="23"/>
    </row>
    <row r="43938" spans="36:311" x14ac:dyDescent="0.2">
      <c r="AJ43938" s="23"/>
      <c r="HH43938"/>
      <c r="IW43938" s="36"/>
      <c r="JI43938"/>
      <c r="JJ43938"/>
      <c r="KX43938" s="23"/>
      <c r="KY43938" s="23"/>
    </row>
    <row r="43939" spans="36:311" x14ac:dyDescent="0.2">
      <c r="AJ43939" s="23"/>
      <c r="HH43939"/>
      <c r="IW43939" s="36"/>
      <c r="JI43939"/>
      <c r="JJ43939"/>
      <c r="KX43939" s="23"/>
      <c r="KY43939" s="23"/>
    </row>
    <row r="43940" spans="36:311" x14ac:dyDescent="0.2">
      <c r="AJ43940" s="23"/>
      <c r="HH43940"/>
      <c r="IW43940" s="36"/>
      <c r="JI43940"/>
      <c r="JJ43940"/>
      <c r="KX43940" s="23"/>
      <c r="KY43940" s="23"/>
    </row>
    <row r="43941" spans="36:311" x14ac:dyDescent="0.2">
      <c r="AJ43941" s="23"/>
      <c r="HH43941"/>
      <c r="IW43941" s="36"/>
      <c r="JI43941"/>
      <c r="JJ43941"/>
      <c r="KX43941" s="23"/>
      <c r="KY43941" s="23"/>
    </row>
    <row r="43942" spans="36:311" x14ac:dyDescent="0.2">
      <c r="AJ43942" s="23"/>
      <c r="HH43942"/>
      <c r="IW43942" s="36"/>
      <c r="JI43942"/>
      <c r="JJ43942"/>
      <c r="KX43942" s="23"/>
      <c r="KY43942" s="23"/>
    </row>
    <row r="43943" spans="36:311" x14ac:dyDescent="0.2">
      <c r="AJ43943" s="23"/>
      <c r="HH43943"/>
      <c r="IW43943" s="36"/>
      <c r="JI43943"/>
      <c r="JJ43943"/>
      <c r="KX43943" s="23"/>
      <c r="KY43943" s="23"/>
    </row>
    <row r="43944" spans="36:311" x14ac:dyDescent="0.2">
      <c r="AJ43944" s="23"/>
      <c r="HH43944"/>
      <c r="IW43944" s="36"/>
      <c r="JI43944"/>
      <c r="JJ43944"/>
      <c r="KX43944" s="23"/>
      <c r="KY43944" s="23"/>
    </row>
    <row r="43945" spans="36:311" x14ac:dyDescent="0.2">
      <c r="AJ43945" s="23"/>
      <c r="HH43945"/>
      <c r="IW43945" s="36"/>
      <c r="JI43945"/>
      <c r="JJ43945"/>
      <c r="KX43945" s="23"/>
      <c r="KY43945" s="23"/>
    </row>
    <row r="43946" spans="36:311" x14ac:dyDescent="0.2">
      <c r="AJ43946" s="23"/>
      <c r="HH43946"/>
      <c r="IW43946" s="36"/>
      <c r="JI43946"/>
      <c r="JJ43946"/>
      <c r="KX43946" s="23"/>
      <c r="KY43946" s="23"/>
    </row>
    <row r="43947" spans="36:311" x14ac:dyDescent="0.2">
      <c r="AJ43947" s="23"/>
      <c r="HH43947"/>
      <c r="IW43947" s="36"/>
      <c r="JI43947"/>
      <c r="JJ43947"/>
      <c r="KX43947" s="23"/>
      <c r="KY43947" s="23"/>
    </row>
    <row r="43948" spans="36:311" x14ac:dyDescent="0.2">
      <c r="AJ43948" s="23"/>
      <c r="HH43948"/>
      <c r="IW43948" s="36"/>
      <c r="JI43948"/>
      <c r="JJ43948"/>
      <c r="KX43948" s="23"/>
      <c r="KY43948" s="23"/>
    </row>
    <row r="43949" spans="36:311" x14ac:dyDescent="0.2">
      <c r="AJ43949" s="23"/>
      <c r="HH43949"/>
      <c r="IW43949" s="36"/>
      <c r="JI43949"/>
      <c r="JJ43949"/>
      <c r="KX43949" s="23"/>
      <c r="KY43949" s="23"/>
    </row>
    <row r="43950" spans="36:311" x14ac:dyDescent="0.2">
      <c r="AJ43950" s="23"/>
      <c r="HH43950"/>
      <c r="IW43950" s="36"/>
      <c r="JI43950"/>
      <c r="JJ43950"/>
      <c r="KX43950" s="23"/>
      <c r="KY43950" s="23"/>
    </row>
    <row r="43951" spans="36:311" x14ac:dyDescent="0.2">
      <c r="AJ43951" s="23"/>
      <c r="HH43951"/>
      <c r="IW43951" s="36"/>
      <c r="JI43951"/>
      <c r="JJ43951"/>
      <c r="KX43951" s="23"/>
      <c r="KY43951" s="23"/>
    </row>
    <row r="43952" spans="36:311" x14ac:dyDescent="0.2">
      <c r="AJ43952" s="23"/>
      <c r="HH43952"/>
      <c r="IW43952" s="36"/>
      <c r="JI43952"/>
      <c r="JJ43952"/>
      <c r="KX43952" s="23"/>
      <c r="KY43952" s="23"/>
    </row>
    <row r="43953" spans="36:311" x14ac:dyDescent="0.2">
      <c r="AJ43953" s="23"/>
      <c r="HH43953"/>
      <c r="IW43953" s="36"/>
      <c r="JI43953"/>
      <c r="JJ43953"/>
      <c r="KX43953" s="23"/>
      <c r="KY43953" s="23"/>
    </row>
    <row r="43954" spans="36:311" x14ac:dyDescent="0.2">
      <c r="AJ43954" s="23"/>
      <c r="HH43954"/>
      <c r="IW43954" s="36"/>
      <c r="JI43954"/>
      <c r="JJ43954"/>
      <c r="KX43954" s="23"/>
      <c r="KY43954" s="23"/>
    </row>
    <row r="43955" spans="36:311" x14ac:dyDescent="0.2">
      <c r="AJ43955" s="23"/>
      <c r="HH43955"/>
      <c r="IW43955" s="36"/>
      <c r="JI43955"/>
      <c r="JJ43955"/>
      <c r="KX43955" s="23"/>
      <c r="KY43955" s="23"/>
    </row>
    <row r="43956" spans="36:311" x14ac:dyDescent="0.2">
      <c r="AJ43956" s="23"/>
      <c r="HH43956"/>
      <c r="IW43956" s="36"/>
      <c r="JI43956"/>
      <c r="JJ43956"/>
      <c r="KX43956" s="23"/>
      <c r="KY43956" s="23"/>
    </row>
    <row r="43957" spans="36:311" x14ac:dyDescent="0.2">
      <c r="AJ43957" s="23"/>
      <c r="HH43957"/>
      <c r="IW43957" s="36"/>
      <c r="JI43957"/>
      <c r="JJ43957"/>
      <c r="KX43957" s="23"/>
      <c r="KY43957" s="23"/>
    </row>
    <row r="43958" spans="36:311" x14ac:dyDescent="0.2">
      <c r="AJ43958" s="23"/>
      <c r="HH43958"/>
      <c r="IW43958" s="36"/>
      <c r="JI43958"/>
      <c r="JJ43958"/>
      <c r="KX43958" s="23"/>
      <c r="KY43958" s="23"/>
    </row>
    <row r="43959" spans="36:311" x14ac:dyDescent="0.2">
      <c r="AJ43959" s="23"/>
      <c r="HH43959"/>
      <c r="IW43959" s="36"/>
      <c r="JI43959"/>
      <c r="JJ43959"/>
      <c r="KX43959" s="23"/>
      <c r="KY43959" s="23"/>
    </row>
    <row r="43960" spans="36:311" x14ac:dyDescent="0.2">
      <c r="AJ43960" s="23"/>
      <c r="HH43960"/>
      <c r="IW43960" s="36"/>
      <c r="JI43960"/>
      <c r="JJ43960"/>
      <c r="KX43960" s="23"/>
      <c r="KY43960" s="23"/>
    </row>
    <row r="43961" spans="36:311" x14ac:dyDescent="0.2">
      <c r="AJ43961" s="23"/>
      <c r="HH43961"/>
      <c r="IW43961" s="36"/>
      <c r="JI43961"/>
      <c r="JJ43961"/>
      <c r="KX43961" s="23"/>
      <c r="KY43961" s="23"/>
    </row>
    <row r="43962" spans="36:311" x14ac:dyDescent="0.2">
      <c r="AJ43962" s="23"/>
      <c r="HH43962"/>
      <c r="IW43962" s="36"/>
      <c r="JI43962"/>
      <c r="JJ43962"/>
      <c r="KX43962" s="23"/>
      <c r="KY43962" s="23"/>
    </row>
    <row r="43963" spans="36:311" x14ac:dyDescent="0.2">
      <c r="AJ43963" s="23"/>
      <c r="HH43963"/>
      <c r="IW43963" s="36"/>
      <c r="JI43963"/>
      <c r="JJ43963"/>
      <c r="KX43963" s="23"/>
      <c r="KY43963" s="23"/>
    </row>
    <row r="43964" spans="36:311" x14ac:dyDescent="0.2">
      <c r="AJ43964" s="23"/>
      <c r="HH43964"/>
      <c r="IW43964" s="36"/>
      <c r="JI43964"/>
      <c r="JJ43964"/>
      <c r="KX43964" s="23"/>
      <c r="KY43964" s="23"/>
    </row>
    <row r="43965" spans="36:311" x14ac:dyDescent="0.2">
      <c r="AJ43965" s="23"/>
      <c r="HH43965"/>
      <c r="IW43965" s="36"/>
      <c r="JI43965"/>
      <c r="JJ43965"/>
      <c r="KX43965" s="23"/>
      <c r="KY43965" s="23"/>
    </row>
    <row r="43966" spans="36:311" x14ac:dyDescent="0.2">
      <c r="AJ43966" s="23"/>
      <c r="HH43966"/>
      <c r="IW43966" s="36"/>
      <c r="JI43966"/>
      <c r="JJ43966"/>
      <c r="KX43966" s="23"/>
      <c r="KY43966" s="23"/>
    </row>
    <row r="43967" spans="36:311" x14ac:dyDescent="0.2">
      <c r="AJ43967" s="23"/>
      <c r="HH43967"/>
      <c r="IW43967" s="36"/>
      <c r="JI43967"/>
      <c r="JJ43967"/>
      <c r="KX43967" s="23"/>
      <c r="KY43967" s="23"/>
    </row>
    <row r="43968" spans="36:311" x14ac:dyDescent="0.2">
      <c r="AJ43968" s="23"/>
      <c r="HH43968"/>
      <c r="IW43968" s="36"/>
      <c r="JI43968"/>
      <c r="JJ43968"/>
      <c r="KX43968" s="23"/>
      <c r="KY43968" s="23"/>
    </row>
    <row r="43969" spans="36:311" x14ac:dyDescent="0.2">
      <c r="AJ43969" s="23"/>
      <c r="HH43969"/>
      <c r="IW43969" s="36"/>
      <c r="JI43969"/>
      <c r="JJ43969"/>
      <c r="KX43969" s="23"/>
      <c r="KY43969" s="23"/>
    </row>
    <row r="43970" spans="36:311" x14ac:dyDescent="0.2">
      <c r="AJ43970" s="23"/>
      <c r="HH43970"/>
      <c r="IW43970" s="36"/>
      <c r="JI43970"/>
      <c r="JJ43970"/>
      <c r="KX43970" s="23"/>
      <c r="KY43970" s="23"/>
    </row>
    <row r="43971" spans="36:311" x14ac:dyDescent="0.2">
      <c r="AJ43971" s="23"/>
      <c r="HH43971"/>
      <c r="IW43971" s="36"/>
      <c r="JI43971"/>
      <c r="JJ43971"/>
      <c r="KX43971" s="23"/>
      <c r="KY43971" s="23"/>
    </row>
    <row r="43972" spans="36:311" x14ac:dyDescent="0.2">
      <c r="AJ43972" s="23"/>
      <c r="HH43972"/>
      <c r="IW43972" s="36"/>
      <c r="JI43972"/>
      <c r="JJ43972"/>
      <c r="KX43972" s="23"/>
      <c r="KY43972" s="23"/>
    </row>
    <row r="43973" spans="36:311" x14ac:dyDescent="0.2">
      <c r="AJ43973" s="23"/>
      <c r="HH43973"/>
      <c r="IW43973" s="36"/>
      <c r="JI43973"/>
      <c r="JJ43973"/>
      <c r="KX43973" s="23"/>
      <c r="KY43973" s="23"/>
    </row>
    <row r="43974" spans="36:311" x14ac:dyDescent="0.2">
      <c r="AJ43974" s="23"/>
      <c r="HH43974"/>
      <c r="IW43974" s="36"/>
      <c r="JI43974"/>
      <c r="JJ43974"/>
      <c r="KX43974" s="23"/>
      <c r="KY43974" s="23"/>
    </row>
    <row r="43975" spans="36:311" x14ac:dyDescent="0.2">
      <c r="AJ43975" s="23"/>
      <c r="HH43975"/>
      <c r="IW43975" s="36"/>
      <c r="JI43975"/>
      <c r="JJ43975"/>
      <c r="KX43975" s="23"/>
      <c r="KY43975" s="23"/>
    </row>
    <row r="43976" spans="36:311" x14ac:dyDescent="0.2">
      <c r="AJ43976" s="23"/>
      <c r="HH43976"/>
      <c r="IW43976" s="36"/>
      <c r="JI43976"/>
      <c r="JJ43976"/>
      <c r="KX43976" s="23"/>
      <c r="KY43976" s="23"/>
    </row>
    <row r="43977" spans="36:311" x14ac:dyDescent="0.2">
      <c r="AJ43977" s="23"/>
      <c r="HH43977"/>
      <c r="IW43977" s="36"/>
      <c r="JI43977"/>
      <c r="JJ43977"/>
      <c r="KX43977" s="23"/>
      <c r="KY43977" s="23"/>
    </row>
    <row r="43978" spans="36:311" x14ac:dyDescent="0.2">
      <c r="AJ43978" s="23"/>
      <c r="HH43978"/>
      <c r="IW43978" s="36"/>
      <c r="JI43978"/>
      <c r="JJ43978"/>
      <c r="KX43978" s="23"/>
      <c r="KY43978" s="23"/>
    </row>
    <row r="43979" spans="36:311" x14ac:dyDescent="0.2">
      <c r="AJ43979" s="23"/>
      <c r="HH43979"/>
      <c r="IW43979" s="36"/>
      <c r="JI43979"/>
      <c r="JJ43979"/>
      <c r="KX43979" s="23"/>
      <c r="KY43979" s="23"/>
    </row>
    <row r="43980" spans="36:311" x14ac:dyDescent="0.2">
      <c r="AJ43980" s="23"/>
      <c r="HH43980"/>
      <c r="IW43980" s="36"/>
      <c r="JI43980"/>
      <c r="JJ43980"/>
      <c r="KX43980" s="23"/>
      <c r="KY43980" s="23"/>
    </row>
    <row r="43981" spans="36:311" x14ac:dyDescent="0.2">
      <c r="AJ43981" s="23"/>
      <c r="HH43981"/>
      <c r="IW43981" s="36"/>
      <c r="JI43981"/>
      <c r="JJ43981"/>
      <c r="KX43981" s="23"/>
      <c r="KY43981" s="23"/>
    </row>
    <row r="43982" spans="36:311" x14ac:dyDescent="0.2">
      <c r="AJ43982" s="23"/>
      <c r="HH43982"/>
      <c r="IW43982" s="36"/>
      <c r="JI43982"/>
      <c r="JJ43982"/>
      <c r="KX43982" s="23"/>
      <c r="KY43982" s="23"/>
    </row>
    <row r="43983" spans="36:311" x14ac:dyDescent="0.2">
      <c r="AJ43983" s="23"/>
      <c r="HH43983"/>
      <c r="IW43983" s="36"/>
      <c r="JI43983"/>
      <c r="JJ43983"/>
      <c r="KX43983" s="23"/>
      <c r="KY43983" s="23"/>
    </row>
    <row r="43984" spans="36:311" x14ac:dyDescent="0.2">
      <c r="AJ43984" s="23"/>
      <c r="HH43984"/>
      <c r="IW43984" s="36"/>
      <c r="JI43984"/>
      <c r="JJ43984"/>
      <c r="KX43984" s="23"/>
      <c r="KY43984" s="23"/>
    </row>
    <row r="43985" spans="36:311" x14ac:dyDescent="0.2">
      <c r="AJ43985" s="23"/>
      <c r="HH43985"/>
      <c r="IW43985" s="36"/>
      <c r="JI43985"/>
      <c r="JJ43985"/>
      <c r="KX43985" s="23"/>
      <c r="KY43985" s="23"/>
    </row>
    <row r="43986" spans="36:311" x14ac:dyDescent="0.2">
      <c r="AJ43986" s="23"/>
      <c r="HH43986"/>
      <c r="IW43986" s="36"/>
      <c r="JI43986"/>
      <c r="JJ43986"/>
      <c r="KX43986" s="23"/>
      <c r="KY43986" s="23"/>
    </row>
    <row r="43987" spans="36:311" x14ac:dyDescent="0.2">
      <c r="AJ43987" s="23"/>
      <c r="HH43987"/>
      <c r="IW43987" s="36"/>
      <c r="JI43987"/>
      <c r="JJ43987"/>
      <c r="KX43987" s="23"/>
      <c r="KY43987" s="23"/>
    </row>
    <row r="43988" spans="36:311" x14ac:dyDescent="0.2">
      <c r="AJ43988" s="23"/>
      <c r="HH43988"/>
      <c r="IW43988" s="36"/>
      <c r="JI43988"/>
      <c r="JJ43988"/>
      <c r="KX43988" s="23"/>
      <c r="KY43988" s="23"/>
    </row>
    <row r="43989" spans="36:311" x14ac:dyDescent="0.2">
      <c r="AJ43989" s="23"/>
      <c r="HH43989"/>
      <c r="IW43989" s="36"/>
      <c r="JI43989"/>
      <c r="JJ43989"/>
      <c r="KX43989" s="23"/>
      <c r="KY43989" s="23"/>
    </row>
    <row r="43990" spans="36:311" x14ac:dyDescent="0.2">
      <c r="AJ43990" s="23"/>
      <c r="HH43990"/>
      <c r="IW43990" s="36"/>
      <c r="JI43990"/>
      <c r="JJ43990"/>
      <c r="KX43990" s="23"/>
      <c r="KY43990" s="23"/>
    </row>
    <row r="43991" spans="36:311" x14ac:dyDescent="0.2">
      <c r="AJ43991" s="23"/>
      <c r="HH43991"/>
      <c r="IW43991" s="36"/>
      <c r="JI43991"/>
      <c r="JJ43991"/>
      <c r="KX43991" s="23"/>
      <c r="KY43991" s="23"/>
    </row>
    <row r="43992" spans="36:311" x14ac:dyDescent="0.2">
      <c r="AJ43992" s="23"/>
      <c r="HH43992"/>
      <c r="IW43992" s="36"/>
      <c r="JI43992"/>
      <c r="JJ43992"/>
      <c r="KX43992" s="23"/>
      <c r="KY43992" s="23"/>
    </row>
    <row r="43993" spans="36:311" x14ac:dyDescent="0.2">
      <c r="AJ43993" s="23"/>
      <c r="HH43993"/>
      <c r="IW43993" s="36"/>
      <c r="JI43993"/>
      <c r="JJ43993"/>
      <c r="KX43993" s="23"/>
      <c r="KY43993" s="23"/>
    </row>
    <row r="43994" spans="36:311" x14ac:dyDescent="0.2">
      <c r="AJ43994" s="23"/>
      <c r="HH43994"/>
      <c r="IW43994" s="36"/>
      <c r="JI43994"/>
      <c r="JJ43994"/>
      <c r="KX43994" s="23"/>
      <c r="KY43994" s="23"/>
    </row>
    <row r="43995" spans="36:311" x14ac:dyDescent="0.2">
      <c r="AJ43995" s="23"/>
      <c r="HH43995"/>
      <c r="IW43995" s="36"/>
      <c r="JI43995"/>
      <c r="JJ43995"/>
      <c r="KX43995" s="23"/>
      <c r="KY43995" s="23"/>
    </row>
    <row r="43996" spans="36:311" x14ac:dyDescent="0.2">
      <c r="AJ43996" s="23"/>
      <c r="HH43996"/>
      <c r="IW43996" s="36"/>
      <c r="JI43996"/>
      <c r="JJ43996"/>
      <c r="KX43996" s="23"/>
      <c r="KY43996" s="23"/>
    </row>
    <row r="43997" spans="36:311" x14ac:dyDescent="0.2">
      <c r="AJ43997" s="23"/>
      <c r="HH43997"/>
      <c r="IW43997" s="36"/>
      <c r="JI43997"/>
      <c r="JJ43997"/>
      <c r="KX43997" s="23"/>
      <c r="KY43997" s="23"/>
    </row>
    <row r="43998" spans="36:311" x14ac:dyDescent="0.2">
      <c r="AJ43998" s="23"/>
      <c r="HH43998"/>
      <c r="IW43998" s="36"/>
      <c r="JI43998"/>
      <c r="JJ43998"/>
      <c r="KX43998" s="23"/>
      <c r="KY43998" s="23"/>
    </row>
    <row r="43999" spans="36:311" x14ac:dyDescent="0.2">
      <c r="AJ43999" s="23"/>
      <c r="HH43999"/>
      <c r="IW43999" s="36"/>
      <c r="JI43999"/>
      <c r="JJ43999"/>
      <c r="KX43999" s="23"/>
      <c r="KY43999" s="23"/>
    </row>
    <row r="44000" spans="36:311" x14ac:dyDescent="0.2">
      <c r="AJ44000" s="23"/>
      <c r="HH44000"/>
      <c r="IW44000" s="36"/>
      <c r="JI44000"/>
      <c r="JJ44000"/>
      <c r="KX44000" s="23"/>
      <c r="KY44000" s="23"/>
    </row>
    <row r="44001" spans="36:311" x14ac:dyDescent="0.2">
      <c r="AJ44001" s="23"/>
      <c r="HH44001"/>
      <c r="IW44001" s="36"/>
      <c r="JI44001"/>
      <c r="JJ44001"/>
      <c r="KX44001" s="23"/>
      <c r="KY44001" s="23"/>
    </row>
    <row r="44002" spans="36:311" x14ac:dyDescent="0.2">
      <c r="AJ44002" s="23"/>
      <c r="HH44002"/>
      <c r="IW44002" s="36"/>
      <c r="JI44002"/>
      <c r="JJ44002"/>
      <c r="KX44002" s="23"/>
      <c r="KY44002" s="23"/>
    </row>
    <row r="44003" spans="36:311" x14ac:dyDescent="0.2">
      <c r="AJ44003" s="23"/>
      <c r="HH44003"/>
      <c r="IW44003" s="36"/>
      <c r="JI44003"/>
      <c r="JJ44003"/>
      <c r="KX44003" s="23"/>
      <c r="KY44003" s="23"/>
    </row>
    <row r="44004" spans="36:311" x14ac:dyDescent="0.2">
      <c r="AJ44004" s="23"/>
      <c r="HH44004"/>
      <c r="IW44004" s="36"/>
      <c r="JI44004"/>
      <c r="JJ44004"/>
      <c r="KX44004" s="23"/>
      <c r="KY44004" s="23"/>
    </row>
    <row r="44005" spans="36:311" x14ac:dyDescent="0.2">
      <c r="AJ44005" s="23"/>
      <c r="HH44005"/>
      <c r="IW44005" s="36"/>
      <c r="JI44005"/>
      <c r="JJ44005"/>
      <c r="KX44005" s="23"/>
      <c r="KY44005" s="23"/>
    </row>
    <row r="44006" spans="36:311" x14ac:dyDescent="0.2">
      <c r="AJ44006" s="23"/>
      <c r="HH44006"/>
      <c r="IW44006" s="36"/>
      <c r="JI44006"/>
      <c r="JJ44006"/>
      <c r="KX44006" s="23"/>
      <c r="KY44006" s="23"/>
    </row>
    <row r="44007" spans="36:311" x14ac:dyDescent="0.2">
      <c r="AJ44007" s="23"/>
      <c r="HH44007"/>
      <c r="IW44007" s="36"/>
      <c r="JI44007"/>
      <c r="JJ44007"/>
      <c r="KX44007" s="23"/>
      <c r="KY44007" s="23"/>
    </row>
    <row r="44008" spans="36:311" x14ac:dyDescent="0.2">
      <c r="AJ44008" s="23"/>
      <c r="HH44008"/>
      <c r="IW44008" s="36"/>
      <c r="JI44008"/>
      <c r="JJ44008"/>
      <c r="KX44008" s="23"/>
      <c r="KY44008" s="23"/>
    </row>
    <row r="44009" spans="36:311" x14ac:dyDescent="0.2">
      <c r="AJ44009" s="23"/>
      <c r="HH44009"/>
      <c r="IW44009" s="36"/>
      <c r="JI44009"/>
      <c r="JJ44009"/>
      <c r="KX44009" s="23"/>
      <c r="KY44009" s="23"/>
    </row>
    <row r="44010" spans="36:311" x14ac:dyDescent="0.2">
      <c r="AJ44010" s="23"/>
      <c r="HH44010"/>
      <c r="IW44010" s="36"/>
      <c r="JI44010"/>
      <c r="JJ44010"/>
      <c r="KX44010" s="23"/>
      <c r="KY44010" s="23"/>
    </row>
    <row r="44011" spans="36:311" x14ac:dyDescent="0.2">
      <c r="AJ44011" s="23"/>
      <c r="HH44011"/>
      <c r="IW44011" s="36"/>
      <c r="JI44011"/>
      <c r="JJ44011"/>
      <c r="KX44011" s="23"/>
      <c r="KY44011" s="23"/>
    </row>
    <row r="44012" spans="36:311" x14ac:dyDescent="0.2">
      <c r="AJ44012" s="23"/>
      <c r="HH44012"/>
      <c r="IW44012" s="36"/>
      <c r="JI44012"/>
      <c r="JJ44012"/>
      <c r="KX44012" s="23"/>
      <c r="KY44012" s="23"/>
    </row>
    <row r="44013" spans="36:311" x14ac:dyDescent="0.2">
      <c r="AJ44013" s="23"/>
      <c r="HH44013"/>
      <c r="IW44013" s="36"/>
      <c r="JI44013"/>
      <c r="JJ44013"/>
      <c r="KX44013" s="23"/>
      <c r="KY44013" s="23"/>
    </row>
    <row r="44014" spans="36:311" x14ac:dyDescent="0.2">
      <c r="AJ44014" s="23"/>
      <c r="HH44014"/>
      <c r="IW44014" s="36"/>
      <c r="JI44014"/>
      <c r="JJ44014"/>
      <c r="KX44014" s="23"/>
      <c r="KY44014" s="23"/>
    </row>
    <row r="44015" spans="36:311" x14ac:dyDescent="0.2">
      <c r="AJ44015" s="23"/>
      <c r="HH44015"/>
      <c r="IW44015" s="36"/>
      <c r="JI44015"/>
      <c r="JJ44015"/>
      <c r="KX44015" s="23"/>
      <c r="KY44015" s="23"/>
    </row>
    <row r="44016" spans="36:311" x14ac:dyDescent="0.2">
      <c r="AJ44016" s="23"/>
      <c r="HH44016"/>
      <c r="IW44016" s="36"/>
      <c r="JI44016"/>
      <c r="JJ44016"/>
      <c r="KX44016" s="23"/>
      <c r="KY44016" s="23"/>
    </row>
    <row r="44017" spans="36:311" x14ac:dyDescent="0.2">
      <c r="AJ44017" s="23"/>
      <c r="HH44017"/>
      <c r="IW44017" s="36"/>
      <c r="JI44017"/>
      <c r="JJ44017"/>
      <c r="KX44017" s="23"/>
      <c r="KY44017" s="23"/>
    </row>
    <row r="44018" spans="36:311" x14ac:dyDescent="0.2">
      <c r="AJ44018" s="23"/>
      <c r="HH44018"/>
      <c r="IW44018" s="36"/>
      <c r="JI44018"/>
      <c r="JJ44018"/>
      <c r="KX44018" s="23"/>
      <c r="KY44018" s="23"/>
    </row>
    <row r="44019" spans="36:311" x14ac:dyDescent="0.2">
      <c r="AJ44019" s="23"/>
      <c r="HH44019"/>
      <c r="IW44019" s="36"/>
      <c r="JI44019"/>
      <c r="JJ44019"/>
      <c r="KX44019" s="23"/>
      <c r="KY44019" s="23"/>
    </row>
    <row r="44020" spans="36:311" x14ac:dyDescent="0.2">
      <c r="AJ44020" s="23"/>
      <c r="HH44020"/>
      <c r="IW44020" s="36"/>
      <c r="JI44020"/>
      <c r="JJ44020"/>
      <c r="KX44020" s="23"/>
      <c r="KY44020" s="23"/>
    </row>
    <row r="44021" spans="36:311" x14ac:dyDescent="0.2">
      <c r="AJ44021" s="23"/>
      <c r="HH44021"/>
      <c r="IW44021" s="36"/>
      <c r="JI44021"/>
      <c r="JJ44021"/>
      <c r="KX44021" s="23"/>
      <c r="KY44021" s="23"/>
    </row>
    <row r="44022" spans="36:311" x14ac:dyDescent="0.2">
      <c r="AJ44022" s="23"/>
      <c r="HH44022"/>
      <c r="IW44022" s="36"/>
      <c r="JI44022"/>
      <c r="JJ44022"/>
      <c r="KX44022" s="23"/>
      <c r="KY44022" s="23"/>
    </row>
    <row r="44023" spans="36:311" x14ac:dyDescent="0.2">
      <c r="AJ44023" s="23"/>
      <c r="HH44023"/>
      <c r="IW44023" s="36"/>
      <c r="JI44023"/>
      <c r="JJ44023"/>
      <c r="KX44023" s="23"/>
      <c r="KY44023" s="23"/>
    </row>
    <row r="44024" spans="36:311" x14ac:dyDescent="0.2">
      <c r="AJ44024" s="23"/>
      <c r="HH44024"/>
      <c r="IW44024" s="36"/>
      <c r="JI44024"/>
      <c r="JJ44024"/>
      <c r="KX44024" s="23"/>
      <c r="KY44024" s="23"/>
    </row>
    <row r="44025" spans="36:311" x14ac:dyDescent="0.2">
      <c r="AJ44025" s="23"/>
      <c r="HH44025"/>
      <c r="IW44025" s="36"/>
      <c r="JI44025"/>
      <c r="JJ44025"/>
      <c r="KX44025" s="23"/>
      <c r="KY44025" s="23"/>
    </row>
    <row r="44026" spans="36:311" x14ac:dyDescent="0.2">
      <c r="AJ44026" s="23"/>
      <c r="HH44026"/>
      <c r="IW44026" s="36"/>
      <c r="JI44026"/>
      <c r="JJ44026"/>
      <c r="KX44026" s="23"/>
      <c r="KY44026" s="23"/>
    </row>
    <row r="44027" spans="36:311" x14ac:dyDescent="0.2">
      <c r="AJ44027" s="23"/>
      <c r="HH44027"/>
      <c r="IW44027" s="36"/>
      <c r="JI44027"/>
      <c r="JJ44027"/>
      <c r="KX44027" s="23"/>
      <c r="KY44027" s="23"/>
    </row>
    <row r="44028" spans="36:311" x14ac:dyDescent="0.2">
      <c r="AJ44028" s="23"/>
      <c r="HH44028"/>
      <c r="IW44028" s="36"/>
      <c r="JI44028"/>
      <c r="JJ44028"/>
      <c r="KX44028" s="23"/>
      <c r="KY44028" s="23"/>
    </row>
    <row r="44029" spans="36:311" x14ac:dyDescent="0.2">
      <c r="AJ44029" s="23"/>
      <c r="HH44029"/>
      <c r="IW44029" s="36"/>
      <c r="JI44029"/>
      <c r="JJ44029"/>
      <c r="KX44029" s="23"/>
      <c r="KY44029" s="23"/>
    </row>
    <row r="44030" spans="36:311" x14ac:dyDescent="0.2">
      <c r="AJ44030" s="23"/>
      <c r="HH44030"/>
      <c r="IW44030" s="36"/>
      <c r="JI44030"/>
      <c r="JJ44030"/>
      <c r="KX44030" s="23"/>
      <c r="KY44030" s="23"/>
    </row>
    <row r="44031" spans="36:311" x14ac:dyDescent="0.2">
      <c r="AJ44031" s="23"/>
      <c r="HH44031"/>
      <c r="IW44031" s="36"/>
      <c r="JI44031"/>
      <c r="JJ44031"/>
      <c r="KX44031" s="23"/>
      <c r="KY44031" s="23"/>
    </row>
    <row r="44032" spans="36:311" x14ac:dyDescent="0.2">
      <c r="AJ44032" s="23"/>
      <c r="HH44032"/>
      <c r="IW44032" s="36"/>
      <c r="JI44032"/>
      <c r="JJ44032"/>
      <c r="KX44032" s="23"/>
      <c r="KY44032" s="23"/>
    </row>
    <row r="44033" spans="36:311" x14ac:dyDescent="0.2">
      <c r="AJ44033" s="23"/>
      <c r="HH44033"/>
      <c r="IW44033" s="36"/>
      <c r="JI44033"/>
      <c r="JJ44033"/>
      <c r="KX44033" s="23"/>
      <c r="KY44033" s="23"/>
    </row>
    <row r="44034" spans="36:311" x14ac:dyDescent="0.2">
      <c r="AJ44034" s="23"/>
      <c r="HH44034"/>
      <c r="IW44034" s="36"/>
      <c r="JI44034"/>
      <c r="JJ44034"/>
      <c r="KX44034" s="23"/>
      <c r="KY44034" s="23"/>
    </row>
    <row r="44035" spans="36:311" x14ac:dyDescent="0.2">
      <c r="AJ44035" s="23"/>
      <c r="HH44035"/>
      <c r="IW44035" s="36"/>
      <c r="JI44035"/>
      <c r="JJ44035"/>
      <c r="KX44035" s="23"/>
      <c r="KY44035" s="23"/>
    </row>
    <row r="44036" spans="36:311" x14ac:dyDescent="0.2">
      <c r="AJ44036" s="23"/>
      <c r="HH44036"/>
      <c r="IW44036" s="36"/>
      <c r="JI44036"/>
      <c r="JJ44036"/>
      <c r="KX44036" s="23"/>
      <c r="KY44036" s="23"/>
    </row>
    <row r="44037" spans="36:311" x14ac:dyDescent="0.2">
      <c r="AJ44037" s="23"/>
      <c r="HH44037"/>
      <c r="IW44037" s="36"/>
      <c r="JI44037"/>
      <c r="JJ44037"/>
      <c r="KX44037" s="23"/>
      <c r="KY44037" s="23"/>
    </row>
    <row r="44038" spans="36:311" x14ac:dyDescent="0.2">
      <c r="AJ44038" s="23"/>
      <c r="HH44038"/>
      <c r="IW44038" s="36"/>
      <c r="JI44038"/>
      <c r="JJ44038"/>
      <c r="KX44038" s="23"/>
      <c r="KY44038" s="23"/>
    </row>
    <row r="44039" spans="36:311" x14ac:dyDescent="0.2">
      <c r="AJ44039" s="23"/>
      <c r="HH44039"/>
      <c r="IW44039" s="36"/>
      <c r="JI44039"/>
      <c r="JJ44039"/>
      <c r="KX44039" s="23"/>
      <c r="KY44039" s="23"/>
    </row>
    <row r="44040" spans="36:311" x14ac:dyDescent="0.2">
      <c r="AJ44040" s="23"/>
      <c r="HH44040"/>
      <c r="IW44040" s="36"/>
      <c r="JI44040"/>
      <c r="JJ44040"/>
      <c r="KX44040" s="23"/>
      <c r="KY44040" s="23"/>
    </row>
    <row r="44041" spans="36:311" x14ac:dyDescent="0.2">
      <c r="AJ44041" s="23"/>
      <c r="HH44041"/>
      <c r="IW44041" s="36"/>
      <c r="JI44041"/>
      <c r="JJ44041"/>
      <c r="KX44041" s="23"/>
      <c r="KY44041" s="23"/>
    </row>
    <row r="44042" spans="36:311" x14ac:dyDescent="0.2">
      <c r="AJ44042" s="23"/>
      <c r="HH44042"/>
      <c r="IW44042" s="36"/>
      <c r="JI44042"/>
      <c r="JJ44042"/>
      <c r="KX44042" s="23"/>
      <c r="KY44042" s="23"/>
    </row>
    <row r="44043" spans="36:311" x14ac:dyDescent="0.2">
      <c r="AJ44043" s="23"/>
      <c r="HH44043"/>
      <c r="IW44043" s="36"/>
      <c r="JI44043"/>
      <c r="JJ44043"/>
      <c r="KX44043" s="23"/>
      <c r="KY44043" s="23"/>
    </row>
    <row r="44044" spans="36:311" x14ac:dyDescent="0.2">
      <c r="AJ44044" s="23"/>
      <c r="HH44044"/>
      <c r="IW44044" s="36"/>
      <c r="JI44044"/>
      <c r="JJ44044"/>
      <c r="KX44044" s="23"/>
      <c r="KY44044" s="23"/>
    </row>
    <row r="44045" spans="36:311" x14ac:dyDescent="0.2">
      <c r="AJ44045" s="23"/>
      <c r="HH44045"/>
      <c r="IW44045" s="36"/>
      <c r="JI44045"/>
      <c r="JJ44045"/>
      <c r="KX44045" s="23"/>
      <c r="KY44045" s="23"/>
    </row>
    <row r="44046" spans="36:311" x14ac:dyDescent="0.2">
      <c r="AJ44046" s="23"/>
      <c r="HH44046"/>
      <c r="IW44046" s="36"/>
      <c r="JI44046"/>
      <c r="JJ44046"/>
      <c r="KX44046" s="23"/>
      <c r="KY44046" s="23"/>
    </row>
    <row r="44047" spans="36:311" x14ac:dyDescent="0.2">
      <c r="AJ44047" s="23"/>
      <c r="HH44047"/>
      <c r="IW44047" s="36"/>
      <c r="JI44047"/>
      <c r="JJ44047"/>
      <c r="KX44047" s="23"/>
      <c r="KY44047" s="23"/>
    </row>
    <row r="44048" spans="36:311" x14ac:dyDescent="0.2">
      <c r="AJ44048" s="23"/>
      <c r="HH44048"/>
      <c r="IW44048" s="36"/>
      <c r="JI44048"/>
      <c r="JJ44048"/>
      <c r="KX44048" s="23"/>
      <c r="KY44048" s="23"/>
    </row>
    <row r="44049" spans="36:311" x14ac:dyDescent="0.2">
      <c r="AJ44049" s="23"/>
      <c r="HH44049"/>
      <c r="IW44049" s="36"/>
      <c r="JI44049"/>
      <c r="JJ44049"/>
      <c r="KX44049" s="23"/>
      <c r="KY44049" s="23"/>
    </row>
    <row r="44050" spans="36:311" x14ac:dyDescent="0.2">
      <c r="AJ44050" s="23"/>
      <c r="HH44050"/>
      <c r="IW44050" s="36"/>
      <c r="JI44050"/>
      <c r="JJ44050"/>
      <c r="KX44050" s="23"/>
      <c r="KY44050" s="23"/>
    </row>
    <row r="44051" spans="36:311" x14ac:dyDescent="0.2">
      <c r="AJ44051" s="23"/>
      <c r="HH44051"/>
      <c r="IW44051" s="36"/>
      <c r="JI44051"/>
      <c r="JJ44051"/>
      <c r="KX44051" s="23"/>
      <c r="KY44051" s="23"/>
    </row>
    <row r="44052" spans="36:311" x14ac:dyDescent="0.2">
      <c r="AJ44052" s="23"/>
      <c r="HH44052"/>
      <c r="IW44052" s="36"/>
      <c r="JI44052"/>
      <c r="JJ44052"/>
      <c r="KX44052" s="23"/>
      <c r="KY44052" s="23"/>
    </row>
    <row r="44053" spans="36:311" x14ac:dyDescent="0.2">
      <c r="AJ44053" s="23"/>
      <c r="HH44053"/>
      <c r="IW44053" s="36"/>
      <c r="JI44053"/>
      <c r="JJ44053"/>
      <c r="KX44053" s="23"/>
      <c r="KY44053" s="23"/>
    </row>
    <row r="44054" spans="36:311" x14ac:dyDescent="0.2">
      <c r="AJ44054" s="23"/>
      <c r="HH44054"/>
      <c r="IW44054" s="36"/>
      <c r="JI44054"/>
      <c r="JJ44054"/>
      <c r="KX44054" s="23"/>
      <c r="KY44054" s="23"/>
    </row>
    <row r="44055" spans="36:311" x14ac:dyDescent="0.2">
      <c r="AJ44055" s="23"/>
      <c r="HH44055"/>
      <c r="IW44055" s="36"/>
      <c r="JI44055"/>
      <c r="JJ44055"/>
      <c r="KX44055" s="23"/>
      <c r="KY44055" s="23"/>
    </row>
    <row r="44056" spans="36:311" x14ac:dyDescent="0.2">
      <c r="AJ44056" s="23"/>
      <c r="HH44056"/>
      <c r="IW44056" s="36"/>
      <c r="JI44056"/>
      <c r="JJ44056"/>
      <c r="KX44056" s="23"/>
      <c r="KY44056" s="23"/>
    </row>
    <row r="44057" spans="36:311" x14ac:dyDescent="0.2">
      <c r="AJ44057" s="23"/>
      <c r="HH44057"/>
      <c r="IW44057" s="36"/>
      <c r="JI44057"/>
      <c r="JJ44057"/>
      <c r="KX44057" s="23"/>
      <c r="KY44057" s="23"/>
    </row>
    <row r="44058" spans="36:311" x14ac:dyDescent="0.2">
      <c r="AJ44058" s="23"/>
      <c r="HH44058"/>
      <c r="IW44058" s="36"/>
      <c r="JI44058"/>
      <c r="JJ44058"/>
      <c r="KX44058" s="23"/>
      <c r="KY44058" s="23"/>
    </row>
    <row r="44059" spans="36:311" x14ac:dyDescent="0.2">
      <c r="AJ44059" s="23"/>
      <c r="HH44059"/>
      <c r="IW44059" s="36"/>
      <c r="JI44059"/>
      <c r="JJ44059"/>
      <c r="KX44059" s="23"/>
      <c r="KY44059" s="23"/>
    </row>
    <row r="44060" spans="36:311" x14ac:dyDescent="0.2">
      <c r="AJ44060" s="23"/>
      <c r="HH44060"/>
      <c r="IW44060" s="36"/>
      <c r="JI44060"/>
      <c r="JJ44060"/>
      <c r="KX44060" s="23"/>
      <c r="KY44060" s="23"/>
    </row>
    <row r="44061" spans="36:311" x14ac:dyDescent="0.2">
      <c r="AJ44061" s="23"/>
      <c r="HH44061"/>
      <c r="IW44061" s="36"/>
      <c r="JI44061"/>
      <c r="JJ44061"/>
      <c r="KX44061" s="23"/>
      <c r="KY44061" s="23"/>
    </row>
    <row r="44062" spans="36:311" x14ac:dyDescent="0.2">
      <c r="AJ44062" s="23"/>
      <c r="HH44062"/>
      <c r="IW44062" s="36"/>
      <c r="JI44062"/>
      <c r="JJ44062"/>
      <c r="KX44062" s="23"/>
      <c r="KY44062" s="23"/>
    </row>
    <row r="44063" spans="36:311" x14ac:dyDescent="0.2">
      <c r="AJ44063" s="23"/>
      <c r="HH44063"/>
      <c r="IW44063" s="36"/>
      <c r="JI44063"/>
      <c r="JJ44063"/>
      <c r="KX44063" s="23"/>
      <c r="KY44063" s="23"/>
    </row>
    <row r="44064" spans="36:311" x14ac:dyDescent="0.2">
      <c r="AJ44064" s="23"/>
      <c r="HH44064"/>
      <c r="IW44064" s="36"/>
      <c r="JI44064"/>
      <c r="JJ44064"/>
      <c r="KX44064" s="23"/>
      <c r="KY44064" s="23"/>
    </row>
    <row r="44065" spans="36:311" x14ac:dyDescent="0.2">
      <c r="AJ44065" s="23"/>
      <c r="HH44065"/>
      <c r="IW44065" s="36"/>
      <c r="JI44065"/>
      <c r="JJ44065"/>
      <c r="KX44065" s="23"/>
      <c r="KY44065" s="23"/>
    </row>
    <row r="44066" spans="36:311" x14ac:dyDescent="0.2">
      <c r="AJ44066" s="23"/>
      <c r="HH44066"/>
      <c r="IW44066" s="36"/>
      <c r="JI44066"/>
      <c r="JJ44066"/>
      <c r="KX44066" s="23"/>
      <c r="KY44066" s="23"/>
    </row>
    <row r="44067" spans="36:311" x14ac:dyDescent="0.2">
      <c r="AJ44067" s="23"/>
      <c r="HH44067"/>
      <c r="IW44067" s="36"/>
      <c r="JI44067"/>
      <c r="JJ44067"/>
      <c r="KX44067" s="23"/>
      <c r="KY44067" s="23"/>
    </row>
    <row r="44068" spans="36:311" x14ac:dyDescent="0.2">
      <c r="AJ44068" s="23"/>
      <c r="HH44068"/>
      <c r="IW44068" s="36"/>
      <c r="JI44068"/>
      <c r="JJ44068"/>
      <c r="KX44068" s="23"/>
      <c r="KY44068" s="23"/>
    </row>
    <row r="44069" spans="36:311" x14ac:dyDescent="0.2">
      <c r="AJ44069" s="23"/>
      <c r="HH44069"/>
      <c r="IW44069" s="36"/>
      <c r="JI44069"/>
      <c r="JJ44069"/>
      <c r="KX44069" s="23"/>
      <c r="KY44069" s="23"/>
    </row>
    <row r="44070" spans="36:311" x14ac:dyDescent="0.2">
      <c r="AJ44070" s="23"/>
      <c r="HH44070"/>
      <c r="IW44070" s="36"/>
      <c r="JI44070"/>
      <c r="JJ44070"/>
      <c r="KX44070" s="23"/>
      <c r="KY44070" s="23"/>
    </row>
    <row r="44071" spans="36:311" x14ac:dyDescent="0.2">
      <c r="AJ44071" s="23"/>
      <c r="HH44071"/>
      <c r="IW44071" s="36"/>
      <c r="JI44071"/>
      <c r="JJ44071"/>
      <c r="KX44071" s="23"/>
      <c r="KY44071" s="23"/>
    </row>
    <row r="44072" spans="36:311" x14ac:dyDescent="0.2">
      <c r="AJ44072" s="23"/>
      <c r="HH44072"/>
      <c r="IW44072" s="36"/>
      <c r="JI44072"/>
      <c r="JJ44072"/>
      <c r="KX44072" s="23"/>
      <c r="KY44072" s="23"/>
    </row>
    <row r="44073" spans="36:311" x14ac:dyDescent="0.2">
      <c r="AJ44073" s="23"/>
      <c r="HH44073"/>
      <c r="IW44073" s="36"/>
      <c r="JI44073"/>
      <c r="JJ44073"/>
      <c r="KX44073" s="23"/>
      <c r="KY44073" s="23"/>
    </row>
    <row r="44074" spans="36:311" x14ac:dyDescent="0.2">
      <c r="AJ44074" s="23"/>
      <c r="HH44074"/>
      <c r="IW44074" s="36"/>
      <c r="JI44074"/>
      <c r="JJ44074"/>
      <c r="KX44074" s="23"/>
      <c r="KY44074" s="23"/>
    </row>
    <row r="44075" spans="36:311" x14ac:dyDescent="0.2">
      <c r="AJ44075" s="23"/>
      <c r="HH44075"/>
      <c r="IW44075" s="36"/>
      <c r="JI44075"/>
      <c r="JJ44075"/>
      <c r="KX44075" s="23"/>
      <c r="KY44075" s="23"/>
    </row>
    <row r="44076" spans="36:311" x14ac:dyDescent="0.2">
      <c r="AJ44076" s="23"/>
      <c r="HH44076"/>
      <c r="IW44076" s="36"/>
      <c r="JI44076"/>
      <c r="JJ44076"/>
      <c r="KX44076" s="23"/>
      <c r="KY44076" s="23"/>
    </row>
    <row r="44077" spans="36:311" x14ac:dyDescent="0.2">
      <c r="AJ44077" s="23"/>
      <c r="HH44077"/>
      <c r="IW44077" s="36"/>
      <c r="JI44077"/>
      <c r="JJ44077"/>
      <c r="KX44077" s="23"/>
      <c r="KY44077" s="23"/>
    </row>
    <row r="44078" spans="36:311" x14ac:dyDescent="0.2">
      <c r="AJ44078" s="23"/>
      <c r="HH44078"/>
      <c r="IW44078" s="36"/>
      <c r="JI44078"/>
      <c r="JJ44078"/>
      <c r="KX44078" s="23"/>
      <c r="KY44078" s="23"/>
    </row>
    <row r="44079" spans="36:311" x14ac:dyDescent="0.2">
      <c r="AJ44079" s="23"/>
      <c r="HH44079"/>
      <c r="IW44079" s="36"/>
      <c r="JI44079"/>
      <c r="JJ44079"/>
      <c r="KX44079" s="23"/>
      <c r="KY44079" s="23"/>
    </row>
    <row r="44080" spans="36:311" x14ac:dyDescent="0.2">
      <c r="AJ44080" s="23"/>
      <c r="HH44080"/>
      <c r="IW44080" s="36"/>
      <c r="JI44080"/>
      <c r="JJ44080"/>
      <c r="KX44080" s="23"/>
      <c r="KY44080" s="23"/>
    </row>
    <row r="44081" spans="36:311" x14ac:dyDescent="0.2">
      <c r="AJ44081" s="23"/>
      <c r="HH44081"/>
      <c r="IW44081" s="36"/>
      <c r="JI44081"/>
      <c r="JJ44081"/>
      <c r="KX44081" s="23"/>
      <c r="KY44081" s="23"/>
    </row>
    <row r="44082" spans="36:311" x14ac:dyDescent="0.2">
      <c r="AJ44082" s="23"/>
      <c r="HH44082"/>
      <c r="IW44082" s="36"/>
      <c r="JI44082"/>
      <c r="JJ44082"/>
      <c r="KX44082" s="23"/>
      <c r="KY44082" s="23"/>
    </row>
    <row r="44083" spans="36:311" x14ac:dyDescent="0.2">
      <c r="AJ44083" s="23"/>
      <c r="HH44083"/>
      <c r="IW44083" s="36"/>
      <c r="JI44083"/>
      <c r="JJ44083"/>
      <c r="KX44083" s="23"/>
      <c r="KY44083" s="23"/>
    </row>
    <row r="44084" spans="36:311" x14ac:dyDescent="0.2">
      <c r="AJ44084" s="23"/>
      <c r="HH44084"/>
      <c r="IW44084" s="36"/>
      <c r="JI44084"/>
      <c r="JJ44084"/>
      <c r="KX44084" s="23"/>
      <c r="KY44084" s="23"/>
    </row>
    <row r="44085" spans="36:311" x14ac:dyDescent="0.2">
      <c r="AJ44085" s="23"/>
      <c r="HH44085"/>
      <c r="IW44085" s="36"/>
      <c r="JI44085"/>
      <c r="JJ44085"/>
      <c r="KX44085" s="23"/>
      <c r="KY44085" s="23"/>
    </row>
    <row r="44086" spans="36:311" x14ac:dyDescent="0.2">
      <c r="AJ44086" s="23"/>
      <c r="HH44086"/>
      <c r="IW44086" s="36"/>
      <c r="JI44086"/>
      <c r="JJ44086"/>
      <c r="KX44086" s="23"/>
      <c r="KY44086" s="23"/>
    </row>
    <row r="44087" spans="36:311" x14ac:dyDescent="0.2">
      <c r="AJ44087" s="23"/>
      <c r="HH44087"/>
      <c r="IW44087" s="36"/>
      <c r="JI44087"/>
      <c r="JJ44087"/>
      <c r="KX44087" s="23"/>
      <c r="KY44087" s="23"/>
    </row>
    <row r="44088" spans="36:311" x14ac:dyDescent="0.2">
      <c r="AJ44088" s="23"/>
      <c r="HH44088"/>
      <c r="IW44088" s="36"/>
      <c r="JI44088"/>
      <c r="JJ44088"/>
      <c r="KX44088" s="23"/>
      <c r="KY44088" s="23"/>
    </row>
    <row r="44089" spans="36:311" x14ac:dyDescent="0.2">
      <c r="AJ44089" s="23"/>
      <c r="HH44089"/>
      <c r="IW44089" s="36"/>
      <c r="JI44089"/>
      <c r="JJ44089"/>
      <c r="KX44089" s="23"/>
      <c r="KY44089" s="23"/>
    </row>
    <row r="44090" spans="36:311" x14ac:dyDescent="0.2">
      <c r="AJ44090" s="23"/>
      <c r="HH44090"/>
      <c r="IW44090" s="36"/>
      <c r="JI44090"/>
      <c r="JJ44090"/>
      <c r="KX44090" s="23"/>
      <c r="KY44090" s="23"/>
    </row>
    <row r="44091" spans="36:311" x14ac:dyDescent="0.2">
      <c r="AJ44091" s="23"/>
      <c r="HH44091"/>
      <c r="IW44091" s="36"/>
      <c r="JI44091"/>
      <c r="JJ44091"/>
      <c r="KX44091" s="23"/>
      <c r="KY44091" s="23"/>
    </row>
    <row r="44092" spans="36:311" x14ac:dyDescent="0.2">
      <c r="AJ44092" s="23"/>
      <c r="HH44092"/>
      <c r="IW44092" s="36"/>
      <c r="JI44092"/>
      <c r="JJ44092"/>
      <c r="KX44092" s="23"/>
      <c r="KY44092" s="23"/>
    </row>
    <row r="44093" spans="36:311" x14ac:dyDescent="0.2">
      <c r="AJ44093" s="23"/>
      <c r="HH44093"/>
      <c r="IW44093" s="36"/>
      <c r="JI44093"/>
      <c r="JJ44093"/>
      <c r="KX44093" s="23"/>
      <c r="KY44093" s="23"/>
    </row>
    <row r="44094" spans="36:311" x14ac:dyDescent="0.2">
      <c r="AJ44094" s="23"/>
      <c r="HH44094"/>
      <c r="IW44094" s="36"/>
      <c r="JI44094"/>
      <c r="JJ44094"/>
      <c r="KX44094" s="23"/>
      <c r="KY44094" s="23"/>
    </row>
    <row r="44095" spans="36:311" x14ac:dyDescent="0.2">
      <c r="AJ44095" s="23"/>
      <c r="HH44095"/>
      <c r="IW44095" s="36"/>
      <c r="JI44095"/>
      <c r="JJ44095"/>
      <c r="KX44095" s="23"/>
      <c r="KY44095" s="23"/>
    </row>
    <row r="44096" spans="36:311" x14ac:dyDescent="0.2">
      <c r="AJ44096" s="23"/>
      <c r="HH44096"/>
      <c r="IW44096" s="36"/>
      <c r="JI44096"/>
      <c r="JJ44096"/>
      <c r="KX44096" s="23"/>
      <c r="KY44096" s="23"/>
    </row>
    <row r="44097" spans="36:311" x14ac:dyDescent="0.2">
      <c r="AJ44097" s="23"/>
      <c r="HH44097"/>
      <c r="IW44097" s="36"/>
      <c r="JI44097"/>
      <c r="JJ44097"/>
      <c r="KX44097" s="23"/>
      <c r="KY44097" s="23"/>
    </row>
    <row r="44098" spans="36:311" x14ac:dyDescent="0.2">
      <c r="AJ44098" s="23"/>
      <c r="HH44098"/>
      <c r="IW44098" s="36"/>
      <c r="JI44098"/>
      <c r="JJ44098"/>
      <c r="KX44098" s="23"/>
      <c r="KY44098" s="23"/>
    </row>
    <row r="44099" spans="36:311" x14ac:dyDescent="0.2">
      <c r="AJ44099" s="23"/>
      <c r="HH44099"/>
      <c r="IW44099" s="36"/>
      <c r="JI44099"/>
      <c r="JJ44099"/>
      <c r="KX44099" s="23"/>
      <c r="KY44099" s="23"/>
    </row>
    <row r="44100" spans="36:311" x14ac:dyDescent="0.2">
      <c r="AJ44100" s="23"/>
      <c r="HH44100"/>
      <c r="IW44100" s="36"/>
      <c r="JI44100"/>
      <c r="JJ44100"/>
      <c r="KX44100" s="23"/>
      <c r="KY44100" s="23"/>
    </row>
    <row r="44101" spans="36:311" x14ac:dyDescent="0.2">
      <c r="AJ44101" s="23"/>
      <c r="HH44101"/>
      <c r="IW44101" s="36"/>
      <c r="JI44101"/>
      <c r="JJ44101"/>
      <c r="KX44101" s="23"/>
      <c r="KY44101" s="23"/>
    </row>
    <row r="44102" spans="36:311" x14ac:dyDescent="0.2">
      <c r="AJ44102" s="23"/>
      <c r="HH44102"/>
      <c r="IW44102" s="36"/>
      <c r="JI44102"/>
      <c r="JJ44102"/>
      <c r="KX44102" s="23"/>
      <c r="KY44102" s="23"/>
    </row>
    <row r="44103" spans="36:311" x14ac:dyDescent="0.2">
      <c r="AJ44103" s="23"/>
      <c r="HH44103"/>
      <c r="IW44103" s="36"/>
      <c r="JI44103"/>
      <c r="JJ44103"/>
      <c r="KX44103" s="23"/>
      <c r="KY44103" s="23"/>
    </row>
    <row r="44104" spans="36:311" x14ac:dyDescent="0.2">
      <c r="AJ44104" s="23"/>
      <c r="HH44104"/>
      <c r="IW44104" s="36"/>
      <c r="JI44104"/>
      <c r="JJ44104"/>
      <c r="KX44104" s="23"/>
      <c r="KY44104" s="23"/>
    </row>
    <row r="44105" spans="36:311" x14ac:dyDescent="0.2">
      <c r="AJ44105" s="23"/>
      <c r="HH44105"/>
      <c r="IW44105" s="36"/>
      <c r="JI44105"/>
      <c r="JJ44105"/>
      <c r="KX44105" s="23"/>
      <c r="KY44105" s="23"/>
    </row>
    <row r="44106" spans="36:311" x14ac:dyDescent="0.2">
      <c r="AJ44106" s="23"/>
      <c r="HH44106"/>
      <c r="IW44106" s="36"/>
      <c r="JI44106"/>
      <c r="JJ44106"/>
      <c r="KX44106" s="23"/>
      <c r="KY44106" s="23"/>
    </row>
    <row r="44107" spans="36:311" x14ac:dyDescent="0.2">
      <c r="AJ44107" s="23"/>
      <c r="HH44107"/>
      <c r="IW44107" s="36"/>
      <c r="JI44107"/>
      <c r="JJ44107"/>
      <c r="KX44107" s="23"/>
      <c r="KY44107" s="23"/>
    </row>
    <row r="44108" spans="36:311" x14ac:dyDescent="0.2">
      <c r="AJ44108" s="23"/>
      <c r="HH44108"/>
      <c r="IW44108" s="36"/>
      <c r="JI44108"/>
      <c r="JJ44108"/>
      <c r="KX44108" s="23"/>
      <c r="KY44108" s="23"/>
    </row>
    <row r="44109" spans="36:311" x14ac:dyDescent="0.2">
      <c r="AJ44109" s="23"/>
      <c r="HH44109"/>
      <c r="IW44109" s="36"/>
      <c r="JI44109"/>
      <c r="JJ44109"/>
      <c r="KX44109" s="23"/>
      <c r="KY44109" s="23"/>
    </row>
    <row r="44110" spans="36:311" x14ac:dyDescent="0.2">
      <c r="AJ44110" s="23"/>
      <c r="HH44110"/>
      <c r="IW44110" s="36"/>
      <c r="JI44110"/>
      <c r="JJ44110"/>
      <c r="KX44110" s="23"/>
      <c r="KY44110" s="23"/>
    </row>
    <row r="44111" spans="36:311" x14ac:dyDescent="0.2">
      <c r="AJ44111" s="23"/>
      <c r="HH44111"/>
      <c r="IW44111" s="36"/>
      <c r="JI44111"/>
      <c r="JJ44111"/>
      <c r="KX44111" s="23"/>
      <c r="KY44111" s="23"/>
    </row>
    <row r="44112" spans="36:311" x14ac:dyDescent="0.2">
      <c r="AJ44112" s="23"/>
      <c r="HH44112"/>
      <c r="IW44112" s="36"/>
      <c r="JI44112"/>
      <c r="JJ44112"/>
      <c r="KX44112" s="23"/>
      <c r="KY44112" s="23"/>
    </row>
    <row r="44113" spans="36:311" x14ac:dyDescent="0.2">
      <c r="AJ44113" s="23"/>
      <c r="HH44113"/>
      <c r="IW44113" s="36"/>
      <c r="JI44113"/>
      <c r="JJ44113"/>
      <c r="KX44113" s="23"/>
      <c r="KY44113" s="23"/>
    </row>
    <row r="44114" spans="36:311" x14ac:dyDescent="0.2">
      <c r="AJ44114" s="23"/>
      <c r="HH44114"/>
      <c r="IW44114" s="36"/>
      <c r="JI44114"/>
      <c r="JJ44114"/>
      <c r="KX44114" s="23"/>
      <c r="KY44114" s="23"/>
    </row>
    <row r="44115" spans="36:311" x14ac:dyDescent="0.2">
      <c r="AJ44115" s="23"/>
      <c r="HH44115"/>
      <c r="IW44115" s="36"/>
      <c r="JI44115"/>
      <c r="JJ44115"/>
      <c r="KX44115" s="23"/>
      <c r="KY44115" s="23"/>
    </row>
    <row r="44116" spans="36:311" x14ac:dyDescent="0.2">
      <c r="AJ44116" s="23"/>
      <c r="HH44116"/>
      <c r="IW44116" s="36"/>
      <c r="JI44116"/>
      <c r="JJ44116"/>
      <c r="KX44116" s="23"/>
      <c r="KY44116" s="23"/>
    </row>
    <row r="44117" spans="36:311" x14ac:dyDescent="0.2">
      <c r="AJ44117" s="23"/>
      <c r="HH44117"/>
      <c r="IW44117" s="36"/>
      <c r="JI44117"/>
      <c r="JJ44117"/>
      <c r="KX44117" s="23"/>
      <c r="KY44117" s="23"/>
    </row>
    <row r="44118" spans="36:311" x14ac:dyDescent="0.2">
      <c r="AJ44118" s="23"/>
      <c r="HH44118"/>
      <c r="IW44118" s="36"/>
      <c r="JI44118"/>
      <c r="JJ44118"/>
      <c r="KX44118" s="23"/>
      <c r="KY44118" s="23"/>
    </row>
    <row r="44119" spans="36:311" x14ac:dyDescent="0.2">
      <c r="AJ44119" s="23"/>
      <c r="HH44119"/>
      <c r="IW44119" s="36"/>
      <c r="JI44119"/>
      <c r="JJ44119"/>
      <c r="KX44119" s="23"/>
      <c r="KY44119" s="23"/>
    </row>
    <row r="44120" spans="36:311" x14ac:dyDescent="0.2">
      <c r="AJ44120" s="23"/>
      <c r="HH44120"/>
      <c r="IW44120" s="36"/>
      <c r="JI44120"/>
      <c r="JJ44120"/>
      <c r="KX44120" s="23"/>
      <c r="KY44120" s="23"/>
    </row>
    <row r="44121" spans="36:311" x14ac:dyDescent="0.2">
      <c r="AJ44121" s="23"/>
      <c r="HH44121"/>
      <c r="IW44121" s="36"/>
      <c r="JI44121"/>
      <c r="JJ44121"/>
      <c r="KX44121" s="23"/>
      <c r="KY44121" s="23"/>
    </row>
    <row r="44122" spans="36:311" x14ac:dyDescent="0.2">
      <c r="AJ44122" s="23"/>
      <c r="HH44122"/>
      <c r="IW44122" s="36"/>
      <c r="JI44122"/>
      <c r="JJ44122"/>
      <c r="KX44122" s="23"/>
      <c r="KY44122" s="23"/>
    </row>
    <row r="44123" spans="36:311" x14ac:dyDescent="0.2">
      <c r="AJ44123" s="23"/>
      <c r="HH44123"/>
      <c r="IW44123" s="36"/>
      <c r="JI44123"/>
      <c r="JJ44123"/>
      <c r="KX44123" s="23"/>
      <c r="KY44123" s="23"/>
    </row>
    <row r="44124" spans="36:311" x14ac:dyDescent="0.2">
      <c r="AJ44124" s="23"/>
      <c r="HH44124"/>
      <c r="IW44124" s="36"/>
      <c r="JI44124"/>
      <c r="JJ44124"/>
      <c r="KX44124" s="23"/>
      <c r="KY44124" s="23"/>
    </row>
    <row r="44125" spans="36:311" x14ac:dyDescent="0.2">
      <c r="AJ44125" s="23"/>
      <c r="HH44125"/>
      <c r="IW44125" s="36"/>
      <c r="JI44125"/>
      <c r="JJ44125"/>
      <c r="KX44125" s="23"/>
      <c r="KY44125" s="23"/>
    </row>
    <row r="44126" spans="36:311" x14ac:dyDescent="0.2">
      <c r="AJ44126" s="23"/>
      <c r="HH44126"/>
      <c r="IW44126" s="36"/>
      <c r="JI44126"/>
      <c r="JJ44126"/>
      <c r="KX44126" s="23"/>
      <c r="KY44126" s="23"/>
    </row>
    <row r="44127" spans="36:311" x14ac:dyDescent="0.2">
      <c r="AJ44127" s="23"/>
      <c r="HH44127"/>
      <c r="IW44127" s="36"/>
      <c r="JI44127"/>
      <c r="JJ44127"/>
      <c r="KX44127" s="23"/>
      <c r="KY44127" s="23"/>
    </row>
    <row r="44128" spans="36:311" x14ac:dyDescent="0.2">
      <c r="AJ44128" s="23"/>
      <c r="HH44128"/>
      <c r="IW44128" s="36"/>
      <c r="JI44128"/>
      <c r="JJ44128"/>
      <c r="KX44128" s="23"/>
      <c r="KY44128" s="23"/>
    </row>
    <row r="44129" spans="36:311" x14ac:dyDescent="0.2">
      <c r="AJ44129" s="23"/>
      <c r="HH44129"/>
      <c r="IW44129" s="36"/>
      <c r="JI44129"/>
      <c r="JJ44129"/>
      <c r="KX44129" s="23"/>
      <c r="KY44129" s="23"/>
    </row>
    <row r="44130" spans="36:311" x14ac:dyDescent="0.2">
      <c r="AJ44130" s="23"/>
      <c r="HH44130"/>
      <c r="IW44130" s="36"/>
      <c r="JI44130"/>
      <c r="JJ44130"/>
      <c r="KX44130" s="23"/>
      <c r="KY44130" s="23"/>
    </row>
    <row r="44131" spans="36:311" x14ac:dyDescent="0.2">
      <c r="AJ44131" s="23"/>
      <c r="HH44131"/>
      <c r="IW44131" s="36"/>
      <c r="JI44131"/>
      <c r="JJ44131"/>
      <c r="KX44131" s="23"/>
      <c r="KY44131" s="23"/>
    </row>
    <row r="44132" spans="36:311" x14ac:dyDescent="0.2">
      <c r="AJ44132" s="23"/>
      <c r="HH44132"/>
      <c r="IW44132" s="36"/>
      <c r="JI44132"/>
      <c r="JJ44132"/>
      <c r="KX44132" s="23"/>
      <c r="KY44132" s="23"/>
    </row>
    <row r="44133" spans="36:311" x14ac:dyDescent="0.2">
      <c r="AJ44133" s="23"/>
      <c r="HH44133"/>
      <c r="IW44133" s="36"/>
      <c r="JI44133"/>
      <c r="JJ44133"/>
      <c r="KX44133" s="23"/>
      <c r="KY44133" s="23"/>
    </row>
    <row r="44134" spans="36:311" x14ac:dyDescent="0.2">
      <c r="AJ44134" s="23"/>
      <c r="HH44134"/>
      <c r="IW44134" s="36"/>
      <c r="JI44134"/>
      <c r="JJ44134"/>
      <c r="KX44134" s="23"/>
      <c r="KY44134" s="23"/>
    </row>
    <row r="44135" spans="36:311" x14ac:dyDescent="0.2">
      <c r="AJ44135" s="23"/>
      <c r="HH44135"/>
      <c r="IW44135" s="36"/>
      <c r="JI44135"/>
      <c r="JJ44135"/>
      <c r="KX44135" s="23"/>
      <c r="KY44135" s="23"/>
    </row>
    <row r="44136" spans="36:311" x14ac:dyDescent="0.2">
      <c r="AJ44136" s="23"/>
      <c r="HH44136"/>
      <c r="IW44136" s="36"/>
      <c r="JI44136"/>
      <c r="JJ44136"/>
      <c r="KX44136" s="23"/>
      <c r="KY44136" s="23"/>
    </row>
    <row r="44137" spans="36:311" x14ac:dyDescent="0.2">
      <c r="AJ44137" s="23"/>
      <c r="HH44137"/>
      <c r="IW44137" s="36"/>
      <c r="JI44137"/>
      <c r="JJ44137"/>
      <c r="KX44137" s="23"/>
      <c r="KY44137" s="23"/>
    </row>
    <row r="44138" spans="36:311" x14ac:dyDescent="0.2">
      <c r="AJ44138" s="23"/>
      <c r="HH44138"/>
      <c r="IW44138" s="36"/>
      <c r="JI44138"/>
      <c r="JJ44138"/>
      <c r="KX44138" s="23"/>
      <c r="KY44138" s="23"/>
    </row>
    <row r="44139" spans="36:311" x14ac:dyDescent="0.2">
      <c r="AJ44139" s="23"/>
      <c r="HH44139"/>
      <c r="IW44139" s="36"/>
      <c r="JI44139"/>
      <c r="JJ44139"/>
      <c r="KX44139" s="23"/>
      <c r="KY44139" s="23"/>
    </row>
    <row r="44140" spans="36:311" x14ac:dyDescent="0.2">
      <c r="AJ44140" s="23"/>
      <c r="HH44140"/>
      <c r="IW44140" s="36"/>
      <c r="JI44140"/>
      <c r="JJ44140"/>
      <c r="KX44140" s="23"/>
      <c r="KY44140" s="23"/>
    </row>
    <row r="44141" spans="36:311" x14ac:dyDescent="0.2">
      <c r="AJ44141" s="23"/>
      <c r="HH44141"/>
      <c r="IW44141" s="36"/>
      <c r="JI44141"/>
      <c r="JJ44141"/>
      <c r="KX44141" s="23"/>
      <c r="KY44141" s="23"/>
    </row>
    <row r="44142" spans="36:311" x14ac:dyDescent="0.2">
      <c r="AJ44142" s="23"/>
      <c r="HH44142"/>
      <c r="IW44142" s="36"/>
      <c r="JI44142"/>
      <c r="JJ44142"/>
      <c r="KX44142" s="23"/>
      <c r="KY44142" s="23"/>
    </row>
    <row r="44143" spans="36:311" x14ac:dyDescent="0.2">
      <c r="AJ44143" s="23"/>
      <c r="HH44143"/>
      <c r="IW44143" s="36"/>
      <c r="JI44143"/>
      <c r="JJ44143"/>
      <c r="KX44143" s="23"/>
      <c r="KY44143" s="23"/>
    </row>
    <row r="44144" spans="36:311" x14ac:dyDescent="0.2">
      <c r="AJ44144" s="23"/>
      <c r="HH44144"/>
      <c r="IW44144" s="36"/>
      <c r="JI44144"/>
      <c r="JJ44144"/>
      <c r="KX44144" s="23"/>
      <c r="KY44144" s="23"/>
    </row>
    <row r="44145" spans="36:311" x14ac:dyDescent="0.2">
      <c r="AJ44145" s="23"/>
      <c r="HH44145"/>
      <c r="IW44145" s="36"/>
      <c r="JI44145"/>
      <c r="JJ44145"/>
      <c r="KX44145" s="23"/>
      <c r="KY44145" s="23"/>
    </row>
    <row r="44146" spans="36:311" x14ac:dyDescent="0.2">
      <c r="AJ44146" s="23"/>
      <c r="HH44146"/>
      <c r="IW44146" s="36"/>
      <c r="JI44146"/>
      <c r="JJ44146"/>
      <c r="KX44146" s="23"/>
      <c r="KY44146" s="23"/>
    </row>
    <row r="44147" spans="36:311" x14ac:dyDescent="0.2">
      <c r="AJ44147" s="23"/>
      <c r="HH44147"/>
      <c r="IW44147" s="36"/>
      <c r="JI44147"/>
      <c r="JJ44147"/>
      <c r="KX44147" s="23"/>
      <c r="KY44147" s="23"/>
    </row>
    <row r="44148" spans="36:311" x14ac:dyDescent="0.2">
      <c r="AJ44148" s="23"/>
      <c r="HH44148"/>
      <c r="IW44148" s="36"/>
      <c r="JI44148"/>
      <c r="JJ44148"/>
      <c r="KX44148" s="23"/>
      <c r="KY44148" s="23"/>
    </row>
    <row r="44149" spans="36:311" x14ac:dyDescent="0.2">
      <c r="AJ44149" s="23"/>
      <c r="HH44149"/>
      <c r="IW44149" s="36"/>
      <c r="JI44149"/>
      <c r="JJ44149"/>
      <c r="KX44149" s="23"/>
      <c r="KY44149" s="23"/>
    </row>
    <row r="44150" spans="36:311" x14ac:dyDescent="0.2">
      <c r="AJ44150" s="23"/>
      <c r="HH44150"/>
      <c r="IW44150" s="36"/>
      <c r="JI44150"/>
      <c r="JJ44150"/>
      <c r="KX44150" s="23"/>
      <c r="KY44150" s="23"/>
    </row>
    <row r="44151" spans="36:311" x14ac:dyDescent="0.2">
      <c r="AJ44151" s="23"/>
      <c r="HH44151"/>
      <c r="IW44151" s="36"/>
      <c r="JI44151"/>
      <c r="JJ44151"/>
      <c r="KX44151" s="23"/>
      <c r="KY44151" s="23"/>
    </row>
    <row r="44152" spans="36:311" x14ac:dyDescent="0.2">
      <c r="AJ44152" s="23"/>
      <c r="HH44152"/>
      <c r="IW44152" s="36"/>
      <c r="JI44152"/>
      <c r="JJ44152"/>
      <c r="KX44152" s="23"/>
      <c r="KY44152" s="23"/>
    </row>
    <row r="44153" spans="36:311" x14ac:dyDescent="0.2">
      <c r="AJ44153" s="23"/>
      <c r="HH44153"/>
      <c r="IW44153" s="36"/>
      <c r="JI44153"/>
      <c r="JJ44153"/>
      <c r="KX44153" s="23"/>
      <c r="KY44153" s="23"/>
    </row>
    <row r="44154" spans="36:311" x14ac:dyDescent="0.2">
      <c r="AJ44154" s="23"/>
      <c r="HH44154"/>
      <c r="IW44154" s="36"/>
      <c r="JI44154"/>
      <c r="JJ44154"/>
      <c r="KX44154" s="23"/>
      <c r="KY44154" s="23"/>
    </row>
    <row r="44155" spans="36:311" x14ac:dyDescent="0.2">
      <c r="AJ44155" s="23"/>
      <c r="HH44155"/>
      <c r="IW44155" s="36"/>
      <c r="JI44155"/>
      <c r="JJ44155"/>
      <c r="KX44155" s="23"/>
      <c r="KY44155" s="23"/>
    </row>
    <row r="44156" spans="36:311" x14ac:dyDescent="0.2">
      <c r="AJ44156" s="23"/>
      <c r="HH44156"/>
      <c r="IW44156" s="36"/>
      <c r="JI44156"/>
      <c r="JJ44156"/>
      <c r="KX44156" s="23"/>
      <c r="KY44156" s="23"/>
    </row>
    <row r="44157" spans="36:311" x14ac:dyDescent="0.2">
      <c r="AJ44157" s="23"/>
      <c r="HH44157"/>
      <c r="IW44157" s="36"/>
      <c r="JI44157"/>
      <c r="JJ44157"/>
      <c r="KX44157" s="23"/>
      <c r="KY44157" s="23"/>
    </row>
    <row r="44158" spans="36:311" x14ac:dyDescent="0.2">
      <c r="AJ44158" s="23"/>
      <c r="HH44158"/>
      <c r="IW44158" s="36"/>
      <c r="JI44158"/>
      <c r="JJ44158"/>
      <c r="KX44158" s="23"/>
      <c r="KY44158" s="23"/>
    </row>
    <row r="44159" spans="36:311" x14ac:dyDescent="0.2">
      <c r="AJ44159" s="23"/>
      <c r="HH44159"/>
      <c r="IW44159" s="36"/>
      <c r="JI44159"/>
      <c r="JJ44159"/>
      <c r="KX44159" s="23"/>
      <c r="KY44159" s="23"/>
    </row>
    <row r="44160" spans="36:311" x14ac:dyDescent="0.2">
      <c r="AJ44160" s="23"/>
      <c r="HH44160"/>
      <c r="IW44160" s="36"/>
      <c r="JI44160"/>
      <c r="JJ44160"/>
      <c r="KX44160" s="23"/>
      <c r="KY44160" s="23"/>
    </row>
    <row r="44161" spans="36:311" x14ac:dyDescent="0.2">
      <c r="AJ44161" s="23"/>
      <c r="HH44161"/>
      <c r="IW44161" s="36"/>
      <c r="JI44161"/>
      <c r="JJ44161"/>
      <c r="KX44161" s="23"/>
      <c r="KY44161" s="23"/>
    </row>
    <row r="44162" spans="36:311" x14ac:dyDescent="0.2">
      <c r="AJ44162" s="23"/>
      <c r="HH44162"/>
      <c r="IW44162" s="36"/>
      <c r="JI44162"/>
      <c r="JJ44162"/>
      <c r="KX44162" s="23"/>
      <c r="KY44162" s="23"/>
    </row>
    <row r="44163" spans="36:311" x14ac:dyDescent="0.2">
      <c r="AJ44163" s="23"/>
      <c r="HH44163"/>
      <c r="IW44163" s="36"/>
      <c r="JI44163"/>
      <c r="JJ44163"/>
      <c r="KX44163" s="23"/>
      <c r="KY44163" s="23"/>
    </row>
    <row r="44164" spans="36:311" x14ac:dyDescent="0.2">
      <c r="AJ44164" s="23"/>
      <c r="HH44164"/>
      <c r="IW44164" s="36"/>
      <c r="JI44164"/>
      <c r="JJ44164"/>
      <c r="KX44164" s="23"/>
      <c r="KY44164" s="23"/>
    </row>
    <row r="44165" spans="36:311" x14ac:dyDescent="0.2">
      <c r="AJ44165" s="23"/>
      <c r="HH44165"/>
      <c r="IW44165" s="36"/>
      <c r="JI44165"/>
      <c r="JJ44165"/>
      <c r="KX44165" s="23"/>
      <c r="KY44165" s="23"/>
    </row>
    <row r="44166" spans="36:311" x14ac:dyDescent="0.2">
      <c r="AJ44166" s="23"/>
      <c r="HH44166"/>
      <c r="IW44166" s="36"/>
      <c r="JI44166"/>
      <c r="JJ44166"/>
      <c r="KX44166" s="23"/>
      <c r="KY44166" s="23"/>
    </row>
    <row r="44167" spans="36:311" x14ac:dyDescent="0.2">
      <c r="AJ44167" s="23"/>
      <c r="HH44167"/>
      <c r="IW44167" s="36"/>
      <c r="JI44167"/>
      <c r="JJ44167"/>
      <c r="KX44167" s="23"/>
      <c r="KY44167" s="23"/>
    </row>
    <row r="44168" spans="36:311" x14ac:dyDescent="0.2">
      <c r="AJ44168" s="23"/>
      <c r="HH44168"/>
      <c r="IW44168" s="36"/>
      <c r="JI44168"/>
      <c r="JJ44168"/>
      <c r="KX44168" s="23"/>
      <c r="KY44168" s="23"/>
    </row>
    <row r="44169" spans="36:311" x14ac:dyDescent="0.2">
      <c r="AJ44169" s="23"/>
      <c r="HH44169"/>
      <c r="IW44169" s="36"/>
      <c r="JI44169"/>
      <c r="JJ44169"/>
      <c r="KX44169" s="23"/>
      <c r="KY44169" s="23"/>
    </row>
    <row r="44170" spans="36:311" x14ac:dyDescent="0.2">
      <c r="AJ44170" s="23"/>
      <c r="HH44170"/>
      <c r="IW44170" s="36"/>
      <c r="JI44170"/>
      <c r="JJ44170"/>
      <c r="KX44170" s="23"/>
      <c r="KY44170" s="23"/>
    </row>
    <row r="44171" spans="36:311" x14ac:dyDescent="0.2">
      <c r="AJ44171" s="23"/>
      <c r="HH44171"/>
      <c r="IW44171" s="36"/>
      <c r="JI44171"/>
      <c r="JJ44171"/>
      <c r="KX44171" s="23"/>
      <c r="KY44171" s="23"/>
    </row>
    <row r="44172" spans="36:311" x14ac:dyDescent="0.2">
      <c r="AJ44172" s="23"/>
      <c r="HH44172"/>
      <c r="IW44172" s="36"/>
      <c r="JI44172"/>
      <c r="JJ44172"/>
      <c r="KX44172" s="23"/>
      <c r="KY44172" s="23"/>
    </row>
    <row r="44173" spans="36:311" x14ac:dyDescent="0.2">
      <c r="AJ44173" s="23"/>
      <c r="HH44173"/>
      <c r="IW44173" s="36"/>
      <c r="JI44173"/>
      <c r="JJ44173"/>
      <c r="KX44173" s="23"/>
      <c r="KY44173" s="23"/>
    </row>
    <row r="44174" spans="36:311" x14ac:dyDescent="0.2">
      <c r="AJ44174" s="23"/>
      <c r="HH44174"/>
      <c r="IW44174" s="36"/>
      <c r="JI44174"/>
      <c r="JJ44174"/>
      <c r="KX44174" s="23"/>
      <c r="KY44174" s="23"/>
    </row>
    <row r="44175" spans="36:311" x14ac:dyDescent="0.2">
      <c r="AJ44175" s="23"/>
      <c r="HH44175"/>
      <c r="IW44175" s="36"/>
      <c r="JI44175"/>
      <c r="JJ44175"/>
      <c r="KX44175" s="23"/>
      <c r="KY44175" s="23"/>
    </row>
    <row r="44176" spans="36:311" x14ac:dyDescent="0.2">
      <c r="AJ44176" s="23"/>
      <c r="HH44176"/>
      <c r="IW44176" s="36"/>
      <c r="JI44176"/>
      <c r="JJ44176"/>
      <c r="KX44176" s="23"/>
      <c r="KY44176" s="23"/>
    </row>
    <row r="44177" spans="36:311" x14ac:dyDescent="0.2">
      <c r="AJ44177" s="23"/>
      <c r="HH44177"/>
      <c r="IW44177" s="36"/>
      <c r="JI44177"/>
      <c r="JJ44177"/>
      <c r="KX44177" s="23"/>
      <c r="KY44177" s="23"/>
    </row>
    <row r="44178" spans="36:311" x14ac:dyDescent="0.2">
      <c r="AJ44178" s="23"/>
      <c r="HH44178"/>
      <c r="IW44178" s="36"/>
      <c r="JI44178"/>
      <c r="JJ44178"/>
      <c r="KX44178" s="23"/>
      <c r="KY44178" s="23"/>
    </row>
    <row r="44179" spans="36:311" x14ac:dyDescent="0.2">
      <c r="AJ44179" s="23"/>
      <c r="HH44179"/>
      <c r="IW44179" s="36"/>
      <c r="JI44179"/>
      <c r="JJ44179"/>
      <c r="KX44179" s="23"/>
      <c r="KY44179" s="23"/>
    </row>
    <row r="44180" spans="36:311" x14ac:dyDescent="0.2">
      <c r="AJ44180" s="23"/>
      <c r="HH44180"/>
      <c r="IW44180" s="36"/>
      <c r="JI44180"/>
      <c r="JJ44180"/>
      <c r="KX44180" s="23"/>
      <c r="KY44180" s="23"/>
    </row>
    <row r="44181" spans="36:311" x14ac:dyDescent="0.2">
      <c r="AJ44181" s="23"/>
      <c r="HH44181"/>
      <c r="IW44181" s="36"/>
      <c r="JI44181"/>
      <c r="JJ44181"/>
      <c r="KX44181" s="23"/>
      <c r="KY44181" s="23"/>
    </row>
    <row r="44182" spans="36:311" x14ac:dyDescent="0.2">
      <c r="AJ44182" s="23"/>
      <c r="HH44182"/>
      <c r="IW44182" s="36"/>
      <c r="JI44182"/>
      <c r="JJ44182"/>
      <c r="KX44182" s="23"/>
      <c r="KY44182" s="23"/>
    </row>
    <row r="44183" spans="36:311" x14ac:dyDescent="0.2">
      <c r="AJ44183" s="23"/>
      <c r="HH44183"/>
      <c r="IW44183" s="36"/>
      <c r="JI44183"/>
      <c r="JJ44183"/>
      <c r="KX44183" s="23"/>
      <c r="KY44183" s="23"/>
    </row>
    <row r="44184" spans="36:311" x14ac:dyDescent="0.2">
      <c r="AJ44184" s="23"/>
      <c r="HH44184"/>
      <c r="IW44184" s="36"/>
      <c r="JI44184"/>
      <c r="JJ44184"/>
      <c r="KX44184" s="23"/>
      <c r="KY44184" s="23"/>
    </row>
    <row r="44185" spans="36:311" x14ac:dyDescent="0.2">
      <c r="AJ44185" s="23"/>
      <c r="HH44185"/>
      <c r="IW44185" s="36"/>
      <c r="JI44185"/>
      <c r="JJ44185"/>
      <c r="KX44185" s="23"/>
      <c r="KY44185" s="23"/>
    </row>
    <row r="44186" spans="36:311" x14ac:dyDescent="0.2">
      <c r="AJ44186" s="23"/>
      <c r="HH44186"/>
      <c r="IW44186" s="36"/>
      <c r="JI44186"/>
      <c r="JJ44186"/>
      <c r="KX44186" s="23"/>
      <c r="KY44186" s="23"/>
    </row>
    <row r="44187" spans="36:311" x14ac:dyDescent="0.2">
      <c r="AJ44187" s="23"/>
      <c r="HH44187"/>
      <c r="IW44187" s="36"/>
      <c r="JI44187"/>
      <c r="JJ44187"/>
      <c r="KX44187" s="23"/>
      <c r="KY44187" s="23"/>
    </row>
    <row r="44188" spans="36:311" x14ac:dyDescent="0.2">
      <c r="AJ44188" s="23"/>
      <c r="HH44188"/>
      <c r="IW44188" s="36"/>
      <c r="JI44188"/>
      <c r="JJ44188"/>
      <c r="KX44188" s="23"/>
      <c r="KY44188" s="23"/>
    </row>
    <row r="44189" spans="36:311" x14ac:dyDescent="0.2">
      <c r="AJ44189" s="23"/>
      <c r="HH44189"/>
      <c r="IW44189" s="36"/>
      <c r="JI44189"/>
      <c r="JJ44189"/>
      <c r="KX44189" s="23"/>
      <c r="KY44189" s="23"/>
    </row>
    <row r="44190" spans="36:311" x14ac:dyDescent="0.2">
      <c r="AJ44190" s="23"/>
      <c r="HH44190"/>
      <c r="IW44190" s="36"/>
      <c r="JI44190"/>
      <c r="JJ44190"/>
      <c r="KX44190" s="23"/>
      <c r="KY44190" s="23"/>
    </row>
    <row r="44191" spans="36:311" x14ac:dyDescent="0.2">
      <c r="AJ44191" s="23"/>
      <c r="HH44191"/>
      <c r="IW44191" s="36"/>
      <c r="JI44191"/>
      <c r="JJ44191"/>
      <c r="KX44191" s="23"/>
      <c r="KY44191" s="23"/>
    </row>
    <row r="44192" spans="36:311" x14ac:dyDescent="0.2">
      <c r="AJ44192" s="23"/>
      <c r="HH44192"/>
      <c r="IW44192" s="36"/>
      <c r="JI44192"/>
      <c r="JJ44192"/>
      <c r="KX44192" s="23"/>
      <c r="KY44192" s="23"/>
    </row>
    <row r="44193" spans="36:311" x14ac:dyDescent="0.2">
      <c r="AJ44193" s="23"/>
      <c r="HH44193"/>
      <c r="IW44193" s="36"/>
      <c r="JI44193"/>
      <c r="JJ44193"/>
      <c r="KX44193" s="23"/>
      <c r="KY44193" s="23"/>
    </row>
    <row r="44194" spans="36:311" x14ac:dyDescent="0.2">
      <c r="AJ44194" s="23"/>
      <c r="HH44194"/>
      <c r="IW44194" s="36"/>
      <c r="JI44194"/>
      <c r="JJ44194"/>
      <c r="KX44194" s="23"/>
      <c r="KY44194" s="23"/>
    </row>
    <row r="44195" spans="36:311" x14ac:dyDescent="0.2">
      <c r="AJ44195" s="23"/>
      <c r="HH44195"/>
      <c r="IW44195" s="36"/>
      <c r="JI44195"/>
      <c r="JJ44195"/>
      <c r="KX44195" s="23"/>
      <c r="KY44195" s="23"/>
    </row>
    <row r="44196" spans="36:311" x14ac:dyDescent="0.2">
      <c r="AJ44196" s="23"/>
      <c r="HH44196"/>
      <c r="IW44196" s="36"/>
      <c r="JI44196"/>
      <c r="JJ44196"/>
      <c r="KX44196" s="23"/>
      <c r="KY44196" s="23"/>
    </row>
    <row r="44197" spans="36:311" x14ac:dyDescent="0.2">
      <c r="AJ44197" s="23"/>
      <c r="HH44197"/>
      <c r="IW44197" s="36"/>
      <c r="JI44197"/>
      <c r="JJ44197"/>
      <c r="KX44197" s="23"/>
      <c r="KY44197" s="23"/>
    </row>
    <row r="44198" spans="36:311" x14ac:dyDescent="0.2">
      <c r="AJ44198" s="23"/>
      <c r="HH44198"/>
      <c r="IW44198" s="36"/>
      <c r="JI44198"/>
      <c r="JJ44198"/>
      <c r="KX44198" s="23"/>
      <c r="KY44198" s="23"/>
    </row>
    <row r="44199" spans="36:311" x14ac:dyDescent="0.2">
      <c r="AJ44199" s="23"/>
      <c r="HH44199"/>
      <c r="IW44199" s="36"/>
      <c r="JI44199"/>
      <c r="JJ44199"/>
      <c r="KX44199" s="23"/>
      <c r="KY44199" s="23"/>
    </row>
    <row r="44200" spans="36:311" x14ac:dyDescent="0.2">
      <c r="AJ44200" s="23"/>
      <c r="HH44200"/>
      <c r="IW44200" s="36"/>
      <c r="JI44200"/>
      <c r="JJ44200"/>
      <c r="KX44200" s="23"/>
      <c r="KY44200" s="23"/>
    </row>
    <row r="44201" spans="36:311" x14ac:dyDescent="0.2">
      <c r="AJ44201" s="23"/>
      <c r="HH44201"/>
      <c r="IW44201" s="36"/>
      <c r="JI44201"/>
      <c r="JJ44201"/>
      <c r="KX44201" s="23"/>
      <c r="KY44201" s="23"/>
    </row>
    <row r="44202" spans="36:311" x14ac:dyDescent="0.2">
      <c r="AJ44202" s="23"/>
      <c r="HH44202"/>
      <c r="IW44202" s="36"/>
      <c r="JI44202"/>
      <c r="JJ44202"/>
      <c r="KX44202" s="23"/>
      <c r="KY44202" s="23"/>
    </row>
    <row r="44203" spans="36:311" x14ac:dyDescent="0.2">
      <c r="AJ44203" s="23"/>
      <c r="HH44203"/>
      <c r="IW44203" s="36"/>
      <c r="JI44203"/>
      <c r="JJ44203"/>
      <c r="KX44203" s="23"/>
      <c r="KY44203" s="23"/>
    </row>
    <row r="44204" spans="36:311" x14ac:dyDescent="0.2">
      <c r="AJ44204" s="23"/>
      <c r="HH44204"/>
      <c r="IW44204" s="36"/>
      <c r="JI44204"/>
      <c r="JJ44204"/>
      <c r="KX44204" s="23"/>
      <c r="KY44204" s="23"/>
    </row>
    <row r="44205" spans="36:311" x14ac:dyDescent="0.2">
      <c r="AJ44205" s="23"/>
      <c r="HH44205"/>
      <c r="IW44205" s="36"/>
      <c r="JI44205"/>
      <c r="JJ44205"/>
      <c r="KX44205" s="23"/>
      <c r="KY44205" s="23"/>
    </row>
    <row r="44206" spans="36:311" x14ac:dyDescent="0.2">
      <c r="AJ44206" s="23"/>
      <c r="HH44206"/>
      <c r="IW44206" s="36"/>
      <c r="JI44206"/>
      <c r="JJ44206"/>
      <c r="KX44206" s="23"/>
      <c r="KY44206" s="23"/>
    </row>
    <row r="44207" spans="36:311" x14ac:dyDescent="0.2">
      <c r="AJ44207" s="23"/>
      <c r="HH44207"/>
      <c r="IW44207" s="36"/>
      <c r="JI44207"/>
      <c r="JJ44207"/>
      <c r="KX44207" s="23"/>
      <c r="KY44207" s="23"/>
    </row>
    <row r="44208" spans="36:311" x14ac:dyDescent="0.2">
      <c r="AJ44208" s="23"/>
      <c r="HH44208"/>
      <c r="IW44208" s="36"/>
      <c r="JI44208"/>
      <c r="JJ44208"/>
      <c r="KX44208" s="23"/>
      <c r="KY44208" s="23"/>
    </row>
    <row r="44209" spans="36:311" x14ac:dyDescent="0.2">
      <c r="AJ44209" s="23"/>
      <c r="HH44209"/>
      <c r="IW44209" s="36"/>
      <c r="JI44209"/>
      <c r="JJ44209"/>
      <c r="KX44209" s="23"/>
      <c r="KY44209" s="23"/>
    </row>
    <row r="44210" spans="36:311" x14ac:dyDescent="0.2">
      <c r="AJ44210" s="23"/>
      <c r="HH44210"/>
      <c r="IW44210" s="36"/>
      <c r="JI44210"/>
      <c r="JJ44210"/>
      <c r="KX44210" s="23"/>
      <c r="KY44210" s="23"/>
    </row>
    <row r="44211" spans="36:311" x14ac:dyDescent="0.2">
      <c r="AJ44211" s="23"/>
      <c r="HH44211"/>
      <c r="IW44211" s="36"/>
      <c r="JI44211"/>
      <c r="JJ44211"/>
      <c r="KX44211" s="23"/>
      <c r="KY44211" s="23"/>
    </row>
    <row r="44212" spans="36:311" x14ac:dyDescent="0.2">
      <c r="AJ44212" s="23"/>
      <c r="HH44212"/>
      <c r="IW44212" s="36"/>
      <c r="JI44212"/>
      <c r="JJ44212"/>
      <c r="KX44212" s="23"/>
      <c r="KY44212" s="23"/>
    </row>
    <row r="44213" spans="36:311" x14ac:dyDescent="0.2">
      <c r="AJ44213" s="23"/>
      <c r="HH44213"/>
      <c r="IW44213" s="36"/>
      <c r="JI44213"/>
      <c r="JJ44213"/>
      <c r="KX44213" s="23"/>
      <c r="KY44213" s="23"/>
    </row>
    <row r="44214" spans="36:311" x14ac:dyDescent="0.2">
      <c r="AJ44214" s="23"/>
      <c r="HH44214"/>
      <c r="IW44214" s="36"/>
      <c r="JI44214"/>
      <c r="JJ44214"/>
      <c r="KX44214" s="23"/>
      <c r="KY44214" s="23"/>
    </row>
    <row r="44215" spans="36:311" x14ac:dyDescent="0.2">
      <c r="AJ44215" s="23"/>
      <c r="HH44215"/>
      <c r="IW44215" s="36"/>
      <c r="JI44215"/>
      <c r="JJ44215"/>
      <c r="KX44215" s="23"/>
      <c r="KY44215" s="23"/>
    </row>
    <row r="44216" spans="36:311" x14ac:dyDescent="0.2">
      <c r="AJ44216" s="23"/>
      <c r="HH44216"/>
      <c r="IW44216" s="36"/>
      <c r="JI44216"/>
      <c r="JJ44216"/>
      <c r="KX44216" s="23"/>
      <c r="KY44216" s="23"/>
    </row>
    <row r="44217" spans="36:311" x14ac:dyDescent="0.2">
      <c r="AJ44217" s="23"/>
      <c r="HH44217"/>
      <c r="IW44217" s="36"/>
      <c r="JI44217"/>
      <c r="JJ44217"/>
      <c r="KX44217" s="23"/>
      <c r="KY44217" s="23"/>
    </row>
    <row r="44218" spans="36:311" x14ac:dyDescent="0.2">
      <c r="AJ44218" s="23"/>
      <c r="HH44218"/>
      <c r="IW44218" s="36"/>
      <c r="JI44218"/>
      <c r="JJ44218"/>
      <c r="KX44218" s="23"/>
      <c r="KY44218" s="23"/>
    </row>
    <row r="44219" spans="36:311" x14ac:dyDescent="0.2">
      <c r="AJ44219" s="23"/>
      <c r="HH44219"/>
      <c r="IW44219" s="36"/>
      <c r="JI44219"/>
      <c r="JJ44219"/>
      <c r="KX44219" s="23"/>
      <c r="KY44219" s="23"/>
    </row>
    <row r="44220" spans="36:311" x14ac:dyDescent="0.2">
      <c r="AJ44220" s="23"/>
      <c r="HH44220"/>
      <c r="IW44220" s="36"/>
      <c r="JI44220"/>
      <c r="JJ44220"/>
      <c r="KX44220" s="23"/>
      <c r="KY44220" s="23"/>
    </row>
    <row r="44221" spans="36:311" x14ac:dyDescent="0.2">
      <c r="AJ44221" s="23"/>
      <c r="HH44221"/>
      <c r="IW44221" s="36"/>
      <c r="JI44221"/>
      <c r="JJ44221"/>
      <c r="KX44221" s="23"/>
      <c r="KY44221" s="23"/>
    </row>
    <row r="44222" spans="36:311" x14ac:dyDescent="0.2">
      <c r="AJ44222" s="23"/>
      <c r="HH44222"/>
      <c r="IW44222" s="36"/>
      <c r="JI44222"/>
      <c r="JJ44222"/>
      <c r="KX44222" s="23"/>
      <c r="KY44222" s="23"/>
    </row>
    <row r="44223" spans="36:311" x14ac:dyDescent="0.2">
      <c r="AJ44223" s="23"/>
      <c r="HH44223"/>
      <c r="IW44223" s="36"/>
      <c r="JI44223"/>
      <c r="JJ44223"/>
      <c r="KX44223" s="23"/>
      <c r="KY44223" s="23"/>
    </row>
    <row r="44224" spans="36:311" x14ac:dyDescent="0.2">
      <c r="AJ44224" s="23"/>
      <c r="HH44224"/>
      <c r="IW44224" s="36"/>
      <c r="JI44224"/>
      <c r="JJ44224"/>
      <c r="KX44224" s="23"/>
      <c r="KY44224" s="23"/>
    </row>
    <row r="44225" spans="36:311" x14ac:dyDescent="0.2">
      <c r="AJ44225" s="23"/>
      <c r="HH44225"/>
      <c r="IW44225" s="36"/>
      <c r="JI44225"/>
      <c r="JJ44225"/>
      <c r="KX44225" s="23"/>
      <c r="KY44225" s="23"/>
    </row>
    <row r="44226" spans="36:311" x14ac:dyDescent="0.2">
      <c r="AJ44226" s="23"/>
      <c r="HH44226"/>
      <c r="IW44226" s="36"/>
      <c r="JI44226"/>
      <c r="JJ44226"/>
      <c r="KX44226" s="23"/>
      <c r="KY44226" s="23"/>
    </row>
    <row r="44227" spans="36:311" x14ac:dyDescent="0.2">
      <c r="AJ44227" s="23"/>
      <c r="HH44227"/>
      <c r="IW44227" s="36"/>
      <c r="JI44227"/>
      <c r="JJ44227"/>
      <c r="KX44227" s="23"/>
      <c r="KY44227" s="23"/>
    </row>
    <row r="44228" spans="36:311" x14ac:dyDescent="0.2">
      <c r="AJ44228" s="23"/>
      <c r="HH44228"/>
      <c r="IW44228" s="36"/>
      <c r="JI44228"/>
      <c r="JJ44228"/>
      <c r="KX44228" s="23"/>
      <c r="KY44228" s="23"/>
    </row>
    <row r="44229" spans="36:311" x14ac:dyDescent="0.2">
      <c r="AJ44229" s="23"/>
      <c r="HH44229"/>
      <c r="IW44229" s="36"/>
      <c r="JI44229"/>
      <c r="JJ44229"/>
      <c r="KX44229" s="23"/>
      <c r="KY44229" s="23"/>
    </row>
    <row r="44230" spans="36:311" x14ac:dyDescent="0.2">
      <c r="AJ44230" s="23"/>
      <c r="HH44230"/>
      <c r="IW44230" s="36"/>
      <c r="JI44230"/>
      <c r="JJ44230"/>
      <c r="KX44230" s="23"/>
      <c r="KY44230" s="23"/>
    </row>
    <row r="44231" spans="36:311" x14ac:dyDescent="0.2">
      <c r="AJ44231" s="23"/>
      <c r="HH44231"/>
      <c r="IW44231" s="36"/>
      <c r="JI44231"/>
      <c r="JJ44231"/>
      <c r="KX44231" s="23"/>
      <c r="KY44231" s="23"/>
    </row>
    <row r="44232" spans="36:311" x14ac:dyDescent="0.2">
      <c r="AJ44232" s="23"/>
      <c r="HH44232"/>
      <c r="IW44232" s="36"/>
      <c r="JI44232"/>
      <c r="JJ44232"/>
      <c r="KX44232" s="23"/>
      <c r="KY44232" s="23"/>
    </row>
    <row r="44233" spans="36:311" x14ac:dyDescent="0.2">
      <c r="AJ44233" s="23"/>
      <c r="HH44233"/>
      <c r="IW44233" s="36"/>
      <c r="JI44233"/>
      <c r="JJ44233"/>
      <c r="KX44233" s="23"/>
      <c r="KY44233" s="23"/>
    </row>
    <row r="44234" spans="36:311" x14ac:dyDescent="0.2">
      <c r="AJ44234" s="23"/>
      <c r="HH44234"/>
      <c r="IW44234" s="36"/>
      <c r="JI44234"/>
      <c r="JJ44234"/>
      <c r="KX44234" s="23"/>
      <c r="KY44234" s="23"/>
    </row>
    <row r="44235" spans="36:311" x14ac:dyDescent="0.2">
      <c r="AJ44235" s="23"/>
      <c r="HH44235"/>
      <c r="IW44235" s="36"/>
      <c r="JI44235"/>
      <c r="JJ44235"/>
      <c r="KX44235" s="23"/>
      <c r="KY44235" s="23"/>
    </row>
    <row r="44236" spans="36:311" x14ac:dyDescent="0.2">
      <c r="AJ44236" s="23"/>
      <c r="HH44236"/>
      <c r="IW44236" s="36"/>
      <c r="JI44236"/>
      <c r="JJ44236"/>
      <c r="KX44236" s="23"/>
      <c r="KY44236" s="23"/>
    </row>
    <row r="44237" spans="36:311" x14ac:dyDescent="0.2">
      <c r="AJ44237" s="23"/>
      <c r="HH44237"/>
      <c r="IW44237" s="36"/>
      <c r="JI44237"/>
      <c r="JJ44237"/>
      <c r="KX44237" s="23"/>
      <c r="KY44237" s="23"/>
    </row>
    <row r="44238" spans="36:311" x14ac:dyDescent="0.2">
      <c r="AJ44238" s="23"/>
      <c r="HH44238"/>
      <c r="IW44238" s="36"/>
      <c r="JI44238"/>
      <c r="JJ44238"/>
      <c r="KX44238" s="23"/>
      <c r="KY44238" s="23"/>
    </row>
    <row r="44239" spans="36:311" x14ac:dyDescent="0.2">
      <c r="AJ44239" s="23"/>
      <c r="HH44239"/>
      <c r="IW44239" s="36"/>
      <c r="JI44239"/>
      <c r="JJ44239"/>
      <c r="KX44239" s="23"/>
      <c r="KY44239" s="23"/>
    </row>
    <row r="44240" spans="36:311" x14ac:dyDescent="0.2">
      <c r="AJ44240" s="23"/>
      <c r="HH44240"/>
      <c r="IW44240" s="36"/>
      <c r="JI44240"/>
      <c r="JJ44240"/>
      <c r="KX44240" s="23"/>
      <c r="KY44240" s="23"/>
    </row>
    <row r="44241" spans="36:311" x14ac:dyDescent="0.2">
      <c r="AJ44241" s="23"/>
      <c r="HH44241"/>
      <c r="IW44241" s="36"/>
      <c r="JI44241"/>
      <c r="JJ44241"/>
      <c r="KX44241" s="23"/>
      <c r="KY44241" s="23"/>
    </row>
    <row r="44242" spans="36:311" x14ac:dyDescent="0.2">
      <c r="AJ44242" s="23"/>
      <c r="HH44242"/>
      <c r="IW44242" s="36"/>
      <c r="JI44242"/>
      <c r="JJ44242"/>
      <c r="KX44242" s="23"/>
      <c r="KY44242" s="23"/>
    </row>
    <row r="44243" spans="36:311" x14ac:dyDescent="0.2">
      <c r="AJ44243" s="23"/>
      <c r="HH44243"/>
      <c r="IW44243" s="36"/>
      <c r="JI44243"/>
      <c r="JJ44243"/>
      <c r="KX44243" s="23"/>
      <c r="KY44243" s="23"/>
    </row>
    <row r="44244" spans="36:311" x14ac:dyDescent="0.2">
      <c r="AJ44244" s="23"/>
      <c r="HH44244"/>
      <c r="IW44244" s="36"/>
      <c r="JI44244"/>
      <c r="JJ44244"/>
      <c r="KX44244" s="23"/>
      <c r="KY44244" s="23"/>
    </row>
    <row r="44245" spans="36:311" x14ac:dyDescent="0.2">
      <c r="AJ44245" s="23"/>
      <c r="HH44245"/>
      <c r="IW44245" s="36"/>
      <c r="JI44245"/>
      <c r="JJ44245"/>
      <c r="KX44245" s="23"/>
      <c r="KY44245" s="23"/>
    </row>
    <row r="44246" spans="36:311" x14ac:dyDescent="0.2">
      <c r="AJ44246" s="23"/>
      <c r="HH44246"/>
      <c r="IW44246" s="36"/>
      <c r="JI44246"/>
      <c r="JJ44246"/>
      <c r="KX44246" s="23"/>
      <c r="KY44246" s="23"/>
    </row>
    <row r="44247" spans="36:311" x14ac:dyDescent="0.2">
      <c r="AJ44247" s="23"/>
      <c r="HH44247"/>
      <c r="IW44247" s="36"/>
      <c r="JI44247"/>
      <c r="JJ44247"/>
      <c r="KX44247" s="23"/>
      <c r="KY44247" s="23"/>
    </row>
    <row r="44248" spans="36:311" x14ac:dyDescent="0.2">
      <c r="AJ44248" s="23"/>
      <c r="HH44248"/>
      <c r="IW44248" s="36"/>
      <c r="JI44248"/>
      <c r="JJ44248"/>
      <c r="KX44248" s="23"/>
      <c r="KY44248" s="23"/>
    </row>
    <row r="44249" spans="36:311" x14ac:dyDescent="0.2">
      <c r="AJ44249" s="23"/>
      <c r="HH44249"/>
      <c r="IW44249" s="36"/>
      <c r="JI44249"/>
      <c r="JJ44249"/>
      <c r="KX44249" s="23"/>
      <c r="KY44249" s="23"/>
    </row>
    <row r="44250" spans="36:311" x14ac:dyDescent="0.2">
      <c r="AJ44250" s="23"/>
      <c r="HH44250"/>
      <c r="IW44250" s="36"/>
      <c r="JI44250"/>
      <c r="JJ44250"/>
      <c r="KX44250" s="23"/>
      <c r="KY44250" s="23"/>
    </row>
    <row r="44251" spans="36:311" x14ac:dyDescent="0.2">
      <c r="AJ44251" s="23"/>
      <c r="HH44251"/>
      <c r="IW44251" s="36"/>
      <c r="JI44251"/>
      <c r="JJ44251"/>
      <c r="KX44251" s="23"/>
      <c r="KY44251" s="23"/>
    </row>
    <row r="44252" spans="36:311" x14ac:dyDescent="0.2">
      <c r="AJ44252" s="23"/>
      <c r="HH44252"/>
      <c r="IW44252" s="36"/>
      <c r="JI44252"/>
      <c r="JJ44252"/>
      <c r="KX44252" s="23"/>
      <c r="KY44252" s="23"/>
    </row>
    <row r="44253" spans="36:311" x14ac:dyDescent="0.2">
      <c r="AJ44253" s="23"/>
      <c r="HH44253"/>
      <c r="IW44253" s="36"/>
      <c r="JI44253"/>
      <c r="JJ44253"/>
      <c r="KX44253" s="23"/>
      <c r="KY44253" s="23"/>
    </row>
    <row r="44254" spans="36:311" x14ac:dyDescent="0.2">
      <c r="AJ44254" s="23"/>
      <c r="HH44254"/>
      <c r="IW44254" s="36"/>
      <c r="JI44254"/>
      <c r="JJ44254"/>
      <c r="KX44254" s="23"/>
      <c r="KY44254" s="23"/>
    </row>
    <row r="44255" spans="36:311" x14ac:dyDescent="0.2">
      <c r="AJ44255" s="23"/>
      <c r="HH44255"/>
      <c r="IW44255" s="36"/>
      <c r="JI44255"/>
      <c r="JJ44255"/>
      <c r="KX44255" s="23"/>
      <c r="KY44255" s="23"/>
    </row>
    <row r="44256" spans="36:311" x14ac:dyDescent="0.2">
      <c r="AJ44256" s="23"/>
      <c r="HH44256"/>
      <c r="IW44256" s="36"/>
      <c r="JI44256"/>
      <c r="JJ44256"/>
      <c r="KX44256" s="23"/>
      <c r="KY44256" s="23"/>
    </row>
    <row r="44257" spans="36:311" x14ac:dyDescent="0.2">
      <c r="AJ44257" s="23"/>
      <c r="HH44257"/>
      <c r="IW44257" s="36"/>
      <c r="JI44257"/>
      <c r="JJ44257"/>
      <c r="KX44257" s="23"/>
      <c r="KY44257" s="23"/>
    </row>
    <row r="44258" spans="36:311" x14ac:dyDescent="0.2">
      <c r="AJ44258" s="23"/>
      <c r="HH44258"/>
      <c r="IW44258" s="36"/>
      <c r="JI44258"/>
      <c r="JJ44258"/>
      <c r="KX44258" s="23"/>
      <c r="KY44258" s="23"/>
    </row>
    <row r="44259" spans="36:311" x14ac:dyDescent="0.2">
      <c r="AJ44259" s="23"/>
      <c r="HH44259"/>
      <c r="IW44259" s="36"/>
      <c r="JI44259"/>
      <c r="JJ44259"/>
      <c r="KX44259" s="23"/>
      <c r="KY44259" s="23"/>
    </row>
    <row r="44260" spans="36:311" x14ac:dyDescent="0.2">
      <c r="AJ44260" s="23"/>
      <c r="HH44260"/>
      <c r="IW44260" s="36"/>
      <c r="JI44260"/>
      <c r="JJ44260"/>
      <c r="KX44260" s="23"/>
      <c r="KY44260" s="23"/>
    </row>
    <row r="44261" spans="36:311" x14ac:dyDescent="0.2">
      <c r="AJ44261" s="23"/>
      <c r="HH44261"/>
      <c r="IW44261" s="36"/>
      <c r="JI44261"/>
      <c r="JJ44261"/>
      <c r="KX44261" s="23"/>
      <c r="KY44261" s="23"/>
    </row>
    <row r="44262" spans="36:311" x14ac:dyDescent="0.2">
      <c r="AJ44262" s="23"/>
      <c r="HH44262"/>
      <c r="IW44262" s="36"/>
      <c r="JI44262"/>
      <c r="JJ44262"/>
      <c r="KX44262" s="23"/>
      <c r="KY44262" s="23"/>
    </row>
    <row r="44263" spans="36:311" x14ac:dyDescent="0.2">
      <c r="AJ44263" s="23"/>
      <c r="HH44263"/>
      <c r="IW44263" s="36"/>
      <c r="JI44263"/>
      <c r="JJ44263"/>
      <c r="KX44263" s="23"/>
      <c r="KY44263" s="23"/>
    </row>
    <row r="44264" spans="36:311" x14ac:dyDescent="0.2">
      <c r="AJ44264" s="23"/>
      <c r="HH44264"/>
      <c r="IW44264" s="36"/>
      <c r="JI44264"/>
      <c r="JJ44264"/>
      <c r="KX44264" s="23"/>
      <c r="KY44264" s="23"/>
    </row>
    <row r="44265" spans="36:311" x14ac:dyDescent="0.2">
      <c r="AJ44265" s="23"/>
      <c r="HH44265"/>
      <c r="IW44265" s="36"/>
      <c r="JI44265"/>
      <c r="JJ44265"/>
      <c r="KX44265" s="23"/>
      <c r="KY44265" s="23"/>
    </row>
    <row r="44266" spans="36:311" x14ac:dyDescent="0.2">
      <c r="AJ44266" s="23"/>
      <c r="HH44266"/>
      <c r="IW44266" s="36"/>
      <c r="JI44266"/>
      <c r="JJ44266"/>
      <c r="KX44266" s="23"/>
      <c r="KY44266" s="23"/>
    </row>
    <row r="44267" spans="36:311" x14ac:dyDescent="0.2">
      <c r="AJ44267" s="23"/>
      <c r="HH44267"/>
      <c r="IW44267" s="36"/>
      <c r="JI44267"/>
      <c r="JJ44267"/>
      <c r="KX44267" s="23"/>
      <c r="KY44267" s="23"/>
    </row>
    <row r="44268" spans="36:311" x14ac:dyDescent="0.2">
      <c r="AJ44268" s="23"/>
      <c r="HH44268"/>
      <c r="IW44268" s="36"/>
      <c r="JI44268"/>
      <c r="JJ44268"/>
      <c r="KX44268" s="23"/>
      <c r="KY44268" s="23"/>
    </row>
    <row r="44269" spans="36:311" x14ac:dyDescent="0.2">
      <c r="AJ44269" s="23"/>
      <c r="HH44269"/>
      <c r="IW44269" s="36"/>
      <c r="JI44269"/>
      <c r="JJ44269"/>
      <c r="KX44269" s="23"/>
      <c r="KY44269" s="23"/>
    </row>
    <row r="44270" spans="36:311" x14ac:dyDescent="0.2">
      <c r="AJ44270" s="23"/>
      <c r="HH44270"/>
      <c r="IW44270" s="36"/>
      <c r="JI44270"/>
      <c r="JJ44270"/>
      <c r="KX44270" s="23"/>
      <c r="KY44270" s="23"/>
    </row>
    <row r="44271" spans="36:311" x14ac:dyDescent="0.2">
      <c r="AJ44271" s="23"/>
      <c r="HH44271"/>
      <c r="IW44271" s="36"/>
      <c r="JI44271"/>
      <c r="JJ44271"/>
      <c r="KX44271" s="23"/>
      <c r="KY44271" s="23"/>
    </row>
    <row r="44272" spans="36:311" x14ac:dyDescent="0.2">
      <c r="AJ44272" s="23"/>
      <c r="HH44272"/>
      <c r="IW44272" s="36"/>
      <c r="JI44272"/>
      <c r="JJ44272"/>
      <c r="KX44272" s="23"/>
      <c r="KY44272" s="23"/>
    </row>
    <row r="44273" spans="36:311" x14ac:dyDescent="0.2">
      <c r="AJ44273" s="23"/>
      <c r="HH44273"/>
      <c r="IW44273" s="36"/>
      <c r="JI44273"/>
      <c r="JJ44273"/>
      <c r="KX44273" s="23"/>
      <c r="KY44273" s="23"/>
    </row>
    <row r="44274" spans="36:311" x14ac:dyDescent="0.2">
      <c r="AJ44274" s="23"/>
      <c r="HH44274"/>
      <c r="IW44274" s="36"/>
      <c r="JI44274"/>
      <c r="JJ44274"/>
      <c r="KX44274" s="23"/>
      <c r="KY44274" s="23"/>
    </row>
    <row r="44275" spans="36:311" x14ac:dyDescent="0.2">
      <c r="AJ44275" s="23"/>
      <c r="HH44275"/>
      <c r="IW44275" s="36"/>
      <c r="JI44275"/>
      <c r="JJ44275"/>
      <c r="KX44275" s="23"/>
      <c r="KY44275" s="23"/>
    </row>
    <row r="44276" spans="36:311" x14ac:dyDescent="0.2">
      <c r="AJ44276" s="23"/>
      <c r="HH44276"/>
      <c r="IW44276" s="36"/>
      <c r="JI44276"/>
      <c r="JJ44276"/>
      <c r="KX44276" s="23"/>
      <c r="KY44276" s="23"/>
    </row>
    <row r="44277" spans="36:311" x14ac:dyDescent="0.2">
      <c r="AJ44277" s="23"/>
      <c r="HH44277"/>
      <c r="IW44277" s="36"/>
      <c r="JI44277"/>
      <c r="JJ44277"/>
      <c r="KX44277" s="23"/>
      <c r="KY44277" s="23"/>
    </row>
    <row r="44278" spans="36:311" x14ac:dyDescent="0.2">
      <c r="AJ44278" s="23"/>
      <c r="HH44278"/>
      <c r="IW44278" s="36"/>
      <c r="JI44278"/>
      <c r="JJ44278"/>
      <c r="KX44278" s="23"/>
      <c r="KY44278" s="23"/>
    </row>
    <row r="44279" spans="36:311" x14ac:dyDescent="0.2">
      <c r="AJ44279" s="23"/>
      <c r="HH44279"/>
      <c r="IW44279" s="36"/>
      <c r="JI44279"/>
      <c r="JJ44279"/>
      <c r="KX44279" s="23"/>
      <c r="KY44279" s="23"/>
    </row>
    <row r="44280" spans="36:311" x14ac:dyDescent="0.2">
      <c r="AJ44280" s="23"/>
      <c r="HH44280"/>
      <c r="IW44280" s="36"/>
      <c r="JI44280"/>
      <c r="JJ44280"/>
      <c r="KX44280" s="23"/>
      <c r="KY44280" s="23"/>
    </row>
    <row r="44281" spans="36:311" x14ac:dyDescent="0.2">
      <c r="AJ44281" s="23"/>
      <c r="HH44281"/>
      <c r="IW44281" s="36"/>
      <c r="JI44281"/>
      <c r="JJ44281"/>
      <c r="KX44281" s="23"/>
      <c r="KY44281" s="23"/>
    </row>
    <row r="44282" spans="36:311" x14ac:dyDescent="0.2">
      <c r="AJ44282" s="23"/>
      <c r="HH44282"/>
      <c r="IW44282" s="36"/>
      <c r="JI44282"/>
      <c r="JJ44282"/>
      <c r="KX44282" s="23"/>
      <c r="KY44282" s="23"/>
    </row>
    <row r="44283" spans="36:311" x14ac:dyDescent="0.2">
      <c r="AJ44283" s="23"/>
      <c r="HH44283"/>
      <c r="IW44283" s="36"/>
      <c r="JI44283"/>
      <c r="JJ44283"/>
      <c r="KX44283" s="23"/>
      <c r="KY44283" s="23"/>
    </row>
    <row r="44284" spans="36:311" x14ac:dyDescent="0.2">
      <c r="AJ44284" s="23"/>
      <c r="HH44284"/>
      <c r="IW44284" s="36"/>
      <c r="JI44284"/>
      <c r="JJ44284"/>
      <c r="KX44284" s="23"/>
      <c r="KY44284" s="23"/>
    </row>
    <row r="44285" spans="36:311" x14ac:dyDescent="0.2">
      <c r="AJ44285" s="23"/>
      <c r="HH44285"/>
      <c r="IW44285" s="36"/>
      <c r="JI44285"/>
      <c r="JJ44285"/>
      <c r="KX44285" s="23"/>
      <c r="KY44285" s="23"/>
    </row>
    <row r="44286" spans="36:311" x14ac:dyDescent="0.2">
      <c r="AJ44286" s="23"/>
      <c r="HH44286"/>
      <c r="IW44286" s="36"/>
      <c r="JI44286"/>
      <c r="JJ44286"/>
      <c r="KX44286" s="23"/>
      <c r="KY44286" s="23"/>
    </row>
    <row r="44287" spans="36:311" x14ac:dyDescent="0.2">
      <c r="AJ44287" s="23"/>
      <c r="HH44287"/>
      <c r="IW44287" s="36"/>
      <c r="JI44287"/>
      <c r="JJ44287"/>
      <c r="KX44287" s="23"/>
      <c r="KY44287" s="23"/>
    </row>
    <row r="44288" spans="36:311" x14ac:dyDescent="0.2">
      <c r="AJ44288" s="23"/>
      <c r="HH44288"/>
      <c r="IW44288" s="36"/>
      <c r="JI44288"/>
      <c r="JJ44288"/>
      <c r="KX44288" s="23"/>
      <c r="KY44288" s="23"/>
    </row>
    <row r="44289" spans="36:311" x14ac:dyDescent="0.2">
      <c r="AJ44289" s="23"/>
      <c r="HH44289"/>
      <c r="IW44289" s="36"/>
      <c r="JI44289"/>
      <c r="JJ44289"/>
      <c r="KX44289" s="23"/>
      <c r="KY44289" s="23"/>
    </row>
    <row r="44290" spans="36:311" x14ac:dyDescent="0.2">
      <c r="AJ44290" s="23"/>
      <c r="HH44290"/>
      <c r="IW44290" s="36"/>
      <c r="JI44290"/>
      <c r="JJ44290"/>
      <c r="KX44290" s="23"/>
      <c r="KY44290" s="23"/>
    </row>
    <row r="44291" spans="36:311" x14ac:dyDescent="0.2">
      <c r="AJ44291" s="23"/>
      <c r="HH44291"/>
      <c r="IW44291" s="36"/>
      <c r="JI44291"/>
      <c r="JJ44291"/>
      <c r="KX44291" s="23"/>
      <c r="KY44291" s="23"/>
    </row>
    <row r="44292" spans="36:311" x14ac:dyDescent="0.2">
      <c r="AJ44292" s="23"/>
      <c r="HH44292"/>
      <c r="IW44292" s="36"/>
      <c r="JI44292"/>
      <c r="JJ44292"/>
      <c r="KX44292" s="23"/>
      <c r="KY44292" s="23"/>
    </row>
    <row r="44293" spans="36:311" x14ac:dyDescent="0.2">
      <c r="AJ44293" s="23"/>
      <c r="HH44293"/>
      <c r="IW44293" s="36"/>
      <c r="JI44293"/>
      <c r="JJ44293"/>
      <c r="KX44293" s="23"/>
      <c r="KY44293" s="23"/>
    </row>
    <row r="44294" spans="36:311" x14ac:dyDescent="0.2">
      <c r="AJ44294" s="23"/>
      <c r="HH44294"/>
      <c r="IW44294" s="36"/>
      <c r="JI44294"/>
      <c r="JJ44294"/>
      <c r="KX44294" s="23"/>
      <c r="KY44294" s="23"/>
    </row>
    <row r="44295" spans="36:311" x14ac:dyDescent="0.2">
      <c r="AJ44295" s="23"/>
      <c r="HH44295"/>
      <c r="IW44295" s="36"/>
      <c r="JI44295"/>
      <c r="JJ44295"/>
      <c r="KX44295" s="23"/>
      <c r="KY44295" s="23"/>
    </row>
    <row r="44296" spans="36:311" x14ac:dyDescent="0.2">
      <c r="AJ44296" s="23"/>
      <c r="HH44296"/>
      <c r="IW44296" s="36"/>
      <c r="JI44296"/>
      <c r="JJ44296"/>
      <c r="KX44296" s="23"/>
      <c r="KY44296" s="23"/>
    </row>
    <row r="44297" spans="36:311" x14ac:dyDescent="0.2">
      <c r="AJ44297" s="23"/>
      <c r="HH44297"/>
      <c r="IW44297" s="36"/>
      <c r="JI44297"/>
      <c r="JJ44297"/>
      <c r="KX44297" s="23"/>
      <c r="KY44297" s="23"/>
    </row>
    <row r="44298" spans="36:311" x14ac:dyDescent="0.2">
      <c r="AJ44298" s="23"/>
      <c r="HH44298"/>
      <c r="IW44298" s="36"/>
      <c r="JI44298"/>
      <c r="JJ44298"/>
      <c r="KX44298" s="23"/>
      <c r="KY44298" s="23"/>
    </row>
    <row r="44299" spans="36:311" x14ac:dyDescent="0.2">
      <c r="AJ44299" s="23"/>
      <c r="HH44299"/>
      <c r="IW44299" s="36"/>
      <c r="JI44299"/>
      <c r="JJ44299"/>
      <c r="KX44299" s="23"/>
      <c r="KY44299" s="23"/>
    </row>
    <row r="44300" spans="36:311" x14ac:dyDescent="0.2">
      <c r="AJ44300" s="23"/>
      <c r="HH44300"/>
      <c r="IW44300" s="36"/>
      <c r="JI44300"/>
      <c r="JJ44300"/>
      <c r="KX44300" s="23"/>
      <c r="KY44300" s="23"/>
    </row>
    <row r="44301" spans="36:311" x14ac:dyDescent="0.2">
      <c r="AJ44301" s="23"/>
      <c r="HH44301"/>
      <c r="IW44301" s="36"/>
      <c r="JI44301"/>
      <c r="JJ44301"/>
      <c r="KX44301" s="23"/>
      <c r="KY44301" s="23"/>
    </row>
    <row r="44302" spans="36:311" x14ac:dyDescent="0.2">
      <c r="AJ44302" s="23"/>
      <c r="HH44302"/>
      <c r="IW44302" s="36"/>
      <c r="JI44302"/>
      <c r="JJ44302"/>
      <c r="KX44302" s="23"/>
      <c r="KY44302" s="23"/>
    </row>
    <row r="44303" spans="36:311" x14ac:dyDescent="0.2">
      <c r="AJ44303" s="23"/>
      <c r="HH44303"/>
      <c r="IW44303" s="36"/>
      <c r="JI44303"/>
      <c r="JJ44303"/>
      <c r="KX44303" s="23"/>
      <c r="KY44303" s="23"/>
    </row>
    <row r="44304" spans="36:311" x14ac:dyDescent="0.2">
      <c r="AJ44304" s="23"/>
      <c r="HH44304"/>
      <c r="IW44304" s="36"/>
      <c r="JI44304"/>
      <c r="JJ44304"/>
      <c r="KX44304" s="23"/>
      <c r="KY44304" s="23"/>
    </row>
    <row r="44305" spans="36:311" x14ac:dyDescent="0.2">
      <c r="AJ44305" s="23"/>
      <c r="HH44305"/>
      <c r="IW44305" s="36"/>
      <c r="JI44305"/>
      <c r="JJ44305"/>
      <c r="KX44305" s="23"/>
      <c r="KY44305" s="23"/>
    </row>
    <row r="44306" spans="36:311" x14ac:dyDescent="0.2">
      <c r="AJ44306" s="23"/>
      <c r="HH44306"/>
      <c r="IW44306" s="36"/>
      <c r="JI44306"/>
      <c r="JJ44306"/>
      <c r="KX44306" s="23"/>
      <c r="KY44306" s="23"/>
    </row>
    <row r="44307" spans="36:311" x14ac:dyDescent="0.2">
      <c r="AJ44307" s="23"/>
      <c r="HH44307"/>
      <c r="IW44307" s="36"/>
      <c r="JI44307"/>
      <c r="JJ44307"/>
      <c r="KX44307" s="23"/>
      <c r="KY44307" s="23"/>
    </row>
    <row r="44308" spans="36:311" x14ac:dyDescent="0.2">
      <c r="AJ44308" s="23"/>
      <c r="HH44308"/>
      <c r="IW44308" s="36"/>
      <c r="JI44308"/>
      <c r="JJ44308"/>
      <c r="KX44308" s="23"/>
      <c r="KY44308" s="23"/>
    </row>
    <row r="44309" spans="36:311" x14ac:dyDescent="0.2">
      <c r="AJ44309" s="23"/>
      <c r="HH44309"/>
      <c r="IW44309" s="36"/>
      <c r="JI44309"/>
      <c r="JJ44309"/>
      <c r="KX44309" s="23"/>
      <c r="KY44309" s="23"/>
    </row>
    <row r="44310" spans="36:311" x14ac:dyDescent="0.2">
      <c r="AJ44310" s="23"/>
      <c r="HH44310"/>
      <c r="IW44310" s="36"/>
      <c r="JI44310"/>
      <c r="JJ44310"/>
      <c r="KX44310" s="23"/>
      <c r="KY44310" s="23"/>
    </row>
    <row r="44311" spans="36:311" x14ac:dyDescent="0.2">
      <c r="AJ44311" s="23"/>
      <c r="HH44311"/>
      <c r="IW44311" s="36"/>
      <c r="JI44311"/>
      <c r="JJ44311"/>
      <c r="KX44311" s="23"/>
      <c r="KY44311" s="23"/>
    </row>
    <row r="44312" spans="36:311" x14ac:dyDescent="0.2">
      <c r="AJ44312" s="23"/>
      <c r="HH44312"/>
      <c r="IW44312" s="36"/>
      <c r="JI44312"/>
      <c r="JJ44312"/>
      <c r="KX44312" s="23"/>
      <c r="KY44312" s="23"/>
    </row>
    <row r="44313" spans="36:311" x14ac:dyDescent="0.2">
      <c r="AJ44313" s="23"/>
      <c r="HH44313"/>
      <c r="IW44313" s="36"/>
      <c r="JI44313"/>
      <c r="JJ44313"/>
      <c r="KX44313" s="23"/>
      <c r="KY44313" s="23"/>
    </row>
    <row r="44314" spans="36:311" x14ac:dyDescent="0.2">
      <c r="AJ44314" s="23"/>
      <c r="HH44314"/>
      <c r="IW44314" s="36"/>
      <c r="JI44314"/>
      <c r="JJ44314"/>
      <c r="KX44314" s="23"/>
      <c r="KY44314" s="23"/>
    </row>
    <row r="44315" spans="36:311" x14ac:dyDescent="0.2">
      <c r="AJ44315" s="23"/>
      <c r="HH44315"/>
      <c r="IW44315" s="36"/>
      <c r="JI44315"/>
      <c r="JJ44315"/>
      <c r="KX44315" s="23"/>
      <c r="KY44315" s="23"/>
    </row>
    <row r="44316" spans="36:311" x14ac:dyDescent="0.2">
      <c r="AJ44316" s="23"/>
      <c r="HH44316"/>
      <c r="IW44316" s="36"/>
      <c r="JI44316"/>
      <c r="JJ44316"/>
      <c r="KX44316" s="23"/>
      <c r="KY44316" s="23"/>
    </row>
    <row r="44317" spans="36:311" x14ac:dyDescent="0.2">
      <c r="AJ44317" s="23"/>
      <c r="HH44317"/>
      <c r="IW44317" s="36"/>
      <c r="JI44317"/>
      <c r="JJ44317"/>
      <c r="KX44317" s="23"/>
      <c r="KY44317" s="23"/>
    </row>
    <row r="44318" spans="36:311" x14ac:dyDescent="0.2">
      <c r="AJ44318" s="23"/>
      <c r="HH44318"/>
      <c r="IW44318" s="36"/>
      <c r="JI44318"/>
      <c r="JJ44318"/>
      <c r="KX44318" s="23"/>
      <c r="KY44318" s="23"/>
    </row>
    <row r="44319" spans="36:311" x14ac:dyDescent="0.2">
      <c r="AJ44319" s="23"/>
      <c r="HH44319"/>
      <c r="IW44319" s="36"/>
      <c r="JI44319"/>
      <c r="JJ44319"/>
      <c r="KX44319" s="23"/>
      <c r="KY44319" s="23"/>
    </row>
    <row r="44320" spans="36:311" x14ac:dyDescent="0.2">
      <c r="AJ44320" s="23"/>
      <c r="HH44320"/>
      <c r="IW44320" s="36"/>
      <c r="JI44320"/>
      <c r="JJ44320"/>
      <c r="KX44320" s="23"/>
      <c r="KY44320" s="23"/>
    </row>
    <row r="44321" spans="36:311" x14ac:dyDescent="0.2">
      <c r="AJ44321" s="23"/>
      <c r="HH44321"/>
      <c r="IW44321" s="36"/>
      <c r="JI44321"/>
      <c r="JJ44321"/>
      <c r="KX44321" s="23"/>
      <c r="KY44321" s="23"/>
    </row>
    <row r="44322" spans="36:311" x14ac:dyDescent="0.2">
      <c r="AJ44322" s="23"/>
      <c r="HH44322"/>
      <c r="IW44322" s="36"/>
      <c r="JI44322"/>
      <c r="JJ44322"/>
      <c r="KX44322" s="23"/>
      <c r="KY44322" s="23"/>
    </row>
    <row r="44323" spans="36:311" x14ac:dyDescent="0.2">
      <c r="AJ44323" s="23"/>
      <c r="HH44323"/>
      <c r="IW44323" s="36"/>
      <c r="JI44323"/>
      <c r="JJ44323"/>
      <c r="KX44323" s="23"/>
      <c r="KY44323" s="23"/>
    </row>
    <row r="44324" spans="36:311" x14ac:dyDescent="0.2">
      <c r="AJ44324" s="23"/>
      <c r="HH44324"/>
      <c r="IW44324" s="36"/>
      <c r="JI44324"/>
      <c r="JJ44324"/>
      <c r="KX44324" s="23"/>
      <c r="KY44324" s="23"/>
    </row>
    <row r="44325" spans="36:311" x14ac:dyDescent="0.2">
      <c r="AJ44325" s="23"/>
      <c r="HH44325"/>
      <c r="IW44325" s="36"/>
      <c r="JI44325"/>
      <c r="JJ44325"/>
      <c r="KX44325" s="23"/>
      <c r="KY44325" s="23"/>
    </row>
    <row r="44326" spans="36:311" x14ac:dyDescent="0.2">
      <c r="AJ44326" s="23"/>
      <c r="HH44326"/>
      <c r="IW44326" s="36"/>
      <c r="JI44326"/>
      <c r="JJ44326"/>
      <c r="KX44326" s="23"/>
      <c r="KY44326" s="23"/>
    </row>
    <row r="44327" spans="36:311" x14ac:dyDescent="0.2">
      <c r="AJ44327" s="23"/>
      <c r="HH44327"/>
      <c r="IW44327" s="36"/>
      <c r="JI44327"/>
      <c r="JJ44327"/>
      <c r="KX44327" s="23"/>
      <c r="KY44327" s="23"/>
    </row>
    <row r="44328" spans="36:311" x14ac:dyDescent="0.2">
      <c r="AJ44328" s="23"/>
      <c r="HH44328"/>
      <c r="IW44328" s="36"/>
      <c r="JI44328"/>
      <c r="JJ44328"/>
      <c r="KX44328" s="23"/>
      <c r="KY44328" s="23"/>
    </row>
    <row r="44329" spans="36:311" x14ac:dyDescent="0.2">
      <c r="AJ44329" s="23"/>
      <c r="HH44329"/>
      <c r="IW44329" s="36"/>
      <c r="JI44329"/>
      <c r="JJ44329"/>
      <c r="KX44329" s="23"/>
      <c r="KY44329" s="23"/>
    </row>
    <row r="44330" spans="36:311" x14ac:dyDescent="0.2">
      <c r="AJ44330" s="23"/>
      <c r="HH44330"/>
      <c r="IW44330" s="36"/>
      <c r="JI44330"/>
      <c r="JJ44330"/>
      <c r="KX44330" s="23"/>
      <c r="KY44330" s="23"/>
    </row>
    <row r="44331" spans="36:311" x14ac:dyDescent="0.2">
      <c r="AJ44331" s="23"/>
      <c r="HH44331"/>
      <c r="IW44331" s="36"/>
      <c r="JI44331"/>
      <c r="JJ44331"/>
      <c r="KX44331" s="23"/>
      <c r="KY44331" s="23"/>
    </row>
    <row r="44332" spans="36:311" x14ac:dyDescent="0.2">
      <c r="AJ44332" s="23"/>
      <c r="HH44332"/>
      <c r="IW44332" s="36"/>
      <c r="JI44332"/>
      <c r="JJ44332"/>
      <c r="KX44332" s="23"/>
      <c r="KY44332" s="23"/>
    </row>
    <row r="44333" spans="36:311" x14ac:dyDescent="0.2">
      <c r="AJ44333" s="23"/>
      <c r="HH44333"/>
      <c r="IW44333" s="36"/>
      <c r="JI44333"/>
      <c r="JJ44333"/>
      <c r="KX44333" s="23"/>
      <c r="KY44333" s="23"/>
    </row>
    <row r="44334" spans="36:311" x14ac:dyDescent="0.2">
      <c r="AJ44334" s="23"/>
      <c r="HH44334"/>
      <c r="IW44334" s="36"/>
      <c r="JI44334"/>
      <c r="JJ44334"/>
      <c r="KX44334" s="23"/>
      <c r="KY44334" s="23"/>
    </row>
    <row r="44335" spans="36:311" x14ac:dyDescent="0.2">
      <c r="AJ44335" s="23"/>
      <c r="HH44335"/>
      <c r="IW44335" s="36"/>
      <c r="JI44335"/>
      <c r="JJ44335"/>
      <c r="KX44335" s="23"/>
      <c r="KY44335" s="23"/>
    </row>
    <row r="44336" spans="36:311" x14ac:dyDescent="0.2">
      <c r="AJ44336" s="23"/>
      <c r="HH44336"/>
      <c r="IW44336" s="36"/>
      <c r="JI44336"/>
      <c r="JJ44336"/>
      <c r="KX44336" s="23"/>
      <c r="KY44336" s="23"/>
    </row>
    <row r="44337" spans="36:311" x14ac:dyDescent="0.2">
      <c r="AJ44337" s="23"/>
      <c r="HH44337"/>
      <c r="IW44337" s="36"/>
      <c r="JI44337"/>
      <c r="JJ44337"/>
      <c r="KX44337" s="23"/>
      <c r="KY44337" s="23"/>
    </row>
    <row r="44338" spans="36:311" x14ac:dyDescent="0.2">
      <c r="AJ44338" s="23"/>
      <c r="HH44338"/>
      <c r="IW44338" s="36"/>
      <c r="JI44338"/>
      <c r="JJ44338"/>
      <c r="KX44338" s="23"/>
      <c r="KY44338" s="23"/>
    </row>
    <row r="44339" spans="36:311" x14ac:dyDescent="0.2">
      <c r="AJ44339" s="23"/>
      <c r="HH44339"/>
      <c r="IW44339" s="36"/>
      <c r="JI44339"/>
      <c r="JJ44339"/>
      <c r="KX44339" s="23"/>
      <c r="KY44339" s="23"/>
    </row>
    <row r="44340" spans="36:311" x14ac:dyDescent="0.2">
      <c r="AJ44340" s="23"/>
      <c r="HH44340"/>
      <c r="IW44340" s="36"/>
      <c r="JI44340"/>
      <c r="JJ44340"/>
      <c r="KX44340" s="23"/>
      <c r="KY44340" s="23"/>
    </row>
    <row r="44341" spans="36:311" x14ac:dyDescent="0.2">
      <c r="AJ44341" s="23"/>
      <c r="HH44341"/>
      <c r="IW44341" s="36"/>
      <c r="JI44341"/>
      <c r="JJ44341"/>
      <c r="KX44341" s="23"/>
      <c r="KY44341" s="23"/>
    </row>
    <row r="44342" spans="36:311" x14ac:dyDescent="0.2">
      <c r="AJ44342" s="23"/>
      <c r="HH44342"/>
      <c r="IW44342" s="36"/>
      <c r="JI44342"/>
      <c r="JJ44342"/>
      <c r="KX44342" s="23"/>
      <c r="KY44342" s="23"/>
    </row>
    <row r="44343" spans="36:311" x14ac:dyDescent="0.2">
      <c r="AJ44343" s="23"/>
      <c r="HH44343"/>
      <c r="IW44343" s="36"/>
      <c r="JI44343"/>
      <c r="JJ44343"/>
      <c r="KX44343" s="23"/>
      <c r="KY44343" s="23"/>
    </row>
    <row r="44344" spans="36:311" x14ac:dyDescent="0.2">
      <c r="AJ44344" s="23"/>
      <c r="HH44344"/>
      <c r="IW44344" s="36"/>
      <c r="JI44344"/>
      <c r="JJ44344"/>
      <c r="KX44344" s="23"/>
      <c r="KY44344" s="23"/>
    </row>
    <row r="44345" spans="36:311" x14ac:dyDescent="0.2">
      <c r="AJ44345" s="23"/>
      <c r="HH44345"/>
      <c r="IW44345" s="36"/>
      <c r="JI44345"/>
      <c r="JJ44345"/>
      <c r="KX44345" s="23"/>
      <c r="KY44345" s="23"/>
    </row>
    <row r="44346" spans="36:311" x14ac:dyDescent="0.2">
      <c r="AJ44346" s="23"/>
      <c r="HH44346"/>
      <c r="IW44346" s="36"/>
      <c r="JI44346"/>
      <c r="JJ44346"/>
      <c r="KX44346" s="23"/>
      <c r="KY44346" s="23"/>
    </row>
    <row r="44347" spans="36:311" x14ac:dyDescent="0.2">
      <c r="AJ44347" s="23"/>
      <c r="HH44347"/>
      <c r="IW44347" s="36"/>
      <c r="JI44347"/>
      <c r="JJ44347"/>
      <c r="KX44347" s="23"/>
      <c r="KY44347" s="23"/>
    </row>
    <row r="44348" spans="36:311" x14ac:dyDescent="0.2">
      <c r="AJ44348" s="23"/>
      <c r="HH44348"/>
      <c r="IW44348" s="36"/>
      <c r="JI44348"/>
      <c r="JJ44348"/>
      <c r="KX44348" s="23"/>
      <c r="KY44348" s="23"/>
    </row>
    <row r="44349" spans="36:311" x14ac:dyDescent="0.2">
      <c r="AJ44349" s="23"/>
      <c r="HH44349"/>
      <c r="IW44349" s="36"/>
      <c r="JI44349"/>
      <c r="JJ44349"/>
      <c r="KX44349" s="23"/>
      <c r="KY44349" s="23"/>
    </row>
    <row r="44350" spans="36:311" x14ac:dyDescent="0.2">
      <c r="AJ44350" s="23"/>
      <c r="HH44350"/>
      <c r="IW44350" s="36"/>
      <c r="JI44350"/>
      <c r="JJ44350"/>
      <c r="KX44350" s="23"/>
      <c r="KY44350" s="23"/>
    </row>
    <row r="44351" spans="36:311" x14ac:dyDescent="0.2">
      <c r="AJ44351" s="23"/>
      <c r="HH44351"/>
      <c r="IW44351" s="36"/>
      <c r="JI44351"/>
      <c r="JJ44351"/>
      <c r="KX44351" s="23"/>
      <c r="KY44351" s="23"/>
    </row>
    <row r="44352" spans="36:311" x14ac:dyDescent="0.2">
      <c r="AJ44352" s="23"/>
      <c r="HH44352"/>
      <c r="IW44352" s="36"/>
      <c r="JI44352"/>
      <c r="JJ44352"/>
      <c r="KX44352" s="23"/>
      <c r="KY44352" s="23"/>
    </row>
    <row r="44353" spans="36:311" x14ac:dyDescent="0.2">
      <c r="AJ44353" s="23"/>
      <c r="HH44353"/>
      <c r="IW44353" s="36"/>
      <c r="JI44353"/>
      <c r="JJ44353"/>
      <c r="KX44353" s="23"/>
      <c r="KY44353" s="23"/>
    </row>
    <row r="44354" spans="36:311" x14ac:dyDescent="0.2">
      <c r="AJ44354" s="23"/>
      <c r="HH44354"/>
      <c r="IW44354" s="36"/>
      <c r="JI44354"/>
      <c r="JJ44354"/>
      <c r="KX44354" s="23"/>
      <c r="KY44354" s="23"/>
    </row>
    <row r="44355" spans="36:311" x14ac:dyDescent="0.2">
      <c r="AJ44355" s="23"/>
      <c r="HH44355"/>
      <c r="IW44355" s="36"/>
      <c r="JI44355"/>
      <c r="JJ44355"/>
      <c r="KX44355" s="23"/>
      <c r="KY44355" s="23"/>
    </row>
    <row r="44356" spans="36:311" x14ac:dyDescent="0.2">
      <c r="AJ44356" s="23"/>
      <c r="HH44356"/>
      <c r="IW44356" s="36"/>
      <c r="JI44356"/>
      <c r="JJ44356"/>
      <c r="KX44356" s="23"/>
      <c r="KY44356" s="23"/>
    </row>
    <row r="44357" spans="36:311" x14ac:dyDescent="0.2">
      <c r="AJ44357" s="23"/>
      <c r="HH44357"/>
      <c r="IW44357" s="36"/>
      <c r="JI44357"/>
      <c r="JJ44357"/>
      <c r="KX44357" s="23"/>
      <c r="KY44357" s="23"/>
    </row>
    <row r="44358" spans="36:311" x14ac:dyDescent="0.2">
      <c r="AJ44358" s="23"/>
      <c r="HH44358"/>
      <c r="IW44358" s="36"/>
      <c r="JI44358"/>
      <c r="JJ44358"/>
      <c r="KX44358" s="23"/>
      <c r="KY44358" s="23"/>
    </row>
    <row r="44359" spans="36:311" x14ac:dyDescent="0.2">
      <c r="AJ44359" s="23"/>
      <c r="HH44359"/>
      <c r="IW44359" s="36"/>
      <c r="JI44359"/>
      <c r="JJ44359"/>
      <c r="KX44359" s="23"/>
      <c r="KY44359" s="23"/>
    </row>
    <row r="44360" spans="36:311" x14ac:dyDescent="0.2">
      <c r="AJ44360" s="23"/>
      <c r="HH44360"/>
      <c r="IW44360" s="36"/>
      <c r="JI44360"/>
      <c r="JJ44360"/>
      <c r="KX44360" s="23"/>
      <c r="KY44360" s="23"/>
    </row>
    <row r="44361" spans="36:311" x14ac:dyDescent="0.2">
      <c r="AJ44361" s="23"/>
      <c r="HH44361"/>
      <c r="IW44361" s="36"/>
      <c r="JI44361"/>
      <c r="JJ44361"/>
      <c r="KX44361" s="23"/>
      <c r="KY44361" s="23"/>
    </row>
    <row r="44362" spans="36:311" x14ac:dyDescent="0.2">
      <c r="AJ44362" s="23"/>
      <c r="HH44362"/>
      <c r="IW44362" s="36"/>
      <c r="JI44362"/>
      <c r="JJ44362"/>
      <c r="KX44362" s="23"/>
      <c r="KY44362" s="23"/>
    </row>
    <row r="44363" spans="36:311" x14ac:dyDescent="0.2">
      <c r="AJ44363" s="23"/>
      <c r="HH44363"/>
      <c r="IW44363" s="36"/>
      <c r="JI44363"/>
      <c r="JJ44363"/>
      <c r="KX44363" s="23"/>
      <c r="KY44363" s="23"/>
    </row>
    <row r="44364" spans="36:311" x14ac:dyDescent="0.2">
      <c r="AJ44364" s="23"/>
      <c r="HH44364"/>
      <c r="IW44364" s="36"/>
      <c r="JI44364"/>
      <c r="JJ44364"/>
      <c r="KX44364" s="23"/>
      <c r="KY44364" s="23"/>
    </row>
    <row r="44365" spans="36:311" x14ac:dyDescent="0.2">
      <c r="AJ44365" s="23"/>
      <c r="HH44365"/>
      <c r="IW44365" s="36"/>
      <c r="JI44365"/>
      <c r="JJ44365"/>
      <c r="KX44365" s="23"/>
      <c r="KY44365" s="23"/>
    </row>
    <row r="44366" spans="36:311" x14ac:dyDescent="0.2">
      <c r="AJ44366" s="23"/>
      <c r="HH44366"/>
      <c r="IW44366" s="36"/>
      <c r="JI44366"/>
      <c r="JJ44366"/>
      <c r="KX44366" s="23"/>
      <c r="KY44366" s="23"/>
    </row>
    <row r="44367" spans="36:311" x14ac:dyDescent="0.2">
      <c r="AJ44367" s="23"/>
      <c r="HH44367"/>
      <c r="IW44367" s="36"/>
      <c r="JI44367"/>
      <c r="JJ44367"/>
      <c r="KX44367" s="23"/>
      <c r="KY44367" s="23"/>
    </row>
    <row r="44368" spans="36:311" x14ac:dyDescent="0.2">
      <c r="AJ44368" s="23"/>
      <c r="HH44368"/>
      <c r="IW44368" s="36"/>
      <c r="JI44368"/>
      <c r="JJ44368"/>
      <c r="KX44368" s="23"/>
      <c r="KY44368" s="23"/>
    </row>
    <row r="44369" spans="36:311" x14ac:dyDescent="0.2">
      <c r="AJ44369" s="23"/>
      <c r="HH44369"/>
      <c r="IW44369" s="36"/>
      <c r="JI44369"/>
      <c r="JJ44369"/>
      <c r="KX44369" s="23"/>
      <c r="KY44369" s="23"/>
    </row>
    <row r="44370" spans="36:311" x14ac:dyDescent="0.2">
      <c r="AJ44370" s="23"/>
      <c r="HH44370"/>
      <c r="IW44370" s="36"/>
      <c r="JI44370"/>
      <c r="JJ44370"/>
      <c r="KX44370" s="23"/>
      <c r="KY44370" s="23"/>
    </row>
    <row r="44371" spans="36:311" x14ac:dyDescent="0.2">
      <c r="AJ44371" s="23"/>
      <c r="HH44371"/>
      <c r="IW44371" s="36"/>
      <c r="JI44371"/>
      <c r="JJ44371"/>
      <c r="KX44371" s="23"/>
      <c r="KY44371" s="23"/>
    </row>
    <row r="44372" spans="36:311" x14ac:dyDescent="0.2">
      <c r="AJ44372" s="23"/>
      <c r="HH44372"/>
      <c r="IW44372" s="36"/>
      <c r="JI44372"/>
      <c r="JJ44372"/>
      <c r="KX44372" s="23"/>
      <c r="KY44372" s="23"/>
    </row>
    <row r="44373" spans="36:311" x14ac:dyDescent="0.2">
      <c r="AJ44373" s="23"/>
      <c r="HH44373"/>
      <c r="IW44373" s="36"/>
      <c r="JI44373"/>
      <c r="JJ44373"/>
      <c r="KX44373" s="23"/>
      <c r="KY44373" s="23"/>
    </row>
    <row r="44374" spans="36:311" x14ac:dyDescent="0.2">
      <c r="AJ44374" s="23"/>
      <c r="HH44374"/>
      <c r="IW44374" s="36"/>
      <c r="JI44374"/>
      <c r="JJ44374"/>
      <c r="KX44374" s="23"/>
      <c r="KY44374" s="23"/>
    </row>
    <row r="44375" spans="36:311" x14ac:dyDescent="0.2">
      <c r="AJ44375" s="23"/>
      <c r="HH44375"/>
      <c r="IW44375" s="36"/>
      <c r="JI44375"/>
      <c r="JJ44375"/>
      <c r="KX44375" s="23"/>
      <c r="KY44375" s="23"/>
    </row>
    <row r="44376" spans="36:311" x14ac:dyDescent="0.2">
      <c r="AJ44376" s="23"/>
      <c r="HH44376"/>
      <c r="IW44376" s="36"/>
      <c r="JI44376"/>
      <c r="JJ44376"/>
      <c r="KX44376" s="23"/>
      <c r="KY44376" s="23"/>
    </row>
    <row r="44377" spans="36:311" x14ac:dyDescent="0.2">
      <c r="AJ44377" s="23"/>
      <c r="HH44377"/>
      <c r="IW44377" s="36"/>
      <c r="JI44377"/>
      <c r="JJ44377"/>
      <c r="KX44377" s="23"/>
      <c r="KY44377" s="23"/>
    </row>
    <row r="44378" spans="36:311" x14ac:dyDescent="0.2">
      <c r="AJ44378" s="23"/>
      <c r="HH44378"/>
      <c r="IW44378" s="36"/>
      <c r="JI44378"/>
      <c r="JJ44378"/>
      <c r="KX44378" s="23"/>
      <c r="KY44378" s="23"/>
    </row>
    <row r="44379" spans="36:311" x14ac:dyDescent="0.2">
      <c r="AJ44379" s="23"/>
      <c r="HH44379"/>
      <c r="IW44379" s="36"/>
      <c r="JI44379"/>
      <c r="JJ44379"/>
      <c r="KX44379" s="23"/>
      <c r="KY44379" s="23"/>
    </row>
    <row r="44380" spans="36:311" x14ac:dyDescent="0.2">
      <c r="AJ44380" s="23"/>
      <c r="HH44380"/>
      <c r="IW44380" s="36"/>
      <c r="JI44380"/>
      <c r="JJ44380"/>
      <c r="KX44380" s="23"/>
      <c r="KY44380" s="23"/>
    </row>
    <row r="44381" spans="36:311" x14ac:dyDescent="0.2">
      <c r="AJ44381" s="23"/>
      <c r="HH44381"/>
      <c r="IW44381" s="36"/>
      <c r="JI44381"/>
      <c r="JJ44381"/>
      <c r="KX44381" s="23"/>
      <c r="KY44381" s="23"/>
    </row>
    <row r="44382" spans="36:311" x14ac:dyDescent="0.2">
      <c r="AJ44382" s="23"/>
      <c r="HH44382"/>
      <c r="IW44382" s="36"/>
      <c r="JI44382"/>
      <c r="JJ44382"/>
      <c r="KX44382" s="23"/>
      <c r="KY44382" s="23"/>
    </row>
    <row r="44383" spans="36:311" x14ac:dyDescent="0.2">
      <c r="AJ44383" s="23"/>
      <c r="HH44383"/>
      <c r="IW44383" s="36"/>
      <c r="JI44383"/>
      <c r="JJ44383"/>
      <c r="KX44383" s="23"/>
      <c r="KY44383" s="23"/>
    </row>
    <row r="44384" spans="36:311" x14ac:dyDescent="0.2">
      <c r="AJ44384" s="23"/>
      <c r="HH44384"/>
      <c r="IW44384" s="36"/>
      <c r="JI44384"/>
      <c r="JJ44384"/>
      <c r="KX44384" s="23"/>
      <c r="KY44384" s="23"/>
    </row>
    <row r="44385" spans="36:311" x14ac:dyDescent="0.2">
      <c r="AJ44385" s="23"/>
      <c r="HH44385"/>
      <c r="IW44385" s="36"/>
      <c r="JI44385"/>
      <c r="JJ44385"/>
      <c r="KX44385" s="23"/>
      <c r="KY44385" s="23"/>
    </row>
    <row r="44386" spans="36:311" x14ac:dyDescent="0.2">
      <c r="AJ44386" s="23"/>
      <c r="HH44386"/>
      <c r="IW44386" s="36"/>
      <c r="JI44386"/>
      <c r="JJ44386"/>
      <c r="KX44386" s="23"/>
      <c r="KY44386" s="23"/>
    </row>
    <row r="44387" spans="36:311" x14ac:dyDescent="0.2">
      <c r="AJ44387" s="23"/>
      <c r="HH44387"/>
      <c r="IW44387" s="36"/>
      <c r="JI44387"/>
      <c r="JJ44387"/>
      <c r="KX44387" s="23"/>
      <c r="KY44387" s="23"/>
    </row>
    <row r="44388" spans="36:311" x14ac:dyDescent="0.2">
      <c r="AJ44388" s="23"/>
      <c r="HH44388"/>
      <c r="IW44388" s="36"/>
      <c r="JI44388"/>
      <c r="JJ44388"/>
      <c r="KX44388" s="23"/>
      <c r="KY44388" s="23"/>
    </row>
    <row r="44389" spans="36:311" x14ac:dyDescent="0.2">
      <c r="AJ44389" s="23"/>
      <c r="HH44389"/>
      <c r="IW44389" s="36"/>
      <c r="JI44389"/>
      <c r="JJ44389"/>
      <c r="KX44389" s="23"/>
      <c r="KY44389" s="23"/>
    </row>
    <row r="44390" spans="36:311" x14ac:dyDescent="0.2">
      <c r="AJ44390" s="23"/>
      <c r="HH44390"/>
      <c r="IW44390" s="36"/>
      <c r="JI44390"/>
      <c r="JJ44390"/>
      <c r="KX44390" s="23"/>
      <c r="KY44390" s="23"/>
    </row>
    <row r="44391" spans="36:311" x14ac:dyDescent="0.2">
      <c r="AJ44391" s="23"/>
      <c r="HH44391"/>
      <c r="IW44391" s="36"/>
      <c r="JI44391"/>
      <c r="JJ44391"/>
      <c r="KX44391" s="23"/>
      <c r="KY44391" s="23"/>
    </row>
    <row r="44392" spans="36:311" x14ac:dyDescent="0.2">
      <c r="AJ44392" s="23"/>
      <c r="HH44392"/>
      <c r="IW44392" s="36"/>
      <c r="JI44392"/>
      <c r="JJ44392"/>
      <c r="KX44392" s="23"/>
      <c r="KY44392" s="23"/>
    </row>
    <row r="44393" spans="36:311" x14ac:dyDescent="0.2">
      <c r="AJ44393" s="23"/>
      <c r="HH44393"/>
      <c r="IW44393" s="36"/>
      <c r="JI44393"/>
      <c r="JJ44393"/>
      <c r="KX44393" s="23"/>
      <c r="KY44393" s="23"/>
    </row>
    <row r="44394" spans="36:311" x14ac:dyDescent="0.2">
      <c r="AJ44394" s="23"/>
      <c r="HH44394"/>
      <c r="IW44394" s="36"/>
      <c r="JI44394"/>
      <c r="JJ44394"/>
      <c r="KX44394" s="23"/>
      <c r="KY44394" s="23"/>
    </row>
    <row r="44395" spans="36:311" x14ac:dyDescent="0.2">
      <c r="AJ44395" s="23"/>
      <c r="HH44395"/>
      <c r="IW44395" s="36"/>
      <c r="JI44395"/>
      <c r="JJ44395"/>
      <c r="KX44395" s="23"/>
      <c r="KY44395" s="23"/>
    </row>
    <row r="44396" spans="36:311" x14ac:dyDescent="0.2">
      <c r="AJ44396" s="23"/>
      <c r="HH44396"/>
      <c r="IW44396" s="36"/>
      <c r="JI44396"/>
      <c r="JJ44396"/>
      <c r="KX44396" s="23"/>
      <c r="KY44396" s="23"/>
    </row>
    <row r="44397" spans="36:311" x14ac:dyDescent="0.2">
      <c r="AJ44397" s="23"/>
      <c r="HH44397"/>
      <c r="IW44397" s="36"/>
      <c r="JI44397"/>
      <c r="JJ44397"/>
      <c r="KX44397" s="23"/>
      <c r="KY44397" s="23"/>
    </row>
    <row r="44398" spans="36:311" x14ac:dyDescent="0.2">
      <c r="AJ44398" s="23"/>
      <c r="HH44398"/>
      <c r="IW44398" s="36"/>
      <c r="JI44398"/>
      <c r="JJ44398"/>
      <c r="KX44398" s="23"/>
      <c r="KY44398" s="23"/>
    </row>
    <row r="44399" spans="36:311" x14ac:dyDescent="0.2">
      <c r="AJ44399" s="23"/>
      <c r="HH44399"/>
      <c r="IW44399" s="36"/>
      <c r="JI44399"/>
      <c r="JJ44399"/>
      <c r="KX44399" s="23"/>
      <c r="KY44399" s="23"/>
    </row>
    <row r="44400" spans="36:311" x14ac:dyDescent="0.2">
      <c r="AJ44400" s="23"/>
      <c r="HH44400"/>
      <c r="IW44400" s="36"/>
      <c r="JI44400"/>
      <c r="JJ44400"/>
      <c r="KX44400" s="23"/>
      <c r="KY44400" s="23"/>
    </row>
    <row r="44401" spans="36:311" x14ac:dyDescent="0.2">
      <c r="AJ44401" s="23"/>
      <c r="HH44401"/>
      <c r="IW44401" s="36"/>
      <c r="JI44401"/>
      <c r="JJ44401"/>
      <c r="KX44401" s="23"/>
      <c r="KY44401" s="23"/>
    </row>
    <row r="44402" spans="36:311" x14ac:dyDescent="0.2">
      <c r="AJ44402" s="23"/>
      <c r="HH44402"/>
      <c r="IW44402" s="36"/>
      <c r="JI44402"/>
      <c r="JJ44402"/>
      <c r="KX44402" s="23"/>
      <c r="KY44402" s="23"/>
    </row>
    <row r="44403" spans="36:311" x14ac:dyDescent="0.2">
      <c r="AJ44403" s="23"/>
      <c r="HH44403"/>
      <c r="IW44403" s="36"/>
      <c r="JI44403"/>
      <c r="JJ44403"/>
      <c r="KX44403" s="23"/>
      <c r="KY44403" s="23"/>
    </row>
    <row r="44404" spans="36:311" x14ac:dyDescent="0.2">
      <c r="AJ44404" s="23"/>
      <c r="HH44404"/>
      <c r="IW44404" s="36"/>
      <c r="JI44404"/>
      <c r="JJ44404"/>
      <c r="KX44404" s="23"/>
      <c r="KY44404" s="23"/>
    </row>
    <row r="44405" spans="36:311" x14ac:dyDescent="0.2">
      <c r="AJ44405" s="23"/>
      <c r="HH44405"/>
      <c r="IW44405" s="36"/>
      <c r="JI44405"/>
      <c r="JJ44405"/>
      <c r="KX44405" s="23"/>
      <c r="KY44405" s="23"/>
    </row>
    <row r="44406" spans="36:311" x14ac:dyDescent="0.2">
      <c r="AJ44406" s="23"/>
      <c r="HH44406"/>
      <c r="IW44406" s="36"/>
      <c r="JI44406"/>
      <c r="JJ44406"/>
      <c r="KX44406" s="23"/>
      <c r="KY44406" s="23"/>
    </row>
    <row r="44407" spans="36:311" x14ac:dyDescent="0.2">
      <c r="AJ44407" s="23"/>
      <c r="HH44407"/>
      <c r="IW44407" s="36"/>
      <c r="JI44407"/>
      <c r="JJ44407"/>
      <c r="KX44407" s="23"/>
      <c r="KY44407" s="23"/>
    </row>
    <row r="44408" spans="36:311" x14ac:dyDescent="0.2">
      <c r="AJ44408" s="23"/>
      <c r="HH44408"/>
      <c r="IW44408" s="36"/>
      <c r="JI44408"/>
      <c r="JJ44408"/>
      <c r="KX44408" s="23"/>
      <c r="KY44408" s="23"/>
    </row>
    <row r="44409" spans="36:311" x14ac:dyDescent="0.2">
      <c r="AJ44409" s="23"/>
      <c r="HH44409"/>
      <c r="IW44409" s="36"/>
      <c r="JI44409"/>
      <c r="JJ44409"/>
      <c r="KX44409" s="23"/>
      <c r="KY44409" s="23"/>
    </row>
    <row r="44410" spans="36:311" x14ac:dyDescent="0.2">
      <c r="AJ44410" s="23"/>
      <c r="HH44410"/>
      <c r="IW44410" s="36"/>
      <c r="JI44410"/>
      <c r="JJ44410"/>
      <c r="KX44410" s="23"/>
      <c r="KY44410" s="23"/>
    </row>
    <row r="44411" spans="36:311" x14ac:dyDescent="0.2">
      <c r="AJ44411" s="23"/>
      <c r="HH44411"/>
      <c r="IW44411" s="36"/>
      <c r="JI44411"/>
      <c r="JJ44411"/>
      <c r="KX44411" s="23"/>
      <c r="KY44411" s="23"/>
    </row>
    <row r="44412" spans="36:311" x14ac:dyDescent="0.2">
      <c r="AJ44412" s="23"/>
      <c r="HH44412"/>
      <c r="IW44412" s="36"/>
      <c r="JI44412"/>
      <c r="JJ44412"/>
      <c r="KX44412" s="23"/>
      <c r="KY44412" s="23"/>
    </row>
    <row r="44413" spans="36:311" x14ac:dyDescent="0.2">
      <c r="AJ44413" s="23"/>
      <c r="HH44413"/>
      <c r="IW44413" s="36"/>
      <c r="JI44413"/>
      <c r="JJ44413"/>
      <c r="KX44413" s="23"/>
      <c r="KY44413" s="23"/>
    </row>
    <row r="44414" spans="36:311" x14ac:dyDescent="0.2">
      <c r="AJ44414" s="23"/>
      <c r="HH44414"/>
      <c r="IW44414" s="36"/>
      <c r="JI44414"/>
      <c r="JJ44414"/>
      <c r="KX44414" s="23"/>
      <c r="KY44414" s="23"/>
    </row>
    <row r="44415" spans="36:311" x14ac:dyDescent="0.2">
      <c r="AJ44415" s="23"/>
      <c r="HH44415"/>
      <c r="IW44415" s="36"/>
      <c r="JI44415"/>
      <c r="JJ44415"/>
      <c r="KX44415" s="23"/>
      <c r="KY44415" s="23"/>
    </row>
    <row r="44416" spans="36:311" x14ac:dyDescent="0.2">
      <c r="AJ44416" s="23"/>
      <c r="HH44416"/>
      <c r="IW44416" s="36"/>
      <c r="JI44416"/>
      <c r="JJ44416"/>
      <c r="KX44416" s="23"/>
      <c r="KY44416" s="23"/>
    </row>
    <row r="44417" spans="36:311" x14ac:dyDescent="0.2">
      <c r="AJ44417" s="23"/>
      <c r="HH44417"/>
      <c r="IW44417" s="36"/>
      <c r="JI44417"/>
      <c r="JJ44417"/>
      <c r="KX44417" s="23"/>
      <c r="KY44417" s="23"/>
    </row>
    <row r="44418" spans="36:311" x14ac:dyDescent="0.2">
      <c r="AJ44418" s="23"/>
      <c r="HH44418"/>
      <c r="IW44418" s="36"/>
      <c r="JI44418"/>
      <c r="JJ44418"/>
      <c r="KX44418" s="23"/>
      <c r="KY44418" s="23"/>
    </row>
    <row r="44419" spans="36:311" x14ac:dyDescent="0.2">
      <c r="AJ44419" s="23"/>
      <c r="HH44419"/>
      <c r="IW44419" s="36"/>
      <c r="JI44419"/>
      <c r="JJ44419"/>
      <c r="KX44419" s="23"/>
      <c r="KY44419" s="23"/>
    </row>
    <row r="44420" spans="36:311" x14ac:dyDescent="0.2">
      <c r="AJ44420" s="23"/>
      <c r="HH44420"/>
      <c r="IW44420" s="36"/>
      <c r="JI44420"/>
      <c r="JJ44420"/>
      <c r="KX44420" s="23"/>
      <c r="KY44420" s="23"/>
    </row>
    <row r="44421" spans="36:311" x14ac:dyDescent="0.2">
      <c r="AJ44421" s="23"/>
      <c r="HH44421"/>
      <c r="IW44421" s="36"/>
      <c r="JI44421"/>
      <c r="JJ44421"/>
      <c r="KX44421" s="23"/>
      <c r="KY44421" s="23"/>
    </row>
    <row r="44422" spans="36:311" x14ac:dyDescent="0.2">
      <c r="AJ44422" s="23"/>
      <c r="HH44422"/>
      <c r="IW44422" s="36"/>
      <c r="JI44422"/>
      <c r="JJ44422"/>
      <c r="KX44422" s="23"/>
      <c r="KY44422" s="23"/>
    </row>
    <row r="44423" spans="36:311" x14ac:dyDescent="0.2">
      <c r="AJ44423" s="23"/>
      <c r="HH44423"/>
      <c r="IW44423" s="36"/>
      <c r="JI44423"/>
      <c r="JJ44423"/>
      <c r="KX44423" s="23"/>
      <c r="KY44423" s="23"/>
    </row>
    <row r="44424" spans="36:311" x14ac:dyDescent="0.2">
      <c r="AJ44424" s="23"/>
      <c r="HH44424"/>
      <c r="IW44424" s="36"/>
      <c r="JI44424"/>
      <c r="JJ44424"/>
      <c r="KX44424" s="23"/>
      <c r="KY44424" s="23"/>
    </row>
    <row r="44425" spans="36:311" x14ac:dyDescent="0.2">
      <c r="AJ44425" s="23"/>
      <c r="HH44425"/>
      <c r="IW44425" s="36"/>
      <c r="JI44425"/>
      <c r="JJ44425"/>
      <c r="KX44425" s="23"/>
      <c r="KY44425" s="23"/>
    </row>
    <row r="44426" spans="36:311" x14ac:dyDescent="0.2">
      <c r="AJ44426" s="23"/>
      <c r="HH44426"/>
      <c r="IW44426" s="36"/>
      <c r="JI44426"/>
      <c r="JJ44426"/>
      <c r="KX44426" s="23"/>
      <c r="KY44426" s="23"/>
    </row>
    <row r="44427" spans="36:311" x14ac:dyDescent="0.2">
      <c r="AJ44427" s="23"/>
      <c r="HH44427"/>
      <c r="IW44427" s="36"/>
      <c r="JI44427"/>
      <c r="JJ44427"/>
      <c r="KX44427" s="23"/>
      <c r="KY44427" s="23"/>
    </row>
    <row r="44428" spans="36:311" x14ac:dyDescent="0.2">
      <c r="AJ44428" s="23"/>
      <c r="HH44428"/>
      <c r="IW44428" s="36"/>
      <c r="JI44428"/>
      <c r="JJ44428"/>
      <c r="KX44428" s="23"/>
      <c r="KY44428" s="23"/>
    </row>
    <row r="44429" spans="36:311" x14ac:dyDescent="0.2">
      <c r="AJ44429" s="23"/>
      <c r="HH44429"/>
      <c r="IW44429" s="36"/>
      <c r="JI44429"/>
      <c r="JJ44429"/>
      <c r="KX44429" s="23"/>
      <c r="KY44429" s="23"/>
    </row>
    <row r="44430" spans="36:311" x14ac:dyDescent="0.2">
      <c r="AJ44430" s="23"/>
      <c r="HH44430"/>
      <c r="IW44430" s="36"/>
      <c r="JI44430"/>
      <c r="JJ44430"/>
      <c r="KX44430" s="23"/>
      <c r="KY44430" s="23"/>
    </row>
    <row r="44431" spans="36:311" x14ac:dyDescent="0.2">
      <c r="AJ44431" s="23"/>
      <c r="HH44431"/>
      <c r="IW44431" s="36"/>
      <c r="JI44431"/>
      <c r="JJ44431"/>
      <c r="KX44431" s="23"/>
      <c r="KY44431" s="23"/>
    </row>
    <row r="44432" spans="36:311" x14ac:dyDescent="0.2">
      <c r="AJ44432" s="23"/>
      <c r="HH44432"/>
      <c r="IW44432" s="36"/>
      <c r="JI44432"/>
      <c r="JJ44432"/>
      <c r="KX44432" s="23"/>
      <c r="KY44432" s="23"/>
    </row>
    <row r="44433" spans="36:311" x14ac:dyDescent="0.2">
      <c r="AJ44433" s="23"/>
      <c r="HH44433"/>
      <c r="IW44433" s="36"/>
      <c r="JI44433"/>
      <c r="JJ44433"/>
      <c r="KX44433" s="23"/>
      <c r="KY44433" s="23"/>
    </row>
    <row r="44434" spans="36:311" x14ac:dyDescent="0.2">
      <c r="AJ44434" s="23"/>
      <c r="HH44434"/>
      <c r="IW44434" s="36"/>
      <c r="JI44434"/>
      <c r="JJ44434"/>
      <c r="KX44434" s="23"/>
      <c r="KY44434" s="23"/>
    </row>
    <row r="44435" spans="36:311" x14ac:dyDescent="0.2">
      <c r="AJ44435" s="23"/>
      <c r="HH44435"/>
      <c r="IW44435" s="36"/>
      <c r="JI44435"/>
      <c r="JJ44435"/>
      <c r="KX44435" s="23"/>
      <c r="KY44435" s="23"/>
    </row>
    <row r="44436" spans="36:311" x14ac:dyDescent="0.2">
      <c r="AJ44436" s="23"/>
      <c r="HH44436"/>
      <c r="IW44436" s="36"/>
      <c r="JI44436"/>
      <c r="JJ44436"/>
      <c r="KX44436" s="23"/>
      <c r="KY44436" s="23"/>
    </row>
    <row r="44437" spans="36:311" x14ac:dyDescent="0.2">
      <c r="AJ44437" s="23"/>
      <c r="HH44437"/>
      <c r="IW44437" s="36"/>
      <c r="JI44437"/>
      <c r="JJ44437"/>
      <c r="KX44437" s="23"/>
      <c r="KY44437" s="23"/>
    </row>
    <row r="44438" spans="36:311" x14ac:dyDescent="0.2">
      <c r="AJ44438" s="23"/>
      <c r="HH44438"/>
      <c r="IW44438" s="36"/>
      <c r="JI44438"/>
      <c r="JJ44438"/>
      <c r="KX44438" s="23"/>
      <c r="KY44438" s="23"/>
    </row>
    <row r="44439" spans="36:311" x14ac:dyDescent="0.2">
      <c r="AJ44439" s="23"/>
      <c r="HH44439"/>
      <c r="IW44439" s="36"/>
      <c r="JI44439"/>
      <c r="JJ44439"/>
      <c r="KX44439" s="23"/>
      <c r="KY44439" s="23"/>
    </row>
    <row r="44440" spans="36:311" x14ac:dyDescent="0.2">
      <c r="AJ44440" s="23"/>
      <c r="HH44440"/>
      <c r="IW44440" s="36"/>
      <c r="JI44440"/>
      <c r="JJ44440"/>
      <c r="KX44440" s="23"/>
      <c r="KY44440" s="23"/>
    </row>
    <row r="44441" spans="36:311" x14ac:dyDescent="0.2">
      <c r="AJ44441" s="23"/>
      <c r="HH44441"/>
      <c r="IW44441" s="36"/>
      <c r="JI44441"/>
      <c r="JJ44441"/>
      <c r="KX44441" s="23"/>
      <c r="KY44441" s="23"/>
    </row>
    <row r="44442" spans="36:311" x14ac:dyDescent="0.2">
      <c r="AJ44442" s="23"/>
      <c r="HH44442"/>
      <c r="IW44442" s="36"/>
      <c r="JI44442"/>
      <c r="JJ44442"/>
      <c r="KX44442" s="23"/>
      <c r="KY44442" s="23"/>
    </row>
    <row r="44443" spans="36:311" x14ac:dyDescent="0.2">
      <c r="AJ44443" s="23"/>
      <c r="HH44443"/>
      <c r="IW44443" s="36"/>
      <c r="JI44443"/>
      <c r="JJ44443"/>
      <c r="KX44443" s="23"/>
      <c r="KY44443" s="23"/>
    </row>
    <row r="44444" spans="36:311" x14ac:dyDescent="0.2">
      <c r="AJ44444" s="23"/>
      <c r="HH44444"/>
      <c r="IW44444" s="36"/>
      <c r="JI44444"/>
      <c r="JJ44444"/>
      <c r="KX44444" s="23"/>
      <c r="KY44444" s="23"/>
    </row>
    <row r="44445" spans="36:311" x14ac:dyDescent="0.2">
      <c r="AJ44445" s="23"/>
      <c r="HH44445"/>
      <c r="IW44445" s="36"/>
      <c r="JI44445"/>
      <c r="JJ44445"/>
      <c r="KX44445" s="23"/>
      <c r="KY44445" s="23"/>
    </row>
    <row r="44446" spans="36:311" x14ac:dyDescent="0.2">
      <c r="AJ44446" s="23"/>
      <c r="HH44446"/>
      <c r="IW44446" s="36"/>
      <c r="JI44446"/>
      <c r="JJ44446"/>
      <c r="KX44446" s="23"/>
      <c r="KY44446" s="23"/>
    </row>
    <row r="44447" spans="36:311" x14ac:dyDescent="0.2">
      <c r="AJ44447" s="23"/>
      <c r="HH44447"/>
      <c r="IW44447" s="36"/>
      <c r="JI44447"/>
      <c r="JJ44447"/>
      <c r="KX44447" s="23"/>
      <c r="KY44447" s="23"/>
    </row>
    <row r="44448" spans="36:311" x14ac:dyDescent="0.2">
      <c r="AJ44448" s="23"/>
      <c r="HH44448"/>
      <c r="IW44448" s="36"/>
      <c r="JI44448"/>
      <c r="JJ44448"/>
      <c r="KX44448" s="23"/>
      <c r="KY44448" s="23"/>
    </row>
    <row r="44449" spans="36:311" x14ac:dyDescent="0.2">
      <c r="AJ44449" s="23"/>
      <c r="HH44449"/>
      <c r="IW44449" s="36"/>
      <c r="JI44449"/>
      <c r="JJ44449"/>
      <c r="KX44449" s="23"/>
      <c r="KY44449" s="23"/>
    </row>
    <row r="44450" spans="36:311" x14ac:dyDescent="0.2">
      <c r="AJ44450" s="23"/>
      <c r="HH44450"/>
      <c r="IW44450" s="36"/>
      <c r="JI44450"/>
      <c r="JJ44450"/>
      <c r="KX44450" s="23"/>
      <c r="KY44450" s="23"/>
    </row>
    <row r="44451" spans="36:311" x14ac:dyDescent="0.2">
      <c r="AJ44451" s="23"/>
      <c r="HH44451"/>
      <c r="IW44451" s="36"/>
      <c r="JI44451"/>
      <c r="JJ44451"/>
      <c r="KX44451" s="23"/>
      <c r="KY44451" s="23"/>
    </row>
    <row r="44452" spans="36:311" x14ac:dyDescent="0.2">
      <c r="AJ44452" s="23"/>
      <c r="HH44452"/>
      <c r="IW44452" s="36"/>
      <c r="JI44452"/>
      <c r="JJ44452"/>
      <c r="KX44452" s="23"/>
      <c r="KY44452" s="23"/>
    </row>
    <row r="44453" spans="36:311" x14ac:dyDescent="0.2">
      <c r="AJ44453" s="23"/>
      <c r="HH44453"/>
      <c r="IW44453" s="36"/>
      <c r="JI44453"/>
      <c r="JJ44453"/>
      <c r="KX44453" s="23"/>
      <c r="KY44453" s="23"/>
    </row>
    <row r="44454" spans="36:311" x14ac:dyDescent="0.2">
      <c r="AJ44454" s="23"/>
      <c r="HH44454"/>
      <c r="IW44454" s="36"/>
      <c r="JI44454"/>
      <c r="JJ44454"/>
      <c r="KX44454" s="23"/>
      <c r="KY44454" s="23"/>
    </row>
    <row r="44455" spans="36:311" x14ac:dyDescent="0.2">
      <c r="AJ44455" s="23"/>
      <c r="HH44455"/>
      <c r="IW44455" s="36"/>
      <c r="JI44455"/>
      <c r="JJ44455"/>
      <c r="KX44455" s="23"/>
      <c r="KY44455" s="23"/>
    </row>
    <row r="44456" spans="36:311" x14ac:dyDescent="0.2">
      <c r="AJ44456" s="23"/>
      <c r="HH44456"/>
      <c r="IW44456" s="36"/>
      <c r="JI44456"/>
      <c r="JJ44456"/>
      <c r="KX44456" s="23"/>
      <c r="KY44456" s="23"/>
    </row>
    <row r="44457" spans="36:311" x14ac:dyDescent="0.2">
      <c r="AJ44457" s="23"/>
      <c r="HH44457"/>
      <c r="IW44457" s="36"/>
      <c r="JI44457"/>
      <c r="JJ44457"/>
      <c r="KX44457" s="23"/>
      <c r="KY44457" s="23"/>
    </row>
    <row r="44458" spans="36:311" x14ac:dyDescent="0.2">
      <c r="AJ44458" s="23"/>
      <c r="HH44458"/>
      <c r="IW44458" s="36"/>
      <c r="JI44458"/>
      <c r="JJ44458"/>
      <c r="KX44458" s="23"/>
      <c r="KY44458" s="23"/>
    </row>
    <row r="44459" spans="36:311" x14ac:dyDescent="0.2">
      <c r="AJ44459" s="23"/>
      <c r="HH44459"/>
      <c r="IW44459" s="36"/>
      <c r="JI44459"/>
      <c r="JJ44459"/>
      <c r="KX44459" s="23"/>
      <c r="KY44459" s="23"/>
    </row>
    <row r="44460" spans="36:311" x14ac:dyDescent="0.2">
      <c r="AJ44460" s="23"/>
      <c r="HH44460"/>
      <c r="IW44460" s="36"/>
      <c r="JI44460"/>
      <c r="JJ44460"/>
      <c r="KX44460" s="23"/>
      <c r="KY44460" s="23"/>
    </row>
    <row r="44461" spans="36:311" x14ac:dyDescent="0.2">
      <c r="AJ44461" s="23"/>
      <c r="HH44461"/>
      <c r="IW44461" s="36"/>
      <c r="JI44461"/>
      <c r="JJ44461"/>
      <c r="KX44461" s="23"/>
      <c r="KY44461" s="23"/>
    </row>
    <row r="44462" spans="36:311" x14ac:dyDescent="0.2">
      <c r="AJ44462" s="23"/>
      <c r="HH44462"/>
      <c r="IW44462" s="36"/>
      <c r="JI44462"/>
      <c r="JJ44462"/>
      <c r="KX44462" s="23"/>
      <c r="KY44462" s="23"/>
    </row>
    <row r="44463" spans="36:311" x14ac:dyDescent="0.2">
      <c r="AJ44463" s="23"/>
      <c r="HH44463"/>
      <c r="IW44463" s="36"/>
      <c r="JI44463"/>
      <c r="JJ44463"/>
      <c r="KX44463" s="23"/>
      <c r="KY44463" s="23"/>
    </row>
    <row r="44464" spans="36:311" x14ac:dyDescent="0.2">
      <c r="AJ44464" s="23"/>
      <c r="HH44464"/>
      <c r="IW44464" s="36"/>
      <c r="JI44464"/>
      <c r="JJ44464"/>
      <c r="KX44464" s="23"/>
      <c r="KY44464" s="23"/>
    </row>
    <row r="44465" spans="36:311" x14ac:dyDescent="0.2">
      <c r="AJ44465" s="23"/>
      <c r="HH44465"/>
      <c r="IW44465" s="36"/>
      <c r="JI44465"/>
      <c r="JJ44465"/>
      <c r="KX44465" s="23"/>
      <c r="KY44465" s="23"/>
    </row>
    <row r="44466" spans="36:311" x14ac:dyDescent="0.2">
      <c r="AJ44466" s="23"/>
      <c r="HH44466"/>
      <c r="IW44466" s="36"/>
      <c r="JI44466"/>
      <c r="JJ44466"/>
      <c r="KX44466" s="23"/>
      <c r="KY44466" s="23"/>
    </row>
    <row r="44467" spans="36:311" x14ac:dyDescent="0.2">
      <c r="AJ44467" s="23"/>
      <c r="HH44467"/>
      <c r="IW44467" s="36"/>
      <c r="JI44467"/>
      <c r="JJ44467"/>
      <c r="KX44467" s="23"/>
      <c r="KY44467" s="23"/>
    </row>
    <row r="44468" spans="36:311" x14ac:dyDescent="0.2">
      <c r="AJ44468" s="23"/>
      <c r="HH44468"/>
      <c r="IW44468" s="36"/>
      <c r="JI44468"/>
      <c r="JJ44468"/>
      <c r="KX44468" s="23"/>
      <c r="KY44468" s="23"/>
    </row>
    <row r="44469" spans="36:311" x14ac:dyDescent="0.2">
      <c r="AJ44469" s="23"/>
      <c r="HH44469"/>
      <c r="IW44469" s="36"/>
      <c r="JI44469"/>
      <c r="JJ44469"/>
      <c r="KX44469" s="23"/>
      <c r="KY44469" s="23"/>
    </row>
    <row r="44470" spans="36:311" x14ac:dyDescent="0.2">
      <c r="AJ44470" s="23"/>
      <c r="HH44470"/>
      <c r="IW44470" s="36"/>
      <c r="JI44470"/>
      <c r="JJ44470"/>
      <c r="KX44470" s="23"/>
      <c r="KY44470" s="23"/>
    </row>
    <row r="44471" spans="36:311" x14ac:dyDescent="0.2">
      <c r="AJ44471" s="23"/>
      <c r="HH44471"/>
      <c r="IW44471" s="36"/>
      <c r="JI44471"/>
      <c r="JJ44471"/>
      <c r="KX44471" s="23"/>
      <c r="KY44471" s="23"/>
    </row>
    <row r="44472" spans="36:311" x14ac:dyDescent="0.2">
      <c r="AJ44472" s="23"/>
      <c r="HH44472"/>
      <c r="IW44472" s="36"/>
      <c r="JI44472"/>
      <c r="JJ44472"/>
      <c r="KX44472" s="23"/>
      <c r="KY44472" s="23"/>
    </row>
    <row r="44473" spans="36:311" x14ac:dyDescent="0.2">
      <c r="AJ44473" s="23"/>
      <c r="HH44473"/>
      <c r="IW44473" s="36"/>
      <c r="JI44473"/>
      <c r="JJ44473"/>
      <c r="KX44473" s="23"/>
      <c r="KY44473" s="23"/>
    </row>
    <row r="44474" spans="36:311" x14ac:dyDescent="0.2">
      <c r="AJ44474" s="23"/>
      <c r="HH44474"/>
      <c r="IW44474" s="36"/>
      <c r="JI44474"/>
      <c r="JJ44474"/>
      <c r="KX44474" s="23"/>
      <c r="KY44474" s="23"/>
    </row>
    <row r="44475" spans="36:311" x14ac:dyDescent="0.2">
      <c r="AJ44475" s="23"/>
      <c r="HH44475"/>
      <c r="IW44475" s="36"/>
      <c r="JI44475"/>
      <c r="JJ44475"/>
      <c r="KX44475" s="23"/>
      <c r="KY44475" s="23"/>
    </row>
    <row r="44476" spans="36:311" x14ac:dyDescent="0.2">
      <c r="AJ44476" s="23"/>
      <c r="HH44476"/>
      <c r="IW44476" s="36"/>
      <c r="JI44476"/>
      <c r="JJ44476"/>
      <c r="KX44476" s="23"/>
      <c r="KY44476" s="23"/>
    </row>
    <row r="44477" spans="36:311" x14ac:dyDescent="0.2">
      <c r="AJ44477" s="23"/>
      <c r="HH44477"/>
      <c r="IW44477" s="36"/>
      <c r="JI44477"/>
      <c r="JJ44477"/>
      <c r="KX44477" s="23"/>
      <c r="KY44477" s="23"/>
    </row>
    <row r="44478" spans="36:311" x14ac:dyDescent="0.2">
      <c r="AJ44478" s="23"/>
      <c r="HH44478"/>
      <c r="IW44478" s="36"/>
      <c r="JI44478"/>
      <c r="JJ44478"/>
      <c r="KX44478" s="23"/>
      <c r="KY44478" s="23"/>
    </row>
    <row r="44479" spans="36:311" x14ac:dyDescent="0.2">
      <c r="AJ44479" s="23"/>
      <c r="HH44479"/>
      <c r="IW44479" s="36"/>
      <c r="JI44479"/>
      <c r="JJ44479"/>
      <c r="KX44479" s="23"/>
      <c r="KY44479" s="23"/>
    </row>
    <row r="44480" spans="36:311" x14ac:dyDescent="0.2">
      <c r="AJ44480" s="23"/>
      <c r="HH44480"/>
      <c r="IW44480" s="36"/>
      <c r="JI44480"/>
      <c r="JJ44480"/>
      <c r="KX44480" s="23"/>
      <c r="KY44480" s="23"/>
    </row>
    <row r="44481" spans="36:311" x14ac:dyDescent="0.2">
      <c r="AJ44481" s="23"/>
      <c r="HH44481"/>
      <c r="IW44481" s="36"/>
      <c r="JI44481"/>
      <c r="JJ44481"/>
      <c r="KX44481" s="23"/>
      <c r="KY44481" s="23"/>
    </row>
    <row r="44482" spans="36:311" x14ac:dyDescent="0.2">
      <c r="AJ44482" s="23"/>
      <c r="HH44482"/>
      <c r="IW44482" s="36"/>
      <c r="JI44482"/>
      <c r="JJ44482"/>
      <c r="KX44482" s="23"/>
      <c r="KY44482" s="23"/>
    </row>
    <row r="44483" spans="36:311" x14ac:dyDescent="0.2">
      <c r="AJ44483" s="23"/>
      <c r="HH44483"/>
      <c r="IW44483" s="36"/>
      <c r="JI44483"/>
      <c r="JJ44483"/>
      <c r="KX44483" s="23"/>
      <c r="KY44483" s="23"/>
    </row>
    <row r="44484" spans="36:311" x14ac:dyDescent="0.2">
      <c r="AJ44484" s="23"/>
      <c r="HH44484"/>
      <c r="IW44484" s="36"/>
      <c r="JI44484"/>
      <c r="JJ44484"/>
      <c r="KX44484" s="23"/>
      <c r="KY44484" s="23"/>
    </row>
    <row r="44485" spans="36:311" x14ac:dyDescent="0.2">
      <c r="AJ44485" s="23"/>
      <c r="HH44485"/>
      <c r="IW44485" s="36"/>
      <c r="JI44485"/>
      <c r="JJ44485"/>
      <c r="KX44485" s="23"/>
      <c r="KY44485" s="23"/>
    </row>
    <row r="44486" spans="36:311" x14ac:dyDescent="0.2">
      <c r="AJ44486" s="23"/>
      <c r="HH44486"/>
      <c r="IW44486" s="36"/>
      <c r="JI44486"/>
      <c r="JJ44486"/>
      <c r="KX44486" s="23"/>
      <c r="KY44486" s="23"/>
    </row>
    <row r="44487" spans="36:311" x14ac:dyDescent="0.2">
      <c r="AJ44487" s="23"/>
      <c r="HH44487"/>
      <c r="IW44487" s="36"/>
      <c r="JI44487"/>
      <c r="JJ44487"/>
      <c r="KX44487" s="23"/>
      <c r="KY44487" s="23"/>
    </row>
    <row r="44488" spans="36:311" x14ac:dyDescent="0.2">
      <c r="AJ44488" s="23"/>
      <c r="HH44488"/>
      <c r="IW44488" s="36"/>
      <c r="JI44488"/>
      <c r="JJ44488"/>
      <c r="KX44488" s="23"/>
      <c r="KY44488" s="23"/>
    </row>
    <row r="44489" spans="36:311" x14ac:dyDescent="0.2">
      <c r="AJ44489" s="23"/>
      <c r="HH44489"/>
      <c r="IW44489" s="36"/>
      <c r="JI44489"/>
      <c r="JJ44489"/>
      <c r="KX44489" s="23"/>
      <c r="KY44489" s="23"/>
    </row>
    <row r="44490" spans="36:311" x14ac:dyDescent="0.2">
      <c r="AJ44490" s="23"/>
      <c r="HH44490"/>
      <c r="IW44490" s="36"/>
      <c r="JI44490"/>
      <c r="JJ44490"/>
      <c r="KX44490" s="23"/>
      <c r="KY44490" s="23"/>
    </row>
    <row r="44491" spans="36:311" x14ac:dyDescent="0.2">
      <c r="AJ44491" s="23"/>
      <c r="HH44491"/>
      <c r="IW44491" s="36"/>
      <c r="JI44491"/>
      <c r="JJ44491"/>
      <c r="KX44491" s="23"/>
      <c r="KY44491" s="23"/>
    </row>
    <row r="44492" spans="36:311" x14ac:dyDescent="0.2">
      <c r="AJ44492" s="23"/>
      <c r="HH44492"/>
      <c r="IW44492" s="36"/>
      <c r="JI44492"/>
      <c r="JJ44492"/>
      <c r="KX44492" s="23"/>
      <c r="KY44492" s="23"/>
    </row>
    <row r="44493" spans="36:311" x14ac:dyDescent="0.2">
      <c r="AJ44493" s="23"/>
      <c r="HH44493"/>
      <c r="IW44493" s="36"/>
      <c r="JI44493"/>
      <c r="JJ44493"/>
      <c r="KX44493" s="23"/>
      <c r="KY44493" s="23"/>
    </row>
    <row r="44494" spans="36:311" x14ac:dyDescent="0.2">
      <c r="AJ44494" s="23"/>
      <c r="HH44494"/>
      <c r="IW44494" s="36"/>
      <c r="JI44494"/>
      <c r="JJ44494"/>
      <c r="KX44494" s="23"/>
      <c r="KY44494" s="23"/>
    </row>
    <row r="44495" spans="36:311" x14ac:dyDescent="0.2">
      <c r="AJ44495" s="23"/>
      <c r="HH44495"/>
      <c r="IW44495" s="36"/>
      <c r="JI44495"/>
      <c r="JJ44495"/>
      <c r="KX44495" s="23"/>
      <c r="KY44495" s="23"/>
    </row>
    <row r="44496" spans="36:311" x14ac:dyDescent="0.2">
      <c r="AJ44496" s="23"/>
      <c r="HH44496"/>
      <c r="IW44496" s="36"/>
      <c r="JI44496"/>
      <c r="JJ44496"/>
      <c r="KX44496" s="23"/>
      <c r="KY44496" s="23"/>
    </row>
    <row r="44497" spans="36:311" x14ac:dyDescent="0.2">
      <c r="AJ44497" s="23"/>
      <c r="HH44497"/>
      <c r="IW44497" s="36"/>
      <c r="JI44497"/>
      <c r="JJ44497"/>
      <c r="KX44497" s="23"/>
      <c r="KY44497" s="23"/>
    </row>
    <row r="44498" spans="36:311" x14ac:dyDescent="0.2">
      <c r="AJ44498" s="23"/>
      <c r="HH44498"/>
      <c r="IW44498" s="36"/>
      <c r="JI44498"/>
      <c r="JJ44498"/>
      <c r="KX44498" s="23"/>
      <c r="KY44498" s="23"/>
    </row>
    <row r="44499" spans="36:311" x14ac:dyDescent="0.2">
      <c r="AJ44499" s="23"/>
      <c r="HH44499"/>
      <c r="IW44499" s="36"/>
      <c r="JI44499"/>
      <c r="JJ44499"/>
      <c r="KX44499" s="23"/>
      <c r="KY44499" s="23"/>
    </row>
    <row r="44500" spans="36:311" x14ac:dyDescent="0.2">
      <c r="AJ44500" s="23"/>
      <c r="HH44500"/>
      <c r="IW44500" s="36"/>
      <c r="JI44500"/>
      <c r="JJ44500"/>
      <c r="KX44500" s="23"/>
      <c r="KY44500" s="23"/>
    </row>
    <row r="44501" spans="36:311" x14ac:dyDescent="0.2">
      <c r="AJ44501" s="23"/>
      <c r="HH44501"/>
      <c r="IW44501" s="36"/>
      <c r="JI44501"/>
      <c r="JJ44501"/>
      <c r="KX44501" s="23"/>
      <c r="KY44501" s="23"/>
    </row>
    <row r="44502" spans="36:311" x14ac:dyDescent="0.2">
      <c r="AJ44502" s="23"/>
      <c r="HH44502"/>
      <c r="IW44502" s="36"/>
      <c r="JI44502"/>
      <c r="JJ44502"/>
      <c r="KX44502" s="23"/>
      <c r="KY44502" s="23"/>
    </row>
    <row r="44503" spans="36:311" x14ac:dyDescent="0.2">
      <c r="AJ44503" s="23"/>
      <c r="HH44503"/>
      <c r="IW44503" s="36"/>
      <c r="JI44503"/>
      <c r="JJ44503"/>
      <c r="KX44503" s="23"/>
      <c r="KY44503" s="23"/>
    </row>
    <row r="44504" spans="36:311" x14ac:dyDescent="0.2">
      <c r="AJ44504" s="23"/>
      <c r="HH44504"/>
      <c r="IW44504" s="36"/>
      <c r="JI44504"/>
      <c r="JJ44504"/>
      <c r="KX44504" s="23"/>
      <c r="KY44504" s="23"/>
    </row>
    <row r="44505" spans="36:311" x14ac:dyDescent="0.2">
      <c r="AJ44505" s="23"/>
      <c r="HH44505"/>
      <c r="IW44505" s="36"/>
      <c r="JI44505"/>
      <c r="JJ44505"/>
      <c r="KX44505" s="23"/>
      <c r="KY44505" s="23"/>
    </row>
    <row r="44506" spans="36:311" x14ac:dyDescent="0.2">
      <c r="AJ44506" s="23"/>
      <c r="HH44506"/>
      <c r="IW44506" s="36"/>
      <c r="JI44506"/>
      <c r="JJ44506"/>
      <c r="KX44506" s="23"/>
      <c r="KY44506" s="23"/>
    </row>
    <row r="44507" spans="36:311" x14ac:dyDescent="0.2">
      <c r="AJ44507" s="23"/>
      <c r="HH44507"/>
      <c r="IW44507" s="36"/>
      <c r="JI44507"/>
      <c r="JJ44507"/>
      <c r="KX44507" s="23"/>
      <c r="KY44507" s="23"/>
    </row>
    <row r="44508" spans="36:311" x14ac:dyDescent="0.2">
      <c r="AJ44508" s="23"/>
      <c r="HH44508"/>
      <c r="IW44508" s="36"/>
      <c r="JI44508"/>
      <c r="JJ44508"/>
      <c r="KX44508" s="23"/>
      <c r="KY44508" s="23"/>
    </row>
    <row r="44509" spans="36:311" x14ac:dyDescent="0.2">
      <c r="AJ44509" s="23"/>
      <c r="HH44509"/>
      <c r="IW44509" s="36"/>
      <c r="JI44509"/>
      <c r="JJ44509"/>
      <c r="KX44509" s="23"/>
      <c r="KY44509" s="23"/>
    </row>
    <row r="44510" spans="36:311" x14ac:dyDescent="0.2">
      <c r="AJ44510" s="23"/>
      <c r="HH44510"/>
      <c r="IW44510" s="36"/>
      <c r="JI44510"/>
      <c r="JJ44510"/>
      <c r="KX44510" s="23"/>
      <c r="KY44510" s="23"/>
    </row>
    <row r="44511" spans="36:311" x14ac:dyDescent="0.2">
      <c r="AJ44511" s="23"/>
      <c r="HH44511"/>
      <c r="IW44511" s="36"/>
      <c r="JI44511"/>
      <c r="JJ44511"/>
      <c r="KX44511" s="23"/>
      <c r="KY44511" s="23"/>
    </row>
    <row r="44512" spans="36:311" x14ac:dyDescent="0.2">
      <c r="AJ44512" s="23"/>
      <c r="HH44512"/>
      <c r="IW44512" s="36"/>
      <c r="JI44512"/>
      <c r="JJ44512"/>
      <c r="KX44512" s="23"/>
      <c r="KY44512" s="23"/>
    </row>
    <row r="44513" spans="36:311" x14ac:dyDescent="0.2">
      <c r="AJ44513" s="23"/>
      <c r="HH44513"/>
      <c r="IW44513" s="36"/>
      <c r="JI44513"/>
      <c r="JJ44513"/>
      <c r="KX44513" s="23"/>
      <c r="KY44513" s="23"/>
    </row>
    <row r="44514" spans="36:311" x14ac:dyDescent="0.2">
      <c r="AJ44514" s="23"/>
      <c r="HH44514"/>
      <c r="IW44514" s="36"/>
      <c r="JI44514"/>
      <c r="JJ44514"/>
      <c r="KX44514" s="23"/>
      <c r="KY44514" s="23"/>
    </row>
    <row r="44515" spans="36:311" x14ac:dyDescent="0.2">
      <c r="AJ44515" s="23"/>
      <c r="HH44515"/>
      <c r="IW44515" s="36"/>
      <c r="JI44515"/>
      <c r="JJ44515"/>
      <c r="KX44515" s="23"/>
      <c r="KY44515" s="23"/>
    </row>
    <row r="44516" spans="36:311" x14ac:dyDescent="0.2">
      <c r="AJ44516" s="23"/>
      <c r="HH44516"/>
      <c r="IW44516" s="36"/>
      <c r="JI44516"/>
      <c r="JJ44516"/>
      <c r="KX44516" s="23"/>
      <c r="KY44516" s="23"/>
    </row>
    <row r="44517" spans="36:311" x14ac:dyDescent="0.2">
      <c r="AJ44517" s="23"/>
      <c r="HH44517"/>
      <c r="IW44517" s="36"/>
      <c r="JI44517"/>
      <c r="JJ44517"/>
      <c r="KX44517" s="23"/>
      <c r="KY44517" s="23"/>
    </row>
    <row r="44518" spans="36:311" x14ac:dyDescent="0.2">
      <c r="AJ44518" s="23"/>
      <c r="HH44518"/>
      <c r="IW44518" s="36"/>
      <c r="JI44518"/>
      <c r="JJ44518"/>
      <c r="KX44518" s="23"/>
      <c r="KY44518" s="23"/>
    </row>
    <row r="44519" spans="36:311" x14ac:dyDescent="0.2">
      <c r="AJ44519" s="23"/>
      <c r="HH44519"/>
      <c r="IW44519" s="36"/>
      <c r="JI44519"/>
      <c r="JJ44519"/>
      <c r="KX44519" s="23"/>
      <c r="KY44519" s="23"/>
    </row>
    <row r="44520" spans="36:311" x14ac:dyDescent="0.2">
      <c r="AJ44520" s="23"/>
      <c r="HH44520"/>
      <c r="IW44520" s="36"/>
      <c r="JI44520"/>
      <c r="JJ44520"/>
      <c r="KX44520" s="23"/>
      <c r="KY44520" s="23"/>
    </row>
    <row r="44521" spans="36:311" x14ac:dyDescent="0.2">
      <c r="AJ44521" s="23"/>
      <c r="HH44521"/>
      <c r="IW44521" s="36"/>
      <c r="JI44521"/>
      <c r="JJ44521"/>
      <c r="KX44521" s="23"/>
      <c r="KY44521" s="23"/>
    </row>
    <row r="44522" spans="36:311" x14ac:dyDescent="0.2">
      <c r="AJ44522" s="23"/>
      <c r="HH44522"/>
      <c r="IW44522" s="36"/>
      <c r="JI44522"/>
      <c r="JJ44522"/>
      <c r="KX44522" s="23"/>
      <c r="KY44522" s="23"/>
    </row>
    <row r="44523" spans="36:311" x14ac:dyDescent="0.2">
      <c r="AJ44523" s="23"/>
      <c r="HH44523"/>
      <c r="IW44523" s="36"/>
      <c r="JI44523"/>
      <c r="JJ44523"/>
      <c r="KX44523" s="23"/>
      <c r="KY44523" s="23"/>
    </row>
    <row r="44524" spans="36:311" x14ac:dyDescent="0.2">
      <c r="AJ44524" s="23"/>
      <c r="HH44524"/>
      <c r="IW44524" s="36"/>
      <c r="JI44524"/>
      <c r="JJ44524"/>
      <c r="KX44524" s="23"/>
      <c r="KY44524" s="23"/>
    </row>
    <row r="44525" spans="36:311" x14ac:dyDescent="0.2">
      <c r="AJ44525" s="23"/>
      <c r="HH44525"/>
      <c r="IW44525" s="36"/>
      <c r="JI44525"/>
      <c r="JJ44525"/>
      <c r="KX44525" s="23"/>
      <c r="KY44525" s="23"/>
    </row>
    <row r="44526" spans="36:311" x14ac:dyDescent="0.2">
      <c r="AJ44526" s="23"/>
      <c r="HH44526"/>
      <c r="IW44526" s="36"/>
      <c r="JI44526"/>
      <c r="JJ44526"/>
      <c r="KX44526" s="23"/>
      <c r="KY44526" s="23"/>
    </row>
    <row r="44527" spans="36:311" x14ac:dyDescent="0.2">
      <c r="AJ44527" s="23"/>
      <c r="HH44527"/>
      <c r="IW44527" s="36"/>
      <c r="JI44527"/>
      <c r="JJ44527"/>
      <c r="KX44527" s="23"/>
      <c r="KY44527" s="23"/>
    </row>
    <row r="44528" spans="36:311" x14ac:dyDescent="0.2">
      <c r="AJ44528" s="23"/>
      <c r="HH44528"/>
      <c r="IW44528" s="36"/>
      <c r="JI44528"/>
      <c r="JJ44528"/>
      <c r="KX44528" s="23"/>
      <c r="KY44528" s="23"/>
    </row>
    <row r="44529" spans="36:311" x14ac:dyDescent="0.2">
      <c r="AJ44529" s="23"/>
      <c r="HH44529"/>
      <c r="IW44529" s="36"/>
      <c r="JI44529"/>
      <c r="JJ44529"/>
      <c r="KX44529" s="23"/>
      <c r="KY44529" s="23"/>
    </row>
    <row r="44530" spans="36:311" x14ac:dyDescent="0.2">
      <c r="AJ44530" s="23"/>
      <c r="HH44530"/>
      <c r="IW44530" s="36"/>
      <c r="JI44530"/>
      <c r="JJ44530"/>
      <c r="KX44530" s="23"/>
      <c r="KY44530" s="23"/>
    </row>
    <row r="44531" spans="36:311" x14ac:dyDescent="0.2">
      <c r="AJ44531" s="23"/>
      <c r="HH44531"/>
      <c r="IW44531" s="36"/>
      <c r="JI44531"/>
      <c r="JJ44531"/>
      <c r="KX44531" s="23"/>
      <c r="KY44531" s="23"/>
    </row>
    <row r="44532" spans="36:311" x14ac:dyDescent="0.2">
      <c r="AJ44532" s="23"/>
      <c r="HH44532"/>
      <c r="IW44532" s="36"/>
      <c r="JI44532"/>
      <c r="JJ44532"/>
      <c r="KX44532" s="23"/>
      <c r="KY44532" s="23"/>
    </row>
    <row r="44533" spans="36:311" x14ac:dyDescent="0.2">
      <c r="AJ44533" s="23"/>
      <c r="HH44533"/>
      <c r="IW44533" s="36"/>
      <c r="JI44533"/>
      <c r="JJ44533"/>
      <c r="KX44533" s="23"/>
      <c r="KY44533" s="23"/>
    </row>
    <row r="44534" spans="36:311" x14ac:dyDescent="0.2">
      <c r="AJ44534" s="23"/>
      <c r="HH44534"/>
      <c r="IW44534" s="36"/>
      <c r="JI44534"/>
      <c r="JJ44534"/>
      <c r="KX44534" s="23"/>
      <c r="KY44534" s="23"/>
    </row>
    <row r="44535" spans="36:311" x14ac:dyDescent="0.2">
      <c r="AJ44535" s="23"/>
      <c r="HH44535"/>
      <c r="IW44535" s="36"/>
      <c r="JI44535"/>
      <c r="JJ44535"/>
      <c r="KX44535" s="23"/>
      <c r="KY44535" s="23"/>
    </row>
    <row r="44536" spans="36:311" x14ac:dyDescent="0.2">
      <c r="AJ44536" s="23"/>
      <c r="HH44536"/>
      <c r="IW44536" s="36"/>
      <c r="JI44536"/>
      <c r="JJ44536"/>
      <c r="KX44536" s="23"/>
      <c r="KY44536" s="23"/>
    </row>
    <row r="44537" spans="36:311" x14ac:dyDescent="0.2">
      <c r="AJ44537" s="23"/>
      <c r="HH44537"/>
      <c r="IW44537" s="36"/>
      <c r="JI44537"/>
      <c r="JJ44537"/>
      <c r="KX44537" s="23"/>
      <c r="KY44537" s="23"/>
    </row>
    <row r="44538" spans="36:311" x14ac:dyDescent="0.2">
      <c r="AJ44538" s="23"/>
      <c r="HH44538"/>
      <c r="IW44538" s="36"/>
      <c r="JI44538"/>
      <c r="JJ44538"/>
      <c r="KX44538" s="23"/>
      <c r="KY44538" s="23"/>
    </row>
    <row r="44539" spans="36:311" x14ac:dyDescent="0.2">
      <c r="AJ44539" s="23"/>
      <c r="HH44539"/>
      <c r="IW44539" s="36"/>
      <c r="JI44539"/>
      <c r="JJ44539"/>
      <c r="KX44539" s="23"/>
      <c r="KY44539" s="23"/>
    </row>
    <row r="44540" spans="36:311" x14ac:dyDescent="0.2">
      <c r="AJ44540" s="23"/>
      <c r="HH44540"/>
      <c r="IW44540" s="36"/>
      <c r="JI44540"/>
      <c r="JJ44540"/>
      <c r="KX44540" s="23"/>
      <c r="KY44540" s="23"/>
    </row>
    <row r="44541" spans="36:311" x14ac:dyDescent="0.2">
      <c r="AJ44541" s="23"/>
      <c r="HH44541"/>
      <c r="IW44541" s="36"/>
      <c r="JI44541"/>
      <c r="JJ44541"/>
      <c r="KX44541" s="23"/>
      <c r="KY44541" s="23"/>
    </row>
    <row r="44542" spans="36:311" x14ac:dyDescent="0.2">
      <c r="AJ44542" s="23"/>
      <c r="HH44542"/>
      <c r="IW44542" s="36"/>
      <c r="JI44542"/>
      <c r="JJ44542"/>
      <c r="KX44542" s="23"/>
      <c r="KY44542" s="23"/>
    </row>
    <row r="44543" spans="36:311" x14ac:dyDescent="0.2">
      <c r="AJ44543" s="23"/>
      <c r="HH44543"/>
      <c r="IW44543" s="36"/>
      <c r="JI44543"/>
      <c r="JJ44543"/>
      <c r="KX44543" s="23"/>
      <c r="KY44543" s="23"/>
    </row>
    <row r="44544" spans="36:311" x14ac:dyDescent="0.2">
      <c r="AJ44544" s="23"/>
      <c r="HH44544"/>
      <c r="IW44544" s="36"/>
      <c r="JI44544"/>
      <c r="JJ44544"/>
      <c r="KX44544" s="23"/>
      <c r="KY44544" s="23"/>
    </row>
    <row r="44545" spans="36:311" x14ac:dyDescent="0.2">
      <c r="AJ44545" s="23"/>
      <c r="HH44545"/>
      <c r="IW44545" s="36"/>
      <c r="JI44545"/>
      <c r="JJ44545"/>
      <c r="KX44545" s="23"/>
      <c r="KY44545" s="23"/>
    </row>
    <row r="44546" spans="36:311" x14ac:dyDescent="0.2">
      <c r="AJ44546" s="23"/>
      <c r="HH44546"/>
      <c r="IW44546" s="36"/>
      <c r="JI44546"/>
      <c r="JJ44546"/>
      <c r="KX44546" s="23"/>
      <c r="KY44546" s="23"/>
    </row>
    <row r="44547" spans="36:311" x14ac:dyDescent="0.2">
      <c r="AJ44547" s="23"/>
      <c r="HH44547"/>
      <c r="IW44547" s="36"/>
      <c r="JI44547"/>
      <c r="JJ44547"/>
      <c r="KX44547" s="23"/>
      <c r="KY44547" s="23"/>
    </row>
    <row r="44548" spans="36:311" x14ac:dyDescent="0.2">
      <c r="AJ44548" s="23"/>
      <c r="HH44548"/>
      <c r="IW44548" s="36"/>
      <c r="JI44548"/>
      <c r="JJ44548"/>
      <c r="KX44548" s="23"/>
      <c r="KY44548" s="23"/>
    </row>
    <row r="44549" spans="36:311" x14ac:dyDescent="0.2">
      <c r="AJ44549" s="23"/>
      <c r="HH44549"/>
      <c r="IW44549" s="36"/>
      <c r="JI44549"/>
      <c r="JJ44549"/>
      <c r="KX44549" s="23"/>
      <c r="KY44549" s="23"/>
    </row>
    <row r="44550" spans="36:311" x14ac:dyDescent="0.2">
      <c r="AJ44550" s="23"/>
      <c r="HH44550"/>
      <c r="IW44550" s="36"/>
      <c r="JI44550"/>
      <c r="JJ44550"/>
      <c r="KX44550" s="23"/>
      <c r="KY44550" s="23"/>
    </row>
    <row r="44551" spans="36:311" x14ac:dyDescent="0.2">
      <c r="AJ44551" s="23"/>
      <c r="HH44551"/>
      <c r="IW44551" s="36"/>
      <c r="JI44551"/>
      <c r="JJ44551"/>
      <c r="KX44551" s="23"/>
      <c r="KY44551" s="23"/>
    </row>
    <row r="44552" spans="36:311" x14ac:dyDescent="0.2">
      <c r="AJ44552" s="23"/>
      <c r="HH44552"/>
      <c r="IW44552" s="36"/>
      <c r="JI44552"/>
      <c r="JJ44552"/>
      <c r="KX44552" s="23"/>
      <c r="KY44552" s="23"/>
    </row>
    <row r="44553" spans="36:311" x14ac:dyDescent="0.2">
      <c r="AJ44553" s="23"/>
      <c r="HH44553"/>
      <c r="IW44553" s="36"/>
      <c r="JI44553"/>
      <c r="JJ44553"/>
      <c r="KX44553" s="23"/>
      <c r="KY44553" s="23"/>
    </row>
    <row r="44554" spans="36:311" x14ac:dyDescent="0.2">
      <c r="AJ44554" s="23"/>
      <c r="HH44554"/>
      <c r="IW44554" s="36"/>
      <c r="JI44554"/>
      <c r="JJ44554"/>
      <c r="KX44554" s="23"/>
      <c r="KY44554" s="23"/>
    </row>
    <row r="44555" spans="36:311" x14ac:dyDescent="0.2">
      <c r="AJ44555" s="23"/>
      <c r="HH44555"/>
      <c r="IW44555" s="36"/>
      <c r="JI44555"/>
      <c r="JJ44555"/>
      <c r="KX44555" s="23"/>
      <c r="KY44555" s="23"/>
    </row>
    <row r="44556" spans="36:311" x14ac:dyDescent="0.2">
      <c r="AJ44556" s="23"/>
      <c r="HH44556"/>
      <c r="IW44556" s="36"/>
      <c r="JI44556"/>
      <c r="JJ44556"/>
      <c r="KX44556" s="23"/>
      <c r="KY44556" s="23"/>
    </row>
    <row r="44557" spans="36:311" x14ac:dyDescent="0.2">
      <c r="AJ44557" s="23"/>
      <c r="HH44557"/>
      <c r="IW44557" s="36"/>
      <c r="JI44557"/>
      <c r="JJ44557"/>
      <c r="KX44557" s="23"/>
      <c r="KY44557" s="23"/>
    </row>
    <row r="44558" spans="36:311" x14ac:dyDescent="0.2">
      <c r="AJ44558" s="23"/>
      <c r="HH44558"/>
      <c r="IW44558" s="36"/>
      <c r="JI44558"/>
      <c r="JJ44558"/>
      <c r="KX44558" s="23"/>
      <c r="KY44558" s="23"/>
    </row>
    <row r="44559" spans="36:311" x14ac:dyDescent="0.2">
      <c r="AJ44559" s="23"/>
      <c r="HH44559"/>
      <c r="IW44559" s="36"/>
      <c r="JI44559"/>
      <c r="JJ44559"/>
      <c r="KX44559" s="23"/>
      <c r="KY44559" s="23"/>
    </row>
    <row r="44560" spans="36:311" x14ac:dyDescent="0.2">
      <c r="AJ44560" s="23"/>
      <c r="HH44560"/>
      <c r="IW44560" s="36"/>
      <c r="JI44560"/>
      <c r="JJ44560"/>
      <c r="KX44560" s="23"/>
      <c r="KY44560" s="23"/>
    </row>
    <row r="44561" spans="36:311" x14ac:dyDescent="0.2">
      <c r="AJ44561" s="23"/>
      <c r="HH44561"/>
      <c r="IW44561" s="36"/>
      <c r="JI44561"/>
      <c r="JJ44561"/>
      <c r="KX44561" s="23"/>
      <c r="KY44561" s="23"/>
    </row>
    <row r="44562" spans="36:311" x14ac:dyDescent="0.2">
      <c r="AJ44562" s="23"/>
      <c r="HH44562"/>
      <c r="IW44562" s="36"/>
      <c r="JI44562"/>
      <c r="JJ44562"/>
      <c r="KX44562" s="23"/>
      <c r="KY44562" s="23"/>
    </row>
    <row r="44563" spans="36:311" x14ac:dyDescent="0.2">
      <c r="AJ44563" s="23"/>
      <c r="HH44563"/>
      <c r="IW44563" s="36"/>
      <c r="JI44563"/>
      <c r="JJ44563"/>
      <c r="KX44563" s="23"/>
      <c r="KY44563" s="23"/>
    </row>
    <row r="44564" spans="36:311" x14ac:dyDescent="0.2">
      <c r="AJ44564" s="23"/>
      <c r="HH44564"/>
      <c r="IW44564" s="36"/>
      <c r="JI44564"/>
      <c r="JJ44564"/>
      <c r="KX44564" s="23"/>
      <c r="KY44564" s="23"/>
    </row>
    <row r="44565" spans="36:311" x14ac:dyDescent="0.2">
      <c r="AJ44565" s="23"/>
      <c r="HH44565"/>
      <c r="IW44565" s="36"/>
      <c r="JI44565"/>
      <c r="JJ44565"/>
      <c r="KX44565" s="23"/>
      <c r="KY44565" s="23"/>
    </row>
    <row r="44566" spans="36:311" x14ac:dyDescent="0.2">
      <c r="AJ44566" s="23"/>
      <c r="HH44566"/>
      <c r="IW44566" s="36"/>
      <c r="JI44566"/>
      <c r="JJ44566"/>
      <c r="KX44566" s="23"/>
      <c r="KY44566" s="23"/>
    </row>
    <row r="44567" spans="36:311" x14ac:dyDescent="0.2">
      <c r="AJ44567" s="23"/>
      <c r="HH44567"/>
      <c r="IW44567" s="36"/>
      <c r="JI44567"/>
      <c r="JJ44567"/>
      <c r="KX44567" s="23"/>
      <c r="KY44567" s="23"/>
    </row>
    <row r="44568" spans="36:311" x14ac:dyDescent="0.2">
      <c r="AJ44568" s="23"/>
      <c r="HH44568"/>
      <c r="IW44568" s="36"/>
      <c r="JI44568"/>
      <c r="JJ44568"/>
      <c r="KX44568" s="23"/>
      <c r="KY44568" s="23"/>
    </row>
    <row r="44569" spans="36:311" x14ac:dyDescent="0.2">
      <c r="AJ44569" s="23"/>
      <c r="HH44569"/>
      <c r="IW44569" s="36"/>
      <c r="JI44569"/>
      <c r="JJ44569"/>
      <c r="KX44569" s="23"/>
      <c r="KY44569" s="23"/>
    </row>
    <row r="44570" spans="36:311" x14ac:dyDescent="0.2">
      <c r="AJ44570" s="23"/>
      <c r="HH44570"/>
      <c r="IW44570" s="36"/>
      <c r="JI44570"/>
      <c r="JJ44570"/>
      <c r="KX44570" s="23"/>
      <c r="KY44570" s="23"/>
    </row>
    <row r="44571" spans="36:311" x14ac:dyDescent="0.2">
      <c r="AJ44571" s="23"/>
      <c r="HH44571"/>
      <c r="IW44571" s="36"/>
      <c r="JI44571"/>
      <c r="JJ44571"/>
      <c r="KX44571" s="23"/>
      <c r="KY44571" s="23"/>
    </row>
    <row r="44572" spans="36:311" x14ac:dyDescent="0.2">
      <c r="AJ44572" s="23"/>
      <c r="HH44572"/>
      <c r="IW44572" s="36"/>
      <c r="JI44572"/>
      <c r="JJ44572"/>
      <c r="KX44572" s="23"/>
      <c r="KY44572" s="23"/>
    </row>
    <row r="44573" spans="36:311" x14ac:dyDescent="0.2">
      <c r="AJ44573" s="23"/>
      <c r="HH44573"/>
      <c r="IW44573" s="36"/>
      <c r="JI44573"/>
      <c r="JJ44573"/>
      <c r="KX44573" s="23"/>
      <c r="KY44573" s="23"/>
    </row>
    <row r="44574" spans="36:311" x14ac:dyDescent="0.2">
      <c r="AJ44574" s="23"/>
      <c r="HH44574"/>
      <c r="IW44574" s="36"/>
      <c r="JI44574"/>
      <c r="JJ44574"/>
      <c r="KX44574" s="23"/>
      <c r="KY44574" s="23"/>
    </row>
    <row r="44575" spans="36:311" x14ac:dyDescent="0.2">
      <c r="AJ44575" s="23"/>
      <c r="HH44575"/>
      <c r="IW44575" s="36"/>
      <c r="JI44575"/>
      <c r="JJ44575"/>
      <c r="KX44575" s="23"/>
      <c r="KY44575" s="23"/>
    </row>
    <row r="44576" spans="36:311" x14ac:dyDescent="0.2">
      <c r="AJ44576" s="23"/>
      <c r="HH44576"/>
      <c r="IW44576" s="36"/>
      <c r="JI44576"/>
      <c r="JJ44576"/>
      <c r="KX44576" s="23"/>
      <c r="KY44576" s="23"/>
    </row>
    <row r="44577" spans="36:311" x14ac:dyDescent="0.2">
      <c r="AJ44577" s="23"/>
      <c r="HH44577"/>
      <c r="IW44577" s="36"/>
      <c r="JI44577"/>
      <c r="JJ44577"/>
      <c r="KX44577" s="23"/>
      <c r="KY44577" s="23"/>
    </row>
    <row r="44578" spans="36:311" x14ac:dyDescent="0.2">
      <c r="AJ44578" s="23"/>
      <c r="HH44578"/>
      <c r="IW44578" s="36"/>
      <c r="JI44578"/>
      <c r="JJ44578"/>
      <c r="KX44578" s="23"/>
      <c r="KY44578" s="23"/>
    </row>
    <row r="44579" spans="36:311" x14ac:dyDescent="0.2">
      <c r="AJ44579" s="23"/>
      <c r="HH44579"/>
      <c r="IW44579" s="36"/>
      <c r="JI44579"/>
      <c r="JJ44579"/>
      <c r="KX44579" s="23"/>
      <c r="KY44579" s="23"/>
    </row>
    <row r="44580" spans="36:311" x14ac:dyDescent="0.2">
      <c r="AJ44580" s="23"/>
      <c r="HH44580"/>
      <c r="IW44580" s="36"/>
      <c r="JI44580"/>
      <c r="JJ44580"/>
      <c r="KX44580" s="23"/>
      <c r="KY44580" s="23"/>
    </row>
    <row r="44581" spans="36:311" x14ac:dyDescent="0.2">
      <c r="AJ44581" s="23"/>
      <c r="HH44581"/>
      <c r="IW44581" s="36"/>
      <c r="JI44581"/>
      <c r="JJ44581"/>
      <c r="KX44581" s="23"/>
      <c r="KY44581" s="23"/>
    </row>
    <row r="44582" spans="36:311" x14ac:dyDescent="0.2">
      <c r="AJ44582" s="23"/>
      <c r="HH44582"/>
      <c r="IW44582" s="36"/>
      <c r="JI44582"/>
      <c r="JJ44582"/>
      <c r="KX44582" s="23"/>
      <c r="KY44582" s="23"/>
    </row>
    <row r="44583" spans="36:311" x14ac:dyDescent="0.2">
      <c r="AJ44583" s="23"/>
      <c r="HH44583"/>
      <c r="IW44583" s="36"/>
      <c r="JI44583"/>
      <c r="JJ44583"/>
      <c r="KX44583" s="23"/>
      <c r="KY44583" s="23"/>
    </row>
    <row r="44584" spans="36:311" x14ac:dyDescent="0.2">
      <c r="AJ44584" s="23"/>
      <c r="HH44584"/>
      <c r="IW44584" s="36"/>
      <c r="JI44584"/>
      <c r="JJ44584"/>
      <c r="KX44584" s="23"/>
      <c r="KY44584" s="23"/>
    </row>
    <row r="44585" spans="36:311" x14ac:dyDescent="0.2">
      <c r="AJ44585" s="23"/>
      <c r="HH44585"/>
      <c r="IW44585" s="36"/>
      <c r="JI44585"/>
      <c r="JJ44585"/>
      <c r="KX44585" s="23"/>
      <c r="KY44585" s="23"/>
    </row>
    <row r="44586" spans="36:311" x14ac:dyDescent="0.2">
      <c r="AJ44586" s="23"/>
      <c r="HH44586"/>
      <c r="IW44586" s="36"/>
      <c r="JI44586"/>
      <c r="JJ44586"/>
      <c r="KX44586" s="23"/>
      <c r="KY44586" s="23"/>
    </row>
    <row r="44587" spans="36:311" x14ac:dyDescent="0.2">
      <c r="AJ44587" s="23"/>
      <c r="HH44587"/>
      <c r="IW44587" s="36"/>
      <c r="JI44587"/>
      <c r="JJ44587"/>
      <c r="KX44587" s="23"/>
      <c r="KY44587" s="23"/>
    </row>
    <row r="44588" spans="36:311" x14ac:dyDescent="0.2">
      <c r="AJ44588" s="23"/>
      <c r="HH44588"/>
      <c r="IW44588" s="36"/>
      <c r="JI44588"/>
      <c r="JJ44588"/>
      <c r="KX44588" s="23"/>
      <c r="KY44588" s="23"/>
    </row>
    <row r="44589" spans="36:311" x14ac:dyDescent="0.2">
      <c r="AJ44589" s="23"/>
      <c r="HH44589"/>
      <c r="IW44589" s="36"/>
      <c r="JI44589"/>
      <c r="JJ44589"/>
      <c r="KX44589" s="23"/>
      <c r="KY44589" s="23"/>
    </row>
    <row r="44590" spans="36:311" x14ac:dyDescent="0.2">
      <c r="AJ44590" s="23"/>
      <c r="HH44590"/>
      <c r="IW44590" s="36"/>
      <c r="JI44590"/>
      <c r="JJ44590"/>
      <c r="KX44590" s="23"/>
      <c r="KY44590" s="23"/>
    </row>
    <row r="44591" spans="36:311" x14ac:dyDescent="0.2">
      <c r="AJ44591" s="23"/>
      <c r="HH44591"/>
      <c r="IW44591" s="36"/>
      <c r="JI44591"/>
      <c r="JJ44591"/>
      <c r="KX44591" s="23"/>
      <c r="KY44591" s="23"/>
    </row>
    <row r="44592" spans="36:311" x14ac:dyDescent="0.2">
      <c r="AJ44592" s="23"/>
      <c r="HH44592"/>
      <c r="IW44592" s="36"/>
      <c r="JI44592"/>
      <c r="JJ44592"/>
      <c r="KX44592" s="23"/>
      <c r="KY44592" s="23"/>
    </row>
    <row r="44593" spans="36:311" x14ac:dyDescent="0.2">
      <c r="AJ44593" s="23"/>
      <c r="HH44593"/>
      <c r="IW44593" s="36"/>
      <c r="JI44593"/>
      <c r="JJ44593"/>
      <c r="KX44593" s="23"/>
      <c r="KY44593" s="23"/>
    </row>
    <row r="44594" spans="36:311" x14ac:dyDescent="0.2">
      <c r="AJ44594" s="23"/>
      <c r="HH44594"/>
      <c r="IW44594" s="36"/>
      <c r="JI44594"/>
      <c r="JJ44594"/>
      <c r="KX44594" s="23"/>
      <c r="KY44594" s="23"/>
    </row>
    <row r="44595" spans="36:311" x14ac:dyDescent="0.2">
      <c r="AJ44595" s="23"/>
      <c r="HH44595"/>
      <c r="IW44595" s="36"/>
      <c r="JI44595"/>
      <c r="JJ44595"/>
      <c r="KX44595" s="23"/>
      <c r="KY44595" s="23"/>
    </row>
    <row r="44596" spans="36:311" x14ac:dyDescent="0.2">
      <c r="AJ44596" s="23"/>
      <c r="HH44596"/>
      <c r="IW44596" s="36"/>
      <c r="JI44596"/>
      <c r="JJ44596"/>
      <c r="KX44596" s="23"/>
      <c r="KY44596" s="23"/>
    </row>
    <row r="44597" spans="36:311" x14ac:dyDescent="0.2">
      <c r="AJ44597" s="23"/>
      <c r="HH44597"/>
      <c r="IW44597" s="36"/>
      <c r="JI44597"/>
      <c r="JJ44597"/>
      <c r="KX44597" s="23"/>
      <c r="KY44597" s="23"/>
    </row>
    <row r="44598" spans="36:311" x14ac:dyDescent="0.2">
      <c r="AJ44598" s="23"/>
      <c r="HH44598"/>
      <c r="IW44598" s="36"/>
      <c r="JI44598"/>
      <c r="JJ44598"/>
      <c r="KX44598" s="23"/>
      <c r="KY44598" s="23"/>
    </row>
    <row r="44599" spans="36:311" x14ac:dyDescent="0.2">
      <c r="AJ44599" s="23"/>
      <c r="HH44599"/>
      <c r="IW44599" s="36"/>
      <c r="JI44599"/>
      <c r="JJ44599"/>
      <c r="KX44599" s="23"/>
      <c r="KY44599" s="23"/>
    </row>
    <row r="44600" spans="36:311" x14ac:dyDescent="0.2">
      <c r="AJ44600" s="23"/>
      <c r="HH44600"/>
      <c r="IW44600" s="36"/>
      <c r="JI44600"/>
      <c r="JJ44600"/>
      <c r="KX44600" s="23"/>
      <c r="KY44600" s="23"/>
    </row>
    <row r="44601" spans="36:311" x14ac:dyDescent="0.2">
      <c r="AJ44601" s="23"/>
      <c r="HH44601"/>
      <c r="IW44601" s="36"/>
      <c r="JI44601"/>
      <c r="JJ44601"/>
      <c r="KX44601" s="23"/>
      <c r="KY44601" s="23"/>
    </row>
    <row r="44602" spans="36:311" x14ac:dyDescent="0.2">
      <c r="AJ44602" s="23"/>
      <c r="HH44602"/>
      <c r="IW44602" s="36"/>
      <c r="JI44602"/>
      <c r="JJ44602"/>
      <c r="KX44602" s="23"/>
      <c r="KY44602" s="23"/>
    </row>
    <row r="44603" spans="36:311" x14ac:dyDescent="0.2">
      <c r="AJ44603" s="23"/>
      <c r="HH44603"/>
      <c r="IW44603" s="36"/>
      <c r="JI44603"/>
      <c r="JJ44603"/>
      <c r="KX44603" s="23"/>
      <c r="KY44603" s="23"/>
    </row>
    <row r="44604" spans="36:311" x14ac:dyDescent="0.2">
      <c r="AJ44604" s="23"/>
      <c r="HH44604"/>
      <c r="IW44604" s="36"/>
      <c r="JI44604"/>
      <c r="JJ44604"/>
      <c r="KX44604" s="23"/>
      <c r="KY44604" s="23"/>
    </row>
    <row r="44605" spans="36:311" x14ac:dyDescent="0.2">
      <c r="AJ44605" s="23"/>
      <c r="HH44605"/>
      <c r="IW44605" s="36"/>
      <c r="JI44605"/>
      <c r="JJ44605"/>
      <c r="KX44605" s="23"/>
      <c r="KY44605" s="23"/>
    </row>
    <row r="44606" spans="36:311" x14ac:dyDescent="0.2">
      <c r="AJ44606" s="23"/>
      <c r="HH44606"/>
      <c r="IW44606" s="36"/>
      <c r="JI44606"/>
      <c r="JJ44606"/>
      <c r="KX44606" s="23"/>
      <c r="KY44606" s="23"/>
    </row>
    <row r="44607" spans="36:311" x14ac:dyDescent="0.2">
      <c r="AJ44607" s="23"/>
      <c r="HH44607"/>
      <c r="IW44607" s="36"/>
      <c r="JI44607"/>
      <c r="JJ44607"/>
      <c r="KX44607" s="23"/>
      <c r="KY44607" s="23"/>
    </row>
    <row r="44608" spans="36:311" x14ac:dyDescent="0.2">
      <c r="AJ44608" s="23"/>
      <c r="HH44608"/>
      <c r="IW44608" s="36"/>
      <c r="JI44608"/>
      <c r="JJ44608"/>
      <c r="KX44608" s="23"/>
      <c r="KY44608" s="23"/>
    </row>
    <row r="44609" spans="36:311" x14ac:dyDescent="0.2">
      <c r="AJ44609" s="23"/>
      <c r="HH44609"/>
      <c r="IW44609" s="36"/>
      <c r="JI44609"/>
      <c r="JJ44609"/>
      <c r="KX44609" s="23"/>
      <c r="KY44609" s="23"/>
    </row>
    <row r="44610" spans="36:311" x14ac:dyDescent="0.2">
      <c r="AJ44610" s="23"/>
      <c r="HH44610"/>
      <c r="IW44610" s="36"/>
      <c r="JI44610"/>
      <c r="JJ44610"/>
      <c r="KX44610" s="23"/>
      <c r="KY44610" s="23"/>
    </row>
    <row r="44611" spans="36:311" x14ac:dyDescent="0.2">
      <c r="AJ44611" s="23"/>
      <c r="HH44611"/>
      <c r="IW44611" s="36"/>
      <c r="JI44611"/>
      <c r="JJ44611"/>
      <c r="KX44611" s="23"/>
      <c r="KY44611" s="23"/>
    </row>
    <row r="44612" spans="36:311" x14ac:dyDescent="0.2">
      <c r="AJ44612" s="23"/>
      <c r="HH44612"/>
      <c r="IW44612" s="36"/>
      <c r="JI44612"/>
      <c r="JJ44612"/>
      <c r="KX44612" s="23"/>
      <c r="KY44612" s="23"/>
    </row>
    <row r="44613" spans="36:311" x14ac:dyDescent="0.2">
      <c r="AJ44613" s="23"/>
      <c r="HH44613"/>
      <c r="IW44613" s="36"/>
      <c r="JI44613"/>
      <c r="JJ44613"/>
      <c r="KX44613" s="23"/>
      <c r="KY44613" s="23"/>
    </row>
    <row r="44614" spans="36:311" x14ac:dyDescent="0.2">
      <c r="AJ44614" s="23"/>
      <c r="HH44614"/>
      <c r="IW44614" s="36"/>
      <c r="JI44614"/>
      <c r="JJ44614"/>
      <c r="KX44614" s="23"/>
      <c r="KY44614" s="23"/>
    </row>
    <row r="44615" spans="36:311" x14ac:dyDescent="0.2">
      <c r="AJ44615" s="23"/>
      <c r="HH44615"/>
      <c r="IW44615" s="36"/>
      <c r="JI44615"/>
      <c r="JJ44615"/>
      <c r="KX44615" s="23"/>
      <c r="KY44615" s="23"/>
    </row>
    <row r="44616" spans="36:311" x14ac:dyDescent="0.2">
      <c r="AJ44616" s="23"/>
      <c r="HH44616"/>
      <c r="IW44616" s="36"/>
      <c r="JI44616"/>
      <c r="JJ44616"/>
      <c r="KX44616" s="23"/>
      <c r="KY44616" s="23"/>
    </row>
    <row r="44617" spans="36:311" x14ac:dyDescent="0.2">
      <c r="AJ44617" s="23"/>
      <c r="HH44617"/>
      <c r="IW44617" s="36"/>
      <c r="JI44617"/>
      <c r="JJ44617"/>
      <c r="KX44617" s="23"/>
      <c r="KY44617" s="23"/>
    </row>
    <row r="44618" spans="36:311" x14ac:dyDescent="0.2">
      <c r="AJ44618" s="23"/>
      <c r="HH44618"/>
      <c r="IW44618" s="36"/>
      <c r="JI44618"/>
      <c r="JJ44618"/>
      <c r="KX44618" s="23"/>
      <c r="KY44618" s="23"/>
    </row>
    <row r="44619" spans="36:311" x14ac:dyDescent="0.2">
      <c r="AJ44619" s="23"/>
      <c r="HH44619"/>
      <c r="IW44619" s="36"/>
      <c r="JI44619"/>
      <c r="JJ44619"/>
      <c r="KX44619" s="23"/>
      <c r="KY44619" s="23"/>
    </row>
    <row r="44620" spans="36:311" x14ac:dyDescent="0.2">
      <c r="AJ44620" s="23"/>
      <c r="HH44620"/>
      <c r="IW44620" s="36"/>
      <c r="JI44620"/>
      <c r="JJ44620"/>
      <c r="KX44620" s="23"/>
      <c r="KY44620" s="23"/>
    </row>
    <row r="44621" spans="36:311" x14ac:dyDescent="0.2">
      <c r="AJ44621" s="23"/>
      <c r="HH44621"/>
      <c r="IW44621" s="36"/>
      <c r="JI44621"/>
      <c r="JJ44621"/>
      <c r="KX44621" s="23"/>
      <c r="KY44621" s="23"/>
    </row>
    <row r="44622" spans="36:311" x14ac:dyDescent="0.2">
      <c r="AJ44622" s="23"/>
      <c r="HH44622"/>
      <c r="IW44622" s="36"/>
      <c r="JI44622"/>
      <c r="JJ44622"/>
      <c r="KX44622" s="23"/>
      <c r="KY44622" s="23"/>
    </row>
    <row r="44623" spans="36:311" x14ac:dyDescent="0.2">
      <c r="AJ44623" s="23"/>
      <c r="HH44623"/>
      <c r="IW44623" s="36"/>
      <c r="JI44623"/>
      <c r="JJ44623"/>
      <c r="KX44623" s="23"/>
      <c r="KY44623" s="23"/>
    </row>
    <row r="44624" spans="36:311" x14ac:dyDescent="0.2">
      <c r="AJ44624" s="23"/>
      <c r="HH44624"/>
      <c r="IW44624" s="36"/>
      <c r="JI44624"/>
      <c r="JJ44624"/>
      <c r="KX44624" s="23"/>
      <c r="KY44624" s="23"/>
    </row>
    <row r="44625" spans="36:311" x14ac:dyDescent="0.2">
      <c r="AJ44625" s="23"/>
      <c r="HH44625"/>
      <c r="IW44625" s="36"/>
      <c r="JI44625"/>
      <c r="JJ44625"/>
      <c r="KX44625" s="23"/>
      <c r="KY44625" s="23"/>
    </row>
    <row r="44626" spans="36:311" x14ac:dyDescent="0.2">
      <c r="AJ44626" s="23"/>
      <c r="HH44626"/>
      <c r="IW44626" s="36"/>
      <c r="JI44626"/>
      <c r="JJ44626"/>
      <c r="KX44626" s="23"/>
      <c r="KY44626" s="23"/>
    </row>
    <row r="44627" spans="36:311" x14ac:dyDescent="0.2">
      <c r="AJ44627" s="23"/>
      <c r="HH44627"/>
      <c r="IW44627" s="36"/>
      <c r="JI44627"/>
      <c r="JJ44627"/>
      <c r="KX44627" s="23"/>
      <c r="KY44627" s="23"/>
    </row>
    <row r="44628" spans="36:311" x14ac:dyDescent="0.2">
      <c r="AJ44628" s="23"/>
      <c r="HH44628"/>
      <c r="IW44628" s="36"/>
      <c r="JI44628"/>
      <c r="JJ44628"/>
      <c r="KX44628" s="23"/>
      <c r="KY44628" s="23"/>
    </row>
    <row r="44629" spans="36:311" x14ac:dyDescent="0.2">
      <c r="AJ44629" s="23"/>
      <c r="HH44629"/>
      <c r="IW44629" s="36"/>
      <c r="JI44629"/>
      <c r="JJ44629"/>
      <c r="KX44629" s="23"/>
      <c r="KY44629" s="23"/>
    </row>
    <row r="44630" spans="36:311" x14ac:dyDescent="0.2">
      <c r="AJ44630" s="23"/>
      <c r="HH44630"/>
      <c r="IW44630" s="36"/>
      <c r="JI44630"/>
      <c r="JJ44630"/>
      <c r="KX44630" s="23"/>
      <c r="KY44630" s="23"/>
    </row>
    <row r="44631" spans="36:311" x14ac:dyDescent="0.2">
      <c r="AJ44631" s="23"/>
      <c r="HH44631"/>
      <c r="IW44631" s="36"/>
      <c r="JI44631"/>
      <c r="JJ44631"/>
      <c r="KX44631" s="23"/>
      <c r="KY44631" s="23"/>
    </row>
    <row r="44632" spans="36:311" x14ac:dyDescent="0.2">
      <c r="AJ44632" s="23"/>
      <c r="HH44632"/>
      <c r="IW44632" s="36"/>
      <c r="JI44632"/>
      <c r="JJ44632"/>
      <c r="KX44632" s="23"/>
      <c r="KY44632" s="23"/>
    </row>
    <row r="44633" spans="36:311" x14ac:dyDescent="0.2">
      <c r="AJ44633" s="23"/>
      <c r="HH44633"/>
      <c r="IW44633" s="36"/>
      <c r="JI44633"/>
      <c r="JJ44633"/>
      <c r="KX44633" s="23"/>
      <c r="KY44633" s="23"/>
    </row>
    <row r="44634" spans="36:311" x14ac:dyDescent="0.2">
      <c r="AJ44634" s="23"/>
      <c r="HH44634"/>
      <c r="IW44634" s="36"/>
      <c r="JI44634"/>
      <c r="JJ44634"/>
      <c r="KX44634" s="23"/>
      <c r="KY44634" s="23"/>
    </row>
    <row r="44635" spans="36:311" x14ac:dyDescent="0.2">
      <c r="AJ44635" s="23"/>
      <c r="HH44635"/>
      <c r="IW44635" s="36"/>
      <c r="JI44635"/>
      <c r="JJ44635"/>
      <c r="KX44635" s="23"/>
      <c r="KY44635" s="23"/>
    </row>
    <row r="44636" spans="36:311" x14ac:dyDescent="0.2">
      <c r="AJ44636" s="23"/>
      <c r="HH44636"/>
      <c r="IW44636" s="36"/>
      <c r="JI44636"/>
      <c r="JJ44636"/>
      <c r="KX44636" s="23"/>
      <c r="KY44636" s="23"/>
    </row>
    <row r="44637" spans="36:311" x14ac:dyDescent="0.2">
      <c r="AJ44637" s="23"/>
      <c r="HH44637"/>
      <c r="IW44637" s="36"/>
      <c r="JI44637"/>
      <c r="JJ44637"/>
      <c r="KX44637" s="23"/>
      <c r="KY44637" s="23"/>
    </row>
    <row r="44638" spans="36:311" x14ac:dyDescent="0.2">
      <c r="AJ44638" s="23"/>
      <c r="HH44638"/>
      <c r="IW44638" s="36"/>
      <c r="JI44638"/>
      <c r="JJ44638"/>
      <c r="KX44638" s="23"/>
      <c r="KY44638" s="23"/>
    </row>
    <row r="44639" spans="36:311" x14ac:dyDescent="0.2">
      <c r="AJ44639" s="23"/>
      <c r="HH44639"/>
      <c r="IW44639" s="36"/>
      <c r="JI44639"/>
      <c r="JJ44639"/>
      <c r="KX44639" s="23"/>
      <c r="KY44639" s="23"/>
    </row>
    <row r="44640" spans="36:311" x14ac:dyDescent="0.2">
      <c r="AJ44640" s="23"/>
      <c r="HH44640"/>
      <c r="IW44640" s="36"/>
      <c r="JI44640"/>
      <c r="JJ44640"/>
      <c r="KX44640" s="23"/>
      <c r="KY44640" s="23"/>
    </row>
    <row r="44641" spans="36:311" x14ac:dyDescent="0.2">
      <c r="AJ44641" s="23"/>
      <c r="HH44641"/>
      <c r="IW44641" s="36"/>
      <c r="JI44641"/>
      <c r="JJ44641"/>
      <c r="KX44641" s="23"/>
      <c r="KY44641" s="23"/>
    </row>
    <row r="44642" spans="36:311" x14ac:dyDescent="0.2">
      <c r="AJ44642" s="23"/>
      <c r="HH44642"/>
      <c r="IW44642" s="36"/>
      <c r="JI44642"/>
      <c r="JJ44642"/>
      <c r="KX44642" s="23"/>
      <c r="KY44642" s="23"/>
    </row>
    <row r="44643" spans="36:311" x14ac:dyDescent="0.2">
      <c r="AJ44643" s="23"/>
      <c r="HH44643"/>
      <c r="IW44643" s="36"/>
      <c r="JI44643"/>
      <c r="JJ44643"/>
      <c r="KX44643" s="23"/>
      <c r="KY44643" s="23"/>
    </row>
    <row r="44644" spans="36:311" x14ac:dyDescent="0.2">
      <c r="AJ44644" s="23"/>
      <c r="HH44644"/>
      <c r="IW44644" s="36"/>
      <c r="JI44644"/>
      <c r="JJ44644"/>
      <c r="KX44644" s="23"/>
      <c r="KY44644" s="23"/>
    </row>
    <row r="44645" spans="36:311" x14ac:dyDescent="0.2">
      <c r="AJ44645" s="23"/>
      <c r="HH44645"/>
      <c r="IW44645" s="36"/>
      <c r="JI44645"/>
      <c r="JJ44645"/>
      <c r="KX44645" s="23"/>
      <c r="KY44645" s="23"/>
    </row>
    <row r="44646" spans="36:311" x14ac:dyDescent="0.2">
      <c r="AJ44646" s="23"/>
      <c r="HH44646"/>
      <c r="IW44646" s="36"/>
      <c r="JI44646"/>
      <c r="JJ44646"/>
      <c r="KX44646" s="23"/>
      <c r="KY44646" s="23"/>
    </row>
    <row r="44647" spans="36:311" x14ac:dyDescent="0.2">
      <c r="AJ44647" s="23"/>
      <c r="HH44647"/>
      <c r="IW44647" s="36"/>
      <c r="JI44647"/>
      <c r="JJ44647"/>
      <c r="KX44647" s="23"/>
      <c r="KY44647" s="23"/>
    </row>
    <row r="44648" spans="36:311" x14ac:dyDescent="0.2">
      <c r="AJ44648" s="23"/>
      <c r="HH44648"/>
      <c r="IW44648" s="36"/>
      <c r="JI44648"/>
      <c r="JJ44648"/>
      <c r="KX44648" s="23"/>
      <c r="KY44648" s="23"/>
    </row>
    <row r="44649" spans="36:311" x14ac:dyDescent="0.2">
      <c r="AJ44649" s="23"/>
      <c r="HH44649"/>
      <c r="IW44649" s="36"/>
      <c r="JI44649"/>
      <c r="JJ44649"/>
      <c r="KX44649" s="23"/>
      <c r="KY44649" s="23"/>
    </row>
    <row r="44650" spans="36:311" x14ac:dyDescent="0.2">
      <c r="AJ44650" s="23"/>
      <c r="HH44650"/>
      <c r="IW44650" s="36"/>
      <c r="JI44650"/>
      <c r="JJ44650"/>
      <c r="KX44650" s="23"/>
      <c r="KY44650" s="23"/>
    </row>
    <row r="44651" spans="36:311" x14ac:dyDescent="0.2">
      <c r="AJ44651" s="23"/>
      <c r="HH44651"/>
      <c r="IW44651" s="36"/>
      <c r="JI44651"/>
      <c r="JJ44651"/>
      <c r="KX44651" s="23"/>
      <c r="KY44651" s="23"/>
    </row>
    <row r="44652" spans="36:311" x14ac:dyDescent="0.2">
      <c r="AJ44652" s="23"/>
      <c r="HH44652"/>
      <c r="IW44652" s="36"/>
      <c r="JI44652"/>
      <c r="JJ44652"/>
      <c r="KX44652" s="23"/>
      <c r="KY44652" s="23"/>
    </row>
    <row r="44653" spans="36:311" x14ac:dyDescent="0.2">
      <c r="AJ44653" s="23"/>
      <c r="HH44653"/>
      <c r="IW44653" s="36"/>
      <c r="JI44653"/>
      <c r="JJ44653"/>
      <c r="KX44653" s="23"/>
      <c r="KY44653" s="23"/>
    </row>
    <row r="44654" spans="36:311" x14ac:dyDescent="0.2">
      <c r="AJ44654" s="23"/>
      <c r="HH44654"/>
      <c r="IW44654" s="36"/>
      <c r="JI44654"/>
      <c r="JJ44654"/>
      <c r="KX44654" s="23"/>
      <c r="KY44654" s="23"/>
    </row>
    <row r="44655" spans="36:311" x14ac:dyDescent="0.2">
      <c r="AJ44655" s="23"/>
      <c r="HH44655"/>
      <c r="IW44655" s="36"/>
      <c r="JI44655"/>
      <c r="JJ44655"/>
      <c r="KX44655" s="23"/>
      <c r="KY44655" s="23"/>
    </row>
    <row r="44656" spans="36:311" x14ac:dyDescent="0.2">
      <c r="AJ44656" s="23"/>
      <c r="HH44656"/>
      <c r="IW44656" s="36"/>
      <c r="JI44656"/>
      <c r="JJ44656"/>
      <c r="KX44656" s="23"/>
      <c r="KY44656" s="23"/>
    </row>
    <row r="44657" spans="36:311" x14ac:dyDescent="0.2">
      <c r="AJ44657" s="23"/>
      <c r="HH44657"/>
      <c r="IW44657" s="36"/>
      <c r="JI44657"/>
      <c r="JJ44657"/>
      <c r="KX44657" s="23"/>
      <c r="KY44657" s="23"/>
    </row>
    <row r="44658" spans="36:311" x14ac:dyDescent="0.2">
      <c r="AJ44658" s="23"/>
      <c r="HH44658"/>
      <c r="IW44658" s="36"/>
      <c r="JI44658"/>
      <c r="JJ44658"/>
      <c r="KX44658" s="23"/>
      <c r="KY44658" s="23"/>
    </row>
    <row r="44659" spans="36:311" x14ac:dyDescent="0.2">
      <c r="AJ44659" s="23"/>
      <c r="HH44659"/>
      <c r="IW44659" s="36"/>
      <c r="JI44659"/>
      <c r="JJ44659"/>
      <c r="KX44659" s="23"/>
      <c r="KY44659" s="23"/>
    </row>
    <row r="44660" spans="36:311" x14ac:dyDescent="0.2">
      <c r="AJ44660" s="23"/>
      <c r="HH44660"/>
      <c r="IW44660" s="36"/>
      <c r="JI44660"/>
      <c r="JJ44660"/>
      <c r="KX44660" s="23"/>
      <c r="KY44660" s="23"/>
    </row>
    <row r="44661" spans="36:311" x14ac:dyDescent="0.2">
      <c r="AJ44661" s="23"/>
      <c r="HH44661"/>
      <c r="IW44661" s="36"/>
      <c r="JI44661"/>
      <c r="JJ44661"/>
      <c r="KX44661" s="23"/>
      <c r="KY44661" s="23"/>
    </row>
    <row r="44662" spans="36:311" x14ac:dyDescent="0.2">
      <c r="AJ44662" s="23"/>
      <c r="HH44662"/>
      <c r="IW44662" s="36"/>
      <c r="JI44662"/>
      <c r="JJ44662"/>
      <c r="KX44662" s="23"/>
      <c r="KY44662" s="23"/>
    </row>
    <row r="44663" spans="36:311" x14ac:dyDescent="0.2">
      <c r="AJ44663" s="23"/>
      <c r="HH44663"/>
      <c r="IW44663" s="36"/>
      <c r="JI44663"/>
      <c r="JJ44663"/>
      <c r="KX44663" s="23"/>
      <c r="KY44663" s="23"/>
    </row>
    <row r="44664" spans="36:311" x14ac:dyDescent="0.2">
      <c r="AJ44664" s="23"/>
      <c r="HH44664"/>
      <c r="IW44664" s="36"/>
      <c r="JI44664"/>
      <c r="JJ44664"/>
      <c r="KX44664" s="23"/>
      <c r="KY44664" s="23"/>
    </row>
    <row r="44665" spans="36:311" x14ac:dyDescent="0.2">
      <c r="AJ44665" s="23"/>
      <c r="HH44665"/>
      <c r="IW44665" s="36"/>
      <c r="JI44665"/>
      <c r="JJ44665"/>
      <c r="KX44665" s="23"/>
      <c r="KY44665" s="23"/>
    </row>
    <row r="44666" spans="36:311" x14ac:dyDescent="0.2">
      <c r="AJ44666" s="23"/>
      <c r="HH44666"/>
      <c r="IW44666" s="36"/>
      <c r="JI44666"/>
      <c r="JJ44666"/>
      <c r="KX44666" s="23"/>
      <c r="KY44666" s="23"/>
    </row>
    <row r="44667" spans="36:311" x14ac:dyDescent="0.2">
      <c r="AJ44667" s="23"/>
      <c r="HH44667"/>
      <c r="IW44667" s="36"/>
      <c r="JI44667"/>
      <c r="JJ44667"/>
      <c r="KX44667" s="23"/>
      <c r="KY44667" s="23"/>
    </row>
    <row r="44668" spans="36:311" x14ac:dyDescent="0.2">
      <c r="AJ44668" s="23"/>
      <c r="HH44668"/>
      <c r="IW44668" s="36"/>
      <c r="JI44668"/>
      <c r="JJ44668"/>
      <c r="KX44668" s="23"/>
      <c r="KY44668" s="23"/>
    </row>
    <row r="44669" spans="36:311" x14ac:dyDescent="0.2">
      <c r="AJ44669" s="23"/>
      <c r="HH44669"/>
      <c r="IW44669" s="36"/>
      <c r="JI44669"/>
      <c r="JJ44669"/>
      <c r="KX44669" s="23"/>
      <c r="KY44669" s="23"/>
    </row>
    <row r="44670" spans="36:311" x14ac:dyDescent="0.2">
      <c r="AJ44670" s="23"/>
      <c r="HH44670"/>
      <c r="IW44670" s="36"/>
      <c r="JI44670"/>
      <c r="JJ44670"/>
      <c r="KX44670" s="23"/>
      <c r="KY44670" s="23"/>
    </row>
    <row r="44671" spans="36:311" x14ac:dyDescent="0.2">
      <c r="AJ44671" s="23"/>
      <c r="HH44671"/>
      <c r="IW44671" s="36"/>
      <c r="JI44671"/>
      <c r="JJ44671"/>
      <c r="KX44671" s="23"/>
      <c r="KY44671" s="23"/>
    </row>
    <row r="44672" spans="36:311" x14ac:dyDescent="0.2">
      <c r="AJ44672" s="23"/>
      <c r="HH44672"/>
      <c r="IW44672" s="36"/>
      <c r="JI44672"/>
      <c r="JJ44672"/>
      <c r="KX44672" s="23"/>
      <c r="KY44672" s="23"/>
    </row>
    <row r="44673" spans="36:311" x14ac:dyDescent="0.2">
      <c r="AJ44673" s="23"/>
      <c r="HH44673"/>
      <c r="IW44673" s="36"/>
      <c r="JI44673"/>
      <c r="JJ44673"/>
      <c r="KX44673" s="23"/>
      <c r="KY44673" s="23"/>
    </row>
    <row r="44674" spans="36:311" x14ac:dyDescent="0.2">
      <c r="AJ44674" s="23"/>
      <c r="HH44674"/>
      <c r="IW44674" s="36"/>
      <c r="JI44674"/>
      <c r="JJ44674"/>
      <c r="KX44674" s="23"/>
      <c r="KY44674" s="23"/>
    </row>
    <row r="44675" spans="36:311" x14ac:dyDescent="0.2">
      <c r="AJ44675" s="23"/>
      <c r="HH44675"/>
      <c r="IW44675" s="36"/>
      <c r="JI44675"/>
      <c r="JJ44675"/>
      <c r="KX44675" s="23"/>
      <c r="KY44675" s="23"/>
    </row>
    <row r="44676" spans="36:311" x14ac:dyDescent="0.2">
      <c r="AJ44676" s="23"/>
      <c r="HH44676"/>
      <c r="IW44676" s="36"/>
      <c r="JI44676"/>
      <c r="JJ44676"/>
      <c r="KX44676" s="23"/>
      <c r="KY44676" s="23"/>
    </row>
    <row r="44677" spans="36:311" x14ac:dyDescent="0.2">
      <c r="AJ44677" s="23"/>
      <c r="HH44677"/>
      <c r="IW44677" s="36"/>
      <c r="JI44677"/>
      <c r="JJ44677"/>
      <c r="KX44677" s="23"/>
      <c r="KY44677" s="23"/>
    </row>
    <row r="44678" spans="36:311" x14ac:dyDescent="0.2">
      <c r="AJ44678" s="23"/>
      <c r="HH44678"/>
      <c r="IW44678" s="36"/>
      <c r="JI44678"/>
      <c r="JJ44678"/>
      <c r="KX44678" s="23"/>
      <c r="KY44678" s="23"/>
    </row>
    <row r="44679" spans="36:311" x14ac:dyDescent="0.2">
      <c r="AJ44679" s="23"/>
      <c r="HH44679"/>
      <c r="IW44679" s="36"/>
      <c r="JI44679"/>
      <c r="JJ44679"/>
      <c r="KX44679" s="23"/>
      <c r="KY44679" s="23"/>
    </row>
    <row r="44680" spans="36:311" x14ac:dyDescent="0.2">
      <c r="AJ44680" s="23"/>
      <c r="HH44680"/>
      <c r="IW44680" s="36"/>
      <c r="JI44680"/>
      <c r="JJ44680"/>
      <c r="KX44680" s="23"/>
      <c r="KY44680" s="23"/>
    </row>
    <row r="44681" spans="36:311" x14ac:dyDescent="0.2">
      <c r="AJ44681" s="23"/>
      <c r="HH44681"/>
      <c r="IW44681" s="36"/>
      <c r="JI44681"/>
      <c r="JJ44681"/>
      <c r="KX44681" s="23"/>
      <c r="KY44681" s="23"/>
    </row>
    <row r="44682" spans="36:311" x14ac:dyDescent="0.2">
      <c r="AJ44682" s="23"/>
      <c r="HH44682"/>
      <c r="IW44682" s="36"/>
      <c r="JI44682"/>
      <c r="JJ44682"/>
      <c r="KX44682" s="23"/>
      <c r="KY44682" s="23"/>
    </row>
    <row r="44683" spans="36:311" x14ac:dyDescent="0.2">
      <c r="AJ44683" s="23"/>
      <c r="HH44683"/>
      <c r="IW44683" s="36"/>
      <c r="JI44683"/>
      <c r="JJ44683"/>
      <c r="KX44683" s="23"/>
      <c r="KY44683" s="23"/>
    </row>
    <row r="44684" spans="36:311" x14ac:dyDescent="0.2">
      <c r="AJ44684" s="23"/>
      <c r="HH44684"/>
      <c r="IW44684" s="36"/>
      <c r="JI44684"/>
      <c r="JJ44684"/>
      <c r="KX44684" s="23"/>
      <c r="KY44684" s="23"/>
    </row>
    <row r="44685" spans="36:311" x14ac:dyDescent="0.2">
      <c r="AJ44685" s="23"/>
      <c r="HH44685"/>
      <c r="IW44685" s="36"/>
      <c r="JI44685"/>
      <c r="JJ44685"/>
      <c r="KX44685" s="23"/>
      <c r="KY44685" s="23"/>
    </row>
    <row r="44686" spans="36:311" x14ac:dyDescent="0.2">
      <c r="AJ44686" s="23"/>
      <c r="HH44686"/>
      <c r="IW44686" s="36"/>
      <c r="JI44686"/>
      <c r="JJ44686"/>
      <c r="KX44686" s="23"/>
      <c r="KY44686" s="23"/>
    </row>
    <row r="44687" spans="36:311" x14ac:dyDescent="0.2">
      <c r="AJ44687" s="23"/>
      <c r="HH44687"/>
      <c r="IW44687" s="36"/>
      <c r="JI44687"/>
      <c r="JJ44687"/>
      <c r="KX44687" s="23"/>
      <c r="KY44687" s="23"/>
    </row>
    <row r="44688" spans="36:311" x14ac:dyDescent="0.2">
      <c r="AJ44688" s="23"/>
      <c r="HH44688"/>
      <c r="IW44688" s="36"/>
      <c r="JI44688"/>
      <c r="JJ44688"/>
      <c r="KX44688" s="23"/>
      <c r="KY44688" s="23"/>
    </row>
    <row r="44689" spans="36:311" x14ac:dyDescent="0.2">
      <c r="AJ44689" s="23"/>
      <c r="HH44689"/>
      <c r="IW44689" s="36"/>
      <c r="JI44689"/>
      <c r="JJ44689"/>
      <c r="KX44689" s="23"/>
      <c r="KY44689" s="23"/>
    </row>
    <row r="44690" spans="36:311" x14ac:dyDescent="0.2">
      <c r="AJ44690" s="23"/>
      <c r="HH44690"/>
      <c r="IW44690" s="36"/>
      <c r="JI44690"/>
      <c r="JJ44690"/>
      <c r="KX44690" s="23"/>
      <c r="KY44690" s="23"/>
    </row>
    <row r="44691" spans="36:311" x14ac:dyDescent="0.2">
      <c r="AJ44691" s="23"/>
      <c r="HH44691"/>
      <c r="IW44691" s="36"/>
      <c r="JI44691"/>
      <c r="JJ44691"/>
      <c r="KX44691" s="23"/>
      <c r="KY44691" s="23"/>
    </row>
    <row r="44692" spans="36:311" x14ac:dyDescent="0.2">
      <c r="AJ44692" s="23"/>
      <c r="HH44692"/>
      <c r="IW44692" s="36"/>
      <c r="JI44692"/>
      <c r="JJ44692"/>
      <c r="KX44692" s="23"/>
      <c r="KY44692" s="23"/>
    </row>
    <row r="44693" spans="36:311" x14ac:dyDescent="0.2">
      <c r="AJ44693" s="23"/>
      <c r="HH44693"/>
      <c r="IW44693" s="36"/>
      <c r="JI44693"/>
      <c r="JJ44693"/>
      <c r="KX44693" s="23"/>
      <c r="KY44693" s="23"/>
    </row>
    <row r="44694" spans="36:311" x14ac:dyDescent="0.2">
      <c r="AJ44694" s="23"/>
      <c r="HH44694"/>
      <c r="IW44694" s="36"/>
      <c r="JI44694"/>
      <c r="JJ44694"/>
      <c r="KX44694" s="23"/>
      <c r="KY44694" s="23"/>
    </row>
    <row r="44695" spans="36:311" x14ac:dyDescent="0.2">
      <c r="AJ44695" s="23"/>
      <c r="HH44695"/>
      <c r="IW44695" s="36"/>
      <c r="JI44695"/>
      <c r="JJ44695"/>
      <c r="KX44695" s="23"/>
      <c r="KY44695" s="23"/>
    </row>
    <row r="44696" spans="36:311" x14ac:dyDescent="0.2">
      <c r="AJ44696" s="23"/>
      <c r="HH44696"/>
      <c r="IW44696" s="36"/>
      <c r="JI44696"/>
      <c r="JJ44696"/>
      <c r="KX44696" s="23"/>
      <c r="KY44696" s="23"/>
    </row>
    <row r="44697" spans="36:311" x14ac:dyDescent="0.2">
      <c r="AJ44697" s="23"/>
      <c r="HH44697"/>
      <c r="IW44697" s="36"/>
      <c r="JI44697"/>
      <c r="JJ44697"/>
      <c r="KX44697" s="23"/>
      <c r="KY44697" s="23"/>
    </row>
    <row r="44698" spans="36:311" x14ac:dyDescent="0.2">
      <c r="AJ44698" s="23"/>
      <c r="HH44698"/>
      <c r="IW44698" s="36"/>
      <c r="JI44698"/>
      <c r="JJ44698"/>
      <c r="KX44698" s="23"/>
      <c r="KY44698" s="23"/>
    </row>
    <row r="44699" spans="36:311" x14ac:dyDescent="0.2">
      <c r="AJ44699" s="23"/>
      <c r="HH44699"/>
      <c r="IW44699" s="36"/>
      <c r="JI44699"/>
      <c r="JJ44699"/>
      <c r="KX44699" s="23"/>
      <c r="KY44699" s="23"/>
    </row>
    <row r="44700" spans="36:311" x14ac:dyDescent="0.2">
      <c r="AJ44700" s="23"/>
      <c r="HH44700"/>
      <c r="IW44700" s="36"/>
      <c r="JI44700"/>
      <c r="JJ44700"/>
      <c r="KX44700" s="23"/>
      <c r="KY44700" s="23"/>
    </row>
    <row r="44701" spans="36:311" x14ac:dyDescent="0.2">
      <c r="AJ44701" s="23"/>
      <c r="HH44701"/>
      <c r="IW44701" s="36"/>
      <c r="JI44701"/>
      <c r="JJ44701"/>
      <c r="KX44701" s="23"/>
      <c r="KY44701" s="23"/>
    </row>
    <row r="44702" spans="36:311" x14ac:dyDescent="0.2">
      <c r="AJ44702" s="23"/>
      <c r="HH44702"/>
      <c r="IW44702" s="36"/>
      <c r="JI44702"/>
      <c r="JJ44702"/>
      <c r="KX44702" s="23"/>
      <c r="KY44702" s="23"/>
    </row>
    <row r="44703" spans="36:311" x14ac:dyDescent="0.2">
      <c r="AJ44703" s="23"/>
      <c r="HH44703"/>
      <c r="IW44703" s="36"/>
      <c r="JI44703"/>
      <c r="JJ44703"/>
      <c r="KX44703" s="23"/>
      <c r="KY44703" s="23"/>
    </row>
    <row r="44704" spans="36:311" x14ac:dyDescent="0.2">
      <c r="AJ44704" s="23"/>
      <c r="HH44704"/>
      <c r="IW44704" s="36"/>
      <c r="JI44704"/>
      <c r="JJ44704"/>
      <c r="KX44704" s="23"/>
      <c r="KY44704" s="23"/>
    </row>
    <row r="44705" spans="36:311" x14ac:dyDescent="0.2">
      <c r="AJ44705" s="23"/>
      <c r="HH44705"/>
      <c r="IW44705" s="36"/>
      <c r="JI44705"/>
      <c r="JJ44705"/>
      <c r="KX44705" s="23"/>
      <c r="KY44705" s="23"/>
    </row>
    <row r="44706" spans="36:311" x14ac:dyDescent="0.2">
      <c r="AJ44706" s="23"/>
      <c r="HH44706"/>
      <c r="IW44706" s="36"/>
      <c r="JI44706"/>
      <c r="JJ44706"/>
      <c r="KX44706" s="23"/>
      <c r="KY44706" s="23"/>
    </row>
    <row r="44707" spans="36:311" x14ac:dyDescent="0.2">
      <c r="AJ44707" s="23"/>
      <c r="HH44707"/>
      <c r="IW44707" s="36"/>
      <c r="JI44707"/>
      <c r="JJ44707"/>
      <c r="KX44707" s="23"/>
      <c r="KY44707" s="23"/>
    </row>
    <row r="44708" spans="36:311" x14ac:dyDescent="0.2">
      <c r="AJ44708" s="23"/>
      <c r="HH44708"/>
      <c r="IW44708" s="36"/>
      <c r="JI44708"/>
      <c r="JJ44708"/>
      <c r="KX44708" s="23"/>
      <c r="KY44708" s="23"/>
    </row>
    <row r="44709" spans="36:311" x14ac:dyDescent="0.2">
      <c r="AJ44709" s="23"/>
      <c r="HH44709"/>
      <c r="IW44709" s="36"/>
      <c r="JI44709"/>
      <c r="JJ44709"/>
      <c r="KX44709" s="23"/>
      <c r="KY44709" s="23"/>
    </row>
    <row r="44710" spans="36:311" x14ac:dyDescent="0.2">
      <c r="AJ44710" s="23"/>
      <c r="HH44710"/>
      <c r="IW44710" s="36"/>
      <c r="JI44710"/>
      <c r="JJ44710"/>
      <c r="KX44710" s="23"/>
      <c r="KY44710" s="23"/>
    </row>
    <row r="44711" spans="36:311" x14ac:dyDescent="0.2">
      <c r="AJ44711" s="23"/>
      <c r="HH44711"/>
      <c r="IW44711" s="36"/>
      <c r="JI44711"/>
      <c r="JJ44711"/>
      <c r="KX44711" s="23"/>
      <c r="KY44711" s="23"/>
    </row>
    <row r="44712" spans="36:311" x14ac:dyDescent="0.2">
      <c r="AJ44712" s="23"/>
      <c r="HH44712"/>
      <c r="IW44712" s="36"/>
      <c r="JI44712"/>
      <c r="JJ44712"/>
      <c r="KX44712" s="23"/>
      <c r="KY44712" s="23"/>
    </row>
    <row r="44713" spans="36:311" x14ac:dyDescent="0.2">
      <c r="AJ44713" s="23"/>
      <c r="HH44713"/>
      <c r="IW44713" s="36"/>
      <c r="JI44713"/>
      <c r="JJ44713"/>
      <c r="KX44713" s="23"/>
      <c r="KY44713" s="23"/>
    </row>
    <row r="44714" spans="36:311" x14ac:dyDescent="0.2">
      <c r="AJ44714" s="23"/>
      <c r="HH44714"/>
      <c r="IW44714" s="36"/>
      <c r="JI44714"/>
      <c r="JJ44714"/>
      <c r="KX44714" s="23"/>
      <c r="KY44714" s="23"/>
    </row>
    <row r="44715" spans="36:311" x14ac:dyDescent="0.2">
      <c r="AJ44715" s="23"/>
      <c r="HH44715"/>
      <c r="IW44715" s="36"/>
      <c r="JI44715"/>
      <c r="JJ44715"/>
      <c r="KX44715" s="23"/>
      <c r="KY44715" s="23"/>
    </row>
    <row r="44716" spans="36:311" x14ac:dyDescent="0.2">
      <c r="AJ44716" s="23"/>
      <c r="HH44716"/>
      <c r="IW44716" s="36"/>
      <c r="JI44716"/>
      <c r="JJ44716"/>
      <c r="KX44716" s="23"/>
      <c r="KY44716" s="23"/>
    </row>
    <row r="44717" spans="36:311" x14ac:dyDescent="0.2">
      <c r="AJ44717" s="23"/>
      <c r="HH44717"/>
      <c r="IW44717" s="36"/>
      <c r="JI44717"/>
      <c r="JJ44717"/>
      <c r="KX44717" s="23"/>
      <c r="KY44717" s="23"/>
    </row>
    <row r="44718" spans="36:311" x14ac:dyDescent="0.2">
      <c r="AJ44718" s="23"/>
      <c r="HH44718"/>
      <c r="IW44718" s="36"/>
      <c r="JI44718"/>
      <c r="JJ44718"/>
      <c r="KX44718" s="23"/>
      <c r="KY44718" s="23"/>
    </row>
    <row r="44719" spans="36:311" x14ac:dyDescent="0.2">
      <c r="AJ44719" s="23"/>
      <c r="HH44719"/>
      <c r="IW44719" s="36"/>
      <c r="JI44719"/>
      <c r="JJ44719"/>
      <c r="KX44719" s="23"/>
      <c r="KY44719" s="23"/>
    </row>
    <row r="44720" spans="36:311" x14ac:dyDescent="0.2">
      <c r="AJ44720" s="23"/>
      <c r="HH44720"/>
      <c r="IW44720" s="36"/>
      <c r="JI44720"/>
      <c r="JJ44720"/>
      <c r="KX44720" s="23"/>
      <c r="KY44720" s="23"/>
    </row>
    <row r="44721" spans="36:311" x14ac:dyDescent="0.2">
      <c r="AJ44721" s="23"/>
      <c r="HH44721"/>
      <c r="IW44721" s="36"/>
      <c r="JI44721"/>
      <c r="JJ44721"/>
      <c r="KX44721" s="23"/>
      <c r="KY44721" s="23"/>
    </row>
    <row r="44722" spans="36:311" x14ac:dyDescent="0.2">
      <c r="AJ44722" s="23"/>
      <c r="HH44722"/>
      <c r="IW44722" s="36"/>
      <c r="JI44722"/>
      <c r="JJ44722"/>
      <c r="KX44722" s="23"/>
      <c r="KY44722" s="23"/>
    </row>
    <row r="44723" spans="36:311" x14ac:dyDescent="0.2">
      <c r="AJ44723" s="23"/>
      <c r="HH44723"/>
      <c r="IW44723" s="36"/>
      <c r="JI44723"/>
      <c r="JJ44723"/>
      <c r="KX44723" s="23"/>
      <c r="KY44723" s="23"/>
    </row>
    <row r="44724" spans="36:311" x14ac:dyDescent="0.2">
      <c r="AJ44724" s="23"/>
      <c r="HH44724"/>
      <c r="IW44724" s="36"/>
      <c r="JI44724"/>
      <c r="JJ44724"/>
      <c r="KX44724" s="23"/>
      <c r="KY44724" s="23"/>
    </row>
    <row r="44725" spans="36:311" x14ac:dyDescent="0.2">
      <c r="AJ44725" s="23"/>
      <c r="HH44725"/>
      <c r="IW44725" s="36"/>
      <c r="JI44725"/>
      <c r="JJ44725"/>
      <c r="KX44725" s="23"/>
      <c r="KY44725" s="23"/>
    </row>
    <row r="44726" spans="36:311" x14ac:dyDescent="0.2">
      <c r="AJ44726" s="23"/>
      <c r="HH44726"/>
      <c r="IW44726" s="36"/>
      <c r="JI44726"/>
      <c r="JJ44726"/>
      <c r="KX44726" s="23"/>
      <c r="KY44726" s="23"/>
    </row>
    <row r="44727" spans="36:311" x14ac:dyDescent="0.2">
      <c r="AJ44727" s="23"/>
      <c r="HH44727"/>
      <c r="IW44727" s="36"/>
      <c r="JI44727"/>
      <c r="JJ44727"/>
      <c r="KX44727" s="23"/>
      <c r="KY44727" s="23"/>
    </row>
    <row r="44728" spans="36:311" x14ac:dyDescent="0.2">
      <c r="AJ44728" s="23"/>
      <c r="HH44728"/>
      <c r="IW44728" s="36"/>
      <c r="JI44728"/>
      <c r="JJ44728"/>
      <c r="KX44728" s="23"/>
      <c r="KY44728" s="23"/>
    </row>
    <row r="44729" spans="36:311" x14ac:dyDescent="0.2">
      <c r="AJ44729" s="23"/>
      <c r="HH44729"/>
      <c r="IW44729" s="36"/>
      <c r="JI44729"/>
      <c r="JJ44729"/>
      <c r="KX44729" s="23"/>
      <c r="KY44729" s="23"/>
    </row>
    <row r="44730" spans="36:311" x14ac:dyDescent="0.2">
      <c r="AJ44730" s="23"/>
      <c r="HH44730"/>
      <c r="IW44730" s="36"/>
      <c r="JI44730"/>
      <c r="JJ44730"/>
      <c r="KX44730" s="23"/>
      <c r="KY44730" s="23"/>
    </row>
    <row r="44731" spans="36:311" x14ac:dyDescent="0.2">
      <c r="AJ44731" s="23"/>
      <c r="HH44731"/>
      <c r="IW44731" s="36"/>
      <c r="JI44731"/>
      <c r="JJ44731"/>
      <c r="KX44731" s="23"/>
      <c r="KY44731" s="23"/>
    </row>
    <row r="44732" spans="36:311" x14ac:dyDescent="0.2">
      <c r="AJ44732" s="23"/>
      <c r="HH44732"/>
      <c r="IW44732" s="36"/>
      <c r="JI44732"/>
      <c r="JJ44732"/>
      <c r="KX44732" s="23"/>
      <c r="KY44732" s="23"/>
    </row>
    <row r="44733" spans="36:311" x14ac:dyDescent="0.2">
      <c r="AJ44733" s="23"/>
      <c r="HH44733"/>
      <c r="IW44733" s="36"/>
      <c r="JI44733"/>
      <c r="JJ44733"/>
      <c r="KX44733" s="23"/>
      <c r="KY44733" s="23"/>
    </row>
    <row r="44734" spans="36:311" x14ac:dyDescent="0.2">
      <c r="AJ44734" s="23"/>
      <c r="HH44734"/>
      <c r="IW44734" s="36"/>
      <c r="JI44734"/>
      <c r="JJ44734"/>
      <c r="KX44734" s="23"/>
      <c r="KY44734" s="23"/>
    </row>
    <row r="44735" spans="36:311" x14ac:dyDescent="0.2">
      <c r="AJ44735" s="23"/>
      <c r="HH44735"/>
      <c r="IW44735" s="36"/>
      <c r="JI44735"/>
      <c r="JJ44735"/>
      <c r="KX44735" s="23"/>
      <c r="KY44735" s="23"/>
    </row>
    <row r="44736" spans="36:311" x14ac:dyDescent="0.2">
      <c r="AJ44736" s="23"/>
      <c r="HH44736"/>
      <c r="IW44736" s="36"/>
      <c r="JI44736"/>
      <c r="JJ44736"/>
      <c r="KX44736" s="23"/>
      <c r="KY44736" s="23"/>
    </row>
    <row r="44737" spans="36:311" x14ac:dyDescent="0.2">
      <c r="AJ44737" s="23"/>
      <c r="HH44737"/>
      <c r="IW44737" s="36"/>
      <c r="JI44737"/>
      <c r="JJ44737"/>
      <c r="KX44737" s="23"/>
      <c r="KY44737" s="23"/>
    </row>
    <row r="44738" spans="36:311" x14ac:dyDescent="0.2">
      <c r="AJ44738" s="23"/>
      <c r="HH44738"/>
      <c r="IW44738" s="36"/>
      <c r="JI44738"/>
      <c r="JJ44738"/>
      <c r="KX44738" s="23"/>
      <c r="KY44738" s="23"/>
    </row>
    <row r="44739" spans="36:311" x14ac:dyDescent="0.2">
      <c r="AJ44739" s="23"/>
      <c r="HH44739"/>
      <c r="IW44739" s="36"/>
      <c r="JI44739"/>
      <c r="JJ44739"/>
      <c r="KX44739" s="23"/>
      <c r="KY44739" s="23"/>
    </row>
    <row r="44740" spans="36:311" x14ac:dyDescent="0.2">
      <c r="AJ44740" s="23"/>
      <c r="HH44740"/>
      <c r="IW44740" s="36"/>
      <c r="JI44740"/>
      <c r="JJ44740"/>
      <c r="KX44740" s="23"/>
      <c r="KY44740" s="23"/>
    </row>
    <row r="44741" spans="36:311" x14ac:dyDescent="0.2">
      <c r="AJ44741" s="23"/>
      <c r="HH44741"/>
      <c r="IW44741" s="36"/>
      <c r="JI44741"/>
      <c r="JJ44741"/>
      <c r="KX44741" s="23"/>
      <c r="KY44741" s="23"/>
    </row>
    <row r="44742" spans="36:311" x14ac:dyDescent="0.2">
      <c r="AJ44742" s="23"/>
      <c r="HH44742"/>
      <c r="IW44742" s="36"/>
      <c r="JI44742"/>
      <c r="JJ44742"/>
      <c r="KX44742" s="23"/>
      <c r="KY44742" s="23"/>
    </row>
    <row r="44743" spans="36:311" x14ac:dyDescent="0.2">
      <c r="AJ44743" s="23"/>
      <c r="HH44743"/>
      <c r="IW44743" s="36"/>
      <c r="JI44743"/>
      <c r="JJ44743"/>
      <c r="KX44743" s="23"/>
      <c r="KY44743" s="23"/>
    </row>
    <row r="44744" spans="36:311" x14ac:dyDescent="0.2">
      <c r="AJ44744" s="23"/>
      <c r="HH44744"/>
      <c r="IW44744" s="36"/>
      <c r="JI44744"/>
      <c r="JJ44744"/>
      <c r="KX44744" s="23"/>
      <c r="KY44744" s="23"/>
    </row>
    <row r="44745" spans="36:311" x14ac:dyDescent="0.2">
      <c r="AJ44745" s="23"/>
      <c r="HH44745"/>
      <c r="IW44745" s="36"/>
      <c r="JI44745"/>
      <c r="JJ44745"/>
      <c r="KX44745" s="23"/>
      <c r="KY44745" s="23"/>
    </row>
    <row r="44746" spans="36:311" x14ac:dyDescent="0.2">
      <c r="AJ44746" s="23"/>
      <c r="HH44746"/>
      <c r="IW44746" s="36"/>
      <c r="JI44746"/>
      <c r="JJ44746"/>
      <c r="KX44746" s="23"/>
      <c r="KY44746" s="23"/>
    </row>
    <row r="44747" spans="36:311" x14ac:dyDescent="0.2">
      <c r="AJ44747" s="23"/>
      <c r="HH44747"/>
      <c r="IW44747" s="36"/>
      <c r="JI44747"/>
      <c r="JJ44747"/>
      <c r="KX44747" s="23"/>
      <c r="KY44747" s="23"/>
    </row>
    <row r="44748" spans="36:311" x14ac:dyDescent="0.2">
      <c r="AJ44748" s="23"/>
      <c r="HH44748"/>
      <c r="IW44748" s="36"/>
      <c r="JI44748"/>
      <c r="JJ44748"/>
      <c r="KX44748" s="23"/>
      <c r="KY44748" s="23"/>
    </row>
    <row r="44749" spans="36:311" x14ac:dyDescent="0.2">
      <c r="AJ44749" s="23"/>
      <c r="HH44749"/>
      <c r="IW44749" s="36"/>
      <c r="JI44749"/>
      <c r="JJ44749"/>
      <c r="KX44749" s="23"/>
      <c r="KY44749" s="23"/>
    </row>
    <row r="44750" spans="36:311" x14ac:dyDescent="0.2">
      <c r="AJ44750" s="23"/>
      <c r="HH44750"/>
      <c r="IW44750" s="36"/>
      <c r="JI44750"/>
      <c r="JJ44750"/>
      <c r="KX44750" s="23"/>
      <c r="KY44750" s="23"/>
    </row>
    <row r="44751" spans="36:311" x14ac:dyDescent="0.2">
      <c r="AJ44751" s="23"/>
      <c r="HH44751"/>
      <c r="IW44751" s="36"/>
      <c r="JI44751"/>
      <c r="JJ44751"/>
      <c r="KX44751" s="23"/>
      <c r="KY44751" s="23"/>
    </row>
    <row r="44752" spans="36:311" x14ac:dyDescent="0.2">
      <c r="AJ44752" s="23"/>
      <c r="HH44752"/>
      <c r="IW44752" s="36"/>
      <c r="JI44752"/>
      <c r="JJ44752"/>
      <c r="KX44752" s="23"/>
      <c r="KY44752" s="23"/>
    </row>
    <row r="44753" spans="36:311" x14ac:dyDescent="0.2">
      <c r="AJ44753" s="23"/>
      <c r="HH44753"/>
      <c r="IW44753" s="36"/>
      <c r="JI44753"/>
      <c r="JJ44753"/>
      <c r="KX44753" s="23"/>
      <c r="KY44753" s="23"/>
    </row>
    <row r="44754" spans="36:311" x14ac:dyDescent="0.2">
      <c r="AJ44754" s="23"/>
      <c r="HH44754"/>
      <c r="IW44754" s="36"/>
      <c r="JI44754"/>
      <c r="JJ44754"/>
      <c r="KX44754" s="23"/>
      <c r="KY44754" s="23"/>
    </row>
    <row r="44755" spans="36:311" x14ac:dyDescent="0.2">
      <c r="AJ44755" s="23"/>
      <c r="HH44755"/>
      <c r="IW44755" s="36"/>
      <c r="JI44755"/>
      <c r="JJ44755"/>
      <c r="KX44755" s="23"/>
      <c r="KY44755" s="23"/>
    </row>
    <row r="44756" spans="36:311" x14ac:dyDescent="0.2">
      <c r="AJ44756" s="23"/>
      <c r="HH44756"/>
      <c r="IW44756" s="36"/>
      <c r="JI44756"/>
      <c r="JJ44756"/>
      <c r="KX44756" s="23"/>
      <c r="KY44756" s="23"/>
    </row>
    <row r="44757" spans="36:311" x14ac:dyDescent="0.2">
      <c r="AJ44757" s="23"/>
      <c r="HH44757"/>
      <c r="IW44757" s="36"/>
      <c r="JI44757"/>
      <c r="JJ44757"/>
      <c r="KX44757" s="23"/>
      <c r="KY44757" s="23"/>
    </row>
    <row r="44758" spans="36:311" x14ac:dyDescent="0.2">
      <c r="AJ44758" s="23"/>
      <c r="HH44758"/>
      <c r="IW44758" s="36"/>
      <c r="JI44758"/>
      <c r="JJ44758"/>
      <c r="KX44758" s="23"/>
      <c r="KY44758" s="23"/>
    </row>
    <row r="44759" spans="36:311" x14ac:dyDescent="0.2">
      <c r="AJ44759" s="23"/>
      <c r="HH44759"/>
      <c r="IW44759" s="36"/>
      <c r="JI44759"/>
      <c r="JJ44759"/>
      <c r="KX44759" s="23"/>
      <c r="KY44759" s="23"/>
    </row>
    <row r="44760" spans="36:311" x14ac:dyDescent="0.2">
      <c r="AJ44760" s="23"/>
      <c r="HH44760"/>
      <c r="IW44760" s="36"/>
      <c r="JI44760"/>
      <c r="JJ44760"/>
      <c r="KX44760" s="23"/>
      <c r="KY44760" s="23"/>
    </row>
    <row r="44761" spans="36:311" x14ac:dyDescent="0.2">
      <c r="AJ44761" s="23"/>
      <c r="HH44761"/>
      <c r="IW44761" s="36"/>
      <c r="JI44761"/>
      <c r="JJ44761"/>
      <c r="KX44761" s="23"/>
      <c r="KY44761" s="23"/>
    </row>
    <row r="44762" spans="36:311" x14ac:dyDescent="0.2">
      <c r="AJ44762" s="23"/>
      <c r="HH44762"/>
      <c r="IW44762" s="36"/>
      <c r="JI44762"/>
      <c r="JJ44762"/>
      <c r="KX44762" s="23"/>
      <c r="KY44762" s="23"/>
    </row>
    <row r="44763" spans="36:311" x14ac:dyDescent="0.2">
      <c r="AJ44763" s="23"/>
      <c r="HH44763"/>
      <c r="IW44763" s="36"/>
      <c r="JI44763"/>
      <c r="JJ44763"/>
      <c r="KX44763" s="23"/>
      <c r="KY44763" s="23"/>
    </row>
    <row r="44764" spans="36:311" x14ac:dyDescent="0.2">
      <c r="AJ44764" s="23"/>
      <c r="HH44764"/>
      <c r="IW44764" s="36"/>
      <c r="JI44764"/>
      <c r="JJ44764"/>
      <c r="KX44764" s="23"/>
      <c r="KY44764" s="23"/>
    </row>
    <row r="44765" spans="36:311" x14ac:dyDescent="0.2">
      <c r="AJ44765" s="23"/>
      <c r="HH44765"/>
      <c r="IW44765" s="36"/>
      <c r="JI44765"/>
      <c r="JJ44765"/>
      <c r="KX44765" s="23"/>
      <c r="KY44765" s="23"/>
    </row>
    <row r="44766" spans="36:311" x14ac:dyDescent="0.2">
      <c r="AJ44766" s="23"/>
      <c r="HH44766"/>
      <c r="IW44766" s="36"/>
      <c r="JI44766"/>
      <c r="JJ44766"/>
      <c r="KX44766" s="23"/>
      <c r="KY44766" s="23"/>
    </row>
    <row r="44767" spans="36:311" x14ac:dyDescent="0.2">
      <c r="AJ44767" s="23"/>
      <c r="HH44767"/>
      <c r="IW44767" s="36"/>
      <c r="JI44767"/>
      <c r="JJ44767"/>
      <c r="KX44767" s="23"/>
      <c r="KY44767" s="23"/>
    </row>
    <row r="44768" spans="36:311" x14ac:dyDescent="0.2">
      <c r="AJ44768" s="23"/>
      <c r="HH44768"/>
      <c r="IW44768" s="36"/>
      <c r="JI44768"/>
      <c r="JJ44768"/>
      <c r="KX44768" s="23"/>
      <c r="KY44768" s="23"/>
    </row>
    <row r="44769" spans="36:311" x14ac:dyDescent="0.2">
      <c r="AJ44769" s="23"/>
      <c r="HH44769"/>
      <c r="IW44769" s="36"/>
      <c r="JI44769"/>
      <c r="JJ44769"/>
      <c r="KX44769" s="23"/>
      <c r="KY44769" s="23"/>
    </row>
    <row r="44770" spans="36:311" x14ac:dyDescent="0.2">
      <c r="AJ44770" s="23"/>
      <c r="HH44770"/>
      <c r="IW44770" s="36"/>
      <c r="JI44770"/>
      <c r="JJ44770"/>
      <c r="KX44770" s="23"/>
      <c r="KY44770" s="23"/>
    </row>
    <row r="44771" spans="36:311" x14ac:dyDescent="0.2">
      <c r="AJ44771" s="23"/>
      <c r="HH44771"/>
      <c r="IW44771" s="36"/>
      <c r="JI44771"/>
      <c r="JJ44771"/>
      <c r="KX44771" s="23"/>
      <c r="KY44771" s="23"/>
    </row>
    <row r="44772" spans="36:311" x14ac:dyDescent="0.2">
      <c r="AJ44772" s="23"/>
      <c r="HH44772"/>
      <c r="IW44772" s="36"/>
      <c r="JI44772"/>
      <c r="JJ44772"/>
      <c r="KX44772" s="23"/>
      <c r="KY44772" s="23"/>
    </row>
    <row r="44773" spans="36:311" x14ac:dyDescent="0.2">
      <c r="AJ44773" s="23"/>
      <c r="HH44773"/>
      <c r="IW44773" s="36"/>
      <c r="JI44773"/>
      <c r="JJ44773"/>
      <c r="KX44773" s="23"/>
      <c r="KY44773" s="23"/>
    </row>
    <row r="44774" spans="36:311" x14ac:dyDescent="0.2">
      <c r="AJ44774" s="23"/>
      <c r="HH44774"/>
      <c r="IW44774" s="36"/>
      <c r="JI44774"/>
      <c r="JJ44774"/>
      <c r="KX44774" s="23"/>
      <c r="KY44774" s="23"/>
    </row>
    <row r="44775" spans="36:311" x14ac:dyDescent="0.2">
      <c r="AJ44775" s="23"/>
      <c r="HH44775"/>
      <c r="IW44775" s="36"/>
      <c r="JI44775"/>
      <c r="JJ44775"/>
      <c r="KX44775" s="23"/>
      <c r="KY44775" s="23"/>
    </row>
    <row r="44776" spans="36:311" x14ac:dyDescent="0.2">
      <c r="AJ44776" s="23"/>
      <c r="HH44776"/>
      <c r="IW44776" s="36"/>
      <c r="JI44776"/>
      <c r="JJ44776"/>
      <c r="KX44776" s="23"/>
      <c r="KY44776" s="23"/>
    </row>
    <row r="44777" spans="36:311" x14ac:dyDescent="0.2">
      <c r="AJ44777" s="23"/>
      <c r="HH44777"/>
      <c r="IW44777" s="36"/>
      <c r="JI44777"/>
      <c r="JJ44777"/>
      <c r="KX44777" s="23"/>
      <c r="KY44777" s="23"/>
    </row>
    <row r="44778" spans="36:311" x14ac:dyDescent="0.2">
      <c r="AJ44778" s="23"/>
      <c r="HH44778"/>
      <c r="IW44778" s="36"/>
      <c r="JI44778"/>
      <c r="JJ44778"/>
      <c r="KX44778" s="23"/>
      <c r="KY44778" s="23"/>
    </row>
    <row r="44779" spans="36:311" x14ac:dyDescent="0.2">
      <c r="AJ44779" s="23"/>
      <c r="HH44779"/>
      <c r="IW44779" s="36"/>
      <c r="JI44779"/>
      <c r="JJ44779"/>
      <c r="KX44779" s="23"/>
      <c r="KY44779" s="23"/>
    </row>
    <row r="44780" spans="36:311" x14ac:dyDescent="0.2">
      <c r="AJ44780" s="23"/>
      <c r="HH44780"/>
      <c r="IW44780" s="36"/>
      <c r="JI44780"/>
      <c r="JJ44780"/>
      <c r="KX44780" s="23"/>
      <c r="KY44780" s="23"/>
    </row>
    <row r="44781" spans="36:311" x14ac:dyDescent="0.2">
      <c r="AJ44781" s="23"/>
      <c r="HH44781"/>
      <c r="IW44781" s="36"/>
      <c r="JI44781"/>
      <c r="JJ44781"/>
      <c r="KX44781" s="23"/>
      <c r="KY44781" s="23"/>
    </row>
    <row r="44782" spans="36:311" x14ac:dyDescent="0.2">
      <c r="AJ44782" s="23"/>
      <c r="HH44782"/>
      <c r="IW44782" s="36"/>
      <c r="JI44782"/>
      <c r="JJ44782"/>
      <c r="KX44782" s="23"/>
      <c r="KY44782" s="23"/>
    </row>
    <row r="44783" spans="36:311" x14ac:dyDescent="0.2">
      <c r="AJ44783" s="23"/>
      <c r="HH44783"/>
      <c r="IW44783" s="36"/>
      <c r="JI44783"/>
      <c r="JJ44783"/>
      <c r="KX44783" s="23"/>
      <c r="KY44783" s="23"/>
    </row>
    <row r="44784" spans="36:311" x14ac:dyDescent="0.2">
      <c r="AJ44784" s="23"/>
      <c r="HH44784"/>
      <c r="IW44784" s="36"/>
      <c r="JI44784"/>
      <c r="JJ44784"/>
      <c r="KX44784" s="23"/>
      <c r="KY44784" s="23"/>
    </row>
    <row r="44785" spans="36:311" x14ac:dyDescent="0.2">
      <c r="AJ44785" s="23"/>
      <c r="HH44785"/>
      <c r="IW44785" s="36"/>
      <c r="JI44785"/>
      <c r="JJ44785"/>
      <c r="KX44785" s="23"/>
      <c r="KY44785" s="23"/>
    </row>
    <row r="44786" spans="36:311" x14ac:dyDescent="0.2">
      <c r="AJ44786" s="23"/>
      <c r="HH44786"/>
      <c r="IW44786" s="36"/>
      <c r="JI44786"/>
      <c r="JJ44786"/>
      <c r="KX44786" s="23"/>
      <c r="KY44786" s="23"/>
    </row>
    <row r="44787" spans="36:311" x14ac:dyDescent="0.2">
      <c r="AJ44787" s="23"/>
      <c r="HH44787"/>
      <c r="IW44787" s="36"/>
      <c r="JI44787"/>
      <c r="JJ44787"/>
      <c r="KX44787" s="23"/>
      <c r="KY44787" s="23"/>
    </row>
    <row r="44788" spans="36:311" x14ac:dyDescent="0.2">
      <c r="AJ44788" s="23"/>
      <c r="HH44788"/>
      <c r="IW44788" s="36"/>
      <c r="JI44788"/>
      <c r="JJ44788"/>
      <c r="KX44788" s="23"/>
      <c r="KY44788" s="23"/>
    </row>
    <row r="44789" spans="36:311" x14ac:dyDescent="0.2">
      <c r="AJ44789" s="23"/>
      <c r="HH44789"/>
      <c r="IW44789" s="36"/>
      <c r="JI44789"/>
      <c r="JJ44789"/>
      <c r="KX44789" s="23"/>
      <c r="KY44789" s="23"/>
    </row>
    <row r="44790" spans="36:311" x14ac:dyDescent="0.2">
      <c r="AJ44790" s="23"/>
      <c r="HH44790"/>
      <c r="IW44790" s="36"/>
      <c r="JI44790"/>
      <c r="JJ44790"/>
      <c r="KX44790" s="23"/>
      <c r="KY44790" s="23"/>
    </row>
    <row r="44791" spans="36:311" x14ac:dyDescent="0.2">
      <c r="AJ44791" s="23"/>
      <c r="HH44791"/>
      <c r="IW44791" s="36"/>
      <c r="JI44791"/>
      <c r="JJ44791"/>
      <c r="KX44791" s="23"/>
      <c r="KY44791" s="23"/>
    </row>
    <row r="44792" spans="36:311" x14ac:dyDescent="0.2">
      <c r="AJ44792" s="23"/>
      <c r="HH44792"/>
      <c r="IW44792" s="36"/>
      <c r="JI44792"/>
      <c r="JJ44792"/>
      <c r="KX44792" s="23"/>
      <c r="KY44792" s="23"/>
    </row>
    <row r="44793" spans="36:311" x14ac:dyDescent="0.2">
      <c r="AJ44793" s="23"/>
      <c r="HH44793"/>
      <c r="IW44793" s="36"/>
      <c r="JI44793"/>
      <c r="JJ44793"/>
      <c r="KX44793" s="23"/>
      <c r="KY44793" s="23"/>
    </row>
    <row r="44794" spans="36:311" x14ac:dyDescent="0.2">
      <c r="AJ44794" s="23"/>
      <c r="HH44794"/>
      <c r="IW44794" s="36"/>
      <c r="JI44794"/>
      <c r="JJ44794"/>
      <c r="KX44794" s="23"/>
      <c r="KY44794" s="23"/>
    </row>
    <row r="44795" spans="36:311" x14ac:dyDescent="0.2">
      <c r="AJ44795" s="23"/>
      <c r="HH44795"/>
      <c r="IW44795" s="36"/>
      <c r="JI44795"/>
      <c r="JJ44795"/>
      <c r="KX44795" s="23"/>
      <c r="KY44795" s="23"/>
    </row>
    <row r="44796" spans="36:311" x14ac:dyDescent="0.2">
      <c r="AJ44796" s="23"/>
      <c r="HH44796"/>
      <c r="IW44796" s="36"/>
      <c r="JI44796"/>
      <c r="JJ44796"/>
      <c r="KX44796" s="23"/>
      <c r="KY44796" s="23"/>
    </row>
    <row r="44797" spans="36:311" x14ac:dyDescent="0.2">
      <c r="AJ44797" s="23"/>
      <c r="HH44797"/>
      <c r="IW44797" s="36"/>
      <c r="JI44797"/>
      <c r="JJ44797"/>
      <c r="KX44797" s="23"/>
      <c r="KY44797" s="23"/>
    </row>
    <row r="44798" spans="36:311" x14ac:dyDescent="0.2">
      <c r="AJ44798" s="23"/>
      <c r="HH44798"/>
      <c r="IW44798" s="36"/>
      <c r="JI44798"/>
      <c r="JJ44798"/>
      <c r="KX44798" s="23"/>
      <c r="KY44798" s="23"/>
    </row>
    <row r="44799" spans="36:311" x14ac:dyDescent="0.2">
      <c r="AJ44799" s="23"/>
      <c r="HH44799"/>
      <c r="IW44799" s="36"/>
      <c r="JI44799"/>
      <c r="JJ44799"/>
      <c r="KX44799" s="23"/>
      <c r="KY44799" s="23"/>
    </row>
    <row r="44800" spans="36:311" x14ac:dyDescent="0.2">
      <c r="AJ44800" s="23"/>
      <c r="HH44800"/>
      <c r="IW44800" s="36"/>
      <c r="JI44800"/>
      <c r="JJ44800"/>
      <c r="KX44800" s="23"/>
      <c r="KY44800" s="23"/>
    </row>
    <row r="44801" spans="36:311" x14ac:dyDescent="0.2">
      <c r="AJ44801" s="23"/>
      <c r="HH44801"/>
      <c r="IW44801" s="36"/>
      <c r="JI44801"/>
      <c r="JJ44801"/>
      <c r="KX44801" s="23"/>
      <c r="KY44801" s="23"/>
    </row>
    <row r="44802" spans="36:311" x14ac:dyDescent="0.2">
      <c r="AJ44802" s="23"/>
      <c r="HH44802"/>
      <c r="IW44802" s="36"/>
      <c r="JI44802"/>
      <c r="JJ44802"/>
      <c r="KX44802" s="23"/>
      <c r="KY44802" s="23"/>
    </row>
    <row r="44803" spans="36:311" x14ac:dyDescent="0.2">
      <c r="AJ44803" s="23"/>
      <c r="HH44803"/>
      <c r="IW44803" s="36"/>
      <c r="JI44803"/>
      <c r="JJ44803"/>
      <c r="KX44803" s="23"/>
      <c r="KY44803" s="23"/>
    </row>
    <row r="44804" spans="36:311" x14ac:dyDescent="0.2">
      <c r="AJ44804" s="23"/>
      <c r="HH44804"/>
      <c r="IW44804" s="36"/>
      <c r="JI44804"/>
      <c r="JJ44804"/>
      <c r="KX44804" s="23"/>
      <c r="KY44804" s="23"/>
    </row>
    <row r="44805" spans="36:311" x14ac:dyDescent="0.2">
      <c r="AJ44805" s="23"/>
      <c r="HH44805"/>
      <c r="IW44805" s="36"/>
      <c r="JI44805"/>
      <c r="JJ44805"/>
      <c r="KX44805" s="23"/>
      <c r="KY44805" s="23"/>
    </row>
    <row r="44806" spans="36:311" x14ac:dyDescent="0.2">
      <c r="AJ44806" s="23"/>
      <c r="HH44806"/>
      <c r="IW44806" s="36"/>
      <c r="JI44806"/>
      <c r="JJ44806"/>
      <c r="KX44806" s="23"/>
      <c r="KY44806" s="23"/>
    </row>
    <row r="44807" spans="36:311" x14ac:dyDescent="0.2">
      <c r="AJ44807" s="23"/>
      <c r="HH44807"/>
      <c r="IW44807" s="36"/>
      <c r="JI44807"/>
      <c r="JJ44807"/>
      <c r="KX44807" s="23"/>
      <c r="KY44807" s="23"/>
    </row>
    <row r="44808" spans="36:311" x14ac:dyDescent="0.2">
      <c r="AJ44808" s="23"/>
      <c r="HH44808"/>
      <c r="IW44808" s="36"/>
      <c r="JI44808"/>
      <c r="JJ44808"/>
      <c r="KX44808" s="23"/>
      <c r="KY44808" s="23"/>
    </row>
    <row r="44809" spans="36:311" x14ac:dyDescent="0.2">
      <c r="AJ44809" s="23"/>
      <c r="HH44809"/>
      <c r="IW44809" s="36"/>
      <c r="JI44809"/>
      <c r="JJ44809"/>
      <c r="KX44809" s="23"/>
      <c r="KY44809" s="23"/>
    </row>
    <row r="44810" spans="36:311" x14ac:dyDescent="0.2">
      <c r="AJ44810" s="23"/>
      <c r="HH44810"/>
      <c r="IW44810" s="36"/>
      <c r="JI44810"/>
      <c r="JJ44810"/>
      <c r="KX44810" s="23"/>
      <c r="KY44810" s="23"/>
    </row>
    <row r="44811" spans="36:311" x14ac:dyDescent="0.2">
      <c r="AJ44811" s="23"/>
      <c r="HH44811"/>
      <c r="IW44811" s="36"/>
      <c r="JI44811"/>
      <c r="JJ44811"/>
      <c r="KX44811" s="23"/>
      <c r="KY44811" s="23"/>
    </row>
    <row r="44812" spans="36:311" x14ac:dyDescent="0.2">
      <c r="AJ44812" s="23"/>
      <c r="HH44812"/>
      <c r="IW44812" s="36"/>
      <c r="JI44812"/>
      <c r="JJ44812"/>
      <c r="KX44812" s="23"/>
      <c r="KY44812" s="23"/>
    </row>
    <row r="44813" spans="36:311" x14ac:dyDescent="0.2">
      <c r="AJ44813" s="23"/>
      <c r="HH44813"/>
      <c r="IW44813" s="36"/>
      <c r="JI44813"/>
      <c r="JJ44813"/>
      <c r="KX44813" s="23"/>
      <c r="KY44813" s="23"/>
    </row>
    <row r="44814" spans="36:311" x14ac:dyDescent="0.2">
      <c r="AJ44814" s="23"/>
      <c r="HH44814"/>
      <c r="IW44814" s="36"/>
      <c r="JI44814"/>
      <c r="JJ44814"/>
      <c r="KX44814" s="23"/>
      <c r="KY44814" s="23"/>
    </row>
    <row r="44815" spans="36:311" x14ac:dyDescent="0.2">
      <c r="AJ44815" s="23"/>
      <c r="HH44815"/>
      <c r="IW44815" s="36"/>
      <c r="JI44815"/>
      <c r="JJ44815"/>
      <c r="KX44815" s="23"/>
      <c r="KY44815" s="23"/>
    </row>
    <row r="44816" spans="36:311" x14ac:dyDescent="0.2">
      <c r="AJ44816" s="23"/>
      <c r="HH44816"/>
      <c r="IW44816" s="36"/>
      <c r="JI44816"/>
      <c r="JJ44816"/>
      <c r="KX44816" s="23"/>
      <c r="KY44816" s="23"/>
    </row>
    <row r="44817" spans="36:311" x14ac:dyDescent="0.2">
      <c r="AJ44817" s="23"/>
      <c r="HH44817"/>
      <c r="IW44817" s="36"/>
      <c r="JI44817"/>
      <c r="JJ44817"/>
      <c r="KX44817" s="23"/>
      <c r="KY44817" s="23"/>
    </row>
    <row r="44818" spans="36:311" x14ac:dyDescent="0.2">
      <c r="AJ44818" s="23"/>
      <c r="HH44818"/>
      <c r="IW44818" s="36"/>
      <c r="JI44818"/>
      <c r="JJ44818"/>
      <c r="KX44818" s="23"/>
      <c r="KY44818" s="23"/>
    </row>
    <row r="44819" spans="36:311" x14ac:dyDescent="0.2">
      <c r="AJ44819" s="23"/>
      <c r="HH44819"/>
      <c r="IW44819" s="36"/>
      <c r="JI44819"/>
      <c r="JJ44819"/>
      <c r="KX44819" s="23"/>
      <c r="KY44819" s="23"/>
    </row>
    <row r="44820" spans="36:311" x14ac:dyDescent="0.2">
      <c r="AJ44820" s="23"/>
      <c r="HH44820"/>
      <c r="IW44820" s="36"/>
      <c r="JI44820"/>
      <c r="JJ44820"/>
      <c r="KX44820" s="23"/>
      <c r="KY44820" s="23"/>
    </row>
    <row r="44821" spans="36:311" x14ac:dyDescent="0.2">
      <c r="AJ44821" s="23"/>
      <c r="HH44821"/>
      <c r="IW44821" s="36"/>
      <c r="JI44821"/>
      <c r="JJ44821"/>
      <c r="KX44821" s="23"/>
      <c r="KY44821" s="23"/>
    </row>
    <row r="44822" spans="36:311" x14ac:dyDescent="0.2">
      <c r="AJ44822" s="23"/>
      <c r="HH44822"/>
      <c r="IW44822" s="36"/>
      <c r="JI44822"/>
      <c r="JJ44822"/>
      <c r="KX44822" s="23"/>
      <c r="KY44822" s="23"/>
    </row>
    <row r="44823" spans="36:311" x14ac:dyDescent="0.2">
      <c r="AJ44823" s="23"/>
      <c r="HH44823"/>
      <c r="IW44823" s="36"/>
      <c r="JI44823"/>
      <c r="JJ44823"/>
      <c r="KX44823" s="23"/>
      <c r="KY44823" s="23"/>
    </row>
    <row r="44824" spans="36:311" x14ac:dyDescent="0.2">
      <c r="AJ44824" s="23"/>
      <c r="HH44824"/>
      <c r="IW44824" s="36"/>
      <c r="JI44824"/>
      <c r="JJ44824"/>
      <c r="KX44824" s="23"/>
      <c r="KY44824" s="23"/>
    </row>
    <row r="44825" spans="36:311" x14ac:dyDescent="0.2">
      <c r="AJ44825" s="23"/>
      <c r="HH44825"/>
      <c r="IW44825" s="36"/>
      <c r="JI44825"/>
      <c r="JJ44825"/>
      <c r="KX44825" s="23"/>
      <c r="KY44825" s="23"/>
    </row>
    <row r="44826" spans="36:311" x14ac:dyDescent="0.2">
      <c r="AJ44826" s="23"/>
      <c r="HH44826"/>
      <c r="IW44826" s="36"/>
      <c r="JI44826"/>
      <c r="JJ44826"/>
      <c r="KX44826" s="23"/>
      <c r="KY44826" s="23"/>
    </row>
    <row r="44827" spans="36:311" x14ac:dyDescent="0.2">
      <c r="AJ44827" s="23"/>
      <c r="HH44827"/>
      <c r="IW44827" s="36"/>
      <c r="JI44827"/>
      <c r="JJ44827"/>
      <c r="KX44827" s="23"/>
      <c r="KY44827" s="23"/>
    </row>
    <row r="44828" spans="36:311" x14ac:dyDescent="0.2">
      <c r="AJ44828" s="23"/>
      <c r="HH44828"/>
      <c r="IW44828" s="36"/>
      <c r="JI44828"/>
      <c r="JJ44828"/>
      <c r="KX44828" s="23"/>
      <c r="KY44828" s="23"/>
    </row>
    <row r="44829" spans="36:311" x14ac:dyDescent="0.2">
      <c r="AJ44829" s="23"/>
      <c r="HH44829"/>
      <c r="IW44829" s="36"/>
      <c r="JI44829"/>
      <c r="JJ44829"/>
      <c r="KX44829" s="23"/>
      <c r="KY44829" s="23"/>
    </row>
    <row r="44830" spans="36:311" x14ac:dyDescent="0.2">
      <c r="AJ44830" s="23"/>
      <c r="HH44830"/>
      <c r="IW44830" s="36"/>
      <c r="JI44830"/>
      <c r="JJ44830"/>
      <c r="KX44830" s="23"/>
      <c r="KY44830" s="23"/>
    </row>
    <row r="44831" spans="36:311" x14ac:dyDescent="0.2">
      <c r="AJ44831" s="23"/>
      <c r="HH44831"/>
      <c r="IW44831" s="36"/>
      <c r="JI44831"/>
      <c r="JJ44831"/>
      <c r="KX44831" s="23"/>
      <c r="KY44831" s="23"/>
    </row>
    <row r="44832" spans="36:311" x14ac:dyDescent="0.2">
      <c r="AJ44832" s="23"/>
      <c r="HH44832"/>
      <c r="IW44832" s="36"/>
      <c r="JI44832"/>
      <c r="JJ44832"/>
      <c r="KX44832" s="23"/>
      <c r="KY44832" s="23"/>
    </row>
    <row r="44833" spans="36:311" x14ac:dyDescent="0.2">
      <c r="AJ44833" s="23"/>
      <c r="HH44833"/>
      <c r="IW44833" s="36"/>
      <c r="JI44833"/>
      <c r="JJ44833"/>
      <c r="KX44833" s="23"/>
      <c r="KY44833" s="23"/>
    </row>
    <row r="44834" spans="36:311" x14ac:dyDescent="0.2">
      <c r="AJ44834" s="23"/>
      <c r="HH44834"/>
      <c r="IW44834" s="36"/>
      <c r="JI44834"/>
      <c r="JJ44834"/>
      <c r="KX44834" s="23"/>
      <c r="KY44834" s="23"/>
    </row>
    <row r="44835" spans="36:311" x14ac:dyDescent="0.2">
      <c r="AJ44835" s="23"/>
      <c r="HH44835"/>
      <c r="IW44835" s="36"/>
      <c r="JI44835"/>
      <c r="JJ44835"/>
      <c r="KX44835" s="23"/>
      <c r="KY44835" s="23"/>
    </row>
    <row r="44836" spans="36:311" x14ac:dyDescent="0.2">
      <c r="AJ44836" s="23"/>
      <c r="HH44836"/>
      <c r="IW44836" s="36"/>
      <c r="JI44836"/>
      <c r="JJ44836"/>
      <c r="KX44836" s="23"/>
      <c r="KY44836" s="23"/>
    </row>
    <row r="44837" spans="36:311" x14ac:dyDescent="0.2">
      <c r="AJ44837" s="23"/>
      <c r="HH44837"/>
      <c r="IW44837" s="36"/>
      <c r="JI44837"/>
      <c r="JJ44837"/>
      <c r="KX44837" s="23"/>
      <c r="KY44837" s="23"/>
    </row>
    <row r="44838" spans="36:311" x14ac:dyDescent="0.2">
      <c r="AJ44838" s="23"/>
      <c r="HH44838"/>
      <c r="IW44838" s="36"/>
      <c r="JI44838"/>
      <c r="JJ44838"/>
      <c r="KX44838" s="23"/>
      <c r="KY44838" s="23"/>
    </row>
    <row r="44839" spans="36:311" x14ac:dyDescent="0.2">
      <c r="AJ44839" s="23"/>
      <c r="HH44839"/>
      <c r="IW44839" s="36"/>
      <c r="JI44839"/>
      <c r="JJ44839"/>
      <c r="KX44839" s="23"/>
      <c r="KY44839" s="23"/>
    </row>
    <row r="44840" spans="36:311" x14ac:dyDescent="0.2">
      <c r="AJ44840" s="23"/>
      <c r="HH44840"/>
      <c r="IW44840" s="36"/>
      <c r="JI44840"/>
      <c r="JJ44840"/>
      <c r="KX44840" s="23"/>
      <c r="KY44840" s="23"/>
    </row>
    <row r="44841" spans="36:311" x14ac:dyDescent="0.2">
      <c r="AJ44841" s="23"/>
      <c r="HH44841"/>
      <c r="IW44841" s="36"/>
      <c r="JI44841"/>
      <c r="JJ44841"/>
      <c r="KX44841" s="23"/>
      <c r="KY44841" s="23"/>
    </row>
    <row r="44842" spans="36:311" x14ac:dyDescent="0.2">
      <c r="AJ44842" s="23"/>
      <c r="HH44842"/>
      <c r="IW44842" s="36"/>
      <c r="JI44842"/>
      <c r="JJ44842"/>
      <c r="KX44842" s="23"/>
      <c r="KY44842" s="23"/>
    </row>
    <row r="44843" spans="36:311" x14ac:dyDescent="0.2">
      <c r="AJ44843" s="23"/>
      <c r="HH44843"/>
      <c r="IW44843" s="36"/>
      <c r="JI44843"/>
      <c r="JJ44843"/>
      <c r="KX44843" s="23"/>
      <c r="KY44843" s="23"/>
    </row>
    <row r="44844" spans="36:311" x14ac:dyDescent="0.2">
      <c r="AJ44844" s="23"/>
      <c r="HH44844"/>
      <c r="IW44844" s="36"/>
      <c r="JI44844"/>
      <c r="JJ44844"/>
      <c r="KX44844" s="23"/>
      <c r="KY44844" s="23"/>
    </row>
    <row r="44845" spans="36:311" x14ac:dyDescent="0.2">
      <c r="AJ44845" s="23"/>
      <c r="HH44845"/>
      <c r="IW44845" s="36"/>
      <c r="JI44845"/>
      <c r="JJ44845"/>
      <c r="KX44845" s="23"/>
      <c r="KY44845" s="23"/>
    </row>
    <row r="44846" spans="36:311" x14ac:dyDescent="0.2">
      <c r="AJ44846" s="23"/>
      <c r="HH44846"/>
      <c r="IW44846" s="36"/>
      <c r="JI44846"/>
      <c r="JJ44846"/>
      <c r="KX44846" s="23"/>
      <c r="KY44846" s="23"/>
    </row>
    <row r="44847" spans="36:311" x14ac:dyDescent="0.2">
      <c r="AJ44847" s="23"/>
      <c r="HH44847"/>
      <c r="IW44847" s="36"/>
      <c r="JI44847"/>
      <c r="JJ44847"/>
      <c r="KX44847" s="23"/>
      <c r="KY44847" s="23"/>
    </row>
    <row r="44848" spans="36:311" x14ac:dyDescent="0.2">
      <c r="AJ44848" s="23"/>
      <c r="HH44848"/>
      <c r="IW44848" s="36"/>
      <c r="JI44848"/>
      <c r="JJ44848"/>
      <c r="KX44848" s="23"/>
      <c r="KY44848" s="23"/>
    </row>
    <row r="44849" spans="36:311" x14ac:dyDescent="0.2">
      <c r="AJ44849" s="23"/>
      <c r="HH44849"/>
      <c r="IW44849" s="36"/>
      <c r="JI44849"/>
      <c r="JJ44849"/>
      <c r="KX44849" s="23"/>
      <c r="KY44849" s="23"/>
    </row>
    <row r="44850" spans="36:311" x14ac:dyDescent="0.2">
      <c r="AJ44850" s="23"/>
      <c r="HH44850"/>
      <c r="IW44850" s="36"/>
      <c r="JI44850"/>
      <c r="JJ44850"/>
      <c r="KX44850" s="23"/>
      <c r="KY44850" s="23"/>
    </row>
    <row r="44851" spans="36:311" x14ac:dyDescent="0.2">
      <c r="AJ44851" s="23"/>
      <c r="HH44851"/>
      <c r="IW44851" s="36"/>
      <c r="JI44851"/>
      <c r="JJ44851"/>
      <c r="KX44851" s="23"/>
      <c r="KY44851" s="23"/>
    </row>
    <row r="44852" spans="36:311" x14ac:dyDescent="0.2">
      <c r="AJ44852" s="23"/>
      <c r="HH44852"/>
      <c r="IW44852" s="36"/>
      <c r="JI44852"/>
      <c r="JJ44852"/>
      <c r="KX44852" s="23"/>
      <c r="KY44852" s="23"/>
    </row>
    <row r="44853" spans="36:311" x14ac:dyDescent="0.2">
      <c r="AJ44853" s="23"/>
      <c r="HH44853"/>
      <c r="IW44853" s="36"/>
      <c r="JI44853"/>
      <c r="JJ44853"/>
      <c r="KX44853" s="23"/>
      <c r="KY44853" s="23"/>
    </row>
    <row r="44854" spans="36:311" x14ac:dyDescent="0.2">
      <c r="AJ44854" s="23"/>
      <c r="HH44854"/>
      <c r="IW44854" s="36"/>
      <c r="JI44854"/>
      <c r="JJ44854"/>
      <c r="KX44854" s="23"/>
      <c r="KY44854" s="23"/>
    </row>
    <row r="44855" spans="36:311" x14ac:dyDescent="0.2">
      <c r="AJ44855" s="23"/>
      <c r="HH44855"/>
      <c r="IW44855" s="36"/>
      <c r="JI44855"/>
      <c r="JJ44855"/>
      <c r="KX44855" s="23"/>
      <c r="KY44855" s="23"/>
    </row>
    <row r="44856" spans="36:311" x14ac:dyDescent="0.2">
      <c r="AJ44856" s="23"/>
      <c r="HH44856"/>
      <c r="IW44856" s="36"/>
      <c r="JI44856"/>
      <c r="JJ44856"/>
      <c r="KX44856" s="23"/>
      <c r="KY44856" s="23"/>
    </row>
    <row r="44857" spans="36:311" x14ac:dyDescent="0.2">
      <c r="AJ44857" s="23"/>
      <c r="HH44857"/>
      <c r="IW44857" s="36"/>
      <c r="JI44857"/>
      <c r="JJ44857"/>
      <c r="KX44857" s="23"/>
      <c r="KY44857" s="23"/>
    </row>
    <row r="44858" spans="36:311" x14ac:dyDescent="0.2">
      <c r="AJ44858" s="23"/>
      <c r="HH44858"/>
      <c r="IW44858" s="36"/>
      <c r="JI44858"/>
      <c r="JJ44858"/>
      <c r="KX44858" s="23"/>
      <c r="KY44858" s="23"/>
    </row>
    <row r="44859" spans="36:311" x14ac:dyDescent="0.2">
      <c r="AJ44859" s="23"/>
      <c r="HH44859"/>
      <c r="IW44859" s="36"/>
      <c r="JI44859"/>
      <c r="JJ44859"/>
      <c r="KX44859" s="23"/>
      <c r="KY44859" s="23"/>
    </row>
    <row r="44860" spans="36:311" x14ac:dyDescent="0.2">
      <c r="AJ44860" s="23"/>
      <c r="HH44860"/>
      <c r="IW44860" s="36"/>
      <c r="JI44860"/>
      <c r="JJ44860"/>
      <c r="KX44860" s="23"/>
      <c r="KY44860" s="23"/>
    </row>
    <row r="44861" spans="36:311" x14ac:dyDescent="0.2">
      <c r="AJ44861" s="23"/>
      <c r="HH44861"/>
      <c r="IW44861" s="36"/>
      <c r="JI44861"/>
      <c r="JJ44861"/>
      <c r="KX44861" s="23"/>
      <c r="KY44861" s="23"/>
    </row>
    <row r="44862" spans="36:311" x14ac:dyDescent="0.2">
      <c r="AJ44862" s="23"/>
      <c r="HH44862"/>
      <c r="IW44862" s="36"/>
      <c r="JI44862"/>
      <c r="JJ44862"/>
      <c r="KX44862" s="23"/>
      <c r="KY44862" s="23"/>
    </row>
    <row r="44863" spans="36:311" x14ac:dyDescent="0.2">
      <c r="AJ44863" s="23"/>
      <c r="HH44863"/>
      <c r="IW44863" s="36"/>
      <c r="JI44863"/>
      <c r="JJ44863"/>
      <c r="KX44863" s="23"/>
      <c r="KY44863" s="23"/>
    </row>
    <row r="44864" spans="36:311" x14ac:dyDescent="0.2">
      <c r="AJ44864" s="23"/>
      <c r="HH44864"/>
      <c r="IW44864" s="36"/>
      <c r="JI44864"/>
      <c r="JJ44864"/>
      <c r="KX44864" s="23"/>
      <c r="KY44864" s="23"/>
    </row>
    <row r="44865" spans="36:311" x14ac:dyDescent="0.2">
      <c r="AJ44865" s="23"/>
      <c r="HH44865"/>
      <c r="IW44865" s="36"/>
      <c r="JI44865"/>
      <c r="JJ44865"/>
      <c r="KX44865" s="23"/>
      <c r="KY44865" s="23"/>
    </row>
    <row r="44866" spans="36:311" x14ac:dyDescent="0.2">
      <c r="AJ44866" s="23"/>
      <c r="HH44866"/>
      <c r="IW44866" s="36"/>
      <c r="JI44866"/>
      <c r="JJ44866"/>
      <c r="KX44866" s="23"/>
      <c r="KY44866" s="23"/>
    </row>
    <row r="44867" spans="36:311" x14ac:dyDescent="0.2">
      <c r="AJ44867" s="23"/>
      <c r="HH44867"/>
      <c r="IW44867" s="36"/>
      <c r="JI44867"/>
      <c r="JJ44867"/>
      <c r="KX44867" s="23"/>
      <c r="KY44867" s="23"/>
    </row>
    <row r="44868" spans="36:311" x14ac:dyDescent="0.2">
      <c r="AJ44868" s="23"/>
      <c r="HH44868"/>
      <c r="IW44868" s="36"/>
      <c r="JI44868"/>
      <c r="JJ44868"/>
      <c r="KX44868" s="23"/>
      <c r="KY44868" s="23"/>
    </row>
    <row r="44869" spans="36:311" x14ac:dyDescent="0.2">
      <c r="AJ44869" s="23"/>
      <c r="HH44869"/>
      <c r="IW44869" s="36"/>
      <c r="JI44869"/>
      <c r="JJ44869"/>
      <c r="KX44869" s="23"/>
      <c r="KY44869" s="23"/>
    </row>
    <row r="44870" spans="36:311" x14ac:dyDescent="0.2">
      <c r="AJ44870" s="23"/>
      <c r="HH44870"/>
      <c r="IW44870" s="36"/>
      <c r="JI44870"/>
      <c r="JJ44870"/>
      <c r="KX44870" s="23"/>
      <c r="KY44870" s="23"/>
    </row>
    <row r="44871" spans="36:311" x14ac:dyDescent="0.2">
      <c r="AJ44871" s="23"/>
      <c r="HH44871"/>
      <c r="IW44871" s="36"/>
      <c r="JI44871"/>
      <c r="JJ44871"/>
      <c r="KX44871" s="23"/>
      <c r="KY44871" s="23"/>
    </row>
    <row r="44872" spans="36:311" x14ac:dyDescent="0.2">
      <c r="AJ44872" s="23"/>
      <c r="HH44872"/>
      <c r="IW44872" s="36"/>
      <c r="JI44872"/>
      <c r="JJ44872"/>
      <c r="KX44872" s="23"/>
      <c r="KY44872" s="23"/>
    </row>
    <row r="44873" spans="36:311" x14ac:dyDescent="0.2">
      <c r="AJ44873" s="23"/>
      <c r="HH44873"/>
      <c r="IW44873" s="36"/>
      <c r="JI44873"/>
      <c r="JJ44873"/>
      <c r="KX44873" s="23"/>
      <c r="KY44873" s="23"/>
    </row>
    <row r="44874" spans="36:311" x14ac:dyDescent="0.2">
      <c r="AJ44874" s="23"/>
      <c r="HH44874"/>
      <c r="IW44874" s="36"/>
      <c r="JI44874"/>
      <c r="JJ44874"/>
      <c r="KX44874" s="23"/>
      <c r="KY44874" s="23"/>
    </row>
    <row r="44875" spans="36:311" x14ac:dyDescent="0.2">
      <c r="AJ44875" s="23"/>
      <c r="HH44875"/>
      <c r="IW44875" s="36"/>
      <c r="JI44875"/>
      <c r="JJ44875"/>
      <c r="KX44875" s="23"/>
      <c r="KY44875" s="23"/>
    </row>
    <row r="44876" spans="36:311" x14ac:dyDescent="0.2">
      <c r="AJ44876" s="23"/>
      <c r="HH44876"/>
      <c r="IW44876" s="36"/>
      <c r="JI44876"/>
      <c r="JJ44876"/>
      <c r="KX44876" s="23"/>
      <c r="KY44876" s="23"/>
    </row>
    <row r="44877" spans="36:311" x14ac:dyDescent="0.2">
      <c r="AJ44877" s="23"/>
      <c r="HH44877"/>
      <c r="IW44877" s="36"/>
      <c r="JI44877"/>
      <c r="JJ44877"/>
      <c r="KX44877" s="23"/>
      <c r="KY44877" s="23"/>
    </row>
    <row r="44878" spans="36:311" x14ac:dyDescent="0.2">
      <c r="AJ44878" s="23"/>
      <c r="HH44878"/>
      <c r="IW44878" s="36"/>
      <c r="JI44878"/>
      <c r="JJ44878"/>
      <c r="KX44878" s="23"/>
      <c r="KY44878" s="23"/>
    </row>
    <row r="44879" spans="36:311" x14ac:dyDescent="0.2">
      <c r="AJ44879" s="23"/>
      <c r="HH44879"/>
      <c r="IW44879" s="36"/>
      <c r="JI44879"/>
      <c r="JJ44879"/>
      <c r="KX44879" s="23"/>
      <c r="KY44879" s="23"/>
    </row>
    <row r="44880" spans="36:311" x14ac:dyDescent="0.2">
      <c r="AJ44880" s="23"/>
      <c r="HH44880"/>
      <c r="IW44880" s="36"/>
      <c r="JI44880"/>
      <c r="JJ44880"/>
      <c r="KX44880" s="23"/>
      <c r="KY44880" s="23"/>
    </row>
    <row r="44881" spans="36:311" x14ac:dyDescent="0.2">
      <c r="AJ44881" s="23"/>
      <c r="HH44881"/>
      <c r="IW44881" s="36"/>
      <c r="JI44881"/>
      <c r="JJ44881"/>
      <c r="KX44881" s="23"/>
      <c r="KY44881" s="23"/>
    </row>
    <row r="44882" spans="36:311" x14ac:dyDescent="0.2">
      <c r="AJ44882" s="23"/>
      <c r="HH44882"/>
      <c r="IW44882" s="36"/>
      <c r="JI44882"/>
      <c r="JJ44882"/>
      <c r="KX44882" s="23"/>
      <c r="KY44882" s="23"/>
    </row>
    <row r="44883" spans="36:311" x14ac:dyDescent="0.2">
      <c r="AJ44883" s="23"/>
      <c r="HH44883"/>
      <c r="IW44883" s="36"/>
      <c r="JI44883"/>
      <c r="JJ44883"/>
      <c r="KX44883" s="23"/>
      <c r="KY44883" s="23"/>
    </row>
    <row r="44884" spans="36:311" x14ac:dyDescent="0.2">
      <c r="AJ44884" s="23"/>
      <c r="HH44884"/>
      <c r="IW44884" s="36"/>
      <c r="JI44884"/>
      <c r="JJ44884"/>
      <c r="KX44884" s="23"/>
      <c r="KY44884" s="23"/>
    </row>
    <row r="44885" spans="36:311" x14ac:dyDescent="0.2">
      <c r="AJ44885" s="23"/>
      <c r="HH44885"/>
      <c r="IW44885" s="36"/>
      <c r="JI44885"/>
      <c r="JJ44885"/>
      <c r="KX44885" s="23"/>
      <c r="KY44885" s="23"/>
    </row>
    <row r="44886" spans="36:311" x14ac:dyDescent="0.2">
      <c r="AJ44886" s="23"/>
      <c r="HH44886"/>
      <c r="IW44886" s="36"/>
      <c r="JI44886"/>
      <c r="JJ44886"/>
      <c r="KX44886" s="23"/>
      <c r="KY44886" s="23"/>
    </row>
    <row r="44887" spans="36:311" x14ac:dyDescent="0.2">
      <c r="AJ44887" s="23"/>
      <c r="HH44887"/>
      <c r="IW44887" s="36"/>
      <c r="JI44887"/>
      <c r="JJ44887"/>
      <c r="KX44887" s="23"/>
      <c r="KY44887" s="23"/>
    </row>
    <row r="44888" spans="36:311" x14ac:dyDescent="0.2">
      <c r="AJ44888" s="23"/>
      <c r="HH44888"/>
      <c r="IW44888" s="36"/>
      <c r="JI44888"/>
      <c r="JJ44888"/>
      <c r="KX44888" s="23"/>
      <c r="KY44888" s="23"/>
    </row>
    <row r="44889" spans="36:311" x14ac:dyDescent="0.2">
      <c r="AJ44889" s="23"/>
      <c r="HH44889"/>
      <c r="IW44889" s="36"/>
      <c r="JI44889"/>
      <c r="JJ44889"/>
      <c r="KX44889" s="23"/>
      <c r="KY44889" s="23"/>
    </row>
    <row r="44890" spans="36:311" x14ac:dyDescent="0.2">
      <c r="AJ44890" s="23"/>
      <c r="HH44890"/>
      <c r="IW44890" s="36"/>
      <c r="JI44890"/>
      <c r="JJ44890"/>
      <c r="KX44890" s="23"/>
      <c r="KY44890" s="23"/>
    </row>
    <row r="44891" spans="36:311" x14ac:dyDescent="0.2">
      <c r="AJ44891" s="23"/>
      <c r="HH44891"/>
      <c r="IW44891" s="36"/>
      <c r="JI44891"/>
      <c r="JJ44891"/>
      <c r="KX44891" s="23"/>
      <c r="KY44891" s="23"/>
    </row>
    <row r="44892" spans="36:311" x14ac:dyDescent="0.2">
      <c r="AJ44892" s="23"/>
      <c r="HH44892"/>
      <c r="IW44892" s="36"/>
      <c r="JI44892"/>
      <c r="JJ44892"/>
      <c r="KX44892" s="23"/>
      <c r="KY44892" s="23"/>
    </row>
    <row r="44893" spans="36:311" x14ac:dyDescent="0.2">
      <c r="AJ44893" s="23"/>
      <c r="HH44893"/>
      <c r="IW44893" s="36"/>
      <c r="JI44893"/>
      <c r="JJ44893"/>
      <c r="KX44893" s="23"/>
      <c r="KY44893" s="23"/>
    </row>
    <row r="44894" spans="36:311" x14ac:dyDescent="0.2">
      <c r="AJ44894" s="23"/>
      <c r="HH44894"/>
      <c r="IW44894" s="36"/>
      <c r="JI44894"/>
      <c r="JJ44894"/>
      <c r="KX44894" s="23"/>
      <c r="KY44894" s="23"/>
    </row>
    <row r="44895" spans="36:311" x14ac:dyDescent="0.2">
      <c r="AJ44895" s="23"/>
      <c r="HH44895"/>
      <c r="IW44895" s="36"/>
      <c r="JI44895"/>
      <c r="JJ44895"/>
      <c r="KX44895" s="23"/>
      <c r="KY44895" s="23"/>
    </row>
    <row r="44896" spans="36:311" x14ac:dyDescent="0.2">
      <c r="AJ44896" s="23"/>
      <c r="HH44896"/>
      <c r="IW44896" s="36"/>
      <c r="JI44896"/>
      <c r="JJ44896"/>
      <c r="KX44896" s="23"/>
      <c r="KY44896" s="23"/>
    </row>
    <row r="44897" spans="36:311" x14ac:dyDescent="0.2">
      <c r="AJ44897" s="23"/>
      <c r="HH44897"/>
      <c r="IW44897" s="36"/>
      <c r="JI44897"/>
      <c r="JJ44897"/>
      <c r="KX44897" s="23"/>
      <c r="KY44897" s="23"/>
    </row>
    <row r="44898" spans="36:311" x14ac:dyDescent="0.2">
      <c r="AJ44898" s="23"/>
      <c r="HH44898"/>
      <c r="IW44898" s="36"/>
      <c r="JI44898"/>
      <c r="JJ44898"/>
      <c r="KX44898" s="23"/>
      <c r="KY44898" s="23"/>
    </row>
    <row r="44899" spans="36:311" x14ac:dyDescent="0.2">
      <c r="AJ44899" s="23"/>
      <c r="HH44899"/>
      <c r="IW44899" s="36"/>
      <c r="JI44899"/>
      <c r="JJ44899"/>
      <c r="KX44899" s="23"/>
      <c r="KY44899" s="23"/>
    </row>
    <row r="44900" spans="36:311" x14ac:dyDescent="0.2">
      <c r="AJ44900" s="23"/>
      <c r="HH44900"/>
      <c r="IW44900" s="36"/>
      <c r="JI44900"/>
      <c r="JJ44900"/>
      <c r="KX44900" s="23"/>
      <c r="KY44900" s="23"/>
    </row>
    <row r="44901" spans="36:311" x14ac:dyDescent="0.2">
      <c r="AJ44901" s="23"/>
      <c r="HH44901"/>
      <c r="IW44901" s="36"/>
      <c r="JI44901"/>
      <c r="JJ44901"/>
      <c r="KX44901" s="23"/>
      <c r="KY44901" s="23"/>
    </row>
    <row r="44902" spans="36:311" x14ac:dyDescent="0.2">
      <c r="AJ44902" s="23"/>
      <c r="HH44902"/>
      <c r="IW44902" s="36"/>
      <c r="JI44902"/>
      <c r="JJ44902"/>
      <c r="KX44902" s="23"/>
      <c r="KY44902" s="23"/>
    </row>
    <row r="44903" spans="36:311" x14ac:dyDescent="0.2">
      <c r="AJ44903" s="23"/>
      <c r="HH44903"/>
      <c r="IW44903" s="36"/>
      <c r="JI44903"/>
      <c r="JJ44903"/>
      <c r="KX44903" s="23"/>
      <c r="KY44903" s="23"/>
    </row>
    <row r="44904" spans="36:311" x14ac:dyDescent="0.2">
      <c r="AJ44904" s="23"/>
      <c r="HH44904"/>
      <c r="IW44904" s="36"/>
      <c r="JI44904"/>
      <c r="JJ44904"/>
      <c r="KX44904" s="23"/>
      <c r="KY44904" s="23"/>
    </row>
    <row r="44905" spans="36:311" x14ac:dyDescent="0.2">
      <c r="AJ44905" s="23"/>
      <c r="HH44905"/>
      <c r="IW44905" s="36"/>
      <c r="JI44905"/>
      <c r="JJ44905"/>
      <c r="KX44905" s="23"/>
      <c r="KY44905" s="23"/>
    </row>
    <row r="44906" spans="36:311" x14ac:dyDescent="0.2">
      <c r="AJ44906" s="23"/>
      <c r="HH44906"/>
      <c r="IW44906" s="36"/>
      <c r="JI44906"/>
      <c r="JJ44906"/>
      <c r="KX44906" s="23"/>
      <c r="KY44906" s="23"/>
    </row>
    <row r="44907" spans="36:311" x14ac:dyDescent="0.2">
      <c r="AJ44907" s="23"/>
      <c r="HH44907"/>
      <c r="IW44907" s="36"/>
      <c r="JI44907"/>
      <c r="JJ44907"/>
      <c r="KX44907" s="23"/>
      <c r="KY44907" s="23"/>
    </row>
    <row r="44908" spans="36:311" x14ac:dyDescent="0.2">
      <c r="AJ44908" s="23"/>
      <c r="HH44908"/>
      <c r="IW44908" s="36"/>
      <c r="JI44908"/>
      <c r="JJ44908"/>
      <c r="KX44908" s="23"/>
      <c r="KY44908" s="23"/>
    </row>
    <row r="44909" spans="36:311" x14ac:dyDescent="0.2">
      <c r="AJ44909" s="23"/>
      <c r="HH44909"/>
      <c r="IW44909" s="36"/>
      <c r="JI44909"/>
      <c r="JJ44909"/>
      <c r="KX44909" s="23"/>
      <c r="KY44909" s="23"/>
    </row>
    <row r="44910" spans="36:311" x14ac:dyDescent="0.2">
      <c r="AJ44910" s="23"/>
      <c r="HH44910"/>
      <c r="IW44910" s="36"/>
      <c r="JI44910"/>
      <c r="JJ44910"/>
      <c r="KX44910" s="23"/>
      <c r="KY44910" s="23"/>
    </row>
    <row r="44911" spans="36:311" x14ac:dyDescent="0.2">
      <c r="AJ44911" s="23"/>
      <c r="HH44911"/>
      <c r="IW44911" s="36"/>
      <c r="JI44911"/>
      <c r="JJ44911"/>
      <c r="KX44911" s="23"/>
      <c r="KY44911" s="23"/>
    </row>
    <row r="44912" spans="36:311" x14ac:dyDescent="0.2">
      <c r="AJ44912" s="23"/>
      <c r="HH44912"/>
      <c r="IW44912" s="36"/>
      <c r="JI44912"/>
      <c r="JJ44912"/>
      <c r="KX44912" s="23"/>
      <c r="KY44912" s="23"/>
    </row>
    <row r="44913" spans="36:311" x14ac:dyDescent="0.2">
      <c r="AJ44913" s="23"/>
      <c r="HH44913"/>
      <c r="IW44913" s="36"/>
      <c r="JI44913"/>
      <c r="JJ44913"/>
      <c r="KX44913" s="23"/>
      <c r="KY44913" s="23"/>
    </row>
    <row r="44914" spans="36:311" x14ac:dyDescent="0.2">
      <c r="AJ44914" s="23"/>
      <c r="HH44914"/>
      <c r="IW44914" s="36"/>
      <c r="JI44914"/>
      <c r="JJ44914"/>
      <c r="KX44914" s="23"/>
      <c r="KY44914" s="23"/>
    </row>
    <row r="44915" spans="36:311" x14ac:dyDescent="0.2">
      <c r="AJ44915" s="23"/>
      <c r="HH44915"/>
      <c r="IW44915" s="36"/>
      <c r="JI44915"/>
      <c r="JJ44915"/>
      <c r="KX44915" s="23"/>
      <c r="KY44915" s="23"/>
    </row>
    <row r="44916" spans="36:311" x14ac:dyDescent="0.2">
      <c r="AJ44916" s="23"/>
      <c r="HH44916"/>
      <c r="IW44916" s="36"/>
      <c r="JI44916"/>
      <c r="JJ44916"/>
      <c r="KX44916" s="23"/>
      <c r="KY44916" s="23"/>
    </row>
    <row r="44917" spans="36:311" x14ac:dyDescent="0.2">
      <c r="AJ44917" s="23"/>
      <c r="HH44917"/>
      <c r="IW44917" s="36"/>
      <c r="JI44917"/>
      <c r="JJ44917"/>
      <c r="KX44917" s="23"/>
      <c r="KY44917" s="23"/>
    </row>
    <row r="44918" spans="36:311" x14ac:dyDescent="0.2">
      <c r="AJ44918" s="23"/>
      <c r="HH44918"/>
      <c r="IW44918" s="36"/>
      <c r="JI44918"/>
      <c r="JJ44918"/>
      <c r="KX44918" s="23"/>
      <c r="KY44918" s="23"/>
    </row>
    <row r="44919" spans="36:311" x14ac:dyDescent="0.2">
      <c r="AJ44919" s="23"/>
      <c r="HH44919"/>
      <c r="IW44919" s="36"/>
      <c r="JI44919"/>
      <c r="JJ44919"/>
      <c r="KX44919" s="23"/>
      <c r="KY44919" s="23"/>
    </row>
    <row r="44920" spans="36:311" x14ac:dyDescent="0.2">
      <c r="AJ44920" s="23"/>
      <c r="HH44920"/>
      <c r="IW44920" s="36"/>
      <c r="JI44920"/>
      <c r="JJ44920"/>
      <c r="KX44920" s="23"/>
      <c r="KY44920" s="23"/>
    </row>
    <row r="44921" spans="36:311" x14ac:dyDescent="0.2">
      <c r="AJ44921" s="23"/>
      <c r="HH44921"/>
      <c r="IW44921" s="36"/>
      <c r="JI44921"/>
      <c r="JJ44921"/>
      <c r="KX44921" s="23"/>
      <c r="KY44921" s="23"/>
    </row>
    <row r="44922" spans="36:311" x14ac:dyDescent="0.2">
      <c r="AJ44922" s="23"/>
      <c r="HH44922"/>
      <c r="IW44922" s="36"/>
      <c r="JI44922"/>
      <c r="JJ44922"/>
      <c r="KX44922" s="23"/>
      <c r="KY44922" s="23"/>
    </row>
    <row r="44923" spans="36:311" x14ac:dyDescent="0.2">
      <c r="AJ44923" s="23"/>
      <c r="HH44923"/>
      <c r="IW44923" s="36"/>
      <c r="JI44923"/>
      <c r="JJ44923"/>
      <c r="KX44923" s="23"/>
      <c r="KY44923" s="23"/>
    </row>
    <row r="44924" spans="36:311" x14ac:dyDescent="0.2">
      <c r="AJ44924" s="23"/>
      <c r="HH44924"/>
      <c r="IW44924" s="36"/>
      <c r="JI44924"/>
      <c r="JJ44924"/>
      <c r="KX44924" s="23"/>
      <c r="KY44924" s="23"/>
    </row>
    <row r="44925" spans="36:311" x14ac:dyDescent="0.2">
      <c r="AJ44925" s="23"/>
      <c r="HH44925"/>
      <c r="IW44925" s="36"/>
      <c r="JI44925"/>
      <c r="JJ44925"/>
      <c r="KX44925" s="23"/>
      <c r="KY44925" s="23"/>
    </row>
    <row r="44926" spans="36:311" x14ac:dyDescent="0.2">
      <c r="AJ44926" s="23"/>
      <c r="HH44926"/>
      <c r="IW44926" s="36"/>
      <c r="JI44926"/>
      <c r="JJ44926"/>
      <c r="KX44926" s="23"/>
      <c r="KY44926" s="23"/>
    </row>
    <row r="44927" spans="36:311" x14ac:dyDescent="0.2">
      <c r="AJ44927" s="23"/>
      <c r="HH44927"/>
      <c r="IW44927" s="36"/>
      <c r="JI44927"/>
      <c r="JJ44927"/>
      <c r="KX44927" s="23"/>
      <c r="KY44927" s="23"/>
    </row>
    <row r="44928" spans="36:311" x14ac:dyDescent="0.2">
      <c r="AJ44928" s="23"/>
      <c r="HH44928"/>
      <c r="IW44928" s="36"/>
      <c r="JI44928"/>
      <c r="JJ44928"/>
      <c r="KX44928" s="23"/>
      <c r="KY44928" s="23"/>
    </row>
    <row r="44929" spans="36:311" x14ac:dyDescent="0.2">
      <c r="AJ44929" s="23"/>
      <c r="HH44929"/>
      <c r="IW44929" s="36"/>
      <c r="JI44929"/>
      <c r="JJ44929"/>
      <c r="KX44929" s="23"/>
      <c r="KY44929" s="23"/>
    </row>
    <row r="44930" spans="36:311" x14ac:dyDescent="0.2">
      <c r="AJ44930" s="23"/>
      <c r="HH44930"/>
      <c r="IW44930" s="36"/>
      <c r="JI44930"/>
      <c r="JJ44930"/>
      <c r="KX44930" s="23"/>
      <c r="KY44930" s="23"/>
    </row>
    <row r="44931" spans="36:311" x14ac:dyDescent="0.2">
      <c r="AJ44931" s="23"/>
      <c r="HH44931"/>
      <c r="IW44931" s="36"/>
      <c r="JI44931"/>
      <c r="JJ44931"/>
      <c r="KX44931" s="23"/>
      <c r="KY44931" s="23"/>
    </row>
    <row r="44932" spans="36:311" x14ac:dyDescent="0.2">
      <c r="AJ44932" s="23"/>
      <c r="HH44932"/>
      <c r="IW44932" s="36"/>
      <c r="JI44932"/>
      <c r="JJ44932"/>
      <c r="KX44932" s="23"/>
      <c r="KY44932" s="23"/>
    </row>
    <row r="44933" spans="36:311" x14ac:dyDescent="0.2">
      <c r="AJ44933" s="23"/>
      <c r="HH44933"/>
      <c r="IW44933" s="36"/>
      <c r="JI44933"/>
      <c r="JJ44933"/>
      <c r="KX44933" s="23"/>
      <c r="KY44933" s="23"/>
    </row>
    <row r="44934" spans="36:311" x14ac:dyDescent="0.2">
      <c r="AJ44934" s="23"/>
      <c r="HH44934"/>
      <c r="IW44934" s="36"/>
      <c r="JI44934"/>
      <c r="JJ44934"/>
      <c r="KX44934" s="23"/>
      <c r="KY44934" s="23"/>
    </row>
    <row r="44935" spans="36:311" x14ac:dyDescent="0.2">
      <c r="AJ44935" s="23"/>
      <c r="HH44935"/>
      <c r="IW44935" s="36"/>
      <c r="JI44935"/>
      <c r="JJ44935"/>
      <c r="KX44935" s="23"/>
      <c r="KY44935" s="23"/>
    </row>
    <row r="44936" spans="36:311" x14ac:dyDescent="0.2">
      <c r="AJ44936" s="23"/>
      <c r="HH44936"/>
      <c r="IW44936" s="36"/>
      <c r="JI44936"/>
      <c r="JJ44936"/>
      <c r="KX44936" s="23"/>
      <c r="KY44936" s="23"/>
    </row>
    <row r="44937" spans="36:311" x14ac:dyDescent="0.2">
      <c r="AJ44937" s="23"/>
      <c r="HH44937"/>
      <c r="IW44937" s="36"/>
      <c r="JI44937"/>
      <c r="JJ44937"/>
      <c r="KX44937" s="23"/>
      <c r="KY44937" s="23"/>
    </row>
    <row r="44938" spans="36:311" x14ac:dyDescent="0.2">
      <c r="AJ44938" s="23"/>
      <c r="HH44938"/>
      <c r="IW44938" s="36"/>
      <c r="JI44938"/>
      <c r="JJ44938"/>
      <c r="KX44938" s="23"/>
      <c r="KY44938" s="23"/>
    </row>
    <row r="44939" spans="36:311" x14ac:dyDescent="0.2">
      <c r="AJ44939" s="23"/>
      <c r="HH44939"/>
      <c r="IW44939" s="36"/>
      <c r="JI44939"/>
      <c r="JJ44939"/>
      <c r="KX44939" s="23"/>
      <c r="KY44939" s="23"/>
    </row>
    <row r="44940" spans="36:311" x14ac:dyDescent="0.2">
      <c r="AJ44940" s="23"/>
      <c r="HH44940"/>
      <c r="IW44940" s="36"/>
      <c r="JI44940"/>
      <c r="JJ44940"/>
      <c r="KX44940" s="23"/>
      <c r="KY44940" s="23"/>
    </row>
    <row r="44941" spans="36:311" x14ac:dyDescent="0.2">
      <c r="AJ44941" s="23"/>
      <c r="HH44941"/>
      <c r="IW44941" s="36"/>
      <c r="JI44941"/>
      <c r="JJ44941"/>
      <c r="KX44941" s="23"/>
      <c r="KY44941" s="23"/>
    </row>
    <row r="44942" spans="36:311" x14ac:dyDescent="0.2">
      <c r="AJ44942" s="23"/>
      <c r="HH44942"/>
      <c r="IW44942" s="36"/>
      <c r="JI44942"/>
      <c r="JJ44942"/>
      <c r="KX44942" s="23"/>
      <c r="KY44942" s="23"/>
    </row>
    <row r="44943" spans="36:311" x14ac:dyDescent="0.2">
      <c r="AJ44943" s="23"/>
      <c r="HH44943"/>
      <c r="IW44943" s="36"/>
      <c r="JI44943"/>
      <c r="JJ44943"/>
      <c r="KX44943" s="23"/>
      <c r="KY44943" s="23"/>
    </row>
    <row r="44944" spans="36:311" x14ac:dyDescent="0.2">
      <c r="AJ44944" s="23"/>
      <c r="HH44944"/>
      <c r="IW44944" s="36"/>
      <c r="JI44944"/>
      <c r="JJ44944"/>
      <c r="KX44944" s="23"/>
      <c r="KY44944" s="23"/>
    </row>
    <row r="44945" spans="36:311" x14ac:dyDescent="0.2">
      <c r="AJ44945" s="23"/>
      <c r="HH44945"/>
      <c r="IW44945" s="36"/>
      <c r="JI44945"/>
      <c r="JJ44945"/>
      <c r="KX44945" s="23"/>
      <c r="KY44945" s="23"/>
    </row>
    <row r="44946" spans="36:311" x14ac:dyDescent="0.2">
      <c r="AJ44946" s="23"/>
      <c r="HH44946"/>
      <c r="IW44946" s="36"/>
      <c r="JI44946"/>
      <c r="JJ44946"/>
      <c r="KX44946" s="23"/>
      <c r="KY44946" s="23"/>
    </row>
    <row r="44947" spans="36:311" x14ac:dyDescent="0.2">
      <c r="AJ44947" s="23"/>
      <c r="HH44947"/>
      <c r="IW44947" s="36"/>
      <c r="JI44947"/>
      <c r="JJ44947"/>
      <c r="KX44947" s="23"/>
      <c r="KY44947" s="23"/>
    </row>
    <row r="44948" spans="36:311" x14ac:dyDescent="0.2">
      <c r="AJ44948" s="23"/>
      <c r="HH44948"/>
      <c r="IW44948" s="36"/>
      <c r="JI44948"/>
      <c r="JJ44948"/>
      <c r="KX44948" s="23"/>
      <c r="KY44948" s="23"/>
    </row>
    <row r="44949" spans="36:311" x14ac:dyDescent="0.2">
      <c r="AJ44949" s="23"/>
      <c r="HH44949"/>
      <c r="IW44949" s="36"/>
      <c r="JI44949"/>
      <c r="JJ44949"/>
      <c r="KX44949" s="23"/>
      <c r="KY44949" s="23"/>
    </row>
    <row r="44950" spans="36:311" x14ac:dyDescent="0.2">
      <c r="AJ44950" s="23"/>
      <c r="HH44950"/>
      <c r="IW44950" s="36"/>
      <c r="JI44950"/>
      <c r="JJ44950"/>
      <c r="KX44950" s="23"/>
      <c r="KY44950" s="23"/>
    </row>
    <row r="44951" spans="36:311" x14ac:dyDescent="0.2">
      <c r="AJ44951" s="23"/>
      <c r="HH44951"/>
      <c r="IW44951" s="36"/>
      <c r="JI44951"/>
      <c r="JJ44951"/>
      <c r="KX44951" s="23"/>
      <c r="KY44951" s="23"/>
    </row>
    <row r="44952" spans="36:311" x14ac:dyDescent="0.2">
      <c r="AJ44952" s="23"/>
      <c r="HH44952"/>
      <c r="IW44952" s="36"/>
      <c r="JI44952"/>
      <c r="JJ44952"/>
      <c r="KX44952" s="23"/>
      <c r="KY44952" s="23"/>
    </row>
    <row r="44953" spans="36:311" x14ac:dyDescent="0.2">
      <c r="AJ44953" s="23"/>
      <c r="HH44953"/>
      <c r="IW44953" s="36"/>
      <c r="JI44953"/>
      <c r="JJ44953"/>
      <c r="KX44953" s="23"/>
      <c r="KY44953" s="23"/>
    </row>
    <row r="44954" spans="36:311" x14ac:dyDescent="0.2">
      <c r="AJ44954" s="23"/>
      <c r="HH44954"/>
      <c r="IW44954" s="36"/>
      <c r="JI44954"/>
      <c r="JJ44954"/>
      <c r="KX44954" s="23"/>
      <c r="KY44954" s="23"/>
    </row>
    <row r="44955" spans="36:311" x14ac:dyDescent="0.2">
      <c r="AJ44955" s="23"/>
      <c r="HH44955"/>
      <c r="IW44955" s="36"/>
      <c r="JI44955"/>
      <c r="JJ44955"/>
      <c r="KX44955" s="23"/>
      <c r="KY44955" s="23"/>
    </row>
    <row r="44956" spans="36:311" x14ac:dyDescent="0.2">
      <c r="AJ44956" s="23"/>
      <c r="HH44956"/>
      <c r="IW44956" s="36"/>
      <c r="JI44956"/>
      <c r="JJ44956"/>
      <c r="KX44956" s="23"/>
      <c r="KY44956" s="23"/>
    </row>
    <row r="44957" spans="36:311" x14ac:dyDescent="0.2">
      <c r="AJ44957" s="23"/>
      <c r="HH44957"/>
      <c r="IW44957" s="36"/>
      <c r="JI44957"/>
      <c r="JJ44957"/>
      <c r="KX44957" s="23"/>
      <c r="KY44957" s="23"/>
    </row>
    <row r="44958" spans="36:311" x14ac:dyDescent="0.2">
      <c r="AJ44958" s="23"/>
      <c r="HH44958"/>
      <c r="IW44958" s="36"/>
      <c r="JI44958"/>
      <c r="JJ44958"/>
      <c r="KX44958" s="23"/>
      <c r="KY44958" s="23"/>
    </row>
    <row r="44959" spans="36:311" x14ac:dyDescent="0.2">
      <c r="AJ44959" s="23"/>
      <c r="HH44959"/>
      <c r="IW44959" s="36"/>
      <c r="JI44959"/>
      <c r="JJ44959"/>
      <c r="KX44959" s="23"/>
      <c r="KY44959" s="23"/>
    </row>
    <row r="44960" spans="36:311" x14ac:dyDescent="0.2">
      <c r="AJ44960" s="23"/>
      <c r="HH44960"/>
      <c r="IW44960" s="36"/>
      <c r="JI44960"/>
      <c r="JJ44960"/>
      <c r="KX44960" s="23"/>
      <c r="KY44960" s="23"/>
    </row>
    <row r="44961" spans="36:311" x14ac:dyDescent="0.2">
      <c r="AJ44961" s="23"/>
      <c r="HH44961"/>
      <c r="IW44961" s="36"/>
      <c r="JI44961"/>
      <c r="JJ44961"/>
      <c r="KX44961" s="23"/>
      <c r="KY44961" s="23"/>
    </row>
    <row r="44962" spans="36:311" x14ac:dyDescent="0.2">
      <c r="AJ44962" s="23"/>
      <c r="HH44962"/>
      <c r="IW44962" s="36"/>
      <c r="JI44962"/>
      <c r="JJ44962"/>
      <c r="KX44962" s="23"/>
      <c r="KY44962" s="23"/>
    </row>
    <row r="44963" spans="36:311" x14ac:dyDescent="0.2">
      <c r="AJ44963" s="23"/>
      <c r="HH44963"/>
      <c r="IW44963" s="36"/>
      <c r="JI44963"/>
      <c r="JJ44963"/>
      <c r="KX44963" s="23"/>
      <c r="KY44963" s="23"/>
    </row>
    <row r="44964" spans="36:311" x14ac:dyDescent="0.2">
      <c r="AJ44964" s="23"/>
      <c r="HH44964"/>
      <c r="IW44964" s="36"/>
      <c r="JI44964"/>
      <c r="JJ44964"/>
      <c r="KX44964" s="23"/>
      <c r="KY44964" s="23"/>
    </row>
    <row r="44965" spans="36:311" x14ac:dyDescent="0.2">
      <c r="AJ44965" s="23"/>
      <c r="HH44965"/>
      <c r="IW44965" s="36"/>
      <c r="JI44965"/>
      <c r="JJ44965"/>
      <c r="KX44965" s="23"/>
      <c r="KY44965" s="23"/>
    </row>
    <row r="44966" spans="36:311" x14ac:dyDescent="0.2">
      <c r="AJ44966" s="23"/>
      <c r="HH44966"/>
      <c r="IW44966" s="36"/>
      <c r="JI44966"/>
      <c r="JJ44966"/>
      <c r="KX44966" s="23"/>
      <c r="KY44966" s="23"/>
    </row>
    <row r="44967" spans="36:311" x14ac:dyDescent="0.2">
      <c r="AJ44967" s="23"/>
      <c r="HH44967"/>
      <c r="IW44967" s="36"/>
      <c r="JI44967"/>
      <c r="JJ44967"/>
      <c r="KX44967" s="23"/>
      <c r="KY44967" s="23"/>
    </row>
    <row r="44968" spans="36:311" x14ac:dyDescent="0.2">
      <c r="AJ44968" s="23"/>
      <c r="HH44968"/>
      <c r="IW44968" s="36"/>
      <c r="JI44968"/>
      <c r="JJ44968"/>
      <c r="KX44968" s="23"/>
      <c r="KY44968" s="23"/>
    </row>
    <row r="44969" spans="36:311" x14ac:dyDescent="0.2">
      <c r="AJ44969" s="23"/>
      <c r="HH44969"/>
      <c r="IW44969" s="36"/>
      <c r="JI44969"/>
      <c r="JJ44969"/>
      <c r="KX44969" s="23"/>
      <c r="KY44969" s="23"/>
    </row>
    <row r="44970" spans="36:311" x14ac:dyDescent="0.2">
      <c r="AJ44970" s="23"/>
      <c r="HH44970"/>
      <c r="IW44970" s="36"/>
      <c r="JI44970"/>
      <c r="JJ44970"/>
      <c r="KX44970" s="23"/>
      <c r="KY44970" s="23"/>
    </row>
    <row r="44971" spans="36:311" x14ac:dyDescent="0.2">
      <c r="AJ44971" s="23"/>
      <c r="HH44971"/>
      <c r="IW44971" s="36"/>
      <c r="JI44971"/>
      <c r="JJ44971"/>
      <c r="KX44971" s="23"/>
      <c r="KY44971" s="23"/>
    </row>
    <row r="44972" spans="36:311" x14ac:dyDescent="0.2">
      <c r="AJ44972" s="23"/>
      <c r="HH44972"/>
      <c r="IW44972" s="36"/>
      <c r="JI44972"/>
      <c r="JJ44972"/>
      <c r="KX44972" s="23"/>
      <c r="KY44972" s="23"/>
    </row>
    <row r="44973" spans="36:311" x14ac:dyDescent="0.2">
      <c r="AJ44973" s="23"/>
      <c r="HH44973"/>
      <c r="IW44973" s="36"/>
      <c r="JI44973"/>
      <c r="JJ44973"/>
      <c r="KX44973" s="23"/>
      <c r="KY44973" s="23"/>
    </row>
    <row r="44974" spans="36:311" x14ac:dyDescent="0.2">
      <c r="AJ44974" s="23"/>
      <c r="HH44974"/>
      <c r="IW44974" s="36"/>
      <c r="JI44974"/>
      <c r="JJ44974"/>
      <c r="KX44974" s="23"/>
      <c r="KY44974" s="23"/>
    </row>
    <row r="44975" spans="36:311" x14ac:dyDescent="0.2">
      <c r="AJ44975" s="23"/>
      <c r="HH44975"/>
      <c r="IW44975" s="36"/>
      <c r="JI44975"/>
      <c r="JJ44975"/>
      <c r="KX44975" s="23"/>
      <c r="KY44975" s="23"/>
    </row>
    <row r="44976" spans="36:311" x14ac:dyDescent="0.2">
      <c r="AJ44976" s="23"/>
      <c r="HH44976"/>
      <c r="IW44976" s="36"/>
      <c r="JI44976"/>
      <c r="JJ44976"/>
      <c r="KX44976" s="23"/>
      <c r="KY44976" s="23"/>
    </row>
    <row r="44977" spans="36:311" x14ac:dyDescent="0.2">
      <c r="AJ44977" s="23"/>
      <c r="HH44977"/>
      <c r="IW44977" s="36"/>
      <c r="JI44977"/>
      <c r="JJ44977"/>
      <c r="KX44977" s="23"/>
      <c r="KY44977" s="23"/>
    </row>
    <row r="44978" spans="36:311" x14ac:dyDescent="0.2">
      <c r="AJ44978" s="23"/>
      <c r="HH44978"/>
      <c r="IW44978" s="36"/>
      <c r="JI44978"/>
      <c r="JJ44978"/>
      <c r="KX44978" s="23"/>
      <c r="KY44978" s="23"/>
    </row>
    <row r="44979" spans="36:311" x14ac:dyDescent="0.2">
      <c r="AJ44979" s="23"/>
      <c r="HH44979"/>
      <c r="IW44979" s="36"/>
      <c r="JI44979"/>
      <c r="JJ44979"/>
      <c r="KX44979" s="23"/>
      <c r="KY44979" s="23"/>
    </row>
    <row r="44980" spans="36:311" x14ac:dyDescent="0.2">
      <c r="AJ44980" s="23"/>
      <c r="HH44980"/>
      <c r="IW44980" s="36"/>
      <c r="JI44980"/>
      <c r="JJ44980"/>
      <c r="KX44980" s="23"/>
      <c r="KY44980" s="23"/>
    </row>
    <row r="44981" spans="36:311" x14ac:dyDescent="0.2">
      <c r="AJ44981" s="23"/>
      <c r="HH44981"/>
      <c r="IW44981" s="36"/>
      <c r="JI44981"/>
      <c r="JJ44981"/>
      <c r="KX44981" s="23"/>
      <c r="KY44981" s="23"/>
    </row>
    <row r="44982" spans="36:311" x14ac:dyDescent="0.2">
      <c r="AJ44982" s="23"/>
      <c r="HH44982"/>
      <c r="IW44982" s="36"/>
      <c r="JI44982"/>
      <c r="JJ44982"/>
      <c r="KX44982" s="23"/>
      <c r="KY44982" s="23"/>
    </row>
    <row r="44983" spans="36:311" x14ac:dyDescent="0.2">
      <c r="AJ44983" s="23"/>
      <c r="HH44983"/>
      <c r="IW44983" s="36"/>
      <c r="JI44983"/>
      <c r="JJ44983"/>
      <c r="KX44983" s="23"/>
      <c r="KY44983" s="23"/>
    </row>
    <row r="44984" spans="36:311" x14ac:dyDescent="0.2">
      <c r="AJ44984" s="23"/>
      <c r="HH44984"/>
      <c r="IW44984" s="36"/>
      <c r="JI44984"/>
      <c r="JJ44984"/>
      <c r="KX44984" s="23"/>
      <c r="KY44984" s="23"/>
    </row>
    <row r="44985" spans="36:311" x14ac:dyDescent="0.2">
      <c r="AJ44985" s="23"/>
      <c r="HH44985"/>
      <c r="IW44985" s="36"/>
      <c r="JI44985"/>
      <c r="JJ44985"/>
      <c r="KX44985" s="23"/>
      <c r="KY44985" s="23"/>
    </row>
    <row r="44986" spans="36:311" x14ac:dyDescent="0.2">
      <c r="AJ44986" s="23"/>
      <c r="HH44986"/>
      <c r="IW44986" s="36"/>
      <c r="JI44986"/>
      <c r="JJ44986"/>
      <c r="KX44986" s="23"/>
      <c r="KY44986" s="23"/>
    </row>
    <row r="44987" spans="36:311" x14ac:dyDescent="0.2">
      <c r="AJ44987" s="23"/>
      <c r="HH44987"/>
      <c r="IW44987" s="36"/>
      <c r="JI44987"/>
      <c r="JJ44987"/>
      <c r="KX44987" s="23"/>
      <c r="KY44987" s="23"/>
    </row>
    <row r="44988" spans="36:311" x14ac:dyDescent="0.2">
      <c r="AJ44988" s="23"/>
      <c r="HH44988"/>
      <c r="IW44988" s="36"/>
      <c r="JI44988"/>
      <c r="JJ44988"/>
      <c r="KX44988" s="23"/>
      <c r="KY44988" s="23"/>
    </row>
    <row r="44989" spans="36:311" x14ac:dyDescent="0.2">
      <c r="AJ44989" s="23"/>
      <c r="HH44989"/>
      <c r="IW44989" s="36"/>
      <c r="JI44989"/>
      <c r="JJ44989"/>
      <c r="KX44989" s="23"/>
      <c r="KY44989" s="23"/>
    </row>
    <row r="44990" spans="36:311" x14ac:dyDescent="0.2">
      <c r="AJ44990" s="23"/>
      <c r="HH44990"/>
      <c r="IW44990" s="36"/>
      <c r="JI44990"/>
      <c r="JJ44990"/>
      <c r="KX44990" s="23"/>
      <c r="KY44990" s="23"/>
    </row>
    <row r="44991" spans="36:311" x14ac:dyDescent="0.2">
      <c r="AJ44991" s="23"/>
      <c r="HH44991"/>
      <c r="IW44991" s="36"/>
      <c r="JI44991"/>
      <c r="JJ44991"/>
      <c r="KX44991" s="23"/>
      <c r="KY44991" s="23"/>
    </row>
    <row r="44992" spans="36:311" x14ac:dyDescent="0.2">
      <c r="AJ44992" s="23"/>
      <c r="HH44992"/>
      <c r="IW44992" s="36"/>
      <c r="JI44992"/>
      <c r="JJ44992"/>
      <c r="KX44992" s="23"/>
      <c r="KY44992" s="23"/>
    </row>
    <row r="44993" spans="36:311" x14ac:dyDescent="0.2">
      <c r="AJ44993" s="23"/>
      <c r="HH44993"/>
      <c r="IW44993" s="36"/>
      <c r="JI44993"/>
      <c r="JJ44993"/>
      <c r="KX44993" s="23"/>
      <c r="KY44993" s="23"/>
    </row>
    <row r="44994" spans="36:311" x14ac:dyDescent="0.2">
      <c r="AJ44994" s="23"/>
      <c r="HH44994"/>
      <c r="IW44994" s="36"/>
      <c r="JI44994"/>
      <c r="JJ44994"/>
      <c r="KX44994" s="23"/>
      <c r="KY44994" s="23"/>
    </row>
    <row r="44995" spans="36:311" x14ac:dyDescent="0.2">
      <c r="AJ44995" s="23"/>
      <c r="HH44995"/>
      <c r="IW44995" s="36"/>
      <c r="JI44995"/>
      <c r="JJ44995"/>
      <c r="KX44995" s="23"/>
      <c r="KY44995" s="23"/>
    </row>
    <row r="44996" spans="36:311" x14ac:dyDescent="0.2">
      <c r="AJ44996" s="23"/>
      <c r="HH44996"/>
      <c r="IW44996" s="36"/>
      <c r="JI44996"/>
      <c r="JJ44996"/>
      <c r="KX44996" s="23"/>
      <c r="KY44996" s="23"/>
    </row>
    <row r="44997" spans="36:311" x14ac:dyDescent="0.2">
      <c r="AJ44997" s="23"/>
      <c r="HH44997"/>
      <c r="IW44997" s="36"/>
      <c r="JI44997"/>
      <c r="JJ44997"/>
      <c r="KX44997" s="23"/>
      <c r="KY44997" s="23"/>
    </row>
    <row r="44998" spans="36:311" x14ac:dyDescent="0.2">
      <c r="AJ44998" s="23"/>
      <c r="HH44998"/>
      <c r="IW44998" s="36"/>
      <c r="JI44998"/>
      <c r="JJ44998"/>
      <c r="KX44998" s="23"/>
      <c r="KY44998" s="23"/>
    </row>
    <row r="44999" spans="36:311" x14ac:dyDescent="0.2">
      <c r="AJ44999" s="23"/>
      <c r="HH44999"/>
      <c r="IW44999" s="36"/>
      <c r="JI44999"/>
      <c r="JJ44999"/>
      <c r="KX44999" s="23"/>
      <c r="KY44999" s="23"/>
    </row>
    <row r="45000" spans="36:311" x14ac:dyDescent="0.2">
      <c r="AJ45000" s="23"/>
      <c r="HH45000"/>
      <c r="IW45000" s="36"/>
      <c r="JI45000"/>
      <c r="JJ45000"/>
      <c r="KX45000" s="23"/>
      <c r="KY45000" s="23"/>
    </row>
    <row r="45001" spans="36:311" x14ac:dyDescent="0.2">
      <c r="AJ45001" s="23"/>
      <c r="HH45001"/>
      <c r="IW45001" s="36"/>
      <c r="JI45001"/>
      <c r="JJ45001"/>
      <c r="KX45001" s="23"/>
      <c r="KY45001" s="23"/>
    </row>
    <row r="45002" spans="36:311" x14ac:dyDescent="0.2">
      <c r="AJ45002" s="23"/>
      <c r="HH45002"/>
      <c r="IW45002" s="36"/>
      <c r="JI45002"/>
      <c r="JJ45002"/>
      <c r="KX45002" s="23"/>
      <c r="KY45002" s="23"/>
    </row>
    <row r="45003" spans="36:311" x14ac:dyDescent="0.2">
      <c r="AJ45003" s="23"/>
      <c r="HH45003"/>
      <c r="IW45003" s="36"/>
      <c r="JI45003"/>
      <c r="JJ45003"/>
      <c r="KX45003" s="23"/>
      <c r="KY45003" s="23"/>
    </row>
    <row r="45004" spans="36:311" x14ac:dyDescent="0.2">
      <c r="AJ45004" s="23"/>
      <c r="HH45004"/>
      <c r="IW45004" s="36"/>
      <c r="JI45004"/>
      <c r="JJ45004"/>
      <c r="KX45004" s="23"/>
      <c r="KY45004" s="23"/>
    </row>
    <row r="45005" spans="36:311" x14ac:dyDescent="0.2">
      <c r="AJ45005" s="23"/>
      <c r="HH45005"/>
      <c r="IW45005" s="36"/>
      <c r="JI45005"/>
      <c r="JJ45005"/>
      <c r="KX45005" s="23"/>
      <c r="KY45005" s="23"/>
    </row>
    <row r="45006" spans="36:311" x14ac:dyDescent="0.2">
      <c r="AJ45006" s="23"/>
      <c r="HH45006"/>
      <c r="IW45006" s="36"/>
      <c r="JI45006"/>
      <c r="JJ45006"/>
      <c r="KX45006" s="23"/>
      <c r="KY45006" s="23"/>
    </row>
    <row r="45007" spans="36:311" x14ac:dyDescent="0.2">
      <c r="AJ45007" s="23"/>
      <c r="HH45007"/>
      <c r="IW45007" s="36"/>
      <c r="JI45007"/>
      <c r="JJ45007"/>
      <c r="KX45007" s="23"/>
      <c r="KY45007" s="23"/>
    </row>
    <row r="45008" spans="36:311" x14ac:dyDescent="0.2">
      <c r="AJ45008" s="23"/>
      <c r="HH45008"/>
      <c r="IW45008" s="36"/>
      <c r="JI45008"/>
      <c r="JJ45008"/>
      <c r="KX45008" s="23"/>
      <c r="KY45008" s="23"/>
    </row>
    <row r="45009" spans="36:311" x14ac:dyDescent="0.2">
      <c r="AJ45009" s="23"/>
      <c r="HH45009"/>
      <c r="IW45009" s="36"/>
      <c r="JI45009"/>
      <c r="JJ45009"/>
      <c r="KX45009" s="23"/>
      <c r="KY45009" s="23"/>
    </row>
    <row r="45010" spans="36:311" x14ac:dyDescent="0.2">
      <c r="AJ45010" s="23"/>
      <c r="HH45010"/>
      <c r="IW45010" s="36"/>
      <c r="JI45010"/>
      <c r="JJ45010"/>
      <c r="KX45010" s="23"/>
      <c r="KY45010" s="23"/>
    </row>
    <row r="45011" spans="36:311" x14ac:dyDescent="0.2">
      <c r="AJ45011" s="23"/>
      <c r="HH45011"/>
      <c r="IW45011" s="36"/>
      <c r="JI45011"/>
      <c r="JJ45011"/>
      <c r="KX45011" s="23"/>
      <c r="KY45011" s="23"/>
    </row>
    <row r="45012" spans="36:311" x14ac:dyDescent="0.2">
      <c r="AJ45012" s="23"/>
      <c r="HH45012"/>
      <c r="IW45012" s="36"/>
      <c r="JI45012"/>
      <c r="JJ45012"/>
      <c r="KX45012" s="23"/>
      <c r="KY45012" s="23"/>
    </row>
    <row r="45013" spans="36:311" x14ac:dyDescent="0.2">
      <c r="AJ45013" s="23"/>
      <c r="HH45013"/>
      <c r="IW45013" s="36"/>
      <c r="JI45013"/>
      <c r="JJ45013"/>
      <c r="KX45013" s="23"/>
      <c r="KY45013" s="23"/>
    </row>
    <row r="45014" spans="36:311" x14ac:dyDescent="0.2">
      <c r="AJ45014" s="23"/>
      <c r="HH45014"/>
      <c r="IW45014" s="36"/>
      <c r="JI45014"/>
      <c r="JJ45014"/>
      <c r="KX45014" s="23"/>
      <c r="KY45014" s="23"/>
    </row>
    <row r="45015" spans="36:311" x14ac:dyDescent="0.2">
      <c r="AJ45015" s="23"/>
      <c r="HH45015"/>
      <c r="IW45015" s="36"/>
      <c r="JI45015"/>
      <c r="JJ45015"/>
      <c r="KX45015" s="23"/>
      <c r="KY45015" s="23"/>
    </row>
    <row r="45016" spans="36:311" x14ac:dyDescent="0.2">
      <c r="AJ45016" s="23"/>
      <c r="HH45016"/>
      <c r="IW45016" s="36"/>
      <c r="JI45016"/>
      <c r="JJ45016"/>
      <c r="KX45016" s="23"/>
      <c r="KY45016" s="23"/>
    </row>
    <row r="45017" spans="36:311" x14ac:dyDescent="0.2">
      <c r="AJ45017" s="23"/>
      <c r="HH45017"/>
      <c r="IW45017" s="36"/>
      <c r="JI45017"/>
      <c r="JJ45017"/>
      <c r="KX45017" s="23"/>
      <c r="KY45017" s="23"/>
    </row>
    <row r="45018" spans="36:311" x14ac:dyDescent="0.2">
      <c r="AJ45018" s="23"/>
      <c r="HH45018"/>
      <c r="IW45018" s="36"/>
      <c r="JI45018"/>
      <c r="JJ45018"/>
      <c r="KX45018" s="23"/>
      <c r="KY45018" s="23"/>
    </row>
    <row r="45019" spans="36:311" x14ac:dyDescent="0.2">
      <c r="AJ45019" s="23"/>
      <c r="HH45019"/>
      <c r="IW45019" s="36"/>
      <c r="JI45019"/>
      <c r="JJ45019"/>
      <c r="KX45019" s="23"/>
      <c r="KY45019" s="23"/>
    </row>
    <row r="45020" spans="36:311" x14ac:dyDescent="0.2">
      <c r="AJ45020" s="23"/>
      <c r="HH45020"/>
      <c r="IW45020" s="36"/>
      <c r="JI45020"/>
      <c r="JJ45020"/>
      <c r="KX45020" s="23"/>
      <c r="KY45020" s="23"/>
    </row>
    <row r="45021" spans="36:311" x14ac:dyDescent="0.2">
      <c r="AJ45021" s="23"/>
      <c r="HH45021"/>
      <c r="IW45021" s="36"/>
      <c r="JI45021"/>
      <c r="JJ45021"/>
      <c r="KX45021" s="23"/>
      <c r="KY45021" s="23"/>
    </row>
    <row r="45022" spans="36:311" x14ac:dyDescent="0.2">
      <c r="AJ45022" s="23"/>
      <c r="HH45022"/>
      <c r="IW45022" s="36"/>
      <c r="JI45022"/>
      <c r="JJ45022"/>
      <c r="KX45022" s="23"/>
      <c r="KY45022" s="23"/>
    </row>
    <row r="45023" spans="36:311" x14ac:dyDescent="0.2">
      <c r="AJ45023" s="23"/>
      <c r="HH45023"/>
      <c r="IW45023" s="36"/>
      <c r="JI45023"/>
      <c r="JJ45023"/>
      <c r="KX45023" s="23"/>
      <c r="KY45023" s="23"/>
    </row>
    <row r="45024" spans="36:311" x14ac:dyDescent="0.2">
      <c r="AJ45024" s="23"/>
      <c r="HH45024"/>
      <c r="IW45024" s="36"/>
      <c r="JI45024"/>
      <c r="JJ45024"/>
      <c r="KX45024" s="23"/>
      <c r="KY45024" s="23"/>
    </row>
    <row r="45025" spans="36:311" x14ac:dyDescent="0.2">
      <c r="AJ45025" s="23"/>
      <c r="HH45025"/>
      <c r="IW45025" s="36"/>
      <c r="JI45025"/>
      <c r="JJ45025"/>
      <c r="KX45025" s="23"/>
      <c r="KY45025" s="23"/>
    </row>
    <row r="45026" spans="36:311" x14ac:dyDescent="0.2">
      <c r="AJ45026" s="23"/>
      <c r="HH45026"/>
      <c r="IW45026" s="36"/>
      <c r="JI45026"/>
      <c r="JJ45026"/>
      <c r="KX45026" s="23"/>
      <c r="KY45026" s="23"/>
    </row>
    <row r="45027" spans="36:311" x14ac:dyDescent="0.2">
      <c r="AJ45027" s="23"/>
      <c r="HH45027"/>
      <c r="IW45027" s="36"/>
      <c r="JI45027"/>
      <c r="JJ45027"/>
      <c r="KX45027" s="23"/>
      <c r="KY45027" s="23"/>
    </row>
    <row r="45028" spans="36:311" x14ac:dyDescent="0.2">
      <c r="AJ45028" s="23"/>
      <c r="HH45028"/>
      <c r="IW45028" s="36"/>
      <c r="JI45028"/>
      <c r="JJ45028"/>
      <c r="KX45028" s="23"/>
      <c r="KY45028" s="23"/>
    </row>
    <row r="45029" spans="36:311" x14ac:dyDescent="0.2">
      <c r="AJ45029" s="23"/>
      <c r="HH45029"/>
      <c r="IW45029" s="36"/>
      <c r="JI45029"/>
      <c r="JJ45029"/>
      <c r="KX45029" s="23"/>
      <c r="KY45029" s="23"/>
    </row>
    <row r="45030" spans="36:311" x14ac:dyDescent="0.2">
      <c r="AJ45030" s="23"/>
      <c r="HH45030"/>
      <c r="IW45030" s="36"/>
      <c r="JI45030"/>
      <c r="JJ45030"/>
      <c r="KX45030" s="23"/>
      <c r="KY45030" s="23"/>
    </row>
    <row r="45031" spans="36:311" x14ac:dyDescent="0.2">
      <c r="AJ45031" s="23"/>
      <c r="HH45031"/>
      <c r="IW45031" s="36"/>
      <c r="JI45031"/>
      <c r="JJ45031"/>
      <c r="KX45031" s="23"/>
      <c r="KY45031" s="23"/>
    </row>
    <row r="45032" spans="36:311" x14ac:dyDescent="0.2">
      <c r="AJ45032" s="23"/>
      <c r="HH45032"/>
      <c r="IW45032" s="36"/>
      <c r="JI45032"/>
      <c r="JJ45032"/>
      <c r="KX45032" s="23"/>
      <c r="KY45032" s="23"/>
    </row>
    <row r="45033" spans="36:311" x14ac:dyDescent="0.2">
      <c r="AJ45033" s="23"/>
      <c r="HH45033"/>
      <c r="IW45033" s="36"/>
      <c r="JI45033"/>
      <c r="JJ45033"/>
      <c r="KX45033" s="23"/>
      <c r="KY45033" s="23"/>
    </row>
    <row r="45034" spans="36:311" x14ac:dyDescent="0.2">
      <c r="AJ45034" s="23"/>
      <c r="HH45034"/>
      <c r="IW45034" s="36"/>
      <c r="JI45034"/>
      <c r="JJ45034"/>
      <c r="KX45034" s="23"/>
      <c r="KY45034" s="23"/>
    </row>
    <row r="45035" spans="36:311" x14ac:dyDescent="0.2">
      <c r="AJ45035" s="23"/>
      <c r="HH45035"/>
      <c r="IW45035" s="36"/>
      <c r="JI45035"/>
      <c r="JJ45035"/>
      <c r="KX45035" s="23"/>
      <c r="KY45035" s="23"/>
    </row>
    <row r="45036" spans="36:311" x14ac:dyDescent="0.2">
      <c r="AJ45036" s="23"/>
      <c r="HH45036"/>
      <c r="IW45036" s="36"/>
      <c r="JI45036"/>
      <c r="JJ45036"/>
      <c r="KX45036" s="23"/>
      <c r="KY45036" s="23"/>
    </row>
    <row r="45037" spans="36:311" x14ac:dyDescent="0.2">
      <c r="AJ45037" s="23"/>
      <c r="HH45037"/>
      <c r="IW45037" s="36"/>
      <c r="JI45037"/>
      <c r="JJ45037"/>
      <c r="KX45037" s="23"/>
      <c r="KY45037" s="23"/>
    </row>
    <row r="45038" spans="36:311" x14ac:dyDescent="0.2">
      <c r="AJ45038" s="23"/>
      <c r="HH45038"/>
      <c r="IW45038" s="36"/>
      <c r="JI45038"/>
      <c r="JJ45038"/>
      <c r="KX45038" s="23"/>
      <c r="KY45038" s="23"/>
    </row>
    <row r="45039" spans="36:311" x14ac:dyDescent="0.2">
      <c r="AJ45039" s="23"/>
      <c r="HH45039"/>
      <c r="IW45039" s="36"/>
      <c r="JI45039"/>
      <c r="JJ45039"/>
      <c r="KX45039" s="23"/>
      <c r="KY45039" s="23"/>
    </row>
    <row r="45040" spans="36:311" x14ac:dyDescent="0.2">
      <c r="AJ45040" s="23"/>
      <c r="HH45040"/>
      <c r="IW45040" s="36"/>
      <c r="JI45040"/>
      <c r="JJ45040"/>
      <c r="KX45040" s="23"/>
      <c r="KY45040" s="23"/>
    </row>
    <row r="45041" spans="36:311" x14ac:dyDescent="0.2">
      <c r="AJ45041" s="23"/>
      <c r="HH45041"/>
      <c r="IW45041" s="36"/>
      <c r="JI45041"/>
      <c r="JJ45041"/>
      <c r="KX45041" s="23"/>
      <c r="KY45041" s="23"/>
    </row>
    <row r="45042" spans="36:311" x14ac:dyDescent="0.2">
      <c r="AJ45042" s="23"/>
      <c r="HH45042"/>
      <c r="IW45042" s="36"/>
      <c r="JI45042"/>
      <c r="JJ45042"/>
      <c r="KX45042" s="23"/>
      <c r="KY45042" s="23"/>
    </row>
    <row r="45043" spans="36:311" x14ac:dyDescent="0.2">
      <c r="AJ45043" s="23"/>
      <c r="HH45043"/>
      <c r="IW45043" s="36"/>
      <c r="JI45043"/>
      <c r="JJ45043"/>
      <c r="KX45043" s="23"/>
      <c r="KY45043" s="23"/>
    </row>
    <row r="45044" spans="36:311" x14ac:dyDescent="0.2">
      <c r="AJ45044" s="23"/>
      <c r="HH45044"/>
      <c r="IW45044" s="36"/>
      <c r="JI45044"/>
      <c r="JJ45044"/>
      <c r="KX45044" s="23"/>
      <c r="KY45044" s="23"/>
    </row>
    <row r="45045" spans="36:311" x14ac:dyDescent="0.2">
      <c r="AJ45045" s="23"/>
      <c r="HH45045"/>
      <c r="IW45045" s="36"/>
      <c r="JI45045"/>
      <c r="JJ45045"/>
      <c r="KX45045" s="23"/>
      <c r="KY45045" s="23"/>
    </row>
    <row r="45046" spans="36:311" x14ac:dyDescent="0.2">
      <c r="AJ45046" s="23"/>
      <c r="HH45046"/>
      <c r="IW45046" s="36"/>
      <c r="JI45046"/>
      <c r="JJ45046"/>
      <c r="KX45046" s="23"/>
      <c r="KY45046" s="23"/>
    </row>
    <row r="45047" spans="36:311" x14ac:dyDescent="0.2">
      <c r="AJ45047" s="23"/>
      <c r="HH45047"/>
      <c r="IW45047" s="36"/>
      <c r="JI45047"/>
      <c r="JJ45047"/>
      <c r="KX45047" s="23"/>
      <c r="KY45047" s="23"/>
    </row>
    <row r="45048" spans="36:311" x14ac:dyDescent="0.2">
      <c r="AJ45048" s="23"/>
      <c r="HH45048"/>
      <c r="IW45048" s="36"/>
      <c r="JI45048"/>
      <c r="JJ45048"/>
      <c r="KX45048" s="23"/>
      <c r="KY45048" s="23"/>
    </row>
    <row r="45049" spans="36:311" x14ac:dyDescent="0.2">
      <c r="AJ45049" s="23"/>
      <c r="HH45049"/>
      <c r="IW45049" s="36"/>
      <c r="JI45049"/>
      <c r="JJ45049"/>
      <c r="KX45049" s="23"/>
      <c r="KY45049" s="23"/>
    </row>
    <row r="45050" spans="36:311" x14ac:dyDescent="0.2">
      <c r="AJ45050" s="23"/>
      <c r="HH45050"/>
      <c r="IW45050" s="36"/>
      <c r="JI45050"/>
      <c r="JJ45050"/>
      <c r="KX45050" s="23"/>
      <c r="KY45050" s="23"/>
    </row>
    <row r="45051" spans="36:311" x14ac:dyDescent="0.2">
      <c r="AJ45051" s="23"/>
      <c r="HH45051"/>
      <c r="IW45051" s="36"/>
      <c r="JI45051"/>
      <c r="JJ45051"/>
      <c r="KX45051" s="23"/>
      <c r="KY45051" s="23"/>
    </row>
    <row r="45052" spans="36:311" x14ac:dyDescent="0.2">
      <c r="AJ45052" s="23"/>
      <c r="HH45052"/>
      <c r="IW45052" s="36"/>
      <c r="JI45052"/>
      <c r="JJ45052"/>
      <c r="KX45052" s="23"/>
      <c r="KY45052" s="23"/>
    </row>
    <row r="45053" spans="36:311" x14ac:dyDescent="0.2">
      <c r="AJ45053" s="23"/>
      <c r="HH45053"/>
      <c r="IW45053" s="36"/>
      <c r="JI45053"/>
      <c r="JJ45053"/>
      <c r="KX45053" s="23"/>
      <c r="KY45053" s="23"/>
    </row>
    <row r="45054" spans="36:311" x14ac:dyDescent="0.2">
      <c r="AJ45054" s="23"/>
      <c r="HH45054"/>
      <c r="IW45054" s="36"/>
      <c r="JI45054"/>
      <c r="JJ45054"/>
      <c r="KX45054" s="23"/>
      <c r="KY45054" s="23"/>
    </row>
    <row r="45055" spans="36:311" x14ac:dyDescent="0.2">
      <c r="AJ45055" s="23"/>
      <c r="HH45055"/>
      <c r="IW45055" s="36"/>
      <c r="JI45055"/>
      <c r="JJ45055"/>
      <c r="KX45055" s="23"/>
      <c r="KY45055" s="23"/>
    </row>
    <row r="45056" spans="36:311" x14ac:dyDescent="0.2">
      <c r="AJ45056" s="23"/>
      <c r="HH45056"/>
      <c r="IW45056" s="36"/>
      <c r="JI45056"/>
      <c r="JJ45056"/>
      <c r="KX45056" s="23"/>
      <c r="KY45056" s="23"/>
    </row>
    <row r="45057" spans="36:311" x14ac:dyDescent="0.2">
      <c r="AJ45057" s="23"/>
      <c r="HH45057"/>
      <c r="IW45057" s="36"/>
      <c r="JI45057"/>
      <c r="JJ45057"/>
      <c r="KX45057" s="23"/>
      <c r="KY45057" s="23"/>
    </row>
    <row r="45058" spans="36:311" x14ac:dyDescent="0.2">
      <c r="AJ45058" s="23"/>
      <c r="HH45058"/>
      <c r="IW45058" s="36"/>
      <c r="JI45058"/>
      <c r="JJ45058"/>
      <c r="KX45058" s="23"/>
      <c r="KY45058" s="23"/>
    </row>
    <row r="45059" spans="36:311" x14ac:dyDescent="0.2">
      <c r="AJ45059" s="23"/>
      <c r="HH45059"/>
      <c r="IW45059" s="36"/>
      <c r="JI45059"/>
      <c r="JJ45059"/>
      <c r="KX45059" s="23"/>
      <c r="KY45059" s="23"/>
    </row>
    <row r="45060" spans="36:311" x14ac:dyDescent="0.2">
      <c r="AJ45060" s="23"/>
      <c r="HH45060"/>
      <c r="IW45060" s="36"/>
      <c r="JI45060"/>
      <c r="JJ45060"/>
      <c r="KX45060" s="23"/>
      <c r="KY45060" s="23"/>
    </row>
    <row r="45061" spans="36:311" x14ac:dyDescent="0.2">
      <c r="AJ45061" s="23"/>
      <c r="HH45061"/>
      <c r="IW45061" s="36"/>
      <c r="JI45061"/>
      <c r="JJ45061"/>
      <c r="KX45061" s="23"/>
      <c r="KY45061" s="23"/>
    </row>
    <row r="45062" spans="36:311" x14ac:dyDescent="0.2">
      <c r="AJ45062" s="23"/>
      <c r="HH45062"/>
      <c r="IW45062" s="36"/>
      <c r="JI45062"/>
      <c r="JJ45062"/>
      <c r="KX45062" s="23"/>
      <c r="KY45062" s="23"/>
    </row>
    <row r="45063" spans="36:311" x14ac:dyDescent="0.2">
      <c r="AJ45063" s="23"/>
      <c r="HH45063"/>
      <c r="IW45063" s="36"/>
      <c r="JI45063"/>
      <c r="JJ45063"/>
      <c r="KX45063" s="23"/>
      <c r="KY45063" s="23"/>
    </row>
    <row r="45064" spans="36:311" x14ac:dyDescent="0.2">
      <c r="AJ45064" s="23"/>
      <c r="HH45064"/>
      <c r="IW45064" s="36"/>
      <c r="JI45064"/>
      <c r="JJ45064"/>
      <c r="KX45064" s="23"/>
      <c r="KY45064" s="23"/>
    </row>
    <row r="45065" spans="36:311" x14ac:dyDescent="0.2">
      <c r="AJ45065" s="23"/>
      <c r="HH45065"/>
      <c r="IW45065" s="36"/>
      <c r="JI45065"/>
      <c r="JJ45065"/>
      <c r="KX45065" s="23"/>
      <c r="KY45065" s="23"/>
    </row>
    <row r="45066" spans="36:311" x14ac:dyDescent="0.2">
      <c r="AJ45066" s="23"/>
      <c r="HH45066"/>
      <c r="IW45066" s="36"/>
      <c r="JI45066"/>
      <c r="JJ45066"/>
      <c r="KX45066" s="23"/>
      <c r="KY45066" s="23"/>
    </row>
    <row r="45067" spans="36:311" x14ac:dyDescent="0.2">
      <c r="AJ45067" s="23"/>
      <c r="HH45067"/>
      <c r="IW45067" s="36"/>
      <c r="JI45067"/>
      <c r="JJ45067"/>
      <c r="KX45067" s="23"/>
      <c r="KY45067" s="23"/>
    </row>
    <row r="45068" spans="36:311" x14ac:dyDescent="0.2">
      <c r="AJ45068" s="23"/>
      <c r="HH45068"/>
      <c r="IW45068" s="36"/>
      <c r="JI45068"/>
      <c r="JJ45068"/>
      <c r="KX45068" s="23"/>
      <c r="KY45068" s="23"/>
    </row>
    <row r="45069" spans="36:311" x14ac:dyDescent="0.2">
      <c r="AJ45069" s="23"/>
      <c r="HH45069"/>
      <c r="IW45069" s="36"/>
      <c r="JI45069"/>
      <c r="JJ45069"/>
      <c r="KX45069" s="23"/>
      <c r="KY45069" s="23"/>
    </row>
    <row r="45070" spans="36:311" x14ac:dyDescent="0.2">
      <c r="AJ45070" s="23"/>
      <c r="HH45070"/>
      <c r="IW45070" s="36"/>
      <c r="JI45070"/>
      <c r="JJ45070"/>
      <c r="KX45070" s="23"/>
      <c r="KY45070" s="23"/>
    </row>
    <row r="45071" spans="36:311" x14ac:dyDescent="0.2">
      <c r="AJ45071" s="23"/>
      <c r="HH45071"/>
      <c r="IW45071" s="36"/>
      <c r="JI45071"/>
      <c r="JJ45071"/>
      <c r="KX45071" s="23"/>
      <c r="KY45071" s="23"/>
    </row>
    <row r="45072" spans="36:311" x14ac:dyDescent="0.2">
      <c r="AJ45072" s="23"/>
      <c r="HH45072"/>
      <c r="IW45072" s="36"/>
      <c r="JI45072"/>
      <c r="JJ45072"/>
      <c r="KX45072" s="23"/>
      <c r="KY45072" s="23"/>
    </row>
    <row r="45073" spans="36:311" x14ac:dyDescent="0.2">
      <c r="AJ45073" s="23"/>
      <c r="HH45073"/>
      <c r="IW45073" s="36"/>
      <c r="JI45073"/>
      <c r="JJ45073"/>
      <c r="KX45073" s="23"/>
      <c r="KY45073" s="23"/>
    </row>
    <row r="45074" spans="36:311" x14ac:dyDescent="0.2">
      <c r="AJ45074" s="23"/>
      <c r="HH45074"/>
      <c r="IW45074" s="36"/>
      <c r="JI45074"/>
      <c r="JJ45074"/>
      <c r="KX45074" s="23"/>
      <c r="KY45074" s="23"/>
    </row>
    <row r="45075" spans="36:311" x14ac:dyDescent="0.2">
      <c r="AJ45075" s="23"/>
      <c r="HH45075"/>
      <c r="IW45075" s="36"/>
      <c r="JI45075"/>
      <c r="JJ45075"/>
      <c r="KX45075" s="23"/>
      <c r="KY45075" s="23"/>
    </row>
    <row r="45076" spans="36:311" x14ac:dyDescent="0.2">
      <c r="AJ45076" s="23"/>
      <c r="HH45076"/>
      <c r="IW45076" s="36"/>
      <c r="JI45076"/>
      <c r="JJ45076"/>
      <c r="KX45076" s="23"/>
      <c r="KY45076" s="23"/>
    </row>
    <row r="45077" spans="36:311" x14ac:dyDescent="0.2">
      <c r="AJ45077" s="23"/>
      <c r="HH45077"/>
      <c r="IW45077" s="36"/>
      <c r="JI45077"/>
      <c r="JJ45077"/>
      <c r="KX45077" s="23"/>
      <c r="KY45077" s="23"/>
    </row>
    <row r="45078" spans="36:311" x14ac:dyDescent="0.2">
      <c r="AJ45078" s="23"/>
      <c r="HH45078"/>
      <c r="IW45078" s="36"/>
      <c r="JI45078"/>
      <c r="JJ45078"/>
      <c r="KX45078" s="23"/>
      <c r="KY45078" s="23"/>
    </row>
    <row r="45079" spans="36:311" x14ac:dyDescent="0.2">
      <c r="AJ45079" s="23"/>
      <c r="HH45079"/>
      <c r="IW45079" s="36"/>
      <c r="JI45079"/>
      <c r="JJ45079"/>
      <c r="KX45079" s="23"/>
      <c r="KY45079" s="23"/>
    </row>
    <row r="45080" spans="36:311" x14ac:dyDescent="0.2">
      <c r="AJ45080" s="23"/>
      <c r="HH45080"/>
      <c r="IW45080" s="36"/>
      <c r="JI45080"/>
      <c r="JJ45080"/>
      <c r="KX45080" s="23"/>
      <c r="KY45080" s="23"/>
    </row>
    <row r="45081" spans="36:311" x14ac:dyDescent="0.2">
      <c r="AJ45081" s="23"/>
      <c r="HH45081"/>
      <c r="IW45081" s="36"/>
      <c r="JI45081"/>
      <c r="JJ45081"/>
      <c r="KX45081" s="23"/>
      <c r="KY45081" s="23"/>
    </row>
    <row r="45082" spans="36:311" x14ac:dyDescent="0.2">
      <c r="AJ45082" s="23"/>
      <c r="HH45082"/>
      <c r="IW45082" s="36"/>
      <c r="JI45082"/>
      <c r="JJ45082"/>
      <c r="KX45082" s="23"/>
      <c r="KY45082" s="23"/>
    </row>
    <row r="45083" spans="36:311" x14ac:dyDescent="0.2">
      <c r="AJ45083" s="23"/>
      <c r="HH45083"/>
      <c r="IW45083" s="36"/>
      <c r="JI45083"/>
      <c r="JJ45083"/>
      <c r="KX45083" s="23"/>
      <c r="KY45083" s="23"/>
    </row>
    <row r="45084" spans="36:311" x14ac:dyDescent="0.2">
      <c r="AJ45084" s="23"/>
      <c r="HH45084"/>
      <c r="IW45084" s="36"/>
      <c r="JI45084"/>
      <c r="JJ45084"/>
      <c r="KX45084" s="23"/>
      <c r="KY45084" s="23"/>
    </row>
    <row r="45085" spans="36:311" x14ac:dyDescent="0.2">
      <c r="AJ45085" s="23"/>
      <c r="HH45085"/>
      <c r="IW45085" s="36"/>
      <c r="JI45085"/>
      <c r="JJ45085"/>
      <c r="KX45085" s="23"/>
      <c r="KY45085" s="23"/>
    </row>
    <row r="45086" spans="36:311" x14ac:dyDescent="0.2">
      <c r="AJ45086" s="23"/>
      <c r="HH45086"/>
      <c r="IW45086" s="36"/>
      <c r="JI45086"/>
      <c r="JJ45086"/>
      <c r="KX45086" s="23"/>
      <c r="KY45086" s="23"/>
    </row>
    <row r="45087" spans="36:311" x14ac:dyDescent="0.2">
      <c r="AJ45087" s="23"/>
      <c r="HH45087"/>
      <c r="IW45087" s="36"/>
      <c r="JI45087"/>
      <c r="JJ45087"/>
      <c r="KX45087" s="23"/>
      <c r="KY45087" s="23"/>
    </row>
    <row r="45088" spans="36:311" x14ac:dyDescent="0.2">
      <c r="AJ45088" s="23"/>
      <c r="HH45088"/>
      <c r="IW45088" s="36"/>
      <c r="JI45088"/>
      <c r="JJ45088"/>
      <c r="KX45088" s="23"/>
      <c r="KY45088" s="23"/>
    </row>
    <row r="45089" spans="36:311" x14ac:dyDescent="0.2">
      <c r="AJ45089" s="23"/>
      <c r="HH45089"/>
      <c r="IW45089" s="36"/>
      <c r="JI45089"/>
      <c r="JJ45089"/>
      <c r="KX45089" s="23"/>
      <c r="KY45089" s="23"/>
    </row>
    <row r="45090" spans="36:311" x14ac:dyDescent="0.2">
      <c r="AJ45090" s="23"/>
      <c r="HH45090"/>
      <c r="IW45090" s="36"/>
      <c r="JI45090"/>
      <c r="JJ45090"/>
      <c r="KX45090" s="23"/>
      <c r="KY45090" s="23"/>
    </row>
    <row r="45091" spans="36:311" x14ac:dyDescent="0.2">
      <c r="AJ45091" s="23"/>
      <c r="HH45091"/>
      <c r="IW45091" s="36"/>
      <c r="JI45091"/>
      <c r="JJ45091"/>
      <c r="KX45091" s="23"/>
      <c r="KY45091" s="23"/>
    </row>
    <row r="45092" spans="36:311" x14ac:dyDescent="0.2">
      <c r="AJ45092" s="23"/>
      <c r="HH45092"/>
      <c r="IW45092" s="36"/>
      <c r="JI45092"/>
      <c r="JJ45092"/>
      <c r="KX45092" s="23"/>
      <c r="KY45092" s="23"/>
    </row>
    <row r="45093" spans="36:311" x14ac:dyDescent="0.2">
      <c r="AJ45093" s="23"/>
      <c r="HH45093"/>
      <c r="IW45093" s="36"/>
      <c r="JI45093"/>
      <c r="JJ45093"/>
      <c r="KX45093" s="23"/>
      <c r="KY45093" s="23"/>
    </row>
    <row r="45094" spans="36:311" x14ac:dyDescent="0.2">
      <c r="AJ45094" s="23"/>
      <c r="HH45094"/>
      <c r="IW45094" s="36"/>
      <c r="JI45094"/>
      <c r="JJ45094"/>
      <c r="KX45094" s="23"/>
      <c r="KY45094" s="23"/>
    </row>
    <row r="45095" spans="36:311" x14ac:dyDescent="0.2">
      <c r="AJ45095" s="23"/>
      <c r="HH45095"/>
      <c r="IW45095" s="36"/>
      <c r="JI45095"/>
      <c r="JJ45095"/>
      <c r="KX45095" s="23"/>
      <c r="KY45095" s="23"/>
    </row>
    <row r="45096" spans="36:311" x14ac:dyDescent="0.2">
      <c r="AJ45096" s="23"/>
      <c r="HH45096"/>
      <c r="IW45096" s="36"/>
      <c r="JI45096"/>
      <c r="JJ45096"/>
      <c r="KX45096" s="23"/>
      <c r="KY45096" s="23"/>
    </row>
    <row r="45097" spans="36:311" x14ac:dyDescent="0.2">
      <c r="AJ45097" s="23"/>
      <c r="HH45097"/>
      <c r="IW45097" s="36"/>
      <c r="JI45097"/>
      <c r="JJ45097"/>
      <c r="KX45097" s="23"/>
      <c r="KY45097" s="23"/>
    </row>
    <row r="45098" spans="36:311" x14ac:dyDescent="0.2">
      <c r="AJ45098" s="23"/>
      <c r="HH45098"/>
      <c r="IW45098" s="36"/>
      <c r="JI45098"/>
      <c r="JJ45098"/>
      <c r="KX45098" s="23"/>
      <c r="KY45098" s="23"/>
    </row>
    <row r="45099" spans="36:311" x14ac:dyDescent="0.2">
      <c r="AJ45099" s="23"/>
      <c r="HH45099"/>
      <c r="IW45099" s="36"/>
      <c r="JI45099"/>
      <c r="JJ45099"/>
      <c r="KX45099" s="23"/>
      <c r="KY45099" s="23"/>
    </row>
    <row r="45100" spans="36:311" x14ac:dyDescent="0.2">
      <c r="AJ45100" s="23"/>
      <c r="HH45100"/>
      <c r="IW45100" s="36"/>
      <c r="JI45100"/>
      <c r="JJ45100"/>
      <c r="KX45100" s="23"/>
      <c r="KY45100" s="23"/>
    </row>
    <row r="45101" spans="36:311" x14ac:dyDescent="0.2">
      <c r="AJ45101" s="23"/>
      <c r="HH45101"/>
      <c r="IW45101" s="36"/>
      <c r="JI45101"/>
      <c r="JJ45101"/>
      <c r="KX45101" s="23"/>
      <c r="KY45101" s="23"/>
    </row>
    <row r="45102" spans="36:311" x14ac:dyDescent="0.2">
      <c r="AJ45102" s="23"/>
      <c r="HH45102"/>
      <c r="IW45102" s="36"/>
      <c r="JI45102"/>
      <c r="JJ45102"/>
      <c r="KX45102" s="23"/>
      <c r="KY45102" s="23"/>
    </row>
    <row r="45103" spans="36:311" x14ac:dyDescent="0.2">
      <c r="AJ45103" s="23"/>
      <c r="HH45103"/>
      <c r="IW45103" s="36"/>
      <c r="JI45103"/>
      <c r="JJ45103"/>
      <c r="KX45103" s="23"/>
      <c r="KY45103" s="23"/>
    </row>
    <row r="45104" spans="36:311" x14ac:dyDescent="0.2">
      <c r="AJ45104" s="23"/>
      <c r="HH45104"/>
      <c r="IW45104" s="36"/>
      <c r="JI45104"/>
      <c r="JJ45104"/>
      <c r="KX45104" s="23"/>
      <c r="KY45104" s="23"/>
    </row>
    <row r="45105" spans="36:311" x14ac:dyDescent="0.2">
      <c r="AJ45105" s="23"/>
      <c r="HH45105"/>
      <c r="IW45105" s="36"/>
      <c r="JI45105"/>
      <c r="JJ45105"/>
      <c r="KX45105" s="23"/>
      <c r="KY45105" s="23"/>
    </row>
    <row r="45106" spans="36:311" x14ac:dyDescent="0.2">
      <c r="AJ45106" s="23"/>
      <c r="HH45106"/>
      <c r="IW45106" s="36"/>
      <c r="JI45106"/>
      <c r="JJ45106"/>
      <c r="KX45106" s="23"/>
      <c r="KY45106" s="23"/>
    </row>
    <row r="45107" spans="36:311" x14ac:dyDescent="0.2">
      <c r="AJ45107" s="23"/>
      <c r="HH45107"/>
      <c r="IW45107" s="36"/>
      <c r="JI45107"/>
      <c r="JJ45107"/>
      <c r="KX45107" s="23"/>
      <c r="KY45107" s="23"/>
    </row>
    <row r="45108" spans="36:311" x14ac:dyDescent="0.2">
      <c r="AJ45108" s="23"/>
      <c r="HH45108"/>
      <c r="IW45108" s="36"/>
      <c r="JI45108"/>
      <c r="JJ45108"/>
      <c r="KX45108" s="23"/>
      <c r="KY45108" s="23"/>
    </row>
    <row r="45109" spans="36:311" x14ac:dyDescent="0.2">
      <c r="AJ45109" s="23"/>
      <c r="HH45109"/>
      <c r="IW45109" s="36"/>
      <c r="JI45109"/>
      <c r="JJ45109"/>
      <c r="KX45109" s="23"/>
      <c r="KY45109" s="23"/>
    </row>
    <row r="45110" spans="36:311" x14ac:dyDescent="0.2">
      <c r="AJ45110" s="23"/>
      <c r="HH45110"/>
      <c r="IW45110" s="36"/>
      <c r="JI45110"/>
      <c r="JJ45110"/>
      <c r="KX45110" s="23"/>
      <c r="KY45110" s="23"/>
    </row>
    <row r="45111" spans="36:311" x14ac:dyDescent="0.2">
      <c r="AJ45111" s="23"/>
      <c r="HH45111"/>
      <c r="IW45111" s="36"/>
      <c r="JI45111"/>
      <c r="JJ45111"/>
      <c r="KX45111" s="23"/>
      <c r="KY45111" s="23"/>
    </row>
    <row r="45112" spans="36:311" x14ac:dyDescent="0.2">
      <c r="AJ45112" s="23"/>
      <c r="HH45112"/>
      <c r="IW45112" s="36"/>
      <c r="JI45112"/>
      <c r="JJ45112"/>
      <c r="KX45112" s="23"/>
      <c r="KY45112" s="23"/>
    </row>
    <row r="45113" spans="36:311" x14ac:dyDescent="0.2">
      <c r="AJ45113" s="23"/>
      <c r="HH45113"/>
      <c r="IW45113" s="36"/>
      <c r="JI45113"/>
      <c r="JJ45113"/>
      <c r="KX45113" s="23"/>
      <c r="KY45113" s="23"/>
    </row>
    <row r="45114" spans="36:311" x14ac:dyDescent="0.2">
      <c r="AJ45114" s="23"/>
      <c r="HH45114"/>
      <c r="IW45114" s="36"/>
      <c r="JI45114"/>
      <c r="JJ45114"/>
      <c r="KX45114" s="23"/>
      <c r="KY45114" s="23"/>
    </row>
    <row r="45115" spans="36:311" x14ac:dyDescent="0.2">
      <c r="AJ45115" s="23"/>
      <c r="HH45115"/>
      <c r="IW45115" s="36"/>
      <c r="JI45115"/>
      <c r="JJ45115"/>
      <c r="KX45115" s="23"/>
      <c r="KY45115" s="23"/>
    </row>
    <row r="45116" spans="36:311" x14ac:dyDescent="0.2">
      <c r="AJ45116" s="23"/>
      <c r="HH45116"/>
      <c r="IW45116" s="36"/>
      <c r="JI45116"/>
      <c r="JJ45116"/>
      <c r="KX45116" s="23"/>
      <c r="KY45116" s="23"/>
    </row>
    <row r="45117" spans="36:311" x14ac:dyDescent="0.2">
      <c r="AJ45117" s="23"/>
      <c r="HH45117"/>
      <c r="IW45117" s="36"/>
      <c r="JI45117"/>
      <c r="JJ45117"/>
      <c r="KX45117" s="23"/>
      <c r="KY45117" s="23"/>
    </row>
    <row r="45118" spans="36:311" x14ac:dyDescent="0.2">
      <c r="AJ45118" s="23"/>
      <c r="HH45118"/>
      <c r="IW45118" s="36"/>
      <c r="JI45118"/>
      <c r="JJ45118"/>
      <c r="KX45118" s="23"/>
      <c r="KY45118" s="23"/>
    </row>
    <row r="45119" spans="36:311" x14ac:dyDescent="0.2">
      <c r="AJ45119" s="23"/>
      <c r="HH45119"/>
      <c r="IW45119" s="36"/>
      <c r="JI45119"/>
      <c r="JJ45119"/>
      <c r="KX45119" s="23"/>
      <c r="KY45119" s="23"/>
    </row>
    <row r="45120" spans="36:311" x14ac:dyDescent="0.2">
      <c r="AJ45120" s="23"/>
      <c r="HH45120"/>
      <c r="IW45120" s="36"/>
      <c r="JI45120"/>
      <c r="JJ45120"/>
      <c r="KX45120" s="23"/>
      <c r="KY45120" s="23"/>
    </row>
    <row r="45121" spans="36:311" x14ac:dyDescent="0.2">
      <c r="AJ45121" s="23"/>
      <c r="HH45121"/>
      <c r="IW45121" s="36"/>
      <c r="JI45121"/>
      <c r="JJ45121"/>
      <c r="KX45121" s="23"/>
      <c r="KY45121" s="23"/>
    </row>
    <row r="45122" spans="36:311" x14ac:dyDescent="0.2">
      <c r="AJ45122" s="23"/>
      <c r="HH45122"/>
      <c r="IW45122" s="36"/>
      <c r="JI45122"/>
      <c r="JJ45122"/>
      <c r="KX45122" s="23"/>
      <c r="KY45122" s="23"/>
    </row>
    <row r="45123" spans="36:311" x14ac:dyDescent="0.2">
      <c r="AJ45123" s="23"/>
      <c r="HH45123"/>
      <c r="IW45123" s="36"/>
      <c r="JI45123"/>
      <c r="JJ45123"/>
      <c r="KX45123" s="23"/>
      <c r="KY45123" s="23"/>
    </row>
    <row r="45124" spans="36:311" x14ac:dyDescent="0.2">
      <c r="AJ45124" s="23"/>
      <c r="HH45124"/>
      <c r="IW45124" s="36"/>
      <c r="JI45124"/>
      <c r="JJ45124"/>
      <c r="KX45124" s="23"/>
      <c r="KY45124" s="23"/>
    </row>
    <row r="45125" spans="36:311" x14ac:dyDescent="0.2">
      <c r="AJ45125" s="23"/>
      <c r="HH45125"/>
      <c r="IW45125" s="36"/>
      <c r="JI45125"/>
      <c r="JJ45125"/>
      <c r="KX45125" s="23"/>
      <c r="KY45125" s="23"/>
    </row>
    <row r="45126" spans="36:311" x14ac:dyDescent="0.2">
      <c r="AJ45126" s="23"/>
      <c r="HH45126"/>
      <c r="IW45126" s="36"/>
      <c r="JI45126"/>
      <c r="JJ45126"/>
      <c r="KX45126" s="23"/>
      <c r="KY45126" s="23"/>
    </row>
    <row r="45127" spans="36:311" x14ac:dyDescent="0.2">
      <c r="AJ45127" s="23"/>
      <c r="HH45127"/>
      <c r="IW45127" s="36"/>
      <c r="JI45127"/>
      <c r="JJ45127"/>
      <c r="KX45127" s="23"/>
      <c r="KY45127" s="23"/>
    </row>
    <row r="45128" spans="36:311" x14ac:dyDescent="0.2">
      <c r="AJ45128" s="23"/>
      <c r="HH45128"/>
      <c r="IW45128" s="36"/>
      <c r="JI45128"/>
      <c r="JJ45128"/>
      <c r="KX45128" s="23"/>
      <c r="KY45128" s="23"/>
    </row>
    <row r="45129" spans="36:311" x14ac:dyDescent="0.2">
      <c r="AJ45129" s="23"/>
      <c r="HH45129"/>
      <c r="IW45129" s="36"/>
      <c r="JI45129"/>
      <c r="JJ45129"/>
      <c r="KX45129" s="23"/>
      <c r="KY45129" s="23"/>
    </row>
    <row r="45130" spans="36:311" x14ac:dyDescent="0.2">
      <c r="AJ45130" s="23"/>
      <c r="HH45130"/>
      <c r="IW45130" s="36"/>
      <c r="JI45130"/>
      <c r="JJ45130"/>
      <c r="KX45130" s="23"/>
      <c r="KY45130" s="23"/>
    </row>
    <row r="45131" spans="36:311" x14ac:dyDescent="0.2">
      <c r="AJ45131" s="23"/>
      <c r="HH45131"/>
      <c r="IW45131" s="36"/>
      <c r="JI45131"/>
      <c r="JJ45131"/>
      <c r="KX45131" s="23"/>
      <c r="KY45131" s="23"/>
    </row>
    <row r="45132" spans="36:311" x14ac:dyDescent="0.2">
      <c r="AJ45132" s="23"/>
      <c r="HH45132"/>
      <c r="IW45132" s="36"/>
      <c r="JI45132"/>
      <c r="JJ45132"/>
      <c r="KX45132" s="23"/>
      <c r="KY45132" s="23"/>
    </row>
    <row r="45133" spans="36:311" x14ac:dyDescent="0.2">
      <c r="AJ45133" s="23"/>
      <c r="HH45133"/>
      <c r="IW45133" s="36"/>
      <c r="JI45133"/>
      <c r="JJ45133"/>
      <c r="KX45133" s="23"/>
      <c r="KY45133" s="23"/>
    </row>
    <row r="45134" spans="36:311" x14ac:dyDescent="0.2">
      <c r="AJ45134" s="23"/>
      <c r="HH45134"/>
      <c r="IW45134" s="36"/>
      <c r="JI45134"/>
      <c r="JJ45134"/>
      <c r="KX45134" s="23"/>
      <c r="KY45134" s="23"/>
    </row>
    <row r="45135" spans="36:311" x14ac:dyDescent="0.2">
      <c r="AJ45135" s="23"/>
      <c r="HH45135"/>
      <c r="IW45135" s="36"/>
      <c r="JI45135"/>
      <c r="JJ45135"/>
      <c r="KX45135" s="23"/>
      <c r="KY45135" s="23"/>
    </row>
    <row r="45136" spans="36:311" x14ac:dyDescent="0.2">
      <c r="AJ45136" s="23"/>
      <c r="HH45136"/>
      <c r="IW45136" s="36"/>
      <c r="JI45136"/>
      <c r="JJ45136"/>
      <c r="KX45136" s="23"/>
      <c r="KY45136" s="23"/>
    </row>
    <row r="45137" spans="36:311" x14ac:dyDescent="0.2">
      <c r="AJ45137" s="23"/>
      <c r="HH45137"/>
      <c r="IW45137" s="36"/>
      <c r="JI45137"/>
      <c r="JJ45137"/>
      <c r="KX45137" s="23"/>
      <c r="KY45137" s="23"/>
    </row>
    <row r="45138" spans="36:311" x14ac:dyDescent="0.2">
      <c r="AJ45138" s="23"/>
      <c r="HH45138"/>
      <c r="IW45138" s="36"/>
      <c r="JI45138"/>
      <c r="JJ45138"/>
      <c r="KX45138" s="23"/>
      <c r="KY45138" s="23"/>
    </row>
    <row r="45139" spans="36:311" x14ac:dyDescent="0.2">
      <c r="AJ45139" s="23"/>
      <c r="HH45139"/>
      <c r="IW45139" s="36"/>
      <c r="JI45139"/>
      <c r="JJ45139"/>
      <c r="KX45139" s="23"/>
      <c r="KY45139" s="23"/>
    </row>
    <row r="45140" spans="36:311" x14ac:dyDescent="0.2">
      <c r="AJ45140" s="23"/>
      <c r="HH45140"/>
      <c r="IW45140" s="36"/>
      <c r="JI45140"/>
      <c r="JJ45140"/>
      <c r="KX45140" s="23"/>
      <c r="KY45140" s="23"/>
    </row>
    <row r="45141" spans="36:311" x14ac:dyDescent="0.2">
      <c r="AJ45141" s="23"/>
      <c r="HH45141"/>
      <c r="IW45141" s="36"/>
      <c r="JI45141"/>
      <c r="JJ45141"/>
      <c r="KX45141" s="23"/>
      <c r="KY45141" s="23"/>
    </row>
    <row r="45142" spans="36:311" x14ac:dyDescent="0.2">
      <c r="AJ45142" s="23"/>
      <c r="HH45142"/>
      <c r="IW45142" s="36"/>
      <c r="JI45142"/>
      <c r="JJ45142"/>
      <c r="KX45142" s="23"/>
      <c r="KY45142" s="23"/>
    </row>
    <row r="45143" spans="36:311" x14ac:dyDescent="0.2">
      <c r="AJ45143" s="23"/>
      <c r="HH45143"/>
      <c r="IW45143" s="36"/>
      <c r="JI45143"/>
      <c r="JJ45143"/>
      <c r="KX45143" s="23"/>
      <c r="KY45143" s="23"/>
    </row>
    <row r="45144" spans="36:311" x14ac:dyDescent="0.2">
      <c r="AJ45144" s="23"/>
      <c r="HH45144"/>
      <c r="IW45144" s="36"/>
      <c r="JI45144"/>
      <c r="JJ45144"/>
      <c r="KX45144" s="23"/>
      <c r="KY45144" s="23"/>
    </row>
    <row r="45145" spans="36:311" x14ac:dyDescent="0.2">
      <c r="AJ45145" s="23"/>
      <c r="HH45145"/>
      <c r="IW45145" s="36"/>
      <c r="JI45145"/>
      <c r="JJ45145"/>
      <c r="KX45145" s="23"/>
      <c r="KY45145" s="23"/>
    </row>
    <row r="45146" spans="36:311" x14ac:dyDescent="0.2">
      <c r="AJ45146" s="23"/>
      <c r="HH45146"/>
      <c r="IW45146" s="36"/>
      <c r="JI45146"/>
      <c r="JJ45146"/>
      <c r="KX45146" s="23"/>
      <c r="KY45146" s="23"/>
    </row>
    <row r="45147" spans="36:311" x14ac:dyDescent="0.2">
      <c r="AJ45147" s="23"/>
      <c r="HH45147"/>
      <c r="IW45147" s="36"/>
      <c r="JI45147"/>
      <c r="JJ45147"/>
      <c r="KX45147" s="23"/>
      <c r="KY45147" s="23"/>
    </row>
    <row r="45148" spans="36:311" x14ac:dyDescent="0.2">
      <c r="AJ45148" s="23"/>
      <c r="HH45148"/>
      <c r="IW45148" s="36"/>
      <c r="JI45148"/>
      <c r="JJ45148"/>
      <c r="KX45148" s="23"/>
      <c r="KY45148" s="23"/>
    </row>
    <row r="45149" spans="36:311" x14ac:dyDescent="0.2">
      <c r="AJ45149" s="23"/>
      <c r="HH45149"/>
      <c r="IW45149" s="36"/>
      <c r="JI45149"/>
      <c r="JJ45149"/>
      <c r="KX45149" s="23"/>
      <c r="KY45149" s="23"/>
    </row>
    <row r="45150" spans="36:311" x14ac:dyDescent="0.2">
      <c r="AJ45150" s="23"/>
      <c r="HH45150"/>
      <c r="IW45150" s="36"/>
      <c r="JI45150"/>
      <c r="JJ45150"/>
      <c r="KX45150" s="23"/>
      <c r="KY45150" s="23"/>
    </row>
    <row r="45151" spans="36:311" x14ac:dyDescent="0.2">
      <c r="AJ45151" s="23"/>
      <c r="HH45151"/>
      <c r="IW45151" s="36"/>
      <c r="JI45151"/>
      <c r="JJ45151"/>
      <c r="KX45151" s="23"/>
      <c r="KY45151" s="23"/>
    </row>
    <row r="45152" spans="36:311" x14ac:dyDescent="0.2">
      <c r="AJ45152" s="23"/>
      <c r="HH45152"/>
      <c r="IW45152" s="36"/>
      <c r="JI45152"/>
      <c r="JJ45152"/>
      <c r="KX45152" s="23"/>
      <c r="KY45152" s="23"/>
    </row>
    <row r="45153" spans="36:311" x14ac:dyDescent="0.2">
      <c r="AJ45153" s="23"/>
      <c r="HH45153"/>
      <c r="IW45153" s="36"/>
      <c r="JI45153"/>
      <c r="JJ45153"/>
      <c r="KX45153" s="23"/>
      <c r="KY45153" s="23"/>
    </row>
    <row r="45154" spans="36:311" x14ac:dyDescent="0.2">
      <c r="AJ45154" s="23"/>
      <c r="HH45154"/>
      <c r="IW45154" s="36"/>
      <c r="JI45154"/>
      <c r="JJ45154"/>
      <c r="KX45154" s="23"/>
      <c r="KY45154" s="23"/>
    </row>
    <row r="45155" spans="36:311" x14ac:dyDescent="0.2">
      <c r="AJ45155" s="23"/>
      <c r="HH45155"/>
      <c r="IW45155" s="36"/>
      <c r="JI45155"/>
      <c r="JJ45155"/>
      <c r="KX45155" s="23"/>
      <c r="KY45155" s="23"/>
    </row>
    <row r="45156" spans="36:311" x14ac:dyDescent="0.2">
      <c r="AJ45156" s="23"/>
      <c r="HH45156"/>
      <c r="IW45156" s="36"/>
      <c r="JI45156"/>
      <c r="JJ45156"/>
      <c r="KX45156" s="23"/>
      <c r="KY45156" s="23"/>
    </row>
    <row r="45157" spans="36:311" x14ac:dyDescent="0.2">
      <c r="AJ45157" s="23"/>
      <c r="HH45157"/>
      <c r="IW45157" s="36"/>
      <c r="JI45157"/>
      <c r="JJ45157"/>
      <c r="KX45157" s="23"/>
      <c r="KY45157" s="23"/>
    </row>
    <row r="45158" spans="36:311" x14ac:dyDescent="0.2">
      <c r="AJ45158" s="23"/>
      <c r="HH45158"/>
      <c r="IW45158" s="36"/>
      <c r="JI45158"/>
      <c r="JJ45158"/>
      <c r="KX45158" s="23"/>
      <c r="KY45158" s="23"/>
    </row>
    <row r="45159" spans="36:311" x14ac:dyDescent="0.2">
      <c r="AJ45159" s="23"/>
      <c r="HH45159"/>
      <c r="IW45159" s="36"/>
      <c r="JI45159"/>
      <c r="JJ45159"/>
      <c r="KX45159" s="23"/>
      <c r="KY45159" s="23"/>
    </row>
    <row r="45160" spans="36:311" x14ac:dyDescent="0.2">
      <c r="AJ45160" s="23"/>
      <c r="HH45160"/>
      <c r="IW45160" s="36"/>
      <c r="JI45160"/>
      <c r="JJ45160"/>
      <c r="KX45160" s="23"/>
      <c r="KY45160" s="23"/>
    </row>
    <row r="45161" spans="36:311" x14ac:dyDescent="0.2">
      <c r="AJ45161" s="23"/>
      <c r="HH45161"/>
      <c r="IW45161" s="36"/>
      <c r="JI45161"/>
      <c r="JJ45161"/>
      <c r="KX45161" s="23"/>
      <c r="KY45161" s="23"/>
    </row>
    <row r="45162" spans="36:311" x14ac:dyDescent="0.2">
      <c r="AJ45162" s="23"/>
      <c r="HH45162"/>
      <c r="IW45162" s="36"/>
      <c r="JI45162"/>
      <c r="JJ45162"/>
      <c r="KX45162" s="23"/>
      <c r="KY45162" s="23"/>
    </row>
    <row r="45163" spans="36:311" x14ac:dyDescent="0.2">
      <c r="AJ45163" s="23"/>
      <c r="HH45163"/>
      <c r="IW45163" s="36"/>
      <c r="JI45163"/>
      <c r="JJ45163"/>
      <c r="KX45163" s="23"/>
      <c r="KY45163" s="23"/>
    </row>
    <row r="45164" spans="36:311" x14ac:dyDescent="0.2">
      <c r="AJ45164" s="23"/>
      <c r="HH45164"/>
      <c r="IW45164" s="36"/>
      <c r="JI45164"/>
      <c r="JJ45164"/>
      <c r="KX45164" s="23"/>
      <c r="KY45164" s="23"/>
    </row>
    <row r="45165" spans="36:311" x14ac:dyDescent="0.2">
      <c r="AJ45165" s="23"/>
      <c r="HH45165"/>
      <c r="IW45165" s="36"/>
      <c r="JI45165"/>
      <c r="JJ45165"/>
      <c r="KX45165" s="23"/>
      <c r="KY45165" s="23"/>
    </row>
    <row r="45166" spans="36:311" x14ac:dyDescent="0.2">
      <c r="AJ45166" s="23"/>
      <c r="HH45166"/>
      <c r="IW45166" s="36"/>
      <c r="JI45166"/>
      <c r="JJ45166"/>
      <c r="KX45166" s="23"/>
      <c r="KY45166" s="23"/>
    </row>
    <row r="45167" spans="36:311" x14ac:dyDescent="0.2">
      <c r="AJ45167" s="23"/>
      <c r="HH45167"/>
      <c r="IW45167" s="36"/>
      <c r="JI45167"/>
      <c r="JJ45167"/>
      <c r="KX45167" s="23"/>
      <c r="KY45167" s="23"/>
    </row>
    <row r="45168" spans="36:311" x14ac:dyDescent="0.2">
      <c r="AJ45168" s="23"/>
      <c r="HH45168"/>
      <c r="IW45168" s="36"/>
      <c r="JI45168"/>
      <c r="JJ45168"/>
      <c r="KX45168" s="23"/>
      <c r="KY45168" s="23"/>
    </row>
    <row r="45169" spans="36:311" x14ac:dyDescent="0.2">
      <c r="AJ45169" s="23"/>
      <c r="HH45169"/>
      <c r="IW45169" s="36"/>
      <c r="JI45169"/>
      <c r="JJ45169"/>
      <c r="KX45169" s="23"/>
      <c r="KY45169" s="23"/>
    </row>
    <row r="45170" spans="36:311" x14ac:dyDescent="0.2">
      <c r="AJ45170" s="23"/>
      <c r="HH45170"/>
      <c r="IW45170" s="36"/>
      <c r="JI45170"/>
      <c r="JJ45170"/>
      <c r="KX45170" s="23"/>
      <c r="KY45170" s="23"/>
    </row>
    <row r="45171" spans="36:311" x14ac:dyDescent="0.2">
      <c r="AJ45171" s="23"/>
      <c r="HH45171"/>
      <c r="IW45171" s="36"/>
      <c r="JI45171"/>
      <c r="JJ45171"/>
      <c r="KX45171" s="23"/>
      <c r="KY45171" s="23"/>
    </row>
    <row r="45172" spans="36:311" x14ac:dyDescent="0.2">
      <c r="AJ45172" s="23"/>
      <c r="HH45172"/>
      <c r="IW45172" s="36"/>
      <c r="JI45172"/>
      <c r="JJ45172"/>
      <c r="KX45172" s="23"/>
      <c r="KY45172" s="23"/>
    </row>
    <row r="45173" spans="36:311" x14ac:dyDescent="0.2">
      <c r="AJ45173" s="23"/>
      <c r="HH45173"/>
      <c r="IW45173" s="36"/>
      <c r="JI45173"/>
      <c r="JJ45173"/>
      <c r="KX45173" s="23"/>
      <c r="KY45173" s="23"/>
    </row>
    <row r="45174" spans="36:311" x14ac:dyDescent="0.2">
      <c r="AJ45174" s="23"/>
      <c r="HH45174"/>
      <c r="IW45174" s="36"/>
      <c r="JI45174"/>
      <c r="JJ45174"/>
      <c r="KX45174" s="23"/>
      <c r="KY45174" s="23"/>
    </row>
    <row r="45175" spans="36:311" x14ac:dyDescent="0.2">
      <c r="AJ45175" s="23"/>
      <c r="HH45175"/>
      <c r="IW45175" s="36"/>
      <c r="JI45175"/>
      <c r="JJ45175"/>
      <c r="KX45175" s="23"/>
      <c r="KY45175" s="23"/>
    </row>
    <row r="45176" spans="36:311" x14ac:dyDescent="0.2">
      <c r="AJ45176" s="23"/>
      <c r="HH45176"/>
      <c r="IW45176" s="36"/>
      <c r="JI45176"/>
      <c r="JJ45176"/>
      <c r="KX45176" s="23"/>
      <c r="KY45176" s="23"/>
    </row>
    <row r="45177" spans="36:311" x14ac:dyDescent="0.2">
      <c r="AJ45177" s="23"/>
      <c r="HH45177"/>
      <c r="IW45177" s="36"/>
      <c r="JI45177"/>
      <c r="JJ45177"/>
      <c r="KX45177" s="23"/>
      <c r="KY45177" s="23"/>
    </row>
    <row r="45178" spans="36:311" x14ac:dyDescent="0.2">
      <c r="AJ45178" s="23"/>
      <c r="HH45178"/>
      <c r="IW45178" s="36"/>
      <c r="JI45178"/>
      <c r="JJ45178"/>
      <c r="KX45178" s="23"/>
      <c r="KY45178" s="23"/>
    </row>
    <row r="45179" spans="36:311" x14ac:dyDescent="0.2">
      <c r="AJ45179" s="23"/>
      <c r="HH45179"/>
      <c r="IW45179" s="36"/>
      <c r="JI45179"/>
      <c r="JJ45179"/>
      <c r="KX45179" s="23"/>
      <c r="KY45179" s="23"/>
    </row>
    <row r="45180" spans="36:311" x14ac:dyDescent="0.2">
      <c r="AJ45180" s="23"/>
      <c r="HH45180"/>
      <c r="IW45180" s="36"/>
      <c r="JI45180"/>
      <c r="JJ45180"/>
      <c r="KX45180" s="23"/>
      <c r="KY45180" s="23"/>
    </row>
    <row r="45181" spans="36:311" x14ac:dyDescent="0.2">
      <c r="AJ45181" s="23"/>
      <c r="HH45181"/>
      <c r="IW45181" s="36"/>
      <c r="JI45181"/>
      <c r="JJ45181"/>
      <c r="KX45181" s="23"/>
      <c r="KY45181" s="23"/>
    </row>
    <row r="45182" spans="36:311" x14ac:dyDescent="0.2">
      <c r="AJ45182" s="23"/>
      <c r="HH45182"/>
      <c r="IW45182" s="36"/>
      <c r="JI45182"/>
      <c r="JJ45182"/>
      <c r="KX45182" s="23"/>
      <c r="KY45182" s="23"/>
    </row>
    <row r="45183" spans="36:311" x14ac:dyDescent="0.2">
      <c r="AJ45183" s="23"/>
      <c r="HH45183"/>
      <c r="IW45183" s="36"/>
      <c r="JI45183"/>
      <c r="JJ45183"/>
      <c r="KX45183" s="23"/>
      <c r="KY45183" s="23"/>
    </row>
    <row r="45184" spans="36:311" x14ac:dyDescent="0.2">
      <c r="AJ45184" s="23"/>
      <c r="HH45184"/>
      <c r="IW45184" s="36"/>
      <c r="JI45184"/>
      <c r="JJ45184"/>
      <c r="KX45184" s="23"/>
      <c r="KY45184" s="23"/>
    </row>
    <row r="45185" spans="36:311" x14ac:dyDescent="0.2">
      <c r="AJ45185" s="23"/>
      <c r="HH45185"/>
      <c r="IW45185" s="36"/>
      <c r="JI45185"/>
      <c r="JJ45185"/>
      <c r="KX45185" s="23"/>
      <c r="KY45185" s="23"/>
    </row>
    <row r="45186" spans="36:311" x14ac:dyDescent="0.2">
      <c r="AJ45186" s="23"/>
      <c r="HH45186"/>
      <c r="IW45186" s="36"/>
      <c r="JI45186"/>
      <c r="JJ45186"/>
      <c r="KX45186" s="23"/>
      <c r="KY45186" s="23"/>
    </row>
    <row r="45187" spans="36:311" x14ac:dyDescent="0.2">
      <c r="AJ45187" s="23"/>
      <c r="HH45187"/>
      <c r="IW45187" s="36"/>
      <c r="JI45187"/>
      <c r="JJ45187"/>
      <c r="KX45187" s="23"/>
      <c r="KY45187" s="23"/>
    </row>
    <row r="45188" spans="36:311" x14ac:dyDescent="0.2">
      <c r="AJ45188" s="23"/>
      <c r="HH45188"/>
      <c r="IW45188" s="36"/>
      <c r="JI45188"/>
      <c r="JJ45188"/>
      <c r="KX45188" s="23"/>
      <c r="KY45188" s="23"/>
    </row>
    <row r="45189" spans="36:311" x14ac:dyDescent="0.2">
      <c r="AJ45189" s="23"/>
      <c r="HH45189"/>
      <c r="IW45189" s="36"/>
      <c r="JI45189"/>
      <c r="JJ45189"/>
      <c r="KX45189" s="23"/>
      <c r="KY45189" s="23"/>
    </row>
    <row r="45190" spans="36:311" x14ac:dyDescent="0.2">
      <c r="AJ45190" s="23"/>
      <c r="HH45190"/>
      <c r="IW45190" s="36"/>
      <c r="JI45190"/>
      <c r="JJ45190"/>
      <c r="KX45190" s="23"/>
      <c r="KY45190" s="23"/>
    </row>
    <row r="45191" spans="36:311" x14ac:dyDescent="0.2">
      <c r="AJ45191" s="23"/>
      <c r="HH45191"/>
      <c r="IW45191" s="36"/>
      <c r="JI45191"/>
      <c r="JJ45191"/>
      <c r="KX45191" s="23"/>
      <c r="KY45191" s="23"/>
    </row>
    <row r="45192" spans="36:311" x14ac:dyDescent="0.2">
      <c r="AJ45192" s="23"/>
      <c r="HH45192"/>
      <c r="IW45192" s="36"/>
      <c r="JI45192"/>
      <c r="JJ45192"/>
      <c r="KX45192" s="23"/>
      <c r="KY45192" s="23"/>
    </row>
    <row r="45193" spans="36:311" x14ac:dyDescent="0.2">
      <c r="AJ45193" s="23"/>
      <c r="HH45193"/>
      <c r="IW45193" s="36"/>
      <c r="JI45193"/>
      <c r="JJ45193"/>
      <c r="KX45193" s="23"/>
      <c r="KY45193" s="23"/>
    </row>
    <row r="45194" spans="36:311" x14ac:dyDescent="0.2">
      <c r="AJ45194" s="23"/>
      <c r="HH45194"/>
      <c r="IW45194" s="36"/>
      <c r="JI45194"/>
      <c r="JJ45194"/>
      <c r="KX45194" s="23"/>
      <c r="KY45194" s="23"/>
    </row>
    <row r="45195" spans="36:311" x14ac:dyDescent="0.2">
      <c r="AJ45195" s="23"/>
      <c r="HH45195"/>
      <c r="IW45195" s="36"/>
      <c r="JI45195"/>
      <c r="JJ45195"/>
      <c r="KX45195" s="23"/>
      <c r="KY45195" s="23"/>
    </row>
    <row r="45196" spans="36:311" x14ac:dyDescent="0.2">
      <c r="AJ45196" s="23"/>
      <c r="HH45196"/>
      <c r="IW45196" s="36"/>
      <c r="JI45196"/>
      <c r="JJ45196"/>
      <c r="KX45196" s="23"/>
      <c r="KY45196" s="23"/>
    </row>
    <row r="45197" spans="36:311" x14ac:dyDescent="0.2">
      <c r="AJ45197" s="23"/>
      <c r="HH45197"/>
      <c r="IW45197" s="36"/>
      <c r="JI45197"/>
      <c r="JJ45197"/>
      <c r="KX45197" s="23"/>
      <c r="KY45197" s="23"/>
    </row>
    <row r="45198" spans="36:311" x14ac:dyDescent="0.2">
      <c r="AJ45198" s="23"/>
      <c r="HH45198"/>
      <c r="IW45198" s="36"/>
      <c r="JI45198"/>
      <c r="JJ45198"/>
      <c r="KX45198" s="23"/>
      <c r="KY45198" s="23"/>
    </row>
    <row r="45199" spans="36:311" x14ac:dyDescent="0.2">
      <c r="AJ45199" s="23"/>
      <c r="HH45199"/>
      <c r="IW45199" s="36"/>
      <c r="JI45199"/>
      <c r="JJ45199"/>
      <c r="KX45199" s="23"/>
      <c r="KY45199" s="23"/>
    </row>
    <row r="45200" spans="36:311" x14ac:dyDescent="0.2">
      <c r="AJ45200" s="23"/>
      <c r="HH45200"/>
      <c r="IW45200" s="36"/>
      <c r="JI45200"/>
      <c r="JJ45200"/>
      <c r="KX45200" s="23"/>
      <c r="KY45200" s="23"/>
    </row>
    <row r="45201" spans="36:311" x14ac:dyDescent="0.2">
      <c r="AJ45201" s="23"/>
      <c r="HH45201"/>
      <c r="IW45201" s="36"/>
      <c r="JI45201"/>
      <c r="JJ45201"/>
      <c r="KX45201" s="23"/>
      <c r="KY45201" s="23"/>
    </row>
    <row r="45202" spans="36:311" x14ac:dyDescent="0.2">
      <c r="AJ45202" s="23"/>
      <c r="HH45202"/>
      <c r="IW45202" s="36"/>
      <c r="JI45202"/>
      <c r="JJ45202"/>
      <c r="KX45202" s="23"/>
      <c r="KY45202" s="23"/>
    </row>
    <row r="45203" spans="36:311" x14ac:dyDescent="0.2">
      <c r="AJ45203" s="23"/>
      <c r="HH45203"/>
      <c r="IW45203" s="36"/>
      <c r="JI45203"/>
      <c r="JJ45203"/>
      <c r="KX45203" s="23"/>
      <c r="KY45203" s="23"/>
    </row>
    <row r="45204" spans="36:311" x14ac:dyDescent="0.2">
      <c r="AJ45204" s="23"/>
      <c r="HH45204"/>
      <c r="IW45204" s="36"/>
      <c r="JI45204"/>
      <c r="JJ45204"/>
      <c r="KX45204" s="23"/>
      <c r="KY45204" s="23"/>
    </row>
    <row r="45205" spans="36:311" x14ac:dyDescent="0.2">
      <c r="AJ45205" s="23"/>
      <c r="HH45205"/>
      <c r="IW45205" s="36"/>
      <c r="JI45205"/>
      <c r="JJ45205"/>
      <c r="KX45205" s="23"/>
      <c r="KY45205" s="23"/>
    </row>
    <row r="45206" spans="36:311" x14ac:dyDescent="0.2">
      <c r="AJ45206" s="23"/>
      <c r="HH45206"/>
      <c r="IW45206" s="36"/>
      <c r="JI45206"/>
      <c r="JJ45206"/>
      <c r="KX45206" s="23"/>
      <c r="KY45206" s="23"/>
    </row>
    <row r="45207" spans="36:311" x14ac:dyDescent="0.2">
      <c r="AJ45207" s="23"/>
      <c r="HH45207"/>
      <c r="IW45207" s="36"/>
      <c r="JI45207"/>
      <c r="JJ45207"/>
      <c r="KX45207" s="23"/>
      <c r="KY45207" s="23"/>
    </row>
    <row r="45208" spans="36:311" x14ac:dyDescent="0.2">
      <c r="AJ45208" s="23"/>
      <c r="HH45208"/>
      <c r="IW45208" s="36"/>
      <c r="JI45208"/>
      <c r="JJ45208"/>
      <c r="KX45208" s="23"/>
      <c r="KY45208" s="23"/>
    </row>
    <row r="45209" spans="36:311" x14ac:dyDescent="0.2">
      <c r="AJ45209" s="23"/>
      <c r="HH45209"/>
      <c r="IW45209" s="36"/>
      <c r="JI45209"/>
      <c r="JJ45209"/>
      <c r="KX45209" s="23"/>
      <c r="KY45209" s="23"/>
    </row>
    <row r="45210" spans="36:311" x14ac:dyDescent="0.2">
      <c r="AJ45210" s="23"/>
      <c r="HH45210"/>
      <c r="IW45210" s="36"/>
      <c r="JI45210"/>
      <c r="JJ45210"/>
      <c r="KX45210" s="23"/>
      <c r="KY45210" s="23"/>
    </row>
    <row r="45211" spans="36:311" x14ac:dyDescent="0.2">
      <c r="AJ45211" s="23"/>
      <c r="HH45211"/>
      <c r="IW45211" s="36"/>
      <c r="JI45211"/>
      <c r="JJ45211"/>
      <c r="KX45211" s="23"/>
      <c r="KY45211" s="23"/>
    </row>
    <row r="45212" spans="36:311" x14ac:dyDescent="0.2">
      <c r="AJ45212" s="23"/>
      <c r="HH45212"/>
      <c r="IW45212" s="36"/>
      <c r="JI45212"/>
      <c r="JJ45212"/>
      <c r="KX45212" s="23"/>
      <c r="KY45212" s="23"/>
    </row>
    <row r="45213" spans="36:311" x14ac:dyDescent="0.2">
      <c r="AJ45213" s="23"/>
      <c r="HH45213"/>
      <c r="IW45213" s="36"/>
      <c r="JI45213"/>
      <c r="JJ45213"/>
      <c r="KX45213" s="23"/>
      <c r="KY45213" s="23"/>
    </row>
    <row r="45214" spans="36:311" x14ac:dyDescent="0.2">
      <c r="AJ45214" s="23"/>
      <c r="HH45214"/>
      <c r="IW45214" s="36"/>
      <c r="JI45214"/>
      <c r="JJ45214"/>
      <c r="KX45214" s="23"/>
      <c r="KY45214" s="23"/>
    </row>
    <row r="45215" spans="36:311" x14ac:dyDescent="0.2">
      <c r="AJ45215" s="23"/>
      <c r="HH45215"/>
      <c r="IW45215" s="36"/>
      <c r="JI45215"/>
      <c r="JJ45215"/>
      <c r="KX45215" s="23"/>
      <c r="KY45215" s="23"/>
    </row>
    <row r="45216" spans="36:311" x14ac:dyDescent="0.2">
      <c r="AJ45216" s="23"/>
      <c r="HH45216"/>
      <c r="IW45216" s="36"/>
      <c r="JI45216"/>
      <c r="JJ45216"/>
      <c r="KX45216" s="23"/>
      <c r="KY45216" s="23"/>
    </row>
    <row r="45217" spans="36:311" x14ac:dyDescent="0.2">
      <c r="AJ45217" s="23"/>
      <c r="HH45217"/>
      <c r="IW45217" s="36"/>
      <c r="JI45217"/>
      <c r="JJ45217"/>
      <c r="KX45217" s="23"/>
      <c r="KY45217" s="23"/>
    </row>
    <row r="45218" spans="36:311" x14ac:dyDescent="0.2">
      <c r="AJ45218" s="23"/>
      <c r="HH45218"/>
      <c r="IW45218" s="36"/>
      <c r="JI45218"/>
      <c r="JJ45218"/>
      <c r="KX45218" s="23"/>
      <c r="KY45218" s="23"/>
    </row>
    <row r="45219" spans="36:311" x14ac:dyDescent="0.2">
      <c r="AJ45219" s="23"/>
      <c r="HH45219"/>
      <c r="IW45219" s="36"/>
      <c r="JI45219"/>
      <c r="JJ45219"/>
      <c r="KX45219" s="23"/>
      <c r="KY45219" s="23"/>
    </row>
    <row r="45220" spans="36:311" x14ac:dyDescent="0.2">
      <c r="AJ45220" s="23"/>
      <c r="HH45220"/>
      <c r="IW45220" s="36"/>
      <c r="JI45220"/>
      <c r="JJ45220"/>
      <c r="KX45220" s="23"/>
      <c r="KY45220" s="23"/>
    </row>
    <row r="45221" spans="36:311" x14ac:dyDescent="0.2">
      <c r="AJ45221" s="23"/>
      <c r="HH45221"/>
      <c r="IW45221" s="36"/>
      <c r="JI45221"/>
      <c r="JJ45221"/>
      <c r="KX45221" s="23"/>
      <c r="KY45221" s="23"/>
    </row>
    <row r="45222" spans="36:311" x14ac:dyDescent="0.2">
      <c r="AJ45222" s="23"/>
      <c r="HH45222"/>
      <c r="IW45222" s="36"/>
      <c r="JI45222"/>
      <c r="JJ45222"/>
      <c r="KX45222" s="23"/>
      <c r="KY45222" s="23"/>
    </row>
    <row r="45223" spans="36:311" x14ac:dyDescent="0.2">
      <c r="AJ45223" s="23"/>
      <c r="HH45223"/>
      <c r="IW45223" s="36"/>
      <c r="JI45223"/>
      <c r="JJ45223"/>
      <c r="KX45223" s="23"/>
      <c r="KY45223" s="23"/>
    </row>
    <row r="45224" spans="36:311" x14ac:dyDescent="0.2">
      <c r="AJ45224" s="23"/>
      <c r="HH45224"/>
      <c r="IW45224" s="36"/>
      <c r="JI45224"/>
      <c r="JJ45224"/>
      <c r="KX45224" s="23"/>
      <c r="KY45224" s="23"/>
    </row>
    <row r="45225" spans="36:311" x14ac:dyDescent="0.2">
      <c r="AJ45225" s="23"/>
      <c r="HH45225"/>
      <c r="IW45225" s="36"/>
      <c r="JI45225"/>
      <c r="JJ45225"/>
      <c r="KX45225" s="23"/>
      <c r="KY45225" s="23"/>
    </row>
    <row r="45226" spans="36:311" x14ac:dyDescent="0.2">
      <c r="AJ45226" s="23"/>
      <c r="HH45226"/>
      <c r="IW45226" s="36"/>
      <c r="JI45226"/>
      <c r="JJ45226"/>
      <c r="KX45226" s="23"/>
      <c r="KY45226" s="23"/>
    </row>
    <row r="45227" spans="36:311" x14ac:dyDescent="0.2">
      <c r="AJ45227" s="23"/>
      <c r="HH45227"/>
      <c r="IW45227" s="36"/>
      <c r="JI45227"/>
      <c r="JJ45227"/>
      <c r="KX45227" s="23"/>
      <c r="KY45227" s="23"/>
    </row>
    <row r="45228" spans="36:311" x14ac:dyDescent="0.2">
      <c r="AJ45228" s="23"/>
      <c r="HH45228"/>
      <c r="IW45228" s="36"/>
      <c r="JI45228"/>
      <c r="JJ45228"/>
      <c r="KX45228" s="23"/>
      <c r="KY45228" s="23"/>
    </row>
    <row r="45229" spans="36:311" x14ac:dyDescent="0.2">
      <c r="AJ45229" s="23"/>
      <c r="HH45229"/>
      <c r="IW45229" s="36"/>
      <c r="JI45229"/>
      <c r="JJ45229"/>
      <c r="KX45229" s="23"/>
      <c r="KY45229" s="23"/>
    </row>
    <row r="45230" spans="36:311" x14ac:dyDescent="0.2">
      <c r="AJ45230" s="23"/>
      <c r="HH45230"/>
      <c r="IW45230" s="36"/>
      <c r="JI45230"/>
      <c r="JJ45230"/>
      <c r="KX45230" s="23"/>
      <c r="KY45230" s="23"/>
    </row>
    <row r="45231" spans="36:311" x14ac:dyDescent="0.2">
      <c r="AJ45231" s="23"/>
      <c r="HH45231"/>
      <c r="IW45231" s="36"/>
      <c r="JI45231"/>
      <c r="JJ45231"/>
      <c r="KX45231" s="23"/>
      <c r="KY45231" s="23"/>
    </row>
    <row r="45232" spans="36:311" x14ac:dyDescent="0.2">
      <c r="AJ45232" s="23"/>
      <c r="HH45232"/>
      <c r="IW45232" s="36"/>
      <c r="JI45232"/>
      <c r="JJ45232"/>
      <c r="KX45232" s="23"/>
      <c r="KY45232" s="23"/>
    </row>
    <row r="45233" spans="36:311" x14ac:dyDescent="0.2">
      <c r="AJ45233" s="23"/>
      <c r="HH45233"/>
      <c r="IW45233" s="36"/>
      <c r="JI45233"/>
      <c r="JJ45233"/>
      <c r="KX45233" s="23"/>
      <c r="KY45233" s="23"/>
    </row>
    <row r="45234" spans="36:311" x14ac:dyDescent="0.2">
      <c r="AJ45234" s="23"/>
      <c r="HH45234"/>
      <c r="IW45234" s="36"/>
      <c r="JI45234"/>
      <c r="JJ45234"/>
      <c r="KX45234" s="23"/>
      <c r="KY45234" s="23"/>
    </row>
    <row r="45235" spans="36:311" x14ac:dyDescent="0.2">
      <c r="AJ45235" s="23"/>
      <c r="HH45235"/>
      <c r="IW45235" s="36"/>
      <c r="JI45235"/>
      <c r="JJ45235"/>
      <c r="KX45235" s="23"/>
      <c r="KY45235" s="23"/>
    </row>
    <row r="45236" spans="36:311" x14ac:dyDescent="0.2">
      <c r="AJ45236" s="23"/>
      <c r="HH45236"/>
      <c r="IW45236" s="36"/>
      <c r="JI45236"/>
      <c r="JJ45236"/>
      <c r="KX45236" s="23"/>
      <c r="KY45236" s="23"/>
    </row>
    <row r="45237" spans="36:311" x14ac:dyDescent="0.2">
      <c r="AJ45237" s="23"/>
      <c r="HH45237"/>
      <c r="IW45237" s="36"/>
      <c r="JI45237"/>
      <c r="JJ45237"/>
      <c r="KX45237" s="23"/>
      <c r="KY45237" s="23"/>
    </row>
    <row r="45238" spans="36:311" x14ac:dyDescent="0.2">
      <c r="AJ45238" s="23"/>
      <c r="HH45238"/>
      <c r="IW45238" s="36"/>
      <c r="JI45238"/>
      <c r="JJ45238"/>
      <c r="KX45238" s="23"/>
      <c r="KY45238" s="23"/>
    </row>
    <row r="45239" spans="36:311" x14ac:dyDescent="0.2">
      <c r="AJ45239" s="23"/>
      <c r="HH45239"/>
      <c r="IW45239" s="36"/>
      <c r="JI45239"/>
      <c r="JJ45239"/>
      <c r="KX45239" s="23"/>
      <c r="KY45239" s="23"/>
    </row>
    <row r="45240" spans="36:311" x14ac:dyDescent="0.2">
      <c r="AJ45240" s="23"/>
      <c r="HH45240"/>
      <c r="IW45240" s="36"/>
      <c r="JI45240"/>
      <c r="JJ45240"/>
      <c r="KX45240" s="23"/>
      <c r="KY45240" s="23"/>
    </row>
    <row r="45241" spans="36:311" x14ac:dyDescent="0.2">
      <c r="AJ45241" s="23"/>
      <c r="HH45241"/>
      <c r="IW45241" s="36"/>
      <c r="JI45241"/>
      <c r="JJ45241"/>
      <c r="KX45241" s="23"/>
      <c r="KY45241" s="23"/>
    </row>
    <row r="45242" spans="36:311" x14ac:dyDescent="0.2">
      <c r="AJ45242" s="23"/>
      <c r="HH45242"/>
      <c r="IW45242" s="36"/>
      <c r="JI45242"/>
      <c r="JJ45242"/>
      <c r="KX45242" s="23"/>
      <c r="KY45242" s="23"/>
    </row>
    <row r="45243" spans="36:311" x14ac:dyDescent="0.2">
      <c r="AJ45243" s="23"/>
      <c r="HH45243"/>
      <c r="IW45243" s="36"/>
      <c r="JI45243"/>
      <c r="JJ45243"/>
      <c r="KX45243" s="23"/>
      <c r="KY45243" s="23"/>
    </row>
    <row r="45244" spans="36:311" x14ac:dyDescent="0.2">
      <c r="AJ45244" s="23"/>
      <c r="HH45244"/>
      <c r="IW45244" s="36"/>
      <c r="JI45244"/>
      <c r="JJ45244"/>
      <c r="KX45244" s="23"/>
      <c r="KY45244" s="23"/>
    </row>
    <row r="45245" spans="36:311" x14ac:dyDescent="0.2">
      <c r="AJ45245" s="23"/>
      <c r="HH45245"/>
      <c r="IW45245" s="36"/>
      <c r="JI45245"/>
      <c r="JJ45245"/>
      <c r="KX45245" s="23"/>
      <c r="KY45245" s="23"/>
    </row>
    <row r="45246" spans="36:311" x14ac:dyDescent="0.2">
      <c r="AJ45246" s="23"/>
      <c r="HH45246"/>
      <c r="IW45246" s="36"/>
      <c r="JI45246"/>
      <c r="JJ45246"/>
      <c r="KX45246" s="23"/>
      <c r="KY45246" s="23"/>
    </row>
    <row r="45247" spans="36:311" x14ac:dyDescent="0.2">
      <c r="AJ45247" s="23"/>
      <c r="HH45247"/>
      <c r="IW45247" s="36"/>
      <c r="JI45247"/>
      <c r="JJ45247"/>
      <c r="KX45247" s="23"/>
      <c r="KY45247" s="23"/>
    </row>
    <row r="45248" spans="36:311" x14ac:dyDescent="0.2">
      <c r="AJ45248" s="23"/>
      <c r="HH45248"/>
      <c r="IW45248" s="36"/>
      <c r="JI45248"/>
      <c r="JJ45248"/>
      <c r="KX45248" s="23"/>
      <c r="KY45248" s="23"/>
    </row>
    <row r="45249" spans="36:311" x14ac:dyDescent="0.2">
      <c r="AJ45249" s="23"/>
      <c r="HH45249"/>
      <c r="IW45249" s="36"/>
      <c r="JI45249"/>
      <c r="JJ45249"/>
      <c r="KX45249" s="23"/>
      <c r="KY45249" s="23"/>
    </row>
    <row r="45250" spans="36:311" x14ac:dyDescent="0.2">
      <c r="AJ45250" s="23"/>
      <c r="HH45250"/>
      <c r="IW45250" s="36"/>
      <c r="JI45250"/>
      <c r="JJ45250"/>
      <c r="KX45250" s="23"/>
      <c r="KY45250" s="23"/>
    </row>
    <row r="45251" spans="36:311" x14ac:dyDescent="0.2">
      <c r="AJ45251" s="23"/>
      <c r="HH45251"/>
      <c r="IW45251" s="36"/>
      <c r="JI45251"/>
      <c r="JJ45251"/>
      <c r="KX45251" s="23"/>
      <c r="KY45251" s="23"/>
    </row>
    <row r="45252" spans="36:311" x14ac:dyDescent="0.2">
      <c r="AJ45252" s="23"/>
      <c r="HH45252"/>
      <c r="IW45252" s="36"/>
      <c r="JI45252"/>
      <c r="JJ45252"/>
      <c r="KX45252" s="23"/>
      <c r="KY45252" s="23"/>
    </row>
    <row r="45253" spans="36:311" x14ac:dyDescent="0.2">
      <c r="AJ45253" s="23"/>
      <c r="HH45253"/>
      <c r="IW45253" s="36"/>
      <c r="JI45253"/>
      <c r="JJ45253"/>
      <c r="KX45253" s="23"/>
      <c r="KY45253" s="23"/>
    </row>
    <row r="45254" spans="36:311" x14ac:dyDescent="0.2">
      <c r="AJ45254" s="23"/>
      <c r="HH45254"/>
      <c r="IW45254" s="36"/>
      <c r="JI45254"/>
      <c r="JJ45254"/>
      <c r="KX45254" s="23"/>
      <c r="KY45254" s="23"/>
    </row>
    <row r="45255" spans="36:311" x14ac:dyDescent="0.2">
      <c r="AJ45255" s="23"/>
      <c r="HH45255"/>
      <c r="IW45255" s="36"/>
      <c r="JI45255"/>
      <c r="JJ45255"/>
      <c r="KX45255" s="23"/>
      <c r="KY45255" s="23"/>
    </row>
    <row r="45256" spans="36:311" x14ac:dyDescent="0.2">
      <c r="AJ45256" s="23"/>
      <c r="HH45256"/>
      <c r="IW45256" s="36"/>
      <c r="JI45256"/>
      <c r="JJ45256"/>
      <c r="KX45256" s="23"/>
      <c r="KY45256" s="23"/>
    </row>
    <row r="45257" spans="36:311" x14ac:dyDescent="0.2">
      <c r="AJ45257" s="23"/>
      <c r="HH45257"/>
      <c r="IW45257" s="36"/>
      <c r="JI45257"/>
      <c r="JJ45257"/>
      <c r="KX45257" s="23"/>
      <c r="KY45257" s="23"/>
    </row>
    <row r="45258" spans="36:311" x14ac:dyDescent="0.2">
      <c r="AJ45258" s="23"/>
      <c r="HH45258"/>
      <c r="IW45258" s="36"/>
      <c r="JI45258"/>
      <c r="JJ45258"/>
      <c r="KX45258" s="23"/>
      <c r="KY45258" s="23"/>
    </row>
    <row r="45259" spans="36:311" x14ac:dyDescent="0.2">
      <c r="AJ45259" s="23"/>
      <c r="HH45259"/>
      <c r="IW45259" s="36"/>
      <c r="JI45259"/>
      <c r="JJ45259"/>
      <c r="KX45259" s="23"/>
      <c r="KY45259" s="23"/>
    </row>
    <row r="45260" spans="36:311" x14ac:dyDescent="0.2">
      <c r="AJ45260" s="23"/>
      <c r="HH45260"/>
      <c r="IW45260" s="36"/>
      <c r="JI45260"/>
      <c r="JJ45260"/>
      <c r="KX45260" s="23"/>
      <c r="KY45260" s="23"/>
    </row>
    <row r="45261" spans="36:311" x14ac:dyDescent="0.2">
      <c r="AJ45261" s="23"/>
      <c r="HH45261"/>
      <c r="IW45261" s="36"/>
      <c r="JI45261"/>
      <c r="JJ45261"/>
      <c r="KX45261" s="23"/>
      <c r="KY45261" s="23"/>
    </row>
    <row r="45262" spans="36:311" x14ac:dyDescent="0.2">
      <c r="AJ45262" s="23"/>
      <c r="HH45262"/>
      <c r="IW45262" s="36"/>
      <c r="JI45262"/>
      <c r="JJ45262"/>
      <c r="KX45262" s="23"/>
      <c r="KY45262" s="23"/>
    </row>
    <row r="45263" spans="36:311" x14ac:dyDescent="0.2">
      <c r="AJ45263" s="23"/>
      <c r="HH45263"/>
      <c r="IW45263" s="36"/>
      <c r="JI45263"/>
      <c r="JJ45263"/>
      <c r="KX45263" s="23"/>
      <c r="KY45263" s="23"/>
    </row>
    <row r="45264" spans="36:311" x14ac:dyDescent="0.2">
      <c r="AJ45264" s="23"/>
      <c r="HH45264"/>
      <c r="IW45264" s="36"/>
      <c r="JI45264"/>
      <c r="JJ45264"/>
      <c r="KX45264" s="23"/>
      <c r="KY45264" s="23"/>
    </row>
    <row r="45265" spans="36:311" x14ac:dyDescent="0.2">
      <c r="AJ45265" s="23"/>
      <c r="HH45265"/>
      <c r="IW45265" s="36"/>
      <c r="JI45265"/>
      <c r="JJ45265"/>
      <c r="KX45265" s="23"/>
      <c r="KY45265" s="23"/>
    </row>
    <row r="45266" spans="36:311" x14ac:dyDescent="0.2">
      <c r="AJ45266" s="23"/>
      <c r="HH45266"/>
      <c r="IW45266" s="36"/>
      <c r="JI45266"/>
      <c r="JJ45266"/>
      <c r="KX45266" s="23"/>
      <c r="KY45266" s="23"/>
    </row>
    <row r="45267" spans="36:311" x14ac:dyDescent="0.2">
      <c r="AJ45267" s="23"/>
      <c r="HH45267"/>
      <c r="IW45267" s="36"/>
      <c r="JI45267"/>
      <c r="JJ45267"/>
      <c r="KX45267" s="23"/>
      <c r="KY45267" s="23"/>
    </row>
    <row r="45268" spans="36:311" x14ac:dyDescent="0.2">
      <c r="AJ45268" s="23"/>
      <c r="HH45268"/>
      <c r="IW45268" s="36"/>
      <c r="JI45268"/>
      <c r="JJ45268"/>
      <c r="KX45268" s="23"/>
      <c r="KY45268" s="23"/>
    </row>
    <row r="45269" spans="36:311" x14ac:dyDescent="0.2">
      <c r="AJ45269" s="23"/>
      <c r="HH45269"/>
      <c r="IW45269" s="36"/>
      <c r="JI45269"/>
      <c r="JJ45269"/>
      <c r="KX45269" s="23"/>
      <c r="KY45269" s="23"/>
    </row>
    <row r="45270" spans="36:311" x14ac:dyDescent="0.2">
      <c r="AJ45270" s="23"/>
      <c r="HH45270"/>
      <c r="IW45270" s="36"/>
      <c r="JI45270"/>
      <c r="JJ45270"/>
      <c r="KX45270" s="23"/>
      <c r="KY45270" s="23"/>
    </row>
    <row r="45271" spans="36:311" x14ac:dyDescent="0.2">
      <c r="AJ45271" s="23"/>
      <c r="HH45271"/>
      <c r="IW45271" s="36"/>
      <c r="JI45271"/>
      <c r="JJ45271"/>
      <c r="KX45271" s="23"/>
      <c r="KY45271" s="23"/>
    </row>
    <row r="45272" spans="36:311" x14ac:dyDescent="0.2">
      <c r="AJ45272" s="23"/>
      <c r="HH45272"/>
      <c r="IW45272" s="36"/>
      <c r="JI45272"/>
      <c r="JJ45272"/>
      <c r="KX45272" s="23"/>
      <c r="KY45272" s="23"/>
    </row>
    <row r="45273" spans="36:311" x14ac:dyDescent="0.2">
      <c r="AJ45273" s="23"/>
      <c r="HH45273"/>
      <c r="IW45273" s="36"/>
      <c r="JI45273"/>
      <c r="JJ45273"/>
      <c r="KX45273" s="23"/>
      <c r="KY45273" s="23"/>
    </row>
    <row r="45274" spans="36:311" x14ac:dyDescent="0.2">
      <c r="AJ45274" s="23"/>
      <c r="HH45274"/>
      <c r="IW45274" s="36"/>
      <c r="JI45274"/>
      <c r="JJ45274"/>
      <c r="KX45274" s="23"/>
      <c r="KY45274" s="23"/>
    </row>
    <row r="45275" spans="36:311" x14ac:dyDescent="0.2">
      <c r="AJ45275" s="23"/>
      <c r="HH45275"/>
      <c r="IW45275" s="36"/>
      <c r="JI45275"/>
      <c r="JJ45275"/>
      <c r="KX45275" s="23"/>
      <c r="KY45275" s="23"/>
    </row>
    <row r="45276" spans="36:311" x14ac:dyDescent="0.2">
      <c r="AJ45276" s="23"/>
      <c r="HH45276"/>
      <c r="IW45276" s="36"/>
      <c r="JI45276"/>
      <c r="JJ45276"/>
      <c r="KX45276" s="23"/>
      <c r="KY45276" s="23"/>
    </row>
    <row r="45277" spans="36:311" x14ac:dyDescent="0.2">
      <c r="AJ45277" s="23"/>
      <c r="HH45277"/>
      <c r="IW45277" s="36"/>
      <c r="JI45277"/>
      <c r="JJ45277"/>
      <c r="KX45277" s="23"/>
      <c r="KY45277" s="23"/>
    </row>
    <row r="45278" spans="36:311" x14ac:dyDescent="0.2">
      <c r="AJ45278" s="23"/>
      <c r="HH45278"/>
      <c r="IW45278" s="36"/>
      <c r="JI45278"/>
      <c r="JJ45278"/>
      <c r="KX45278" s="23"/>
      <c r="KY45278" s="23"/>
    </row>
    <row r="45279" spans="36:311" x14ac:dyDescent="0.2">
      <c r="AJ45279" s="23"/>
      <c r="HH45279"/>
      <c r="IW45279" s="36"/>
      <c r="JI45279"/>
      <c r="JJ45279"/>
      <c r="KX45279" s="23"/>
      <c r="KY45279" s="23"/>
    </row>
    <row r="45280" spans="36:311" x14ac:dyDescent="0.2">
      <c r="AJ45280" s="23"/>
      <c r="HH45280"/>
      <c r="IW45280" s="36"/>
      <c r="JI45280"/>
      <c r="JJ45280"/>
      <c r="KX45280" s="23"/>
      <c r="KY45280" s="23"/>
    </row>
    <row r="45281" spans="36:311" x14ac:dyDescent="0.2">
      <c r="AJ45281" s="23"/>
      <c r="HH45281"/>
      <c r="IW45281" s="36"/>
      <c r="JI45281"/>
      <c r="JJ45281"/>
      <c r="KX45281" s="23"/>
      <c r="KY45281" s="23"/>
    </row>
    <row r="45282" spans="36:311" x14ac:dyDescent="0.2">
      <c r="AJ45282" s="23"/>
      <c r="HH45282"/>
      <c r="IW45282" s="36"/>
      <c r="JI45282"/>
      <c r="JJ45282"/>
      <c r="KX45282" s="23"/>
      <c r="KY45282" s="23"/>
    </row>
    <row r="45283" spans="36:311" x14ac:dyDescent="0.2">
      <c r="AJ45283" s="23"/>
      <c r="HH45283"/>
      <c r="IW45283" s="36"/>
      <c r="JI45283"/>
      <c r="JJ45283"/>
      <c r="KX45283" s="23"/>
      <c r="KY45283" s="23"/>
    </row>
    <row r="45284" spans="36:311" x14ac:dyDescent="0.2">
      <c r="AJ45284" s="23"/>
      <c r="HH45284"/>
      <c r="IW45284" s="36"/>
      <c r="JI45284"/>
      <c r="JJ45284"/>
      <c r="KX45284" s="23"/>
      <c r="KY45284" s="23"/>
    </row>
    <row r="45285" spans="36:311" x14ac:dyDescent="0.2">
      <c r="AJ45285" s="23"/>
      <c r="HH45285"/>
      <c r="IW45285" s="36"/>
      <c r="JI45285"/>
      <c r="JJ45285"/>
      <c r="KX45285" s="23"/>
      <c r="KY45285" s="23"/>
    </row>
    <row r="45286" spans="36:311" x14ac:dyDescent="0.2">
      <c r="AJ45286" s="23"/>
      <c r="HH45286"/>
      <c r="IW45286" s="36"/>
      <c r="JI45286"/>
      <c r="JJ45286"/>
      <c r="KX45286" s="23"/>
      <c r="KY45286" s="23"/>
    </row>
    <row r="45287" spans="36:311" x14ac:dyDescent="0.2">
      <c r="AJ45287" s="23"/>
      <c r="HH45287"/>
      <c r="IW45287" s="36"/>
      <c r="JI45287"/>
      <c r="JJ45287"/>
      <c r="KX45287" s="23"/>
      <c r="KY45287" s="23"/>
    </row>
    <row r="45288" spans="36:311" x14ac:dyDescent="0.2">
      <c r="AJ45288" s="23"/>
      <c r="HH45288"/>
      <c r="IW45288" s="36"/>
      <c r="JI45288"/>
      <c r="JJ45288"/>
      <c r="KX45288" s="23"/>
      <c r="KY45288" s="23"/>
    </row>
    <row r="45289" spans="36:311" x14ac:dyDescent="0.2">
      <c r="AJ45289" s="23"/>
      <c r="HH45289"/>
      <c r="IW45289" s="36"/>
      <c r="JI45289"/>
      <c r="JJ45289"/>
      <c r="KX45289" s="23"/>
      <c r="KY45289" s="23"/>
    </row>
    <row r="45290" spans="36:311" x14ac:dyDescent="0.2">
      <c r="AJ45290" s="23"/>
      <c r="HH45290"/>
      <c r="IW45290" s="36"/>
      <c r="JI45290"/>
      <c r="JJ45290"/>
      <c r="KX45290" s="23"/>
      <c r="KY45290" s="23"/>
    </row>
    <row r="45291" spans="36:311" x14ac:dyDescent="0.2">
      <c r="AJ45291" s="23"/>
      <c r="HH45291"/>
      <c r="IW45291" s="36"/>
      <c r="JI45291"/>
      <c r="JJ45291"/>
      <c r="KX45291" s="23"/>
      <c r="KY45291" s="23"/>
    </row>
    <row r="45292" spans="36:311" x14ac:dyDescent="0.2">
      <c r="AJ45292" s="23"/>
      <c r="HH45292"/>
      <c r="IW45292" s="36"/>
      <c r="JI45292"/>
      <c r="JJ45292"/>
      <c r="KX45292" s="23"/>
      <c r="KY45292" s="23"/>
    </row>
    <row r="45293" spans="36:311" x14ac:dyDescent="0.2">
      <c r="AJ45293" s="23"/>
      <c r="HH45293"/>
      <c r="IW45293" s="36"/>
      <c r="JI45293"/>
      <c r="JJ45293"/>
      <c r="KX45293" s="23"/>
      <c r="KY45293" s="23"/>
    </row>
    <row r="45294" spans="36:311" x14ac:dyDescent="0.2">
      <c r="AJ45294" s="23"/>
      <c r="HH45294"/>
      <c r="IW45294" s="36"/>
      <c r="JI45294"/>
      <c r="JJ45294"/>
      <c r="KX45294" s="23"/>
      <c r="KY45294" s="23"/>
    </row>
    <row r="45295" spans="36:311" x14ac:dyDescent="0.2">
      <c r="AJ45295" s="23"/>
      <c r="HH45295"/>
      <c r="IW45295" s="36"/>
      <c r="JI45295"/>
      <c r="JJ45295"/>
      <c r="KX45295" s="23"/>
      <c r="KY45295" s="23"/>
    </row>
    <row r="45296" spans="36:311" x14ac:dyDescent="0.2">
      <c r="AJ45296" s="23"/>
      <c r="HH45296"/>
      <c r="IW45296" s="36"/>
      <c r="JI45296"/>
      <c r="JJ45296"/>
      <c r="KX45296" s="23"/>
      <c r="KY45296" s="23"/>
    </row>
    <row r="45297" spans="36:311" x14ac:dyDescent="0.2">
      <c r="AJ45297" s="23"/>
      <c r="HH45297"/>
      <c r="IW45297" s="36"/>
      <c r="JI45297"/>
      <c r="JJ45297"/>
      <c r="KX45297" s="23"/>
      <c r="KY45297" s="23"/>
    </row>
    <row r="45298" spans="36:311" x14ac:dyDescent="0.2">
      <c r="AJ45298" s="23"/>
      <c r="HH45298"/>
      <c r="IW45298" s="36"/>
      <c r="JI45298"/>
      <c r="JJ45298"/>
      <c r="KX45298" s="23"/>
      <c r="KY45298" s="23"/>
    </row>
    <row r="45299" spans="36:311" x14ac:dyDescent="0.2">
      <c r="AJ45299" s="23"/>
      <c r="HH45299"/>
      <c r="IW45299" s="36"/>
      <c r="JI45299"/>
      <c r="JJ45299"/>
      <c r="KX45299" s="23"/>
      <c r="KY45299" s="23"/>
    </row>
    <row r="45300" spans="36:311" x14ac:dyDescent="0.2">
      <c r="AJ45300" s="23"/>
      <c r="HH45300"/>
      <c r="IW45300" s="36"/>
      <c r="JI45300"/>
      <c r="JJ45300"/>
      <c r="KX45300" s="23"/>
      <c r="KY45300" s="23"/>
    </row>
    <row r="45301" spans="36:311" x14ac:dyDescent="0.2">
      <c r="AJ45301" s="23"/>
      <c r="HH45301"/>
      <c r="IW45301" s="36"/>
      <c r="JI45301"/>
      <c r="JJ45301"/>
      <c r="KX45301" s="23"/>
      <c r="KY45301" s="23"/>
    </row>
    <row r="45302" spans="36:311" x14ac:dyDescent="0.2">
      <c r="AJ45302" s="23"/>
      <c r="HH45302"/>
      <c r="IW45302" s="36"/>
      <c r="JI45302"/>
      <c r="JJ45302"/>
      <c r="KX45302" s="23"/>
      <c r="KY45302" s="23"/>
    </row>
    <row r="45303" spans="36:311" x14ac:dyDescent="0.2">
      <c r="AJ45303" s="23"/>
      <c r="HH45303"/>
      <c r="IW45303" s="36"/>
      <c r="JI45303"/>
      <c r="JJ45303"/>
      <c r="KX45303" s="23"/>
      <c r="KY45303" s="23"/>
    </row>
    <row r="45304" spans="36:311" x14ac:dyDescent="0.2">
      <c r="AJ45304" s="23"/>
      <c r="HH45304"/>
      <c r="IW45304" s="36"/>
      <c r="JI45304"/>
      <c r="JJ45304"/>
      <c r="KX45304" s="23"/>
      <c r="KY45304" s="23"/>
    </row>
    <row r="45305" spans="36:311" x14ac:dyDescent="0.2">
      <c r="AJ45305" s="23"/>
      <c r="HH45305"/>
      <c r="IW45305" s="36"/>
      <c r="JI45305"/>
      <c r="JJ45305"/>
      <c r="KX45305" s="23"/>
      <c r="KY45305" s="23"/>
    </row>
    <row r="45306" spans="36:311" x14ac:dyDescent="0.2">
      <c r="AJ45306" s="23"/>
      <c r="HH45306"/>
      <c r="IW45306" s="36"/>
      <c r="JI45306"/>
      <c r="JJ45306"/>
      <c r="KX45306" s="23"/>
      <c r="KY45306" s="23"/>
    </row>
    <row r="45307" spans="36:311" x14ac:dyDescent="0.2">
      <c r="AJ45307" s="23"/>
      <c r="HH45307"/>
      <c r="IW45307" s="36"/>
      <c r="JI45307"/>
      <c r="JJ45307"/>
      <c r="KX45307" s="23"/>
      <c r="KY45307" s="23"/>
    </row>
    <row r="45308" spans="36:311" x14ac:dyDescent="0.2">
      <c r="AJ45308" s="23"/>
      <c r="HH45308"/>
      <c r="IW45308" s="36"/>
      <c r="JI45308"/>
      <c r="JJ45308"/>
      <c r="KX45308" s="23"/>
      <c r="KY45308" s="23"/>
    </row>
    <row r="45309" spans="36:311" x14ac:dyDescent="0.2">
      <c r="AJ45309" s="23"/>
      <c r="HH45309"/>
      <c r="IW45309" s="36"/>
      <c r="JI45309"/>
      <c r="JJ45309"/>
      <c r="KX45309" s="23"/>
      <c r="KY45309" s="23"/>
    </row>
    <row r="45310" spans="36:311" x14ac:dyDescent="0.2">
      <c r="AJ45310" s="23"/>
      <c r="HH45310"/>
      <c r="IW45310" s="36"/>
      <c r="JI45310"/>
      <c r="JJ45310"/>
      <c r="KX45310" s="23"/>
      <c r="KY45310" s="23"/>
    </row>
    <row r="45311" spans="36:311" x14ac:dyDescent="0.2">
      <c r="AJ45311" s="23"/>
      <c r="HH45311"/>
      <c r="IW45311" s="36"/>
      <c r="JI45311"/>
      <c r="JJ45311"/>
      <c r="KX45311" s="23"/>
      <c r="KY45311" s="23"/>
    </row>
    <row r="45312" spans="36:311" x14ac:dyDescent="0.2">
      <c r="AJ45312" s="23"/>
      <c r="HH45312"/>
      <c r="IW45312" s="36"/>
      <c r="JI45312"/>
      <c r="JJ45312"/>
      <c r="KX45312" s="23"/>
      <c r="KY45312" s="23"/>
    </row>
    <row r="45313" spans="36:311" x14ac:dyDescent="0.2">
      <c r="AJ45313" s="23"/>
      <c r="HH45313"/>
      <c r="IW45313" s="36"/>
      <c r="JI45313"/>
      <c r="JJ45313"/>
      <c r="KX45313" s="23"/>
      <c r="KY45313" s="23"/>
    </row>
    <row r="45314" spans="36:311" x14ac:dyDescent="0.2">
      <c r="AJ45314" s="23"/>
      <c r="HH45314"/>
      <c r="IW45314" s="36"/>
      <c r="JI45314"/>
      <c r="JJ45314"/>
      <c r="KX45314" s="23"/>
      <c r="KY45314" s="23"/>
    </row>
    <row r="45315" spans="36:311" x14ac:dyDescent="0.2">
      <c r="AJ45315" s="23"/>
      <c r="HH45315"/>
      <c r="IW45315" s="36"/>
      <c r="JI45315"/>
      <c r="JJ45315"/>
      <c r="KX45315" s="23"/>
      <c r="KY45315" s="23"/>
    </row>
    <row r="45316" spans="36:311" x14ac:dyDescent="0.2">
      <c r="AJ45316" s="23"/>
      <c r="HH45316"/>
      <c r="IW45316" s="36"/>
      <c r="JI45316"/>
      <c r="JJ45316"/>
      <c r="KX45316" s="23"/>
      <c r="KY45316" s="23"/>
    </row>
    <row r="45317" spans="36:311" x14ac:dyDescent="0.2">
      <c r="AJ45317" s="23"/>
      <c r="HH45317"/>
      <c r="IW45317" s="36"/>
      <c r="JI45317"/>
      <c r="JJ45317"/>
      <c r="KX45317" s="23"/>
      <c r="KY45317" s="23"/>
    </row>
    <row r="45318" spans="36:311" x14ac:dyDescent="0.2">
      <c r="AJ45318" s="23"/>
      <c r="HH45318"/>
      <c r="IW45318" s="36"/>
      <c r="JI45318"/>
      <c r="JJ45318"/>
      <c r="KX45318" s="23"/>
      <c r="KY45318" s="23"/>
    </row>
    <row r="45319" spans="36:311" x14ac:dyDescent="0.2">
      <c r="AJ45319" s="23"/>
      <c r="HH45319"/>
      <c r="IW45319" s="36"/>
      <c r="JI45319"/>
      <c r="JJ45319"/>
      <c r="KX45319" s="23"/>
      <c r="KY45319" s="23"/>
    </row>
    <row r="45320" spans="36:311" x14ac:dyDescent="0.2">
      <c r="AJ45320" s="23"/>
      <c r="HH45320"/>
      <c r="IW45320" s="36"/>
      <c r="JI45320"/>
      <c r="JJ45320"/>
      <c r="KX45320" s="23"/>
      <c r="KY45320" s="23"/>
    </row>
    <row r="45321" spans="36:311" x14ac:dyDescent="0.2">
      <c r="AJ45321" s="23"/>
      <c r="HH45321"/>
      <c r="IW45321" s="36"/>
      <c r="JI45321"/>
      <c r="JJ45321"/>
      <c r="KX45321" s="23"/>
      <c r="KY45321" s="23"/>
    </row>
    <row r="45322" spans="36:311" x14ac:dyDescent="0.2">
      <c r="AJ45322" s="23"/>
      <c r="HH45322"/>
      <c r="IW45322" s="36"/>
      <c r="JI45322"/>
      <c r="JJ45322"/>
      <c r="KX45322" s="23"/>
      <c r="KY45322" s="23"/>
    </row>
    <row r="45323" spans="36:311" x14ac:dyDescent="0.2">
      <c r="AJ45323" s="23"/>
      <c r="HH45323"/>
      <c r="IW45323" s="36"/>
      <c r="JI45323"/>
      <c r="JJ45323"/>
      <c r="KX45323" s="23"/>
      <c r="KY45323" s="23"/>
    </row>
    <row r="45324" spans="36:311" x14ac:dyDescent="0.2">
      <c r="AJ45324" s="23"/>
      <c r="HH45324"/>
      <c r="IW45324" s="36"/>
      <c r="JI45324"/>
      <c r="JJ45324"/>
      <c r="KX45324" s="23"/>
      <c r="KY45324" s="23"/>
    </row>
    <row r="45325" spans="36:311" x14ac:dyDescent="0.2">
      <c r="AJ45325" s="23"/>
      <c r="HH45325"/>
      <c r="IW45325" s="36"/>
      <c r="JI45325"/>
      <c r="JJ45325"/>
      <c r="KX45325" s="23"/>
      <c r="KY45325" s="23"/>
    </row>
    <row r="45326" spans="36:311" x14ac:dyDescent="0.2">
      <c r="AJ45326" s="23"/>
      <c r="HH45326"/>
      <c r="IW45326" s="36"/>
      <c r="JI45326"/>
      <c r="JJ45326"/>
      <c r="KX45326" s="23"/>
      <c r="KY45326" s="23"/>
    </row>
    <row r="45327" spans="36:311" x14ac:dyDescent="0.2">
      <c r="AJ45327" s="23"/>
      <c r="HH45327"/>
      <c r="IW45327" s="36"/>
      <c r="JI45327"/>
      <c r="JJ45327"/>
      <c r="KX45327" s="23"/>
      <c r="KY45327" s="23"/>
    </row>
    <row r="45328" spans="36:311" x14ac:dyDescent="0.2">
      <c r="AJ45328" s="23"/>
      <c r="HH45328"/>
      <c r="IW45328" s="36"/>
      <c r="JI45328"/>
      <c r="JJ45328"/>
      <c r="KX45328" s="23"/>
      <c r="KY45328" s="23"/>
    </row>
    <row r="45329" spans="36:311" x14ac:dyDescent="0.2">
      <c r="AJ45329" s="23"/>
      <c r="HH45329"/>
      <c r="IW45329" s="36"/>
      <c r="JI45329"/>
      <c r="JJ45329"/>
      <c r="KX45329" s="23"/>
      <c r="KY45329" s="23"/>
    </row>
    <row r="45330" spans="36:311" x14ac:dyDescent="0.2">
      <c r="AJ45330" s="23"/>
      <c r="HH45330"/>
      <c r="IW45330" s="36"/>
      <c r="JI45330"/>
      <c r="JJ45330"/>
      <c r="KX45330" s="23"/>
      <c r="KY45330" s="23"/>
    </row>
    <row r="45331" spans="36:311" x14ac:dyDescent="0.2">
      <c r="AJ45331" s="23"/>
      <c r="HH45331"/>
      <c r="IW45331" s="36"/>
      <c r="JI45331"/>
      <c r="JJ45331"/>
      <c r="KX45331" s="23"/>
      <c r="KY45331" s="23"/>
    </row>
    <row r="45332" spans="36:311" x14ac:dyDescent="0.2">
      <c r="AJ45332" s="23"/>
      <c r="HH45332"/>
      <c r="IW45332" s="36"/>
      <c r="JI45332"/>
      <c r="JJ45332"/>
      <c r="KX45332" s="23"/>
      <c r="KY45332" s="23"/>
    </row>
    <row r="45333" spans="36:311" x14ac:dyDescent="0.2">
      <c r="AJ45333" s="23"/>
      <c r="HH45333"/>
      <c r="IW45333" s="36"/>
      <c r="JI45333"/>
      <c r="JJ45333"/>
      <c r="KX45333" s="23"/>
      <c r="KY45333" s="23"/>
    </row>
    <row r="45334" spans="36:311" x14ac:dyDescent="0.2">
      <c r="AJ45334" s="23"/>
      <c r="HH45334"/>
      <c r="IW45334" s="36"/>
      <c r="JI45334"/>
      <c r="JJ45334"/>
      <c r="KX45334" s="23"/>
      <c r="KY45334" s="23"/>
    </row>
    <row r="45335" spans="36:311" x14ac:dyDescent="0.2">
      <c r="AJ45335" s="23"/>
      <c r="HH45335"/>
      <c r="IW45335" s="36"/>
      <c r="JI45335"/>
      <c r="JJ45335"/>
      <c r="KX45335" s="23"/>
      <c r="KY45335" s="23"/>
    </row>
    <row r="45336" spans="36:311" x14ac:dyDescent="0.2">
      <c r="AJ45336" s="23"/>
      <c r="HH45336"/>
      <c r="IW45336" s="36"/>
      <c r="JI45336"/>
      <c r="JJ45336"/>
      <c r="KX45336" s="23"/>
      <c r="KY45336" s="23"/>
    </row>
    <row r="45337" spans="36:311" x14ac:dyDescent="0.2">
      <c r="AJ45337" s="23"/>
      <c r="HH45337"/>
      <c r="IW45337" s="36"/>
      <c r="JI45337"/>
      <c r="JJ45337"/>
      <c r="KX45337" s="23"/>
      <c r="KY45337" s="23"/>
    </row>
    <row r="45338" spans="36:311" x14ac:dyDescent="0.2">
      <c r="AJ45338" s="23"/>
      <c r="HH45338"/>
      <c r="IW45338" s="36"/>
      <c r="JI45338"/>
      <c r="JJ45338"/>
      <c r="KX45338" s="23"/>
      <c r="KY45338" s="23"/>
    </row>
    <row r="45339" spans="36:311" x14ac:dyDescent="0.2">
      <c r="AJ45339" s="23"/>
      <c r="HH45339"/>
      <c r="IW45339" s="36"/>
      <c r="JI45339"/>
      <c r="JJ45339"/>
      <c r="KX45339" s="23"/>
      <c r="KY45339" s="23"/>
    </row>
    <row r="45340" spans="36:311" x14ac:dyDescent="0.2">
      <c r="AJ45340" s="23"/>
      <c r="HH45340"/>
      <c r="IW45340" s="36"/>
      <c r="JI45340"/>
      <c r="JJ45340"/>
      <c r="KX45340" s="23"/>
      <c r="KY45340" s="23"/>
    </row>
    <row r="45341" spans="36:311" x14ac:dyDescent="0.2">
      <c r="AJ45341" s="23"/>
      <c r="HH45341"/>
      <c r="IW45341" s="36"/>
      <c r="JI45341"/>
      <c r="JJ45341"/>
      <c r="KX45341" s="23"/>
      <c r="KY45341" s="23"/>
    </row>
    <row r="45342" spans="36:311" x14ac:dyDescent="0.2">
      <c r="AJ45342" s="23"/>
      <c r="HH45342"/>
      <c r="IW45342" s="36"/>
      <c r="JI45342"/>
      <c r="JJ45342"/>
      <c r="KX45342" s="23"/>
      <c r="KY45342" s="23"/>
    </row>
    <row r="45343" spans="36:311" x14ac:dyDescent="0.2">
      <c r="AJ45343" s="23"/>
      <c r="HH45343"/>
      <c r="IW45343" s="36"/>
      <c r="JI45343"/>
      <c r="JJ45343"/>
      <c r="KX45343" s="23"/>
      <c r="KY45343" s="23"/>
    </row>
    <row r="45344" spans="36:311" x14ac:dyDescent="0.2">
      <c r="AJ45344" s="23"/>
      <c r="HH45344"/>
      <c r="IW45344" s="36"/>
      <c r="JI45344"/>
      <c r="JJ45344"/>
      <c r="KX45344" s="23"/>
      <c r="KY45344" s="23"/>
    </row>
    <row r="45345" spans="36:311" x14ac:dyDescent="0.2">
      <c r="AJ45345" s="23"/>
      <c r="HH45345"/>
      <c r="IW45345" s="36"/>
      <c r="JI45345"/>
      <c r="JJ45345"/>
      <c r="KX45345" s="23"/>
      <c r="KY45345" s="23"/>
    </row>
    <row r="45346" spans="36:311" x14ac:dyDescent="0.2">
      <c r="AJ45346" s="23"/>
      <c r="HH45346"/>
      <c r="IW45346" s="36"/>
      <c r="JI45346"/>
      <c r="JJ45346"/>
      <c r="KX45346" s="23"/>
      <c r="KY45346" s="23"/>
    </row>
    <row r="45347" spans="36:311" x14ac:dyDescent="0.2">
      <c r="AJ45347" s="23"/>
      <c r="HH45347"/>
      <c r="IW45347" s="36"/>
      <c r="JI45347"/>
      <c r="JJ45347"/>
      <c r="KX45347" s="23"/>
      <c r="KY45347" s="23"/>
    </row>
    <row r="45348" spans="36:311" x14ac:dyDescent="0.2">
      <c r="AJ45348" s="23"/>
      <c r="HH45348"/>
      <c r="IW45348" s="36"/>
      <c r="JI45348"/>
      <c r="JJ45348"/>
      <c r="KX45348" s="23"/>
      <c r="KY45348" s="23"/>
    </row>
    <row r="45349" spans="36:311" x14ac:dyDescent="0.2">
      <c r="AJ45349" s="23"/>
      <c r="HH45349"/>
      <c r="IW45349" s="36"/>
      <c r="JI45349"/>
      <c r="JJ45349"/>
      <c r="KX45349" s="23"/>
      <c r="KY45349" s="23"/>
    </row>
    <row r="45350" spans="36:311" x14ac:dyDescent="0.2">
      <c r="AJ45350" s="23"/>
      <c r="HH45350"/>
      <c r="IW45350" s="36"/>
      <c r="JI45350"/>
      <c r="JJ45350"/>
      <c r="KX45350" s="23"/>
      <c r="KY45350" s="23"/>
    </row>
    <row r="45351" spans="36:311" x14ac:dyDescent="0.2">
      <c r="AJ45351" s="23"/>
      <c r="HH45351"/>
      <c r="IW45351" s="36"/>
      <c r="JI45351"/>
      <c r="JJ45351"/>
      <c r="KX45351" s="23"/>
      <c r="KY45351" s="23"/>
    </row>
    <row r="45352" spans="36:311" x14ac:dyDescent="0.2">
      <c r="AJ45352" s="23"/>
      <c r="HH45352"/>
      <c r="IW45352" s="36"/>
      <c r="JI45352"/>
      <c r="JJ45352"/>
      <c r="KX45352" s="23"/>
      <c r="KY45352" s="23"/>
    </row>
    <row r="45353" spans="36:311" x14ac:dyDescent="0.2">
      <c r="AJ45353" s="23"/>
      <c r="HH45353"/>
      <c r="IW45353" s="36"/>
      <c r="JI45353"/>
      <c r="JJ45353"/>
      <c r="KX45353" s="23"/>
      <c r="KY45353" s="23"/>
    </row>
    <row r="45354" spans="36:311" x14ac:dyDescent="0.2">
      <c r="AJ45354" s="23"/>
      <c r="HH45354"/>
      <c r="IW45354" s="36"/>
      <c r="JI45354"/>
      <c r="JJ45354"/>
      <c r="KX45354" s="23"/>
      <c r="KY45354" s="23"/>
    </row>
    <row r="45355" spans="36:311" x14ac:dyDescent="0.2">
      <c r="AJ45355" s="23"/>
      <c r="HH45355"/>
      <c r="IW45355" s="36"/>
      <c r="JI45355"/>
      <c r="JJ45355"/>
      <c r="KX45355" s="23"/>
      <c r="KY45355" s="23"/>
    </row>
    <row r="45356" spans="36:311" x14ac:dyDescent="0.2">
      <c r="AJ45356" s="23"/>
      <c r="HH45356"/>
      <c r="IW45356" s="36"/>
      <c r="JI45356"/>
      <c r="JJ45356"/>
      <c r="KX45356" s="23"/>
      <c r="KY45356" s="23"/>
    </row>
    <row r="45357" spans="36:311" x14ac:dyDescent="0.2">
      <c r="AJ45357" s="23"/>
      <c r="HH45357"/>
      <c r="IW45357" s="36"/>
      <c r="JI45357"/>
      <c r="JJ45357"/>
      <c r="KX45357" s="23"/>
      <c r="KY45357" s="23"/>
    </row>
    <row r="45358" spans="36:311" x14ac:dyDescent="0.2">
      <c r="AJ45358" s="23"/>
      <c r="HH45358"/>
      <c r="IW45358" s="36"/>
      <c r="JI45358"/>
      <c r="JJ45358"/>
      <c r="KX45358" s="23"/>
      <c r="KY45358" s="23"/>
    </row>
    <row r="45359" spans="36:311" x14ac:dyDescent="0.2">
      <c r="AJ45359" s="23"/>
      <c r="HH45359"/>
      <c r="IW45359" s="36"/>
      <c r="JI45359"/>
      <c r="JJ45359"/>
      <c r="KX45359" s="23"/>
      <c r="KY45359" s="23"/>
    </row>
    <row r="45360" spans="36:311" x14ac:dyDescent="0.2">
      <c r="AJ45360" s="23"/>
      <c r="HH45360"/>
      <c r="IW45360" s="36"/>
      <c r="JI45360"/>
      <c r="JJ45360"/>
      <c r="KX45360" s="23"/>
      <c r="KY45360" s="23"/>
    </row>
    <row r="45361" spans="36:311" x14ac:dyDescent="0.2">
      <c r="AJ45361" s="23"/>
      <c r="HH45361"/>
      <c r="IW45361" s="36"/>
      <c r="JI45361"/>
      <c r="JJ45361"/>
      <c r="KX45361" s="23"/>
      <c r="KY45361" s="23"/>
    </row>
    <row r="45362" spans="36:311" x14ac:dyDescent="0.2">
      <c r="AJ45362" s="23"/>
      <c r="HH45362"/>
      <c r="IW45362" s="36"/>
      <c r="JI45362"/>
      <c r="JJ45362"/>
      <c r="KX45362" s="23"/>
      <c r="KY45362" s="23"/>
    </row>
    <row r="45363" spans="36:311" x14ac:dyDescent="0.2">
      <c r="AJ45363" s="23"/>
      <c r="HH45363"/>
      <c r="IW45363" s="36"/>
      <c r="JI45363"/>
      <c r="JJ45363"/>
      <c r="KX45363" s="23"/>
      <c r="KY45363" s="23"/>
    </row>
    <row r="45364" spans="36:311" x14ac:dyDescent="0.2">
      <c r="AJ45364" s="23"/>
      <c r="HH45364"/>
      <c r="IW45364" s="36"/>
      <c r="JI45364"/>
      <c r="JJ45364"/>
      <c r="KX45364" s="23"/>
      <c r="KY45364" s="23"/>
    </row>
    <row r="45365" spans="36:311" x14ac:dyDescent="0.2">
      <c r="AJ45365" s="23"/>
      <c r="HH45365"/>
      <c r="IW45365" s="36"/>
      <c r="JI45365"/>
      <c r="JJ45365"/>
      <c r="KX45365" s="23"/>
      <c r="KY45365" s="23"/>
    </row>
    <row r="45366" spans="36:311" x14ac:dyDescent="0.2">
      <c r="AJ45366" s="23"/>
      <c r="HH45366"/>
      <c r="IW45366" s="36"/>
      <c r="JI45366"/>
      <c r="JJ45366"/>
      <c r="KX45366" s="23"/>
      <c r="KY45366" s="23"/>
    </row>
    <row r="45367" spans="36:311" x14ac:dyDescent="0.2">
      <c r="AJ45367" s="23"/>
      <c r="HH45367"/>
      <c r="IW45367" s="36"/>
      <c r="JI45367"/>
      <c r="JJ45367"/>
      <c r="KX45367" s="23"/>
      <c r="KY45367" s="23"/>
    </row>
    <row r="45368" spans="36:311" x14ac:dyDescent="0.2">
      <c r="AJ45368" s="23"/>
      <c r="HH45368"/>
      <c r="IW45368" s="36"/>
      <c r="JI45368"/>
      <c r="JJ45368"/>
      <c r="KX45368" s="23"/>
      <c r="KY45368" s="23"/>
    </row>
    <row r="45369" spans="36:311" x14ac:dyDescent="0.2">
      <c r="AJ45369" s="23"/>
      <c r="HH45369"/>
      <c r="IW45369" s="36"/>
      <c r="JI45369"/>
      <c r="JJ45369"/>
      <c r="KX45369" s="23"/>
      <c r="KY45369" s="23"/>
    </row>
    <row r="45370" spans="36:311" x14ac:dyDescent="0.2">
      <c r="AJ45370" s="23"/>
      <c r="HH45370"/>
      <c r="IW45370" s="36"/>
      <c r="JI45370"/>
      <c r="JJ45370"/>
      <c r="KX45370" s="23"/>
      <c r="KY45370" s="23"/>
    </row>
    <row r="45371" spans="36:311" x14ac:dyDescent="0.2">
      <c r="AJ45371" s="23"/>
      <c r="HH45371"/>
      <c r="IW45371" s="36"/>
      <c r="JI45371"/>
      <c r="JJ45371"/>
      <c r="KX45371" s="23"/>
      <c r="KY45371" s="23"/>
    </row>
    <row r="45372" spans="36:311" x14ac:dyDescent="0.2">
      <c r="AJ45372" s="23"/>
      <c r="HH45372"/>
      <c r="IW45372" s="36"/>
      <c r="JI45372"/>
      <c r="JJ45372"/>
      <c r="KX45372" s="23"/>
      <c r="KY45372" s="23"/>
    </row>
    <row r="45373" spans="36:311" x14ac:dyDescent="0.2">
      <c r="AJ45373" s="23"/>
      <c r="HH45373"/>
      <c r="IW45373" s="36"/>
      <c r="JI45373"/>
      <c r="JJ45373"/>
      <c r="KX45373" s="23"/>
      <c r="KY45373" s="23"/>
    </row>
    <row r="45374" spans="36:311" x14ac:dyDescent="0.2">
      <c r="AJ45374" s="23"/>
      <c r="HH45374"/>
      <c r="IW45374" s="36"/>
      <c r="JI45374"/>
      <c r="JJ45374"/>
      <c r="KX45374" s="23"/>
      <c r="KY45374" s="23"/>
    </row>
    <row r="45375" spans="36:311" x14ac:dyDescent="0.2">
      <c r="AJ45375" s="23"/>
      <c r="HH45375"/>
      <c r="IW45375" s="36"/>
      <c r="JI45375"/>
      <c r="JJ45375"/>
      <c r="KX45375" s="23"/>
      <c r="KY45375" s="23"/>
    </row>
    <row r="45376" spans="36:311" x14ac:dyDescent="0.2">
      <c r="AJ45376" s="23"/>
      <c r="HH45376"/>
      <c r="IW45376" s="36"/>
      <c r="JI45376"/>
      <c r="JJ45376"/>
      <c r="KX45376" s="23"/>
      <c r="KY45376" s="23"/>
    </row>
    <row r="45377" spans="36:311" x14ac:dyDescent="0.2">
      <c r="AJ45377" s="23"/>
      <c r="HH45377"/>
      <c r="IW45377" s="36"/>
      <c r="JI45377"/>
      <c r="JJ45377"/>
      <c r="KX45377" s="23"/>
      <c r="KY45377" s="23"/>
    </row>
    <row r="45378" spans="36:311" x14ac:dyDescent="0.2">
      <c r="AJ45378" s="23"/>
      <c r="HH45378"/>
      <c r="IW45378" s="36"/>
      <c r="JI45378"/>
      <c r="JJ45378"/>
      <c r="KX45378" s="23"/>
      <c r="KY45378" s="23"/>
    </row>
    <row r="45379" spans="36:311" x14ac:dyDescent="0.2">
      <c r="AJ45379" s="23"/>
      <c r="HH45379"/>
      <c r="IW45379" s="36"/>
      <c r="JI45379"/>
      <c r="JJ45379"/>
      <c r="KX45379" s="23"/>
      <c r="KY45379" s="23"/>
    </row>
    <row r="45380" spans="36:311" x14ac:dyDescent="0.2">
      <c r="AJ45380" s="23"/>
      <c r="HH45380"/>
      <c r="IW45380" s="36"/>
      <c r="JI45380"/>
      <c r="JJ45380"/>
      <c r="KX45380" s="23"/>
      <c r="KY45380" s="23"/>
    </row>
    <row r="45381" spans="36:311" x14ac:dyDescent="0.2">
      <c r="AJ45381" s="23"/>
      <c r="HH45381"/>
      <c r="IW45381" s="36"/>
      <c r="JI45381"/>
      <c r="JJ45381"/>
      <c r="KX45381" s="23"/>
      <c r="KY45381" s="23"/>
    </row>
    <row r="45382" spans="36:311" x14ac:dyDescent="0.2">
      <c r="AJ45382" s="23"/>
      <c r="HH45382"/>
      <c r="IW45382" s="36"/>
      <c r="JI45382"/>
      <c r="JJ45382"/>
      <c r="KX45382" s="23"/>
      <c r="KY45382" s="23"/>
    </row>
    <row r="45383" spans="36:311" x14ac:dyDescent="0.2">
      <c r="AJ45383" s="23"/>
      <c r="HH45383"/>
      <c r="IW45383" s="36"/>
      <c r="JI45383"/>
      <c r="JJ45383"/>
      <c r="KX45383" s="23"/>
      <c r="KY45383" s="23"/>
    </row>
    <row r="45384" spans="36:311" x14ac:dyDescent="0.2">
      <c r="AJ45384" s="23"/>
      <c r="HH45384"/>
      <c r="IW45384" s="36"/>
      <c r="JI45384"/>
      <c r="JJ45384"/>
      <c r="KX45384" s="23"/>
      <c r="KY45384" s="23"/>
    </row>
    <row r="45385" spans="36:311" x14ac:dyDescent="0.2">
      <c r="AJ45385" s="23"/>
      <c r="HH45385"/>
      <c r="IW45385" s="36"/>
      <c r="JI45385"/>
      <c r="JJ45385"/>
      <c r="KX45385" s="23"/>
      <c r="KY45385" s="23"/>
    </row>
    <row r="45386" spans="36:311" x14ac:dyDescent="0.2">
      <c r="AJ45386" s="23"/>
      <c r="HH45386"/>
      <c r="IW45386" s="36"/>
      <c r="JI45386"/>
      <c r="JJ45386"/>
      <c r="KX45386" s="23"/>
      <c r="KY45386" s="23"/>
    </row>
    <row r="45387" spans="36:311" x14ac:dyDescent="0.2">
      <c r="AJ45387" s="23"/>
      <c r="HH45387"/>
      <c r="IW45387" s="36"/>
      <c r="JI45387"/>
      <c r="JJ45387"/>
      <c r="KX45387" s="23"/>
      <c r="KY45387" s="23"/>
    </row>
    <row r="45388" spans="36:311" x14ac:dyDescent="0.2">
      <c r="AJ45388" s="23"/>
      <c r="HH45388"/>
      <c r="IW45388" s="36"/>
      <c r="JI45388"/>
      <c r="JJ45388"/>
      <c r="KX45388" s="23"/>
      <c r="KY45388" s="23"/>
    </row>
    <row r="45389" spans="36:311" x14ac:dyDescent="0.2">
      <c r="AJ45389" s="23"/>
      <c r="HH45389"/>
      <c r="IW45389" s="36"/>
      <c r="JI45389"/>
      <c r="JJ45389"/>
      <c r="KX45389" s="23"/>
      <c r="KY45389" s="23"/>
    </row>
    <row r="45390" spans="36:311" x14ac:dyDescent="0.2">
      <c r="AJ45390" s="23"/>
      <c r="HH45390"/>
      <c r="IW45390" s="36"/>
      <c r="JI45390"/>
      <c r="JJ45390"/>
      <c r="KX45390" s="23"/>
      <c r="KY45390" s="23"/>
    </row>
    <row r="45391" spans="36:311" x14ac:dyDescent="0.2">
      <c r="AJ45391" s="23"/>
      <c r="HH45391"/>
      <c r="IW45391" s="36"/>
      <c r="JI45391"/>
      <c r="JJ45391"/>
      <c r="KX45391" s="23"/>
      <c r="KY45391" s="23"/>
    </row>
    <row r="45392" spans="36:311" x14ac:dyDescent="0.2">
      <c r="AJ45392" s="23"/>
      <c r="HH45392"/>
      <c r="IW45392" s="36"/>
      <c r="JI45392"/>
      <c r="JJ45392"/>
      <c r="KX45392" s="23"/>
      <c r="KY45392" s="23"/>
    </row>
    <row r="45393" spans="36:311" x14ac:dyDescent="0.2">
      <c r="AJ45393" s="23"/>
      <c r="HH45393"/>
      <c r="IW45393" s="36"/>
      <c r="JI45393"/>
      <c r="JJ45393"/>
      <c r="KX45393" s="23"/>
      <c r="KY45393" s="23"/>
    </row>
    <row r="45394" spans="36:311" x14ac:dyDescent="0.2">
      <c r="AJ45394" s="23"/>
      <c r="HH45394"/>
      <c r="IW45394" s="36"/>
      <c r="JI45394"/>
      <c r="JJ45394"/>
      <c r="KX45394" s="23"/>
      <c r="KY45394" s="23"/>
    </row>
    <row r="45395" spans="36:311" x14ac:dyDescent="0.2">
      <c r="AJ45395" s="23"/>
      <c r="HH45395"/>
      <c r="IW45395" s="36"/>
      <c r="JI45395"/>
      <c r="JJ45395"/>
      <c r="KX45395" s="23"/>
      <c r="KY45395" s="23"/>
    </row>
    <row r="45396" spans="36:311" x14ac:dyDescent="0.2">
      <c r="AJ45396" s="23"/>
      <c r="HH45396"/>
      <c r="IW45396" s="36"/>
      <c r="JI45396"/>
      <c r="JJ45396"/>
      <c r="KX45396" s="23"/>
      <c r="KY45396" s="23"/>
    </row>
    <row r="45397" spans="36:311" x14ac:dyDescent="0.2">
      <c r="AJ45397" s="23"/>
      <c r="HH45397"/>
      <c r="IW45397" s="36"/>
      <c r="JI45397"/>
      <c r="JJ45397"/>
      <c r="KX45397" s="23"/>
      <c r="KY45397" s="23"/>
    </row>
    <row r="45398" spans="36:311" x14ac:dyDescent="0.2">
      <c r="AJ45398" s="23"/>
      <c r="HH45398"/>
      <c r="IW45398" s="36"/>
      <c r="JI45398"/>
      <c r="JJ45398"/>
      <c r="KX45398" s="23"/>
      <c r="KY45398" s="23"/>
    </row>
    <row r="45399" spans="36:311" x14ac:dyDescent="0.2">
      <c r="AJ45399" s="23"/>
      <c r="HH45399"/>
      <c r="IW45399" s="36"/>
      <c r="JI45399"/>
      <c r="JJ45399"/>
      <c r="KX45399" s="23"/>
      <c r="KY45399" s="23"/>
    </row>
    <row r="45400" spans="36:311" x14ac:dyDescent="0.2">
      <c r="AJ45400" s="23"/>
      <c r="HH45400"/>
      <c r="IW45400" s="36"/>
      <c r="JI45400"/>
      <c r="JJ45400"/>
      <c r="KX45400" s="23"/>
      <c r="KY45400" s="23"/>
    </row>
    <row r="45401" spans="36:311" x14ac:dyDescent="0.2">
      <c r="AJ45401" s="23"/>
      <c r="HH45401"/>
      <c r="IW45401" s="36"/>
      <c r="JI45401"/>
      <c r="JJ45401"/>
      <c r="KX45401" s="23"/>
      <c r="KY45401" s="23"/>
    </row>
    <row r="45402" spans="36:311" x14ac:dyDescent="0.2">
      <c r="AJ45402" s="23"/>
      <c r="HH45402"/>
      <c r="IW45402" s="36"/>
      <c r="JI45402"/>
      <c r="JJ45402"/>
      <c r="KX45402" s="23"/>
      <c r="KY45402" s="23"/>
    </row>
    <row r="45403" spans="36:311" x14ac:dyDescent="0.2">
      <c r="AJ45403" s="23"/>
      <c r="HH45403"/>
      <c r="IW45403" s="36"/>
      <c r="JI45403"/>
      <c r="JJ45403"/>
      <c r="KX45403" s="23"/>
      <c r="KY45403" s="23"/>
    </row>
    <row r="45404" spans="36:311" x14ac:dyDescent="0.2">
      <c r="AJ45404" s="23"/>
      <c r="HH45404"/>
      <c r="IW45404" s="36"/>
      <c r="JI45404"/>
      <c r="JJ45404"/>
      <c r="KX45404" s="23"/>
      <c r="KY45404" s="23"/>
    </row>
    <row r="45405" spans="36:311" x14ac:dyDescent="0.2">
      <c r="AJ45405" s="23"/>
      <c r="HH45405"/>
      <c r="IW45405" s="36"/>
      <c r="JI45405"/>
      <c r="JJ45405"/>
      <c r="KX45405" s="23"/>
      <c r="KY45405" s="23"/>
    </row>
    <row r="45406" spans="36:311" x14ac:dyDescent="0.2">
      <c r="AJ45406" s="23"/>
      <c r="HH45406"/>
      <c r="IW45406" s="36"/>
      <c r="JI45406"/>
      <c r="JJ45406"/>
      <c r="KX45406" s="23"/>
      <c r="KY45406" s="23"/>
    </row>
    <row r="45407" spans="36:311" x14ac:dyDescent="0.2">
      <c r="AJ45407" s="23"/>
      <c r="HH45407"/>
      <c r="IW45407" s="36"/>
      <c r="JI45407"/>
      <c r="JJ45407"/>
      <c r="KX45407" s="23"/>
      <c r="KY45407" s="23"/>
    </row>
    <row r="45408" spans="36:311" x14ac:dyDescent="0.2">
      <c r="AJ45408" s="23"/>
      <c r="HH45408"/>
      <c r="IW45408" s="36"/>
      <c r="JI45408"/>
      <c r="JJ45408"/>
      <c r="KX45408" s="23"/>
      <c r="KY45408" s="23"/>
    </row>
    <row r="45409" spans="36:311" x14ac:dyDescent="0.2">
      <c r="AJ45409" s="23"/>
      <c r="HH45409"/>
      <c r="IW45409" s="36"/>
      <c r="JI45409"/>
      <c r="JJ45409"/>
      <c r="KX45409" s="23"/>
      <c r="KY45409" s="23"/>
    </row>
    <row r="45410" spans="36:311" x14ac:dyDescent="0.2">
      <c r="AJ45410" s="23"/>
      <c r="HH45410"/>
      <c r="IW45410" s="36"/>
      <c r="JI45410"/>
      <c r="JJ45410"/>
      <c r="KX45410" s="23"/>
      <c r="KY45410" s="23"/>
    </row>
    <row r="45411" spans="36:311" x14ac:dyDescent="0.2">
      <c r="AJ45411" s="23"/>
      <c r="HH45411"/>
      <c r="IW45411" s="36"/>
      <c r="JI45411"/>
      <c r="JJ45411"/>
      <c r="KX45411" s="23"/>
      <c r="KY45411" s="23"/>
    </row>
    <row r="45412" spans="36:311" x14ac:dyDescent="0.2">
      <c r="AJ45412" s="23"/>
      <c r="HH45412"/>
      <c r="IW45412" s="36"/>
      <c r="JI45412"/>
      <c r="JJ45412"/>
      <c r="KX45412" s="23"/>
      <c r="KY45412" s="23"/>
    </row>
    <row r="45413" spans="36:311" x14ac:dyDescent="0.2">
      <c r="AJ45413" s="23"/>
      <c r="HH45413"/>
      <c r="IW45413" s="36"/>
      <c r="JI45413"/>
      <c r="JJ45413"/>
      <c r="KX45413" s="23"/>
      <c r="KY45413" s="23"/>
    </row>
    <row r="45414" spans="36:311" x14ac:dyDescent="0.2">
      <c r="AJ45414" s="23"/>
      <c r="HH45414"/>
      <c r="IW45414" s="36"/>
      <c r="JI45414"/>
      <c r="JJ45414"/>
      <c r="KX45414" s="23"/>
      <c r="KY45414" s="23"/>
    </row>
    <row r="45415" spans="36:311" x14ac:dyDescent="0.2">
      <c r="AJ45415" s="23"/>
      <c r="HH45415"/>
      <c r="IW45415" s="36"/>
      <c r="JI45415"/>
      <c r="JJ45415"/>
      <c r="KX45415" s="23"/>
      <c r="KY45415" s="23"/>
    </row>
    <row r="45416" spans="36:311" x14ac:dyDescent="0.2">
      <c r="AJ45416" s="23"/>
      <c r="HH45416"/>
      <c r="IW45416" s="36"/>
      <c r="JI45416"/>
      <c r="JJ45416"/>
      <c r="KX45416" s="23"/>
      <c r="KY45416" s="23"/>
    </row>
    <row r="45417" spans="36:311" x14ac:dyDescent="0.2">
      <c r="AJ45417" s="23"/>
      <c r="HH45417"/>
      <c r="IW45417" s="36"/>
      <c r="JI45417"/>
      <c r="JJ45417"/>
      <c r="KX45417" s="23"/>
      <c r="KY45417" s="23"/>
    </row>
    <row r="45418" spans="36:311" x14ac:dyDescent="0.2">
      <c r="AJ45418" s="23"/>
      <c r="HH45418"/>
      <c r="IW45418" s="36"/>
      <c r="JI45418"/>
      <c r="JJ45418"/>
      <c r="KX45418" s="23"/>
      <c r="KY45418" s="23"/>
    </row>
    <row r="45419" spans="36:311" x14ac:dyDescent="0.2">
      <c r="AJ45419" s="23"/>
      <c r="HH45419"/>
      <c r="IW45419" s="36"/>
      <c r="JI45419"/>
      <c r="JJ45419"/>
      <c r="KX45419" s="23"/>
      <c r="KY45419" s="23"/>
    </row>
    <row r="45420" spans="36:311" x14ac:dyDescent="0.2">
      <c r="AJ45420" s="23"/>
      <c r="HH45420"/>
      <c r="IW45420" s="36"/>
      <c r="JI45420"/>
      <c r="JJ45420"/>
      <c r="KX45420" s="23"/>
      <c r="KY45420" s="23"/>
    </row>
    <row r="45421" spans="36:311" x14ac:dyDescent="0.2">
      <c r="AJ45421" s="23"/>
      <c r="HH45421"/>
      <c r="IW45421" s="36"/>
      <c r="JI45421"/>
      <c r="JJ45421"/>
      <c r="KX45421" s="23"/>
      <c r="KY45421" s="23"/>
    </row>
    <row r="45422" spans="36:311" x14ac:dyDescent="0.2">
      <c r="AJ45422" s="23"/>
      <c r="HH45422"/>
      <c r="IW45422" s="36"/>
      <c r="JI45422"/>
      <c r="JJ45422"/>
      <c r="KX45422" s="23"/>
      <c r="KY45422" s="23"/>
    </row>
    <row r="45423" spans="36:311" x14ac:dyDescent="0.2">
      <c r="AJ45423" s="23"/>
      <c r="HH45423"/>
      <c r="IW45423" s="36"/>
      <c r="JI45423"/>
      <c r="JJ45423"/>
      <c r="KX45423" s="23"/>
      <c r="KY45423" s="23"/>
    </row>
    <row r="45424" spans="36:311" x14ac:dyDescent="0.2">
      <c r="AJ45424" s="23"/>
      <c r="HH45424"/>
      <c r="IW45424" s="36"/>
      <c r="JI45424"/>
      <c r="JJ45424"/>
      <c r="KX45424" s="23"/>
      <c r="KY45424" s="23"/>
    </row>
    <row r="45425" spans="36:311" x14ac:dyDescent="0.2">
      <c r="AJ45425" s="23"/>
      <c r="HH45425"/>
      <c r="IW45425" s="36"/>
      <c r="JI45425"/>
      <c r="JJ45425"/>
      <c r="KX45425" s="23"/>
      <c r="KY45425" s="23"/>
    </row>
    <row r="45426" spans="36:311" x14ac:dyDescent="0.2">
      <c r="AJ45426" s="23"/>
      <c r="HH45426"/>
      <c r="IW45426" s="36"/>
      <c r="JI45426"/>
      <c r="JJ45426"/>
      <c r="KX45426" s="23"/>
      <c r="KY45426" s="23"/>
    </row>
    <row r="45427" spans="36:311" x14ac:dyDescent="0.2">
      <c r="AJ45427" s="23"/>
      <c r="HH45427"/>
      <c r="IW45427" s="36"/>
      <c r="JI45427"/>
      <c r="JJ45427"/>
      <c r="KX45427" s="23"/>
      <c r="KY45427" s="23"/>
    </row>
    <row r="45428" spans="36:311" x14ac:dyDescent="0.2">
      <c r="AJ45428" s="23"/>
      <c r="HH45428"/>
      <c r="IW45428" s="36"/>
      <c r="JI45428"/>
      <c r="JJ45428"/>
      <c r="KX45428" s="23"/>
      <c r="KY45428" s="23"/>
    </row>
    <row r="45429" spans="36:311" x14ac:dyDescent="0.2">
      <c r="AJ45429" s="23"/>
      <c r="HH45429"/>
      <c r="IW45429" s="36"/>
      <c r="JI45429"/>
      <c r="JJ45429"/>
      <c r="KX45429" s="23"/>
      <c r="KY45429" s="23"/>
    </row>
    <row r="45430" spans="36:311" x14ac:dyDescent="0.2">
      <c r="AJ45430" s="23"/>
      <c r="HH45430"/>
      <c r="IW45430" s="36"/>
      <c r="JI45430"/>
      <c r="JJ45430"/>
      <c r="KX45430" s="23"/>
      <c r="KY45430" s="23"/>
    </row>
    <row r="45431" spans="36:311" x14ac:dyDescent="0.2">
      <c r="AJ45431" s="23"/>
      <c r="HH45431"/>
      <c r="IW45431" s="36"/>
      <c r="JI45431"/>
      <c r="JJ45431"/>
      <c r="KX45431" s="23"/>
      <c r="KY45431" s="23"/>
    </row>
    <row r="45432" spans="36:311" x14ac:dyDescent="0.2">
      <c r="AJ45432" s="23"/>
      <c r="HH45432"/>
      <c r="IW45432" s="36"/>
      <c r="JI45432"/>
      <c r="JJ45432"/>
      <c r="KX45432" s="23"/>
      <c r="KY45432" s="23"/>
    </row>
    <row r="45433" spans="36:311" x14ac:dyDescent="0.2">
      <c r="AJ45433" s="23"/>
      <c r="HH45433"/>
      <c r="IW45433" s="36"/>
      <c r="JI45433"/>
      <c r="JJ45433"/>
      <c r="KX45433" s="23"/>
      <c r="KY45433" s="23"/>
    </row>
    <row r="45434" spans="36:311" x14ac:dyDescent="0.2">
      <c r="AJ45434" s="23"/>
      <c r="HH45434"/>
      <c r="IW45434" s="36"/>
      <c r="JI45434"/>
      <c r="JJ45434"/>
      <c r="KX45434" s="23"/>
      <c r="KY45434" s="23"/>
    </row>
    <row r="45435" spans="36:311" x14ac:dyDescent="0.2">
      <c r="AJ45435" s="23"/>
      <c r="HH45435"/>
      <c r="IW45435" s="36"/>
      <c r="JI45435"/>
      <c r="JJ45435"/>
      <c r="KX45435" s="23"/>
      <c r="KY45435" s="23"/>
    </row>
    <row r="45436" spans="36:311" x14ac:dyDescent="0.2">
      <c r="AJ45436" s="23"/>
      <c r="HH45436"/>
      <c r="IW45436" s="36"/>
      <c r="JI45436"/>
      <c r="JJ45436"/>
      <c r="KX45436" s="23"/>
      <c r="KY45436" s="23"/>
    </row>
    <row r="45437" spans="36:311" x14ac:dyDescent="0.2">
      <c r="AJ45437" s="23"/>
      <c r="HH45437"/>
      <c r="IW45437" s="36"/>
      <c r="JI45437"/>
      <c r="JJ45437"/>
      <c r="KX45437" s="23"/>
      <c r="KY45437" s="23"/>
    </row>
    <row r="45438" spans="36:311" x14ac:dyDescent="0.2">
      <c r="AJ45438" s="23"/>
      <c r="HH45438"/>
      <c r="IW45438" s="36"/>
      <c r="JI45438"/>
      <c r="JJ45438"/>
      <c r="KX45438" s="23"/>
      <c r="KY45438" s="23"/>
    </row>
    <row r="45439" spans="36:311" x14ac:dyDescent="0.2">
      <c r="AJ45439" s="23"/>
      <c r="HH45439"/>
      <c r="IW45439" s="36"/>
      <c r="JI45439"/>
      <c r="JJ45439"/>
      <c r="KX45439" s="23"/>
      <c r="KY45439" s="23"/>
    </row>
    <row r="45440" spans="36:311" x14ac:dyDescent="0.2">
      <c r="AJ45440" s="23"/>
      <c r="HH45440"/>
      <c r="IW45440" s="36"/>
      <c r="JI45440"/>
      <c r="JJ45440"/>
      <c r="KX45440" s="23"/>
      <c r="KY45440" s="23"/>
    </row>
    <row r="45441" spans="36:311" x14ac:dyDescent="0.2">
      <c r="AJ45441" s="23"/>
      <c r="HH45441"/>
      <c r="IW45441" s="36"/>
      <c r="JI45441"/>
      <c r="JJ45441"/>
      <c r="KX45441" s="23"/>
      <c r="KY45441" s="23"/>
    </row>
    <row r="45442" spans="36:311" x14ac:dyDescent="0.2">
      <c r="AJ45442" s="23"/>
      <c r="HH45442"/>
      <c r="IW45442" s="36"/>
      <c r="JI45442"/>
      <c r="JJ45442"/>
      <c r="KX45442" s="23"/>
      <c r="KY45442" s="23"/>
    </row>
    <row r="45443" spans="36:311" x14ac:dyDescent="0.2">
      <c r="AJ45443" s="23"/>
      <c r="HH45443"/>
      <c r="IW45443" s="36"/>
      <c r="JI45443"/>
      <c r="JJ45443"/>
      <c r="KX45443" s="23"/>
      <c r="KY45443" s="23"/>
    </row>
    <row r="45444" spans="36:311" x14ac:dyDescent="0.2">
      <c r="AJ45444" s="23"/>
      <c r="HH45444"/>
      <c r="IW45444" s="36"/>
      <c r="JI45444"/>
      <c r="JJ45444"/>
      <c r="KX45444" s="23"/>
      <c r="KY45444" s="23"/>
    </row>
    <row r="45445" spans="36:311" x14ac:dyDescent="0.2">
      <c r="AJ45445" s="23"/>
      <c r="HH45445"/>
      <c r="IW45445" s="36"/>
      <c r="JI45445"/>
      <c r="JJ45445"/>
      <c r="KX45445" s="23"/>
      <c r="KY45445" s="23"/>
    </row>
    <row r="45446" spans="36:311" x14ac:dyDescent="0.2">
      <c r="AJ45446" s="23"/>
      <c r="HH45446"/>
      <c r="IW45446" s="36"/>
      <c r="JI45446"/>
      <c r="JJ45446"/>
      <c r="KX45446" s="23"/>
      <c r="KY45446" s="23"/>
    </row>
    <row r="45447" spans="36:311" x14ac:dyDescent="0.2">
      <c r="AJ45447" s="23"/>
      <c r="HH45447"/>
      <c r="IW45447" s="36"/>
      <c r="JI45447"/>
      <c r="JJ45447"/>
      <c r="KX45447" s="23"/>
      <c r="KY45447" s="23"/>
    </row>
    <row r="45448" spans="36:311" x14ac:dyDescent="0.2">
      <c r="AJ45448" s="23"/>
      <c r="HH45448"/>
      <c r="IW45448" s="36"/>
      <c r="JI45448"/>
      <c r="JJ45448"/>
      <c r="KX45448" s="23"/>
      <c r="KY45448" s="23"/>
    </row>
    <row r="45449" spans="36:311" x14ac:dyDescent="0.2">
      <c r="AJ45449" s="23"/>
      <c r="HH45449"/>
      <c r="IW45449" s="36"/>
      <c r="JI45449"/>
      <c r="JJ45449"/>
      <c r="KX45449" s="23"/>
      <c r="KY45449" s="23"/>
    </row>
    <row r="45450" spans="36:311" x14ac:dyDescent="0.2">
      <c r="AJ45450" s="23"/>
      <c r="HH45450"/>
      <c r="IW45450" s="36"/>
      <c r="JI45450"/>
      <c r="JJ45450"/>
      <c r="KX45450" s="23"/>
      <c r="KY45450" s="23"/>
    </row>
    <row r="45451" spans="36:311" x14ac:dyDescent="0.2">
      <c r="AJ45451" s="23"/>
      <c r="HH45451"/>
      <c r="IW45451" s="36"/>
      <c r="JI45451"/>
      <c r="JJ45451"/>
      <c r="KX45451" s="23"/>
      <c r="KY45451" s="23"/>
    </row>
    <row r="45452" spans="36:311" x14ac:dyDescent="0.2">
      <c r="AJ45452" s="23"/>
      <c r="HH45452"/>
      <c r="IW45452" s="36"/>
      <c r="JI45452"/>
      <c r="JJ45452"/>
      <c r="KX45452" s="23"/>
      <c r="KY45452" s="23"/>
    </row>
    <row r="45453" spans="36:311" x14ac:dyDescent="0.2">
      <c r="AJ45453" s="23"/>
      <c r="HH45453"/>
      <c r="IW45453" s="36"/>
      <c r="JI45453"/>
      <c r="JJ45453"/>
      <c r="KX45453" s="23"/>
      <c r="KY45453" s="23"/>
    </row>
    <row r="45454" spans="36:311" x14ac:dyDescent="0.2">
      <c r="AJ45454" s="23"/>
      <c r="HH45454"/>
      <c r="IW45454" s="36"/>
      <c r="JI45454"/>
      <c r="JJ45454"/>
      <c r="KX45454" s="23"/>
      <c r="KY45454" s="23"/>
    </row>
    <row r="45455" spans="36:311" x14ac:dyDescent="0.2">
      <c r="AJ45455" s="23"/>
      <c r="HH45455"/>
      <c r="IW45455" s="36"/>
      <c r="JI45455"/>
      <c r="JJ45455"/>
      <c r="KX45455" s="23"/>
      <c r="KY45455" s="23"/>
    </row>
    <row r="45456" spans="36:311" x14ac:dyDescent="0.2">
      <c r="AJ45456" s="23"/>
      <c r="HH45456"/>
      <c r="IW45456" s="36"/>
      <c r="JI45456"/>
      <c r="JJ45456"/>
      <c r="KX45456" s="23"/>
      <c r="KY45456" s="23"/>
    </row>
    <row r="45457" spans="36:311" x14ac:dyDescent="0.2">
      <c r="AJ45457" s="23"/>
      <c r="HH45457"/>
      <c r="IW45457" s="36"/>
      <c r="JI45457"/>
      <c r="JJ45457"/>
      <c r="KX45457" s="23"/>
      <c r="KY45457" s="23"/>
    </row>
    <row r="45458" spans="36:311" x14ac:dyDescent="0.2">
      <c r="AJ45458" s="23"/>
      <c r="HH45458"/>
      <c r="IW45458" s="36"/>
      <c r="JI45458"/>
      <c r="JJ45458"/>
      <c r="KX45458" s="23"/>
      <c r="KY45458" s="23"/>
    </row>
    <row r="45459" spans="36:311" x14ac:dyDescent="0.2">
      <c r="AJ45459" s="23"/>
      <c r="HH45459"/>
      <c r="IW45459" s="36"/>
      <c r="JI45459"/>
      <c r="JJ45459"/>
      <c r="KX45459" s="23"/>
      <c r="KY45459" s="23"/>
    </row>
    <row r="45460" spans="36:311" x14ac:dyDescent="0.2">
      <c r="AJ45460" s="23"/>
      <c r="HH45460"/>
      <c r="IW45460" s="36"/>
      <c r="JI45460"/>
      <c r="JJ45460"/>
      <c r="KX45460" s="23"/>
      <c r="KY45460" s="23"/>
    </row>
    <row r="45461" spans="36:311" x14ac:dyDescent="0.2">
      <c r="AJ45461" s="23"/>
      <c r="HH45461"/>
      <c r="IW45461" s="36"/>
      <c r="JI45461"/>
      <c r="JJ45461"/>
      <c r="KX45461" s="23"/>
      <c r="KY45461" s="23"/>
    </row>
    <row r="45462" spans="36:311" x14ac:dyDescent="0.2">
      <c r="AJ45462" s="23"/>
      <c r="HH45462"/>
      <c r="IW45462" s="36"/>
      <c r="JI45462"/>
      <c r="JJ45462"/>
      <c r="KX45462" s="23"/>
      <c r="KY45462" s="23"/>
    </row>
    <row r="45463" spans="36:311" x14ac:dyDescent="0.2">
      <c r="AJ45463" s="23"/>
      <c r="HH45463"/>
      <c r="IW45463" s="36"/>
      <c r="JI45463"/>
      <c r="JJ45463"/>
      <c r="KX45463" s="23"/>
      <c r="KY45463" s="23"/>
    </row>
    <row r="45464" spans="36:311" x14ac:dyDescent="0.2">
      <c r="AJ45464" s="23"/>
      <c r="HH45464"/>
      <c r="IW45464" s="36"/>
      <c r="JI45464"/>
      <c r="JJ45464"/>
      <c r="KX45464" s="23"/>
      <c r="KY45464" s="23"/>
    </row>
    <row r="45465" spans="36:311" x14ac:dyDescent="0.2">
      <c r="AJ45465" s="23"/>
      <c r="HH45465"/>
      <c r="IW45465" s="36"/>
      <c r="JI45465"/>
      <c r="JJ45465"/>
      <c r="KX45465" s="23"/>
      <c r="KY45465" s="23"/>
    </row>
    <row r="45466" spans="36:311" x14ac:dyDescent="0.2">
      <c r="AJ45466" s="23"/>
      <c r="HH45466"/>
      <c r="IW45466" s="36"/>
      <c r="JI45466"/>
      <c r="JJ45466"/>
      <c r="KX45466" s="23"/>
      <c r="KY45466" s="23"/>
    </row>
    <row r="45467" spans="36:311" x14ac:dyDescent="0.2">
      <c r="AJ45467" s="23"/>
      <c r="HH45467"/>
      <c r="IW45467" s="36"/>
      <c r="JI45467"/>
      <c r="JJ45467"/>
      <c r="KX45467" s="23"/>
      <c r="KY45467" s="23"/>
    </row>
    <row r="45468" spans="36:311" x14ac:dyDescent="0.2">
      <c r="AJ45468" s="23"/>
      <c r="HH45468"/>
      <c r="IW45468" s="36"/>
      <c r="JI45468"/>
      <c r="JJ45468"/>
      <c r="KX45468" s="23"/>
      <c r="KY45468" s="23"/>
    </row>
    <row r="45469" spans="36:311" x14ac:dyDescent="0.2">
      <c r="AJ45469" s="23"/>
      <c r="HH45469"/>
      <c r="IW45469" s="36"/>
      <c r="JI45469"/>
      <c r="JJ45469"/>
      <c r="KX45469" s="23"/>
      <c r="KY45469" s="23"/>
    </row>
    <row r="45470" spans="36:311" x14ac:dyDescent="0.2">
      <c r="AJ45470" s="23"/>
      <c r="HH45470"/>
      <c r="IW45470" s="36"/>
      <c r="JI45470"/>
      <c r="JJ45470"/>
      <c r="KX45470" s="23"/>
      <c r="KY45470" s="23"/>
    </row>
    <row r="45471" spans="36:311" x14ac:dyDescent="0.2">
      <c r="AJ45471" s="23"/>
      <c r="HH45471"/>
      <c r="IW45471" s="36"/>
      <c r="JI45471"/>
      <c r="JJ45471"/>
      <c r="KX45471" s="23"/>
      <c r="KY45471" s="23"/>
    </row>
    <row r="45472" spans="36:311" x14ac:dyDescent="0.2">
      <c r="AJ45472" s="23"/>
      <c r="HH45472"/>
      <c r="IW45472" s="36"/>
      <c r="JI45472"/>
      <c r="JJ45472"/>
      <c r="KX45472" s="23"/>
      <c r="KY45472" s="23"/>
    </row>
    <row r="45473" spans="36:311" x14ac:dyDescent="0.2">
      <c r="AJ45473" s="23"/>
      <c r="HH45473"/>
      <c r="IW45473" s="36"/>
      <c r="JI45473"/>
      <c r="JJ45473"/>
      <c r="KX45473" s="23"/>
      <c r="KY45473" s="23"/>
    </row>
    <row r="45474" spans="36:311" x14ac:dyDescent="0.2">
      <c r="AJ45474" s="23"/>
      <c r="HH45474"/>
      <c r="IW45474" s="36"/>
      <c r="JI45474"/>
      <c r="JJ45474"/>
      <c r="KX45474" s="23"/>
      <c r="KY45474" s="23"/>
    </row>
    <row r="45475" spans="36:311" x14ac:dyDescent="0.2">
      <c r="AJ45475" s="23"/>
      <c r="HH45475"/>
      <c r="IW45475" s="36"/>
      <c r="JI45475"/>
      <c r="JJ45475"/>
      <c r="KX45475" s="23"/>
      <c r="KY45475" s="23"/>
    </row>
    <row r="45476" spans="36:311" x14ac:dyDescent="0.2">
      <c r="AJ45476" s="23"/>
      <c r="HH45476"/>
      <c r="IW45476" s="36"/>
      <c r="JI45476"/>
      <c r="JJ45476"/>
      <c r="KX45476" s="23"/>
      <c r="KY45476" s="23"/>
    </row>
    <row r="45477" spans="36:311" x14ac:dyDescent="0.2">
      <c r="AJ45477" s="23"/>
      <c r="HH45477"/>
      <c r="IW45477" s="36"/>
      <c r="JI45477"/>
      <c r="JJ45477"/>
      <c r="KX45477" s="23"/>
      <c r="KY45477" s="23"/>
    </row>
    <row r="45478" spans="36:311" x14ac:dyDescent="0.2">
      <c r="AJ45478" s="23"/>
      <c r="HH45478"/>
      <c r="IW45478" s="36"/>
      <c r="JI45478"/>
      <c r="JJ45478"/>
      <c r="KX45478" s="23"/>
      <c r="KY45478" s="23"/>
    </row>
    <row r="45479" spans="36:311" x14ac:dyDescent="0.2">
      <c r="AJ45479" s="23"/>
      <c r="HH45479"/>
      <c r="IW45479" s="36"/>
      <c r="JI45479"/>
      <c r="JJ45479"/>
      <c r="KX45479" s="23"/>
      <c r="KY45479" s="23"/>
    </row>
    <row r="45480" spans="36:311" x14ac:dyDescent="0.2">
      <c r="AJ45480" s="23"/>
      <c r="HH45480"/>
      <c r="IW45480" s="36"/>
      <c r="JI45480"/>
      <c r="JJ45480"/>
      <c r="KX45480" s="23"/>
      <c r="KY45480" s="23"/>
    </row>
    <row r="45481" spans="36:311" x14ac:dyDescent="0.2">
      <c r="AJ45481" s="23"/>
      <c r="HH45481"/>
      <c r="IW45481" s="36"/>
      <c r="JI45481"/>
      <c r="JJ45481"/>
      <c r="KX45481" s="23"/>
      <c r="KY45481" s="23"/>
    </row>
    <row r="45482" spans="36:311" x14ac:dyDescent="0.2">
      <c r="AJ45482" s="23"/>
      <c r="HH45482"/>
      <c r="IW45482" s="36"/>
      <c r="JI45482"/>
      <c r="JJ45482"/>
      <c r="KX45482" s="23"/>
      <c r="KY45482" s="23"/>
    </row>
    <row r="45483" spans="36:311" x14ac:dyDescent="0.2">
      <c r="AJ45483" s="23"/>
      <c r="HH45483"/>
      <c r="IW45483" s="36"/>
      <c r="JI45483"/>
      <c r="JJ45483"/>
      <c r="KX45483" s="23"/>
      <c r="KY45483" s="23"/>
    </row>
    <row r="45484" spans="36:311" x14ac:dyDescent="0.2">
      <c r="AJ45484" s="23"/>
      <c r="HH45484"/>
      <c r="IW45484" s="36"/>
      <c r="JI45484"/>
      <c r="JJ45484"/>
      <c r="KX45484" s="23"/>
      <c r="KY45484" s="23"/>
    </row>
    <row r="45485" spans="36:311" x14ac:dyDescent="0.2">
      <c r="AJ45485" s="23"/>
      <c r="HH45485"/>
      <c r="IW45485" s="36"/>
      <c r="JI45485"/>
      <c r="JJ45485"/>
      <c r="KX45485" s="23"/>
      <c r="KY45485" s="23"/>
    </row>
    <row r="45486" spans="36:311" x14ac:dyDescent="0.2">
      <c r="AJ45486" s="23"/>
      <c r="HH45486"/>
      <c r="IW45486" s="36"/>
      <c r="JI45486"/>
      <c r="JJ45486"/>
      <c r="KX45486" s="23"/>
      <c r="KY45486" s="23"/>
    </row>
    <row r="45487" spans="36:311" x14ac:dyDescent="0.2">
      <c r="AJ45487" s="23"/>
      <c r="HH45487"/>
      <c r="IW45487" s="36"/>
      <c r="JI45487"/>
      <c r="JJ45487"/>
      <c r="KX45487" s="23"/>
      <c r="KY45487" s="23"/>
    </row>
    <row r="45488" spans="36:311" x14ac:dyDescent="0.2">
      <c r="AJ45488" s="23"/>
      <c r="HH45488"/>
      <c r="IW45488" s="36"/>
      <c r="JI45488"/>
      <c r="JJ45488"/>
      <c r="KX45488" s="23"/>
      <c r="KY45488" s="23"/>
    </row>
    <row r="45489" spans="36:311" x14ac:dyDescent="0.2">
      <c r="AJ45489" s="23"/>
      <c r="HH45489"/>
      <c r="IW45489" s="36"/>
      <c r="JI45489"/>
      <c r="JJ45489"/>
      <c r="KX45489" s="23"/>
      <c r="KY45489" s="23"/>
    </row>
    <row r="45490" spans="36:311" x14ac:dyDescent="0.2">
      <c r="AJ45490" s="23"/>
      <c r="HH45490"/>
      <c r="IW45490" s="36"/>
      <c r="JI45490"/>
      <c r="JJ45490"/>
      <c r="KX45490" s="23"/>
      <c r="KY45490" s="23"/>
    </row>
    <row r="45491" spans="36:311" x14ac:dyDescent="0.2">
      <c r="AJ45491" s="23"/>
      <c r="HH45491"/>
      <c r="IW45491" s="36"/>
      <c r="JI45491"/>
      <c r="JJ45491"/>
      <c r="KX45491" s="23"/>
      <c r="KY45491" s="23"/>
    </row>
    <row r="45492" spans="36:311" x14ac:dyDescent="0.2">
      <c r="AJ45492" s="23"/>
      <c r="HH45492"/>
      <c r="IW45492" s="36"/>
      <c r="JI45492"/>
      <c r="JJ45492"/>
      <c r="KX45492" s="23"/>
      <c r="KY45492" s="23"/>
    </row>
    <row r="45493" spans="36:311" x14ac:dyDescent="0.2">
      <c r="AJ45493" s="23"/>
      <c r="HH45493"/>
      <c r="IW45493" s="36"/>
      <c r="JI45493"/>
      <c r="JJ45493"/>
      <c r="KX45493" s="23"/>
      <c r="KY45493" s="23"/>
    </row>
    <row r="45494" spans="36:311" x14ac:dyDescent="0.2">
      <c r="AJ45494" s="23"/>
      <c r="HH45494"/>
      <c r="IW45494" s="36"/>
      <c r="JI45494"/>
      <c r="JJ45494"/>
      <c r="KX45494" s="23"/>
      <c r="KY45494" s="23"/>
    </row>
    <row r="45495" spans="36:311" x14ac:dyDescent="0.2">
      <c r="AJ45495" s="23"/>
      <c r="HH45495"/>
      <c r="IW45495" s="36"/>
      <c r="JI45495"/>
      <c r="JJ45495"/>
      <c r="KX45495" s="23"/>
      <c r="KY45495" s="23"/>
    </row>
    <row r="45496" spans="36:311" x14ac:dyDescent="0.2">
      <c r="AJ45496" s="23"/>
      <c r="HH45496"/>
      <c r="IW45496" s="36"/>
      <c r="JI45496"/>
      <c r="JJ45496"/>
      <c r="KX45496" s="23"/>
      <c r="KY45496" s="23"/>
    </row>
    <row r="45497" spans="36:311" x14ac:dyDescent="0.2">
      <c r="AJ45497" s="23"/>
      <c r="HH45497"/>
      <c r="IW45497" s="36"/>
      <c r="JI45497"/>
      <c r="JJ45497"/>
      <c r="KX45497" s="23"/>
      <c r="KY45497" s="23"/>
    </row>
    <row r="45498" spans="36:311" x14ac:dyDescent="0.2">
      <c r="AJ45498" s="23"/>
      <c r="HH45498"/>
      <c r="IW45498" s="36"/>
      <c r="JI45498"/>
      <c r="JJ45498"/>
      <c r="KX45498" s="23"/>
      <c r="KY45498" s="23"/>
    </row>
    <row r="45499" spans="36:311" x14ac:dyDescent="0.2">
      <c r="AJ45499" s="23"/>
      <c r="HH45499"/>
      <c r="IW45499" s="36"/>
      <c r="JI45499"/>
      <c r="JJ45499"/>
      <c r="KX45499" s="23"/>
      <c r="KY45499" s="23"/>
    </row>
    <row r="45500" spans="36:311" x14ac:dyDescent="0.2">
      <c r="AJ45500" s="23"/>
      <c r="HH45500"/>
      <c r="IW45500" s="36"/>
      <c r="JI45500"/>
      <c r="JJ45500"/>
      <c r="KX45500" s="23"/>
      <c r="KY45500" s="23"/>
    </row>
    <row r="45501" spans="36:311" x14ac:dyDescent="0.2">
      <c r="AJ45501" s="23"/>
      <c r="HH45501"/>
      <c r="IW45501" s="36"/>
      <c r="JI45501"/>
      <c r="JJ45501"/>
      <c r="KX45501" s="23"/>
      <c r="KY45501" s="23"/>
    </row>
    <row r="45502" spans="36:311" x14ac:dyDescent="0.2">
      <c r="AJ45502" s="23"/>
      <c r="HH45502"/>
      <c r="IW45502" s="36"/>
      <c r="JI45502"/>
      <c r="JJ45502"/>
      <c r="KX45502" s="23"/>
      <c r="KY45502" s="23"/>
    </row>
    <row r="45503" spans="36:311" x14ac:dyDescent="0.2">
      <c r="AJ45503" s="23"/>
      <c r="HH45503"/>
      <c r="IW45503" s="36"/>
      <c r="JI45503"/>
      <c r="JJ45503"/>
      <c r="KX45503" s="23"/>
      <c r="KY45503" s="23"/>
    </row>
    <row r="45504" spans="36:311" x14ac:dyDescent="0.2">
      <c r="AJ45504" s="23"/>
      <c r="HH45504"/>
      <c r="IW45504" s="36"/>
      <c r="JI45504"/>
      <c r="JJ45504"/>
      <c r="KX45504" s="23"/>
      <c r="KY45504" s="23"/>
    </row>
    <row r="45505" spans="36:311" x14ac:dyDescent="0.2">
      <c r="AJ45505" s="23"/>
      <c r="HH45505"/>
      <c r="IW45505" s="36"/>
      <c r="JI45505"/>
      <c r="JJ45505"/>
      <c r="KX45505" s="23"/>
      <c r="KY45505" s="23"/>
    </row>
    <row r="45506" spans="36:311" x14ac:dyDescent="0.2">
      <c r="AJ45506" s="23"/>
      <c r="HH45506"/>
      <c r="IW45506" s="36"/>
      <c r="JI45506"/>
      <c r="JJ45506"/>
      <c r="KX45506" s="23"/>
      <c r="KY45506" s="23"/>
    </row>
    <row r="45507" spans="36:311" x14ac:dyDescent="0.2">
      <c r="AJ45507" s="23"/>
      <c r="HH45507"/>
      <c r="IW45507" s="36"/>
      <c r="JI45507"/>
      <c r="JJ45507"/>
      <c r="KX45507" s="23"/>
      <c r="KY45507" s="23"/>
    </row>
    <row r="45508" spans="36:311" x14ac:dyDescent="0.2">
      <c r="AJ45508" s="23"/>
      <c r="HH45508"/>
      <c r="IW45508" s="36"/>
      <c r="JI45508"/>
      <c r="JJ45508"/>
      <c r="KX45508" s="23"/>
      <c r="KY45508" s="23"/>
    </row>
    <row r="45509" spans="36:311" x14ac:dyDescent="0.2">
      <c r="AJ45509" s="23"/>
      <c r="HH45509"/>
      <c r="IW45509" s="36"/>
      <c r="JI45509"/>
      <c r="JJ45509"/>
      <c r="KX45509" s="23"/>
      <c r="KY45509" s="23"/>
    </row>
    <row r="45510" spans="36:311" x14ac:dyDescent="0.2">
      <c r="AJ45510" s="23"/>
      <c r="HH45510"/>
      <c r="IW45510" s="36"/>
      <c r="JI45510"/>
      <c r="JJ45510"/>
      <c r="KX45510" s="23"/>
      <c r="KY45510" s="23"/>
    </row>
    <row r="45511" spans="36:311" x14ac:dyDescent="0.2">
      <c r="AJ45511" s="23"/>
      <c r="HH45511"/>
      <c r="IW45511" s="36"/>
      <c r="JI45511"/>
      <c r="JJ45511"/>
      <c r="KX45511" s="23"/>
      <c r="KY45511" s="23"/>
    </row>
    <row r="45512" spans="36:311" x14ac:dyDescent="0.2">
      <c r="AJ45512" s="23"/>
      <c r="HH45512"/>
      <c r="IW45512" s="36"/>
      <c r="JI45512"/>
      <c r="JJ45512"/>
      <c r="KX45512" s="23"/>
      <c r="KY45512" s="23"/>
    </row>
    <row r="45513" spans="36:311" x14ac:dyDescent="0.2">
      <c r="AJ45513" s="23"/>
      <c r="HH45513"/>
      <c r="IW45513" s="36"/>
      <c r="JI45513"/>
      <c r="JJ45513"/>
      <c r="KX45513" s="23"/>
      <c r="KY45513" s="23"/>
    </row>
    <row r="45514" spans="36:311" x14ac:dyDescent="0.2">
      <c r="AJ45514" s="23"/>
      <c r="HH45514"/>
      <c r="IW45514" s="36"/>
      <c r="JI45514"/>
      <c r="JJ45514"/>
      <c r="KX45514" s="23"/>
      <c r="KY45514" s="23"/>
    </row>
    <row r="45515" spans="36:311" x14ac:dyDescent="0.2">
      <c r="AJ45515" s="23"/>
      <c r="HH45515"/>
      <c r="IW45515" s="36"/>
      <c r="JI45515"/>
      <c r="JJ45515"/>
      <c r="KX45515" s="23"/>
      <c r="KY45515" s="23"/>
    </row>
    <row r="45516" spans="36:311" x14ac:dyDescent="0.2">
      <c r="AJ45516" s="23"/>
      <c r="HH45516"/>
      <c r="IW45516" s="36"/>
      <c r="JI45516"/>
      <c r="JJ45516"/>
      <c r="KX45516" s="23"/>
      <c r="KY45516" s="23"/>
    </row>
    <row r="45517" spans="36:311" x14ac:dyDescent="0.2">
      <c r="AJ45517" s="23"/>
      <c r="HH45517"/>
      <c r="IW45517" s="36"/>
      <c r="JI45517"/>
      <c r="JJ45517"/>
      <c r="KX45517" s="23"/>
      <c r="KY45517" s="23"/>
    </row>
    <row r="45518" spans="36:311" x14ac:dyDescent="0.2">
      <c r="AJ45518" s="23"/>
      <c r="HH45518"/>
      <c r="IW45518" s="36"/>
      <c r="JI45518"/>
      <c r="JJ45518"/>
      <c r="KX45518" s="23"/>
      <c r="KY45518" s="23"/>
    </row>
    <row r="45519" spans="36:311" x14ac:dyDescent="0.2">
      <c r="AJ45519" s="23"/>
      <c r="HH45519"/>
      <c r="IW45519" s="36"/>
      <c r="JI45519"/>
      <c r="JJ45519"/>
      <c r="KX45519" s="23"/>
      <c r="KY45519" s="23"/>
    </row>
    <row r="45520" spans="36:311" x14ac:dyDescent="0.2">
      <c r="AJ45520" s="23"/>
      <c r="HH45520"/>
      <c r="IW45520" s="36"/>
      <c r="JI45520"/>
      <c r="JJ45520"/>
      <c r="KX45520" s="23"/>
      <c r="KY45520" s="23"/>
    </row>
    <row r="45521" spans="36:311" x14ac:dyDescent="0.2">
      <c r="AJ45521" s="23"/>
      <c r="HH45521"/>
      <c r="IW45521" s="36"/>
      <c r="JI45521"/>
      <c r="JJ45521"/>
      <c r="KX45521" s="23"/>
      <c r="KY45521" s="23"/>
    </row>
    <row r="45522" spans="36:311" x14ac:dyDescent="0.2">
      <c r="AJ45522" s="23"/>
      <c r="HH45522"/>
      <c r="IW45522" s="36"/>
      <c r="JI45522"/>
      <c r="JJ45522"/>
      <c r="KX45522" s="23"/>
      <c r="KY45522" s="23"/>
    </row>
    <row r="45523" spans="36:311" x14ac:dyDescent="0.2">
      <c r="AJ45523" s="23"/>
      <c r="HH45523"/>
      <c r="IW45523" s="36"/>
      <c r="JI45523"/>
      <c r="JJ45523"/>
      <c r="KX45523" s="23"/>
      <c r="KY45523" s="23"/>
    </row>
    <row r="45524" spans="36:311" x14ac:dyDescent="0.2">
      <c r="AJ45524" s="23"/>
      <c r="HH45524"/>
      <c r="IW45524" s="36"/>
      <c r="JI45524"/>
      <c r="JJ45524"/>
      <c r="KX45524" s="23"/>
      <c r="KY45524" s="23"/>
    </row>
    <row r="45525" spans="36:311" x14ac:dyDescent="0.2">
      <c r="AJ45525" s="23"/>
      <c r="HH45525"/>
      <c r="IW45525" s="36"/>
      <c r="JI45525"/>
      <c r="JJ45525"/>
      <c r="KX45525" s="23"/>
      <c r="KY45525" s="23"/>
    </row>
    <row r="45526" spans="36:311" x14ac:dyDescent="0.2">
      <c r="AJ45526" s="23"/>
      <c r="HH45526"/>
      <c r="IW45526" s="36"/>
      <c r="JI45526"/>
      <c r="JJ45526"/>
      <c r="KX45526" s="23"/>
      <c r="KY45526" s="23"/>
    </row>
    <row r="45527" spans="36:311" x14ac:dyDescent="0.2">
      <c r="AJ45527" s="23"/>
      <c r="HH45527"/>
      <c r="IW45527" s="36"/>
      <c r="JI45527"/>
      <c r="JJ45527"/>
      <c r="KX45527" s="23"/>
      <c r="KY45527" s="23"/>
    </row>
    <row r="45528" spans="36:311" x14ac:dyDescent="0.2">
      <c r="AJ45528" s="23"/>
      <c r="HH45528"/>
      <c r="IW45528" s="36"/>
      <c r="JI45528"/>
      <c r="JJ45528"/>
      <c r="KX45528" s="23"/>
      <c r="KY45528" s="23"/>
    </row>
    <row r="45529" spans="36:311" x14ac:dyDescent="0.2">
      <c r="AJ45529" s="23"/>
      <c r="HH45529"/>
      <c r="IW45529" s="36"/>
      <c r="JI45529"/>
      <c r="JJ45529"/>
      <c r="KX45529" s="23"/>
      <c r="KY45529" s="23"/>
    </row>
    <row r="45530" spans="36:311" x14ac:dyDescent="0.2">
      <c r="AJ45530" s="23"/>
      <c r="HH45530"/>
      <c r="IW45530" s="36"/>
      <c r="JI45530"/>
      <c r="JJ45530"/>
      <c r="KX45530" s="23"/>
      <c r="KY45530" s="23"/>
    </row>
    <row r="45531" spans="36:311" x14ac:dyDescent="0.2">
      <c r="AJ45531" s="23"/>
      <c r="HH45531"/>
      <c r="IW45531" s="36"/>
      <c r="JI45531"/>
      <c r="JJ45531"/>
      <c r="KX45531" s="23"/>
      <c r="KY45531" s="23"/>
    </row>
    <row r="45532" spans="36:311" x14ac:dyDescent="0.2">
      <c r="AJ45532" s="23"/>
      <c r="HH45532"/>
      <c r="IW45532" s="36"/>
      <c r="JI45532"/>
      <c r="JJ45532"/>
      <c r="KX45532" s="23"/>
      <c r="KY45532" s="23"/>
    </row>
    <row r="45533" spans="36:311" x14ac:dyDescent="0.2">
      <c r="AJ45533" s="23"/>
      <c r="HH45533"/>
      <c r="IW45533" s="36"/>
      <c r="JI45533"/>
      <c r="JJ45533"/>
      <c r="KX45533" s="23"/>
      <c r="KY45533" s="23"/>
    </row>
    <row r="45534" spans="36:311" x14ac:dyDescent="0.2">
      <c r="AJ45534" s="23"/>
      <c r="HH45534"/>
      <c r="IW45534" s="36"/>
      <c r="JI45534"/>
      <c r="JJ45534"/>
      <c r="KX45534" s="23"/>
      <c r="KY45534" s="23"/>
    </row>
    <row r="45535" spans="36:311" x14ac:dyDescent="0.2">
      <c r="AJ45535" s="23"/>
      <c r="HH45535"/>
      <c r="IW45535" s="36"/>
      <c r="JI45535"/>
      <c r="JJ45535"/>
      <c r="KX45535" s="23"/>
      <c r="KY45535" s="23"/>
    </row>
    <row r="45536" spans="36:311" x14ac:dyDescent="0.2">
      <c r="AJ45536" s="23"/>
      <c r="HH45536"/>
      <c r="IW45536" s="36"/>
      <c r="JI45536"/>
      <c r="JJ45536"/>
      <c r="KX45536" s="23"/>
      <c r="KY45536" s="23"/>
    </row>
    <row r="45537" spans="36:311" x14ac:dyDescent="0.2">
      <c r="AJ45537" s="23"/>
      <c r="HH45537"/>
      <c r="IW45537" s="36"/>
      <c r="JI45537"/>
      <c r="JJ45537"/>
      <c r="KX45537" s="23"/>
      <c r="KY45537" s="23"/>
    </row>
    <row r="45538" spans="36:311" x14ac:dyDescent="0.2">
      <c r="AJ45538" s="23"/>
      <c r="HH45538"/>
      <c r="IW45538" s="36"/>
      <c r="JI45538"/>
      <c r="JJ45538"/>
      <c r="KX45538" s="23"/>
      <c r="KY45538" s="23"/>
    </row>
    <row r="45539" spans="36:311" x14ac:dyDescent="0.2">
      <c r="AJ45539" s="23"/>
      <c r="HH45539"/>
      <c r="IW45539" s="36"/>
      <c r="JI45539"/>
      <c r="JJ45539"/>
      <c r="KX45539" s="23"/>
      <c r="KY45539" s="23"/>
    </row>
    <row r="45540" spans="36:311" x14ac:dyDescent="0.2">
      <c r="AJ45540" s="23"/>
      <c r="HH45540"/>
      <c r="IW45540" s="36"/>
      <c r="JI45540"/>
      <c r="JJ45540"/>
      <c r="KX45540" s="23"/>
      <c r="KY45540" s="23"/>
    </row>
    <row r="45541" spans="36:311" x14ac:dyDescent="0.2">
      <c r="AJ45541" s="23"/>
      <c r="HH45541"/>
      <c r="IW45541" s="36"/>
      <c r="JI45541"/>
      <c r="JJ45541"/>
      <c r="KX45541" s="23"/>
      <c r="KY45541" s="23"/>
    </row>
    <row r="45542" spans="36:311" x14ac:dyDescent="0.2">
      <c r="AJ45542" s="23"/>
      <c r="HH45542"/>
      <c r="IW45542" s="36"/>
      <c r="JI45542"/>
      <c r="JJ45542"/>
      <c r="KX45542" s="23"/>
      <c r="KY45542" s="23"/>
    </row>
    <row r="45543" spans="36:311" x14ac:dyDescent="0.2">
      <c r="AJ45543" s="23"/>
      <c r="HH45543"/>
      <c r="IW45543" s="36"/>
      <c r="JI45543"/>
      <c r="JJ45543"/>
      <c r="KX45543" s="23"/>
      <c r="KY45543" s="23"/>
    </row>
    <row r="45544" spans="36:311" x14ac:dyDescent="0.2">
      <c r="AJ45544" s="23"/>
      <c r="HH45544"/>
      <c r="IW45544" s="36"/>
      <c r="JI45544"/>
      <c r="JJ45544"/>
      <c r="KX45544" s="23"/>
      <c r="KY45544" s="23"/>
    </row>
    <row r="45545" spans="36:311" x14ac:dyDescent="0.2">
      <c r="AJ45545" s="23"/>
      <c r="HH45545"/>
      <c r="IW45545" s="36"/>
      <c r="JI45545"/>
      <c r="JJ45545"/>
      <c r="KX45545" s="23"/>
      <c r="KY45545" s="23"/>
    </row>
    <row r="45546" spans="36:311" x14ac:dyDescent="0.2">
      <c r="AJ45546" s="23"/>
      <c r="HH45546"/>
      <c r="IW45546" s="36"/>
      <c r="JI45546"/>
      <c r="JJ45546"/>
      <c r="KX45546" s="23"/>
      <c r="KY45546" s="23"/>
    </row>
    <row r="45547" spans="36:311" x14ac:dyDescent="0.2">
      <c r="AJ45547" s="23"/>
      <c r="HH45547"/>
      <c r="IW45547" s="36"/>
      <c r="JI45547"/>
      <c r="JJ45547"/>
      <c r="KX45547" s="23"/>
      <c r="KY45547" s="23"/>
    </row>
    <row r="45548" spans="36:311" x14ac:dyDescent="0.2">
      <c r="AJ45548" s="23"/>
      <c r="HH45548"/>
      <c r="IW45548" s="36"/>
      <c r="JI45548"/>
      <c r="JJ45548"/>
      <c r="KX45548" s="23"/>
      <c r="KY45548" s="23"/>
    </row>
    <row r="45549" spans="36:311" x14ac:dyDescent="0.2">
      <c r="AJ45549" s="23"/>
      <c r="HH45549"/>
      <c r="IW45549" s="36"/>
      <c r="JI45549"/>
      <c r="JJ45549"/>
      <c r="KX45549" s="23"/>
      <c r="KY45549" s="23"/>
    </row>
    <row r="45550" spans="36:311" x14ac:dyDescent="0.2">
      <c r="AJ45550" s="23"/>
      <c r="HH45550"/>
      <c r="IW45550" s="36"/>
      <c r="JI45550"/>
      <c r="JJ45550"/>
      <c r="KX45550" s="23"/>
      <c r="KY45550" s="23"/>
    </row>
    <row r="45551" spans="36:311" x14ac:dyDescent="0.2">
      <c r="AJ45551" s="23"/>
      <c r="HH45551"/>
      <c r="IW45551" s="36"/>
      <c r="JI45551"/>
      <c r="JJ45551"/>
      <c r="KX45551" s="23"/>
      <c r="KY45551" s="23"/>
    </row>
    <row r="45552" spans="36:311" x14ac:dyDescent="0.2">
      <c r="AJ45552" s="23"/>
      <c r="HH45552"/>
      <c r="IW45552" s="36"/>
      <c r="JI45552"/>
      <c r="JJ45552"/>
      <c r="KX45552" s="23"/>
      <c r="KY45552" s="23"/>
    </row>
    <row r="45553" spans="36:311" x14ac:dyDescent="0.2">
      <c r="AJ45553" s="23"/>
      <c r="HH45553"/>
      <c r="IW45553" s="36"/>
      <c r="JI45553"/>
      <c r="JJ45553"/>
      <c r="KX45553" s="23"/>
      <c r="KY45553" s="23"/>
    </row>
    <row r="45554" spans="36:311" x14ac:dyDescent="0.2">
      <c r="AJ45554" s="23"/>
      <c r="HH45554"/>
      <c r="IW45554" s="36"/>
      <c r="JI45554"/>
      <c r="JJ45554"/>
      <c r="KX45554" s="23"/>
      <c r="KY45554" s="23"/>
    </row>
    <row r="45555" spans="36:311" x14ac:dyDescent="0.2">
      <c r="AJ45555" s="23"/>
      <c r="HH45555"/>
      <c r="IW45555" s="36"/>
      <c r="JI45555"/>
      <c r="JJ45555"/>
      <c r="KX45555" s="23"/>
      <c r="KY45555" s="23"/>
    </row>
    <row r="45556" spans="36:311" x14ac:dyDescent="0.2">
      <c r="AJ45556" s="23"/>
      <c r="HH45556"/>
      <c r="IW45556" s="36"/>
      <c r="JI45556"/>
      <c r="JJ45556"/>
      <c r="KX45556" s="23"/>
      <c r="KY45556" s="23"/>
    </row>
    <row r="45557" spans="36:311" x14ac:dyDescent="0.2">
      <c r="AJ45557" s="23"/>
      <c r="HH45557"/>
      <c r="IW45557" s="36"/>
      <c r="JI45557"/>
      <c r="JJ45557"/>
      <c r="KX45557" s="23"/>
      <c r="KY45557" s="23"/>
    </row>
    <row r="45558" spans="36:311" x14ac:dyDescent="0.2">
      <c r="AJ45558" s="23"/>
      <c r="HH45558"/>
      <c r="IW45558" s="36"/>
      <c r="JI45558"/>
      <c r="JJ45558"/>
      <c r="KX45558" s="23"/>
      <c r="KY45558" s="23"/>
    </row>
    <row r="45559" spans="36:311" x14ac:dyDescent="0.2">
      <c r="AJ45559" s="23"/>
      <c r="HH45559"/>
      <c r="IW45559" s="36"/>
      <c r="JI45559"/>
      <c r="JJ45559"/>
      <c r="KX45559" s="23"/>
      <c r="KY45559" s="23"/>
    </row>
    <row r="45560" spans="36:311" x14ac:dyDescent="0.2">
      <c r="AJ45560" s="23"/>
      <c r="HH45560"/>
      <c r="IW45560" s="36"/>
      <c r="JI45560"/>
      <c r="JJ45560"/>
      <c r="KX45560" s="23"/>
      <c r="KY45560" s="23"/>
    </row>
    <row r="45561" spans="36:311" x14ac:dyDescent="0.2">
      <c r="AJ45561" s="23"/>
      <c r="HH45561"/>
      <c r="IW45561" s="36"/>
      <c r="JI45561"/>
      <c r="JJ45561"/>
      <c r="KX45561" s="23"/>
      <c r="KY45561" s="23"/>
    </row>
    <row r="45562" spans="36:311" x14ac:dyDescent="0.2">
      <c r="AJ45562" s="23"/>
      <c r="HH45562"/>
      <c r="IW45562" s="36"/>
      <c r="JI45562"/>
      <c r="JJ45562"/>
      <c r="KX45562" s="23"/>
      <c r="KY45562" s="23"/>
    </row>
    <row r="45563" spans="36:311" x14ac:dyDescent="0.2">
      <c r="AJ45563" s="23"/>
      <c r="HH45563"/>
      <c r="IW45563" s="36"/>
      <c r="JI45563"/>
      <c r="JJ45563"/>
      <c r="KX45563" s="23"/>
      <c r="KY45563" s="23"/>
    </row>
    <row r="45564" spans="36:311" x14ac:dyDescent="0.2">
      <c r="AJ45564" s="23"/>
      <c r="HH45564"/>
      <c r="IW45564" s="36"/>
      <c r="JI45564"/>
      <c r="JJ45564"/>
      <c r="KX45564" s="23"/>
      <c r="KY45564" s="23"/>
    </row>
    <row r="45565" spans="36:311" x14ac:dyDescent="0.2">
      <c r="AJ45565" s="23"/>
      <c r="HH45565"/>
      <c r="IW45565" s="36"/>
      <c r="JI45565"/>
      <c r="JJ45565"/>
      <c r="KX45565" s="23"/>
      <c r="KY45565" s="23"/>
    </row>
    <row r="45566" spans="36:311" x14ac:dyDescent="0.2">
      <c r="AJ45566" s="23"/>
      <c r="HH45566"/>
      <c r="IW45566" s="36"/>
      <c r="JI45566"/>
      <c r="JJ45566"/>
      <c r="KX45566" s="23"/>
      <c r="KY45566" s="23"/>
    </row>
    <row r="45567" spans="36:311" x14ac:dyDescent="0.2">
      <c r="AJ45567" s="23"/>
      <c r="HH45567"/>
      <c r="IW45567" s="36"/>
      <c r="JI45567"/>
      <c r="JJ45567"/>
      <c r="KX45567" s="23"/>
      <c r="KY45567" s="23"/>
    </row>
    <row r="45568" spans="36:311" x14ac:dyDescent="0.2">
      <c r="AJ45568" s="23"/>
      <c r="HH45568"/>
      <c r="IW45568" s="36"/>
      <c r="JI45568"/>
      <c r="JJ45568"/>
      <c r="KX45568" s="23"/>
      <c r="KY45568" s="23"/>
    </row>
    <row r="45569" spans="36:311" x14ac:dyDescent="0.2">
      <c r="AJ45569" s="23"/>
      <c r="HH45569"/>
      <c r="IW45569" s="36"/>
      <c r="JI45569"/>
      <c r="JJ45569"/>
      <c r="KX45569" s="23"/>
      <c r="KY45569" s="23"/>
    </row>
    <row r="45570" spans="36:311" x14ac:dyDescent="0.2">
      <c r="AJ45570" s="23"/>
      <c r="HH45570"/>
      <c r="IW45570" s="36"/>
      <c r="JI45570"/>
      <c r="JJ45570"/>
      <c r="KX45570" s="23"/>
      <c r="KY45570" s="23"/>
    </row>
    <row r="45571" spans="36:311" x14ac:dyDescent="0.2">
      <c r="AJ45571" s="23"/>
      <c r="HH45571"/>
      <c r="IW45571" s="36"/>
      <c r="JI45571"/>
      <c r="JJ45571"/>
      <c r="KX45571" s="23"/>
      <c r="KY45571" s="23"/>
    </row>
    <row r="45572" spans="36:311" x14ac:dyDescent="0.2">
      <c r="AJ45572" s="23"/>
      <c r="HH45572"/>
      <c r="IW45572" s="36"/>
      <c r="JI45572"/>
      <c r="JJ45572"/>
      <c r="KX45572" s="23"/>
      <c r="KY45572" s="23"/>
    </row>
    <row r="45573" spans="36:311" x14ac:dyDescent="0.2">
      <c r="AJ45573" s="23"/>
      <c r="HH45573"/>
      <c r="IW45573" s="36"/>
      <c r="JI45573"/>
      <c r="JJ45573"/>
      <c r="KX45573" s="23"/>
      <c r="KY45573" s="23"/>
    </row>
    <row r="45574" spans="36:311" x14ac:dyDescent="0.2">
      <c r="AJ45574" s="23"/>
      <c r="HH45574"/>
      <c r="IW45574" s="36"/>
      <c r="JI45574"/>
      <c r="JJ45574"/>
      <c r="KX45574" s="23"/>
      <c r="KY45574" s="23"/>
    </row>
    <row r="45575" spans="36:311" x14ac:dyDescent="0.2">
      <c r="AJ45575" s="23"/>
      <c r="HH45575"/>
      <c r="IW45575" s="36"/>
      <c r="JI45575"/>
      <c r="JJ45575"/>
      <c r="KX45575" s="23"/>
      <c r="KY45575" s="23"/>
    </row>
    <row r="45576" spans="36:311" x14ac:dyDescent="0.2">
      <c r="AJ45576" s="23"/>
      <c r="HH45576"/>
      <c r="IW45576" s="36"/>
      <c r="JI45576"/>
      <c r="JJ45576"/>
      <c r="KX45576" s="23"/>
      <c r="KY45576" s="23"/>
    </row>
    <row r="45577" spans="36:311" x14ac:dyDescent="0.2">
      <c r="AJ45577" s="23"/>
      <c r="HH45577"/>
      <c r="IW45577" s="36"/>
      <c r="JI45577"/>
      <c r="JJ45577"/>
      <c r="KX45577" s="23"/>
      <c r="KY45577" s="23"/>
    </row>
    <row r="45578" spans="36:311" x14ac:dyDescent="0.2">
      <c r="AJ45578" s="23"/>
      <c r="HH45578"/>
      <c r="IW45578" s="36"/>
      <c r="JI45578"/>
      <c r="JJ45578"/>
      <c r="KX45578" s="23"/>
      <c r="KY45578" s="23"/>
    </row>
    <row r="45579" spans="36:311" x14ac:dyDescent="0.2">
      <c r="AJ45579" s="23"/>
      <c r="HH45579"/>
      <c r="IW45579" s="36"/>
      <c r="JI45579"/>
      <c r="JJ45579"/>
      <c r="KX45579" s="23"/>
      <c r="KY45579" s="23"/>
    </row>
    <row r="45580" spans="36:311" x14ac:dyDescent="0.2">
      <c r="AJ45580" s="23"/>
      <c r="HH45580"/>
      <c r="IW45580" s="36"/>
      <c r="JI45580"/>
      <c r="JJ45580"/>
      <c r="KX45580" s="23"/>
      <c r="KY45580" s="23"/>
    </row>
    <row r="45581" spans="36:311" x14ac:dyDescent="0.2">
      <c r="AJ45581" s="23"/>
      <c r="HH45581"/>
      <c r="IW45581" s="36"/>
      <c r="JI45581"/>
      <c r="JJ45581"/>
      <c r="KX45581" s="23"/>
      <c r="KY45581" s="23"/>
    </row>
    <row r="45582" spans="36:311" x14ac:dyDescent="0.2">
      <c r="AJ45582" s="23"/>
      <c r="HH45582"/>
      <c r="IW45582" s="36"/>
      <c r="JI45582"/>
      <c r="JJ45582"/>
      <c r="KX45582" s="23"/>
      <c r="KY45582" s="23"/>
    </row>
    <row r="45583" spans="36:311" x14ac:dyDescent="0.2">
      <c r="AJ45583" s="23"/>
      <c r="HH45583"/>
      <c r="IW45583" s="36"/>
      <c r="JI45583"/>
      <c r="JJ45583"/>
      <c r="KX45583" s="23"/>
      <c r="KY45583" s="23"/>
    </row>
    <row r="45584" spans="36:311" x14ac:dyDescent="0.2">
      <c r="AJ45584" s="23"/>
      <c r="HH45584"/>
      <c r="IW45584" s="36"/>
      <c r="JI45584"/>
      <c r="JJ45584"/>
      <c r="KX45584" s="23"/>
      <c r="KY45584" s="23"/>
    </row>
    <row r="45585" spans="36:311" x14ac:dyDescent="0.2">
      <c r="AJ45585" s="23"/>
      <c r="HH45585"/>
      <c r="IW45585" s="36"/>
      <c r="JI45585"/>
      <c r="JJ45585"/>
      <c r="KX45585" s="23"/>
      <c r="KY45585" s="23"/>
    </row>
    <row r="45586" spans="36:311" x14ac:dyDescent="0.2">
      <c r="AJ45586" s="23"/>
      <c r="HH45586"/>
      <c r="IW45586" s="36"/>
      <c r="JI45586"/>
      <c r="JJ45586"/>
      <c r="KX45586" s="23"/>
      <c r="KY45586" s="23"/>
    </row>
    <row r="45587" spans="36:311" x14ac:dyDescent="0.2">
      <c r="AJ45587" s="23"/>
      <c r="HH45587"/>
      <c r="IW45587" s="36"/>
      <c r="JI45587"/>
      <c r="JJ45587"/>
      <c r="KX45587" s="23"/>
      <c r="KY45587" s="23"/>
    </row>
    <row r="45588" spans="36:311" x14ac:dyDescent="0.2">
      <c r="AJ45588" s="23"/>
      <c r="HH45588"/>
      <c r="IW45588" s="36"/>
      <c r="JI45588"/>
      <c r="JJ45588"/>
      <c r="KX45588" s="23"/>
      <c r="KY45588" s="23"/>
    </row>
    <row r="45589" spans="36:311" x14ac:dyDescent="0.2">
      <c r="AJ45589" s="23"/>
      <c r="HH45589"/>
      <c r="IW45589" s="36"/>
      <c r="JI45589"/>
      <c r="JJ45589"/>
      <c r="KX45589" s="23"/>
      <c r="KY45589" s="23"/>
    </row>
    <row r="45590" spans="36:311" x14ac:dyDescent="0.2">
      <c r="AJ45590" s="23"/>
      <c r="HH45590"/>
      <c r="IW45590" s="36"/>
      <c r="JI45590"/>
      <c r="JJ45590"/>
      <c r="KX45590" s="23"/>
      <c r="KY45590" s="23"/>
    </row>
    <row r="45591" spans="36:311" x14ac:dyDescent="0.2">
      <c r="AJ45591" s="23"/>
      <c r="HH45591"/>
      <c r="IW45591" s="36"/>
      <c r="JI45591"/>
      <c r="JJ45591"/>
      <c r="KX45591" s="23"/>
      <c r="KY45591" s="23"/>
    </row>
    <row r="45592" spans="36:311" x14ac:dyDescent="0.2">
      <c r="AJ45592" s="23"/>
      <c r="HH45592"/>
      <c r="IW45592" s="36"/>
      <c r="JI45592"/>
      <c r="JJ45592"/>
      <c r="KX45592" s="23"/>
      <c r="KY45592" s="23"/>
    </row>
    <row r="45593" spans="36:311" x14ac:dyDescent="0.2">
      <c r="AJ45593" s="23"/>
      <c r="HH45593"/>
      <c r="IW45593" s="36"/>
      <c r="JI45593"/>
      <c r="JJ45593"/>
      <c r="KX45593" s="23"/>
      <c r="KY45593" s="23"/>
    </row>
    <row r="45594" spans="36:311" x14ac:dyDescent="0.2">
      <c r="AJ45594" s="23"/>
      <c r="HH45594"/>
      <c r="IW45594" s="36"/>
      <c r="JI45594"/>
      <c r="JJ45594"/>
      <c r="KX45594" s="23"/>
      <c r="KY45594" s="23"/>
    </row>
    <row r="45595" spans="36:311" x14ac:dyDescent="0.2">
      <c r="AJ45595" s="23"/>
      <c r="HH45595"/>
      <c r="IW45595" s="36"/>
      <c r="JI45595"/>
      <c r="JJ45595"/>
      <c r="KX45595" s="23"/>
      <c r="KY45595" s="23"/>
    </row>
    <row r="45596" spans="36:311" x14ac:dyDescent="0.2">
      <c r="AJ45596" s="23"/>
      <c r="HH45596"/>
      <c r="IW45596" s="36"/>
      <c r="JI45596"/>
      <c r="JJ45596"/>
      <c r="KX45596" s="23"/>
      <c r="KY45596" s="23"/>
    </row>
    <row r="45597" spans="36:311" x14ac:dyDescent="0.2">
      <c r="AJ45597" s="23"/>
      <c r="HH45597"/>
      <c r="IW45597" s="36"/>
      <c r="JI45597"/>
      <c r="JJ45597"/>
      <c r="KX45597" s="23"/>
      <c r="KY45597" s="23"/>
    </row>
    <row r="45598" spans="36:311" x14ac:dyDescent="0.2">
      <c r="AJ45598" s="23"/>
      <c r="HH45598"/>
      <c r="IW45598" s="36"/>
      <c r="JI45598"/>
      <c r="JJ45598"/>
      <c r="KX45598" s="23"/>
      <c r="KY45598" s="23"/>
    </row>
    <row r="45599" spans="36:311" x14ac:dyDescent="0.2">
      <c r="AJ45599" s="23"/>
      <c r="HH45599"/>
      <c r="IW45599" s="36"/>
      <c r="JI45599"/>
      <c r="JJ45599"/>
      <c r="KX45599" s="23"/>
      <c r="KY45599" s="23"/>
    </row>
    <row r="45600" spans="36:311" x14ac:dyDescent="0.2">
      <c r="AJ45600" s="23"/>
      <c r="HH45600"/>
      <c r="IW45600" s="36"/>
      <c r="JI45600"/>
      <c r="JJ45600"/>
      <c r="KX45600" s="23"/>
      <c r="KY45600" s="23"/>
    </row>
    <row r="45601" spans="36:311" x14ac:dyDescent="0.2">
      <c r="AJ45601" s="23"/>
      <c r="HH45601"/>
      <c r="IW45601" s="36"/>
      <c r="JI45601"/>
      <c r="JJ45601"/>
      <c r="KX45601" s="23"/>
      <c r="KY45601" s="23"/>
    </row>
    <row r="45602" spans="36:311" x14ac:dyDescent="0.2">
      <c r="AJ45602" s="23"/>
      <c r="HH45602"/>
      <c r="IW45602" s="36"/>
      <c r="JI45602"/>
      <c r="JJ45602"/>
      <c r="KX45602" s="23"/>
      <c r="KY45602" s="23"/>
    </row>
    <row r="45603" spans="36:311" x14ac:dyDescent="0.2">
      <c r="AJ45603" s="23"/>
      <c r="HH45603"/>
      <c r="IW45603" s="36"/>
      <c r="JI45603"/>
      <c r="JJ45603"/>
      <c r="KX45603" s="23"/>
      <c r="KY45603" s="23"/>
    </row>
    <row r="45604" spans="36:311" x14ac:dyDescent="0.2">
      <c r="AJ45604" s="23"/>
      <c r="HH45604"/>
      <c r="IW45604" s="36"/>
      <c r="JI45604"/>
      <c r="JJ45604"/>
      <c r="KX45604" s="23"/>
      <c r="KY45604" s="23"/>
    </row>
    <row r="45605" spans="36:311" x14ac:dyDescent="0.2">
      <c r="AJ45605" s="23"/>
      <c r="HH45605"/>
      <c r="IW45605" s="36"/>
      <c r="JI45605"/>
      <c r="JJ45605"/>
      <c r="KX45605" s="23"/>
      <c r="KY45605" s="23"/>
    </row>
    <row r="45606" spans="36:311" x14ac:dyDescent="0.2">
      <c r="AJ45606" s="23"/>
      <c r="HH45606"/>
      <c r="IW45606" s="36"/>
      <c r="JI45606"/>
      <c r="JJ45606"/>
      <c r="KX45606" s="23"/>
      <c r="KY45606" s="23"/>
    </row>
    <row r="45607" spans="36:311" x14ac:dyDescent="0.2">
      <c r="AJ45607" s="23"/>
      <c r="HH45607"/>
      <c r="IW45607" s="36"/>
      <c r="JI45607"/>
      <c r="JJ45607"/>
      <c r="KX45607" s="23"/>
      <c r="KY45607" s="23"/>
    </row>
    <row r="45608" spans="36:311" x14ac:dyDescent="0.2">
      <c r="AJ45608" s="23"/>
      <c r="HH45608"/>
      <c r="IW45608" s="36"/>
      <c r="JI45608"/>
      <c r="JJ45608"/>
      <c r="KX45608" s="23"/>
      <c r="KY45608" s="23"/>
    </row>
    <row r="45609" spans="36:311" x14ac:dyDescent="0.2">
      <c r="AJ45609" s="23"/>
      <c r="HH45609"/>
      <c r="IW45609" s="36"/>
      <c r="JI45609"/>
      <c r="JJ45609"/>
      <c r="KX45609" s="23"/>
      <c r="KY45609" s="23"/>
    </row>
    <row r="45610" spans="36:311" x14ac:dyDescent="0.2">
      <c r="AJ45610" s="23"/>
      <c r="HH45610"/>
      <c r="IW45610" s="36"/>
      <c r="JI45610"/>
      <c r="JJ45610"/>
      <c r="KX45610" s="23"/>
      <c r="KY45610" s="23"/>
    </row>
    <row r="45611" spans="36:311" x14ac:dyDescent="0.2">
      <c r="AJ45611" s="23"/>
      <c r="HH45611"/>
      <c r="IW45611" s="36"/>
      <c r="JI45611"/>
      <c r="JJ45611"/>
      <c r="KX45611" s="23"/>
      <c r="KY45611" s="23"/>
    </row>
    <row r="45612" spans="36:311" x14ac:dyDescent="0.2">
      <c r="AJ45612" s="23"/>
      <c r="HH45612"/>
      <c r="IW45612" s="36"/>
      <c r="JI45612"/>
      <c r="JJ45612"/>
      <c r="KX45612" s="23"/>
      <c r="KY45612" s="23"/>
    </row>
    <row r="45613" spans="36:311" x14ac:dyDescent="0.2">
      <c r="AJ45613" s="23"/>
      <c r="HH45613"/>
      <c r="IW45613" s="36"/>
      <c r="JI45613"/>
      <c r="JJ45613"/>
      <c r="KX45613" s="23"/>
      <c r="KY45613" s="23"/>
    </row>
    <row r="45614" spans="36:311" x14ac:dyDescent="0.2">
      <c r="AJ45614" s="23"/>
      <c r="HH45614"/>
      <c r="IW45614" s="36"/>
      <c r="JI45614"/>
      <c r="JJ45614"/>
      <c r="KX45614" s="23"/>
      <c r="KY45614" s="23"/>
    </row>
    <row r="45615" spans="36:311" x14ac:dyDescent="0.2">
      <c r="AJ45615" s="23"/>
      <c r="HH45615"/>
      <c r="IW45615" s="36"/>
      <c r="JI45615"/>
      <c r="JJ45615"/>
      <c r="KX45615" s="23"/>
      <c r="KY45615" s="23"/>
    </row>
    <row r="45616" spans="36:311" x14ac:dyDescent="0.2">
      <c r="AJ45616" s="23"/>
      <c r="HH45616"/>
      <c r="IW45616" s="36"/>
      <c r="JI45616"/>
      <c r="JJ45616"/>
      <c r="KX45616" s="23"/>
      <c r="KY45616" s="23"/>
    </row>
    <row r="45617" spans="36:311" x14ac:dyDescent="0.2">
      <c r="AJ45617" s="23"/>
      <c r="HH45617"/>
      <c r="IW45617" s="36"/>
      <c r="JI45617"/>
      <c r="JJ45617"/>
      <c r="KX45617" s="23"/>
      <c r="KY45617" s="23"/>
    </row>
    <row r="45618" spans="36:311" x14ac:dyDescent="0.2">
      <c r="AJ45618" s="23"/>
      <c r="HH45618"/>
      <c r="IW45618" s="36"/>
      <c r="JI45618"/>
      <c r="JJ45618"/>
      <c r="KX45618" s="23"/>
      <c r="KY45618" s="23"/>
    </row>
    <row r="45619" spans="36:311" x14ac:dyDescent="0.2">
      <c r="AJ45619" s="23"/>
      <c r="HH45619"/>
      <c r="IW45619" s="36"/>
      <c r="JI45619"/>
      <c r="JJ45619"/>
      <c r="KX45619" s="23"/>
      <c r="KY45619" s="23"/>
    </row>
    <row r="45620" spans="36:311" x14ac:dyDescent="0.2">
      <c r="AJ45620" s="23"/>
      <c r="HH45620"/>
      <c r="IW45620" s="36"/>
      <c r="JI45620"/>
      <c r="JJ45620"/>
      <c r="KX45620" s="23"/>
      <c r="KY45620" s="23"/>
    </row>
    <row r="45621" spans="36:311" x14ac:dyDescent="0.2">
      <c r="AJ45621" s="23"/>
      <c r="HH45621"/>
      <c r="IW45621" s="36"/>
      <c r="JI45621"/>
      <c r="JJ45621"/>
      <c r="KX45621" s="23"/>
      <c r="KY45621" s="23"/>
    </row>
    <row r="45622" spans="36:311" x14ac:dyDescent="0.2">
      <c r="AJ45622" s="23"/>
      <c r="HH45622"/>
      <c r="IW45622" s="36"/>
      <c r="JI45622"/>
      <c r="JJ45622"/>
      <c r="KX45622" s="23"/>
      <c r="KY45622" s="23"/>
    </row>
    <row r="45623" spans="36:311" x14ac:dyDescent="0.2">
      <c r="AJ45623" s="23"/>
      <c r="HH45623"/>
      <c r="IW45623" s="36"/>
      <c r="JI45623"/>
      <c r="JJ45623"/>
      <c r="KX45623" s="23"/>
      <c r="KY45623" s="23"/>
    </row>
    <row r="45624" spans="36:311" x14ac:dyDescent="0.2">
      <c r="AJ45624" s="23"/>
      <c r="HH45624"/>
      <c r="IW45624" s="36"/>
      <c r="JI45624"/>
      <c r="JJ45624"/>
      <c r="KX45624" s="23"/>
      <c r="KY45624" s="23"/>
    </row>
    <row r="45625" spans="36:311" x14ac:dyDescent="0.2">
      <c r="AJ45625" s="23"/>
      <c r="HH45625"/>
      <c r="IW45625" s="36"/>
      <c r="JI45625"/>
      <c r="JJ45625"/>
      <c r="KX45625" s="23"/>
      <c r="KY45625" s="23"/>
    </row>
    <row r="45626" spans="36:311" x14ac:dyDescent="0.2">
      <c r="AJ45626" s="23"/>
      <c r="HH45626"/>
      <c r="IW45626" s="36"/>
      <c r="JI45626"/>
      <c r="JJ45626"/>
      <c r="KX45626" s="23"/>
      <c r="KY45626" s="23"/>
    </row>
    <row r="45627" spans="36:311" x14ac:dyDescent="0.2">
      <c r="AJ45627" s="23"/>
      <c r="HH45627"/>
      <c r="IW45627" s="36"/>
      <c r="JI45627"/>
      <c r="JJ45627"/>
      <c r="KX45627" s="23"/>
      <c r="KY45627" s="23"/>
    </row>
    <row r="45628" spans="36:311" x14ac:dyDescent="0.2">
      <c r="AJ45628" s="23"/>
      <c r="HH45628"/>
      <c r="IW45628" s="36"/>
      <c r="JI45628"/>
      <c r="JJ45628"/>
      <c r="KX45628" s="23"/>
      <c r="KY45628" s="23"/>
    </row>
    <row r="45629" spans="36:311" x14ac:dyDescent="0.2">
      <c r="AJ45629" s="23"/>
      <c r="HH45629"/>
      <c r="IW45629" s="36"/>
      <c r="JI45629"/>
      <c r="JJ45629"/>
      <c r="KX45629" s="23"/>
      <c r="KY45629" s="23"/>
    </row>
    <row r="45630" spans="36:311" x14ac:dyDescent="0.2">
      <c r="AJ45630" s="23"/>
      <c r="HH45630"/>
      <c r="IW45630" s="36"/>
      <c r="JI45630"/>
      <c r="JJ45630"/>
      <c r="KX45630" s="23"/>
      <c r="KY45630" s="23"/>
    </row>
    <row r="45631" spans="36:311" x14ac:dyDescent="0.2">
      <c r="AJ45631" s="23"/>
      <c r="HH45631"/>
      <c r="IW45631" s="36"/>
      <c r="JI45631"/>
      <c r="JJ45631"/>
      <c r="KX45631" s="23"/>
      <c r="KY45631" s="23"/>
    </row>
    <row r="45632" spans="36:311" x14ac:dyDescent="0.2">
      <c r="AJ45632" s="23"/>
      <c r="HH45632"/>
      <c r="IW45632" s="36"/>
      <c r="JI45632"/>
      <c r="JJ45632"/>
      <c r="KX45632" s="23"/>
      <c r="KY45632" s="23"/>
    </row>
    <row r="45633" spans="36:311" x14ac:dyDescent="0.2">
      <c r="AJ45633" s="23"/>
      <c r="HH45633"/>
      <c r="IW45633" s="36"/>
      <c r="JI45633"/>
      <c r="JJ45633"/>
      <c r="KX45633" s="23"/>
      <c r="KY45633" s="23"/>
    </row>
    <row r="45634" spans="36:311" x14ac:dyDescent="0.2">
      <c r="AJ45634" s="23"/>
      <c r="HH45634"/>
      <c r="IW45634" s="36"/>
      <c r="JI45634"/>
      <c r="JJ45634"/>
      <c r="KX45634" s="23"/>
      <c r="KY45634" s="23"/>
    </row>
    <row r="45635" spans="36:311" x14ac:dyDescent="0.2">
      <c r="AJ45635" s="23"/>
      <c r="HH45635"/>
      <c r="IW45635" s="36"/>
      <c r="JI45635"/>
      <c r="JJ45635"/>
      <c r="KX45635" s="23"/>
      <c r="KY45635" s="23"/>
    </row>
    <row r="45636" spans="36:311" x14ac:dyDescent="0.2">
      <c r="AJ45636" s="23"/>
      <c r="HH45636"/>
      <c r="IW45636" s="36"/>
      <c r="JI45636"/>
      <c r="JJ45636"/>
      <c r="KX45636" s="23"/>
      <c r="KY45636" s="23"/>
    </row>
    <row r="45637" spans="36:311" x14ac:dyDescent="0.2">
      <c r="AJ45637" s="23"/>
      <c r="HH45637"/>
      <c r="IW45637" s="36"/>
      <c r="JI45637"/>
      <c r="JJ45637"/>
      <c r="KX45637" s="23"/>
      <c r="KY45637" s="23"/>
    </row>
    <row r="45638" spans="36:311" x14ac:dyDescent="0.2">
      <c r="AJ45638" s="23"/>
      <c r="HH45638"/>
      <c r="IW45638" s="36"/>
      <c r="JI45638"/>
      <c r="JJ45638"/>
      <c r="KX45638" s="23"/>
      <c r="KY45638" s="23"/>
    </row>
    <row r="45639" spans="36:311" x14ac:dyDescent="0.2">
      <c r="AJ45639" s="23"/>
      <c r="HH45639"/>
      <c r="IW45639" s="36"/>
      <c r="JI45639"/>
      <c r="JJ45639"/>
      <c r="KX45639" s="23"/>
      <c r="KY45639" s="23"/>
    </row>
    <row r="45640" spans="36:311" x14ac:dyDescent="0.2">
      <c r="AJ45640" s="23"/>
      <c r="HH45640"/>
      <c r="IW45640" s="36"/>
      <c r="JI45640"/>
      <c r="JJ45640"/>
      <c r="KX45640" s="23"/>
      <c r="KY45640" s="23"/>
    </row>
    <row r="45641" spans="36:311" x14ac:dyDescent="0.2">
      <c r="AJ45641" s="23"/>
      <c r="HH45641"/>
      <c r="IW45641" s="36"/>
      <c r="JI45641"/>
      <c r="JJ45641"/>
      <c r="KX45641" s="23"/>
      <c r="KY45641" s="23"/>
    </row>
    <row r="45642" spans="36:311" x14ac:dyDescent="0.2">
      <c r="AJ45642" s="23"/>
      <c r="HH45642"/>
      <c r="IW45642" s="36"/>
      <c r="JI45642"/>
      <c r="JJ45642"/>
      <c r="KX45642" s="23"/>
      <c r="KY45642" s="23"/>
    </row>
    <row r="45643" spans="36:311" x14ac:dyDescent="0.2">
      <c r="AJ45643" s="23"/>
      <c r="HH45643"/>
      <c r="IW45643" s="36"/>
      <c r="JI45643"/>
      <c r="JJ45643"/>
      <c r="KX45643" s="23"/>
      <c r="KY45643" s="23"/>
    </row>
    <row r="45644" spans="36:311" x14ac:dyDescent="0.2">
      <c r="AJ45644" s="23"/>
      <c r="HH45644"/>
      <c r="IW45644" s="36"/>
      <c r="JI45644"/>
      <c r="JJ45644"/>
      <c r="KX45644" s="23"/>
      <c r="KY45644" s="23"/>
    </row>
    <row r="45645" spans="36:311" x14ac:dyDescent="0.2">
      <c r="AJ45645" s="23"/>
      <c r="HH45645"/>
      <c r="IW45645" s="36"/>
      <c r="JI45645"/>
      <c r="JJ45645"/>
      <c r="KX45645" s="23"/>
      <c r="KY45645" s="23"/>
    </row>
    <row r="45646" spans="36:311" x14ac:dyDescent="0.2">
      <c r="AJ45646" s="23"/>
      <c r="HH45646"/>
      <c r="IW45646" s="36"/>
      <c r="JI45646"/>
      <c r="JJ45646"/>
      <c r="KX45646" s="23"/>
      <c r="KY45646" s="23"/>
    </row>
    <row r="45647" spans="36:311" x14ac:dyDescent="0.2">
      <c r="AJ45647" s="23"/>
      <c r="HH45647"/>
      <c r="IW45647" s="36"/>
      <c r="JI45647"/>
      <c r="JJ45647"/>
      <c r="KX45647" s="23"/>
      <c r="KY45647" s="23"/>
    </row>
    <row r="45648" spans="36:311" x14ac:dyDescent="0.2">
      <c r="AJ45648" s="23"/>
      <c r="HH45648"/>
      <c r="IW45648" s="36"/>
      <c r="JI45648"/>
      <c r="JJ45648"/>
      <c r="KX45648" s="23"/>
      <c r="KY45648" s="23"/>
    </row>
    <row r="45649" spans="36:311" x14ac:dyDescent="0.2">
      <c r="AJ45649" s="23"/>
      <c r="HH45649"/>
      <c r="IW45649" s="36"/>
      <c r="JI45649"/>
      <c r="JJ45649"/>
      <c r="KX45649" s="23"/>
      <c r="KY45649" s="23"/>
    </row>
    <row r="45650" spans="36:311" x14ac:dyDescent="0.2">
      <c r="AJ45650" s="23"/>
      <c r="HH45650"/>
      <c r="IW45650" s="36"/>
      <c r="JI45650"/>
      <c r="JJ45650"/>
      <c r="KX45650" s="23"/>
      <c r="KY45650" s="23"/>
    </row>
    <row r="45651" spans="36:311" x14ac:dyDescent="0.2">
      <c r="AJ45651" s="23"/>
      <c r="HH45651"/>
      <c r="IW45651" s="36"/>
      <c r="JI45651"/>
      <c r="JJ45651"/>
      <c r="KX45651" s="23"/>
      <c r="KY45651" s="23"/>
    </row>
    <row r="45652" spans="36:311" x14ac:dyDescent="0.2">
      <c r="AJ45652" s="23"/>
      <c r="HH45652"/>
      <c r="IW45652" s="36"/>
      <c r="JI45652"/>
      <c r="JJ45652"/>
      <c r="KX45652" s="23"/>
      <c r="KY45652" s="23"/>
    </row>
    <row r="45653" spans="36:311" x14ac:dyDescent="0.2">
      <c r="AJ45653" s="23"/>
      <c r="HH45653"/>
      <c r="IW45653" s="36"/>
      <c r="JI45653"/>
      <c r="JJ45653"/>
      <c r="KX45653" s="23"/>
      <c r="KY45653" s="23"/>
    </row>
    <row r="45654" spans="36:311" x14ac:dyDescent="0.2">
      <c r="AJ45654" s="23"/>
      <c r="HH45654"/>
      <c r="IW45654" s="36"/>
      <c r="JI45654"/>
      <c r="JJ45654"/>
      <c r="KX45654" s="23"/>
      <c r="KY45654" s="23"/>
    </row>
    <row r="45655" spans="36:311" x14ac:dyDescent="0.2">
      <c r="AJ45655" s="23"/>
      <c r="HH45655"/>
      <c r="IW45655" s="36"/>
      <c r="JI45655"/>
      <c r="JJ45655"/>
      <c r="KX45655" s="23"/>
      <c r="KY45655" s="23"/>
    </row>
    <row r="45656" spans="36:311" x14ac:dyDescent="0.2">
      <c r="AJ45656" s="23"/>
      <c r="HH45656"/>
      <c r="IW45656" s="36"/>
      <c r="JI45656"/>
      <c r="JJ45656"/>
      <c r="KX45656" s="23"/>
      <c r="KY45656" s="23"/>
    </row>
    <row r="45657" spans="36:311" x14ac:dyDescent="0.2">
      <c r="AJ45657" s="23"/>
      <c r="HH45657"/>
      <c r="IW45657" s="36"/>
      <c r="JI45657"/>
      <c r="JJ45657"/>
      <c r="KX45657" s="23"/>
      <c r="KY45657" s="23"/>
    </row>
    <row r="45658" spans="36:311" x14ac:dyDescent="0.2">
      <c r="AJ45658" s="23"/>
      <c r="HH45658"/>
      <c r="IW45658" s="36"/>
      <c r="JI45658"/>
      <c r="JJ45658"/>
      <c r="KX45658" s="23"/>
      <c r="KY45658" s="23"/>
    </row>
    <row r="45659" spans="36:311" x14ac:dyDescent="0.2">
      <c r="AJ45659" s="23"/>
      <c r="HH45659"/>
      <c r="IW45659" s="36"/>
      <c r="JI45659"/>
      <c r="JJ45659"/>
      <c r="KX45659" s="23"/>
      <c r="KY45659" s="23"/>
    </row>
    <row r="45660" spans="36:311" x14ac:dyDescent="0.2">
      <c r="AJ45660" s="23"/>
      <c r="HH45660"/>
      <c r="IW45660" s="36"/>
      <c r="JI45660"/>
      <c r="JJ45660"/>
      <c r="KX45660" s="23"/>
      <c r="KY45660" s="23"/>
    </row>
    <row r="45661" spans="36:311" x14ac:dyDescent="0.2">
      <c r="AJ45661" s="23"/>
      <c r="HH45661"/>
      <c r="IW45661" s="36"/>
      <c r="JI45661"/>
      <c r="JJ45661"/>
      <c r="KX45661" s="23"/>
      <c r="KY45661" s="23"/>
    </row>
    <row r="45662" spans="36:311" x14ac:dyDescent="0.2">
      <c r="AJ45662" s="23"/>
      <c r="HH45662"/>
      <c r="IW45662" s="36"/>
      <c r="JI45662"/>
      <c r="JJ45662"/>
      <c r="KX45662" s="23"/>
      <c r="KY45662" s="23"/>
    </row>
    <row r="45663" spans="36:311" x14ac:dyDescent="0.2">
      <c r="AJ45663" s="23"/>
      <c r="HH45663"/>
      <c r="IW45663" s="36"/>
      <c r="JI45663"/>
      <c r="JJ45663"/>
      <c r="KX45663" s="23"/>
      <c r="KY45663" s="23"/>
    </row>
    <row r="45664" spans="36:311" x14ac:dyDescent="0.2">
      <c r="AJ45664" s="23"/>
      <c r="HH45664"/>
      <c r="IW45664" s="36"/>
      <c r="JI45664"/>
      <c r="JJ45664"/>
      <c r="KX45664" s="23"/>
      <c r="KY45664" s="23"/>
    </row>
    <row r="45665" spans="36:311" x14ac:dyDescent="0.2">
      <c r="AJ45665" s="23"/>
      <c r="HH45665"/>
      <c r="IW45665" s="36"/>
      <c r="JI45665"/>
      <c r="JJ45665"/>
      <c r="KX45665" s="23"/>
      <c r="KY45665" s="23"/>
    </row>
    <row r="45666" spans="36:311" x14ac:dyDescent="0.2">
      <c r="AJ45666" s="23"/>
      <c r="HH45666"/>
      <c r="IW45666" s="36"/>
      <c r="JI45666"/>
      <c r="JJ45666"/>
      <c r="KX45666" s="23"/>
      <c r="KY45666" s="23"/>
    </row>
    <row r="45667" spans="36:311" x14ac:dyDescent="0.2">
      <c r="AJ45667" s="23"/>
      <c r="HH45667"/>
      <c r="IW45667" s="36"/>
      <c r="JI45667"/>
      <c r="JJ45667"/>
      <c r="KX45667" s="23"/>
      <c r="KY45667" s="23"/>
    </row>
    <row r="45668" spans="36:311" x14ac:dyDescent="0.2">
      <c r="AJ45668" s="23"/>
      <c r="HH45668"/>
      <c r="IW45668" s="36"/>
      <c r="JI45668"/>
      <c r="JJ45668"/>
      <c r="KX45668" s="23"/>
      <c r="KY45668" s="23"/>
    </row>
    <row r="45669" spans="36:311" x14ac:dyDescent="0.2">
      <c r="AJ45669" s="23"/>
      <c r="HH45669"/>
      <c r="IW45669" s="36"/>
      <c r="JI45669"/>
      <c r="JJ45669"/>
      <c r="KX45669" s="23"/>
      <c r="KY45669" s="23"/>
    </row>
    <row r="45670" spans="36:311" x14ac:dyDescent="0.2">
      <c r="AJ45670" s="23"/>
      <c r="HH45670"/>
      <c r="IW45670" s="36"/>
      <c r="JI45670"/>
      <c r="JJ45670"/>
      <c r="KX45670" s="23"/>
      <c r="KY45670" s="23"/>
    </row>
    <row r="45671" spans="36:311" x14ac:dyDescent="0.2">
      <c r="AJ45671" s="23"/>
      <c r="HH45671"/>
      <c r="IW45671" s="36"/>
      <c r="JI45671"/>
      <c r="JJ45671"/>
      <c r="KX45671" s="23"/>
      <c r="KY45671" s="23"/>
    </row>
    <row r="45672" spans="36:311" x14ac:dyDescent="0.2">
      <c r="AJ45672" s="23"/>
      <c r="HH45672"/>
      <c r="IW45672" s="36"/>
      <c r="JI45672"/>
      <c r="JJ45672"/>
      <c r="KX45672" s="23"/>
      <c r="KY45672" s="23"/>
    </row>
    <row r="45673" spans="36:311" x14ac:dyDescent="0.2">
      <c r="AJ45673" s="23"/>
      <c r="HH45673"/>
      <c r="IW45673" s="36"/>
      <c r="JI45673"/>
      <c r="JJ45673"/>
      <c r="KX45673" s="23"/>
      <c r="KY45673" s="23"/>
    </row>
    <row r="45674" spans="36:311" x14ac:dyDescent="0.2">
      <c r="AJ45674" s="23"/>
      <c r="HH45674"/>
      <c r="IW45674" s="36"/>
      <c r="JI45674"/>
      <c r="JJ45674"/>
      <c r="KX45674" s="23"/>
      <c r="KY45674" s="23"/>
    </row>
    <row r="45675" spans="36:311" x14ac:dyDescent="0.2">
      <c r="AJ45675" s="23"/>
      <c r="HH45675"/>
      <c r="IW45675" s="36"/>
      <c r="JI45675"/>
      <c r="JJ45675"/>
      <c r="KX45675" s="23"/>
      <c r="KY45675" s="23"/>
    </row>
    <row r="45676" spans="36:311" x14ac:dyDescent="0.2">
      <c r="AJ45676" s="23"/>
      <c r="HH45676"/>
      <c r="IW45676" s="36"/>
      <c r="JI45676"/>
      <c r="JJ45676"/>
      <c r="KX45676" s="23"/>
      <c r="KY45676" s="23"/>
    </row>
    <row r="45677" spans="36:311" x14ac:dyDescent="0.2">
      <c r="AJ45677" s="23"/>
      <c r="HH45677"/>
      <c r="IW45677" s="36"/>
      <c r="JI45677"/>
      <c r="JJ45677"/>
      <c r="KX45677" s="23"/>
      <c r="KY45677" s="23"/>
    </row>
    <row r="45678" spans="36:311" x14ac:dyDescent="0.2">
      <c r="AJ45678" s="23"/>
      <c r="HH45678"/>
      <c r="IW45678" s="36"/>
      <c r="JI45678"/>
      <c r="JJ45678"/>
      <c r="KX45678" s="23"/>
      <c r="KY45678" s="23"/>
    </row>
    <row r="45679" spans="36:311" x14ac:dyDescent="0.2">
      <c r="AJ45679" s="23"/>
      <c r="HH45679"/>
      <c r="IW45679" s="36"/>
      <c r="JI45679"/>
      <c r="JJ45679"/>
      <c r="KX45679" s="23"/>
      <c r="KY45679" s="23"/>
    </row>
    <row r="45680" spans="36:311" x14ac:dyDescent="0.2">
      <c r="AJ45680" s="23"/>
      <c r="HH45680"/>
      <c r="IW45680" s="36"/>
      <c r="JI45680"/>
      <c r="JJ45680"/>
      <c r="KX45680" s="23"/>
      <c r="KY45680" s="23"/>
    </row>
    <row r="45681" spans="36:311" x14ac:dyDescent="0.2">
      <c r="AJ45681" s="23"/>
      <c r="HH45681"/>
      <c r="IW45681" s="36"/>
      <c r="JI45681"/>
      <c r="JJ45681"/>
      <c r="KX45681" s="23"/>
      <c r="KY45681" s="23"/>
    </row>
    <row r="45682" spans="36:311" x14ac:dyDescent="0.2">
      <c r="AJ45682" s="23"/>
      <c r="HH45682"/>
      <c r="IW45682" s="36"/>
      <c r="JI45682"/>
      <c r="JJ45682"/>
      <c r="KX45682" s="23"/>
      <c r="KY45682" s="23"/>
    </row>
    <row r="45683" spans="36:311" x14ac:dyDescent="0.2">
      <c r="AJ45683" s="23"/>
      <c r="HH45683"/>
      <c r="IW45683" s="36"/>
      <c r="JI45683"/>
      <c r="JJ45683"/>
      <c r="KX45683" s="23"/>
      <c r="KY45683" s="23"/>
    </row>
    <row r="45684" spans="36:311" x14ac:dyDescent="0.2">
      <c r="AJ45684" s="23"/>
      <c r="HH45684"/>
      <c r="IW45684" s="36"/>
      <c r="JI45684"/>
      <c r="JJ45684"/>
      <c r="KX45684" s="23"/>
      <c r="KY45684" s="23"/>
    </row>
    <row r="45685" spans="36:311" x14ac:dyDescent="0.2">
      <c r="AJ45685" s="23"/>
      <c r="HH45685"/>
      <c r="IW45685" s="36"/>
      <c r="JI45685"/>
      <c r="JJ45685"/>
      <c r="KX45685" s="23"/>
      <c r="KY45685" s="23"/>
    </row>
    <row r="45686" spans="36:311" x14ac:dyDescent="0.2">
      <c r="AJ45686" s="23"/>
      <c r="HH45686"/>
      <c r="IW45686" s="36"/>
      <c r="JI45686"/>
      <c r="JJ45686"/>
      <c r="KX45686" s="23"/>
      <c r="KY45686" s="23"/>
    </row>
    <row r="45687" spans="36:311" x14ac:dyDescent="0.2">
      <c r="AJ45687" s="23"/>
      <c r="HH45687"/>
      <c r="IW45687" s="36"/>
      <c r="JI45687"/>
      <c r="JJ45687"/>
      <c r="KX45687" s="23"/>
      <c r="KY45687" s="23"/>
    </row>
    <row r="45688" spans="36:311" x14ac:dyDescent="0.2">
      <c r="AJ45688" s="23"/>
      <c r="HH45688"/>
      <c r="IW45688" s="36"/>
      <c r="JI45688"/>
      <c r="JJ45688"/>
      <c r="KX45688" s="23"/>
      <c r="KY45688" s="23"/>
    </row>
    <row r="45689" spans="36:311" x14ac:dyDescent="0.2">
      <c r="AJ45689" s="23"/>
      <c r="HH45689"/>
      <c r="IW45689" s="36"/>
      <c r="JI45689"/>
      <c r="JJ45689"/>
      <c r="KX45689" s="23"/>
      <c r="KY45689" s="23"/>
    </row>
    <row r="45690" spans="36:311" x14ac:dyDescent="0.2">
      <c r="AJ45690" s="23"/>
      <c r="HH45690"/>
      <c r="IW45690" s="36"/>
      <c r="JI45690"/>
      <c r="JJ45690"/>
      <c r="KX45690" s="23"/>
      <c r="KY45690" s="23"/>
    </row>
    <row r="45691" spans="36:311" x14ac:dyDescent="0.2">
      <c r="AJ45691" s="23"/>
      <c r="HH45691"/>
      <c r="IW45691" s="36"/>
      <c r="JI45691"/>
      <c r="JJ45691"/>
      <c r="KX45691" s="23"/>
      <c r="KY45691" s="23"/>
    </row>
    <row r="45692" spans="36:311" x14ac:dyDescent="0.2">
      <c r="AJ45692" s="23"/>
      <c r="HH45692"/>
      <c r="IW45692" s="36"/>
      <c r="JI45692"/>
      <c r="JJ45692"/>
      <c r="KX45692" s="23"/>
      <c r="KY45692" s="23"/>
    </row>
    <row r="45693" spans="36:311" x14ac:dyDescent="0.2">
      <c r="AJ45693" s="23"/>
      <c r="HH45693"/>
      <c r="IW45693" s="36"/>
      <c r="JI45693"/>
      <c r="JJ45693"/>
      <c r="KX45693" s="23"/>
      <c r="KY45693" s="23"/>
    </row>
    <row r="45694" spans="36:311" x14ac:dyDescent="0.2">
      <c r="AJ45694" s="23"/>
      <c r="HH45694"/>
      <c r="IW45694" s="36"/>
      <c r="JI45694"/>
      <c r="JJ45694"/>
      <c r="KX45694" s="23"/>
      <c r="KY45694" s="23"/>
    </row>
    <row r="45695" spans="36:311" x14ac:dyDescent="0.2">
      <c r="AJ45695" s="23"/>
      <c r="HH45695"/>
      <c r="IW45695" s="36"/>
      <c r="JI45695"/>
      <c r="JJ45695"/>
      <c r="KX45695" s="23"/>
      <c r="KY45695" s="23"/>
    </row>
    <row r="45696" spans="36:311" x14ac:dyDescent="0.2">
      <c r="AJ45696" s="23"/>
      <c r="HH45696"/>
      <c r="IW45696" s="36"/>
      <c r="JI45696"/>
      <c r="JJ45696"/>
      <c r="KX45696" s="23"/>
      <c r="KY45696" s="23"/>
    </row>
    <row r="45697" spans="36:311" x14ac:dyDescent="0.2">
      <c r="AJ45697" s="23"/>
      <c r="HH45697"/>
      <c r="IW45697" s="36"/>
      <c r="JI45697"/>
      <c r="JJ45697"/>
      <c r="KX45697" s="23"/>
      <c r="KY45697" s="23"/>
    </row>
    <row r="45698" spans="36:311" x14ac:dyDescent="0.2">
      <c r="AJ45698" s="23"/>
      <c r="HH45698"/>
      <c r="IW45698" s="36"/>
      <c r="JI45698"/>
      <c r="JJ45698"/>
      <c r="KX45698" s="23"/>
      <c r="KY45698" s="23"/>
    </row>
    <row r="45699" spans="36:311" x14ac:dyDescent="0.2">
      <c r="AJ45699" s="23"/>
      <c r="HH45699"/>
      <c r="IW45699" s="36"/>
      <c r="JI45699"/>
      <c r="JJ45699"/>
      <c r="KX45699" s="23"/>
      <c r="KY45699" s="23"/>
    </row>
    <row r="45700" spans="36:311" x14ac:dyDescent="0.2">
      <c r="AJ45700" s="23"/>
      <c r="HH45700"/>
      <c r="IW45700" s="36"/>
      <c r="JI45700"/>
      <c r="JJ45700"/>
      <c r="KX45700" s="23"/>
      <c r="KY45700" s="23"/>
    </row>
    <row r="45701" spans="36:311" x14ac:dyDescent="0.2">
      <c r="AJ45701" s="23"/>
      <c r="HH45701"/>
      <c r="IW45701" s="36"/>
      <c r="JI45701"/>
      <c r="JJ45701"/>
      <c r="KX45701" s="23"/>
      <c r="KY45701" s="23"/>
    </row>
    <row r="45702" spans="36:311" x14ac:dyDescent="0.2">
      <c r="AJ45702" s="23"/>
      <c r="HH45702"/>
      <c r="IW45702" s="36"/>
      <c r="JI45702"/>
      <c r="JJ45702"/>
      <c r="KX45702" s="23"/>
      <c r="KY45702" s="23"/>
    </row>
    <row r="45703" spans="36:311" x14ac:dyDescent="0.2">
      <c r="AJ45703" s="23"/>
      <c r="HH45703"/>
      <c r="IW45703" s="36"/>
      <c r="JI45703"/>
      <c r="JJ45703"/>
      <c r="KX45703" s="23"/>
      <c r="KY45703" s="23"/>
    </row>
    <row r="45704" spans="36:311" x14ac:dyDescent="0.2">
      <c r="AJ45704" s="23"/>
      <c r="HH45704"/>
      <c r="IW45704" s="36"/>
      <c r="JI45704"/>
      <c r="JJ45704"/>
      <c r="KX45704" s="23"/>
      <c r="KY45704" s="23"/>
    </row>
    <row r="45705" spans="36:311" x14ac:dyDescent="0.2">
      <c r="AJ45705" s="23"/>
      <c r="HH45705"/>
      <c r="IW45705" s="36"/>
      <c r="JI45705"/>
      <c r="JJ45705"/>
      <c r="KX45705" s="23"/>
      <c r="KY45705" s="23"/>
    </row>
    <row r="45706" spans="36:311" x14ac:dyDescent="0.2">
      <c r="AJ45706" s="23"/>
      <c r="HH45706"/>
      <c r="IW45706" s="36"/>
      <c r="JI45706"/>
      <c r="JJ45706"/>
      <c r="KX45706" s="23"/>
      <c r="KY45706" s="23"/>
    </row>
    <row r="45707" spans="36:311" x14ac:dyDescent="0.2">
      <c r="AJ45707" s="23"/>
      <c r="HH45707"/>
      <c r="IW45707" s="36"/>
      <c r="JI45707"/>
      <c r="JJ45707"/>
      <c r="KX45707" s="23"/>
      <c r="KY45707" s="23"/>
    </row>
    <row r="45708" spans="36:311" x14ac:dyDescent="0.2">
      <c r="AJ45708" s="23"/>
      <c r="HH45708"/>
      <c r="IW45708" s="36"/>
      <c r="JI45708"/>
      <c r="JJ45708"/>
      <c r="KX45708" s="23"/>
      <c r="KY45708" s="23"/>
    </row>
    <row r="45709" spans="36:311" x14ac:dyDescent="0.2">
      <c r="AJ45709" s="23"/>
      <c r="HH45709"/>
      <c r="IW45709" s="36"/>
      <c r="JI45709"/>
      <c r="JJ45709"/>
      <c r="KX45709" s="23"/>
      <c r="KY45709" s="23"/>
    </row>
    <row r="45710" spans="36:311" x14ac:dyDescent="0.2">
      <c r="AJ45710" s="23"/>
      <c r="HH45710"/>
      <c r="IW45710" s="36"/>
      <c r="JI45710"/>
      <c r="JJ45710"/>
      <c r="KX45710" s="23"/>
      <c r="KY45710" s="23"/>
    </row>
    <row r="45711" spans="36:311" x14ac:dyDescent="0.2">
      <c r="AJ45711" s="23"/>
      <c r="HH45711"/>
      <c r="IW45711" s="36"/>
      <c r="JI45711"/>
      <c r="JJ45711"/>
      <c r="KX45711" s="23"/>
      <c r="KY45711" s="23"/>
    </row>
    <row r="45712" spans="36:311" x14ac:dyDescent="0.2">
      <c r="AJ45712" s="23"/>
      <c r="HH45712"/>
      <c r="IW45712" s="36"/>
      <c r="JI45712"/>
      <c r="JJ45712"/>
      <c r="KX45712" s="23"/>
      <c r="KY45712" s="23"/>
    </row>
    <row r="45713" spans="36:311" x14ac:dyDescent="0.2">
      <c r="AJ45713" s="23"/>
      <c r="HH45713"/>
      <c r="IW45713" s="36"/>
      <c r="JI45713"/>
      <c r="JJ45713"/>
      <c r="KX45713" s="23"/>
      <c r="KY45713" s="23"/>
    </row>
    <row r="45714" spans="36:311" x14ac:dyDescent="0.2">
      <c r="AJ45714" s="23"/>
      <c r="HH45714"/>
      <c r="IW45714" s="36"/>
      <c r="JI45714"/>
      <c r="JJ45714"/>
      <c r="KX45714" s="23"/>
      <c r="KY45714" s="23"/>
    </row>
    <row r="45715" spans="36:311" x14ac:dyDescent="0.2">
      <c r="AJ45715" s="23"/>
      <c r="HH45715"/>
      <c r="IW45715" s="36"/>
      <c r="JI45715"/>
      <c r="JJ45715"/>
      <c r="KX45715" s="23"/>
      <c r="KY45715" s="23"/>
    </row>
    <row r="45716" spans="36:311" x14ac:dyDescent="0.2">
      <c r="AJ45716" s="23"/>
      <c r="HH45716"/>
      <c r="IW45716" s="36"/>
      <c r="JI45716"/>
      <c r="JJ45716"/>
      <c r="KX45716" s="23"/>
      <c r="KY45716" s="23"/>
    </row>
    <row r="45717" spans="36:311" x14ac:dyDescent="0.2">
      <c r="AJ45717" s="23"/>
      <c r="HH45717"/>
      <c r="IW45717" s="36"/>
      <c r="JI45717"/>
      <c r="JJ45717"/>
      <c r="KX45717" s="23"/>
      <c r="KY45717" s="23"/>
    </row>
    <row r="45718" spans="36:311" x14ac:dyDescent="0.2">
      <c r="AJ45718" s="23"/>
      <c r="HH45718"/>
      <c r="IW45718" s="36"/>
      <c r="JI45718"/>
      <c r="JJ45718"/>
      <c r="KX45718" s="23"/>
      <c r="KY45718" s="23"/>
    </row>
    <row r="45719" spans="36:311" x14ac:dyDescent="0.2">
      <c r="AJ45719" s="23"/>
      <c r="HH45719"/>
      <c r="IW45719" s="36"/>
      <c r="JI45719"/>
      <c r="JJ45719"/>
      <c r="KX45719" s="23"/>
      <c r="KY45719" s="23"/>
    </row>
    <row r="45720" spans="36:311" x14ac:dyDescent="0.2">
      <c r="AJ45720" s="23"/>
      <c r="HH45720"/>
      <c r="IW45720" s="36"/>
      <c r="JI45720"/>
      <c r="JJ45720"/>
      <c r="KX45720" s="23"/>
      <c r="KY45720" s="23"/>
    </row>
    <row r="45721" spans="36:311" x14ac:dyDescent="0.2">
      <c r="AJ45721" s="23"/>
      <c r="HH45721"/>
      <c r="IW45721" s="36"/>
      <c r="JI45721"/>
      <c r="JJ45721"/>
      <c r="KX45721" s="23"/>
      <c r="KY45721" s="23"/>
    </row>
    <row r="45722" spans="36:311" x14ac:dyDescent="0.2">
      <c r="AJ45722" s="23"/>
      <c r="HH45722"/>
      <c r="IW45722" s="36"/>
      <c r="JI45722"/>
      <c r="JJ45722"/>
      <c r="KX45722" s="23"/>
      <c r="KY45722" s="23"/>
    </row>
    <row r="45723" spans="36:311" x14ac:dyDescent="0.2">
      <c r="AJ45723" s="23"/>
      <c r="HH45723"/>
      <c r="IW45723" s="36"/>
      <c r="JI45723"/>
      <c r="JJ45723"/>
      <c r="KX45723" s="23"/>
      <c r="KY45723" s="23"/>
    </row>
    <row r="45724" spans="36:311" x14ac:dyDescent="0.2">
      <c r="AJ45724" s="23"/>
      <c r="HH45724"/>
      <c r="IW45724" s="36"/>
      <c r="JI45724"/>
      <c r="JJ45724"/>
      <c r="KX45724" s="23"/>
      <c r="KY45724" s="23"/>
    </row>
    <row r="45725" spans="36:311" x14ac:dyDescent="0.2">
      <c r="AJ45725" s="23"/>
      <c r="HH45725"/>
      <c r="IW45725" s="36"/>
      <c r="JI45725"/>
      <c r="JJ45725"/>
      <c r="KX45725" s="23"/>
      <c r="KY45725" s="23"/>
    </row>
    <row r="45726" spans="36:311" x14ac:dyDescent="0.2">
      <c r="AJ45726" s="23"/>
      <c r="HH45726"/>
      <c r="IW45726" s="36"/>
      <c r="JI45726"/>
      <c r="JJ45726"/>
      <c r="KX45726" s="23"/>
      <c r="KY45726" s="23"/>
    </row>
    <row r="45727" spans="36:311" x14ac:dyDescent="0.2">
      <c r="AJ45727" s="23"/>
      <c r="HH45727"/>
      <c r="IW45727" s="36"/>
      <c r="JI45727"/>
      <c r="JJ45727"/>
      <c r="KX45727" s="23"/>
      <c r="KY45727" s="23"/>
    </row>
    <row r="45728" spans="36:311" x14ac:dyDescent="0.2">
      <c r="AJ45728" s="23"/>
      <c r="HH45728"/>
      <c r="IW45728" s="36"/>
      <c r="JI45728"/>
      <c r="JJ45728"/>
      <c r="KX45728" s="23"/>
      <c r="KY45728" s="23"/>
    </row>
    <row r="45729" spans="36:311" x14ac:dyDescent="0.2">
      <c r="AJ45729" s="23"/>
      <c r="HH45729"/>
      <c r="IW45729" s="36"/>
      <c r="JI45729"/>
      <c r="JJ45729"/>
      <c r="KX45729" s="23"/>
      <c r="KY45729" s="23"/>
    </row>
    <row r="45730" spans="36:311" x14ac:dyDescent="0.2">
      <c r="AJ45730" s="23"/>
      <c r="HH45730"/>
      <c r="IW45730" s="36"/>
      <c r="JI45730"/>
      <c r="JJ45730"/>
      <c r="KX45730" s="23"/>
      <c r="KY45730" s="23"/>
    </row>
    <row r="45731" spans="36:311" x14ac:dyDescent="0.2">
      <c r="AJ45731" s="23"/>
      <c r="HH45731"/>
      <c r="IW45731" s="36"/>
      <c r="JI45731"/>
      <c r="JJ45731"/>
      <c r="KX45731" s="23"/>
      <c r="KY45731" s="23"/>
    </row>
    <row r="45732" spans="36:311" x14ac:dyDescent="0.2">
      <c r="AJ45732" s="23"/>
      <c r="HH45732"/>
      <c r="IW45732" s="36"/>
      <c r="JI45732"/>
      <c r="JJ45732"/>
      <c r="KX45732" s="23"/>
      <c r="KY45732" s="23"/>
    </row>
    <row r="45733" spans="36:311" x14ac:dyDescent="0.2">
      <c r="AJ45733" s="23"/>
      <c r="HH45733"/>
      <c r="IW45733" s="36"/>
      <c r="JI45733"/>
      <c r="JJ45733"/>
      <c r="KX45733" s="23"/>
      <c r="KY45733" s="23"/>
    </row>
    <row r="45734" spans="36:311" x14ac:dyDescent="0.2">
      <c r="AJ45734" s="23"/>
      <c r="HH45734"/>
      <c r="IW45734" s="36"/>
      <c r="JI45734"/>
      <c r="JJ45734"/>
      <c r="KX45734" s="23"/>
      <c r="KY45734" s="23"/>
    </row>
    <row r="45735" spans="36:311" x14ac:dyDescent="0.2">
      <c r="AJ45735" s="23"/>
      <c r="HH45735"/>
      <c r="IW45735" s="36"/>
      <c r="JI45735"/>
      <c r="JJ45735"/>
      <c r="KX45735" s="23"/>
      <c r="KY45735" s="23"/>
    </row>
    <row r="45736" spans="36:311" x14ac:dyDescent="0.2">
      <c r="AJ45736" s="23"/>
      <c r="HH45736"/>
      <c r="IW45736" s="36"/>
      <c r="JI45736"/>
      <c r="JJ45736"/>
      <c r="KX45736" s="23"/>
      <c r="KY45736" s="23"/>
    </row>
    <row r="45737" spans="36:311" x14ac:dyDescent="0.2">
      <c r="AJ45737" s="23"/>
      <c r="HH45737"/>
      <c r="IW45737" s="36"/>
      <c r="JI45737"/>
      <c r="JJ45737"/>
      <c r="KX45737" s="23"/>
      <c r="KY45737" s="23"/>
    </row>
    <row r="45738" spans="36:311" x14ac:dyDescent="0.2">
      <c r="AJ45738" s="23"/>
      <c r="HH45738"/>
      <c r="IW45738" s="36"/>
      <c r="JI45738"/>
      <c r="JJ45738"/>
      <c r="KX45738" s="23"/>
      <c r="KY45738" s="23"/>
    </row>
    <row r="45739" spans="36:311" x14ac:dyDescent="0.2">
      <c r="AJ45739" s="23"/>
      <c r="HH45739"/>
      <c r="IW45739" s="36"/>
      <c r="JI45739"/>
      <c r="JJ45739"/>
      <c r="KX45739" s="23"/>
      <c r="KY45739" s="23"/>
    </row>
    <row r="45740" spans="36:311" x14ac:dyDescent="0.2">
      <c r="AJ45740" s="23"/>
      <c r="HH45740"/>
      <c r="IW45740" s="36"/>
      <c r="JI45740"/>
      <c r="JJ45740"/>
      <c r="KX45740" s="23"/>
      <c r="KY45740" s="23"/>
    </row>
    <row r="45741" spans="36:311" x14ac:dyDescent="0.2">
      <c r="AJ45741" s="23"/>
      <c r="HH45741"/>
      <c r="IW45741" s="36"/>
      <c r="JI45741"/>
      <c r="JJ45741"/>
      <c r="KX45741" s="23"/>
      <c r="KY45741" s="23"/>
    </row>
    <row r="45742" spans="36:311" x14ac:dyDescent="0.2">
      <c r="AJ45742" s="23"/>
      <c r="HH45742"/>
      <c r="IW45742" s="36"/>
      <c r="JI45742"/>
      <c r="JJ45742"/>
      <c r="KX45742" s="23"/>
      <c r="KY45742" s="23"/>
    </row>
    <row r="45743" spans="36:311" x14ac:dyDescent="0.2">
      <c r="AJ45743" s="23"/>
      <c r="HH45743"/>
      <c r="IW45743" s="36"/>
      <c r="JI45743"/>
      <c r="JJ45743"/>
      <c r="KX45743" s="23"/>
      <c r="KY45743" s="23"/>
    </row>
    <row r="45744" spans="36:311" x14ac:dyDescent="0.2">
      <c r="AJ45744" s="23"/>
      <c r="HH45744"/>
      <c r="IW45744" s="36"/>
      <c r="JI45744"/>
      <c r="JJ45744"/>
      <c r="KX45744" s="23"/>
      <c r="KY45744" s="23"/>
    </row>
    <row r="45745" spans="36:311" x14ac:dyDescent="0.2">
      <c r="AJ45745" s="23"/>
      <c r="HH45745"/>
      <c r="IW45745" s="36"/>
      <c r="JI45745"/>
      <c r="JJ45745"/>
      <c r="KX45745" s="23"/>
      <c r="KY45745" s="23"/>
    </row>
    <row r="45746" spans="36:311" x14ac:dyDescent="0.2">
      <c r="AJ45746" s="23"/>
      <c r="HH45746"/>
      <c r="IW45746" s="36"/>
      <c r="JI45746"/>
      <c r="JJ45746"/>
      <c r="KX45746" s="23"/>
      <c r="KY45746" s="23"/>
    </row>
    <row r="45747" spans="36:311" x14ac:dyDescent="0.2">
      <c r="AJ45747" s="23"/>
      <c r="HH45747"/>
      <c r="IW45747" s="36"/>
      <c r="JI45747"/>
      <c r="JJ45747"/>
      <c r="KX45747" s="23"/>
      <c r="KY45747" s="23"/>
    </row>
    <row r="45748" spans="36:311" x14ac:dyDescent="0.2">
      <c r="AJ45748" s="23"/>
      <c r="HH45748"/>
      <c r="IW45748" s="36"/>
      <c r="JI45748"/>
      <c r="JJ45748"/>
      <c r="KX45748" s="23"/>
      <c r="KY45748" s="23"/>
    </row>
    <row r="45749" spans="36:311" x14ac:dyDescent="0.2">
      <c r="AJ45749" s="23"/>
      <c r="HH45749"/>
      <c r="IW45749" s="36"/>
      <c r="JI45749"/>
      <c r="JJ45749"/>
      <c r="KX45749" s="23"/>
      <c r="KY45749" s="23"/>
    </row>
    <row r="45750" spans="36:311" x14ac:dyDescent="0.2">
      <c r="AJ45750" s="23"/>
      <c r="HH45750"/>
      <c r="IW45750" s="36"/>
      <c r="JI45750"/>
      <c r="JJ45750"/>
      <c r="KX45750" s="23"/>
      <c r="KY45750" s="23"/>
    </row>
    <row r="45751" spans="36:311" x14ac:dyDescent="0.2">
      <c r="AJ45751" s="23"/>
      <c r="HH45751"/>
      <c r="IW45751" s="36"/>
      <c r="JI45751"/>
      <c r="JJ45751"/>
      <c r="KX45751" s="23"/>
      <c r="KY45751" s="23"/>
    </row>
    <row r="45752" spans="36:311" x14ac:dyDescent="0.2">
      <c r="AJ45752" s="23"/>
      <c r="HH45752"/>
      <c r="IW45752" s="36"/>
      <c r="JI45752"/>
      <c r="JJ45752"/>
      <c r="KX45752" s="23"/>
      <c r="KY45752" s="23"/>
    </row>
    <row r="45753" spans="36:311" x14ac:dyDescent="0.2">
      <c r="AJ45753" s="23"/>
      <c r="HH45753"/>
      <c r="IW45753" s="36"/>
      <c r="JI45753"/>
      <c r="JJ45753"/>
      <c r="KX45753" s="23"/>
      <c r="KY45753" s="23"/>
    </row>
    <row r="45754" spans="36:311" x14ac:dyDescent="0.2">
      <c r="AJ45754" s="23"/>
      <c r="HH45754"/>
      <c r="IW45754" s="36"/>
      <c r="JI45754"/>
      <c r="JJ45754"/>
      <c r="KX45754" s="23"/>
      <c r="KY45754" s="23"/>
    </row>
    <row r="45755" spans="36:311" x14ac:dyDescent="0.2">
      <c r="AJ45755" s="23"/>
      <c r="HH45755"/>
      <c r="IW45755" s="36"/>
      <c r="JI45755"/>
      <c r="JJ45755"/>
      <c r="KX45755" s="23"/>
      <c r="KY45755" s="23"/>
    </row>
    <row r="45756" spans="36:311" x14ac:dyDescent="0.2">
      <c r="AJ45756" s="23"/>
      <c r="HH45756"/>
      <c r="IW45756" s="36"/>
      <c r="JI45756"/>
      <c r="JJ45756"/>
      <c r="KX45756" s="23"/>
      <c r="KY45756" s="23"/>
    </row>
    <row r="45757" spans="36:311" x14ac:dyDescent="0.2">
      <c r="AJ45757" s="23"/>
      <c r="HH45757"/>
      <c r="IW45757" s="36"/>
      <c r="JI45757"/>
      <c r="JJ45757"/>
      <c r="KX45757" s="23"/>
      <c r="KY45757" s="23"/>
    </row>
    <row r="45758" spans="36:311" x14ac:dyDescent="0.2">
      <c r="AJ45758" s="23"/>
      <c r="HH45758"/>
      <c r="IW45758" s="36"/>
      <c r="JI45758"/>
      <c r="JJ45758"/>
      <c r="KX45758" s="23"/>
      <c r="KY45758" s="23"/>
    </row>
    <row r="45759" spans="36:311" x14ac:dyDescent="0.2">
      <c r="AJ45759" s="23"/>
      <c r="HH45759"/>
      <c r="IW45759" s="36"/>
      <c r="JI45759"/>
      <c r="JJ45759"/>
      <c r="KX45759" s="23"/>
      <c r="KY45759" s="23"/>
    </row>
    <row r="45760" spans="36:311" x14ac:dyDescent="0.2">
      <c r="AJ45760" s="23"/>
      <c r="HH45760"/>
      <c r="IW45760" s="36"/>
      <c r="JI45760"/>
      <c r="JJ45760"/>
      <c r="KX45760" s="23"/>
      <c r="KY45760" s="23"/>
    </row>
    <row r="45761" spans="36:311" x14ac:dyDescent="0.2">
      <c r="AJ45761" s="23"/>
      <c r="HH45761"/>
      <c r="IW45761" s="36"/>
      <c r="JI45761"/>
      <c r="JJ45761"/>
      <c r="KX45761" s="23"/>
      <c r="KY45761" s="23"/>
    </row>
    <row r="45762" spans="36:311" x14ac:dyDescent="0.2">
      <c r="AJ45762" s="23"/>
      <c r="HH45762"/>
      <c r="IW45762" s="36"/>
      <c r="JI45762"/>
      <c r="JJ45762"/>
      <c r="KX45762" s="23"/>
      <c r="KY45762" s="23"/>
    </row>
    <row r="45763" spans="36:311" x14ac:dyDescent="0.2">
      <c r="AJ45763" s="23"/>
      <c r="HH45763"/>
      <c r="IW45763" s="36"/>
      <c r="JI45763"/>
      <c r="JJ45763"/>
      <c r="KX45763" s="23"/>
      <c r="KY45763" s="23"/>
    </row>
    <row r="45764" spans="36:311" x14ac:dyDescent="0.2">
      <c r="AJ45764" s="23"/>
      <c r="HH45764"/>
      <c r="IW45764" s="36"/>
      <c r="JI45764"/>
      <c r="JJ45764"/>
      <c r="KX45764" s="23"/>
      <c r="KY45764" s="23"/>
    </row>
    <row r="45765" spans="36:311" x14ac:dyDescent="0.2">
      <c r="AJ45765" s="23"/>
      <c r="HH45765"/>
      <c r="IW45765" s="36"/>
      <c r="JI45765"/>
      <c r="JJ45765"/>
      <c r="KX45765" s="23"/>
      <c r="KY45765" s="23"/>
    </row>
    <row r="45766" spans="36:311" x14ac:dyDescent="0.2">
      <c r="AJ45766" s="23"/>
      <c r="HH45766"/>
      <c r="IW45766" s="36"/>
      <c r="JI45766"/>
      <c r="JJ45766"/>
      <c r="KX45766" s="23"/>
      <c r="KY45766" s="23"/>
    </row>
    <row r="45767" spans="36:311" x14ac:dyDescent="0.2">
      <c r="AJ45767" s="23"/>
      <c r="HH45767"/>
      <c r="IW45767" s="36"/>
      <c r="JI45767"/>
      <c r="JJ45767"/>
      <c r="KX45767" s="23"/>
      <c r="KY45767" s="23"/>
    </row>
    <row r="45768" spans="36:311" x14ac:dyDescent="0.2">
      <c r="AJ45768" s="23"/>
      <c r="HH45768"/>
      <c r="IW45768" s="36"/>
      <c r="JI45768"/>
      <c r="JJ45768"/>
      <c r="KX45768" s="23"/>
      <c r="KY45768" s="23"/>
    </row>
    <row r="45769" spans="36:311" x14ac:dyDescent="0.2">
      <c r="AJ45769" s="23"/>
      <c r="HH45769"/>
      <c r="IW45769" s="36"/>
      <c r="JI45769"/>
      <c r="JJ45769"/>
      <c r="KX45769" s="23"/>
      <c r="KY45769" s="23"/>
    </row>
    <row r="45770" spans="36:311" x14ac:dyDescent="0.2">
      <c r="AJ45770" s="23"/>
      <c r="HH45770"/>
      <c r="IW45770" s="36"/>
      <c r="JI45770"/>
      <c r="JJ45770"/>
      <c r="KX45770" s="23"/>
      <c r="KY45770" s="23"/>
    </row>
    <row r="45771" spans="36:311" x14ac:dyDescent="0.2">
      <c r="AJ45771" s="23"/>
      <c r="HH45771"/>
      <c r="IW45771" s="36"/>
      <c r="JI45771"/>
      <c r="JJ45771"/>
      <c r="KX45771" s="23"/>
      <c r="KY45771" s="23"/>
    </row>
    <row r="45772" spans="36:311" x14ac:dyDescent="0.2">
      <c r="AJ45772" s="23"/>
      <c r="HH45772"/>
      <c r="IW45772" s="36"/>
      <c r="JI45772"/>
      <c r="JJ45772"/>
      <c r="KX45772" s="23"/>
      <c r="KY45772" s="23"/>
    </row>
    <row r="45773" spans="36:311" x14ac:dyDescent="0.2">
      <c r="AJ45773" s="23"/>
      <c r="HH45773"/>
      <c r="IW45773" s="36"/>
      <c r="JI45773"/>
      <c r="JJ45773"/>
      <c r="KX45773" s="23"/>
      <c r="KY45773" s="23"/>
    </row>
    <row r="45774" spans="36:311" x14ac:dyDescent="0.2">
      <c r="AJ45774" s="23"/>
      <c r="HH45774"/>
      <c r="IW45774" s="36"/>
      <c r="JI45774"/>
      <c r="JJ45774"/>
      <c r="KX45774" s="23"/>
      <c r="KY45774" s="23"/>
    </row>
    <row r="45775" spans="36:311" x14ac:dyDescent="0.2">
      <c r="AJ45775" s="23"/>
      <c r="HH45775"/>
      <c r="IW45775" s="36"/>
      <c r="JI45775"/>
      <c r="JJ45775"/>
      <c r="KX45775" s="23"/>
      <c r="KY45775" s="23"/>
    </row>
    <row r="45776" spans="36:311" x14ac:dyDescent="0.2">
      <c r="AJ45776" s="23"/>
      <c r="HH45776"/>
      <c r="IW45776" s="36"/>
      <c r="JI45776"/>
      <c r="JJ45776"/>
      <c r="KX45776" s="23"/>
      <c r="KY45776" s="23"/>
    </row>
    <row r="45777" spans="36:311" x14ac:dyDescent="0.2">
      <c r="AJ45777" s="23"/>
      <c r="HH45777"/>
      <c r="IW45777" s="36"/>
      <c r="JI45777"/>
      <c r="JJ45777"/>
      <c r="KX45777" s="23"/>
      <c r="KY45777" s="23"/>
    </row>
    <row r="45778" spans="36:311" x14ac:dyDescent="0.2">
      <c r="AJ45778" s="23"/>
      <c r="HH45778"/>
      <c r="IW45778" s="36"/>
      <c r="JI45778"/>
      <c r="JJ45778"/>
      <c r="KX45778" s="23"/>
      <c r="KY45778" s="23"/>
    </row>
    <row r="45779" spans="36:311" x14ac:dyDescent="0.2">
      <c r="AJ45779" s="23"/>
      <c r="HH45779"/>
      <c r="IW45779" s="36"/>
      <c r="JI45779"/>
      <c r="JJ45779"/>
      <c r="KX45779" s="23"/>
      <c r="KY45779" s="23"/>
    </row>
    <row r="45780" spans="36:311" x14ac:dyDescent="0.2">
      <c r="AJ45780" s="23"/>
      <c r="HH45780"/>
      <c r="IW45780" s="36"/>
      <c r="JI45780"/>
      <c r="JJ45780"/>
      <c r="KX45780" s="23"/>
      <c r="KY45780" s="23"/>
    </row>
    <row r="45781" spans="36:311" x14ac:dyDescent="0.2">
      <c r="AJ45781" s="23"/>
      <c r="HH45781"/>
      <c r="IW45781" s="36"/>
      <c r="JI45781"/>
      <c r="JJ45781"/>
      <c r="KX45781" s="23"/>
      <c r="KY45781" s="23"/>
    </row>
    <row r="45782" spans="36:311" x14ac:dyDescent="0.2">
      <c r="AJ45782" s="23"/>
      <c r="HH45782"/>
      <c r="IW45782" s="36"/>
      <c r="JI45782"/>
      <c r="JJ45782"/>
      <c r="KX45782" s="23"/>
      <c r="KY45782" s="23"/>
    </row>
    <row r="45783" spans="36:311" x14ac:dyDescent="0.2">
      <c r="AJ45783" s="23"/>
      <c r="HH45783"/>
      <c r="IW45783" s="36"/>
      <c r="JI45783"/>
      <c r="JJ45783"/>
      <c r="KX45783" s="23"/>
      <c r="KY45783" s="23"/>
    </row>
    <row r="45784" spans="36:311" x14ac:dyDescent="0.2">
      <c r="AJ45784" s="23"/>
      <c r="HH45784"/>
      <c r="IW45784" s="36"/>
      <c r="JI45784"/>
      <c r="JJ45784"/>
      <c r="KX45784" s="23"/>
      <c r="KY45784" s="23"/>
    </row>
    <row r="45785" spans="36:311" x14ac:dyDescent="0.2">
      <c r="AJ45785" s="23"/>
      <c r="HH45785"/>
      <c r="IW45785" s="36"/>
      <c r="JI45785"/>
      <c r="JJ45785"/>
      <c r="KX45785" s="23"/>
      <c r="KY45785" s="23"/>
    </row>
    <row r="45786" spans="36:311" x14ac:dyDescent="0.2">
      <c r="AJ45786" s="23"/>
      <c r="HH45786"/>
      <c r="IW45786" s="36"/>
      <c r="JI45786"/>
      <c r="JJ45786"/>
      <c r="KX45786" s="23"/>
      <c r="KY45786" s="23"/>
    </row>
    <row r="45787" spans="36:311" x14ac:dyDescent="0.2">
      <c r="AJ45787" s="23"/>
      <c r="HH45787"/>
      <c r="IW45787" s="36"/>
      <c r="JI45787"/>
      <c r="JJ45787"/>
      <c r="KX45787" s="23"/>
      <c r="KY45787" s="23"/>
    </row>
    <row r="45788" spans="36:311" x14ac:dyDescent="0.2">
      <c r="AJ45788" s="23"/>
      <c r="HH45788"/>
      <c r="IW45788" s="36"/>
      <c r="JI45788"/>
      <c r="JJ45788"/>
      <c r="KX45788" s="23"/>
      <c r="KY45788" s="23"/>
    </row>
    <row r="45789" spans="36:311" x14ac:dyDescent="0.2">
      <c r="AJ45789" s="23"/>
      <c r="HH45789"/>
      <c r="IW45789" s="36"/>
      <c r="JI45789"/>
      <c r="JJ45789"/>
      <c r="KX45789" s="23"/>
      <c r="KY45789" s="23"/>
    </row>
    <row r="45790" spans="36:311" x14ac:dyDescent="0.2">
      <c r="AJ45790" s="23"/>
      <c r="HH45790"/>
      <c r="IW45790" s="36"/>
      <c r="JI45790"/>
      <c r="JJ45790"/>
      <c r="KX45790" s="23"/>
      <c r="KY45790" s="23"/>
    </row>
    <row r="45791" spans="36:311" x14ac:dyDescent="0.2">
      <c r="AJ45791" s="23"/>
      <c r="HH45791"/>
      <c r="IW45791" s="36"/>
      <c r="JI45791"/>
      <c r="JJ45791"/>
      <c r="KX45791" s="23"/>
      <c r="KY45791" s="23"/>
    </row>
    <row r="45792" spans="36:311" x14ac:dyDescent="0.2">
      <c r="AJ45792" s="23"/>
      <c r="HH45792"/>
      <c r="IW45792" s="36"/>
      <c r="JI45792"/>
      <c r="JJ45792"/>
      <c r="KX45792" s="23"/>
      <c r="KY45792" s="23"/>
    </row>
    <row r="45793" spans="36:311" x14ac:dyDescent="0.2">
      <c r="AJ45793" s="23"/>
      <c r="HH45793"/>
      <c r="IW45793" s="36"/>
      <c r="JI45793"/>
      <c r="JJ45793"/>
      <c r="KX45793" s="23"/>
      <c r="KY45793" s="23"/>
    </row>
    <row r="45794" spans="36:311" x14ac:dyDescent="0.2">
      <c r="AJ45794" s="23"/>
      <c r="HH45794"/>
      <c r="IW45794" s="36"/>
      <c r="JI45794"/>
      <c r="JJ45794"/>
      <c r="KX45794" s="23"/>
      <c r="KY45794" s="23"/>
    </row>
    <row r="45795" spans="36:311" x14ac:dyDescent="0.2">
      <c r="AJ45795" s="23"/>
      <c r="HH45795"/>
      <c r="IW45795" s="36"/>
      <c r="JI45795"/>
      <c r="JJ45795"/>
      <c r="KX45795" s="23"/>
      <c r="KY45795" s="23"/>
    </row>
    <row r="45796" spans="36:311" x14ac:dyDescent="0.2">
      <c r="AJ45796" s="23"/>
      <c r="HH45796"/>
      <c r="IW45796" s="36"/>
      <c r="JI45796"/>
      <c r="JJ45796"/>
      <c r="KX45796" s="23"/>
      <c r="KY45796" s="23"/>
    </row>
    <row r="45797" spans="36:311" x14ac:dyDescent="0.2">
      <c r="AJ45797" s="23"/>
      <c r="HH45797"/>
      <c r="IW45797" s="36"/>
      <c r="JI45797"/>
      <c r="JJ45797"/>
      <c r="KX45797" s="23"/>
      <c r="KY45797" s="23"/>
    </row>
    <row r="45798" spans="36:311" x14ac:dyDescent="0.2">
      <c r="AJ45798" s="23"/>
      <c r="HH45798"/>
      <c r="IW45798" s="36"/>
      <c r="JI45798"/>
      <c r="JJ45798"/>
      <c r="KX45798" s="23"/>
      <c r="KY45798" s="23"/>
    </row>
    <row r="45799" spans="36:311" x14ac:dyDescent="0.2">
      <c r="AJ45799" s="23"/>
      <c r="HH45799"/>
      <c r="IW45799" s="36"/>
      <c r="JI45799"/>
      <c r="JJ45799"/>
      <c r="KX45799" s="23"/>
      <c r="KY45799" s="23"/>
    </row>
    <row r="45800" spans="36:311" x14ac:dyDescent="0.2">
      <c r="AJ45800" s="23"/>
      <c r="HH45800"/>
      <c r="IW45800" s="36"/>
      <c r="JI45800"/>
      <c r="JJ45800"/>
      <c r="KX45800" s="23"/>
      <c r="KY45800" s="23"/>
    </row>
    <row r="45801" spans="36:311" x14ac:dyDescent="0.2">
      <c r="AJ45801" s="23"/>
      <c r="HH45801"/>
      <c r="IW45801" s="36"/>
      <c r="JI45801"/>
      <c r="JJ45801"/>
      <c r="KX45801" s="23"/>
      <c r="KY45801" s="23"/>
    </row>
    <row r="45802" spans="36:311" x14ac:dyDescent="0.2">
      <c r="AJ45802" s="23"/>
      <c r="HH45802"/>
      <c r="IW45802" s="36"/>
      <c r="JI45802"/>
      <c r="JJ45802"/>
      <c r="KX45802" s="23"/>
      <c r="KY45802" s="23"/>
    </row>
    <row r="45803" spans="36:311" x14ac:dyDescent="0.2">
      <c r="AJ45803" s="23"/>
      <c r="HH45803"/>
      <c r="IW45803" s="36"/>
      <c r="JI45803"/>
      <c r="JJ45803"/>
      <c r="KX45803" s="23"/>
      <c r="KY45803" s="23"/>
    </row>
    <row r="45804" spans="36:311" x14ac:dyDescent="0.2">
      <c r="AJ45804" s="23"/>
      <c r="HH45804"/>
      <c r="IW45804" s="36"/>
      <c r="JI45804"/>
      <c r="JJ45804"/>
      <c r="KX45804" s="23"/>
      <c r="KY45804" s="23"/>
    </row>
    <row r="45805" spans="36:311" x14ac:dyDescent="0.2">
      <c r="AJ45805" s="23"/>
      <c r="HH45805"/>
      <c r="IW45805" s="36"/>
      <c r="JI45805"/>
      <c r="JJ45805"/>
      <c r="KX45805" s="23"/>
      <c r="KY45805" s="23"/>
    </row>
    <row r="45806" spans="36:311" x14ac:dyDescent="0.2">
      <c r="AJ45806" s="23"/>
      <c r="HH45806"/>
      <c r="IW45806" s="36"/>
      <c r="JI45806"/>
      <c r="JJ45806"/>
      <c r="KX45806" s="23"/>
      <c r="KY45806" s="23"/>
    </row>
    <row r="45807" spans="36:311" x14ac:dyDescent="0.2">
      <c r="AJ45807" s="23"/>
      <c r="HH45807"/>
      <c r="IW45807" s="36"/>
      <c r="JI45807"/>
      <c r="JJ45807"/>
      <c r="KX45807" s="23"/>
      <c r="KY45807" s="23"/>
    </row>
    <row r="45808" spans="36:311" x14ac:dyDescent="0.2">
      <c r="AJ45808" s="23"/>
      <c r="HH45808"/>
      <c r="IW45808" s="36"/>
      <c r="JI45808"/>
      <c r="JJ45808"/>
      <c r="KX45808" s="23"/>
      <c r="KY45808" s="23"/>
    </row>
    <row r="45809" spans="36:311" x14ac:dyDescent="0.2">
      <c r="AJ45809" s="23"/>
      <c r="HH45809"/>
      <c r="IW45809" s="36"/>
      <c r="JI45809"/>
      <c r="JJ45809"/>
      <c r="KX45809" s="23"/>
      <c r="KY45809" s="23"/>
    </row>
    <row r="45810" spans="36:311" x14ac:dyDescent="0.2">
      <c r="AJ45810" s="23"/>
      <c r="HH45810"/>
      <c r="IW45810" s="36"/>
      <c r="JI45810"/>
      <c r="JJ45810"/>
      <c r="KX45810" s="23"/>
      <c r="KY45810" s="23"/>
    </row>
    <row r="45811" spans="36:311" x14ac:dyDescent="0.2">
      <c r="AJ45811" s="23"/>
      <c r="HH45811"/>
      <c r="IW45811" s="36"/>
      <c r="JI45811"/>
      <c r="JJ45811"/>
      <c r="KX45811" s="23"/>
      <c r="KY45811" s="23"/>
    </row>
    <row r="45812" spans="36:311" x14ac:dyDescent="0.2">
      <c r="AJ45812" s="23"/>
      <c r="HH45812"/>
      <c r="IW45812" s="36"/>
      <c r="JI45812"/>
      <c r="JJ45812"/>
      <c r="KX45812" s="23"/>
      <c r="KY45812" s="23"/>
    </row>
    <row r="45813" spans="36:311" x14ac:dyDescent="0.2">
      <c r="AJ45813" s="23"/>
      <c r="HH45813"/>
      <c r="IW45813" s="36"/>
      <c r="JI45813"/>
      <c r="JJ45813"/>
      <c r="KX45813" s="23"/>
      <c r="KY45813" s="23"/>
    </row>
    <row r="45814" spans="36:311" x14ac:dyDescent="0.2">
      <c r="AJ45814" s="23"/>
      <c r="HH45814"/>
      <c r="IW45814" s="36"/>
      <c r="JI45814"/>
      <c r="JJ45814"/>
      <c r="KX45814" s="23"/>
      <c r="KY45814" s="23"/>
    </row>
    <row r="45815" spans="36:311" x14ac:dyDescent="0.2">
      <c r="AJ45815" s="23"/>
      <c r="HH45815"/>
      <c r="IW45815" s="36"/>
      <c r="JI45815"/>
      <c r="JJ45815"/>
      <c r="KX45815" s="23"/>
      <c r="KY45815" s="23"/>
    </row>
    <row r="45816" spans="36:311" x14ac:dyDescent="0.2">
      <c r="AJ45816" s="23"/>
      <c r="HH45816"/>
      <c r="IW45816" s="36"/>
      <c r="JI45816"/>
      <c r="JJ45816"/>
      <c r="KX45816" s="23"/>
      <c r="KY45816" s="23"/>
    </row>
    <row r="45817" spans="36:311" x14ac:dyDescent="0.2">
      <c r="AJ45817" s="23"/>
      <c r="HH45817"/>
      <c r="IW45817" s="36"/>
      <c r="JI45817"/>
      <c r="JJ45817"/>
      <c r="KX45817" s="23"/>
      <c r="KY45817" s="23"/>
    </row>
    <row r="45818" spans="36:311" x14ac:dyDescent="0.2">
      <c r="AJ45818" s="23"/>
      <c r="HH45818"/>
      <c r="IW45818" s="36"/>
      <c r="JI45818"/>
      <c r="JJ45818"/>
      <c r="KX45818" s="23"/>
      <c r="KY45818" s="23"/>
    </row>
    <row r="45819" spans="36:311" x14ac:dyDescent="0.2">
      <c r="AJ45819" s="23"/>
      <c r="HH45819"/>
      <c r="IW45819" s="36"/>
      <c r="JI45819"/>
      <c r="JJ45819"/>
      <c r="KX45819" s="23"/>
      <c r="KY45819" s="23"/>
    </row>
    <row r="45820" spans="36:311" x14ac:dyDescent="0.2">
      <c r="AJ45820" s="23"/>
      <c r="HH45820"/>
      <c r="IW45820" s="36"/>
      <c r="JI45820"/>
      <c r="JJ45820"/>
      <c r="KX45820" s="23"/>
      <c r="KY45820" s="23"/>
    </row>
    <row r="45821" spans="36:311" x14ac:dyDescent="0.2">
      <c r="AJ45821" s="23"/>
      <c r="HH45821"/>
      <c r="IW45821" s="36"/>
      <c r="JI45821"/>
      <c r="JJ45821"/>
      <c r="KX45821" s="23"/>
      <c r="KY45821" s="23"/>
    </row>
    <row r="45822" spans="36:311" x14ac:dyDescent="0.2">
      <c r="AJ45822" s="23"/>
      <c r="HH45822"/>
      <c r="IW45822" s="36"/>
      <c r="JI45822"/>
      <c r="JJ45822"/>
      <c r="KX45822" s="23"/>
      <c r="KY45822" s="23"/>
    </row>
    <row r="45823" spans="36:311" x14ac:dyDescent="0.2">
      <c r="AJ45823" s="23"/>
      <c r="HH45823"/>
      <c r="IW45823" s="36"/>
      <c r="JI45823"/>
      <c r="JJ45823"/>
      <c r="KX45823" s="23"/>
      <c r="KY45823" s="23"/>
    </row>
    <row r="45824" spans="36:311" x14ac:dyDescent="0.2">
      <c r="AJ45824" s="23"/>
      <c r="HH45824"/>
      <c r="IW45824" s="36"/>
      <c r="JI45824"/>
      <c r="JJ45824"/>
      <c r="KX45824" s="23"/>
      <c r="KY45824" s="23"/>
    </row>
    <row r="45825" spans="36:311" x14ac:dyDescent="0.2">
      <c r="AJ45825" s="23"/>
      <c r="HH45825"/>
      <c r="IW45825" s="36"/>
      <c r="JI45825"/>
      <c r="JJ45825"/>
      <c r="KX45825" s="23"/>
      <c r="KY45825" s="23"/>
    </row>
    <row r="45826" spans="36:311" x14ac:dyDescent="0.2">
      <c r="AJ45826" s="23"/>
      <c r="HH45826"/>
      <c r="IW45826" s="36"/>
      <c r="JI45826"/>
      <c r="JJ45826"/>
      <c r="KX45826" s="23"/>
      <c r="KY45826" s="23"/>
    </row>
    <row r="45827" spans="36:311" x14ac:dyDescent="0.2">
      <c r="AJ45827" s="23"/>
      <c r="HH45827"/>
      <c r="IW45827" s="36"/>
      <c r="JI45827"/>
      <c r="JJ45827"/>
      <c r="KX45827" s="23"/>
      <c r="KY45827" s="23"/>
    </row>
    <row r="45828" spans="36:311" x14ac:dyDescent="0.2">
      <c r="AJ45828" s="23"/>
      <c r="HH45828"/>
      <c r="IW45828" s="36"/>
      <c r="JI45828"/>
      <c r="JJ45828"/>
      <c r="KX45828" s="23"/>
      <c r="KY45828" s="23"/>
    </row>
    <row r="45829" spans="36:311" x14ac:dyDescent="0.2">
      <c r="AJ45829" s="23"/>
      <c r="HH45829"/>
      <c r="IW45829" s="36"/>
      <c r="JI45829"/>
      <c r="JJ45829"/>
      <c r="KX45829" s="23"/>
      <c r="KY45829" s="23"/>
    </row>
    <row r="45830" spans="36:311" x14ac:dyDescent="0.2">
      <c r="AJ45830" s="23"/>
      <c r="HH45830"/>
      <c r="IW45830" s="36"/>
      <c r="JI45830"/>
      <c r="JJ45830"/>
      <c r="KX45830" s="23"/>
      <c r="KY45830" s="23"/>
    </row>
    <row r="45831" spans="36:311" x14ac:dyDescent="0.2">
      <c r="AJ45831" s="23"/>
      <c r="HH45831"/>
      <c r="IW45831" s="36"/>
      <c r="JI45831"/>
      <c r="JJ45831"/>
      <c r="KX45831" s="23"/>
      <c r="KY45831" s="23"/>
    </row>
    <row r="45832" spans="36:311" x14ac:dyDescent="0.2">
      <c r="AJ45832" s="23"/>
      <c r="HH45832"/>
      <c r="IW45832" s="36"/>
      <c r="JI45832"/>
      <c r="JJ45832"/>
      <c r="KX45832" s="23"/>
      <c r="KY45832" s="23"/>
    </row>
    <row r="45833" spans="36:311" x14ac:dyDescent="0.2">
      <c r="AJ45833" s="23"/>
      <c r="HH45833"/>
      <c r="IW45833" s="36"/>
      <c r="JI45833"/>
      <c r="JJ45833"/>
      <c r="KX45833" s="23"/>
      <c r="KY45833" s="23"/>
    </row>
    <row r="45834" spans="36:311" x14ac:dyDescent="0.2">
      <c r="AJ45834" s="23"/>
      <c r="HH45834"/>
      <c r="IW45834" s="36"/>
      <c r="JI45834"/>
      <c r="JJ45834"/>
      <c r="KX45834" s="23"/>
      <c r="KY45834" s="23"/>
    </row>
    <row r="45835" spans="36:311" x14ac:dyDescent="0.2">
      <c r="AJ45835" s="23"/>
      <c r="HH45835"/>
      <c r="IW45835" s="36"/>
      <c r="JI45835"/>
      <c r="JJ45835"/>
      <c r="KX45835" s="23"/>
      <c r="KY45835" s="23"/>
    </row>
    <row r="45836" spans="36:311" x14ac:dyDescent="0.2">
      <c r="AJ45836" s="23"/>
      <c r="HH45836"/>
      <c r="IW45836" s="36"/>
      <c r="JI45836"/>
      <c r="JJ45836"/>
      <c r="KX45836" s="23"/>
      <c r="KY45836" s="23"/>
    </row>
    <row r="45837" spans="36:311" x14ac:dyDescent="0.2">
      <c r="AJ45837" s="23"/>
      <c r="HH45837"/>
      <c r="IW45837" s="36"/>
      <c r="JI45837"/>
      <c r="JJ45837"/>
      <c r="KX45837" s="23"/>
      <c r="KY45837" s="23"/>
    </row>
    <row r="45838" spans="36:311" x14ac:dyDescent="0.2">
      <c r="AJ45838" s="23"/>
      <c r="HH45838"/>
      <c r="IW45838" s="36"/>
      <c r="JI45838"/>
      <c r="JJ45838"/>
      <c r="KX45838" s="23"/>
      <c r="KY45838" s="23"/>
    </row>
    <row r="45839" spans="36:311" x14ac:dyDescent="0.2">
      <c r="AJ45839" s="23"/>
      <c r="HH45839"/>
      <c r="IW45839" s="36"/>
      <c r="JI45839"/>
      <c r="JJ45839"/>
      <c r="KX45839" s="23"/>
      <c r="KY45839" s="23"/>
    </row>
    <row r="45840" spans="36:311" x14ac:dyDescent="0.2">
      <c r="AJ45840" s="23"/>
      <c r="HH45840"/>
      <c r="IW45840" s="36"/>
      <c r="JI45840"/>
      <c r="JJ45840"/>
      <c r="KX45840" s="23"/>
      <c r="KY45840" s="23"/>
    </row>
    <row r="45841" spans="36:311" x14ac:dyDescent="0.2">
      <c r="AJ45841" s="23"/>
      <c r="HH45841"/>
      <c r="IW45841" s="36"/>
      <c r="JI45841"/>
      <c r="JJ45841"/>
      <c r="KX45841" s="23"/>
      <c r="KY45841" s="23"/>
    </row>
    <row r="45842" spans="36:311" x14ac:dyDescent="0.2">
      <c r="AJ45842" s="23"/>
      <c r="HH45842"/>
      <c r="IW45842" s="36"/>
      <c r="JI45842"/>
      <c r="JJ45842"/>
      <c r="KX45842" s="23"/>
      <c r="KY45842" s="23"/>
    </row>
    <row r="45843" spans="36:311" x14ac:dyDescent="0.2">
      <c r="AJ45843" s="23"/>
      <c r="HH45843"/>
      <c r="IW45843" s="36"/>
      <c r="JI45843"/>
      <c r="JJ45843"/>
      <c r="KX45843" s="23"/>
      <c r="KY45843" s="23"/>
    </row>
    <row r="45844" spans="36:311" x14ac:dyDescent="0.2">
      <c r="AJ45844" s="23"/>
      <c r="HH45844"/>
      <c r="IW45844" s="36"/>
      <c r="JI45844"/>
      <c r="JJ45844"/>
      <c r="KX45844" s="23"/>
      <c r="KY45844" s="23"/>
    </row>
    <row r="45845" spans="36:311" x14ac:dyDescent="0.2">
      <c r="AJ45845" s="23"/>
      <c r="HH45845"/>
      <c r="IW45845" s="36"/>
      <c r="JI45845"/>
      <c r="JJ45845"/>
      <c r="KX45845" s="23"/>
      <c r="KY45845" s="23"/>
    </row>
    <row r="45846" spans="36:311" x14ac:dyDescent="0.2">
      <c r="AJ45846" s="23"/>
      <c r="HH45846"/>
      <c r="IW45846" s="36"/>
      <c r="JI45846"/>
      <c r="JJ45846"/>
      <c r="KX45846" s="23"/>
      <c r="KY45846" s="23"/>
    </row>
    <row r="45847" spans="36:311" x14ac:dyDescent="0.2">
      <c r="AJ45847" s="23"/>
      <c r="HH45847"/>
      <c r="IW45847" s="36"/>
      <c r="JI45847"/>
      <c r="JJ45847"/>
      <c r="KX45847" s="23"/>
      <c r="KY45847" s="23"/>
    </row>
    <row r="45848" spans="36:311" x14ac:dyDescent="0.2">
      <c r="AJ45848" s="23"/>
      <c r="HH45848"/>
      <c r="IW45848" s="36"/>
      <c r="JI45848"/>
      <c r="JJ45848"/>
      <c r="KX45848" s="23"/>
      <c r="KY45848" s="23"/>
    </row>
    <row r="45849" spans="36:311" x14ac:dyDescent="0.2">
      <c r="AJ45849" s="23"/>
      <c r="HH45849"/>
      <c r="IW45849" s="36"/>
      <c r="JI45849"/>
      <c r="JJ45849"/>
      <c r="KX45849" s="23"/>
      <c r="KY45849" s="23"/>
    </row>
    <row r="45850" spans="36:311" x14ac:dyDescent="0.2">
      <c r="AJ45850" s="23"/>
      <c r="HH45850"/>
      <c r="IW45850" s="36"/>
      <c r="JI45850"/>
      <c r="JJ45850"/>
      <c r="KX45850" s="23"/>
      <c r="KY45850" s="23"/>
    </row>
    <row r="45851" spans="36:311" x14ac:dyDescent="0.2">
      <c r="AJ45851" s="23"/>
      <c r="HH45851"/>
      <c r="IW45851" s="36"/>
      <c r="JI45851"/>
      <c r="JJ45851"/>
      <c r="KX45851" s="23"/>
      <c r="KY45851" s="23"/>
    </row>
    <row r="45852" spans="36:311" x14ac:dyDescent="0.2">
      <c r="AJ45852" s="23"/>
      <c r="HH45852"/>
      <c r="IW45852" s="36"/>
      <c r="JI45852"/>
      <c r="JJ45852"/>
      <c r="KX45852" s="23"/>
      <c r="KY45852" s="23"/>
    </row>
    <row r="45853" spans="36:311" x14ac:dyDescent="0.2">
      <c r="AJ45853" s="23"/>
      <c r="HH45853"/>
      <c r="IW45853" s="36"/>
      <c r="JI45853"/>
      <c r="JJ45853"/>
      <c r="KX45853" s="23"/>
      <c r="KY45853" s="23"/>
    </row>
    <row r="45854" spans="36:311" x14ac:dyDescent="0.2">
      <c r="AJ45854" s="23"/>
      <c r="HH45854"/>
      <c r="IW45854" s="36"/>
      <c r="JI45854"/>
      <c r="JJ45854"/>
      <c r="KX45854" s="23"/>
      <c r="KY45854" s="23"/>
    </row>
    <row r="45855" spans="36:311" x14ac:dyDescent="0.2">
      <c r="AJ45855" s="23"/>
      <c r="HH45855"/>
      <c r="IW45855" s="36"/>
      <c r="JI45855"/>
      <c r="JJ45855"/>
      <c r="KX45855" s="23"/>
      <c r="KY45855" s="23"/>
    </row>
    <row r="45856" spans="36:311" x14ac:dyDescent="0.2">
      <c r="AJ45856" s="23"/>
      <c r="HH45856"/>
      <c r="IW45856" s="36"/>
      <c r="JI45856"/>
      <c r="JJ45856"/>
      <c r="KX45856" s="23"/>
      <c r="KY45856" s="23"/>
    </row>
    <row r="45857" spans="36:311" x14ac:dyDescent="0.2">
      <c r="AJ45857" s="23"/>
      <c r="HH45857"/>
      <c r="IW45857" s="36"/>
      <c r="JI45857"/>
      <c r="JJ45857"/>
      <c r="KX45857" s="23"/>
      <c r="KY45857" s="23"/>
    </row>
    <row r="45858" spans="36:311" x14ac:dyDescent="0.2">
      <c r="AJ45858" s="23"/>
      <c r="HH45858"/>
      <c r="IW45858" s="36"/>
      <c r="JI45858"/>
      <c r="JJ45858"/>
      <c r="KX45858" s="23"/>
      <c r="KY45858" s="23"/>
    </row>
    <row r="45859" spans="36:311" x14ac:dyDescent="0.2">
      <c r="AJ45859" s="23"/>
      <c r="HH45859"/>
      <c r="IW45859" s="36"/>
      <c r="JI45859"/>
      <c r="JJ45859"/>
      <c r="KX45859" s="23"/>
      <c r="KY45859" s="23"/>
    </row>
    <row r="45860" spans="36:311" x14ac:dyDescent="0.2">
      <c r="AJ45860" s="23"/>
      <c r="HH45860"/>
      <c r="IW45860" s="36"/>
      <c r="JI45860"/>
      <c r="JJ45860"/>
      <c r="KX45860" s="23"/>
      <c r="KY45860" s="23"/>
    </row>
    <row r="45861" spans="36:311" x14ac:dyDescent="0.2">
      <c r="AJ45861" s="23"/>
      <c r="HH45861"/>
      <c r="IW45861" s="36"/>
      <c r="JI45861"/>
      <c r="JJ45861"/>
      <c r="KX45861" s="23"/>
      <c r="KY45861" s="23"/>
    </row>
    <row r="45862" spans="36:311" x14ac:dyDescent="0.2">
      <c r="AJ45862" s="23"/>
      <c r="HH45862"/>
      <c r="IW45862" s="36"/>
      <c r="JI45862"/>
      <c r="JJ45862"/>
      <c r="KX45862" s="23"/>
      <c r="KY45862" s="23"/>
    </row>
    <row r="45863" spans="36:311" x14ac:dyDescent="0.2">
      <c r="AJ45863" s="23"/>
      <c r="HH45863"/>
      <c r="IW45863" s="36"/>
      <c r="JI45863"/>
      <c r="JJ45863"/>
      <c r="KX45863" s="23"/>
      <c r="KY45863" s="23"/>
    </row>
    <row r="45864" spans="36:311" x14ac:dyDescent="0.2">
      <c r="AJ45864" s="23"/>
      <c r="HH45864"/>
      <c r="IW45864" s="36"/>
      <c r="JI45864"/>
      <c r="JJ45864"/>
      <c r="KX45864" s="23"/>
      <c r="KY45864" s="23"/>
    </row>
    <row r="45865" spans="36:311" x14ac:dyDescent="0.2">
      <c r="AJ45865" s="23"/>
      <c r="HH45865"/>
      <c r="IW45865" s="36"/>
      <c r="JI45865"/>
      <c r="JJ45865"/>
      <c r="KX45865" s="23"/>
      <c r="KY45865" s="23"/>
    </row>
    <row r="45866" spans="36:311" x14ac:dyDescent="0.2">
      <c r="AJ45866" s="23"/>
      <c r="HH45866"/>
      <c r="IW45866" s="36"/>
      <c r="JI45866"/>
      <c r="JJ45866"/>
      <c r="KX45866" s="23"/>
      <c r="KY45866" s="23"/>
    </row>
    <row r="45867" spans="36:311" x14ac:dyDescent="0.2">
      <c r="AJ45867" s="23"/>
      <c r="HH45867"/>
      <c r="IW45867" s="36"/>
      <c r="JI45867"/>
      <c r="JJ45867"/>
      <c r="KX45867" s="23"/>
      <c r="KY45867" s="23"/>
    </row>
    <row r="45868" spans="36:311" x14ac:dyDescent="0.2">
      <c r="AJ45868" s="23"/>
      <c r="HH45868"/>
      <c r="IW45868" s="36"/>
      <c r="JI45868"/>
      <c r="JJ45868"/>
      <c r="KX45868" s="23"/>
      <c r="KY45868" s="23"/>
    </row>
    <row r="45869" spans="36:311" x14ac:dyDescent="0.2">
      <c r="AJ45869" s="23"/>
      <c r="HH45869"/>
      <c r="IW45869" s="36"/>
      <c r="JI45869"/>
      <c r="JJ45869"/>
      <c r="KX45869" s="23"/>
      <c r="KY45869" s="23"/>
    </row>
    <row r="45870" spans="36:311" x14ac:dyDescent="0.2">
      <c r="AJ45870" s="23"/>
      <c r="HH45870"/>
      <c r="IW45870" s="36"/>
      <c r="JI45870"/>
      <c r="JJ45870"/>
      <c r="KX45870" s="23"/>
      <c r="KY45870" s="23"/>
    </row>
    <row r="45871" spans="36:311" x14ac:dyDescent="0.2">
      <c r="AJ45871" s="23"/>
      <c r="HH45871"/>
      <c r="IW45871" s="36"/>
      <c r="JI45871"/>
      <c r="JJ45871"/>
      <c r="KX45871" s="23"/>
      <c r="KY45871" s="23"/>
    </row>
    <row r="45872" spans="36:311" x14ac:dyDescent="0.2">
      <c r="AJ45872" s="23"/>
      <c r="HH45872"/>
      <c r="IW45872" s="36"/>
      <c r="JI45872"/>
      <c r="JJ45872"/>
      <c r="KX45872" s="23"/>
      <c r="KY45872" s="23"/>
    </row>
    <row r="45873" spans="36:311" x14ac:dyDescent="0.2">
      <c r="AJ45873" s="23"/>
      <c r="HH45873"/>
      <c r="IW45873" s="36"/>
      <c r="JI45873"/>
      <c r="JJ45873"/>
      <c r="KX45873" s="23"/>
      <c r="KY45873" s="23"/>
    </row>
    <row r="45874" spans="36:311" x14ac:dyDescent="0.2">
      <c r="AJ45874" s="23"/>
      <c r="HH45874"/>
      <c r="IW45874" s="36"/>
      <c r="JI45874"/>
      <c r="JJ45874"/>
      <c r="KX45874" s="23"/>
      <c r="KY45874" s="23"/>
    </row>
    <row r="45875" spans="36:311" x14ac:dyDescent="0.2">
      <c r="AJ45875" s="23"/>
      <c r="HH45875"/>
      <c r="IW45875" s="36"/>
      <c r="JI45875"/>
      <c r="JJ45875"/>
      <c r="KX45875" s="23"/>
      <c r="KY45875" s="23"/>
    </row>
    <row r="45876" spans="36:311" x14ac:dyDescent="0.2">
      <c r="AJ45876" s="23"/>
      <c r="HH45876"/>
      <c r="IW45876" s="36"/>
      <c r="JI45876"/>
      <c r="JJ45876"/>
      <c r="KX45876" s="23"/>
      <c r="KY45876" s="23"/>
    </row>
    <row r="45877" spans="36:311" x14ac:dyDescent="0.2">
      <c r="AJ45877" s="23"/>
      <c r="HH45877"/>
      <c r="IW45877" s="36"/>
      <c r="JI45877"/>
      <c r="JJ45877"/>
      <c r="KX45877" s="23"/>
      <c r="KY45877" s="23"/>
    </row>
    <row r="45878" spans="36:311" x14ac:dyDescent="0.2">
      <c r="AJ45878" s="23"/>
      <c r="HH45878"/>
      <c r="IW45878" s="36"/>
      <c r="JI45878"/>
      <c r="JJ45878"/>
      <c r="KX45878" s="23"/>
      <c r="KY45878" s="23"/>
    </row>
    <row r="45879" spans="36:311" x14ac:dyDescent="0.2">
      <c r="AJ45879" s="23"/>
      <c r="HH45879"/>
      <c r="IW45879" s="36"/>
      <c r="JI45879"/>
      <c r="JJ45879"/>
      <c r="KX45879" s="23"/>
      <c r="KY45879" s="23"/>
    </row>
    <row r="45880" spans="36:311" x14ac:dyDescent="0.2">
      <c r="AJ45880" s="23"/>
      <c r="HH45880"/>
      <c r="IW45880" s="36"/>
      <c r="JI45880"/>
      <c r="JJ45880"/>
      <c r="KX45880" s="23"/>
      <c r="KY45880" s="23"/>
    </row>
    <row r="45881" spans="36:311" x14ac:dyDescent="0.2">
      <c r="AJ45881" s="23"/>
      <c r="HH45881"/>
      <c r="IW45881" s="36"/>
      <c r="JI45881"/>
      <c r="JJ45881"/>
      <c r="KX45881" s="23"/>
      <c r="KY45881" s="23"/>
    </row>
    <row r="45882" spans="36:311" x14ac:dyDescent="0.2">
      <c r="AJ45882" s="23"/>
      <c r="HH45882"/>
      <c r="IW45882" s="36"/>
      <c r="JI45882"/>
      <c r="JJ45882"/>
      <c r="KX45882" s="23"/>
      <c r="KY45882" s="23"/>
    </row>
    <row r="45883" spans="36:311" x14ac:dyDescent="0.2">
      <c r="AJ45883" s="23"/>
      <c r="HH45883"/>
      <c r="IW45883" s="36"/>
      <c r="JI45883"/>
      <c r="JJ45883"/>
      <c r="KX45883" s="23"/>
      <c r="KY45883" s="23"/>
    </row>
    <row r="45884" spans="36:311" x14ac:dyDescent="0.2">
      <c r="AJ45884" s="23"/>
      <c r="HH45884"/>
      <c r="IW45884" s="36"/>
      <c r="JI45884"/>
      <c r="JJ45884"/>
      <c r="KX45884" s="23"/>
      <c r="KY45884" s="23"/>
    </row>
    <row r="45885" spans="36:311" x14ac:dyDescent="0.2">
      <c r="AJ45885" s="23"/>
      <c r="HH45885"/>
      <c r="IW45885" s="36"/>
      <c r="JI45885"/>
      <c r="JJ45885"/>
      <c r="KX45885" s="23"/>
      <c r="KY45885" s="23"/>
    </row>
    <row r="45886" spans="36:311" x14ac:dyDescent="0.2">
      <c r="AJ45886" s="23"/>
      <c r="HH45886"/>
      <c r="IW45886" s="36"/>
      <c r="JI45886"/>
      <c r="JJ45886"/>
      <c r="KX45886" s="23"/>
      <c r="KY45886" s="23"/>
    </row>
    <row r="45887" spans="36:311" x14ac:dyDescent="0.2">
      <c r="AJ45887" s="23"/>
      <c r="HH45887"/>
      <c r="IW45887" s="36"/>
      <c r="JI45887"/>
      <c r="JJ45887"/>
      <c r="KX45887" s="23"/>
      <c r="KY45887" s="23"/>
    </row>
    <row r="45888" spans="36:311" x14ac:dyDescent="0.2">
      <c r="AJ45888" s="23"/>
      <c r="HH45888"/>
      <c r="IW45888" s="36"/>
      <c r="JI45888"/>
      <c r="JJ45888"/>
      <c r="KX45888" s="23"/>
      <c r="KY45888" s="23"/>
    </row>
    <row r="45889" spans="36:311" x14ac:dyDescent="0.2">
      <c r="AJ45889" s="23"/>
      <c r="HH45889"/>
      <c r="IW45889" s="36"/>
      <c r="JI45889"/>
      <c r="JJ45889"/>
      <c r="KX45889" s="23"/>
      <c r="KY45889" s="23"/>
    </row>
    <row r="45890" spans="36:311" x14ac:dyDescent="0.2">
      <c r="AJ45890" s="23"/>
      <c r="HH45890"/>
      <c r="IW45890" s="36"/>
      <c r="JI45890"/>
      <c r="JJ45890"/>
      <c r="KX45890" s="23"/>
      <c r="KY45890" s="23"/>
    </row>
    <row r="45891" spans="36:311" x14ac:dyDescent="0.2">
      <c r="AJ45891" s="23"/>
      <c r="HH45891"/>
      <c r="IW45891" s="36"/>
      <c r="JI45891"/>
      <c r="JJ45891"/>
      <c r="KX45891" s="23"/>
      <c r="KY45891" s="23"/>
    </row>
    <row r="45892" spans="36:311" x14ac:dyDescent="0.2">
      <c r="AJ45892" s="23"/>
      <c r="HH45892"/>
      <c r="IW45892" s="36"/>
      <c r="JI45892"/>
      <c r="JJ45892"/>
      <c r="KX45892" s="23"/>
      <c r="KY45892" s="23"/>
    </row>
    <row r="45893" spans="36:311" x14ac:dyDescent="0.2">
      <c r="AJ45893" s="23"/>
      <c r="HH45893"/>
      <c r="IW45893" s="36"/>
      <c r="JI45893"/>
      <c r="JJ45893"/>
      <c r="KX45893" s="23"/>
      <c r="KY45893" s="23"/>
    </row>
    <row r="45894" spans="36:311" x14ac:dyDescent="0.2">
      <c r="AJ45894" s="23"/>
      <c r="HH45894"/>
      <c r="IW45894" s="36"/>
      <c r="JI45894"/>
      <c r="JJ45894"/>
      <c r="KX45894" s="23"/>
      <c r="KY45894" s="23"/>
    </row>
    <row r="45895" spans="36:311" x14ac:dyDescent="0.2">
      <c r="AJ45895" s="23"/>
      <c r="HH45895"/>
      <c r="IW45895" s="36"/>
      <c r="JI45895"/>
      <c r="JJ45895"/>
      <c r="KX45895" s="23"/>
      <c r="KY45895" s="23"/>
    </row>
    <row r="45896" spans="36:311" x14ac:dyDescent="0.2">
      <c r="AJ45896" s="23"/>
      <c r="HH45896"/>
      <c r="IW45896" s="36"/>
      <c r="JI45896"/>
      <c r="JJ45896"/>
      <c r="KX45896" s="23"/>
      <c r="KY45896" s="23"/>
    </row>
    <row r="45897" spans="36:311" x14ac:dyDescent="0.2">
      <c r="AJ45897" s="23"/>
      <c r="HH45897"/>
      <c r="IW45897" s="36"/>
      <c r="JI45897"/>
      <c r="JJ45897"/>
      <c r="KX45897" s="23"/>
      <c r="KY45897" s="23"/>
    </row>
    <row r="45898" spans="36:311" x14ac:dyDescent="0.2">
      <c r="AJ45898" s="23"/>
      <c r="HH45898"/>
      <c r="IW45898" s="36"/>
      <c r="JI45898"/>
      <c r="JJ45898"/>
      <c r="KX45898" s="23"/>
      <c r="KY45898" s="23"/>
    </row>
    <row r="45899" spans="36:311" x14ac:dyDescent="0.2">
      <c r="AJ45899" s="23"/>
      <c r="HH45899"/>
      <c r="IW45899" s="36"/>
      <c r="JI45899"/>
      <c r="JJ45899"/>
      <c r="KX45899" s="23"/>
      <c r="KY45899" s="23"/>
    </row>
    <row r="45900" spans="36:311" x14ac:dyDescent="0.2">
      <c r="AJ45900" s="23"/>
      <c r="HH45900"/>
      <c r="IW45900" s="36"/>
      <c r="JI45900"/>
      <c r="JJ45900"/>
      <c r="KX45900" s="23"/>
      <c r="KY45900" s="23"/>
    </row>
    <row r="45901" spans="36:311" x14ac:dyDescent="0.2">
      <c r="AJ45901" s="23"/>
      <c r="HH45901"/>
      <c r="IW45901" s="36"/>
      <c r="JI45901"/>
      <c r="JJ45901"/>
      <c r="KX45901" s="23"/>
      <c r="KY45901" s="23"/>
    </row>
    <row r="45902" spans="36:311" x14ac:dyDescent="0.2">
      <c r="AJ45902" s="23"/>
      <c r="HH45902"/>
      <c r="IW45902" s="36"/>
      <c r="JI45902"/>
      <c r="JJ45902"/>
      <c r="KX45902" s="23"/>
      <c r="KY45902" s="23"/>
    </row>
    <row r="45903" spans="36:311" x14ac:dyDescent="0.2">
      <c r="AJ45903" s="23"/>
      <c r="HH45903"/>
      <c r="IW45903" s="36"/>
      <c r="JI45903"/>
      <c r="JJ45903"/>
      <c r="KX45903" s="23"/>
      <c r="KY45903" s="23"/>
    </row>
    <row r="45904" spans="36:311" x14ac:dyDescent="0.2">
      <c r="AJ45904" s="23"/>
      <c r="HH45904"/>
      <c r="IW45904" s="36"/>
      <c r="JI45904"/>
      <c r="JJ45904"/>
      <c r="KX45904" s="23"/>
      <c r="KY45904" s="23"/>
    </row>
    <row r="45905" spans="36:311" x14ac:dyDescent="0.2">
      <c r="AJ45905" s="23"/>
      <c r="HH45905"/>
      <c r="IW45905" s="36"/>
      <c r="JI45905"/>
      <c r="JJ45905"/>
      <c r="KX45905" s="23"/>
      <c r="KY45905" s="23"/>
    </row>
    <row r="45906" spans="36:311" x14ac:dyDescent="0.2">
      <c r="AJ45906" s="23"/>
      <c r="HH45906"/>
      <c r="IW45906" s="36"/>
      <c r="JI45906"/>
      <c r="JJ45906"/>
      <c r="KX45906" s="23"/>
      <c r="KY45906" s="23"/>
    </row>
    <row r="45907" spans="36:311" x14ac:dyDescent="0.2">
      <c r="AJ45907" s="23"/>
      <c r="HH45907"/>
      <c r="IW45907" s="36"/>
      <c r="JI45907"/>
      <c r="JJ45907"/>
      <c r="KX45907" s="23"/>
      <c r="KY45907" s="23"/>
    </row>
    <row r="45908" spans="36:311" x14ac:dyDescent="0.2">
      <c r="AJ45908" s="23"/>
      <c r="HH45908"/>
      <c r="IW45908" s="36"/>
      <c r="JI45908"/>
      <c r="JJ45908"/>
      <c r="KX45908" s="23"/>
      <c r="KY45908" s="23"/>
    </row>
    <row r="45909" spans="36:311" x14ac:dyDescent="0.2">
      <c r="AJ45909" s="23"/>
      <c r="HH45909"/>
      <c r="IW45909" s="36"/>
      <c r="JI45909"/>
      <c r="JJ45909"/>
      <c r="KX45909" s="23"/>
      <c r="KY45909" s="23"/>
    </row>
    <row r="45910" spans="36:311" x14ac:dyDescent="0.2">
      <c r="AJ45910" s="23"/>
      <c r="HH45910"/>
      <c r="IW45910" s="36"/>
      <c r="JI45910"/>
      <c r="JJ45910"/>
      <c r="KX45910" s="23"/>
      <c r="KY45910" s="23"/>
    </row>
    <row r="45911" spans="36:311" x14ac:dyDescent="0.2">
      <c r="AJ45911" s="23"/>
      <c r="HH45911"/>
      <c r="IW45911" s="36"/>
      <c r="JI45911"/>
      <c r="JJ45911"/>
      <c r="KX45911" s="23"/>
      <c r="KY45911" s="23"/>
    </row>
    <row r="45912" spans="36:311" x14ac:dyDescent="0.2">
      <c r="AJ45912" s="23"/>
      <c r="HH45912"/>
      <c r="IW45912" s="36"/>
      <c r="JI45912"/>
      <c r="JJ45912"/>
      <c r="KX45912" s="23"/>
      <c r="KY45912" s="23"/>
    </row>
    <row r="45913" spans="36:311" x14ac:dyDescent="0.2">
      <c r="AJ45913" s="23"/>
      <c r="HH45913"/>
      <c r="IW45913" s="36"/>
      <c r="JI45913"/>
      <c r="JJ45913"/>
      <c r="KX45913" s="23"/>
      <c r="KY45913" s="23"/>
    </row>
    <row r="45914" spans="36:311" x14ac:dyDescent="0.2">
      <c r="AJ45914" s="23"/>
      <c r="HH45914"/>
      <c r="IW45914" s="36"/>
      <c r="JI45914"/>
      <c r="JJ45914"/>
      <c r="KX45914" s="23"/>
      <c r="KY45914" s="23"/>
    </row>
    <row r="45915" spans="36:311" x14ac:dyDescent="0.2">
      <c r="AJ45915" s="23"/>
      <c r="HH45915"/>
      <c r="IW45915" s="36"/>
      <c r="JI45915"/>
      <c r="JJ45915"/>
      <c r="KX45915" s="23"/>
      <c r="KY45915" s="23"/>
    </row>
    <row r="45916" spans="36:311" x14ac:dyDescent="0.2">
      <c r="AJ45916" s="23"/>
      <c r="HH45916"/>
      <c r="IW45916" s="36"/>
      <c r="JI45916"/>
      <c r="JJ45916"/>
      <c r="KX45916" s="23"/>
      <c r="KY45916" s="23"/>
    </row>
    <row r="45917" spans="36:311" x14ac:dyDescent="0.2">
      <c r="AJ45917" s="23"/>
      <c r="HH45917"/>
      <c r="IW45917" s="36"/>
      <c r="JI45917"/>
      <c r="JJ45917"/>
      <c r="KX45917" s="23"/>
      <c r="KY45917" s="23"/>
    </row>
    <row r="45918" spans="36:311" x14ac:dyDescent="0.2">
      <c r="AJ45918" s="23"/>
      <c r="HH45918"/>
      <c r="IW45918" s="36"/>
      <c r="JI45918"/>
      <c r="JJ45918"/>
      <c r="KX45918" s="23"/>
      <c r="KY45918" s="23"/>
    </row>
    <row r="45919" spans="36:311" x14ac:dyDescent="0.2">
      <c r="AJ45919" s="23"/>
      <c r="HH45919"/>
      <c r="IW45919" s="36"/>
      <c r="JI45919"/>
      <c r="JJ45919"/>
      <c r="KX45919" s="23"/>
      <c r="KY45919" s="23"/>
    </row>
    <row r="45920" spans="36:311" x14ac:dyDescent="0.2">
      <c r="AJ45920" s="23"/>
      <c r="HH45920"/>
      <c r="IW45920" s="36"/>
      <c r="JI45920"/>
      <c r="JJ45920"/>
      <c r="KX45920" s="23"/>
      <c r="KY45920" s="23"/>
    </row>
    <row r="45921" spans="36:311" x14ac:dyDescent="0.2">
      <c r="AJ45921" s="23"/>
      <c r="HH45921"/>
      <c r="IW45921" s="36"/>
      <c r="JI45921"/>
      <c r="JJ45921"/>
      <c r="KX45921" s="23"/>
      <c r="KY45921" s="23"/>
    </row>
    <row r="45922" spans="36:311" x14ac:dyDescent="0.2">
      <c r="AJ45922" s="23"/>
      <c r="HH45922"/>
      <c r="IW45922" s="36"/>
      <c r="JI45922"/>
      <c r="JJ45922"/>
      <c r="KX45922" s="23"/>
      <c r="KY45922" s="23"/>
    </row>
    <row r="45923" spans="36:311" x14ac:dyDescent="0.2">
      <c r="AJ45923" s="23"/>
      <c r="HH45923"/>
      <c r="IW45923" s="36"/>
      <c r="JI45923"/>
      <c r="JJ45923"/>
      <c r="KX45923" s="23"/>
      <c r="KY45923" s="23"/>
    </row>
    <row r="45924" spans="36:311" x14ac:dyDescent="0.2">
      <c r="AJ45924" s="23"/>
      <c r="HH45924"/>
      <c r="IW45924" s="36"/>
      <c r="JI45924"/>
      <c r="JJ45924"/>
      <c r="KX45924" s="23"/>
      <c r="KY45924" s="23"/>
    </row>
    <row r="45925" spans="36:311" x14ac:dyDescent="0.2">
      <c r="AJ45925" s="23"/>
      <c r="HH45925"/>
      <c r="IW45925" s="36"/>
      <c r="JI45925"/>
      <c r="JJ45925"/>
      <c r="KX45925" s="23"/>
      <c r="KY45925" s="23"/>
    </row>
    <row r="45926" spans="36:311" x14ac:dyDescent="0.2">
      <c r="AJ45926" s="23"/>
      <c r="HH45926"/>
      <c r="IW45926" s="36"/>
      <c r="JI45926"/>
      <c r="JJ45926"/>
      <c r="KX45926" s="23"/>
      <c r="KY45926" s="23"/>
    </row>
    <row r="45927" spans="36:311" x14ac:dyDescent="0.2">
      <c r="AJ45927" s="23"/>
      <c r="HH45927"/>
      <c r="IW45927" s="36"/>
      <c r="JI45927"/>
      <c r="JJ45927"/>
      <c r="KX45927" s="23"/>
      <c r="KY45927" s="23"/>
    </row>
    <row r="45928" spans="36:311" x14ac:dyDescent="0.2">
      <c r="AJ45928" s="23"/>
      <c r="HH45928"/>
      <c r="IW45928" s="36"/>
      <c r="JI45928"/>
      <c r="JJ45928"/>
      <c r="KX45928" s="23"/>
      <c r="KY45928" s="23"/>
    </row>
    <row r="45929" spans="36:311" x14ac:dyDescent="0.2">
      <c r="AJ45929" s="23"/>
      <c r="HH45929"/>
      <c r="IW45929" s="36"/>
      <c r="JI45929"/>
      <c r="JJ45929"/>
      <c r="KX45929" s="23"/>
      <c r="KY45929" s="23"/>
    </row>
    <row r="45930" spans="36:311" x14ac:dyDescent="0.2">
      <c r="AJ45930" s="23"/>
      <c r="HH45930"/>
      <c r="IW45930" s="36"/>
      <c r="JI45930"/>
      <c r="JJ45930"/>
      <c r="KX45930" s="23"/>
      <c r="KY45930" s="23"/>
    </row>
    <row r="45931" spans="36:311" x14ac:dyDescent="0.2">
      <c r="AJ45931" s="23"/>
      <c r="HH45931"/>
      <c r="IW45931" s="36"/>
      <c r="JI45931"/>
      <c r="JJ45931"/>
      <c r="KX45931" s="23"/>
      <c r="KY45931" s="23"/>
    </row>
    <row r="45932" spans="36:311" x14ac:dyDescent="0.2">
      <c r="AJ45932" s="23"/>
      <c r="HH45932"/>
      <c r="IW45932" s="36"/>
      <c r="JI45932"/>
      <c r="JJ45932"/>
      <c r="KX45932" s="23"/>
      <c r="KY45932" s="23"/>
    </row>
    <row r="45933" spans="36:311" x14ac:dyDescent="0.2">
      <c r="AJ45933" s="23"/>
      <c r="HH45933"/>
      <c r="IW45933" s="36"/>
      <c r="JI45933"/>
      <c r="JJ45933"/>
      <c r="KX45933" s="23"/>
      <c r="KY45933" s="23"/>
    </row>
    <row r="45934" spans="36:311" x14ac:dyDescent="0.2">
      <c r="AJ45934" s="23"/>
      <c r="HH45934"/>
      <c r="IW45934" s="36"/>
      <c r="JI45934"/>
      <c r="JJ45934"/>
      <c r="KX45934" s="23"/>
      <c r="KY45934" s="23"/>
    </row>
    <row r="45935" spans="36:311" x14ac:dyDescent="0.2">
      <c r="AJ45935" s="23"/>
      <c r="HH45935"/>
      <c r="IW45935" s="36"/>
      <c r="JI45935"/>
      <c r="JJ45935"/>
      <c r="KX45935" s="23"/>
      <c r="KY45935" s="23"/>
    </row>
    <row r="45936" spans="36:311" x14ac:dyDescent="0.2">
      <c r="AJ45936" s="23"/>
      <c r="HH45936"/>
      <c r="IW45936" s="36"/>
      <c r="JI45936"/>
      <c r="JJ45936"/>
      <c r="KX45936" s="23"/>
      <c r="KY45936" s="23"/>
    </row>
    <row r="45937" spans="36:311" x14ac:dyDescent="0.2">
      <c r="AJ45937" s="23"/>
      <c r="HH45937"/>
      <c r="IW45937" s="36"/>
      <c r="JI45937"/>
      <c r="JJ45937"/>
      <c r="KX45937" s="23"/>
      <c r="KY45937" s="23"/>
    </row>
    <row r="45938" spans="36:311" x14ac:dyDescent="0.2">
      <c r="AJ45938" s="23"/>
      <c r="HH45938"/>
      <c r="IW45938" s="36"/>
      <c r="JI45938"/>
      <c r="JJ45938"/>
      <c r="KX45938" s="23"/>
      <c r="KY45938" s="23"/>
    </row>
    <row r="45939" spans="36:311" x14ac:dyDescent="0.2">
      <c r="AJ45939" s="23"/>
      <c r="HH45939"/>
      <c r="IW45939" s="36"/>
      <c r="JI45939"/>
      <c r="JJ45939"/>
      <c r="KX45939" s="23"/>
      <c r="KY45939" s="23"/>
    </row>
    <row r="45940" spans="36:311" x14ac:dyDescent="0.2">
      <c r="AJ45940" s="23"/>
      <c r="HH45940"/>
      <c r="IW45940" s="36"/>
      <c r="JI45940"/>
      <c r="JJ45940"/>
      <c r="KX45940" s="23"/>
      <c r="KY45940" s="23"/>
    </row>
    <row r="45941" spans="36:311" x14ac:dyDescent="0.2">
      <c r="AJ45941" s="23"/>
      <c r="HH45941"/>
      <c r="IW45941" s="36"/>
      <c r="JI45941"/>
      <c r="JJ45941"/>
      <c r="KX45941" s="23"/>
      <c r="KY45941" s="23"/>
    </row>
    <row r="45942" spans="36:311" x14ac:dyDescent="0.2">
      <c r="AJ45942" s="23"/>
      <c r="HH45942"/>
      <c r="IW45942" s="36"/>
      <c r="JI45942"/>
      <c r="JJ45942"/>
      <c r="KX45942" s="23"/>
      <c r="KY45942" s="23"/>
    </row>
    <row r="45943" spans="36:311" x14ac:dyDescent="0.2">
      <c r="AJ45943" s="23"/>
      <c r="HH45943"/>
      <c r="IW45943" s="36"/>
      <c r="JI45943"/>
      <c r="JJ45943"/>
      <c r="KX45943" s="23"/>
      <c r="KY45943" s="23"/>
    </row>
    <row r="45944" spans="36:311" x14ac:dyDescent="0.2">
      <c r="AJ45944" s="23"/>
      <c r="HH45944"/>
      <c r="IW45944" s="36"/>
      <c r="JI45944"/>
      <c r="JJ45944"/>
      <c r="KX45944" s="23"/>
      <c r="KY45944" s="23"/>
    </row>
    <row r="45945" spans="36:311" x14ac:dyDescent="0.2">
      <c r="AJ45945" s="23"/>
      <c r="HH45945"/>
      <c r="IW45945" s="36"/>
      <c r="JI45945"/>
      <c r="JJ45945"/>
      <c r="KX45945" s="23"/>
      <c r="KY45945" s="23"/>
    </row>
    <row r="45946" spans="36:311" x14ac:dyDescent="0.2">
      <c r="AJ45946" s="23"/>
      <c r="HH45946"/>
      <c r="IW45946" s="36"/>
      <c r="JI45946"/>
      <c r="JJ45946"/>
      <c r="KX45946" s="23"/>
      <c r="KY45946" s="23"/>
    </row>
    <row r="45947" spans="36:311" x14ac:dyDescent="0.2">
      <c r="AJ45947" s="23"/>
      <c r="HH45947"/>
      <c r="IW45947" s="36"/>
      <c r="JI45947"/>
      <c r="JJ45947"/>
      <c r="KX45947" s="23"/>
      <c r="KY45947" s="23"/>
    </row>
    <row r="45948" spans="36:311" x14ac:dyDescent="0.2">
      <c r="AJ45948" s="23"/>
      <c r="HH45948"/>
      <c r="IW45948" s="36"/>
      <c r="JI45948"/>
      <c r="JJ45948"/>
      <c r="KX45948" s="23"/>
      <c r="KY45948" s="23"/>
    </row>
    <row r="45949" spans="36:311" x14ac:dyDescent="0.2">
      <c r="AJ45949" s="23"/>
      <c r="HH45949"/>
      <c r="IW45949" s="36"/>
      <c r="JI45949"/>
      <c r="JJ45949"/>
      <c r="KX45949" s="23"/>
      <c r="KY45949" s="23"/>
    </row>
    <row r="45950" spans="36:311" x14ac:dyDescent="0.2">
      <c r="AJ45950" s="23"/>
      <c r="HH45950"/>
      <c r="IW45950" s="36"/>
      <c r="JI45950"/>
      <c r="JJ45950"/>
      <c r="KX45950" s="23"/>
      <c r="KY45950" s="23"/>
    </row>
    <row r="45951" spans="36:311" x14ac:dyDescent="0.2">
      <c r="AJ45951" s="23"/>
      <c r="HH45951"/>
      <c r="IW45951" s="36"/>
      <c r="JI45951"/>
      <c r="JJ45951"/>
      <c r="KX45951" s="23"/>
      <c r="KY45951" s="23"/>
    </row>
    <row r="45952" spans="36:311" x14ac:dyDescent="0.2">
      <c r="AJ45952" s="23"/>
      <c r="HH45952"/>
      <c r="IW45952" s="36"/>
      <c r="JI45952"/>
      <c r="JJ45952"/>
      <c r="KX45952" s="23"/>
      <c r="KY45952" s="23"/>
    </row>
    <row r="45953" spans="36:311" x14ac:dyDescent="0.2">
      <c r="AJ45953" s="23"/>
      <c r="HH45953"/>
      <c r="IW45953" s="36"/>
      <c r="JI45953"/>
      <c r="JJ45953"/>
      <c r="KX45953" s="23"/>
      <c r="KY45953" s="23"/>
    </row>
    <row r="45954" spans="36:311" x14ac:dyDescent="0.2">
      <c r="AJ45954" s="23"/>
      <c r="HH45954"/>
      <c r="IW45954" s="36"/>
      <c r="JI45954"/>
      <c r="JJ45954"/>
      <c r="KX45954" s="23"/>
      <c r="KY45954" s="23"/>
    </row>
    <row r="45955" spans="36:311" x14ac:dyDescent="0.2">
      <c r="AJ45955" s="23"/>
      <c r="HH45955"/>
      <c r="IW45955" s="36"/>
      <c r="JI45955"/>
      <c r="JJ45955"/>
      <c r="KX45955" s="23"/>
      <c r="KY45955" s="23"/>
    </row>
    <row r="45956" spans="36:311" x14ac:dyDescent="0.2">
      <c r="AJ45956" s="23"/>
      <c r="HH45956"/>
      <c r="IW45956" s="36"/>
      <c r="JI45956"/>
      <c r="JJ45956"/>
      <c r="KX45956" s="23"/>
      <c r="KY45956" s="23"/>
    </row>
    <row r="45957" spans="36:311" x14ac:dyDescent="0.2">
      <c r="AJ45957" s="23"/>
      <c r="HH45957"/>
      <c r="IW45957" s="36"/>
      <c r="JI45957"/>
      <c r="JJ45957"/>
      <c r="KX45957" s="23"/>
      <c r="KY45957" s="23"/>
    </row>
    <row r="45958" spans="36:311" x14ac:dyDescent="0.2">
      <c r="AJ45958" s="23"/>
      <c r="HH45958"/>
      <c r="IW45958" s="36"/>
      <c r="JI45958"/>
      <c r="JJ45958"/>
      <c r="KX45958" s="23"/>
      <c r="KY45958" s="23"/>
    </row>
    <row r="45959" spans="36:311" x14ac:dyDescent="0.2">
      <c r="AJ45959" s="23"/>
      <c r="HH45959"/>
      <c r="IW45959" s="36"/>
      <c r="JI45959"/>
      <c r="JJ45959"/>
      <c r="KX45959" s="23"/>
      <c r="KY45959" s="23"/>
    </row>
    <row r="45960" spans="36:311" x14ac:dyDescent="0.2">
      <c r="AJ45960" s="23"/>
      <c r="HH45960"/>
      <c r="IW45960" s="36"/>
      <c r="JI45960"/>
      <c r="JJ45960"/>
      <c r="KX45960" s="23"/>
      <c r="KY45960" s="23"/>
    </row>
    <row r="45961" spans="36:311" x14ac:dyDescent="0.2">
      <c r="AJ45961" s="23"/>
      <c r="HH45961"/>
      <c r="IW45961" s="36"/>
      <c r="JI45961"/>
      <c r="JJ45961"/>
      <c r="KX45961" s="23"/>
      <c r="KY45961" s="23"/>
    </row>
    <row r="45962" spans="36:311" x14ac:dyDescent="0.2">
      <c r="AJ45962" s="23"/>
      <c r="HH45962"/>
      <c r="IW45962" s="36"/>
      <c r="JI45962"/>
      <c r="JJ45962"/>
      <c r="KX45962" s="23"/>
      <c r="KY45962" s="23"/>
    </row>
    <row r="45963" spans="36:311" x14ac:dyDescent="0.2">
      <c r="AJ45963" s="23"/>
      <c r="HH45963"/>
      <c r="IW45963" s="36"/>
      <c r="JI45963"/>
      <c r="JJ45963"/>
      <c r="KX45963" s="23"/>
      <c r="KY45963" s="23"/>
    </row>
    <row r="45964" spans="36:311" x14ac:dyDescent="0.2">
      <c r="AJ45964" s="23"/>
      <c r="HH45964"/>
      <c r="IW45964" s="36"/>
      <c r="JI45964"/>
      <c r="JJ45964"/>
      <c r="KX45964" s="23"/>
      <c r="KY45964" s="23"/>
    </row>
    <row r="45965" spans="36:311" x14ac:dyDescent="0.2">
      <c r="AJ45965" s="23"/>
      <c r="HH45965"/>
      <c r="IW45965" s="36"/>
      <c r="JI45965"/>
      <c r="JJ45965"/>
      <c r="KX45965" s="23"/>
      <c r="KY45965" s="23"/>
    </row>
    <row r="45966" spans="36:311" x14ac:dyDescent="0.2">
      <c r="AJ45966" s="23"/>
      <c r="HH45966"/>
      <c r="IW45966" s="36"/>
      <c r="JI45966"/>
      <c r="JJ45966"/>
      <c r="KX45966" s="23"/>
      <c r="KY45966" s="23"/>
    </row>
    <row r="45967" spans="36:311" x14ac:dyDescent="0.2">
      <c r="AJ45967" s="23"/>
      <c r="HH45967"/>
      <c r="IW45967" s="36"/>
      <c r="JI45967"/>
      <c r="JJ45967"/>
      <c r="KX45967" s="23"/>
      <c r="KY45967" s="23"/>
    </row>
    <row r="45968" spans="36:311" x14ac:dyDescent="0.2">
      <c r="AJ45968" s="23"/>
      <c r="HH45968"/>
      <c r="IW45968" s="36"/>
      <c r="JI45968"/>
      <c r="JJ45968"/>
      <c r="KX45968" s="23"/>
      <c r="KY45968" s="23"/>
    </row>
    <row r="45969" spans="36:311" x14ac:dyDescent="0.2">
      <c r="AJ45969" s="23"/>
      <c r="HH45969"/>
      <c r="IW45969" s="36"/>
      <c r="JI45969"/>
      <c r="JJ45969"/>
      <c r="KX45969" s="23"/>
      <c r="KY45969" s="23"/>
    </row>
    <row r="45970" spans="36:311" x14ac:dyDescent="0.2">
      <c r="AJ45970" s="23"/>
      <c r="HH45970"/>
      <c r="IW45970" s="36"/>
      <c r="JI45970"/>
      <c r="JJ45970"/>
      <c r="KX45970" s="23"/>
      <c r="KY45970" s="23"/>
    </row>
    <row r="45971" spans="36:311" x14ac:dyDescent="0.2">
      <c r="AJ45971" s="23"/>
      <c r="HH45971"/>
      <c r="IW45971" s="36"/>
      <c r="JI45971"/>
      <c r="JJ45971"/>
      <c r="KX45971" s="23"/>
      <c r="KY45971" s="23"/>
    </row>
    <row r="45972" spans="36:311" x14ac:dyDescent="0.2">
      <c r="AJ45972" s="23"/>
      <c r="HH45972"/>
      <c r="IW45972" s="36"/>
      <c r="JI45972"/>
      <c r="JJ45972"/>
      <c r="KX45972" s="23"/>
      <c r="KY45972" s="23"/>
    </row>
    <row r="45973" spans="36:311" x14ac:dyDescent="0.2">
      <c r="AJ45973" s="23"/>
      <c r="HH45973"/>
      <c r="IW45973" s="36"/>
      <c r="JI45973"/>
      <c r="JJ45973"/>
      <c r="KX45973" s="23"/>
      <c r="KY45973" s="23"/>
    </row>
    <row r="45974" spans="36:311" x14ac:dyDescent="0.2">
      <c r="AJ45974" s="23"/>
      <c r="HH45974"/>
      <c r="IW45974" s="36"/>
      <c r="JI45974"/>
      <c r="JJ45974"/>
      <c r="KX45974" s="23"/>
      <c r="KY45974" s="23"/>
    </row>
    <row r="45975" spans="36:311" x14ac:dyDescent="0.2">
      <c r="AJ45975" s="23"/>
      <c r="HH45975"/>
      <c r="IW45975" s="36"/>
      <c r="JI45975"/>
      <c r="JJ45975"/>
      <c r="KX45975" s="23"/>
      <c r="KY45975" s="23"/>
    </row>
    <row r="45976" spans="36:311" x14ac:dyDescent="0.2">
      <c r="AJ45976" s="23"/>
      <c r="HH45976"/>
      <c r="IW45976" s="36"/>
      <c r="JI45976"/>
      <c r="JJ45976"/>
      <c r="KX45976" s="23"/>
      <c r="KY45976" s="23"/>
    </row>
    <row r="45977" spans="36:311" x14ac:dyDescent="0.2">
      <c r="AJ45977" s="23"/>
      <c r="HH45977"/>
      <c r="IW45977" s="36"/>
      <c r="JI45977"/>
      <c r="JJ45977"/>
      <c r="KX45977" s="23"/>
      <c r="KY45977" s="23"/>
    </row>
    <row r="45978" spans="36:311" x14ac:dyDescent="0.2">
      <c r="AJ45978" s="23"/>
      <c r="HH45978"/>
      <c r="IW45978" s="36"/>
      <c r="JI45978"/>
      <c r="JJ45978"/>
      <c r="KX45978" s="23"/>
      <c r="KY45978" s="23"/>
    </row>
    <row r="45979" spans="36:311" x14ac:dyDescent="0.2">
      <c r="AJ45979" s="23"/>
      <c r="HH45979"/>
      <c r="IW45979" s="36"/>
      <c r="JI45979"/>
      <c r="JJ45979"/>
      <c r="KX45979" s="23"/>
      <c r="KY45979" s="23"/>
    </row>
    <row r="45980" spans="36:311" x14ac:dyDescent="0.2">
      <c r="AJ45980" s="23"/>
      <c r="HH45980"/>
      <c r="IW45980" s="36"/>
      <c r="JI45980"/>
      <c r="JJ45980"/>
      <c r="KX45980" s="23"/>
      <c r="KY45980" s="23"/>
    </row>
    <row r="45981" spans="36:311" x14ac:dyDescent="0.2">
      <c r="AJ45981" s="23"/>
      <c r="HH45981"/>
      <c r="IW45981" s="36"/>
      <c r="JI45981"/>
      <c r="JJ45981"/>
      <c r="KX45981" s="23"/>
      <c r="KY45981" s="23"/>
    </row>
    <row r="45982" spans="36:311" x14ac:dyDescent="0.2">
      <c r="AJ45982" s="23"/>
      <c r="HH45982"/>
      <c r="IW45982" s="36"/>
      <c r="JI45982"/>
      <c r="JJ45982"/>
      <c r="KX45982" s="23"/>
      <c r="KY45982" s="23"/>
    </row>
    <row r="45983" spans="36:311" x14ac:dyDescent="0.2">
      <c r="AJ45983" s="23"/>
      <c r="HH45983"/>
      <c r="IW45983" s="36"/>
      <c r="JI45983"/>
      <c r="JJ45983"/>
      <c r="KX45983" s="23"/>
      <c r="KY45983" s="23"/>
    </row>
    <row r="45984" spans="36:311" x14ac:dyDescent="0.2">
      <c r="AJ45984" s="23"/>
      <c r="HH45984"/>
      <c r="IW45984" s="36"/>
      <c r="JI45984"/>
      <c r="JJ45984"/>
      <c r="KX45984" s="23"/>
      <c r="KY45984" s="23"/>
    </row>
    <row r="45985" spans="36:311" x14ac:dyDescent="0.2">
      <c r="AJ45985" s="23"/>
      <c r="HH45985"/>
      <c r="IW45985" s="36"/>
      <c r="JI45985"/>
      <c r="JJ45985"/>
      <c r="KX45985" s="23"/>
      <c r="KY45985" s="23"/>
    </row>
    <row r="45986" spans="36:311" x14ac:dyDescent="0.2">
      <c r="AJ45986" s="23"/>
      <c r="HH45986"/>
      <c r="IW45986" s="36"/>
      <c r="JI45986"/>
      <c r="JJ45986"/>
      <c r="KX45986" s="23"/>
      <c r="KY45986" s="23"/>
    </row>
    <row r="45987" spans="36:311" x14ac:dyDescent="0.2">
      <c r="AJ45987" s="23"/>
      <c r="HH45987"/>
      <c r="IW45987" s="36"/>
      <c r="JI45987"/>
      <c r="JJ45987"/>
      <c r="KX45987" s="23"/>
      <c r="KY45987" s="23"/>
    </row>
    <row r="45988" spans="36:311" x14ac:dyDescent="0.2">
      <c r="AJ45988" s="23"/>
      <c r="HH45988"/>
      <c r="IW45988" s="36"/>
      <c r="JI45988"/>
      <c r="JJ45988"/>
      <c r="KX45988" s="23"/>
      <c r="KY45988" s="23"/>
    </row>
    <row r="45989" spans="36:311" x14ac:dyDescent="0.2">
      <c r="AJ45989" s="23"/>
      <c r="HH45989"/>
      <c r="IW45989" s="36"/>
      <c r="JI45989"/>
      <c r="JJ45989"/>
      <c r="KX45989" s="23"/>
      <c r="KY45989" s="23"/>
    </row>
    <row r="45990" spans="36:311" x14ac:dyDescent="0.2">
      <c r="AJ45990" s="23"/>
      <c r="HH45990"/>
      <c r="IW45990" s="36"/>
      <c r="JI45990"/>
      <c r="JJ45990"/>
      <c r="KX45990" s="23"/>
      <c r="KY45990" s="23"/>
    </row>
    <row r="45991" spans="36:311" x14ac:dyDescent="0.2">
      <c r="AJ45991" s="23"/>
      <c r="HH45991"/>
      <c r="IW45991" s="36"/>
      <c r="JI45991"/>
      <c r="JJ45991"/>
      <c r="KX45991" s="23"/>
      <c r="KY45991" s="23"/>
    </row>
    <row r="45992" spans="36:311" x14ac:dyDescent="0.2">
      <c r="AJ45992" s="23"/>
      <c r="HH45992"/>
      <c r="IW45992" s="36"/>
      <c r="JI45992"/>
      <c r="JJ45992"/>
      <c r="KX45992" s="23"/>
      <c r="KY45992" s="23"/>
    </row>
    <row r="45993" spans="36:311" x14ac:dyDescent="0.2">
      <c r="AJ45993" s="23"/>
      <c r="HH45993"/>
      <c r="IW45993" s="36"/>
      <c r="JI45993"/>
      <c r="JJ45993"/>
      <c r="KX45993" s="23"/>
      <c r="KY45993" s="23"/>
    </row>
    <row r="45994" spans="36:311" x14ac:dyDescent="0.2">
      <c r="AJ45994" s="23"/>
      <c r="HH45994"/>
      <c r="IW45994" s="36"/>
      <c r="JI45994"/>
      <c r="JJ45994"/>
      <c r="KX45994" s="23"/>
      <c r="KY45994" s="23"/>
    </row>
    <row r="45995" spans="36:311" x14ac:dyDescent="0.2">
      <c r="AJ45995" s="23"/>
      <c r="HH45995"/>
      <c r="IW45995" s="36"/>
      <c r="JI45995"/>
      <c r="JJ45995"/>
      <c r="KX45995" s="23"/>
      <c r="KY45995" s="23"/>
    </row>
    <row r="45996" spans="36:311" x14ac:dyDescent="0.2">
      <c r="AJ45996" s="23"/>
      <c r="HH45996"/>
      <c r="IW45996" s="36"/>
      <c r="JI45996"/>
      <c r="JJ45996"/>
      <c r="KX45996" s="23"/>
      <c r="KY45996" s="23"/>
    </row>
    <row r="45997" spans="36:311" x14ac:dyDescent="0.2">
      <c r="AJ45997" s="23"/>
      <c r="HH45997"/>
      <c r="IW45997" s="36"/>
      <c r="JI45997"/>
      <c r="JJ45997"/>
      <c r="KX45997" s="23"/>
      <c r="KY45997" s="23"/>
    </row>
    <row r="45998" spans="36:311" x14ac:dyDescent="0.2">
      <c r="AJ45998" s="23"/>
      <c r="HH45998"/>
      <c r="IW45998" s="36"/>
      <c r="JI45998"/>
      <c r="JJ45998"/>
      <c r="KX45998" s="23"/>
      <c r="KY45998" s="23"/>
    </row>
    <row r="45999" spans="36:311" x14ac:dyDescent="0.2">
      <c r="AJ45999" s="23"/>
      <c r="HH45999"/>
      <c r="IW45999" s="36"/>
      <c r="JI45999"/>
      <c r="JJ45999"/>
      <c r="KX45999" s="23"/>
      <c r="KY45999" s="23"/>
    </row>
    <row r="46000" spans="36:311" x14ac:dyDescent="0.2">
      <c r="AJ46000" s="23"/>
      <c r="HH46000"/>
      <c r="IW46000" s="36"/>
      <c r="JI46000"/>
      <c r="JJ46000"/>
      <c r="KX46000" s="23"/>
      <c r="KY46000" s="23"/>
    </row>
    <row r="46001" spans="36:311" x14ac:dyDescent="0.2">
      <c r="AJ46001" s="23"/>
      <c r="HH46001"/>
      <c r="IW46001" s="36"/>
      <c r="JI46001"/>
      <c r="JJ46001"/>
      <c r="KX46001" s="23"/>
      <c r="KY46001" s="23"/>
    </row>
    <row r="46002" spans="36:311" x14ac:dyDescent="0.2">
      <c r="AJ46002" s="23"/>
      <c r="HH46002"/>
      <c r="IW46002" s="36"/>
      <c r="JI46002"/>
      <c r="JJ46002"/>
      <c r="KX46002" s="23"/>
      <c r="KY46002" s="23"/>
    </row>
    <row r="46003" spans="36:311" x14ac:dyDescent="0.2">
      <c r="AJ46003" s="23"/>
      <c r="HH46003"/>
      <c r="IW46003" s="36"/>
      <c r="JI46003"/>
      <c r="JJ46003"/>
      <c r="KX46003" s="23"/>
      <c r="KY46003" s="23"/>
    </row>
    <row r="46004" spans="36:311" x14ac:dyDescent="0.2">
      <c r="AJ46004" s="23"/>
      <c r="HH46004"/>
      <c r="IW46004" s="36"/>
      <c r="JI46004"/>
      <c r="JJ46004"/>
      <c r="KX46004" s="23"/>
      <c r="KY46004" s="23"/>
    </row>
    <row r="46005" spans="36:311" x14ac:dyDescent="0.2">
      <c r="AJ46005" s="23"/>
      <c r="HH46005"/>
      <c r="IW46005" s="36"/>
      <c r="JI46005"/>
      <c r="JJ46005"/>
      <c r="KX46005" s="23"/>
      <c r="KY46005" s="23"/>
    </row>
    <row r="46006" spans="36:311" x14ac:dyDescent="0.2">
      <c r="AJ46006" s="23"/>
      <c r="HH46006"/>
      <c r="IW46006" s="36"/>
      <c r="JI46006"/>
      <c r="JJ46006"/>
      <c r="KX46006" s="23"/>
      <c r="KY46006" s="23"/>
    </row>
    <row r="46007" spans="36:311" x14ac:dyDescent="0.2">
      <c r="AJ46007" s="23"/>
      <c r="HH46007"/>
      <c r="IW46007" s="36"/>
      <c r="JI46007"/>
      <c r="JJ46007"/>
      <c r="KX46007" s="23"/>
      <c r="KY46007" s="23"/>
    </row>
    <row r="46008" spans="36:311" x14ac:dyDescent="0.2">
      <c r="AJ46008" s="23"/>
      <c r="HH46008"/>
      <c r="IW46008" s="36"/>
      <c r="JI46008"/>
      <c r="JJ46008"/>
      <c r="KX46008" s="23"/>
      <c r="KY46008" s="23"/>
    </row>
    <row r="46009" spans="36:311" x14ac:dyDescent="0.2">
      <c r="AJ46009" s="23"/>
      <c r="HH46009"/>
      <c r="IW46009" s="36"/>
      <c r="JI46009"/>
      <c r="JJ46009"/>
      <c r="KX46009" s="23"/>
      <c r="KY46009" s="23"/>
    </row>
    <row r="46010" spans="36:311" x14ac:dyDescent="0.2">
      <c r="AJ46010" s="23"/>
      <c r="HH46010"/>
      <c r="IW46010" s="36"/>
      <c r="JI46010"/>
      <c r="JJ46010"/>
      <c r="KX46010" s="23"/>
      <c r="KY46010" s="23"/>
    </row>
    <row r="46011" spans="36:311" x14ac:dyDescent="0.2">
      <c r="AJ46011" s="23"/>
      <c r="HH46011"/>
      <c r="IW46011" s="36"/>
      <c r="JI46011"/>
      <c r="JJ46011"/>
      <c r="KX46011" s="23"/>
      <c r="KY46011" s="23"/>
    </row>
    <row r="46012" spans="36:311" x14ac:dyDescent="0.2">
      <c r="AJ46012" s="23"/>
      <c r="HH46012"/>
      <c r="IW46012" s="36"/>
      <c r="JI46012"/>
      <c r="JJ46012"/>
      <c r="KX46012" s="23"/>
      <c r="KY46012" s="23"/>
    </row>
    <row r="46013" spans="36:311" x14ac:dyDescent="0.2">
      <c r="AJ46013" s="23"/>
      <c r="HH46013"/>
      <c r="IW46013" s="36"/>
      <c r="JI46013"/>
      <c r="JJ46013"/>
      <c r="KX46013" s="23"/>
      <c r="KY46013" s="23"/>
    </row>
    <row r="46014" spans="36:311" x14ac:dyDescent="0.2">
      <c r="AJ46014" s="23"/>
      <c r="HH46014"/>
      <c r="IW46014" s="36"/>
      <c r="JI46014"/>
      <c r="JJ46014"/>
      <c r="KX46014" s="23"/>
      <c r="KY46014" s="23"/>
    </row>
    <row r="46015" spans="36:311" x14ac:dyDescent="0.2">
      <c r="AJ46015" s="23"/>
      <c r="HH46015"/>
      <c r="IW46015" s="36"/>
      <c r="JI46015"/>
      <c r="JJ46015"/>
      <c r="KX46015" s="23"/>
      <c r="KY46015" s="23"/>
    </row>
    <row r="46016" spans="36:311" x14ac:dyDescent="0.2">
      <c r="AJ46016" s="23"/>
      <c r="HH46016"/>
      <c r="IW46016" s="36"/>
      <c r="JI46016"/>
      <c r="JJ46016"/>
      <c r="KX46016" s="23"/>
      <c r="KY46016" s="23"/>
    </row>
    <row r="46017" spans="36:311" x14ac:dyDescent="0.2">
      <c r="AJ46017" s="23"/>
      <c r="HH46017"/>
      <c r="IW46017" s="36"/>
      <c r="JI46017"/>
      <c r="JJ46017"/>
      <c r="KX46017" s="23"/>
      <c r="KY46017" s="23"/>
    </row>
    <row r="46018" spans="36:311" x14ac:dyDescent="0.2">
      <c r="AJ46018" s="23"/>
      <c r="HH46018"/>
      <c r="IW46018" s="36"/>
      <c r="JI46018"/>
      <c r="JJ46018"/>
      <c r="KX46018" s="23"/>
      <c r="KY46018" s="23"/>
    </row>
    <row r="46019" spans="36:311" x14ac:dyDescent="0.2">
      <c r="AJ46019" s="23"/>
      <c r="HH46019"/>
      <c r="IW46019" s="36"/>
      <c r="JI46019"/>
      <c r="JJ46019"/>
      <c r="KX46019" s="23"/>
      <c r="KY46019" s="23"/>
    </row>
    <row r="46020" spans="36:311" x14ac:dyDescent="0.2">
      <c r="AJ46020" s="23"/>
      <c r="HH46020"/>
      <c r="IW46020" s="36"/>
      <c r="JI46020"/>
      <c r="JJ46020"/>
      <c r="KX46020" s="23"/>
      <c r="KY46020" s="23"/>
    </row>
    <row r="46021" spans="36:311" x14ac:dyDescent="0.2">
      <c r="AJ46021" s="23"/>
      <c r="HH46021"/>
      <c r="IW46021" s="36"/>
      <c r="JI46021"/>
      <c r="JJ46021"/>
      <c r="KX46021" s="23"/>
      <c r="KY46021" s="23"/>
    </row>
    <row r="46022" spans="36:311" x14ac:dyDescent="0.2">
      <c r="AJ46022" s="23"/>
      <c r="HH46022"/>
      <c r="IW46022" s="36"/>
      <c r="JI46022"/>
      <c r="JJ46022"/>
      <c r="KX46022" s="23"/>
      <c r="KY46022" s="23"/>
    </row>
    <row r="46023" spans="36:311" x14ac:dyDescent="0.2">
      <c r="AJ46023" s="23"/>
      <c r="HH46023"/>
      <c r="IW46023" s="36"/>
      <c r="JI46023"/>
      <c r="JJ46023"/>
      <c r="KX46023" s="23"/>
      <c r="KY46023" s="23"/>
    </row>
    <row r="46024" spans="36:311" x14ac:dyDescent="0.2">
      <c r="AJ46024" s="23"/>
      <c r="HH46024"/>
      <c r="IW46024" s="36"/>
      <c r="JI46024"/>
      <c r="JJ46024"/>
      <c r="KX46024" s="23"/>
      <c r="KY46024" s="23"/>
    </row>
    <row r="46025" spans="36:311" x14ac:dyDescent="0.2">
      <c r="AJ46025" s="23"/>
      <c r="HH46025"/>
      <c r="IW46025" s="36"/>
      <c r="JI46025"/>
      <c r="JJ46025"/>
      <c r="KX46025" s="23"/>
      <c r="KY46025" s="23"/>
    </row>
    <row r="46026" spans="36:311" x14ac:dyDescent="0.2">
      <c r="AJ46026" s="23"/>
      <c r="HH46026"/>
      <c r="IW46026" s="36"/>
      <c r="JI46026"/>
      <c r="JJ46026"/>
      <c r="KX46026" s="23"/>
      <c r="KY46026" s="23"/>
    </row>
    <row r="46027" spans="36:311" x14ac:dyDescent="0.2">
      <c r="AJ46027" s="23"/>
      <c r="HH46027"/>
      <c r="IW46027" s="36"/>
      <c r="JI46027"/>
      <c r="JJ46027"/>
      <c r="KX46027" s="23"/>
      <c r="KY46027" s="23"/>
    </row>
    <row r="46028" spans="36:311" x14ac:dyDescent="0.2">
      <c r="AJ46028" s="23"/>
      <c r="HH46028"/>
      <c r="IW46028" s="36"/>
      <c r="JI46028"/>
      <c r="JJ46028"/>
      <c r="KX46028" s="23"/>
      <c r="KY46028" s="23"/>
    </row>
    <row r="46029" spans="36:311" x14ac:dyDescent="0.2">
      <c r="AJ46029" s="23"/>
      <c r="HH46029"/>
      <c r="IW46029" s="36"/>
      <c r="JI46029"/>
      <c r="JJ46029"/>
      <c r="KX46029" s="23"/>
      <c r="KY46029" s="23"/>
    </row>
    <row r="46030" spans="36:311" x14ac:dyDescent="0.2">
      <c r="AJ46030" s="23"/>
      <c r="HH46030"/>
      <c r="IW46030" s="36"/>
      <c r="JI46030"/>
      <c r="JJ46030"/>
      <c r="KX46030" s="23"/>
      <c r="KY46030" s="23"/>
    </row>
    <row r="46031" spans="36:311" x14ac:dyDescent="0.2">
      <c r="AJ46031" s="23"/>
      <c r="HH46031"/>
      <c r="IW46031" s="36"/>
      <c r="JI46031"/>
      <c r="JJ46031"/>
      <c r="KX46031" s="23"/>
      <c r="KY46031" s="23"/>
    </row>
    <row r="46032" spans="36:311" x14ac:dyDescent="0.2">
      <c r="AJ46032" s="23"/>
      <c r="HH46032"/>
      <c r="IW46032" s="36"/>
      <c r="JI46032"/>
      <c r="JJ46032"/>
      <c r="KX46032" s="23"/>
      <c r="KY46032" s="23"/>
    </row>
    <row r="46033" spans="36:311" x14ac:dyDescent="0.2">
      <c r="AJ46033" s="23"/>
      <c r="HH46033"/>
      <c r="IW46033" s="36"/>
      <c r="JI46033"/>
      <c r="JJ46033"/>
      <c r="KX46033" s="23"/>
      <c r="KY46033" s="23"/>
    </row>
    <row r="46034" spans="36:311" x14ac:dyDescent="0.2">
      <c r="AJ46034" s="23"/>
      <c r="HH46034"/>
      <c r="IW46034" s="36"/>
      <c r="JI46034"/>
      <c r="JJ46034"/>
      <c r="KX46034" s="23"/>
      <c r="KY46034" s="23"/>
    </row>
    <row r="46035" spans="36:311" x14ac:dyDescent="0.2">
      <c r="AJ46035" s="23"/>
      <c r="HH46035"/>
      <c r="IW46035" s="36"/>
      <c r="JI46035"/>
      <c r="JJ46035"/>
      <c r="KX46035" s="23"/>
      <c r="KY46035" s="23"/>
    </row>
    <row r="46036" spans="36:311" x14ac:dyDescent="0.2">
      <c r="AJ46036" s="23"/>
      <c r="HH46036"/>
      <c r="IW46036" s="36"/>
      <c r="JI46036"/>
      <c r="JJ46036"/>
      <c r="KX46036" s="23"/>
      <c r="KY46036" s="23"/>
    </row>
    <row r="46037" spans="36:311" x14ac:dyDescent="0.2">
      <c r="AJ46037" s="23"/>
      <c r="HH46037"/>
      <c r="IW46037" s="36"/>
      <c r="JI46037"/>
      <c r="JJ46037"/>
      <c r="KX46037" s="23"/>
      <c r="KY46037" s="23"/>
    </row>
    <row r="46038" spans="36:311" x14ac:dyDescent="0.2">
      <c r="AJ46038" s="23"/>
      <c r="HH46038"/>
      <c r="IW46038" s="36"/>
      <c r="JI46038"/>
      <c r="JJ46038"/>
      <c r="KX46038" s="23"/>
      <c r="KY46038" s="23"/>
    </row>
    <row r="46039" spans="36:311" x14ac:dyDescent="0.2">
      <c r="AJ46039" s="23"/>
      <c r="HH46039"/>
      <c r="IW46039" s="36"/>
      <c r="JI46039"/>
      <c r="JJ46039"/>
      <c r="KX46039" s="23"/>
      <c r="KY46039" s="23"/>
    </row>
    <row r="46040" spans="36:311" x14ac:dyDescent="0.2">
      <c r="AJ46040" s="23"/>
      <c r="HH46040"/>
      <c r="IW46040" s="36"/>
      <c r="JI46040"/>
      <c r="JJ46040"/>
      <c r="KX46040" s="23"/>
      <c r="KY46040" s="23"/>
    </row>
    <row r="46041" spans="36:311" x14ac:dyDescent="0.2">
      <c r="AJ46041" s="23"/>
      <c r="HH46041"/>
      <c r="IW46041" s="36"/>
      <c r="JI46041"/>
      <c r="JJ46041"/>
      <c r="KX46041" s="23"/>
      <c r="KY46041" s="23"/>
    </row>
    <row r="46042" spans="36:311" x14ac:dyDescent="0.2">
      <c r="AJ46042" s="23"/>
      <c r="HH46042"/>
      <c r="IW46042" s="36"/>
      <c r="JI46042"/>
      <c r="JJ46042"/>
      <c r="KX46042" s="23"/>
      <c r="KY46042" s="23"/>
    </row>
    <row r="46043" spans="36:311" x14ac:dyDescent="0.2">
      <c r="AJ46043" s="23"/>
      <c r="HH46043"/>
      <c r="IW46043" s="36"/>
      <c r="JI46043"/>
      <c r="JJ46043"/>
      <c r="KX46043" s="23"/>
      <c r="KY46043" s="23"/>
    </row>
    <row r="46044" spans="36:311" x14ac:dyDescent="0.2">
      <c r="AJ46044" s="23"/>
      <c r="HH46044"/>
      <c r="IW46044" s="36"/>
      <c r="JI46044"/>
      <c r="JJ46044"/>
      <c r="KX46044" s="23"/>
      <c r="KY46044" s="23"/>
    </row>
    <row r="46045" spans="36:311" x14ac:dyDescent="0.2">
      <c r="AJ46045" s="23"/>
      <c r="HH46045"/>
      <c r="IW46045" s="36"/>
      <c r="JI46045"/>
      <c r="JJ46045"/>
      <c r="KX46045" s="23"/>
      <c r="KY46045" s="23"/>
    </row>
    <row r="46046" spans="36:311" x14ac:dyDescent="0.2">
      <c r="AJ46046" s="23"/>
      <c r="HH46046"/>
      <c r="IW46046" s="36"/>
      <c r="JI46046"/>
      <c r="JJ46046"/>
      <c r="KX46046" s="23"/>
      <c r="KY46046" s="23"/>
    </row>
    <row r="46047" spans="36:311" x14ac:dyDescent="0.2">
      <c r="AJ46047" s="23"/>
      <c r="HH46047"/>
      <c r="IW46047" s="36"/>
      <c r="JI46047"/>
      <c r="JJ46047"/>
      <c r="KX46047" s="23"/>
      <c r="KY46047" s="23"/>
    </row>
    <row r="46048" spans="36:311" x14ac:dyDescent="0.2">
      <c r="AJ46048" s="23"/>
      <c r="HH46048"/>
      <c r="IW46048" s="36"/>
      <c r="JI46048"/>
      <c r="JJ46048"/>
      <c r="KX46048" s="23"/>
      <c r="KY46048" s="23"/>
    </row>
    <row r="46049" spans="36:311" x14ac:dyDescent="0.2">
      <c r="AJ46049" s="23"/>
      <c r="HH46049"/>
      <c r="IW46049" s="36"/>
      <c r="JI46049"/>
      <c r="JJ46049"/>
      <c r="KX46049" s="23"/>
      <c r="KY46049" s="23"/>
    </row>
    <row r="46050" spans="36:311" x14ac:dyDescent="0.2">
      <c r="AJ46050" s="23"/>
      <c r="HH46050"/>
      <c r="IW46050" s="36"/>
      <c r="JI46050"/>
      <c r="JJ46050"/>
      <c r="KX46050" s="23"/>
      <c r="KY46050" s="23"/>
    </row>
    <row r="46051" spans="36:311" x14ac:dyDescent="0.2">
      <c r="AJ46051" s="23"/>
      <c r="HH46051"/>
      <c r="IW46051" s="36"/>
      <c r="JI46051"/>
      <c r="JJ46051"/>
      <c r="KX46051" s="23"/>
      <c r="KY46051" s="23"/>
    </row>
    <row r="46052" spans="36:311" x14ac:dyDescent="0.2">
      <c r="AJ46052" s="23"/>
      <c r="HH46052"/>
      <c r="IW46052" s="36"/>
      <c r="JI46052"/>
      <c r="JJ46052"/>
      <c r="KX46052" s="23"/>
      <c r="KY46052" s="23"/>
    </row>
    <row r="46053" spans="36:311" x14ac:dyDescent="0.2">
      <c r="AJ46053" s="23"/>
      <c r="HH46053"/>
      <c r="IW46053" s="36"/>
      <c r="JI46053"/>
      <c r="JJ46053"/>
      <c r="KX46053" s="23"/>
      <c r="KY46053" s="23"/>
    </row>
    <row r="46054" spans="36:311" x14ac:dyDescent="0.2">
      <c r="AJ46054" s="23"/>
      <c r="HH46054"/>
      <c r="IW46054" s="36"/>
      <c r="JI46054"/>
      <c r="JJ46054"/>
      <c r="KX46054" s="23"/>
      <c r="KY46054" s="23"/>
    </row>
    <row r="46055" spans="36:311" x14ac:dyDescent="0.2">
      <c r="AJ46055" s="23"/>
      <c r="HH46055"/>
      <c r="IW46055" s="36"/>
      <c r="JI46055"/>
      <c r="JJ46055"/>
      <c r="KX46055" s="23"/>
      <c r="KY46055" s="23"/>
    </row>
    <row r="46056" spans="36:311" x14ac:dyDescent="0.2">
      <c r="AJ46056" s="23"/>
      <c r="HH46056"/>
      <c r="IW46056" s="36"/>
      <c r="JI46056"/>
      <c r="JJ46056"/>
      <c r="KX46056" s="23"/>
      <c r="KY46056" s="23"/>
    </row>
    <row r="46057" spans="36:311" x14ac:dyDescent="0.2">
      <c r="AJ46057" s="23"/>
      <c r="HH46057"/>
      <c r="IW46057" s="36"/>
      <c r="JI46057"/>
      <c r="JJ46057"/>
      <c r="KX46057" s="23"/>
      <c r="KY46057" s="23"/>
    </row>
    <row r="46058" spans="36:311" x14ac:dyDescent="0.2">
      <c r="AJ46058" s="23"/>
      <c r="HH46058"/>
      <c r="IW46058" s="36"/>
      <c r="JI46058"/>
      <c r="JJ46058"/>
      <c r="KX46058" s="23"/>
      <c r="KY46058" s="23"/>
    </row>
    <row r="46059" spans="36:311" x14ac:dyDescent="0.2">
      <c r="AJ46059" s="23"/>
      <c r="HH46059"/>
      <c r="IW46059" s="36"/>
      <c r="JI46059"/>
      <c r="JJ46059"/>
      <c r="KX46059" s="23"/>
      <c r="KY46059" s="23"/>
    </row>
    <row r="46060" spans="36:311" x14ac:dyDescent="0.2">
      <c r="AJ46060" s="23"/>
      <c r="HH46060"/>
      <c r="IW46060" s="36"/>
      <c r="JI46060"/>
      <c r="JJ46060"/>
      <c r="KX46060" s="23"/>
      <c r="KY46060" s="23"/>
    </row>
    <row r="46061" spans="36:311" x14ac:dyDescent="0.2">
      <c r="AJ46061" s="23"/>
      <c r="HH46061"/>
      <c r="IW46061" s="36"/>
      <c r="JI46061"/>
      <c r="JJ46061"/>
      <c r="KX46061" s="23"/>
      <c r="KY46061" s="23"/>
    </row>
    <row r="46062" spans="36:311" x14ac:dyDescent="0.2">
      <c r="AJ46062" s="23"/>
      <c r="HH46062"/>
      <c r="IW46062" s="36"/>
      <c r="JI46062"/>
      <c r="JJ46062"/>
      <c r="KX46062" s="23"/>
      <c r="KY46062" s="23"/>
    </row>
    <row r="46063" spans="36:311" x14ac:dyDescent="0.2">
      <c r="AJ46063" s="23"/>
      <c r="HH46063"/>
      <c r="IW46063" s="36"/>
      <c r="JI46063"/>
      <c r="JJ46063"/>
      <c r="KX46063" s="23"/>
      <c r="KY46063" s="23"/>
    </row>
    <row r="46064" spans="36:311" x14ac:dyDescent="0.2">
      <c r="AJ46064" s="23"/>
      <c r="HH46064"/>
      <c r="IW46064" s="36"/>
      <c r="JI46064"/>
      <c r="JJ46064"/>
      <c r="KX46064" s="23"/>
      <c r="KY46064" s="23"/>
    </row>
    <row r="46065" spans="36:311" x14ac:dyDescent="0.2">
      <c r="AJ46065" s="23"/>
      <c r="HH46065"/>
      <c r="IW46065" s="36"/>
      <c r="JI46065"/>
      <c r="JJ46065"/>
      <c r="KX46065" s="23"/>
      <c r="KY46065" s="23"/>
    </row>
    <row r="46066" spans="36:311" x14ac:dyDescent="0.2">
      <c r="AJ46066" s="23"/>
      <c r="HH46066"/>
      <c r="IW46066" s="36"/>
      <c r="JI46066"/>
      <c r="JJ46066"/>
      <c r="KX46066" s="23"/>
      <c r="KY46066" s="23"/>
    </row>
    <row r="46067" spans="36:311" x14ac:dyDescent="0.2">
      <c r="AJ46067" s="23"/>
      <c r="HH46067"/>
      <c r="IW46067" s="36"/>
      <c r="JI46067"/>
      <c r="JJ46067"/>
      <c r="KX46067" s="23"/>
      <c r="KY46067" s="23"/>
    </row>
    <row r="46068" spans="36:311" x14ac:dyDescent="0.2">
      <c r="AJ46068" s="23"/>
      <c r="HH46068"/>
      <c r="IW46068" s="36"/>
      <c r="JI46068"/>
      <c r="JJ46068"/>
      <c r="KX46068" s="23"/>
      <c r="KY46068" s="23"/>
    </row>
    <row r="46069" spans="36:311" x14ac:dyDescent="0.2">
      <c r="AJ46069" s="23"/>
      <c r="HH46069"/>
      <c r="IW46069" s="36"/>
      <c r="JI46069"/>
      <c r="JJ46069"/>
      <c r="KX46069" s="23"/>
      <c r="KY46069" s="23"/>
    </row>
    <row r="46070" spans="36:311" x14ac:dyDescent="0.2">
      <c r="AJ46070" s="23"/>
      <c r="HH46070"/>
      <c r="IW46070" s="36"/>
      <c r="JI46070"/>
      <c r="JJ46070"/>
      <c r="KX46070" s="23"/>
      <c r="KY46070" s="23"/>
    </row>
    <row r="46071" spans="36:311" x14ac:dyDescent="0.2">
      <c r="AJ46071" s="23"/>
      <c r="HH46071"/>
      <c r="IW46071" s="36"/>
      <c r="JI46071"/>
      <c r="JJ46071"/>
      <c r="KX46071" s="23"/>
      <c r="KY46071" s="23"/>
    </row>
    <row r="46072" spans="36:311" x14ac:dyDescent="0.2">
      <c r="AJ46072" s="23"/>
      <c r="HH46072"/>
      <c r="IW46072" s="36"/>
      <c r="JI46072"/>
      <c r="JJ46072"/>
      <c r="KX46072" s="23"/>
      <c r="KY46072" s="23"/>
    </row>
    <row r="46073" spans="36:311" x14ac:dyDescent="0.2">
      <c r="AJ46073" s="23"/>
      <c r="HH46073"/>
      <c r="IW46073" s="36"/>
      <c r="JI46073"/>
      <c r="JJ46073"/>
      <c r="KX46073" s="23"/>
      <c r="KY46073" s="23"/>
    </row>
    <row r="46074" spans="36:311" x14ac:dyDescent="0.2">
      <c r="AJ46074" s="23"/>
      <c r="HH46074"/>
      <c r="IW46074" s="36"/>
      <c r="JI46074"/>
      <c r="JJ46074"/>
      <c r="KX46074" s="23"/>
      <c r="KY46074" s="23"/>
    </row>
    <row r="46075" spans="36:311" x14ac:dyDescent="0.2">
      <c r="AJ46075" s="23"/>
      <c r="HH46075"/>
      <c r="IW46075" s="36"/>
      <c r="JI46075"/>
      <c r="JJ46075"/>
      <c r="KX46075" s="23"/>
      <c r="KY46075" s="23"/>
    </row>
    <row r="46076" spans="36:311" x14ac:dyDescent="0.2">
      <c r="AJ46076" s="23"/>
      <c r="HH46076"/>
      <c r="IW46076" s="36"/>
      <c r="JI46076"/>
      <c r="JJ46076"/>
      <c r="KX46076" s="23"/>
      <c r="KY46076" s="23"/>
    </row>
    <row r="46077" spans="36:311" x14ac:dyDescent="0.2">
      <c r="AJ46077" s="23"/>
      <c r="HH46077"/>
      <c r="IW46077" s="36"/>
      <c r="JI46077"/>
      <c r="JJ46077"/>
      <c r="KX46077" s="23"/>
      <c r="KY46077" s="23"/>
    </row>
    <row r="46078" spans="36:311" x14ac:dyDescent="0.2">
      <c r="AJ46078" s="23"/>
      <c r="HH46078"/>
      <c r="IW46078" s="36"/>
      <c r="JI46078"/>
      <c r="JJ46078"/>
      <c r="KX46078" s="23"/>
      <c r="KY46078" s="23"/>
    </row>
    <row r="46079" spans="36:311" x14ac:dyDescent="0.2">
      <c r="AJ46079" s="23"/>
      <c r="HH46079"/>
      <c r="IW46079" s="36"/>
      <c r="JI46079"/>
      <c r="JJ46079"/>
      <c r="KX46079" s="23"/>
      <c r="KY46079" s="23"/>
    </row>
    <row r="46080" spans="36:311" x14ac:dyDescent="0.2">
      <c r="AJ46080" s="23"/>
      <c r="HH46080"/>
      <c r="IW46080" s="36"/>
      <c r="JI46080"/>
      <c r="JJ46080"/>
      <c r="KX46080" s="23"/>
      <c r="KY46080" s="23"/>
    </row>
    <row r="46081" spans="36:311" x14ac:dyDescent="0.2">
      <c r="AJ46081" s="23"/>
      <c r="HH46081"/>
      <c r="IW46081" s="36"/>
      <c r="JI46081"/>
      <c r="JJ46081"/>
      <c r="KX46081" s="23"/>
      <c r="KY46081" s="23"/>
    </row>
    <row r="46082" spans="36:311" x14ac:dyDescent="0.2">
      <c r="AJ46082" s="23"/>
      <c r="HH46082"/>
      <c r="IW46082" s="36"/>
      <c r="JI46082"/>
      <c r="JJ46082"/>
      <c r="KX46082" s="23"/>
      <c r="KY46082" s="23"/>
    </row>
    <row r="46083" spans="36:311" x14ac:dyDescent="0.2">
      <c r="AJ46083" s="23"/>
      <c r="HH46083"/>
      <c r="IW46083" s="36"/>
      <c r="JI46083"/>
      <c r="JJ46083"/>
      <c r="KX46083" s="23"/>
      <c r="KY46083" s="23"/>
    </row>
    <row r="46084" spans="36:311" x14ac:dyDescent="0.2">
      <c r="AJ46084" s="23"/>
      <c r="HH46084"/>
      <c r="IW46084" s="36"/>
      <c r="JI46084"/>
      <c r="JJ46084"/>
      <c r="KX46084" s="23"/>
      <c r="KY46084" s="23"/>
    </row>
    <row r="46085" spans="36:311" x14ac:dyDescent="0.2">
      <c r="AJ46085" s="23"/>
      <c r="HH46085"/>
      <c r="IW46085" s="36"/>
      <c r="JI46085"/>
      <c r="JJ46085"/>
      <c r="KX46085" s="23"/>
      <c r="KY46085" s="23"/>
    </row>
    <row r="46086" spans="36:311" x14ac:dyDescent="0.2">
      <c r="AJ46086" s="23"/>
      <c r="HH46086"/>
      <c r="IW46086" s="36"/>
      <c r="JI46086"/>
      <c r="JJ46086"/>
      <c r="KX46086" s="23"/>
      <c r="KY46086" s="23"/>
    </row>
    <row r="46087" spans="36:311" x14ac:dyDescent="0.2">
      <c r="AJ46087" s="23"/>
      <c r="HH46087"/>
      <c r="IW46087" s="36"/>
      <c r="JI46087"/>
      <c r="JJ46087"/>
      <c r="KX46087" s="23"/>
      <c r="KY46087" s="23"/>
    </row>
    <row r="46088" spans="36:311" x14ac:dyDescent="0.2">
      <c r="AJ46088" s="23"/>
      <c r="HH46088"/>
      <c r="IW46088" s="36"/>
      <c r="JI46088"/>
      <c r="JJ46088"/>
      <c r="KX46088" s="23"/>
      <c r="KY46088" s="23"/>
    </row>
    <row r="46089" spans="36:311" x14ac:dyDescent="0.2">
      <c r="AJ46089" s="23"/>
      <c r="HH46089"/>
      <c r="IW46089" s="36"/>
      <c r="JI46089"/>
      <c r="JJ46089"/>
      <c r="KX46089" s="23"/>
      <c r="KY46089" s="23"/>
    </row>
    <row r="46090" spans="36:311" x14ac:dyDescent="0.2">
      <c r="AJ46090" s="23"/>
      <c r="HH46090"/>
      <c r="IW46090" s="36"/>
      <c r="JI46090"/>
      <c r="JJ46090"/>
      <c r="KX46090" s="23"/>
      <c r="KY46090" s="23"/>
    </row>
    <row r="46091" spans="36:311" x14ac:dyDescent="0.2">
      <c r="AJ46091" s="23"/>
      <c r="HH46091"/>
      <c r="IW46091" s="36"/>
      <c r="JI46091"/>
      <c r="JJ46091"/>
      <c r="KX46091" s="23"/>
      <c r="KY46091" s="23"/>
    </row>
    <row r="46092" spans="36:311" x14ac:dyDescent="0.2">
      <c r="AJ46092" s="23"/>
      <c r="HH46092"/>
      <c r="IW46092" s="36"/>
      <c r="JI46092"/>
      <c r="JJ46092"/>
      <c r="KX46092" s="23"/>
      <c r="KY46092" s="23"/>
    </row>
    <row r="46093" spans="36:311" x14ac:dyDescent="0.2">
      <c r="AJ46093" s="23"/>
      <c r="HH46093"/>
      <c r="IW46093" s="36"/>
      <c r="JI46093"/>
      <c r="JJ46093"/>
      <c r="KX46093" s="23"/>
      <c r="KY46093" s="23"/>
    </row>
    <row r="46094" spans="36:311" x14ac:dyDescent="0.2">
      <c r="AJ46094" s="23"/>
      <c r="HH46094"/>
      <c r="IW46094" s="36"/>
      <c r="JI46094"/>
      <c r="JJ46094"/>
      <c r="KX46094" s="23"/>
      <c r="KY46094" s="23"/>
    </row>
    <row r="46095" spans="36:311" x14ac:dyDescent="0.2">
      <c r="AJ46095" s="23"/>
      <c r="HH46095"/>
      <c r="IW46095" s="36"/>
      <c r="JI46095"/>
      <c r="JJ46095"/>
      <c r="KX46095" s="23"/>
      <c r="KY46095" s="23"/>
    </row>
    <row r="46096" spans="36:311" x14ac:dyDescent="0.2">
      <c r="AJ46096" s="23"/>
      <c r="HH46096"/>
      <c r="IW46096" s="36"/>
      <c r="JI46096"/>
      <c r="JJ46096"/>
      <c r="KX46096" s="23"/>
      <c r="KY46096" s="23"/>
    </row>
    <row r="46097" spans="36:311" x14ac:dyDescent="0.2">
      <c r="AJ46097" s="23"/>
      <c r="HH46097"/>
      <c r="IW46097" s="36"/>
      <c r="JI46097"/>
      <c r="JJ46097"/>
      <c r="KX46097" s="23"/>
      <c r="KY46097" s="23"/>
    </row>
    <row r="46098" spans="36:311" x14ac:dyDescent="0.2">
      <c r="AJ46098" s="23"/>
      <c r="HH46098"/>
      <c r="IW46098" s="36"/>
      <c r="JI46098"/>
      <c r="JJ46098"/>
      <c r="KX46098" s="23"/>
      <c r="KY46098" s="23"/>
    </row>
    <row r="46099" spans="36:311" x14ac:dyDescent="0.2">
      <c r="AJ46099" s="23"/>
      <c r="HH46099"/>
      <c r="IW46099" s="36"/>
      <c r="JI46099"/>
      <c r="JJ46099"/>
      <c r="KX46099" s="23"/>
      <c r="KY46099" s="23"/>
    </row>
    <row r="46100" spans="36:311" x14ac:dyDescent="0.2">
      <c r="AJ46100" s="23"/>
      <c r="HH46100"/>
      <c r="IW46100" s="36"/>
      <c r="JI46100"/>
      <c r="JJ46100"/>
      <c r="KX46100" s="23"/>
      <c r="KY46100" s="23"/>
    </row>
    <row r="46101" spans="36:311" x14ac:dyDescent="0.2">
      <c r="AJ46101" s="23"/>
      <c r="HH46101"/>
      <c r="IW46101" s="36"/>
      <c r="JI46101"/>
      <c r="JJ46101"/>
      <c r="KX46101" s="23"/>
      <c r="KY46101" s="23"/>
    </row>
    <row r="46102" spans="36:311" x14ac:dyDescent="0.2">
      <c r="AJ46102" s="23"/>
      <c r="HH46102"/>
      <c r="IW46102" s="36"/>
      <c r="JI46102"/>
      <c r="JJ46102"/>
      <c r="KX46102" s="23"/>
      <c r="KY46102" s="23"/>
    </row>
    <row r="46103" spans="36:311" x14ac:dyDescent="0.2">
      <c r="AJ46103" s="23"/>
      <c r="HH46103"/>
      <c r="IW46103" s="36"/>
      <c r="JI46103"/>
      <c r="JJ46103"/>
      <c r="KX46103" s="23"/>
      <c r="KY46103" s="23"/>
    </row>
    <row r="46104" spans="36:311" x14ac:dyDescent="0.2">
      <c r="AJ46104" s="23"/>
      <c r="HH46104"/>
      <c r="IW46104" s="36"/>
      <c r="JI46104"/>
      <c r="JJ46104"/>
      <c r="KX46104" s="23"/>
      <c r="KY46104" s="23"/>
    </row>
    <row r="46105" spans="36:311" x14ac:dyDescent="0.2">
      <c r="AJ46105" s="23"/>
      <c r="HH46105"/>
      <c r="IW46105" s="36"/>
      <c r="JI46105"/>
      <c r="JJ46105"/>
      <c r="KX46105" s="23"/>
      <c r="KY46105" s="23"/>
    </row>
    <row r="46106" spans="36:311" x14ac:dyDescent="0.2">
      <c r="AJ46106" s="23"/>
      <c r="HH46106"/>
      <c r="IW46106" s="36"/>
      <c r="JI46106"/>
      <c r="JJ46106"/>
      <c r="KX46106" s="23"/>
      <c r="KY46106" s="23"/>
    </row>
    <row r="46107" spans="36:311" x14ac:dyDescent="0.2">
      <c r="AJ46107" s="23"/>
      <c r="HH46107"/>
      <c r="IW46107" s="36"/>
      <c r="JI46107"/>
      <c r="JJ46107"/>
      <c r="KX46107" s="23"/>
      <c r="KY46107" s="23"/>
    </row>
    <row r="46108" spans="36:311" x14ac:dyDescent="0.2">
      <c r="AJ46108" s="23"/>
      <c r="HH46108"/>
      <c r="IW46108" s="36"/>
      <c r="JI46108"/>
      <c r="JJ46108"/>
      <c r="KX46108" s="23"/>
      <c r="KY46108" s="23"/>
    </row>
    <row r="46109" spans="36:311" x14ac:dyDescent="0.2">
      <c r="AJ46109" s="23"/>
      <c r="HH46109"/>
      <c r="IW46109" s="36"/>
      <c r="JI46109"/>
      <c r="JJ46109"/>
      <c r="KX46109" s="23"/>
      <c r="KY46109" s="23"/>
    </row>
    <row r="46110" spans="36:311" x14ac:dyDescent="0.2">
      <c r="AJ46110" s="23"/>
      <c r="HH46110"/>
      <c r="IW46110" s="36"/>
      <c r="JI46110"/>
      <c r="JJ46110"/>
      <c r="KX46110" s="23"/>
      <c r="KY46110" s="23"/>
    </row>
    <row r="46111" spans="36:311" x14ac:dyDescent="0.2">
      <c r="AJ46111" s="23"/>
      <c r="HH46111"/>
      <c r="IW46111" s="36"/>
      <c r="JI46111"/>
      <c r="JJ46111"/>
      <c r="KX46111" s="23"/>
      <c r="KY46111" s="23"/>
    </row>
    <row r="46112" spans="36:311" x14ac:dyDescent="0.2">
      <c r="AJ46112" s="23"/>
      <c r="HH46112"/>
      <c r="IW46112" s="36"/>
      <c r="JI46112"/>
      <c r="JJ46112"/>
      <c r="KX46112" s="23"/>
      <c r="KY46112" s="23"/>
    </row>
    <row r="46113" spans="36:311" x14ac:dyDescent="0.2">
      <c r="AJ46113" s="23"/>
      <c r="HH46113"/>
      <c r="IW46113" s="36"/>
      <c r="JI46113"/>
      <c r="JJ46113"/>
      <c r="KX46113" s="23"/>
      <c r="KY46113" s="23"/>
    </row>
    <row r="46114" spans="36:311" x14ac:dyDescent="0.2">
      <c r="AJ46114" s="23"/>
      <c r="HH46114"/>
      <c r="IW46114" s="36"/>
      <c r="JI46114"/>
      <c r="JJ46114"/>
      <c r="KX46114" s="23"/>
      <c r="KY46114" s="23"/>
    </row>
    <row r="46115" spans="36:311" x14ac:dyDescent="0.2">
      <c r="AJ46115" s="23"/>
      <c r="HH46115"/>
      <c r="IW46115" s="36"/>
      <c r="JI46115"/>
      <c r="JJ46115"/>
      <c r="KX46115" s="23"/>
      <c r="KY46115" s="23"/>
    </row>
    <row r="46116" spans="36:311" x14ac:dyDescent="0.2">
      <c r="AJ46116" s="23"/>
      <c r="HH46116"/>
      <c r="IW46116" s="36"/>
      <c r="JI46116"/>
      <c r="JJ46116"/>
      <c r="KX46116" s="23"/>
      <c r="KY46116" s="23"/>
    </row>
    <row r="46117" spans="36:311" x14ac:dyDescent="0.2">
      <c r="AJ46117" s="23"/>
      <c r="HH46117"/>
      <c r="IW46117" s="36"/>
      <c r="JI46117"/>
      <c r="JJ46117"/>
      <c r="KX46117" s="23"/>
      <c r="KY46117" s="23"/>
    </row>
    <row r="46118" spans="36:311" x14ac:dyDescent="0.2">
      <c r="AJ46118" s="23"/>
      <c r="HH46118"/>
      <c r="IW46118" s="36"/>
      <c r="JI46118"/>
      <c r="JJ46118"/>
      <c r="KX46118" s="23"/>
      <c r="KY46118" s="23"/>
    </row>
    <row r="46119" spans="36:311" x14ac:dyDescent="0.2">
      <c r="AJ46119" s="23"/>
      <c r="HH46119"/>
      <c r="IW46119" s="36"/>
      <c r="JI46119"/>
      <c r="JJ46119"/>
      <c r="KX46119" s="23"/>
      <c r="KY46119" s="23"/>
    </row>
    <row r="46120" spans="36:311" x14ac:dyDescent="0.2">
      <c r="AJ46120" s="23"/>
      <c r="HH46120"/>
      <c r="IW46120" s="36"/>
      <c r="JI46120"/>
      <c r="JJ46120"/>
      <c r="KX46120" s="23"/>
      <c r="KY46120" s="23"/>
    </row>
    <row r="46121" spans="36:311" x14ac:dyDescent="0.2">
      <c r="AJ46121" s="23"/>
      <c r="HH46121"/>
      <c r="IW46121" s="36"/>
      <c r="JI46121"/>
      <c r="JJ46121"/>
      <c r="KX46121" s="23"/>
      <c r="KY46121" s="23"/>
    </row>
    <row r="46122" spans="36:311" x14ac:dyDescent="0.2">
      <c r="AJ46122" s="23"/>
      <c r="HH46122"/>
      <c r="IW46122" s="36"/>
      <c r="JI46122"/>
      <c r="JJ46122"/>
      <c r="KX46122" s="23"/>
      <c r="KY46122" s="23"/>
    </row>
    <row r="46123" spans="36:311" x14ac:dyDescent="0.2">
      <c r="AJ46123" s="23"/>
      <c r="HH46123"/>
      <c r="IW46123" s="36"/>
      <c r="JI46123"/>
      <c r="JJ46123"/>
      <c r="KX46123" s="23"/>
      <c r="KY46123" s="23"/>
    </row>
    <row r="46124" spans="36:311" x14ac:dyDescent="0.2">
      <c r="AJ46124" s="23"/>
      <c r="HH46124"/>
      <c r="IW46124" s="36"/>
      <c r="JI46124"/>
      <c r="JJ46124"/>
      <c r="KX46124" s="23"/>
      <c r="KY46124" s="23"/>
    </row>
    <row r="46125" spans="36:311" x14ac:dyDescent="0.2">
      <c r="AJ46125" s="23"/>
      <c r="HH46125"/>
      <c r="IW46125" s="36"/>
      <c r="JI46125"/>
      <c r="JJ46125"/>
      <c r="KX46125" s="23"/>
      <c r="KY46125" s="23"/>
    </row>
    <row r="46126" spans="36:311" x14ac:dyDescent="0.2">
      <c r="AJ46126" s="23"/>
      <c r="HH46126"/>
      <c r="IW46126" s="36"/>
      <c r="JI46126"/>
      <c r="JJ46126"/>
      <c r="KX46126" s="23"/>
      <c r="KY46126" s="23"/>
    </row>
    <row r="46127" spans="36:311" x14ac:dyDescent="0.2">
      <c r="AJ46127" s="23"/>
      <c r="HH46127"/>
      <c r="IW46127" s="36"/>
      <c r="JI46127"/>
      <c r="JJ46127"/>
      <c r="KX46127" s="23"/>
      <c r="KY46127" s="23"/>
    </row>
    <row r="46128" spans="36:311" x14ac:dyDescent="0.2">
      <c r="AJ46128" s="23"/>
      <c r="HH46128"/>
      <c r="IW46128" s="36"/>
      <c r="JI46128"/>
      <c r="JJ46128"/>
      <c r="KX46128" s="23"/>
      <c r="KY46128" s="23"/>
    </row>
    <row r="46129" spans="36:311" x14ac:dyDescent="0.2">
      <c r="AJ46129" s="23"/>
      <c r="HH46129"/>
      <c r="IW46129" s="36"/>
      <c r="JI46129"/>
      <c r="JJ46129"/>
      <c r="KX46129" s="23"/>
      <c r="KY46129" s="23"/>
    </row>
    <row r="46130" spans="36:311" x14ac:dyDescent="0.2">
      <c r="AJ46130" s="23"/>
      <c r="HH46130"/>
      <c r="IW46130" s="36"/>
      <c r="JI46130"/>
      <c r="JJ46130"/>
      <c r="KX46130" s="23"/>
      <c r="KY46130" s="23"/>
    </row>
    <row r="46131" spans="36:311" x14ac:dyDescent="0.2">
      <c r="AJ46131" s="23"/>
      <c r="HH46131"/>
      <c r="IW46131" s="36"/>
      <c r="JI46131"/>
      <c r="JJ46131"/>
      <c r="KX46131" s="23"/>
      <c r="KY46131" s="23"/>
    </row>
    <row r="46132" spans="36:311" x14ac:dyDescent="0.2">
      <c r="AJ46132" s="23"/>
      <c r="HH46132"/>
      <c r="IW46132" s="36"/>
      <c r="JI46132"/>
      <c r="JJ46132"/>
      <c r="KX46132" s="23"/>
      <c r="KY46132" s="23"/>
    </row>
    <row r="46133" spans="36:311" x14ac:dyDescent="0.2">
      <c r="AJ46133" s="23"/>
      <c r="HH46133"/>
      <c r="IW46133" s="36"/>
      <c r="JI46133"/>
      <c r="JJ46133"/>
      <c r="KX46133" s="23"/>
      <c r="KY46133" s="23"/>
    </row>
    <row r="46134" spans="36:311" x14ac:dyDescent="0.2">
      <c r="AJ46134" s="23"/>
      <c r="HH46134"/>
      <c r="IW46134" s="36"/>
      <c r="JI46134"/>
      <c r="JJ46134"/>
      <c r="KX46134" s="23"/>
      <c r="KY46134" s="23"/>
    </row>
    <row r="46135" spans="36:311" x14ac:dyDescent="0.2">
      <c r="AJ46135" s="23"/>
      <c r="HH46135"/>
      <c r="IW46135" s="36"/>
      <c r="JI46135"/>
      <c r="JJ46135"/>
      <c r="KX46135" s="23"/>
      <c r="KY46135" s="23"/>
    </row>
    <row r="46136" spans="36:311" x14ac:dyDescent="0.2">
      <c r="AJ46136" s="23"/>
      <c r="HH46136"/>
      <c r="IW46136" s="36"/>
      <c r="JI46136"/>
      <c r="JJ46136"/>
      <c r="KX46136" s="23"/>
      <c r="KY46136" s="23"/>
    </row>
    <row r="46137" spans="36:311" x14ac:dyDescent="0.2">
      <c r="AJ46137" s="23"/>
      <c r="HH46137"/>
      <c r="IW46137" s="36"/>
      <c r="JI46137"/>
      <c r="JJ46137"/>
      <c r="KX46137" s="23"/>
      <c r="KY46137" s="23"/>
    </row>
    <row r="46138" spans="36:311" x14ac:dyDescent="0.2">
      <c r="AJ46138" s="23"/>
      <c r="HH46138"/>
      <c r="IW46138" s="36"/>
      <c r="JI46138"/>
      <c r="JJ46138"/>
      <c r="KX46138" s="23"/>
      <c r="KY46138" s="23"/>
    </row>
    <row r="46139" spans="36:311" x14ac:dyDescent="0.2">
      <c r="AJ46139" s="23"/>
      <c r="HH46139"/>
      <c r="IW46139" s="36"/>
      <c r="JI46139"/>
      <c r="JJ46139"/>
      <c r="KX46139" s="23"/>
      <c r="KY46139" s="23"/>
    </row>
    <row r="46140" spans="36:311" x14ac:dyDescent="0.2">
      <c r="AJ46140" s="23"/>
      <c r="HH46140"/>
      <c r="IW46140" s="36"/>
      <c r="JI46140"/>
      <c r="JJ46140"/>
      <c r="KX46140" s="23"/>
      <c r="KY46140" s="23"/>
    </row>
    <row r="46141" spans="36:311" x14ac:dyDescent="0.2">
      <c r="AJ46141" s="23"/>
      <c r="HH46141"/>
      <c r="IW46141" s="36"/>
      <c r="JI46141"/>
      <c r="JJ46141"/>
      <c r="KX46141" s="23"/>
      <c r="KY46141" s="23"/>
    </row>
    <row r="46142" spans="36:311" x14ac:dyDescent="0.2">
      <c r="AJ46142" s="23"/>
      <c r="HH46142"/>
      <c r="IW46142" s="36"/>
      <c r="JI46142"/>
      <c r="JJ46142"/>
      <c r="KX46142" s="23"/>
      <c r="KY46142" s="23"/>
    </row>
    <row r="46143" spans="36:311" x14ac:dyDescent="0.2">
      <c r="AJ46143" s="23"/>
      <c r="HH46143"/>
      <c r="IW46143" s="36"/>
      <c r="JI46143"/>
      <c r="JJ46143"/>
      <c r="KX46143" s="23"/>
      <c r="KY46143" s="23"/>
    </row>
    <row r="46144" spans="36:311" x14ac:dyDescent="0.2">
      <c r="AJ46144" s="23"/>
      <c r="HH46144"/>
      <c r="IW46144" s="36"/>
      <c r="JI46144"/>
      <c r="JJ46144"/>
      <c r="KX46144" s="23"/>
      <c r="KY46144" s="23"/>
    </row>
    <row r="46145" spans="36:311" x14ac:dyDescent="0.2">
      <c r="AJ46145" s="23"/>
      <c r="HH46145"/>
      <c r="IW46145" s="36"/>
      <c r="JI46145"/>
      <c r="JJ46145"/>
      <c r="KX46145" s="23"/>
      <c r="KY46145" s="23"/>
    </row>
    <row r="46146" spans="36:311" x14ac:dyDescent="0.2">
      <c r="AJ46146" s="23"/>
      <c r="HH46146"/>
      <c r="IW46146" s="36"/>
      <c r="JI46146"/>
      <c r="JJ46146"/>
      <c r="KX46146" s="23"/>
      <c r="KY46146" s="23"/>
    </row>
    <row r="46147" spans="36:311" x14ac:dyDescent="0.2">
      <c r="AJ46147" s="23"/>
      <c r="HH46147"/>
      <c r="IW46147" s="36"/>
      <c r="JI46147"/>
      <c r="JJ46147"/>
      <c r="KX46147" s="23"/>
      <c r="KY46147" s="23"/>
    </row>
    <row r="46148" spans="36:311" x14ac:dyDescent="0.2">
      <c r="AJ46148" s="23"/>
      <c r="HH46148"/>
      <c r="IW46148" s="36"/>
      <c r="JI46148"/>
      <c r="JJ46148"/>
      <c r="KX46148" s="23"/>
      <c r="KY46148" s="23"/>
    </row>
    <row r="46149" spans="36:311" x14ac:dyDescent="0.2">
      <c r="AJ46149" s="23"/>
      <c r="HH46149"/>
      <c r="IW46149" s="36"/>
      <c r="JI46149"/>
      <c r="JJ46149"/>
      <c r="KX46149" s="23"/>
      <c r="KY46149" s="23"/>
    </row>
    <row r="46150" spans="36:311" x14ac:dyDescent="0.2">
      <c r="AJ46150" s="23"/>
      <c r="HH46150"/>
      <c r="IW46150" s="36"/>
      <c r="JI46150"/>
      <c r="JJ46150"/>
      <c r="KX46150" s="23"/>
      <c r="KY46150" s="23"/>
    </row>
    <row r="46151" spans="36:311" x14ac:dyDescent="0.2">
      <c r="AJ46151" s="23"/>
      <c r="HH46151"/>
      <c r="IW46151" s="36"/>
      <c r="JI46151"/>
      <c r="JJ46151"/>
      <c r="KX46151" s="23"/>
      <c r="KY46151" s="23"/>
    </row>
    <row r="46152" spans="36:311" x14ac:dyDescent="0.2">
      <c r="AJ46152" s="23"/>
      <c r="HH46152"/>
      <c r="IW46152" s="36"/>
      <c r="JI46152"/>
      <c r="JJ46152"/>
      <c r="KX46152" s="23"/>
      <c r="KY46152" s="23"/>
    </row>
    <row r="46153" spans="36:311" x14ac:dyDescent="0.2">
      <c r="AJ46153" s="23"/>
      <c r="HH46153"/>
      <c r="IW46153" s="36"/>
      <c r="JI46153"/>
      <c r="JJ46153"/>
      <c r="KX46153" s="23"/>
      <c r="KY46153" s="23"/>
    </row>
    <row r="46154" spans="36:311" x14ac:dyDescent="0.2">
      <c r="AJ46154" s="23"/>
      <c r="HH46154"/>
      <c r="IW46154" s="36"/>
      <c r="JI46154"/>
      <c r="JJ46154"/>
      <c r="KX46154" s="23"/>
      <c r="KY46154" s="23"/>
    </row>
    <row r="46155" spans="36:311" x14ac:dyDescent="0.2">
      <c r="AJ46155" s="23"/>
      <c r="HH46155"/>
      <c r="IW46155" s="36"/>
      <c r="JI46155"/>
      <c r="JJ46155"/>
      <c r="KX46155" s="23"/>
      <c r="KY46155" s="23"/>
    </row>
    <row r="46156" spans="36:311" x14ac:dyDescent="0.2">
      <c r="AJ46156" s="23"/>
      <c r="HH46156"/>
      <c r="IW46156" s="36"/>
      <c r="JI46156"/>
      <c r="JJ46156"/>
      <c r="KX46156" s="23"/>
      <c r="KY46156" s="23"/>
    </row>
    <row r="46157" spans="36:311" x14ac:dyDescent="0.2">
      <c r="AJ46157" s="23"/>
      <c r="HH46157"/>
      <c r="IW46157" s="36"/>
      <c r="JI46157"/>
      <c r="JJ46157"/>
      <c r="KX46157" s="23"/>
      <c r="KY46157" s="23"/>
    </row>
    <row r="46158" spans="36:311" x14ac:dyDescent="0.2">
      <c r="AJ46158" s="23"/>
      <c r="HH46158"/>
      <c r="IW46158" s="36"/>
      <c r="JI46158"/>
      <c r="JJ46158"/>
      <c r="KX46158" s="23"/>
      <c r="KY46158" s="23"/>
    </row>
    <row r="46159" spans="36:311" x14ac:dyDescent="0.2">
      <c r="AJ46159" s="23"/>
      <c r="HH46159"/>
      <c r="IW46159" s="36"/>
      <c r="JI46159"/>
      <c r="JJ46159"/>
      <c r="KX46159" s="23"/>
      <c r="KY46159" s="23"/>
    </row>
    <row r="46160" spans="36:311" x14ac:dyDescent="0.2">
      <c r="AJ46160" s="23"/>
      <c r="HH46160"/>
      <c r="IW46160" s="36"/>
      <c r="JI46160"/>
      <c r="JJ46160"/>
      <c r="KX46160" s="23"/>
      <c r="KY46160" s="23"/>
    </row>
    <row r="46161" spans="36:311" x14ac:dyDescent="0.2">
      <c r="AJ46161" s="23"/>
      <c r="HH46161"/>
      <c r="IW46161" s="36"/>
      <c r="JI46161"/>
      <c r="JJ46161"/>
      <c r="KX46161" s="23"/>
      <c r="KY46161" s="23"/>
    </row>
    <row r="46162" spans="36:311" x14ac:dyDescent="0.2">
      <c r="AJ46162" s="23"/>
      <c r="HH46162"/>
      <c r="IW46162" s="36"/>
      <c r="JI46162"/>
      <c r="JJ46162"/>
      <c r="KX46162" s="23"/>
      <c r="KY46162" s="23"/>
    </row>
    <row r="46163" spans="36:311" x14ac:dyDescent="0.2">
      <c r="AJ46163" s="23"/>
      <c r="HH46163"/>
      <c r="IW46163" s="36"/>
      <c r="JI46163"/>
      <c r="JJ46163"/>
      <c r="KX46163" s="23"/>
      <c r="KY46163" s="23"/>
    </row>
    <row r="46164" spans="36:311" x14ac:dyDescent="0.2">
      <c r="AJ46164" s="23"/>
      <c r="HH46164"/>
      <c r="IW46164" s="36"/>
      <c r="JI46164"/>
      <c r="JJ46164"/>
      <c r="KX46164" s="23"/>
      <c r="KY46164" s="23"/>
    </row>
    <row r="46165" spans="36:311" x14ac:dyDescent="0.2">
      <c r="AJ46165" s="23"/>
      <c r="HH46165"/>
      <c r="IW46165" s="36"/>
      <c r="JI46165"/>
      <c r="JJ46165"/>
      <c r="KX46165" s="23"/>
      <c r="KY46165" s="23"/>
    </row>
    <row r="46166" spans="36:311" x14ac:dyDescent="0.2">
      <c r="AJ46166" s="23"/>
      <c r="HH46166"/>
      <c r="IW46166" s="36"/>
      <c r="JI46166"/>
      <c r="JJ46166"/>
      <c r="KX46166" s="23"/>
      <c r="KY46166" s="23"/>
    </row>
    <row r="46167" spans="36:311" x14ac:dyDescent="0.2">
      <c r="AJ46167" s="23"/>
      <c r="HH46167"/>
      <c r="IW46167" s="36"/>
      <c r="JI46167"/>
      <c r="JJ46167"/>
      <c r="KX46167" s="23"/>
      <c r="KY46167" s="23"/>
    </row>
    <row r="46168" spans="36:311" x14ac:dyDescent="0.2">
      <c r="AJ46168" s="23"/>
      <c r="HH46168"/>
      <c r="IW46168" s="36"/>
      <c r="JI46168"/>
      <c r="JJ46168"/>
      <c r="KX46168" s="23"/>
      <c r="KY46168" s="23"/>
    </row>
    <row r="46169" spans="36:311" x14ac:dyDescent="0.2">
      <c r="AJ46169" s="23"/>
      <c r="HH46169"/>
      <c r="IW46169" s="36"/>
      <c r="JI46169"/>
      <c r="JJ46169"/>
      <c r="KX46169" s="23"/>
      <c r="KY46169" s="23"/>
    </row>
    <row r="46170" spans="36:311" x14ac:dyDescent="0.2">
      <c r="AJ46170" s="23"/>
      <c r="HH46170"/>
      <c r="IW46170" s="36"/>
      <c r="JI46170"/>
      <c r="JJ46170"/>
      <c r="KX46170" s="23"/>
      <c r="KY46170" s="23"/>
    </row>
    <row r="46171" spans="36:311" x14ac:dyDescent="0.2">
      <c r="AJ46171" s="23"/>
      <c r="HH46171"/>
      <c r="IW46171" s="36"/>
      <c r="JI46171"/>
      <c r="JJ46171"/>
      <c r="KX46171" s="23"/>
      <c r="KY46171" s="23"/>
    </row>
    <row r="46172" spans="36:311" x14ac:dyDescent="0.2">
      <c r="AJ46172" s="23"/>
      <c r="HH46172"/>
      <c r="IW46172" s="36"/>
      <c r="JI46172"/>
      <c r="JJ46172"/>
      <c r="KX46172" s="23"/>
      <c r="KY46172" s="23"/>
    </row>
    <row r="46173" spans="36:311" x14ac:dyDescent="0.2">
      <c r="AJ46173" s="23"/>
      <c r="HH46173"/>
      <c r="IW46173" s="36"/>
      <c r="JI46173"/>
      <c r="JJ46173"/>
      <c r="KX46173" s="23"/>
      <c r="KY46173" s="23"/>
    </row>
    <row r="46174" spans="36:311" x14ac:dyDescent="0.2">
      <c r="AJ46174" s="23"/>
      <c r="HH46174"/>
      <c r="IW46174" s="36"/>
      <c r="JI46174"/>
      <c r="JJ46174"/>
      <c r="KX46174" s="23"/>
      <c r="KY46174" s="23"/>
    </row>
    <row r="46175" spans="36:311" x14ac:dyDescent="0.2">
      <c r="AJ46175" s="23"/>
      <c r="HH46175"/>
      <c r="IW46175" s="36"/>
      <c r="JI46175"/>
      <c r="JJ46175"/>
      <c r="KX46175" s="23"/>
      <c r="KY46175" s="23"/>
    </row>
    <row r="46176" spans="36:311" x14ac:dyDescent="0.2">
      <c r="AJ46176" s="23"/>
      <c r="HH46176"/>
      <c r="IW46176" s="36"/>
      <c r="JI46176"/>
      <c r="JJ46176"/>
      <c r="KX46176" s="23"/>
      <c r="KY46176" s="23"/>
    </row>
    <row r="46177" spans="36:311" x14ac:dyDescent="0.2">
      <c r="AJ46177" s="23"/>
      <c r="HH46177"/>
      <c r="IW46177" s="36"/>
      <c r="JI46177"/>
      <c r="JJ46177"/>
      <c r="KX46177" s="23"/>
      <c r="KY46177" s="23"/>
    </row>
    <row r="46178" spans="36:311" x14ac:dyDescent="0.2">
      <c r="AJ46178" s="23"/>
      <c r="HH46178"/>
      <c r="IW46178" s="36"/>
      <c r="JI46178"/>
      <c r="JJ46178"/>
      <c r="KX46178" s="23"/>
      <c r="KY46178" s="23"/>
    </row>
    <row r="46179" spans="36:311" x14ac:dyDescent="0.2">
      <c r="AJ46179" s="23"/>
      <c r="HH46179"/>
      <c r="IW46179" s="36"/>
      <c r="JI46179"/>
      <c r="JJ46179"/>
      <c r="KX46179" s="23"/>
      <c r="KY46179" s="23"/>
    </row>
    <row r="46180" spans="36:311" x14ac:dyDescent="0.2">
      <c r="AJ46180" s="23"/>
      <c r="HH46180"/>
      <c r="IW46180" s="36"/>
      <c r="JI46180"/>
      <c r="JJ46180"/>
      <c r="KX46180" s="23"/>
      <c r="KY46180" s="23"/>
    </row>
    <row r="46181" spans="36:311" x14ac:dyDescent="0.2">
      <c r="AJ46181" s="23"/>
      <c r="HH46181"/>
      <c r="IW46181" s="36"/>
      <c r="JI46181"/>
      <c r="JJ46181"/>
      <c r="KX46181" s="23"/>
      <c r="KY46181" s="23"/>
    </row>
    <row r="46182" spans="36:311" x14ac:dyDescent="0.2">
      <c r="AJ46182" s="23"/>
      <c r="HH46182"/>
      <c r="IW46182" s="36"/>
      <c r="JI46182"/>
      <c r="JJ46182"/>
      <c r="KX46182" s="23"/>
      <c r="KY46182" s="23"/>
    </row>
    <row r="46183" spans="36:311" x14ac:dyDescent="0.2">
      <c r="AJ46183" s="23"/>
      <c r="HH46183"/>
      <c r="IW46183" s="36"/>
      <c r="JI46183"/>
      <c r="JJ46183"/>
      <c r="KX46183" s="23"/>
      <c r="KY46183" s="23"/>
    </row>
    <row r="46184" spans="36:311" x14ac:dyDescent="0.2">
      <c r="AJ46184" s="23"/>
      <c r="HH46184"/>
      <c r="IW46184" s="36"/>
      <c r="JI46184"/>
      <c r="JJ46184"/>
      <c r="KX46184" s="23"/>
      <c r="KY46184" s="23"/>
    </row>
    <row r="46185" spans="36:311" x14ac:dyDescent="0.2">
      <c r="AJ46185" s="23"/>
      <c r="HH46185"/>
      <c r="IW46185" s="36"/>
      <c r="JI46185"/>
      <c r="JJ46185"/>
      <c r="KX46185" s="23"/>
      <c r="KY46185" s="23"/>
    </row>
    <row r="46186" spans="36:311" x14ac:dyDescent="0.2">
      <c r="AJ46186" s="23"/>
      <c r="HH46186"/>
      <c r="IW46186" s="36"/>
      <c r="JI46186"/>
      <c r="JJ46186"/>
      <c r="KX46186" s="23"/>
      <c r="KY46186" s="23"/>
    </row>
    <row r="46187" spans="36:311" x14ac:dyDescent="0.2">
      <c r="AJ46187" s="23"/>
      <c r="HH46187"/>
      <c r="IW46187" s="36"/>
      <c r="JI46187"/>
      <c r="JJ46187"/>
      <c r="KX46187" s="23"/>
      <c r="KY46187" s="23"/>
    </row>
    <row r="46188" spans="36:311" x14ac:dyDescent="0.2">
      <c r="AJ46188" s="23"/>
      <c r="HH46188"/>
      <c r="IW46188" s="36"/>
      <c r="JI46188"/>
      <c r="JJ46188"/>
      <c r="KX46188" s="23"/>
      <c r="KY46188" s="23"/>
    </row>
    <row r="46189" spans="36:311" x14ac:dyDescent="0.2">
      <c r="AJ46189" s="23"/>
      <c r="HH46189"/>
      <c r="IW46189" s="36"/>
      <c r="JI46189"/>
      <c r="JJ46189"/>
      <c r="KX46189" s="23"/>
      <c r="KY46189" s="23"/>
    </row>
    <row r="46190" spans="36:311" x14ac:dyDescent="0.2">
      <c r="AJ46190" s="23"/>
      <c r="HH46190"/>
      <c r="IW46190" s="36"/>
      <c r="JI46190"/>
      <c r="JJ46190"/>
      <c r="KX46190" s="23"/>
      <c r="KY46190" s="23"/>
    </row>
    <row r="46191" spans="36:311" x14ac:dyDescent="0.2">
      <c r="AJ46191" s="23"/>
      <c r="HH46191"/>
      <c r="IW46191" s="36"/>
      <c r="JI46191"/>
      <c r="JJ46191"/>
      <c r="KX46191" s="23"/>
      <c r="KY46191" s="23"/>
    </row>
    <row r="46192" spans="36:311" x14ac:dyDescent="0.2">
      <c r="AJ46192" s="23"/>
      <c r="HH46192"/>
      <c r="IW46192" s="36"/>
      <c r="JI46192"/>
      <c r="JJ46192"/>
      <c r="KX46192" s="23"/>
      <c r="KY46192" s="23"/>
    </row>
    <row r="46193" spans="36:311" x14ac:dyDescent="0.2">
      <c r="AJ46193" s="23"/>
      <c r="HH46193"/>
      <c r="IW46193" s="36"/>
      <c r="JI46193"/>
      <c r="JJ46193"/>
      <c r="KX46193" s="23"/>
      <c r="KY46193" s="23"/>
    </row>
    <row r="46194" spans="36:311" x14ac:dyDescent="0.2">
      <c r="AJ46194" s="23"/>
      <c r="HH46194"/>
      <c r="IW46194" s="36"/>
      <c r="JI46194"/>
      <c r="JJ46194"/>
      <c r="KX46194" s="23"/>
      <c r="KY46194" s="23"/>
    </row>
    <row r="46195" spans="36:311" x14ac:dyDescent="0.2">
      <c r="AJ46195" s="23"/>
      <c r="HH46195"/>
      <c r="IW46195" s="36"/>
      <c r="JI46195"/>
      <c r="JJ46195"/>
      <c r="KX46195" s="23"/>
      <c r="KY46195" s="23"/>
    </row>
    <row r="46196" spans="36:311" x14ac:dyDescent="0.2">
      <c r="AJ46196" s="23"/>
      <c r="HH46196"/>
      <c r="IW46196" s="36"/>
      <c r="JI46196"/>
      <c r="JJ46196"/>
      <c r="KX46196" s="23"/>
      <c r="KY46196" s="23"/>
    </row>
    <row r="46197" spans="36:311" x14ac:dyDescent="0.2">
      <c r="AJ46197" s="23"/>
      <c r="HH46197"/>
      <c r="IW46197" s="36"/>
      <c r="JI46197"/>
      <c r="JJ46197"/>
      <c r="KX46197" s="23"/>
      <c r="KY46197" s="23"/>
    </row>
    <row r="46198" spans="36:311" x14ac:dyDescent="0.2">
      <c r="AJ46198" s="23"/>
      <c r="HH46198"/>
      <c r="IW46198" s="36"/>
      <c r="JI46198"/>
      <c r="JJ46198"/>
      <c r="KX46198" s="23"/>
      <c r="KY46198" s="23"/>
    </row>
    <row r="46199" spans="36:311" x14ac:dyDescent="0.2">
      <c r="AJ46199" s="23"/>
      <c r="HH46199"/>
      <c r="IW46199" s="36"/>
      <c r="JI46199"/>
      <c r="JJ46199"/>
      <c r="KX46199" s="23"/>
      <c r="KY46199" s="23"/>
    </row>
    <row r="46200" spans="36:311" x14ac:dyDescent="0.2">
      <c r="AJ46200" s="23"/>
      <c r="HH46200"/>
      <c r="IW46200" s="36"/>
      <c r="JI46200"/>
      <c r="JJ46200"/>
      <c r="KX46200" s="23"/>
      <c r="KY46200" s="23"/>
    </row>
    <row r="46201" spans="36:311" x14ac:dyDescent="0.2">
      <c r="AJ46201" s="23"/>
      <c r="HH46201"/>
      <c r="IW46201" s="36"/>
      <c r="JI46201"/>
      <c r="JJ46201"/>
      <c r="KX46201" s="23"/>
      <c r="KY46201" s="23"/>
    </row>
    <row r="46202" spans="36:311" x14ac:dyDescent="0.2">
      <c r="AJ46202" s="23"/>
      <c r="HH46202"/>
      <c r="IW46202" s="36"/>
      <c r="JI46202"/>
      <c r="JJ46202"/>
      <c r="KX46202" s="23"/>
      <c r="KY46202" s="23"/>
    </row>
    <row r="46203" spans="36:311" x14ac:dyDescent="0.2">
      <c r="AJ46203" s="23"/>
      <c r="HH46203"/>
      <c r="IW46203" s="36"/>
      <c r="JI46203"/>
      <c r="JJ46203"/>
      <c r="KX46203" s="23"/>
      <c r="KY46203" s="23"/>
    </row>
    <row r="46204" spans="36:311" x14ac:dyDescent="0.2">
      <c r="AJ46204" s="23"/>
      <c r="HH46204"/>
      <c r="IW46204" s="36"/>
      <c r="JI46204"/>
      <c r="JJ46204"/>
      <c r="KX46204" s="23"/>
      <c r="KY46204" s="23"/>
    </row>
    <row r="46205" spans="36:311" x14ac:dyDescent="0.2">
      <c r="AJ46205" s="23"/>
      <c r="HH46205"/>
      <c r="IW46205" s="36"/>
      <c r="JI46205"/>
      <c r="JJ46205"/>
      <c r="KX46205" s="23"/>
      <c r="KY46205" s="23"/>
    </row>
    <row r="46206" spans="36:311" x14ac:dyDescent="0.2">
      <c r="AJ46206" s="23"/>
      <c r="HH46206"/>
      <c r="IW46206" s="36"/>
      <c r="JI46206"/>
      <c r="JJ46206"/>
      <c r="KX46206" s="23"/>
      <c r="KY46206" s="23"/>
    </row>
    <row r="46207" spans="36:311" x14ac:dyDescent="0.2">
      <c r="AJ46207" s="23"/>
      <c r="HH46207"/>
      <c r="IW46207" s="36"/>
      <c r="JI46207"/>
      <c r="JJ46207"/>
      <c r="KX46207" s="23"/>
      <c r="KY46207" s="23"/>
    </row>
    <row r="46208" spans="36:311" x14ac:dyDescent="0.2">
      <c r="AJ46208" s="23"/>
      <c r="HH46208"/>
      <c r="IW46208" s="36"/>
      <c r="JI46208"/>
      <c r="JJ46208"/>
      <c r="KX46208" s="23"/>
      <c r="KY46208" s="23"/>
    </row>
    <row r="46209" spans="36:311" x14ac:dyDescent="0.2">
      <c r="AJ46209" s="23"/>
      <c r="HH46209"/>
      <c r="IW46209" s="36"/>
      <c r="JI46209"/>
      <c r="JJ46209"/>
      <c r="KX46209" s="23"/>
      <c r="KY46209" s="23"/>
    </row>
    <row r="46210" spans="36:311" x14ac:dyDescent="0.2">
      <c r="AJ46210" s="23"/>
      <c r="HH46210"/>
      <c r="IW46210" s="36"/>
      <c r="JI46210"/>
      <c r="JJ46210"/>
      <c r="KX46210" s="23"/>
      <c r="KY46210" s="23"/>
    </row>
    <row r="46211" spans="36:311" x14ac:dyDescent="0.2">
      <c r="AJ46211" s="23"/>
      <c r="HH46211"/>
      <c r="IW46211" s="36"/>
      <c r="JI46211"/>
      <c r="JJ46211"/>
      <c r="KX46211" s="23"/>
      <c r="KY46211" s="23"/>
    </row>
    <row r="46212" spans="36:311" x14ac:dyDescent="0.2">
      <c r="AJ46212" s="23"/>
      <c r="HH46212"/>
      <c r="IW46212" s="36"/>
      <c r="JI46212"/>
      <c r="JJ46212"/>
      <c r="KX46212" s="23"/>
      <c r="KY46212" s="23"/>
    </row>
    <row r="46213" spans="36:311" x14ac:dyDescent="0.2">
      <c r="AJ46213" s="23"/>
      <c r="HH46213"/>
      <c r="IW46213" s="36"/>
      <c r="JI46213"/>
      <c r="JJ46213"/>
      <c r="KX46213" s="23"/>
      <c r="KY46213" s="23"/>
    </row>
    <row r="46214" spans="36:311" x14ac:dyDescent="0.2">
      <c r="AJ46214" s="23"/>
      <c r="HH46214"/>
      <c r="IW46214" s="36"/>
      <c r="JI46214"/>
      <c r="JJ46214"/>
      <c r="KX46214" s="23"/>
      <c r="KY46214" s="23"/>
    </row>
    <row r="46215" spans="36:311" x14ac:dyDescent="0.2">
      <c r="AJ46215" s="23"/>
      <c r="HH46215"/>
      <c r="IW46215" s="36"/>
      <c r="JI46215"/>
      <c r="JJ46215"/>
      <c r="KX46215" s="23"/>
      <c r="KY46215" s="23"/>
    </row>
    <row r="46216" spans="36:311" x14ac:dyDescent="0.2">
      <c r="AJ46216" s="23"/>
      <c r="HH46216"/>
      <c r="IW46216" s="36"/>
      <c r="JI46216"/>
      <c r="JJ46216"/>
      <c r="KX46216" s="23"/>
      <c r="KY46216" s="23"/>
    </row>
    <row r="46217" spans="36:311" x14ac:dyDescent="0.2">
      <c r="AJ46217" s="23"/>
      <c r="HH46217"/>
      <c r="IW46217" s="36"/>
      <c r="JI46217"/>
      <c r="JJ46217"/>
      <c r="KX46217" s="23"/>
      <c r="KY46217" s="23"/>
    </row>
    <row r="46218" spans="36:311" x14ac:dyDescent="0.2">
      <c r="AJ46218" s="23"/>
      <c r="HH46218"/>
      <c r="IW46218" s="36"/>
      <c r="JI46218"/>
      <c r="JJ46218"/>
      <c r="KX46218" s="23"/>
      <c r="KY46218" s="23"/>
    </row>
    <row r="46219" spans="36:311" x14ac:dyDescent="0.2">
      <c r="AJ46219" s="23"/>
      <c r="HH46219"/>
      <c r="IW46219" s="36"/>
      <c r="JI46219"/>
      <c r="JJ46219"/>
      <c r="KX46219" s="23"/>
      <c r="KY46219" s="23"/>
    </row>
    <row r="46220" spans="36:311" x14ac:dyDescent="0.2">
      <c r="AJ46220" s="23"/>
      <c r="HH46220"/>
      <c r="IW46220" s="36"/>
      <c r="JI46220"/>
      <c r="JJ46220"/>
      <c r="KX46220" s="23"/>
      <c r="KY46220" s="23"/>
    </row>
    <row r="46221" spans="36:311" x14ac:dyDescent="0.2">
      <c r="AJ46221" s="23"/>
      <c r="HH46221"/>
      <c r="IW46221" s="36"/>
      <c r="JI46221"/>
      <c r="JJ46221"/>
      <c r="KX46221" s="23"/>
      <c r="KY46221" s="23"/>
    </row>
    <row r="46222" spans="36:311" x14ac:dyDescent="0.2">
      <c r="AJ46222" s="23"/>
      <c r="HH46222"/>
      <c r="IW46222" s="36"/>
      <c r="JI46222"/>
      <c r="JJ46222"/>
      <c r="KX46222" s="23"/>
      <c r="KY46222" s="23"/>
    </row>
    <row r="46223" spans="36:311" x14ac:dyDescent="0.2">
      <c r="AJ46223" s="23"/>
      <c r="HH46223"/>
      <c r="IW46223" s="36"/>
      <c r="JI46223"/>
      <c r="JJ46223"/>
      <c r="KX46223" s="23"/>
      <c r="KY46223" s="23"/>
    </row>
    <row r="46224" spans="36:311" x14ac:dyDescent="0.2">
      <c r="AJ46224" s="23"/>
      <c r="HH46224"/>
      <c r="IW46224" s="36"/>
      <c r="JI46224"/>
      <c r="JJ46224"/>
      <c r="KX46224" s="23"/>
      <c r="KY46224" s="23"/>
    </row>
    <row r="46225" spans="36:311" x14ac:dyDescent="0.2">
      <c r="AJ46225" s="23"/>
      <c r="HH46225"/>
      <c r="IW46225" s="36"/>
      <c r="JI46225"/>
      <c r="JJ46225"/>
      <c r="KX46225" s="23"/>
      <c r="KY46225" s="23"/>
    </row>
    <row r="46226" spans="36:311" x14ac:dyDescent="0.2">
      <c r="AJ46226" s="23"/>
      <c r="HH46226"/>
      <c r="IW46226" s="36"/>
      <c r="JI46226"/>
      <c r="JJ46226"/>
      <c r="KX46226" s="23"/>
      <c r="KY46226" s="23"/>
    </row>
    <row r="46227" spans="36:311" x14ac:dyDescent="0.2">
      <c r="AJ46227" s="23"/>
      <c r="HH46227"/>
      <c r="IW46227" s="36"/>
      <c r="JI46227"/>
      <c r="JJ46227"/>
      <c r="KX46227" s="23"/>
      <c r="KY46227" s="23"/>
    </row>
    <row r="46228" spans="36:311" x14ac:dyDescent="0.2">
      <c r="AJ46228" s="23"/>
      <c r="HH46228"/>
      <c r="IW46228" s="36"/>
      <c r="JI46228"/>
      <c r="JJ46228"/>
      <c r="KX46228" s="23"/>
      <c r="KY46228" s="23"/>
    </row>
    <row r="46229" spans="36:311" x14ac:dyDescent="0.2">
      <c r="AJ46229" s="23"/>
      <c r="HH46229"/>
      <c r="IW46229" s="36"/>
      <c r="JI46229"/>
      <c r="JJ46229"/>
      <c r="KX46229" s="23"/>
      <c r="KY46229" s="23"/>
    </row>
    <row r="46230" spans="36:311" x14ac:dyDescent="0.2">
      <c r="AJ46230" s="23"/>
      <c r="HH46230"/>
      <c r="IW46230" s="36"/>
      <c r="JI46230"/>
      <c r="JJ46230"/>
      <c r="KX46230" s="23"/>
      <c r="KY46230" s="23"/>
    </row>
    <row r="46231" spans="36:311" x14ac:dyDescent="0.2">
      <c r="AJ46231" s="23"/>
      <c r="HH46231"/>
      <c r="IW46231" s="36"/>
      <c r="JI46231"/>
      <c r="JJ46231"/>
      <c r="KX46231" s="23"/>
      <c r="KY46231" s="23"/>
    </row>
    <row r="46232" spans="36:311" x14ac:dyDescent="0.2">
      <c r="AJ46232" s="23"/>
      <c r="HH46232"/>
      <c r="IW46232" s="36"/>
      <c r="JI46232"/>
      <c r="JJ46232"/>
      <c r="KX46232" s="23"/>
      <c r="KY46232" s="23"/>
    </row>
    <row r="46233" spans="36:311" x14ac:dyDescent="0.2">
      <c r="AJ46233" s="23"/>
      <c r="HH46233"/>
      <c r="IW46233" s="36"/>
      <c r="JI46233"/>
      <c r="JJ46233"/>
      <c r="KX46233" s="23"/>
      <c r="KY46233" s="23"/>
    </row>
    <row r="46234" spans="36:311" x14ac:dyDescent="0.2">
      <c r="AJ46234" s="23"/>
      <c r="HH46234"/>
      <c r="IW46234" s="36"/>
      <c r="JI46234"/>
      <c r="JJ46234"/>
      <c r="KX46234" s="23"/>
      <c r="KY46234" s="23"/>
    </row>
    <row r="46235" spans="36:311" x14ac:dyDescent="0.2">
      <c r="AJ46235" s="23"/>
      <c r="HH46235"/>
      <c r="IW46235" s="36"/>
      <c r="JI46235"/>
      <c r="JJ46235"/>
      <c r="KX46235" s="23"/>
      <c r="KY46235" s="23"/>
    </row>
    <row r="46236" spans="36:311" x14ac:dyDescent="0.2">
      <c r="AJ46236" s="23"/>
      <c r="HH46236"/>
      <c r="IW46236" s="36"/>
      <c r="JI46236"/>
      <c r="JJ46236"/>
      <c r="KX46236" s="23"/>
      <c r="KY46236" s="23"/>
    </row>
    <row r="46237" spans="36:311" x14ac:dyDescent="0.2">
      <c r="AJ46237" s="23"/>
      <c r="HH46237"/>
      <c r="IW46237" s="36"/>
      <c r="JI46237"/>
      <c r="JJ46237"/>
      <c r="KX46237" s="23"/>
      <c r="KY46237" s="23"/>
    </row>
    <row r="46238" spans="36:311" x14ac:dyDescent="0.2">
      <c r="AJ46238" s="23"/>
      <c r="HH46238"/>
      <c r="IW46238" s="36"/>
      <c r="JI46238"/>
      <c r="JJ46238"/>
      <c r="KX46238" s="23"/>
      <c r="KY46238" s="23"/>
    </row>
    <row r="46239" spans="36:311" x14ac:dyDescent="0.2">
      <c r="AJ46239" s="23"/>
      <c r="HH46239"/>
      <c r="IW46239" s="36"/>
      <c r="JI46239"/>
      <c r="JJ46239"/>
      <c r="KX46239" s="23"/>
      <c r="KY46239" s="23"/>
    </row>
    <row r="46240" spans="36:311" x14ac:dyDescent="0.2">
      <c r="AJ46240" s="23"/>
      <c r="HH46240"/>
      <c r="IW46240" s="36"/>
      <c r="JI46240"/>
      <c r="JJ46240"/>
      <c r="KX46240" s="23"/>
      <c r="KY46240" s="23"/>
    </row>
    <row r="46241" spans="36:311" x14ac:dyDescent="0.2">
      <c r="AJ46241" s="23"/>
      <c r="HH46241"/>
      <c r="IW46241" s="36"/>
      <c r="JI46241"/>
      <c r="JJ46241"/>
      <c r="KX46241" s="23"/>
      <c r="KY46241" s="23"/>
    </row>
    <row r="46242" spans="36:311" x14ac:dyDescent="0.2">
      <c r="AJ46242" s="23"/>
      <c r="HH46242"/>
      <c r="IW46242" s="36"/>
      <c r="JI46242"/>
      <c r="JJ46242"/>
      <c r="KX46242" s="23"/>
      <c r="KY46242" s="23"/>
    </row>
    <row r="46243" spans="36:311" x14ac:dyDescent="0.2">
      <c r="AJ46243" s="23"/>
      <c r="HH46243"/>
      <c r="IW46243" s="36"/>
      <c r="JI46243"/>
      <c r="JJ46243"/>
      <c r="KX46243" s="23"/>
      <c r="KY46243" s="23"/>
    </row>
    <row r="46244" spans="36:311" x14ac:dyDescent="0.2">
      <c r="AJ46244" s="23"/>
      <c r="HH46244"/>
      <c r="IW46244" s="36"/>
      <c r="JI46244"/>
      <c r="JJ46244"/>
      <c r="KX46244" s="23"/>
      <c r="KY46244" s="23"/>
    </row>
    <row r="46245" spans="36:311" x14ac:dyDescent="0.2">
      <c r="AJ46245" s="23"/>
      <c r="HH46245"/>
      <c r="IW46245" s="36"/>
      <c r="JI46245"/>
      <c r="JJ46245"/>
      <c r="KX46245" s="23"/>
      <c r="KY46245" s="23"/>
    </row>
    <row r="46246" spans="36:311" x14ac:dyDescent="0.2">
      <c r="AJ46246" s="23"/>
      <c r="HH46246"/>
      <c r="IW46246" s="36"/>
      <c r="JI46246"/>
      <c r="JJ46246"/>
      <c r="KX46246" s="23"/>
      <c r="KY46246" s="23"/>
    </row>
    <row r="46247" spans="36:311" x14ac:dyDescent="0.2">
      <c r="AJ46247" s="23"/>
      <c r="HH46247"/>
      <c r="IW46247" s="36"/>
      <c r="JI46247"/>
      <c r="JJ46247"/>
      <c r="KX46247" s="23"/>
      <c r="KY46247" s="23"/>
    </row>
    <row r="46248" spans="36:311" x14ac:dyDescent="0.2">
      <c r="AJ46248" s="23"/>
      <c r="HH46248"/>
      <c r="IW46248" s="36"/>
      <c r="JI46248"/>
      <c r="JJ46248"/>
      <c r="KX46248" s="23"/>
      <c r="KY46248" s="23"/>
    </row>
    <row r="46249" spans="36:311" x14ac:dyDescent="0.2">
      <c r="AJ46249" s="23"/>
      <c r="HH46249"/>
      <c r="IW46249" s="36"/>
      <c r="JI46249"/>
      <c r="JJ46249"/>
      <c r="KX46249" s="23"/>
      <c r="KY46249" s="23"/>
    </row>
    <row r="46250" spans="36:311" x14ac:dyDescent="0.2">
      <c r="AJ46250" s="23"/>
      <c r="HH46250"/>
      <c r="IW46250" s="36"/>
      <c r="JI46250"/>
      <c r="JJ46250"/>
      <c r="KX46250" s="23"/>
      <c r="KY46250" s="23"/>
    </row>
    <row r="46251" spans="36:311" x14ac:dyDescent="0.2">
      <c r="AJ46251" s="23"/>
      <c r="HH46251"/>
      <c r="IW46251" s="36"/>
      <c r="JI46251"/>
      <c r="JJ46251"/>
      <c r="KX46251" s="23"/>
      <c r="KY46251" s="23"/>
    </row>
    <row r="46252" spans="36:311" x14ac:dyDescent="0.2">
      <c r="AJ46252" s="23"/>
      <c r="HH46252"/>
      <c r="IW46252" s="36"/>
      <c r="JI46252"/>
      <c r="JJ46252"/>
      <c r="KX46252" s="23"/>
      <c r="KY46252" s="23"/>
    </row>
    <row r="46253" spans="36:311" x14ac:dyDescent="0.2">
      <c r="AJ46253" s="23"/>
      <c r="HH46253"/>
      <c r="IW46253" s="36"/>
      <c r="JI46253"/>
      <c r="JJ46253"/>
      <c r="KX46253" s="23"/>
      <c r="KY46253" s="23"/>
    </row>
    <row r="46254" spans="36:311" x14ac:dyDescent="0.2">
      <c r="AJ46254" s="23"/>
      <c r="HH46254"/>
      <c r="IW46254" s="36"/>
      <c r="JI46254"/>
      <c r="JJ46254"/>
      <c r="KX46254" s="23"/>
      <c r="KY46254" s="23"/>
    </row>
    <row r="46255" spans="36:311" x14ac:dyDescent="0.2">
      <c r="AJ46255" s="23"/>
      <c r="HH46255"/>
      <c r="IW46255" s="36"/>
      <c r="JI46255"/>
      <c r="JJ46255"/>
      <c r="KX46255" s="23"/>
      <c r="KY46255" s="23"/>
    </row>
    <row r="46256" spans="36:311" x14ac:dyDescent="0.2">
      <c r="AJ46256" s="23"/>
      <c r="HH46256"/>
      <c r="IW46256" s="36"/>
      <c r="JI46256"/>
      <c r="JJ46256"/>
      <c r="KX46256" s="23"/>
      <c r="KY46256" s="23"/>
    </row>
    <row r="46257" spans="36:311" x14ac:dyDescent="0.2">
      <c r="AJ46257" s="23"/>
      <c r="HH46257"/>
      <c r="IW46257" s="36"/>
      <c r="JI46257"/>
      <c r="JJ46257"/>
      <c r="KX46257" s="23"/>
      <c r="KY46257" s="23"/>
    </row>
    <row r="46258" spans="36:311" x14ac:dyDescent="0.2">
      <c r="AJ46258" s="23"/>
      <c r="HH46258"/>
      <c r="IW46258" s="36"/>
      <c r="JI46258"/>
      <c r="JJ46258"/>
      <c r="KX46258" s="23"/>
      <c r="KY46258" s="23"/>
    </row>
    <row r="46259" spans="36:311" x14ac:dyDescent="0.2">
      <c r="AJ46259" s="23"/>
      <c r="HH46259"/>
      <c r="IW46259" s="36"/>
      <c r="JI46259"/>
      <c r="JJ46259"/>
      <c r="KX46259" s="23"/>
      <c r="KY46259" s="23"/>
    </row>
    <row r="46260" spans="36:311" x14ac:dyDescent="0.2">
      <c r="AJ46260" s="23"/>
      <c r="HH46260"/>
      <c r="IW46260" s="36"/>
      <c r="JI46260"/>
      <c r="JJ46260"/>
      <c r="KX46260" s="23"/>
      <c r="KY46260" s="23"/>
    </row>
    <row r="46261" spans="36:311" x14ac:dyDescent="0.2">
      <c r="AJ46261" s="23"/>
      <c r="HH46261"/>
      <c r="IW46261" s="36"/>
      <c r="JI46261"/>
      <c r="JJ46261"/>
      <c r="KX46261" s="23"/>
      <c r="KY46261" s="23"/>
    </row>
    <row r="46262" spans="36:311" x14ac:dyDescent="0.2">
      <c r="AJ46262" s="23"/>
      <c r="HH46262"/>
      <c r="IW46262" s="36"/>
      <c r="JI46262"/>
      <c r="JJ46262"/>
      <c r="KX46262" s="23"/>
      <c r="KY46262" s="23"/>
    </row>
    <row r="46263" spans="36:311" x14ac:dyDescent="0.2">
      <c r="AJ46263" s="23"/>
      <c r="HH46263"/>
      <c r="IW46263" s="36"/>
      <c r="JI46263"/>
      <c r="JJ46263"/>
      <c r="KX46263" s="23"/>
      <c r="KY46263" s="23"/>
    </row>
    <row r="46264" spans="36:311" x14ac:dyDescent="0.2">
      <c r="AJ46264" s="23"/>
      <c r="HH46264"/>
      <c r="IW46264" s="36"/>
      <c r="JI46264"/>
      <c r="JJ46264"/>
      <c r="KX46264" s="23"/>
      <c r="KY46264" s="23"/>
    </row>
    <row r="46265" spans="36:311" x14ac:dyDescent="0.2">
      <c r="AJ46265" s="23"/>
      <c r="HH46265"/>
      <c r="IW46265" s="36"/>
      <c r="JI46265"/>
      <c r="JJ46265"/>
      <c r="KX46265" s="23"/>
      <c r="KY46265" s="23"/>
    </row>
    <row r="46266" spans="36:311" x14ac:dyDescent="0.2">
      <c r="AJ46266" s="23"/>
      <c r="HH46266"/>
      <c r="IW46266" s="36"/>
      <c r="JI46266"/>
      <c r="JJ46266"/>
      <c r="KX46266" s="23"/>
      <c r="KY46266" s="23"/>
    </row>
    <row r="46267" spans="36:311" x14ac:dyDescent="0.2">
      <c r="AJ46267" s="23"/>
      <c r="HH46267"/>
      <c r="IW46267" s="36"/>
      <c r="JI46267"/>
      <c r="JJ46267"/>
      <c r="KX46267" s="23"/>
      <c r="KY46267" s="23"/>
    </row>
    <row r="46268" spans="36:311" x14ac:dyDescent="0.2">
      <c r="AJ46268" s="23"/>
      <c r="HH46268"/>
      <c r="IW46268" s="36"/>
      <c r="JI46268"/>
      <c r="JJ46268"/>
      <c r="KX46268" s="23"/>
      <c r="KY46268" s="23"/>
    </row>
    <row r="46269" spans="36:311" x14ac:dyDescent="0.2">
      <c r="AJ46269" s="23"/>
      <c r="HH46269"/>
      <c r="IW46269" s="36"/>
      <c r="JI46269"/>
      <c r="JJ46269"/>
      <c r="KX46269" s="23"/>
      <c r="KY46269" s="23"/>
    </row>
    <row r="46270" spans="36:311" x14ac:dyDescent="0.2">
      <c r="AJ46270" s="23"/>
      <c r="HH46270"/>
      <c r="IW46270" s="36"/>
      <c r="JI46270"/>
      <c r="JJ46270"/>
      <c r="KX46270" s="23"/>
      <c r="KY46270" s="23"/>
    </row>
    <row r="46271" spans="36:311" x14ac:dyDescent="0.2">
      <c r="AJ46271" s="23"/>
      <c r="HH46271"/>
      <c r="IW46271" s="36"/>
      <c r="JI46271"/>
      <c r="JJ46271"/>
      <c r="KX46271" s="23"/>
      <c r="KY46271" s="23"/>
    </row>
    <row r="46272" spans="36:311" x14ac:dyDescent="0.2">
      <c r="AJ46272" s="23"/>
      <c r="HH46272"/>
      <c r="IW46272" s="36"/>
      <c r="JI46272"/>
      <c r="JJ46272"/>
      <c r="KX46272" s="23"/>
      <c r="KY46272" s="23"/>
    </row>
    <row r="46273" spans="36:311" x14ac:dyDescent="0.2">
      <c r="AJ46273" s="23"/>
      <c r="HH46273"/>
      <c r="IW46273" s="36"/>
      <c r="JI46273"/>
      <c r="JJ46273"/>
      <c r="KX46273" s="23"/>
      <c r="KY46273" s="23"/>
    </row>
    <row r="46274" spans="36:311" x14ac:dyDescent="0.2">
      <c r="AJ46274" s="23"/>
      <c r="HH46274"/>
      <c r="IW46274" s="36"/>
      <c r="JI46274"/>
      <c r="JJ46274"/>
      <c r="KX46274" s="23"/>
      <c r="KY46274" s="23"/>
    </row>
    <row r="46275" spans="36:311" x14ac:dyDescent="0.2">
      <c r="AJ46275" s="23"/>
      <c r="HH46275"/>
      <c r="IW46275" s="36"/>
      <c r="JI46275"/>
      <c r="JJ46275"/>
      <c r="KX46275" s="23"/>
      <c r="KY46275" s="23"/>
    </row>
    <row r="46276" spans="36:311" x14ac:dyDescent="0.2">
      <c r="AJ46276" s="23"/>
      <c r="HH46276"/>
      <c r="IW46276" s="36"/>
      <c r="JI46276"/>
      <c r="JJ46276"/>
      <c r="KX46276" s="23"/>
      <c r="KY46276" s="23"/>
    </row>
    <row r="46277" spans="36:311" x14ac:dyDescent="0.2">
      <c r="AJ46277" s="23"/>
      <c r="HH46277"/>
      <c r="IW46277" s="36"/>
      <c r="JI46277"/>
      <c r="JJ46277"/>
      <c r="KX46277" s="23"/>
      <c r="KY46277" s="23"/>
    </row>
    <row r="46278" spans="36:311" x14ac:dyDescent="0.2">
      <c r="AJ46278" s="23"/>
      <c r="HH46278"/>
      <c r="IW46278" s="36"/>
      <c r="JI46278"/>
      <c r="JJ46278"/>
      <c r="KX46278" s="23"/>
      <c r="KY46278" s="23"/>
    </row>
    <row r="46279" spans="36:311" x14ac:dyDescent="0.2">
      <c r="AJ46279" s="23"/>
      <c r="HH46279"/>
      <c r="IW46279" s="36"/>
      <c r="JI46279"/>
      <c r="JJ46279"/>
      <c r="KX46279" s="23"/>
      <c r="KY46279" s="23"/>
    </row>
    <row r="46280" spans="36:311" x14ac:dyDescent="0.2">
      <c r="AJ46280" s="23"/>
      <c r="HH46280"/>
      <c r="IW46280" s="36"/>
      <c r="JI46280"/>
      <c r="JJ46280"/>
      <c r="KX46280" s="23"/>
      <c r="KY46280" s="23"/>
    </row>
    <row r="46281" spans="36:311" x14ac:dyDescent="0.2">
      <c r="AJ46281" s="23"/>
      <c r="HH46281"/>
      <c r="IW46281" s="36"/>
      <c r="JI46281"/>
      <c r="JJ46281"/>
      <c r="KX46281" s="23"/>
      <c r="KY46281" s="23"/>
    </row>
    <row r="46282" spans="36:311" x14ac:dyDescent="0.2">
      <c r="AJ46282" s="23"/>
      <c r="HH46282"/>
      <c r="IW46282" s="36"/>
      <c r="JI46282"/>
      <c r="JJ46282"/>
      <c r="KX46282" s="23"/>
      <c r="KY46282" s="23"/>
    </row>
    <row r="46283" spans="36:311" x14ac:dyDescent="0.2">
      <c r="AJ46283" s="23"/>
      <c r="HH46283"/>
      <c r="IW46283" s="36"/>
      <c r="JI46283"/>
      <c r="JJ46283"/>
      <c r="KX46283" s="23"/>
      <c r="KY46283" s="23"/>
    </row>
    <row r="46284" spans="36:311" x14ac:dyDescent="0.2">
      <c r="AJ46284" s="23"/>
      <c r="HH46284"/>
      <c r="IW46284" s="36"/>
      <c r="JI46284"/>
      <c r="JJ46284"/>
      <c r="KX46284" s="23"/>
      <c r="KY46284" s="23"/>
    </row>
    <row r="46285" spans="36:311" x14ac:dyDescent="0.2">
      <c r="AJ46285" s="23"/>
      <c r="HH46285"/>
      <c r="IW46285" s="36"/>
      <c r="JI46285"/>
      <c r="JJ46285"/>
      <c r="KX46285" s="23"/>
      <c r="KY46285" s="23"/>
    </row>
    <row r="46286" spans="36:311" x14ac:dyDescent="0.2">
      <c r="AJ46286" s="23"/>
      <c r="HH46286"/>
      <c r="IW46286" s="36"/>
      <c r="JI46286"/>
      <c r="JJ46286"/>
      <c r="KX46286" s="23"/>
      <c r="KY46286" s="23"/>
    </row>
    <row r="46287" spans="36:311" x14ac:dyDescent="0.2">
      <c r="AJ46287" s="23"/>
      <c r="HH46287"/>
      <c r="IW46287" s="36"/>
      <c r="JI46287"/>
      <c r="JJ46287"/>
      <c r="KX46287" s="23"/>
      <c r="KY46287" s="23"/>
    </row>
    <row r="46288" spans="36:311" x14ac:dyDescent="0.2">
      <c r="AJ46288" s="23"/>
      <c r="HH46288"/>
      <c r="IW46288" s="36"/>
      <c r="JI46288"/>
      <c r="JJ46288"/>
      <c r="KX46288" s="23"/>
      <c r="KY46288" s="23"/>
    </row>
    <row r="46289" spans="36:311" x14ac:dyDescent="0.2">
      <c r="AJ46289" s="23"/>
      <c r="HH46289"/>
      <c r="IW46289" s="36"/>
      <c r="JI46289"/>
      <c r="JJ46289"/>
      <c r="KX46289" s="23"/>
      <c r="KY46289" s="23"/>
    </row>
    <row r="46290" spans="36:311" x14ac:dyDescent="0.2">
      <c r="AJ46290" s="23"/>
      <c r="HH46290"/>
      <c r="IW46290" s="36"/>
      <c r="JI46290"/>
      <c r="JJ46290"/>
      <c r="KX46290" s="23"/>
      <c r="KY46290" s="23"/>
    </row>
    <row r="46291" spans="36:311" x14ac:dyDescent="0.2">
      <c r="AJ46291" s="23"/>
      <c r="HH46291"/>
      <c r="IW46291" s="36"/>
      <c r="JI46291"/>
      <c r="JJ46291"/>
      <c r="KX46291" s="23"/>
      <c r="KY46291" s="23"/>
    </row>
    <row r="46292" spans="36:311" x14ac:dyDescent="0.2">
      <c r="AJ46292" s="23"/>
      <c r="HH46292"/>
      <c r="IW46292" s="36"/>
      <c r="JI46292"/>
      <c r="JJ46292"/>
      <c r="KX46292" s="23"/>
      <c r="KY46292" s="23"/>
    </row>
    <row r="46293" spans="36:311" x14ac:dyDescent="0.2">
      <c r="AJ46293" s="23"/>
      <c r="HH46293"/>
      <c r="IW46293" s="36"/>
      <c r="JI46293"/>
      <c r="JJ46293"/>
      <c r="KX46293" s="23"/>
      <c r="KY46293" s="23"/>
    </row>
    <row r="46294" spans="36:311" x14ac:dyDescent="0.2">
      <c r="AJ46294" s="23"/>
      <c r="HH46294"/>
      <c r="IW46294" s="36"/>
      <c r="JI46294"/>
      <c r="JJ46294"/>
      <c r="KX46294" s="23"/>
      <c r="KY46294" s="23"/>
    </row>
    <row r="46295" spans="36:311" x14ac:dyDescent="0.2">
      <c r="AJ46295" s="23"/>
      <c r="HH46295"/>
      <c r="IW46295" s="36"/>
      <c r="JI46295"/>
      <c r="JJ46295"/>
      <c r="KX46295" s="23"/>
      <c r="KY46295" s="23"/>
    </row>
    <row r="46296" spans="36:311" x14ac:dyDescent="0.2">
      <c r="AJ46296" s="23"/>
      <c r="HH46296"/>
      <c r="IW46296" s="36"/>
      <c r="JI46296"/>
      <c r="JJ46296"/>
      <c r="KX46296" s="23"/>
      <c r="KY46296" s="23"/>
    </row>
    <row r="46297" spans="36:311" x14ac:dyDescent="0.2">
      <c r="AJ46297" s="23"/>
      <c r="HH46297"/>
      <c r="IW46297" s="36"/>
      <c r="JI46297"/>
      <c r="JJ46297"/>
      <c r="KX46297" s="23"/>
      <c r="KY46297" s="23"/>
    </row>
    <row r="46298" spans="36:311" x14ac:dyDescent="0.2">
      <c r="AJ46298" s="23"/>
      <c r="HH46298"/>
      <c r="IW46298" s="36"/>
      <c r="JI46298"/>
      <c r="JJ46298"/>
      <c r="KX46298" s="23"/>
      <c r="KY46298" s="23"/>
    </row>
    <row r="46299" spans="36:311" x14ac:dyDescent="0.2">
      <c r="AJ46299" s="23"/>
      <c r="HH46299"/>
      <c r="IW46299" s="36"/>
      <c r="JI46299"/>
      <c r="JJ46299"/>
      <c r="KX46299" s="23"/>
      <c r="KY46299" s="23"/>
    </row>
    <row r="46300" spans="36:311" x14ac:dyDescent="0.2">
      <c r="AJ46300" s="23"/>
      <c r="HH46300"/>
      <c r="IW46300" s="36"/>
      <c r="JI46300"/>
      <c r="JJ46300"/>
      <c r="KX46300" s="23"/>
      <c r="KY46300" s="23"/>
    </row>
    <row r="46301" spans="36:311" x14ac:dyDescent="0.2">
      <c r="AJ46301" s="23"/>
      <c r="HH46301"/>
      <c r="IW46301" s="36"/>
      <c r="JI46301"/>
      <c r="JJ46301"/>
      <c r="KX46301" s="23"/>
      <c r="KY46301" s="23"/>
    </row>
    <row r="46302" spans="36:311" x14ac:dyDescent="0.2">
      <c r="AJ46302" s="23"/>
      <c r="HH46302"/>
      <c r="IW46302" s="36"/>
      <c r="JI46302"/>
      <c r="JJ46302"/>
      <c r="KX46302" s="23"/>
      <c r="KY46302" s="23"/>
    </row>
    <row r="46303" spans="36:311" x14ac:dyDescent="0.2">
      <c r="AJ46303" s="23"/>
      <c r="HH46303"/>
      <c r="IW46303" s="36"/>
      <c r="JI46303"/>
      <c r="JJ46303"/>
      <c r="KX46303" s="23"/>
      <c r="KY46303" s="23"/>
    </row>
    <row r="46304" spans="36:311" x14ac:dyDescent="0.2">
      <c r="AJ46304" s="23"/>
      <c r="HH46304"/>
      <c r="IW46304" s="36"/>
      <c r="JI46304"/>
      <c r="JJ46304"/>
      <c r="KX46304" s="23"/>
      <c r="KY46304" s="23"/>
    </row>
    <row r="46305" spans="36:311" x14ac:dyDescent="0.2">
      <c r="AJ46305" s="23"/>
      <c r="HH46305"/>
      <c r="IW46305" s="36"/>
      <c r="JI46305"/>
      <c r="JJ46305"/>
      <c r="KX46305" s="23"/>
      <c r="KY46305" s="23"/>
    </row>
    <row r="46306" spans="36:311" x14ac:dyDescent="0.2">
      <c r="AJ46306" s="23"/>
      <c r="HH46306"/>
      <c r="IW46306" s="36"/>
      <c r="JI46306"/>
      <c r="JJ46306"/>
      <c r="KX46306" s="23"/>
      <c r="KY46306" s="23"/>
    </row>
    <row r="46307" spans="36:311" x14ac:dyDescent="0.2">
      <c r="AJ46307" s="23"/>
      <c r="HH46307"/>
      <c r="IW46307" s="36"/>
      <c r="JI46307"/>
      <c r="JJ46307"/>
      <c r="KX46307" s="23"/>
      <c r="KY46307" s="23"/>
    </row>
    <row r="46308" spans="36:311" x14ac:dyDescent="0.2">
      <c r="AJ46308" s="23"/>
      <c r="HH46308"/>
      <c r="IW46308" s="36"/>
      <c r="JI46308"/>
      <c r="JJ46308"/>
      <c r="KX46308" s="23"/>
      <c r="KY46308" s="23"/>
    </row>
    <row r="46309" spans="36:311" x14ac:dyDescent="0.2">
      <c r="AJ46309" s="23"/>
      <c r="HH46309"/>
      <c r="IW46309" s="36"/>
      <c r="JI46309"/>
      <c r="JJ46309"/>
      <c r="KX46309" s="23"/>
      <c r="KY46309" s="23"/>
    </row>
    <row r="46310" spans="36:311" x14ac:dyDescent="0.2">
      <c r="AJ46310" s="23"/>
      <c r="HH46310"/>
      <c r="IW46310" s="36"/>
      <c r="JI46310"/>
      <c r="JJ46310"/>
      <c r="KX46310" s="23"/>
      <c r="KY46310" s="23"/>
    </row>
    <row r="46311" spans="36:311" x14ac:dyDescent="0.2">
      <c r="AJ46311" s="23"/>
      <c r="HH46311"/>
      <c r="IW46311" s="36"/>
      <c r="JI46311"/>
      <c r="JJ46311"/>
      <c r="KX46311" s="23"/>
      <c r="KY46311" s="23"/>
    </row>
    <row r="46312" spans="36:311" x14ac:dyDescent="0.2">
      <c r="AJ46312" s="23"/>
      <c r="HH46312"/>
      <c r="IW46312" s="36"/>
      <c r="JI46312"/>
      <c r="JJ46312"/>
      <c r="KX46312" s="23"/>
      <c r="KY46312" s="23"/>
    </row>
    <row r="46313" spans="36:311" x14ac:dyDescent="0.2">
      <c r="AJ46313" s="23"/>
      <c r="HH46313"/>
      <c r="IW46313" s="36"/>
      <c r="JI46313"/>
      <c r="JJ46313"/>
      <c r="KX46313" s="23"/>
      <c r="KY46313" s="23"/>
    </row>
    <row r="46314" spans="36:311" x14ac:dyDescent="0.2">
      <c r="AJ46314" s="23"/>
      <c r="HH46314"/>
      <c r="IW46314" s="36"/>
      <c r="JI46314"/>
      <c r="JJ46314"/>
      <c r="KX46314" s="23"/>
      <c r="KY46314" s="23"/>
    </row>
    <row r="46315" spans="36:311" x14ac:dyDescent="0.2">
      <c r="AJ46315" s="23"/>
      <c r="HH46315"/>
      <c r="IW46315" s="36"/>
      <c r="JI46315"/>
      <c r="JJ46315"/>
      <c r="KX46315" s="23"/>
      <c r="KY46315" s="23"/>
    </row>
    <row r="46316" spans="36:311" x14ac:dyDescent="0.2">
      <c r="AJ46316" s="23"/>
      <c r="HH46316"/>
      <c r="IW46316" s="36"/>
      <c r="JI46316"/>
      <c r="JJ46316"/>
      <c r="KX46316" s="23"/>
      <c r="KY46316" s="23"/>
    </row>
    <row r="46317" spans="36:311" x14ac:dyDescent="0.2">
      <c r="AJ46317" s="23"/>
      <c r="HH46317"/>
      <c r="IW46317" s="36"/>
      <c r="JI46317"/>
      <c r="JJ46317"/>
      <c r="KX46317" s="23"/>
      <c r="KY46317" s="23"/>
    </row>
    <row r="46318" spans="36:311" x14ac:dyDescent="0.2">
      <c r="AJ46318" s="23"/>
      <c r="HH46318"/>
      <c r="IW46318" s="36"/>
      <c r="JI46318"/>
      <c r="JJ46318"/>
      <c r="KX46318" s="23"/>
      <c r="KY46318" s="23"/>
    </row>
    <row r="46319" spans="36:311" x14ac:dyDescent="0.2">
      <c r="AJ46319" s="23"/>
      <c r="HH46319"/>
      <c r="IW46319" s="36"/>
      <c r="JI46319"/>
      <c r="JJ46319"/>
      <c r="KX46319" s="23"/>
      <c r="KY46319" s="23"/>
    </row>
    <row r="46320" spans="36:311" x14ac:dyDescent="0.2">
      <c r="AJ46320" s="23"/>
      <c r="HH46320"/>
      <c r="IW46320" s="36"/>
      <c r="JI46320"/>
      <c r="JJ46320"/>
      <c r="KX46320" s="23"/>
      <c r="KY46320" s="23"/>
    </row>
    <row r="46321" spans="36:311" x14ac:dyDescent="0.2">
      <c r="AJ46321" s="23"/>
      <c r="HH46321"/>
      <c r="IW46321" s="36"/>
      <c r="JI46321"/>
      <c r="JJ46321"/>
      <c r="KX46321" s="23"/>
      <c r="KY46321" s="23"/>
    </row>
    <row r="46322" spans="36:311" x14ac:dyDescent="0.2">
      <c r="AJ46322" s="23"/>
      <c r="HH46322"/>
      <c r="IW46322" s="36"/>
      <c r="JI46322"/>
      <c r="JJ46322"/>
      <c r="KX46322" s="23"/>
      <c r="KY46322" s="23"/>
    </row>
    <row r="46323" spans="36:311" x14ac:dyDescent="0.2">
      <c r="AJ46323" s="23"/>
      <c r="HH46323"/>
      <c r="IW46323" s="36"/>
      <c r="JI46323"/>
      <c r="JJ46323"/>
      <c r="KX46323" s="23"/>
      <c r="KY46323" s="23"/>
    </row>
    <row r="46324" spans="36:311" x14ac:dyDescent="0.2">
      <c r="AJ46324" s="23"/>
      <c r="HH46324"/>
      <c r="IW46324" s="36"/>
      <c r="JI46324"/>
      <c r="JJ46324"/>
      <c r="KX46324" s="23"/>
      <c r="KY46324" s="23"/>
    </row>
    <row r="46325" spans="36:311" x14ac:dyDescent="0.2">
      <c r="AJ46325" s="23"/>
      <c r="HH46325"/>
      <c r="IW46325" s="36"/>
      <c r="JI46325"/>
      <c r="JJ46325"/>
      <c r="KX46325" s="23"/>
      <c r="KY46325" s="23"/>
    </row>
    <row r="46326" spans="36:311" x14ac:dyDescent="0.2">
      <c r="AJ46326" s="23"/>
      <c r="HH46326"/>
      <c r="IW46326" s="36"/>
      <c r="JI46326"/>
      <c r="JJ46326"/>
      <c r="KX46326" s="23"/>
      <c r="KY46326" s="23"/>
    </row>
    <row r="46327" spans="36:311" x14ac:dyDescent="0.2">
      <c r="AJ46327" s="23"/>
      <c r="HH46327"/>
      <c r="IW46327" s="36"/>
      <c r="JI46327"/>
      <c r="JJ46327"/>
      <c r="KX46327" s="23"/>
      <c r="KY46327" s="23"/>
    </row>
    <row r="46328" spans="36:311" x14ac:dyDescent="0.2">
      <c r="AJ46328" s="23"/>
      <c r="HH46328"/>
      <c r="IW46328" s="36"/>
      <c r="JI46328"/>
      <c r="JJ46328"/>
      <c r="KX46328" s="23"/>
      <c r="KY46328" s="23"/>
    </row>
    <row r="46329" spans="36:311" x14ac:dyDescent="0.2">
      <c r="AJ46329" s="23"/>
      <c r="HH46329"/>
      <c r="IW46329" s="36"/>
      <c r="JI46329"/>
      <c r="JJ46329"/>
      <c r="KX46329" s="23"/>
      <c r="KY46329" s="23"/>
    </row>
    <row r="46330" spans="36:311" x14ac:dyDescent="0.2">
      <c r="AJ46330" s="23"/>
      <c r="HH46330"/>
      <c r="IW46330" s="36"/>
      <c r="JI46330"/>
      <c r="JJ46330"/>
      <c r="KX46330" s="23"/>
      <c r="KY46330" s="23"/>
    </row>
    <row r="46331" spans="36:311" x14ac:dyDescent="0.2">
      <c r="AJ46331" s="23"/>
      <c r="HH46331"/>
      <c r="IW46331" s="36"/>
      <c r="JI46331"/>
      <c r="JJ46331"/>
      <c r="KX46331" s="23"/>
      <c r="KY46331" s="23"/>
    </row>
    <row r="46332" spans="36:311" x14ac:dyDescent="0.2">
      <c r="AJ46332" s="23"/>
      <c r="HH46332"/>
      <c r="IW46332" s="36"/>
      <c r="JI46332"/>
      <c r="JJ46332"/>
      <c r="KX46332" s="23"/>
      <c r="KY46332" s="23"/>
    </row>
    <row r="46333" spans="36:311" x14ac:dyDescent="0.2">
      <c r="AJ46333" s="23"/>
      <c r="HH46333"/>
      <c r="IW46333" s="36"/>
      <c r="JI46333"/>
      <c r="JJ46333"/>
      <c r="KX46333" s="23"/>
      <c r="KY46333" s="23"/>
    </row>
    <row r="46334" spans="36:311" x14ac:dyDescent="0.2">
      <c r="AJ46334" s="23"/>
      <c r="HH46334"/>
      <c r="IW46334" s="36"/>
      <c r="JI46334"/>
      <c r="JJ46334"/>
      <c r="KX46334" s="23"/>
      <c r="KY46334" s="23"/>
    </row>
    <row r="46335" spans="36:311" x14ac:dyDescent="0.2">
      <c r="AJ46335" s="23"/>
      <c r="HH46335"/>
      <c r="IW46335" s="36"/>
      <c r="JI46335"/>
      <c r="JJ46335"/>
      <c r="KX46335" s="23"/>
      <c r="KY46335" s="23"/>
    </row>
    <row r="46336" spans="36:311" x14ac:dyDescent="0.2">
      <c r="AJ46336" s="23"/>
      <c r="HH46336"/>
      <c r="IW46336" s="36"/>
      <c r="JI46336"/>
      <c r="JJ46336"/>
      <c r="KX46336" s="23"/>
      <c r="KY46336" s="23"/>
    </row>
    <row r="46337" spans="36:311" x14ac:dyDescent="0.2">
      <c r="AJ46337" s="23"/>
      <c r="HH46337"/>
      <c r="IW46337" s="36"/>
      <c r="JI46337"/>
      <c r="JJ46337"/>
      <c r="KX46337" s="23"/>
      <c r="KY46337" s="23"/>
    </row>
    <row r="46338" spans="36:311" x14ac:dyDescent="0.2">
      <c r="AJ46338" s="23"/>
      <c r="HH46338"/>
      <c r="IW46338" s="36"/>
      <c r="JI46338"/>
      <c r="JJ46338"/>
      <c r="KX46338" s="23"/>
      <c r="KY46338" s="23"/>
    </row>
    <row r="46339" spans="36:311" x14ac:dyDescent="0.2">
      <c r="AJ46339" s="23"/>
      <c r="HH46339"/>
      <c r="IW46339" s="36"/>
      <c r="JI46339"/>
      <c r="JJ46339"/>
      <c r="KX46339" s="23"/>
      <c r="KY46339" s="23"/>
    </row>
    <row r="46340" spans="36:311" x14ac:dyDescent="0.2">
      <c r="AJ46340" s="23"/>
      <c r="HH46340"/>
      <c r="IW46340" s="36"/>
      <c r="JI46340"/>
      <c r="JJ46340"/>
      <c r="KX46340" s="23"/>
      <c r="KY46340" s="23"/>
    </row>
    <row r="46341" spans="36:311" x14ac:dyDescent="0.2">
      <c r="AJ46341" s="23"/>
      <c r="HH46341"/>
      <c r="IW46341" s="36"/>
      <c r="JI46341"/>
      <c r="JJ46341"/>
      <c r="KX46341" s="23"/>
      <c r="KY46341" s="23"/>
    </row>
    <row r="46342" spans="36:311" x14ac:dyDescent="0.2">
      <c r="AJ46342" s="23"/>
      <c r="HH46342"/>
      <c r="IW46342" s="36"/>
      <c r="JI46342"/>
      <c r="JJ46342"/>
      <c r="KX46342" s="23"/>
      <c r="KY46342" s="23"/>
    </row>
    <row r="46343" spans="36:311" x14ac:dyDescent="0.2">
      <c r="AJ46343" s="23"/>
      <c r="HH46343"/>
      <c r="IW46343" s="36"/>
      <c r="JI46343"/>
      <c r="JJ46343"/>
      <c r="KX46343" s="23"/>
      <c r="KY46343" s="23"/>
    </row>
    <row r="46344" spans="36:311" x14ac:dyDescent="0.2">
      <c r="AJ46344" s="23"/>
      <c r="HH46344"/>
      <c r="IW46344" s="36"/>
      <c r="JI46344"/>
      <c r="JJ46344"/>
      <c r="KX46344" s="23"/>
      <c r="KY46344" s="23"/>
    </row>
    <row r="46345" spans="36:311" x14ac:dyDescent="0.2">
      <c r="AJ46345" s="23"/>
      <c r="HH46345"/>
      <c r="IW46345" s="36"/>
      <c r="JI46345"/>
      <c r="JJ46345"/>
      <c r="KX46345" s="23"/>
      <c r="KY46345" s="23"/>
    </row>
    <row r="46346" spans="36:311" x14ac:dyDescent="0.2">
      <c r="AJ46346" s="23"/>
      <c r="HH46346"/>
      <c r="IW46346" s="36"/>
      <c r="JI46346"/>
      <c r="JJ46346"/>
      <c r="KX46346" s="23"/>
      <c r="KY46346" s="23"/>
    </row>
    <row r="46347" spans="36:311" x14ac:dyDescent="0.2">
      <c r="AJ46347" s="23"/>
      <c r="HH46347"/>
      <c r="IW46347" s="36"/>
      <c r="JI46347"/>
      <c r="JJ46347"/>
      <c r="KX46347" s="23"/>
      <c r="KY46347" s="23"/>
    </row>
    <row r="46348" spans="36:311" x14ac:dyDescent="0.2">
      <c r="AJ46348" s="23"/>
      <c r="HH46348"/>
      <c r="IW46348" s="36"/>
      <c r="JI46348"/>
      <c r="JJ46348"/>
      <c r="KX46348" s="23"/>
      <c r="KY46348" s="23"/>
    </row>
    <row r="46349" spans="36:311" x14ac:dyDescent="0.2">
      <c r="AJ46349" s="23"/>
      <c r="HH46349"/>
      <c r="IW46349" s="36"/>
      <c r="JI46349"/>
      <c r="JJ46349"/>
      <c r="KX46349" s="23"/>
      <c r="KY46349" s="23"/>
    </row>
    <row r="46350" spans="36:311" x14ac:dyDescent="0.2">
      <c r="AJ46350" s="23"/>
      <c r="HH46350"/>
      <c r="IW46350" s="36"/>
      <c r="JI46350"/>
      <c r="JJ46350"/>
      <c r="KX46350" s="23"/>
      <c r="KY46350" s="23"/>
    </row>
    <row r="46351" spans="36:311" x14ac:dyDescent="0.2">
      <c r="AJ46351" s="23"/>
      <c r="HH46351"/>
      <c r="IW46351" s="36"/>
      <c r="JI46351"/>
      <c r="JJ46351"/>
      <c r="KX46351" s="23"/>
      <c r="KY46351" s="23"/>
    </row>
    <row r="46352" spans="36:311" x14ac:dyDescent="0.2">
      <c r="AJ46352" s="23"/>
      <c r="HH46352"/>
      <c r="IW46352" s="36"/>
      <c r="JI46352"/>
      <c r="JJ46352"/>
      <c r="KX46352" s="23"/>
      <c r="KY46352" s="23"/>
    </row>
    <row r="46353" spans="36:311" x14ac:dyDescent="0.2">
      <c r="AJ46353" s="23"/>
      <c r="HH46353"/>
      <c r="IW46353" s="36"/>
      <c r="JI46353"/>
      <c r="JJ46353"/>
      <c r="KX46353" s="23"/>
      <c r="KY46353" s="23"/>
    </row>
    <row r="46354" spans="36:311" x14ac:dyDescent="0.2">
      <c r="AJ46354" s="23"/>
      <c r="HH46354"/>
      <c r="IW46354" s="36"/>
      <c r="JI46354"/>
      <c r="JJ46354"/>
      <c r="KX46354" s="23"/>
      <c r="KY46354" s="23"/>
    </row>
    <row r="46355" spans="36:311" x14ac:dyDescent="0.2">
      <c r="AJ46355" s="23"/>
      <c r="HH46355"/>
      <c r="IW46355" s="36"/>
      <c r="JI46355"/>
      <c r="JJ46355"/>
      <c r="KX46355" s="23"/>
      <c r="KY46355" s="23"/>
    </row>
    <row r="46356" spans="36:311" x14ac:dyDescent="0.2">
      <c r="AJ46356" s="23"/>
      <c r="HH46356"/>
      <c r="IW46356" s="36"/>
      <c r="JI46356"/>
      <c r="JJ46356"/>
      <c r="KX46356" s="23"/>
      <c r="KY46356" s="23"/>
    </row>
    <row r="46357" spans="36:311" x14ac:dyDescent="0.2">
      <c r="AJ46357" s="23"/>
      <c r="HH46357"/>
      <c r="IW46357" s="36"/>
      <c r="JI46357"/>
      <c r="JJ46357"/>
      <c r="KX46357" s="23"/>
      <c r="KY46357" s="23"/>
    </row>
    <row r="46358" spans="36:311" x14ac:dyDescent="0.2">
      <c r="AJ46358" s="23"/>
      <c r="HH46358"/>
      <c r="IW46358" s="36"/>
      <c r="JI46358"/>
      <c r="JJ46358"/>
      <c r="KX46358" s="23"/>
      <c r="KY46358" s="23"/>
    </row>
    <row r="46359" spans="36:311" x14ac:dyDescent="0.2">
      <c r="AJ46359" s="23"/>
      <c r="HH46359"/>
      <c r="IW46359" s="36"/>
      <c r="JI46359"/>
      <c r="JJ46359"/>
      <c r="KX46359" s="23"/>
      <c r="KY46359" s="23"/>
    </row>
    <row r="46360" spans="36:311" x14ac:dyDescent="0.2">
      <c r="AJ46360" s="23"/>
      <c r="HH46360"/>
      <c r="IW46360" s="36"/>
      <c r="JI46360"/>
      <c r="JJ46360"/>
      <c r="KX46360" s="23"/>
      <c r="KY46360" s="23"/>
    </row>
    <row r="46361" spans="36:311" x14ac:dyDescent="0.2">
      <c r="AJ46361" s="23"/>
      <c r="HH46361"/>
      <c r="IW46361" s="36"/>
      <c r="JI46361"/>
      <c r="JJ46361"/>
      <c r="KX46361" s="23"/>
      <c r="KY46361" s="23"/>
    </row>
    <row r="46362" spans="36:311" x14ac:dyDescent="0.2">
      <c r="AJ46362" s="23"/>
      <c r="HH46362"/>
      <c r="IW46362" s="36"/>
      <c r="JI46362"/>
      <c r="JJ46362"/>
      <c r="KX46362" s="23"/>
      <c r="KY46362" s="23"/>
    </row>
    <row r="46363" spans="36:311" x14ac:dyDescent="0.2">
      <c r="AJ46363" s="23"/>
      <c r="HH46363"/>
      <c r="IW46363" s="36"/>
      <c r="JI46363"/>
      <c r="JJ46363"/>
      <c r="KX46363" s="23"/>
      <c r="KY46363" s="23"/>
    </row>
    <row r="46364" spans="36:311" x14ac:dyDescent="0.2">
      <c r="AJ46364" s="23"/>
      <c r="HH46364"/>
      <c r="IW46364" s="36"/>
      <c r="JI46364"/>
      <c r="JJ46364"/>
      <c r="KX46364" s="23"/>
      <c r="KY46364" s="23"/>
    </row>
    <row r="46365" spans="36:311" x14ac:dyDescent="0.2">
      <c r="AJ46365" s="23"/>
      <c r="HH46365"/>
      <c r="IW46365" s="36"/>
      <c r="JI46365"/>
      <c r="JJ46365"/>
      <c r="KX46365" s="23"/>
      <c r="KY46365" s="23"/>
    </row>
    <row r="46366" spans="36:311" x14ac:dyDescent="0.2">
      <c r="AJ46366" s="23"/>
      <c r="HH46366"/>
      <c r="IW46366" s="36"/>
      <c r="JI46366"/>
      <c r="JJ46366"/>
      <c r="KX46366" s="23"/>
      <c r="KY46366" s="23"/>
    </row>
    <row r="46367" spans="36:311" x14ac:dyDescent="0.2">
      <c r="AJ46367" s="23"/>
      <c r="HH46367"/>
      <c r="IW46367" s="36"/>
      <c r="JI46367"/>
      <c r="JJ46367"/>
      <c r="KX46367" s="23"/>
      <c r="KY46367" s="23"/>
    </row>
    <row r="46368" spans="36:311" x14ac:dyDescent="0.2">
      <c r="AJ46368" s="23"/>
      <c r="HH46368"/>
      <c r="IW46368" s="36"/>
      <c r="JI46368"/>
      <c r="JJ46368"/>
      <c r="KX46368" s="23"/>
      <c r="KY46368" s="23"/>
    </row>
    <row r="46369" spans="36:311" x14ac:dyDescent="0.2">
      <c r="AJ46369" s="23"/>
      <c r="HH46369"/>
      <c r="IW46369" s="36"/>
      <c r="JI46369"/>
      <c r="JJ46369"/>
      <c r="KX46369" s="23"/>
      <c r="KY46369" s="23"/>
    </row>
    <row r="46370" spans="36:311" x14ac:dyDescent="0.2">
      <c r="AJ46370" s="23"/>
      <c r="HH46370"/>
      <c r="IW46370" s="36"/>
      <c r="JI46370"/>
      <c r="JJ46370"/>
      <c r="KX46370" s="23"/>
      <c r="KY46370" s="23"/>
    </row>
    <row r="46371" spans="36:311" x14ac:dyDescent="0.2">
      <c r="AJ46371" s="23"/>
      <c r="HH46371"/>
      <c r="IW46371" s="36"/>
      <c r="JI46371"/>
      <c r="JJ46371"/>
      <c r="KX46371" s="23"/>
      <c r="KY46371" s="23"/>
    </row>
    <row r="46372" spans="36:311" x14ac:dyDescent="0.2">
      <c r="AJ46372" s="23"/>
      <c r="HH46372"/>
      <c r="IW46372" s="36"/>
      <c r="JI46372"/>
      <c r="JJ46372"/>
      <c r="KX46372" s="23"/>
      <c r="KY46372" s="23"/>
    </row>
    <row r="46373" spans="36:311" x14ac:dyDescent="0.2">
      <c r="AJ46373" s="23"/>
      <c r="HH46373"/>
      <c r="IW46373" s="36"/>
      <c r="JI46373"/>
      <c r="JJ46373"/>
      <c r="KX46373" s="23"/>
      <c r="KY46373" s="23"/>
    </row>
    <row r="46374" spans="36:311" x14ac:dyDescent="0.2">
      <c r="AJ46374" s="23"/>
      <c r="HH46374"/>
      <c r="IW46374" s="36"/>
      <c r="JI46374"/>
      <c r="JJ46374"/>
      <c r="KX46374" s="23"/>
      <c r="KY46374" s="23"/>
    </row>
    <row r="46375" spans="36:311" x14ac:dyDescent="0.2">
      <c r="AJ46375" s="23"/>
      <c r="HH46375"/>
      <c r="IW46375" s="36"/>
      <c r="JI46375"/>
      <c r="JJ46375"/>
      <c r="KX46375" s="23"/>
      <c r="KY46375" s="23"/>
    </row>
    <row r="46376" spans="36:311" x14ac:dyDescent="0.2">
      <c r="AJ46376" s="23"/>
      <c r="HH46376"/>
      <c r="IW46376" s="36"/>
      <c r="JI46376"/>
      <c r="JJ46376"/>
      <c r="KX46376" s="23"/>
      <c r="KY46376" s="23"/>
    </row>
    <row r="46377" spans="36:311" x14ac:dyDescent="0.2">
      <c r="AJ46377" s="23"/>
      <c r="HH46377"/>
      <c r="IW46377" s="36"/>
      <c r="JI46377"/>
      <c r="JJ46377"/>
      <c r="KX46377" s="23"/>
      <c r="KY46377" s="23"/>
    </row>
    <row r="46378" spans="36:311" x14ac:dyDescent="0.2">
      <c r="AJ46378" s="23"/>
      <c r="HH46378"/>
      <c r="IW46378" s="36"/>
      <c r="JI46378"/>
      <c r="JJ46378"/>
      <c r="KX46378" s="23"/>
      <c r="KY46378" s="23"/>
    </row>
    <row r="46379" spans="36:311" x14ac:dyDescent="0.2">
      <c r="AJ46379" s="23"/>
      <c r="HH46379"/>
      <c r="IW46379" s="36"/>
      <c r="JI46379"/>
      <c r="JJ46379"/>
      <c r="KX46379" s="23"/>
      <c r="KY46379" s="23"/>
    </row>
    <row r="46380" spans="36:311" x14ac:dyDescent="0.2">
      <c r="AJ46380" s="23"/>
      <c r="HH46380"/>
      <c r="IW46380" s="36"/>
      <c r="JI46380"/>
      <c r="JJ46380"/>
      <c r="KX46380" s="23"/>
      <c r="KY46380" s="23"/>
    </row>
    <row r="46381" spans="36:311" x14ac:dyDescent="0.2">
      <c r="AJ46381" s="23"/>
      <c r="HH46381"/>
      <c r="IW46381" s="36"/>
      <c r="JI46381"/>
      <c r="JJ46381"/>
      <c r="KX46381" s="23"/>
      <c r="KY46381" s="23"/>
    </row>
    <row r="46382" spans="36:311" x14ac:dyDescent="0.2">
      <c r="AJ46382" s="23"/>
      <c r="HH46382"/>
      <c r="IW46382" s="36"/>
      <c r="JI46382"/>
      <c r="JJ46382"/>
      <c r="KX46382" s="23"/>
      <c r="KY46382" s="23"/>
    </row>
    <row r="46383" spans="36:311" x14ac:dyDescent="0.2">
      <c r="AJ46383" s="23"/>
      <c r="HH46383"/>
      <c r="IW46383" s="36"/>
      <c r="JI46383"/>
      <c r="JJ46383"/>
      <c r="KX46383" s="23"/>
      <c r="KY46383" s="23"/>
    </row>
    <row r="46384" spans="36:311" x14ac:dyDescent="0.2">
      <c r="AJ46384" s="23"/>
      <c r="HH46384"/>
      <c r="IW46384" s="36"/>
      <c r="JI46384"/>
      <c r="JJ46384"/>
      <c r="KX46384" s="23"/>
      <c r="KY46384" s="23"/>
    </row>
    <row r="46385" spans="36:311" x14ac:dyDescent="0.2">
      <c r="AJ46385" s="23"/>
      <c r="HH46385"/>
      <c r="IW46385" s="36"/>
      <c r="JI46385"/>
      <c r="JJ46385"/>
      <c r="KX46385" s="23"/>
      <c r="KY46385" s="23"/>
    </row>
    <row r="46386" spans="36:311" x14ac:dyDescent="0.2">
      <c r="AJ46386" s="23"/>
      <c r="HH46386"/>
      <c r="IW46386" s="36"/>
      <c r="JI46386"/>
      <c r="JJ46386"/>
      <c r="KX46386" s="23"/>
      <c r="KY46386" s="23"/>
    </row>
    <row r="46387" spans="36:311" x14ac:dyDescent="0.2">
      <c r="AJ46387" s="23"/>
      <c r="HH46387"/>
      <c r="IW46387" s="36"/>
      <c r="JI46387"/>
      <c r="JJ46387"/>
      <c r="KX46387" s="23"/>
      <c r="KY46387" s="23"/>
    </row>
    <row r="46388" spans="36:311" x14ac:dyDescent="0.2">
      <c r="AJ46388" s="23"/>
      <c r="HH46388"/>
      <c r="IW46388" s="36"/>
      <c r="JI46388"/>
      <c r="JJ46388"/>
      <c r="KX46388" s="23"/>
      <c r="KY46388" s="23"/>
    </row>
    <row r="46389" spans="36:311" x14ac:dyDescent="0.2">
      <c r="AJ46389" s="23"/>
      <c r="HH46389"/>
      <c r="IW46389" s="36"/>
      <c r="JI46389"/>
      <c r="JJ46389"/>
      <c r="KX46389" s="23"/>
      <c r="KY46389" s="23"/>
    </row>
    <row r="46390" spans="36:311" x14ac:dyDescent="0.2">
      <c r="AJ46390" s="23"/>
      <c r="HH46390"/>
      <c r="IW46390" s="36"/>
      <c r="JI46390"/>
      <c r="JJ46390"/>
      <c r="KX46390" s="23"/>
      <c r="KY46390" s="23"/>
    </row>
    <row r="46391" spans="36:311" x14ac:dyDescent="0.2">
      <c r="AJ46391" s="23"/>
      <c r="HH46391"/>
      <c r="IW46391" s="36"/>
      <c r="JI46391"/>
      <c r="JJ46391"/>
      <c r="KX46391" s="23"/>
      <c r="KY46391" s="23"/>
    </row>
    <row r="46392" spans="36:311" x14ac:dyDescent="0.2">
      <c r="AJ46392" s="23"/>
      <c r="HH46392"/>
      <c r="IW46392" s="36"/>
      <c r="JI46392"/>
      <c r="JJ46392"/>
      <c r="KX46392" s="23"/>
      <c r="KY46392" s="23"/>
    </row>
    <row r="46393" spans="36:311" x14ac:dyDescent="0.2">
      <c r="AJ46393" s="23"/>
      <c r="HH46393"/>
      <c r="IW46393" s="36"/>
      <c r="JI46393"/>
      <c r="JJ46393"/>
      <c r="KX46393" s="23"/>
      <c r="KY46393" s="23"/>
    </row>
    <row r="46394" spans="36:311" x14ac:dyDescent="0.2">
      <c r="AJ46394" s="23"/>
      <c r="HH46394"/>
      <c r="IW46394" s="36"/>
      <c r="JI46394"/>
      <c r="JJ46394"/>
      <c r="KX46394" s="23"/>
      <c r="KY46394" s="23"/>
    </row>
    <row r="46395" spans="36:311" x14ac:dyDescent="0.2">
      <c r="AJ46395" s="23"/>
      <c r="HH46395"/>
      <c r="IW46395" s="36"/>
      <c r="JI46395"/>
      <c r="JJ46395"/>
      <c r="KX46395" s="23"/>
      <c r="KY46395" s="23"/>
    </row>
    <row r="46396" spans="36:311" x14ac:dyDescent="0.2">
      <c r="AJ46396" s="23"/>
      <c r="HH46396"/>
      <c r="IW46396" s="36"/>
      <c r="JI46396"/>
      <c r="JJ46396"/>
      <c r="KX46396" s="23"/>
      <c r="KY46396" s="23"/>
    </row>
    <row r="46397" spans="36:311" x14ac:dyDescent="0.2">
      <c r="AJ46397" s="23"/>
      <c r="HH46397"/>
      <c r="IW46397" s="36"/>
      <c r="JI46397"/>
      <c r="JJ46397"/>
      <c r="KX46397" s="23"/>
      <c r="KY46397" s="23"/>
    </row>
    <row r="46398" spans="36:311" x14ac:dyDescent="0.2">
      <c r="AJ46398" s="23"/>
      <c r="HH46398"/>
      <c r="IW46398" s="36"/>
      <c r="JI46398"/>
      <c r="JJ46398"/>
      <c r="KX46398" s="23"/>
      <c r="KY46398" s="23"/>
    </row>
    <row r="46399" spans="36:311" x14ac:dyDescent="0.2">
      <c r="AJ46399" s="23"/>
      <c r="HH46399"/>
      <c r="IW46399" s="36"/>
      <c r="JI46399"/>
      <c r="JJ46399"/>
      <c r="KX46399" s="23"/>
      <c r="KY46399" s="23"/>
    </row>
    <row r="46400" spans="36:311" x14ac:dyDescent="0.2">
      <c r="AJ46400" s="23"/>
      <c r="HH46400"/>
      <c r="IW46400" s="36"/>
      <c r="JI46400"/>
      <c r="JJ46400"/>
      <c r="KX46400" s="23"/>
      <c r="KY46400" s="23"/>
    </row>
    <row r="46401" spans="36:311" x14ac:dyDescent="0.2">
      <c r="AJ46401" s="23"/>
      <c r="HH46401"/>
      <c r="IW46401" s="36"/>
      <c r="JI46401"/>
      <c r="JJ46401"/>
      <c r="KX46401" s="23"/>
      <c r="KY46401" s="23"/>
    </row>
    <row r="46402" spans="36:311" x14ac:dyDescent="0.2">
      <c r="AJ46402" s="23"/>
      <c r="HH46402"/>
      <c r="IW46402" s="36"/>
      <c r="JI46402"/>
      <c r="JJ46402"/>
      <c r="KX46402" s="23"/>
      <c r="KY46402" s="23"/>
    </row>
    <row r="46403" spans="36:311" x14ac:dyDescent="0.2">
      <c r="AJ46403" s="23"/>
      <c r="HH46403"/>
      <c r="IW46403" s="36"/>
      <c r="JI46403"/>
      <c r="JJ46403"/>
      <c r="KX46403" s="23"/>
      <c r="KY46403" s="23"/>
    </row>
    <row r="46404" spans="36:311" x14ac:dyDescent="0.2">
      <c r="AJ46404" s="23"/>
      <c r="HH46404"/>
      <c r="IW46404" s="36"/>
      <c r="JI46404"/>
      <c r="JJ46404"/>
      <c r="KX46404" s="23"/>
      <c r="KY46404" s="23"/>
    </row>
    <row r="46405" spans="36:311" x14ac:dyDescent="0.2">
      <c r="AJ46405" s="23"/>
      <c r="HH46405"/>
      <c r="IW46405" s="36"/>
      <c r="JI46405"/>
      <c r="JJ46405"/>
      <c r="KX46405" s="23"/>
      <c r="KY46405" s="23"/>
    </row>
    <row r="46406" spans="36:311" x14ac:dyDescent="0.2">
      <c r="AJ46406" s="23"/>
      <c r="HH46406"/>
      <c r="IW46406" s="36"/>
      <c r="JI46406"/>
      <c r="JJ46406"/>
      <c r="KX46406" s="23"/>
      <c r="KY46406" s="23"/>
    </row>
    <row r="46407" spans="36:311" x14ac:dyDescent="0.2">
      <c r="AJ46407" s="23"/>
      <c r="HH46407"/>
      <c r="IW46407" s="36"/>
      <c r="JI46407"/>
      <c r="JJ46407"/>
      <c r="KX46407" s="23"/>
      <c r="KY46407" s="23"/>
    </row>
    <row r="46408" spans="36:311" x14ac:dyDescent="0.2">
      <c r="AJ46408" s="23"/>
      <c r="HH46408"/>
      <c r="IW46408" s="36"/>
      <c r="JI46408"/>
      <c r="JJ46408"/>
      <c r="KX46408" s="23"/>
      <c r="KY46408" s="23"/>
    </row>
    <row r="46409" spans="36:311" x14ac:dyDescent="0.2">
      <c r="AJ46409" s="23"/>
      <c r="HH46409"/>
      <c r="IW46409" s="36"/>
      <c r="JI46409"/>
      <c r="JJ46409"/>
      <c r="KX46409" s="23"/>
      <c r="KY46409" s="23"/>
    </row>
    <row r="46410" spans="36:311" x14ac:dyDescent="0.2">
      <c r="AJ46410" s="23"/>
      <c r="HH46410"/>
      <c r="IW46410" s="36"/>
      <c r="JI46410"/>
      <c r="JJ46410"/>
      <c r="KX46410" s="23"/>
      <c r="KY46410" s="23"/>
    </row>
    <row r="46411" spans="36:311" x14ac:dyDescent="0.2">
      <c r="AJ46411" s="23"/>
      <c r="HH46411"/>
      <c r="IW46411" s="36"/>
      <c r="JI46411"/>
      <c r="JJ46411"/>
      <c r="KX46411" s="23"/>
      <c r="KY46411" s="23"/>
    </row>
    <row r="46412" spans="36:311" x14ac:dyDescent="0.2">
      <c r="AJ46412" s="23"/>
      <c r="HH46412"/>
      <c r="IW46412" s="36"/>
      <c r="JI46412"/>
      <c r="JJ46412"/>
      <c r="KX46412" s="23"/>
      <c r="KY46412" s="23"/>
    </row>
    <row r="46413" spans="36:311" x14ac:dyDescent="0.2">
      <c r="AJ46413" s="23"/>
      <c r="HH46413"/>
      <c r="IW46413" s="36"/>
      <c r="JI46413"/>
      <c r="JJ46413"/>
      <c r="KX46413" s="23"/>
      <c r="KY46413" s="23"/>
    </row>
    <row r="46414" spans="36:311" x14ac:dyDescent="0.2">
      <c r="AJ46414" s="23"/>
      <c r="HH46414"/>
      <c r="IW46414" s="36"/>
      <c r="JI46414"/>
      <c r="JJ46414"/>
      <c r="KX46414" s="23"/>
      <c r="KY46414" s="23"/>
    </row>
    <row r="46415" spans="36:311" x14ac:dyDescent="0.2">
      <c r="AJ46415" s="23"/>
      <c r="HH46415"/>
      <c r="IW46415" s="36"/>
      <c r="JI46415"/>
      <c r="JJ46415"/>
      <c r="KX46415" s="23"/>
      <c r="KY46415" s="23"/>
    </row>
    <row r="46416" spans="36:311" x14ac:dyDescent="0.2">
      <c r="AJ46416" s="23"/>
      <c r="HH46416"/>
      <c r="IW46416" s="36"/>
      <c r="JI46416"/>
      <c r="JJ46416"/>
      <c r="KX46416" s="23"/>
      <c r="KY46416" s="23"/>
    </row>
    <row r="46417" spans="36:311" x14ac:dyDescent="0.2">
      <c r="AJ46417" s="23"/>
      <c r="HH46417"/>
      <c r="IW46417" s="36"/>
      <c r="JI46417"/>
      <c r="JJ46417"/>
      <c r="KX46417" s="23"/>
      <c r="KY46417" s="23"/>
    </row>
    <row r="46418" spans="36:311" x14ac:dyDescent="0.2">
      <c r="AJ46418" s="23"/>
      <c r="HH46418"/>
      <c r="IW46418" s="36"/>
      <c r="JI46418"/>
      <c r="JJ46418"/>
      <c r="KX46418" s="23"/>
      <c r="KY46418" s="23"/>
    </row>
    <row r="46419" spans="36:311" x14ac:dyDescent="0.2">
      <c r="AJ46419" s="23"/>
      <c r="HH46419"/>
      <c r="IW46419" s="36"/>
      <c r="JI46419"/>
      <c r="JJ46419"/>
      <c r="KX46419" s="23"/>
      <c r="KY46419" s="23"/>
    </row>
    <row r="46420" spans="36:311" x14ac:dyDescent="0.2">
      <c r="AJ46420" s="23"/>
      <c r="HH46420"/>
      <c r="IW46420" s="36"/>
      <c r="JI46420"/>
      <c r="JJ46420"/>
      <c r="KX46420" s="23"/>
      <c r="KY46420" s="23"/>
    </row>
    <row r="46421" spans="36:311" x14ac:dyDescent="0.2">
      <c r="AJ46421" s="23"/>
      <c r="HH46421"/>
      <c r="IW46421" s="36"/>
      <c r="JI46421"/>
      <c r="JJ46421"/>
      <c r="KX46421" s="23"/>
      <c r="KY46421" s="23"/>
    </row>
    <row r="46422" spans="36:311" x14ac:dyDescent="0.2">
      <c r="AJ46422" s="23"/>
      <c r="HH46422"/>
      <c r="IW46422" s="36"/>
      <c r="JI46422"/>
      <c r="JJ46422"/>
      <c r="KX46422" s="23"/>
      <c r="KY46422" s="23"/>
    </row>
    <row r="46423" spans="36:311" x14ac:dyDescent="0.2">
      <c r="AJ46423" s="23"/>
      <c r="HH46423"/>
      <c r="IW46423" s="36"/>
      <c r="JI46423"/>
      <c r="JJ46423"/>
      <c r="KX46423" s="23"/>
      <c r="KY46423" s="23"/>
    </row>
    <row r="46424" spans="36:311" x14ac:dyDescent="0.2">
      <c r="AJ46424" s="23"/>
      <c r="HH46424"/>
      <c r="IW46424" s="36"/>
      <c r="JI46424"/>
      <c r="JJ46424"/>
      <c r="KX46424" s="23"/>
      <c r="KY46424" s="23"/>
    </row>
    <row r="46425" spans="36:311" x14ac:dyDescent="0.2">
      <c r="AJ46425" s="23"/>
      <c r="HH46425"/>
      <c r="IW46425" s="36"/>
      <c r="JI46425"/>
      <c r="JJ46425"/>
      <c r="KX46425" s="23"/>
      <c r="KY46425" s="23"/>
    </row>
    <row r="46426" spans="36:311" x14ac:dyDescent="0.2">
      <c r="AJ46426" s="23"/>
      <c r="HH46426"/>
      <c r="IW46426" s="36"/>
      <c r="JI46426"/>
      <c r="JJ46426"/>
      <c r="KX46426" s="23"/>
      <c r="KY46426" s="23"/>
    </row>
    <row r="46427" spans="36:311" x14ac:dyDescent="0.2">
      <c r="AJ46427" s="23"/>
      <c r="HH46427"/>
      <c r="IW46427" s="36"/>
      <c r="JI46427"/>
      <c r="JJ46427"/>
      <c r="KX46427" s="23"/>
      <c r="KY46427" s="23"/>
    </row>
    <row r="46428" spans="36:311" x14ac:dyDescent="0.2">
      <c r="AJ46428" s="23"/>
      <c r="HH46428"/>
      <c r="IW46428" s="36"/>
      <c r="JI46428"/>
      <c r="JJ46428"/>
      <c r="KX46428" s="23"/>
      <c r="KY46428" s="23"/>
    </row>
    <row r="46429" spans="36:311" x14ac:dyDescent="0.2">
      <c r="AJ46429" s="23"/>
      <c r="HH46429"/>
      <c r="IW46429" s="36"/>
      <c r="JI46429"/>
      <c r="JJ46429"/>
      <c r="KX46429" s="23"/>
      <c r="KY46429" s="23"/>
    </row>
    <row r="46430" spans="36:311" x14ac:dyDescent="0.2">
      <c r="AJ46430" s="23"/>
      <c r="HH46430"/>
      <c r="IW46430" s="36"/>
      <c r="JI46430"/>
      <c r="JJ46430"/>
      <c r="KX46430" s="23"/>
      <c r="KY46430" s="23"/>
    </row>
    <row r="46431" spans="36:311" x14ac:dyDescent="0.2">
      <c r="AJ46431" s="23"/>
      <c r="HH46431"/>
      <c r="IW46431" s="36"/>
      <c r="JI46431"/>
      <c r="JJ46431"/>
      <c r="KX46431" s="23"/>
      <c r="KY46431" s="23"/>
    </row>
    <row r="46432" spans="36:311" x14ac:dyDescent="0.2">
      <c r="AJ46432" s="23"/>
      <c r="HH46432"/>
      <c r="IW46432" s="36"/>
      <c r="JI46432"/>
      <c r="JJ46432"/>
      <c r="KX46432" s="23"/>
      <c r="KY46432" s="23"/>
    </row>
    <row r="46433" spans="36:311" x14ac:dyDescent="0.2">
      <c r="AJ46433" s="23"/>
      <c r="HH46433"/>
      <c r="IW46433" s="36"/>
      <c r="JI46433"/>
      <c r="JJ46433"/>
      <c r="KX46433" s="23"/>
      <c r="KY46433" s="23"/>
    </row>
    <row r="46434" spans="36:311" x14ac:dyDescent="0.2">
      <c r="AJ46434" s="23"/>
      <c r="HH46434"/>
      <c r="IW46434" s="36"/>
      <c r="JI46434"/>
      <c r="JJ46434"/>
      <c r="KX46434" s="23"/>
      <c r="KY46434" s="23"/>
    </row>
    <row r="46435" spans="36:311" x14ac:dyDescent="0.2">
      <c r="AJ46435" s="23"/>
      <c r="HH46435"/>
      <c r="IW46435" s="36"/>
      <c r="JI46435"/>
      <c r="JJ46435"/>
      <c r="KX46435" s="23"/>
      <c r="KY46435" s="23"/>
    </row>
    <row r="46436" spans="36:311" x14ac:dyDescent="0.2">
      <c r="AJ46436" s="23"/>
      <c r="HH46436"/>
      <c r="IW46436" s="36"/>
      <c r="JI46436"/>
      <c r="JJ46436"/>
      <c r="KX46436" s="23"/>
      <c r="KY46436" s="23"/>
    </row>
    <row r="46437" spans="36:311" x14ac:dyDescent="0.2">
      <c r="AJ46437" s="23"/>
      <c r="HH46437"/>
      <c r="IW46437" s="36"/>
      <c r="JI46437"/>
      <c r="JJ46437"/>
      <c r="KX46437" s="23"/>
      <c r="KY46437" s="23"/>
    </row>
    <row r="46438" spans="36:311" x14ac:dyDescent="0.2">
      <c r="AJ46438" s="23"/>
      <c r="HH46438"/>
      <c r="IW46438" s="36"/>
      <c r="JI46438"/>
      <c r="JJ46438"/>
      <c r="KX46438" s="23"/>
      <c r="KY46438" s="23"/>
    </row>
    <row r="46439" spans="36:311" x14ac:dyDescent="0.2">
      <c r="AJ46439" s="23"/>
      <c r="HH46439"/>
      <c r="IW46439" s="36"/>
      <c r="JI46439"/>
      <c r="JJ46439"/>
      <c r="KX46439" s="23"/>
      <c r="KY46439" s="23"/>
    </row>
    <row r="46440" spans="36:311" x14ac:dyDescent="0.2">
      <c r="AJ46440" s="23"/>
      <c r="HH46440"/>
      <c r="IW46440" s="36"/>
      <c r="JI46440"/>
      <c r="JJ46440"/>
      <c r="KX46440" s="23"/>
      <c r="KY46440" s="23"/>
    </row>
    <row r="46441" spans="36:311" x14ac:dyDescent="0.2">
      <c r="AJ46441" s="23"/>
      <c r="HH46441"/>
      <c r="IW46441" s="36"/>
      <c r="JI46441"/>
      <c r="JJ46441"/>
      <c r="KX46441" s="23"/>
      <c r="KY46441" s="23"/>
    </row>
    <row r="46442" spans="36:311" x14ac:dyDescent="0.2">
      <c r="AJ46442" s="23"/>
      <c r="HH46442"/>
      <c r="IW46442" s="36"/>
      <c r="JI46442"/>
      <c r="JJ46442"/>
      <c r="KX46442" s="23"/>
      <c r="KY46442" s="23"/>
    </row>
    <row r="46443" spans="36:311" x14ac:dyDescent="0.2">
      <c r="AJ46443" s="23"/>
      <c r="HH46443"/>
      <c r="IW46443" s="36"/>
      <c r="JI46443"/>
      <c r="JJ46443"/>
      <c r="KX46443" s="23"/>
      <c r="KY46443" s="23"/>
    </row>
    <row r="46444" spans="36:311" x14ac:dyDescent="0.2">
      <c r="AJ46444" s="23"/>
      <c r="HH46444"/>
      <c r="IW46444" s="36"/>
      <c r="JI46444"/>
      <c r="JJ46444"/>
      <c r="KX46444" s="23"/>
      <c r="KY46444" s="23"/>
    </row>
    <row r="46445" spans="36:311" x14ac:dyDescent="0.2">
      <c r="AJ46445" s="23"/>
      <c r="HH46445"/>
      <c r="IW46445" s="36"/>
      <c r="JI46445"/>
      <c r="JJ46445"/>
      <c r="KX46445" s="23"/>
      <c r="KY46445" s="23"/>
    </row>
    <row r="46446" spans="36:311" x14ac:dyDescent="0.2">
      <c r="AJ46446" s="23"/>
      <c r="HH46446"/>
      <c r="IW46446" s="36"/>
      <c r="JI46446"/>
      <c r="JJ46446"/>
      <c r="KX46446" s="23"/>
      <c r="KY46446" s="23"/>
    </row>
    <row r="46447" spans="36:311" x14ac:dyDescent="0.2">
      <c r="AJ46447" s="23"/>
      <c r="HH46447"/>
      <c r="IW46447" s="36"/>
      <c r="JI46447"/>
      <c r="JJ46447"/>
      <c r="KX46447" s="23"/>
      <c r="KY46447" s="23"/>
    </row>
    <row r="46448" spans="36:311" x14ac:dyDescent="0.2">
      <c r="AJ46448" s="23"/>
      <c r="HH46448"/>
      <c r="IW46448" s="36"/>
      <c r="JI46448"/>
      <c r="JJ46448"/>
      <c r="KX46448" s="23"/>
      <c r="KY46448" s="23"/>
    </row>
    <row r="46449" spans="36:311" x14ac:dyDescent="0.2">
      <c r="AJ46449" s="23"/>
      <c r="HH46449"/>
      <c r="IW46449" s="36"/>
      <c r="JI46449"/>
      <c r="JJ46449"/>
      <c r="KX46449" s="23"/>
      <c r="KY46449" s="23"/>
    </row>
    <row r="46450" spans="36:311" x14ac:dyDescent="0.2">
      <c r="AJ46450" s="23"/>
      <c r="HH46450"/>
      <c r="IW46450" s="36"/>
      <c r="JI46450"/>
      <c r="JJ46450"/>
      <c r="KX46450" s="23"/>
      <c r="KY46450" s="23"/>
    </row>
    <row r="46451" spans="36:311" x14ac:dyDescent="0.2">
      <c r="AJ46451" s="23"/>
      <c r="HH46451"/>
      <c r="IW46451" s="36"/>
      <c r="JI46451"/>
      <c r="JJ46451"/>
      <c r="KX46451" s="23"/>
      <c r="KY46451" s="23"/>
    </row>
    <row r="46452" spans="36:311" x14ac:dyDescent="0.2">
      <c r="AJ46452" s="23"/>
      <c r="HH46452"/>
      <c r="IW46452" s="36"/>
      <c r="JI46452"/>
      <c r="JJ46452"/>
      <c r="KX46452" s="23"/>
      <c r="KY46452" s="23"/>
    </row>
    <row r="46453" spans="36:311" x14ac:dyDescent="0.2">
      <c r="AJ46453" s="23"/>
      <c r="HH46453"/>
      <c r="IW46453" s="36"/>
      <c r="JI46453"/>
      <c r="JJ46453"/>
      <c r="KX46453" s="23"/>
      <c r="KY46453" s="23"/>
    </row>
    <row r="46454" spans="36:311" x14ac:dyDescent="0.2">
      <c r="AJ46454" s="23"/>
      <c r="HH46454"/>
      <c r="IW46454" s="36"/>
      <c r="JI46454"/>
      <c r="JJ46454"/>
      <c r="KX46454" s="23"/>
      <c r="KY46454" s="23"/>
    </row>
    <row r="46455" spans="36:311" x14ac:dyDescent="0.2">
      <c r="AJ46455" s="23"/>
      <c r="HH46455"/>
      <c r="IW46455" s="36"/>
      <c r="JI46455"/>
      <c r="JJ46455"/>
      <c r="KX46455" s="23"/>
      <c r="KY46455" s="23"/>
    </row>
    <row r="46456" spans="36:311" x14ac:dyDescent="0.2">
      <c r="AJ46456" s="23"/>
      <c r="HH46456"/>
      <c r="IW46456" s="36"/>
      <c r="JI46456"/>
      <c r="JJ46456"/>
      <c r="KX46456" s="23"/>
      <c r="KY46456" s="23"/>
    </row>
    <row r="46457" spans="36:311" x14ac:dyDescent="0.2">
      <c r="AJ46457" s="23"/>
      <c r="HH46457"/>
      <c r="IW46457" s="36"/>
      <c r="JI46457"/>
      <c r="JJ46457"/>
      <c r="KX46457" s="23"/>
      <c r="KY46457" s="23"/>
    </row>
    <row r="46458" spans="36:311" x14ac:dyDescent="0.2">
      <c r="AJ46458" s="23"/>
      <c r="HH46458"/>
      <c r="IW46458" s="36"/>
      <c r="JI46458"/>
      <c r="JJ46458"/>
      <c r="KX46458" s="23"/>
      <c r="KY46458" s="23"/>
    </row>
    <row r="46459" spans="36:311" x14ac:dyDescent="0.2">
      <c r="AJ46459" s="23"/>
      <c r="HH46459"/>
      <c r="IW46459" s="36"/>
      <c r="JI46459"/>
      <c r="JJ46459"/>
      <c r="KX46459" s="23"/>
      <c r="KY46459" s="23"/>
    </row>
    <row r="46460" spans="36:311" x14ac:dyDescent="0.2">
      <c r="AJ46460" s="23"/>
      <c r="HH46460"/>
      <c r="IW46460" s="36"/>
      <c r="JI46460"/>
      <c r="JJ46460"/>
      <c r="KX46460" s="23"/>
      <c r="KY46460" s="23"/>
    </row>
    <row r="46461" spans="36:311" x14ac:dyDescent="0.2">
      <c r="AJ46461" s="23"/>
      <c r="HH46461"/>
      <c r="IW46461" s="36"/>
      <c r="JI46461"/>
      <c r="JJ46461"/>
      <c r="KX46461" s="23"/>
      <c r="KY46461" s="23"/>
    </row>
    <row r="46462" spans="36:311" x14ac:dyDescent="0.2">
      <c r="AJ46462" s="23"/>
      <c r="HH46462"/>
      <c r="IW46462" s="36"/>
      <c r="JI46462"/>
      <c r="JJ46462"/>
      <c r="KX46462" s="23"/>
      <c r="KY46462" s="23"/>
    </row>
    <row r="46463" spans="36:311" x14ac:dyDescent="0.2">
      <c r="AJ46463" s="23"/>
      <c r="HH46463"/>
      <c r="IW46463" s="36"/>
      <c r="JI46463"/>
      <c r="JJ46463"/>
      <c r="KX46463" s="23"/>
      <c r="KY46463" s="23"/>
    </row>
    <row r="46464" spans="36:311" x14ac:dyDescent="0.2">
      <c r="AJ46464" s="23"/>
      <c r="HH46464"/>
      <c r="IW46464" s="36"/>
      <c r="JI46464"/>
      <c r="JJ46464"/>
      <c r="KX46464" s="23"/>
      <c r="KY46464" s="23"/>
    </row>
    <row r="46465" spans="36:311" x14ac:dyDescent="0.2">
      <c r="AJ46465" s="23"/>
      <c r="HH46465"/>
      <c r="IW46465" s="36"/>
      <c r="JI46465"/>
      <c r="JJ46465"/>
      <c r="KX46465" s="23"/>
      <c r="KY46465" s="23"/>
    </row>
    <row r="46466" spans="36:311" x14ac:dyDescent="0.2">
      <c r="AJ46466" s="23"/>
      <c r="HH46466"/>
      <c r="IW46466" s="36"/>
      <c r="JI46466"/>
      <c r="JJ46466"/>
      <c r="KX46466" s="23"/>
      <c r="KY46466" s="23"/>
    </row>
    <row r="46467" spans="36:311" x14ac:dyDescent="0.2">
      <c r="AJ46467" s="23"/>
      <c r="HH46467"/>
      <c r="IW46467" s="36"/>
      <c r="JI46467"/>
      <c r="JJ46467"/>
      <c r="KX46467" s="23"/>
      <c r="KY46467" s="23"/>
    </row>
    <row r="46468" spans="36:311" x14ac:dyDescent="0.2">
      <c r="AJ46468" s="23"/>
      <c r="HH46468"/>
      <c r="IW46468" s="36"/>
      <c r="JI46468"/>
      <c r="JJ46468"/>
      <c r="KX46468" s="23"/>
      <c r="KY46468" s="23"/>
    </row>
    <row r="46469" spans="36:311" x14ac:dyDescent="0.2">
      <c r="AJ46469" s="23"/>
      <c r="HH46469"/>
      <c r="IW46469" s="36"/>
      <c r="JI46469"/>
      <c r="JJ46469"/>
      <c r="KX46469" s="23"/>
      <c r="KY46469" s="23"/>
    </row>
    <row r="46470" spans="36:311" x14ac:dyDescent="0.2">
      <c r="AJ46470" s="23"/>
      <c r="HH46470"/>
      <c r="IW46470" s="36"/>
      <c r="JI46470"/>
      <c r="JJ46470"/>
      <c r="KX46470" s="23"/>
      <c r="KY46470" s="23"/>
    </row>
    <row r="46471" spans="36:311" x14ac:dyDescent="0.2">
      <c r="AJ46471" s="23"/>
      <c r="HH46471"/>
      <c r="IW46471" s="36"/>
      <c r="JI46471"/>
      <c r="JJ46471"/>
      <c r="KX46471" s="23"/>
      <c r="KY46471" s="23"/>
    </row>
    <row r="46472" spans="36:311" x14ac:dyDescent="0.2">
      <c r="AJ46472" s="23"/>
      <c r="HH46472"/>
      <c r="IW46472" s="36"/>
      <c r="JI46472"/>
      <c r="JJ46472"/>
      <c r="KX46472" s="23"/>
      <c r="KY46472" s="23"/>
    </row>
    <row r="46473" spans="36:311" x14ac:dyDescent="0.2">
      <c r="AJ46473" s="23"/>
      <c r="HH46473"/>
      <c r="IW46473" s="36"/>
      <c r="JI46473"/>
      <c r="JJ46473"/>
      <c r="KX46473" s="23"/>
      <c r="KY46473" s="23"/>
    </row>
    <row r="46474" spans="36:311" x14ac:dyDescent="0.2">
      <c r="AJ46474" s="23"/>
      <c r="HH46474"/>
      <c r="IW46474" s="36"/>
      <c r="JI46474"/>
      <c r="JJ46474"/>
      <c r="KX46474" s="23"/>
      <c r="KY46474" s="23"/>
    </row>
    <row r="46475" spans="36:311" x14ac:dyDescent="0.2">
      <c r="AJ46475" s="23"/>
      <c r="HH46475"/>
      <c r="IW46475" s="36"/>
      <c r="JI46475"/>
      <c r="JJ46475"/>
      <c r="KX46475" s="23"/>
      <c r="KY46475" s="23"/>
    </row>
    <row r="46476" spans="36:311" x14ac:dyDescent="0.2">
      <c r="AJ46476" s="23"/>
      <c r="HH46476"/>
      <c r="IW46476" s="36"/>
      <c r="JI46476"/>
      <c r="JJ46476"/>
      <c r="KX46476" s="23"/>
      <c r="KY46476" s="23"/>
    </row>
    <row r="46477" spans="36:311" x14ac:dyDescent="0.2">
      <c r="AJ46477" s="23"/>
      <c r="HH46477"/>
      <c r="IW46477" s="36"/>
      <c r="JI46477"/>
      <c r="JJ46477"/>
      <c r="KX46477" s="23"/>
      <c r="KY46477" s="23"/>
    </row>
    <row r="46478" spans="36:311" x14ac:dyDescent="0.2">
      <c r="AJ46478" s="23"/>
      <c r="HH46478"/>
      <c r="IW46478" s="36"/>
      <c r="JI46478"/>
      <c r="JJ46478"/>
      <c r="KX46478" s="23"/>
      <c r="KY46478" s="23"/>
    </row>
    <row r="46479" spans="36:311" x14ac:dyDescent="0.2">
      <c r="AJ46479" s="23"/>
      <c r="HH46479"/>
      <c r="IW46479" s="36"/>
      <c r="JI46479"/>
      <c r="JJ46479"/>
      <c r="KX46479" s="23"/>
      <c r="KY46479" s="23"/>
    </row>
    <row r="46480" spans="36:311" x14ac:dyDescent="0.2">
      <c r="AJ46480" s="23"/>
      <c r="HH46480"/>
      <c r="IW46480" s="36"/>
      <c r="JI46480"/>
      <c r="JJ46480"/>
      <c r="KX46480" s="23"/>
      <c r="KY46480" s="23"/>
    </row>
    <row r="46481" spans="36:311" x14ac:dyDescent="0.2">
      <c r="AJ46481" s="23"/>
      <c r="HH46481"/>
      <c r="IW46481" s="36"/>
      <c r="JI46481"/>
      <c r="JJ46481"/>
      <c r="KX46481" s="23"/>
      <c r="KY46481" s="23"/>
    </row>
    <row r="46482" spans="36:311" x14ac:dyDescent="0.2">
      <c r="AJ46482" s="23"/>
      <c r="HH46482"/>
      <c r="IW46482" s="36"/>
      <c r="JI46482"/>
      <c r="JJ46482"/>
      <c r="KX46482" s="23"/>
      <c r="KY46482" s="23"/>
    </row>
    <row r="46483" spans="36:311" x14ac:dyDescent="0.2">
      <c r="AJ46483" s="23"/>
      <c r="HH46483"/>
      <c r="IW46483" s="36"/>
      <c r="JI46483"/>
      <c r="JJ46483"/>
      <c r="KX46483" s="23"/>
      <c r="KY46483" s="23"/>
    </row>
    <row r="46484" spans="36:311" x14ac:dyDescent="0.2">
      <c r="AJ46484" s="23"/>
      <c r="HH46484"/>
      <c r="IW46484" s="36"/>
      <c r="JI46484"/>
      <c r="JJ46484"/>
      <c r="KX46484" s="23"/>
      <c r="KY46484" s="23"/>
    </row>
    <row r="46485" spans="36:311" x14ac:dyDescent="0.2">
      <c r="AJ46485" s="23"/>
      <c r="HH46485"/>
      <c r="IW46485" s="36"/>
      <c r="JI46485"/>
      <c r="JJ46485"/>
      <c r="KX46485" s="23"/>
      <c r="KY46485" s="23"/>
    </row>
    <row r="46486" spans="36:311" x14ac:dyDescent="0.2">
      <c r="AJ46486" s="23"/>
      <c r="HH46486"/>
      <c r="IW46486" s="36"/>
      <c r="JI46486"/>
      <c r="JJ46486"/>
      <c r="KX46486" s="23"/>
      <c r="KY46486" s="23"/>
    </row>
    <row r="46487" spans="36:311" x14ac:dyDescent="0.2">
      <c r="AJ46487" s="23"/>
      <c r="HH46487"/>
      <c r="IW46487" s="36"/>
      <c r="JI46487"/>
      <c r="JJ46487"/>
      <c r="KX46487" s="23"/>
      <c r="KY46487" s="23"/>
    </row>
    <row r="46488" spans="36:311" x14ac:dyDescent="0.2">
      <c r="AJ46488" s="23"/>
      <c r="HH46488"/>
      <c r="IW46488" s="36"/>
      <c r="JI46488"/>
      <c r="JJ46488"/>
      <c r="KX46488" s="23"/>
      <c r="KY46488" s="23"/>
    </row>
    <row r="46489" spans="36:311" x14ac:dyDescent="0.2">
      <c r="AJ46489" s="23"/>
      <c r="HH46489"/>
      <c r="IW46489" s="36"/>
      <c r="JI46489"/>
      <c r="JJ46489"/>
      <c r="KX46489" s="23"/>
      <c r="KY46489" s="23"/>
    </row>
    <row r="46490" spans="36:311" x14ac:dyDescent="0.2">
      <c r="AJ46490" s="23"/>
      <c r="HH46490"/>
      <c r="IW46490" s="36"/>
      <c r="JI46490"/>
      <c r="JJ46490"/>
      <c r="KX46490" s="23"/>
      <c r="KY46490" s="23"/>
    </row>
    <row r="46491" spans="36:311" x14ac:dyDescent="0.2">
      <c r="AJ46491" s="23"/>
      <c r="HH46491"/>
      <c r="IW46491" s="36"/>
      <c r="JI46491"/>
      <c r="JJ46491"/>
      <c r="KX46491" s="23"/>
      <c r="KY46491" s="23"/>
    </row>
    <row r="46492" spans="36:311" x14ac:dyDescent="0.2">
      <c r="AJ46492" s="23"/>
      <c r="HH46492"/>
      <c r="IW46492" s="36"/>
      <c r="JI46492"/>
      <c r="JJ46492"/>
      <c r="KX46492" s="23"/>
      <c r="KY46492" s="23"/>
    </row>
    <row r="46493" spans="36:311" x14ac:dyDescent="0.2">
      <c r="AJ46493" s="23"/>
      <c r="HH46493"/>
      <c r="IW46493" s="36"/>
      <c r="JI46493"/>
      <c r="JJ46493"/>
      <c r="KX46493" s="23"/>
      <c r="KY46493" s="23"/>
    </row>
    <row r="46494" spans="36:311" x14ac:dyDescent="0.2">
      <c r="AJ46494" s="23"/>
      <c r="HH46494"/>
      <c r="IW46494" s="36"/>
      <c r="JI46494"/>
      <c r="JJ46494"/>
      <c r="KX46494" s="23"/>
      <c r="KY46494" s="23"/>
    </row>
    <row r="46495" spans="36:311" x14ac:dyDescent="0.2">
      <c r="AJ46495" s="23"/>
      <c r="HH46495"/>
      <c r="IW46495" s="36"/>
      <c r="JI46495"/>
      <c r="JJ46495"/>
      <c r="KX46495" s="23"/>
      <c r="KY46495" s="23"/>
    </row>
    <row r="46496" spans="36:311" x14ac:dyDescent="0.2">
      <c r="AJ46496" s="23"/>
      <c r="HH46496"/>
      <c r="IW46496" s="36"/>
      <c r="JI46496"/>
      <c r="JJ46496"/>
      <c r="KX46496" s="23"/>
      <c r="KY46496" s="23"/>
    </row>
    <row r="46497" spans="36:311" x14ac:dyDescent="0.2">
      <c r="AJ46497" s="23"/>
      <c r="HH46497"/>
      <c r="IW46497" s="36"/>
      <c r="JI46497"/>
      <c r="JJ46497"/>
      <c r="KX46497" s="23"/>
      <c r="KY46497" s="23"/>
    </row>
    <row r="46498" spans="36:311" x14ac:dyDescent="0.2">
      <c r="AJ46498" s="23"/>
      <c r="HH46498"/>
      <c r="IW46498" s="36"/>
      <c r="JI46498"/>
      <c r="JJ46498"/>
      <c r="KX46498" s="23"/>
      <c r="KY46498" s="23"/>
    </row>
    <row r="46499" spans="36:311" x14ac:dyDescent="0.2">
      <c r="AJ46499" s="23"/>
      <c r="HH46499"/>
      <c r="IW46499" s="36"/>
      <c r="JI46499"/>
      <c r="JJ46499"/>
      <c r="KX46499" s="23"/>
      <c r="KY46499" s="23"/>
    </row>
    <row r="46500" spans="36:311" x14ac:dyDescent="0.2">
      <c r="AJ46500" s="23"/>
      <c r="HH46500"/>
      <c r="IW46500" s="36"/>
      <c r="JI46500"/>
      <c r="JJ46500"/>
      <c r="KX46500" s="23"/>
      <c r="KY46500" s="23"/>
    </row>
    <row r="46501" spans="36:311" x14ac:dyDescent="0.2">
      <c r="AJ46501" s="23"/>
      <c r="HH46501"/>
      <c r="IW46501" s="36"/>
      <c r="JI46501"/>
      <c r="JJ46501"/>
      <c r="KX46501" s="23"/>
      <c r="KY46501" s="23"/>
    </row>
    <row r="46502" spans="36:311" x14ac:dyDescent="0.2">
      <c r="AJ46502" s="23"/>
      <c r="HH46502"/>
      <c r="IW46502" s="36"/>
      <c r="JI46502"/>
      <c r="JJ46502"/>
      <c r="KX46502" s="23"/>
      <c r="KY46502" s="23"/>
    </row>
    <row r="46503" spans="36:311" x14ac:dyDescent="0.2">
      <c r="AJ46503" s="23"/>
      <c r="HH46503"/>
      <c r="IW46503" s="36"/>
      <c r="JI46503"/>
      <c r="JJ46503"/>
      <c r="KX46503" s="23"/>
      <c r="KY46503" s="23"/>
    </row>
    <row r="46504" spans="36:311" x14ac:dyDescent="0.2">
      <c r="AJ46504" s="23"/>
      <c r="HH46504"/>
      <c r="IW46504" s="36"/>
      <c r="JI46504"/>
      <c r="JJ46504"/>
      <c r="KX46504" s="23"/>
      <c r="KY46504" s="23"/>
    </row>
    <row r="46505" spans="36:311" x14ac:dyDescent="0.2">
      <c r="AJ46505" s="23"/>
      <c r="HH46505"/>
      <c r="IW46505" s="36"/>
      <c r="JI46505"/>
      <c r="JJ46505"/>
      <c r="KX46505" s="23"/>
      <c r="KY46505" s="23"/>
    </row>
    <row r="46506" spans="36:311" x14ac:dyDescent="0.2">
      <c r="AJ46506" s="23"/>
      <c r="HH46506"/>
      <c r="IW46506" s="36"/>
      <c r="JI46506"/>
      <c r="JJ46506"/>
      <c r="KX46506" s="23"/>
      <c r="KY46506" s="23"/>
    </row>
    <row r="46507" spans="36:311" x14ac:dyDescent="0.2">
      <c r="AJ46507" s="23"/>
      <c r="HH46507"/>
      <c r="IW46507" s="36"/>
      <c r="JI46507"/>
      <c r="JJ46507"/>
      <c r="KX46507" s="23"/>
      <c r="KY46507" s="23"/>
    </row>
    <row r="46508" spans="36:311" x14ac:dyDescent="0.2">
      <c r="AJ46508" s="23"/>
      <c r="HH46508"/>
      <c r="IW46508" s="36"/>
      <c r="JI46508"/>
      <c r="JJ46508"/>
      <c r="KX46508" s="23"/>
      <c r="KY46508" s="23"/>
    </row>
    <row r="46509" spans="36:311" x14ac:dyDescent="0.2">
      <c r="AJ46509" s="23"/>
      <c r="HH46509"/>
      <c r="IW46509" s="36"/>
      <c r="JI46509"/>
      <c r="JJ46509"/>
      <c r="KX46509" s="23"/>
      <c r="KY46509" s="23"/>
    </row>
    <row r="46510" spans="36:311" x14ac:dyDescent="0.2">
      <c r="AJ46510" s="23"/>
      <c r="HH46510"/>
      <c r="IW46510" s="36"/>
      <c r="JI46510"/>
      <c r="JJ46510"/>
      <c r="KX46510" s="23"/>
      <c r="KY46510" s="23"/>
    </row>
    <row r="46511" spans="36:311" x14ac:dyDescent="0.2">
      <c r="AJ46511" s="23"/>
      <c r="HH46511"/>
      <c r="IW46511" s="36"/>
      <c r="JI46511"/>
      <c r="JJ46511"/>
      <c r="KX46511" s="23"/>
      <c r="KY46511" s="23"/>
    </row>
    <row r="46512" spans="36:311" x14ac:dyDescent="0.2">
      <c r="AJ46512" s="23"/>
      <c r="HH46512"/>
      <c r="IW46512" s="36"/>
      <c r="JI46512"/>
      <c r="JJ46512"/>
      <c r="KX46512" s="23"/>
      <c r="KY46512" s="23"/>
    </row>
    <row r="46513" spans="36:311" x14ac:dyDescent="0.2">
      <c r="AJ46513" s="23"/>
      <c r="HH46513"/>
      <c r="IW46513" s="36"/>
      <c r="JI46513"/>
      <c r="JJ46513"/>
      <c r="KX46513" s="23"/>
      <c r="KY46513" s="23"/>
    </row>
    <row r="46514" spans="36:311" x14ac:dyDescent="0.2">
      <c r="AJ46514" s="23"/>
      <c r="HH46514"/>
      <c r="IW46514" s="36"/>
      <c r="JI46514"/>
      <c r="JJ46514"/>
      <c r="KX46514" s="23"/>
      <c r="KY46514" s="23"/>
    </row>
    <row r="46515" spans="36:311" x14ac:dyDescent="0.2">
      <c r="AJ46515" s="23"/>
      <c r="HH46515"/>
      <c r="IW46515" s="36"/>
      <c r="JI46515"/>
      <c r="JJ46515"/>
      <c r="KX46515" s="23"/>
      <c r="KY46515" s="23"/>
    </row>
    <row r="46516" spans="36:311" x14ac:dyDescent="0.2">
      <c r="AJ46516" s="23"/>
      <c r="HH46516"/>
      <c r="IW46516" s="36"/>
      <c r="JI46516"/>
      <c r="JJ46516"/>
      <c r="KX46516" s="23"/>
      <c r="KY46516" s="23"/>
    </row>
    <row r="46517" spans="36:311" x14ac:dyDescent="0.2">
      <c r="AJ46517" s="23"/>
      <c r="HH46517"/>
      <c r="IW46517" s="36"/>
      <c r="JI46517"/>
      <c r="JJ46517"/>
      <c r="KX46517" s="23"/>
      <c r="KY46517" s="23"/>
    </row>
    <row r="46518" spans="36:311" x14ac:dyDescent="0.2">
      <c r="AJ46518" s="23"/>
      <c r="HH46518"/>
      <c r="IW46518" s="36"/>
      <c r="JI46518"/>
      <c r="JJ46518"/>
      <c r="KX46518" s="23"/>
      <c r="KY46518" s="23"/>
    </row>
    <row r="46519" spans="36:311" x14ac:dyDescent="0.2">
      <c r="AJ46519" s="23"/>
      <c r="HH46519"/>
      <c r="IW46519" s="36"/>
      <c r="JI46519"/>
      <c r="JJ46519"/>
      <c r="KX46519" s="23"/>
      <c r="KY46519" s="23"/>
    </row>
    <row r="46520" spans="36:311" x14ac:dyDescent="0.2">
      <c r="AJ46520" s="23"/>
      <c r="HH46520"/>
      <c r="IW46520" s="36"/>
      <c r="JI46520"/>
      <c r="JJ46520"/>
      <c r="KX46520" s="23"/>
      <c r="KY46520" s="23"/>
    </row>
    <row r="46521" spans="36:311" x14ac:dyDescent="0.2">
      <c r="AJ46521" s="23"/>
      <c r="HH46521"/>
      <c r="IW46521" s="36"/>
      <c r="JI46521"/>
      <c r="JJ46521"/>
      <c r="KX46521" s="23"/>
      <c r="KY46521" s="23"/>
    </row>
    <row r="46522" spans="36:311" x14ac:dyDescent="0.2">
      <c r="AJ46522" s="23"/>
      <c r="HH46522"/>
      <c r="IW46522" s="36"/>
      <c r="JI46522"/>
      <c r="JJ46522"/>
      <c r="KX46522" s="23"/>
      <c r="KY46522" s="23"/>
    </row>
    <row r="46523" spans="36:311" x14ac:dyDescent="0.2">
      <c r="AJ46523" s="23"/>
      <c r="HH46523"/>
      <c r="IW46523" s="36"/>
      <c r="JI46523"/>
      <c r="JJ46523"/>
      <c r="KX46523" s="23"/>
      <c r="KY46523" s="23"/>
    </row>
    <row r="46524" spans="36:311" x14ac:dyDescent="0.2">
      <c r="AJ46524" s="23"/>
      <c r="HH46524"/>
      <c r="IW46524" s="36"/>
      <c r="JI46524"/>
      <c r="JJ46524"/>
      <c r="KX46524" s="23"/>
      <c r="KY46524" s="23"/>
    </row>
    <row r="46525" spans="36:311" x14ac:dyDescent="0.2">
      <c r="AJ46525" s="23"/>
      <c r="HH46525"/>
      <c r="IW46525" s="36"/>
      <c r="JI46525"/>
      <c r="JJ46525"/>
      <c r="KX46525" s="23"/>
      <c r="KY46525" s="23"/>
    </row>
    <row r="46526" spans="36:311" x14ac:dyDescent="0.2">
      <c r="AJ46526" s="23"/>
      <c r="HH46526"/>
      <c r="IW46526" s="36"/>
      <c r="JI46526"/>
      <c r="JJ46526"/>
      <c r="KX46526" s="23"/>
      <c r="KY46526" s="23"/>
    </row>
    <row r="46527" spans="36:311" x14ac:dyDescent="0.2">
      <c r="AJ46527" s="23"/>
      <c r="HH46527"/>
      <c r="IW46527" s="36"/>
      <c r="JI46527"/>
      <c r="JJ46527"/>
      <c r="KX46527" s="23"/>
      <c r="KY46527" s="23"/>
    </row>
    <row r="46528" spans="36:311" x14ac:dyDescent="0.2">
      <c r="AJ46528" s="23"/>
      <c r="HH46528"/>
      <c r="IW46528" s="36"/>
      <c r="JI46528"/>
      <c r="JJ46528"/>
      <c r="KX46528" s="23"/>
      <c r="KY46528" s="23"/>
    </row>
    <row r="46529" spans="36:311" x14ac:dyDescent="0.2">
      <c r="AJ46529" s="23"/>
      <c r="HH46529"/>
      <c r="IW46529" s="36"/>
      <c r="JI46529"/>
      <c r="JJ46529"/>
      <c r="KX46529" s="23"/>
      <c r="KY46529" s="23"/>
    </row>
    <row r="46530" spans="36:311" x14ac:dyDescent="0.2">
      <c r="AJ46530" s="23"/>
      <c r="HH46530"/>
      <c r="IW46530" s="36"/>
      <c r="JI46530"/>
      <c r="JJ46530"/>
      <c r="KX46530" s="23"/>
      <c r="KY46530" s="23"/>
    </row>
    <row r="46531" spans="36:311" x14ac:dyDescent="0.2">
      <c r="AJ46531" s="23"/>
      <c r="HH46531"/>
      <c r="IW46531" s="36"/>
      <c r="JI46531"/>
      <c r="JJ46531"/>
      <c r="KX46531" s="23"/>
      <c r="KY46531" s="23"/>
    </row>
    <row r="46532" spans="36:311" x14ac:dyDescent="0.2">
      <c r="AJ46532" s="23"/>
      <c r="HH46532"/>
      <c r="IW46532" s="36"/>
      <c r="JI46532"/>
      <c r="JJ46532"/>
      <c r="KX46532" s="23"/>
      <c r="KY46532" s="23"/>
    </row>
    <row r="46533" spans="36:311" x14ac:dyDescent="0.2">
      <c r="AJ46533" s="23"/>
      <c r="HH46533"/>
      <c r="IW46533" s="36"/>
      <c r="JI46533"/>
      <c r="JJ46533"/>
      <c r="KX46533" s="23"/>
      <c r="KY46533" s="23"/>
    </row>
    <row r="46534" spans="36:311" x14ac:dyDescent="0.2">
      <c r="AJ46534" s="23"/>
      <c r="HH46534"/>
      <c r="IW46534" s="36"/>
      <c r="JI46534"/>
      <c r="JJ46534"/>
      <c r="KX46534" s="23"/>
      <c r="KY46534" s="23"/>
    </row>
    <row r="46535" spans="36:311" x14ac:dyDescent="0.2">
      <c r="AJ46535" s="23"/>
      <c r="HH46535"/>
      <c r="IW46535" s="36"/>
      <c r="JI46535"/>
      <c r="JJ46535"/>
      <c r="KX46535" s="23"/>
      <c r="KY46535" s="23"/>
    </row>
    <row r="46536" spans="36:311" x14ac:dyDescent="0.2">
      <c r="AJ46536" s="23"/>
      <c r="HH46536"/>
      <c r="IW46536" s="36"/>
      <c r="JI46536"/>
      <c r="JJ46536"/>
      <c r="KX46536" s="23"/>
      <c r="KY46536" s="23"/>
    </row>
    <row r="46537" spans="36:311" x14ac:dyDescent="0.2">
      <c r="AJ46537" s="23"/>
      <c r="HH46537"/>
      <c r="IW46537" s="36"/>
      <c r="JI46537"/>
      <c r="JJ46537"/>
      <c r="KX46537" s="23"/>
      <c r="KY46537" s="23"/>
    </row>
    <row r="46538" spans="36:311" x14ac:dyDescent="0.2">
      <c r="AJ46538" s="23"/>
      <c r="HH46538"/>
      <c r="IW46538" s="36"/>
      <c r="JI46538"/>
      <c r="JJ46538"/>
      <c r="KX46538" s="23"/>
      <c r="KY46538" s="23"/>
    </row>
    <row r="46539" spans="36:311" x14ac:dyDescent="0.2">
      <c r="AJ46539" s="23"/>
      <c r="HH46539"/>
      <c r="IW46539" s="36"/>
      <c r="JI46539"/>
      <c r="JJ46539"/>
      <c r="KX46539" s="23"/>
      <c r="KY46539" s="23"/>
    </row>
    <row r="46540" spans="36:311" x14ac:dyDescent="0.2">
      <c r="AJ46540" s="23"/>
      <c r="HH46540"/>
      <c r="IW46540" s="36"/>
      <c r="JI46540"/>
      <c r="JJ46540"/>
      <c r="KX46540" s="23"/>
      <c r="KY46540" s="23"/>
    </row>
    <row r="46541" spans="36:311" x14ac:dyDescent="0.2">
      <c r="AJ46541" s="23"/>
      <c r="HH46541"/>
      <c r="IW46541" s="36"/>
      <c r="JI46541"/>
      <c r="JJ46541"/>
      <c r="KX46541" s="23"/>
      <c r="KY46541" s="23"/>
    </row>
    <row r="46542" spans="36:311" x14ac:dyDescent="0.2">
      <c r="AJ46542" s="23"/>
      <c r="HH46542"/>
      <c r="IW46542" s="36"/>
      <c r="JI46542"/>
      <c r="JJ46542"/>
      <c r="KX46542" s="23"/>
      <c r="KY46542" s="23"/>
    </row>
    <row r="46543" spans="36:311" x14ac:dyDescent="0.2">
      <c r="AJ46543" s="23"/>
      <c r="HH46543"/>
      <c r="IW46543" s="36"/>
      <c r="JI46543"/>
      <c r="JJ46543"/>
      <c r="KX46543" s="23"/>
      <c r="KY46543" s="23"/>
    </row>
    <row r="46544" spans="36:311" x14ac:dyDescent="0.2">
      <c r="AJ46544" s="23"/>
      <c r="HH46544"/>
      <c r="IW46544" s="36"/>
      <c r="JI46544"/>
      <c r="JJ46544"/>
      <c r="KX46544" s="23"/>
      <c r="KY46544" s="23"/>
    </row>
    <row r="46545" spans="36:311" x14ac:dyDescent="0.2">
      <c r="AJ46545" s="23"/>
      <c r="HH46545"/>
      <c r="IW46545" s="36"/>
      <c r="JI46545"/>
      <c r="JJ46545"/>
      <c r="KX46545" s="23"/>
      <c r="KY46545" s="23"/>
    </row>
    <row r="46546" spans="36:311" x14ac:dyDescent="0.2">
      <c r="AJ46546" s="23"/>
      <c r="HH46546"/>
      <c r="IW46546" s="36"/>
      <c r="JI46546"/>
      <c r="JJ46546"/>
      <c r="KX46546" s="23"/>
      <c r="KY46546" s="23"/>
    </row>
    <row r="46547" spans="36:311" x14ac:dyDescent="0.2">
      <c r="AJ46547" s="23"/>
      <c r="HH46547"/>
      <c r="IW46547" s="36"/>
      <c r="JI46547"/>
      <c r="JJ46547"/>
      <c r="KX46547" s="23"/>
      <c r="KY46547" s="23"/>
    </row>
    <row r="46548" spans="36:311" x14ac:dyDescent="0.2">
      <c r="AJ46548" s="23"/>
      <c r="HH46548"/>
      <c r="IW46548" s="36"/>
      <c r="JI46548"/>
      <c r="JJ46548"/>
      <c r="KX46548" s="23"/>
      <c r="KY46548" s="23"/>
    </row>
    <row r="46549" spans="36:311" x14ac:dyDescent="0.2">
      <c r="AJ46549" s="23"/>
      <c r="HH46549"/>
      <c r="IW46549" s="36"/>
      <c r="JI46549"/>
      <c r="JJ46549"/>
      <c r="KX46549" s="23"/>
      <c r="KY46549" s="23"/>
    </row>
    <row r="46550" spans="36:311" x14ac:dyDescent="0.2">
      <c r="AJ46550" s="23"/>
      <c r="HH46550"/>
      <c r="IW46550" s="36"/>
      <c r="JI46550"/>
      <c r="JJ46550"/>
      <c r="KX46550" s="23"/>
      <c r="KY46550" s="23"/>
    </row>
    <row r="46551" spans="36:311" x14ac:dyDescent="0.2">
      <c r="AJ46551" s="23"/>
      <c r="HH46551"/>
      <c r="IW46551" s="36"/>
      <c r="JI46551"/>
      <c r="JJ46551"/>
      <c r="KX46551" s="23"/>
      <c r="KY46551" s="23"/>
    </row>
    <row r="46552" spans="36:311" x14ac:dyDescent="0.2">
      <c r="AJ46552" s="23"/>
      <c r="HH46552"/>
      <c r="IW46552" s="36"/>
      <c r="JI46552"/>
      <c r="JJ46552"/>
      <c r="KX46552" s="23"/>
      <c r="KY46552" s="23"/>
    </row>
    <row r="46553" spans="36:311" x14ac:dyDescent="0.2">
      <c r="AJ46553" s="23"/>
      <c r="HH46553"/>
      <c r="IW46553" s="36"/>
      <c r="JI46553"/>
      <c r="JJ46553"/>
      <c r="KX46553" s="23"/>
      <c r="KY46553" s="23"/>
    </row>
    <row r="46554" spans="36:311" x14ac:dyDescent="0.2">
      <c r="AJ46554" s="23"/>
      <c r="HH46554"/>
      <c r="IW46554" s="36"/>
      <c r="JI46554"/>
      <c r="JJ46554"/>
      <c r="KX46554" s="23"/>
      <c r="KY46554" s="23"/>
    </row>
    <row r="46555" spans="36:311" x14ac:dyDescent="0.2">
      <c r="AJ46555" s="23"/>
      <c r="HH46555"/>
      <c r="IW46555" s="36"/>
      <c r="JI46555"/>
      <c r="JJ46555"/>
      <c r="KX46555" s="23"/>
      <c r="KY46555" s="23"/>
    </row>
    <row r="46556" spans="36:311" x14ac:dyDescent="0.2">
      <c r="AJ46556" s="23"/>
      <c r="HH46556"/>
      <c r="IW46556" s="36"/>
      <c r="JI46556"/>
      <c r="JJ46556"/>
      <c r="KX46556" s="23"/>
      <c r="KY46556" s="23"/>
    </row>
    <row r="46557" spans="36:311" x14ac:dyDescent="0.2">
      <c r="AJ46557" s="23"/>
      <c r="HH46557"/>
      <c r="IW46557" s="36"/>
      <c r="JI46557"/>
      <c r="JJ46557"/>
      <c r="KX46557" s="23"/>
      <c r="KY46557" s="23"/>
    </row>
    <row r="46558" spans="36:311" x14ac:dyDescent="0.2">
      <c r="AJ46558" s="23"/>
      <c r="HH46558"/>
      <c r="IW46558" s="36"/>
      <c r="JI46558"/>
      <c r="JJ46558"/>
      <c r="KX46558" s="23"/>
      <c r="KY46558" s="23"/>
    </row>
    <row r="46559" spans="36:311" x14ac:dyDescent="0.2">
      <c r="AJ46559" s="23"/>
      <c r="HH46559"/>
      <c r="IW46559" s="36"/>
      <c r="JI46559"/>
      <c r="JJ46559"/>
      <c r="KX46559" s="23"/>
      <c r="KY46559" s="23"/>
    </row>
    <row r="46560" spans="36:311" x14ac:dyDescent="0.2">
      <c r="AJ46560" s="23"/>
      <c r="HH46560"/>
      <c r="IW46560" s="36"/>
      <c r="JI46560"/>
      <c r="JJ46560"/>
      <c r="KX46560" s="23"/>
      <c r="KY46560" s="23"/>
    </row>
    <row r="46561" spans="36:311" x14ac:dyDescent="0.2">
      <c r="AJ46561" s="23"/>
      <c r="HH46561"/>
      <c r="IW46561" s="36"/>
      <c r="JI46561"/>
      <c r="JJ46561"/>
      <c r="KX46561" s="23"/>
      <c r="KY46561" s="23"/>
    </row>
    <row r="46562" spans="36:311" x14ac:dyDescent="0.2">
      <c r="AJ46562" s="23"/>
      <c r="HH46562"/>
      <c r="IW46562" s="36"/>
      <c r="JI46562"/>
      <c r="JJ46562"/>
      <c r="KX46562" s="23"/>
      <c r="KY46562" s="23"/>
    </row>
    <row r="46563" spans="36:311" x14ac:dyDescent="0.2">
      <c r="AJ46563" s="23"/>
      <c r="HH46563"/>
      <c r="IW46563" s="36"/>
      <c r="JI46563"/>
      <c r="JJ46563"/>
      <c r="KX46563" s="23"/>
      <c r="KY46563" s="23"/>
    </row>
    <row r="46564" spans="36:311" x14ac:dyDescent="0.2">
      <c r="AJ46564" s="23"/>
      <c r="HH46564"/>
      <c r="IW46564" s="36"/>
      <c r="JI46564"/>
      <c r="JJ46564"/>
      <c r="KX46564" s="23"/>
      <c r="KY46564" s="23"/>
    </row>
    <row r="46565" spans="36:311" x14ac:dyDescent="0.2">
      <c r="AJ46565" s="23"/>
      <c r="HH46565"/>
      <c r="IW46565" s="36"/>
      <c r="JI46565"/>
      <c r="JJ46565"/>
      <c r="KX46565" s="23"/>
      <c r="KY46565" s="23"/>
    </row>
    <row r="46566" spans="36:311" x14ac:dyDescent="0.2">
      <c r="AJ46566" s="23"/>
      <c r="HH46566"/>
      <c r="IW46566" s="36"/>
      <c r="JI46566"/>
      <c r="JJ46566"/>
      <c r="KX46566" s="23"/>
      <c r="KY46566" s="23"/>
    </row>
    <row r="46567" spans="36:311" x14ac:dyDescent="0.2">
      <c r="AJ46567" s="23"/>
      <c r="HH46567"/>
      <c r="IW46567" s="36"/>
      <c r="JI46567"/>
      <c r="JJ46567"/>
      <c r="KX46567" s="23"/>
      <c r="KY46567" s="23"/>
    </row>
    <row r="46568" spans="36:311" x14ac:dyDescent="0.2">
      <c r="AJ46568" s="23"/>
      <c r="HH46568"/>
      <c r="IW46568" s="36"/>
      <c r="JI46568"/>
      <c r="JJ46568"/>
      <c r="KX46568" s="23"/>
      <c r="KY46568" s="23"/>
    </row>
    <row r="46569" spans="36:311" x14ac:dyDescent="0.2">
      <c r="AJ46569" s="23"/>
      <c r="HH46569"/>
      <c r="IW46569" s="36"/>
      <c r="JI46569"/>
      <c r="JJ46569"/>
      <c r="KX46569" s="23"/>
      <c r="KY46569" s="23"/>
    </row>
    <row r="46570" spans="36:311" x14ac:dyDescent="0.2">
      <c r="AJ46570" s="23"/>
      <c r="HH46570"/>
      <c r="IW46570" s="36"/>
      <c r="JI46570"/>
      <c r="JJ46570"/>
      <c r="KX46570" s="23"/>
      <c r="KY46570" s="23"/>
    </row>
    <row r="46571" spans="36:311" x14ac:dyDescent="0.2">
      <c r="AJ46571" s="23"/>
      <c r="HH46571"/>
      <c r="IW46571" s="36"/>
      <c r="JI46571"/>
      <c r="JJ46571"/>
      <c r="KX46571" s="23"/>
      <c r="KY46571" s="23"/>
    </row>
    <row r="46572" spans="36:311" x14ac:dyDescent="0.2">
      <c r="AJ46572" s="23"/>
      <c r="HH46572"/>
      <c r="IW46572" s="36"/>
      <c r="JI46572"/>
      <c r="JJ46572"/>
      <c r="KX46572" s="23"/>
      <c r="KY46572" s="23"/>
    </row>
    <row r="46573" spans="36:311" x14ac:dyDescent="0.2">
      <c r="AJ46573" s="23"/>
      <c r="HH46573"/>
      <c r="IW46573" s="36"/>
      <c r="JI46573"/>
      <c r="JJ46573"/>
      <c r="KX46573" s="23"/>
      <c r="KY46573" s="23"/>
    </row>
    <row r="46574" spans="36:311" x14ac:dyDescent="0.2">
      <c r="AJ46574" s="23"/>
      <c r="HH46574"/>
      <c r="IW46574" s="36"/>
      <c r="JI46574"/>
      <c r="JJ46574"/>
      <c r="KX46574" s="23"/>
      <c r="KY46574" s="23"/>
    </row>
    <row r="46575" spans="36:311" x14ac:dyDescent="0.2">
      <c r="AJ46575" s="23"/>
      <c r="HH46575"/>
      <c r="IW46575" s="36"/>
      <c r="JI46575"/>
      <c r="JJ46575"/>
      <c r="KX46575" s="23"/>
      <c r="KY46575" s="23"/>
    </row>
    <row r="46576" spans="36:311" x14ac:dyDescent="0.2">
      <c r="AJ46576" s="23"/>
      <c r="HH46576"/>
      <c r="IW46576" s="36"/>
      <c r="JI46576"/>
      <c r="JJ46576"/>
      <c r="KX46576" s="23"/>
      <c r="KY46576" s="23"/>
    </row>
    <row r="46577" spans="36:311" x14ac:dyDescent="0.2">
      <c r="AJ46577" s="23"/>
      <c r="HH46577"/>
      <c r="IW46577" s="36"/>
      <c r="JI46577"/>
      <c r="JJ46577"/>
      <c r="KX46577" s="23"/>
      <c r="KY46577" s="23"/>
    </row>
    <row r="46578" spans="36:311" x14ac:dyDescent="0.2">
      <c r="AJ46578" s="23"/>
      <c r="HH46578"/>
      <c r="IW46578" s="36"/>
      <c r="JI46578"/>
      <c r="JJ46578"/>
      <c r="KX46578" s="23"/>
      <c r="KY46578" s="23"/>
    </row>
    <row r="46579" spans="36:311" x14ac:dyDescent="0.2">
      <c r="AJ46579" s="23"/>
      <c r="HH46579"/>
      <c r="IW46579" s="36"/>
      <c r="JI46579"/>
      <c r="JJ46579"/>
      <c r="KX46579" s="23"/>
      <c r="KY46579" s="23"/>
    </row>
    <row r="46580" spans="36:311" x14ac:dyDescent="0.2">
      <c r="AJ46580" s="23"/>
      <c r="HH46580"/>
      <c r="IW46580" s="36"/>
      <c r="JI46580"/>
      <c r="JJ46580"/>
      <c r="KX46580" s="23"/>
      <c r="KY46580" s="23"/>
    </row>
    <row r="46581" spans="36:311" x14ac:dyDescent="0.2">
      <c r="AJ46581" s="23"/>
      <c r="HH46581"/>
      <c r="IW46581" s="36"/>
      <c r="JI46581"/>
      <c r="JJ46581"/>
      <c r="KX46581" s="23"/>
      <c r="KY46581" s="23"/>
    </row>
    <row r="46582" spans="36:311" x14ac:dyDescent="0.2">
      <c r="AJ46582" s="23"/>
      <c r="HH46582"/>
      <c r="IW46582" s="36"/>
      <c r="JI46582"/>
      <c r="JJ46582"/>
      <c r="KX46582" s="23"/>
      <c r="KY46582" s="23"/>
    </row>
    <row r="46583" spans="36:311" x14ac:dyDescent="0.2">
      <c r="AJ46583" s="23"/>
      <c r="HH46583"/>
      <c r="IW46583" s="36"/>
      <c r="JI46583"/>
      <c r="JJ46583"/>
      <c r="KX46583" s="23"/>
      <c r="KY46583" s="23"/>
    </row>
    <row r="46584" spans="36:311" x14ac:dyDescent="0.2">
      <c r="AJ46584" s="23"/>
      <c r="HH46584"/>
      <c r="IW46584" s="36"/>
      <c r="JI46584"/>
      <c r="JJ46584"/>
      <c r="KX46584" s="23"/>
      <c r="KY46584" s="23"/>
    </row>
    <row r="46585" spans="36:311" x14ac:dyDescent="0.2">
      <c r="AJ46585" s="23"/>
      <c r="HH46585"/>
      <c r="IW46585" s="36"/>
      <c r="JI46585"/>
      <c r="JJ46585"/>
      <c r="KX46585" s="23"/>
      <c r="KY46585" s="23"/>
    </row>
    <row r="46586" spans="36:311" x14ac:dyDescent="0.2">
      <c r="AJ46586" s="23"/>
      <c r="HH46586"/>
      <c r="IW46586" s="36"/>
      <c r="JI46586"/>
      <c r="JJ46586"/>
      <c r="KX46586" s="23"/>
      <c r="KY46586" s="23"/>
    </row>
    <row r="46587" spans="36:311" x14ac:dyDescent="0.2">
      <c r="AJ46587" s="23"/>
      <c r="HH46587"/>
      <c r="IW46587" s="36"/>
      <c r="JI46587"/>
      <c r="JJ46587"/>
      <c r="KX46587" s="23"/>
      <c r="KY46587" s="23"/>
    </row>
    <row r="46588" spans="36:311" x14ac:dyDescent="0.2">
      <c r="AJ46588" s="23"/>
      <c r="HH46588"/>
      <c r="IW46588" s="36"/>
      <c r="JI46588"/>
      <c r="JJ46588"/>
      <c r="KX46588" s="23"/>
      <c r="KY46588" s="23"/>
    </row>
    <row r="46589" spans="36:311" x14ac:dyDescent="0.2">
      <c r="AJ46589" s="23"/>
      <c r="HH46589"/>
      <c r="IW46589" s="36"/>
      <c r="JI46589"/>
      <c r="JJ46589"/>
      <c r="KX46589" s="23"/>
      <c r="KY46589" s="23"/>
    </row>
    <row r="46590" spans="36:311" x14ac:dyDescent="0.2">
      <c r="AJ46590" s="23"/>
      <c r="HH46590"/>
      <c r="IW46590" s="36"/>
      <c r="JI46590"/>
      <c r="JJ46590"/>
      <c r="KX46590" s="23"/>
      <c r="KY46590" s="23"/>
    </row>
    <row r="46591" spans="36:311" x14ac:dyDescent="0.2">
      <c r="AJ46591" s="23"/>
      <c r="HH46591"/>
      <c r="IW46591" s="36"/>
      <c r="JI46591"/>
      <c r="JJ46591"/>
      <c r="KX46591" s="23"/>
      <c r="KY46591" s="23"/>
    </row>
    <row r="46592" spans="36:311" x14ac:dyDescent="0.2">
      <c r="AJ46592" s="23"/>
      <c r="HH46592"/>
      <c r="IW46592" s="36"/>
      <c r="JI46592"/>
      <c r="JJ46592"/>
      <c r="KX46592" s="23"/>
      <c r="KY46592" s="23"/>
    </row>
    <row r="46593" spans="36:311" x14ac:dyDescent="0.2">
      <c r="AJ46593" s="23"/>
      <c r="HH46593"/>
      <c r="IW46593" s="36"/>
      <c r="JI46593"/>
      <c r="JJ46593"/>
      <c r="KX46593" s="23"/>
      <c r="KY46593" s="23"/>
    </row>
    <row r="46594" spans="36:311" x14ac:dyDescent="0.2">
      <c r="AJ46594" s="23"/>
      <c r="HH46594"/>
      <c r="IW46594" s="36"/>
      <c r="JI46594"/>
      <c r="JJ46594"/>
      <c r="KX46594" s="23"/>
      <c r="KY46594" s="23"/>
    </row>
    <row r="46595" spans="36:311" x14ac:dyDescent="0.2">
      <c r="AJ46595" s="23"/>
      <c r="HH46595"/>
      <c r="IW46595" s="36"/>
      <c r="JI46595"/>
      <c r="JJ46595"/>
      <c r="KX46595" s="23"/>
      <c r="KY46595" s="23"/>
    </row>
    <row r="46596" spans="36:311" x14ac:dyDescent="0.2">
      <c r="AJ46596" s="23"/>
      <c r="HH46596"/>
      <c r="IW46596" s="36"/>
      <c r="JI46596"/>
      <c r="JJ46596"/>
      <c r="KX46596" s="23"/>
      <c r="KY46596" s="23"/>
    </row>
    <row r="46597" spans="36:311" x14ac:dyDescent="0.2">
      <c r="AJ46597" s="23"/>
      <c r="HH46597"/>
      <c r="IW46597" s="36"/>
      <c r="JI46597"/>
      <c r="JJ46597"/>
      <c r="KX46597" s="23"/>
      <c r="KY46597" s="23"/>
    </row>
    <row r="46598" spans="36:311" x14ac:dyDescent="0.2">
      <c r="AJ46598" s="23"/>
      <c r="HH46598"/>
      <c r="IW46598" s="36"/>
      <c r="JI46598"/>
      <c r="JJ46598"/>
      <c r="KX46598" s="23"/>
      <c r="KY46598" s="23"/>
    </row>
    <row r="46599" spans="36:311" x14ac:dyDescent="0.2">
      <c r="AJ46599" s="23"/>
      <c r="HH46599"/>
      <c r="IW46599" s="36"/>
      <c r="JI46599"/>
      <c r="JJ46599"/>
      <c r="KX46599" s="23"/>
      <c r="KY46599" s="23"/>
    </row>
    <row r="46600" spans="36:311" x14ac:dyDescent="0.2">
      <c r="AJ46600" s="23"/>
      <c r="HH46600"/>
      <c r="IW46600" s="36"/>
      <c r="JI46600"/>
      <c r="JJ46600"/>
      <c r="KX46600" s="23"/>
      <c r="KY46600" s="23"/>
    </row>
    <row r="46601" spans="36:311" x14ac:dyDescent="0.2">
      <c r="AJ46601" s="23"/>
      <c r="HH46601"/>
      <c r="IW46601" s="36"/>
      <c r="JI46601"/>
      <c r="JJ46601"/>
      <c r="KX46601" s="23"/>
      <c r="KY46601" s="23"/>
    </row>
    <row r="46602" spans="36:311" x14ac:dyDescent="0.2">
      <c r="AJ46602" s="23"/>
      <c r="HH46602"/>
      <c r="IW46602" s="36"/>
      <c r="JI46602"/>
      <c r="JJ46602"/>
      <c r="KX46602" s="23"/>
      <c r="KY46602" s="23"/>
    </row>
    <row r="46603" spans="36:311" x14ac:dyDescent="0.2">
      <c r="AJ46603" s="23"/>
      <c r="HH46603"/>
      <c r="IW46603" s="36"/>
      <c r="JI46603"/>
      <c r="JJ46603"/>
      <c r="KX46603" s="23"/>
      <c r="KY46603" s="23"/>
    </row>
    <row r="46604" spans="36:311" x14ac:dyDescent="0.2">
      <c r="AJ46604" s="23"/>
      <c r="HH46604"/>
      <c r="IW46604" s="36"/>
      <c r="JI46604"/>
      <c r="JJ46604"/>
      <c r="KX46604" s="23"/>
      <c r="KY46604" s="23"/>
    </row>
    <row r="46605" spans="36:311" x14ac:dyDescent="0.2">
      <c r="AJ46605" s="23"/>
      <c r="HH46605"/>
      <c r="IW46605" s="36"/>
      <c r="JI46605"/>
      <c r="JJ46605"/>
      <c r="KX46605" s="23"/>
      <c r="KY46605" s="23"/>
    </row>
    <row r="46606" spans="36:311" x14ac:dyDescent="0.2">
      <c r="AJ46606" s="23"/>
      <c r="HH46606"/>
      <c r="IW46606" s="36"/>
      <c r="JI46606"/>
      <c r="JJ46606"/>
      <c r="KX46606" s="23"/>
      <c r="KY46606" s="23"/>
    </row>
    <row r="46607" spans="36:311" x14ac:dyDescent="0.2">
      <c r="AJ46607" s="23"/>
      <c r="HH46607"/>
      <c r="IW46607" s="36"/>
      <c r="JI46607"/>
      <c r="JJ46607"/>
      <c r="KX46607" s="23"/>
      <c r="KY46607" s="23"/>
    </row>
    <row r="46608" spans="36:311" x14ac:dyDescent="0.2">
      <c r="AJ46608" s="23"/>
      <c r="HH46608"/>
      <c r="IW46608" s="36"/>
      <c r="JI46608"/>
      <c r="JJ46608"/>
      <c r="KX46608" s="23"/>
      <c r="KY46608" s="23"/>
    </row>
    <row r="46609" spans="36:311" x14ac:dyDescent="0.2">
      <c r="AJ46609" s="23"/>
      <c r="HH46609"/>
      <c r="IW46609" s="36"/>
      <c r="JI46609"/>
      <c r="JJ46609"/>
      <c r="KX46609" s="23"/>
      <c r="KY46609" s="23"/>
    </row>
    <row r="46610" spans="36:311" x14ac:dyDescent="0.2">
      <c r="AJ46610" s="23"/>
      <c r="HH46610"/>
      <c r="IW46610" s="36"/>
      <c r="JI46610"/>
      <c r="JJ46610"/>
      <c r="KX46610" s="23"/>
      <c r="KY46610" s="23"/>
    </row>
    <row r="46611" spans="36:311" x14ac:dyDescent="0.2">
      <c r="AJ46611" s="23"/>
      <c r="HH46611"/>
      <c r="IW46611" s="36"/>
      <c r="JI46611"/>
      <c r="JJ46611"/>
      <c r="KX46611" s="23"/>
      <c r="KY46611" s="23"/>
    </row>
    <row r="46612" spans="36:311" x14ac:dyDescent="0.2">
      <c r="AJ46612" s="23"/>
      <c r="HH46612"/>
      <c r="IW46612" s="36"/>
      <c r="JI46612"/>
      <c r="JJ46612"/>
      <c r="KX46612" s="23"/>
      <c r="KY46612" s="23"/>
    </row>
    <row r="46613" spans="36:311" x14ac:dyDescent="0.2">
      <c r="AJ46613" s="23"/>
      <c r="HH46613"/>
      <c r="IW46613" s="36"/>
      <c r="JI46613"/>
      <c r="JJ46613"/>
      <c r="KX46613" s="23"/>
      <c r="KY46613" s="23"/>
    </row>
    <row r="46614" spans="36:311" x14ac:dyDescent="0.2">
      <c r="AJ46614" s="23"/>
      <c r="HH46614"/>
      <c r="IW46614" s="36"/>
      <c r="JI46614"/>
      <c r="JJ46614"/>
      <c r="KX46614" s="23"/>
      <c r="KY46614" s="23"/>
    </row>
    <row r="46615" spans="36:311" x14ac:dyDescent="0.2">
      <c r="AJ46615" s="23"/>
      <c r="HH46615"/>
      <c r="IW46615" s="36"/>
      <c r="JI46615"/>
      <c r="JJ46615"/>
      <c r="KX46615" s="23"/>
      <c r="KY46615" s="23"/>
    </row>
    <row r="46616" spans="36:311" x14ac:dyDescent="0.2">
      <c r="AJ46616" s="23"/>
      <c r="HH46616"/>
      <c r="IW46616" s="36"/>
      <c r="JI46616"/>
      <c r="JJ46616"/>
      <c r="KX46616" s="23"/>
      <c r="KY46616" s="23"/>
    </row>
    <row r="46617" spans="36:311" x14ac:dyDescent="0.2">
      <c r="AJ46617" s="23"/>
      <c r="HH46617"/>
      <c r="IW46617" s="36"/>
      <c r="JI46617"/>
      <c r="JJ46617"/>
      <c r="KX46617" s="23"/>
      <c r="KY46617" s="23"/>
    </row>
    <row r="46618" spans="36:311" x14ac:dyDescent="0.2">
      <c r="AJ46618" s="23"/>
      <c r="HH46618"/>
      <c r="IW46618" s="36"/>
      <c r="JI46618"/>
      <c r="JJ46618"/>
      <c r="KX46618" s="23"/>
      <c r="KY46618" s="23"/>
    </row>
    <row r="46619" spans="36:311" x14ac:dyDescent="0.2">
      <c r="AJ46619" s="23"/>
      <c r="HH46619"/>
      <c r="IW46619" s="36"/>
      <c r="JI46619"/>
      <c r="JJ46619"/>
      <c r="KX46619" s="23"/>
      <c r="KY46619" s="23"/>
    </row>
    <row r="46620" spans="36:311" x14ac:dyDescent="0.2">
      <c r="AJ46620" s="23"/>
      <c r="HH46620"/>
      <c r="IW46620" s="36"/>
      <c r="JI46620"/>
      <c r="JJ46620"/>
      <c r="KX46620" s="23"/>
      <c r="KY46620" s="23"/>
    </row>
    <row r="46621" spans="36:311" x14ac:dyDescent="0.2">
      <c r="AJ46621" s="23"/>
      <c r="HH46621"/>
      <c r="IW46621" s="36"/>
      <c r="JI46621"/>
      <c r="JJ46621"/>
      <c r="KX46621" s="23"/>
      <c r="KY46621" s="23"/>
    </row>
    <row r="46622" spans="36:311" x14ac:dyDescent="0.2">
      <c r="AJ46622" s="23"/>
      <c r="HH46622"/>
      <c r="IW46622" s="36"/>
      <c r="JI46622"/>
      <c r="JJ46622"/>
      <c r="KX46622" s="23"/>
      <c r="KY46622" s="23"/>
    </row>
    <row r="46623" spans="36:311" x14ac:dyDescent="0.2">
      <c r="AJ46623" s="23"/>
      <c r="HH46623"/>
      <c r="IW46623" s="36"/>
      <c r="JI46623"/>
      <c r="JJ46623"/>
      <c r="KX46623" s="23"/>
      <c r="KY46623" s="23"/>
    </row>
    <row r="46624" spans="36:311" x14ac:dyDescent="0.2">
      <c r="AJ46624" s="23"/>
      <c r="HH46624"/>
      <c r="IW46624" s="36"/>
      <c r="JI46624"/>
      <c r="JJ46624"/>
      <c r="KX46624" s="23"/>
      <c r="KY46624" s="23"/>
    </row>
    <row r="46625" spans="36:311" x14ac:dyDescent="0.2">
      <c r="AJ46625" s="23"/>
      <c r="HH46625"/>
      <c r="IW46625" s="36"/>
      <c r="JI46625"/>
      <c r="JJ46625"/>
      <c r="KX46625" s="23"/>
      <c r="KY46625" s="23"/>
    </row>
    <row r="46626" spans="36:311" x14ac:dyDescent="0.2">
      <c r="AJ46626" s="23"/>
      <c r="HH46626"/>
      <c r="IW46626" s="36"/>
      <c r="JI46626"/>
      <c r="JJ46626"/>
      <c r="KX46626" s="23"/>
      <c r="KY46626" s="23"/>
    </row>
    <row r="46627" spans="36:311" x14ac:dyDescent="0.2">
      <c r="AJ46627" s="23"/>
      <c r="HH46627"/>
      <c r="IW46627" s="36"/>
      <c r="JI46627"/>
      <c r="JJ46627"/>
      <c r="KX46627" s="23"/>
      <c r="KY46627" s="23"/>
    </row>
    <row r="46628" spans="36:311" x14ac:dyDescent="0.2">
      <c r="AJ46628" s="23"/>
      <c r="HH46628"/>
      <c r="IW46628" s="36"/>
      <c r="JI46628"/>
      <c r="JJ46628"/>
      <c r="KX46628" s="23"/>
      <c r="KY46628" s="23"/>
    </row>
    <row r="46629" spans="36:311" x14ac:dyDescent="0.2">
      <c r="AJ46629" s="23"/>
      <c r="HH46629"/>
      <c r="IW46629" s="36"/>
      <c r="JI46629"/>
      <c r="JJ46629"/>
      <c r="KX46629" s="23"/>
      <c r="KY46629" s="23"/>
    </row>
    <row r="46630" spans="36:311" x14ac:dyDescent="0.2">
      <c r="AJ46630" s="23"/>
      <c r="HH46630"/>
      <c r="IW46630" s="36"/>
      <c r="JI46630"/>
      <c r="JJ46630"/>
      <c r="KX46630" s="23"/>
      <c r="KY46630" s="23"/>
    </row>
    <row r="46631" spans="36:311" x14ac:dyDescent="0.2">
      <c r="AJ46631" s="23"/>
      <c r="HH46631"/>
      <c r="IW46631" s="36"/>
      <c r="JI46631"/>
      <c r="JJ46631"/>
      <c r="KX46631" s="23"/>
      <c r="KY46631" s="23"/>
    </row>
    <row r="46632" spans="36:311" x14ac:dyDescent="0.2">
      <c r="AJ46632" s="23"/>
      <c r="HH46632"/>
      <c r="IW46632" s="36"/>
      <c r="JI46632"/>
      <c r="JJ46632"/>
      <c r="KX46632" s="23"/>
      <c r="KY46632" s="23"/>
    </row>
    <row r="46633" spans="36:311" x14ac:dyDescent="0.2">
      <c r="AJ46633" s="23"/>
      <c r="HH46633"/>
      <c r="IW46633" s="36"/>
      <c r="JI46633"/>
      <c r="JJ46633"/>
      <c r="KX46633" s="23"/>
      <c r="KY46633" s="23"/>
    </row>
    <row r="46634" spans="36:311" x14ac:dyDescent="0.2">
      <c r="AJ46634" s="23"/>
      <c r="HH46634"/>
      <c r="IW46634" s="36"/>
      <c r="JI46634"/>
      <c r="JJ46634"/>
      <c r="KX46634" s="23"/>
      <c r="KY46634" s="23"/>
    </row>
    <row r="46635" spans="36:311" x14ac:dyDescent="0.2">
      <c r="AJ46635" s="23"/>
      <c r="HH46635"/>
      <c r="IW46635" s="36"/>
      <c r="JI46635"/>
      <c r="JJ46635"/>
      <c r="KX46635" s="23"/>
      <c r="KY46635" s="23"/>
    </row>
    <row r="46636" spans="36:311" x14ac:dyDescent="0.2">
      <c r="AJ46636" s="23"/>
      <c r="HH46636"/>
      <c r="IW46636" s="36"/>
      <c r="JI46636"/>
      <c r="JJ46636"/>
      <c r="KX46636" s="23"/>
      <c r="KY46636" s="23"/>
    </row>
    <row r="46637" spans="36:311" x14ac:dyDescent="0.2">
      <c r="AJ46637" s="23"/>
      <c r="HH46637"/>
      <c r="IW46637" s="36"/>
      <c r="JI46637"/>
      <c r="JJ46637"/>
      <c r="KX46637" s="23"/>
      <c r="KY46637" s="23"/>
    </row>
    <row r="46638" spans="36:311" x14ac:dyDescent="0.2">
      <c r="AJ46638" s="23"/>
      <c r="HH46638"/>
      <c r="IW46638" s="36"/>
      <c r="JI46638"/>
      <c r="JJ46638"/>
      <c r="KX46638" s="23"/>
      <c r="KY46638" s="23"/>
    </row>
    <row r="46639" spans="36:311" x14ac:dyDescent="0.2">
      <c r="AJ46639" s="23"/>
      <c r="HH46639"/>
      <c r="IW46639" s="36"/>
      <c r="JI46639"/>
      <c r="JJ46639"/>
      <c r="KX46639" s="23"/>
      <c r="KY46639" s="23"/>
    </row>
    <row r="46640" spans="36:311" x14ac:dyDescent="0.2">
      <c r="AJ46640" s="23"/>
      <c r="HH46640"/>
      <c r="IW46640" s="36"/>
      <c r="JI46640"/>
      <c r="JJ46640"/>
      <c r="KX46640" s="23"/>
      <c r="KY46640" s="23"/>
    </row>
    <row r="46641" spans="36:311" x14ac:dyDescent="0.2">
      <c r="AJ46641" s="23"/>
      <c r="HH46641"/>
      <c r="IW46641" s="36"/>
      <c r="JI46641"/>
      <c r="JJ46641"/>
      <c r="KX46641" s="23"/>
      <c r="KY46641" s="23"/>
    </row>
    <row r="46642" spans="36:311" x14ac:dyDescent="0.2">
      <c r="AJ46642" s="23"/>
      <c r="HH46642"/>
      <c r="IW46642" s="36"/>
      <c r="JI46642"/>
      <c r="JJ46642"/>
      <c r="KX46642" s="23"/>
      <c r="KY46642" s="23"/>
    </row>
    <row r="46643" spans="36:311" x14ac:dyDescent="0.2">
      <c r="AJ46643" s="23"/>
      <c r="HH46643"/>
      <c r="IW46643" s="36"/>
      <c r="JI46643"/>
      <c r="JJ46643"/>
      <c r="KX46643" s="23"/>
      <c r="KY46643" s="23"/>
    </row>
    <row r="46644" spans="36:311" x14ac:dyDescent="0.2">
      <c r="AJ46644" s="23"/>
      <c r="HH46644"/>
      <c r="IW46644" s="36"/>
      <c r="JI46644"/>
      <c r="JJ46644"/>
      <c r="KX46644" s="23"/>
      <c r="KY46644" s="23"/>
    </row>
    <row r="46645" spans="36:311" x14ac:dyDescent="0.2">
      <c r="AJ46645" s="23"/>
      <c r="HH46645"/>
      <c r="IW46645" s="36"/>
      <c r="JI46645"/>
      <c r="JJ46645"/>
      <c r="KX46645" s="23"/>
      <c r="KY46645" s="23"/>
    </row>
    <row r="46646" spans="36:311" x14ac:dyDescent="0.2">
      <c r="AJ46646" s="23"/>
      <c r="HH46646"/>
      <c r="IW46646" s="36"/>
      <c r="JI46646"/>
      <c r="JJ46646"/>
      <c r="KX46646" s="23"/>
      <c r="KY46646" s="23"/>
    </row>
    <row r="46647" spans="36:311" x14ac:dyDescent="0.2">
      <c r="AJ46647" s="23"/>
      <c r="HH46647"/>
      <c r="IW46647" s="36"/>
      <c r="JI46647"/>
      <c r="JJ46647"/>
      <c r="KX46647" s="23"/>
      <c r="KY46647" s="23"/>
    </row>
    <row r="46648" spans="36:311" x14ac:dyDescent="0.2">
      <c r="AJ46648" s="23"/>
      <c r="HH46648"/>
      <c r="IW46648" s="36"/>
      <c r="JI46648"/>
      <c r="JJ46648"/>
      <c r="KX46648" s="23"/>
      <c r="KY46648" s="23"/>
    </row>
    <row r="46649" spans="36:311" x14ac:dyDescent="0.2">
      <c r="AJ46649" s="23"/>
      <c r="HH46649"/>
      <c r="IW46649" s="36"/>
      <c r="JI46649"/>
      <c r="JJ46649"/>
      <c r="KX46649" s="23"/>
      <c r="KY46649" s="23"/>
    </row>
    <row r="46650" spans="36:311" x14ac:dyDescent="0.2">
      <c r="AJ46650" s="23"/>
      <c r="HH46650"/>
      <c r="IW46650" s="36"/>
      <c r="JI46650"/>
      <c r="JJ46650"/>
      <c r="KX46650" s="23"/>
      <c r="KY46650" s="23"/>
    </row>
    <row r="46651" spans="36:311" x14ac:dyDescent="0.2">
      <c r="AJ46651" s="23"/>
      <c r="HH46651"/>
      <c r="IW46651" s="36"/>
      <c r="JI46651"/>
      <c r="JJ46651"/>
      <c r="KX46651" s="23"/>
      <c r="KY46651" s="23"/>
    </row>
    <row r="46652" spans="36:311" x14ac:dyDescent="0.2">
      <c r="AJ46652" s="23"/>
      <c r="HH46652"/>
      <c r="IW46652" s="36"/>
      <c r="JI46652"/>
      <c r="JJ46652"/>
      <c r="KX46652" s="23"/>
      <c r="KY46652" s="23"/>
    </row>
    <row r="46653" spans="36:311" x14ac:dyDescent="0.2">
      <c r="AJ46653" s="23"/>
      <c r="HH46653"/>
      <c r="IW46653" s="36"/>
      <c r="JI46653"/>
      <c r="JJ46653"/>
      <c r="KX46653" s="23"/>
      <c r="KY46653" s="23"/>
    </row>
    <row r="46654" spans="36:311" x14ac:dyDescent="0.2">
      <c r="AJ46654" s="23"/>
      <c r="HH46654"/>
      <c r="IW46654" s="36"/>
      <c r="JI46654"/>
      <c r="JJ46654"/>
      <c r="KX46654" s="23"/>
      <c r="KY46654" s="23"/>
    </row>
    <row r="46655" spans="36:311" x14ac:dyDescent="0.2">
      <c r="AJ46655" s="23"/>
      <c r="HH46655"/>
      <c r="IW46655" s="36"/>
      <c r="JI46655"/>
      <c r="JJ46655"/>
      <c r="KX46655" s="23"/>
      <c r="KY46655" s="23"/>
    </row>
    <row r="46656" spans="36:311" x14ac:dyDescent="0.2">
      <c r="AJ46656" s="23"/>
      <c r="HH46656"/>
      <c r="IW46656" s="36"/>
      <c r="JI46656"/>
      <c r="JJ46656"/>
      <c r="KX46656" s="23"/>
      <c r="KY46656" s="23"/>
    </row>
    <row r="46657" spans="36:311" x14ac:dyDescent="0.2">
      <c r="AJ46657" s="23"/>
      <c r="HH46657"/>
      <c r="IW46657" s="36"/>
      <c r="JI46657"/>
      <c r="JJ46657"/>
      <c r="KX46657" s="23"/>
      <c r="KY46657" s="23"/>
    </row>
    <row r="46658" spans="36:311" x14ac:dyDescent="0.2">
      <c r="AJ46658" s="23"/>
      <c r="HH46658"/>
      <c r="IW46658" s="36"/>
      <c r="JI46658"/>
      <c r="JJ46658"/>
      <c r="KX46658" s="23"/>
      <c r="KY46658" s="23"/>
    </row>
    <row r="46659" spans="36:311" x14ac:dyDescent="0.2">
      <c r="AJ46659" s="23"/>
      <c r="HH46659"/>
      <c r="IW46659" s="36"/>
      <c r="JI46659"/>
      <c r="JJ46659"/>
      <c r="KX46659" s="23"/>
      <c r="KY46659" s="23"/>
    </row>
    <row r="46660" spans="36:311" x14ac:dyDescent="0.2">
      <c r="AJ46660" s="23"/>
      <c r="HH46660"/>
      <c r="IW46660" s="36"/>
      <c r="JI46660"/>
      <c r="JJ46660"/>
      <c r="KX46660" s="23"/>
      <c r="KY46660" s="23"/>
    </row>
    <row r="46661" spans="36:311" x14ac:dyDescent="0.2">
      <c r="AJ46661" s="23"/>
      <c r="HH46661"/>
      <c r="IW46661" s="36"/>
      <c r="JI46661"/>
      <c r="JJ46661"/>
      <c r="KX46661" s="23"/>
      <c r="KY46661" s="23"/>
    </row>
    <row r="46662" spans="36:311" x14ac:dyDescent="0.2">
      <c r="AJ46662" s="23"/>
      <c r="HH46662"/>
      <c r="IW46662" s="36"/>
      <c r="JI46662"/>
      <c r="JJ46662"/>
      <c r="KX46662" s="23"/>
      <c r="KY46662" s="23"/>
    </row>
    <row r="46663" spans="36:311" x14ac:dyDescent="0.2">
      <c r="AJ46663" s="23"/>
      <c r="HH46663"/>
      <c r="IW46663" s="36"/>
      <c r="JI46663"/>
      <c r="JJ46663"/>
      <c r="KX46663" s="23"/>
      <c r="KY46663" s="23"/>
    </row>
    <row r="46664" spans="36:311" x14ac:dyDescent="0.2">
      <c r="AJ46664" s="23"/>
      <c r="HH46664"/>
      <c r="IW46664" s="36"/>
      <c r="JI46664"/>
      <c r="JJ46664"/>
      <c r="KX46664" s="23"/>
      <c r="KY46664" s="23"/>
    </row>
    <row r="46665" spans="36:311" x14ac:dyDescent="0.2">
      <c r="AJ46665" s="23"/>
      <c r="HH46665"/>
      <c r="IW46665" s="36"/>
      <c r="JI46665"/>
      <c r="JJ46665"/>
      <c r="KX46665" s="23"/>
      <c r="KY46665" s="23"/>
    </row>
    <row r="46666" spans="36:311" x14ac:dyDescent="0.2">
      <c r="AJ46666" s="23"/>
      <c r="HH46666"/>
      <c r="IW46666" s="36"/>
      <c r="JI46666"/>
      <c r="JJ46666"/>
      <c r="KX46666" s="23"/>
      <c r="KY46666" s="23"/>
    </row>
    <row r="46667" spans="36:311" x14ac:dyDescent="0.2">
      <c r="AJ46667" s="23"/>
      <c r="HH46667"/>
      <c r="IW46667" s="36"/>
      <c r="JI46667"/>
      <c r="JJ46667"/>
      <c r="KX46667" s="23"/>
      <c r="KY46667" s="23"/>
    </row>
    <row r="46668" spans="36:311" x14ac:dyDescent="0.2">
      <c r="AJ46668" s="23"/>
      <c r="HH46668"/>
      <c r="IW46668" s="36"/>
      <c r="JI46668"/>
      <c r="JJ46668"/>
      <c r="KX46668" s="23"/>
      <c r="KY46668" s="23"/>
    </row>
    <row r="46669" spans="36:311" x14ac:dyDescent="0.2">
      <c r="AJ46669" s="23"/>
      <c r="HH46669"/>
      <c r="IW46669" s="36"/>
      <c r="JI46669"/>
      <c r="JJ46669"/>
      <c r="KX46669" s="23"/>
      <c r="KY46669" s="23"/>
    </row>
    <row r="46670" spans="36:311" x14ac:dyDescent="0.2">
      <c r="AJ46670" s="23"/>
      <c r="HH46670"/>
      <c r="IW46670" s="36"/>
      <c r="JI46670"/>
      <c r="JJ46670"/>
      <c r="KX46670" s="23"/>
      <c r="KY46670" s="23"/>
    </row>
    <row r="46671" spans="36:311" x14ac:dyDescent="0.2">
      <c r="AJ46671" s="23"/>
      <c r="HH46671"/>
      <c r="IW46671" s="36"/>
      <c r="JI46671"/>
      <c r="JJ46671"/>
      <c r="KX46671" s="23"/>
      <c r="KY46671" s="23"/>
    </row>
    <row r="46672" spans="36:311" x14ac:dyDescent="0.2">
      <c r="AJ46672" s="23"/>
      <c r="HH46672"/>
      <c r="IW46672" s="36"/>
      <c r="JI46672"/>
      <c r="JJ46672"/>
      <c r="KX46672" s="23"/>
      <c r="KY46672" s="23"/>
    </row>
    <row r="46673" spans="36:311" x14ac:dyDescent="0.2">
      <c r="AJ46673" s="23"/>
      <c r="HH46673"/>
      <c r="IW46673" s="36"/>
      <c r="JI46673"/>
      <c r="JJ46673"/>
      <c r="KX46673" s="23"/>
      <c r="KY46673" s="23"/>
    </row>
    <row r="46674" spans="36:311" x14ac:dyDescent="0.2">
      <c r="AJ46674" s="23"/>
      <c r="HH46674"/>
      <c r="IW46674" s="36"/>
      <c r="JI46674"/>
      <c r="JJ46674"/>
      <c r="KX46674" s="23"/>
      <c r="KY46674" s="23"/>
    </row>
    <row r="46675" spans="36:311" x14ac:dyDescent="0.2">
      <c r="AJ46675" s="23"/>
      <c r="HH46675"/>
      <c r="IW46675" s="36"/>
      <c r="JI46675"/>
      <c r="JJ46675"/>
      <c r="KX46675" s="23"/>
      <c r="KY46675" s="23"/>
    </row>
    <row r="46676" spans="36:311" x14ac:dyDescent="0.2">
      <c r="AJ46676" s="23"/>
      <c r="HH46676"/>
      <c r="IW46676" s="36"/>
      <c r="JI46676"/>
      <c r="JJ46676"/>
      <c r="KX46676" s="23"/>
      <c r="KY46676" s="23"/>
    </row>
    <row r="46677" spans="36:311" x14ac:dyDescent="0.2">
      <c r="AJ46677" s="23"/>
      <c r="HH46677"/>
      <c r="IW46677" s="36"/>
      <c r="JI46677"/>
      <c r="JJ46677"/>
      <c r="KX46677" s="23"/>
      <c r="KY46677" s="23"/>
    </row>
    <row r="46678" spans="36:311" x14ac:dyDescent="0.2">
      <c r="AJ46678" s="23"/>
      <c r="HH46678"/>
      <c r="IW46678" s="36"/>
      <c r="JI46678"/>
      <c r="JJ46678"/>
      <c r="KX46678" s="23"/>
      <c r="KY46678" s="23"/>
    </row>
    <row r="46679" spans="36:311" x14ac:dyDescent="0.2">
      <c r="AJ46679" s="23"/>
      <c r="HH46679"/>
      <c r="IW46679" s="36"/>
      <c r="JI46679"/>
      <c r="JJ46679"/>
      <c r="KX46679" s="23"/>
      <c r="KY46679" s="23"/>
    </row>
    <row r="46680" spans="36:311" x14ac:dyDescent="0.2">
      <c r="AJ46680" s="23"/>
      <c r="HH46680"/>
      <c r="IW46680" s="36"/>
      <c r="JI46680"/>
      <c r="JJ46680"/>
      <c r="KX46680" s="23"/>
      <c r="KY46680" s="23"/>
    </row>
    <row r="46681" spans="36:311" x14ac:dyDescent="0.2">
      <c r="AJ46681" s="23"/>
      <c r="HH46681"/>
      <c r="IW46681" s="36"/>
      <c r="JI46681"/>
      <c r="JJ46681"/>
      <c r="KX46681" s="23"/>
      <c r="KY46681" s="23"/>
    </row>
    <row r="46682" spans="36:311" x14ac:dyDescent="0.2">
      <c r="AJ46682" s="23"/>
      <c r="HH46682"/>
      <c r="IW46682" s="36"/>
      <c r="JI46682"/>
      <c r="JJ46682"/>
      <c r="KX46682" s="23"/>
      <c r="KY46682" s="23"/>
    </row>
    <row r="46683" spans="36:311" x14ac:dyDescent="0.2">
      <c r="AJ46683" s="23"/>
      <c r="HH46683"/>
      <c r="IW46683" s="36"/>
      <c r="JI46683"/>
      <c r="JJ46683"/>
      <c r="KX46683" s="23"/>
      <c r="KY46683" s="23"/>
    </row>
    <row r="46684" spans="36:311" x14ac:dyDescent="0.2">
      <c r="AJ46684" s="23"/>
      <c r="HH46684"/>
      <c r="IW46684" s="36"/>
      <c r="JI46684"/>
      <c r="JJ46684"/>
      <c r="KX46684" s="23"/>
      <c r="KY46684" s="23"/>
    </row>
    <row r="46685" spans="36:311" x14ac:dyDescent="0.2">
      <c r="AJ46685" s="23"/>
      <c r="HH46685"/>
      <c r="IW46685" s="36"/>
      <c r="JI46685"/>
      <c r="JJ46685"/>
      <c r="KX46685" s="23"/>
      <c r="KY46685" s="23"/>
    </row>
    <row r="46686" spans="36:311" x14ac:dyDescent="0.2">
      <c r="AJ46686" s="23"/>
      <c r="HH46686"/>
      <c r="IW46686" s="36"/>
      <c r="JI46686"/>
      <c r="JJ46686"/>
      <c r="KX46686" s="23"/>
      <c r="KY46686" s="23"/>
    </row>
    <row r="46687" spans="36:311" x14ac:dyDescent="0.2">
      <c r="AJ46687" s="23"/>
      <c r="HH46687"/>
      <c r="IW46687" s="36"/>
      <c r="JI46687"/>
      <c r="JJ46687"/>
      <c r="KX46687" s="23"/>
      <c r="KY46687" s="23"/>
    </row>
    <row r="46688" spans="36:311" x14ac:dyDescent="0.2">
      <c r="AJ46688" s="23"/>
      <c r="HH46688"/>
      <c r="IW46688" s="36"/>
      <c r="JI46688"/>
      <c r="JJ46688"/>
      <c r="KX46688" s="23"/>
      <c r="KY46688" s="23"/>
    </row>
    <row r="46689" spans="36:311" x14ac:dyDescent="0.2">
      <c r="AJ46689" s="23"/>
      <c r="HH46689"/>
      <c r="IW46689" s="36"/>
      <c r="JI46689"/>
      <c r="JJ46689"/>
      <c r="KX46689" s="23"/>
      <c r="KY46689" s="23"/>
    </row>
    <row r="46690" spans="36:311" x14ac:dyDescent="0.2">
      <c r="AJ46690" s="23"/>
      <c r="HH46690"/>
      <c r="IW46690" s="36"/>
      <c r="JI46690"/>
      <c r="JJ46690"/>
      <c r="KX46690" s="23"/>
      <c r="KY46690" s="23"/>
    </row>
    <row r="46691" spans="36:311" x14ac:dyDescent="0.2">
      <c r="AJ46691" s="23"/>
      <c r="HH46691"/>
      <c r="IW46691" s="36"/>
      <c r="JI46691"/>
      <c r="JJ46691"/>
      <c r="KX46691" s="23"/>
      <c r="KY46691" s="23"/>
    </row>
    <row r="46692" spans="36:311" x14ac:dyDescent="0.2">
      <c r="AJ46692" s="23"/>
      <c r="HH46692"/>
      <c r="IW46692" s="36"/>
      <c r="JI46692"/>
      <c r="JJ46692"/>
      <c r="KX46692" s="23"/>
      <c r="KY46692" s="23"/>
    </row>
    <row r="46693" spans="36:311" x14ac:dyDescent="0.2">
      <c r="AJ46693" s="23"/>
      <c r="HH46693"/>
      <c r="IW46693" s="36"/>
      <c r="JI46693"/>
      <c r="JJ46693"/>
      <c r="KX46693" s="23"/>
      <c r="KY46693" s="23"/>
    </row>
    <row r="46694" spans="36:311" x14ac:dyDescent="0.2">
      <c r="AJ46694" s="23"/>
      <c r="HH46694"/>
      <c r="IW46694" s="36"/>
      <c r="JI46694"/>
      <c r="JJ46694"/>
      <c r="KX46694" s="23"/>
      <c r="KY46694" s="23"/>
    </row>
    <row r="46695" spans="36:311" x14ac:dyDescent="0.2">
      <c r="AJ46695" s="23"/>
      <c r="HH46695"/>
      <c r="IW46695" s="36"/>
      <c r="JI46695"/>
      <c r="JJ46695"/>
      <c r="KX46695" s="23"/>
      <c r="KY46695" s="23"/>
    </row>
    <row r="46696" spans="36:311" x14ac:dyDescent="0.2">
      <c r="AJ46696" s="23"/>
      <c r="HH46696"/>
      <c r="IW46696" s="36"/>
      <c r="JI46696"/>
      <c r="JJ46696"/>
      <c r="KX46696" s="23"/>
      <c r="KY46696" s="23"/>
    </row>
    <row r="46697" spans="36:311" x14ac:dyDescent="0.2">
      <c r="AJ46697" s="23"/>
      <c r="HH46697"/>
      <c r="IW46697" s="36"/>
      <c r="JI46697"/>
      <c r="JJ46697"/>
      <c r="KX46697" s="23"/>
      <c r="KY46697" s="23"/>
    </row>
    <row r="46698" spans="36:311" x14ac:dyDescent="0.2">
      <c r="AJ46698" s="23"/>
      <c r="HH46698"/>
      <c r="IW46698" s="36"/>
      <c r="JI46698"/>
      <c r="JJ46698"/>
      <c r="KX46698" s="23"/>
      <c r="KY46698" s="23"/>
    </row>
    <row r="46699" spans="36:311" x14ac:dyDescent="0.2">
      <c r="AJ46699" s="23"/>
      <c r="HH46699"/>
      <c r="IW46699" s="36"/>
      <c r="JI46699"/>
      <c r="JJ46699"/>
      <c r="KX46699" s="23"/>
      <c r="KY46699" s="23"/>
    </row>
    <row r="46700" spans="36:311" x14ac:dyDescent="0.2">
      <c r="AJ46700" s="23"/>
      <c r="HH46700"/>
      <c r="IW46700" s="36"/>
      <c r="JI46700"/>
      <c r="JJ46700"/>
      <c r="KX46700" s="23"/>
      <c r="KY46700" s="23"/>
    </row>
    <row r="46701" spans="36:311" x14ac:dyDescent="0.2">
      <c r="AJ46701" s="23"/>
      <c r="HH46701"/>
      <c r="IW46701" s="36"/>
      <c r="JI46701"/>
      <c r="JJ46701"/>
      <c r="KX46701" s="23"/>
      <c r="KY46701" s="23"/>
    </row>
    <row r="46702" spans="36:311" x14ac:dyDescent="0.2">
      <c r="AJ46702" s="23"/>
      <c r="HH46702"/>
      <c r="IW46702" s="36"/>
      <c r="JI46702"/>
      <c r="JJ46702"/>
      <c r="KX46702" s="23"/>
      <c r="KY46702" s="23"/>
    </row>
    <row r="46703" spans="36:311" x14ac:dyDescent="0.2">
      <c r="AJ46703" s="23"/>
      <c r="HH46703"/>
      <c r="IW46703" s="36"/>
      <c r="JI46703"/>
      <c r="JJ46703"/>
      <c r="KX46703" s="23"/>
      <c r="KY46703" s="23"/>
    </row>
    <row r="46704" spans="36:311" x14ac:dyDescent="0.2">
      <c r="AJ46704" s="23"/>
      <c r="HH46704"/>
      <c r="IW46704" s="36"/>
      <c r="JI46704"/>
      <c r="JJ46704"/>
      <c r="KX46704" s="23"/>
      <c r="KY46704" s="23"/>
    </row>
    <row r="46705" spans="36:311" x14ac:dyDescent="0.2">
      <c r="AJ46705" s="23"/>
      <c r="HH46705"/>
      <c r="IW46705" s="36"/>
      <c r="JI46705"/>
      <c r="JJ46705"/>
      <c r="KX46705" s="23"/>
      <c r="KY46705" s="23"/>
    </row>
    <row r="46706" spans="36:311" x14ac:dyDescent="0.2">
      <c r="AJ46706" s="23"/>
      <c r="HH46706"/>
      <c r="IW46706" s="36"/>
      <c r="JI46706"/>
      <c r="JJ46706"/>
      <c r="KX46706" s="23"/>
      <c r="KY46706" s="23"/>
    </row>
    <row r="46707" spans="36:311" x14ac:dyDescent="0.2">
      <c r="AJ46707" s="23"/>
      <c r="HH46707"/>
      <c r="IW46707" s="36"/>
      <c r="JI46707"/>
      <c r="JJ46707"/>
      <c r="KX46707" s="23"/>
      <c r="KY46707" s="23"/>
    </row>
    <row r="46708" spans="36:311" x14ac:dyDescent="0.2">
      <c r="AJ46708" s="23"/>
      <c r="HH46708"/>
      <c r="IW46708" s="36"/>
      <c r="JI46708"/>
      <c r="JJ46708"/>
      <c r="KX46708" s="23"/>
      <c r="KY46708" s="23"/>
    </row>
    <row r="46709" spans="36:311" x14ac:dyDescent="0.2">
      <c r="AJ46709" s="23"/>
      <c r="HH46709"/>
      <c r="IW46709" s="36"/>
      <c r="JI46709"/>
      <c r="JJ46709"/>
      <c r="KX46709" s="23"/>
      <c r="KY46709" s="23"/>
    </row>
    <row r="46710" spans="36:311" x14ac:dyDescent="0.2">
      <c r="AJ46710" s="23"/>
      <c r="HH46710"/>
      <c r="IW46710" s="36"/>
      <c r="JI46710"/>
      <c r="JJ46710"/>
      <c r="KX46710" s="23"/>
      <c r="KY46710" s="23"/>
    </row>
    <row r="46711" spans="36:311" x14ac:dyDescent="0.2">
      <c r="AJ46711" s="23"/>
      <c r="HH46711"/>
      <c r="IW46711" s="36"/>
      <c r="JI46711"/>
      <c r="JJ46711"/>
      <c r="KX46711" s="23"/>
      <c r="KY46711" s="23"/>
    </row>
    <row r="46712" spans="36:311" x14ac:dyDescent="0.2">
      <c r="AJ46712" s="23"/>
      <c r="HH46712"/>
      <c r="IW46712" s="36"/>
      <c r="JI46712"/>
      <c r="JJ46712"/>
      <c r="KX46712" s="23"/>
      <c r="KY46712" s="23"/>
    </row>
    <row r="46713" spans="36:311" x14ac:dyDescent="0.2">
      <c r="AJ46713" s="23"/>
      <c r="HH46713"/>
      <c r="IW46713" s="36"/>
      <c r="JI46713"/>
      <c r="JJ46713"/>
      <c r="KX46713" s="23"/>
      <c r="KY46713" s="23"/>
    </row>
    <row r="46714" spans="36:311" x14ac:dyDescent="0.2">
      <c r="AJ46714" s="23"/>
      <c r="HH46714"/>
      <c r="IW46714" s="36"/>
      <c r="JI46714"/>
      <c r="JJ46714"/>
      <c r="KX46714" s="23"/>
      <c r="KY46714" s="23"/>
    </row>
    <row r="46715" spans="36:311" x14ac:dyDescent="0.2">
      <c r="AJ46715" s="23"/>
      <c r="HH46715"/>
      <c r="IW46715" s="36"/>
      <c r="JI46715"/>
      <c r="JJ46715"/>
      <c r="KX46715" s="23"/>
      <c r="KY46715" s="23"/>
    </row>
    <row r="46716" spans="36:311" x14ac:dyDescent="0.2">
      <c r="AJ46716" s="23"/>
      <c r="HH46716"/>
      <c r="IW46716" s="36"/>
      <c r="JI46716"/>
      <c r="JJ46716"/>
      <c r="KX46716" s="23"/>
      <c r="KY46716" s="23"/>
    </row>
    <row r="46717" spans="36:311" x14ac:dyDescent="0.2">
      <c r="AJ46717" s="23"/>
      <c r="HH46717"/>
      <c r="IW46717" s="36"/>
      <c r="JI46717"/>
      <c r="JJ46717"/>
      <c r="KX46717" s="23"/>
      <c r="KY46717" s="23"/>
    </row>
    <row r="46718" spans="36:311" x14ac:dyDescent="0.2">
      <c r="AJ46718" s="23"/>
      <c r="HH46718"/>
      <c r="IW46718" s="36"/>
      <c r="JI46718"/>
      <c r="JJ46718"/>
      <c r="KX46718" s="23"/>
      <c r="KY46718" s="23"/>
    </row>
    <row r="46719" spans="36:311" x14ac:dyDescent="0.2">
      <c r="AJ46719" s="23"/>
      <c r="HH46719"/>
      <c r="IW46719" s="36"/>
      <c r="JI46719"/>
      <c r="JJ46719"/>
      <c r="KX46719" s="23"/>
      <c r="KY46719" s="23"/>
    </row>
    <row r="46720" spans="36:311" x14ac:dyDescent="0.2">
      <c r="AJ46720" s="23"/>
      <c r="HH46720"/>
      <c r="IW46720" s="36"/>
      <c r="JI46720"/>
      <c r="JJ46720"/>
      <c r="KX46720" s="23"/>
      <c r="KY46720" s="23"/>
    </row>
    <row r="46721" spans="36:311" x14ac:dyDescent="0.2">
      <c r="AJ46721" s="23"/>
      <c r="HH46721"/>
      <c r="IW46721" s="36"/>
      <c r="JI46721"/>
      <c r="JJ46721"/>
      <c r="KX46721" s="23"/>
      <c r="KY46721" s="23"/>
    </row>
    <row r="46722" spans="36:311" x14ac:dyDescent="0.2">
      <c r="AJ46722" s="23"/>
      <c r="HH46722"/>
      <c r="IW46722" s="36"/>
      <c r="JI46722"/>
      <c r="JJ46722"/>
      <c r="KX46722" s="23"/>
      <c r="KY46722" s="23"/>
    </row>
    <row r="46723" spans="36:311" x14ac:dyDescent="0.2">
      <c r="AJ46723" s="23"/>
      <c r="HH46723"/>
      <c r="IW46723" s="36"/>
      <c r="JI46723"/>
      <c r="JJ46723"/>
      <c r="KX46723" s="23"/>
      <c r="KY46723" s="23"/>
    </row>
    <row r="46724" spans="36:311" x14ac:dyDescent="0.2">
      <c r="AJ46724" s="23"/>
      <c r="HH46724"/>
      <c r="IW46724" s="36"/>
      <c r="JI46724"/>
      <c r="JJ46724"/>
      <c r="KX46724" s="23"/>
      <c r="KY46724" s="23"/>
    </row>
    <row r="46725" spans="36:311" x14ac:dyDescent="0.2">
      <c r="AJ46725" s="23"/>
      <c r="HH46725"/>
      <c r="IW46725" s="36"/>
      <c r="JI46725"/>
      <c r="JJ46725"/>
      <c r="KX46725" s="23"/>
      <c r="KY46725" s="23"/>
    </row>
    <row r="46726" spans="36:311" x14ac:dyDescent="0.2">
      <c r="AJ46726" s="23"/>
      <c r="HH46726"/>
      <c r="IW46726" s="36"/>
      <c r="JI46726"/>
      <c r="JJ46726"/>
      <c r="KX46726" s="23"/>
      <c r="KY46726" s="23"/>
    </row>
    <row r="46727" spans="36:311" x14ac:dyDescent="0.2">
      <c r="AJ46727" s="23"/>
      <c r="HH46727"/>
      <c r="IW46727" s="36"/>
      <c r="JI46727"/>
      <c r="JJ46727"/>
      <c r="KX46727" s="23"/>
      <c r="KY46727" s="23"/>
    </row>
    <row r="46728" spans="36:311" x14ac:dyDescent="0.2">
      <c r="AJ46728" s="23"/>
      <c r="HH46728"/>
      <c r="IW46728" s="36"/>
      <c r="JI46728"/>
      <c r="JJ46728"/>
      <c r="KX46728" s="23"/>
      <c r="KY46728" s="23"/>
    </row>
    <row r="46729" spans="36:311" x14ac:dyDescent="0.2">
      <c r="AJ46729" s="23"/>
      <c r="HH46729"/>
      <c r="IW46729" s="36"/>
      <c r="JI46729"/>
      <c r="JJ46729"/>
      <c r="KX46729" s="23"/>
      <c r="KY46729" s="23"/>
    </row>
    <row r="46730" spans="36:311" x14ac:dyDescent="0.2">
      <c r="AJ46730" s="23"/>
      <c r="HH46730"/>
      <c r="IW46730" s="36"/>
      <c r="JI46730"/>
      <c r="JJ46730"/>
      <c r="KX46730" s="23"/>
      <c r="KY46730" s="23"/>
    </row>
    <row r="46731" spans="36:311" x14ac:dyDescent="0.2">
      <c r="AJ46731" s="23"/>
      <c r="HH46731"/>
      <c r="IW46731" s="36"/>
      <c r="JI46731"/>
      <c r="JJ46731"/>
      <c r="KX46731" s="23"/>
      <c r="KY46731" s="23"/>
    </row>
    <row r="46732" spans="36:311" x14ac:dyDescent="0.2">
      <c r="AJ46732" s="23"/>
      <c r="HH46732"/>
      <c r="IW46732" s="36"/>
      <c r="JI46732"/>
      <c r="JJ46732"/>
      <c r="KX46732" s="23"/>
      <c r="KY46732" s="23"/>
    </row>
    <row r="46733" spans="36:311" x14ac:dyDescent="0.2">
      <c r="AJ46733" s="23"/>
      <c r="HH46733"/>
      <c r="IW46733" s="36"/>
      <c r="JI46733"/>
      <c r="JJ46733"/>
      <c r="KX46733" s="23"/>
      <c r="KY46733" s="23"/>
    </row>
    <row r="46734" spans="36:311" x14ac:dyDescent="0.2">
      <c r="AJ46734" s="23"/>
      <c r="HH46734"/>
      <c r="IW46734" s="36"/>
      <c r="JI46734"/>
      <c r="JJ46734"/>
      <c r="KX46734" s="23"/>
      <c r="KY46734" s="23"/>
    </row>
    <row r="46735" spans="36:311" x14ac:dyDescent="0.2">
      <c r="AJ46735" s="23"/>
      <c r="HH46735"/>
      <c r="IW46735" s="36"/>
      <c r="JI46735"/>
      <c r="JJ46735"/>
      <c r="KX46735" s="23"/>
      <c r="KY46735" s="23"/>
    </row>
    <row r="46736" spans="36:311" x14ac:dyDescent="0.2">
      <c r="AJ46736" s="23"/>
      <c r="HH46736"/>
      <c r="IW46736" s="36"/>
      <c r="JI46736"/>
      <c r="JJ46736"/>
      <c r="KX46736" s="23"/>
      <c r="KY46736" s="23"/>
    </row>
    <row r="46737" spans="36:311" x14ac:dyDescent="0.2">
      <c r="AJ46737" s="23"/>
      <c r="HH46737"/>
      <c r="IW46737" s="36"/>
      <c r="JI46737"/>
      <c r="JJ46737"/>
      <c r="KX46737" s="23"/>
      <c r="KY46737" s="23"/>
    </row>
    <row r="46738" spans="36:311" x14ac:dyDescent="0.2">
      <c r="AJ46738" s="23"/>
      <c r="HH46738"/>
      <c r="IW46738" s="36"/>
      <c r="JI46738"/>
      <c r="JJ46738"/>
      <c r="KX46738" s="23"/>
      <c r="KY46738" s="23"/>
    </row>
    <row r="46739" spans="36:311" x14ac:dyDescent="0.2">
      <c r="AJ46739" s="23"/>
      <c r="HH46739"/>
      <c r="IW46739" s="36"/>
      <c r="JI46739"/>
      <c r="JJ46739"/>
      <c r="KX46739" s="23"/>
      <c r="KY46739" s="23"/>
    </row>
    <row r="46740" spans="36:311" x14ac:dyDescent="0.2">
      <c r="AJ46740" s="23"/>
      <c r="HH46740"/>
      <c r="IW46740" s="36"/>
      <c r="JI46740"/>
      <c r="JJ46740"/>
      <c r="KX46740" s="23"/>
      <c r="KY46740" s="23"/>
    </row>
    <row r="46741" spans="36:311" x14ac:dyDescent="0.2">
      <c r="AJ46741" s="23"/>
      <c r="HH46741"/>
      <c r="IW46741" s="36"/>
      <c r="JI46741"/>
      <c r="JJ46741"/>
      <c r="KX46741" s="23"/>
      <c r="KY46741" s="23"/>
    </row>
    <row r="46742" spans="36:311" x14ac:dyDescent="0.2">
      <c r="AJ46742" s="23"/>
      <c r="HH46742"/>
      <c r="IW46742" s="36"/>
      <c r="JI46742"/>
      <c r="JJ46742"/>
      <c r="KX46742" s="23"/>
      <c r="KY46742" s="23"/>
    </row>
    <row r="46743" spans="36:311" x14ac:dyDescent="0.2">
      <c r="AJ46743" s="23"/>
      <c r="HH46743"/>
      <c r="IW46743" s="36"/>
      <c r="JI46743"/>
      <c r="JJ46743"/>
      <c r="KX46743" s="23"/>
      <c r="KY46743" s="23"/>
    </row>
    <row r="46744" spans="36:311" x14ac:dyDescent="0.2">
      <c r="AJ46744" s="23"/>
      <c r="HH46744"/>
      <c r="IW46744" s="36"/>
      <c r="JI46744"/>
      <c r="JJ46744"/>
      <c r="KX46744" s="23"/>
      <c r="KY46744" s="23"/>
    </row>
    <row r="46745" spans="36:311" x14ac:dyDescent="0.2">
      <c r="AJ46745" s="23"/>
      <c r="HH46745"/>
      <c r="IW46745" s="36"/>
      <c r="JI46745"/>
      <c r="JJ46745"/>
      <c r="KX46745" s="23"/>
      <c r="KY46745" s="23"/>
    </row>
    <row r="46746" spans="36:311" x14ac:dyDescent="0.2">
      <c r="AJ46746" s="23"/>
      <c r="HH46746"/>
      <c r="IW46746" s="36"/>
      <c r="JI46746"/>
      <c r="JJ46746"/>
      <c r="KX46746" s="23"/>
      <c r="KY46746" s="23"/>
    </row>
    <row r="46747" spans="36:311" x14ac:dyDescent="0.2">
      <c r="AJ46747" s="23"/>
      <c r="HH46747"/>
      <c r="IW46747" s="36"/>
      <c r="JI46747"/>
      <c r="JJ46747"/>
      <c r="KX46747" s="23"/>
      <c r="KY46747" s="23"/>
    </row>
    <row r="46748" spans="36:311" x14ac:dyDescent="0.2">
      <c r="AJ46748" s="23"/>
      <c r="HH46748"/>
      <c r="IW46748" s="36"/>
      <c r="JI46748"/>
      <c r="JJ46748"/>
      <c r="KX46748" s="23"/>
      <c r="KY46748" s="23"/>
    </row>
    <row r="46749" spans="36:311" x14ac:dyDescent="0.2">
      <c r="AJ46749" s="23"/>
      <c r="HH46749"/>
      <c r="IW46749" s="36"/>
      <c r="JI46749"/>
      <c r="JJ46749"/>
      <c r="KX46749" s="23"/>
      <c r="KY46749" s="23"/>
    </row>
    <row r="46750" spans="36:311" x14ac:dyDescent="0.2">
      <c r="AJ46750" s="23"/>
      <c r="HH46750"/>
      <c r="IW46750" s="36"/>
      <c r="JI46750"/>
      <c r="JJ46750"/>
      <c r="KX46750" s="23"/>
      <c r="KY46750" s="23"/>
    </row>
    <row r="46751" spans="36:311" x14ac:dyDescent="0.2">
      <c r="AJ46751" s="23"/>
      <c r="HH46751"/>
      <c r="IW46751" s="36"/>
      <c r="JI46751"/>
      <c r="JJ46751"/>
      <c r="KX46751" s="23"/>
      <c r="KY46751" s="23"/>
    </row>
    <row r="46752" spans="36:311" x14ac:dyDescent="0.2">
      <c r="AJ46752" s="23"/>
      <c r="HH46752"/>
      <c r="IW46752" s="36"/>
      <c r="JI46752"/>
      <c r="JJ46752"/>
      <c r="KX46752" s="23"/>
      <c r="KY46752" s="23"/>
    </row>
    <row r="46753" spans="36:311" x14ac:dyDescent="0.2">
      <c r="AJ46753" s="23"/>
      <c r="HH46753"/>
      <c r="IW46753" s="36"/>
      <c r="JI46753"/>
      <c r="JJ46753"/>
      <c r="KX46753" s="23"/>
      <c r="KY46753" s="23"/>
    </row>
    <row r="46754" spans="36:311" x14ac:dyDescent="0.2">
      <c r="AJ46754" s="23"/>
      <c r="HH46754"/>
      <c r="IW46754" s="36"/>
      <c r="JI46754"/>
      <c r="JJ46754"/>
      <c r="KX46754" s="23"/>
      <c r="KY46754" s="23"/>
    </row>
    <row r="46755" spans="36:311" x14ac:dyDescent="0.2">
      <c r="AJ46755" s="23"/>
      <c r="HH46755"/>
      <c r="IW46755" s="36"/>
      <c r="JI46755"/>
      <c r="JJ46755"/>
      <c r="KX46755" s="23"/>
      <c r="KY46755" s="23"/>
    </row>
    <row r="46756" spans="36:311" x14ac:dyDescent="0.2">
      <c r="AJ46756" s="23"/>
      <c r="HH46756"/>
      <c r="IW46756" s="36"/>
      <c r="JI46756"/>
      <c r="JJ46756"/>
      <c r="KX46756" s="23"/>
      <c r="KY46756" s="23"/>
    </row>
    <row r="46757" spans="36:311" x14ac:dyDescent="0.2">
      <c r="AJ46757" s="23"/>
      <c r="HH46757"/>
      <c r="IW46757" s="36"/>
      <c r="JI46757"/>
      <c r="JJ46757"/>
      <c r="KX46757" s="23"/>
      <c r="KY46757" s="23"/>
    </row>
    <row r="46758" spans="36:311" x14ac:dyDescent="0.2">
      <c r="AJ46758" s="23"/>
      <c r="HH46758"/>
      <c r="IW46758" s="36"/>
      <c r="JI46758"/>
      <c r="JJ46758"/>
      <c r="KX46758" s="23"/>
      <c r="KY46758" s="23"/>
    </row>
    <row r="46759" spans="36:311" x14ac:dyDescent="0.2">
      <c r="AJ46759" s="23"/>
      <c r="HH46759"/>
      <c r="IW46759" s="36"/>
      <c r="JI46759"/>
      <c r="JJ46759"/>
      <c r="KX46759" s="23"/>
      <c r="KY46759" s="23"/>
    </row>
    <row r="46760" spans="36:311" x14ac:dyDescent="0.2">
      <c r="AJ46760" s="23"/>
      <c r="HH46760"/>
      <c r="IW46760" s="36"/>
      <c r="JI46760"/>
      <c r="JJ46760"/>
      <c r="KX46760" s="23"/>
      <c r="KY46760" s="23"/>
    </row>
    <row r="46761" spans="36:311" x14ac:dyDescent="0.2">
      <c r="AJ46761" s="23"/>
      <c r="HH46761"/>
      <c r="IW46761" s="36"/>
      <c r="JI46761"/>
      <c r="JJ46761"/>
      <c r="KX46761" s="23"/>
      <c r="KY46761" s="23"/>
    </row>
    <row r="46762" spans="36:311" x14ac:dyDescent="0.2">
      <c r="AJ46762" s="23"/>
      <c r="HH46762"/>
      <c r="IW46762" s="36"/>
      <c r="JI46762"/>
      <c r="JJ46762"/>
      <c r="KX46762" s="23"/>
      <c r="KY46762" s="23"/>
    </row>
    <row r="46763" spans="36:311" x14ac:dyDescent="0.2">
      <c r="AJ46763" s="23"/>
      <c r="HH46763"/>
      <c r="IW46763" s="36"/>
      <c r="JI46763"/>
      <c r="JJ46763"/>
      <c r="KX46763" s="23"/>
      <c r="KY46763" s="23"/>
    </row>
    <row r="46764" spans="36:311" x14ac:dyDescent="0.2">
      <c r="AJ46764" s="23"/>
      <c r="HH46764"/>
      <c r="IW46764" s="36"/>
      <c r="JI46764"/>
      <c r="JJ46764"/>
      <c r="KX46764" s="23"/>
      <c r="KY46764" s="23"/>
    </row>
    <row r="46765" spans="36:311" x14ac:dyDescent="0.2">
      <c r="AJ46765" s="23"/>
      <c r="HH46765"/>
      <c r="IW46765" s="36"/>
      <c r="JI46765"/>
      <c r="JJ46765"/>
      <c r="KX46765" s="23"/>
      <c r="KY46765" s="23"/>
    </row>
    <row r="46766" spans="36:311" x14ac:dyDescent="0.2">
      <c r="AJ46766" s="23"/>
      <c r="HH46766"/>
      <c r="IW46766" s="36"/>
      <c r="JI46766"/>
      <c r="JJ46766"/>
      <c r="KX46766" s="23"/>
      <c r="KY46766" s="23"/>
    </row>
    <row r="46767" spans="36:311" x14ac:dyDescent="0.2">
      <c r="AJ46767" s="23"/>
      <c r="HH46767"/>
      <c r="IW46767" s="36"/>
      <c r="JI46767"/>
      <c r="JJ46767"/>
      <c r="KX46767" s="23"/>
      <c r="KY46767" s="23"/>
    </row>
    <row r="46768" spans="36:311" x14ac:dyDescent="0.2">
      <c r="AJ46768" s="23"/>
      <c r="HH46768"/>
      <c r="IW46768" s="36"/>
      <c r="JI46768"/>
      <c r="JJ46768"/>
      <c r="KX46768" s="23"/>
      <c r="KY46768" s="23"/>
    </row>
    <row r="46769" spans="36:311" x14ac:dyDescent="0.2">
      <c r="AJ46769" s="23"/>
      <c r="HH46769"/>
      <c r="IW46769" s="36"/>
      <c r="JI46769"/>
      <c r="JJ46769"/>
      <c r="KX46769" s="23"/>
      <c r="KY46769" s="23"/>
    </row>
    <row r="46770" spans="36:311" x14ac:dyDescent="0.2">
      <c r="AJ46770" s="23"/>
      <c r="HH46770"/>
      <c r="IW46770" s="36"/>
      <c r="JI46770"/>
      <c r="JJ46770"/>
      <c r="KX46770" s="23"/>
      <c r="KY46770" s="23"/>
    </row>
    <row r="46771" spans="36:311" x14ac:dyDescent="0.2">
      <c r="AJ46771" s="23"/>
      <c r="HH46771"/>
      <c r="IW46771" s="36"/>
      <c r="JI46771"/>
      <c r="JJ46771"/>
      <c r="KX46771" s="23"/>
      <c r="KY46771" s="23"/>
    </row>
    <row r="46772" spans="36:311" x14ac:dyDescent="0.2">
      <c r="AJ46772" s="23"/>
      <c r="HH46772"/>
      <c r="IW46772" s="36"/>
      <c r="JI46772"/>
      <c r="JJ46772"/>
      <c r="KX46772" s="23"/>
      <c r="KY46772" s="23"/>
    </row>
    <row r="46773" spans="36:311" x14ac:dyDescent="0.2">
      <c r="AJ46773" s="23"/>
      <c r="HH46773"/>
      <c r="IW46773" s="36"/>
      <c r="JI46773"/>
      <c r="JJ46773"/>
      <c r="KX46773" s="23"/>
      <c r="KY46773" s="23"/>
    </row>
    <row r="46774" spans="36:311" x14ac:dyDescent="0.2">
      <c r="AJ46774" s="23"/>
      <c r="HH46774"/>
      <c r="IW46774" s="36"/>
      <c r="JI46774"/>
      <c r="JJ46774"/>
      <c r="KX46774" s="23"/>
      <c r="KY46774" s="23"/>
    </row>
    <row r="46775" spans="36:311" x14ac:dyDescent="0.2">
      <c r="AJ46775" s="23"/>
      <c r="HH46775"/>
      <c r="IW46775" s="36"/>
      <c r="JI46775"/>
      <c r="JJ46775"/>
      <c r="KX46775" s="23"/>
      <c r="KY46775" s="23"/>
    </row>
    <row r="46776" spans="36:311" x14ac:dyDescent="0.2">
      <c r="AJ46776" s="23"/>
      <c r="HH46776"/>
      <c r="IW46776" s="36"/>
      <c r="JI46776"/>
      <c r="JJ46776"/>
      <c r="KX46776" s="23"/>
      <c r="KY46776" s="23"/>
    </row>
    <row r="46777" spans="36:311" x14ac:dyDescent="0.2">
      <c r="AJ46777" s="23"/>
      <c r="HH46777"/>
      <c r="IW46777" s="36"/>
      <c r="JI46777"/>
      <c r="JJ46777"/>
      <c r="KX46777" s="23"/>
      <c r="KY46777" s="23"/>
    </row>
    <row r="46778" spans="36:311" x14ac:dyDescent="0.2">
      <c r="AJ46778" s="23"/>
      <c r="HH46778"/>
      <c r="IW46778" s="36"/>
      <c r="JI46778"/>
      <c r="JJ46778"/>
      <c r="KX46778" s="23"/>
      <c r="KY46778" s="23"/>
    </row>
    <row r="46779" spans="36:311" x14ac:dyDescent="0.2">
      <c r="AJ46779" s="23"/>
      <c r="HH46779"/>
      <c r="IW46779" s="36"/>
      <c r="JI46779"/>
      <c r="JJ46779"/>
      <c r="KX46779" s="23"/>
      <c r="KY46779" s="23"/>
    </row>
    <row r="46780" spans="36:311" x14ac:dyDescent="0.2">
      <c r="AJ46780" s="23"/>
      <c r="HH46780"/>
      <c r="IW46780" s="36"/>
      <c r="JI46780"/>
      <c r="JJ46780"/>
      <c r="KX46780" s="23"/>
      <c r="KY46780" s="23"/>
    </row>
    <row r="46781" spans="36:311" x14ac:dyDescent="0.2">
      <c r="AJ46781" s="23"/>
      <c r="HH46781"/>
      <c r="IW46781" s="36"/>
      <c r="JI46781"/>
      <c r="JJ46781"/>
      <c r="KX46781" s="23"/>
      <c r="KY46781" s="23"/>
    </row>
    <row r="46782" spans="36:311" x14ac:dyDescent="0.2">
      <c r="AJ46782" s="23"/>
      <c r="HH46782"/>
      <c r="IW46782" s="36"/>
      <c r="JI46782"/>
      <c r="JJ46782"/>
      <c r="KX46782" s="23"/>
      <c r="KY46782" s="23"/>
    </row>
    <row r="46783" spans="36:311" x14ac:dyDescent="0.2">
      <c r="AJ46783" s="23"/>
      <c r="HH46783"/>
      <c r="IW46783" s="36"/>
      <c r="JI46783"/>
      <c r="JJ46783"/>
      <c r="KX46783" s="23"/>
      <c r="KY46783" s="23"/>
    </row>
    <row r="46784" spans="36:311" x14ac:dyDescent="0.2">
      <c r="AJ46784" s="23"/>
      <c r="HH46784"/>
      <c r="IW46784" s="36"/>
      <c r="JI46784"/>
      <c r="JJ46784"/>
      <c r="KX46784" s="23"/>
      <c r="KY46784" s="23"/>
    </row>
    <row r="46785" spans="36:311" x14ac:dyDescent="0.2">
      <c r="AJ46785" s="23"/>
      <c r="HH46785"/>
      <c r="IW46785" s="36"/>
      <c r="JI46785"/>
      <c r="JJ46785"/>
      <c r="KX46785" s="23"/>
      <c r="KY46785" s="23"/>
    </row>
    <row r="46786" spans="36:311" x14ac:dyDescent="0.2">
      <c r="AJ46786" s="23"/>
      <c r="HH46786"/>
      <c r="IW46786" s="36"/>
      <c r="JI46786"/>
      <c r="JJ46786"/>
      <c r="KX46786" s="23"/>
      <c r="KY46786" s="23"/>
    </row>
    <row r="46787" spans="36:311" x14ac:dyDescent="0.2">
      <c r="AJ46787" s="23"/>
      <c r="HH46787"/>
      <c r="IW46787" s="36"/>
      <c r="JI46787"/>
      <c r="JJ46787"/>
      <c r="KX46787" s="23"/>
      <c r="KY46787" s="23"/>
    </row>
    <row r="46788" spans="36:311" x14ac:dyDescent="0.2">
      <c r="AJ46788" s="23"/>
      <c r="HH46788"/>
      <c r="IW46788" s="36"/>
      <c r="JI46788"/>
      <c r="JJ46788"/>
      <c r="KX46788" s="23"/>
      <c r="KY46788" s="23"/>
    </row>
    <row r="46789" spans="36:311" x14ac:dyDescent="0.2">
      <c r="AJ46789" s="23"/>
      <c r="HH46789"/>
      <c r="IW46789" s="36"/>
      <c r="JI46789"/>
      <c r="JJ46789"/>
      <c r="KX46789" s="23"/>
      <c r="KY46789" s="23"/>
    </row>
    <row r="46790" spans="36:311" x14ac:dyDescent="0.2">
      <c r="AJ46790" s="23"/>
      <c r="HH46790"/>
      <c r="IW46790" s="36"/>
      <c r="JI46790"/>
      <c r="JJ46790"/>
      <c r="KX46790" s="23"/>
      <c r="KY46790" s="23"/>
    </row>
    <row r="46791" spans="36:311" x14ac:dyDescent="0.2">
      <c r="AJ46791" s="23"/>
      <c r="HH46791"/>
      <c r="IW46791" s="36"/>
      <c r="JI46791"/>
      <c r="JJ46791"/>
      <c r="KX46791" s="23"/>
      <c r="KY46791" s="23"/>
    </row>
    <row r="46792" spans="36:311" x14ac:dyDescent="0.2">
      <c r="AJ46792" s="23"/>
      <c r="HH46792"/>
      <c r="IW46792" s="36"/>
      <c r="JI46792"/>
      <c r="JJ46792"/>
      <c r="KX46792" s="23"/>
      <c r="KY46792" s="23"/>
    </row>
    <row r="46793" spans="36:311" x14ac:dyDescent="0.2">
      <c r="AJ46793" s="23"/>
      <c r="HH46793"/>
      <c r="IW46793" s="36"/>
      <c r="JI46793"/>
      <c r="JJ46793"/>
      <c r="KX46793" s="23"/>
      <c r="KY46793" s="23"/>
    </row>
    <row r="46794" spans="36:311" x14ac:dyDescent="0.2">
      <c r="AJ46794" s="23"/>
      <c r="HH46794"/>
      <c r="IW46794" s="36"/>
      <c r="JI46794"/>
      <c r="JJ46794"/>
      <c r="KX46794" s="23"/>
      <c r="KY46794" s="23"/>
    </row>
    <row r="46795" spans="36:311" x14ac:dyDescent="0.2">
      <c r="AJ46795" s="23"/>
      <c r="HH46795"/>
      <c r="IW46795" s="36"/>
      <c r="JI46795"/>
      <c r="JJ46795"/>
      <c r="KX46795" s="23"/>
      <c r="KY46795" s="23"/>
    </row>
    <row r="46796" spans="36:311" x14ac:dyDescent="0.2">
      <c r="AJ46796" s="23"/>
      <c r="HH46796"/>
      <c r="IW46796" s="36"/>
      <c r="JI46796"/>
      <c r="JJ46796"/>
      <c r="KX46796" s="23"/>
      <c r="KY46796" s="23"/>
    </row>
    <row r="46797" spans="36:311" x14ac:dyDescent="0.2">
      <c r="AJ46797" s="23"/>
      <c r="HH46797"/>
      <c r="IW46797" s="36"/>
      <c r="JI46797"/>
      <c r="JJ46797"/>
      <c r="KX46797" s="23"/>
      <c r="KY46797" s="23"/>
    </row>
    <row r="46798" spans="36:311" x14ac:dyDescent="0.2">
      <c r="AJ46798" s="23"/>
      <c r="HH46798"/>
      <c r="IW46798" s="36"/>
      <c r="JI46798"/>
      <c r="JJ46798"/>
      <c r="KX46798" s="23"/>
      <c r="KY46798" s="23"/>
    </row>
    <row r="46799" spans="36:311" x14ac:dyDescent="0.2">
      <c r="AJ46799" s="23"/>
      <c r="HH46799"/>
      <c r="IW46799" s="36"/>
      <c r="JI46799"/>
      <c r="JJ46799"/>
      <c r="KX46799" s="23"/>
      <c r="KY46799" s="23"/>
    </row>
    <row r="46800" spans="36:311" x14ac:dyDescent="0.2">
      <c r="AJ46800" s="23"/>
      <c r="HH46800"/>
      <c r="IW46800" s="36"/>
      <c r="JI46800"/>
      <c r="JJ46800"/>
      <c r="KX46800" s="23"/>
      <c r="KY46800" s="23"/>
    </row>
    <row r="46801" spans="36:311" x14ac:dyDescent="0.2">
      <c r="AJ46801" s="23"/>
      <c r="HH46801"/>
      <c r="IW46801" s="36"/>
      <c r="JI46801"/>
      <c r="JJ46801"/>
      <c r="KX46801" s="23"/>
      <c r="KY46801" s="23"/>
    </row>
    <row r="46802" spans="36:311" x14ac:dyDescent="0.2">
      <c r="AJ46802" s="23"/>
      <c r="HH46802"/>
      <c r="IW46802" s="36"/>
      <c r="JI46802"/>
      <c r="JJ46802"/>
      <c r="KX46802" s="23"/>
      <c r="KY46802" s="23"/>
    </row>
    <row r="46803" spans="36:311" x14ac:dyDescent="0.2">
      <c r="AJ46803" s="23"/>
      <c r="HH46803"/>
      <c r="IW46803" s="36"/>
      <c r="JI46803"/>
      <c r="JJ46803"/>
      <c r="KX46803" s="23"/>
      <c r="KY46803" s="23"/>
    </row>
    <row r="46804" spans="36:311" x14ac:dyDescent="0.2">
      <c r="AJ46804" s="23"/>
      <c r="HH46804"/>
      <c r="IW46804" s="36"/>
      <c r="JI46804"/>
      <c r="JJ46804"/>
      <c r="KX46804" s="23"/>
      <c r="KY46804" s="23"/>
    </row>
    <row r="46805" spans="36:311" x14ac:dyDescent="0.2">
      <c r="AJ46805" s="23"/>
      <c r="HH46805"/>
      <c r="IW46805" s="36"/>
      <c r="JI46805"/>
      <c r="JJ46805"/>
      <c r="KX46805" s="23"/>
      <c r="KY46805" s="23"/>
    </row>
    <row r="46806" spans="36:311" x14ac:dyDescent="0.2">
      <c r="AJ46806" s="23"/>
      <c r="HH46806"/>
      <c r="IW46806" s="36"/>
      <c r="JI46806"/>
      <c r="JJ46806"/>
      <c r="KX46806" s="23"/>
      <c r="KY46806" s="23"/>
    </row>
    <row r="46807" spans="36:311" x14ac:dyDescent="0.2">
      <c r="AJ46807" s="23"/>
      <c r="HH46807"/>
      <c r="IW46807" s="36"/>
      <c r="JI46807"/>
      <c r="JJ46807"/>
      <c r="KX46807" s="23"/>
      <c r="KY46807" s="23"/>
    </row>
    <row r="46808" spans="36:311" x14ac:dyDescent="0.2">
      <c r="AJ46808" s="23"/>
      <c r="HH46808"/>
      <c r="IW46808" s="36"/>
      <c r="JI46808"/>
      <c r="JJ46808"/>
      <c r="KX46808" s="23"/>
      <c r="KY46808" s="23"/>
    </row>
    <row r="46809" spans="36:311" x14ac:dyDescent="0.2">
      <c r="AJ46809" s="23"/>
      <c r="HH46809"/>
      <c r="IW46809" s="36"/>
      <c r="JI46809"/>
      <c r="JJ46809"/>
      <c r="KX46809" s="23"/>
      <c r="KY46809" s="23"/>
    </row>
    <row r="46810" spans="36:311" x14ac:dyDescent="0.2">
      <c r="AJ46810" s="23"/>
      <c r="HH46810"/>
      <c r="IW46810" s="36"/>
      <c r="JI46810"/>
      <c r="JJ46810"/>
      <c r="KX46810" s="23"/>
      <c r="KY46810" s="23"/>
    </row>
    <row r="46811" spans="36:311" x14ac:dyDescent="0.2">
      <c r="AJ46811" s="23"/>
      <c r="HH46811"/>
      <c r="IW46811" s="36"/>
      <c r="JI46811"/>
      <c r="JJ46811"/>
      <c r="KX46811" s="23"/>
      <c r="KY46811" s="23"/>
    </row>
    <row r="46812" spans="36:311" x14ac:dyDescent="0.2">
      <c r="AJ46812" s="23"/>
      <c r="HH46812"/>
      <c r="IW46812" s="36"/>
      <c r="JI46812"/>
      <c r="JJ46812"/>
      <c r="KX46812" s="23"/>
      <c r="KY46812" s="23"/>
    </row>
    <row r="46813" spans="36:311" x14ac:dyDescent="0.2">
      <c r="AJ46813" s="23"/>
      <c r="HH46813"/>
      <c r="IW46813" s="36"/>
      <c r="JI46813"/>
      <c r="JJ46813"/>
      <c r="KX46813" s="23"/>
      <c r="KY46813" s="23"/>
    </row>
    <row r="46814" spans="36:311" x14ac:dyDescent="0.2">
      <c r="AJ46814" s="23"/>
      <c r="HH46814"/>
      <c r="IW46814" s="36"/>
      <c r="JI46814"/>
      <c r="JJ46814"/>
      <c r="KX46814" s="23"/>
      <c r="KY46814" s="23"/>
    </row>
    <row r="46815" spans="36:311" x14ac:dyDescent="0.2">
      <c r="AJ46815" s="23"/>
      <c r="HH46815"/>
      <c r="IW46815" s="36"/>
      <c r="JI46815"/>
      <c r="JJ46815"/>
      <c r="KX46815" s="23"/>
      <c r="KY46815" s="23"/>
    </row>
    <row r="46816" spans="36:311" x14ac:dyDescent="0.2">
      <c r="AJ46816" s="23"/>
      <c r="HH46816"/>
      <c r="IW46816" s="36"/>
      <c r="JI46816"/>
      <c r="JJ46816"/>
      <c r="KX46816" s="23"/>
      <c r="KY46816" s="23"/>
    </row>
    <row r="46817" spans="36:311" x14ac:dyDescent="0.2">
      <c r="AJ46817" s="23"/>
      <c r="HH46817"/>
      <c r="IW46817" s="36"/>
      <c r="JI46817"/>
      <c r="JJ46817"/>
      <c r="KX46817" s="23"/>
      <c r="KY46817" s="23"/>
    </row>
    <row r="46818" spans="36:311" x14ac:dyDescent="0.2">
      <c r="AJ46818" s="23"/>
      <c r="HH46818"/>
      <c r="IW46818" s="36"/>
      <c r="JI46818"/>
      <c r="JJ46818"/>
      <c r="KX46818" s="23"/>
      <c r="KY46818" s="23"/>
    </row>
    <row r="46819" spans="36:311" x14ac:dyDescent="0.2">
      <c r="AJ46819" s="23"/>
      <c r="HH46819"/>
      <c r="IW46819" s="36"/>
      <c r="JI46819"/>
      <c r="JJ46819"/>
      <c r="KX46819" s="23"/>
      <c r="KY46819" s="23"/>
    </row>
    <row r="46820" spans="36:311" x14ac:dyDescent="0.2">
      <c r="AJ46820" s="23"/>
      <c r="HH46820"/>
      <c r="IW46820" s="36"/>
      <c r="JI46820"/>
      <c r="JJ46820"/>
      <c r="KX46820" s="23"/>
      <c r="KY46820" s="23"/>
    </row>
    <row r="46821" spans="36:311" x14ac:dyDescent="0.2">
      <c r="AJ46821" s="23"/>
      <c r="HH46821"/>
      <c r="IW46821" s="36"/>
      <c r="JI46821"/>
      <c r="JJ46821"/>
      <c r="KX46821" s="23"/>
      <c r="KY46821" s="23"/>
    </row>
    <row r="46822" spans="36:311" x14ac:dyDescent="0.2">
      <c r="AJ46822" s="23"/>
      <c r="HH46822"/>
      <c r="IW46822" s="36"/>
      <c r="JI46822"/>
      <c r="JJ46822"/>
      <c r="KX46822" s="23"/>
      <c r="KY46822" s="23"/>
    </row>
    <row r="46823" spans="36:311" x14ac:dyDescent="0.2">
      <c r="AJ46823" s="23"/>
      <c r="HH46823"/>
      <c r="IW46823" s="36"/>
      <c r="JI46823"/>
      <c r="JJ46823"/>
      <c r="KX46823" s="23"/>
      <c r="KY46823" s="23"/>
    </row>
    <row r="46824" spans="36:311" x14ac:dyDescent="0.2">
      <c r="AJ46824" s="23"/>
      <c r="HH46824"/>
      <c r="IW46824" s="36"/>
      <c r="JI46824"/>
      <c r="JJ46824"/>
      <c r="KX46824" s="23"/>
      <c r="KY46824" s="23"/>
    </row>
    <row r="46825" spans="36:311" x14ac:dyDescent="0.2">
      <c r="AJ46825" s="23"/>
      <c r="HH46825"/>
      <c r="IW46825" s="36"/>
      <c r="JI46825"/>
      <c r="JJ46825"/>
      <c r="KX46825" s="23"/>
      <c r="KY46825" s="23"/>
    </row>
    <row r="46826" spans="36:311" x14ac:dyDescent="0.2">
      <c r="AJ46826" s="23"/>
      <c r="HH46826"/>
      <c r="IW46826" s="36"/>
      <c r="JI46826"/>
      <c r="JJ46826"/>
      <c r="KX46826" s="23"/>
      <c r="KY46826" s="23"/>
    </row>
    <row r="46827" spans="36:311" x14ac:dyDescent="0.2">
      <c r="AJ46827" s="23"/>
      <c r="HH46827"/>
      <c r="IW46827" s="36"/>
      <c r="JI46827"/>
      <c r="JJ46827"/>
      <c r="KX46827" s="23"/>
      <c r="KY46827" s="23"/>
    </row>
    <row r="46828" spans="36:311" x14ac:dyDescent="0.2">
      <c r="AJ46828" s="23"/>
      <c r="HH46828"/>
      <c r="IW46828" s="36"/>
      <c r="JI46828"/>
      <c r="JJ46828"/>
      <c r="KX46828" s="23"/>
      <c r="KY46828" s="23"/>
    </row>
    <row r="46829" spans="36:311" x14ac:dyDescent="0.2">
      <c r="AJ46829" s="23"/>
      <c r="HH46829"/>
      <c r="IW46829" s="36"/>
      <c r="JI46829"/>
      <c r="JJ46829"/>
      <c r="KX46829" s="23"/>
      <c r="KY46829" s="23"/>
    </row>
    <row r="46830" spans="36:311" x14ac:dyDescent="0.2">
      <c r="AJ46830" s="23"/>
      <c r="HH46830"/>
      <c r="IW46830" s="36"/>
      <c r="JI46830"/>
      <c r="JJ46830"/>
      <c r="KX46830" s="23"/>
      <c r="KY46830" s="23"/>
    </row>
    <row r="46831" spans="36:311" x14ac:dyDescent="0.2">
      <c r="AJ46831" s="23"/>
      <c r="HH46831"/>
      <c r="IW46831" s="36"/>
      <c r="JI46831"/>
      <c r="JJ46831"/>
      <c r="KX46831" s="23"/>
      <c r="KY46831" s="23"/>
    </row>
    <row r="46832" spans="36:311" x14ac:dyDescent="0.2">
      <c r="AJ46832" s="23"/>
      <c r="HH46832"/>
      <c r="IW46832" s="36"/>
      <c r="JI46832"/>
      <c r="JJ46832"/>
      <c r="KX46832" s="23"/>
      <c r="KY46832" s="23"/>
    </row>
    <row r="46833" spans="36:311" x14ac:dyDescent="0.2">
      <c r="AJ46833" s="23"/>
      <c r="HH46833"/>
      <c r="IW46833" s="36"/>
      <c r="JI46833"/>
      <c r="JJ46833"/>
      <c r="KX46833" s="23"/>
      <c r="KY46833" s="23"/>
    </row>
    <row r="46834" spans="36:311" x14ac:dyDescent="0.2">
      <c r="AJ46834" s="23"/>
      <c r="HH46834"/>
      <c r="IW46834" s="36"/>
      <c r="JI46834"/>
      <c r="JJ46834"/>
      <c r="KX46834" s="23"/>
      <c r="KY46834" s="23"/>
    </row>
    <row r="46835" spans="36:311" x14ac:dyDescent="0.2">
      <c r="AJ46835" s="23"/>
      <c r="HH46835"/>
      <c r="IW46835" s="36"/>
      <c r="JI46835"/>
      <c r="JJ46835"/>
      <c r="KX46835" s="23"/>
      <c r="KY46835" s="23"/>
    </row>
    <row r="46836" spans="36:311" x14ac:dyDescent="0.2">
      <c r="AJ46836" s="23"/>
      <c r="HH46836"/>
      <c r="IW46836" s="36"/>
      <c r="JI46836"/>
      <c r="JJ46836"/>
      <c r="KX46836" s="23"/>
      <c r="KY46836" s="23"/>
    </row>
    <row r="46837" spans="36:311" x14ac:dyDescent="0.2">
      <c r="AJ46837" s="23"/>
      <c r="HH46837"/>
      <c r="IW46837" s="36"/>
      <c r="JI46837"/>
      <c r="JJ46837"/>
      <c r="KX46837" s="23"/>
      <c r="KY46837" s="23"/>
    </row>
    <row r="46838" spans="36:311" x14ac:dyDescent="0.2">
      <c r="AJ46838" s="23"/>
      <c r="HH46838"/>
      <c r="IW46838" s="36"/>
      <c r="JI46838"/>
      <c r="JJ46838"/>
      <c r="KX46838" s="23"/>
      <c r="KY46838" s="23"/>
    </row>
    <row r="46839" spans="36:311" x14ac:dyDescent="0.2">
      <c r="AJ46839" s="23"/>
      <c r="HH46839"/>
      <c r="IW46839" s="36"/>
      <c r="JI46839"/>
      <c r="JJ46839"/>
      <c r="KX46839" s="23"/>
      <c r="KY46839" s="23"/>
    </row>
    <row r="46840" spans="36:311" x14ac:dyDescent="0.2">
      <c r="AJ46840" s="23"/>
      <c r="HH46840"/>
      <c r="IW46840" s="36"/>
      <c r="JI46840"/>
      <c r="JJ46840"/>
      <c r="KX46840" s="23"/>
      <c r="KY46840" s="23"/>
    </row>
    <row r="46841" spans="36:311" x14ac:dyDescent="0.2">
      <c r="AJ46841" s="23"/>
      <c r="HH46841"/>
      <c r="IW46841" s="36"/>
      <c r="JI46841"/>
      <c r="JJ46841"/>
      <c r="KX46841" s="23"/>
      <c r="KY46841" s="23"/>
    </row>
    <row r="46842" spans="36:311" x14ac:dyDescent="0.2">
      <c r="AJ46842" s="23"/>
      <c r="HH46842"/>
      <c r="IW46842" s="36"/>
      <c r="JI46842"/>
      <c r="JJ46842"/>
      <c r="KX46842" s="23"/>
      <c r="KY46842" s="23"/>
    </row>
    <row r="46843" spans="36:311" x14ac:dyDescent="0.2">
      <c r="AJ46843" s="23"/>
      <c r="HH46843"/>
      <c r="IW46843" s="36"/>
      <c r="JI46843"/>
      <c r="JJ46843"/>
      <c r="KX46843" s="23"/>
      <c r="KY46843" s="23"/>
    </row>
    <row r="46844" spans="36:311" x14ac:dyDescent="0.2">
      <c r="AJ46844" s="23"/>
      <c r="HH46844"/>
      <c r="IW46844" s="36"/>
      <c r="JI46844"/>
      <c r="JJ46844"/>
      <c r="KX46844" s="23"/>
      <c r="KY46844" s="23"/>
    </row>
    <row r="46845" spans="36:311" x14ac:dyDescent="0.2">
      <c r="AJ46845" s="23"/>
      <c r="HH46845"/>
      <c r="IW46845" s="36"/>
      <c r="JI46845"/>
      <c r="JJ46845"/>
      <c r="KX46845" s="23"/>
      <c r="KY46845" s="23"/>
    </row>
    <row r="46846" spans="36:311" x14ac:dyDescent="0.2">
      <c r="AJ46846" s="23"/>
      <c r="HH46846"/>
      <c r="IW46846" s="36"/>
      <c r="JI46846"/>
      <c r="JJ46846"/>
      <c r="KX46846" s="23"/>
      <c r="KY46846" s="23"/>
    </row>
    <row r="46847" spans="36:311" x14ac:dyDescent="0.2">
      <c r="AJ46847" s="23"/>
      <c r="HH46847"/>
      <c r="IW46847" s="36"/>
      <c r="JI46847"/>
      <c r="JJ46847"/>
      <c r="KX46847" s="23"/>
      <c r="KY46847" s="23"/>
    </row>
    <row r="46848" spans="36:311" x14ac:dyDescent="0.2">
      <c r="AJ46848" s="23"/>
      <c r="HH46848"/>
      <c r="IW46848" s="36"/>
      <c r="JI46848"/>
      <c r="JJ46848"/>
      <c r="KX46848" s="23"/>
      <c r="KY46848" s="23"/>
    </row>
    <row r="46849" spans="36:311" x14ac:dyDescent="0.2">
      <c r="AJ46849" s="23"/>
      <c r="HH46849"/>
      <c r="IW46849" s="36"/>
      <c r="JI46849"/>
      <c r="JJ46849"/>
      <c r="KX46849" s="23"/>
      <c r="KY46849" s="23"/>
    </row>
    <row r="46850" spans="36:311" x14ac:dyDescent="0.2">
      <c r="AJ46850" s="23"/>
      <c r="HH46850"/>
      <c r="IW46850" s="36"/>
      <c r="JI46850"/>
      <c r="JJ46850"/>
      <c r="KX46850" s="23"/>
      <c r="KY46850" s="23"/>
    </row>
    <row r="46851" spans="36:311" x14ac:dyDescent="0.2">
      <c r="AJ46851" s="23"/>
      <c r="HH46851"/>
      <c r="IW46851" s="36"/>
      <c r="JI46851"/>
      <c r="JJ46851"/>
      <c r="KX46851" s="23"/>
      <c r="KY46851" s="23"/>
    </row>
    <row r="46852" spans="36:311" x14ac:dyDescent="0.2">
      <c r="AJ46852" s="23"/>
      <c r="HH46852"/>
      <c r="IW46852" s="36"/>
      <c r="JI46852"/>
      <c r="JJ46852"/>
      <c r="KX46852" s="23"/>
      <c r="KY46852" s="23"/>
    </row>
    <row r="46853" spans="36:311" x14ac:dyDescent="0.2">
      <c r="AJ46853" s="23"/>
      <c r="HH46853"/>
      <c r="IW46853" s="36"/>
      <c r="JI46853"/>
      <c r="JJ46853"/>
      <c r="KX46853" s="23"/>
      <c r="KY46853" s="23"/>
    </row>
    <row r="46854" spans="36:311" x14ac:dyDescent="0.2">
      <c r="AJ46854" s="23"/>
      <c r="HH46854"/>
      <c r="IW46854" s="36"/>
      <c r="JI46854"/>
      <c r="JJ46854"/>
      <c r="KX46854" s="23"/>
      <c r="KY46854" s="23"/>
    </row>
    <row r="46855" spans="36:311" x14ac:dyDescent="0.2">
      <c r="AJ46855" s="23"/>
      <c r="HH46855"/>
      <c r="IW46855" s="36"/>
      <c r="JI46855"/>
      <c r="JJ46855"/>
      <c r="KX46855" s="23"/>
      <c r="KY46855" s="23"/>
    </row>
    <row r="46856" spans="36:311" x14ac:dyDescent="0.2">
      <c r="AJ46856" s="23"/>
      <c r="HH46856"/>
      <c r="IW46856" s="36"/>
      <c r="JI46856"/>
      <c r="JJ46856"/>
      <c r="KX46856" s="23"/>
      <c r="KY46856" s="23"/>
    </row>
    <row r="46857" spans="36:311" x14ac:dyDescent="0.2">
      <c r="AJ46857" s="23"/>
      <c r="HH46857"/>
      <c r="IW46857" s="36"/>
      <c r="JI46857"/>
      <c r="JJ46857"/>
      <c r="KX46857" s="23"/>
      <c r="KY46857" s="23"/>
    </row>
    <row r="46858" spans="36:311" x14ac:dyDescent="0.2">
      <c r="AJ46858" s="23"/>
      <c r="HH46858"/>
      <c r="IW46858" s="36"/>
      <c r="JI46858"/>
      <c r="JJ46858"/>
      <c r="KX46858" s="23"/>
      <c r="KY46858" s="23"/>
    </row>
    <row r="46859" spans="36:311" x14ac:dyDescent="0.2">
      <c r="AJ46859" s="23"/>
      <c r="HH46859"/>
      <c r="IW46859" s="36"/>
      <c r="JI46859"/>
      <c r="JJ46859"/>
      <c r="KX46859" s="23"/>
      <c r="KY46859" s="23"/>
    </row>
    <row r="46860" spans="36:311" x14ac:dyDescent="0.2">
      <c r="AJ46860" s="23"/>
      <c r="HH46860"/>
      <c r="IW46860" s="36"/>
      <c r="JI46860"/>
      <c r="JJ46860"/>
      <c r="KX46860" s="23"/>
      <c r="KY46860" s="23"/>
    </row>
    <row r="46861" spans="36:311" x14ac:dyDescent="0.2">
      <c r="AJ46861" s="23"/>
      <c r="HH46861"/>
      <c r="IW46861" s="36"/>
      <c r="JI46861"/>
      <c r="JJ46861"/>
      <c r="KX46861" s="23"/>
      <c r="KY46861" s="23"/>
    </row>
    <row r="46862" spans="36:311" x14ac:dyDescent="0.2">
      <c r="AJ46862" s="23"/>
      <c r="HH46862"/>
      <c r="IW46862" s="36"/>
      <c r="JI46862"/>
      <c r="JJ46862"/>
      <c r="KX46862" s="23"/>
      <c r="KY46862" s="23"/>
    </row>
    <row r="46863" spans="36:311" x14ac:dyDescent="0.2">
      <c r="AJ46863" s="23"/>
      <c r="HH46863"/>
      <c r="IW46863" s="36"/>
      <c r="JI46863"/>
      <c r="JJ46863"/>
      <c r="KX46863" s="23"/>
      <c r="KY46863" s="23"/>
    </row>
    <row r="46864" spans="36:311" x14ac:dyDescent="0.2">
      <c r="AJ46864" s="23"/>
      <c r="HH46864"/>
      <c r="IW46864" s="36"/>
      <c r="JI46864"/>
      <c r="JJ46864"/>
      <c r="KX46864" s="23"/>
      <c r="KY46864" s="23"/>
    </row>
    <row r="46865" spans="36:311" x14ac:dyDescent="0.2">
      <c r="AJ46865" s="23"/>
      <c r="HH46865"/>
      <c r="IW46865" s="36"/>
      <c r="JI46865"/>
      <c r="JJ46865"/>
      <c r="KX46865" s="23"/>
      <c r="KY46865" s="23"/>
    </row>
    <row r="46866" spans="36:311" x14ac:dyDescent="0.2">
      <c r="AJ46866" s="23"/>
      <c r="HH46866"/>
      <c r="IW46866" s="36"/>
      <c r="JI46866"/>
      <c r="JJ46866"/>
      <c r="KX46866" s="23"/>
      <c r="KY46866" s="23"/>
    </row>
    <row r="46867" spans="36:311" x14ac:dyDescent="0.2">
      <c r="AJ46867" s="23"/>
      <c r="HH46867"/>
      <c r="IW46867" s="36"/>
      <c r="JI46867"/>
      <c r="JJ46867"/>
      <c r="KX46867" s="23"/>
      <c r="KY46867" s="23"/>
    </row>
    <row r="46868" spans="36:311" x14ac:dyDescent="0.2">
      <c r="AJ46868" s="23"/>
      <c r="HH46868"/>
      <c r="IW46868" s="36"/>
      <c r="JI46868"/>
      <c r="JJ46868"/>
      <c r="KX46868" s="23"/>
      <c r="KY46868" s="23"/>
    </row>
    <row r="46869" spans="36:311" x14ac:dyDescent="0.2">
      <c r="AJ46869" s="23"/>
      <c r="HH46869"/>
      <c r="IW46869" s="36"/>
      <c r="JI46869"/>
      <c r="JJ46869"/>
      <c r="KX46869" s="23"/>
      <c r="KY46869" s="23"/>
    </row>
    <row r="46870" spans="36:311" x14ac:dyDescent="0.2">
      <c r="AJ46870" s="23"/>
      <c r="HH46870"/>
      <c r="IW46870" s="36"/>
      <c r="JI46870"/>
      <c r="JJ46870"/>
      <c r="KX46870" s="23"/>
      <c r="KY46870" s="23"/>
    </row>
    <row r="46871" spans="36:311" x14ac:dyDescent="0.2">
      <c r="AJ46871" s="23"/>
      <c r="HH46871"/>
      <c r="IW46871" s="36"/>
      <c r="JI46871"/>
      <c r="JJ46871"/>
      <c r="KX46871" s="23"/>
      <c r="KY46871" s="23"/>
    </row>
    <row r="46872" spans="36:311" x14ac:dyDescent="0.2">
      <c r="AJ46872" s="23"/>
      <c r="HH46872"/>
      <c r="IW46872" s="36"/>
      <c r="JI46872"/>
      <c r="JJ46872"/>
      <c r="KX46872" s="23"/>
      <c r="KY46872" s="23"/>
    </row>
    <row r="46873" spans="36:311" x14ac:dyDescent="0.2">
      <c r="AJ46873" s="23"/>
      <c r="HH46873"/>
      <c r="IW46873" s="36"/>
      <c r="JI46873"/>
      <c r="JJ46873"/>
      <c r="KX46873" s="23"/>
      <c r="KY46873" s="23"/>
    </row>
    <row r="46874" spans="36:311" x14ac:dyDescent="0.2">
      <c r="AJ46874" s="23"/>
      <c r="HH46874"/>
      <c r="IW46874" s="36"/>
      <c r="JI46874"/>
      <c r="JJ46874"/>
      <c r="KX46874" s="23"/>
      <c r="KY46874" s="23"/>
    </row>
    <row r="46875" spans="36:311" x14ac:dyDescent="0.2">
      <c r="AJ46875" s="23"/>
      <c r="HH46875"/>
      <c r="IW46875" s="36"/>
      <c r="JI46875"/>
      <c r="JJ46875"/>
      <c r="KX46875" s="23"/>
      <c r="KY46875" s="23"/>
    </row>
    <row r="46876" spans="36:311" x14ac:dyDescent="0.2">
      <c r="AJ46876" s="23"/>
      <c r="HH46876"/>
      <c r="IW46876" s="36"/>
      <c r="JI46876"/>
      <c r="JJ46876"/>
      <c r="KX46876" s="23"/>
      <c r="KY46876" s="23"/>
    </row>
    <row r="46877" spans="36:311" x14ac:dyDescent="0.2">
      <c r="AJ46877" s="23"/>
      <c r="HH46877"/>
      <c r="IW46877" s="36"/>
      <c r="JI46877"/>
      <c r="JJ46877"/>
      <c r="KX46877" s="23"/>
      <c r="KY46877" s="23"/>
    </row>
    <row r="46878" spans="36:311" x14ac:dyDescent="0.2">
      <c r="AJ46878" s="23"/>
      <c r="HH46878"/>
      <c r="IW46878" s="36"/>
      <c r="JI46878"/>
      <c r="JJ46878"/>
      <c r="KX46878" s="23"/>
      <c r="KY46878" s="23"/>
    </row>
    <row r="46879" spans="36:311" x14ac:dyDescent="0.2">
      <c r="AJ46879" s="23"/>
      <c r="HH46879"/>
      <c r="IW46879" s="36"/>
      <c r="JI46879"/>
      <c r="JJ46879"/>
      <c r="KX46879" s="23"/>
      <c r="KY46879" s="23"/>
    </row>
    <row r="46880" spans="36:311" x14ac:dyDescent="0.2">
      <c r="AJ46880" s="23"/>
      <c r="HH46880"/>
      <c r="IW46880" s="36"/>
      <c r="JI46880"/>
      <c r="JJ46880"/>
      <c r="KX46880" s="23"/>
      <c r="KY46880" s="23"/>
    </row>
    <row r="46881" spans="36:311" x14ac:dyDescent="0.2">
      <c r="AJ46881" s="23"/>
      <c r="HH46881"/>
      <c r="IW46881" s="36"/>
      <c r="JI46881"/>
      <c r="JJ46881"/>
      <c r="KX46881" s="23"/>
      <c r="KY46881" s="23"/>
    </row>
    <row r="46882" spans="36:311" x14ac:dyDescent="0.2">
      <c r="AJ46882" s="23"/>
      <c r="HH46882"/>
      <c r="IW46882" s="36"/>
      <c r="JI46882"/>
      <c r="JJ46882"/>
      <c r="KX46882" s="23"/>
      <c r="KY46882" s="23"/>
    </row>
    <row r="46883" spans="36:311" x14ac:dyDescent="0.2">
      <c r="AJ46883" s="23"/>
      <c r="HH46883"/>
      <c r="IW46883" s="36"/>
      <c r="JI46883"/>
      <c r="JJ46883"/>
      <c r="KX46883" s="23"/>
      <c r="KY46883" s="23"/>
    </row>
    <row r="46884" spans="36:311" x14ac:dyDescent="0.2">
      <c r="AJ46884" s="23"/>
      <c r="HH46884"/>
      <c r="IW46884" s="36"/>
      <c r="JI46884"/>
      <c r="JJ46884"/>
      <c r="KX46884" s="23"/>
      <c r="KY46884" s="23"/>
    </row>
    <row r="46885" spans="36:311" x14ac:dyDescent="0.2">
      <c r="AJ46885" s="23"/>
      <c r="HH46885"/>
      <c r="IW46885" s="36"/>
      <c r="JI46885"/>
      <c r="JJ46885"/>
      <c r="KX46885" s="23"/>
      <c r="KY46885" s="23"/>
    </row>
    <row r="46886" spans="36:311" x14ac:dyDescent="0.2">
      <c r="AJ46886" s="23"/>
      <c r="HH46886"/>
      <c r="IW46886" s="36"/>
      <c r="JI46886"/>
      <c r="JJ46886"/>
      <c r="KX46886" s="23"/>
      <c r="KY46886" s="23"/>
    </row>
    <row r="46887" spans="36:311" x14ac:dyDescent="0.2">
      <c r="AJ46887" s="23"/>
      <c r="HH46887"/>
      <c r="IW46887" s="36"/>
      <c r="JI46887"/>
      <c r="JJ46887"/>
      <c r="KX46887" s="23"/>
      <c r="KY46887" s="23"/>
    </row>
    <row r="46888" spans="36:311" x14ac:dyDescent="0.2">
      <c r="AJ46888" s="23"/>
      <c r="HH46888"/>
      <c r="IW46888" s="36"/>
      <c r="JI46888"/>
      <c r="JJ46888"/>
      <c r="KX46888" s="23"/>
      <c r="KY46888" s="23"/>
    </row>
    <row r="46889" spans="36:311" x14ac:dyDescent="0.2">
      <c r="AJ46889" s="23"/>
      <c r="HH46889"/>
      <c r="IW46889" s="36"/>
      <c r="JI46889"/>
      <c r="JJ46889"/>
      <c r="KX46889" s="23"/>
      <c r="KY46889" s="23"/>
    </row>
    <row r="46890" spans="36:311" x14ac:dyDescent="0.2">
      <c r="AJ46890" s="23"/>
      <c r="HH46890"/>
      <c r="IW46890" s="36"/>
      <c r="JI46890"/>
      <c r="JJ46890"/>
      <c r="KX46890" s="23"/>
      <c r="KY46890" s="23"/>
    </row>
    <row r="46891" spans="36:311" x14ac:dyDescent="0.2">
      <c r="AJ46891" s="23"/>
      <c r="HH46891"/>
      <c r="IW46891" s="36"/>
      <c r="JI46891"/>
      <c r="JJ46891"/>
      <c r="KX46891" s="23"/>
      <c r="KY46891" s="23"/>
    </row>
    <row r="46892" spans="36:311" x14ac:dyDescent="0.2">
      <c r="AJ46892" s="23"/>
      <c r="HH46892"/>
      <c r="IW46892" s="36"/>
      <c r="JI46892"/>
      <c r="JJ46892"/>
      <c r="KX46892" s="23"/>
      <c r="KY46892" s="23"/>
    </row>
    <row r="46893" spans="36:311" x14ac:dyDescent="0.2">
      <c r="AJ46893" s="23"/>
      <c r="HH46893"/>
      <c r="IW46893" s="36"/>
      <c r="JI46893"/>
      <c r="JJ46893"/>
      <c r="KX46893" s="23"/>
      <c r="KY46893" s="23"/>
    </row>
    <row r="46894" spans="36:311" x14ac:dyDescent="0.2">
      <c r="AJ46894" s="23"/>
      <c r="HH46894"/>
      <c r="IW46894" s="36"/>
      <c r="JI46894"/>
      <c r="JJ46894"/>
      <c r="KX46894" s="23"/>
      <c r="KY46894" s="23"/>
    </row>
    <row r="46895" spans="36:311" x14ac:dyDescent="0.2">
      <c r="AJ46895" s="23"/>
      <c r="HH46895"/>
      <c r="IW46895" s="36"/>
      <c r="JI46895"/>
      <c r="JJ46895"/>
      <c r="KX46895" s="23"/>
      <c r="KY46895" s="23"/>
    </row>
    <row r="46896" spans="36:311" x14ac:dyDescent="0.2">
      <c r="AJ46896" s="23"/>
      <c r="HH46896"/>
      <c r="IW46896" s="36"/>
      <c r="JI46896"/>
      <c r="JJ46896"/>
      <c r="KX46896" s="23"/>
      <c r="KY46896" s="23"/>
    </row>
    <row r="46897" spans="36:311" x14ac:dyDescent="0.2">
      <c r="AJ46897" s="23"/>
      <c r="HH46897"/>
      <c r="IW46897" s="36"/>
      <c r="JI46897"/>
      <c r="JJ46897"/>
      <c r="KX46897" s="23"/>
      <c r="KY46897" s="23"/>
    </row>
    <row r="46898" spans="36:311" x14ac:dyDescent="0.2">
      <c r="AJ46898" s="23"/>
      <c r="HH46898"/>
      <c r="IW46898" s="36"/>
      <c r="JI46898"/>
      <c r="JJ46898"/>
      <c r="KX46898" s="23"/>
      <c r="KY46898" s="23"/>
    </row>
    <row r="46899" spans="36:311" x14ac:dyDescent="0.2">
      <c r="AJ46899" s="23"/>
      <c r="HH46899"/>
      <c r="IW46899" s="36"/>
      <c r="JI46899"/>
      <c r="JJ46899"/>
      <c r="KX46899" s="23"/>
      <c r="KY46899" s="23"/>
    </row>
    <row r="46900" spans="36:311" x14ac:dyDescent="0.2">
      <c r="AJ46900" s="23"/>
      <c r="HH46900"/>
      <c r="IW46900" s="36"/>
      <c r="JI46900"/>
      <c r="JJ46900"/>
      <c r="KX46900" s="23"/>
      <c r="KY46900" s="23"/>
    </row>
    <row r="46901" spans="36:311" x14ac:dyDescent="0.2">
      <c r="AJ46901" s="23"/>
      <c r="HH46901"/>
      <c r="IW46901" s="36"/>
      <c r="JI46901"/>
      <c r="JJ46901"/>
      <c r="KX46901" s="23"/>
      <c r="KY46901" s="23"/>
    </row>
    <row r="46902" spans="36:311" x14ac:dyDescent="0.2">
      <c r="AJ46902" s="23"/>
      <c r="HH46902"/>
      <c r="IW46902" s="36"/>
      <c r="JI46902"/>
      <c r="JJ46902"/>
      <c r="KX46902" s="23"/>
      <c r="KY46902" s="23"/>
    </row>
    <row r="46903" spans="36:311" x14ac:dyDescent="0.2">
      <c r="AJ46903" s="23"/>
      <c r="HH46903"/>
      <c r="IW46903" s="36"/>
      <c r="JI46903"/>
      <c r="JJ46903"/>
      <c r="KX46903" s="23"/>
      <c r="KY46903" s="23"/>
    </row>
    <row r="46904" spans="36:311" x14ac:dyDescent="0.2">
      <c r="AJ46904" s="23"/>
      <c r="HH46904"/>
      <c r="IW46904" s="36"/>
      <c r="JI46904"/>
      <c r="JJ46904"/>
      <c r="KX46904" s="23"/>
      <c r="KY46904" s="23"/>
    </row>
    <row r="46905" spans="36:311" x14ac:dyDescent="0.2">
      <c r="AJ46905" s="23"/>
      <c r="HH46905"/>
      <c r="IW46905" s="36"/>
      <c r="JI46905"/>
      <c r="JJ46905"/>
      <c r="KX46905" s="23"/>
      <c r="KY46905" s="23"/>
    </row>
    <row r="46906" spans="36:311" x14ac:dyDescent="0.2">
      <c r="AJ46906" s="23"/>
      <c r="HH46906"/>
      <c r="IW46906" s="36"/>
      <c r="JI46906"/>
      <c r="JJ46906"/>
      <c r="KX46906" s="23"/>
      <c r="KY46906" s="23"/>
    </row>
    <row r="46907" spans="36:311" x14ac:dyDescent="0.2">
      <c r="AJ46907" s="23"/>
      <c r="HH46907"/>
      <c r="IW46907" s="36"/>
      <c r="JI46907"/>
      <c r="JJ46907"/>
      <c r="KX46907" s="23"/>
      <c r="KY46907" s="23"/>
    </row>
    <row r="46908" spans="36:311" x14ac:dyDescent="0.2">
      <c r="AJ46908" s="23"/>
      <c r="HH46908"/>
      <c r="IW46908" s="36"/>
      <c r="JI46908"/>
      <c r="JJ46908"/>
      <c r="KX46908" s="23"/>
      <c r="KY46908" s="23"/>
    </row>
    <row r="46909" spans="36:311" x14ac:dyDescent="0.2">
      <c r="AJ46909" s="23"/>
      <c r="HH46909"/>
      <c r="IW46909" s="36"/>
      <c r="JI46909"/>
      <c r="JJ46909"/>
      <c r="KX46909" s="23"/>
      <c r="KY46909" s="23"/>
    </row>
    <row r="46910" spans="36:311" x14ac:dyDescent="0.2">
      <c r="AJ46910" s="23"/>
      <c r="HH46910"/>
      <c r="IW46910" s="36"/>
      <c r="JI46910"/>
      <c r="JJ46910"/>
      <c r="KX46910" s="23"/>
      <c r="KY46910" s="23"/>
    </row>
    <row r="46911" spans="36:311" x14ac:dyDescent="0.2">
      <c r="AJ46911" s="23"/>
      <c r="HH46911"/>
      <c r="IW46911" s="36"/>
      <c r="JI46911"/>
      <c r="JJ46911"/>
      <c r="KX46911" s="23"/>
      <c r="KY46911" s="23"/>
    </row>
    <row r="46912" spans="36:311" x14ac:dyDescent="0.2">
      <c r="AJ46912" s="23"/>
      <c r="HH46912"/>
      <c r="IW46912" s="36"/>
      <c r="JI46912"/>
      <c r="JJ46912"/>
      <c r="KX46912" s="23"/>
      <c r="KY46912" s="23"/>
    </row>
    <row r="46913" spans="36:311" x14ac:dyDescent="0.2">
      <c r="AJ46913" s="23"/>
      <c r="HH46913"/>
      <c r="IW46913" s="36"/>
      <c r="JI46913"/>
      <c r="JJ46913"/>
      <c r="KX46913" s="23"/>
      <c r="KY46913" s="23"/>
    </row>
    <row r="46914" spans="36:311" x14ac:dyDescent="0.2">
      <c r="AJ46914" s="23"/>
      <c r="HH46914"/>
      <c r="IW46914" s="36"/>
      <c r="JI46914"/>
      <c r="JJ46914"/>
      <c r="KX46914" s="23"/>
      <c r="KY46914" s="23"/>
    </row>
    <row r="46915" spans="36:311" x14ac:dyDescent="0.2">
      <c r="AJ46915" s="23"/>
      <c r="HH46915"/>
      <c r="IW46915" s="36"/>
      <c r="JI46915"/>
      <c r="JJ46915"/>
      <c r="KX46915" s="23"/>
      <c r="KY46915" s="23"/>
    </row>
    <row r="46916" spans="36:311" x14ac:dyDescent="0.2">
      <c r="AJ46916" s="23"/>
      <c r="HH46916"/>
      <c r="IW46916" s="36"/>
      <c r="JI46916"/>
      <c r="JJ46916"/>
      <c r="KX46916" s="23"/>
      <c r="KY46916" s="23"/>
    </row>
    <row r="46917" spans="36:311" x14ac:dyDescent="0.2">
      <c r="AJ46917" s="23"/>
      <c r="HH46917"/>
      <c r="IW46917" s="36"/>
      <c r="JI46917"/>
      <c r="JJ46917"/>
      <c r="KX46917" s="23"/>
      <c r="KY46917" s="23"/>
    </row>
    <row r="46918" spans="36:311" x14ac:dyDescent="0.2">
      <c r="AJ46918" s="23"/>
      <c r="HH46918"/>
      <c r="IW46918" s="36"/>
      <c r="JI46918"/>
      <c r="JJ46918"/>
      <c r="KX46918" s="23"/>
      <c r="KY46918" s="23"/>
    </row>
    <row r="46919" spans="36:311" x14ac:dyDescent="0.2">
      <c r="AJ46919" s="23"/>
      <c r="HH46919"/>
      <c r="IW46919" s="36"/>
      <c r="JI46919"/>
      <c r="JJ46919"/>
      <c r="KX46919" s="23"/>
      <c r="KY46919" s="23"/>
    </row>
    <row r="46920" spans="36:311" x14ac:dyDescent="0.2">
      <c r="AJ46920" s="23"/>
      <c r="HH46920"/>
      <c r="IW46920" s="36"/>
      <c r="JI46920"/>
      <c r="JJ46920"/>
      <c r="KX46920" s="23"/>
      <c r="KY46920" s="23"/>
    </row>
    <row r="46921" spans="36:311" x14ac:dyDescent="0.2">
      <c r="AJ46921" s="23"/>
      <c r="HH46921"/>
      <c r="IW46921" s="36"/>
      <c r="JI46921"/>
      <c r="JJ46921"/>
      <c r="KX46921" s="23"/>
      <c r="KY46921" s="23"/>
    </row>
    <row r="46922" spans="36:311" x14ac:dyDescent="0.2">
      <c r="AJ46922" s="23"/>
      <c r="HH46922"/>
      <c r="IW46922" s="36"/>
      <c r="JI46922"/>
      <c r="JJ46922"/>
      <c r="KX46922" s="23"/>
      <c r="KY46922" s="23"/>
    </row>
    <row r="46923" spans="36:311" x14ac:dyDescent="0.2">
      <c r="AJ46923" s="23"/>
      <c r="HH46923"/>
      <c r="IW46923" s="36"/>
      <c r="JI46923"/>
      <c r="JJ46923"/>
      <c r="KX46923" s="23"/>
      <c r="KY46923" s="23"/>
    </row>
    <row r="46924" spans="36:311" x14ac:dyDescent="0.2">
      <c r="AJ46924" s="23"/>
      <c r="HH46924"/>
      <c r="IW46924" s="36"/>
      <c r="JI46924"/>
      <c r="JJ46924"/>
      <c r="KX46924" s="23"/>
      <c r="KY46924" s="23"/>
    </row>
    <row r="46925" spans="36:311" x14ac:dyDescent="0.2">
      <c r="AJ46925" s="23"/>
      <c r="HH46925"/>
      <c r="IW46925" s="36"/>
      <c r="JI46925"/>
      <c r="JJ46925"/>
      <c r="KX46925" s="23"/>
      <c r="KY46925" s="23"/>
    </row>
    <row r="46926" spans="36:311" x14ac:dyDescent="0.2">
      <c r="AJ46926" s="23"/>
      <c r="HH46926"/>
      <c r="IW46926" s="36"/>
      <c r="JI46926"/>
      <c r="JJ46926"/>
      <c r="KX46926" s="23"/>
      <c r="KY46926" s="23"/>
    </row>
    <row r="46927" spans="36:311" x14ac:dyDescent="0.2">
      <c r="AJ46927" s="23"/>
      <c r="HH46927"/>
      <c r="IW46927" s="36"/>
      <c r="JI46927"/>
      <c r="JJ46927"/>
      <c r="KX46927" s="23"/>
      <c r="KY46927" s="23"/>
    </row>
    <row r="46928" spans="36:311" x14ac:dyDescent="0.2">
      <c r="AJ46928" s="23"/>
      <c r="HH46928"/>
      <c r="IW46928" s="36"/>
      <c r="JI46928"/>
      <c r="JJ46928"/>
      <c r="KX46928" s="23"/>
      <c r="KY46928" s="23"/>
    </row>
    <row r="46929" spans="36:311" x14ac:dyDescent="0.2">
      <c r="AJ46929" s="23"/>
      <c r="HH46929"/>
      <c r="IW46929" s="36"/>
      <c r="JI46929"/>
      <c r="JJ46929"/>
      <c r="KX46929" s="23"/>
      <c r="KY46929" s="23"/>
    </row>
    <row r="46930" spans="36:311" x14ac:dyDescent="0.2">
      <c r="AJ46930" s="23"/>
      <c r="HH46930"/>
      <c r="IW46930" s="36"/>
      <c r="JI46930"/>
      <c r="JJ46930"/>
      <c r="KX46930" s="23"/>
      <c r="KY46930" s="23"/>
    </row>
    <row r="46931" spans="36:311" x14ac:dyDescent="0.2">
      <c r="AJ46931" s="23"/>
      <c r="HH46931"/>
      <c r="IW46931" s="36"/>
      <c r="JI46931"/>
      <c r="JJ46931"/>
      <c r="KX46931" s="23"/>
      <c r="KY46931" s="23"/>
    </row>
    <row r="46932" spans="36:311" x14ac:dyDescent="0.2">
      <c r="AJ46932" s="23"/>
      <c r="HH46932"/>
      <c r="IW46932" s="36"/>
      <c r="JI46932"/>
      <c r="JJ46932"/>
      <c r="KX46932" s="23"/>
      <c r="KY46932" s="23"/>
    </row>
    <row r="46933" spans="36:311" x14ac:dyDescent="0.2">
      <c r="AJ46933" s="23"/>
      <c r="HH46933"/>
      <c r="IW46933" s="36"/>
      <c r="JI46933"/>
      <c r="JJ46933"/>
      <c r="KX46933" s="23"/>
      <c r="KY46933" s="23"/>
    </row>
    <row r="46934" spans="36:311" x14ac:dyDescent="0.2">
      <c r="AJ46934" s="23"/>
      <c r="HH46934"/>
      <c r="IW46934" s="36"/>
      <c r="JI46934"/>
      <c r="JJ46934"/>
      <c r="KX46934" s="23"/>
      <c r="KY46934" s="23"/>
    </row>
    <row r="46935" spans="36:311" x14ac:dyDescent="0.2">
      <c r="AJ46935" s="23"/>
      <c r="HH46935"/>
      <c r="IW46935" s="36"/>
      <c r="JI46935"/>
      <c r="JJ46935"/>
      <c r="KX46935" s="23"/>
      <c r="KY46935" s="23"/>
    </row>
    <row r="46936" spans="36:311" x14ac:dyDescent="0.2">
      <c r="AJ46936" s="23"/>
      <c r="HH46936"/>
      <c r="IW46936" s="36"/>
      <c r="JI46936"/>
      <c r="JJ46936"/>
      <c r="KX46936" s="23"/>
      <c r="KY46936" s="23"/>
    </row>
    <row r="46937" spans="36:311" x14ac:dyDescent="0.2">
      <c r="AJ46937" s="23"/>
      <c r="HH46937"/>
      <c r="IW46937" s="36"/>
      <c r="JI46937"/>
      <c r="JJ46937"/>
      <c r="KX46937" s="23"/>
      <c r="KY46937" s="23"/>
    </row>
    <row r="46938" spans="36:311" x14ac:dyDescent="0.2">
      <c r="AJ46938" s="23"/>
      <c r="HH46938"/>
      <c r="IW46938" s="36"/>
      <c r="JI46938"/>
      <c r="JJ46938"/>
      <c r="KX46938" s="23"/>
      <c r="KY46938" s="23"/>
    </row>
    <row r="46939" spans="36:311" x14ac:dyDescent="0.2">
      <c r="AJ46939" s="23"/>
      <c r="HH46939"/>
      <c r="IW46939" s="36"/>
      <c r="JI46939"/>
      <c r="JJ46939"/>
      <c r="KX46939" s="23"/>
      <c r="KY46939" s="23"/>
    </row>
    <row r="46940" spans="36:311" x14ac:dyDescent="0.2">
      <c r="AJ46940" s="23"/>
      <c r="HH46940"/>
      <c r="IW46940" s="36"/>
      <c r="JI46940"/>
      <c r="JJ46940"/>
      <c r="KX46940" s="23"/>
      <c r="KY46940" s="23"/>
    </row>
    <row r="46941" spans="36:311" x14ac:dyDescent="0.2">
      <c r="AJ46941" s="23"/>
      <c r="HH46941"/>
      <c r="IW46941" s="36"/>
      <c r="JI46941"/>
      <c r="JJ46941"/>
      <c r="KX46941" s="23"/>
      <c r="KY46941" s="23"/>
    </row>
    <row r="46942" spans="36:311" x14ac:dyDescent="0.2">
      <c r="AJ46942" s="23"/>
      <c r="HH46942"/>
      <c r="IW46942" s="36"/>
      <c r="JI46942"/>
      <c r="JJ46942"/>
      <c r="KX46942" s="23"/>
      <c r="KY46942" s="23"/>
    </row>
    <row r="46943" spans="36:311" x14ac:dyDescent="0.2">
      <c r="AJ46943" s="23"/>
      <c r="HH46943"/>
      <c r="IW46943" s="36"/>
      <c r="JI46943"/>
      <c r="JJ46943"/>
      <c r="KX46943" s="23"/>
      <c r="KY46943" s="23"/>
    </row>
    <row r="46944" spans="36:311" x14ac:dyDescent="0.2">
      <c r="AJ46944" s="23"/>
      <c r="HH46944"/>
      <c r="IW46944" s="36"/>
      <c r="JI46944"/>
      <c r="JJ46944"/>
      <c r="KX46944" s="23"/>
      <c r="KY46944" s="23"/>
    </row>
    <row r="46945" spans="36:311" x14ac:dyDescent="0.2">
      <c r="AJ46945" s="23"/>
      <c r="HH46945"/>
      <c r="IW46945" s="36"/>
      <c r="JI46945"/>
      <c r="JJ46945"/>
      <c r="KX46945" s="23"/>
      <c r="KY46945" s="23"/>
    </row>
    <row r="46946" spans="36:311" x14ac:dyDescent="0.2">
      <c r="AJ46946" s="23"/>
      <c r="HH46946"/>
      <c r="IW46946" s="36"/>
      <c r="JI46946"/>
      <c r="JJ46946"/>
      <c r="KX46946" s="23"/>
      <c r="KY46946" s="23"/>
    </row>
    <row r="46947" spans="36:311" x14ac:dyDescent="0.2">
      <c r="AJ46947" s="23"/>
      <c r="HH46947"/>
      <c r="IW46947" s="36"/>
      <c r="JI46947"/>
      <c r="JJ46947"/>
      <c r="KX46947" s="23"/>
      <c r="KY46947" s="23"/>
    </row>
    <row r="46948" spans="36:311" x14ac:dyDescent="0.2">
      <c r="AJ46948" s="23"/>
      <c r="HH46948"/>
      <c r="IW46948" s="36"/>
      <c r="JI46948"/>
      <c r="JJ46948"/>
      <c r="KX46948" s="23"/>
      <c r="KY46948" s="23"/>
    </row>
    <row r="46949" spans="36:311" x14ac:dyDescent="0.2">
      <c r="AJ46949" s="23"/>
      <c r="HH46949"/>
      <c r="IW46949" s="36"/>
      <c r="JI46949"/>
      <c r="JJ46949"/>
      <c r="KX46949" s="23"/>
      <c r="KY46949" s="23"/>
    </row>
    <row r="46950" spans="36:311" x14ac:dyDescent="0.2">
      <c r="AJ46950" s="23"/>
      <c r="HH46950"/>
      <c r="IW46950" s="36"/>
      <c r="JI46950"/>
      <c r="JJ46950"/>
      <c r="KX46950" s="23"/>
      <c r="KY46950" s="23"/>
    </row>
    <row r="46951" spans="36:311" x14ac:dyDescent="0.2">
      <c r="AJ46951" s="23"/>
      <c r="HH46951"/>
      <c r="IW46951" s="36"/>
      <c r="JI46951"/>
      <c r="JJ46951"/>
      <c r="KX46951" s="23"/>
      <c r="KY46951" s="23"/>
    </row>
    <row r="46952" spans="36:311" x14ac:dyDescent="0.2">
      <c r="AJ46952" s="23"/>
      <c r="HH46952"/>
      <c r="IW46952" s="36"/>
      <c r="JI46952"/>
      <c r="JJ46952"/>
      <c r="KX46952" s="23"/>
      <c r="KY46952" s="23"/>
    </row>
    <row r="46953" spans="36:311" x14ac:dyDescent="0.2">
      <c r="AJ46953" s="23"/>
      <c r="HH46953"/>
      <c r="IW46953" s="36"/>
      <c r="JI46953"/>
      <c r="JJ46953"/>
      <c r="KX46953" s="23"/>
      <c r="KY46953" s="23"/>
    </row>
    <row r="46954" spans="36:311" x14ac:dyDescent="0.2">
      <c r="AJ46954" s="23"/>
      <c r="HH46954"/>
      <c r="IW46954" s="36"/>
      <c r="JI46954"/>
      <c r="JJ46954"/>
      <c r="KX46954" s="23"/>
      <c r="KY46954" s="23"/>
    </row>
    <row r="46955" spans="36:311" x14ac:dyDescent="0.2">
      <c r="AJ46955" s="23"/>
      <c r="HH46955"/>
      <c r="IW46955" s="36"/>
      <c r="JI46955"/>
      <c r="JJ46955"/>
      <c r="KX46955" s="23"/>
      <c r="KY46955" s="23"/>
    </row>
    <row r="46956" spans="36:311" x14ac:dyDescent="0.2">
      <c r="AJ46956" s="23"/>
      <c r="HH46956"/>
      <c r="IW46956" s="36"/>
      <c r="JI46956"/>
      <c r="JJ46956"/>
      <c r="KX46956" s="23"/>
      <c r="KY46956" s="23"/>
    </row>
    <row r="46957" spans="36:311" x14ac:dyDescent="0.2">
      <c r="AJ46957" s="23"/>
      <c r="HH46957"/>
      <c r="IW46957" s="36"/>
      <c r="JI46957"/>
      <c r="JJ46957"/>
      <c r="KX46957" s="23"/>
      <c r="KY46957" s="23"/>
    </row>
    <row r="46958" spans="36:311" x14ac:dyDescent="0.2">
      <c r="AJ46958" s="23"/>
      <c r="HH46958"/>
      <c r="IW46958" s="36"/>
      <c r="JI46958"/>
      <c r="JJ46958"/>
      <c r="KX46958" s="23"/>
      <c r="KY46958" s="23"/>
    </row>
    <row r="46959" spans="36:311" x14ac:dyDescent="0.2">
      <c r="AJ46959" s="23"/>
      <c r="HH46959"/>
      <c r="IW46959" s="36"/>
      <c r="JI46959"/>
      <c r="JJ46959"/>
      <c r="KX46959" s="23"/>
      <c r="KY46959" s="23"/>
    </row>
    <row r="46960" spans="36:311" x14ac:dyDescent="0.2">
      <c r="AJ46960" s="23"/>
      <c r="HH46960"/>
      <c r="IW46960" s="36"/>
      <c r="JI46960"/>
      <c r="JJ46960"/>
      <c r="KX46960" s="23"/>
      <c r="KY46960" s="23"/>
    </row>
    <row r="46961" spans="36:311" x14ac:dyDescent="0.2">
      <c r="AJ46961" s="23"/>
      <c r="HH46961"/>
      <c r="IW46961" s="36"/>
      <c r="JI46961"/>
      <c r="JJ46961"/>
      <c r="KX46961" s="23"/>
      <c r="KY46961" s="23"/>
    </row>
    <row r="46962" spans="36:311" x14ac:dyDescent="0.2">
      <c r="AJ46962" s="23"/>
      <c r="HH46962"/>
      <c r="IW46962" s="36"/>
      <c r="JI46962"/>
      <c r="JJ46962"/>
      <c r="KX46962" s="23"/>
      <c r="KY46962" s="23"/>
    </row>
    <row r="46963" spans="36:311" x14ac:dyDescent="0.2">
      <c r="AJ46963" s="23"/>
      <c r="HH46963"/>
      <c r="IW46963" s="36"/>
      <c r="JI46963"/>
      <c r="JJ46963"/>
      <c r="KX46963" s="23"/>
      <c r="KY46963" s="23"/>
    </row>
    <row r="46964" spans="36:311" x14ac:dyDescent="0.2">
      <c r="AJ46964" s="23"/>
      <c r="HH46964"/>
      <c r="IW46964" s="36"/>
      <c r="JI46964"/>
      <c r="JJ46964"/>
      <c r="KX46964" s="23"/>
      <c r="KY46964" s="23"/>
    </row>
    <row r="46965" spans="36:311" x14ac:dyDescent="0.2">
      <c r="AJ46965" s="23"/>
      <c r="HH46965"/>
      <c r="IW46965" s="36"/>
      <c r="JI46965"/>
      <c r="JJ46965"/>
      <c r="KX46965" s="23"/>
      <c r="KY46965" s="23"/>
    </row>
    <row r="46966" spans="36:311" x14ac:dyDescent="0.2">
      <c r="AJ46966" s="23"/>
      <c r="HH46966"/>
      <c r="IW46966" s="36"/>
      <c r="JI46966"/>
      <c r="JJ46966"/>
      <c r="KX46966" s="23"/>
      <c r="KY46966" s="23"/>
    </row>
    <row r="46967" spans="36:311" x14ac:dyDescent="0.2">
      <c r="AJ46967" s="23"/>
      <c r="HH46967"/>
      <c r="IW46967" s="36"/>
      <c r="JI46967"/>
      <c r="JJ46967"/>
      <c r="KX46967" s="23"/>
      <c r="KY46967" s="23"/>
    </row>
    <row r="46968" spans="36:311" x14ac:dyDescent="0.2">
      <c r="AJ46968" s="23"/>
      <c r="HH46968"/>
      <c r="IW46968" s="36"/>
      <c r="JI46968"/>
      <c r="JJ46968"/>
      <c r="KX46968" s="23"/>
      <c r="KY46968" s="23"/>
    </row>
    <row r="46969" spans="36:311" x14ac:dyDescent="0.2">
      <c r="AJ46969" s="23"/>
      <c r="HH46969"/>
      <c r="IW46969" s="36"/>
      <c r="JI46969"/>
      <c r="JJ46969"/>
      <c r="KX46969" s="23"/>
      <c r="KY46969" s="23"/>
    </row>
    <row r="46970" spans="36:311" x14ac:dyDescent="0.2">
      <c r="AJ46970" s="23"/>
      <c r="HH46970"/>
      <c r="IW46970" s="36"/>
      <c r="JI46970"/>
      <c r="JJ46970"/>
      <c r="KX46970" s="23"/>
      <c r="KY46970" s="23"/>
    </row>
    <row r="46971" spans="36:311" x14ac:dyDescent="0.2">
      <c r="AJ46971" s="23"/>
      <c r="HH46971"/>
      <c r="IW46971" s="36"/>
      <c r="JI46971"/>
      <c r="JJ46971"/>
      <c r="KX46971" s="23"/>
      <c r="KY46971" s="23"/>
    </row>
    <row r="46972" spans="36:311" x14ac:dyDescent="0.2">
      <c r="AJ46972" s="23"/>
      <c r="HH46972"/>
      <c r="IW46972" s="36"/>
      <c r="JI46972"/>
      <c r="JJ46972"/>
      <c r="KX46972" s="23"/>
      <c r="KY46972" s="23"/>
    </row>
    <row r="46973" spans="36:311" x14ac:dyDescent="0.2">
      <c r="AJ46973" s="23"/>
      <c r="HH46973"/>
      <c r="IW46973" s="36"/>
      <c r="JI46973"/>
      <c r="JJ46973"/>
      <c r="KX46973" s="23"/>
      <c r="KY46973" s="23"/>
    </row>
    <row r="46974" spans="36:311" x14ac:dyDescent="0.2">
      <c r="AJ46974" s="23"/>
      <c r="HH46974"/>
      <c r="IW46974" s="36"/>
      <c r="JI46974"/>
      <c r="JJ46974"/>
      <c r="KX46974" s="23"/>
      <c r="KY46974" s="23"/>
    </row>
    <row r="46975" spans="36:311" x14ac:dyDescent="0.2">
      <c r="AJ46975" s="23"/>
      <c r="HH46975"/>
      <c r="IW46975" s="36"/>
      <c r="JI46975"/>
      <c r="JJ46975"/>
      <c r="KX46975" s="23"/>
      <c r="KY46975" s="23"/>
    </row>
    <row r="46976" spans="36:311" x14ac:dyDescent="0.2">
      <c r="AJ46976" s="23"/>
      <c r="HH46976"/>
      <c r="IW46976" s="36"/>
      <c r="JI46976"/>
      <c r="JJ46976"/>
      <c r="KX46976" s="23"/>
      <c r="KY46976" s="23"/>
    </row>
    <row r="46977" spans="36:311" x14ac:dyDescent="0.2">
      <c r="AJ46977" s="23"/>
      <c r="HH46977"/>
      <c r="IW46977" s="36"/>
      <c r="JI46977"/>
      <c r="JJ46977"/>
      <c r="KX46977" s="23"/>
      <c r="KY46977" s="23"/>
    </row>
    <row r="46978" spans="36:311" x14ac:dyDescent="0.2">
      <c r="AJ46978" s="23"/>
      <c r="HH46978"/>
      <c r="IW46978" s="36"/>
      <c r="JI46978"/>
      <c r="JJ46978"/>
      <c r="KX46978" s="23"/>
      <c r="KY46978" s="23"/>
    </row>
    <row r="46979" spans="36:311" x14ac:dyDescent="0.2">
      <c r="AJ46979" s="23"/>
      <c r="HH46979"/>
      <c r="IW46979" s="36"/>
      <c r="JI46979"/>
      <c r="JJ46979"/>
      <c r="KX46979" s="23"/>
      <c r="KY46979" s="23"/>
    </row>
    <row r="46980" spans="36:311" x14ac:dyDescent="0.2">
      <c r="AJ46980" s="23"/>
      <c r="HH46980"/>
      <c r="IW46980" s="36"/>
      <c r="JI46980"/>
      <c r="JJ46980"/>
      <c r="KX46980" s="23"/>
      <c r="KY46980" s="23"/>
    </row>
    <row r="46981" spans="36:311" x14ac:dyDescent="0.2">
      <c r="AJ46981" s="23"/>
      <c r="HH46981"/>
      <c r="IW46981" s="36"/>
      <c r="JI46981"/>
      <c r="JJ46981"/>
      <c r="KX46981" s="23"/>
      <c r="KY46981" s="23"/>
    </row>
    <row r="46982" spans="36:311" x14ac:dyDescent="0.2">
      <c r="AJ46982" s="23"/>
      <c r="HH46982"/>
      <c r="IW46982" s="36"/>
      <c r="JI46982"/>
      <c r="JJ46982"/>
      <c r="KX46982" s="23"/>
      <c r="KY46982" s="23"/>
    </row>
    <row r="46983" spans="36:311" x14ac:dyDescent="0.2">
      <c r="AJ46983" s="23"/>
      <c r="HH46983"/>
      <c r="IW46983" s="36"/>
      <c r="JI46983"/>
      <c r="JJ46983"/>
      <c r="KX46983" s="23"/>
      <c r="KY46983" s="23"/>
    </row>
    <row r="46984" spans="36:311" x14ac:dyDescent="0.2">
      <c r="AJ46984" s="23"/>
      <c r="HH46984"/>
      <c r="IW46984" s="36"/>
      <c r="JI46984"/>
      <c r="JJ46984"/>
      <c r="KX46984" s="23"/>
      <c r="KY46984" s="23"/>
    </row>
    <row r="46985" spans="36:311" x14ac:dyDescent="0.2">
      <c r="AJ46985" s="23"/>
      <c r="HH46985"/>
      <c r="IW46985" s="36"/>
      <c r="JI46985"/>
      <c r="JJ46985"/>
      <c r="KX46985" s="23"/>
      <c r="KY46985" s="23"/>
    </row>
    <row r="46986" spans="36:311" x14ac:dyDescent="0.2">
      <c r="AJ46986" s="23"/>
      <c r="HH46986"/>
      <c r="IW46986" s="36"/>
      <c r="JI46986"/>
      <c r="JJ46986"/>
      <c r="KX46986" s="23"/>
      <c r="KY46986" s="23"/>
    </row>
    <row r="46987" spans="36:311" x14ac:dyDescent="0.2">
      <c r="AJ46987" s="23"/>
      <c r="HH46987"/>
      <c r="IW46987" s="36"/>
      <c r="JI46987"/>
      <c r="JJ46987"/>
      <c r="KX46987" s="23"/>
      <c r="KY46987" s="23"/>
    </row>
    <row r="46988" spans="36:311" x14ac:dyDescent="0.2">
      <c r="AJ46988" s="23"/>
      <c r="HH46988"/>
      <c r="IW46988" s="36"/>
      <c r="JI46988"/>
      <c r="JJ46988"/>
      <c r="KX46988" s="23"/>
      <c r="KY46988" s="23"/>
    </row>
    <row r="46989" spans="36:311" x14ac:dyDescent="0.2">
      <c r="AJ46989" s="23"/>
      <c r="HH46989"/>
      <c r="IW46989" s="36"/>
      <c r="JI46989"/>
      <c r="JJ46989"/>
      <c r="KX46989" s="23"/>
      <c r="KY46989" s="23"/>
    </row>
    <row r="46990" spans="36:311" x14ac:dyDescent="0.2">
      <c r="AJ46990" s="23"/>
      <c r="HH46990"/>
      <c r="IW46990" s="36"/>
      <c r="JI46990"/>
      <c r="JJ46990"/>
      <c r="KX46990" s="23"/>
      <c r="KY46990" s="23"/>
    </row>
    <row r="46991" spans="36:311" x14ac:dyDescent="0.2">
      <c r="AJ46991" s="23"/>
      <c r="HH46991"/>
      <c r="IW46991" s="36"/>
      <c r="JI46991"/>
      <c r="JJ46991"/>
      <c r="KX46991" s="23"/>
      <c r="KY46991" s="23"/>
    </row>
    <row r="46992" spans="36:311" x14ac:dyDescent="0.2">
      <c r="AJ46992" s="23"/>
      <c r="HH46992"/>
      <c r="IW46992" s="36"/>
      <c r="JI46992"/>
      <c r="JJ46992"/>
      <c r="KX46992" s="23"/>
      <c r="KY46992" s="23"/>
    </row>
    <row r="46993" spans="36:311" x14ac:dyDescent="0.2">
      <c r="AJ46993" s="23"/>
      <c r="HH46993"/>
      <c r="IW46993" s="36"/>
      <c r="JI46993"/>
      <c r="JJ46993"/>
      <c r="KX46993" s="23"/>
      <c r="KY46993" s="23"/>
    </row>
    <row r="46994" spans="36:311" x14ac:dyDescent="0.2">
      <c r="AJ46994" s="23"/>
      <c r="HH46994"/>
      <c r="IW46994" s="36"/>
      <c r="JI46994"/>
      <c r="JJ46994"/>
      <c r="KX46994" s="23"/>
      <c r="KY46994" s="23"/>
    </row>
    <row r="46995" spans="36:311" x14ac:dyDescent="0.2">
      <c r="AJ46995" s="23"/>
      <c r="HH46995"/>
      <c r="IW46995" s="36"/>
      <c r="JI46995"/>
      <c r="JJ46995"/>
      <c r="KX46995" s="23"/>
      <c r="KY46995" s="23"/>
    </row>
    <row r="46996" spans="36:311" x14ac:dyDescent="0.2">
      <c r="AJ46996" s="23"/>
      <c r="HH46996"/>
      <c r="IW46996" s="36"/>
      <c r="JI46996"/>
      <c r="JJ46996"/>
      <c r="KX46996" s="23"/>
      <c r="KY46996" s="23"/>
    </row>
    <row r="46997" spans="36:311" x14ac:dyDescent="0.2">
      <c r="AJ46997" s="23"/>
      <c r="HH46997"/>
      <c r="IW46997" s="36"/>
      <c r="JI46997"/>
      <c r="JJ46997"/>
      <c r="KX46997" s="23"/>
      <c r="KY46997" s="23"/>
    </row>
    <row r="46998" spans="36:311" x14ac:dyDescent="0.2">
      <c r="AJ46998" s="23"/>
      <c r="HH46998"/>
      <c r="IW46998" s="36"/>
      <c r="JI46998"/>
      <c r="JJ46998"/>
      <c r="KX46998" s="23"/>
      <c r="KY46998" s="23"/>
    </row>
    <row r="46999" spans="36:311" x14ac:dyDescent="0.2">
      <c r="AJ46999" s="23"/>
      <c r="HH46999"/>
      <c r="IW46999" s="36"/>
      <c r="JI46999"/>
      <c r="JJ46999"/>
      <c r="KX46999" s="23"/>
      <c r="KY46999" s="23"/>
    </row>
    <row r="47000" spans="36:311" x14ac:dyDescent="0.2">
      <c r="AJ47000" s="23"/>
      <c r="HH47000"/>
      <c r="IW47000" s="36"/>
      <c r="JI47000"/>
      <c r="JJ47000"/>
      <c r="KX47000" s="23"/>
      <c r="KY47000" s="23"/>
    </row>
    <row r="47001" spans="36:311" x14ac:dyDescent="0.2">
      <c r="AJ47001" s="23"/>
      <c r="HH47001"/>
      <c r="IW47001" s="36"/>
      <c r="JI47001"/>
      <c r="JJ47001"/>
      <c r="KX47001" s="23"/>
      <c r="KY47001" s="23"/>
    </row>
    <row r="47002" spans="36:311" x14ac:dyDescent="0.2">
      <c r="AJ47002" s="23"/>
      <c r="HH47002"/>
      <c r="IW47002" s="36"/>
      <c r="JI47002"/>
      <c r="JJ47002"/>
      <c r="KX47002" s="23"/>
      <c r="KY47002" s="23"/>
    </row>
    <row r="47003" spans="36:311" x14ac:dyDescent="0.2">
      <c r="AJ47003" s="23"/>
      <c r="HH47003"/>
      <c r="IW47003" s="36"/>
      <c r="JI47003"/>
      <c r="JJ47003"/>
      <c r="KX47003" s="23"/>
      <c r="KY47003" s="23"/>
    </row>
    <row r="47004" spans="36:311" x14ac:dyDescent="0.2">
      <c r="AJ47004" s="23"/>
      <c r="HH47004"/>
      <c r="IW47004" s="36"/>
      <c r="JI47004"/>
      <c r="JJ47004"/>
      <c r="KX47004" s="23"/>
      <c r="KY47004" s="23"/>
    </row>
    <row r="47005" spans="36:311" x14ac:dyDescent="0.2">
      <c r="AJ47005" s="23"/>
      <c r="HH47005"/>
      <c r="IW47005" s="36"/>
      <c r="JI47005"/>
      <c r="JJ47005"/>
      <c r="KX47005" s="23"/>
      <c r="KY47005" s="23"/>
    </row>
    <row r="47006" spans="36:311" x14ac:dyDescent="0.2">
      <c r="AJ47006" s="23"/>
      <c r="HH47006"/>
      <c r="IW47006" s="36"/>
      <c r="JI47006"/>
      <c r="JJ47006"/>
      <c r="KX47006" s="23"/>
      <c r="KY47006" s="23"/>
    </row>
    <row r="47007" spans="36:311" x14ac:dyDescent="0.2">
      <c r="AJ47007" s="23"/>
      <c r="HH47007"/>
      <c r="IW47007" s="36"/>
      <c r="JI47007"/>
      <c r="JJ47007"/>
      <c r="KX47007" s="23"/>
      <c r="KY47007" s="23"/>
    </row>
    <row r="47008" spans="36:311" x14ac:dyDescent="0.2">
      <c r="AJ47008" s="23"/>
      <c r="HH47008"/>
      <c r="IW47008" s="36"/>
      <c r="JI47008"/>
      <c r="JJ47008"/>
      <c r="KX47008" s="23"/>
      <c r="KY47008" s="23"/>
    </row>
    <row r="47009" spans="36:311" x14ac:dyDescent="0.2">
      <c r="AJ47009" s="23"/>
      <c r="HH47009"/>
      <c r="IW47009" s="36"/>
      <c r="JI47009"/>
      <c r="JJ47009"/>
      <c r="KX47009" s="23"/>
      <c r="KY47009" s="23"/>
    </row>
    <row r="47010" spans="36:311" x14ac:dyDescent="0.2">
      <c r="AJ47010" s="23"/>
      <c r="HH47010"/>
      <c r="IW47010" s="36"/>
      <c r="JI47010"/>
      <c r="JJ47010"/>
      <c r="KX47010" s="23"/>
      <c r="KY47010" s="23"/>
    </row>
    <row r="47011" spans="36:311" x14ac:dyDescent="0.2">
      <c r="AJ47011" s="23"/>
      <c r="HH47011"/>
      <c r="IW47011" s="36"/>
      <c r="JI47011"/>
      <c r="JJ47011"/>
      <c r="KX47011" s="23"/>
      <c r="KY47011" s="23"/>
    </row>
    <row r="47012" spans="36:311" x14ac:dyDescent="0.2">
      <c r="AJ47012" s="23"/>
      <c r="HH47012"/>
      <c r="IW47012" s="36"/>
      <c r="JI47012"/>
      <c r="JJ47012"/>
      <c r="KX47012" s="23"/>
      <c r="KY47012" s="23"/>
    </row>
    <row r="47013" spans="36:311" x14ac:dyDescent="0.2">
      <c r="AJ47013" s="23"/>
      <c r="HH47013"/>
      <c r="IW47013" s="36"/>
      <c r="JI47013"/>
      <c r="JJ47013"/>
      <c r="KX47013" s="23"/>
      <c r="KY47013" s="23"/>
    </row>
    <row r="47014" spans="36:311" x14ac:dyDescent="0.2">
      <c r="AJ47014" s="23"/>
      <c r="HH47014"/>
      <c r="IW47014" s="36"/>
      <c r="JI47014"/>
      <c r="JJ47014"/>
      <c r="KX47014" s="23"/>
      <c r="KY47014" s="23"/>
    </row>
    <row r="47015" spans="36:311" x14ac:dyDescent="0.2">
      <c r="AJ47015" s="23"/>
      <c r="HH47015"/>
      <c r="IW47015" s="36"/>
      <c r="JI47015"/>
      <c r="JJ47015"/>
      <c r="KX47015" s="23"/>
      <c r="KY47015" s="23"/>
    </row>
    <row r="47016" spans="36:311" x14ac:dyDescent="0.2">
      <c r="AJ47016" s="23"/>
      <c r="HH47016"/>
      <c r="IW47016" s="36"/>
      <c r="JI47016"/>
      <c r="JJ47016"/>
      <c r="KX47016" s="23"/>
      <c r="KY47016" s="23"/>
    </row>
    <row r="47017" spans="36:311" x14ac:dyDescent="0.2">
      <c r="AJ47017" s="23"/>
      <c r="HH47017"/>
      <c r="IW47017" s="36"/>
      <c r="JI47017"/>
      <c r="JJ47017"/>
      <c r="KX47017" s="23"/>
      <c r="KY47017" s="23"/>
    </row>
    <row r="47018" spans="36:311" x14ac:dyDescent="0.2">
      <c r="AJ47018" s="23"/>
      <c r="HH47018"/>
      <c r="IW47018" s="36"/>
      <c r="JI47018"/>
      <c r="JJ47018"/>
      <c r="KX47018" s="23"/>
      <c r="KY47018" s="23"/>
    </row>
    <row r="47019" spans="36:311" x14ac:dyDescent="0.2">
      <c r="AJ47019" s="23"/>
      <c r="HH47019"/>
      <c r="IW47019" s="36"/>
      <c r="JI47019"/>
      <c r="JJ47019"/>
      <c r="KX47019" s="23"/>
      <c r="KY47019" s="23"/>
    </row>
    <row r="47020" spans="36:311" x14ac:dyDescent="0.2">
      <c r="AJ47020" s="23"/>
      <c r="HH47020"/>
      <c r="IW47020" s="36"/>
      <c r="JI47020"/>
      <c r="JJ47020"/>
      <c r="KX47020" s="23"/>
      <c r="KY47020" s="23"/>
    </row>
    <row r="47021" spans="36:311" x14ac:dyDescent="0.2">
      <c r="AJ47021" s="23"/>
      <c r="HH47021"/>
      <c r="IW47021" s="36"/>
      <c r="JI47021"/>
      <c r="JJ47021"/>
      <c r="KX47021" s="23"/>
      <c r="KY47021" s="23"/>
    </row>
    <row r="47022" spans="36:311" x14ac:dyDescent="0.2">
      <c r="AJ47022" s="23"/>
      <c r="HH47022"/>
      <c r="IW47022" s="36"/>
      <c r="JI47022"/>
      <c r="JJ47022"/>
      <c r="KX47022" s="23"/>
      <c r="KY47022" s="23"/>
    </row>
    <row r="47023" spans="36:311" x14ac:dyDescent="0.2">
      <c r="AJ47023" s="23"/>
      <c r="HH47023"/>
      <c r="IW47023" s="36"/>
      <c r="JI47023"/>
      <c r="JJ47023"/>
      <c r="KX47023" s="23"/>
      <c r="KY47023" s="23"/>
    </row>
    <row r="47024" spans="36:311" x14ac:dyDescent="0.2">
      <c r="AJ47024" s="23"/>
      <c r="HH47024"/>
      <c r="IW47024" s="36"/>
      <c r="JI47024"/>
      <c r="JJ47024"/>
      <c r="KX47024" s="23"/>
      <c r="KY47024" s="23"/>
    </row>
    <row r="47025" spans="36:311" x14ac:dyDescent="0.2">
      <c r="AJ47025" s="23"/>
      <c r="HH47025"/>
      <c r="IW47025" s="36"/>
      <c r="JI47025"/>
      <c r="JJ47025"/>
      <c r="KX47025" s="23"/>
      <c r="KY47025" s="23"/>
    </row>
    <row r="47026" spans="36:311" x14ac:dyDescent="0.2">
      <c r="AJ47026" s="23"/>
      <c r="HH47026"/>
      <c r="IW47026" s="36"/>
      <c r="JI47026"/>
      <c r="JJ47026"/>
      <c r="KX47026" s="23"/>
      <c r="KY47026" s="23"/>
    </row>
    <row r="47027" spans="36:311" x14ac:dyDescent="0.2">
      <c r="AJ47027" s="23"/>
      <c r="HH47027"/>
      <c r="IW47027" s="36"/>
      <c r="JI47027"/>
      <c r="JJ47027"/>
      <c r="KX47027" s="23"/>
      <c r="KY47027" s="23"/>
    </row>
    <row r="47028" spans="36:311" x14ac:dyDescent="0.2">
      <c r="AJ47028" s="23"/>
      <c r="HH47028"/>
      <c r="IW47028" s="36"/>
      <c r="JI47028"/>
      <c r="JJ47028"/>
      <c r="KX47028" s="23"/>
      <c r="KY47028" s="23"/>
    </row>
    <row r="47029" spans="36:311" x14ac:dyDescent="0.2">
      <c r="AJ47029" s="23"/>
      <c r="HH47029"/>
      <c r="IW47029" s="36"/>
      <c r="JI47029"/>
      <c r="JJ47029"/>
      <c r="KX47029" s="23"/>
      <c r="KY47029" s="23"/>
    </row>
    <row r="47030" spans="36:311" x14ac:dyDescent="0.2">
      <c r="AJ47030" s="23"/>
      <c r="HH47030"/>
      <c r="IW47030" s="36"/>
      <c r="JI47030"/>
      <c r="JJ47030"/>
      <c r="KX47030" s="23"/>
      <c r="KY47030" s="23"/>
    </row>
    <row r="47031" spans="36:311" x14ac:dyDescent="0.2">
      <c r="AJ47031" s="23"/>
      <c r="HH47031"/>
      <c r="IW47031" s="36"/>
      <c r="JI47031"/>
      <c r="JJ47031"/>
      <c r="KX47031" s="23"/>
      <c r="KY47031" s="23"/>
    </row>
    <row r="47032" spans="36:311" x14ac:dyDescent="0.2">
      <c r="AJ47032" s="23"/>
      <c r="HH47032"/>
      <c r="IW47032" s="36"/>
      <c r="JI47032"/>
      <c r="JJ47032"/>
      <c r="KX47032" s="23"/>
      <c r="KY47032" s="23"/>
    </row>
    <row r="47033" spans="36:311" x14ac:dyDescent="0.2">
      <c r="AJ47033" s="23"/>
      <c r="HH47033"/>
      <c r="IW47033" s="36"/>
      <c r="JI47033"/>
      <c r="JJ47033"/>
      <c r="KX47033" s="23"/>
      <c r="KY47033" s="23"/>
    </row>
    <row r="47034" spans="36:311" x14ac:dyDescent="0.2">
      <c r="AJ47034" s="23"/>
      <c r="HH47034"/>
      <c r="IW47034" s="36"/>
      <c r="JI47034"/>
      <c r="JJ47034"/>
      <c r="KX47034" s="23"/>
      <c r="KY47034" s="23"/>
    </row>
    <row r="47035" spans="36:311" x14ac:dyDescent="0.2">
      <c r="AJ47035" s="23"/>
      <c r="HH47035"/>
      <c r="IW47035" s="36"/>
      <c r="JI47035"/>
      <c r="JJ47035"/>
      <c r="KX47035" s="23"/>
      <c r="KY47035" s="23"/>
    </row>
    <row r="47036" spans="36:311" x14ac:dyDescent="0.2">
      <c r="AJ47036" s="23"/>
      <c r="HH47036"/>
      <c r="IW47036" s="36"/>
      <c r="JI47036"/>
      <c r="JJ47036"/>
      <c r="KX47036" s="23"/>
      <c r="KY47036" s="23"/>
    </row>
    <row r="47037" spans="36:311" x14ac:dyDescent="0.2">
      <c r="AJ47037" s="23"/>
      <c r="HH47037"/>
      <c r="IW47037" s="36"/>
      <c r="JI47037"/>
      <c r="JJ47037"/>
      <c r="KX47037" s="23"/>
      <c r="KY47037" s="23"/>
    </row>
    <row r="47038" spans="36:311" x14ac:dyDescent="0.2">
      <c r="AJ47038" s="23"/>
      <c r="HH47038"/>
      <c r="IW47038" s="36"/>
      <c r="JI47038"/>
      <c r="JJ47038"/>
      <c r="KX47038" s="23"/>
      <c r="KY47038" s="23"/>
    </row>
    <row r="47039" spans="36:311" x14ac:dyDescent="0.2">
      <c r="AJ47039" s="23"/>
      <c r="HH47039"/>
      <c r="IW47039" s="36"/>
      <c r="JI47039"/>
      <c r="JJ47039"/>
      <c r="KX47039" s="23"/>
      <c r="KY47039" s="23"/>
    </row>
    <row r="47040" spans="36:311" x14ac:dyDescent="0.2">
      <c r="AJ47040" s="23"/>
      <c r="HH47040"/>
      <c r="IW47040" s="36"/>
      <c r="JI47040"/>
      <c r="JJ47040"/>
      <c r="KX47040" s="23"/>
      <c r="KY47040" s="23"/>
    </row>
    <row r="47041" spans="36:311" x14ac:dyDescent="0.2">
      <c r="AJ47041" s="23"/>
      <c r="HH47041"/>
      <c r="IW47041" s="36"/>
      <c r="JI47041"/>
      <c r="JJ47041"/>
      <c r="KX47041" s="23"/>
      <c r="KY47041" s="23"/>
    </row>
    <row r="47042" spans="36:311" x14ac:dyDescent="0.2">
      <c r="AJ47042" s="23"/>
      <c r="HH47042"/>
      <c r="IW47042" s="36"/>
      <c r="JI47042"/>
      <c r="JJ47042"/>
      <c r="KX47042" s="23"/>
      <c r="KY47042" s="23"/>
    </row>
    <row r="47043" spans="36:311" x14ac:dyDescent="0.2">
      <c r="AJ47043" s="23"/>
      <c r="HH47043"/>
      <c r="IW47043" s="36"/>
      <c r="JI47043"/>
      <c r="JJ47043"/>
      <c r="KX47043" s="23"/>
      <c r="KY47043" s="23"/>
    </row>
    <row r="47044" spans="36:311" x14ac:dyDescent="0.2">
      <c r="AJ47044" s="23"/>
      <c r="HH47044"/>
      <c r="IW47044" s="36"/>
      <c r="JI47044"/>
      <c r="JJ47044"/>
      <c r="KX47044" s="23"/>
      <c r="KY47044" s="23"/>
    </row>
    <row r="47045" spans="36:311" x14ac:dyDescent="0.2">
      <c r="AJ47045" s="23"/>
      <c r="HH47045"/>
      <c r="IW47045" s="36"/>
      <c r="JI47045"/>
      <c r="JJ47045"/>
      <c r="KX47045" s="23"/>
      <c r="KY47045" s="23"/>
    </row>
    <row r="47046" spans="36:311" x14ac:dyDescent="0.2">
      <c r="AJ47046" s="23"/>
      <c r="HH47046"/>
      <c r="IW47046" s="36"/>
      <c r="JI47046"/>
      <c r="JJ47046"/>
      <c r="KX47046" s="23"/>
      <c r="KY47046" s="23"/>
    </row>
    <row r="47047" spans="36:311" x14ac:dyDescent="0.2">
      <c r="AJ47047" s="23"/>
      <c r="HH47047"/>
      <c r="IW47047" s="36"/>
      <c r="JI47047"/>
      <c r="JJ47047"/>
      <c r="KX47047" s="23"/>
      <c r="KY47047" s="23"/>
    </row>
    <row r="47048" spans="36:311" x14ac:dyDescent="0.2">
      <c r="AJ47048" s="23"/>
      <c r="HH47048"/>
      <c r="IW47048" s="36"/>
      <c r="JI47048"/>
      <c r="JJ47048"/>
      <c r="KX47048" s="23"/>
      <c r="KY47048" s="23"/>
    </row>
    <row r="47049" spans="36:311" x14ac:dyDescent="0.2">
      <c r="AJ47049" s="23"/>
      <c r="HH47049"/>
      <c r="IW47049" s="36"/>
      <c r="JI47049"/>
      <c r="JJ47049"/>
      <c r="KX47049" s="23"/>
      <c r="KY47049" s="23"/>
    </row>
    <row r="47050" spans="36:311" x14ac:dyDescent="0.2">
      <c r="AJ47050" s="23"/>
      <c r="HH47050"/>
      <c r="IW47050" s="36"/>
      <c r="JI47050"/>
      <c r="JJ47050"/>
      <c r="KX47050" s="23"/>
      <c r="KY47050" s="23"/>
    </row>
    <row r="47051" spans="36:311" x14ac:dyDescent="0.2">
      <c r="AJ47051" s="23"/>
      <c r="HH47051"/>
      <c r="IW47051" s="36"/>
      <c r="JI47051"/>
      <c r="JJ47051"/>
      <c r="KX47051" s="23"/>
      <c r="KY47051" s="23"/>
    </row>
    <row r="47052" spans="36:311" x14ac:dyDescent="0.2">
      <c r="AJ47052" s="23"/>
      <c r="HH47052"/>
      <c r="IW47052" s="36"/>
      <c r="JI47052"/>
      <c r="JJ47052"/>
      <c r="KX47052" s="23"/>
      <c r="KY47052" s="23"/>
    </row>
    <row r="47053" spans="36:311" x14ac:dyDescent="0.2">
      <c r="AJ47053" s="23"/>
      <c r="HH47053"/>
      <c r="IW47053" s="36"/>
      <c r="JI47053"/>
      <c r="JJ47053"/>
      <c r="KX47053" s="23"/>
      <c r="KY47053" s="23"/>
    </row>
    <row r="47054" spans="36:311" x14ac:dyDescent="0.2">
      <c r="AJ47054" s="23"/>
      <c r="HH47054"/>
      <c r="IW47054" s="36"/>
      <c r="JI47054"/>
      <c r="JJ47054"/>
      <c r="KX47054" s="23"/>
      <c r="KY47054" s="23"/>
    </row>
    <row r="47055" spans="36:311" x14ac:dyDescent="0.2">
      <c r="AJ47055" s="23"/>
      <c r="HH47055"/>
      <c r="IW47055" s="36"/>
      <c r="JI47055"/>
      <c r="JJ47055"/>
      <c r="KX47055" s="23"/>
      <c r="KY47055" s="23"/>
    </row>
    <row r="47056" spans="36:311" x14ac:dyDescent="0.2">
      <c r="AJ47056" s="23"/>
      <c r="HH47056"/>
      <c r="IW47056" s="36"/>
      <c r="JI47056"/>
      <c r="JJ47056"/>
      <c r="KX47056" s="23"/>
      <c r="KY47056" s="23"/>
    </row>
    <row r="47057" spans="36:311" x14ac:dyDescent="0.2">
      <c r="AJ47057" s="23"/>
      <c r="HH47057"/>
      <c r="IW47057" s="36"/>
      <c r="JI47057"/>
      <c r="JJ47057"/>
      <c r="KX47057" s="23"/>
      <c r="KY47057" s="23"/>
    </row>
    <row r="47058" spans="36:311" x14ac:dyDescent="0.2">
      <c r="AJ47058" s="23"/>
      <c r="HH47058"/>
      <c r="IW47058" s="36"/>
      <c r="JI47058"/>
      <c r="JJ47058"/>
      <c r="KX47058" s="23"/>
      <c r="KY47058" s="23"/>
    </row>
    <row r="47059" spans="36:311" x14ac:dyDescent="0.2">
      <c r="AJ47059" s="23"/>
      <c r="HH47059"/>
      <c r="IW47059" s="36"/>
      <c r="JI47059"/>
      <c r="JJ47059"/>
      <c r="KX47059" s="23"/>
      <c r="KY47059" s="23"/>
    </row>
    <row r="47060" spans="36:311" x14ac:dyDescent="0.2">
      <c r="AJ47060" s="23"/>
      <c r="HH47060"/>
      <c r="IW47060" s="36"/>
      <c r="JI47060"/>
      <c r="JJ47060"/>
      <c r="KX47060" s="23"/>
      <c r="KY47060" s="23"/>
    </row>
    <row r="47061" spans="36:311" x14ac:dyDescent="0.2">
      <c r="AJ47061" s="23"/>
      <c r="HH47061"/>
      <c r="IW47061" s="36"/>
      <c r="JI47061"/>
      <c r="JJ47061"/>
      <c r="KX47061" s="23"/>
      <c r="KY47061" s="23"/>
    </row>
    <row r="47062" spans="36:311" x14ac:dyDescent="0.2">
      <c r="AJ47062" s="23"/>
      <c r="HH47062"/>
      <c r="IW47062" s="36"/>
      <c r="JI47062"/>
      <c r="JJ47062"/>
      <c r="KX47062" s="23"/>
      <c r="KY47062" s="23"/>
    </row>
    <row r="47063" spans="36:311" x14ac:dyDescent="0.2">
      <c r="AJ47063" s="23"/>
      <c r="HH47063"/>
      <c r="IW47063" s="36"/>
      <c r="JI47063"/>
      <c r="JJ47063"/>
      <c r="KX47063" s="23"/>
      <c r="KY47063" s="23"/>
    </row>
    <row r="47064" spans="36:311" x14ac:dyDescent="0.2">
      <c r="AJ47064" s="23"/>
      <c r="HH47064"/>
      <c r="IW47064" s="36"/>
      <c r="JI47064"/>
      <c r="JJ47064"/>
      <c r="KX47064" s="23"/>
      <c r="KY47064" s="23"/>
    </row>
    <row r="47065" spans="36:311" x14ac:dyDescent="0.2">
      <c r="AJ47065" s="23"/>
      <c r="HH47065"/>
      <c r="IW47065" s="36"/>
      <c r="JI47065"/>
      <c r="JJ47065"/>
      <c r="KX47065" s="23"/>
      <c r="KY47065" s="23"/>
    </row>
    <row r="47066" spans="36:311" x14ac:dyDescent="0.2">
      <c r="AJ47066" s="23"/>
      <c r="HH47066"/>
      <c r="IW47066" s="36"/>
      <c r="JI47066"/>
      <c r="JJ47066"/>
      <c r="KX47066" s="23"/>
      <c r="KY47066" s="23"/>
    </row>
    <row r="47067" spans="36:311" x14ac:dyDescent="0.2">
      <c r="AJ47067" s="23"/>
      <c r="HH47067"/>
      <c r="IW47067" s="36"/>
      <c r="JI47067"/>
      <c r="JJ47067"/>
      <c r="KX47067" s="23"/>
      <c r="KY47067" s="23"/>
    </row>
    <row r="47068" spans="36:311" x14ac:dyDescent="0.2">
      <c r="AJ47068" s="23"/>
      <c r="HH47068"/>
      <c r="IW47068" s="36"/>
      <c r="JI47068"/>
      <c r="JJ47068"/>
      <c r="KX47068" s="23"/>
      <c r="KY47068" s="23"/>
    </row>
    <row r="47069" spans="36:311" x14ac:dyDescent="0.2">
      <c r="AJ47069" s="23"/>
      <c r="HH47069"/>
      <c r="IW47069" s="36"/>
      <c r="JI47069"/>
      <c r="JJ47069"/>
      <c r="KX47069" s="23"/>
      <c r="KY47069" s="23"/>
    </row>
    <row r="47070" spans="36:311" x14ac:dyDescent="0.2">
      <c r="AJ47070" s="23"/>
      <c r="HH47070"/>
      <c r="IW47070" s="36"/>
      <c r="JI47070"/>
      <c r="JJ47070"/>
      <c r="KX47070" s="23"/>
      <c r="KY47070" s="23"/>
    </row>
    <row r="47071" spans="36:311" x14ac:dyDescent="0.2">
      <c r="AJ47071" s="23"/>
      <c r="HH47071"/>
      <c r="IW47071" s="36"/>
      <c r="JI47071"/>
      <c r="JJ47071"/>
      <c r="KX47071" s="23"/>
      <c r="KY47071" s="23"/>
    </row>
    <row r="47072" spans="36:311" x14ac:dyDescent="0.2">
      <c r="AJ47072" s="23"/>
      <c r="HH47072"/>
      <c r="IW47072" s="36"/>
      <c r="JI47072"/>
      <c r="JJ47072"/>
      <c r="KX47072" s="23"/>
      <c r="KY47072" s="23"/>
    </row>
    <row r="47073" spans="36:311" x14ac:dyDescent="0.2">
      <c r="AJ47073" s="23"/>
      <c r="HH47073"/>
      <c r="IW47073" s="36"/>
      <c r="JI47073"/>
      <c r="JJ47073"/>
      <c r="KX47073" s="23"/>
      <c r="KY47073" s="23"/>
    </row>
    <row r="47074" spans="36:311" x14ac:dyDescent="0.2">
      <c r="AJ47074" s="23"/>
      <c r="HH47074"/>
      <c r="IW47074" s="36"/>
      <c r="JI47074"/>
      <c r="JJ47074"/>
      <c r="KX47074" s="23"/>
      <c r="KY47074" s="23"/>
    </row>
    <row r="47075" spans="36:311" x14ac:dyDescent="0.2">
      <c r="AJ47075" s="23"/>
      <c r="HH47075"/>
      <c r="IW47075" s="36"/>
      <c r="JI47075"/>
      <c r="JJ47075"/>
      <c r="KX47075" s="23"/>
      <c r="KY47075" s="23"/>
    </row>
    <row r="47076" spans="36:311" x14ac:dyDescent="0.2">
      <c r="AJ47076" s="23"/>
      <c r="HH47076"/>
      <c r="IW47076" s="36"/>
      <c r="JI47076"/>
      <c r="JJ47076"/>
      <c r="KX47076" s="23"/>
      <c r="KY47076" s="23"/>
    </row>
    <row r="47077" spans="36:311" x14ac:dyDescent="0.2">
      <c r="AJ47077" s="23"/>
      <c r="HH47077"/>
      <c r="IW47077" s="36"/>
      <c r="JI47077"/>
      <c r="JJ47077"/>
      <c r="KX47077" s="23"/>
      <c r="KY47077" s="23"/>
    </row>
    <row r="47078" spans="36:311" x14ac:dyDescent="0.2">
      <c r="AJ47078" s="23"/>
      <c r="HH47078"/>
      <c r="IW47078" s="36"/>
      <c r="JI47078"/>
      <c r="JJ47078"/>
      <c r="KX47078" s="23"/>
      <c r="KY47078" s="23"/>
    </row>
    <row r="47079" spans="36:311" x14ac:dyDescent="0.2">
      <c r="AJ47079" s="23"/>
      <c r="HH47079"/>
      <c r="IW47079" s="36"/>
      <c r="JI47079"/>
      <c r="JJ47079"/>
      <c r="KX47079" s="23"/>
      <c r="KY47079" s="23"/>
    </row>
    <row r="47080" spans="36:311" x14ac:dyDescent="0.2">
      <c r="AJ47080" s="23"/>
      <c r="HH47080"/>
      <c r="IW47080" s="36"/>
      <c r="JI47080"/>
      <c r="JJ47080"/>
      <c r="KX47080" s="23"/>
      <c r="KY47080" s="23"/>
    </row>
    <row r="47081" spans="36:311" x14ac:dyDescent="0.2">
      <c r="AJ47081" s="23"/>
      <c r="HH47081"/>
      <c r="IW47081" s="36"/>
      <c r="JI47081"/>
      <c r="JJ47081"/>
      <c r="KX47081" s="23"/>
      <c r="KY47081" s="23"/>
    </row>
    <row r="47082" spans="36:311" x14ac:dyDescent="0.2">
      <c r="AJ47082" s="23"/>
      <c r="HH47082"/>
      <c r="IW47082" s="36"/>
      <c r="JI47082"/>
      <c r="JJ47082"/>
      <c r="KX47082" s="23"/>
      <c r="KY47082" s="23"/>
    </row>
    <row r="47083" spans="36:311" x14ac:dyDescent="0.2">
      <c r="AJ47083" s="23"/>
      <c r="HH47083"/>
      <c r="IW47083" s="36"/>
      <c r="JI47083"/>
      <c r="JJ47083"/>
      <c r="KX47083" s="23"/>
      <c r="KY47083" s="23"/>
    </row>
    <row r="47084" spans="36:311" x14ac:dyDescent="0.2">
      <c r="AJ47084" s="23"/>
      <c r="HH47084"/>
      <c r="IW47084" s="36"/>
      <c r="JI47084"/>
      <c r="JJ47084"/>
      <c r="KX47084" s="23"/>
      <c r="KY47084" s="23"/>
    </row>
    <row r="47085" spans="36:311" x14ac:dyDescent="0.2">
      <c r="AJ47085" s="23"/>
      <c r="HH47085"/>
      <c r="IW47085" s="36"/>
      <c r="JI47085"/>
      <c r="JJ47085"/>
      <c r="KX47085" s="23"/>
      <c r="KY47085" s="23"/>
    </row>
    <row r="47086" spans="36:311" x14ac:dyDescent="0.2">
      <c r="AJ47086" s="23"/>
      <c r="HH47086"/>
      <c r="IW47086" s="36"/>
      <c r="JI47086"/>
      <c r="JJ47086"/>
      <c r="KX47086" s="23"/>
      <c r="KY47086" s="23"/>
    </row>
    <row r="47087" spans="36:311" x14ac:dyDescent="0.2">
      <c r="AJ47087" s="23"/>
      <c r="HH47087"/>
      <c r="IW47087" s="36"/>
      <c r="JI47087"/>
      <c r="JJ47087"/>
      <c r="KX47087" s="23"/>
      <c r="KY47087" s="23"/>
    </row>
    <row r="47088" spans="36:311" x14ac:dyDescent="0.2">
      <c r="AJ47088" s="23"/>
      <c r="HH47088"/>
      <c r="IW47088" s="36"/>
      <c r="JI47088"/>
      <c r="JJ47088"/>
      <c r="KX47088" s="23"/>
      <c r="KY47088" s="23"/>
    </row>
    <row r="47089" spans="36:311" x14ac:dyDescent="0.2">
      <c r="AJ47089" s="23"/>
      <c r="HH47089"/>
      <c r="IW47089" s="36"/>
      <c r="JI47089"/>
      <c r="JJ47089"/>
      <c r="KX47089" s="23"/>
      <c r="KY47089" s="23"/>
    </row>
    <row r="47090" spans="36:311" x14ac:dyDescent="0.2">
      <c r="AJ47090" s="23"/>
      <c r="HH47090"/>
      <c r="IW47090" s="36"/>
      <c r="JI47090"/>
      <c r="JJ47090"/>
      <c r="KX47090" s="23"/>
      <c r="KY47090" s="23"/>
    </row>
    <row r="47091" spans="36:311" x14ac:dyDescent="0.2">
      <c r="AJ47091" s="23"/>
      <c r="HH47091"/>
      <c r="IW47091" s="36"/>
      <c r="JI47091"/>
      <c r="JJ47091"/>
      <c r="KX47091" s="23"/>
      <c r="KY47091" s="23"/>
    </row>
    <row r="47092" spans="36:311" x14ac:dyDescent="0.2">
      <c r="AJ47092" s="23"/>
      <c r="HH47092"/>
      <c r="IW47092" s="36"/>
      <c r="JI47092"/>
      <c r="JJ47092"/>
      <c r="KX47092" s="23"/>
      <c r="KY47092" s="23"/>
    </row>
    <row r="47093" spans="36:311" x14ac:dyDescent="0.2">
      <c r="AJ47093" s="23"/>
      <c r="HH47093"/>
      <c r="IW47093" s="36"/>
      <c r="JI47093"/>
      <c r="JJ47093"/>
      <c r="KX47093" s="23"/>
      <c r="KY47093" s="23"/>
    </row>
    <row r="47094" spans="36:311" x14ac:dyDescent="0.2">
      <c r="AJ47094" s="23"/>
      <c r="HH47094"/>
      <c r="IW47094" s="36"/>
      <c r="JI47094"/>
      <c r="JJ47094"/>
      <c r="KX47094" s="23"/>
      <c r="KY47094" s="23"/>
    </row>
    <row r="47095" spans="36:311" x14ac:dyDescent="0.2">
      <c r="AJ47095" s="23"/>
      <c r="HH47095"/>
      <c r="IW47095" s="36"/>
      <c r="JI47095"/>
      <c r="JJ47095"/>
      <c r="KX47095" s="23"/>
      <c r="KY47095" s="23"/>
    </row>
    <row r="47096" spans="36:311" x14ac:dyDescent="0.2">
      <c r="AJ47096" s="23"/>
      <c r="HH47096"/>
      <c r="IW47096" s="36"/>
      <c r="JI47096"/>
      <c r="JJ47096"/>
      <c r="KX47096" s="23"/>
      <c r="KY47096" s="23"/>
    </row>
    <row r="47097" spans="36:311" x14ac:dyDescent="0.2">
      <c r="AJ47097" s="23"/>
      <c r="HH47097"/>
      <c r="IW47097" s="36"/>
      <c r="JI47097"/>
      <c r="JJ47097"/>
      <c r="KX47097" s="23"/>
      <c r="KY47097" s="23"/>
    </row>
    <row r="47098" spans="36:311" x14ac:dyDescent="0.2">
      <c r="AJ47098" s="23"/>
      <c r="HH47098"/>
      <c r="IW47098" s="36"/>
      <c r="JI47098"/>
      <c r="JJ47098"/>
      <c r="KX47098" s="23"/>
      <c r="KY47098" s="23"/>
    </row>
    <row r="47099" spans="36:311" x14ac:dyDescent="0.2">
      <c r="AJ47099" s="23"/>
      <c r="HH47099"/>
      <c r="IW47099" s="36"/>
      <c r="JI47099"/>
      <c r="JJ47099"/>
      <c r="KX47099" s="23"/>
      <c r="KY47099" s="23"/>
    </row>
    <row r="47100" spans="36:311" x14ac:dyDescent="0.2">
      <c r="AJ47100" s="23"/>
      <c r="HH47100"/>
      <c r="IW47100" s="36"/>
      <c r="JI47100"/>
      <c r="JJ47100"/>
      <c r="KX47100" s="23"/>
      <c r="KY47100" s="23"/>
    </row>
    <row r="47101" spans="36:311" x14ac:dyDescent="0.2">
      <c r="AJ47101" s="23"/>
      <c r="HH47101"/>
      <c r="IW47101" s="36"/>
      <c r="JI47101"/>
      <c r="JJ47101"/>
      <c r="KX47101" s="23"/>
      <c r="KY47101" s="23"/>
    </row>
    <row r="47102" spans="36:311" x14ac:dyDescent="0.2">
      <c r="AJ47102" s="23"/>
      <c r="HH47102"/>
      <c r="IW47102" s="36"/>
      <c r="JI47102"/>
      <c r="JJ47102"/>
      <c r="KX47102" s="23"/>
      <c r="KY47102" s="23"/>
    </row>
    <row r="47103" spans="36:311" x14ac:dyDescent="0.2">
      <c r="AJ47103" s="23"/>
      <c r="HH47103"/>
      <c r="IW47103" s="36"/>
      <c r="JI47103"/>
      <c r="JJ47103"/>
      <c r="KX47103" s="23"/>
      <c r="KY47103" s="23"/>
    </row>
    <row r="47104" spans="36:311" x14ac:dyDescent="0.2">
      <c r="AJ47104" s="23"/>
      <c r="HH47104"/>
      <c r="IW47104" s="36"/>
      <c r="JI47104"/>
      <c r="JJ47104"/>
      <c r="KX47104" s="23"/>
      <c r="KY47104" s="23"/>
    </row>
    <row r="47105" spans="36:311" x14ac:dyDescent="0.2">
      <c r="AJ47105" s="23"/>
      <c r="HH47105"/>
      <c r="IW47105" s="36"/>
      <c r="JI47105"/>
      <c r="JJ47105"/>
      <c r="KX47105" s="23"/>
      <c r="KY47105" s="23"/>
    </row>
    <row r="47106" spans="36:311" x14ac:dyDescent="0.2">
      <c r="AJ47106" s="23"/>
      <c r="HH47106"/>
      <c r="IW47106" s="36"/>
      <c r="JI47106"/>
      <c r="JJ47106"/>
      <c r="KX47106" s="23"/>
      <c r="KY47106" s="23"/>
    </row>
    <row r="47107" spans="36:311" x14ac:dyDescent="0.2">
      <c r="AJ47107" s="23"/>
      <c r="HH47107"/>
      <c r="IW47107" s="36"/>
      <c r="JI47107"/>
      <c r="JJ47107"/>
      <c r="KX47107" s="23"/>
      <c r="KY47107" s="23"/>
    </row>
    <row r="47108" spans="36:311" x14ac:dyDescent="0.2">
      <c r="AJ47108" s="23"/>
      <c r="HH47108"/>
      <c r="IW47108" s="36"/>
      <c r="JI47108"/>
      <c r="JJ47108"/>
      <c r="KX47108" s="23"/>
      <c r="KY47108" s="23"/>
    </row>
    <row r="47109" spans="36:311" x14ac:dyDescent="0.2">
      <c r="AJ47109" s="23"/>
      <c r="HH47109"/>
      <c r="IW47109" s="36"/>
      <c r="JI47109"/>
      <c r="JJ47109"/>
      <c r="KX47109" s="23"/>
      <c r="KY47109" s="23"/>
    </row>
    <row r="47110" spans="36:311" x14ac:dyDescent="0.2">
      <c r="AJ47110" s="23"/>
      <c r="HH47110"/>
      <c r="IW47110" s="36"/>
      <c r="JI47110"/>
      <c r="JJ47110"/>
      <c r="KX47110" s="23"/>
      <c r="KY47110" s="23"/>
    </row>
    <row r="47111" spans="36:311" x14ac:dyDescent="0.2">
      <c r="AJ47111" s="23"/>
      <c r="HH47111"/>
      <c r="IW47111" s="36"/>
      <c r="JI47111"/>
      <c r="JJ47111"/>
      <c r="KX47111" s="23"/>
      <c r="KY47111" s="23"/>
    </row>
    <row r="47112" spans="36:311" x14ac:dyDescent="0.2">
      <c r="AJ47112" s="23"/>
      <c r="HH47112"/>
      <c r="IW47112" s="36"/>
      <c r="JI47112"/>
      <c r="JJ47112"/>
      <c r="KX47112" s="23"/>
      <c r="KY47112" s="23"/>
    </row>
    <row r="47113" spans="36:311" x14ac:dyDescent="0.2">
      <c r="AJ47113" s="23"/>
      <c r="HH47113"/>
      <c r="IW47113" s="36"/>
      <c r="JI47113"/>
      <c r="JJ47113"/>
      <c r="KX47113" s="23"/>
      <c r="KY47113" s="23"/>
    </row>
    <row r="47114" spans="36:311" x14ac:dyDescent="0.2">
      <c r="AJ47114" s="23"/>
      <c r="HH47114"/>
      <c r="IW47114" s="36"/>
      <c r="JI47114"/>
      <c r="JJ47114"/>
      <c r="KX47114" s="23"/>
      <c r="KY47114" s="23"/>
    </row>
    <row r="47115" spans="36:311" x14ac:dyDescent="0.2">
      <c r="AJ47115" s="23"/>
      <c r="HH47115"/>
      <c r="IW47115" s="36"/>
      <c r="JI47115"/>
      <c r="JJ47115"/>
      <c r="KX47115" s="23"/>
      <c r="KY47115" s="23"/>
    </row>
    <row r="47116" spans="36:311" x14ac:dyDescent="0.2">
      <c r="AJ47116" s="23"/>
      <c r="HH47116"/>
      <c r="IW47116" s="36"/>
      <c r="JI47116"/>
      <c r="JJ47116"/>
      <c r="KX47116" s="23"/>
      <c r="KY47116" s="23"/>
    </row>
    <row r="47117" spans="36:311" x14ac:dyDescent="0.2">
      <c r="AJ47117" s="23"/>
      <c r="HH47117"/>
      <c r="IW47117" s="36"/>
      <c r="JI47117"/>
      <c r="JJ47117"/>
      <c r="KX47117" s="23"/>
      <c r="KY47117" s="23"/>
    </row>
    <row r="47118" spans="36:311" x14ac:dyDescent="0.2">
      <c r="AJ47118" s="23"/>
      <c r="HH47118"/>
      <c r="IW47118" s="36"/>
      <c r="JI47118"/>
      <c r="JJ47118"/>
      <c r="KX47118" s="23"/>
      <c r="KY47118" s="23"/>
    </row>
    <row r="47119" spans="36:311" x14ac:dyDescent="0.2">
      <c r="AJ47119" s="23"/>
      <c r="HH47119"/>
      <c r="IW47119" s="36"/>
      <c r="JI47119"/>
      <c r="JJ47119"/>
      <c r="KX47119" s="23"/>
      <c r="KY47119" s="23"/>
    </row>
    <row r="47120" spans="36:311" x14ac:dyDescent="0.2">
      <c r="AJ47120" s="23"/>
      <c r="HH47120"/>
      <c r="IW47120" s="36"/>
      <c r="JI47120"/>
      <c r="JJ47120"/>
      <c r="KX47120" s="23"/>
      <c r="KY47120" s="23"/>
    </row>
    <row r="47121" spans="36:311" x14ac:dyDescent="0.2">
      <c r="AJ47121" s="23"/>
      <c r="HH47121"/>
      <c r="IW47121" s="36"/>
      <c r="JI47121"/>
      <c r="JJ47121"/>
      <c r="KX47121" s="23"/>
      <c r="KY47121" s="23"/>
    </row>
    <row r="47122" spans="36:311" x14ac:dyDescent="0.2">
      <c r="AJ47122" s="23"/>
      <c r="HH47122"/>
      <c r="IW47122" s="36"/>
      <c r="JI47122"/>
      <c r="JJ47122"/>
      <c r="KX47122" s="23"/>
      <c r="KY47122" s="23"/>
    </row>
    <row r="47123" spans="36:311" x14ac:dyDescent="0.2">
      <c r="AJ47123" s="23"/>
      <c r="HH47123"/>
      <c r="IW47123" s="36"/>
      <c r="JI47123"/>
      <c r="JJ47123"/>
      <c r="KX47123" s="23"/>
      <c r="KY47123" s="23"/>
    </row>
    <row r="47124" spans="36:311" x14ac:dyDescent="0.2">
      <c r="AJ47124" s="23"/>
      <c r="HH47124"/>
      <c r="IW47124" s="36"/>
      <c r="JI47124"/>
      <c r="JJ47124"/>
      <c r="KX47124" s="23"/>
      <c r="KY47124" s="23"/>
    </row>
    <row r="47125" spans="36:311" x14ac:dyDescent="0.2">
      <c r="AJ47125" s="23"/>
      <c r="HH47125"/>
      <c r="IW47125" s="36"/>
      <c r="JI47125"/>
      <c r="JJ47125"/>
      <c r="KX47125" s="23"/>
      <c r="KY47125" s="23"/>
    </row>
    <row r="47126" spans="36:311" x14ac:dyDescent="0.2">
      <c r="AJ47126" s="23"/>
      <c r="HH47126"/>
      <c r="IW47126" s="36"/>
      <c r="JI47126"/>
      <c r="JJ47126"/>
      <c r="KX47126" s="23"/>
      <c r="KY47126" s="23"/>
    </row>
    <row r="47127" spans="36:311" x14ac:dyDescent="0.2">
      <c r="AJ47127" s="23"/>
      <c r="HH47127"/>
      <c r="IW47127" s="36"/>
      <c r="JI47127"/>
      <c r="JJ47127"/>
      <c r="KX47127" s="23"/>
      <c r="KY47127" s="23"/>
    </row>
    <row r="47128" spans="36:311" x14ac:dyDescent="0.2">
      <c r="AJ47128" s="23"/>
      <c r="HH47128"/>
      <c r="IW47128" s="36"/>
      <c r="JI47128"/>
      <c r="JJ47128"/>
      <c r="KX47128" s="23"/>
      <c r="KY47128" s="23"/>
    </row>
    <row r="47129" spans="36:311" x14ac:dyDescent="0.2">
      <c r="AJ47129" s="23"/>
      <c r="HH47129"/>
      <c r="IW47129" s="36"/>
      <c r="JI47129"/>
      <c r="JJ47129"/>
      <c r="KX47129" s="23"/>
      <c r="KY47129" s="23"/>
    </row>
    <row r="47130" spans="36:311" x14ac:dyDescent="0.2">
      <c r="AJ47130" s="23"/>
      <c r="HH47130"/>
      <c r="IW47130" s="36"/>
      <c r="JI47130"/>
      <c r="JJ47130"/>
      <c r="KX47130" s="23"/>
      <c r="KY47130" s="23"/>
    </row>
    <row r="47131" spans="36:311" x14ac:dyDescent="0.2">
      <c r="AJ47131" s="23"/>
      <c r="HH47131"/>
      <c r="IW47131" s="36"/>
      <c r="JI47131"/>
      <c r="JJ47131"/>
      <c r="KX47131" s="23"/>
      <c r="KY47131" s="23"/>
    </row>
    <row r="47132" spans="36:311" x14ac:dyDescent="0.2">
      <c r="AJ47132" s="23"/>
      <c r="HH47132"/>
      <c r="IW47132" s="36"/>
      <c r="JI47132"/>
      <c r="JJ47132"/>
      <c r="KX47132" s="23"/>
      <c r="KY47132" s="23"/>
    </row>
    <row r="47133" spans="36:311" x14ac:dyDescent="0.2">
      <c r="AJ47133" s="23"/>
      <c r="HH47133"/>
      <c r="IW47133" s="36"/>
      <c r="JI47133"/>
      <c r="JJ47133"/>
      <c r="KX47133" s="23"/>
      <c r="KY47133" s="23"/>
    </row>
    <row r="47134" spans="36:311" x14ac:dyDescent="0.2">
      <c r="AJ47134" s="23"/>
      <c r="HH47134"/>
      <c r="IW47134" s="36"/>
      <c r="JI47134"/>
      <c r="JJ47134"/>
      <c r="KX47134" s="23"/>
      <c r="KY47134" s="23"/>
    </row>
    <row r="47135" spans="36:311" x14ac:dyDescent="0.2">
      <c r="AJ47135" s="23"/>
      <c r="HH47135"/>
      <c r="IW47135" s="36"/>
      <c r="JI47135"/>
      <c r="JJ47135"/>
      <c r="KX47135" s="23"/>
      <c r="KY47135" s="23"/>
    </row>
    <row r="47136" spans="36:311" x14ac:dyDescent="0.2">
      <c r="AJ47136" s="23"/>
      <c r="HH47136"/>
      <c r="IW47136" s="36"/>
      <c r="JI47136"/>
      <c r="JJ47136"/>
      <c r="KX47136" s="23"/>
      <c r="KY47136" s="23"/>
    </row>
    <row r="47137" spans="36:311" x14ac:dyDescent="0.2">
      <c r="AJ47137" s="23"/>
      <c r="HH47137"/>
      <c r="IW47137" s="36"/>
      <c r="JI47137"/>
      <c r="JJ47137"/>
      <c r="KX47137" s="23"/>
      <c r="KY47137" s="23"/>
    </row>
    <row r="47138" spans="36:311" x14ac:dyDescent="0.2">
      <c r="AJ47138" s="23"/>
      <c r="HH47138"/>
      <c r="IW47138" s="36"/>
      <c r="JI47138"/>
      <c r="JJ47138"/>
      <c r="KX47138" s="23"/>
      <c r="KY47138" s="23"/>
    </row>
    <row r="47139" spans="36:311" x14ac:dyDescent="0.2">
      <c r="AJ47139" s="23"/>
      <c r="HH47139"/>
      <c r="IW47139" s="36"/>
      <c r="JI47139"/>
      <c r="JJ47139"/>
      <c r="KX47139" s="23"/>
      <c r="KY47139" s="23"/>
    </row>
    <row r="47140" spans="36:311" x14ac:dyDescent="0.2">
      <c r="AJ47140" s="23"/>
      <c r="HH47140"/>
      <c r="IW47140" s="36"/>
      <c r="JI47140"/>
      <c r="JJ47140"/>
      <c r="KX47140" s="23"/>
      <c r="KY47140" s="23"/>
    </row>
    <row r="47141" spans="36:311" x14ac:dyDescent="0.2">
      <c r="AJ47141" s="23"/>
      <c r="HH47141"/>
      <c r="IW47141" s="36"/>
      <c r="JI47141"/>
      <c r="JJ47141"/>
      <c r="KX47141" s="23"/>
      <c r="KY47141" s="23"/>
    </row>
    <row r="47142" spans="36:311" x14ac:dyDescent="0.2">
      <c r="AJ47142" s="23"/>
      <c r="HH47142"/>
      <c r="IW47142" s="36"/>
      <c r="JI47142"/>
      <c r="JJ47142"/>
      <c r="KX47142" s="23"/>
      <c r="KY47142" s="23"/>
    </row>
    <row r="47143" spans="36:311" x14ac:dyDescent="0.2">
      <c r="AJ47143" s="23"/>
      <c r="HH47143"/>
      <c r="IW47143" s="36"/>
      <c r="JI47143"/>
      <c r="JJ47143"/>
      <c r="KX47143" s="23"/>
      <c r="KY47143" s="23"/>
    </row>
    <row r="47144" spans="36:311" x14ac:dyDescent="0.2">
      <c r="AJ47144" s="23"/>
      <c r="HH47144"/>
      <c r="IW47144" s="36"/>
      <c r="JI47144"/>
      <c r="JJ47144"/>
      <c r="KX47144" s="23"/>
      <c r="KY47144" s="23"/>
    </row>
    <row r="47145" spans="36:311" x14ac:dyDescent="0.2">
      <c r="AJ47145" s="23"/>
      <c r="HH47145"/>
      <c r="IW47145" s="36"/>
      <c r="JI47145"/>
      <c r="JJ47145"/>
      <c r="KX47145" s="23"/>
      <c r="KY47145" s="23"/>
    </row>
    <row r="47146" spans="36:311" x14ac:dyDescent="0.2">
      <c r="AJ47146" s="23"/>
      <c r="HH47146"/>
      <c r="IW47146" s="36"/>
      <c r="JI47146"/>
      <c r="JJ47146"/>
      <c r="KX47146" s="23"/>
      <c r="KY47146" s="23"/>
    </row>
    <row r="47147" spans="36:311" x14ac:dyDescent="0.2">
      <c r="AJ47147" s="23"/>
      <c r="HH47147"/>
      <c r="IW47147" s="36"/>
      <c r="JI47147"/>
      <c r="JJ47147"/>
      <c r="KX47147" s="23"/>
      <c r="KY47147" s="23"/>
    </row>
    <row r="47148" spans="36:311" x14ac:dyDescent="0.2">
      <c r="AJ47148" s="23"/>
      <c r="HH47148"/>
      <c r="IW47148" s="36"/>
      <c r="JI47148"/>
      <c r="JJ47148"/>
      <c r="KX47148" s="23"/>
      <c r="KY47148" s="23"/>
    </row>
    <row r="47149" spans="36:311" x14ac:dyDescent="0.2">
      <c r="AJ47149" s="23"/>
      <c r="HH47149"/>
      <c r="IW47149" s="36"/>
      <c r="JI47149"/>
      <c r="JJ47149"/>
      <c r="KX47149" s="23"/>
      <c r="KY47149" s="23"/>
    </row>
    <row r="47150" spans="36:311" x14ac:dyDescent="0.2">
      <c r="AJ47150" s="23"/>
      <c r="HH47150"/>
      <c r="IW47150" s="36"/>
      <c r="JI47150"/>
      <c r="JJ47150"/>
      <c r="KX47150" s="23"/>
      <c r="KY47150" s="23"/>
    </row>
    <row r="47151" spans="36:311" x14ac:dyDescent="0.2">
      <c r="AJ47151" s="23"/>
      <c r="HH47151"/>
      <c r="IW47151" s="36"/>
      <c r="JI47151"/>
      <c r="JJ47151"/>
      <c r="KX47151" s="23"/>
      <c r="KY47151" s="23"/>
    </row>
    <row r="47152" spans="36:311" x14ac:dyDescent="0.2">
      <c r="AJ47152" s="23"/>
      <c r="HH47152"/>
      <c r="IW47152" s="36"/>
      <c r="JI47152"/>
      <c r="JJ47152"/>
      <c r="KX47152" s="23"/>
      <c r="KY47152" s="23"/>
    </row>
    <row r="47153" spans="36:311" x14ac:dyDescent="0.2">
      <c r="AJ47153" s="23"/>
      <c r="HH47153"/>
      <c r="IW47153" s="36"/>
      <c r="JI47153"/>
      <c r="JJ47153"/>
      <c r="KX47153" s="23"/>
      <c r="KY47153" s="23"/>
    </row>
    <row r="47154" spans="36:311" x14ac:dyDescent="0.2">
      <c r="AJ47154" s="23"/>
      <c r="HH47154"/>
      <c r="IW47154" s="36"/>
      <c r="JI47154"/>
      <c r="JJ47154"/>
      <c r="KX47154" s="23"/>
      <c r="KY47154" s="23"/>
    </row>
    <row r="47155" spans="36:311" x14ac:dyDescent="0.2">
      <c r="AJ47155" s="23"/>
      <c r="HH47155"/>
      <c r="IW47155" s="36"/>
      <c r="JI47155"/>
      <c r="JJ47155"/>
      <c r="KX47155" s="23"/>
      <c r="KY47155" s="23"/>
    </row>
    <row r="47156" spans="36:311" x14ac:dyDescent="0.2">
      <c r="AJ47156" s="23"/>
      <c r="HH47156"/>
      <c r="IW47156" s="36"/>
      <c r="JI47156"/>
      <c r="JJ47156"/>
      <c r="KX47156" s="23"/>
      <c r="KY47156" s="23"/>
    </row>
    <row r="47157" spans="36:311" x14ac:dyDescent="0.2">
      <c r="AJ47157" s="23"/>
      <c r="HH47157"/>
      <c r="IW47157" s="36"/>
      <c r="JI47157"/>
      <c r="JJ47157"/>
      <c r="KX47157" s="23"/>
      <c r="KY47157" s="23"/>
    </row>
    <row r="47158" spans="36:311" x14ac:dyDescent="0.2">
      <c r="AJ47158" s="23"/>
      <c r="HH47158"/>
      <c r="IW47158" s="36"/>
      <c r="JI47158"/>
      <c r="JJ47158"/>
      <c r="KX47158" s="23"/>
      <c r="KY47158" s="23"/>
    </row>
    <row r="47159" spans="36:311" x14ac:dyDescent="0.2">
      <c r="AJ47159" s="23"/>
      <c r="HH47159"/>
      <c r="IW47159" s="36"/>
      <c r="JI47159"/>
      <c r="JJ47159"/>
      <c r="KX47159" s="23"/>
      <c r="KY47159" s="23"/>
    </row>
    <row r="47160" spans="36:311" x14ac:dyDescent="0.2">
      <c r="AJ47160" s="23"/>
      <c r="HH47160"/>
      <c r="IW47160" s="36"/>
      <c r="JI47160"/>
      <c r="JJ47160"/>
      <c r="KX47160" s="23"/>
      <c r="KY47160" s="23"/>
    </row>
    <row r="47161" spans="36:311" x14ac:dyDescent="0.2">
      <c r="AJ47161" s="23"/>
      <c r="HH47161"/>
      <c r="IW47161" s="36"/>
      <c r="JI47161"/>
      <c r="JJ47161"/>
      <c r="KX47161" s="23"/>
      <c r="KY47161" s="23"/>
    </row>
    <row r="47162" spans="36:311" x14ac:dyDescent="0.2">
      <c r="AJ47162" s="23"/>
      <c r="HH47162"/>
      <c r="IW47162" s="36"/>
      <c r="JI47162"/>
      <c r="JJ47162"/>
      <c r="KX47162" s="23"/>
      <c r="KY47162" s="23"/>
    </row>
    <row r="47163" spans="36:311" x14ac:dyDescent="0.2">
      <c r="AJ47163" s="23"/>
      <c r="HH47163"/>
      <c r="IW47163" s="36"/>
      <c r="JI47163"/>
      <c r="JJ47163"/>
      <c r="KX47163" s="23"/>
      <c r="KY47163" s="23"/>
    </row>
    <row r="47164" spans="36:311" x14ac:dyDescent="0.2">
      <c r="AJ47164" s="23"/>
      <c r="HH47164"/>
      <c r="IW47164" s="36"/>
      <c r="JI47164"/>
      <c r="JJ47164"/>
      <c r="KX47164" s="23"/>
      <c r="KY47164" s="23"/>
    </row>
    <row r="47165" spans="36:311" x14ac:dyDescent="0.2">
      <c r="AJ47165" s="23"/>
      <c r="HH47165"/>
      <c r="IW47165" s="36"/>
      <c r="JI47165"/>
      <c r="JJ47165"/>
      <c r="KX47165" s="23"/>
      <c r="KY47165" s="23"/>
    </row>
    <row r="47166" spans="36:311" x14ac:dyDescent="0.2">
      <c r="AJ47166" s="23"/>
      <c r="HH47166"/>
      <c r="IW47166" s="36"/>
      <c r="JI47166"/>
      <c r="JJ47166"/>
      <c r="KX47166" s="23"/>
      <c r="KY47166" s="23"/>
    </row>
    <row r="47167" spans="36:311" x14ac:dyDescent="0.2">
      <c r="AJ47167" s="23"/>
      <c r="HH47167"/>
      <c r="IW47167" s="36"/>
      <c r="JI47167"/>
      <c r="JJ47167"/>
      <c r="KX47167" s="23"/>
      <c r="KY47167" s="23"/>
    </row>
    <row r="47168" spans="36:311" x14ac:dyDescent="0.2">
      <c r="AJ47168" s="23"/>
      <c r="HH47168"/>
      <c r="IW47168" s="36"/>
      <c r="JI47168"/>
      <c r="JJ47168"/>
      <c r="KX47168" s="23"/>
      <c r="KY47168" s="23"/>
    </row>
    <row r="47169" spans="36:311" x14ac:dyDescent="0.2">
      <c r="AJ47169" s="23"/>
      <c r="HH47169"/>
      <c r="IW47169" s="36"/>
      <c r="JI47169"/>
      <c r="JJ47169"/>
      <c r="KX47169" s="23"/>
      <c r="KY47169" s="23"/>
    </row>
    <row r="47170" spans="36:311" x14ac:dyDescent="0.2">
      <c r="AJ47170" s="23"/>
      <c r="HH47170"/>
      <c r="IW47170" s="36"/>
      <c r="JI47170"/>
      <c r="JJ47170"/>
      <c r="KX47170" s="23"/>
      <c r="KY47170" s="23"/>
    </row>
    <row r="47171" spans="36:311" x14ac:dyDescent="0.2">
      <c r="AJ47171" s="23"/>
      <c r="HH47171"/>
      <c r="IW47171" s="36"/>
      <c r="JI47171"/>
      <c r="JJ47171"/>
      <c r="KX47171" s="23"/>
      <c r="KY47171" s="23"/>
    </row>
    <row r="47172" spans="36:311" x14ac:dyDescent="0.2">
      <c r="AJ47172" s="23"/>
      <c r="HH47172"/>
      <c r="IW47172" s="36"/>
      <c r="JI47172"/>
      <c r="JJ47172"/>
      <c r="KX47172" s="23"/>
      <c r="KY47172" s="23"/>
    </row>
    <row r="47173" spans="36:311" x14ac:dyDescent="0.2">
      <c r="AJ47173" s="23"/>
      <c r="HH47173"/>
      <c r="IW47173" s="36"/>
      <c r="JI47173"/>
      <c r="JJ47173"/>
      <c r="KX47173" s="23"/>
      <c r="KY47173" s="23"/>
    </row>
    <row r="47174" spans="36:311" x14ac:dyDescent="0.2">
      <c r="AJ47174" s="23"/>
      <c r="HH47174"/>
      <c r="IW47174" s="36"/>
      <c r="JI47174"/>
      <c r="JJ47174"/>
      <c r="KX47174" s="23"/>
      <c r="KY47174" s="23"/>
    </row>
    <row r="47175" spans="36:311" x14ac:dyDescent="0.2">
      <c r="AJ47175" s="23"/>
      <c r="HH47175"/>
      <c r="IW47175" s="36"/>
      <c r="JI47175"/>
      <c r="JJ47175"/>
      <c r="KX47175" s="23"/>
      <c r="KY47175" s="23"/>
    </row>
    <row r="47176" spans="36:311" x14ac:dyDescent="0.2">
      <c r="AJ47176" s="23"/>
      <c r="HH47176"/>
      <c r="IW47176" s="36"/>
      <c r="JI47176"/>
      <c r="JJ47176"/>
      <c r="KX47176" s="23"/>
      <c r="KY47176" s="23"/>
    </row>
    <row r="47177" spans="36:311" x14ac:dyDescent="0.2">
      <c r="AJ47177" s="23"/>
      <c r="HH47177"/>
      <c r="IW47177" s="36"/>
      <c r="JI47177"/>
      <c r="JJ47177"/>
      <c r="KX47177" s="23"/>
      <c r="KY47177" s="23"/>
    </row>
    <row r="47178" spans="36:311" x14ac:dyDescent="0.2">
      <c r="AJ47178" s="23"/>
      <c r="HH47178"/>
      <c r="IW47178" s="36"/>
      <c r="JI47178"/>
      <c r="JJ47178"/>
      <c r="KX47178" s="23"/>
      <c r="KY47178" s="23"/>
    </row>
    <row r="47179" spans="36:311" x14ac:dyDescent="0.2">
      <c r="AJ47179" s="23"/>
      <c r="HH47179"/>
      <c r="IW47179" s="36"/>
      <c r="JI47179"/>
      <c r="JJ47179"/>
      <c r="KX47179" s="23"/>
      <c r="KY47179" s="23"/>
    </row>
    <row r="47180" spans="36:311" x14ac:dyDescent="0.2">
      <c r="AJ47180" s="23"/>
      <c r="HH47180"/>
      <c r="IW47180" s="36"/>
      <c r="JI47180"/>
      <c r="JJ47180"/>
      <c r="KX47180" s="23"/>
      <c r="KY47180" s="23"/>
    </row>
    <row r="47181" spans="36:311" x14ac:dyDescent="0.2">
      <c r="AJ47181" s="23"/>
      <c r="HH47181"/>
      <c r="IW47181" s="36"/>
      <c r="JI47181"/>
      <c r="JJ47181"/>
      <c r="KX47181" s="23"/>
      <c r="KY47181" s="23"/>
    </row>
    <row r="47182" spans="36:311" x14ac:dyDescent="0.2">
      <c r="AJ47182" s="23"/>
      <c r="HH47182"/>
      <c r="IW47182" s="36"/>
      <c r="JI47182"/>
      <c r="JJ47182"/>
      <c r="KX47182" s="23"/>
      <c r="KY47182" s="23"/>
    </row>
    <row r="47183" spans="36:311" x14ac:dyDescent="0.2">
      <c r="AJ47183" s="23"/>
      <c r="HH47183"/>
      <c r="IW47183" s="36"/>
      <c r="JI47183"/>
      <c r="JJ47183"/>
      <c r="KX47183" s="23"/>
      <c r="KY47183" s="23"/>
    </row>
    <row r="47184" spans="36:311" x14ac:dyDescent="0.2">
      <c r="AJ47184" s="23"/>
      <c r="HH47184"/>
      <c r="IW47184" s="36"/>
      <c r="JI47184"/>
      <c r="JJ47184"/>
      <c r="KX47184" s="23"/>
      <c r="KY47184" s="23"/>
    </row>
    <row r="47185" spans="36:311" x14ac:dyDescent="0.2">
      <c r="AJ47185" s="23"/>
      <c r="HH47185"/>
      <c r="IW47185" s="36"/>
      <c r="JI47185"/>
      <c r="JJ47185"/>
      <c r="KX47185" s="23"/>
      <c r="KY47185" s="23"/>
    </row>
    <row r="47186" spans="36:311" x14ac:dyDescent="0.2">
      <c r="AJ47186" s="23"/>
      <c r="HH47186"/>
      <c r="IW47186" s="36"/>
      <c r="JI47186"/>
      <c r="JJ47186"/>
      <c r="KX47186" s="23"/>
      <c r="KY47186" s="23"/>
    </row>
    <row r="47187" spans="36:311" x14ac:dyDescent="0.2">
      <c r="AJ47187" s="23"/>
      <c r="HH47187"/>
      <c r="IW47187" s="36"/>
      <c r="JI47187"/>
      <c r="JJ47187"/>
      <c r="KX47187" s="23"/>
      <c r="KY47187" s="23"/>
    </row>
    <row r="47188" spans="36:311" x14ac:dyDescent="0.2">
      <c r="AJ47188" s="23"/>
      <c r="HH47188"/>
      <c r="IW47188" s="36"/>
      <c r="JI47188"/>
      <c r="JJ47188"/>
      <c r="KX47188" s="23"/>
      <c r="KY47188" s="23"/>
    </row>
    <row r="47189" spans="36:311" x14ac:dyDescent="0.2">
      <c r="AJ47189" s="23"/>
      <c r="HH47189"/>
      <c r="IW47189" s="36"/>
      <c r="JI47189"/>
      <c r="JJ47189"/>
      <c r="KX47189" s="23"/>
      <c r="KY47189" s="23"/>
    </row>
    <row r="47190" spans="36:311" x14ac:dyDescent="0.2">
      <c r="AJ47190" s="23"/>
      <c r="HH47190"/>
      <c r="IW47190" s="36"/>
      <c r="JI47190"/>
      <c r="JJ47190"/>
      <c r="KX47190" s="23"/>
      <c r="KY47190" s="23"/>
    </row>
    <row r="47191" spans="36:311" x14ac:dyDescent="0.2">
      <c r="AJ47191" s="23"/>
      <c r="HH47191"/>
      <c r="IW47191" s="36"/>
      <c r="JI47191"/>
      <c r="JJ47191"/>
      <c r="KX47191" s="23"/>
      <c r="KY47191" s="23"/>
    </row>
    <row r="47192" spans="36:311" x14ac:dyDescent="0.2">
      <c r="AJ47192" s="23"/>
      <c r="HH47192"/>
      <c r="IW47192" s="36"/>
      <c r="JI47192"/>
      <c r="JJ47192"/>
      <c r="KX47192" s="23"/>
      <c r="KY47192" s="23"/>
    </row>
    <row r="47193" spans="36:311" x14ac:dyDescent="0.2">
      <c r="AJ47193" s="23"/>
      <c r="HH47193"/>
      <c r="IW47193" s="36"/>
      <c r="JI47193"/>
      <c r="JJ47193"/>
      <c r="KX47193" s="23"/>
      <c r="KY47193" s="23"/>
    </row>
    <row r="47194" spans="36:311" x14ac:dyDescent="0.2">
      <c r="AJ47194" s="23"/>
      <c r="HH47194"/>
      <c r="IW47194" s="36"/>
      <c r="JI47194"/>
      <c r="JJ47194"/>
      <c r="KX47194" s="23"/>
      <c r="KY47194" s="23"/>
    </row>
    <row r="47195" spans="36:311" x14ac:dyDescent="0.2">
      <c r="AJ47195" s="23"/>
      <c r="HH47195"/>
      <c r="IW47195" s="36"/>
      <c r="JI47195"/>
      <c r="JJ47195"/>
      <c r="KX47195" s="23"/>
      <c r="KY47195" s="23"/>
    </row>
    <row r="47196" spans="36:311" x14ac:dyDescent="0.2">
      <c r="AJ47196" s="23"/>
      <c r="HH47196"/>
      <c r="IW47196" s="36"/>
      <c r="JI47196"/>
      <c r="JJ47196"/>
      <c r="KX47196" s="23"/>
      <c r="KY47196" s="23"/>
    </row>
    <row r="47197" spans="36:311" x14ac:dyDescent="0.2">
      <c r="AJ47197" s="23"/>
      <c r="HH47197"/>
      <c r="IW47197" s="36"/>
      <c r="JI47197"/>
      <c r="JJ47197"/>
      <c r="KX47197" s="23"/>
      <c r="KY47197" s="23"/>
    </row>
    <row r="47198" spans="36:311" x14ac:dyDescent="0.2">
      <c r="AJ47198" s="23"/>
      <c r="HH47198"/>
      <c r="IW47198" s="36"/>
      <c r="JI47198"/>
      <c r="JJ47198"/>
      <c r="KX47198" s="23"/>
      <c r="KY47198" s="23"/>
    </row>
    <row r="47199" spans="36:311" x14ac:dyDescent="0.2">
      <c r="AJ47199" s="23"/>
      <c r="HH47199"/>
      <c r="IW47199" s="36"/>
      <c r="JI47199"/>
      <c r="JJ47199"/>
      <c r="KX47199" s="23"/>
      <c r="KY47199" s="23"/>
    </row>
    <row r="47200" spans="36:311" x14ac:dyDescent="0.2">
      <c r="AJ47200" s="23"/>
      <c r="HH47200"/>
      <c r="IW47200" s="36"/>
      <c r="JI47200"/>
      <c r="JJ47200"/>
      <c r="KX47200" s="23"/>
      <c r="KY47200" s="23"/>
    </row>
    <row r="47201" spans="36:311" x14ac:dyDescent="0.2">
      <c r="AJ47201" s="23"/>
      <c r="HH47201"/>
      <c r="IW47201" s="36"/>
      <c r="JI47201"/>
      <c r="JJ47201"/>
      <c r="KX47201" s="23"/>
      <c r="KY47201" s="23"/>
    </row>
    <row r="47202" spans="36:311" x14ac:dyDescent="0.2">
      <c r="AJ47202" s="23"/>
      <c r="HH47202"/>
      <c r="IW47202" s="36"/>
      <c r="JI47202"/>
      <c r="JJ47202"/>
      <c r="KX47202" s="23"/>
      <c r="KY47202" s="23"/>
    </row>
    <row r="47203" spans="36:311" x14ac:dyDescent="0.2">
      <c r="AJ47203" s="23"/>
      <c r="HH47203"/>
      <c r="IW47203" s="36"/>
      <c r="JI47203"/>
      <c r="JJ47203"/>
      <c r="KX47203" s="23"/>
      <c r="KY47203" s="23"/>
    </row>
    <row r="47204" spans="36:311" x14ac:dyDescent="0.2">
      <c r="AJ47204" s="23"/>
      <c r="HH47204"/>
      <c r="IW47204" s="36"/>
      <c r="JI47204"/>
      <c r="JJ47204"/>
      <c r="KX47204" s="23"/>
      <c r="KY47204" s="23"/>
    </row>
    <row r="47205" spans="36:311" x14ac:dyDescent="0.2">
      <c r="AJ47205" s="23"/>
      <c r="HH47205"/>
      <c r="IW47205" s="36"/>
      <c r="JI47205"/>
      <c r="JJ47205"/>
      <c r="KX47205" s="23"/>
      <c r="KY47205" s="23"/>
    </row>
    <row r="47206" spans="36:311" x14ac:dyDescent="0.2">
      <c r="AJ47206" s="23"/>
      <c r="HH47206"/>
      <c r="IW47206" s="36"/>
      <c r="JI47206"/>
      <c r="JJ47206"/>
      <c r="KX47206" s="23"/>
      <c r="KY47206" s="23"/>
    </row>
    <row r="47207" spans="36:311" x14ac:dyDescent="0.2">
      <c r="AJ47207" s="23"/>
      <c r="HH47207"/>
      <c r="IW47207" s="36"/>
      <c r="JI47207"/>
      <c r="JJ47207"/>
      <c r="KX47207" s="23"/>
      <c r="KY47207" s="23"/>
    </row>
    <row r="47208" spans="36:311" x14ac:dyDescent="0.2">
      <c r="AJ47208" s="23"/>
      <c r="HH47208"/>
      <c r="IW47208" s="36"/>
      <c r="JI47208"/>
      <c r="JJ47208"/>
      <c r="KX47208" s="23"/>
      <c r="KY47208" s="23"/>
    </row>
    <row r="47209" spans="36:311" x14ac:dyDescent="0.2">
      <c r="AJ47209" s="23"/>
      <c r="HH47209"/>
      <c r="IW47209" s="36"/>
      <c r="JI47209"/>
      <c r="JJ47209"/>
      <c r="KX47209" s="23"/>
      <c r="KY47209" s="23"/>
    </row>
    <row r="47210" spans="36:311" x14ac:dyDescent="0.2">
      <c r="AJ47210" s="23"/>
      <c r="HH47210"/>
      <c r="IW47210" s="36"/>
      <c r="JI47210"/>
      <c r="JJ47210"/>
      <c r="KX47210" s="23"/>
      <c r="KY47210" s="23"/>
    </row>
    <row r="47211" spans="36:311" x14ac:dyDescent="0.2">
      <c r="AJ47211" s="23"/>
      <c r="HH47211"/>
      <c r="IW47211" s="36"/>
      <c r="JI47211"/>
      <c r="JJ47211"/>
      <c r="KX47211" s="23"/>
      <c r="KY47211" s="23"/>
    </row>
    <row r="47212" spans="36:311" x14ac:dyDescent="0.2">
      <c r="AJ47212" s="23"/>
      <c r="HH47212"/>
      <c r="IW47212" s="36"/>
      <c r="JI47212"/>
      <c r="JJ47212"/>
      <c r="KX47212" s="23"/>
      <c r="KY47212" s="23"/>
    </row>
    <row r="47213" spans="36:311" x14ac:dyDescent="0.2">
      <c r="AJ47213" s="23"/>
      <c r="HH47213"/>
      <c r="IW47213" s="36"/>
      <c r="JI47213"/>
      <c r="JJ47213"/>
      <c r="KX47213" s="23"/>
      <c r="KY47213" s="23"/>
    </row>
    <row r="47214" spans="36:311" x14ac:dyDescent="0.2">
      <c r="AJ47214" s="23"/>
      <c r="HH47214"/>
      <c r="IW47214" s="36"/>
      <c r="JI47214"/>
      <c r="JJ47214"/>
      <c r="KX47214" s="23"/>
      <c r="KY47214" s="23"/>
    </row>
    <row r="47215" spans="36:311" x14ac:dyDescent="0.2">
      <c r="AJ47215" s="23"/>
      <c r="HH47215"/>
      <c r="IW47215" s="36"/>
      <c r="JI47215"/>
      <c r="JJ47215"/>
      <c r="KX47215" s="23"/>
      <c r="KY47215" s="23"/>
    </row>
    <row r="47216" spans="36:311" x14ac:dyDescent="0.2">
      <c r="AJ47216" s="23"/>
      <c r="HH47216"/>
      <c r="IW47216" s="36"/>
      <c r="JI47216"/>
      <c r="JJ47216"/>
      <c r="KX47216" s="23"/>
      <c r="KY47216" s="23"/>
    </row>
    <row r="47217" spans="36:311" x14ac:dyDescent="0.2">
      <c r="AJ47217" s="23"/>
      <c r="HH47217"/>
      <c r="IW47217" s="36"/>
      <c r="JI47217"/>
      <c r="JJ47217"/>
      <c r="KX47217" s="23"/>
      <c r="KY47217" s="23"/>
    </row>
    <row r="47218" spans="36:311" x14ac:dyDescent="0.2">
      <c r="AJ47218" s="23"/>
      <c r="HH47218"/>
      <c r="IW47218" s="36"/>
      <c r="JI47218"/>
      <c r="JJ47218"/>
      <c r="KX47218" s="23"/>
      <c r="KY47218" s="23"/>
    </row>
    <row r="47219" spans="36:311" x14ac:dyDescent="0.2">
      <c r="AJ47219" s="23"/>
      <c r="HH47219"/>
      <c r="IW47219" s="36"/>
      <c r="JI47219"/>
      <c r="JJ47219"/>
      <c r="KX47219" s="23"/>
      <c r="KY47219" s="23"/>
    </row>
    <row r="47220" spans="36:311" x14ac:dyDescent="0.2">
      <c r="AJ47220" s="23"/>
      <c r="HH47220"/>
      <c r="IW47220" s="36"/>
      <c r="JI47220"/>
      <c r="JJ47220"/>
      <c r="KX47220" s="23"/>
      <c r="KY47220" s="23"/>
    </row>
    <row r="47221" spans="36:311" x14ac:dyDescent="0.2">
      <c r="AJ47221" s="23"/>
      <c r="HH47221"/>
      <c r="IW47221" s="36"/>
      <c r="JI47221"/>
      <c r="JJ47221"/>
      <c r="KX47221" s="23"/>
      <c r="KY47221" s="23"/>
    </row>
    <row r="47222" spans="36:311" x14ac:dyDescent="0.2">
      <c r="AJ47222" s="23"/>
      <c r="HH47222"/>
      <c r="IW47222" s="36"/>
      <c r="JI47222"/>
      <c r="JJ47222"/>
      <c r="KX47222" s="23"/>
      <c r="KY47222" s="23"/>
    </row>
    <row r="47223" spans="36:311" x14ac:dyDescent="0.2">
      <c r="AJ47223" s="23"/>
      <c r="HH47223"/>
      <c r="IW47223" s="36"/>
      <c r="JI47223"/>
      <c r="JJ47223"/>
      <c r="KX47223" s="23"/>
      <c r="KY47223" s="23"/>
    </row>
    <row r="47224" spans="36:311" x14ac:dyDescent="0.2">
      <c r="AJ47224" s="23"/>
      <c r="HH47224"/>
      <c r="IW47224" s="36"/>
      <c r="JI47224"/>
      <c r="JJ47224"/>
      <c r="KX47224" s="23"/>
      <c r="KY47224" s="23"/>
    </row>
    <row r="47225" spans="36:311" x14ac:dyDescent="0.2">
      <c r="AJ47225" s="23"/>
      <c r="HH47225"/>
      <c r="IW47225" s="36"/>
      <c r="JI47225"/>
      <c r="JJ47225"/>
      <c r="KX47225" s="23"/>
      <c r="KY47225" s="23"/>
    </row>
    <row r="47226" spans="36:311" x14ac:dyDescent="0.2">
      <c r="AJ47226" s="23"/>
      <c r="HH47226"/>
      <c r="IW47226" s="36"/>
      <c r="JI47226"/>
      <c r="JJ47226"/>
      <c r="KX47226" s="23"/>
      <c r="KY47226" s="23"/>
    </row>
    <row r="47227" spans="36:311" x14ac:dyDescent="0.2">
      <c r="AJ47227" s="23"/>
      <c r="HH47227"/>
      <c r="IW47227" s="36"/>
      <c r="JI47227"/>
      <c r="JJ47227"/>
      <c r="KX47227" s="23"/>
      <c r="KY47227" s="23"/>
    </row>
    <row r="47228" spans="36:311" x14ac:dyDescent="0.2">
      <c r="AJ47228" s="23"/>
      <c r="HH47228"/>
      <c r="IW47228" s="36"/>
      <c r="JI47228"/>
      <c r="JJ47228"/>
      <c r="KX47228" s="23"/>
      <c r="KY47228" s="23"/>
    </row>
    <row r="47229" spans="36:311" x14ac:dyDescent="0.2">
      <c r="AJ47229" s="23"/>
      <c r="HH47229"/>
      <c r="IW47229" s="36"/>
      <c r="JI47229"/>
      <c r="JJ47229"/>
      <c r="KX47229" s="23"/>
      <c r="KY47229" s="23"/>
    </row>
    <row r="47230" spans="36:311" x14ac:dyDescent="0.2">
      <c r="AJ47230" s="23"/>
      <c r="HH47230"/>
      <c r="IW47230" s="36"/>
      <c r="JI47230"/>
      <c r="JJ47230"/>
      <c r="KX47230" s="23"/>
      <c r="KY47230" s="23"/>
    </row>
    <row r="47231" spans="36:311" x14ac:dyDescent="0.2">
      <c r="AJ47231" s="23"/>
      <c r="HH47231"/>
      <c r="IW47231" s="36"/>
      <c r="JI47231"/>
      <c r="JJ47231"/>
      <c r="KX47231" s="23"/>
      <c r="KY47231" s="23"/>
    </row>
    <row r="47232" spans="36:311" x14ac:dyDescent="0.2">
      <c r="AJ47232" s="23"/>
      <c r="HH47232"/>
      <c r="IW47232" s="36"/>
      <c r="JI47232"/>
      <c r="JJ47232"/>
      <c r="KX47232" s="23"/>
      <c r="KY47232" s="23"/>
    </row>
    <row r="47233" spans="36:311" x14ac:dyDescent="0.2">
      <c r="AJ47233" s="23"/>
      <c r="HH47233"/>
      <c r="IW47233" s="36"/>
      <c r="JI47233"/>
      <c r="JJ47233"/>
      <c r="KX47233" s="23"/>
      <c r="KY47233" s="23"/>
    </row>
    <row r="47234" spans="36:311" x14ac:dyDescent="0.2">
      <c r="AJ47234" s="23"/>
      <c r="HH47234"/>
      <c r="IW47234" s="36"/>
      <c r="JI47234"/>
      <c r="JJ47234"/>
      <c r="KX47234" s="23"/>
      <c r="KY47234" s="23"/>
    </row>
    <row r="47235" spans="36:311" x14ac:dyDescent="0.2">
      <c r="AJ47235" s="23"/>
      <c r="HH47235"/>
      <c r="IW47235" s="36"/>
      <c r="JI47235"/>
      <c r="JJ47235"/>
      <c r="KX47235" s="23"/>
      <c r="KY47235" s="23"/>
    </row>
    <row r="47236" spans="36:311" x14ac:dyDescent="0.2">
      <c r="AJ47236" s="23"/>
      <c r="HH47236"/>
      <c r="IW47236" s="36"/>
      <c r="JI47236"/>
      <c r="JJ47236"/>
      <c r="KX47236" s="23"/>
      <c r="KY47236" s="23"/>
    </row>
    <row r="47237" spans="36:311" x14ac:dyDescent="0.2">
      <c r="AJ47237" s="23"/>
      <c r="HH47237"/>
      <c r="IW47237" s="36"/>
      <c r="JI47237"/>
      <c r="JJ47237"/>
      <c r="KX47237" s="23"/>
      <c r="KY47237" s="23"/>
    </row>
    <row r="47238" spans="36:311" x14ac:dyDescent="0.2">
      <c r="AJ47238" s="23"/>
      <c r="HH47238"/>
      <c r="IW47238" s="36"/>
      <c r="JI47238"/>
      <c r="JJ47238"/>
      <c r="KX47238" s="23"/>
      <c r="KY47238" s="23"/>
    </row>
    <row r="47239" spans="36:311" x14ac:dyDescent="0.2">
      <c r="AJ47239" s="23"/>
      <c r="HH47239"/>
      <c r="IW47239" s="36"/>
      <c r="JI47239"/>
      <c r="JJ47239"/>
      <c r="KX47239" s="23"/>
      <c r="KY47239" s="23"/>
    </row>
    <row r="47240" spans="36:311" x14ac:dyDescent="0.2">
      <c r="AJ47240" s="23"/>
      <c r="HH47240"/>
      <c r="IW47240" s="36"/>
      <c r="JI47240"/>
      <c r="JJ47240"/>
      <c r="KX47240" s="23"/>
      <c r="KY47240" s="23"/>
    </row>
    <row r="47241" spans="36:311" x14ac:dyDescent="0.2">
      <c r="AJ47241" s="23"/>
      <c r="HH47241"/>
      <c r="IW47241" s="36"/>
      <c r="JI47241"/>
      <c r="JJ47241"/>
      <c r="KX47241" s="23"/>
      <c r="KY47241" s="23"/>
    </row>
    <row r="47242" spans="36:311" x14ac:dyDescent="0.2">
      <c r="AJ47242" s="23"/>
      <c r="HH47242"/>
      <c r="IW47242" s="36"/>
      <c r="JI47242"/>
      <c r="JJ47242"/>
      <c r="KX47242" s="23"/>
      <c r="KY47242" s="23"/>
    </row>
    <row r="47243" spans="36:311" x14ac:dyDescent="0.2">
      <c r="AJ47243" s="23"/>
      <c r="HH47243"/>
      <c r="IW47243" s="36"/>
      <c r="JI47243"/>
      <c r="JJ47243"/>
      <c r="KX47243" s="23"/>
      <c r="KY47243" s="23"/>
    </row>
    <row r="47244" spans="36:311" x14ac:dyDescent="0.2">
      <c r="AJ47244" s="23"/>
      <c r="HH47244"/>
      <c r="IW47244" s="36"/>
      <c r="JI47244"/>
      <c r="JJ47244"/>
      <c r="KX47244" s="23"/>
      <c r="KY47244" s="23"/>
    </row>
    <row r="47245" spans="36:311" x14ac:dyDescent="0.2">
      <c r="AJ47245" s="23"/>
      <c r="HH47245"/>
      <c r="IW47245" s="36"/>
      <c r="JI47245"/>
      <c r="JJ47245"/>
      <c r="KX47245" s="23"/>
      <c r="KY47245" s="23"/>
    </row>
    <row r="47246" spans="36:311" x14ac:dyDescent="0.2">
      <c r="AJ47246" s="23"/>
      <c r="HH47246"/>
      <c r="IW47246" s="36"/>
      <c r="JI47246"/>
      <c r="JJ47246"/>
      <c r="KX47246" s="23"/>
      <c r="KY47246" s="23"/>
    </row>
    <row r="47247" spans="36:311" x14ac:dyDescent="0.2">
      <c r="AJ47247" s="23"/>
      <c r="HH47247"/>
      <c r="IW47247" s="36"/>
      <c r="JI47247"/>
      <c r="JJ47247"/>
      <c r="KX47247" s="23"/>
      <c r="KY47247" s="23"/>
    </row>
    <row r="47248" spans="36:311" x14ac:dyDescent="0.2">
      <c r="AJ47248" s="23"/>
      <c r="HH47248"/>
      <c r="IW47248" s="36"/>
      <c r="JI47248"/>
      <c r="JJ47248"/>
      <c r="KX47248" s="23"/>
      <c r="KY47248" s="23"/>
    </row>
    <row r="47249" spans="36:311" x14ac:dyDescent="0.2">
      <c r="AJ47249" s="23"/>
      <c r="HH47249"/>
      <c r="IW47249" s="36"/>
      <c r="JI47249"/>
      <c r="JJ47249"/>
      <c r="KX47249" s="23"/>
      <c r="KY47249" s="23"/>
    </row>
    <row r="47250" spans="36:311" x14ac:dyDescent="0.2">
      <c r="AJ47250" s="23"/>
      <c r="HH47250"/>
      <c r="IW47250" s="36"/>
      <c r="JI47250"/>
      <c r="JJ47250"/>
      <c r="KX47250" s="23"/>
      <c r="KY47250" s="23"/>
    </row>
    <row r="47251" spans="36:311" x14ac:dyDescent="0.2">
      <c r="AJ47251" s="23"/>
      <c r="HH47251"/>
      <c r="IW47251" s="36"/>
      <c r="JI47251"/>
      <c r="JJ47251"/>
      <c r="KX47251" s="23"/>
      <c r="KY47251" s="23"/>
    </row>
    <row r="47252" spans="36:311" x14ac:dyDescent="0.2">
      <c r="AJ47252" s="23"/>
      <c r="HH47252"/>
      <c r="IW47252" s="36"/>
      <c r="JI47252"/>
      <c r="JJ47252"/>
      <c r="KX47252" s="23"/>
      <c r="KY47252" s="23"/>
    </row>
    <row r="47253" spans="36:311" x14ac:dyDescent="0.2">
      <c r="AJ47253" s="23"/>
      <c r="HH47253"/>
      <c r="IW47253" s="36"/>
      <c r="JI47253"/>
      <c r="JJ47253"/>
      <c r="KX47253" s="23"/>
      <c r="KY47253" s="23"/>
    </row>
    <row r="47254" spans="36:311" x14ac:dyDescent="0.2">
      <c r="AJ47254" s="23"/>
      <c r="HH47254"/>
      <c r="IW47254" s="36"/>
      <c r="JI47254"/>
      <c r="JJ47254"/>
      <c r="KX47254" s="23"/>
      <c r="KY47254" s="23"/>
    </row>
    <row r="47255" spans="36:311" x14ac:dyDescent="0.2">
      <c r="AJ47255" s="23"/>
      <c r="HH47255"/>
      <c r="IW47255" s="36"/>
      <c r="JI47255"/>
      <c r="JJ47255"/>
      <c r="KX47255" s="23"/>
      <c r="KY47255" s="23"/>
    </row>
    <row r="47256" spans="36:311" x14ac:dyDescent="0.2">
      <c r="AJ47256" s="23"/>
      <c r="HH47256"/>
      <c r="IW47256" s="36"/>
      <c r="JI47256"/>
      <c r="JJ47256"/>
      <c r="KX47256" s="23"/>
      <c r="KY47256" s="23"/>
    </row>
    <row r="47257" spans="36:311" x14ac:dyDescent="0.2">
      <c r="AJ47257" s="23"/>
      <c r="HH47257"/>
      <c r="IW47257" s="36"/>
      <c r="JI47257"/>
      <c r="JJ47257"/>
      <c r="KX47257" s="23"/>
      <c r="KY47257" s="23"/>
    </row>
    <row r="47258" spans="36:311" x14ac:dyDescent="0.2">
      <c r="AJ47258" s="23"/>
      <c r="HH47258"/>
      <c r="IW47258" s="36"/>
      <c r="JI47258"/>
      <c r="JJ47258"/>
      <c r="KX47258" s="23"/>
      <c r="KY47258" s="23"/>
    </row>
    <row r="47259" spans="36:311" x14ac:dyDescent="0.2">
      <c r="AJ47259" s="23"/>
      <c r="HH47259"/>
      <c r="IW47259" s="36"/>
      <c r="JI47259"/>
      <c r="JJ47259"/>
      <c r="KX47259" s="23"/>
      <c r="KY47259" s="23"/>
    </row>
    <row r="47260" spans="36:311" x14ac:dyDescent="0.2">
      <c r="AJ47260" s="23"/>
      <c r="HH47260"/>
      <c r="IW47260" s="36"/>
      <c r="JI47260"/>
      <c r="JJ47260"/>
      <c r="KX47260" s="23"/>
      <c r="KY47260" s="23"/>
    </row>
    <row r="47261" spans="36:311" x14ac:dyDescent="0.2">
      <c r="AJ47261" s="23"/>
      <c r="HH47261"/>
      <c r="IW47261" s="36"/>
      <c r="JI47261"/>
      <c r="JJ47261"/>
      <c r="KX47261" s="23"/>
      <c r="KY47261" s="23"/>
    </row>
    <row r="47262" spans="36:311" x14ac:dyDescent="0.2">
      <c r="AJ47262" s="23"/>
      <c r="HH47262"/>
      <c r="IW47262" s="36"/>
      <c r="JI47262"/>
      <c r="JJ47262"/>
      <c r="KX47262" s="23"/>
      <c r="KY47262" s="23"/>
    </row>
    <row r="47263" spans="36:311" x14ac:dyDescent="0.2">
      <c r="AJ47263" s="23"/>
      <c r="HH47263"/>
      <c r="IW47263" s="36"/>
      <c r="JI47263"/>
      <c r="JJ47263"/>
      <c r="KX47263" s="23"/>
      <c r="KY47263" s="23"/>
    </row>
    <row r="47264" spans="36:311" x14ac:dyDescent="0.2">
      <c r="AJ47264" s="23"/>
      <c r="HH47264"/>
      <c r="IW47264" s="36"/>
      <c r="JI47264"/>
      <c r="JJ47264"/>
      <c r="KX47264" s="23"/>
      <c r="KY47264" s="23"/>
    </row>
    <row r="47265" spans="36:311" x14ac:dyDescent="0.2">
      <c r="AJ47265" s="23"/>
      <c r="HH47265"/>
      <c r="IW47265" s="36"/>
      <c r="JI47265"/>
      <c r="JJ47265"/>
      <c r="KX47265" s="23"/>
      <c r="KY47265" s="23"/>
    </row>
    <row r="47266" spans="36:311" x14ac:dyDescent="0.2">
      <c r="AJ47266" s="23"/>
      <c r="HH47266"/>
      <c r="IW47266" s="36"/>
      <c r="JI47266"/>
      <c r="JJ47266"/>
      <c r="KX47266" s="23"/>
      <c r="KY47266" s="23"/>
    </row>
    <row r="47267" spans="36:311" x14ac:dyDescent="0.2">
      <c r="AJ47267" s="23"/>
      <c r="HH47267"/>
      <c r="IW47267" s="36"/>
      <c r="JI47267"/>
      <c r="JJ47267"/>
      <c r="KX47267" s="23"/>
      <c r="KY47267" s="23"/>
    </row>
    <row r="47268" spans="36:311" x14ac:dyDescent="0.2">
      <c r="AJ47268" s="23"/>
      <c r="HH47268"/>
      <c r="IW47268" s="36"/>
      <c r="JI47268"/>
      <c r="JJ47268"/>
      <c r="KX47268" s="23"/>
      <c r="KY47268" s="23"/>
    </row>
    <row r="47269" spans="36:311" x14ac:dyDescent="0.2">
      <c r="AJ47269" s="23"/>
      <c r="HH47269"/>
      <c r="IW47269" s="36"/>
      <c r="JI47269"/>
      <c r="JJ47269"/>
      <c r="KX47269" s="23"/>
      <c r="KY47269" s="23"/>
    </row>
    <row r="47270" spans="36:311" x14ac:dyDescent="0.2">
      <c r="AJ47270" s="23"/>
      <c r="HH47270"/>
      <c r="IW47270" s="36"/>
      <c r="JI47270"/>
      <c r="JJ47270"/>
      <c r="KX47270" s="23"/>
      <c r="KY47270" s="23"/>
    </row>
    <row r="47271" spans="36:311" x14ac:dyDescent="0.2">
      <c r="AJ47271" s="23"/>
      <c r="HH47271"/>
      <c r="IW47271" s="36"/>
      <c r="JI47271"/>
      <c r="JJ47271"/>
      <c r="KX47271" s="23"/>
      <c r="KY47271" s="23"/>
    </row>
    <row r="47272" spans="36:311" x14ac:dyDescent="0.2">
      <c r="AJ47272" s="23"/>
      <c r="HH47272"/>
      <c r="IW47272" s="36"/>
      <c r="JI47272"/>
      <c r="JJ47272"/>
      <c r="KX47272" s="23"/>
      <c r="KY47272" s="23"/>
    </row>
    <row r="47273" spans="36:311" x14ac:dyDescent="0.2">
      <c r="AJ47273" s="23"/>
      <c r="HH47273"/>
      <c r="IW47273" s="36"/>
      <c r="JI47273"/>
      <c r="JJ47273"/>
      <c r="KX47273" s="23"/>
      <c r="KY47273" s="23"/>
    </row>
    <row r="47274" spans="36:311" x14ac:dyDescent="0.2">
      <c r="AJ47274" s="23"/>
      <c r="HH47274"/>
      <c r="IW47274" s="36"/>
      <c r="JI47274"/>
      <c r="JJ47274"/>
      <c r="KX47274" s="23"/>
      <c r="KY47274" s="23"/>
    </row>
    <row r="47275" spans="36:311" x14ac:dyDescent="0.2">
      <c r="AJ47275" s="23"/>
      <c r="HH47275"/>
      <c r="IW47275" s="36"/>
      <c r="JI47275"/>
      <c r="JJ47275"/>
      <c r="KX47275" s="23"/>
      <c r="KY47275" s="23"/>
    </row>
    <row r="47276" spans="36:311" x14ac:dyDescent="0.2">
      <c r="AJ47276" s="23"/>
      <c r="HH47276"/>
      <c r="IW47276" s="36"/>
      <c r="JI47276"/>
      <c r="JJ47276"/>
      <c r="KX47276" s="23"/>
      <c r="KY47276" s="23"/>
    </row>
    <row r="47277" spans="36:311" x14ac:dyDescent="0.2">
      <c r="AJ47277" s="23"/>
      <c r="HH47277"/>
      <c r="IW47277" s="36"/>
      <c r="JI47277"/>
      <c r="JJ47277"/>
      <c r="KX47277" s="23"/>
      <c r="KY47277" s="23"/>
    </row>
    <row r="47278" spans="36:311" x14ac:dyDescent="0.2">
      <c r="AJ47278" s="23"/>
      <c r="HH47278"/>
      <c r="IW47278" s="36"/>
      <c r="JI47278"/>
      <c r="JJ47278"/>
      <c r="KX47278" s="23"/>
      <c r="KY47278" s="23"/>
    </row>
    <row r="47279" spans="36:311" x14ac:dyDescent="0.2">
      <c r="AJ47279" s="23"/>
      <c r="HH47279"/>
      <c r="IW47279" s="36"/>
      <c r="JI47279"/>
      <c r="JJ47279"/>
      <c r="KX47279" s="23"/>
      <c r="KY47279" s="23"/>
    </row>
    <row r="47280" spans="36:311" x14ac:dyDescent="0.2">
      <c r="AJ47280" s="23"/>
      <c r="HH47280"/>
      <c r="IW47280" s="36"/>
      <c r="JI47280"/>
      <c r="JJ47280"/>
      <c r="KX47280" s="23"/>
      <c r="KY47280" s="23"/>
    </row>
    <row r="47281" spans="36:311" x14ac:dyDescent="0.2">
      <c r="AJ47281" s="23"/>
      <c r="HH47281"/>
      <c r="IW47281" s="36"/>
      <c r="JI47281"/>
      <c r="JJ47281"/>
      <c r="KX47281" s="23"/>
      <c r="KY47281" s="23"/>
    </row>
    <row r="47282" spans="36:311" x14ac:dyDescent="0.2">
      <c r="AJ47282" s="23"/>
      <c r="HH47282"/>
      <c r="IW47282" s="36"/>
      <c r="JI47282"/>
      <c r="JJ47282"/>
      <c r="KX47282" s="23"/>
      <c r="KY47282" s="23"/>
    </row>
    <row r="47283" spans="36:311" x14ac:dyDescent="0.2">
      <c r="AJ47283" s="23"/>
      <c r="HH47283"/>
      <c r="IW47283" s="36"/>
      <c r="JI47283"/>
      <c r="JJ47283"/>
      <c r="KX47283" s="23"/>
      <c r="KY47283" s="23"/>
    </row>
    <row r="47284" spans="36:311" x14ac:dyDescent="0.2">
      <c r="AJ47284" s="23"/>
      <c r="HH47284"/>
      <c r="IW47284" s="36"/>
      <c r="JI47284"/>
      <c r="JJ47284"/>
      <c r="KX47284" s="23"/>
      <c r="KY47284" s="23"/>
    </row>
    <row r="47285" spans="36:311" x14ac:dyDescent="0.2">
      <c r="AJ47285" s="23"/>
      <c r="HH47285"/>
      <c r="IW47285" s="36"/>
      <c r="JI47285"/>
      <c r="JJ47285"/>
      <c r="KX47285" s="23"/>
      <c r="KY47285" s="23"/>
    </row>
    <row r="47286" spans="36:311" x14ac:dyDescent="0.2">
      <c r="AJ47286" s="23"/>
      <c r="HH47286"/>
      <c r="IW47286" s="36"/>
      <c r="JI47286"/>
      <c r="JJ47286"/>
      <c r="KX47286" s="23"/>
      <c r="KY47286" s="23"/>
    </row>
    <row r="47287" spans="36:311" x14ac:dyDescent="0.2">
      <c r="AJ47287" s="23"/>
      <c r="HH47287"/>
      <c r="IW47287" s="36"/>
      <c r="JI47287"/>
      <c r="JJ47287"/>
      <c r="KX47287" s="23"/>
      <c r="KY47287" s="23"/>
    </row>
    <row r="47288" spans="36:311" x14ac:dyDescent="0.2">
      <c r="AJ47288" s="23"/>
      <c r="HH47288"/>
      <c r="IW47288" s="36"/>
      <c r="JI47288"/>
      <c r="JJ47288"/>
      <c r="KX47288" s="23"/>
      <c r="KY47288" s="23"/>
    </row>
    <row r="47289" spans="36:311" x14ac:dyDescent="0.2">
      <c r="AJ47289" s="23"/>
      <c r="HH47289"/>
      <c r="IW47289" s="36"/>
      <c r="JI47289"/>
      <c r="JJ47289"/>
      <c r="KX47289" s="23"/>
      <c r="KY47289" s="23"/>
    </row>
    <row r="47290" spans="36:311" x14ac:dyDescent="0.2">
      <c r="AJ47290" s="23"/>
      <c r="HH47290"/>
      <c r="IW47290" s="36"/>
      <c r="JI47290"/>
      <c r="JJ47290"/>
      <c r="KX47290" s="23"/>
      <c r="KY47290" s="23"/>
    </row>
    <row r="47291" spans="36:311" x14ac:dyDescent="0.2">
      <c r="AJ47291" s="23"/>
      <c r="HH47291"/>
      <c r="IW47291" s="36"/>
      <c r="JI47291"/>
      <c r="JJ47291"/>
      <c r="KX47291" s="23"/>
      <c r="KY47291" s="23"/>
    </row>
    <row r="47292" spans="36:311" x14ac:dyDescent="0.2">
      <c r="AJ47292" s="23"/>
      <c r="HH47292"/>
      <c r="IW47292" s="36"/>
      <c r="JI47292"/>
      <c r="JJ47292"/>
      <c r="KX47292" s="23"/>
      <c r="KY47292" s="23"/>
    </row>
    <row r="47293" spans="36:311" x14ac:dyDescent="0.2">
      <c r="AJ47293" s="23"/>
      <c r="HH47293"/>
      <c r="IW47293" s="36"/>
      <c r="JI47293"/>
      <c r="JJ47293"/>
      <c r="KX47293" s="23"/>
      <c r="KY47293" s="23"/>
    </row>
    <row r="47294" spans="36:311" x14ac:dyDescent="0.2">
      <c r="AJ47294" s="23"/>
      <c r="HH47294"/>
      <c r="IW47294" s="36"/>
      <c r="JI47294"/>
      <c r="JJ47294"/>
      <c r="KX47294" s="23"/>
      <c r="KY47294" s="23"/>
    </row>
    <row r="47295" spans="36:311" x14ac:dyDescent="0.2">
      <c r="AJ47295" s="23"/>
      <c r="HH47295"/>
      <c r="IW47295" s="36"/>
      <c r="JI47295"/>
      <c r="JJ47295"/>
      <c r="KX47295" s="23"/>
      <c r="KY47295" s="23"/>
    </row>
    <row r="47296" spans="36:311" x14ac:dyDescent="0.2">
      <c r="AJ47296" s="23"/>
      <c r="HH47296"/>
      <c r="IW47296" s="36"/>
      <c r="JI47296"/>
      <c r="JJ47296"/>
      <c r="KX47296" s="23"/>
      <c r="KY47296" s="23"/>
    </row>
    <row r="47297" spans="36:311" x14ac:dyDescent="0.2">
      <c r="AJ47297" s="23"/>
      <c r="HH47297"/>
      <c r="IW47297" s="36"/>
      <c r="JI47297"/>
      <c r="JJ47297"/>
      <c r="KX47297" s="23"/>
      <c r="KY47297" s="23"/>
    </row>
    <row r="47298" spans="36:311" x14ac:dyDescent="0.2">
      <c r="AJ47298" s="23"/>
      <c r="HH47298"/>
      <c r="IW47298" s="36"/>
      <c r="JI47298"/>
      <c r="JJ47298"/>
      <c r="KX47298" s="23"/>
      <c r="KY47298" s="23"/>
    </row>
    <row r="47299" spans="36:311" x14ac:dyDescent="0.2">
      <c r="AJ47299" s="23"/>
      <c r="HH47299"/>
      <c r="IW47299" s="36"/>
      <c r="JI47299"/>
      <c r="JJ47299"/>
      <c r="KX47299" s="23"/>
      <c r="KY47299" s="23"/>
    </row>
    <row r="47300" spans="36:311" x14ac:dyDescent="0.2">
      <c r="AJ47300" s="23"/>
      <c r="HH47300"/>
      <c r="IW47300" s="36"/>
      <c r="JI47300"/>
      <c r="JJ47300"/>
      <c r="KX47300" s="23"/>
      <c r="KY47300" s="23"/>
    </row>
    <row r="47301" spans="36:311" x14ac:dyDescent="0.2">
      <c r="AJ47301" s="23"/>
      <c r="HH47301"/>
      <c r="IW47301" s="36"/>
      <c r="JI47301"/>
      <c r="JJ47301"/>
      <c r="KX47301" s="23"/>
      <c r="KY47301" s="23"/>
    </row>
    <row r="47302" spans="36:311" x14ac:dyDescent="0.2">
      <c r="AJ47302" s="23"/>
      <c r="HH47302"/>
      <c r="IW47302" s="36"/>
      <c r="JI47302"/>
      <c r="JJ47302"/>
      <c r="KX47302" s="23"/>
      <c r="KY47302" s="23"/>
    </row>
    <row r="47303" spans="36:311" x14ac:dyDescent="0.2">
      <c r="AJ47303" s="23"/>
      <c r="HH47303"/>
      <c r="IW47303" s="36"/>
      <c r="JI47303"/>
      <c r="JJ47303"/>
      <c r="KX47303" s="23"/>
      <c r="KY47303" s="23"/>
    </row>
    <row r="47304" spans="36:311" x14ac:dyDescent="0.2">
      <c r="AJ47304" s="23"/>
      <c r="HH47304"/>
      <c r="IW47304" s="36"/>
      <c r="JI47304"/>
      <c r="JJ47304"/>
      <c r="KX47304" s="23"/>
      <c r="KY47304" s="23"/>
    </row>
    <row r="47305" spans="36:311" x14ac:dyDescent="0.2">
      <c r="AJ47305" s="23"/>
      <c r="HH47305"/>
      <c r="IW47305" s="36"/>
      <c r="JI47305"/>
      <c r="JJ47305"/>
      <c r="KX47305" s="23"/>
      <c r="KY47305" s="23"/>
    </row>
    <row r="47306" spans="36:311" x14ac:dyDescent="0.2">
      <c r="AJ47306" s="23"/>
      <c r="HH47306"/>
      <c r="IW47306" s="36"/>
      <c r="JI47306"/>
      <c r="JJ47306"/>
      <c r="KX47306" s="23"/>
      <c r="KY47306" s="23"/>
    </row>
    <row r="47307" spans="36:311" x14ac:dyDescent="0.2">
      <c r="AJ47307" s="23"/>
      <c r="HH47307"/>
      <c r="IW47307" s="36"/>
      <c r="JI47307"/>
      <c r="JJ47307"/>
      <c r="KX47307" s="23"/>
      <c r="KY47307" s="23"/>
    </row>
    <row r="47308" spans="36:311" x14ac:dyDescent="0.2">
      <c r="AJ47308" s="23"/>
      <c r="HH47308"/>
      <c r="IW47308" s="36"/>
      <c r="JI47308"/>
      <c r="JJ47308"/>
      <c r="KX47308" s="23"/>
      <c r="KY47308" s="23"/>
    </row>
    <row r="47309" spans="36:311" x14ac:dyDescent="0.2">
      <c r="AJ47309" s="23"/>
      <c r="HH47309"/>
      <c r="IW47309" s="36"/>
      <c r="JI47309"/>
      <c r="JJ47309"/>
      <c r="KX47309" s="23"/>
      <c r="KY47309" s="23"/>
    </row>
    <row r="47310" spans="36:311" x14ac:dyDescent="0.2">
      <c r="AJ47310" s="23"/>
      <c r="HH47310"/>
      <c r="IW47310" s="36"/>
      <c r="JI47310"/>
      <c r="JJ47310"/>
      <c r="KX47310" s="23"/>
      <c r="KY47310" s="23"/>
    </row>
    <row r="47311" spans="36:311" x14ac:dyDescent="0.2">
      <c r="AJ47311" s="23"/>
      <c r="HH47311"/>
      <c r="IW47311" s="36"/>
      <c r="JI47311"/>
      <c r="JJ47311"/>
      <c r="KX47311" s="23"/>
      <c r="KY47311" s="23"/>
    </row>
    <row r="47312" spans="36:311" x14ac:dyDescent="0.2">
      <c r="AJ47312" s="23"/>
      <c r="HH47312"/>
      <c r="IW47312" s="36"/>
      <c r="JI47312"/>
      <c r="JJ47312"/>
      <c r="KX47312" s="23"/>
      <c r="KY47312" s="23"/>
    </row>
    <row r="47313" spans="36:311" x14ac:dyDescent="0.2">
      <c r="AJ47313" s="23"/>
      <c r="HH47313"/>
      <c r="IW47313" s="36"/>
      <c r="JI47313"/>
      <c r="JJ47313"/>
      <c r="KX47313" s="23"/>
      <c r="KY47313" s="23"/>
    </row>
    <row r="47314" spans="36:311" x14ac:dyDescent="0.2">
      <c r="AJ47314" s="23"/>
      <c r="HH47314"/>
      <c r="IW47314" s="36"/>
      <c r="JI47314"/>
      <c r="JJ47314"/>
      <c r="KX47314" s="23"/>
      <c r="KY47314" s="23"/>
    </row>
    <row r="47315" spans="36:311" x14ac:dyDescent="0.2">
      <c r="AJ47315" s="23"/>
      <c r="HH47315"/>
      <c r="IW47315" s="36"/>
      <c r="JI47315"/>
      <c r="JJ47315"/>
      <c r="KX47315" s="23"/>
      <c r="KY47315" s="23"/>
    </row>
    <row r="47316" spans="36:311" x14ac:dyDescent="0.2">
      <c r="AJ47316" s="23"/>
      <c r="HH47316"/>
      <c r="IW47316" s="36"/>
      <c r="JI47316"/>
      <c r="JJ47316"/>
      <c r="KX47316" s="23"/>
      <c r="KY47316" s="23"/>
    </row>
    <row r="47317" spans="36:311" x14ac:dyDescent="0.2">
      <c r="AJ47317" s="23"/>
      <c r="HH47317"/>
      <c r="IW47317" s="36"/>
      <c r="JI47317"/>
      <c r="JJ47317"/>
      <c r="KX47317" s="23"/>
      <c r="KY47317" s="23"/>
    </row>
    <row r="47318" spans="36:311" x14ac:dyDescent="0.2">
      <c r="AJ47318" s="23"/>
      <c r="HH47318"/>
      <c r="IW47318" s="36"/>
      <c r="JI47318"/>
      <c r="JJ47318"/>
      <c r="KX47318" s="23"/>
      <c r="KY47318" s="23"/>
    </row>
    <row r="47319" spans="36:311" x14ac:dyDescent="0.2">
      <c r="AJ47319" s="23"/>
      <c r="HH47319"/>
      <c r="IW47319" s="36"/>
      <c r="JI47319"/>
      <c r="JJ47319"/>
      <c r="KX47319" s="23"/>
      <c r="KY47319" s="23"/>
    </row>
    <row r="47320" spans="36:311" x14ac:dyDescent="0.2">
      <c r="AJ47320" s="23"/>
      <c r="HH47320"/>
      <c r="IW47320" s="36"/>
      <c r="JI47320"/>
      <c r="JJ47320"/>
      <c r="KX47320" s="23"/>
      <c r="KY47320" s="23"/>
    </row>
    <row r="47321" spans="36:311" x14ac:dyDescent="0.2">
      <c r="AJ47321" s="23"/>
      <c r="HH47321"/>
      <c r="IW47321" s="36"/>
      <c r="JI47321"/>
      <c r="JJ47321"/>
      <c r="KX47321" s="23"/>
      <c r="KY47321" s="23"/>
    </row>
    <row r="47322" spans="36:311" x14ac:dyDescent="0.2">
      <c r="AJ47322" s="23"/>
      <c r="HH47322"/>
      <c r="IW47322" s="36"/>
      <c r="JI47322"/>
      <c r="JJ47322"/>
      <c r="KX47322" s="23"/>
      <c r="KY47322" s="23"/>
    </row>
    <row r="47323" spans="36:311" x14ac:dyDescent="0.2">
      <c r="AJ47323" s="23"/>
      <c r="HH47323"/>
      <c r="IW47323" s="36"/>
      <c r="JI47323"/>
      <c r="JJ47323"/>
      <c r="KX47323" s="23"/>
      <c r="KY47323" s="23"/>
    </row>
    <row r="47324" spans="36:311" x14ac:dyDescent="0.2">
      <c r="AJ47324" s="23"/>
      <c r="HH47324"/>
      <c r="IW47324" s="36"/>
      <c r="JI47324"/>
      <c r="JJ47324"/>
      <c r="KX47324" s="23"/>
      <c r="KY47324" s="23"/>
    </row>
    <row r="47325" spans="36:311" x14ac:dyDescent="0.2">
      <c r="AJ47325" s="23"/>
      <c r="HH47325"/>
      <c r="IW47325" s="36"/>
      <c r="JI47325"/>
      <c r="JJ47325"/>
      <c r="KX47325" s="23"/>
      <c r="KY47325" s="23"/>
    </row>
    <row r="47326" spans="36:311" x14ac:dyDescent="0.2">
      <c r="AJ47326" s="23"/>
      <c r="HH47326"/>
      <c r="IW47326" s="36"/>
      <c r="JI47326"/>
      <c r="JJ47326"/>
      <c r="KX47326" s="23"/>
      <c r="KY47326" s="23"/>
    </row>
    <row r="47327" spans="36:311" x14ac:dyDescent="0.2">
      <c r="AJ47327" s="23"/>
      <c r="HH47327"/>
      <c r="IW47327" s="36"/>
      <c r="JI47327"/>
      <c r="JJ47327"/>
      <c r="KX47327" s="23"/>
      <c r="KY47327" s="23"/>
    </row>
    <row r="47328" spans="36:311" x14ac:dyDescent="0.2">
      <c r="AJ47328" s="23"/>
      <c r="HH47328"/>
      <c r="IW47328" s="36"/>
      <c r="JI47328"/>
      <c r="JJ47328"/>
      <c r="KX47328" s="23"/>
      <c r="KY47328" s="23"/>
    </row>
    <row r="47329" spans="36:311" x14ac:dyDescent="0.2">
      <c r="AJ47329" s="23"/>
      <c r="HH47329"/>
      <c r="IW47329" s="36"/>
      <c r="JI47329"/>
      <c r="JJ47329"/>
      <c r="KX47329" s="23"/>
      <c r="KY47329" s="23"/>
    </row>
    <row r="47330" spans="36:311" x14ac:dyDescent="0.2">
      <c r="AJ47330" s="23"/>
      <c r="HH47330"/>
      <c r="IW47330" s="36"/>
      <c r="JI47330"/>
      <c r="JJ47330"/>
      <c r="KX47330" s="23"/>
      <c r="KY47330" s="23"/>
    </row>
    <row r="47331" spans="36:311" x14ac:dyDescent="0.2">
      <c r="AJ47331" s="23"/>
      <c r="HH47331"/>
      <c r="IW47331" s="36"/>
      <c r="JI47331"/>
      <c r="JJ47331"/>
      <c r="KX47331" s="23"/>
      <c r="KY47331" s="23"/>
    </row>
    <row r="47332" spans="36:311" x14ac:dyDescent="0.2">
      <c r="AJ47332" s="23"/>
      <c r="HH47332"/>
      <c r="IW47332" s="36"/>
      <c r="JI47332"/>
      <c r="JJ47332"/>
      <c r="KX47332" s="23"/>
      <c r="KY47332" s="23"/>
    </row>
    <row r="47333" spans="36:311" x14ac:dyDescent="0.2">
      <c r="AJ47333" s="23"/>
      <c r="HH47333"/>
      <c r="IW47333" s="36"/>
      <c r="JI47333"/>
      <c r="JJ47333"/>
      <c r="KX47333" s="23"/>
      <c r="KY47333" s="23"/>
    </row>
    <row r="47334" spans="36:311" x14ac:dyDescent="0.2">
      <c r="AJ47334" s="23"/>
      <c r="HH47334"/>
      <c r="IW47334" s="36"/>
      <c r="JI47334"/>
      <c r="JJ47334"/>
      <c r="KX47334" s="23"/>
      <c r="KY47334" s="23"/>
    </row>
    <row r="47335" spans="36:311" x14ac:dyDescent="0.2">
      <c r="AJ47335" s="23"/>
      <c r="HH47335"/>
      <c r="IW47335" s="36"/>
      <c r="JI47335"/>
      <c r="JJ47335"/>
      <c r="KX47335" s="23"/>
      <c r="KY47335" s="23"/>
    </row>
    <row r="47336" spans="36:311" x14ac:dyDescent="0.2">
      <c r="AJ47336" s="23"/>
      <c r="HH47336"/>
      <c r="IW47336" s="36"/>
      <c r="JI47336"/>
      <c r="JJ47336"/>
      <c r="KX47336" s="23"/>
      <c r="KY47336" s="23"/>
    </row>
    <row r="47337" spans="36:311" x14ac:dyDescent="0.2">
      <c r="AJ47337" s="23"/>
      <c r="HH47337"/>
      <c r="IW47337" s="36"/>
      <c r="JI47337"/>
      <c r="JJ47337"/>
      <c r="KX47337" s="23"/>
      <c r="KY47337" s="23"/>
    </row>
    <row r="47338" spans="36:311" x14ac:dyDescent="0.2">
      <c r="AJ47338" s="23"/>
      <c r="HH47338"/>
      <c r="IW47338" s="36"/>
      <c r="JI47338"/>
      <c r="JJ47338"/>
      <c r="KX47338" s="23"/>
      <c r="KY47338" s="23"/>
    </row>
    <row r="47339" spans="36:311" x14ac:dyDescent="0.2">
      <c r="AJ47339" s="23"/>
      <c r="HH47339"/>
      <c r="IW47339" s="36"/>
      <c r="JI47339"/>
      <c r="JJ47339"/>
      <c r="KX47339" s="23"/>
      <c r="KY47339" s="23"/>
    </row>
    <row r="47340" spans="36:311" x14ac:dyDescent="0.2">
      <c r="AJ47340" s="23"/>
      <c r="HH47340"/>
      <c r="IW47340" s="36"/>
      <c r="JI47340"/>
      <c r="JJ47340"/>
      <c r="KX47340" s="23"/>
      <c r="KY47340" s="23"/>
    </row>
    <row r="47341" spans="36:311" x14ac:dyDescent="0.2">
      <c r="AJ47341" s="23"/>
      <c r="HH47341"/>
      <c r="IW47341" s="36"/>
      <c r="JI47341"/>
      <c r="JJ47341"/>
      <c r="KX47341" s="23"/>
      <c r="KY47341" s="23"/>
    </row>
    <row r="47342" spans="36:311" x14ac:dyDescent="0.2">
      <c r="AJ47342" s="23"/>
      <c r="HH47342"/>
      <c r="IW47342" s="36"/>
      <c r="JI47342"/>
      <c r="JJ47342"/>
      <c r="KX47342" s="23"/>
      <c r="KY47342" s="23"/>
    </row>
    <row r="47343" spans="36:311" x14ac:dyDescent="0.2">
      <c r="AJ47343" s="23"/>
      <c r="HH47343"/>
      <c r="IW47343" s="36"/>
      <c r="JI47343"/>
      <c r="JJ47343"/>
      <c r="KX47343" s="23"/>
      <c r="KY47343" s="23"/>
    </row>
    <row r="47344" spans="36:311" x14ac:dyDescent="0.2">
      <c r="AJ47344" s="23"/>
      <c r="HH47344"/>
      <c r="IW47344" s="36"/>
      <c r="JI47344"/>
      <c r="JJ47344"/>
      <c r="KX47344" s="23"/>
      <c r="KY47344" s="23"/>
    </row>
    <row r="47345" spans="36:311" x14ac:dyDescent="0.2">
      <c r="AJ47345" s="23"/>
      <c r="HH47345"/>
      <c r="IW47345" s="36"/>
      <c r="JI47345"/>
      <c r="JJ47345"/>
      <c r="KX47345" s="23"/>
      <c r="KY47345" s="23"/>
    </row>
    <row r="47346" spans="36:311" x14ac:dyDescent="0.2">
      <c r="AJ47346" s="23"/>
      <c r="HH47346"/>
      <c r="IW47346" s="36"/>
      <c r="JI47346"/>
      <c r="JJ47346"/>
      <c r="KX47346" s="23"/>
      <c r="KY47346" s="23"/>
    </row>
    <row r="47347" spans="36:311" x14ac:dyDescent="0.2">
      <c r="AJ47347" s="23"/>
      <c r="HH47347"/>
      <c r="IW47347" s="36"/>
      <c r="JI47347"/>
      <c r="JJ47347"/>
      <c r="KX47347" s="23"/>
      <c r="KY47347" s="23"/>
    </row>
    <row r="47348" spans="36:311" x14ac:dyDescent="0.2">
      <c r="AJ47348" s="23"/>
      <c r="HH47348"/>
      <c r="IW47348" s="36"/>
      <c r="JI47348"/>
      <c r="JJ47348"/>
      <c r="KX47348" s="23"/>
      <c r="KY47348" s="23"/>
    </row>
    <row r="47349" spans="36:311" x14ac:dyDescent="0.2">
      <c r="AJ47349" s="23"/>
      <c r="HH47349"/>
      <c r="IW47349" s="36"/>
      <c r="JI47349"/>
      <c r="JJ47349"/>
      <c r="KX47349" s="23"/>
      <c r="KY47349" s="23"/>
    </row>
    <row r="47350" spans="36:311" x14ac:dyDescent="0.2">
      <c r="AJ47350" s="23"/>
      <c r="HH47350"/>
      <c r="IW47350" s="36"/>
      <c r="JI47350"/>
      <c r="JJ47350"/>
      <c r="KX47350" s="23"/>
      <c r="KY47350" s="23"/>
    </row>
    <row r="47351" spans="36:311" x14ac:dyDescent="0.2">
      <c r="AJ47351" s="23"/>
      <c r="HH47351"/>
      <c r="IW47351" s="36"/>
      <c r="JI47351"/>
      <c r="JJ47351"/>
      <c r="KX47351" s="23"/>
      <c r="KY47351" s="23"/>
    </row>
    <row r="47352" spans="36:311" x14ac:dyDescent="0.2">
      <c r="AJ47352" s="23"/>
      <c r="HH47352"/>
      <c r="IW47352" s="36"/>
      <c r="JI47352"/>
      <c r="JJ47352"/>
      <c r="KX47352" s="23"/>
      <c r="KY47352" s="23"/>
    </row>
    <row r="47353" spans="36:311" x14ac:dyDescent="0.2">
      <c r="AJ47353" s="23"/>
      <c r="HH47353"/>
      <c r="IW47353" s="36"/>
      <c r="JI47353"/>
      <c r="JJ47353"/>
      <c r="KX47353" s="23"/>
      <c r="KY47353" s="23"/>
    </row>
    <row r="47354" spans="36:311" x14ac:dyDescent="0.2">
      <c r="AJ47354" s="23"/>
      <c r="HH47354"/>
      <c r="IW47354" s="36"/>
      <c r="JI47354"/>
      <c r="JJ47354"/>
      <c r="KX47354" s="23"/>
      <c r="KY47354" s="23"/>
    </row>
    <row r="47355" spans="36:311" x14ac:dyDescent="0.2">
      <c r="AJ47355" s="23"/>
      <c r="HH47355"/>
      <c r="IW47355" s="36"/>
      <c r="JI47355"/>
      <c r="JJ47355"/>
      <c r="KX47355" s="23"/>
      <c r="KY47355" s="23"/>
    </row>
    <row r="47356" spans="36:311" x14ac:dyDescent="0.2">
      <c r="AJ47356" s="23"/>
      <c r="HH47356"/>
      <c r="IW47356" s="36"/>
      <c r="JI47356"/>
      <c r="JJ47356"/>
      <c r="KX47356" s="23"/>
      <c r="KY47356" s="23"/>
    </row>
    <row r="47357" spans="36:311" x14ac:dyDescent="0.2">
      <c r="AJ47357" s="23"/>
      <c r="HH47357"/>
      <c r="IW47357" s="36"/>
      <c r="JI47357"/>
      <c r="JJ47357"/>
      <c r="KX47357" s="23"/>
      <c r="KY47357" s="23"/>
    </row>
    <row r="47358" spans="36:311" x14ac:dyDescent="0.2">
      <c r="AJ47358" s="23"/>
      <c r="HH47358"/>
      <c r="IW47358" s="36"/>
      <c r="JI47358"/>
      <c r="JJ47358"/>
      <c r="KX47358" s="23"/>
      <c r="KY47358" s="23"/>
    </row>
    <row r="47359" spans="36:311" x14ac:dyDescent="0.2">
      <c r="AJ47359" s="23"/>
      <c r="HH47359"/>
      <c r="IW47359" s="36"/>
      <c r="JI47359"/>
      <c r="JJ47359"/>
      <c r="KX47359" s="23"/>
      <c r="KY47359" s="23"/>
    </row>
    <row r="47360" spans="36:311" x14ac:dyDescent="0.2">
      <c r="AJ47360" s="23"/>
      <c r="HH47360"/>
      <c r="IW47360" s="36"/>
      <c r="JI47360"/>
      <c r="JJ47360"/>
      <c r="KX47360" s="23"/>
      <c r="KY47360" s="23"/>
    </row>
    <row r="47361" spans="36:311" x14ac:dyDescent="0.2">
      <c r="AJ47361" s="23"/>
      <c r="HH47361"/>
      <c r="IW47361" s="36"/>
      <c r="JI47361"/>
      <c r="JJ47361"/>
      <c r="KX47361" s="23"/>
      <c r="KY47361" s="23"/>
    </row>
    <row r="47362" spans="36:311" x14ac:dyDescent="0.2">
      <c r="AJ47362" s="23"/>
      <c r="HH47362"/>
      <c r="IW47362" s="36"/>
      <c r="JI47362"/>
      <c r="JJ47362"/>
      <c r="KX47362" s="23"/>
      <c r="KY47362" s="23"/>
    </row>
    <row r="47363" spans="36:311" x14ac:dyDescent="0.2">
      <c r="AJ47363" s="23"/>
      <c r="HH47363"/>
      <c r="IW47363" s="36"/>
      <c r="JI47363"/>
      <c r="JJ47363"/>
      <c r="KX47363" s="23"/>
      <c r="KY47363" s="23"/>
    </row>
    <row r="47364" spans="36:311" x14ac:dyDescent="0.2">
      <c r="AJ47364" s="23"/>
      <c r="HH47364"/>
      <c r="IW47364" s="36"/>
      <c r="JI47364"/>
      <c r="JJ47364"/>
      <c r="KX47364" s="23"/>
      <c r="KY47364" s="23"/>
    </row>
    <row r="47365" spans="36:311" x14ac:dyDescent="0.2">
      <c r="AJ47365" s="23"/>
      <c r="HH47365"/>
      <c r="IW47365" s="36"/>
      <c r="JI47365"/>
      <c r="JJ47365"/>
      <c r="KX47365" s="23"/>
      <c r="KY47365" s="23"/>
    </row>
    <row r="47366" spans="36:311" x14ac:dyDescent="0.2">
      <c r="AJ47366" s="23"/>
      <c r="HH47366"/>
      <c r="IW47366" s="36"/>
      <c r="JI47366"/>
      <c r="JJ47366"/>
      <c r="KX47366" s="23"/>
      <c r="KY47366" s="23"/>
    </row>
    <row r="47367" spans="36:311" x14ac:dyDescent="0.2">
      <c r="AJ47367" s="23"/>
      <c r="HH47367"/>
      <c r="IW47367" s="36"/>
      <c r="JI47367"/>
      <c r="JJ47367"/>
      <c r="KX47367" s="23"/>
      <c r="KY47367" s="23"/>
    </row>
    <row r="47368" spans="36:311" x14ac:dyDescent="0.2">
      <c r="AJ47368" s="23"/>
      <c r="HH47368"/>
      <c r="IW47368" s="36"/>
      <c r="JI47368"/>
      <c r="JJ47368"/>
      <c r="KX47368" s="23"/>
      <c r="KY47368" s="23"/>
    </row>
    <row r="47369" spans="36:311" x14ac:dyDescent="0.2">
      <c r="AJ47369" s="23"/>
      <c r="HH47369"/>
      <c r="IW47369" s="36"/>
      <c r="JI47369"/>
      <c r="JJ47369"/>
      <c r="KX47369" s="23"/>
      <c r="KY47369" s="23"/>
    </row>
    <row r="47370" spans="36:311" x14ac:dyDescent="0.2">
      <c r="AJ47370" s="23"/>
      <c r="HH47370"/>
      <c r="IW47370" s="36"/>
      <c r="JI47370"/>
      <c r="JJ47370"/>
      <c r="KX47370" s="23"/>
      <c r="KY47370" s="23"/>
    </row>
    <row r="47371" spans="36:311" x14ac:dyDescent="0.2">
      <c r="AJ47371" s="23"/>
      <c r="HH47371"/>
      <c r="IW47371" s="36"/>
      <c r="JI47371"/>
      <c r="JJ47371"/>
      <c r="KX47371" s="23"/>
      <c r="KY47371" s="23"/>
    </row>
    <row r="47372" spans="36:311" x14ac:dyDescent="0.2">
      <c r="AJ47372" s="23"/>
      <c r="HH47372"/>
      <c r="IW47372" s="36"/>
      <c r="JI47372"/>
      <c r="JJ47372"/>
      <c r="KX47372" s="23"/>
      <c r="KY47372" s="23"/>
    </row>
    <row r="47373" spans="36:311" x14ac:dyDescent="0.2">
      <c r="AJ47373" s="23"/>
      <c r="HH47373"/>
      <c r="IW47373" s="36"/>
      <c r="JI47373"/>
      <c r="JJ47373"/>
      <c r="KX47373" s="23"/>
      <c r="KY47373" s="23"/>
    </row>
    <row r="47374" spans="36:311" x14ac:dyDescent="0.2">
      <c r="AJ47374" s="23"/>
      <c r="HH47374"/>
      <c r="IW47374" s="36"/>
      <c r="JI47374"/>
      <c r="JJ47374"/>
      <c r="KX47374" s="23"/>
      <c r="KY47374" s="23"/>
    </row>
    <row r="47375" spans="36:311" x14ac:dyDescent="0.2">
      <c r="AJ47375" s="23"/>
      <c r="HH47375"/>
      <c r="IW47375" s="36"/>
      <c r="JI47375"/>
      <c r="JJ47375"/>
      <c r="KX47375" s="23"/>
      <c r="KY47375" s="23"/>
    </row>
    <row r="47376" spans="36:311" x14ac:dyDescent="0.2">
      <c r="AJ47376" s="23"/>
      <c r="HH47376"/>
      <c r="IW47376" s="36"/>
      <c r="JI47376"/>
      <c r="JJ47376"/>
      <c r="KX47376" s="23"/>
      <c r="KY47376" s="23"/>
    </row>
    <row r="47377" spans="36:311" x14ac:dyDescent="0.2">
      <c r="AJ47377" s="23"/>
      <c r="HH47377"/>
      <c r="IW47377" s="36"/>
      <c r="JI47377"/>
      <c r="JJ47377"/>
      <c r="KX47377" s="23"/>
      <c r="KY47377" s="23"/>
    </row>
    <row r="47378" spans="36:311" x14ac:dyDescent="0.2">
      <c r="AJ47378" s="23"/>
      <c r="HH47378"/>
      <c r="IW47378" s="36"/>
      <c r="JI47378"/>
      <c r="JJ47378"/>
      <c r="KX47378" s="23"/>
      <c r="KY47378" s="23"/>
    </row>
    <row r="47379" spans="36:311" x14ac:dyDescent="0.2">
      <c r="AJ47379" s="23"/>
      <c r="HH47379"/>
      <c r="IW47379" s="36"/>
      <c r="JI47379"/>
      <c r="JJ47379"/>
      <c r="KX47379" s="23"/>
      <c r="KY47379" s="23"/>
    </row>
    <row r="47380" spans="36:311" x14ac:dyDescent="0.2">
      <c r="AJ47380" s="23"/>
      <c r="HH47380"/>
      <c r="IW47380" s="36"/>
      <c r="JI47380"/>
      <c r="JJ47380"/>
      <c r="KX47380" s="23"/>
      <c r="KY47380" s="23"/>
    </row>
    <row r="47381" spans="36:311" x14ac:dyDescent="0.2">
      <c r="AJ47381" s="23"/>
      <c r="HH47381"/>
      <c r="IW47381" s="36"/>
      <c r="JI47381"/>
      <c r="JJ47381"/>
      <c r="KX47381" s="23"/>
      <c r="KY47381" s="23"/>
    </row>
    <row r="47382" spans="36:311" x14ac:dyDescent="0.2">
      <c r="AJ47382" s="23"/>
      <c r="HH47382"/>
      <c r="IW47382" s="36"/>
      <c r="JI47382"/>
      <c r="JJ47382"/>
      <c r="KX47382" s="23"/>
      <c r="KY47382" s="23"/>
    </row>
    <row r="47383" spans="36:311" x14ac:dyDescent="0.2">
      <c r="AJ47383" s="23"/>
      <c r="HH47383"/>
      <c r="IW47383" s="36"/>
      <c r="JI47383"/>
      <c r="JJ47383"/>
      <c r="KX47383" s="23"/>
      <c r="KY47383" s="23"/>
    </row>
    <row r="47384" spans="36:311" x14ac:dyDescent="0.2">
      <c r="AJ47384" s="23"/>
      <c r="HH47384"/>
      <c r="IW47384" s="36"/>
      <c r="JI47384"/>
      <c r="JJ47384"/>
      <c r="KX47384" s="23"/>
      <c r="KY47384" s="23"/>
    </row>
    <row r="47385" spans="36:311" x14ac:dyDescent="0.2">
      <c r="AJ47385" s="23"/>
      <c r="HH47385"/>
      <c r="IW47385" s="36"/>
      <c r="JI47385"/>
      <c r="JJ47385"/>
      <c r="KX47385" s="23"/>
      <c r="KY47385" s="23"/>
    </row>
    <row r="47386" spans="36:311" x14ac:dyDescent="0.2">
      <c r="AJ47386" s="23"/>
      <c r="HH47386"/>
      <c r="IW47386" s="36"/>
      <c r="JI47386"/>
      <c r="JJ47386"/>
      <c r="KX47386" s="23"/>
      <c r="KY47386" s="23"/>
    </row>
    <row r="47387" spans="36:311" x14ac:dyDescent="0.2">
      <c r="AJ47387" s="23"/>
      <c r="HH47387"/>
      <c r="IW47387" s="36"/>
      <c r="JI47387"/>
      <c r="JJ47387"/>
      <c r="KX47387" s="23"/>
      <c r="KY47387" s="23"/>
    </row>
    <row r="47388" spans="36:311" x14ac:dyDescent="0.2">
      <c r="AJ47388" s="23"/>
      <c r="HH47388"/>
      <c r="IW47388" s="36"/>
      <c r="JI47388"/>
      <c r="JJ47388"/>
      <c r="KX47388" s="23"/>
      <c r="KY47388" s="23"/>
    </row>
    <row r="47389" spans="36:311" x14ac:dyDescent="0.2">
      <c r="AJ47389" s="23"/>
      <c r="HH47389"/>
      <c r="IW47389" s="36"/>
      <c r="JI47389"/>
      <c r="JJ47389"/>
      <c r="KX47389" s="23"/>
      <c r="KY47389" s="23"/>
    </row>
    <row r="47390" spans="36:311" x14ac:dyDescent="0.2">
      <c r="AJ47390" s="23"/>
      <c r="HH47390"/>
      <c r="IW47390" s="36"/>
      <c r="JI47390"/>
      <c r="JJ47390"/>
      <c r="KX47390" s="23"/>
      <c r="KY47390" s="23"/>
    </row>
    <row r="47391" spans="36:311" x14ac:dyDescent="0.2">
      <c r="AJ47391" s="23"/>
      <c r="HH47391"/>
      <c r="IW47391" s="36"/>
      <c r="JI47391"/>
      <c r="JJ47391"/>
      <c r="KX47391" s="23"/>
      <c r="KY47391" s="23"/>
    </row>
    <row r="47392" spans="36:311" x14ac:dyDescent="0.2">
      <c r="AJ47392" s="23"/>
      <c r="HH47392"/>
      <c r="IW47392" s="36"/>
      <c r="JI47392"/>
      <c r="JJ47392"/>
      <c r="KX47392" s="23"/>
      <c r="KY47392" s="23"/>
    </row>
    <row r="47393" spans="36:311" x14ac:dyDescent="0.2">
      <c r="AJ47393" s="23"/>
      <c r="HH47393"/>
      <c r="IW47393" s="36"/>
      <c r="JI47393"/>
      <c r="JJ47393"/>
      <c r="KX47393" s="23"/>
      <c r="KY47393" s="23"/>
    </row>
    <row r="47394" spans="36:311" x14ac:dyDescent="0.2">
      <c r="AJ47394" s="23"/>
      <c r="HH47394"/>
      <c r="IW47394" s="36"/>
      <c r="JI47394"/>
      <c r="JJ47394"/>
      <c r="KX47394" s="23"/>
      <c r="KY47394" s="23"/>
    </row>
    <row r="47395" spans="36:311" x14ac:dyDescent="0.2">
      <c r="AJ47395" s="23"/>
      <c r="HH47395"/>
      <c r="IW47395" s="36"/>
      <c r="JI47395"/>
      <c r="JJ47395"/>
      <c r="KX47395" s="23"/>
      <c r="KY47395" s="23"/>
    </row>
    <row r="47396" spans="36:311" x14ac:dyDescent="0.2">
      <c r="AJ47396" s="23"/>
      <c r="HH47396"/>
      <c r="IW47396" s="36"/>
      <c r="JI47396"/>
      <c r="JJ47396"/>
      <c r="KX47396" s="23"/>
      <c r="KY47396" s="23"/>
    </row>
    <row r="47397" spans="36:311" x14ac:dyDescent="0.2">
      <c r="AJ47397" s="23"/>
      <c r="HH47397"/>
      <c r="IW47397" s="36"/>
      <c r="JI47397"/>
      <c r="JJ47397"/>
      <c r="KX47397" s="23"/>
      <c r="KY47397" s="23"/>
    </row>
    <row r="47398" spans="36:311" x14ac:dyDescent="0.2">
      <c r="AJ47398" s="23"/>
      <c r="HH47398"/>
      <c r="IW47398" s="36"/>
      <c r="JI47398"/>
      <c r="JJ47398"/>
      <c r="KX47398" s="23"/>
      <c r="KY47398" s="23"/>
    </row>
    <row r="47399" spans="36:311" x14ac:dyDescent="0.2">
      <c r="AJ47399" s="23"/>
      <c r="HH47399"/>
      <c r="IW47399" s="36"/>
      <c r="JI47399"/>
      <c r="JJ47399"/>
      <c r="KX47399" s="23"/>
      <c r="KY47399" s="23"/>
    </row>
    <row r="47400" spans="36:311" x14ac:dyDescent="0.2">
      <c r="AJ47400" s="23"/>
      <c r="HH47400"/>
      <c r="IW47400" s="36"/>
      <c r="JI47400"/>
      <c r="JJ47400"/>
      <c r="KX47400" s="23"/>
      <c r="KY47400" s="23"/>
    </row>
    <row r="47401" spans="36:311" x14ac:dyDescent="0.2">
      <c r="AJ47401" s="23"/>
      <c r="HH47401"/>
      <c r="IW47401" s="36"/>
      <c r="JI47401"/>
      <c r="JJ47401"/>
      <c r="KX47401" s="23"/>
      <c r="KY47401" s="23"/>
    </row>
    <row r="47402" spans="36:311" x14ac:dyDescent="0.2">
      <c r="AJ47402" s="23"/>
      <c r="HH47402"/>
      <c r="IW47402" s="36"/>
      <c r="JI47402"/>
      <c r="JJ47402"/>
      <c r="KX47402" s="23"/>
      <c r="KY47402" s="23"/>
    </row>
    <row r="47403" spans="36:311" x14ac:dyDescent="0.2">
      <c r="AJ47403" s="23"/>
      <c r="HH47403"/>
      <c r="IW47403" s="36"/>
      <c r="JI47403"/>
      <c r="JJ47403"/>
      <c r="KX47403" s="23"/>
      <c r="KY47403" s="23"/>
    </row>
    <row r="47404" spans="36:311" x14ac:dyDescent="0.2">
      <c r="AJ47404" s="23"/>
      <c r="HH47404"/>
      <c r="IW47404" s="36"/>
      <c r="JI47404"/>
      <c r="JJ47404"/>
      <c r="KX47404" s="23"/>
      <c r="KY47404" s="23"/>
    </row>
    <row r="47405" spans="36:311" x14ac:dyDescent="0.2">
      <c r="AJ47405" s="23"/>
      <c r="HH47405"/>
      <c r="IW47405" s="36"/>
      <c r="JI47405"/>
      <c r="JJ47405"/>
      <c r="KX47405" s="23"/>
      <c r="KY47405" s="23"/>
    </row>
    <row r="47406" spans="36:311" x14ac:dyDescent="0.2">
      <c r="AJ47406" s="23"/>
      <c r="HH47406"/>
      <c r="IW47406" s="36"/>
      <c r="JI47406"/>
      <c r="JJ47406"/>
      <c r="KX47406" s="23"/>
      <c r="KY47406" s="23"/>
    </row>
    <row r="47407" spans="36:311" x14ac:dyDescent="0.2">
      <c r="AJ47407" s="23"/>
      <c r="HH47407"/>
      <c r="IW47407" s="36"/>
      <c r="JI47407"/>
      <c r="JJ47407"/>
      <c r="KX47407" s="23"/>
      <c r="KY47407" s="23"/>
    </row>
    <row r="47408" spans="36:311" x14ac:dyDescent="0.2">
      <c r="AJ47408" s="23"/>
      <c r="HH47408"/>
      <c r="IW47408" s="36"/>
      <c r="JI47408"/>
      <c r="JJ47408"/>
      <c r="KX47408" s="23"/>
      <c r="KY47408" s="23"/>
    </row>
    <row r="47409" spans="36:311" x14ac:dyDescent="0.2">
      <c r="AJ47409" s="23"/>
      <c r="HH47409"/>
      <c r="IW47409" s="36"/>
      <c r="JI47409"/>
      <c r="JJ47409"/>
      <c r="KX47409" s="23"/>
      <c r="KY47409" s="23"/>
    </row>
    <row r="47410" spans="36:311" x14ac:dyDescent="0.2">
      <c r="AJ47410" s="23"/>
      <c r="HH47410"/>
      <c r="IW47410" s="36"/>
      <c r="JI47410"/>
      <c r="JJ47410"/>
      <c r="KX47410" s="23"/>
      <c r="KY47410" s="23"/>
    </row>
    <row r="47411" spans="36:311" x14ac:dyDescent="0.2">
      <c r="AJ47411" s="23"/>
      <c r="HH47411"/>
      <c r="IW47411" s="36"/>
      <c r="JI47411"/>
      <c r="JJ47411"/>
      <c r="KX47411" s="23"/>
      <c r="KY47411" s="23"/>
    </row>
    <row r="47412" spans="36:311" x14ac:dyDescent="0.2">
      <c r="AJ47412" s="23"/>
      <c r="HH47412"/>
      <c r="IW47412" s="36"/>
      <c r="JI47412"/>
      <c r="JJ47412"/>
      <c r="KX47412" s="23"/>
      <c r="KY47412" s="23"/>
    </row>
    <row r="47413" spans="36:311" x14ac:dyDescent="0.2">
      <c r="AJ47413" s="23"/>
      <c r="HH47413"/>
      <c r="IW47413" s="36"/>
      <c r="JI47413"/>
      <c r="JJ47413"/>
      <c r="KX47413" s="23"/>
      <c r="KY47413" s="23"/>
    </row>
    <row r="47414" spans="36:311" x14ac:dyDescent="0.2">
      <c r="AJ47414" s="23"/>
      <c r="HH47414"/>
      <c r="IW47414" s="36"/>
      <c r="JI47414"/>
      <c r="JJ47414"/>
      <c r="KX47414" s="23"/>
      <c r="KY47414" s="23"/>
    </row>
    <row r="47415" spans="36:311" x14ac:dyDescent="0.2">
      <c r="AJ47415" s="23"/>
      <c r="HH47415"/>
      <c r="IW47415" s="36"/>
      <c r="JI47415"/>
      <c r="JJ47415"/>
      <c r="KX47415" s="23"/>
      <c r="KY47415" s="23"/>
    </row>
    <row r="47416" spans="36:311" x14ac:dyDescent="0.2">
      <c r="AJ47416" s="23"/>
      <c r="HH47416"/>
      <c r="IW47416" s="36"/>
      <c r="JI47416"/>
      <c r="JJ47416"/>
      <c r="KX47416" s="23"/>
      <c r="KY47416" s="23"/>
    </row>
    <row r="47417" spans="36:311" x14ac:dyDescent="0.2">
      <c r="AJ47417" s="23"/>
      <c r="HH47417"/>
      <c r="IW47417" s="36"/>
      <c r="JI47417"/>
      <c r="JJ47417"/>
      <c r="KX47417" s="23"/>
      <c r="KY47417" s="23"/>
    </row>
    <row r="47418" spans="36:311" x14ac:dyDescent="0.2">
      <c r="AJ47418" s="23"/>
      <c r="HH47418"/>
      <c r="IW47418" s="36"/>
      <c r="JI47418"/>
      <c r="JJ47418"/>
      <c r="KX47418" s="23"/>
      <c r="KY47418" s="23"/>
    </row>
    <row r="47419" spans="36:311" x14ac:dyDescent="0.2">
      <c r="AJ47419" s="23"/>
      <c r="HH47419"/>
      <c r="IW47419" s="36"/>
      <c r="JI47419"/>
      <c r="JJ47419"/>
      <c r="KX47419" s="23"/>
      <c r="KY47419" s="23"/>
    </row>
    <row r="47420" spans="36:311" x14ac:dyDescent="0.2">
      <c r="AJ47420" s="23"/>
      <c r="HH47420"/>
      <c r="IW47420" s="36"/>
      <c r="JI47420"/>
      <c r="JJ47420"/>
      <c r="KX47420" s="23"/>
      <c r="KY47420" s="23"/>
    </row>
    <row r="47421" spans="36:311" x14ac:dyDescent="0.2">
      <c r="AJ47421" s="23"/>
      <c r="HH47421"/>
      <c r="IW47421" s="36"/>
      <c r="JI47421"/>
      <c r="JJ47421"/>
      <c r="KX47421" s="23"/>
      <c r="KY47421" s="23"/>
    </row>
    <row r="47422" spans="36:311" x14ac:dyDescent="0.2">
      <c r="AJ47422" s="23"/>
      <c r="HH47422"/>
      <c r="IW47422" s="36"/>
      <c r="JI47422"/>
      <c r="JJ47422"/>
      <c r="KX47422" s="23"/>
      <c r="KY47422" s="23"/>
    </row>
    <row r="47423" spans="36:311" x14ac:dyDescent="0.2">
      <c r="AJ47423" s="23"/>
      <c r="HH47423"/>
      <c r="IW47423" s="36"/>
      <c r="JI47423"/>
      <c r="JJ47423"/>
      <c r="KX47423" s="23"/>
      <c r="KY47423" s="23"/>
    </row>
    <row r="47424" spans="36:311" x14ac:dyDescent="0.2">
      <c r="AJ47424" s="23"/>
      <c r="HH47424"/>
      <c r="IW47424" s="36"/>
      <c r="JI47424"/>
      <c r="JJ47424"/>
      <c r="KX47424" s="23"/>
      <c r="KY47424" s="23"/>
    </row>
    <row r="47425" spans="36:311" x14ac:dyDescent="0.2">
      <c r="AJ47425" s="23"/>
      <c r="HH47425"/>
      <c r="IW47425" s="36"/>
      <c r="JI47425"/>
      <c r="JJ47425"/>
      <c r="KX47425" s="23"/>
      <c r="KY47425" s="23"/>
    </row>
    <row r="47426" spans="36:311" x14ac:dyDescent="0.2">
      <c r="AJ47426" s="23"/>
      <c r="HH47426"/>
      <c r="IW47426" s="36"/>
      <c r="JI47426"/>
      <c r="JJ47426"/>
      <c r="KX47426" s="23"/>
      <c r="KY47426" s="23"/>
    </row>
    <row r="47427" spans="36:311" x14ac:dyDescent="0.2">
      <c r="AJ47427" s="23"/>
      <c r="HH47427"/>
      <c r="IW47427" s="36"/>
      <c r="JI47427"/>
      <c r="JJ47427"/>
      <c r="KX47427" s="23"/>
      <c r="KY47427" s="23"/>
    </row>
    <row r="47428" spans="36:311" x14ac:dyDescent="0.2">
      <c r="AJ47428" s="23"/>
      <c r="HH47428"/>
      <c r="IW47428" s="36"/>
      <c r="JI47428"/>
      <c r="JJ47428"/>
      <c r="KX47428" s="23"/>
      <c r="KY47428" s="23"/>
    </row>
    <row r="47429" spans="36:311" x14ac:dyDescent="0.2">
      <c r="AJ47429" s="23"/>
      <c r="HH47429"/>
      <c r="IW47429" s="36"/>
      <c r="JI47429"/>
      <c r="JJ47429"/>
      <c r="KX47429" s="23"/>
      <c r="KY47429" s="23"/>
    </row>
    <row r="47430" spans="36:311" x14ac:dyDescent="0.2">
      <c r="AJ47430" s="23"/>
      <c r="HH47430"/>
      <c r="IW47430" s="36"/>
      <c r="JI47430"/>
      <c r="JJ47430"/>
      <c r="KX47430" s="23"/>
      <c r="KY47430" s="23"/>
    </row>
    <row r="47431" spans="36:311" x14ac:dyDescent="0.2">
      <c r="AJ47431" s="23"/>
      <c r="HH47431"/>
      <c r="IW47431" s="36"/>
      <c r="JI47431"/>
      <c r="JJ47431"/>
      <c r="KX47431" s="23"/>
      <c r="KY47431" s="23"/>
    </row>
    <row r="47432" spans="36:311" x14ac:dyDescent="0.2">
      <c r="AJ47432" s="23"/>
      <c r="HH47432"/>
      <c r="IW47432" s="36"/>
      <c r="JI47432"/>
      <c r="JJ47432"/>
      <c r="KX47432" s="23"/>
      <c r="KY47432" s="23"/>
    </row>
    <row r="47433" spans="36:311" x14ac:dyDescent="0.2">
      <c r="AJ47433" s="23"/>
      <c r="HH47433"/>
      <c r="IW47433" s="36"/>
      <c r="JI47433"/>
      <c r="JJ47433"/>
      <c r="KX47433" s="23"/>
      <c r="KY47433" s="23"/>
    </row>
    <row r="47434" spans="36:311" x14ac:dyDescent="0.2">
      <c r="AJ47434" s="23"/>
      <c r="HH47434"/>
      <c r="IW47434" s="36"/>
      <c r="JI47434"/>
      <c r="JJ47434"/>
      <c r="KX47434" s="23"/>
      <c r="KY47434" s="23"/>
    </row>
    <row r="47435" spans="36:311" x14ac:dyDescent="0.2">
      <c r="AJ47435" s="23"/>
      <c r="HH47435"/>
      <c r="IW47435" s="36"/>
      <c r="JI47435"/>
      <c r="JJ47435"/>
      <c r="KX47435" s="23"/>
      <c r="KY47435" s="23"/>
    </row>
    <row r="47436" spans="36:311" x14ac:dyDescent="0.2">
      <c r="AJ47436" s="23"/>
      <c r="HH47436"/>
      <c r="IW47436" s="36"/>
      <c r="JI47436"/>
      <c r="JJ47436"/>
      <c r="KX47436" s="23"/>
      <c r="KY47436" s="23"/>
    </row>
    <row r="47437" spans="36:311" x14ac:dyDescent="0.2">
      <c r="AJ47437" s="23"/>
      <c r="HH47437"/>
      <c r="IW47437" s="36"/>
      <c r="JI47437"/>
      <c r="JJ47437"/>
      <c r="KX47437" s="23"/>
      <c r="KY47437" s="23"/>
    </row>
    <row r="47438" spans="36:311" x14ac:dyDescent="0.2">
      <c r="AJ47438" s="23"/>
      <c r="HH47438"/>
      <c r="IW47438" s="36"/>
      <c r="JI47438"/>
      <c r="JJ47438"/>
      <c r="KX47438" s="23"/>
      <c r="KY47438" s="23"/>
    </row>
    <row r="47439" spans="36:311" x14ac:dyDescent="0.2">
      <c r="AJ47439" s="23"/>
      <c r="HH47439"/>
      <c r="IW47439" s="36"/>
      <c r="JI47439"/>
      <c r="JJ47439"/>
      <c r="KX47439" s="23"/>
      <c r="KY47439" s="23"/>
    </row>
    <row r="47440" spans="36:311" x14ac:dyDescent="0.2">
      <c r="AJ47440" s="23"/>
      <c r="HH47440"/>
      <c r="IW47440" s="36"/>
      <c r="JI47440"/>
      <c r="JJ47440"/>
      <c r="KX47440" s="23"/>
      <c r="KY47440" s="23"/>
    </row>
    <row r="47441" spans="36:311" x14ac:dyDescent="0.2">
      <c r="AJ47441" s="23"/>
      <c r="HH47441"/>
      <c r="IW47441" s="36"/>
      <c r="JI47441"/>
      <c r="JJ47441"/>
      <c r="KX47441" s="23"/>
      <c r="KY47441" s="23"/>
    </row>
    <row r="47442" spans="36:311" x14ac:dyDescent="0.2">
      <c r="AJ47442" s="23"/>
      <c r="HH47442"/>
      <c r="IW47442" s="36"/>
      <c r="JI47442"/>
      <c r="JJ47442"/>
      <c r="KX47442" s="23"/>
      <c r="KY47442" s="23"/>
    </row>
    <row r="47443" spans="36:311" x14ac:dyDescent="0.2">
      <c r="AJ47443" s="23"/>
      <c r="HH47443"/>
      <c r="IW47443" s="36"/>
      <c r="JI47443"/>
      <c r="JJ47443"/>
      <c r="KX47443" s="23"/>
      <c r="KY47443" s="23"/>
    </row>
    <row r="47444" spans="36:311" x14ac:dyDescent="0.2">
      <c r="AJ47444" s="23"/>
      <c r="HH47444"/>
      <c r="IW47444" s="36"/>
      <c r="JI47444"/>
      <c r="JJ47444"/>
      <c r="KX47444" s="23"/>
      <c r="KY47444" s="23"/>
    </row>
    <row r="47445" spans="36:311" x14ac:dyDescent="0.2">
      <c r="AJ47445" s="23"/>
      <c r="HH47445"/>
      <c r="IW47445" s="36"/>
      <c r="JI47445"/>
      <c r="JJ47445"/>
      <c r="KX47445" s="23"/>
      <c r="KY47445" s="23"/>
    </row>
    <row r="47446" spans="36:311" x14ac:dyDescent="0.2">
      <c r="AJ47446" s="23"/>
      <c r="HH47446"/>
      <c r="IW47446" s="36"/>
      <c r="JI47446"/>
      <c r="JJ47446"/>
      <c r="KX47446" s="23"/>
      <c r="KY47446" s="23"/>
    </row>
    <row r="47447" spans="36:311" x14ac:dyDescent="0.2">
      <c r="AJ47447" s="23"/>
      <c r="HH47447"/>
      <c r="IW47447" s="36"/>
      <c r="JI47447"/>
      <c r="JJ47447"/>
      <c r="KX47447" s="23"/>
      <c r="KY47447" s="23"/>
    </row>
    <row r="47448" spans="36:311" x14ac:dyDescent="0.2">
      <c r="AJ47448" s="23"/>
      <c r="HH47448"/>
      <c r="IW47448" s="36"/>
      <c r="JI47448"/>
      <c r="JJ47448"/>
      <c r="KX47448" s="23"/>
      <c r="KY47448" s="23"/>
    </row>
    <row r="47449" spans="36:311" x14ac:dyDescent="0.2">
      <c r="AJ47449" s="23"/>
      <c r="HH47449"/>
      <c r="IW47449" s="36"/>
      <c r="JI47449"/>
      <c r="JJ47449"/>
      <c r="KX47449" s="23"/>
      <c r="KY47449" s="23"/>
    </row>
    <row r="47450" spans="36:311" x14ac:dyDescent="0.2">
      <c r="AJ47450" s="23"/>
      <c r="HH47450"/>
      <c r="IW47450" s="36"/>
      <c r="JI47450"/>
      <c r="JJ47450"/>
      <c r="KX47450" s="23"/>
      <c r="KY47450" s="23"/>
    </row>
    <row r="47451" spans="36:311" x14ac:dyDescent="0.2">
      <c r="AJ47451" s="23"/>
      <c r="HH47451"/>
      <c r="IW47451" s="36"/>
      <c r="JI47451"/>
      <c r="JJ47451"/>
      <c r="KX47451" s="23"/>
      <c r="KY47451" s="23"/>
    </row>
    <row r="47452" spans="36:311" x14ac:dyDescent="0.2">
      <c r="AJ47452" s="23"/>
      <c r="HH47452"/>
      <c r="IW47452" s="36"/>
      <c r="JI47452"/>
      <c r="JJ47452"/>
      <c r="KX47452" s="23"/>
      <c r="KY47452" s="23"/>
    </row>
    <row r="47453" spans="36:311" x14ac:dyDescent="0.2">
      <c r="AJ47453" s="23"/>
      <c r="HH47453"/>
      <c r="IW47453" s="36"/>
      <c r="JI47453"/>
      <c r="JJ47453"/>
      <c r="KX47453" s="23"/>
      <c r="KY47453" s="23"/>
    </row>
    <row r="47454" spans="36:311" x14ac:dyDescent="0.2">
      <c r="AJ47454" s="23"/>
      <c r="HH47454"/>
      <c r="IW47454" s="36"/>
      <c r="JI47454"/>
      <c r="JJ47454"/>
      <c r="KX47454" s="23"/>
      <c r="KY47454" s="23"/>
    </row>
    <row r="47455" spans="36:311" x14ac:dyDescent="0.2">
      <c r="AJ47455" s="23"/>
      <c r="HH47455"/>
      <c r="IW47455" s="36"/>
      <c r="JI47455"/>
      <c r="JJ47455"/>
      <c r="KX47455" s="23"/>
      <c r="KY47455" s="23"/>
    </row>
    <row r="47456" spans="36:311" x14ac:dyDescent="0.2">
      <c r="AJ47456" s="23"/>
      <c r="HH47456"/>
      <c r="IW47456" s="36"/>
      <c r="JI47456"/>
      <c r="JJ47456"/>
      <c r="KX47456" s="23"/>
      <c r="KY47456" s="23"/>
    </row>
    <row r="47457" spans="36:311" x14ac:dyDescent="0.2">
      <c r="AJ47457" s="23"/>
      <c r="HH47457"/>
      <c r="IW47457" s="36"/>
      <c r="JI47457"/>
      <c r="JJ47457"/>
      <c r="KX47457" s="23"/>
      <c r="KY47457" s="23"/>
    </row>
    <row r="47458" spans="36:311" x14ac:dyDescent="0.2">
      <c r="AJ47458" s="23"/>
      <c r="HH47458"/>
      <c r="IW47458" s="36"/>
      <c r="JI47458"/>
      <c r="JJ47458"/>
      <c r="KX47458" s="23"/>
      <c r="KY47458" s="23"/>
    </row>
    <row r="47459" spans="36:311" x14ac:dyDescent="0.2">
      <c r="AJ47459" s="23"/>
      <c r="HH47459"/>
      <c r="IW47459" s="36"/>
      <c r="JI47459"/>
      <c r="JJ47459"/>
      <c r="KX47459" s="23"/>
      <c r="KY47459" s="23"/>
    </row>
    <row r="47460" spans="36:311" x14ac:dyDescent="0.2">
      <c r="AJ47460" s="23"/>
      <c r="HH47460"/>
      <c r="IW47460" s="36"/>
      <c r="JI47460"/>
      <c r="JJ47460"/>
      <c r="KX47460" s="23"/>
      <c r="KY47460" s="23"/>
    </row>
    <row r="47461" spans="36:311" x14ac:dyDescent="0.2">
      <c r="AJ47461" s="23"/>
      <c r="HH47461"/>
      <c r="IW47461" s="36"/>
      <c r="JI47461"/>
      <c r="JJ47461"/>
      <c r="KX47461" s="23"/>
      <c r="KY47461" s="23"/>
    </row>
    <row r="47462" spans="36:311" x14ac:dyDescent="0.2">
      <c r="AJ47462" s="23"/>
      <c r="HH47462"/>
      <c r="IW47462" s="36"/>
      <c r="JI47462"/>
      <c r="JJ47462"/>
      <c r="KX47462" s="23"/>
      <c r="KY47462" s="23"/>
    </row>
    <row r="47463" spans="36:311" x14ac:dyDescent="0.2">
      <c r="AJ47463" s="23"/>
      <c r="HH47463"/>
      <c r="IW47463" s="36"/>
      <c r="JI47463"/>
      <c r="JJ47463"/>
      <c r="KX47463" s="23"/>
      <c r="KY47463" s="23"/>
    </row>
    <row r="47464" spans="36:311" x14ac:dyDescent="0.2">
      <c r="AJ47464" s="23"/>
      <c r="HH47464"/>
      <c r="IW47464" s="36"/>
      <c r="JI47464"/>
      <c r="JJ47464"/>
      <c r="KX47464" s="23"/>
      <c r="KY47464" s="23"/>
    </row>
    <row r="47465" spans="36:311" x14ac:dyDescent="0.2">
      <c r="AJ47465" s="23"/>
      <c r="HH47465"/>
      <c r="IW47465" s="36"/>
      <c r="JI47465"/>
      <c r="JJ47465"/>
      <c r="KX47465" s="23"/>
      <c r="KY47465" s="23"/>
    </row>
    <row r="47466" spans="36:311" x14ac:dyDescent="0.2">
      <c r="AJ47466" s="23"/>
      <c r="HH47466"/>
      <c r="IW47466" s="36"/>
      <c r="JI47466"/>
      <c r="JJ47466"/>
      <c r="KX47466" s="23"/>
      <c r="KY47466" s="23"/>
    </row>
    <row r="47467" spans="36:311" x14ac:dyDescent="0.2">
      <c r="AJ47467" s="23"/>
      <c r="HH47467"/>
      <c r="IW47467" s="36"/>
      <c r="JI47467"/>
      <c r="JJ47467"/>
      <c r="KX47467" s="23"/>
      <c r="KY47467" s="23"/>
    </row>
    <row r="47468" spans="36:311" x14ac:dyDescent="0.2">
      <c r="AJ47468" s="23"/>
      <c r="HH47468"/>
      <c r="IW47468" s="36"/>
      <c r="JI47468"/>
      <c r="JJ47468"/>
      <c r="KX47468" s="23"/>
      <c r="KY47468" s="23"/>
    </row>
    <row r="47469" spans="36:311" x14ac:dyDescent="0.2">
      <c r="AJ47469" s="23"/>
      <c r="HH47469"/>
      <c r="IW47469" s="36"/>
      <c r="JI47469"/>
      <c r="JJ47469"/>
      <c r="KX47469" s="23"/>
      <c r="KY47469" s="23"/>
    </row>
    <row r="47470" spans="36:311" x14ac:dyDescent="0.2">
      <c r="AJ47470" s="23"/>
      <c r="HH47470"/>
      <c r="IW47470" s="36"/>
      <c r="JI47470"/>
      <c r="JJ47470"/>
      <c r="KX47470" s="23"/>
      <c r="KY47470" s="23"/>
    </row>
    <row r="47471" spans="36:311" x14ac:dyDescent="0.2">
      <c r="AJ47471" s="23"/>
      <c r="HH47471"/>
      <c r="IW47471" s="36"/>
      <c r="JI47471"/>
      <c r="JJ47471"/>
      <c r="KX47471" s="23"/>
      <c r="KY47471" s="23"/>
    </row>
    <row r="47472" spans="36:311" x14ac:dyDescent="0.2">
      <c r="AJ47472" s="23"/>
      <c r="HH47472"/>
      <c r="IW47472" s="36"/>
      <c r="JI47472"/>
      <c r="JJ47472"/>
      <c r="KX47472" s="23"/>
      <c r="KY47472" s="23"/>
    </row>
    <row r="47473" spans="36:311" x14ac:dyDescent="0.2">
      <c r="AJ47473" s="23"/>
      <c r="HH47473"/>
      <c r="IW47473" s="36"/>
      <c r="JI47473"/>
      <c r="JJ47473"/>
      <c r="KX47473" s="23"/>
      <c r="KY47473" s="23"/>
    </row>
    <row r="47474" spans="36:311" x14ac:dyDescent="0.2">
      <c r="AJ47474" s="23"/>
      <c r="HH47474"/>
      <c r="IW47474" s="36"/>
      <c r="JI47474"/>
      <c r="JJ47474"/>
      <c r="KX47474" s="23"/>
      <c r="KY47474" s="23"/>
    </row>
    <row r="47475" spans="36:311" x14ac:dyDescent="0.2">
      <c r="AJ47475" s="23"/>
      <c r="HH47475"/>
      <c r="IW47475" s="36"/>
      <c r="JI47475"/>
      <c r="JJ47475"/>
      <c r="KX47475" s="23"/>
      <c r="KY47475" s="23"/>
    </row>
    <row r="47476" spans="36:311" x14ac:dyDescent="0.2">
      <c r="AJ47476" s="23"/>
      <c r="HH47476"/>
      <c r="IW47476" s="36"/>
      <c r="JI47476"/>
      <c r="JJ47476"/>
      <c r="KX47476" s="23"/>
      <c r="KY47476" s="23"/>
    </row>
    <row r="47477" spans="36:311" x14ac:dyDescent="0.2">
      <c r="AJ47477" s="23"/>
      <c r="HH47477"/>
      <c r="IW47477" s="36"/>
      <c r="JI47477"/>
      <c r="JJ47477"/>
      <c r="KX47477" s="23"/>
      <c r="KY47477" s="23"/>
    </row>
    <row r="47478" spans="36:311" x14ac:dyDescent="0.2">
      <c r="AJ47478" s="23"/>
      <c r="HH47478"/>
      <c r="IW47478" s="36"/>
      <c r="JI47478"/>
      <c r="JJ47478"/>
      <c r="KX47478" s="23"/>
      <c r="KY47478" s="23"/>
    </row>
    <row r="47479" spans="36:311" x14ac:dyDescent="0.2">
      <c r="AJ47479" s="23"/>
      <c r="HH47479"/>
      <c r="IW47479" s="36"/>
      <c r="JI47479"/>
      <c r="JJ47479"/>
      <c r="KX47479" s="23"/>
      <c r="KY47479" s="23"/>
    </row>
    <row r="47480" spans="36:311" x14ac:dyDescent="0.2">
      <c r="AJ47480" s="23"/>
      <c r="HH47480"/>
      <c r="IW47480" s="36"/>
      <c r="JI47480"/>
      <c r="JJ47480"/>
      <c r="KX47480" s="23"/>
      <c r="KY47480" s="23"/>
    </row>
    <row r="47481" spans="36:311" x14ac:dyDescent="0.2">
      <c r="AJ47481" s="23"/>
      <c r="HH47481"/>
      <c r="IW47481" s="36"/>
      <c r="JI47481"/>
      <c r="JJ47481"/>
      <c r="KX47481" s="23"/>
      <c r="KY47481" s="23"/>
    </row>
    <row r="47482" spans="36:311" x14ac:dyDescent="0.2">
      <c r="AJ47482" s="23"/>
      <c r="HH47482"/>
      <c r="IW47482" s="36"/>
      <c r="JI47482"/>
      <c r="JJ47482"/>
      <c r="KX47482" s="23"/>
      <c r="KY47482" s="23"/>
    </row>
    <row r="47483" spans="36:311" x14ac:dyDescent="0.2">
      <c r="AJ47483" s="23"/>
      <c r="HH47483"/>
      <c r="IW47483" s="36"/>
      <c r="JI47483"/>
      <c r="JJ47483"/>
      <c r="KX47483" s="23"/>
      <c r="KY47483" s="23"/>
    </row>
    <row r="47484" spans="36:311" x14ac:dyDescent="0.2">
      <c r="AJ47484" s="23"/>
      <c r="HH47484"/>
      <c r="IW47484" s="36"/>
      <c r="JI47484"/>
      <c r="JJ47484"/>
      <c r="KX47484" s="23"/>
      <c r="KY47484" s="23"/>
    </row>
    <row r="47485" spans="36:311" x14ac:dyDescent="0.2">
      <c r="AJ47485" s="23"/>
      <c r="HH47485"/>
      <c r="IW47485" s="36"/>
      <c r="JI47485"/>
      <c r="JJ47485"/>
      <c r="KX47485" s="23"/>
      <c r="KY47485" s="23"/>
    </row>
    <row r="47486" spans="36:311" x14ac:dyDescent="0.2">
      <c r="AJ47486" s="23"/>
      <c r="HH47486"/>
      <c r="IW47486" s="36"/>
      <c r="JI47486"/>
      <c r="JJ47486"/>
      <c r="KX47486" s="23"/>
      <c r="KY47486" s="23"/>
    </row>
    <row r="47487" spans="36:311" x14ac:dyDescent="0.2">
      <c r="AJ47487" s="23"/>
      <c r="HH47487"/>
      <c r="IW47487" s="36"/>
      <c r="JI47487"/>
      <c r="JJ47487"/>
      <c r="KX47487" s="23"/>
      <c r="KY47487" s="23"/>
    </row>
    <row r="47488" spans="36:311" x14ac:dyDescent="0.2">
      <c r="AJ47488" s="23"/>
      <c r="HH47488"/>
      <c r="IW47488" s="36"/>
      <c r="JI47488"/>
      <c r="JJ47488"/>
      <c r="KX47488" s="23"/>
      <c r="KY47488" s="23"/>
    </row>
    <row r="47489" spans="36:311" x14ac:dyDescent="0.2">
      <c r="AJ47489" s="23"/>
      <c r="HH47489"/>
      <c r="IW47489" s="36"/>
      <c r="JI47489"/>
      <c r="JJ47489"/>
      <c r="KX47489" s="23"/>
      <c r="KY47489" s="23"/>
    </row>
    <row r="47490" spans="36:311" x14ac:dyDescent="0.2">
      <c r="AJ47490" s="23"/>
      <c r="HH47490"/>
      <c r="IW47490" s="36"/>
      <c r="JI47490"/>
      <c r="JJ47490"/>
      <c r="KX47490" s="23"/>
      <c r="KY47490" s="23"/>
    </row>
    <row r="47491" spans="36:311" x14ac:dyDescent="0.2">
      <c r="AJ47491" s="23"/>
      <c r="HH47491"/>
      <c r="IW47491" s="36"/>
      <c r="JI47491"/>
      <c r="JJ47491"/>
      <c r="KX47491" s="23"/>
      <c r="KY47491" s="23"/>
    </row>
    <row r="47492" spans="36:311" x14ac:dyDescent="0.2">
      <c r="AJ47492" s="23"/>
      <c r="HH47492"/>
      <c r="IW47492" s="36"/>
      <c r="JI47492"/>
      <c r="JJ47492"/>
      <c r="KX47492" s="23"/>
      <c r="KY47492" s="23"/>
    </row>
    <row r="47493" spans="36:311" x14ac:dyDescent="0.2">
      <c r="AJ47493" s="23"/>
      <c r="HH47493"/>
      <c r="IW47493" s="36"/>
      <c r="JI47493"/>
      <c r="JJ47493"/>
      <c r="KX47493" s="23"/>
      <c r="KY47493" s="23"/>
    </row>
    <row r="47494" spans="36:311" x14ac:dyDescent="0.2">
      <c r="AJ47494" s="23"/>
      <c r="HH47494"/>
      <c r="IW47494" s="36"/>
      <c r="JI47494"/>
      <c r="JJ47494"/>
      <c r="KX47494" s="23"/>
      <c r="KY47494" s="23"/>
    </row>
    <row r="47495" spans="36:311" x14ac:dyDescent="0.2">
      <c r="AJ47495" s="23"/>
      <c r="HH47495"/>
      <c r="IW47495" s="36"/>
      <c r="JI47495"/>
      <c r="JJ47495"/>
      <c r="KX47495" s="23"/>
      <c r="KY47495" s="23"/>
    </row>
    <row r="47496" spans="36:311" x14ac:dyDescent="0.2">
      <c r="AJ47496" s="23"/>
      <c r="HH47496"/>
      <c r="IW47496" s="36"/>
      <c r="JI47496"/>
      <c r="JJ47496"/>
      <c r="KX47496" s="23"/>
      <c r="KY47496" s="23"/>
    </row>
    <row r="47497" spans="36:311" x14ac:dyDescent="0.2">
      <c r="AJ47497" s="23"/>
      <c r="HH47497"/>
      <c r="IW47497" s="36"/>
      <c r="JI47497"/>
      <c r="JJ47497"/>
      <c r="KX47497" s="23"/>
      <c r="KY47497" s="23"/>
    </row>
    <row r="47498" spans="36:311" x14ac:dyDescent="0.2">
      <c r="AJ47498" s="23"/>
      <c r="HH47498"/>
      <c r="IW47498" s="36"/>
      <c r="JI47498"/>
      <c r="JJ47498"/>
      <c r="KX47498" s="23"/>
      <c r="KY47498" s="23"/>
    </row>
    <row r="47499" spans="36:311" x14ac:dyDescent="0.2">
      <c r="AJ47499" s="23"/>
      <c r="HH47499"/>
      <c r="IW47499" s="36"/>
      <c r="JI47499"/>
      <c r="JJ47499"/>
      <c r="KX47499" s="23"/>
      <c r="KY47499" s="23"/>
    </row>
    <row r="47500" spans="36:311" x14ac:dyDescent="0.2">
      <c r="AJ47500" s="23"/>
      <c r="HH47500"/>
      <c r="IW47500" s="36"/>
      <c r="JI47500"/>
      <c r="JJ47500"/>
      <c r="KX47500" s="23"/>
      <c r="KY47500" s="23"/>
    </row>
    <row r="47501" spans="36:311" x14ac:dyDescent="0.2">
      <c r="AJ47501" s="23"/>
      <c r="HH47501"/>
      <c r="IW47501" s="36"/>
      <c r="JI47501"/>
      <c r="JJ47501"/>
      <c r="KX47501" s="23"/>
      <c r="KY47501" s="23"/>
    </row>
    <row r="47502" spans="36:311" x14ac:dyDescent="0.2">
      <c r="AJ47502" s="23"/>
      <c r="HH47502"/>
      <c r="IW47502" s="36"/>
      <c r="JI47502"/>
      <c r="JJ47502"/>
      <c r="KX47502" s="23"/>
      <c r="KY47502" s="23"/>
    </row>
    <row r="47503" spans="36:311" x14ac:dyDescent="0.2">
      <c r="AJ47503" s="23"/>
      <c r="HH47503"/>
      <c r="IW47503" s="36"/>
      <c r="JI47503"/>
      <c r="JJ47503"/>
      <c r="KX47503" s="23"/>
      <c r="KY47503" s="23"/>
    </row>
    <row r="47504" spans="36:311" x14ac:dyDescent="0.2">
      <c r="AJ47504" s="23"/>
      <c r="HH47504"/>
      <c r="IW47504" s="36"/>
      <c r="JI47504"/>
      <c r="JJ47504"/>
      <c r="KX47504" s="23"/>
      <c r="KY47504" s="23"/>
    </row>
    <row r="47505" spans="36:311" x14ac:dyDescent="0.2">
      <c r="AJ47505" s="23"/>
      <c r="HH47505"/>
      <c r="IW47505" s="36"/>
      <c r="JI47505"/>
      <c r="JJ47505"/>
      <c r="KX47505" s="23"/>
      <c r="KY47505" s="23"/>
    </row>
    <row r="47506" spans="36:311" x14ac:dyDescent="0.2">
      <c r="AJ47506" s="23"/>
      <c r="HH47506"/>
      <c r="IW47506" s="36"/>
      <c r="JI47506"/>
      <c r="JJ47506"/>
      <c r="KX47506" s="23"/>
      <c r="KY47506" s="23"/>
    </row>
    <row r="47507" spans="36:311" x14ac:dyDescent="0.2">
      <c r="AJ47507" s="23"/>
      <c r="HH47507"/>
      <c r="IW47507" s="36"/>
      <c r="JI47507"/>
      <c r="JJ47507"/>
      <c r="KX47507" s="23"/>
      <c r="KY47507" s="23"/>
    </row>
    <row r="47508" spans="36:311" x14ac:dyDescent="0.2">
      <c r="AJ47508" s="23"/>
      <c r="HH47508"/>
      <c r="IW47508" s="36"/>
      <c r="JI47508"/>
      <c r="JJ47508"/>
      <c r="KX47508" s="23"/>
      <c r="KY47508" s="23"/>
    </row>
    <row r="47509" spans="36:311" x14ac:dyDescent="0.2">
      <c r="AJ47509" s="23"/>
      <c r="HH47509"/>
      <c r="IW47509" s="36"/>
      <c r="JI47509"/>
      <c r="JJ47509"/>
      <c r="KX47509" s="23"/>
      <c r="KY47509" s="23"/>
    </row>
    <row r="47510" spans="36:311" x14ac:dyDescent="0.2">
      <c r="AJ47510" s="23"/>
      <c r="HH47510"/>
      <c r="IW47510" s="36"/>
      <c r="JI47510"/>
      <c r="JJ47510"/>
      <c r="KX47510" s="23"/>
      <c r="KY47510" s="23"/>
    </row>
    <row r="47511" spans="36:311" x14ac:dyDescent="0.2">
      <c r="AJ47511" s="23"/>
      <c r="HH47511"/>
      <c r="IW47511" s="36"/>
      <c r="JI47511"/>
      <c r="JJ47511"/>
      <c r="KX47511" s="23"/>
      <c r="KY47511" s="23"/>
    </row>
    <row r="47512" spans="36:311" x14ac:dyDescent="0.2">
      <c r="AJ47512" s="23"/>
      <c r="HH47512"/>
      <c r="IW47512" s="36"/>
      <c r="JI47512"/>
      <c r="JJ47512"/>
      <c r="KX47512" s="23"/>
      <c r="KY47512" s="23"/>
    </row>
    <row r="47513" spans="36:311" x14ac:dyDescent="0.2">
      <c r="AJ47513" s="23"/>
      <c r="HH47513"/>
      <c r="IW47513" s="36"/>
      <c r="JI47513"/>
      <c r="JJ47513"/>
      <c r="KX47513" s="23"/>
      <c r="KY47513" s="23"/>
    </row>
    <row r="47514" spans="36:311" x14ac:dyDescent="0.2">
      <c r="AJ47514" s="23"/>
      <c r="HH47514"/>
      <c r="IW47514" s="36"/>
      <c r="JI47514"/>
      <c r="JJ47514"/>
      <c r="KX47514" s="23"/>
      <c r="KY47514" s="23"/>
    </row>
    <row r="47515" spans="36:311" x14ac:dyDescent="0.2">
      <c r="AJ47515" s="23"/>
      <c r="HH47515"/>
      <c r="IW47515" s="36"/>
      <c r="JI47515"/>
      <c r="JJ47515"/>
      <c r="KX47515" s="23"/>
      <c r="KY47515" s="23"/>
    </row>
    <row r="47516" spans="36:311" x14ac:dyDescent="0.2">
      <c r="AJ47516" s="23"/>
      <c r="HH47516"/>
      <c r="IW47516" s="36"/>
      <c r="JI47516"/>
      <c r="JJ47516"/>
      <c r="KX47516" s="23"/>
      <c r="KY47516" s="23"/>
    </row>
    <row r="47517" spans="36:311" x14ac:dyDescent="0.2">
      <c r="AJ47517" s="23"/>
      <c r="HH47517"/>
      <c r="IW47517" s="36"/>
      <c r="JI47517"/>
      <c r="JJ47517"/>
      <c r="KX47517" s="23"/>
      <c r="KY47517" s="23"/>
    </row>
    <row r="47518" spans="36:311" x14ac:dyDescent="0.2">
      <c r="AJ47518" s="23"/>
      <c r="HH47518"/>
      <c r="IW47518" s="36"/>
      <c r="JI47518"/>
      <c r="JJ47518"/>
      <c r="KX47518" s="23"/>
      <c r="KY47518" s="23"/>
    </row>
    <row r="47519" spans="36:311" x14ac:dyDescent="0.2">
      <c r="AJ47519" s="23"/>
      <c r="HH47519"/>
      <c r="IW47519" s="36"/>
      <c r="JI47519"/>
      <c r="JJ47519"/>
      <c r="KX47519" s="23"/>
      <c r="KY47519" s="23"/>
    </row>
    <row r="47520" spans="36:311" x14ac:dyDescent="0.2">
      <c r="AJ47520" s="23"/>
      <c r="HH47520"/>
      <c r="IW47520" s="36"/>
      <c r="JI47520"/>
      <c r="JJ47520"/>
      <c r="KX47520" s="23"/>
      <c r="KY47520" s="23"/>
    </row>
    <row r="47521" spans="36:311" x14ac:dyDescent="0.2">
      <c r="AJ47521" s="23"/>
      <c r="HH47521"/>
      <c r="IW47521" s="36"/>
      <c r="JI47521"/>
      <c r="JJ47521"/>
      <c r="KX47521" s="23"/>
      <c r="KY47521" s="23"/>
    </row>
    <row r="47522" spans="36:311" x14ac:dyDescent="0.2">
      <c r="AJ47522" s="23"/>
      <c r="HH47522"/>
      <c r="IW47522" s="36"/>
      <c r="JI47522"/>
      <c r="JJ47522"/>
      <c r="KX47522" s="23"/>
      <c r="KY47522" s="23"/>
    </row>
    <row r="47523" spans="36:311" x14ac:dyDescent="0.2">
      <c r="AJ47523" s="23"/>
      <c r="HH47523"/>
      <c r="IW47523" s="36"/>
      <c r="JI47523"/>
      <c r="JJ47523"/>
      <c r="KX47523" s="23"/>
      <c r="KY47523" s="23"/>
    </row>
    <row r="47524" spans="36:311" x14ac:dyDescent="0.2">
      <c r="AJ47524" s="23"/>
      <c r="HH47524"/>
      <c r="IW47524" s="36"/>
      <c r="JI47524"/>
      <c r="JJ47524"/>
      <c r="KX47524" s="23"/>
      <c r="KY47524" s="23"/>
    </row>
    <row r="47525" spans="36:311" x14ac:dyDescent="0.2">
      <c r="AJ47525" s="23"/>
      <c r="HH47525"/>
      <c r="IW47525" s="36"/>
      <c r="JI47525"/>
      <c r="JJ47525"/>
      <c r="KX47525" s="23"/>
      <c r="KY47525" s="23"/>
    </row>
    <row r="47526" spans="36:311" x14ac:dyDescent="0.2">
      <c r="AJ47526" s="23"/>
      <c r="HH47526"/>
      <c r="IW47526" s="36"/>
      <c r="JI47526"/>
      <c r="JJ47526"/>
      <c r="KX47526" s="23"/>
      <c r="KY47526" s="23"/>
    </row>
    <row r="47527" spans="36:311" x14ac:dyDescent="0.2">
      <c r="AJ47527" s="23"/>
      <c r="HH47527"/>
      <c r="IW47527" s="36"/>
      <c r="JI47527"/>
      <c r="JJ47527"/>
      <c r="KX47527" s="23"/>
      <c r="KY47527" s="23"/>
    </row>
    <row r="47528" spans="36:311" x14ac:dyDescent="0.2">
      <c r="AJ47528" s="23"/>
      <c r="HH47528"/>
      <c r="IW47528" s="36"/>
      <c r="JI47528"/>
      <c r="JJ47528"/>
      <c r="KX47528" s="23"/>
      <c r="KY47528" s="23"/>
    </row>
    <row r="47529" spans="36:311" x14ac:dyDescent="0.2">
      <c r="AJ47529" s="23"/>
      <c r="HH47529"/>
      <c r="IW47529" s="36"/>
      <c r="JI47529"/>
      <c r="JJ47529"/>
      <c r="KX47529" s="23"/>
      <c r="KY47529" s="23"/>
    </row>
    <row r="47530" spans="36:311" x14ac:dyDescent="0.2">
      <c r="AJ47530" s="23"/>
      <c r="HH47530"/>
      <c r="IW47530" s="36"/>
      <c r="JI47530"/>
      <c r="JJ47530"/>
      <c r="KX47530" s="23"/>
      <c r="KY47530" s="23"/>
    </row>
    <row r="47531" spans="36:311" x14ac:dyDescent="0.2">
      <c r="AJ47531" s="23"/>
      <c r="HH47531"/>
      <c r="IW47531" s="36"/>
      <c r="JI47531"/>
      <c r="JJ47531"/>
      <c r="KX47531" s="23"/>
      <c r="KY47531" s="23"/>
    </row>
    <row r="47532" spans="36:311" x14ac:dyDescent="0.2">
      <c r="AJ47532" s="23"/>
      <c r="HH47532"/>
      <c r="IW47532" s="36"/>
      <c r="JI47532"/>
      <c r="JJ47532"/>
      <c r="KX47532" s="23"/>
      <c r="KY47532" s="23"/>
    </row>
    <row r="47533" spans="36:311" x14ac:dyDescent="0.2">
      <c r="AJ47533" s="23"/>
      <c r="HH47533"/>
      <c r="IW47533" s="36"/>
      <c r="JI47533"/>
      <c r="JJ47533"/>
      <c r="KX47533" s="23"/>
      <c r="KY47533" s="23"/>
    </row>
    <row r="47534" spans="36:311" x14ac:dyDescent="0.2">
      <c r="AJ47534" s="23"/>
      <c r="HH47534"/>
      <c r="IW47534" s="36"/>
      <c r="JI47534"/>
      <c r="JJ47534"/>
      <c r="KX47534" s="23"/>
      <c r="KY47534" s="23"/>
    </row>
    <row r="47535" spans="36:311" x14ac:dyDescent="0.2">
      <c r="AJ47535" s="23"/>
      <c r="HH47535"/>
      <c r="IW47535" s="36"/>
      <c r="JI47535"/>
      <c r="JJ47535"/>
      <c r="KX47535" s="23"/>
      <c r="KY47535" s="23"/>
    </row>
    <row r="47536" spans="36:311" x14ac:dyDescent="0.2">
      <c r="AJ47536" s="23"/>
      <c r="HH47536"/>
      <c r="IW47536" s="36"/>
      <c r="JI47536"/>
      <c r="JJ47536"/>
      <c r="KX47536" s="23"/>
      <c r="KY47536" s="23"/>
    </row>
    <row r="47537" spans="36:311" x14ac:dyDescent="0.2">
      <c r="AJ47537" s="23"/>
      <c r="HH47537"/>
      <c r="IW47537" s="36"/>
      <c r="JI47537"/>
      <c r="JJ47537"/>
      <c r="KX47537" s="23"/>
      <c r="KY47537" s="23"/>
    </row>
    <row r="47538" spans="36:311" x14ac:dyDescent="0.2">
      <c r="AJ47538" s="23"/>
      <c r="HH47538"/>
      <c r="IW47538" s="36"/>
      <c r="JI47538"/>
      <c r="JJ47538"/>
      <c r="KX47538" s="23"/>
      <c r="KY47538" s="23"/>
    </row>
    <row r="47539" spans="36:311" x14ac:dyDescent="0.2">
      <c r="AJ47539" s="23"/>
      <c r="HH47539"/>
      <c r="IW47539" s="36"/>
      <c r="JI47539"/>
      <c r="JJ47539"/>
      <c r="KX47539" s="23"/>
      <c r="KY47539" s="23"/>
    </row>
    <row r="47540" spans="36:311" x14ac:dyDescent="0.2">
      <c r="AJ47540" s="23"/>
      <c r="HH47540"/>
      <c r="IW47540" s="36"/>
      <c r="JI47540"/>
      <c r="JJ47540"/>
      <c r="KX47540" s="23"/>
      <c r="KY47540" s="23"/>
    </row>
    <row r="47541" spans="36:311" x14ac:dyDescent="0.2">
      <c r="AJ47541" s="23"/>
      <c r="HH47541"/>
      <c r="IW47541" s="36"/>
      <c r="JI47541"/>
      <c r="JJ47541"/>
      <c r="KX47541" s="23"/>
      <c r="KY47541" s="23"/>
    </row>
    <row r="47542" spans="36:311" x14ac:dyDescent="0.2">
      <c r="AJ47542" s="23"/>
      <c r="HH47542"/>
      <c r="IW47542" s="36"/>
      <c r="JI47542"/>
      <c r="JJ47542"/>
      <c r="KX47542" s="23"/>
      <c r="KY47542" s="23"/>
    </row>
    <row r="47543" spans="36:311" x14ac:dyDescent="0.2">
      <c r="AJ47543" s="23"/>
      <c r="HH47543"/>
      <c r="IW47543" s="36"/>
      <c r="JI47543"/>
      <c r="JJ47543"/>
      <c r="KX47543" s="23"/>
      <c r="KY47543" s="23"/>
    </row>
    <row r="47544" spans="36:311" x14ac:dyDescent="0.2">
      <c r="AJ47544" s="23"/>
      <c r="HH47544"/>
      <c r="IW47544" s="36"/>
      <c r="JI47544"/>
      <c r="JJ47544"/>
      <c r="KX47544" s="23"/>
      <c r="KY47544" s="23"/>
    </row>
    <row r="47545" spans="36:311" x14ac:dyDescent="0.2">
      <c r="AJ47545" s="23"/>
      <c r="HH47545"/>
      <c r="IW47545" s="36"/>
      <c r="JI47545"/>
      <c r="JJ47545"/>
      <c r="KX47545" s="23"/>
      <c r="KY47545" s="23"/>
    </row>
    <row r="47546" spans="36:311" x14ac:dyDescent="0.2">
      <c r="AJ47546" s="23"/>
      <c r="HH47546"/>
      <c r="IW47546" s="36"/>
      <c r="JI47546"/>
      <c r="JJ47546"/>
      <c r="KX47546" s="23"/>
      <c r="KY47546" s="23"/>
    </row>
    <row r="47547" spans="36:311" x14ac:dyDescent="0.2">
      <c r="AJ47547" s="23"/>
      <c r="HH47547"/>
      <c r="IW47547" s="36"/>
      <c r="JI47547"/>
      <c r="JJ47547"/>
      <c r="KX47547" s="23"/>
      <c r="KY47547" s="23"/>
    </row>
    <row r="47548" spans="36:311" x14ac:dyDescent="0.2">
      <c r="AJ47548" s="23"/>
      <c r="HH47548"/>
      <c r="IW47548" s="36"/>
      <c r="JI47548"/>
      <c r="JJ47548"/>
      <c r="KX47548" s="23"/>
      <c r="KY47548" s="23"/>
    </row>
    <row r="47549" spans="36:311" x14ac:dyDescent="0.2">
      <c r="AJ47549" s="23"/>
      <c r="HH47549"/>
      <c r="IW47549" s="36"/>
      <c r="JI47549"/>
      <c r="JJ47549"/>
      <c r="KX47549" s="23"/>
      <c r="KY47549" s="23"/>
    </row>
    <row r="47550" spans="36:311" x14ac:dyDescent="0.2">
      <c r="AJ47550" s="23"/>
      <c r="HH47550"/>
      <c r="IW47550" s="36"/>
      <c r="JI47550"/>
      <c r="JJ47550"/>
      <c r="KX47550" s="23"/>
      <c r="KY47550" s="23"/>
    </row>
    <row r="47551" spans="36:311" x14ac:dyDescent="0.2">
      <c r="AJ47551" s="23"/>
      <c r="HH47551"/>
      <c r="IW47551" s="36"/>
      <c r="JI47551"/>
      <c r="JJ47551"/>
      <c r="KX47551" s="23"/>
      <c r="KY47551" s="23"/>
    </row>
    <row r="47552" spans="36:311" x14ac:dyDescent="0.2">
      <c r="AJ47552" s="23"/>
      <c r="HH47552"/>
      <c r="IW47552" s="36"/>
      <c r="JI47552"/>
      <c r="JJ47552"/>
      <c r="KX47552" s="23"/>
      <c r="KY47552" s="23"/>
    </row>
    <row r="47553" spans="36:311" x14ac:dyDescent="0.2">
      <c r="AJ47553" s="23"/>
      <c r="HH47553"/>
      <c r="IW47553" s="36"/>
      <c r="JI47553"/>
      <c r="JJ47553"/>
      <c r="KX47553" s="23"/>
      <c r="KY47553" s="23"/>
    </row>
    <row r="47554" spans="36:311" x14ac:dyDescent="0.2">
      <c r="AJ47554" s="23"/>
      <c r="HH47554"/>
      <c r="IW47554" s="36"/>
      <c r="JI47554"/>
      <c r="JJ47554"/>
      <c r="KX47554" s="23"/>
      <c r="KY47554" s="23"/>
    </row>
    <row r="47555" spans="36:311" x14ac:dyDescent="0.2">
      <c r="AJ47555" s="23"/>
      <c r="HH47555"/>
      <c r="IW47555" s="36"/>
      <c r="JI47555"/>
      <c r="JJ47555"/>
      <c r="KX47555" s="23"/>
      <c r="KY47555" s="23"/>
    </row>
    <row r="47556" spans="36:311" x14ac:dyDescent="0.2">
      <c r="AJ47556" s="23"/>
      <c r="HH47556"/>
      <c r="IW47556" s="36"/>
      <c r="JI47556"/>
      <c r="JJ47556"/>
      <c r="KX47556" s="23"/>
      <c r="KY47556" s="23"/>
    </row>
    <row r="47557" spans="36:311" x14ac:dyDescent="0.2">
      <c r="AJ47557" s="23"/>
      <c r="HH47557"/>
      <c r="IW47557" s="36"/>
      <c r="JI47557"/>
      <c r="JJ47557"/>
      <c r="KX47557" s="23"/>
      <c r="KY47557" s="23"/>
    </row>
    <row r="47558" spans="36:311" x14ac:dyDescent="0.2">
      <c r="AJ47558" s="23"/>
      <c r="HH47558"/>
      <c r="IW47558" s="36"/>
      <c r="JI47558"/>
      <c r="JJ47558"/>
      <c r="KX47558" s="23"/>
      <c r="KY47558" s="23"/>
    </row>
    <row r="47559" spans="36:311" x14ac:dyDescent="0.2">
      <c r="AJ47559" s="23"/>
      <c r="HH47559"/>
      <c r="IW47559" s="36"/>
      <c r="JI47559"/>
      <c r="JJ47559"/>
      <c r="KX47559" s="23"/>
      <c r="KY47559" s="23"/>
    </row>
    <row r="47560" spans="36:311" x14ac:dyDescent="0.2">
      <c r="AJ47560" s="23"/>
      <c r="HH47560"/>
      <c r="IW47560" s="36"/>
      <c r="JI47560"/>
      <c r="JJ47560"/>
      <c r="KX47560" s="23"/>
      <c r="KY47560" s="23"/>
    </row>
    <row r="47561" spans="36:311" x14ac:dyDescent="0.2">
      <c r="AJ47561" s="23"/>
      <c r="HH47561"/>
      <c r="IW47561" s="36"/>
      <c r="JI47561"/>
      <c r="JJ47561"/>
      <c r="KX47561" s="23"/>
      <c r="KY47561" s="23"/>
    </row>
    <row r="47562" spans="36:311" x14ac:dyDescent="0.2">
      <c r="AJ47562" s="23"/>
      <c r="HH47562"/>
      <c r="IW47562" s="36"/>
      <c r="JI47562"/>
      <c r="JJ47562"/>
      <c r="KX47562" s="23"/>
      <c r="KY47562" s="23"/>
    </row>
    <row r="47563" spans="36:311" x14ac:dyDescent="0.2">
      <c r="AJ47563" s="23"/>
      <c r="HH47563"/>
      <c r="IW47563" s="36"/>
      <c r="JI47563"/>
      <c r="JJ47563"/>
      <c r="KX47563" s="23"/>
      <c r="KY47563" s="23"/>
    </row>
    <row r="47564" spans="36:311" x14ac:dyDescent="0.2">
      <c r="AJ47564" s="23"/>
      <c r="HH47564"/>
      <c r="IW47564" s="36"/>
      <c r="JI47564"/>
      <c r="JJ47564"/>
      <c r="KX47564" s="23"/>
      <c r="KY47564" s="23"/>
    </row>
    <row r="47565" spans="36:311" x14ac:dyDescent="0.2">
      <c r="AJ47565" s="23"/>
      <c r="HH47565"/>
      <c r="IW47565" s="36"/>
      <c r="JI47565"/>
      <c r="JJ47565"/>
      <c r="KX47565" s="23"/>
      <c r="KY47565" s="23"/>
    </row>
    <row r="47566" spans="36:311" x14ac:dyDescent="0.2">
      <c r="AJ47566" s="23"/>
      <c r="HH47566"/>
      <c r="IW47566" s="36"/>
      <c r="JI47566"/>
      <c r="JJ47566"/>
      <c r="KX47566" s="23"/>
      <c r="KY47566" s="23"/>
    </row>
    <row r="47567" spans="36:311" x14ac:dyDescent="0.2">
      <c r="AJ47567" s="23"/>
      <c r="HH47567"/>
      <c r="IW47567" s="36"/>
      <c r="JI47567"/>
      <c r="JJ47567"/>
      <c r="KX47567" s="23"/>
      <c r="KY47567" s="23"/>
    </row>
    <row r="47568" spans="36:311" x14ac:dyDescent="0.2">
      <c r="AJ47568" s="23"/>
      <c r="HH47568"/>
      <c r="IW47568" s="36"/>
      <c r="JI47568"/>
      <c r="JJ47568"/>
      <c r="KX47568" s="23"/>
      <c r="KY47568" s="23"/>
    </row>
    <row r="47569" spans="36:311" x14ac:dyDescent="0.2">
      <c r="AJ47569" s="23"/>
      <c r="HH47569"/>
      <c r="IW47569" s="36"/>
      <c r="JI47569"/>
      <c r="JJ47569"/>
      <c r="KX47569" s="23"/>
      <c r="KY47569" s="23"/>
    </row>
    <row r="47570" spans="36:311" x14ac:dyDescent="0.2">
      <c r="AJ47570" s="23"/>
      <c r="HH47570"/>
      <c r="IW47570" s="36"/>
      <c r="JI47570"/>
      <c r="JJ47570"/>
      <c r="KX47570" s="23"/>
      <c r="KY47570" s="23"/>
    </row>
    <row r="47571" spans="36:311" x14ac:dyDescent="0.2">
      <c r="AJ47571" s="23"/>
      <c r="HH47571"/>
      <c r="IW47571" s="36"/>
      <c r="JI47571"/>
      <c r="JJ47571"/>
      <c r="KX47571" s="23"/>
      <c r="KY47571" s="23"/>
    </row>
    <row r="47572" spans="36:311" x14ac:dyDescent="0.2">
      <c r="AJ47572" s="23"/>
      <c r="HH47572"/>
      <c r="IW47572" s="36"/>
      <c r="JI47572"/>
      <c r="JJ47572"/>
      <c r="KX47572" s="23"/>
      <c r="KY47572" s="23"/>
    </row>
    <row r="47573" spans="36:311" x14ac:dyDescent="0.2">
      <c r="AJ47573" s="23"/>
      <c r="HH47573"/>
      <c r="IW47573" s="36"/>
      <c r="JI47573"/>
      <c r="JJ47573"/>
      <c r="KX47573" s="23"/>
      <c r="KY47573" s="23"/>
    </row>
    <row r="47574" spans="36:311" x14ac:dyDescent="0.2">
      <c r="AJ47574" s="23"/>
      <c r="HH47574"/>
      <c r="IW47574" s="36"/>
      <c r="JI47574"/>
      <c r="JJ47574"/>
      <c r="KX47574" s="23"/>
      <c r="KY47574" s="23"/>
    </row>
    <row r="47575" spans="36:311" x14ac:dyDescent="0.2">
      <c r="AJ47575" s="23"/>
      <c r="HH47575"/>
      <c r="IW47575" s="36"/>
      <c r="JI47575"/>
      <c r="JJ47575"/>
      <c r="KX47575" s="23"/>
      <c r="KY47575" s="23"/>
    </row>
    <row r="47576" spans="36:311" x14ac:dyDescent="0.2">
      <c r="AJ47576" s="23"/>
      <c r="HH47576"/>
      <c r="IW47576" s="36"/>
      <c r="JI47576"/>
      <c r="JJ47576"/>
      <c r="KX47576" s="23"/>
      <c r="KY47576" s="23"/>
    </row>
    <row r="47577" spans="36:311" x14ac:dyDescent="0.2">
      <c r="AJ47577" s="23"/>
      <c r="HH47577"/>
      <c r="IW47577" s="36"/>
      <c r="JI47577"/>
      <c r="JJ47577"/>
      <c r="KX47577" s="23"/>
      <c r="KY47577" s="23"/>
    </row>
    <row r="47578" spans="36:311" x14ac:dyDescent="0.2">
      <c r="AJ47578" s="23"/>
      <c r="HH47578"/>
      <c r="IW47578" s="36"/>
      <c r="JI47578"/>
      <c r="JJ47578"/>
      <c r="KX47578" s="23"/>
      <c r="KY47578" s="23"/>
    </row>
    <row r="47579" spans="36:311" x14ac:dyDescent="0.2">
      <c r="AJ47579" s="23"/>
      <c r="HH47579"/>
      <c r="IW47579" s="36"/>
      <c r="JI47579"/>
      <c r="JJ47579"/>
      <c r="KX47579" s="23"/>
      <c r="KY47579" s="23"/>
    </row>
    <row r="47580" spans="36:311" x14ac:dyDescent="0.2">
      <c r="AJ47580" s="23"/>
      <c r="HH47580"/>
      <c r="IW47580" s="36"/>
      <c r="JI47580"/>
      <c r="JJ47580"/>
      <c r="KX47580" s="23"/>
      <c r="KY47580" s="23"/>
    </row>
    <row r="47581" spans="36:311" x14ac:dyDescent="0.2">
      <c r="AJ47581" s="23"/>
      <c r="HH47581"/>
      <c r="IW47581" s="36"/>
      <c r="JI47581"/>
      <c r="JJ47581"/>
      <c r="KX47581" s="23"/>
      <c r="KY47581" s="23"/>
    </row>
    <row r="47582" spans="36:311" x14ac:dyDescent="0.2">
      <c r="AJ47582" s="23"/>
      <c r="HH47582"/>
      <c r="IW47582" s="36"/>
      <c r="JI47582"/>
      <c r="JJ47582"/>
      <c r="KX47582" s="23"/>
      <c r="KY47582" s="23"/>
    </row>
    <row r="47583" spans="36:311" x14ac:dyDescent="0.2">
      <c r="AJ47583" s="23"/>
      <c r="HH47583"/>
      <c r="IW47583" s="36"/>
      <c r="JI47583"/>
      <c r="JJ47583"/>
      <c r="KX47583" s="23"/>
      <c r="KY47583" s="23"/>
    </row>
    <row r="47584" spans="36:311" x14ac:dyDescent="0.2">
      <c r="AJ47584" s="23"/>
      <c r="HH47584"/>
      <c r="IW47584" s="36"/>
      <c r="JI47584"/>
      <c r="JJ47584"/>
      <c r="KX47584" s="23"/>
      <c r="KY47584" s="23"/>
    </row>
    <row r="47585" spans="36:311" x14ac:dyDescent="0.2">
      <c r="AJ47585" s="23"/>
      <c r="HH47585"/>
      <c r="IW47585" s="36"/>
      <c r="JI47585"/>
      <c r="JJ47585"/>
      <c r="KX47585" s="23"/>
      <c r="KY47585" s="23"/>
    </row>
    <row r="47586" spans="36:311" x14ac:dyDescent="0.2">
      <c r="AJ47586" s="23"/>
      <c r="HH47586"/>
      <c r="IW47586" s="36"/>
      <c r="JI47586"/>
      <c r="JJ47586"/>
      <c r="KX47586" s="23"/>
      <c r="KY47586" s="23"/>
    </row>
    <row r="47587" spans="36:311" x14ac:dyDescent="0.2">
      <c r="AJ47587" s="23"/>
      <c r="HH47587"/>
      <c r="IW47587" s="36"/>
      <c r="JI47587"/>
      <c r="JJ47587"/>
      <c r="KX47587" s="23"/>
      <c r="KY47587" s="23"/>
    </row>
    <row r="47588" spans="36:311" x14ac:dyDescent="0.2">
      <c r="AJ47588" s="23"/>
      <c r="HH47588"/>
      <c r="IW47588" s="36"/>
      <c r="JI47588"/>
      <c r="JJ47588"/>
      <c r="KX47588" s="23"/>
      <c r="KY47588" s="23"/>
    </row>
    <row r="47589" spans="36:311" x14ac:dyDescent="0.2">
      <c r="AJ47589" s="23"/>
      <c r="HH47589"/>
      <c r="IW47589" s="36"/>
      <c r="JI47589"/>
      <c r="JJ47589"/>
      <c r="KX47589" s="23"/>
      <c r="KY47589" s="23"/>
    </row>
    <row r="47590" spans="36:311" x14ac:dyDescent="0.2">
      <c r="AJ47590" s="23"/>
      <c r="HH47590"/>
      <c r="IW47590" s="36"/>
      <c r="JI47590"/>
      <c r="JJ47590"/>
      <c r="KX47590" s="23"/>
      <c r="KY47590" s="23"/>
    </row>
    <row r="47591" spans="36:311" x14ac:dyDescent="0.2">
      <c r="AJ47591" s="23"/>
      <c r="HH47591"/>
      <c r="IW47591" s="36"/>
      <c r="JI47591"/>
      <c r="JJ47591"/>
      <c r="KX47591" s="23"/>
      <c r="KY47591" s="23"/>
    </row>
    <row r="47592" spans="36:311" x14ac:dyDescent="0.2">
      <c r="AJ47592" s="23"/>
      <c r="HH47592"/>
      <c r="IW47592" s="36"/>
      <c r="JI47592"/>
      <c r="JJ47592"/>
      <c r="KX47592" s="23"/>
      <c r="KY47592" s="23"/>
    </row>
    <row r="47593" spans="36:311" x14ac:dyDescent="0.2">
      <c r="AJ47593" s="23"/>
      <c r="HH47593"/>
      <c r="IW47593" s="36"/>
      <c r="JI47593"/>
      <c r="JJ47593"/>
      <c r="KX47593" s="23"/>
      <c r="KY47593" s="23"/>
    </row>
    <row r="47594" spans="36:311" x14ac:dyDescent="0.2">
      <c r="AJ47594" s="23"/>
      <c r="HH47594"/>
      <c r="IW47594" s="36"/>
      <c r="JI47594"/>
      <c r="JJ47594"/>
      <c r="KX47594" s="23"/>
      <c r="KY47594" s="23"/>
    </row>
    <row r="47595" spans="36:311" x14ac:dyDescent="0.2">
      <c r="AJ47595" s="23"/>
      <c r="HH47595"/>
      <c r="IW47595" s="36"/>
      <c r="JI47595"/>
      <c r="JJ47595"/>
      <c r="KX47595" s="23"/>
      <c r="KY47595" s="23"/>
    </row>
    <row r="47596" spans="36:311" x14ac:dyDescent="0.2">
      <c r="AJ47596" s="23"/>
      <c r="HH47596"/>
      <c r="IW47596" s="36"/>
      <c r="JI47596"/>
      <c r="JJ47596"/>
      <c r="KX47596" s="23"/>
      <c r="KY47596" s="23"/>
    </row>
    <row r="47597" spans="36:311" x14ac:dyDescent="0.2">
      <c r="AJ47597" s="23"/>
      <c r="HH47597"/>
      <c r="IW47597" s="36"/>
      <c r="JI47597"/>
      <c r="JJ47597"/>
      <c r="KX47597" s="23"/>
      <c r="KY47597" s="23"/>
    </row>
    <row r="47598" spans="36:311" x14ac:dyDescent="0.2">
      <c r="AJ47598" s="23"/>
      <c r="HH47598"/>
      <c r="IW47598" s="36"/>
      <c r="JI47598"/>
      <c r="JJ47598"/>
      <c r="KX47598" s="23"/>
      <c r="KY47598" s="23"/>
    </row>
    <row r="47599" spans="36:311" x14ac:dyDescent="0.2">
      <c r="AJ47599" s="23"/>
      <c r="HH47599"/>
      <c r="IW47599" s="36"/>
      <c r="JI47599"/>
      <c r="JJ47599"/>
      <c r="KX47599" s="23"/>
      <c r="KY47599" s="23"/>
    </row>
    <row r="47600" spans="36:311" x14ac:dyDescent="0.2">
      <c r="AJ47600" s="23"/>
      <c r="HH47600"/>
      <c r="IW47600" s="36"/>
      <c r="JI47600"/>
      <c r="JJ47600"/>
      <c r="KX47600" s="23"/>
      <c r="KY47600" s="23"/>
    </row>
    <row r="47601" spans="36:311" x14ac:dyDescent="0.2">
      <c r="AJ47601" s="23"/>
      <c r="HH47601"/>
      <c r="IW47601" s="36"/>
      <c r="JI47601"/>
      <c r="JJ47601"/>
      <c r="KX47601" s="23"/>
      <c r="KY47601" s="23"/>
    </row>
    <row r="47602" spans="36:311" x14ac:dyDescent="0.2">
      <c r="AJ47602" s="23"/>
      <c r="HH47602"/>
      <c r="IW47602" s="36"/>
      <c r="JI47602"/>
      <c r="JJ47602"/>
      <c r="KX47602" s="23"/>
      <c r="KY47602" s="23"/>
    </row>
    <row r="47603" spans="36:311" x14ac:dyDescent="0.2">
      <c r="AJ47603" s="23"/>
      <c r="HH47603"/>
      <c r="IW47603" s="36"/>
      <c r="JI47603"/>
      <c r="JJ47603"/>
      <c r="KX47603" s="23"/>
      <c r="KY47603" s="23"/>
    </row>
    <row r="47604" spans="36:311" x14ac:dyDescent="0.2">
      <c r="AJ47604" s="23"/>
      <c r="HH47604"/>
      <c r="IW47604" s="36"/>
      <c r="JI47604"/>
      <c r="JJ47604"/>
      <c r="KX47604" s="23"/>
      <c r="KY47604" s="23"/>
    </row>
    <row r="47605" spans="36:311" x14ac:dyDescent="0.2">
      <c r="AJ47605" s="23"/>
      <c r="HH47605"/>
      <c r="IW47605" s="36"/>
      <c r="JI47605"/>
      <c r="JJ47605"/>
      <c r="KX47605" s="23"/>
      <c r="KY47605" s="23"/>
    </row>
    <row r="47606" spans="36:311" x14ac:dyDescent="0.2">
      <c r="AJ47606" s="23"/>
      <c r="HH47606"/>
      <c r="IW47606" s="36"/>
      <c r="JI47606"/>
      <c r="JJ47606"/>
      <c r="KX47606" s="23"/>
      <c r="KY47606" s="23"/>
    </row>
    <row r="47607" spans="36:311" x14ac:dyDescent="0.2">
      <c r="AJ47607" s="23"/>
      <c r="HH47607"/>
      <c r="IW47607" s="36"/>
      <c r="JI47607"/>
      <c r="JJ47607"/>
      <c r="KX47607" s="23"/>
      <c r="KY47607" s="23"/>
    </row>
    <row r="47608" spans="36:311" x14ac:dyDescent="0.2">
      <c r="AJ47608" s="23"/>
      <c r="HH47608"/>
      <c r="IW47608" s="36"/>
      <c r="JI47608"/>
      <c r="JJ47608"/>
      <c r="KX47608" s="23"/>
      <c r="KY47608" s="23"/>
    </row>
    <row r="47609" spans="36:311" x14ac:dyDescent="0.2">
      <c r="AJ47609" s="23"/>
      <c r="HH47609"/>
      <c r="IW47609" s="36"/>
      <c r="JI47609"/>
      <c r="JJ47609"/>
      <c r="KX47609" s="23"/>
      <c r="KY47609" s="23"/>
    </row>
    <row r="47610" spans="36:311" x14ac:dyDescent="0.2">
      <c r="AJ47610" s="23"/>
      <c r="HH47610"/>
      <c r="IW47610" s="36"/>
      <c r="JI47610"/>
      <c r="JJ47610"/>
      <c r="KX47610" s="23"/>
      <c r="KY47610" s="23"/>
    </row>
    <row r="47611" spans="36:311" x14ac:dyDescent="0.2">
      <c r="AJ47611" s="23"/>
      <c r="HH47611"/>
      <c r="IW47611" s="36"/>
      <c r="JI47611"/>
      <c r="JJ47611"/>
      <c r="KX47611" s="23"/>
      <c r="KY47611" s="23"/>
    </row>
    <row r="47612" spans="36:311" x14ac:dyDescent="0.2">
      <c r="AJ47612" s="23"/>
      <c r="HH47612"/>
      <c r="IW47612" s="36"/>
      <c r="JI47612"/>
      <c r="JJ47612"/>
      <c r="KX47612" s="23"/>
      <c r="KY47612" s="23"/>
    </row>
    <row r="47613" spans="36:311" x14ac:dyDescent="0.2">
      <c r="AJ47613" s="23"/>
      <c r="HH47613"/>
      <c r="IW47613" s="36"/>
      <c r="JI47613"/>
      <c r="JJ47613"/>
      <c r="KX47613" s="23"/>
      <c r="KY47613" s="23"/>
    </row>
    <row r="47614" spans="36:311" x14ac:dyDescent="0.2">
      <c r="AJ47614" s="23"/>
      <c r="HH47614"/>
      <c r="IW47614" s="36"/>
      <c r="JI47614"/>
      <c r="JJ47614"/>
      <c r="KX47614" s="23"/>
      <c r="KY47614" s="23"/>
    </row>
    <row r="47615" spans="36:311" x14ac:dyDescent="0.2">
      <c r="AJ47615" s="23"/>
      <c r="HH47615"/>
      <c r="IW47615" s="36"/>
      <c r="JI47615"/>
      <c r="JJ47615"/>
      <c r="KX47615" s="23"/>
      <c r="KY47615" s="23"/>
    </row>
    <row r="47616" spans="36:311" x14ac:dyDescent="0.2">
      <c r="AJ47616" s="23"/>
      <c r="HH47616"/>
      <c r="IW47616" s="36"/>
      <c r="JI47616"/>
      <c r="JJ47616"/>
      <c r="KX47616" s="23"/>
      <c r="KY47616" s="23"/>
    </row>
    <row r="47617" spans="36:311" x14ac:dyDescent="0.2">
      <c r="AJ47617" s="23"/>
      <c r="HH47617"/>
      <c r="IW47617" s="36"/>
      <c r="JI47617"/>
      <c r="JJ47617"/>
      <c r="KX47617" s="23"/>
      <c r="KY47617" s="23"/>
    </row>
    <row r="47618" spans="36:311" x14ac:dyDescent="0.2">
      <c r="AJ47618" s="23"/>
      <c r="HH47618"/>
      <c r="IW47618" s="36"/>
      <c r="JI47618"/>
      <c r="JJ47618"/>
      <c r="KX47618" s="23"/>
      <c r="KY47618" s="23"/>
    </row>
    <row r="47619" spans="36:311" x14ac:dyDescent="0.2">
      <c r="AJ47619" s="23"/>
      <c r="HH47619"/>
      <c r="IW47619" s="36"/>
      <c r="JI47619"/>
      <c r="JJ47619"/>
      <c r="KX47619" s="23"/>
      <c r="KY47619" s="23"/>
    </row>
    <row r="47620" spans="36:311" x14ac:dyDescent="0.2">
      <c r="AJ47620" s="23"/>
      <c r="HH47620"/>
      <c r="IW47620" s="36"/>
      <c r="JI47620"/>
      <c r="JJ47620"/>
      <c r="KX47620" s="23"/>
      <c r="KY47620" s="23"/>
    </row>
    <row r="47621" spans="36:311" x14ac:dyDescent="0.2">
      <c r="AJ47621" s="23"/>
      <c r="HH47621"/>
      <c r="IW47621" s="36"/>
      <c r="JI47621"/>
      <c r="JJ47621"/>
      <c r="KX47621" s="23"/>
      <c r="KY47621" s="23"/>
    </row>
    <row r="47622" spans="36:311" x14ac:dyDescent="0.2">
      <c r="AJ47622" s="23"/>
      <c r="HH47622"/>
      <c r="IW47622" s="36"/>
      <c r="JI47622"/>
      <c r="JJ47622"/>
      <c r="KX47622" s="23"/>
      <c r="KY47622" s="23"/>
    </row>
    <row r="47623" spans="36:311" x14ac:dyDescent="0.2">
      <c r="AJ47623" s="23"/>
      <c r="HH47623"/>
      <c r="IW47623" s="36"/>
      <c r="JI47623"/>
      <c r="JJ47623"/>
      <c r="KX47623" s="23"/>
      <c r="KY47623" s="23"/>
    </row>
    <row r="47624" spans="36:311" x14ac:dyDescent="0.2">
      <c r="AJ47624" s="23"/>
      <c r="HH47624"/>
      <c r="IW47624" s="36"/>
      <c r="JI47624"/>
      <c r="JJ47624"/>
      <c r="KX47624" s="23"/>
      <c r="KY47624" s="23"/>
    </row>
    <row r="47625" spans="36:311" x14ac:dyDescent="0.2">
      <c r="AJ47625" s="23"/>
      <c r="HH47625"/>
      <c r="IW47625" s="36"/>
      <c r="JI47625"/>
      <c r="JJ47625"/>
      <c r="KX47625" s="23"/>
      <c r="KY47625" s="23"/>
    </row>
    <row r="47626" spans="36:311" x14ac:dyDescent="0.2">
      <c r="AJ47626" s="23"/>
      <c r="HH47626"/>
      <c r="IW47626" s="36"/>
      <c r="JI47626"/>
      <c r="JJ47626"/>
      <c r="KX47626" s="23"/>
      <c r="KY47626" s="23"/>
    </row>
    <row r="47627" spans="36:311" x14ac:dyDescent="0.2">
      <c r="AJ47627" s="23"/>
      <c r="HH47627"/>
      <c r="IW47627" s="36"/>
      <c r="JI47627"/>
      <c r="JJ47627"/>
      <c r="KX47627" s="23"/>
      <c r="KY47627" s="23"/>
    </row>
    <row r="47628" spans="36:311" x14ac:dyDescent="0.2">
      <c r="AJ47628" s="23"/>
      <c r="HH47628"/>
      <c r="IW47628" s="36"/>
      <c r="JI47628"/>
      <c r="JJ47628"/>
      <c r="KX47628" s="23"/>
      <c r="KY47628" s="23"/>
    </row>
    <row r="47629" spans="36:311" x14ac:dyDescent="0.2">
      <c r="AJ47629" s="23"/>
      <c r="HH47629"/>
      <c r="IW47629" s="36"/>
      <c r="JI47629"/>
      <c r="JJ47629"/>
      <c r="KX47629" s="23"/>
      <c r="KY47629" s="23"/>
    </row>
    <row r="47630" spans="36:311" x14ac:dyDescent="0.2">
      <c r="AJ47630" s="23"/>
      <c r="HH47630"/>
      <c r="IW47630" s="36"/>
      <c r="JI47630"/>
      <c r="JJ47630"/>
      <c r="KX47630" s="23"/>
      <c r="KY47630" s="23"/>
    </row>
    <row r="47631" spans="36:311" x14ac:dyDescent="0.2">
      <c r="AJ47631" s="23"/>
      <c r="HH47631"/>
      <c r="IW47631" s="36"/>
      <c r="JI47631"/>
      <c r="JJ47631"/>
      <c r="KX47631" s="23"/>
      <c r="KY47631" s="23"/>
    </row>
    <row r="47632" spans="36:311" x14ac:dyDescent="0.2">
      <c r="AJ47632" s="23"/>
      <c r="HH47632"/>
      <c r="IW47632" s="36"/>
      <c r="JI47632"/>
      <c r="JJ47632"/>
      <c r="KX47632" s="23"/>
      <c r="KY47632" s="23"/>
    </row>
    <row r="47633" spans="36:311" x14ac:dyDescent="0.2">
      <c r="AJ47633" s="23"/>
      <c r="HH47633"/>
      <c r="IW47633" s="36"/>
      <c r="JI47633"/>
      <c r="JJ47633"/>
      <c r="KX47633" s="23"/>
      <c r="KY47633" s="23"/>
    </row>
    <row r="47634" spans="36:311" x14ac:dyDescent="0.2">
      <c r="AJ47634" s="23"/>
      <c r="HH47634"/>
      <c r="IW47634" s="36"/>
      <c r="JI47634"/>
      <c r="JJ47634"/>
      <c r="KX47634" s="23"/>
      <c r="KY47634" s="23"/>
    </row>
    <row r="47635" spans="36:311" x14ac:dyDescent="0.2">
      <c r="AJ47635" s="23"/>
      <c r="HH47635"/>
      <c r="IW47635" s="36"/>
      <c r="JI47635"/>
      <c r="JJ47635"/>
      <c r="KX47635" s="23"/>
      <c r="KY47635" s="23"/>
    </row>
    <row r="47636" spans="36:311" x14ac:dyDescent="0.2">
      <c r="AJ47636" s="23"/>
      <c r="HH47636"/>
      <c r="IW47636" s="36"/>
      <c r="JI47636"/>
      <c r="JJ47636"/>
      <c r="KX47636" s="23"/>
      <c r="KY47636" s="23"/>
    </row>
    <row r="47637" spans="36:311" x14ac:dyDescent="0.2">
      <c r="AJ47637" s="23"/>
      <c r="HH47637"/>
      <c r="IW47637" s="36"/>
      <c r="JI47637"/>
      <c r="JJ47637"/>
      <c r="KX47637" s="23"/>
      <c r="KY47637" s="23"/>
    </row>
    <row r="47638" spans="36:311" x14ac:dyDescent="0.2">
      <c r="AJ47638" s="23"/>
      <c r="HH47638"/>
      <c r="IW47638" s="36"/>
      <c r="JI47638"/>
      <c r="JJ47638"/>
      <c r="KX47638" s="23"/>
      <c r="KY47638" s="23"/>
    </row>
    <row r="47639" spans="36:311" x14ac:dyDescent="0.2">
      <c r="AJ47639" s="23"/>
      <c r="HH47639"/>
      <c r="IW47639" s="36"/>
      <c r="JI47639"/>
      <c r="JJ47639"/>
      <c r="KX47639" s="23"/>
      <c r="KY47639" s="23"/>
    </row>
    <row r="47640" spans="36:311" x14ac:dyDescent="0.2">
      <c r="AJ47640" s="23"/>
      <c r="HH47640"/>
      <c r="IW47640" s="36"/>
      <c r="JI47640"/>
      <c r="JJ47640"/>
      <c r="KX47640" s="23"/>
      <c r="KY47640" s="23"/>
    </row>
    <row r="47641" spans="36:311" x14ac:dyDescent="0.2">
      <c r="AJ47641" s="23"/>
      <c r="HH47641"/>
      <c r="IW47641" s="36"/>
      <c r="JI47641"/>
      <c r="JJ47641"/>
      <c r="KX47641" s="23"/>
      <c r="KY47641" s="23"/>
    </row>
    <row r="47642" spans="36:311" x14ac:dyDescent="0.2">
      <c r="AJ47642" s="23"/>
      <c r="HH47642"/>
      <c r="IW47642" s="36"/>
      <c r="JI47642"/>
      <c r="JJ47642"/>
      <c r="KX47642" s="23"/>
      <c r="KY47642" s="23"/>
    </row>
    <row r="47643" spans="36:311" x14ac:dyDescent="0.2">
      <c r="AJ47643" s="23"/>
      <c r="HH47643"/>
      <c r="IW47643" s="36"/>
      <c r="JI47643"/>
      <c r="JJ47643"/>
      <c r="KX47643" s="23"/>
      <c r="KY47643" s="23"/>
    </row>
    <row r="47644" spans="36:311" x14ac:dyDescent="0.2">
      <c r="AJ47644" s="23"/>
      <c r="HH47644"/>
      <c r="IW47644" s="36"/>
      <c r="JI47644"/>
      <c r="JJ47644"/>
      <c r="KX47644" s="23"/>
      <c r="KY47644" s="23"/>
    </row>
    <row r="47645" spans="36:311" x14ac:dyDescent="0.2">
      <c r="AJ47645" s="23"/>
      <c r="HH47645"/>
      <c r="IW47645" s="36"/>
      <c r="JI47645"/>
      <c r="JJ47645"/>
      <c r="KX47645" s="23"/>
      <c r="KY47645" s="23"/>
    </row>
    <row r="47646" spans="36:311" x14ac:dyDescent="0.2">
      <c r="AJ47646" s="23"/>
      <c r="HH47646"/>
      <c r="IW47646" s="36"/>
      <c r="JI47646"/>
      <c r="JJ47646"/>
      <c r="KX47646" s="23"/>
      <c r="KY47646" s="23"/>
    </row>
    <row r="47647" spans="36:311" x14ac:dyDescent="0.2">
      <c r="AJ47647" s="23"/>
      <c r="HH47647"/>
      <c r="IW47647" s="36"/>
      <c r="JI47647"/>
      <c r="JJ47647"/>
      <c r="KX47647" s="23"/>
      <c r="KY47647" s="23"/>
    </row>
    <row r="47648" spans="36:311" x14ac:dyDescent="0.2">
      <c r="AJ47648" s="23"/>
      <c r="HH47648"/>
      <c r="IW47648" s="36"/>
      <c r="JI47648"/>
      <c r="JJ47648"/>
      <c r="KX47648" s="23"/>
      <c r="KY47648" s="23"/>
    </row>
    <row r="47649" spans="36:311" x14ac:dyDescent="0.2">
      <c r="AJ47649" s="23"/>
      <c r="HH47649"/>
      <c r="IW47649" s="36"/>
      <c r="JI47649"/>
      <c r="JJ47649"/>
      <c r="KX47649" s="23"/>
      <c r="KY47649" s="23"/>
    </row>
    <row r="47650" spans="36:311" x14ac:dyDescent="0.2">
      <c r="AJ47650" s="23"/>
      <c r="HH47650"/>
      <c r="IW47650" s="36"/>
      <c r="JI47650"/>
      <c r="JJ47650"/>
      <c r="KX47650" s="23"/>
      <c r="KY47650" s="23"/>
    </row>
    <row r="47651" spans="36:311" x14ac:dyDescent="0.2">
      <c r="AJ47651" s="23"/>
      <c r="HH47651"/>
      <c r="IW47651" s="36"/>
      <c r="JI47651"/>
      <c r="JJ47651"/>
      <c r="KX47651" s="23"/>
      <c r="KY47651" s="23"/>
    </row>
    <row r="47652" spans="36:311" x14ac:dyDescent="0.2">
      <c r="AJ47652" s="23"/>
      <c r="HH47652"/>
      <c r="IW47652" s="36"/>
      <c r="JI47652"/>
      <c r="JJ47652"/>
      <c r="KX47652" s="23"/>
      <c r="KY47652" s="23"/>
    </row>
    <row r="47653" spans="36:311" x14ac:dyDescent="0.2">
      <c r="AJ47653" s="23"/>
      <c r="HH47653"/>
      <c r="IW47653" s="36"/>
      <c r="JI47653"/>
      <c r="JJ47653"/>
      <c r="KX47653" s="23"/>
      <c r="KY47653" s="23"/>
    </row>
    <row r="47654" spans="36:311" x14ac:dyDescent="0.2">
      <c r="AJ47654" s="23"/>
      <c r="HH47654"/>
      <c r="IW47654" s="36"/>
      <c r="JI47654"/>
      <c r="JJ47654"/>
      <c r="KX47654" s="23"/>
      <c r="KY47654" s="23"/>
    </row>
    <row r="47655" spans="36:311" x14ac:dyDescent="0.2">
      <c r="AJ47655" s="23"/>
      <c r="HH47655"/>
      <c r="IW47655" s="36"/>
      <c r="JI47655"/>
      <c r="JJ47655"/>
      <c r="KX47655" s="23"/>
      <c r="KY47655" s="23"/>
    </row>
    <row r="47656" spans="36:311" x14ac:dyDescent="0.2">
      <c r="AJ47656" s="23"/>
      <c r="HH47656"/>
      <c r="IW47656" s="36"/>
      <c r="JI47656"/>
      <c r="JJ47656"/>
      <c r="KX47656" s="23"/>
      <c r="KY47656" s="23"/>
    </row>
    <row r="47657" spans="36:311" x14ac:dyDescent="0.2">
      <c r="AJ47657" s="23"/>
      <c r="HH47657"/>
      <c r="IW47657" s="36"/>
      <c r="JI47657"/>
      <c r="JJ47657"/>
      <c r="KX47657" s="23"/>
      <c r="KY47657" s="23"/>
    </row>
    <row r="47658" spans="36:311" x14ac:dyDescent="0.2">
      <c r="AJ47658" s="23"/>
      <c r="HH47658"/>
      <c r="IW47658" s="36"/>
      <c r="JI47658"/>
      <c r="JJ47658"/>
      <c r="KX47658" s="23"/>
      <c r="KY47658" s="23"/>
    </row>
    <row r="47659" spans="36:311" x14ac:dyDescent="0.2">
      <c r="AJ47659" s="23"/>
      <c r="HH47659"/>
      <c r="IW47659" s="36"/>
      <c r="JI47659"/>
      <c r="JJ47659"/>
      <c r="KX47659" s="23"/>
      <c r="KY47659" s="23"/>
    </row>
    <row r="47660" spans="36:311" x14ac:dyDescent="0.2">
      <c r="AJ47660" s="23"/>
      <c r="HH47660"/>
      <c r="IW47660" s="36"/>
      <c r="JI47660"/>
      <c r="JJ47660"/>
      <c r="KX47660" s="23"/>
      <c r="KY47660" s="23"/>
    </row>
    <row r="47661" spans="36:311" x14ac:dyDescent="0.2">
      <c r="AJ47661" s="23"/>
      <c r="HH47661"/>
      <c r="IW47661" s="36"/>
      <c r="JI47661"/>
      <c r="JJ47661"/>
      <c r="KX47661" s="23"/>
      <c r="KY47661" s="23"/>
    </row>
    <row r="47662" spans="36:311" x14ac:dyDescent="0.2">
      <c r="AJ47662" s="23"/>
      <c r="HH47662"/>
      <c r="IW47662" s="36"/>
      <c r="JI47662"/>
      <c r="JJ47662"/>
      <c r="KX47662" s="23"/>
      <c r="KY47662" s="23"/>
    </row>
    <row r="47663" spans="36:311" x14ac:dyDescent="0.2">
      <c r="AJ47663" s="23"/>
      <c r="HH47663"/>
      <c r="IW47663" s="36"/>
      <c r="JI47663"/>
      <c r="JJ47663"/>
      <c r="KX47663" s="23"/>
      <c r="KY47663" s="23"/>
    </row>
    <row r="47664" spans="36:311" x14ac:dyDescent="0.2">
      <c r="AJ47664" s="23"/>
      <c r="HH47664"/>
      <c r="IW47664" s="36"/>
      <c r="JI47664"/>
      <c r="JJ47664"/>
      <c r="KX47664" s="23"/>
      <c r="KY47664" s="23"/>
    </row>
    <row r="47665" spans="36:311" x14ac:dyDescent="0.2">
      <c r="AJ47665" s="23"/>
      <c r="HH47665"/>
      <c r="IW47665" s="36"/>
      <c r="JI47665"/>
      <c r="JJ47665"/>
      <c r="KX47665" s="23"/>
      <c r="KY47665" s="23"/>
    </row>
    <row r="47666" spans="36:311" x14ac:dyDescent="0.2">
      <c r="AJ47666" s="23"/>
      <c r="HH47666"/>
      <c r="IW47666" s="36"/>
      <c r="JI47666"/>
      <c r="JJ47666"/>
      <c r="KX47666" s="23"/>
      <c r="KY47666" s="23"/>
    </row>
    <row r="47667" spans="36:311" x14ac:dyDescent="0.2">
      <c r="AJ47667" s="23"/>
      <c r="HH47667"/>
      <c r="IW47667" s="36"/>
      <c r="JI47667"/>
      <c r="JJ47667"/>
      <c r="KX47667" s="23"/>
      <c r="KY47667" s="23"/>
    </row>
    <row r="47668" spans="36:311" x14ac:dyDescent="0.2">
      <c r="AJ47668" s="23"/>
      <c r="HH47668"/>
      <c r="IW47668" s="36"/>
      <c r="JI47668"/>
      <c r="JJ47668"/>
      <c r="KX47668" s="23"/>
      <c r="KY47668" s="23"/>
    </row>
    <row r="47669" spans="36:311" x14ac:dyDescent="0.2">
      <c r="AJ47669" s="23"/>
      <c r="HH47669"/>
      <c r="IW47669" s="36"/>
      <c r="JI47669"/>
      <c r="JJ47669"/>
      <c r="KX47669" s="23"/>
      <c r="KY47669" s="23"/>
    </row>
    <row r="47670" spans="36:311" x14ac:dyDescent="0.2">
      <c r="AJ47670" s="23"/>
      <c r="HH47670"/>
      <c r="IW47670" s="36"/>
      <c r="JI47670"/>
      <c r="JJ47670"/>
      <c r="KX47670" s="23"/>
      <c r="KY47670" s="23"/>
    </row>
    <row r="47671" spans="36:311" x14ac:dyDescent="0.2">
      <c r="AJ47671" s="23"/>
      <c r="HH47671"/>
      <c r="IW47671" s="36"/>
      <c r="JI47671"/>
      <c r="JJ47671"/>
      <c r="KX47671" s="23"/>
      <c r="KY47671" s="23"/>
    </row>
    <row r="47672" spans="36:311" x14ac:dyDescent="0.2">
      <c r="AJ47672" s="23"/>
      <c r="HH47672"/>
      <c r="IW47672" s="36"/>
      <c r="JI47672"/>
      <c r="JJ47672"/>
      <c r="KX47672" s="23"/>
      <c r="KY47672" s="23"/>
    </row>
    <row r="47673" spans="36:311" x14ac:dyDescent="0.2">
      <c r="AJ47673" s="23"/>
      <c r="HH47673"/>
      <c r="IW47673" s="36"/>
      <c r="JI47673"/>
      <c r="JJ47673"/>
      <c r="KX47673" s="23"/>
      <c r="KY47673" s="23"/>
    </row>
    <row r="47674" spans="36:311" x14ac:dyDescent="0.2">
      <c r="AJ47674" s="23"/>
      <c r="HH47674"/>
      <c r="IW47674" s="36"/>
      <c r="JI47674"/>
      <c r="JJ47674"/>
      <c r="KX47674" s="23"/>
      <c r="KY47674" s="23"/>
    </row>
    <row r="47675" spans="36:311" x14ac:dyDescent="0.2">
      <c r="AJ47675" s="23"/>
      <c r="HH47675"/>
      <c r="IW47675" s="36"/>
      <c r="JI47675"/>
      <c r="JJ47675"/>
      <c r="KX47675" s="23"/>
      <c r="KY47675" s="23"/>
    </row>
    <row r="47676" spans="36:311" x14ac:dyDescent="0.2">
      <c r="AJ47676" s="23"/>
      <c r="HH47676"/>
      <c r="IW47676" s="36"/>
      <c r="JI47676"/>
      <c r="JJ47676"/>
      <c r="KX47676" s="23"/>
      <c r="KY47676" s="23"/>
    </row>
    <row r="47677" spans="36:311" x14ac:dyDescent="0.2">
      <c r="AJ47677" s="23"/>
      <c r="HH47677"/>
      <c r="IW47677" s="36"/>
      <c r="JI47677"/>
      <c r="JJ47677"/>
      <c r="KX47677" s="23"/>
      <c r="KY47677" s="23"/>
    </row>
    <row r="47678" spans="36:311" x14ac:dyDescent="0.2">
      <c r="AJ47678" s="23"/>
      <c r="HH47678"/>
      <c r="IW47678" s="36"/>
      <c r="JI47678"/>
      <c r="JJ47678"/>
      <c r="KX47678" s="23"/>
      <c r="KY47678" s="23"/>
    </row>
    <row r="47679" spans="36:311" x14ac:dyDescent="0.2">
      <c r="AJ47679" s="23"/>
      <c r="HH47679"/>
      <c r="IW47679" s="36"/>
      <c r="JI47679"/>
      <c r="JJ47679"/>
      <c r="KX47679" s="23"/>
      <c r="KY47679" s="23"/>
    </row>
    <row r="47680" spans="36:311" x14ac:dyDescent="0.2">
      <c r="AJ47680" s="23"/>
      <c r="HH47680"/>
      <c r="IW47680" s="36"/>
      <c r="JI47680"/>
      <c r="JJ47680"/>
      <c r="KX47680" s="23"/>
      <c r="KY47680" s="23"/>
    </row>
    <row r="47681" spans="36:311" x14ac:dyDescent="0.2">
      <c r="AJ47681" s="23"/>
      <c r="HH47681"/>
      <c r="IW47681" s="36"/>
      <c r="JI47681"/>
      <c r="JJ47681"/>
      <c r="KX47681" s="23"/>
      <c r="KY47681" s="23"/>
    </row>
    <row r="47682" spans="36:311" x14ac:dyDescent="0.2">
      <c r="AJ47682" s="23"/>
      <c r="HH47682"/>
      <c r="IW47682" s="36"/>
      <c r="JI47682"/>
      <c r="JJ47682"/>
      <c r="KX47682" s="23"/>
      <c r="KY47682" s="23"/>
    </row>
    <row r="47683" spans="36:311" x14ac:dyDescent="0.2">
      <c r="AJ47683" s="23"/>
      <c r="HH47683"/>
      <c r="IW47683" s="36"/>
      <c r="JI47683"/>
      <c r="JJ47683"/>
      <c r="KX47683" s="23"/>
      <c r="KY47683" s="23"/>
    </row>
    <row r="47684" spans="36:311" x14ac:dyDescent="0.2">
      <c r="AJ47684" s="23"/>
      <c r="HH47684"/>
      <c r="IW47684" s="36"/>
      <c r="JI47684"/>
      <c r="JJ47684"/>
      <c r="KX47684" s="23"/>
      <c r="KY47684" s="23"/>
    </row>
    <row r="47685" spans="36:311" x14ac:dyDescent="0.2">
      <c r="AJ47685" s="23"/>
      <c r="HH47685"/>
      <c r="IW47685" s="36"/>
      <c r="JI47685"/>
      <c r="JJ47685"/>
      <c r="KX47685" s="23"/>
      <c r="KY47685" s="23"/>
    </row>
    <row r="47686" spans="36:311" x14ac:dyDescent="0.2">
      <c r="AJ47686" s="23"/>
      <c r="HH47686"/>
      <c r="IW47686" s="36"/>
      <c r="JI47686"/>
      <c r="JJ47686"/>
      <c r="KX47686" s="23"/>
      <c r="KY47686" s="23"/>
    </row>
    <row r="47687" spans="36:311" x14ac:dyDescent="0.2">
      <c r="AJ47687" s="23"/>
      <c r="HH47687"/>
      <c r="IW47687" s="36"/>
      <c r="JI47687"/>
      <c r="JJ47687"/>
      <c r="KX47687" s="23"/>
      <c r="KY47687" s="23"/>
    </row>
    <row r="47688" spans="36:311" x14ac:dyDescent="0.2">
      <c r="AJ47688" s="23"/>
      <c r="HH47688"/>
      <c r="IW47688" s="36"/>
      <c r="JI47688"/>
      <c r="JJ47688"/>
      <c r="KX47688" s="23"/>
      <c r="KY47688" s="23"/>
    </row>
    <row r="47689" spans="36:311" x14ac:dyDescent="0.2">
      <c r="AJ47689" s="23"/>
      <c r="HH47689"/>
      <c r="IW47689" s="36"/>
      <c r="JI47689"/>
      <c r="JJ47689"/>
      <c r="KX47689" s="23"/>
      <c r="KY47689" s="23"/>
    </row>
    <row r="47690" spans="36:311" x14ac:dyDescent="0.2">
      <c r="AJ47690" s="23"/>
      <c r="HH47690"/>
      <c r="IW47690" s="36"/>
      <c r="JI47690"/>
      <c r="JJ47690"/>
      <c r="KX47690" s="23"/>
      <c r="KY47690" s="23"/>
    </row>
    <row r="47691" spans="36:311" x14ac:dyDescent="0.2">
      <c r="AJ47691" s="23"/>
      <c r="HH47691"/>
      <c r="IW47691" s="36"/>
      <c r="JI47691"/>
      <c r="JJ47691"/>
      <c r="KX47691" s="23"/>
      <c r="KY47691" s="23"/>
    </row>
    <row r="47692" spans="36:311" x14ac:dyDescent="0.2">
      <c r="AJ47692" s="23"/>
      <c r="HH47692"/>
      <c r="IW47692" s="36"/>
      <c r="JI47692"/>
      <c r="JJ47692"/>
      <c r="KX47692" s="23"/>
      <c r="KY47692" s="23"/>
    </row>
    <row r="47693" spans="36:311" x14ac:dyDescent="0.2">
      <c r="AJ47693" s="23"/>
      <c r="HH47693"/>
      <c r="IW47693" s="36"/>
      <c r="JI47693"/>
      <c r="JJ47693"/>
      <c r="KX47693" s="23"/>
      <c r="KY47693" s="23"/>
    </row>
    <row r="47694" spans="36:311" x14ac:dyDescent="0.2">
      <c r="AJ47694" s="23"/>
      <c r="HH47694"/>
      <c r="IW47694" s="36"/>
      <c r="JI47694"/>
      <c r="JJ47694"/>
      <c r="KX47694" s="23"/>
      <c r="KY47694" s="23"/>
    </row>
    <row r="47695" spans="36:311" x14ac:dyDescent="0.2">
      <c r="AJ47695" s="23"/>
      <c r="HH47695"/>
      <c r="IW47695" s="36"/>
      <c r="JI47695"/>
      <c r="JJ47695"/>
      <c r="KX47695" s="23"/>
      <c r="KY47695" s="23"/>
    </row>
    <row r="47696" spans="36:311" x14ac:dyDescent="0.2">
      <c r="AJ47696" s="23"/>
      <c r="HH47696"/>
      <c r="IW47696" s="36"/>
      <c r="JI47696"/>
      <c r="JJ47696"/>
      <c r="KX47696" s="23"/>
      <c r="KY47696" s="23"/>
    </row>
    <row r="47697" spans="36:311" x14ac:dyDescent="0.2">
      <c r="AJ47697" s="23"/>
      <c r="HH47697"/>
      <c r="IW47697" s="36"/>
      <c r="JI47697"/>
      <c r="JJ47697"/>
      <c r="KX47697" s="23"/>
      <c r="KY47697" s="23"/>
    </row>
    <row r="47698" spans="36:311" x14ac:dyDescent="0.2">
      <c r="AJ47698" s="23"/>
      <c r="HH47698"/>
      <c r="IW47698" s="36"/>
      <c r="JI47698"/>
      <c r="JJ47698"/>
      <c r="KX47698" s="23"/>
      <c r="KY47698" s="23"/>
    </row>
    <row r="47699" spans="36:311" x14ac:dyDescent="0.2">
      <c r="AJ47699" s="23"/>
      <c r="HH47699"/>
      <c r="IW47699" s="36"/>
      <c r="JI47699"/>
      <c r="JJ47699"/>
      <c r="KX47699" s="23"/>
      <c r="KY47699" s="23"/>
    </row>
    <row r="47700" spans="36:311" x14ac:dyDescent="0.2">
      <c r="AJ47700" s="23"/>
      <c r="HH47700"/>
      <c r="IW47700" s="36"/>
      <c r="JI47700"/>
      <c r="JJ47700"/>
      <c r="KX47700" s="23"/>
      <c r="KY47700" s="23"/>
    </row>
    <row r="47701" spans="36:311" x14ac:dyDescent="0.2">
      <c r="AJ47701" s="23"/>
      <c r="HH47701"/>
      <c r="IW47701" s="36"/>
      <c r="JI47701"/>
      <c r="JJ47701"/>
      <c r="KX47701" s="23"/>
      <c r="KY47701" s="23"/>
    </row>
    <row r="47702" spans="36:311" x14ac:dyDescent="0.2">
      <c r="AJ47702" s="23"/>
      <c r="HH47702"/>
      <c r="IW47702" s="36"/>
      <c r="JI47702"/>
      <c r="JJ47702"/>
      <c r="KX47702" s="23"/>
      <c r="KY47702" s="23"/>
    </row>
    <row r="47703" spans="36:311" x14ac:dyDescent="0.2">
      <c r="AJ47703" s="23"/>
      <c r="HH47703"/>
      <c r="IW47703" s="36"/>
      <c r="JI47703"/>
      <c r="JJ47703"/>
      <c r="KX47703" s="23"/>
      <c r="KY47703" s="23"/>
    </row>
    <row r="47704" spans="36:311" x14ac:dyDescent="0.2">
      <c r="AJ47704" s="23"/>
      <c r="HH47704"/>
      <c r="IW47704" s="36"/>
      <c r="JI47704"/>
      <c r="JJ47704"/>
      <c r="KX47704" s="23"/>
      <c r="KY47704" s="23"/>
    </row>
    <row r="47705" spans="36:311" x14ac:dyDescent="0.2">
      <c r="AJ47705" s="23"/>
      <c r="HH47705"/>
      <c r="IW47705" s="36"/>
      <c r="JI47705"/>
      <c r="JJ47705"/>
      <c r="KX47705" s="23"/>
      <c r="KY47705" s="23"/>
    </row>
    <row r="47706" spans="36:311" x14ac:dyDescent="0.2">
      <c r="AJ47706" s="23"/>
      <c r="HH47706"/>
      <c r="IW47706" s="36"/>
      <c r="JI47706"/>
      <c r="JJ47706"/>
      <c r="KX47706" s="23"/>
      <c r="KY47706" s="23"/>
    </row>
    <row r="47707" spans="36:311" x14ac:dyDescent="0.2">
      <c r="AJ47707" s="23"/>
      <c r="HH47707"/>
      <c r="IW47707" s="36"/>
      <c r="JI47707"/>
      <c r="JJ47707"/>
      <c r="KX47707" s="23"/>
      <c r="KY47707" s="23"/>
    </row>
    <row r="47708" spans="36:311" x14ac:dyDescent="0.2">
      <c r="AJ47708" s="23"/>
      <c r="HH47708"/>
      <c r="IW47708" s="36"/>
      <c r="JI47708"/>
      <c r="JJ47708"/>
      <c r="KX47708" s="23"/>
      <c r="KY47708" s="23"/>
    </row>
    <row r="47709" spans="36:311" x14ac:dyDescent="0.2">
      <c r="AJ47709" s="23"/>
      <c r="HH47709"/>
      <c r="IW47709" s="36"/>
      <c r="JI47709"/>
      <c r="JJ47709"/>
      <c r="KX47709" s="23"/>
      <c r="KY47709" s="23"/>
    </row>
    <row r="47710" spans="36:311" x14ac:dyDescent="0.2">
      <c r="AJ47710" s="23"/>
      <c r="HH47710"/>
      <c r="IW47710" s="36"/>
      <c r="JI47710"/>
      <c r="JJ47710"/>
      <c r="KX47710" s="23"/>
      <c r="KY47710" s="23"/>
    </row>
    <row r="47711" spans="36:311" x14ac:dyDescent="0.2">
      <c r="AJ47711" s="23"/>
      <c r="HH47711"/>
      <c r="IW47711" s="36"/>
      <c r="JI47711"/>
      <c r="JJ47711"/>
      <c r="KX47711" s="23"/>
      <c r="KY47711" s="23"/>
    </row>
    <row r="47712" spans="36:311" x14ac:dyDescent="0.2">
      <c r="AJ47712" s="23"/>
      <c r="HH47712"/>
      <c r="IW47712" s="36"/>
      <c r="JI47712"/>
      <c r="JJ47712"/>
      <c r="KX47712" s="23"/>
      <c r="KY47712" s="23"/>
    </row>
    <row r="47713" spans="36:311" x14ac:dyDescent="0.2">
      <c r="AJ47713" s="23"/>
      <c r="HH47713"/>
      <c r="IW47713" s="36"/>
      <c r="JI47713"/>
      <c r="JJ47713"/>
      <c r="KX47713" s="23"/>
      <c r="KY47713" s="23"/>
    </row>
    <row r="47714" spans="36:311" x14ac:dyDescent="0.2">
      <c r="AJ47714" s="23"/>
      <c r="HH47714"/>
      <c r="IW47714" s="36"/>
      <c r="JI47714"/>
      <c r="JJ47714"/>
      <c r="KX47714" s="23"/>
      <c r="KY47714" s="23"/>
    </row>
    <row r="47715" spans="36:311" x14ac:dyDescent="0.2">
      <c r="AJ47715" s="23"/>
      <c r="HH47715"/>
      <c r="IW47715" s="36"/>
      <c r="JI47715"/>
      <c r="JJ47715"/>
      <c r="KX47715" s="23"/>
      <c r="KY47715" s="23"/>
    </row>
    <row r="47716" spans="36:311" x14ac:dyDescent="0.2">
      <c r="AJ47716" s="23"/>
      <c r="HH47716"/>
      <c r="IW47716" s="36"/>
      <c r="JI47716"/>
      <c r="JJ47716"/>
      <c r="KX47716" s="23"/>
      <c r="KY47716" s="23"/>
    </row>
    <row r="47717" spans="36:311" x14ac:dyDescent="0.2">
      <c r="AJ47717" s="23"/>
      <c r="HH47717"/>
      <c r="IW47717" s="36"/>
      <c r="JI47717"/>
      <c r="JJ47717"/>
      <c r="KX47717" s="23"/>
      <c r="KY47717" s="23"/>
    </row>
    <row r="47718" spans="36:311" x14ac:dyDescent="0.2">
      <c r="AJ47718" s="23"/>
      <c r="HH47718"/>
      <c r="IW47718" s="36"/>
      <c r="JI47718"/>
      <c r="JJ47718"/>
      <c r="KX47718" s="23"/>
      <c r="KY47718" s="23"/>
    </row>
    <row r="47719" spans="36:311" x14ac:dyDescent="0.2">
      <c r="AJ47719" s="23"/>
      <c r="HH47719"/>
      <c r="IW47719" s="36"/>
      <c r="JI47719"/>
      <c r="JJ47719"/>
      <c r="KX47719" s="23"/>
      <c r="KY47719" s="23"/>
    </row>
    <row r="47720" spans="36:311" x14ac:dyDescent="0.2">
      <c r="AJ47720" s="23"/>
      <c r="HH47720"/>
      <c r="IW47720" s="36"/>
      <c r="JI47720"/>
      <c r="JJ47720"/>
      <c r="KX47720" s="23"/>
      <c r="KY47720" s="23"/>
    </row>
    <row r="47721" spans="36:311" x14ac:dyDescent="0.2">
      <c r="AJ47721" s="23"/>
      <c r="HH47721"/>
      <c r="IW47721" s="36"/>
      <c r="JI47721"/>
      <c r="JJ47721"/>
      <c r="KX47721" s="23"/>
      <c r="KY47721" s="23"/>
    </row>
    <row r="47722" spans="36:311" x14ac:dyDescent="0.2">
      <c r="AJ47722" s="23"/>
      <c r="HH47722"/>
      <c r="IW47722" s="36"/>
      <c r="JI47722"/>
      <c r="JJ47722"/>
      <c r="KX47722" s="23"/>
      <c r="KY47722" s="23"/>
    </row>
    <row r="47723" spans="36:311" x14ac:dyDescent="0.2">
      <c r="AJ47723" s="23"/>
      <c r="HH47723"/>
      <c r="IW47723" s="36"/>
      <c r="JI47723"/>
      <c r="JJ47723"/>
      <c r="KX47723" s="23"/>
      <c r="KY47723" s="23"/>
    </row>
    <row r="47724" spans="36:311" x14ac:dyDescent="0.2">
      <c r="AJ47724" s="23"/>
      <c r="HH47724"/>
      <c r="IW47724" s="36"/>
      <c r="JI47724"/>
      <c r="JJ47724"/>
      <c r="KX47724" s="23"/>
      <c r="KY47724" s="23"/>
    </row>
    <row r="47725" spans="36:311" x14ac:dyDescent="0.2">
      <c r="AJ47725" s="23"/>
      <c r="HH47725"/>
      <c r="IW47725" s="36"/>
      <c r="JI47725"/>
      <c r="JJ47725"/>
      <c r="KX47725" s="23"/>
      <c r="KY47725" s="23"/>
    </row>
    <row r="47726" spans="36:311" x14ac:dyDescent="0.2">
      <c r="AJ47726" s="23"/>
      <c r="HH47726"/>
      <c r="IW47726" s="36"/>
      <c r="JI47726"/>
      <c r="JJ47726"/>
      <c r="KX47726" s="23"/>
      <c r="KY47726" s="23"/>
    </row>
    <row r="47727" spans="36:311" x14ac:dyDescent="0.2">
      <c r="AJ47727" s="23"/>
      <c r="HH47727"/>
      <c r="IW47727" s="36"/>
      <c r="JI47727"/>
      <c r="JJ47727"/>
      <c r="KX47727" s="23"/>
      <c r="KY47727" s="23"/>
    </row>
    <row r="47728" spans="36:311" x14ac:dyDescent="0.2">
      <c r="AJ47728" s="23"/>
      <c r="HH47728"/>
      <c r="IW47728" s="36"/>
      <c r="JI47728"/>
      <c r="JJ47728"/>
      <c r="KX47728" s="23"/>
      <c r="KY47728" s="23"/>
    </row>
    <row r="47729" spans="36:311" x14ac:dyDescent="0.2">
      <c r="AJ47729" s="23"/>
      <c r="HH47729"/>
      <c r="IW47729" s="36"/>
      <c r="JI47729"/>
      <c r="JJ47729"/>
      <c r="KX47729" s="23"/>
      <c r="KY47729" s="23"/>
    </row>
    <row r="47730" spans="36:311" x14ac:dyDescent="0.2">
      <c r="AJ47730" s="23"/>
      <c r="HH47730"/>
      <c r="IW47730" s="36"/>
      <c r="JI47730"/>
      <c r="JJ47730"/>
      <c r="KX47730" s="23"/>
      <c r="KY47730" s="23"/>
    </row>
    <row r="47731" spans="36:311" x14ac:dyDescent="0.2">
      <c r="AJ47731" s="23"/>
      <c r="HH47731"/>
      <c r="IW47731" s="36"/>
      <c r="JI47731"/>
      <c r="JJ47731"/>
      <c r="KX47731" s="23"/>
      <c r="KY47731" s="23"/>
    </row>
    <row r="47732" spans="36:311" x14ac:dyDescent="0.2">
      <c r="AJ47732" s="23"/>
      <c r="HH47732"/>
      <c r="IW47732" s="36"/>
      <c r="JI47732"/>
      <c r="JJ47732"/>
      <c r="KX47732" s="23"/>
      <c r="KY47732" s="23"/>
    </row>
    <row r="47733" spans="36:311" x14ac:dyDescent="0.2">
      <c r="AJ47733" s="23"/>
      <c r="HH47733"/>
      <c r="IW47733" s="36"/>
      <c r="JI47733"/>
      <c r="JJ47733"/>
      <c r="KX47733" s="23"/>
      <c r="KY47733" s="23"/>
    </row>
    <row r="47734" spans="36:311" x14ac:dyDescent="0.2">
      <c r="AJ47734" s="23"/>
      <c r="HH47734"/>
      <c r="IW47734" s="36"/>
      <c r="JI47734"/>
      <c r="JJ47734"/>
      <c r="KX47734" s="23"/>
      <c r="KY47734" s="23"/>
    </row>
    <row r="47735" spans="36:311" x14ac:dyDescent="0.2">
      <c r="AJ47735" s="23"/>
      <c r="HH47735"/>
      <c r="IW47735" s="36"/>
      <c r="JI47735"/>
      <c r="JJ47735"/>
      <c r="KX47735" s="23"/>
      <c r="KY47735" s="23"/>
    </row>
    <row r="47736" spans="36:311" x14ac:dyDescent="0.2">
      <c r="AJ47736" s="23"/>
      <c r="HH47736"/>
      <c r="IW47736" s="36"/>
      <c r="JI47736"/>
      <c r="JJ47736"/>
      <c r="KX47736" s="23"/>
      <c r="KY47736" s="23"/>
    </row>
    <row r="47737" spans="36:311" x14ac:dyDescent="0.2">
      <c r="AJ47737" s="23"/>
      <c r="HH47737"/>
      <c r="IW47737" s="36"/>
      <c r="JI47737"/>
      <c r="JJ47737"/>
      <c r="KX47737" s="23"/>
      <c r="KY47737" s="23"/>
    </row>
    <row r="47738" spans="36:311" x14ac:dyDescent="0.2">
      <c r="AJ47738" s="23"/>
      <c r="HH47738"/>
      <c r="IW47738" s="36"/>
      <c r="JI47738"/>
      <c r="JJ47738"/>
      <c r="KX47738" s="23"/>
      <c r="KY47738" s="23"/>
    </row>
    <row r="47739" spans="36:311" x14ac:dyDescent="0.2">
      <c r="AJ47739" s="23"/>
      <c r="HH47739"/>
      <c r="IW47739" s="36"/>
      <c r="JI47739"/>
      <c r="JJ47739"/>
      <c r="KX47739" s="23"/>
      <c r="KY47739" s="23"/>
    </row>
    <row r="47740" spans="36:311" x14ac:dyDescent="0.2">
      <c r="AJ47740" s="23"/>
      <c r="HH47740"/>
      <c r="IW47740" s="36"/>
      <c r="JI47740"/>
      <c r="JJ47740"/>
      <c r="KX47740" s="23"/>
      <c r="KY47740" s="23"/>
    </row>
    <row r="47741" spans="36:311" x14ac:dyDescent="0.2">
      <c r="AJ47741" s="23"/>
      <c r="HH47741"/>
      <c r="IW47741" s="36"/>
      <c r="JI47741"/>
      <c r="JJ47741"/>
      <c r="KX47741" s="23"/>
      <c r="KY47741" s="23"/>
    </row>
    <row r="47742" spans="36:311" x14ac:dyDescent="0.2">
      <c r="AJ47742" s="23"/>
      <c r="HH47742"/>
      <c r="IW47742" s="36"/>
      <c r="JI47742"/>
      <c r="JJ47742"/>
      <c r="KX47742" s="23"/>
      <c r="KY47742" s="23"/>
    </row>
    <row r="47743" spans="36:311" x14ac:dyDescent="0.2">
      <c r="AJ47743" s="23"/>
      <c r="HH47743"/>
      <c r="IW47743" s="36"/>
      <c r="JI47743"/>
      <c r="JJ47743"/>
      <c r="KX47743" s="23"/>
      <c r="KY47743" s="23"/>
    </row>
    <row r="47744" spans="36:311" x14ac:dyDescent="0.2">
      <c r="AJ47744" s="23"/>
      <c r="HH47744"/>
      <c r="IW47744" s="36"/>
      <c r="JI47744"/>
      <c r="JJ47744"/>
      <c r="KX47744" s="23"/>
      <c r="KY47744" s="23"/>
    </row>
    <row r="47745" spans="36:311" x14ac:dyDescent="0.2">
      <c r="AJ47745" s="23"/>
      <c r="HH47745"/>
      <c r="IW47745" s="36"/>
      <c r="JI47745"/>
      <c r="JJ47745"/>
      <c r="KX47745" s="23"/>
      <c r="KY47745" s="23"/>
    </row>
    <row r="47746" spans="36:311" x14ac:dyDescent="0.2">
      <c r="AJ47746" s="23"/>
      <c r="HH47746"/>
      <c r="IW47746" s="36"/>
      <c r="JI47746"/>
      <c r="JJ47746"/>
      <c r="KX47746" s="23"/>
      <c r="KY47746" s="23"/>
    </row>
    <row r="47747" spans="36:311" x14ac:dyDescent="0.2">
      <c r="AJ47747" s="23"/>
      <c r="HH47747"/>
      <c r="IW47747" s="36"/>
      <c r="JI47747"/>
      <c r="JJ47747"/>
      <c r="KX47747" s="23"/>
      <c r="KY47747" s="23"/>
    </row>
    <row r="47748" spans="36:311" x14ac:dyDescent="0.2">
      <c r="AJ47748" s="23"/>
      <c r="HH47748"/>
      <c r="IW47748" s="36"/>
      <c r="JI47748"/>
      <c r="JJ47748"/>
      <c r="KX47748" s="23"/>
      <c r="KY47748" s="23"/>
    </row>
    <row r="47749" spans="36:311" x14ac:dyDescent="0.2">
      <c r="AJ47749" s="23"/>
      <c r="HH47749"/>
      <c r="IW47749" s="36"/>
      <c r="JI47749"/>
      <c r="JJ47749"/>
      <c r="KX47749" s="23"/>
      <c r="KY47749" s="23"/>
    </row>
    <row r="47750" spans="36:311" x14ac:dyDescent="0.2">
      <c r="AJ47750" s="23"/>
      <c r="HH47750"/>
      <c r="IW47750" s="36"/>
      <c r="JI47750"/>
      <c r="JJ47750"/>
      <c r="KX47750" s="23"/>
      <c r="KY47750" s="23"/>
    </row>
    <row r="47751" spans="36:311" x14ac:dyDescent="0.2">
      <c r="AJ47751" s="23"/>
      <c r="HH47751"/>
      <c r="IW47751" s="36"/>
      <c r="JI47751"/>
      <c r="JJ47751"/>
      <c r="KX47751" s="23"/>
      <c r="KY47751" s="23"/>
    </row>
    <row r="47752" spans="36:311" x14ac:dyDescent="0.2">
      <c r="AJ47752" s="23"/>
      <c r="HH47752"/>
      <c r="IW47752" s="36"/>
      <c r="JI47752"/>
      <c r="JJ47752"/>
      <c r="KX47752" s="23"/>
      <c r="KY47752" s="23"/>
    </row>
    <row r="47753" spans="36:311" x14ac:dyDescent="0.2">
      <c r="AJ47753" s="23"/>
      <c r="HH47753"/>
      <c r="IW47753" s="36"/>
      <c r="JI47753"/>
      <c r="JJ47753"/>
      <c r="KX47753" s="23"/>
      <c r="KY47753" s="23"/>
    </row>
    <row r="47754" spans="36:311" x14ac:dyDescent="0.2">
      <c r="AJ47754" s="23"/>
      <c r="HH47754"/>
      <c r="IW47754" s="36"/>
      <c r="JI47754"/>
      <c r="JJ47754"/>
      <c r="KX47754" s="23"/>
      <c r="KY47754" s="23"/>
    </row>
    <row r="47755" spans="36:311" x14ac:dyDescent="0.2">
      <c r="AJ47755" s="23"/>
      <c r="HH47755"/>
      <c r="IW47755" s="36"/>
      <c r="JI47755"/>
      <c r="JJ47755"/>
      <c r="KX47755" s="23"/>
      <c r="KY47755" s="23"/>
    </row>
    <row r="47756" spans="36:311" x14ac:dyDescent="0.2">
      <c r="AJ47756" s="23"/>
      <c r="HH47756"/>
      <c r="IW47756" s="36"/>
      <c r="JI47756"/>
      <c r="JJ47756"/>
      <c r="KX47756" s="23"/>
      <c r="KY47756" s="23"/>
    </row>
    <row r="47757" spans="36:311" x14ac:dyDescent="0.2">
      <c r="AJ47757" s="23"/>
      <c r="HH47757"/>
      <c r="IW47757" s="36"/>
      <c r="JI47757"/>
      <c r="JJ47757"/>
      <c r="KX47757" s="23"/>
      <c r="KY47757" s="23"/>
    </row>
    <row r="47758" spans="36:311" x14ac:dyDescent="0.2">
      <c r="AJ47758" s="23"/>
      <c r="HH47758"/>
      <c r="IW47758" s="36"/>
      <c r="JI47758"/>
      <c r="JJ47758"/>
      <c r="KX47758" s="23"/>
      <c r="KY47758" s="23"/>
    </row>
    <row r="47759" spans="36:311" x14ac:dyDescent="0.2">
      <c r="AJ47759" s="23"/>
      <c r="HH47759"/>
      <c r="IW47759" s="36"/>
      <c r="JI47759"/>
      <c r="JJ47759"/>
      <c r="KX47759" s="23"/>
      <c r="KY47759" s="23"/>
    </row>
    <row r="47760" spans="36:311" x14ac:dyDescent="0.2">
      <c r="AJ47760" s="23"/>
      <c r="HH47760"/>
      <c r="IW47760" s="36"/>
      <c r="JI47760"/>
      <c r="JJ47760"/>
      <c r="KX47760" s="23"/>
      <c r="KY47760" s="23"/>
    </row>
    <row r="47761" spans="36:311" x14ac:dyDescent="0.2">
      <c r="AJ47761" s="23"/>
      <c r="HH47761"/>
      <c r="IW47761" s="36"/>
      <c r="JI47761"/>
      <c r="JJ47761"/>
      <c r="KX47761" s="23"/>
      <c r="KY47761" s="23"/>
    </row>
    <row r="47762" spans="36:311" x14ac:dyDescent="0.2">
      <c r="AJ47762" s="23"/>
      <c r="HH47762"/>
      <c r="IW47762" s="36"/>
      <c r="JI47762"/>
      <c r="JJ47762"/>
      <c r="KX47762" s="23"/>
      <c r="KY47762" s="23"/>
    </row>
    <row r="47763" spans="36:311" x14ac:dyDescent="0.2">
      <c r="AJ47763" s="23"/>
      <c r="HH47763"/>
      <c r="IW47763" s="36"/>
      <c r="JI47763"/>
      <c r="JJ47763"/>
      <c r="KX47763" s="23"/>
      <c r="KY47763" s="23"/>
    </row>
    <row r="47764" spans="36:311" x14ac:dyDescent="0.2">
      <c r="AJ47764" s="23"/>
      <c r="HH47764"/>
      <c r="IW47764" s="36"/>
      <c r="JI47764"/>
      <c r="JJ47764"/>
      <c r="KX47764" s="23"/>
      <c r="KY47764" s="23"/>
    </row>
    <row r="47765" spans="36:311" x14ac:dyDescent="0.2">
      <c r="AJ47765" s="23"/>
      <c r="HH47765"/>
      <c r="IW47765" s="36"/>
      <c r="JI47765"/>
      <c r="JJ47765"/>
      <c r="KX47765" s="23"/>
      <c r="KY47765" s="23"/>
    </row>
    <row r="47766" spans="36:311" x14ac:dyDescent="0.2">
      <c r="AJ47766" s="23"/>
      <c r="HH47766"/>
      <c r="IW47766" s="36"/>
      <c r="JI47766"/>
      <c r="JJ47766"/>
      <c r="KX47766" s="23"/>
      <c r="KY47766" s="23"/>
    </row>
    <row r="47767" spans="36:311" x14ac:dyDescent="0.2">
      <c r="AJ47767" s="23"/>
      <c r="HH47767"/>
      <c r="IW47767" s="36"/>
      <c r="JI47767"/>
      <c r="JJ47767"/>
      <c r="KX47767" s="23"/>
      <c r="KY47767" s="23"/>
    </row>
    <row r="47768" spans="36:311" x14ac:dyDescent="0.2">
      <c r="AJ47768" s="23"/>
      <c r="HH47768"/>
      <c r="IW47768" s="36"/>
      <c r="JI47768"/>
      <c r="JJ47768"/>
      <c r="KX47768" s="23"/>
      <c r="KY47768" s="23"/>
    </row>
    <row r="47769" spans="36:311" x14ac:dyDescent="0.2">
      <c r="AJ47769" s="23"/>
      <c r="HH47769"/>
      <c r="IW47769" s="36"/>
      <c r="JI47769"/>
      <c r="JJ47769"/>
      <c r="KX47769" s="23"/>
      <c r="KY47769" s="23"/>
    </row>
    <row r="47770" spans="36:311" x14ac:dyDescent="0.2">
      <c r="AJ47770" s="23"/>
      <c r="HH47770"/>
      <c r="IW47770" s="36"/>
      <c r="JI47770"/>
      <c r="JJ47770"/>
      <c r="KX47770" s="23"/>
      <c r="KY47770" s="23"/>
    </row>
    <row r="47771" spans="36:311" x14ac:dyDescent="0.2">
      <c r="AJ47771" s="23"/>
      <c r="HH47771"/>
      <c r="IW47771" s="36"/>
      <c r="JI47771"/>
      <c r="JJ47771"/>
      <c r="KX47771" s="23"/>
      <c r="KY47771" s="23"/>
    </row>
    <row r="47772" spans="36:311" x14ac:dyDescent="0.2">
      <c r="AJ47772" s="23"/>
      <c r="HH47772"/>
      <c r="IW47772" s="36"/>
      <c r="JI47772"/>
      <c r="JJ47772"/>
      <c r="KX47772" s="23"/>
      <c r="KY47772" s="23"/>
    </row>
    <row r="47773" spans="36:311" x14ac:dyDescent="0.2">
      <c r="AJ47773" s="23"/>
      <c r="HH47773"/>
      <c r="IW47773" s="36"/>
      <c r="JI47773"/>
      <c r="JJ47773"/>
      <c r="KX47773" s="23"/>
      <c r="KY47773" s="23"/>
    </row>
    <row r="47774" spans="36:311" x14ac:dyDescent="0.2">
      <c r="AJ47774" s="23"/>
      <c r="HH47774"/>
      <c r="IW47774" s="36"/>
      <c r="JI47774"/>
      <c r="JJ47774"/>
      <c r="KX47774" s="23"/>
      <c r="KY47774" s="23"/>
    </row>
    <row r="47775" spans="36:311" x14ac:dyDescent="0.2">
      <c r="AJ47775" s="23"/>
      <c r="HH47775"/>
      <c r="IW47775" s="36"/>
      <c r="JI47775"/>
      <c r="JJ47775"/>
      <c r="KX47775" s="23"/>
      <c r="KY47775" s="23"/>
    </row>
    <row r="47776" spans="36:311" x14ac:dyDescent="0.2">
      <c r="AJ47776" s="23"/>
      <c r="HH47776"/>
      <c r="IW47776" s="36"/>
      <c r="JI47776"/>
      <c r="JJ47776"/>
      <c r="KX47776" s="23"/>
      <c r="KY47776" s="23"/>
    </row>
    <row r="47777" spans="36:311" x14ac:dyDescent="0.2">
      <c r="AJ47777" s="23"/>
      <c r="HH47777"/>
      <c r="IW47777" s="36"/>
      <c r="JI47777"/>
      <c r="JJ47777"/>
      <c r="KX47777" s="23"/>
      <c r="KY47777" s="23"/>
    </row>
    <row r="47778" spans="36:311" x14ac:dyDescent="0.2">
      <c r="AJ47778" s="23"/>
      <c r="HH47778"/>
      <c r="IW47778" s="36"/>
      <c r="JI47778"/>
      <c r="JJ47778"/>
      <c r="KX47778" s="23"/>
      <c r="KY47778" s="23"/>
    </row>
    <row r="47779" spans="36:311" x14ac:dyDescent="0.2">
      <c r="AJ47779" s="23"/>
      <c r="HH47779"/>
      <c r="IW47779" s="36"/>
      <c r="JI47779"/>
      <c r="JJ47779"/>
      <c r="KX47779" s="23"/>
      <c r="KY47779" s="23"/>
    </row>
    <row r="47780" spans="36:311" x14ac:dyDescent="0.2">
      <c r="AJ47780" s="23"/>
      <c r="HH47780"/>
      <c r="IW47780" s="36"/>
      <c r="JI47780"/>
      <c r="JJ47780"/>
      <c r="KX47780" s="23"/>
      <c r="KY47780" s="23"/>
    </row>
    <row r="47781" spans="36:311" x14ac:dyDescent="0.2">
      <c r="AJ47781" s="23"/>
      <c r="HH47781"/>
      <c r="IW47781" s="36"/>
      <c r="JI47781"/>
      <c r="JJ47781"/>
      <c r="KX47781" s="23"/>
      <c r="KY47781" s="23"/>
    </row>
    <row r="47782" spans="36:311" x14ac:dyDescent="0.2">
      <c r="AJ47782" s="23"/>
      <c r="HH47782"/>
      <c r="IW47782" s="36"/>
      <c r="JI47782"/>
      <c r="JJ47782"/>
      <c r="KX47782" s="23"/>
      <c r="KY47782" s="23"/>
    </row>
    <row r="47783" spans="36:311" x14ac:dyDescent="0.2">
      <c r="AJ47783" s="23"/>
      <c r="HH47783"/>
      <c r="IW47783" s="36"/>
      <c r="JI47783"/>
      <c r="JJ47783"/>
      <c r="KX47783" s="23"/>
      <c r="KY47783" s="23"/>
    </row>
    <row r="47784" spans="36:311" x14ac:dyDescent="0.2">
      <c r="AJ47784" s="23"/>
      <c r="HH47784"/>
      <c r="IW47784" s="36"/>
      <c r="JI47784"/>
      <c r="JJ47784"/>
      <c r="KX47784" s="23"/>
      <c r="KY47784" s="23"/>
    </row>
    <row r="47785" spans="36:311" x14ac:dyDescent="0.2">
      <c r="AJ47785" s="23"/>
      <c r="HH47785"/>
      <c r="IW47785" s="36"/>
      <c r="JI47785"/>
      <c r="JJ47785"/>
      <c r="KX47785" s="23"/>
      <c r="KY47785" s="23"/>
    </row>
    <row r="47786" spans="36:311" x14ac:dyDescent="0.2">
      <c r="AJ47786" s="23"/>
      <c r="HH47786"/>
      <c r="IW47786" s="36"/>
      <c r="JI47786"/>
      <c r="JJ47786"/>
      <c r="KX47786" s="23"/>
      <c r="KY47786" s="23"/>
    </row>
    <row r="47787" spans="36:311" x14ac:dyDescent="0.2">
      <c r="AJ47787" s="23"/>
      <c r="HH47787"/>
      <c r="IW47787" s="36"/>
      <c r="JI47787"/>
      <c r="JJ47787"/>
      <c r="KX47787" s="23"/>
      <c r="KY47787" s="23"/>
    </row>
    <row r="47788" spans="36:311" x14ac:dyDescent="0.2">
      <c r="AJ47788" s="23"/>
      <c r="HH47788"/>
      <c r="IW47788" s="36"/>
      <c r="JI47788"/>
      <c r="JJ47788"/>
      <c r="KX47788" s="23"/>
      <c r="KY47788" s="23"/>
    </row>
    <row r="47789" spans="36:311" x14ac:dyDescent="0.2">
      <c r="AJ47789" s="23"/>
      <c r="HH47789"/>
      <c r="IW47789" s="36"/>
      <c r="JI47789"/>
      <c r="JJ47789"/>
      <c r="KX47789" s="23"/>
      <c r="KY47789" s="23"/>
    </row>
    <row r="47790" spans="36:311" x14ac:dyDescent="0.2">
      <c r="AJ47790" s="23"/>
      <c r="HH47790"/>
      <c r="IW47790" s="36"/>
      <c r="JI47790"/>
      <c r="JJ47790"/>
      <c r="KX47790" s="23"/>
      <c r="KY47790" s="23"/>
    </row>
    <row r="47791" spans="36:311" x14ac:dyDescent="0.2">
      <c r="AJ47791" s="23"/>
      <c r="HH47791"/>
      <c r="IW47791" s="36"/>
      <c r="JI47791"/>
      <c r="JJ47791"/>
      <c r="KX47791" s="23"/>
      <c r="KY47791" s="23"/>
    </row>
    <row r="47792" spans="36:311" x14ac:dyDescent="0.2">
      <c r="AJ47792" s="23"/>
      <c r="HH47792"/>
      <c r="IW47792" s="36"/>
      <c r="JI47792"/>
      <c r="JJ47792"/>
      <c r="KX47792" s="23"/>
      <c r="KY47792" s="23"/>
    </row>
    <row r="47793" spans="36:311" x14ac:dyDescent="0.2">
      <c r="AJ47793" s="23"/>
      <c r="HH47793"/>
      <c r="IW47793" s="36"/>
      <c r="JI47793"/>
      <c r="JJ47793"/>
      <c r="KX47793" s="23"/>
      <c r="KY47793" s="23"/>
    </row>
    <row r="47794" spans="36:311" x14ac:dyDescent="0.2">
      <c r="AJ47794" s="23"/>
      <c r="HH47794"/>
      <c r="IW47794" s="36"/>
      <c r="JI47794"/>
      <c r="JJ47794"/>
      <c r="KX47794" s="23"/>
      <c r="KY47794" s="23"/>
    </row>
    <row r="47795" spans="36:311" x14ac:dyDescent="0.2">
      <c r="AJ47795" s="23"/>
      <c r="HH47795"/>
      <c r="IW47795" s="36"/>
      <c r="JI47795"/>
      <c r="JJ47795"/>
      <c r="KX47795" s="23"/>
      <c r="KY47795" s="23"/>
    </row>
    <row r="47796" spans="36:311" x14ac:dyDescent="0.2">
      <c r="AJ47796" s="23"/>
      <c r="HH47796"/>
      <c r="IW47796" s="36"/>
      <c r="JI47796"/>
      <c r="JJ47796"/>
      <c r="KX47796" s="23"/>
      <c r="KY47796" s="23"/>
    </row>
    <row r="47797" spans="36:311" x14ac:dyDescent="0.2">
      <c r="AJ47797" s="23"/>
      <c r="HH47797"/>
      <c r="IW47797" s="36"/>
      <c r="JI47797"/>
      <c r="JJ47797"/>
      <c r="KX47797" s="23"/>
      <c r="KY47797" s="23"/>
    </row>
    <row r="47798" spans="36:311" x14ac:dyDescent="0.2">
      <c r="AJ47798" s="23"/>
      <c r="HH47798"/>
      <c r="IW47798" s="36"/>
      <c r="JI47798"/>
      <c r="JJ47798"/>
      <c r="KX47798" s="23"/>
      <c r="KY47798" s="23"/>
    </row>
    <row r="47799" spans="36:311" x14ac:dyDescent="0.2">
      <c r="AJ47799" s="23"/>
      <c r="HH47799"/>
      <c r="IW47799" s="36"/>
      <c r="JI47799"/>
      <c r="JJ47799"/>
      <c r="KX47799" s="23"/>
      <c r="KY47799" s="23"/>
    </row>
    <row r="47800" spans="36:311" x14ac:dyDescent="0.2">
      <c r="AJ47800" s="23"/>
      <c r="HH47800"/>
      <c r="IW47800" s="36"/>
      <c r="JI47800"/>
      <c r="JJ47800"/>
      <c r="KX47800" s="23"/>
      <c r="KY47800" s="23"/>
    </row>
    <row r="47801" spans="36:311" x14ac:dyDescent="0.2">
      <c r="AJ47801" s="23"/>
      <c r="HH47801"/>
      <c r="IW47801" s="36"/>
      <c r="JI47801"/>
      <c r="JJ47801"/>
      <c r="KX47801" s="23"/>
      <c r="KY47801" s="23"/>
    </row>
    <row r="47802" spans="36:311" x14ac:dyDescent="0.2">
      <c r="AJ47802" s="23"/>
      <c r="HH47802"/>
      <c r="IW47802" s="36"/>
      <c r="JI47802"/>
      <c r="JJ47802"/>
      <c r="KX47802" s="23"/>
      <c r="KY47802" s="23"/>
    </row>
    <row r="47803" spans="36:311" x14ac:dyDescent="0.2">
      <c r="AJ47803" s="23"/>
      <c r="HH47803"/>
      <c r="IW47803" s="36"/>
      <c r="JI47803"/>
      <c r="JJ47803"/>
      <c r="KX47803" s="23"/>
      <c r="KY47803" s="23"/>
    </row>
    <row r="47804" spans="36:311" x14ac:dyDescent="0.2">
      <c r="AJ47804" s="23"/>
      <c r="HH47804"/>
      <c r="IW47804" s="36"/>
      <c r="JI47804"/>
      <c r="JJ47804"/>
      <c r="KX47804" s="23"/>
      <c r="KY47804" s="23"/>
    </row>
    <row r="47805" spans="36:311" x14ac:dyDescent="0.2">
      <c r="AJ47805" s="23"/>
      <c r="HH47805"/>
      <c r="IW47805" s="36"/>
      <c r="JI47805"/>
      <c r="JJ47805"/>
      <c r="KX47805" s="23"/>
      <c r="KY47805" s="23"/>
    </row>
    <row r="47806" spans="36:311" x14ac:dyDescent="0.2">
      <c r="AJ47806" s="23"/>
      <c r="HH47806"/>
      <c r="IW47806" s="36"/>
      <c r="JI47806"/>
      <c r="JJ47806"/>
      <c r="KX47806" s="23"/>
      <c r="KY47806" s="23"/>
    </row>
    <row r="47807" spans="36:311" x14ac:dyDescent="0.2">
      <c r="AJ47807" s="23"/>
      <c r="HH47807"/>
      <c r="IW47807" s="36"/>
      <c r="JI47807"/>
      <c r="JJ47807"/>
      <c r="KX47807" s="23"/>
      <c r="KY47807" s="23"/>
    </row>
    <row r="47808" spans="36:311" x14ac:dyDescent="0.2">
      <c r="AJ47808" s="23"/>
      <c r="HH47808"/>
      <c r="IW47808" s="36"/>
      <c r="JI47808"/>
      <c r="JJ47808"/>
      <c r="KX47808" s="23"/>
      <c r="KY47808" s="23"/>
    </row>
    <row r="47809" spans="36:311" x14ac:dyDescent="0.2">
      <c r="AJ47809" s="23"/>
      <c r="HH47809"/>
      <c r="IW47809" s="36"/>
      <c r="JI47809"/>
      <c r="JJ47809"/>
      <c r="KX47809" s="23"/>
      <c r="KY47809" s="23"/>
    </row>
    <row r="47810" spans="36:311" x14ac:dyDescent="0.2">
      <c r="AJ47810" s="23"/>
      <c r="HH47810"/>
      <c r="IW47810" s="36"/>
      <c r="JI47810"/>
      <c r="JJ47810"/>
      <c r="KX47810" s="23"/>
      <c r="KY47810" s="23"/>
    </row>
    <row r="47811" spans="36:311" x14ac:dyDescent="0.2">
      <c r="AJ47811" s="23"/>
      <c r="HH47811"/>
      <c r="IW47811" s="36"/>
      <c r="JI47811"/>
      <c r="JJ47811"/>
      <c r="KX47811" s="23"/>
      <c r="KY47811" s="23"/>
    </row>
    <row r="47812" spans="36:311" x14ac:dyDescent="0.2">
      <c r="AJ47812" s="23"/>
      <c r="HH47812"/>
      <c r="IW47812" s="36"/>
      <c r="JI47812"/>
      <c r="JJ47812"/>
      <c r="KX47812" s="23"/>
      <c r="KY47812" s="23"/>
    </row>
    <row r="47813" spans="36:311" x14ac:dyDescent="0.2">
      <c r="AJ47813" s="23"/>
      <c r="HH47813"/>
      <c r="IW47813" s="36"/>
      <c r="JI47813"/>
      <c r="JJ47813"/>
      <c r="KX47813" s="23"/>
      <c r="KY47813" s="23"/>
    </row>
    <row r="47814" spans="36:311" x14ac:dyDescent="0.2">
      <c r="AJ47814" s="23"/>
      <c r="HH47814"/>
      <c r="IW47814" s="36"/>
      <c r="JI47814"/>
      <c r="JJ47814"/>
      <c r="KX47814" s="23"/>
      <c r="KY47814" s="23"/>
    </row>
    <row r="47815" spans="36:311" x14ac:dyDescent="0.2">
      <c r="AJ47815" s="23"/>
      <c r="HH47815"/>
      <c r="IW47815" s="36"/>
      <c r="JI47815"/>
      <c r="JJ47815"/>
      <c r="KX47815" s="23"/>
      <c r="KY47815" s="23"/>
    </row>
    <row r="47816" spans="36:311" x14ac:dyDescent="0.2">
      <c r="AJ47816" s="23"/>
      <c r="HH47816"/>
      <c r="IW47816" s="36"/>
      <c r="JI47816"/>
      <c r="JJ47816"/>
      <c r="KX47816" s="23"/>
      <c r="KY47816" s="23"/>
    </row>
    <row r="47817" spans="36:311" x14ac:dyDescent="0.2">
      <c r="AJ47817" s="23"/>
      <c r="HH47817"/>
      <c r="IW47817" s="36"/>
      <c r="JI47817"/>
      <c r="JJ47817"/>
      <c r="KX47817" s="23"/>
      <c r="KY47817" s="23"/>
    </row>
    <row r="47818" spans="36:311" x14ac:dyDescent="0.2">
      <c r="AJ47818" s="23"/>
      <c r="HH47818"/>
      <c r="IW47818" s="36"/>
      <c r="JI47818"/>
      <c r="JJ47818"/>
      <c r="KX47818" s="23"/>
      <c r="KY47818" s="23"/>
    </row>
    <row r="47819" spans="36:311" x14ac:dyDescent="0.2">
      <c r="AJ47819" s="23"/>
      <c r="HH47819"/>
      <c r="IW47819" s="36"/>
      <c r="JI47819"/>
      <c r="JJ47819"/>
      <c r="KX47819" s="23"/>
      <c r="KY47819" s="23"/>
    </row>
    <row r="47820" spans="36:311" x14ac:dyDescent="0.2">
      <c r="AJ47820" s="23"/>
      <c r="HH47820"/>
      <c r="IW47820" s="36"/>
      <c r="JI47820"/>
      <c r="JJ47820"/>
      <c r="KX47820" s="23"/>
      <c r="KY47820" s="23"/>
    </row>
    <row r="47821" spans="36:311" x14ac:dyDescent="0.2">
      <c r="AJ47821" s="23"/>
      <c r="HH47821"/>
      <c r="IW47821" s="36"/>
      <c r="JI47821"/>
      <c r="JJ47821"/>
      <c r="KX47821" s="23"/>
      <c r="KY47821" s="23"/>
    </row>
    <row r="47822" spans="36:311" x14ac:dyDescent="0.2">
      <c r="AJ47822" s="23"/>
      <c r="HH47822"/>
      <c r="IW47822" s="36"/>
      <c r="JI47822"/>
      <c r="JJ47822"/>
      <c r="KX47822" s="23"/>
      <c r="KY47822" s="23"/>
    </row>
    <row r="47823" spans="36:311" x14ac:dyDescent="0.2">
      <c r="AJ47823" s="23"/>
      <c r="HH47823"/>
      <c r="IW47823" s="36"/>
      <c r="JI47823"/>
      <c r="JJ47823"/>
      <c r="KX47823" s="23"/>
      <c r="KY47823" s="23"/>
    </row>
    <row r="47824" spans="36:311" x14ac:dyDescent="0.2">
      <c r="AJ47824" s="23"/>
      <c r="HH47824"/>
      <c r="IW47824" s="36"/>
      <c r="JI47824"/>
      <c r="JJ47824"/>
      <c r="KX47824" s="23"/>
      <c r="KY47824" s="23"/>
    </row>
    <row r="47825" spans="36:311" x14ac:dyDescent="0.2">
      <c r="AJ47825" s="23"/>
      <c r="HH47825"/>
      <c r="IW47825" s="36"/>
      <c r="JI47825"/>
      <c r="JJ47825"/>
      <c r="KX47825" s="23"/>
      <c r="KY47825" s="23"/>
    </row>
    <row r="47826" spans="36:311" x14ac:dyDescent="0.2">
      <c r="AJ47826" s="23"/>
      <c r="HH47826"/>
      <c r="IW47826" s="36"/>
      <c r="JI47826"/>
      <c r="JJ47826"/>
      <c r="KX47826" s="23"/>
      <c r="KY47826" s="23"/>
    </row>
    <row r="47827" spans="36:311" x14ac:dyDescent="0.2">
      <c r="AJ47827" s="23"/>
      <c r="HH47827"/>
      <c r="IW47827" s="36"/>
      <c r="JI47827"/>
      <c r="JJ47827"/>
      <c r="KX47827" s="23"/>
      <c r="KY47827" s="23"/>
    </row>
    <row r="47828" spans="36:311" x14ac:dyDescent="0.2">
      <c r="AJ47828" s="23"/>
      <c r="HH47828"/>
      <c r="IW47828" s="36"/>
      <c r="JI47828"/>
      <c r="JJ47828"/>
      <c r="KX47828" s="23"/>
      <c r="KY47828" s="23"/>
    </row>
    <row r="47829" spans="36:311" x14ac:dyDescent="0.2">
      <c r="AJ47829" s="23"/>
      <c r="HH47829"/>
      <c r="IW47829" s="36"/>
      <c r="JI47829"/>
      <c r="JJ47829"/>
      <c r="KX47829" s="23"/>
      <c r="KY47829" s="23"/>
    </row>
    <row r="47830" spans="36:311" x14ac:dyDescent="0.2">
      <c r="AJ47830" s="23"/>
      <c r="HH47830"/>
      <c r="IW47830" s="36"/>
      <c r="JI47830"/>
      <c r="JJ47830"/>
      <c r="KX47830" s="23"/>
      <c r="KY47830" s="23"/>
    </row>
    <row r="47831" spans="36:311" x14ac:dyDescent="0.2">
      <c r="AJ47831" s="23"/>
      <c r="HH47831"/>
      <c r="IW47831" s="36"/>
      <c r="JI47831"/>
      <c r="JJ47831"/>
      <c r="KX47831" s="23"/>
      <c r="KY47831" s="23"/>
    </row>
    <row r="47832" spans="36:311" x14ac:dyDescent="0.2">
      <c r="AJ47832" s="23"/>
      <c r="HH47832"/>
      <c r="IW47832" s="36"/>
      <c r="JI47832"/>
      <c r="JJ47832"/>
      <c r="KX47832" s="23"/>
      <c r="KY47832" s="23"/>
    </row>
    <row r="47833" spans="36:311" x14ac:dyDescent="0.2">
      <c r="AJ47833" s="23"/>
      <c r="HH47833"/>
      <c r="IW47833" s="36"/>
      <c r="JI47833"/>
      <c r="JJ47833"/>
      <c r="KX47833" s="23"/>
      <c r="KY47833" s="23"/>
    </row>
    <row r="47834" spans="36:311" x14ac:dyDescent="0.2">
      <c r="AJ47834" s="23"/>
      <c r="HH47834"/>
      <c r="IW47834" s="36"/>
      <c r="JI47834"/>
      <c r="JJ47834"/>
      <c r="KX47834" s="23"/>
      <c r="KY47834" s="23"/>
    </row>
    <row r="47835" spans="36:311" x14ac:dyDescent="0.2">
      <c r="AJ47835" s="23"/>
      <c r="HH47835"/>
      <c r="IW47835" s="36"/>
      <c r="JI47835"/>
      <c r="JJ47835"/>
      <c r="KX47835" s="23"/>
      <c r="KY47835" s="23"/>
    </row>
    <row r="47836" spans="36:311" x14ac:dyDescent="0.2">
      <c r="AJ47836" s="23"/>
      <c r="HH47836"/>
      <c r="IW47836" s="36"/>
      <c r="JI47836"/>
      <c r="JJ47836"/>
      <c r="KX47836" s="23"/>
      <c r="KY47836" s="23"/>
    </row>
    <row r="47837" spans="36:311" x14ac:dyDescent="0.2">
      <c r="AJ47837" s="23"/>
      <c r="HH47837"/>
      <c r="IW47837" s="36"/>
      <c r="JI47837"/>
      <c r="JJ47837"/>
      <c r="KX47837" s="23"/>
      <c r="KY47837" s="23"/>
    </row>
    <row r="47838" spans="36:311" x14ac:dyDescent="0.2">
      <c r="AJ47838" s="23"/>
      <c r="HH47838"/>
      <c r="IW47838" s="36"/>
      <c r="JI47838"/>
      <c r="JJ47838"/>
      <c r="KX47838" s="23"/>
      <c r="KY47838" s="23"/>
    </row>
    <row r="47839" spans="36:311" x14ac:dyDescent="0.2">
      <c r="AJ47839" s="23"/>
      <c r="HH47839"/>
      <c r="IW47839" s="36"/>
      <c r="JI47839"/>
      <c r="JJ47839"/>
      <c r="KX47839" s="23"/>
      <c r="KY47839" s="23"/>
    </row>
    <row r="47840" spans="36:311" x14ac:dyDescent="0.2">
      <c r="AJ47840" s="23"/>
      <c r="HH47840"/>
      <c r="IW47840" s="36"/>
      <c r="JI47840"/>
      <c r="JJ47840"/>
      <c r="KX47840" s="23"/>
      <c r="KY47840" s="23"/>
    </row>
    <row r="47841" spans="36:311" x14ac:dyDescent="0.2">
      <c r="AJ47841" s="23"/>
      <c r="HH47841"/>
      <c r="IW47841" s="36"/>
      <c r="JI47841"/>
      <c r="JJ47841"/>
      <c r="KX47841" s="23"/>
      <c r="KY47841" s="23"/>
    </row>
    <row r="47842" spans="36:311" x14ac:dyDescent="0.2">
      <c r="AJ47842" s="23"/>
      <c r="HH47842"/>
      <c r="IW47842" s="36"/>
      <c r="JI47842"/>
      <c r="JJ47842"/>
      <c r="KX47842" s="23"/>
      <c r="KY47842" s="23"/>
    </row>
    <row r="47843" spans="36:311" x14ac:dyDescent="0.2">
      <c r="AJ47843" s="23"/>
      <c r="HH47843"/>
      <c r="IW47843" s="36"/>
      <c r="JI47843"/>
      <c r="JJ47843"/>
      <c r="KX47843" s="23"/>
      <c r="KY47843" s="23"/>
    </row>
    <row r="47844" spans="36:311" x14ac:dyDescent="0.2">
      <c r="AJ47844" s="23"/>
      <c r="HH47844"/>
      <c r="IW47844" s="36"/>
      <c r="JI47844"/>
      <c r="JJ47844"/>
      <c r="KX47844" s="23"/>
      <c r="KY47844" s="23"/>
    </row>
    <row r="47845" spans="36:311" x14ac:dyDescent="0.2">
      <c r="AJ47845" s="23"/>
      <c r="HH47845"/>
      <c r="IW47845" s="36"/>
      <c r="JI47845"/>
      <c r="JJ47845"/>
      <c r="KX47845" s="23"/>
      <c r="KY47845" s="23"/>
    </row>
    <row r="47846" spans="36:311" x14ac:dyDescent="0.2">
      <c r="AJ47846" s="23"/>
      <c r="HH47846"/>
      <c r="IW47846" s="36"/>
      <c r="JI47846"/>
      <c r="JJ47846"/>
      <c r="KX47846" s="23"/>
      <c r="KY47846" s="23"/>
    </row>
    <row r="47847" spans="36:311" x14ac:dyDescent="0.2">
      <c r="AJ47847" s="23"/>
      <c r="HH47847"/>
      <c r="IW47847" s="36"/>
      <c r="JI47847"/>
      <c r="JJ47847"/>
      <c r="KX47847" s="23"/>
      <c r="KY47847" s="23"/>
    </row>
    <row r="47848" spans="36:311" x14ac:dyDescent="0.2">
      <c r="AJ47848" s="23"/>
      <c r="HH47848"/>
      <c r="IW47848" s="36"/>
      <c r="JI47848"/>
      <c r="JJ47848"/>
      <c r="KX47848" s="23"/>
      <c r="KY47848" s="23"/>
    </row>
    <row r="47849" spans="36:311" x14ac:dyDescent="0.2">
      <c r="AJ47849" s="23"/>
      <c r="HH47849"/>
      <c r="IW47849" s="36"/>
      <c r="JI47849"/>
      <c r="JJ47849"/>
      <c r="KX47849" s="23"/>
      <c r="KY47849" s="23"/>
    </row>
    <row r="47850" spans="36:311" x14ac:dyDescent="0.2">
      <c r="AJ47850" s="23"/>
      <c r="HH47850"/>
      <c r="IW47850" s="36"/>
      <c r="JI47850"/>
      <c r="JJ47850"/>
      <c r="KX47850" s="23"/>
      <c r="KY47850" s="23"/>
    </row>
    <row r="47851" spans="36:311" x14ac:dyDescent="0.2">
      <c r="AJ47851" s="23"/>
      <c r="HH47851"/>
      <c r="IW47851" s="36"/>
      <c r="JI47851"/>
      <c r="JJ47851"/>
      <c r="KX47851" s="23"/>
      <c r="KY47851" s="23"/>
    </row>
    <row r="47852" spans="36:311" x14ac:dyDescent="0.2">
      <c r="AJ47852" s="23"/>
      <c r="HH47852"/>
      <c r="IW47852" s="36"/>
      <c r="JI47852"/>
      <c r="JJ47852"/>
      <c r="KX47852" s="23"/>
      <c r="KY47852" s="23"/>
    </row>
    <row r="47853" spans="36:311" x14ac:dyDescent="0.2">
      <c r="AJ47853" s="23"/>
      <c r="HH47853"/>
      <c r="IW47853" s="36"/>
      <c r="JI47853"/>
      <c r="JJ47853"/>
      <c r="KX47853" s="23"/>
      <c r="KY47853" s="23"/>
    </row>
    <row r="47854" spans="36:311" x14ac:dyDescent="0.2">
      <c r="AJ47854" s="23"/>
      <c r="HH47854"/>
      <c r="IW47854" s="36"/>
      <c r="JI47854"/>
      <c r="JJ47854"/>
      <c r="KX47854" s="23"/>
      <c r="KY47854" s="23"/>
    </row>
    <row r="47855" spans="36:311" x14ac:dyDescent="0.2">
      <c r="AJ47855" s="23"/>
      <c r="HH47855"/>
      <c r="IW47855" s="36"/>
      <c r="JI47855"/>
      <c r="JJ47855"/>
      <c r="KX47855" s="23"/>
      <c r="KY47855" s="23"/>
    </row>
    <row r="47856" spans="36:311" x14ac:dyDescent="0.2">
      <c r="AJ47856" s="23"/>
      <c r="HH47856"/>
      <c r="IW47856" s="36"/>
      <c r="JI47856"/>
      <c r="JJ47856"/>
      <c r="KX47856" s="23"/>
      <c r="KY47856" s="23"/>
    </row>
    <row r="47857" spans="36:311" x14ac:dyDescent="0.2">
      <c r="AJ47857" s="23"/>
      <c r="HH47857"/>
      <c r="IW47857" s="36"/>
      <c r="JI47857"/>
      <c r="JJ47857"/>
      <c r="KX47857" s="23"/>
      <c r="KY47857" s="23"/>
    </row>
    <row r="47858" spans="36:311" x14ac:dyDescent="0.2">
      <c r="AJ47858" s="23"/>
      <c r="HH47858"/>
      <c r="IW47858" s="36"/>
      <c r="JI47858"/>
      <c r="JJ47858"/>
      <c r="KX47858" s="23"/>
      <c r="KY47858" s="23"/>
    </row>
    <row r="47859" spans="36:311" x14ac:dyDescent="0.2">
      <c r="AJ47859" s="23"/>
      <c r="HH47859"/>
      <c r="IW47859" s="36"/>
      <c r="JI47859"/>
      <c r="JJ47859"/>
      <c r="KX47859" s="23"/>
      <c r="KY47859" s="23"/>
    </row>
    <row r="47860" spans="36:311" x14ac:dyDescent="0.2">
      <c r="AJ47860" s="23"/>
      <c r="HH47860"/>
      <c r="IW47860" s="36"/>
      <c r="JI47860"/>
      <c r="JJ47860"/>
      <c r="KX47860" s="23"/>
      <c r="KY47860" s="23"/>
    </row>
    <row r="47861" spans="36:311" x14ac:dyDescent="0.2">
      <c r="AJ47861" s="23"/>
      <c r="HH47861"/>
      <c r="IW47861" s="36"/>
      <c r="JI47861"/>
      <c r="JJ47861"/>
      <c r="KX47861" s="23"/>
      <c r="KY47861" s="23"/>
    </row>
    <row r="47862" spans="36:311" x14ac:dyDescent="0.2">
      <c r="AJ47862" s="23"/>
      <c r="HH47862"/>
      <c r="IW47862" s="36"/>
      <c r="JI47862"/>
      <c r="JJ47862"/>
      <c r="KX47862" s="23"/>
      <c r="KY47862" s="23"/>
    </row>
    <row r="47863" spans="36:311" x14ac:dyDescent="0.2">
      <c r="AJ47863" s="23"/>
      <c r="HH47863"/>
      <c r="IW47863" s="36"/>
      <c r="JI47863"/>
      <c r="JJ47863"/>
      <c r="KX47863" s="23"/>
      <c r="KY47863" s="23"/>
    </row>
    <row r="47864" spans="36:311" x14ac:dyDescent="0.2">
      <c r="AJ47864" s="23"/>
      <c r="HH47864"/>
      <c r="IW47864" s="36"/>
      <c r="JI47864"/>
      <c r="JJ47864"/>
      <c r="KX47864" s="23"/>
      <c r="KY47864" s="23"/>
    </row>
    <row r="47865" spans="36:311" x14ac:dyDescent="0.2">
      <c r="AJ47865" s="23"/>
      <c r="HH47865"/>
      <c r="IW47865" s="36"/>
      <c r="JI47865"/>
      <c r="JJ47865"/>
      <c r="KX47865" s="23"/>
      <c r="KY47865" s="23"/>
    </row>
    <row r="47866" spans="36:311" x14ac:dyDescent="0.2">
      <c r="AJ47866" s="23"/>
      <c r="HH47866"/>
      <c r="IW47866" s="36"/>
      <c r="JI47866"/>
      <c r="JJ47866"/>
      <c r="KX47866" s="23"/>
      <c r="KY47866" s="23"/>
    </row>
    <row r="47867" spans="36:311" x14ac:dyDescent="0.2">
      <c r="AJ47867" s="23"/>
      <c r="HH47867"/>
      <c r="IW47867" s="36"/>
      <c r="JI47867"/>
      <c r="JJ47867"/>
      <c r="KX47867" s="23"/>
      <c r="KY47867" s="23"/>
    </row>
    <row r="47868" spans="36:311" x14ac:dyDescent="0.2">
      <c r="AJ47868" s="23"/>
      <c r="HH47868"/>
      <c r="IW47868" s="36"/>
      <c r="JI47868"/>
      <c r="JJ47868"/>
      <c r="KX47868" s="23"/>
      <c r="KY47868" s="23"/>
    </row>
    <row r="47869" spans="36:311" x14ac:dyDescent="0.2">
      <c r="AJ47869" s="23"/>
      <c r="HH47869"/>
      <c r="IW47869" s="36"/>
      <c r="JI47869"/>
      <c r="JJ47869"/>
      <c r="KX47869" s="23"/>
      <c r="KY47869" s="23"/>
    </row>
    <row r="47870" spans="36:311" x14ac:dyDescent="0.2">
      <c r="AJ47870" s="23"/>
      <c r="HH47870"/>
      <c r="IW47870" s="36"/>
      <c r="JI47870"/>
      <c r="JJ47870"/>
      <c r="KX47870" s="23"/>
      <c r="KY47870" s="23"/>
    </row>
    <row r="47871" spans="36:311" x14ac:dyDescent="0.2">
      <c r="AJ47871" s="23"/>
      <c r="HH47871"/>
      <c r="IW47871" s="36"/>
      <c r="JI47871"/>
      <c r="JJ47871"/>
      <c r="KX47871" s="23"/>
      <c r="KY47871" s="23"/>
    </row>
    <row r="47872" spans="36:311" x14ac:dyDescent="0.2">
      <c r="AJ47872" s="23"/>
      <c r="HH47872"/>
      <c r="IW47872" s="36"/>
      <c r="JI47872"/>
      <c r="JJ47872"/>
      <c r="KX47872" s="23"/>
      <c r="KY47872" s="23"/>
    </row>
    <row r="47873" spans="36:311" x14ac:dyDescent="0.2">
      <c r="AJ47873" s="23"/>
      <c r="HH47873"/>
      <c r="IW47873" s="36"/>
      <c r="JI47873"/>
      <c r="JJ47873"/>
      <c r="KX47873" s="23"/>
      <c r="KY47873" s="23"/>
    </row>
    <row r="47874" spans="36:311" x14ac:dyDescent="0.2">
      <c r="AJ47874" s="23"/>
      <c r="HH47874"/>
      <c r="IW47874" s="36"/>
      <c r="JI47874"/>
      <c r="JJ47874"/>
      <c r="KX47874" s="23"/>
      <c r="KY47874" s="23"/>
    </row>
    <row r="47875" spans="36:311" x14ac:dyDescent="0.2">
      <c r="AJ47875" s="23"/>
      <c r="HH47875"/>
      <c r="IW47875" s="36"/>
      <c r="JI47875"/>
      <c r="JJ47875"/>
      <c r="KX47875" s="23"/>
      <c r="KY47875" s="23"/>
    </row>
    <row r="47876" spans="36:311" x14ac:dyDescent="0.2">
      <c r="AJ47876" s="23"/>
      <c r="HH47876"/>
      <c r="IW47876" s="36"/>
      <c r="JI47876"/>
      <c r="JJ47876"/>
      <c r="KX47876" s="23"/>
      <c r="KY47876" s="23"/>
    </row>
    <row r="47877" spans="36:311" x14ac:dyDescent="0.2">
      <c r="AJ47877" s="23"/>
      <c r="HH47877"/>
      <c r="IW47877" s="36"/>
      <c r="JI47877"/>
      <c r="JJ47877"/>
      <c r="KX47877" s="23"/>
      <c r="KY47877" s="23"/>
    </row>
    <row r="47878" spans="36:311" x14ac:dyDescent="0.2">
      <c r="AJ47878" s="23"/>
      <c r="HH47878"/>
      <c r="IW47878" s="36"/>
      <c r="JI47878"/>
      <c r="JJ47878"/>
      <c r="KX47878" s="23"/>
      <c r="KY47878" s="23"/>
    </row>
    <row r="47879" spans="36:311" x14ac:dyDescent="0.2">
      <c r="AJ47879" s="23"/>
      <c r="HH47879"/>
      <c r="IW47879" s="36"/>
      <c r="JI47879"/>
      <c r="JJ47879"/>
      <c r="KX47879" s="23"/>
      <c r="KY47879" s="23"/>
    </row>
    <row r="47880" spans="36:311" x14ac:dyDescent="0.2">
      <c r="AJ47880" s="23"/>
      <c r="HH47880"/>
      <c r="IW47880" s="36"/>
      <c r="JI47880"/>
      <c r="JJ47880"/>
      <c r="KX47880" s="23"/>
      <c r="KY47880" s="23"/>
    </row>
    <row r="47881" spans="36:311" x14ac:dyDescent="0.2">
      <c r="AJ47881" s="23"/>
      <c r="HH47881"/>
      <c r="IW47881" s="36"/>
      <c r="JI47881"/>
      <c r="JJ47881"/>
      <c r="KX47881" s="23"/>
      <c r="KY47881" s="23"/>
    </row>
    <row r="47882" spans="36:311" x14ac:dyDescent="0.2">
      <c r="AJ47882" s="23"/>
      <c r="HH47882"/>
      <c r="IW47882" s="36"/>
      <c r="JI47882"/>
      <c r="JJ47882"/>
      <c r="KX47882" s="23"/>
      <c r="KY47882" s="23"/>
    </row>
    <row r="47883" spans="36:311" x14ac:dyDescent="0.2">
      <c r="AJ47883" s="23"/>
      <c r="HH47883"/>
      <c r="IW47883" s="36"/>
      <c r="JI47883"/>
      <c r="JJ47883"/>
      <c r="KX47883" s="23"/>
      <c r="KY47883" s="23"/>
    </row>
    <row r="47884" spans="36:311" x14ac:dyDescent="0.2">
      <c r="AJ47884" s="23"/>
      <c r="HH47884"/>
      <c r="IW47884" s="36"/>
      <c r="JI47884"/>
      <c r="JJ47884"/>
      <c r="KX47884" s="23"/>
      <c r="KY47884" s="23"/>
    </row>
    <row r="47885" spans="36:311" x14ac:dyDescent="0.2">
      <c r="AJ47885" s="23"/>
      <c r="HH47885"/>
      <c r="IW47885" s="36"/>
      <c r="JI47885"/>
      <c r="JJ47885"/>
      <c r="KX47885" s="23"/>
      <c r="KY47885" s="23"/>
    </row>
    <row r="47886" spans="36:311" x14ac:dyDescent="0.2">
      <c r="AJ47886" s="23"/>
      <c r="HH47886"/>
      <c r="IW47886" s="36"/>
      <c r="JI47886"/>
      <c r="JJ47886"/>
      <c r="KX47886" s="23"/>
      <c r="KY47886" s="23"/>
    </row>
    <row r="47887" spans="36:311" x14ac:dyDescent="0.2">
      <c r="AJ47887" s="23"/>
      <c r="HH47887"/>
      <c r="IW47887" s="36"/>
      <c r="JI47887"/>
      <c r="JJ47887"/>
      <c r="KX47887" s="23"/>
      <c r="KY47887" s="23"/>
    </row>
    <row r="47888" spans="36:311" x14ac:dyDescent="0.2">
      <c r="AJ47888" s="23"/>
      <c r="HH47888"/>
      <c r="IW47888" s="36"/>
      <c r="JI47888"/>
      <c r="JJ47888"/>
      <c r="KX47888" s="23"/>
      <c r="KY47888" s="23"/>
    </row>
    <row r="47889" spans="36:311" x14ac:dyDescent="0.2">
      <c r="AJ47889" s="23"/>
      <c r="HH47889"/>
      <c r="IW47889" s="36"/>
      <c r="JI47889"/>
      <c r="JJ47889"/>
      <c r="KX47889" s="23"/>
      <c r="KY47889" s="23"/>
    </row>
    <row r="47890" spans="36:311" x14ac:dyDescent="0.2">
      <c r="AJ47890" s="23"/>
      <c r="HH47890"/>
      <c r="IW47890" s="36"/>
      <c r="JI47890"/>
      <c r="JJ47890"/>
      <c r="KX47890" s="23"/>
      <c r="KY47890" s="23"/>
    </row>
    <row r="47891" spans="36:311" x14ac:dyDescent="0.2">
      <c r="AJ47891" s="23"/>
      <c r="HH47891"/>
      <c r="IW47891" s="36"/>
      <c r="JI47891"/>
      <c r="JJ47891"/>
      <c r="KX47891" s="23"/>
      <c r="KY47891" s="23"/>
    </row>
    <row r="47892" spans="36:311" x14ac:dyDescent="0.2">
      <c r="AJ47892" s="23"/>
      <c r="HH47892"/>
      <c r="IW47892" s="36"/>
      <c r="JI47892"/>
      <c r="JJ47892"/>
      <c r="KX47892" s="23"/>
      <c r="KY47892" s="23"/>
    </row>
    <row r="47893" spans="36:311" x14ac:dyDescent="0.2">
      <c r="AJ47893" s="23"/>
      <c r="HH47893"/>
      <c r="IW47893" s="36"/>
      <c r="JI47893"/>
      <c r="JJ47893"/>
      <c r="KX47893" s="23"/>
      <c r="KY47893" s="23"/>
    </row>
    <row r="47894" spans="36:311" x14ac:dyDescent="0.2">
      <c r="AJ47894" s="23"/>
      <c r="HH47894"/>
      <c r="IW47894" s="36"/>
      <c r="JI47894"/>
      <c r="JJ47894"/>
      <c r="KX47894" s="23"/>
      <c r="KY47894" s="23"/>
    </row>
    <row r="47895" spans="36:311" x14ac:dyDescent="0.2">
      <c r="AJ47895" s="23"/>
      <c r="HH47895"/>
      <c r="IW47895" s="36"/>
      <c r="JI47895"/>
      <c r="JJ47895"/>
      <c r="KX47895" s="23"/>
      <c r="KY47895" s="23"/>
    </row>
    <row r="47896" spans="36:311" x14ac:dyDescent="0.2">
      <c r="AJ47896" s="23"/>
      <c r="HH47896"/>
      <c r="IW47896" s="36"/>
      <c r="JI47896"/>
      <c r="JJ47896"/>
      <c r="KX47896" s="23"/>
      <c r="KY47896" s="23"/>
    </row>
    <row r="47897" spans="36:311" x14ac:dyDescent="0.2">
      <c r="AJ47897" s="23"/>
      <c r="HH47897"/>
      <c r="IW47897" s="36"/>
      <c r="JI47897"/>
      <c r="JJ47897"/>
      <c r="KX47897" s="23"/>
      <c r="KY47897" s="23"/>
    </row>
    <row r="47898" spans="36:311" x14ac:dyDescent="0.2">
      <c r="AJ47898" s="23"/>
      <c r="HH47898"/>
      <c r="IW47898" s="36"/>
      <c r="JI47898"/>
      <c r="JJ47898"/>
      <c r="KX47898" s="23"/>
      <c r="KY47898" s="23"/>
    </row>
    <row r="47899" spans="36:311" x14ac:dyDescent="0.2">
      <c r="AJ47899" s="23"/>
      <c r="HH47899"/>
      <c r="IW47899" s="36"/>
      <c r="JI47899"/>
      <c r="JJ47899"/>
      <c r="KX47899" s="23"/>
      <c r="KY47899" s="23"/>
    </row>
    <row r="47900" spans="36:311" x14ac:dyDescent="0.2">
      <c r="AJ47900" s="23"/>
      <c r="HH47900"/>
      <c r="IW47900" s="36"/>
      <c r="JI47900"/>
      <c r="JJ47900"/>
      <c r="KX47900" s="23"/>
      <c r="KY47900" s="23"/>
    </row>
    <row r="47901" spans="36:311" x14ac:dyDescent="0.2">
      <c r="AJ47901" s="23"/>
      <c r="HH47901"/>
      <c r="IW47901" s="36"/>
      <c r="JI47901"/>
      <c r="JJ47901"/>
      <c r="KX47901" s="23"/>
      <c r="KY47901" s="23"/>
    </row>
    <row r="47902" spans="36:311" x14ac:dyDescent="0.2">
      <c r="AJ47902" s="23"/>
      <c r="HH47902"/>
      <c r="IW47902" s="36"/>
      <c r="JI47902"/>
      <c r="JJ47902"/>
      <c r="KX47902" s="23"/>
      <c r="KY47902" s="23"/>
    </row>
    <row r="47903" spans="36:311" x14ac:dyDescent="0.2">
      <c r="AJ47903" s="23"/>
      <c r="HH47903"/>
      <c r="IW47903" s="36"/>
      <c r="JI47903"/>
      <c r="JJ47903"/>
      <c r="KX47903" s="23"/>
      <c r="KY47903" s="23"/>
    </row>
    <row r="47904" spans="36:311" x14ac:dyDescent="0.2">
      <c r="AJ47904" s="23"/>
      <c r="HH47904"/>
      <c r="IW47904" s="36"/>
      <c r="JI47904"/>
      <c r="JJ47904"/>
      <c r="KX47904" s="23"/>
      <c r="KY47904" s="23"/>
    </row>
    <row r="47905" spans="36:311" x14ac:dyDescent="0.2">
      <c r="AJ47905" s="23"/>
      <c r="HH47905"/>
      <c r="IW47905" s="36"/>
      <c r="JI47905"/>
      <c r="JJ47905"/>
      <c r="KX47905" s="23"/>
      <c r="KY47905" s="23"/>
    </row>
    <row r="47906" spans="36:311" x14ac:dyDescent="0.2">
      <c r="AJ47906" s="23"/>
      <c r="HH47906"/>
      <c r="IW47906" s="36"/>
      <c r="JI47906"/>
      <c r="JJ47906"/>
      <c r="KX47906" s="23"/>
      <c r="KY47906" s="23"/>
    </row>
    <row r="47907" spans="36:311" x14ac:dyDescent="0.2">
      <c r="AJ47907" s="23"/>
      <c r="HH47907"/>
      <c r="IW47907" s="36"/>
      <c r="JI47907"/>
      <c r="JJ47907"/>
      <c r="KX47907" s="23"/>
      <c r="KY47907" s="23"/>
    </row>
    <row r="47908" spans="36:311" x14ac:dyDescent="0.2">
      <c r="AJ47908" s="23"/>
      <c r="HH47908"/>
      <c r="IW47908" s="36"/>
      <c r="JI47908"/>
      <c r="JJ47908"/>
      <c r="KX47908" s="23"/>
      <c r="KY47908" s="23"/>
    </row>
    <row r="47909" spans="36:311" x14ac:dyDescent="0.2">
      <c r="AJ47909" s="23"/>
      <c r="HH47909"/>
      <c r="IW47909" s="36"/>
      <c r="JI47909"/>
      <c r="JJ47909"/>
      <c r="KX47909" s="23"/>
      <c r="KY47909" s="23"/>
    </row>
    <row r="47910" spans="36:311" x14ac:dyDescent="0.2">
      <c r="AJ47910" s="23"/>
      <c r="HH47910"/>
      <c r="IW47910" s="36"/>
      <c r="JI47910"/>
      <c r="JJ47910"/>
      <c r="KX47910" s="23"/>
      <c r="KY47910" s="23"/>
    </row>
    <row r="47911" spans="36:311" x14ac:dyDescent="0.2">
      <c r="AJ47911" s="23"/>
      <c r="HH47911"/>
      <c r="IW47911" s="36"/>
      <c r="JI47911"/>
      <c r="JJ47911"/>
      <c r="KX47911" s="23"/>
      <c r="KY47911" s="23"/>
    </row>
    <row r="47912" spans="36:311" x14ac:dyDescent="0.2">
      <c r="AJ47912" s="23"/>
      <c r="HH47912"/>
      <c r="IW47912" s="36"/>
      <c r="JI47912"/>
      <c r="JJ47912"/>
      <c r="KX47912" s="23"/>
      <c r="KY47912" s="23"/>
    </row>
    <row r="47913" spans="36:311" x14ac:dyDescent="0.2">
      <c r="AJ47913" s="23"/>
      <c r="HH47913"/>
      <c r="IW47913" s="36"/>
      <c r="JI47913"/>
      <c r="JJ47913"/>
      <c r="KX47913" s="23"/>
      <c r="KY47913" s="23"/>
    </row>
    <row r="47914" spans="36:311" x14ac:dyDescent="0.2">
      <c r="AJ47914" s="23"/>
      <c r="HH47914"/>
      <c r="IW47914" s="36"/>
      <c r="JI47914"/>
      <c r="JJ47914"/>
      <c r="KX47914" s="23"/>
      <c r="KY47914" s="23"/>
    </row>
    <row r="47915" spans="36:311" x14ac:dyDescent="0.2">
      <c r="AJ47915" s="23"/>
      <c r="HH47915"/>
      <c r="IW47915" s="36"/>
      <c r="JI47915"/>
      <c r="JJ47915"/>
      <c r="KX47915" s="23"/>
      <c r="KY47915" s="23"/>
    </row>
    <row r="47916" spans="36:311" x14ac:dyDescent="0.2">
      <c r="AJ47916" s="23"/>
      <c r="HH47916"/>
      <c r="IW47916" s="36"/>
      <c r="JI47916"/>
      <c r="JJ47916"/>
      <c r="KX47916" s="23"/>
      <c r="KY47916" s="23"/>
    </row>
    <row r="47917" spans="36:311" x14ac:dyDescent="0.2">
      <c r="AJ47917" s="23"/>
      <c r="HH47917"/>
      <c r="IW47917" s="36"/>
      <c r="JI47917"/>
      <c r="JJ47917"/>
      <c r="KX47917" s="23"/>
      <c r="KY47917" s="23"/>
    </row>
    <row r="47918" spans="36:311" x14ac:dyDescent="0.2">
      <c r="AJ47918" s="23"/>
      <c r="HH47918"/>
      <c r="IW47918" s="36"/>
      <c r="JI47918"/>
      <c r="JJ47918"/>
      <c r="KX47918" s="23"/>
      <c r="KY47918" s="23"/>
    </row>
    <row r="47919" spans="36:311" x14ac:dyDescent="0.2">
      <c r="AJ47919" s="23"/>
      <c r="HH47919"/>
      <c r="IW47919" s="36"/>
      <c r="JI47919"/>
      <c r="JJ47919"/>
      <c r="KX47919" s="23"/>
      <c r="KY47919" s="23"/>
    </row>
    <row r="47920" spans="36:311" x14ac:dyDescent="0.2">
      <c r="AJ47920" s="23"/>
      <c r="HH47920"/>
      <c r="IW47920" s="36"/>
      <c r="JI47920"/>
      <c r="JJ47920"/>
      <c r="KX47920" s="23"/>
      <c r="KY47920" s="23"/>
    </row>
    <row r="47921" spans="36:311" x14ac:dyDescent="0.2">
      <c r="AJ47921" s="23"/>
      <c r="HH47921"/>
      <c r="IW47921" s="36"/>
      <c r="JI47921"/>
      <c r="JJ47921"/>
      <c r="KX47921" s="23"/>
      <c r="KY47921" s="23"/>
    </row>
    <row r="47922" spans="36:311" x14ac:dyDescent="0.2">
      <c r="AJ47922" s="23"/>
      <c r="HH47922"/>
      <c r="IW47922" s="36"/>
      <c r="JI47922"/>
      <c r="JJ47922"/>
      <c r="KX47922" s="23"/>
      <c r="KY47922" s="23"/>
    </row>
    <row r="47923" spans="36:311" x14ac:dyDescent="0.2">
      <c r="AJ47923" s="23"/>
      <c r="HH47923"/>
      <c r="IW47923" s="36"/>
      <c r="JI47923"/>
      <c r="JJ47923"/>
      <c r="KX47923" s="23"/>
      <c r="KY47923" s="23"/>
    </row>
    <row r="47924" spans="36:311" x14ac:dyDescent="0.2">
      <c r="AJ47924" s="23"/>
      <c r="HH47924"/>
      <c r="IW47924" s="36"/>
      <c r="JI47924"/>
      <c r="JJ47924"/>
      <c r="KX47924" s="23"/>
      <c r="KY47924" s="23"/>
    </row>
    <row r="47925" spans="36:311" x14ac:dyDescent="0.2">
      <c r="AJ47925" s="23"/>
      <c r="HH47925"/>
      <c r="IW47925" s="36"/>
      <c r="JI47925"/>
      <c r="JJ47925"/>
      <c r="KX47925" s="23"/>
      <c r="KY47925" s="23"/>
    </row>
    <row r="47926" spans="36:311" x14ac:dyDescent="0.2">
      <c r="AJ47926" s="23"/>
      <c r="HH47926"/>
      <c r="IW47926" s="36"/>
      <c r="JI47926"/>
      <c r="JJ47926"/>
      <c r="KX47926" s="23"/>
      <c r="KY47926" s="23"/>
    </row>
    <row r="47927" spans="36:311" x14ac:dyDescent="0.2">
      <c r="AJ47927" s="23"/>
      <c r="HH47927"/>
      <c r="IW47927" s="36"/>
      <c r="JI47927"/>
      <c r="JJ47927"/>
      <c r="KX47927" s="23"/>
      <c r="KY47927" s="23"/>
    </row>
    <row r="47928" spans="36:311" x14ac:dyDescent="0.2">
      <c r="AJ47928" s="23"/>
      <c r="HH47928"/>
      <c r="IW47928" s="36"/>
      <c r="JI47928"/>
      <c r="JJ47928"/>
      <c r="KX47928" s="23"/>
      <c r="KY47928" s="23"/>
    </row>
    <row r="47929" spans="36:311" x14ac:dyDescent="0.2">
      <c r="AJ47929" s="23"/>
      <c r="HH47929"/>
      <c r="IW47929" s="36"/>
      <c r="JI47929"/>
      <c r="JJ47929"/>
      <c r="KX47929" s="23"/>
      <c r="KY47929" s="23"/>
    </row>
    <row r="47930" spans="36:311" x14ac:dyDescent="0.2">
      <c r="AJ47930" s="23"/>
      <c r="HH47930"/>
      <c r="IW47930" s="36"/>
      <c r="JI47930"/>
      <c r="JJ47930"/>
      <c r="KX47930" s="23"/>
      <c r="KY47930" s="23"/>
    </row>
    <row r="47931" spans="36:311" x14ac:dyDescent="0.2">
      <c r="AJ47931" s="23"/>
      <c r="HH47931"/>
      <c r="IW47931" s="36"/>
      <c r="JI47931"/>
      <c r="JJ47931"/>
      <c r="KX47931" s="23"/>
      <c r="KY47931" s="23"/>
    </row>
    <row r="47932" spans="36:311" x14ac:dyDescent="0.2">
      <c r="AJ47932" s="23"/>
      <c r="HH47932"/>
      <c r="IW47932" s="36"/>
      <c r="JI47932"/>
      <c r="JJ47932"/>
      <c r="KX47932" s="23"/>
      <c r="KY47932" s="23"/>
    </row>
    <row r="47933" spans="36:311" x14ac:dyDescent="0.2">
      <c r="AJ47933" s="23"/>
      <c r="HH47933"/>
      <c r="IW47933" s="36"/>
      <c r="JI47933"/>
      <c r="JJ47933"/>
      <c r="KX47933" s="23"/>
      <c r="KY47933" s="23"/>
    </row>
    <row r="47934" spans="36:311" x14ac:dyDescent="0.2">
      <c r="AJ47934" s="23"/>
      <c r="HH47934"/>
      <c r="IW47934" s="36"/>
      <c r="JI47934"/>
      <c r="JJ47934"/>
      <c r="KX47934" s="23"/>
      <c r="KY47934" s="23"/>
    </row>
    <row r="47935" spans="36:311" x14ac:dyDescent="0.2">
      <c r="AJ47935" s="23"/>
      <c r="HH47935"/>
      <c r="IW47935" s="36"/>
      <c r="JI47935"/>
      <c r="JJ47935"/>
      <c r="KX47935" s="23"/>
      <c r="KY47935" s="23"/>
    </row>
    <row r="47936" spans="36:311" x14ac:dyDescent="0.2">
      <c r="AJ47936" s="23"/>
      <c r="HH47936"/>
      <c r="IW47936" s="36"/>
      <c r="JI47936"/>
      <c r="JJ47936"/>
      <c r="KX47936" s="23"/>
      <c r="KY47936" s="23"/>
    </row>
    <row r="47937" spans="36:311" x14ac:dyDescent="0.2">
      <c r="AJ47937" s="23"/>
      <c r="HH47937"/>
      <c r="IW47937" s="36"/>
      <c r="JI47937"/>
      <c r="JJ47937"/>
      <c r="KX47937" s="23"/>
      <c r="KY47937" s="23"/>
    </row>
    <row r="47938" spans="36:311" x14ac:dyDescent="0.2">
      <c r="AJ47938" s="23"/>
      <c r="HH47938"/>
      <c r="IW47938" s="36"/>
      <c r="JI47938"/>
      <c r="JJ47938"/>
      <c r="KX47938" s="23"/>
      <c r="KY47938" s="23"/>
    </row>
    <row r="47939" spans="36:311" x14ac:dyDescent="0.2">
      <c r="AJ47939" s="23"/>
      <c r="HH47939"/>
      <c r="IW47939" s="36"/>
      <c r="JI47939"/>
      <c r="JJ47939"/>
      <c r="KX47939" s="23"/>
      <c r="KY47939" s="23"/>
    </row>
    <row r="47940" spans="36:311" x14ac:dyDescent="0.2">
      <c r="AJ47940" s="23"/>
      <c r="HH47940"/>
      <c r="IW47940" s="36"/>
      <c r="JI47940"/>
      <c r="JJ47940"/>
      <c r="KX47940" s="23"/>
      <c r="KY47940" s="23"/>
    </row>
    <row r="47941" spans="36:311" x14ac:dyDescent="0.2">
      <c r="AJ47941" s="23"/>
      <c r="HH47941"/>
      <c r="IW47941" s="36"/>
      <c r="JI47941"/>
      <c r="JJ47941"/>
      <c r="KX47941" s="23"/>
      <c r="KY47941" s="23"/>
    </row>
    <row r="47942" spans="36:311" x14ac:dyDescent="0.2">
      <c r="AJ47942" s="23"/>
      <c r="HH47942"/>
      <c r="IW47942" s="36"/>
      <c r="JI47942"/>
      <c r="JJ47942"/>
      <c r="KX47942" s="23"/>
      <c r="KY47942" s="23"/>
    </row>
    <row r="47943" spans="36:311" x14ac:dyDescent="0.2">
      <c r="AJ47943" s="23"/>
      <c r="HH47943"/>
      <c r="IW47943" s="36"/>
      <c r="JI47943"/>
      <c r="JJ47943"/>
      <c r="KX47943" s="23"/>
      <c r="KY47943" s="23"/>
    </row>
    <row r="47944" spans="36:311" x14ac:dyDescent="0.2">
      <c r="AJ47944" s="23"/>
      <c r="HH47944"/>
      <c r="IW47944" s="36"/>
      <c r="JI47944"/>
      <c r="JJ47944"/>
      <c r="KX47944" s="23"/>
      <c r="KY47944" s="23"/>
    </row>
    <row r="47945" spans="36:311" x14ac:dyDescent="0.2">
      <c r="AJ47945" s="23"/>
      <c r="HH47945"/>
      <c r="IW47945" s="36"/>
      <c r="JI47945"/>
      <c r="JJ47945"/>
      <c r="KX47945" s="23"/>
      <c r="KY47945" s="23"/>
    </row>
    <row r="47946" spans="36:311" x14ac:dyDescent="0.2">
      <c r="AJ47946" s="23"/>
      <c r="HH47946"/>
      <c r="IW47946" s="36"/>
      <c r="JI47946"/>
      <c r="JJ47946"/>
      <c r="KX47946" s="23"/>
      <c r="KY47946" s="23"/>
    </row>
    <row r="47947" spans="36:311" x14ac:dyDescent="0.2">
      <c r="AJ47947" s="23"/>
      <c r="HH47947"/>
      <c r="IW47947" s="36"/>
      <c r="JI47947"/>
      <c r="JJ47947"/>
      <c r="KX47947" s="23"/>
      <c r="KY47947" s="23"/>
    </row>
    <row r="47948" spans="36:311" x14ac:dyDescent="0.2">
      <c r="AJ47948" s="23"/>
      <c r="HH47948"/>
      <c r="IW47948" s="36"/>
      <c r="JI47948"/>
      <c r="JJ47948"/>
      <c r="KX47948" s="23"/>
      <c r="KY47948" s="23"/>
    </row>
    <row r="47949" spans="36:311" x14ac:dyDescent="0.2">
      <c r="AJ47949" s="23"/>
      <c r="HH47949"/>
      <c r="IW47949" s="36"/>
      <c r="JI47949"/>
      <c r="JJ47949"/>
      <c r="KX47949" s="23"/>
      <c r="KY47949" s="23"/>
    </row>
    <row r="47950" spans="36:311" x14ac:dyDescent="0.2">
      <c r="AJ47950" s="23"/>
      <c r="HH47950"/>
      <c r="IW47950" s="36"/>
      <c r="JI47950"/>
      <c r="JJ47950"/>
      <c r="KX47950" s="23"/>
      <c r="KY47950" s="23"/>
    </row>
    <row r="47951" spans="36:311" x14ac:dyDescent="0.2">
      <c r="AJ47951" s="23"/>
      <c r="HH47951"/>
      <c r="IW47951" s="36"/>
      <c r="JI47951"/>
      <c r="JJ47951"/>
      <c r="KX47951" s="23"/>
      <c r="KY47951" s="23"/>
    </row>
    <row r="47952" spans="36:311" x14ac:dyDescent="0.2">
      <c r="AJ47952" s="23"/>
      <c r="HH47952"/>
      <c r="IW47952" s="36"/>
      <c r="JI47952"/>
      <c r="JJ47952"/>
      <c r="KX47952" s="23"/>
      <c r="KY47952" s="23"/>
    </row>
    <row r="47953" spans="36:311" x14ac:dyDescent="0.2">
      <c r="AJ47953" s="23"/>
      <c r="HH47953"/>
      <c r="IW47953" s="36"/>
      <c r="JI47953"/>
      <c r="JJ47953"/>
      <c r="KX47953" s="23"/>
      <c r="KY47953" s="23"/>
    </row>
    <row r="47954" spans="36:311" x14ac:dyDescent="0.2">
      <c r="AJ47954" s="23"/>
      <c r="HH47954"/>
      <c r="IW47954" s="36"/>
      <c r="JI47954"/>
      <c r="JJ47954"/>
      <c r="KX47954" s="23"/>
      <c r="KY47954" s="23"/>
    </row>
    <row r="47955" spans="36:311" x14ac:dyDescent="0.2">
      <c r="AJ47955" s="23"/>
      <c r="HH47955"/>
      <c r="IW47955" s="36"/>
      <c r="JI47955"/>
      <c r="JJ47955"/>
      <c r="KX47955" s="23"/>
      <c r="KY47955" s="23"/>
    </row>
    <row r="47956" spans="36:311" x14ac:dyDescent="0.2">
      <c r="AJ47956" s="23"/>
      <c r="HH47956"/>
      <c r="IW47956" s="36"/>
      <c r="JI47956"/>
      <c r="JJ47956"/>
      <c r="KX47956" s="23"/>
      <c r="KY47956" s="23"/>
    </row>
    <row r="47957" spans="36:311" x14ac:dyDescent="0.2">
      <c r="AJ47957" s="23"/>
      <c r="HH47957"/>
      <c r="IW47957" s="36"/>
      <c r="JI47957"/>
      <c r="JJ47957"/>
      <c r="KX47957" s="23"/>
      <c r="KY47957" s="23"/>
    </row>
    <row r="47958" spans="36:311" x14ac:dyDescent="0.2">
      <c r="AJ47958" s="23"/>
      <c r="HH47958"/>
      <c r="IW47958" s="36"/>
      <c r="JI47958"/>
      <c r="JJ47958"/>
      <c r="KX47958" s="23"/>
      <c r="KY47958" s="23"/>
    </row>
    <row r="47959" spans="36:311" x14ac:dyDescent="0.2">
      <c r="AJ47959" s="23"/>
      <c r="HH47959"/>
      <c r="IW47959" s="36"/>
      <c r="JI47959"/>
      <c r="JJ47959"/>
      <c r="KX47959" s="23"/>
      <c r="KY47959" s="23"/>
    </row>
    <row r="47960" spans="36:311" x14ac:dyDescent="0.2">
      <c r="AJ47960" s="23"/>
      <c r="HH47960"/>
      <c r="IW47960" s="36"/>
      <c r="JI47960"/>
      <c r="JJ47960"/>
      <c r="KX47960" s="23"/>
      <c r="KY47960" s="23"/>
    </row>
    <row r="47961" spans="36:311" x14ac:dyDescent="0.2">
      <c r="AJ47961" s="23"/>
      <c r="HH47961"/>
      <c r="IW47961" s="36"/>
      <c r="JI47961"/>
      <c r="JJ47961"/>
      <c r="KX47961" s="23"/>
      <c r="KY47961" s="23"/>
    </row>
    <row r="47962" spans="36:311" x14ac:dyDescent="0.2">
      <c r="AJ47962" s="23"/>
      <c r="HH47962"/>
      <c r="IW47962" s="36"/>
      <c r="JI47962"/>
      <c r="JJ47962"/>
      <c r="KX47962" s="23"/>
      <c r="KY47962" s="23"/>
    </row>
    <row r="47963" spans="36:311" x14ac:dyDescent="0.2">
      <c r="AJ47963" s="23"/>
      <c r="HH47963"/>
      <c r="IW47963" s="36"/>
      <c r="JI47963"/>
      <c r="JJ47963"/>
      <c r="KX47963" s="23"/>
      <c r="KY47963" s="23"/>
    </row>
    <row r="47964" spans="36:311" x14ac:dyDescent="0.2">
      <c r="AJ47964" s="23"/>
      <c r="HH47964"/>
      <c r="IW47964" s="36"/>
      <c r="JI47964"/>
      <c r="JJ47964"/>
      <c r="KX47964" s="23"/>
      <c r="KY47964" s="23"/>
    </row>
    <row r="47965" spans="36:311" x14ac:dyDescent="0.2">
      <c r="AJ47965" s="23"/>
      <c r="HH47965"/>
      <c r="IW47965" s="36"/>
      <c r="JI47965"/>
      <c r="JJ47965"/>
      <c r="KX47965" s="23"/>
      <c r="KY47965" s="23"/>
    </row>
    <row r="47966" spans="36:311" x14ac:dyDescent="0.2">
      <c r="AJ47966" s="23"/>
      <c r="HH47966"/>
      <c r="IW47966" s="36"/>
      <c r="JI47966"/>
      <c r="JJ47966"/>
      <c r="KX47966" s="23"/>
      <c r="KY47966" s="23"/>
    </row>
    <row r="47967" spans="36:311" x14ac:dyDescent="0.2">
      <c r="AJ47967" s="23"/>
      <c r="HH47967"/>
      <c r="IW47967" s="36"/>
      <c r="JI47967"/>
      <c r="JJ47967"/>
      <c r="KX47967" s="23"/>
      <c r="KY47967" s="23"/>
    </row>
    <row r="47968" spans="36:311" x14ac:dyDescent="0.2">
      <c r="AJ47968" s="23"/>
      <c r="HH47968"/>
      <c r="IW47968" s="36"/>
      <c r="JI47968"/>
      <c r="JJ47968"/>
      <c r="KX47968" s="23"/>
      <c r="KY47968" s="23"/>
    </row>
    <row r="47969" spans="36:311" x14ac:dyDescent="0.2">
      <c r="AJ47969" s="23"/>
      <c r="HH47969"/>
      <c r="IW47969" s="36"/>
      <c r="JI47969"/>
      <c r="JJ47969"/>
      <c r="KX47969" s="23"/>
      <c r="KY47969" s="23"/>
    </row>
    <row r="47970" spans="36:311" x14ac:dyDescent="0.2">
      <c r="AJ47970" s="23"/>
      <c r="HH47970"/>
      <c r="IW47970" s="36"/>
      <c r="JI47970"/>
      <c r="JJ47970"/>
      <c r="KX47970" s="23"/>
      <c r="KY47970" s="23"/>
    </row>
    <row r="47971" spans="36:311" x14ac:dyDescent="0.2">
      <c r="AJ47971" s="23"/>
      <c r="HH47971"/>
      <c r="IW47971" s="36"/>
      <c r="JI47971"/>
      <c r="JJ47971"/>
      <c r="KX47971" s="23"/>
      <c r="KY47971" s="23"/>
    </row>
    <row r="47972" spans="36:311" x14ac:dyDescent="0.2">
      <c r="AJ47972" s="23"/>
      <c r="HH47972"/>
      <c r="IW47972" s="36"/>
      <c r="JI47972"/>
      <c r="JJ47972"/>
      <c r="KX47972" s="23"/>
      <c r="KY47972" s="23"/>
    </row>
    <row r="47973" spans="36:311" x14ac:dyDescent="0.2">
      <c r="AJ47973" s="23"/>
      <c r="HH47973"/>
      <c r="IW47973" s="36"/>
      <c r="JI47973"/>
      <c r="JJ47973"/>
      <c r="KX47973" s="23"/>
      <c r="KY47973" s="23"/>
    </row>
    <row r="47974" spans="36:311" x14ac:dyDescent="0.2">
      <c r="AJ47974" s="23"/>
      <c r="HH47974"/>
      <c r="IW47974" s="36"/>
      <c r="JI47974"/>
      <c r="JJ47974"/>
      <c r="KX47974" s="23"/>
      <c r="KY47974" s="23"/>
    </row>
    <row r="47975" spans="36:311" x14ac:dyDescent="0.2">
      <c r="AJ47975" s="23"/>
      <c r="HH47975"/>
      <c r="IW47975" s="36"/>
      <c r="JI47975"/>
      <c r="JJ47975"/>
      <c r="KX47975" s="23"/>
      <c r="KY47975" s="23"/>
    </row>
    <row r="47976" spans="36:311" x14ac:dyDescent="0.2">
      <c r="AJ47976" s="23"/>
      <c r="HH47976"/>
      <c r="IW47976" s="36"/>
      <c r="JI47976"/>
      <c r="JJ47976"/>
      <c r="KX47976" s="23"/>
      <c r="KY47976" s="23"/>
    </row>
    <row r="47977" spans="36:311" x14ac:dyDescent="0.2">
      <c r="AJ47977" s="23"/>
      <c r="HH47977"/>
      <c r="IW47977" s="36"/>
      <c r="JI47977"/>
      <c r="JJ47977"/>
      <c r="KX47977" s="23"/>
      <c r="KY47977" s="23"/>
    </row>
    <row r="47978" spans="36:311" x14ac:dyDescent="0.2">
      <c r="AJ47978" s="23"/>
      <c r="HH47978"/>
      <c r="IW47978" s="36"/>
      <c r="JI47978"/>
      <c r="JJ47978"/>
      <c r="KX47978" s="23"/>
      <c r="KY47978" s="23"/>
    </row>
    <row r="47979" spans="36:311" x14ac:dyDescent="0.2">
      <c r="AJ47979" s="23"/>
      <c r="HH47979"/>
      <c r="IW47979" s="36"/>
      <c r="JI47979"/>
      <c r="JJ47979"/>
      <c r="KX47979" s="23"/>
      <c r="KY47979" s="23"/>
    </row>
    <row r="47980" spans="36:311" x14ac:dyDescent="0.2">
      <c r="AJ47980" s="23"/>
      <c r="HH47980"/>
      <c r="IW47980" s="36"/>
      <c r="JI47980"/>
      <c r="JJ47980"/>
      <c r="KX47980" s="23"/>
      <c r="KY47980" s="23"/>
    </row>
    <row r="47981" spans="36:311" x14ac:dyDescent="0.2">
      <c r="AJ47981" s="23"/>
      <c r="HH47981"/>
      <c r="IW47981" s="36"/>
      <c r="JI47981"/>
      <c r="JJ47981"/>
      <c r="KX47981" s="23"/>
      <c r="KY47981" s="23"/>
    </row>
    <row r="47982" spans="36:311" x14ac:dyDescent="0.2">
      <c r="AJ47982" s="23"/>
      <c r="HH47982"/>
      <c r="IW47982" s="36"/>
      <c r="JI47982"/>
      <c r="JJ47982"/>
      <c r="KX47982" s="23"/>
      <c r="KY47982" s="23"/>
    </row>
    <row r="47983" spans="36:311" x14ac:dyDescent="0.2">
      <c r="AJ47983" s="23"/>
      <c r="HH47983"/>
      <c r="IW47983" s="36"/>
      <c r="JI47983"/>
      <c r="JJ47983"/>
      <c r="KX47983" s="23"/>
      <c r="KY47983" s="23"/>
    </row>
    <row r="47984" spans="36:311" x14ac:dyDescent="0.2">
      <c r="AJ47984" s="23"/>
      <c r="HH47984"/>
      <c r="IW47984" s="36"/>
      <c r="JI47984"/>
      <c r="JJ47984"/>
      <c r="KX47984" s="23"/>
      <c r="KY47984" s="23"/>
    </row>
    <row r="47985" spans="36:311" x14ac:dyDescent="0.2">
      <c r="AJ47985" s="23"/>
      <c r="HH47985"/>
      <c r="IW47985" s="36"/>
      <c r="JI47985"/>
      <c r="JJ47985"/>
      <c r="KX47985" s="23"/>
      <c r="KY47985" s="23"/>
    </row>
    <row r="47986" spans="36:311" x14ac:dyDescent="0.2">
      <c r="AJ47986" s="23"/>
      <c r="HH47986"/>
      <c r="IW47986" s="36"/>
      <c r="JI47986"/>
      <c r="JJ47986"/>
      <c r="KX47986" s="23"/>
      <c r="KY47986" s="23"/>
    </row>
    <row r="47987" spans="36:311" x14ac:dyDescent="0.2">
      <c r="AJ47987" s="23"/>
      <c r="HH47987"/>
      <c r="IW47987" s="36"/>
      <c r="JI47987"/>
      <c r="JJ47987"/>
      <c r="KX47987" s="23"/>
      <c r="KY47987" s="23"/>
    </row>
    <row r="47988" spans="36:311" x14ac:dyDescent="0.2">
      <c r="AJ47988" s="23"/>
      <c r="HH47988"/>
      <c r="IW47988" s="36"/>
      <c r="JI47988"/>
      <c r="JJ47988"/>
      <c r="KX47988" s="23"/>
      <c r="KY47988" s="23"/>
    </row>
    <row r="47989" spans="36:311" x14ac:dyDescent="0.2">
      <c r="AJ47989" s="23"/>
      <c r="HH47989"/>
      <c r="IW47989" s="36"/>
      <c r="JI47989"/>
      <c r="JJ47989"/>
      <c r="KX47989" s="23"/>
      <c r="KY47989" s="23"/>
    </row>
    <row r="47990" spans="36:311" x14ac:dyDescent="0.2">
      <c r="AJ47990" s="23"/>
      <c r="HH47990"/>
      <c r="IW47990" s="36"/>
      <c r="JI47990"/>
      <c r="JJ47990"/>
      <c r="KX47990" s="23"/>
      <c r="KY47990" s="23"/>
    </row>
    <row r="47991" spans="36:311" x14ac:dyDescent="0.2">
      <c r="AJ47991" s="23"/>
      <c r="HH47991"/>
      <c r="IW47991" s="36"/>
      <c r="JI47991"/>
      <c r="JJ47991"/>
      <c r="KX47991" s="23"/>
      <c r="KY47991" s="23"/>
    </row>
    <row r="47992" spans="36:311" x14ac:dyDescent="0.2">
      <c r="AJ47992" s="23"/>
      <c r="HH47992"/>
      <c r="IW47992" s="36"/>
      <c r="JI47992"/>
      <c r="JJ47992"/>
      <c r="KX47992" s="23"/>
      <c r="KY47992" s="23"/>
    </row>
    <row r="47993" spans="36:311" x14ac:dyDescent="0.2">
      <c r="AJ47993" s="23"/>
      <c r="HH47993"/>
      <c r="IW47993" s="36"/>
      <c r="JI47993"/>
      <c r="JJ47993"/>
      <c r="KX47993" s="23"/>
      <c r="KY47993" s="23"/>
    </row>
    <row r="47994" spans="36:311" x14ac:dyDescent="0.2">
      <c r="AJ47994" s="23"/>
      <c r="HH47994"/>
      <c r="IW47994" s="36"/>
      <c r="JI47994"/>
      <c r="JJ47994"/>
      <c r="KX47994" s="23"/>
      <c r="KY47994" s="23"/>
    </row>
    <row r="47995" spans="36:311" x14ac:dyDescent="0.2">
      <c r="AJ47995" s="23"/>
      <c r="HH47995"/>
      <c r="IW47995" s="36"/>
      <c r="JI47995"/>
      <c r="JJ47995"/>
      <c r="KX47995" s="23"/>
      <c r="KY47995" s="23"/>
    </row>
    <row r="47996" spans="36:311" x14ac:dyDescent="0.2">
      <c r="AJ47996" s="23"/>
      <c r="HH47996"/>
      <c r="IW47996" s="36"/>
      <c r="JI47996"/>
      <c r="JJ47996"/>
      <c r="KX47996" s="23"/>
      <c r="KY47996" s="23"/>
    </row>
    <row r="47997" spans="36:311" x14ac:dyDescent="0.2">
      <c r="AJ47997" s="23"/>
      <c r="HH47997"/>
      <c r="IW47997" s="36"/>
      <c r="JI47997"/>
      <c r="JJ47997"/>
      <c r="KX47997" s="23"/>
      <c r="KY47997" s="23"/>
    </row>
    <row r="47998" spans="36:311" x14ac:dyDescent="0.2">
      <c r="AJ47998" s="23"/>
      <c r="HH47998"/>
      <c r="IW47998" s="36"/>
      <c r="JI47998"/>
      <c r="JJ47998"/>
      <c r="KX47998" s="23"/>
      <c r="KY47998" s="23"/>
    </row>
    <row r="47999" spans="36:311" x14ac:dyDescent="0.2">
      <c r="AJ47999" s="23"/>
      <c r="HH47999"/>
      <c r="IW47999" s="36"/>
      <c r="JI47999"/>
      <c r="JJ47999"/>
      <c r="KX47999" s="23"/>
      <c r="KY47999" s="23"/>
    </row>
    <row r="48000" spans="36:311" x14ac:dyDescent="0.2">
      <c r="AJ48000" s="23"/>
      <c r="HH48000"/>
      <c r="IW48000" s="36"/>
      <c r="JI48000"/>
      <c r="JJ48000"/>
      <c r="KX48000" s="23"/>
      <c r="KY48000" s="23"/>
    </row>
    <row r="48001" spans="36:311" x14ac:dyDescent="0.2">
      <c r="AJ48001" s="23"/>
      <c r="HH48001"/>
      <c r="IW48001" s="36"/>
      <c r="JI48001"/>
      <c r="JJ48001"/>
      <c r="KX48001" s="23"/>
      <c r="KY48001" s="23"/>
    </row>
    <row r="48002" spans="36:311" x14ac:dyDescent="0.2">
      <c r="AJ48002" s="23"/>
      <c r="HH48002"/>
      <c r="IW48002" s="36"/>
      <c r="JI48002"/>
      <c r="JJ48002"/>
      <c r="KX48002" s="23"/>
      <c r="KY48002" s="23"/>
    </row>
    <row r="48003" spans="36:311" x14ac:dyDescent="0.2">
      <c r="AJ48003" s="23"/>
      <c r="HH48003"/>
      <c r="IW48003" s="36"/>
      <c r="JI48003"/>
      <c r="JJ48003"/>
      <c r="KX48003" s="23"/>
      <c r="KY48003" s="23"/>
    </row>
    <row r="48004" spans="36:311" x14ac:dyDescent="0.2">
      <c r="AJ48004" s="23"/>
      <c r="HH48004"/>
      <c r="IW48004" s="36"/>
      <c r="JI48004"/>
      <c r="JJ48004"/>
      <c r="KX48004" s="23"/>
      <c r="KY48004" s="23"/>
    </row>
    <row r="48005" spans="36:311" x14ac:dyDescent="0.2">
      <c r="AJ48005" s="23"/>
      <c r="HH48005"/>
      <c r="IW48005" s="36"/>
      <c r="JI48005"/>
      <c r="JJ48005"/>
      <c r="KX48005" s="23"/>
      <c r="KY48005" s="23"/>
    </row>
    <row r="48006" spans="36:311" x14ac:dyDescent="0.2">
      <c r="AJ48006" s="23"/>
      <c r="HH48006"/>
      <c r="IW48006" s="36"/>
      <c r="JI48006"/>
      <c r="JJ48006"/>
      <c r="KX48006" s="23"/>
      <c r="KY48006" s="23"/>
    </row>
    <row r="48007" spans="36:311" x14ac:dyDescent="0.2">
      <c r="AJ48007" s="23"/>
      <c r="HH48007"/>
      <c r="IW48007" s="36"/>
      <c r="JI48007"/>
      <c r="JJ48007"/>
      <c r="KX48007" s="23"/>
      <c r="KY48007" s="23"/>
    </row>
    <row r="48008" spans="36:311" x14ac:dyDescent="0.2">
      <c r="AJ48008" s="23"/>
      <c r="HH48008"/>
      <c r="IW48008" s="36"/>
      <c r="JI48008"/>
      <c r="JJ48008"/>
      <c r="KX48008" s="23"/>
      <c r="KY48008" s="23"/>
    </row>
    <row r="48009" spans="36:311" x14ac:dyDescent="0.2">
      <c r="AJ48009" s="23"/>
      <c r="HH48009"/>
      <c r="IW48009" s="36"/>
      <c r="JI48009"/>
      <c r="JJ48009"/>
      <c r="KX48009" s="23"/>
      <c r="KY48009" s="23"/>
    </row>
    <row r="48010" spans="36:311" x14ac:dyDescent="0.2">
      <c r="AJ48010" s="23"/>
      <c r="HH48010"/>
      <c r="IW48010" s="36"/>
      <c r="JI48010"/>
      <c r="JJ48010"/>
      <c r="KX48010" s="23"/>
      <c r="KY48010" s="23"/>
    </row>
    <row r="48011" spans="36:311" x14ac:dyDescent="0.2">
      <c r="AJ48011" s="23"/>
      <c r="HH48011"/>
      <c r="IW48011" s="36"/>
      <c r="JI48011"/>
      <c r="JJ48011"/>
      <c r="KX48011" s="23"/>
      <c r="KY48011" s="23"/>
    </row>
    <row r="48012" spans="36:311" x14ac:dyDescent="0.2">
      <c r="AJ48012" s="23"/>
      <c r="HH48012"/>
      <c r="IW48012" s="36"/>
      <c r="JI48012"/>
      <c r="JJ48012"/>
      <c r="KX48012" s="23"/>
      <c r="KY48012" s="23"/>
    </row>
    <row r="48013" spans="36:311" x14ac:dyDescent="0.2">
      <c r="AJ48013" s="23"/>
      <c r="HH48013"/>
      <c r="IW48013" s="36"/>
      <c r="JI48013"/>
      <c r="JJ48013"/>
      <c r="KX48013" s="23"/>
      <c r="KY48013" s="23"/>
    </row>
    <row r="48014" spans="36:311" x14ac:dyDescent="0.2">
      <c r="AJ48014" s="23"/>
      <c r="HH48014"/>
      <c r="IW48014" s="36"/>
      <c r="JI48014"/>
      <c r="JJ48014"/>
      <c r="KX48014" s="23"/>
      <c r="KY48014" s="23"/>
    </row>
    <row r="48015" spans="36:311" x14ac:dyDescent="0.2">
      <c r="AJ48015" s="23"/>
      <c r="HH48015"/>
      <c r="IW48015" s="36"/>
      <c r="JI48015"/>
      <c r="JJ48015"/>
      <c r="KX48015" s="23"/>
      <c r="KY48015" s="23"/>
    </row>
    <row r="48016" spans="36:311" x14ac:dyDescent="0.2">
      <c r="AJ48016" s="23"/>
      <c r="HH48016"/>
      <c r="IW48016" s="36"/>
      <c r="JI48016"/>
      <c r="JJ48016"/>
      <c r="KX48016" s="23"/>
      <c r="KY48016" s="23"/>
    </row>
    <row r="48017" spans="36:311" x14ac:dyDescent="0.2">
      <c r="AJ48017" s="23"/>
      <c r="HH48017"/>
      <c r="IW48017" s="36"/>
      <c r="JI48017"/>
      <c r="JJ48017"/>
      <c r="KX48017" s="23"/>
      <c r="KY48017" s="23"/>
    </row>
    <row r="48018" spans="36:311" x14ac:dyDescent="0.2">
      <c r="AJ48018" s="23"/>
      <c r="HH48018"/>
      <c r="IW48018" s="36"/>
      <c r="JI48018"/>
      <c r="JJ48018"/>
      <c r="KX48018" s="23"/>
      <c r="KY48018" s="23"/>
    </row>
    <row r="48019" spans="36:311" x14ac:dyDescent="0.2">
      <c r="AJ48019" s="23"/>
      <c r="HH48019"/>
      <c r="IW48019" s="36"/>
      <c r="JI48019"/>
      <c r="JJ48019"/>
      <c r="KX48019" s="23"/>
      <c r="KY48019" s="23"/>
    </row>
    <row r="48020" spans="36:311" x14ac:dyDescent="0.2">
      <c r="AJ48020" s="23"/>
      <c r="HH48020"/>
      <c r="IW48020" s="36"/>
      <c r="JI48020"/>
      <c r="JJ48020"/>
      <c r="KX48020" s="23"/>
      <c r="KY48020" s="23"/>
    </row>
    <row r="48021" spans="36:311" x14ac:dyDescent="0.2">
      <c r="AJ48021" s="23"/>
      <c r="HH48021"/>
      <c r="IW48021" s="36"/>
      <c r="JI48021"/>
      <c r="JJ48021"/>
      <c r="KX48021" s="23"/>
      <c r="KY48021" s="23"/>
    </row>
    <row r="48022" spans="36:311" x14ac:dyDescent="0.2">
      <c r="AJ48022" s="23"/>
      <c r="HH48022"/>
      <c r="IW48022" s="36"/>
      <c r="JI48022"/>
      <c r="JJ48022"/>
      <c r="KX48022" s="23"/>
      <c r="KY48022" s="23"/>
    </row>
    <row r="48023" spans="36:311" x14ac:dyDescent="0.2">
      <c r="AJ48023" s="23"/>
      <c r="HH48023"/>
      <c r="IW48023" s="36"/>
      <c r="JI48023"/>
      <c r="JJ48023"/>
      <c r="KX48023" s="23"/>
      <c r="KY48023" s="23"/>
    </row>
    <row r="48024" spans="36:311" x14ac:dyDescent="0.2">
      <c r="AJ48024" s="23"/>
      <c r="HH48024"/>
      <c r="IW48024" s="36"/>
      <c r="JI48024"/>
      <c r="JJ48024"/>
      <c r="KX48024" s="23"/>
      <c r="KY48024" s="23"/>
    </row>
    <row r="48025" spans="36:311" x14ac:dyDescent="0.2">
      <c r="AJ48025" s="23"/>
      <c r="HH48025"/>
      <c r="IW48025" s="36"/>
      <c r="JI48025"/>
      <c r="JJ48025"/>
      <c r="KX48025" s="23"/>
      <c r="KY48025" s="23"/>
    </row>
    <row r="48026" spans="36:311" x14ac:dyDescent="0.2">
      <c r="AJ48026" s="23"/>
      <c r="HH48026"/>
      <c r="IW48026" s="36"/>
      <c r="JI48026"/>
      <c r="JJ48026"/>
      <c r="KX48026" s="23"/>
      <c r="KY48026" s="23"/>
    </row>
    <row r="48027" spans="36:311" x14ac:dyDescent="0.2">
      <c r="AJ48027" s="23"/>
      <c r="HH48027"/>
      <c r="IW48027" s="36"/>
      <c r="JI48027"/>
      <c r="JJ48027"/>
      <c r="KX48027" s="23"/>
      <c r="KY48027" s="23"/>
    </row>
    <row r="48028" spans="36:311" x14ac:dyDescent="0.2">
      <c r="AJ48028" s="23"/>
      <c r="HH48028"/>
      <c r="IW48028" s="36"/>
      <c r="JI48028"/>
      <c r="JJ48028"/>
      <c r="KX48028" s="23"/>
      <c r="KY48028" s="23"/>
    </row>
    <row r="48029" spans="36:311" x14ac:dyDescent="0.2">
      <c r="AJ48029" s="23"/>
      <c r="HH48029"/>
      <c r="IW48029" s="36"/>
      <c r="JI48029"/>
      <c r="JJ48029"/>
      <c r="KX48029" s="23"/>
      <c r="KY48029" s="23"/>
    </row>
    <row r="48030" spans="36:311" x14ac:dyDescent="0.2">
      <c r="AJ48030" s="23"/>
      <c r="HH48030"/>
      <c r="IW48030" s="36"/>
      <c r="JI48030"/>
      <c r="JJ48030"/>
      <c r="KX48030" s="23"/>
      <c r="KY48030" s="23"/>
    </row>
    <row r="48031" spans="36:311" x14ac:dyDescent="0.2">
      <c r="AJ48031" s="23"/>
      <c r="HH48031"/>
      <c r="IW48031" s="36"/>
      <c r="JI48031"/>
      <c r="JJ48031"/>
      <c r="KX48031" s="23"/>
      <c r="KY48031" s="23"/>
    </row>
    <row r="48032" spans="36:311" x14ac:dyDescent="0.2">
      <c r="AJ48032" s="23"/>
      <c r="HH48032"/>
      <c r="IW48032" s="36"/>
      <c r="JI48032"/>
      <c r="JJ48032"/>
      <c r="KX48032" s="23"/>
      <c r="KY48032" s="23"/>
    </row>
    <row r="48033" spans="36:311" x14ac:dyDescent="0.2">
      <c r="AJ48033" s="23"/>
      <c r="HH48033"/>
      <c r="IW48033" s="36"/>
      <c r="JI48033"/>
      <c r="JJ48033"/>
      <c r="KX48033" s="23"/>
      <c r="KY48033" s="23"/>
    </row>
    <row r="48034" spans="36:311" x14ac:dyDescent="0.2">
      <c r="AJ48034" s="23"/>
      <c r="HH48034"/>
      <c r="IW48034" s="36"/>
      <c r="JI48034"/>
      <c r="JJ48034"/>
      <c r="KX48034" s="23"/>
      <c r="KY48034" s="23"/>
    </row>
    <row r="48035" spans="36:311" x14ac:dyDescent="0.2">
      <c r="AJ48035" s="23"/>
      <c r="HH48035"/>
      <c r="IW48035" s="36"/>
      <c r="JI48035"/>
      <c r="JJ48035"/>
      <c r="KX48035" s="23"/>
      <c r="KY48035" s="23"/>
    </row>
    <row r="48036" spans="36:311" x14ac:dyDescent="0.2">
      <c r="AJ48036" s="23"/>
      <c r="HH48036"/>
      <c r="IW48036" s="36"/>
      <c r="JI48036"/>
      <c r="JJ48036"/>
      <c r="KX48036" s="23"/>
      <c r="KY48036" s="23"/>
    </row>
    <row r="48037" spans="36:311" x14ac:dyDescent="0.2">
      <c r="AJ48037" s="23"/>
      <c r="HH48037"/>
      <c r="IW48037" s="36"/>
      <c r="JI48037"/>
      <c r="JJ48037"/>
      <c r="KX48037" s="23"/>
      <c r="KY48037" s="23"/>
    </row>
    <row r="48038" spans="36:311" x14ac:dyDescent="0.2">
      <c r="AJ48038" s="23"/>
      <c r="HH48038"/>
      <c r="IW48038" s="36"/>
      <c r="JI48038"/>
      <c r="JJ48038"/>
      <c r="KX48038" s="23"/>
      <c r="KY48038" s="23"/>
    </row>
    <row r="48039" spans="36:311" x14ac:dyDescent="0.2">
      <c r="AJ48039" s="23"/>
      <c r="HH48039"/>
      <c r="IW48039" s="36"/>
      <c r="JI48039"/>
      <c r="JJ48039"/>
      <c r="KX48039" s="23"/>
      <c r="KY48039" s="23"/>
    </row>
    <row r="48040" spans="36:311" x14ac:dyDescent="0.2">
      <c r="AJ48040" s="23"/>
      <c r="HH48040"/>
      <c r="IW48040" s="36"/>
      <c r="JI48040"/>
      <c r="JJ48040"/>
      <c r="KX48040" s="23"/>
      <c r="KY48040" s="23"/>
    </row>
    <row r="48041" spans="36:311" x14ac:dyDescent="0.2">
      <c r="AJ48041" s="23"/>
      <c r="HH48041"/>
      <c r="IW48041" s="36"/>
      <c r="JI48041"/>
      <c r="JJ48041"/>
      <c r="KX48041" s="23"/>
      <c r="KY48041" s="23"/>
    </row>
    <row r="48042" spans="36:311" x14ac:dyDescent="0.2">
      <c r="AJ48042" s="23"/>
      <c r="HH48042"/>
      <c r="IW48042" s="36"/>
      <c r="JI48042"/>
      <c r="JJ48042"/>
      <c r="KX48042" s="23"/>
      <c r="KY48042" s="23"/>
    </row>
    <row r="48043" spans="36:311" x14ac:dyDescent="0.2">
      <c r="AJ48043" s="23"/>
      <c r="HH48043"/>
      <c r="IW48043" s="36"/>
      <c r="JI48043"/>
      <c r="JJ48043"/>
      <c r="KX48043" s="23"/>
      <c r="KY48043" s="23"/>
    </row>
    <row r="48044" spans="36:311" x14ac:dyDescent="0.2">
      <c r="AJ48044" s="23"/>
      <c r="HH48044"/>
      <c r="IW48044" s="36"/>
      <c r="JI48044"/>
      <c r="JJ48044"/>
      <c r="KX48044" s="23"/>
      <c r="KY48044" s="23"/>
    </row>
    <row r="48045" spans="36:311" x14ac:dyDescent="0.2">
      <c r="AJ48045" s="23"/>
      <c r="HH48045"/>
      <c r="IW48045" s="36"/>
      <c r="JI48045"/>
      <c r="JJ48045"/>
      <c r="KX48045" s="23"/>
      <c r="KY48045" s="23"/>
    </row>
    <row r="48046" spans="36:311" x14ac:dyDescent="0.2">
      <c r="AJ48046" s="23"/>
      <c r="HH48046"/>
      <c r="IW48046" s="36"/>
      <c r="JI48046"/>
      <c r="JJ48046"/>
      <c r="KX48046" s="23"/>
      <c r="KY48046" s="23"/>
    </row>
    <row r="48047" spans="36:311" x14ac:dyDescent="0.2">
      <c r="AJ48047" s="23"/>
      <c r="HH48047"/>
      <c r="IW48047" s="36"/>
      <c r="JI48047"/>
      <c r="JJ48047"/>
      <c r="KX48047" s="23"/>
      <c r="KY48047" s="23"/>
    </row>
    <row r="48048" spans="36:311" x14ac:dyDescent="0.2">
      <c r="AJ48048" s="23"/>
      <c r="HH48048"/>
      <c r="IW48048" s="36"/>
      <c r="JI48048"/>
      <c r="JJ48048"/>
      <c r="KX48048" s="23"/>
      <c r="KY48048" s="23"/>
    </row>
    <row r="48049" spans="36:311" x14ac:dyDescent="0.2">
      <c r="AJ48049" s="23"/>
      <c r="HH48049"/>
      <c r="IW48049" s="36"/>
      <c r="JI48049"/>
      <c r="JJ48049"/>
      <c r="KX48049" s="23"/>
      <c r="KY48049" s="23"/>
    </row>
    <row r="48050" spans="36:311" x14ac:dyDescent="0.2">
      <c r="AJ48050" s="23"/>
      <c r="HH48050"/>
      <c r="IW48050" s="36"/>
      <c r="JI48050"/>
      <c r="JJ48050"/>
      <c r="KX48050" s="23"/>
      <c r="KY48050" s="23"/>
    </row>
    <row r="48051" spans="36:311" x14ac:dyDescent="0.2">
      <c r="AJ48051" s="23"/>
      <c r="HH48051"/>
      <c r="IW48051" s="36"/>
      <c r="JI48051"/>
      <c r="JJ48051"/>
      <c r="KX48051" s="23"/>
      <c r="KY48051" s="23"/>
    </row>
    <row r="48052" spans="36:311" x14ac:dyDescent="0.2">
      <c r="AJ48052" s="23"/>
      <c r="HH48052"/>
      <c r="IW48052" s="36"/>
      <c r="JI48052"/>
      <c r="JJ48052"/>
      <c r="KX48052" s="23"/>
      <c r="KY48052" s="23"/>
    </row>
    <row r="48053" spans="36:311" x14ac:dyDescent="0.2">
      <c r="AJ48053" s="23"/>
      <c r="HH48053"/>
      <c r="IW48053" s="36"/>
      <c r="JI48053"/>
      <c r="JJ48053"/>
      <c r="KX48053" s="23"/>
      <c r="KY48053" s="23"/>
    </row>
    <row r="48054" spans="36:311" x14ac:dyDescent="0.2">
      <c r="AJ48054" s="23"/>
      <c r="HH48054"/>
      <c r="IW48054" s="36"/>
      <c r="JI48054"/>
      <c r="JJ48054"/>
      <c r="KX48054" s="23"/>
      <c r="KY48054" s="23"/>
    </row>
    <row r="48055" spans="36:311" x14ac:dyDescent="0.2">
      <c r="AJ48055" s="23"/>
      <c r="HH48055"/>
      <c r="IW48055" s="36"/>
      <c r="JI48055"/>
      <c r="JJ48055"/>
      <c r="KX48055" s="23"/>
      <c r="KY48055" s="23"/>
    </row>
    <row r="48056" spans="36:311" x14ac:dyDescent="0.2">
      <c r="AJ48056" s="23"/>
      <c r="HH48056"/>
      <c r="IW48056" s="36"/>
      <c r="JI48056"/>
      <c r="JJ48056"/>
      <c r="KX48056" s="23"/>
      <c r="KY48056" s="23"/>
    </row>
    <row r="48057" spans="36:311" x14ac:dyDescent="0.2">
      <c r="AJ48057" s="23"/>
      <c r="HH48057"/>
      <c r="IW48057" s="36"/>
      <c r="JI48057"/>
      <c r="JJ48057"/>
      <c r="KX48057" s="23"/>
      <c r="KY48057" s="23"/>
    </row>
    <row r="48058" spans="36:311" x14ac:dyDescent="0.2">
      <c r="AJ48058" s="23"/>
      <c r="HH48058"/>
      <c r="IW48058" s="36"/>
      <c r="JI48058"/>
      <c r="JJ48058"/>
      <c r="KX48058" s="23"/>
      <c r="KY48058" s="23"/>
    </row>
    <row r="48059" spans="36:311" x14ac:dyDescent="0.2">
      <c r="AJ48059" s="23"/>
      <c r="HH48059"/>
      <c r="IW48059" s="36"/>
      <c r="JI48059"/>
      <c r="JJ48059"/>
      <c r="KX48059" s="23"/>
      <c r="KY48059" s="23"/>
    </row>
    <row r="48060" spans="36:311" x14ac:dyDescent="0.2">
      <c r="AJ48060" s="23"/>
      <c r="HH48060"/>
      <c r="IW48060" s="36"/>
      <c r="JI48060"/>
      <c r="JJ48060"/>
      <c r="KX48060" s="23"/>
      <c r="KY48060" s="23"/>
    </row>
    <row r="48061" spans="36:311" x14ac:dyDescent="0.2">
      <c r="AJ48061" s="23"/>
      <c r="HH48061"/>
      <c r="IW48061" s="36"/>
      <c r="JI48061"/>
      <c r="JJ48061"/>
      <c r="KX48061" s="23"/>
      <c r="KY48061" s="23"/>
    </row>
    <row r="48062" spans="36:311" x14ac:dyDescent="0.2">
      <c r="AJ48062" s="23"/>
      <c r="HH48062"/>
      <c r="IW48062" s="36"/>
      <c r="JI48062"/>
      <c r="JJ48062"/>
      <c r="KX48062" s="23"/>
      <c r="KY48062" s="23"/>
    </row>
    <row r="48063" spans="36:311" x14ac:dyDescent="0.2">
      <c r="AJ48063" s="23"/>
      <c r="HH48063"/>
      <c r="IW48063" s="36"/>
      <c r="JI48063"/>
      <c r="JJ48063"/>
      <c r="KX48063" s="23"/>
      <c r="KY48063" s="23"/>
    </row>
    <row r="48064" spans="36:311" x14ac:dyDescent="0.2">
      <c r="AJ48064" s="23"/>
      <c r="HH48064"/>
      <c r="IW48064" s="36"/>
      <c r="JI48064"/>
      <c r="JJ48064"/>
      <c r="KX48064" s="23"/>
      <c r="KY48064" s="23"/>
    </row>
    <row r="48065" spans="36:311" x14ac:dyDescent="0.2">
      <c r="AJ48065" s="23"/>
      <c r="HH48065"/>
      <c r="IW48065" s="36"/>
      <c r="JI48065"/>
      <c r="JJ48065"/>
      <c r="KX48065" s="23"/>
      <c r="KY48065" s="23"/>
    </row>
    <row r="48066" spans="36:311" x14ac:dyDescent="0.2">
      <c r="AJ48066" s="23"/>
      <c r="HH48066"/>
      <c r="IW48066" s="36"/>
      <c r="JI48066"/>
      <c r="JJ48066"/>
      <c r="KX48066" s="23"/>
      <c r="KY48066" s="23"/>
    </row>
    <row r="48067" spans="36:311" x14ac:dyDescent="0.2">
      <c r="AJ48067" s="23"/>
      <c r="HH48067"/>
      <c r="IW48067" s="36"/>
      <c r="JI48067"/>
      <c r="JJ48067"/>
      <c r="KX48067" s="23"/>
      <c r="KY48067" s="23"/>
    </row>
    <row r="48068" spans="36:311" x14ac:dyDescent="0.2">
      <c r="AJ48068" s="23"/>
      <c r="HH48068"/>
      <c r="IW48068" s="36"/>
      <c r="JI48068"/>
      <c r="JJ48068"/>
      <c r="KX48068" s="23"/>
      <c r="KY48068" s="23"/>
    </row>
    <row r="48069" spans="36:311" x14ac:dyDescent="0.2">
      <c r="AJ48069" s="23"/>
      <c r="HH48069"/>
      <c r="IW48069" s="36"/>
      <c r="JI48069"/>
      <c r="JJ48069"/>
      <c r="KX48069" s="23"/>
      <c r="KY48069" s="23"/>
    </row>
    <row r="48070" spans="36:311" x14ac:dyDescent="0.2">
      <c r="AJ48070" s="23"/>
      <c r="HH48070"/>
      <c r="IW48070" s="36"/>
      <c r="JI48070"/>
      <c r="JJ48070"/>
      <c r="KX48070" s="23"/>
      <c r="KY48070" s="23"/>
    </row>
    <row r="48071" spans="36:311" x14ac:dyDescent="0.2">
      <c r="AJ48071" s="23"/>
      <c r="HH48071"/>
      <c r="IW48071" s="36"/>
      <c r="JI48071"/>
      <c r="JJ48071"/>
      <c r="KX48071" s="23"/>
      <c r="KY48071" s="23"/>
    </row>
    <row r="48072" spans="36:311" x14ac:dyDescent="0.2">
      <c r="AJ48072" s="23"/>
      <c r="HH48072"/>
      <c r="IW48072" s="36"/>
      <c r="JI48072"/>
      <c r="JJ48072"/>
      <c r="KX48072" s="23"/>
      <c r="KY48072" s="23"/>
    </row>
    <row r="48073" spans="36:311" x14ac:dyDescent="0.2">
      <c r="AJ48073" s="23"/>
      <c r="HH48073"/>
      <c r="IW48073" s="36"/>
      <c r="JI48073"/>
      <c r="JJ48073"/>
      <c r="KX48073" s="23"/>
      <c r="KY48073" s="23"/>
    </row>
    <row r="48074" spans="36:311" x14ac:dyDescent="0.2">
      <c r="AJ48074" s="23"/>
      <c r="HH48074"/>
      <c r="IW48074" s="36"/>
      <c r="JI48074"/>
      <c r="JJ48074"/>
      <c r="KX48074" s="23"/>
      <c r="KY48074" s="23"/>
    </row>
    <row r="48075" spans="36:311" x14ac:dyDescent="0.2">
      <c r="AJ48075" s="23"/>
      <c r="HH48075"/>
      <c r="IW48075" s="36"/>
      <c r="JI48075"/>
      <c r="JJ48075"/>
      <c r="KX48075" s="23"/>
      <c r="KY48075" s="23"/>
    </row>
    <row r="48076" spans="36:311" x14ac:dyDescent="0.2">
      <c r="AJ48076" s="23"/>
      <c r="HH48076"/>
      <c r="IW48076" s="36"/>
      <c r="JI48076"/>
      <c r="JJ48076"/>
      <c r="KX48076" s="23"/>
      <c r="KY48076" s="23"/>
    </row>
    <row r="48077" spans="36:311" x14ac:dyDescent="0.2">
      <c r="AJ48077" s="23"/>
      <c r="HH48077"/>
      <c r="IW48077" s="36"/>
      <c r="JI48077"/>
      <c r="JJ48077"/>
      <c r="KX48077" s="23"/>
      <c r="KY48077" s="23"/>
    </row>
    <row r="48078" spans="36:311" x14ac:dyDescent="0.2">
      <c r="AJ48078" s="23"/>
      <c r="HH48078"/>
      <c r="IW48078" s="36"/>
      <c r="JI48078"/>
      <c r="JJ48078"/>
      <c r="KX48078" s="23"/>
      <c r="KY48078" s="23"/>
    </row>
    <row r="48079" spans="36:311" x14ac:dyDescent="0.2">
      <c r="AJ48079" s="23"/>
      <c r="HH48079"/>
      <c r="IW48079" s="36"/>
      <c r="JI48079"/>
      <c r="JJ48079"/>
      <c r="KX48079" s="23"/>
      <c r="KY48079" s="23"/>
    </row>
    <row r="48080" spans="36:311" x14ac:dyDescent="0.2">
      <c r="AJ48080" s="23"/>
      <c r="HH48080"/>
      <c r="IW48080" s="36"/>
      <c r="JI48080"/>
      <c r="JJ48080"/>
      <c r="KX48080" s="23"/>
      <c r="KY48080" s="23"/>
    </row>
    <row r="48081" spans="36:311" x14ac:dyDescent="0.2">
      <c r="AJ48081" s="23"/>
      <c r="HH48081"/>
      <c r="IW48081" s="36"/>
      <c r="JI48081"/>
      <c r="JJ48081"/>
      <c r="KX48081" s="23"/>
      <c r="KY48081" s="23"/>
    </row>
    <row r="48082" spans="36:311" x14ac:dyDescent="0.2">
      <c r="AJ48082" s="23"/>
      <c r="HH48082"/>
      <c r="IW48082" s="36"/>
      <c r="JI48082"/>
      <c r="JJ48082"/>
      <c r="KX48082" s="23"/>
      <c r="KY48082" s="23"/>
    </row>
    <row r="48083" spans="36:311" x14ac:dyDescent="0.2">
      <c r="AJ48083" s="23"/>
      <c r="HH48083"/>
      <c r="IW48083" s="36"/>
      <c r="JI48083"/>
      <c r="JJ48083"/>
      <c r="KX48083" s="23"/>
      <c r="KY48083" s="23"/>
    </row>
    <row r="48084" spans="36:311" x14ac:dyDescent="0.2">
      <c r="AJ48084" s="23"/>
      <c r="HH48084"/>
      <c r="IW48084" s="36"/>
      <c r="JI48084"/>
      <c r="JJ48084"/>
      <c r="KX48084" s="23"/>
      <c r="KY48084" s="23"/>
    </row>
    <row r="48085" spans="36:311" x14ac:dyDescent="0.2">
      <c r="AJ48085" s="23"/>
      <c r="HH48085"/>
      <c r="IW48085" s="36"/>
      <c r="JI48085"/>
      <c r="JJ48085"/>
      <c r="KX48085" s="23"/>
      <c r="KY48085" s="23"/>
    </row>
    <row r="48086" spans="36:311" x14ac:dyDescent="0.2">
      <c r="AJ48086" s="23"/>
      <c r="HH48086"/>
      <c r="IW48086" s="36"/>
      <c r="JI48086"/>
      <c r="JJ48086"/>
      <c r="KX48086" s="23"/>
      <c r="KY48086" s="23"/>
    </row>
    <row r="48087" spans="36:311" x14ac:dyDescent="0.2">
      <c r="AJ48087" s="23"/>
      <c r="HH48087"/>
      <c r="IW48087" s="36"/>
      <c r="JI48087"/>
      <c r="JJ48087"/>
      <c r="KX48087" s="23"/>
      <c r="KY48087" s="23"/>
    </row>
    <row r="48088" spans="36:311" x14ac:dyDescent="0.2">
      <c r="AJ48088" s="23"/>
      <c r="HH48088"/>
      <c r="IW48088" s="36"/>
      <c r="JI48088"/>
      <c r="JJ48088"/>
      <c r="KX48088" s="23"/>
      <c r="KY48088" s="23"/>
    </row>
    <row r="48089" spans="36:311" x14ac:dyDescent="0.2">
      <c r="AJ48089" s="23"/>
      <c r="HH48089"/>
      <c r="IW48089" s="36"/>
      <c r="JI48089"/>
      <c r="JJ48089"/>
      <c r="KX48089" s="23"/>
      <c r="KY48089" s="23"/>
    </row>
    <row r="48090" spans="36:311" x14ac:dyDescent="0.2">
      <c r="AJ48090" s="23"/>
      <c r="HH48090"/>
      <c r="IW48090" s="36"/>
      <c r="JI48090"/>
      <c r="JJ48090"/>
      <c r="KX48090" s="23"/>
      <c r="KY48090" s="23"/>
    </row>
    <row r="48091" spans="36:311" x14ac:dyDescent="0.2">
      <c r="AJ48091" s="23"/>
      <c r="HH48091"/>
      <c r="IW48091" s="36"/>
      <c r="JI48091"/>
      <c r="JJ48091"/>
      <c r="KX48091" s="23"/>
      <c r="KY48091" s="23"/>
    </row>
    <row r="48092" spans="36:311" x14ac:dyDescent="0.2">
      <c r="AJ48092" s="23"/>
      <c r="HH48092"/>
      <c r="IW48092" s="36"/>
      <c r="JI48092"/>
      <c r="JJ48092"/>
      <c r="KX48092" s="23"/>
      <c r="KY48092" s="23"/>
    </row>
    <row r="48093" spans="36:311" x14ac:dyDescent="0.2">
      <c r="AJ48093" s="23"/>
      <c r="HH48093"/>
      <c r="IW48093" s="36"/>
      <c r="JI48093"/>
      <c r="JJ48093"/>
      <c r="KX48093" s="23"/>
      <c r="KY48093" s="23"/>
    </row>
    <row r="48094" spans="36:311" x14ac:dyDescent="0.2">
      <c r="AJ48094" s="23"/>
      <c r="HH48094"/>
      <c r="IW48094" s="36"/>
      <c r="JI48094"/>
      <c r="JJ48094"/>
      <c r="KX48094" s="23"/>
      <c r="KY48094" s="23"/>
    </row>
    <row r="48095" spans="36:311" x14ac:dyDescent="0.2">
      <c r="AJ48095" s="23"/>
      <c r="HH48095"/>
      <c r="IW48095" s="36"/>
      <c r="JI48095"/>
      <c r="JJ48095"/>
      <c r="KX48095" s="23"/>
      <c r="KY48095" s="23"/>
    </row>
    <row r="48096" spans="36:311" x14ac:dyDescent="0.2">
      <c r="AJ48096" s="23"/>
      <c r="HH48096"/>
      <c r="IW48096" s="36"/>
      <c r="JI48096"/>
      <c r="JJ48096"/>
      <c r="KX48096" s="23"/>
      <c r="KY48096" s="23"/>
    </row>
    <row r="48097" spans="36:311" x14ac:dyDescent="0.2">
      <c r="AJ48097" s="23"/>
      <c r="HH48097"/>
      <c r="IW48097" s="36"/>
      <c r="JI48097"/>
      <c r="JJ48097"/>
      <c r="KX48097" s="23"/>
      <c r="KY48097" s="23"/>
    </row>
    <row r="48098" spans="36:311" x14ac:dyDescent="0.2">
      <c r="AJ48098" s="23"/>
      <c r="HH48098"/>
      <c r="IW48098" s="36"/>
      <c r="JI48098"/>
      <c r="JJ48098"/>
      <c r="KX48098" s="23"/>
      <c r="KY48098" s="23"/>
    </row>
    <row r="48099" spans="36:311" x14ac:dyDescent="0.2">
      <c r="AJ48099" s="23"/>
      <c r="HH48099"/>
      <c r="IW48099" s="36"/>
      <c r="JI48099"/>
      <c r="JJ48099"/>
      <c r="KX48099" s="23"/>
      <c r="KY48099" s="23"/>
    </row>
    <row r="48100" spans="36:311" x14ac:dyDescent="0.2">
      <c r="AJ48100" s="23"/>
      <c r="HH48100"/>
      <c r="IW48100" s="36"/>
      <c r="JI48100"/>
      <c r="JJ48100"/>
      <c r="KX48100" s="23"/>
      <c r="KY48100" s="23"/>
    </row>
    <row r="48101" spans="36:311" x14ac:dyDescent="0.2">
      <c r="AJ48101" s="23"/>
      <c r="HH48101"/>
      <c r="IW48101" s="36"/>
      <c r="JI48101"/>
      <c r="JJ48101"/>
      <c r="KX48101" s="23"/>
      <c r="KY48101" s="23"/>
    </row>
    <row r="48102" spans="36:311" x14ac:dyDescent="0.2">
      <c r="AJ48102" s="23"/>
      <c r="HH48102"/>
      <c r="IW48102" s="36"/>
      <c r="JI48102"/>
      <c r="JJ48102"/>
      <c r="KX48102" s="23"/>
      <c r="KY48102" s="23"/>
    </row>
    <row r="48103" spans="36:311" x14ac:dyDescent="0.2">
      <c r="AJ48103" s="23"/>
      <c r="HH48103"/>
      <c r="IW48103" s="36"/>
      <c r="JI48103"/>
      <c r="JJ48103"/>
      <c r="KX48103" s="23"/>
      <c r="KY48103" s="23"/>
    </row>
    <row r="48104" spans="36:311" x14ac:dyDescent="0.2">
      <c r="AJ48104" s="23"/>
      <c r="HH48104"/>
      <c r="IW48104" s="36"/>
      <c r="JI48104"/>
      <c r="JJ48104"/>
      <c r="KX48104" s="23"/>
      <c r="KY48104" s="23"/>
    </row>
    <row r="48105" spans="36:311" x14ac:dyDescent="0.2">
      <c r="AJ48105" s="23"/>
      <c r="HH48105"/>
      <c r="IW48105" s="36"/>
      <c r="JI48105"/>
      <c r="JJ48105"/>
      <c r="KX48105" s="23"/>
      <c r="KY48105" s="23"/>
    </row>
    <row r="48106" spans="36:311" x14ac:dyDescent="0.2">
      <c r="AJ48106" s="23"/>
      <c r="HH48106"/>
      <c r="IW48106" s="36"/>
      <c r="JI48106"/>
      <c r="JJ48106"/>
      <c r="KX48106" s="23"/>
      <c r="KY48106" s="23"/>
    </row>
    <row r="48107" spans="36:311" x14ac:dyDescent="0.2">
      <c r="AJ48107" s="23"/>
      <c r="HH48107"/>
      <c r="IW48107" s="36"/>
      <c r="JI48107"/>
      <c r="JJ48107"/>
      <c r="KX48107" s="23"/>
      <c r="KY48107" s="23"/>
    </row>
    <row r="48108" spans="36:311" x14ac:dyDescent="0.2">
      <c r="AJ48108" s="23"/>
      <c r="HH48108"/>
      <c r="IW48108" s="36"/>
      <c r="JI48108"/>
      <c r="JJ48108"/>
      <c r="KX48108" s="23"/>
      <c r="KY48108" s="23"/>
    </row>
    <row r="48109" spans="36:311" x14ac:dyDescent="0.2">
      <c r="AJ48109" s="23"/>
      <c r="HH48109"/>
      <c r="IW48109" s="36"/>
      <c r="JI48109"/>
      <c r="JJ48109"/>
      <c r="KX48109" s="23"/>
      <c r="KY48109" s="23"/>
    </row>
    <row r="48110" spans="36:311" x14ac:dyDescent="0.2">
      <c r="AJ48110" s="23"/>
      <c r="HH48110"/>
      <c r="IW48110" s="36"/>
      <c r="JI48110"/>
      <c r="JJ48110"/>
      <c r="KX48110" s="23"/>
      <c r="KY48110" s="23"/>
    </row>
    <row r="48111" spans="36:311" x14ac:dyDescent="0.2">
      <c r="AJ48111" s="23"/>
      <c r="HH48111"/>
      <c r="IW48111" s="36"/>
      <c r="JI48111"/>
      <c r="JJ48111"/>
      <c r="KX48111" s="23"/>
      <c r="KY48111" s="23"/>
    </row>
    <row r="48112" spans="36:311" x14ac:dyDescent="0.2">
      <c r="AJ48112" s="23"/>
      <c r="HH48112"/>
      <c r="IW48112" s="36"/>
      <c r="JI48112"/>
      <c r="JJ48112"/>
      <c r="KX48112" s="23"/>
      <c r="KY48112" s="23"/>
    </row>
    <row r="48113" spans="36:311" x14ac:dyDescent="0.2">
      <c r="AJ48113" s="23"/>
      <c r="HH48113"/>
      <c r="IW48113" s="36"/>
      <c r="JI48113"/>
      <c r="JJ48113"/>
      <c r="KX48113" s="23"/>
      <c r="KY48113" s="23"/>
    </row>
    <row r="48114" spans="36:311" x14ac:dyDescent="0.2">
      <c r="AJ48114" s="23"/>
      <c r="HH48114"/>
      <c r="IW48114" s="36"/>
      <c r="JI48114"/>
      <c r="JJ48114"/>
      <c r="KX48114" s="23"/>
      <c r="KY48114" s="23"/>
    </row>
    <row r="48115" spans="36:311" x14ac:dyDescent="0.2">
      <c r="AJ48115" s="23"/>
      <c r="HH48115"/>
      <c r="IW48115" s="36"/>
      <c r="JI48115"/>
      <c r="JJ48115"/>
      <c r="KX48115" s="23"/>
      <c r="KY48115" s="23"/>
    </row>
    <row r="48116" spans="36:311" x14ac:dyDescent="0.2">
      <c r="AJ48116" s="23"/>
      <c r="HH48116"/>
      <c r="IW48116" s="36"/>
      <c r="JI48116"/>
      <c r="JJ48116"/>
      <c r="KX48116" s="23"/>
      <c r="KY48116" s="23"/>
    </row>
    <row r="48117" spans="36:311" x14ac:dyDescent="0.2">
      <c r="AJ48117" s="23"/>
      <c r="HH48117"/>
      <c r="IW48117" s="36"/>
      <c r="JI48117"/>
      <c r="JJ48117"/>
      <c r="KX48117" s="23"/>
      <c r="KY48117" s="23"/>
    </row>
    <row r="48118" spans="36:311" x14ac:dyDescent="0.2">
      <c r="AJ48118" s="23"/>
      <c r="HH48118"/>
      <c r="IW48118" s="36"/>
      <c r="JI48118"/>
      <c r="JJ48118"/>
      <c r="KX48118" s="23"/>
      <c r="KY48118" s="23"/>
    </row>
    <row r="48119" spans="36:311" x14ac:dyDescent="0.2">
      <c r="AJ48119" s="23"/>
      <c r="HH48119"/>
      <c r="IW48119" s="36"/>
      <c r="JI48119"/>
      <c r="JJ48119"/>
      <c r="KX48119" s="23"/>
      <c r="KY48119" s="23"/>
    </row>
    <row r="48120" spans="36:311" x14ac:dyDescent="0.2">
      <c r="AJ48120" s="23"/>
      <c r="HH48120"/>
      <c r="IW48120" s="36"/>
      <c r="JI48120"/>
      <c r="JJ48120"/>
      <c r="KX48120" s="23"/>
      <c r="KY48120" s="23"/>
    </row>
    <row r="48121" spans="36:311" x14ac:dyDescent="0.2">
      <c r="AJ48121" s="23"/>
      <c r="HH48121"/>
      <c r="IW48121" s="36"/>
      <c r="JI48121"/>
      <c r="JJ48121"/>
      <c r="KX48121" s="23"/>
      <c r="KY48121" s="23"/>
    </row>
    <row r="48122" spans="36:311" x14ac:dyDescent="0.2">
      <c r="AJ48122" s="23"/>
      <c r="HH48122"/>
      <c r="IW48122" s="36"/>
      <c r="JI48122"/>
      <c r="JJ48122"/>
      <c r="KX48122" s="23"/>
      <c r="KY48122" s="23"/>
    </row>
    <row r="48123" spans="36:311" x14ac:dyDescent="0.2">
      <c r="AJ48123" s="23"/>
      <c r="HH48123"/>
      <c r="IW48123" s="36"/>
      <c r="JI48123"/>
      <c r="JJ48123"/>
      <c r="KX48123" s="23"/>
      <c r="KY48123" s="23"/>
    </row>
    <row r="48124" spans="36:311" x14ac:dyDescent="0.2">
      <c r="AJ48124" s="23"/>
      <c r="HH48124"/>
      <c r="IW48124" s="36"/>
      <c r="JI48124"/>
      <c r="JJ48124"/>
      <c r="KX48124" s="23"/>
      <c r="KY48124" s="23"/>
    </row>
    <row r="48125" spans="36:311" x14ac:dyDescent="0.2">
      <c r="AJ48125" s="23"/>
      <c r="HH48125"/>
      <c r="IW48125" s="36"/>
      <c r="JI48125"/>
      <c r="JJ48125"/>
      <c r="KX48125" s="23"/>
      <c r="KY48125" s="23"/>
    </row>
    <row r="48126" spans="36:311" x14ac:dyDescent="0.2">
      <c r="AJ48126" s="23"/>
      <c r="HH48126"/>
      <c r="IW48126" s="36"/>
      <c r="JI48126"/>
      <c r="JJ48126"/>
      <c r="KX48126" s="23"/>
      <c r="KY48126" s="23"/>
    </row>
    <row r="48127" spans="36:311" x14ac:dyDescent="0.2">
      <c r="AJ48127" s="23"/>
      <c r="HH48127"/>
      <c r="IW48127" s="36"/>
      <c r="JI48127"/>
      <c r="JJ48127"/>
      <c r="KX48127" s="23"/>
      <c r="KY48127" s="23"/>
    </row>
    <row r="48128" spans="36:311" x14ac:dyDescent="0.2">
      <c r="AJ48128" s="23"/>
      <c r="HH48128"/>
      <c r="IW48128" s="36"/>
      <c r="JI48128"/>
      <c r="JJ48128"/>
      <c r="KX48128" s="23"/>
      <c r="KY48128" s="23"/>
    </row>
    <row r="48129" spans="36:311" x14ac:dyDescent="0.2">
      <c r="AJ48129" s="23"/>
      <c r="HH48129"/>
      <c r="IW48129" s="36"/>
      <c r="JI48129"/>
      <c r="JJ48129"/>
      <c r="KX48129" s="23"/>
      <c r="KY48129" s="23"/>
    </row>
    <row r="48130" spans="36:311" x14ac:dyDescent="0.2">
      <c r="AJ48130" s="23"/>
      <c r="HH48130"/>
      <c r="IW48130" s="36"/>
      <c r="JI48130"/>
      <c r="JJ48130"/>
      <c r="KX48130" s="23"/>
      <c r="KY48130" s="23"/>
    </row>
    <row r="48131" spans="36:311" x14ac:dyDescent="0.2">
      <c r="AJ48131" s="23"/>
      <c r="HH48131"/>
      <c r="IW48131" s="36"/>
      <c r="JI48131"/>
      <c r="JJ48131"/>
      <c r="KX48131" s="23"/>
      <c r="KY48131" s="23"/>
    </row>
    <row r="48132" spans="36:311" x14ac:dyDescent="0.2">
      <c r="AJ48132" s="23"/>
      <c r="HH48132"/>
      <c r="IW48132" s="36"/>
      <c r="JI48132"/>
      <c r="JJ48132"/>
      <c r="KX48132" s="23"/>
      <c r="KY48132" s="23"/>
    </row>
    <row r="48133" spans="36:311" x14ac:dyDescent="0.2">
      <c r="AJ48133" s="23"/>
      <c r="HH48133"/>
      <c r="IW48133" s="36"/>
      <c r="JI48133"/>
      <c r="JJ48133"/>
      <c r="KX48133" s="23"/>
      <c r="KY48133" s="23"/>
    </row>
    <row r="48134" spans="36:311" x14ac:dyDescent="0.2">
      <c r="AJ48134" s="23"/>
      <c r="HH48134"/>
      <c r="IW48134" s="36"/>
      <c r="JI48134"/>
      <c r="JJ48134"/>
      <c r="KX48134" s="23"/>
      <c r="KY48134" s="23"/>
    </row>
    <row r="48135" spans="36:311" x14ac:dyDescent="0.2">
      <c r="AJ48135" s="23"/>
      <c r="HH48135"/>
      <c r="IW48135" s="36"/>
      <c r="JI48135"/>
      <c r="JJ48135"/>
      <c r="KX48135" s="23"/>
      <c r="KY48135" s="23"/>
    </row>
    <row r="48136" spans="36:311" x14ac:dyDescent="0.2">
      <c r="AJ48136" s="23"/>
      <c r="HH48136"/>
      <c r="IW48136" s="36"/>
      <c r="JI48136"/>
      <c r="JJ48136"/>
      <c r="KX48136" s="23"/>
      <c r="KY48136" s="23"/>
    </row>
    <row r="48137" spans="36:311" x14ac:dyDescent="0.2">
      <c r="AJ48137" s="23"/>
      <c r="HH48137"/>
      <c r="IW48137" s="36"/>
      <c r="JI48137"/>
      <c r="JJ48137"/>
      <c r="KX48137" s="23"/>
      <c r="KY48137" s="23"/>
    </row>
    <row r="48138" spans="36:311" x14ac:dyDescent="0.2">
      <c r="AJ48138" s="23"/>
      <c r="HH48138"/>
      <c r="IW48138" s="36"/>
      <c r="JI48138"/>
      <c r="JJ48138"/>
      <c r="KX48138" s="23"/>
      <c r="KY48138" s="23"/>
    </row>
    <row r="48139" spans="36:311" x14ac:dyDescent="0.2">
      <c r="AJ48139" s="23"/>
      <c r="HH48139"/>
      <c r="IW48139" s="36"/>
      <c r="JI48139"/>
      <c r="JJ48139"/>
      <c r="KX48139" s="23"/>
      <c r="KY48139" s="23"/>
    </row>
    <row r="48140" spans="36:311" x14ac:dyDescent="0.2">
      <c r="AJ48140" s="23"/>
      <c r="HH48140"/>
      <c r="IW48140" s="36"/>
      <c r="JI48140"/>
      <c r="JJ48140"/>
      <c r="KX48140" s="23"/>
      <c r="KY48140" s="23"/>
    </row>
    <row r="48141" spans="36:311" x14ac:dyDescent="0.2">
      <c r="AJ48141" s="23"/>
      <c r="HH48141"/>
      <c r="IW48141" s="36"/>
      <c r="JI48141"/>
      <c r="JJ48141"/>
      <c r="KX48141" s="23"/>
      <c r="KY48141" s="23"/>
    </row>
    <row r="48142" spans="36:311" x14ac:dyDescent="0.2">
      <c r="AJ48142" s="23"/>
      <c r="HH48142"/>
      <c r="IW48142" s="36"/>
      <c r="JI48142"/>
      <c r="JJ48142"/>
      <c r="KX48142" s="23"/>
      <c r="KY48142" s="23"/>
    </row>
    <row r="48143" spans="36:311" x14ac:dyDescent="0.2">
      <c r="AJ48143" s="23"/>
      <c r="HH48143"/>
      <c r="IW48143" s="36"/>
      <c r="JI48143"/>
      <c r="JJ48143"/>
      <c r="KX48143" s="23"/>
      <c r="KY48143" s="23"/>
    </row>
    <row r="48144" spans="36:311" x14ac:dyDescent="0.2">
      <c r="AJ48144" s="23"/>
      <c r="HH48144"/>
      <c r="IW48144" s="36"/>
      <c r="JI48144"/>
      <c r="JJ48144"/>
      <c r="KX48144" s="23"/>
      <c r="KY48144" s="23"/>
    </row>
    <row r="48145" spans="36:311" x14ac:dyDescent="0.2">
      <c r="AJ48145" s="23"/>
      <c r="HH48145"/>
      <c r="IW48145" s="36"/>
      <c r="JI48145"/>
      <c r="JJ48145"/>
      <c r="KX48145" s="23"/>
      <c r="KY48145" s="23"/>
    </row>
    <row r="48146" spans="36:311" x14ac:dyDescent="0.2">
      <c r="AJ48146" s="23"/>
      <c r="HH48146"/>
      <c r="IW48146" s="36"/>
      <c r="JI48146"/>
      <c r="JJ48146"/>
      <c r="KX48146" s="23"/>
      <c r="KY48146" s="23"/>
    </row>
    <row r="48147" spans="36:311" x14ac:dyDescent="0.2">
      <c r="AJ48147" s="23"/>
      <c r="HH48147"/>
      <c r="IW48147" s="36"/>
      <c r="JI48147"/>
      <c r="JJ48147"/>
      <c r="KX48147" s="23"/>
      <c r="KY48147" s="23"/>
    </row>
    <row r="48148" spans="36:311" x14ac:dyDescent="0.2">
      <c r="AJ48148" s="23"/>
      <c r="HH48148"/>
      <c r="IW48148" s="36"/>
      <c r="JI48148"/>
      <c r="JJ48148"/>
      <c r="KX48148" s="23"/>
      <c r="KY48148" s="23"/>
    </row>
    <row r="48149" spans="36:311" x14ac:dyDescent="0.2">
      <c r="AJ48149" s="23"/>
      <c r="HH48149"/>
      <c r="IW48149" s="36"/>
      <c r="JI48149"/>
      <c r="JJ48149"/>
      <c r="KX48149" s="23"/>
      <c r="KY48149" s="23"/>
    </row>
    <row r="48150" spans="36:311" x14ac:dyDescent="0.2">
      <c r="AJ48150" s="23"/>
      <c r="HH48150"/>
      <c r="IW48150" s="36"/>
      <c r="JI48150"/>
      <c r="JJ48150"/>
      <c r="KX48150" s="23"/>
      <c r="KY48150" s="23"/>
    </row>
    <row r="48151" spans="36:311" x14ac:dyDescent="0.2">
      <c r="AJ48151" s="23"/>
      <c r="HH48151"/>
      <c r="IW48151" s="36"/>
      <c r="JI48151"/>
      <c r="JJ48151"/>
      <c r="KX48151" s="23"/>
      <c r="KY48151" s="23"/>
    </row>
    <row r="48152" spans="36:311" x14ac:dyDescent="0.2">
      <c r="AJ48152" s="23"/>
      <c r="HH48152"/>
      <c r="IW48152" s="36"/>
      <c r="JI48152"/>
      <c r="JJ48152"/>
      <c r="KX48152" s="23"/>
      <c r="KY48152" s="23"/>
    </row>
    <row r="48153" spans="36:311" x14ac:dyDescent="0.2">
      <c r="AJ48153" s="23"/>
      <c r="HH48153"/>
      <c r="IW48153" s="36"/>
      <c r="JI48153"/>
      <c r="JJ48153"/>
      <c r="KX48153" s="23"/>
      <c r="KY48153" s="23"/>
    </row>
    <row r="48154" spans="36:311" x14ac:dyDescent="0.2">
      <c r="AJ48154" s="23"/>
      <c r="HH48154"/>
      <c r="IW48154" s="36"/>
      <c r="JI48154"/>
      <c r="JJ48154"/>
      <c r="KX48154" s="23"/>
      <c r="KY48154" s="23"/>
    </row>
    <row r="48155" spans="36:311" x14ac:dyDescent="0.2">
      <c r="AJ48155" s="23"/>
      <c r="HH48155"/>
      <c r="IW48155" s="36"/>
      <c r="JI48155"/>
      <c r="JJ48155"/>
      <c r="KX48155" s="23"/>
      <c r="KY48155" s="23"/>
    </row>
    <row r="48156" spans="36:311" x14ac:dyDescent="0.2">
      <c r="AJ48156" s="23"/>
      <c r="HH48156"/>
      <c r="IW48156" s="36"/>
      <c r="JI48156"/>
      <c r="JJ48156"/>
      <c r="KX48156" s="23"/>
      <c r="KY48156" s="23"/>
    </row>
    <row r="48157" spans="36:311" x14ac:dyDescent="0.2">
      <c r="AJ48157" s="23"/>
      <c r="HH48157"/>
      <c r="IW48157" s="36"/>
      <c r="JI48157"/>
      <c r="JJ48157"/>
      <c r="KX48157" s="23"/>
      <c r="KY48157" s="23"/>
    </row>
    <row r="48158" spans="36:311" x14ac:dyDescent="0.2">
      <c r="AJ48158" s="23"/>
      <c r="HH48158"/>
      <c r="IW48158" s="36"/>
      <c r="JI48158"/>
      <c r="JJ48158"/>
      <c r="KX48158" s="23"/>
      <c r="KY48158" s="23"/>
    </row>
    <row r="48159" spans="36:311" x14ac:dyDescent="0.2">
      <c r="AJ48159" s="23"/>
      <c r="HH48159"/>
      <c r="IW48159" s="36"/>
      <c r="JI48159"/>
      <c r="JJ48159"/>
      <c r="KX48159" s="23"/>
      <c r="KY48159" s="23"/>
    </row>
    <row r="48160" spans="36:311" x14ac:dyDescent="0.2">
      <c r="AJ48160" s="23"/>
      <c r="HH48160"/>
      <c r="IW48160" s="36"/>
      <c r="JI48160"/>
      <c r="JJ48160"/>
      <c r="KX48160" s="23"/>
      <c r="KY48160" s="23"/>
    </row>
    <row r="48161" spans="36:311" x14ac:dyDescent="0.2">
      <c r="AJ48161" s="23"/>
      <c r="HH48161"/>
      <c r="IW48161" s="36"/>
      <c r="JI48161"/>
      <c r="JJ48161"/>
      <c r="KX48161" s="23"/>
      <c r="KY48161" s="23"/>
    </row>
    <row r="48162" spans="36:311" x14ac:dyDescent="0.2">
      <c r="AJ48162" s="23"/>
      <c r="HH48162"/>
      <c r="IW48162" s="36"/>
      <c r="JI48162"/>
      <c r="JJ48162"/>
      <c r="KX48162" s="23"/>
      <c r="KY48162" s="23"/>
    </row>
    <row r="48163" spans="36:311" x14ac:dyDescent="0.2">
      <c r="AJ48163" s="23"/>
      <c r="HH48163"/>
      <c r="IW48163" s="36"/>
      <c r="JI48163"/>
      <c r="JJ48163"/>
      <c r="KX48163" s="23"/>
      <c r="KY48163" s="23"/>
    </row>
    <row r="48164" spans="36:311" x14ac:dyDescent="0.2">
      <c r="AJ48164" s="23"/>
      <c r="HH48164"/>
      <c r="IW48164" s="36"/>
      <c r="JI48164"/>
      <c r="JJ48164"/>
      <c r="KX48164" s="23"/>
      <c r="KY48164" s="23"/>
    </row>
    <row r="48165" spans="36:311" x14ac:dyDescent="0.2">
      <c r="AJ48165" s="23"/>
      <c r="HH48165"/>
      <c r="IW48165" s="36"/>
      <c r="JI48165"/>
      <c r="JJ48165"/>
      <c r="KX48165" s="23"/>
      <c r="KY48165" s="23"/>
    </row>
    <row r="48166" spans="36:311" x14ac:dyDescent="0.2">
      <c r="AJ48166" s="23"/>
      <c r="HH48166"/>
      <c r="IW48166" s="36"/>
      <c r="JI48166"/>
      <c r="JJ48166"/>
      <c r="KX48166" s="23"/>
      <c r="KY48166" s="23"/>
    </row>
    <row r="48167" spans="36:311" x14ac:dyDescent="0.2">
      <c r="AJ48167" s="23"/>
      <c r="HH48167"/>
      <c r="IW48167" s="36"/>
      <c r="JI48167"/>
      <c r="JJ48167"/>
      <c r="KX48167" s="23"/>
      <c r="KY48167" s="23"/>
    </row>
    <row r="48168" spans="36:311" x14ac:dyDescent="0.2">
      <c r="AJ48168" s="23"/>
      <c r="HH48168"/>
      <c r="IW48168" s="36"/>
      <c r="JI48168"/>
      <c r="JJ48168"/>
      <c r="KX48168" s="23"/>
      <c r="KY48168" s="23"/>
    </row>
    <row r="48169" spans="36:311" x14ac:dyDescent="0.2">
      <c r="AJ48169" s="23"/>
      <c r="HH48169"/>
      <c r="IW48169" s="36"/>
      <c r="JI48169"/>
      <c r="JJ48169"/>
      <c r="KX48169" s="23"/>
      <c r="KY48169" s="23"/>
    </row>
    <row r="48170" spans="36:311" x14ac:dyDescent="0.2">
      <c r="AJ48170" s="23"/>
      <c r="HH48170"/>
      <c r="IW48170" s="36"/>
      <c r="JI48170"/>
      <c r="JJ48170"/>
      <c r="KX48170" s="23"/>
      <c r="KY48170" s="23"/>
    </row>
    <row r="48171" spans="36:311" x14ac:dyDescent="0.2">
      <c r="AJ48171" s="23"/>
      <c r="HH48171"/>
      <c r="IW48171" s="36"/>
      <c r="JI48171"/>
      <c r="JJ48171"/>
      <c r="KX48171" s="23"/>
      <c r="KY48171" s="23"/>
    </row>
    <row r="48172" spans="36:311" x14ac:dyDescent="0.2">
      <c r="AJ48172" s="23"/>
      <c r="HH48172"/>
      <c r="IW48172" s="36"/>
      <c r="JI48172"/>
      <c r="JJ48172"/>
      <c r="KX48172" s="23"/>
      <c r="KY48172" s="23"/>
    </row>
    <row r="48173" spans="36:311" x14ac:dyDescent="0.2">
      <c r="AJ48173" s="23"/>
      <c r="HH48173"/>
      <c r="IW48173" s="36"/>
      <c r="JI48173"/>
      <c r="JJ48173"/>
      <c r="KX48173" s="23"/>
      <c r="KY48173" s="23"/>
    </row>
    <row r="48174" spans="36:311" x14ac:dyDescent="0.2">
      <c r="AJ48174" s="23"/>
      <c r="HH48174"/>
      <c r="IW48174" s="36"/>
      <c r="JI48174"/>
      <c r="JJ48174"/>
      <c r="KX48174" s="23"/>
      <c r="KY48174" s="23"/>
    </row>
    <row r="48175" spans="36:311" x14ac:dyDescent="0.2">
      <c r="AJ48175" s="23"/>
      <c r="HH48175"/>
      <c r="IW48175" s="36"/>
      <c r="JI48175"/>
      <c r="JJ48175"/>
      <c r="KX48175" s="23"/>
      <c r="KY48175" s="23"/>
    </row>
    <row r="48176" spans="36:311" x14ac:dyDescent="0.2">
      <c r="AJ48176" s="23"/>
      <c r="HH48176"/>
      <c r="IW48176" s="36"/>
      <c r="JI48176"/>
      <c r="JJ48176"/>
      <c r="KX48176" s="23"/>
      <c r="KY48176" s="23"/>
    </row>
    <row r="48177" spans="36:311" x14ac:dyDescent="0.2">
      <c r="AJ48177" s="23"/>
      <c r="HH48177"/>
      <c r="IW48177" s="36"/>
      <c r="JI48177"/>
      <c r="JJ48177"/>
      <c r="KX48177" s="23"/>
      <c r="KY48177" s="23"/>
    </row>
    <row r="48178" spans="36:311" x14ac:dyDescent="0.2">
      <c r="AJ48178" s="23"/>
      <c r="HH48178"/>
      <c r="IW48178" s="36"/>
      <c r="JI48178"/>
      <c r="JJ48178"/>
      <c r="KX48178" s="23"/>
      <c r="KY48178" s="23"/>
    </row>
    <row r="48179" spans="36:311" x14ac:dyDescent="0.2">
      <c r="AJ48179" s="23"/>
      <c r="HH48179"/>
      <c r="IW48179" s="36"/>
      <c r="JI48179"/>
      <c r="JJ48179"/>
      <c r="KX48179" s="23"/>
      <c r="KY48179" s="23"/>
    </row>
    <row r="48180" spans="36:311" x14ac:dyDescent="0.2">
      <c r="AJ48180" s="23"/>
      <c r="HH48180"/>
      <c r="IW48180" s="36"/>
      <c r="JI48180"/>
      <c r="JJ48180"/>
      <c r="KX48180" s="23"/>
      <c r="KY48180" s="23"/>
    </row>
    <row r="48181" spans="36:311" x14ac:dyDescent="0.2">
      <c r="AJ48181" s="23"/>
      <c r="HH48181"/>
      <c r="IW48181" s="36"/>
      <c r="JI48181"/>
      <c r="JJ48181"/>
      <c r="KX48181" s="23"/>
      <c r="KY48181" s="23"/>
    </row>
    <row r="48182" spans="36:311" x14ac:dyDescent="0.2">
      <c r="AJ48182" s="23"/>
      <c r="HH48182"/>
      <c r="IW48182" s="36"/>
      <c r="JI48182"/>
      <c r="JJ48182"/>
      <c r="KX48182" s="23"/>
      <c r="KY48182" s="23"/>
    </row>
    <row r="48183" spans="36:311" x14ac:dyDescent="0.2">
      <c r="AJ48183" s="23"/>
      <c r="HH48183"/>
      <c r="IW48183" s="36"/>
      <c r="JI48183"/>
      <c r="JJ48183"/>
      <c r="KX48183" s="23"/>
      <c r="KY48183" s="23"/>
    </row>
    <row r="48184" spans="36:311" x14ac:dyDescent="0.2">
      <c r="AJ48184" s="23"/>
      <c r="HH48184"/>
      <c r="IW48184" s="36"/>
      <c r="JI48184"/>
      <c r="JJ48184"/>
      <c r="KX48184" s="23"/>
      <c r="KY48184" s="23"/>
    </row>
    <row r="48185" spans="36:311" x14ac:dyDescent="0.2">
      <c r="AJ48185" s="23"/>
      <c r="HH48185"/>
      <c r="IW48185" s="36"/>
      <c r="JI48185"/>
      <c r="JJ48185"/>
      <c r="KX48185" s="23"/>
      <c r="KY48185" s="23"/>
    </row>
    <row r="48186" spans="36:311" x14ac:dyDescent="0.2">
      <c r="AJ48186" s="23"/>
      <c r="HH48186"/>
      <c r="IW48186" s="36"/>
      <c r="JI48186"/>
      <c r="JJ48186"/>
      <c r="KX48186" s="23"/>
      <c r="KY48186" s="23"/>
    </row>
    <row r="48187" spans="36:311" x14ac:dyDescent="0.2">
      <c r="AJ48187" s="23"/>
      <c r="HH48187"/>
      <c r="IW48187" s="36"/>
      <c r="JI48187"/>
      <c r="JJ48187"/>
      <c r="KX48187" s="23"/>
      <c r="KY48187" s="23"/>
    </row>
    <row r="48188" spans="36:311" x14ac:dyDescent="0.2">
      <c r="AJ48188" s="23"/>
      <c r="HH48188"/>
      <c r="IW48188" s="36"/>
      <c r="JI48188"/>
      <c r="JJ48188"/>
      <c r="KX48188" s="23"/>
      <c r="KY48188" s="23"/>
    </row>
    <row r="48189" spans="36:311" x14ac:dyDescent="0.2">
      <c r="AJ48189" s="23"/>
      <c r="HH48189"/>
      <c r="IW48189" s="36"/>
      <c r="JI48189"/>
      <c r="JJ48189"/>
      <c r="KX48189" s="23"/>
      <c r="KY48189" s="23"/>
    </row>
    <row r="48190" spans="36:311" x14ac:dyDescent="0.2">
      <c r="AJ48190" s="23"/>
      <c r="HH48190"/>
      <c r="IW48190" s="36"/>
      <c r="JI48190"/>
      <c r="JJ48190"/>
      <c r="KX48190" s="23"/>
      <c r="KY48190" s="23"/>
    </row>
    <row r="48191" spans="36:311" x14ac:dyDescent="0.2">
      <c r="AJ48191" s="23"/>
      <c r="HH48191"/>
      <c r="IW48191" s="36"/>
      <c r="JI48191"/>
      <c r="JJ48191"/>
      <c r="KX48191" s="23"/>
      <c r="KY48191" s="23"/>
    </row>
    <row r="48192" spans="36:311" x14ac:dyDescent="0.2">
      <c r="AJ48192" s="23"/>
      <c r="HH48192"/>
      <c r="IW48192" s="36"/>
      <c r="JI48192"/>
      <c r="JJ48192"/>
      <c r="KX48192" s="23"/>
      <c r="KY48192" s="23"/>
    </row>
    <row r="48193" spans="36:311" x14ac:dyDescent="0.2">
      <c r="AJ48193" s="23"/>
      <c r="HH48193"/>
      <c r="IW48193" s="36"/>
      <c r="JI48193"/>
      <c r="JJ48193"/>
      <c r="KX48193" s="23"/>
      <c r="KY48193" s="23"/>
    </row>
    <row r="48194" spans="36:311" x14ac:dyDescent="0.2">
      <c r="AJ48194" s="23"/>
      <c r="HH48194"/>
      <c r="IW48194" s="36"/>
      <c r="JI48194"/>
      <c r="JJ48194"/>
      <c r="KX48194" s="23"/>
      <c r="KY48194" s="23"/>
    </row>
    <row r="48195" spans="36:311" x14ac:dyDescent="0.2">
      <c r="AJ48195" s="23"/>
      <c r="HH48195"/>
      <c r="IW48195" s="36"/>
      <c r="JI48195"/>
      <c r="JJ48195"/>
      <c r="KX48195" s="23"/>
      <c r="KY48195" s="23"/>
    </row>
    <row r="48196" spans="36:311" x14ac:dyDescent="0.2">
      <c r="AJ48196" s="23"/>
      <c r="HH48196"/>
      <c r="IW48196" s="36"/>
      <c r="JI48196"/>
      <c r="JJ48196"/>
      <c r="KX48196" s="23"/>
      <c r="KY48196" s="23"/>
    </row>
    <row r="48197" spans="36:311" x14ac:dyDescent="0.2">
      <c r="AJ48197" s="23"/>
      <c r="HH48197"/>
      <c r="IW48197" s="36"/>
      <c r="JI48197"/>
      <c r="JJ48197"/>
      <c r="KX48197" s="23"/>
      <c r="KY48197" s="23"/>
    </row>
    <row r="48198" spans="36:311" x14ac:dyDescent="0.2">
      <c r="AJ48198" s="23"/>
      <c r="HH48198"/>
      <c r="IW48198" s="36"/>
      <c r="JI48198"/>
      <c r="JJ48198"/>
      <c r="KX48198" s="23"/>
      <c r="KY48198" s="23"/>
    </row>
    <row r="48199" spans="36:311" x14ac:dyDescent="0.2">
      <c r="AJ48199" s="23"/>
      <c r="HH48199"/>
      <c r="IW48199" s="36"/>
      <c r="JI48199"/>
      <c r="JJ48199"/>
      <c r="KX48199" s="23"/>
      <c r="KY48199" s="23"/>
    </row>
    <row r="48200" spans="36:311" x14ac:dyDescent="0.2">
      <c r="AJ48200" s="23"/>
      <c r="HH48200"/>
      <c r="IW48200" s="36"/>
      <c r="JI48200"/>
      <c r="JJ48200"/>
      <c r="KX48200" s="23"/>
      <c r="KY48200" s="23"/>
    </row>
    <row r="48201" spans="36:311" x14ac:dyDescent="0.2">
      <c r="AJ48201" s="23"/>
      <c r="HH48201"/>
      <c r="IW48201" s="36"/>
      <c r="JI48201"/>
      <c r="JJ48201"/>
      <c r="KX48201" s="23"/>
      <c r="KY48201" s="23"/>
    </row>
    <row r="48202" spans="36:311" x14ac:dyDescent="0.2">
      <c r="AJ48202" s="23"/>
      <c r="HH48202"/>
      <c r="IW48202" s="36"/>
      <c r="JI48202"/>
      <c r="JJ48202"/>
      <c r="KX48202" s="23"/>
      <c r="KY48202" s="23"/>
    </row>
    <row r="48203" spans="36:311" x14ac:dyDescent="0.2">
      <c r="AJ48203" s="23"/>
      <c r="HH48203"/>
      <c r="IW48203" s="36"/>
      <c r="JI48203"/>
      <c r="JJ48203"/>
      <c r="KX48203" s="23"/>
      <c r="KY48203" s="23"/>
    </row>
    <row r="48204" spans="36:311" x14ac:dyDescent="0.2">
      <c r="AJ48204" s="23"/>
      <c r="HH48204"/>
      <c r="IW48204" s="36"/>
      <c r="JI48204"/>
      <c r="JJ48204"/>
      <c r="KX48204" s="23"/>
      <c r="KY48204" s="23"/>
    </row>
    <row r="48205" spans="36:311" x14ac:dyDescent="0.2">
      <c r="AJ48205" s="23"/>
      <c r="HH48205"/>
      <c r="IW48205" s="36"/>
      <c r="JI48205"/>
      <c r="JJ48205"/>
      <c r="KX48205" s="23"/>
      <c r="KY48205" s="23"/>
    </row>
    <row r="48206" spans="36:311" x14ac:dyDescent="0.2">
      <c r="AJ48206" s="23"/>
      <c r="HH48206"/>
      <c r="IW48206" s="36"/>
      <c r="JI48206"/>
      <c r="JJ48206"/>
      <c r="KX48206" s="23"/>
      <c r="KY48206" s="23"/>
    </row>
    <row r="48207" spans="36:311" x14ac:dyDescent="0.2">
      <c r="AJ48207" s="23"/>
      <c r="HH48207"/>
      <c r="IW48207" s="36"/>
      <c r="JI48207"/>
      <c r="JJ48207"/>
      <c r="KX48207" s="23"/>
      <c r="KY48207" s="23"/>
    </row>
    <row r="48208" spans="36:311" x14ac:dyDescent="0.2">
      <c r="AJ48208" s="23"/>
      <c r="HH48208"/>
      <c r="IW48208" s="36"/>
      <c r="JI48208"/>
      <c r="JJ48208"/>
      <c r="KX48208" s="23"/>
      <c r="KY48208" s="23"/>
    </row>
    <row r="48209" spans="36:311" x14ac:dyDescent="0.2">
      <c r="AJ48209" s="23"/>
      <c r="HH48209"/>
      <c r="IW48209" s="36"/>
      <c r="JI48209"/>
      <c r="JJ48209"/>
      <c r="KX48209" s="23"/>
      <c r="KY48209" s="23"/>
    </row>
    <row r="48210" spans="36:311" x14ac:dyDescent="0.2">
      <c r="AJ48210" s="23"/>
      <c r="HH48210"/>
      <c r="IW48210" s="36"/>
      <c r="JI48210"/>
      <c r="JJ48210"/>
      <c r="KX48210" s="23"/>
      <c r="KY48210" s="23"/>
    </row>
    <row r="48211" spans="36:311" x14ac:dyDescent="0.2">
      <c r="AJ48211" s="23"/>
      <c r="HH48211"/>
      <c r="IW48211" s="36"/>
      <c r="JI48211"/>
      <c r="JJ48211"/>
      <c r="KX48211" s="23"/>
      <c r="KY48211" s="23"/>
    </row>
    <row r="48212" spans="36:311" x14ac:dyDescent="0.2">
      <c r="AJ48212" s="23"/>
      <c r="HH48212"/>
      <c r="IW48212" s="36"/>
      <c r="JI48212"/>
      <c r="JJ48212"/>
      <c r="KX48212" s="23"/>
      <c r="KY48212" s="23"/>
    </row>
    <row r="48213" spans="36:311" x14ac:dyDescent="0.2">
      <c r="AJ48213" s="23"/>
      <c r="HH48213"/>
      <c r="IW48213" s="36"/>
      <c r="JI48213"/>
      <c r="JJ48213"/>
      <c r="KX48213" s="23"/>
      <c r="KY48213" s="23"/>
    </row>
    <row r="48214" spans="36:311" x14ac:dyDescent="0.2">
      <c r="AJ48214" s="23"/>
      <c r="HH48214"/>
      <c r="IW48214" s="36"/>
      <c r="JI48214"/>
      <c r="JJ48214"/>
      <c r="KX48214" s="23"/>
      <c r="KY48214" s="23"/>
    </row>
    <row r="48215" spans="36:311" x14ac:dyDescent="0.2">
      <c r="AJ48215" s="23"/>
      <c r="HH48215"/>
      <c r="IW48215" s="36"/>
      <c r="JI48215"/>
      <c r="JJ48215"/>
      <c r="KX48215" s="23"/>
      <c r="KY48215" s="23"/>
    </row>
    <row r="48216" spans="36:311" x14ac:dyDescent="0.2">
      <c r="AJ48216" s="23"/>
      <c r="HH48216"/>
      <c r="IW48216" s="36"/>
      <c r="JI48216"/>
      <c r="JJ48216"/>
      <c r="KX48216" s="23"/>
      <c r="KY48216" s="23"/>
    </row>
    <row r="48217" spans="36:311" x14ac:dyDescent="0.2">
      <c r="AJ48217" s="23"/>
      <c r="HH48217"/>
      <c r="IW48217" s="36"/>
      <c r="JI48217"/>
      <c r="JJ48217"/>
      <c r="KX48217" s="23"/>
      <c r="KY48217" s="23"/>
    </row>
    <row r="48218" spans="36:311" x14ac:dyDescent="0.2">
      <c r="AJ48218" s="23"/>
      <c r="HH48218"/>
      <c r="IW48218" s="36"/>
      <c r="JI48218"/>
      <c r="JJ48218"/>
      <c r="KX48218" s="23"/>
      <c r="KY48218" s="23"/>
    </row>
    <row r="48219" spans="36:311" x14ac:dyDescent="0.2">
      <c r="AJ48219" s="23"/>
      <c r="HH48219"/>
      <c r="IW48219" s="36"/>
      <c r="JI48219"/>
      <c r="JJ48219"/>
      <c r="KX48219" s="23"/>
      <c r="KY48219" s="23"/>
    </row>
    <row r="48220" spans="36:311" x14ac:dyDescent="0.2">
      <c r="AJ48220" s="23"/>
      <c r="HH48220"/>
      <c r="IW48220" s="36"/>
      <c r="JI48220"/>
      <c r="JJ48220"/>
      <c r="KX48220" s="23"/>
      <c r="KY48220" s="23"/>
    </row>
    <row r="48221" spans="36:311" x14ac:dyDescent="0.2">
      <c r="AJ48221" s="23"/>
      <c r="HH48221"/>
      <c r="IW48221" s="36"/>
      <c r="JI48221"/>
      <c r="JJ48221"/>
      <c r="KX48221" s="23"/>
      <c r="KY48221" s="23"/>
    </row>
    <row r="48222" spans="36:311" x14ac:dyDescent="0.2">
      <c r="AJ48222" s="23"/>
      <c r="HH48222"/>
      <c r="IW48222" s="36"/>
      <c r="JI48222"/>
      <c r="JJ48222"/>
      <c r="KX48222" s="23"/>
      <c r="KY48222" s="23"/>
    </row>
    <row r="48223" spans="36:311" x14ac:dyDescent="0.2">
      <c r="AJ48223" s="23"/>
      <c r="HH48223"/>
      <c r="IW48223" s="36"/>
      <c r="JI48223"/>
      <c r="JJ48223"/>
      <c r="KX48223" s="23"/>
      <c r="KY48223" s="23"/>
    </row>
    <row r="48224" spans="36:311" x14ac:dyDescent="0.2">
      <c r="AJ48224" s="23"/>
      <c r="HH48224"/>
      <c r="IW48224" s="36"/>
      <c r="JI48224"/>
      <c r="JJ48224"/>
      <c r="KX48224" s="23"/>
      <c r="KY48224" s="23"/>
    </row>
    <row r="48225" spans="36:311" x14ac:dyDescent="0.2">
      <c r="AJ48225" s="23"/>
      <c r="HH48225"/>
      <c r="IW48225" s="36"/>
      <c r="JI48225"/>
      <c r="JJ48225"/>
      <c r="KX48225" s="23"/>
      <c r="KY48225" s="23"/>
    </row>
    <row r="48226" spans="36:311" x14ac:dyDescent="0.2">
      <c r="AJ48226" s="23"/>
      <c r="HH48226"/>
      <c r="IW48226" s="36"/>
      <c r="JI48226"/>
      <c r="JJ48226"/>
      <c r="KX48226" s="23"/>
      <c r="KY48226" s="23"/>
    </row>
    <row r="48227" spans="36:311" x14ac:dyDescent="0.2">
      <c r="AJ48227" s="23"/>
      <c r="HH48227"/>
      <c r="IW48227" s="36"/>
      <c r="JI48227"/>
      <c r="JJ48227"/>
      <c r="KX48227" s="23"/>
      <c r="KY48227" s="23"/>
    </row>
    <row r="48228" spans="36:311" x14ac:dyDescent="0.2">
      <c r="AJ48228" s="23"/>
      <c r="HH48228"/>
      <c r="IW48228" s="36"/>
      <c r="JI48228"/>
      <c r="JJ48228"/>
      <c r="KX48228" s="23"/>
      <c r="KY48228" s="23"/>
    </row>
    <row r="48229" spans="36:311" x14ac:dyDescent="0.2">
      <c r="AJ48229" s="23"/>
      <c r="HH48229"/>
      <c r="IW48229" s="36"/>
      <c r="JI48229"/>
      <c r="JJ48229"/>
      <c r="KX48229" s="23"/>
      <c r="KY48229" s="23"/>
    </row>
    <row r="48230" spans="36:311" x14ac:dyDescent="0.2">
      <c r="AJ48230" s="23"/>
      <c r="HH48230"/>
      <c r="IW48230" s="36"/>
      <c r="JI48230"/>
      <c r="JJ48230"/>
      <c r="KX48230" s="23"/>
      <c r="KY48230" s="23"/>
    </row>
    <row r="48231" spans="36:311" x14ac:dyDescent="0.2">
      <c r="AJ48231" s="23"/>
      <c r="HH48231"/>
      <c r="IW48231" s="36"/>
      <c r="JI48231"/>
      <c r="JJ48231"/>
      <c r="KX48231" s="23"/>
      <c r="KY48231" s="23"/>
    </row>
    <row r="48232" spans="36:311" x14ac:dyDescent="0.2">
      <c r="AJ48232" s="23"/>
      <c r="HH48232"/>
      <c r="IW48232" s="36"/>
      <c r="JI48232"/>
      <c r="JJ48232"/>
      <c r="KX48232" s="23"/>
      <c r="KY48232" s="23"/>
    </row>
    <row r="48233" spans="36:311" x14ac:dyDescent="0.2">
      <c r="AJ48233" s="23"/>
      <c r="HH48233"/>
      <c r="IW48233" s="36"/>
      <c r="JI48233"/>
      <c r="JJ48233"/>
      <c r="KX48233" s="23"/>
      <c r="KY48233" s="23"/>
    </row>
    <row r="48234" spans="36:311" x14ac:dyDescent="0.2">
      <c r="AJ48234" s="23"/>
      <c r="HH48234"/>
      <c r="IW48234" s="36"/>
      <c r="JI48234"/>
      <c r="JJ48234"/>
      <c r="KX48234" s="23"/>
      <c r="KY48234" s="23"/>
    </row>
    <row r="48235" spans="36:311" x14ac:dyDescent="0.2">
      <c r="AJ48235" s="23"/>
      <c r="HH48235"/>
      <c r="IW48235" s="36"/>
      <c r="JI48235"/>
      <c r="JJ48235"/>
      <c r="KX48235" s="23"/>
      <c r="KY48235" s="23"/>
    </row>
    <row r="48236" spans="36:311" x14ac:dyDescent="0.2">
      <c r="AJ48236" s="23"/>
      <c r="HH48236"/>
      <c r="IW48236" s="36"/>
      <c r="JI48236"/>
      <c r="JJ48236"/>
      <c r="KX48236" s="23"/>
      <c r="KY48236" s="23"/>
    </row>
    <row r="48237" spans="36:311" x14ac:dyDescent="0.2">
      <c r="AJ48237" s="23"/>
      <c r="HH48237"/>
      <c r="IW48237" s="36"/>
      <c r="JI48237"/>
      <c r="JJ48237"/>
      <c r="KX48237" s="23"/>
      <c r="KY48237" s="23"/>
    </row>
    <row r="48238" spans="36:311" x14ac:dyDescent="0.2">
      <c r="AJ48238" s="23"/>
      <c r="HH48238"/>
      <c r="IW48238" s="36"/>
      <c r="JI48238"/>
      <c r="JJ48238"/>
      <c r="KX48238" s="23"/>
      <c r="KY48238" s="23"/>
    </row>
    <row r="48239" spans="36:311" x14ac:dyDescent="0.2">
      <c r="AJ48239" s="23"/>
      <c r="HH48239"/>
      <c r="IW48239" s="36"/>
      <c r="JI48239"/>
      <c r="JJ48239"/>
      <c r="KX48239" s="23"/>
      <c r="KY48239" s="23"/>
    </row>
    <row r="48240" spans="36:311" x14ac:dyDescent="0.2">
      <c r="AJ48240" s="23"/>
      <c r="HH48240"/>
      <c r="IW48240" s="36"/>
      <c r="JI48240"/>
      <c r="JJ48240"/>
      <c r="KX48240" s="23"/>
      <c r="KY48240" s="23"/>
    </row>
    <row r="48241" spans="36:311" x14ac:dyDescent="0.2">
      <c r="AJ48241" s="23"/>
      <c r="HH48241"/>
      <c r="IW48241" s="36"/>
      <c r="JI48241"/>
      <c r="JJ48241"/>
      <c r="KX48241" s="23"/>
      <c r="KY48241" s="23"/>
    </row>
    <row r="48242" spans="36:311" x14ac:dyDescent="0.2">
      <c r="AJ48242" s="23"/>
      <c r="HH48242"/>
      <c r="IW48242" s="36"/>
      <c r="JI48242"/>
      <c r="JJ48242"/>
      <c r="KX48242" s="23"/>
      <c r="KY48242" s="23"/>
    </row>
    <row r="48243" spans="36:311" x14ac:dyDescent="0.2">
      <c r="AJ48243" s="23"/>
      <c r="HH48243"/>
      <c r="IW48243" s="36"/>
      <c r="JI48243"/>
      <c r="JJ48243"/>
      <c r="KX48243" s="23"/>
      <c r="KY48243" s="23"/>
    </row>
    <row r="48244" spans="36:311" x14ac:dyDescent="0.2">
      <c r="AJ48244" s="23"/>
      <c r="HH48244"/>
      <c r="IW48244" s="36"/>
      <c r="JI48244"/>
      <c r="JJ48244"/>
      <c r="KX48244" s="23"/>
      <c r="KY48244" s="23"/>
    </row>
    <row r="48245" spans="36:311" x14ac:dyDescent="0.2">
      <c r="AJ48245" s="23"/>
      <c r="HH48245"/>
      <c r="IW48245" s="36"/>
      <c r="JI48245"/>
      <c r="JJ48245"/>
      <c r="KX48245" s="23"/>
      <c r="KY48245" s="23"/>
    </row>
    <row r="48246" spans="36:311" x14ac:dyDescent="0.2">
      <c r="AJ48246" s="23"/>
      <c r="HH48246"/>
      <c r="IW48246" s="36"/>
      <c r="JI48246"/>
      <c r="JJ48246"/>
      <c r="KX48246" s="23"/>
      <c r="KY48246" s="23"/>
    </row>
    <row r="48247" spans="36:311" x14ac:dyDescent="0.2">
      <c r="AJ48247" s="23"/>
      <c r="HH48247"/>
      <c r="IW48247" s="36"/>
      <c r="JI48247"/>
      <c r="JJ48247"/>
      <c r="KX48247" s="23"/>
      <c r="KY48247" s="23"/>
    </row>
    <row r="48248" spans="36:311" x14ac:dyDescent="0.2">
      <c r="AJ48248" s="23"/>
      <c r="HH48248"/>
      <c r="IW48248" s="36"/>
      <c r="JI48248"/>
      <c r="JJ48248"/>
      <c r="KX48248" s="23"/>
      <c r="KY48248" s="23"/>
    </row>
    <row r="48249" spans="36:311" x14ac:dyDescent="0.2">
      <c r="AJ48249" s="23"/>
      <c r="HH48249"/>
      <c r="IW48249" s="36"/>
      <c r="JI48249"/>
      <c r="JJ48249"/>
      <c r="KX48249" s="23"/>
      <c r="KY48249" s="23"/>
    </row>
    <row r="48250" spans="36:311" x14ac:dyDescent="0.2">
      <c r="AJ48250" s="23"/>
      <c r="HH48250"/>
      <c r="IW48250" s="36"/>
      <c r="JI48250"/>
      <c r="JJ48250"/>
      <c r="KX48250" s="23"/>
      <c r="KY48250" s="23"/>
    </row>
    <row r="48251" spans="36:311" x14ac:dyDescent="0.2">
      <c r="AJ48251" s="23"/>
      <c r="HH48251"/>
      <c r="IW48251" s="36"/>
      <c r="JI48251"/>
      <c r="JJ48251"/>
      <c r="KX48251" s="23"/>
      <c r="KY48251" s="23"/>
    </row>
    <row r="48252" spans="36:311" x14ac:dyDescent="0.2">
      <c r="AJ48252" s="23"/>
      <c r="HH48252"/>
      <c r="IW48252" s="36"/>
      <c r="JI48252"/>
      <c r="JJ48252"/>
      <c r="KX48252" s="23"/>
      <c r="KY48252" s="23"/>
    </row>
    <row r="48253" spans="36:311" x14ac:dyDescent="0.2">
      <c r="AJ48253" s="23"/>
      <c r="HH48253"/>
      <c r="IW48253" s="36"/>
      <c r="JI48253"/>
      <c r="JJ48253"/>
      <c r="KX48253" s="23"/>
      <c r="KY48253" s="23"/>
    </row>
    <row r="48254" spans="36:311" x14ac:dyDescent="0.2">
      <c r="AJ48254" s="23"/>
      <c r="HH48254"/>
      <c r="IW48254" s="36"/>
      <c r="JI48254"/>
      <c r="JJ48254"/>
      <c r="KX48254" s="23"/>
      <c r="KY48254" s="23"/>
    </row>
    <row r="48255" spans="36:311" x14ac:dyDescent="0.2">
      <c r="AJ48255" s="23"/>
      <c r="HH48255"/>
      <c r="IW48255" s="36"/>
      <c r="JI48255"/>
      <c r="JJ48255"/>
      <c r="KX48255" s="23"/>
      <c r="KY48255" s="23"/>
    </row>
    <row r="48256" spans="36:311" x14ac:dyDescent="0.2">
      <c r="AJ48256" s="23"/>
      <c r="HH48256"/>
      <c r="IW48256" s="36"/>
      <c r="JI48256"/>
      <c r="JJ48256"/>
      <c r="KX48256" s="23"/>
      <c r="KY48256" s="23"/>
    </row>
    <row r="48257" spans="36:311" x14ac:dyDescent="0.2">
      <c r="AJ48257" s="23"/>
      <c r="HH48257"/>
      <c r="IW48257" s="36"/>
      <c r="JI48257"/>
      <c r="JJ48257"/>
      <c r="KX48257" s="23"/>
      <c r="KY48257" s="23"/>
    </row>
    <row r="48258" spans="36:311" x14ac:dyDescent="0.2">
      <c r="AJ48258" s="23"/>
      <c r="HH48258"/>
      <c r="IW48258" s="36"/>
      <c r="JI48258"/>
      <c r="JJ48258"/>
      <c r="KX48258" s="23"/>
      <c r="KY48258" s="23"/>
    </row>
    <row r="48259" spans="36:311" x14ac:dyDescent="0.2">
      <c r="AJ48259" s="23"/>
      <c r="HH48259"/>
      <c r="IW48259" s="36"/>
      <c r="JI48259"/>
      <c r="JJ48259"/>
      <c r="KX48259" s="23"/>
      <c r="KY48259" s="23"/>
    </row>
    <row r="48260" spans="36:311" x14ac:dyDescent="0.2">
      <c r="AJ48260" s="23"/>
      <c r="HH48260"/>
      <c r="IW48260" s="36"/>
      <c r="JI48260"/>
      <c r="JJ48260"/>
      <c r="KX48260" s="23"/>
      <c r="KY48260" s="23"/>
    </row>
    <row r="48261" spans="36:311" x14ac:dyDescent="0.2">
      <c r="AJ48261" s="23"/>
      <c r="HH48261"/>
      <c r="IW48261" s="36"/>
      <c r="JI48261"/>
      <c r="JJ48261"/>
      <c r="KX48261" s="23"/>
      <c r="KY48261" s="23"/>
    </row>
    <row r="48262" spans="36:311" x14ac:dyDescent="0.2">
      <c r="AJ48262" s="23"/>
      <c r="HH48262"/>
      <c r="IW48262" s="36"/>
      <c r="JI48262"/>
      <c r="JJ48262"/>
      <c r="KX48262" s="23"/>
      <c r="KY48262" s="23"/>
    </row>
    <row r="48263" spans="36:311" x14ac:dyDescent="0.2">
      <c r="AJ48263" s="23"/>
      <c r="HH48263"/>
      <c r="IW48263" s="36"/>
      <c r="JI48263"/>
      <c r="JJ48263"/>
      <c r="KX48263" s="23"/>
      <c r="KY48263" s="23"/>
    </row>
    <row r="48264" spans="36:311" x14ac:dyDescent="0.2">
      <c r="AJ48264" s="23"/>
      <c r="HH48264"/>
      <c r="IW48264" s="36"/>
      <c r="JI48264"/>
      <c r="JJ48264"/>
      <c r="KX48264" s="23"/>
      <c r="KY48264" s="23"/>
    </row>
    <row r="48265" spans="36:311" x14ac:dyDescent="0.2">
      <c r="AJ48265" s="23"/>
      <c r="HH48265"/>
      <c r="IW48265" s="36"/>
      <c r="JI48265"/>
      <c r="JJ48265"/>
      <c r="KX48265" s="23"/>
      <c r="KY48265" s="23"/>
    </row>
    <row r="48266" spans="36:311" x14ac:dyDescent="0.2">
      <c r="AJ48266" s="23"/>
      <c r="HH48266"/>
      <c r="IW48266" s="36"/>
      <c r="JI48266"/>
      <c r="JJ48266"/>
      <c r="KX48266" s="23"/>
      <c r="KY48266" s="23"/>
    </row>
    <row r="48267" spans="36:311" x14ac:dyDescent="0.2">
      <c r="AJ48267" s="23"/>
      <c r="HH48267"/>
      <c r="IW48267" s="36"/>
      <c r="JI48267"/>
      <c r="JJ48267"/>
      <c r="KX48267" s="23"/>
      <c r="KY48267" s="23"/>
    </row>
    <row r="48268" spans="36:311" x14ac:dyDescent="0.2">
      <c r="AJ48268" s="23"/>
      <c r="HH48268"/>
      <c r="IW48268" s="36"/>
      <c r="JI48268"/>
      <c r="JJ48268"/>
      <c r="KX48268" s="23"/>
      <c r="KY48268" s="23"/>
    </row>
    <row r="48269" spans="36:311" x14ac:dyDescent="0.2">
      <c r="AJ48269" s="23"/>
      <c r="HH48269"/>
      <c r="IW48269" s="36"/>
      <c r="JI48269"/>
      <c r="JJ48269"/>
      <c r="KX48269" s="23"/>
      <c r="KY48269" s="23"/>
    </row>
    <row r="48270" spans="36:311" x14ac:dyDescent="0.2">
      <c r="AJ48270" s="23"/>
      <c r="HH48270"/>
      <c r="IW48270" s="36"/>
      <c r="JI48270"/>
      <c r="JJ48270"/>
      <c r="KX48270" s="23"/>
      <c r="KY48270" s="23"/>
    </row>
    <row r="48271" spans="36:311" x14ac:dyDescent="0.2">
      <c r="AJ48271" s="23"/>
      <c r="HH48271"/>
      <c r="IW48271" s="36"/>
      <c r="JI48271"/>
      <c r="JJ48271"/>
      <c r="KX48271" s="23"/>
      <c r="KY48271" s="23"/>
    </row>
    <row r="48272" spans="36:311" x14ac:dyDescent="0.2">
      <c r="AJ48272" s="23"/>
      <c r="HH48272"/>
      <c r="IW48272" s="36"/>
      <c r="JI48272"/>
      <c r="JJ48272"/>
      <c r="KX48272" s="23"/>
      <c r="KY48272" s="23"/>
    </row>
    <row r="48273" spans="36:311" x14ac:dyDescent="0.2">
      <c r="AJ48273" s="23"/>
      <c r="HH48273"/>
      <c r="IW48273" s="36"/>
      <c r="JI48273"/>
      <c r="JJ48273"/>
      <c r="KX48273" s="23"/>
      <c r="KY48273" s="23"/>
    </row>
    <row r="48274" spans="36:311" x14ac:dyDescent="0.2">
      <c r="AJ48274" s="23"/>
      <c r="HH48274"/>
      <c r="IW48274" s="36"/>
      <c r="JI48274"/>
      <c r="JJ48274"/>
      <c r="KX48274" s="23"/>
      <c r="KY48274" s="23"/>
    </row>
    <row r="48275" spans="36:311" x14ac:dyDescent="0.2">
      <c r="AJ48275" s="23"/>
      <c r="HH48275"/>
      <c r="IW48275" s="36"/>
      <c r="JI48275"/>
      <c r="JJ48275"/>
      <c r="KX48275" s="23"/>
      <c r="KY48275" s="23"/>
    </row>
    <row r="48276" spans="36:311" x14ac:dyDescent="0.2">
      <c r="AJ48276" s="23"/>
      <c r="HH48276"/>
      <c r="IW48276" s="36"/>
      <c r="JI48276"/>
      <c r="JJ48276"/>
      <c r="KX48276" s="23"/>
      <c r="KY48276" s="23"/>
    </row>
    <row r="48277" spans="36:311" x14ac:dyDescent="0.2">
      <c r="AJ48277" s="23"/>
      <c r="HH48277"/>
      <c r="IW48277" s="36"/>
      <c r="JI48277"/>
      <c r="JJ48277"/>
      <c r="KX48277" s="23"/>
      <c r="KY48277" s="23"/>
    </row>
    <row r="48278" spans="36:311" x14ac:dyDescent="0.2">
      <c r="AJ48278" s="23"/>
      <c r="HH48278"/>
      <c r="IW48278" s="36"/>
      <c r="JI48278"/>
      <c r="JJ48278"/>
      <c r="KX48278" s="23"/>
      <c r="KY48278" s="23"/>
    </row>
    <row r="48279" spans="36:311" x14ac:dyDescent="0.2">
      <c r="AJ48279" s="23"/>
      <c r="HH48279"/>
      <c r="IW48279" s="36"/>
      <c r="JI48279"/>
      <c r="JJ48279"/>
      <c r="KX48279" s="23"/>
      <c r="KY48279" s="23"/>
    </row>
    <row r="48280" spans="36:311" x14ac:dyDescent="0.2">
      <c r="AJ48280" s="23"/>
      <c r="HH48280"/>
      <c r="IW48280" s="36"/>
      <c r="JI48280"/>
      <c r="JJ48280"/>
      <c r="KX48280" s="23"/>
      <c r="KY48280" s="23"/>
    </row>
    <row r="48281" spans="36:311" x14ac:dyDescent="0.2">
      <c r="AJ48281" s="23"/>
      <c r="HH48281"/>
      <c r="IW48281" s="36"/>
      <c r="JI48281"/>
      <c r="JJ48281"/>
      <c r="KX48281" s="23"/>
      <c r="KY48281" s="23"/>
    </row>
    <row r="48282" spans="36:311" x14ac:dyDescent="0.2">
      <c r="AJ48282" s="23"/>
      <c r="HH48282"/>
      <c r="IW48282" s="36"/>
      <c r="JI48282"/>
      <c r="JJ48282"/>
      <c r="KX48282" s="23"/>
      <c r="KY48282" s="23"/>
    </row>
    <row r="48283" spans="36:311" x14ac:dyDescent="0.2">
      <c r="AJ48283" s="23"/>
      <c r="HH48283"/>
      <c r="IW48283" s="36"/>
      <c r="JI48283"/>
      <c r="JJ48283"/>
      <c r="KX48283" s="23"/>
      <c r="KY48283" s="23"/>
    </row>
    <row r="48284" spans="36:311" x14ac:dyDescent="0.2">
      <c r="AJ48284" s="23"/>
      <c r="HH48284"/>
      <c r="IW48284" s="36"/>
      <c r="JI48284"/>
      <c r="JJ48284"/>
      <c r="KX48284" s="23"/>
      <c r="KY48284" s="23"/>
    </row>
    <row r="48285" spans="36:311" x14ac:dyDescent="0.2">
      <c r="AJ48285" s="23"/>
      <c r="HH48285"/>
      <c r="IW48285" s="36"/>
      <c r="JI48285"/>
      <c r="JJ48285"/>
      <c r="KX48285" s="23"/>
      <c r="KY48285" s="23"/>
    </row>
    <row r="48286" spans="36:311" x14ac:dyDescent="0.2">
      <c r="AJ48286" s="23"/>
      <c r="HH48286"/>
      <c r="IW48286" s="36"/>
      <c r="JI48286"/>
      <c r="JJ48286"/>
      <c r="KX48286" s="23"/>
      <c r="KY48286" s="23"/>
    </row>
    <row r="48287" spans="36:311" x14ac:dyDescent="0.2">
      <c r="AJ48287" s="23"/>
      <c r="HH48287"/>
      <c r="IW48287" s="36"/>
      <c r="JI48287"/>
      <c r="JJ48287"/>
      <c r="KX48287" s="23"/>
      <c r="KY48287" s="23"/>
    </row>
    <row r="48288" spans="36:311" x14ac:dyDescent="0.2">
      <c r="AJ48288" s="23"/>
      <c r="HH48288"/>
      <c r="IW48288" s="36"/>
      <c r="JI48288"/>
      <c r="JJ48288"/>
      <c r="KX48288" s="23"/>
      <c r="KY48288" s="23"/>
    </row>
    <row r="48289" spans="36:311" x14ac:dyDescent="0.2">
      <c r="AJ48289" s="23"/>
      <c r="HH48289"/>
      <c r="IW48289" s="36"/>
      <c r="JI48289"/>
      <c r="JJ48289"/>
      <c r="KX48289" s="23"/>
      <c r="KY48289" s="23"/>
    </row>
    <row r="48290" spans="36:311" x14ac:dyDescent="0.2">
      <c r="AJ48290" s="23"/>
      <c r="HH48290"/>
      <c r="IW48290" s="36"/>
      <c r="JI48290"/>
      <c r="JJ48290"/>
      <c r="KX48290" s="23"/>
      <c r="KY48290" s="23"/>
    </row>
    <row r="48291" spans="36:311" x14ac:dyDescent="0.2">
      <c r="AJ48291" s="23"/>
      <c r="HH48291"/>
      <c r="IW48291" s="36"/>
      <c r="JI48291"/>
      <c r="JJ48291"/>
      <c r="KX48291" s="23"/>
      <c r="KY48291" s="23"/>
    </row>
    <row r="48292" spans="36:311" x14ac:dyDescent="0.2">
      <c r="AJ48292" s="23"/>
      <c r="HH48292"/>
      <c r="IW48292" s="36"/>
      <c r="JI48292"/>
      <c r="JJ48292"/>
      <c r="KX48292" s="23"/>
      <c r="KY48292" s="23"/>
    </row>
    <row r="48293" spans="36:311" x14ac:dyDescent="0.2">
      <c r="AJ48293" s="23"/>
      <c r="HH48293"/>
      <c r="IW48293" s="36"/>
      <c r="JI48293"/>
      <c r="JJ48293"/>
      <c r="KX48293" s="23"/>
      <c r="KY48293" s="23"/>
    </row>
    <row r="48294" spans="36:311" x14ac:dyDescent="0.2">
      <c r="AJ48294" s="23"/>
      <c r="HH48294"/>
      <c r="IW48294" s="36"/>
      <c r="JI48294"/>
      <c r="JJ48294"/>
      <c r="KX48294" s="23"/>
      <c r="KY48294" s="23"/>
    </row>
    <row r="48295" spans="36:311" x14ac:dyDescent="0.2">
      <c r="AJ48295" s="23"/>
      <c r="HH48295"/>
      <c r="IW48295" s="36"/>
      <c r="JI48295"/>
      <c r="JJ48295"/>
      <c r="KX48295" s="23"/>
      <c r="KY48295" s="23"/>
    </row>
    <row r="48296" spans="36:311" x14ac:dyDescent="0.2">
      <c r="AJ48296" s="23"/>
      <c r="HH48296"/>
      <c r="IW48296" s="36"/>
      <c r="JI48296"/>
      <c r="JJ48296"/>
      <c r="KX48296" s="23"/>
      <c r="KY48296" s="23"/>
    </row>
    <row r="48297" spans="36:311" x14ac:dyDescent="0.2">
      <c r="AJ48297" s="23"/>
      <c r="HH48297"/>
      <c r="IW48297" s="36"/>
      <c r="JI48297"/>
      <c r="JJ48297"/>
      <c r="KX48297" s="23"/>
      <c r="KY48297" s="23"/>
    </row>
    <row r="48298" spans="36:311" x14ac:dyDescent="0.2">
      <c r="AJ48298" s="23"/>
      <c r="HH48298"/>
      <c r="IW48298" s="36"/>
      <c r="JI48298"/>
      <c r="JJ48298"/>
      <c r="KX48298" s="23"/>
      <c r="KY48298" s="23"/>
    </row>
    <row r="48299" spans="36:311" x14ac:dyDescent="0.2">
      <c r="AJ48299" s="23"/>
      <c r="HH48299"/>
      <c r="IW48299" s="36"/>
      <c r="JI48299"/>
      <c r="JJ48299"/>
      <c r="KX48299" s="23"/>
      <c r="KY48299" s="23"/>
    </row>
    <row r="48300" spans="36:311" x14ac:dyDescent="0.2">
      <c r="AJ48300" s="23"/>
      <c r="HH48300"/>
      <c r="IW48300" s="36"/>
      <c r="JI48300"/>
      <c r="JJ48300"/>
      <c r="KX48300" s="23"/>
      <c r="KY48300" s="23"/>
    </row>
    <row r="48301" spans="36:311" x14ac:dyDescent="0.2">
      <c r="AJ48301" s="23"/>
      <c r="HH48301"/>
      <c r="IW48301" s="36"/>
      <c r="JI48301"/>
      <c r="JJ48301"/>
      <c r="KX48301" s="23"/>
      <c r="KY48301" s="23"/>
    </row>
    <row r="48302" spans="36:311" x14ac:dyDescent="0.2">
      <c r="AJ48302" s="23"/>
      <c r="HH48302"/>
      <c r="IW48302" s="36"/>
      <c r="JI48302"/>
      <c r="JJ48302"/>
      <c r="KX48302" s="23"/>
      <c r="KY48302" s="23"/>
    </row>
    <row r="48303" spans="36:311" x14ac:dyDescent="0.2">
      <c r="AJ48303" s="23"/>
      <c r="HH48303"/>
      <c r="IW48303" s="36"/>
      <c r="JI48303"/>
      <c r="JJ48303"/>
      <c r="KX48303" s="23"/>
      <c r="KY48303" s="23"/>
    </row>
    <row r="48304" spans="36:311" x14ac:dyDescent="0.2">
      <c r="AJ48304" s="23"/>
      <c r="HH48304"/>
      <c r="IW48304" s="36"/>
      <c r="JI48304"/>
      <c r="JJ48304"/>
      <c r="KX48304" s="23"/>
      <c r="KY48304" s="23"/>
    </row>
    <row r="48305" spans="36:311" x14ac:dyDescent="0.2">
      <c r="AJ48305" s="23"/>
      <c r="HH48305"/>
      <c r="IW48305" s="36"/>
      <c r="JI48305"/>
      <c r="JJ48305"/>
      <c r="KX48305" s="23"/>
      <c r="KY48305" s="23"/>
    </row>
    <row r="48306" spans="36:311" x14ac:dyDescent="0.2">
      <c r="AJ48306" s="23"/>
      <c r="HH48306"/>
      <c r="IW48306" s="36"/>
      <c r="JI48306"/>
      <c r="JJ48306"/>
      <c r="KX48306" s="23"/>
      <c r="KY48306" s="23"/>
    </row>
    <row r="48307" spans="36:311" x14ac:dyDescent="0.2">
      <c r="AJ48307" s="23"/>
      <c r="HH48307"/>
      <c r="IW48307" s="36"/>
      <c r="JI48307"/>
      <c r="JJ48307"/>
      <c r="KX48307" s="23"/>
      <c r="KY48307" s="23"/>
    </row>
    <row r="48308" spans="36:311" x14ac:dyDescent="0.2">
      <c r="AJ48308" s="23"/>
      <c r="HH48308"/>
      <c r="IW48308" s="36"/>
      <c r="JI48308"/>
      <c r="JJ48308"/>
      <c r="KX48308" s="23"/>
      <c r="KY48308" s="23"/>
    </row>
    <row r="48309" spans="36:311" x14ac:dyDescent="0.2">
      <c r="AJ48309" s="23"/>
      <c r="HH48309"/>
      <c r="IW48309" s="36"/>
      <c r="JI48309"/>
      <c r="JJ48309"/>
      <c r="KX48309" s="23"/>
      <c r="KY48309" s="23"/>
    </row>
    <row r="48310" spans="36:311" x14ac:dyDescent="0.2">
      <c r="AJ48310" s="23"/>
      <c r="HH48310"/>
      <c r="IW48310" s="36"/>
      <c r="JI48310"/>
      <c r="JJ48310"/>
      <c r="KX48310" s="23"/>
      <c r="KY48310" s="23"/>
    </row>
    <row r="48311" spans="36:311" x14ac:dyDescent="0.2">
      <c r="AJ48311" s="23"/>
      <c r="HH48311"/>
      <c r="IW48311" s="36"/>
      <c r="JI48311"/>
      <c r="JJ48311"/>
      <c r="KX48311" s="23"/>
      <c r="KY48311" s="23"/>
    </row>
    <row r="48312" spans="36:311" x14ac:dyDescent="0.2">
      <c r="AJ48312" s="23"/>
      <c r="HH48312"/>
      <c r="IW48312" s="36"/>
      <c r="JI48312"/>
      <c r="JJ48312"/>
      <c r="KX48312" s="23"/>
      <c r="KY48312" s="23"/>
    </row>
    <row r="48313" spans="36:311" x14ac:dyDescent="0.2">
      <c r="AJ48313" s="23"/>
      <c r="HH48313"/>
      <c r="IW48313" s="36"/>
      <c r="JI48313"/>
      <c r="JJ48313"/>
      <c r="KX48313" s="23"/>
      <c r="KY48313" s="23"/>
    </row>
    <row r="48314" spans="36:311" x14ac:dyDescent="0.2">
      <c r="AJ48314" s="23"/>
      <c r="HH48314"/>
      <c r="IW48314" s="36"/>
      <c r="JI48314"/>
      <c r="JJ48314"/>
      <c r="KX48314" s="23"/>
      <c r="KY48314" s="23"/>
    </row>
    <row r="48315" spans="36:311" x14ac:dyDescent="0.2">
      <c r="AJ48315" s="23"/>
      <c r="HH48315"/>
      <c r="IW48315" s="36"/>
      <c r="JI48315"/>
      <c r="JJ48315"/>
      <c r="KX48315" s="23"/>
      <c r="KY48315" s="23"/>
    </row>
    <row r="48316" spans="36:311" x14ac:dyDescent="0.2">
      <c r="AJ48316" s="23"/>
      <c r="HH48316"/>
      <c r="IW48316" s="36"/>
      <c r="JI48316"/>
      <c r="JJ48316"/>
      <c r="KX48316" s="23"/>
      <c r="KY48316" s="23"/>
    </row>
    <row r="48317" spans="36:311" x14ac:dyDescent="0.2">
      <c r="AJ48317" s="23"/>
      <c r="HH48317"/>
      <c r="IW48317" s="36"/>
      <c r="JI48317"/>
      <c r="JJ48317"/>
      <c r="KX48317" s="23"/>
      <c r="KY48317" s="23"/>
    </row>
    <row r="48318" spans="36:311" x14ac:dyDescent="0.2">
      <c r="AJ48318" s="23"/>
      <c r="HH48318"/>
      <c r="IW48318" s="36"/>
      <c r="JI48318"/>
      <c r="JJ48318"/>
      <c r="KX48318" s="23"/>
      <c r="KY48318" s="23"/>
    </row>
    <row r="48319" spans="36:311" x14ac:dyDescent="0.2">
      <c r="AJ48319" s="23"/>
      <c r="HH48319"/>
      <c r="IW48319" s="36"/>
      <c r="JI48319"/>
      <c r="JJ48319"/>
      <c r="KX48319" s="23"/>
      <c r="KY48319" s="23"/>
    </row>
    <row r="48320" spans="36:311" x14ac:dyDescent="0.2">
      <c r="AJ48320" s="23"/>
      <c r="HH48320"/>
      <c r="IW48320" s="36"/>
      <c r="JI48320"/>
      <c r="JJ48320"/>
      <c r="KX48320" s="23"/>
      <c r="KY48320" s="23"/>
    </row>
    <row r="48321" spans="36:311" x14ac:dyDescent="0.2">
      <c r="AJ48321" s="23"/>
      <c r="HH48321"/>
      <c r="IW48321" s="36"/>
      <c r="JI48321"/>
      <c r="JJ48321"/>
      <c r="KX48321" s="23"/>
      <c r="KY48321" s="23"/>
    </row>
    <row r="48322" spans="36:311" x14ac:dyDescent="0.2">
      <c r="AJ48322" s="23"/>
      <c r="HH48322"/>
      <c r="IW48322" s="36"/>
      <c r="JI48322"/>
      <c r="JJ48322"/>
      <c r="KX48322" s="23"/>
      <c r="KY48322" s="23"/>
    </row>
    <row r="48323" spans="36:311" x14ac:dyDescent="0.2">
      <c r="AJ48323" s="23"/>
      <c r="HH48323"/>
      <c r="IW48323" s="36"/>
      <c r="JI48323"/>
      <c r="JJ48323"/>
      <c r="KX48323" s="23"/>
      <c r="KY48323" s="23"/>
    </row>
    <row r="48324" spans="36:311" x14ac:dyDescent="0.2">
      <c r="AJ48324" s="23"/>
      <c r="HH48324"/>
      <c r="IW48324" s="36"/>
      <c r="JI48324"/>
      <c r="JJ48324"/>
      <c r="KX48324" s="23"/>
      <c r="KY48324" s="23"/>
    </row>
    <row r="48325" spans="36:311" x14ac:dyDescent="0.2">
      <c r="AJ48325" s="23"/>
      <c r="HH48325"/>
      <c r="IW48325" s="36"/>
      <c r="JI48325"/>
      <c r="JJ48325"/>
      <c r="KX48325" s="23"/>
      <c r="KY48325" s="23"/>
    </row>
    <row r="48326" spans="36:311" x14ac:dyDescent="0.2">
      <c r="AJ48326" s="23"/>
      <c r="HH48326"/>
      <c r="IW48326" s="36"/>
      <c r="JI48326"/>
      <c r="JJ48326"/>
      <c r="KX48326" s="23"/>
      <c r="KY48326" s="23"/>
    </row>
    <row r="48327" spans="36:311" x14ac:dyDescent="0.2">
      <c r="AJ48327" s="23"/>
      <c r="HH48327"/>
      <c r="IW48327" s="36"/>
      <c r="JI48327"/>
      <c r="JJ48327"/>
      <c r="KX48327" s="23"/>
      <c r="KY48327" s="23"/>
    </row>
    <row r="48328" spans="36:311" x14ac:dyDescent="0.2">
      <c r="AJ48328" s="23"/>
      <c r="HH48328"/>
      <c r="IW48328" s="36"/>
      <c r="JI48328"/>
      <c r="JJ48328"/>
      <c r="KX48328" s="23"/>
      <c r="KY48328" s="23"/>
    </row>
    <row r="48329" spans="36:311" x14ac:dyDescent="0.2">
      <c r="AJ48329" s="23"/>
      <c r="HH48329"/>
      <c r="IW48329" s="36"/>
      <c r="JI48329"/>
      <c r="JJ48329"/>
      <c r="KX48329" s="23"/>
      <c r="KY48329" s="23"/>
    </row>
    <row r="48330" spans="36:311" x14ac:dyDescent="0.2">
      <c r="AJ48330" s="23"/>
      <c r="HH48330"/>
      <c r="IW48330" s="36"/>
      <c r="JI48330"/>
      <c r="JJ48330"/>
      <c r="KX48330" s="23"/>
      <c r="KY48330" s="23"/>
    </row>
    <row r="48331" spans="36:311" x14ac:dyDescent="0.2">
      <c r="AJ48331" s="23"/>
      <c r="HH48331"/>
      <c r="IW48331" s="36"/>
      <c r="JI48331"/>
      <c r="JJ48331"/>
      <c r="KX48331" s="23"/>
      <c r="KY48331" s="23"/>
    </row>
    <row r="48332" spans="36:311" x14ac:dyDescent="0.2">
      <c r="AJ48332" s="23"/>
      <c r="HH48332"/>
      <c r="IW48332" s="36"/>
      <c r="JI48332"/>
      <c r="JJ48332"/>
      <c r="KX48332" s="23"/>
      <c r="KY48332" s="23"/>
    </row>
    <row r="48333" spans="36:311" x14ac:dyDescent="0.2">
      <c r="AJ48333" s="23"/>
      <c r="HH48333"/>
      <c r="IW48333" s="36"/>
      <c r="JI48333"/>
      <c r="JJ48333"/>
      <c r="KX48333" s="23"/>
      <c r="KY48333" s="23"/>
    </row>
    <row r="48334" spans="36:311" x14ac:dyDescent="0.2">
      <c r="AJ48334" s="23"/>
      <c r="HH48334"/>
      <c r="IW48334" s="36"/>
      <c r="JI48334"/>
      <c r="JJ48334"/>
      <c r="KX48334" s="23"/>
      <c r="KY48334" s="23"/>
    </row>
    <row r="48335" spans="36:311" x14ac:dyDescent="0.2">
      <c r="AJ48335" s="23"/>
      <c r="HH48335"/>
      <c r="IW48335" s="36"/>
      <c r="JI48335"/>
      <c r="JJ48335"/>
      <c r="KX48335" s="23"/>
      <c r="KY48335" s="23"/>
    </row>
    <row r="48336" spans="36:311" x14ac:dyDescent="0.2">
      <c r="AJ48336" s="23"/>
      <c r="HH48336"/>
      <c r="IW48336" s="36"/>
      <c r="JI48336"/>
      <c r="JJ48336"/>
      <c r="KX48336" s="23"/>
      <c r="KY48336" s="23"/>
    </row>
    <row r="48337" spans="36:311" x14ac:dyDescent="0.2">
      <c r="AJ48337" s="23"/>
      <c r="HH48337"/>
      <c r="IW48337" s="36"/>
      <c r="JI48337"/>
      <c r="JJ48337"/>
      <c r="KX48337" s="23"/>
      <c r="KY48337" s="23"/>
    </row>
    <row r="48338" spans="36:311" x14ac:dyDescent="0.2">
      <c r="AJ48338" s="23"/>
      <c r="HH48338"/>
      <c r="IW48338" s="36"/>
      <c r="JI48338"/>
      <c r="JJ48338"/>
      <c r="KX48338" s="23"/>
      <c r="KY48338" s="23"/>
    </row>
    <row r="48339" spans="36:311" x14ac:dyDescent="0.2">
      <c r="AJ48339" s="23"/>
      <c r="HH48339"/>
      <c r="IW48339" s="36"/>
      <c r="JI48339"/>
      <c r="JJ48339"/>
      <c r="KX48339" s="23"/>
      <c r="KY48339" s="23"/>
    </row>
    <row r="48340" spans="36:311" x14ac:dyDescent="0.2">
      <c r="AJ48340" s="23"/>
      <c r="HH48340"/>
      <c r="IW48340" s="36"/>
      <c r="JI48340"/>
      <c r="JJ48340"/>
      <c r="KX48340" s="23"/>
      <c r="KY48340" s="23"/>
    </row>
    <row r="48341" spans="36:311" x14ac:dyDescent="0.2">
      <c r="AJ48341" s="23"/>
      <c r="HH48341"/>
      <c r="IW48341" s="36"/>
      <c r="JI48341"/>
      <c r="JJ48341"/>
      <c r="KX48341" s="23"/>
      <c r="KY48341" s="23"/>
    </row>
    <row r="48342" spans="36:311" x14ac:dyDescent="0.2">
      <c r="AJ48342" s="23"/>
      <c r="HH48342"/>
      <c r="IW48342" s="36"/>
      <c r="JI48342"/>
      <c r="JJ48342"/>
      <c r="KX48342" s="23"/>
      <c r="KY48342" s="23"/>
    </row>
    <row r="48343" spans="36:311" x14ac:dyDescent="0.2">
      <c r="AJ48343" s="23"/>
      <c r="HH48343"/>
      <c r="IW48343" s="36"/>
      <c r="JI48343"/>
      <c r="JJ48343"/>
      <c r="KX48343" s="23"/>
      <c r="KY48343" s="23"/>
    </row>
    <row r="48344" spans="36:311" x14ac:dyDescent="0.2">
      <c r="AJ48344" s="23"/>
      <c r="HH48344"/>
      <c r="IW48344" s="36"/>
      <c r="JI48344"/>
      <c r="JJ48344"/>
      <c r="KX48344" s="23"/>
      <c r="KY48344" s="23"/>
    </row>
    <row r="48345" spans="36:311" x14ac:dyDescent="0.2">
      <c r="AJ48345" s="23"/>
      <c r="HH48345"/>
      <c r="IW48345" s="36"/>
      <c r="JI48345"/>
      <c r="JJ48345"/>
      <c r="KX48345" s="23"/>
      <c r="KY48345" s="23"/>
    </row>
    <row r="48346" spans="36:311" x14ac:dyDescent="0.2">
      <c r="AJ48346" s="23"/>
      <c r="HH48346"/>
      <c r="IW48346" s="36"/>
      <c r="JI48346"/>
      <c r="JJ48346"/>
      <c r="KX48346" s="23"/>
      <c r="KY48346" s="23"/>
    </row>
    <row r="48347" spans="36:311" x14ac:dyDescent="0.2">
      <c r="AJ48347" s="23"/>
      <c r="HH48347"/>
      <c r="IW48347" s="36"/>
      <c r="JI48347"/>
      <c r="JJ48347"/>
      <c r="KX48347" s="23"/>
      <c r="KY48347" s="23"/>
    </row>
    <row r="48348" spans="36:311" x14ac:dyDescent="0.2">
      <c r="AJ48348" s="23"/>
      <c r="HH48348"/>
      <c r="IW48348" s="36"/>
      <c r="JI48348"/>
      <c r="JJ48348"/>
      <c r="KX48348" s="23"/>
      <c r="KY48348" s="23"/>
    </row>
    <row r="48349" spans="36:311" x14ac:dyDescent="0.2">
      <c r="AJ48349" s="23"/>
      <c r="HH48349"/>
      <c r="IW48349" s="36"/>
      <c r="JI48349"/>
      <c r="JJ48349"/>
      <c r="KX48349" s="23"/>
      <c r="KY48349" s="23"/>
    </row>
    <row r="48350" spans="36:311" x14ac:dyDescent="0.2">
      <c r="AJ48350" s="23"/>
      <c r="HH48350"/>
      <c r="IW48350" s="36"/>
      <c r="JI48350"/>
      <c r="JJ48350"/>
      <c r="KX48350" s="23"/>
      <c r="KY48350" s="23"/>
    </row>
    <row r="48351" spans="36:311" x14ac:dyDescent="0.2">
      <c r="AJ48351" s="23"/>
      <c r="HH48351"/>
      <c r="IW48351" s="36"/>
      <c r="JI48351"/>
      <c r="JJ48351"/>
      <c r="KX48351" s="23"/>
      <c r="KY48351" s="23"/>
    </row>
    <row r="48352" spans="36:311" x14ac:dyDescent="0.2">
      <c r="AJ48352" s="23"/>
      <c r="HH48352"/>
      <c r="IW48352" s="36"/>
      <c r="JI48352"/>
      <c r="JJ48352"/>
      <c r="KX48352" s="23"/>
      <c r="KY48352" s="23"/>
    </row>
    <row r="48353" spans="36:311" x14ac:dyDescent="0.2">
      <c r="AJ48353" s="23"/>
      <c r="HH48353"/>
      <c r="IW48353" s="36"/>
      <c r="JI48353"/>
      <c r="JJ48353"/>
      <c r="KX48353" s="23"/>
      <c r="KY48353" s="23"/>
    </row>
    <row r="48354" spans="36:311" x14ac:dyDescent="0.2">
      <c r="AJ48354" s="23"/>
      <c r="HH48354"/>
      <c r="IW48354" s="36"/>
      <c r="JI48354"/>
      <c r="JJ48354"/>
      <c r="KX48354" s="23"/>
      <c r="KY48354" s="23"/>
    </row>
    <row r="48355" spans="36:311" x14ac:dyDescent="0.2">
      <c r="AJ48355" s="23"/>
      <c r="HH48355"/>
      <c r="IW48355" s="36"/>
      <c r="JI48355"/>
      <c r="JJ48355"/>
      <c r="KX48355" s="23"/>
      <c r="KY48355" s="23"/>
    </row>
    <row r="48356" spans="36:311" x14ac:dyDescent="0.2">
      <c r="AJ48356" s="23"/>
      <c r="HH48356"/>
      <c r="IW48356" s="36"/>
      <c r="JI48356"/>
      <c r="JJ48356"/>
      <c r="KX48356" s="23"/>
      <c r="KY48356" s="23"/>
    </row>
    <row r="48357" spans="36:311" x14ac:dyDescent="0.2">
      <c r="AJ48357" s="23"/>
      <c r="HH48357"/>
      <c r="IW48357" s="36"/>
      <c r="JI48357"/>
      <c r="JJ48357"/>
      <c r="KX48357" s="23"/>
      <c r="KY48357" s="23"/>
    </row>
    <row r="48358" spans="36:311" x14ac:dyDescent="0.2">
      <c r="AJ48358" s="23"/>
      <c r="HH48358"/>
      <c r="IW48358" s="36"/>
      <c r="JI48358"/>
      <c r="JJ48358"/>
      <c r="KX48358" s="23"/>
      <c r="KY48358" s="23"/>
    </row>
    <row r="48359" spans="36:311" x14ac:dyDescent="0.2">
      <c r="AJ48359" s="23"/>
      <c r="HH48359"/>
      <c r="IW48359" s="36"/>
      <c r="JI48359"/>
      <c r="JJ48359"/>
      <c r="KX48359" s="23"/>
      <c r="KY48359" s="23"/>
    </row>
    <row r="48360" spans="36:311" x14ac:dyDescent="0.2">
      <c r="AJ48360" s="23"/>
      <c r="HH48360"/>
      <c r="IW48360" s="36"/>
      <c r="JI48360"/>
      <c r="JJ48360"/>
      <c r="KX48360" s="23"/>
      <c r="KY48360" s="23"/>
    </row>
    <row r="48361" spans="36:311" x14ac:dyDescent="0.2">
      <c r="AJ48361" s="23"/>
      <c r="HH48361"/>
      <c r="IW48361" s="36"/>
      <c r="JI48361"/>
      <c r="JJ48361"/>
      <c r="KX48361" s="23"/>
      <c r="KY48361" s="23"/>
    </row>
    <row r="48362" spans="36:311" x14ac:dyDescent="0.2">
      <c r="AJ48362" s="23"/>
      <c r="HH48362"/>
      <c r="IW48362" s="36"/>
      <c r="JI48362"/>
      <c r="JJ48362"/>
      <c r="KX48362" s="23"/>
      <c r="KY48362" s="23"/>
    </row>
    <row r="48363" spans="36:311" x14ac:dyDescent="0.2">
      <c r="AJ48363" s="23"/>
      <c r="HH48363"/>
      <c r="IW48363" s="36"/>
      <c r="JI48363"/>
      <c r="JJ48363"/>
      <c r="KX48363" s="23"/>
      <c r="KY48363" s="23"/>
    </row>
    <row r="48364" spans="36:311" x14ac:dyDescent="0.2">
      <c r="AJ48364" s="23"/>
      <c r="HH48364"/>
      <c r="IW48364" s="36"/>
      <c r="JI48364"/>
      <c r="JJ48364"/>
      <c r="KX48364" s="23"/>
      <c r="KY48364" s="23"/>
    </row>
    <row r="48365" spans="36:311" x14ac:dyDescent="0.2">
      <c r="AJ48365" s="23"/>
      <c r="HH48365"/>
      <c r="IW48365" s="36"/>
      <c r="JI48365"/>
      <c r="JJ48365"/>
      <c r="KX48365" s="23"/>
      <c r="KY48365" s="23"/>
    </row>
    <row r="48366" spans="36:311" x14ac:dyDescent="0.2">
      <c r="AJ48366" s="23"/>
      <c r="HH48366"/>
      <c r="IW48366" s="36"/>
      <c r="JI48366"/>
      <c r="JJ48366"/>
      <c r="KX48366" s="23"/>
      <c r="KY48366" s="23"/>
    </row>
    <row r="48367" spans="36:311" x14ac:dyDescent="0.2">
      <c r="AJ48367" s="23"/>
      <c r="HH48367"/>
      <c r="IW48367" s="36"/>
      <c r="JI48367"/>
      <c r="JJ48367"/>
      <c r="KX48367" s="23"/>
      <c r="KY48367" s="23"/>
    </row>
    <row r="48368" spans="36:311" x14ac:dyDescent="0.2">
      <c r="AJ48368" s="23"/>
      <c r="HH48368"/>
      <c r="IW48368" s="36"/>
      <c r="JI48368"/>
      <c r="JJ48368"/>
      <c r="KX48368" s="23"/>
      <c r="KY48368" s="23"/>
    </row>
    <row r="48369" spans="36:311" x14ac:dyDescent="0.2">
      <c r="AJ48369" s="23"/>
      <c r="HH48369"/>
      <c r="IW48369" s="36"/>
      <c r="JI48369"/>
      <c r="JJ48369"/>
      <c r="KX48369" s="23"/>
      <c r="KY48369" s="23"/>
    </row>
    <row r="48370" spans="36:311" x14ac:dyDescent="0.2">
      <c r="AJ48370" s="23"/>
      <c r="HH48370"/>
      <c r="IW48370" s="36"/>
      <c r="JI48370"/>
      <c r="JJ48370"/>
      <c r="KX48370" s="23"/>
      <c r="KY48370" s="23"/>
    </row>
    <row r="48371" spans="36:311" x14ac:dyDescent="0.2">
      <c r="AJ48371" s="23"/>
      <c r="HH48371"/>
      <c r="IW48371" s="36"/>
      <c r="JI48371"/>
      <c r="JJ48371"/>
      <c r="KX48371" s="23"/>
      <c r="KY48371" s="23"/>
    </row>
    <row r="48372" spans="36:311" x14ac:dyDescent="0.2">
      <c r="AJ48372" s="23"/>
      <c r="HH48372"/>
      <c r="IW48372" s="36"/>
      <c r="JI48372"/>
      <c r="JJ48372"/>
      <c r="KX48372" s="23"/>
      <c r="KY48372" s="23"/>
    </row>
    <row r="48373" spans="36:311" x14ac:dyDescent="0.2">
      <c r="AJ48373" s="23"/>
      <c r="HH48373"/>
      <c r="IW48373" s="36"/>
      <c r="JI48373"/>
      <c r="JJ48373"/>
      <c r="KX48373" s="23"/>
      <c r="KY48373" s="23"/>
    </row>
    <row r="48374" spans="36:311" x14ac:dyDescent="0.2">
      <c r="AJ48374" s="23"/>
      <c r="HH48374"/>
      <c r="IW48374" s="36"/>
      <c r="JI48374"/>
      <c r="JJ48374"/>
      <c r="KX48374" s="23"/>
      <c r="KY48374" s="23"/>
    </row>
    <row r="48375" spans="36:311" x14ac:dyDescent="0.2">
      <c r="AJ48375" s="23"/>
      <c r="HH48375"/>
      <c r="IW48375" s="36"/>
      <c r="JI48375"/>
      <c r="JJ48375"/>
      <c r="KX48375" s="23"/>
      <c r="KY48375" s="23"/>
    </row>
    <row r="48376" spans="36:311" x14ac:dyDescent="0.2">
      <c r="AJ48376" s="23"/>
      <c r="HH48376"/>
      <c r="IW48376" s="36"/>
      <c r="JI48376"/>
      <c r="JJ48376"/>
      <c r="KX48376" s="23"/>
      <c r="KY48376" s="23"/>
    </row>
    <row r="48377" spans="36:311" x14ac:dyDescent="0.2">
      <c r="AJ48377" s="23"/>
      <c r="HH48377"/>
      <c r="IW48377" s="36"/>
      <c r="JI48377"/>
      <c r="JJ48377"/>
      <c r="KX48377" s="23"/>
      <c r="KY48377" s="23"/>
    </row>
    <row r="48378" spans="36:311" x14ac:dyDescent="0.2">
      <c r="AJ48378" s="23"/>
      <c r="HH48378"/>
      <c r="IW48378" s="36"/>
      <c r="JI48378"/>
      <c r="JJ48378"/>
      <c r="KX48378" s="23"/>
      <c r="KY48378" s="23"/>
    </row>
    <row r="48379" spans="36:311" x14ac:dyDescent="0.2">
      <c r="AJ48379" s="23"/>
      <c r="HH48379"/>
      <c r="IW48379" s="36"/>
      <c r="JI48379"/>
      <c r="JJ48379"/>
      <c r="KX48379" s="23"/>
      <c r="KY48379" s="23"/>
    </row>
    <row r="48380" spans="36:311" x14ac:dyDescent="0.2">
      <c r="AJ48380" s="23"/>
      <c r="HH48380"/>
      <c r="IW48380" s="36"/>
      <c r="JI48380"/>
      <c r="JJ48380"/>
      <c r="KX48380" s="23"/>
      <c r="KY48380" s="23"/>
    </row>
    <row r="48381" spans="36:311" x14ac:dyDescent="0.2">
      <c r="AJ48381" s="23"/>
      <c r="HH48381"/>
      <c r="IW48381" s="36"/>
      <c r="JI48381"/>
      <c r="JJ48381"/>
      <c r="KX48381" s="23"/>
      <c r="KY48381" s="23"/>
    </row>
    <row r="48382" spans="36:311" x14ac:dyDescent="0.2">
      <c r="AJ48382" s="23"/>
      <c r="HH48382"/>
      <c r="IW48382" s="36"/>
      <c r="JI48382"/>
      <c r="JJ48382"/>
      <c r="KX48382" s="23"/>
      <c r="KY48382" s="23"/>
    </row>
    <row r="48383" spans="36:311" x14ac:dyDescent="0.2">
      <c r="AJ48383" s="23"/>
      <c r="HH48383"/>
      <c r="IW48383" s="36"/>
      <c r="JI48383"/>
      <c r="JJ48383"/>
      <c r="KX48383" s="23"/>
      <c r="KY48383" s="23"/>
    </row>
    <row r="48384" spans="36:311" x14ac:dyDescent="0.2">
      <c r="AJ48384" s="23"/>
      <c r="HH48384"/>
      <c r="IW48384" s="36"/>
      <c r="JI48384"/>
      <c r="JJ48384"/>
      <c r="KX48384" s="23"/>
      <c r="KY48384" s="23"/>
    </row>
    <row r="48385" spans="36:311" x14ac:dyDescent="0.2">
      <c r="AJ48385" s="23"/>
      <c r="HH48385"/>
      <c r="IW48385" s="36"/>
      <c r="JI48385"/>
      <c r="JJ48385"/>
      <c r="KX48385" s="23"/>
      <c r="KY48385" s="23"/>
    </row>
    <row r="48386" spans="36:311" x14ac:dyDescent="0.2">
      <c r="AJ48386" s="23"/>
      <c r="HH48386"/>
      <c r="IW48386" s="36"/>
      <c r="JI48386"/>
      <c r="JJ48386"/>
      <c r="KX48386" s="23"/>
      <c r="KY48386" s="23"/>
    </row>
    <row r="48387" spans="36:311" x14ac:dyDescent="0.2">
      <c r="AJ48387" s="23"/>
      <c r="HH48387"/>
      <c r="IW48387" s="36"/>
      <c r="JI48387"/>
      <c r="JJ48387"/>
      <c r="KX48387" s="23"/>
      <c r="KY48387" s="23"/>
    </row>
    <row r="48388" spans="36:311" x14ac:dyDescent="0.2">
      <c r="AJ48388" s="23"/>
      <c r="HH48388"/>
      <c r="IW48388" s="36"/>
      <c r="JI48388"/>
      <c r="JJ48388"/>
      <c r="KX48388" s="23"/>
      <c r="KY48388" s="23"/>
    </row>
    <row r="48389" spans="36:311" x14ac:dyDescent="0.2">
      <c r="AJ48389" s="23"/>
      <c r="HH48389"/>
      <c r="IW48389" s="36"/>
      <c r="JI48389"/>
      <c r="JJ48389"/>
      <c r="KX48389" s="23"/>
      <c r="KY48389" s="23"/>
    </row>
    <row r="48390" spans="36:311" x14ac:dyDescent="0.2">
      <c r="AJ48390" s="23"/>
      <c r="HH48390"/>
      <c r="IW48390" s="36"/>
      <c r="JI48390"/>
      <c r="JJ48390"/>
      <c r="KX48390" s="23"/>
      <c r="KY48390" s="23"/>
    </row>
    <row r="48391" spans="36:311" x14ac:dyDescent="0.2">
      <c r="AJ48391" s="23"/>
      <c r="HH48391"/>
      <c r="IW48391" s="36"/>
      <c r="JI48391"/>
      <c r="JJ48391"/>
      <c r="KX48391" s="23"/>
      <c r="KY48391" s="23"/>
    </row>
    <row r="48392" spans="36:311" x14ac:dyDescent="0.2">
      <c r="AJ48392" s="23"/>
      <c r="HH48392"/>
      <c r="IW48392" s="36"/>
      <c r="JI48392"/>
      <c r="JJ48392"/>
      <c r="KX48392" s="23"/>
      <c r="KY48392" s="23"/>
    </row>
    <row r="48393" spans="36:311" x14ac:dyDescent="0.2">
      <c r="AJ48393" s="23"/>
      <c r="HH48393"/>
      <c r="IW48393" s="36"/>
      <c r="JI48393"/>
      <c r="JJ48393"/>
      <c r="KX48393" s="23"/>
      <c r="KY48393" s="23"/>
    </row>
    <row r="48394" spans="36:311" x14ac:dyDescent="0.2">
      <c r="AJ48394" s="23"/>
      <c r="HH48394"/>
      <c r="IW48394" s="36"/>
      <c r="JI48394"/>
      <c r="JJ48394"/>
      <c r="KX48394" s="23"/>
      <c r="KY48394" s="23"/>
    </row>
    <row r="48395" spans="36:311" x14ac:dyDescent="0.2">
      <c r="AJ48395" s="23"/>
      <c r="HH48395"/>
      <c r="IW48395" s="36"/>
      <c r="JI48395"/>
      <c r="JJ48395"/>
      <c r="KX48395" s="23"/>
      <c r="KY48395" s="23"/>
    </row>
    <row r="48396" spans="36:311" x14ac:dyDescent="0.2">
      <c r="AJ48396" s="23"/>
      <c r="HH48396"/>
      <c r="IW48396" s="36"/>
      <c r="JI48396"/>
      <c r="JJ48396"/>
      <c r="KX48396" s="23"/>
      <c r="KY48396" s="23"/>
    </row>
    <row r="48397" spans="36:311" x14ac:dyDescent="0.2">
      <c r="AJ48397" s="23"/>
      <c r="HH48397"/>
      <c r="IW48397" s="36"/>
      <c r="JI48397"/>
      <c r="JJ48397"/>
      <c r="KX48397" s="23"/>
      <c r="KY48397" s="23"/>
    </row>
    <row r="48398" spans="36:311" x14ac:dyDescent="0.2">
      <c r="AJ48398" s="23"/>
      <c r="HH48398"/>
      <c r="IW48398" s="36"/>
      <c r="JI48398"/>
      <c r="JJ48398"/>
      <c r="KX48398" s="23"/>
      <c r="KY48398" s="23"/>
    </row>
    <row r="48399" spans="36:311" x14ac:dyDescent="0.2">
      <c r="AJ48399" s="23"/>
      <c r="HH48399"/>
      <c r="IW48399" s="36"/>
      <c r="JI48399"/>
      <c r="JJ48399"/>
      <c r="KX48399" s="23"/>
      <c r="KY48399" s="23"/>
    </row>
    <row r="48400" spans="36:311" x14ac:dyDescent="0.2">
      <c r="AJ48400" s="23"/>
      <c r="HH48400"/>
      <c r="IW48400" s="36"/>
      <c r="JI48400"/>
      <c r="JJ48400"/>
      <c r="KX48400" s="23"/>
      <c r="KY48400" s="23"/>
    </row>
    <row r="48401" spans="36:311" x14ac:dyDescent="0.2">
      <c r="AJ48401" s="23"/>
      <c r="HH48401"/>
      <c r="IW48401" s="36"/>
      <c r="JI48401"/>
      <c r="JJ48401"/>
      <c r="KX48401" s="23"/>
      <c r="KY48401" s="23"/>
    </row>
    <row r="48402" spans="36:311" x14ac:dyDescent="0.2">
      <c r="AJ48402" s="23"/>
      <c r="HH48402"/>
      <c r="IW48402" s="36"/>
      <c r="JI48402"/>
      <c r="JJ48402"/>
      <c r="KX48402" s="23"/>
      <c r="KY48402" s="23"/>
    </row>
    <row r="48403" spans="36:311" x14ac:dyDescent="0.2">
      <c r="AJ48403" s="23"/>
      <c r="HH48403"/>
      <c r="IW48403" s="36"/>
      <c r="JI48403"/>
      <c r="JJ48403"/>
      <c r="KX48403" s="23"/>
      <c r="KY48403" s="23"/>
    </row>
    <row r="48404" spans="36:311" x14ac:dyDescent="0.2">
      <c r="AJ48404" s="23"/>
      <c r="HH48404"/>
      <c r="IW48404" s="36"/>
      <c r="JI48404"/>
      <c r="JJ48404"/>
      <c r="KX48404" s="23"/>
      <c r="KY48404" s="23"/>
    </row>
    <row r="48405" spans="36:311" x14ac:dyDescent="0.2">
      <c r="AJ48405" s="23"/>
      <c r="HH48405"/>
      <c r="IW48405" s="36"/>
      <c r="JI48405"/>
      <c r="JJ48405"/>
      <c r="KX48405" s="23"/>
      <c r="KY48405" s="23"/>
    </row>
    <row r="48406" spans="36:311" x14ac:dyDescent="0.2">
      <c r="AJ48406" s="23"/>
      <c r="HH48406"/>
      <c r="IW48406" s="36"/>
      <c r="JI48406"/>
      <c r="JJ48406"/>
      <c r="KX48406" s="23"/>
      <c r="KY48406" s="23"/>
    </row>
    <row r="48407" spans="36:311" x14ac:dyDescent="0.2">
      <c r="AJ48407" s="23"/>
      <c r="HH48407"/>
      <c r="IW48407" s="36"/>
      <c r="JI48407"/>
      <c r="JJ48407"/>
      <c r="KX48407" s="23"/>
      <c r="KY48407" s="23"/>
    </row>
    <row r="48408" spans="36:311" x14ac:dyDescent="0.2">
      <c r="AJ48408" s="23"/>
      <c r="HH48408"/>
      <c r="IW48408" s="36"/>
      <c r="JI48408"/>
      <c r="JJ48408"/>
      <c r="KX48408" s="23"/>
      <c r="KY48408" s="23"/>
    </row>
    <row r="48409" spans="36:311" x14ac:dyDescent="0.2">
      <c r="AJ48409" s="23"/>
      <c r="HH48409"/>
      <c r="IW48409" s="36"/>
      <c r="JI48409"/>
      <c r="JJ48409"/>
      <c r="KX48409" s="23"/>
      <c r="KY48409" s="23"/>
    </row>
    <row r="48410" spans="36:311" x14ac:dyDescent="0.2">
      <c r="AJ48410" s="23"/>
      <c r="HH48410"/>
      <c r="IW48410" s="36"/>
      <c r="JI48410"/>
      <c r="JJ48410"/>
      <c r="KX48410" s="23"/>
      <c r="KY48410" s="23"/>
    </row>
    <row r="48411" spans="36:311" x14ac:dyDescent="0.2">
      <c r="AJ48411" s="23"/>
      <c r="HH48411"/>
      <c r="IW48411" s="36"/>
      <c r="JI48411"/>
      <c r="JJ48411"/>
      <c r="KX48411" s="23"/>
      <c r="KY48411" s="23"/>
    </row>
    <row r="48412" spans="36:311" x14ac:dyDescent="0.2">
      <c r="AJ48412" s="23"/>
      <c r="HH48412"/>
      <c r="IW48412" s="36"/>
      <c r="JI48412"/>
      <c r="JJ48412"/>
      <c r="KX48412" s="23"/>
      <c r="KY48412" s="23"/>
    </row>
    <row r="48413" spans="36:311" x14ac:dyDescent="0.2">
      <c r="AJ48413" s="23"/>
      <c r="HH48413"/>
      <c r="IW48413" s="36"/>
      <c r="JI48413"/>
      <c r="JJ48413"/>
      <c r="KX48413" s="23"/>
      <c r="KY48413" s="23"/>
    </row>
    <row r="48414" spans="36:311" x14ac:dyDescent="0.2">
      <c r="AJ48414" s="23"/>
      <c r="HH48414"/>
      <c r="IW48414" s="36"/>
      <c r="JI48414"/>
      <c r="JJ48414"/>
      <c r="KX48414" s="23"/>
      <c r="KY48414" s="23"/>
    </row>
    <row r="48415" spans="36:311" x14ac:dyDescent="0.2">
      <c r="AJ48415" s="23"/>
      <c r="HH48415"/>
      <c r="IW48415" s="36"/>
      <c r="JI48415"/>
      <c r="JJ48415"/>
      <c r="KX48415" s="23"/>
      <c r="KY48415" s="23"/>
    </row>
    <row r="48416" spans="36:311" x14ac:dyDescent="0.2">
      <c r="AJ48416" s="23"/>
      <c r="HH48416"/>
      <c r="IW48416" s="36"/>
      <c r="JI48416"/>
      <c r="JJ48416"/>
      <c r="KX48416" s="23"/>
      <c r="KY48416" s="23"/>
    </row>
    <row r="48417" spans="36:311" x14ac:dyDescent="0.2">
      <c r="AJ48417" s="23"/>
      <c r="HH48417"/>
      <c r="IW48417" s="36"/>
      <c r="JI48417"/>
      <c r="JJ48417"/>
      <c r="KX48417" s="23"/>
      <c r="KY48417" s="23"/>
    </row>
    <row r="48418" spans="36:311" x14ac:dyDescent="0.2">
      <c r="AJ48418" s="23"/>
      <c r="HH48418"/>
      <c r="IW48418" s="36"/>
      <c r="JI48418"/>
      <c r="JJ48418"/>
      <c r="KX48418" s="23"/>
      <c r="KY48418" s="23"/>
    </row>
    <row r="48419" spans="36:311" x14ac:dyDescent="0.2">
      <c r="AJ48419" s="23"/>
      <c r="HH48419"/>
      <c r="IW48419" s="36"/>
      <c r="JI48419"/>
      <c r="JJ48419"/>
      <c r="KX48419" s="23"/>
      <c r="KY48419" s="23"/>
    </row>
    <row r="48420" spans="36:311" x14ac:dyDescent="0.2">
      <c r="AJ48420" s="23"/>
      <c r="HH48420"/>
      <c r="IW48420" s="36"/>
      <c r="JI48420"/>
      <c r="JJ48420"/>
      <c r="KX48420" s="23"/>
      <c r="KY48420" s="23"/>
    </row>
    <row r="48421" spans="36:311" x14ac:dyDescent="0.2">
      <c r="AJ48421" s="23"/>
      <c r="HH48421"/>
      <c r="IW48421" s="36"/>
      <c r="JI48421"/>
      <c r="JJ48421"/>
      <c r="KX48421" s="23"/>
      <c r="KY48421" s="23"/>
    </row>
    <row r="48422" spans="36:311" x14ac:dyDescent="0.2">
      <c r="AJ48422" s="23"/>
      <c r="HH48422"/>
      <c r="IW48422" s="36"/>
      <c r="JI48422"/>
      <c r="JJ48422"/>
      <c r="KX48422" s="23"/>
      <c r="KY48422" s="23"/>
    </row>
    <row r="48423" spans="36:311" x14ac:dyDescent="0.2">
      <c r="AJ48423" s="23"/>
      <c r="HH48423"/>
      <c r="IW48423" s="36"/>
      <c r="JI48423"/>
      <c r="JJ48423"/>
      <c r="KX48423" s="23"/>
      <c r="KY48423" s="23"/>
    </row>
    <row r="48424" spans="36:311" x14ac:dyDescent="0.2">
      <c r="AJ48424" s="23"/>
      <c r="HH48424"/>
      <c r="IW48424" s="36"/>
      <c r="JI48424"/>
      <c r="JJ48424"/>
      <c r="KX48424" s="23"/>
      <c r="KY48424" s="23"/>
    </row>
    <row r="48425" spans="36:311" x14ac:dyDescent="0.2">
      <c r="AJ48425" s="23"/>
      <c r="HH48425"/>
      <c r="IW48425" s="36"/>
      <c r="JI48425"/>
      <c r="JJ48425"/>
      <c r="KX48425" s="23"/>
      <c r="KY48425" s="23"/>
    </row>
    <row r="48426" spans="36:311" x14ac:dyDescent="0.2">
      <c r="AJ48426" s="23"/>
      <c r="HH48426"/>
      <c r="IW48426" s="36"/>
      <c r="JI48426"/>
      <c r="JJ48426"/>
      <c r="KX48426" s="23"/>
      <c r="KY48426" s="23"/>
    </row>
    <row r="48427" spans="36:311" x14ac:dyDescent="0.2">
      <c r="AJ48427" s="23"/>
      <c r="HH48427"/>
      <c r="IW48427" s="36"/>
      <c r="JI48427"/>
      <c r="JJ48427"/>
      <c r="KX48427" s="23"/>
      <c r="KY48427" s="23"/>
    </row>
    <row r="48428" spans="36:311" x14ac:dyDescent="0.2">
      <c r="AJ48428" s="23"/>
      <c r="HH48428"/>
      <c r="IW48428" s="36"/>
      <c r="JI48428"/>
      <c r="JJ48428"/>
      <c r="KX48428" s="23"/>
      <c r="KY48428" s="23"/>
    </row>
    <row r="48429" spans="36:311" x14ac:dyDescent="0.2">
      <c r="AJ48429" s="23"/>
      <c r="HH48429"/>
      <c r="IW48429" s="36"/>
      <c r="JI48429"/>
      <c r="JJ48429"/>
      <c r="KX48429" s="23"/>
      <c r="KY48429" s="23"/>
    </row>
    <row r="48430" spans="36:311" x14ac:dyDescent="0.2">
      <c r="AJ48430" s="23"/>
      <c r="HH48430"/>
      <c r="IW48430" s="36"/>
      <c r="JI48430"/>
      <c r="JJ48430"/>
      <c r="KX48430" s="23"/>
      <c r="KY48430" s="23"/>
    </row>
    <row r="48431" spans="36:311" x14ac:dyDescent="0.2">
      <c r="AJ48431" s="23"/>
      <c r="HH48431"/>
      <c r="IW48431" s="36"/>
      <c r="JI48431"/>
      <c r="JJ48431"/>
      <c r="KX48431" s="23"/>
      <c r="KY48431" s="23"/>
    </row>
    <row r="48432" spans="36:311" x14ac:dyDescent="0.2">
      <c r="AJ48432" s="23"/>
      <c r="HH48432"/>
      <c r="IW48432" s="36"/>
      <c r="JI48432"/>
      <c r="JJ48432"/>
      <c r="KX48432" s="23"/>
      <c r="KY48432" s="23"/>
    </row>
    <row r="48433" spans="36:311" x14ac:dyDescent="0.2">
      <c r="AJ48433" s="23"/>
      <c r="HH48433"/>
      <c r="IW48433" s="36"/>
      <c r="JI48433"/>
      <c r="JJ48433"/>
      <c r="KX48433" s="23"/>
      <c r="KY48433" s="23"/>
    </row>
    <row r="48434" spans="36:311" x14ac:dyDescent="0.2">
      <c r="AJ48434" s="23"/>
      <c r="HH48434"/>
      <c r="IW48434" s="36"/>
      <c r="JI48434"/>
      <c r="JJ48434"/>
      <c r="KX48434" s="23"/>
      <c r="KY48434" s="23"/>
    </row>
    <row r="48435" spans="36:311" x14ac:dyDescent="0.2">
      <c r="AJ48435" s="23"/>
      <c r="HH48435"/>
      <c r="IW48435" s="36"/>
      <c r="JI48435"/>
      <c r="JJ48435"/>
      <c r="KX48435" s="23"/>
      <c r="KY48435" s="23"/>
    </row>
    <row r="48436" spans="36:311" x14ac:dyDescent="0.2">
      <c r="AJ48436" s="23"/>
      <c r="HH48436"/>
      <c r="IW48436" s="36"/>
      <c r="JI48436"/>
      <c r="JJ48436"/>
      <c r="KX48436" s="23"/>
      <c r="KY48436" s="23"/>
    </row>
    <row r="48437" spans="36:311" x14ac:dyDescent="0.2">
      <c r="AJ48437" s="23"/>
      <c r="HH48437"/>
      <c r="IW48437" s="36"/>
      <c r="JI48437"/>
      <c r="JJ48437"/>
      <c r="KX48437" s="23"/>
      <c r="KY48437" s="23"/>
    </row>
    <row r="48438" spans="36:311" x14ac:dyDescent="0.2">
      <c r="AJ48438" s="23"/>
      <c r="HH48438"/>
      <c r="IW48438" s="36"/>
      <c r="JI48438"/>
      <c r="JJ48438"/>
      <c r="KX48438" s="23"/>
      <c r="KY48438" s="23"/>
    </row>
    <row r="48439" spans="36:311" x14ac:dyDescent="0.2">
      <c r="AJ48439" s="23"/>
      <c r="HH48439"/>
      <c r="IW48439" s="36"/>
      <c r="JI48439"/>
      <c r="JJ48439"/>
      <c r="KX48439" s="23"/>
      <c r="KY48439" s="23"/>
    </row>
    <row r="48440" spans="36:311" x14ac:dyDescent="0.2">
      <c r="AJ48440" s="23"/>
      <c r="HH48440"/>
      <c r="IW48440" s="36"/>
      <c r="JI48440"/>
      <c r="JJ48440"/>
      <c r="KX48440" s="23"/>
      <c r="KY48440" s="23"/>
    </row>
    <row r="48441" spans="36:311" x14ac:dyDescent="0.2">
      <c r="AJ48441" s="23"/>
      <c r="HH48441"/>
      <c r="IW48441" s="36"/>
      <c r="JI48441"/>
      <c r="JJ48441"/>
      <c r="KX48441" s="23"/>
      <c r="KY48441" s="23"/>
    </row>
    <row r="48442" spans="36:311" x14ac:dyDescent="0.2">
      <c r="AJ48442" s="23"/>
      <c r="HH48442"/>
      <c r="IW48442" s="36"/>
      <c r="JI48442"/>
      <c r="JJ48442"/>
      <c r="KX48442" s="23"/>
      <c r="KY48442" s="23"/>
    </row>
    <row r="48443" spans="36:311" x14ac:dyDescent="0.2">
      <c r="AJ48443" s="23"/>
      <c r="HH48443"/>
      <c r="IW48443" s="36"/>
      <c r="JI48443"/>
      <c r="JJ48443"/>
      <c r="KX48443" s="23"/>
      <c r="KY48443" s="23"/>
    </row>
    <row r="48444" spans="36:311" x14ac:dyDescent="0.2">
      <c r="AJ48444" s="23"/>
      <c r="HH48444"/>
      <c r="IW48444" s="36"/>
      <c r="JI48444"/>
      <c r="JJ48444"/>
      <c r="KX48444" s="23"/>
      <c r="KY48444" s="23"/>
    </row>
    <row r="48445" spans="36:311" x14ac:dyDescent="0.2">
      <c r="AJ48445" s="23"/>
      <c r="HH48445"/>
      <c r="IW48445" s="36"/>
      <c r="JI48445"/>
      <c r="JJ48445"/>
      <c r="KX48445" s="23"/>
      <c r="KY48445" s="23"/>
    </row>
    <row r="48446" spans="36:311" x14ac:dyDescent="0.2">
      <c r="AJ48446" s="23"/>
      <c r="HH48446"/>
      <c r="IW48446" s="36"/>
      <c r="JI48446"/>
      <c r="JJ48446"/>
      <c r="KX48446" s="23"/>
      <c r="KY48446" s="23"/>
    </row>
    <row r="48447" spans="36:311" x14ac:dyDescent="0.2">
      <c r="AJ48447" s="23"/>
      <c r="HH48447"/>
      <c r="IW48447" s="36"/>
      <c r="JI48447"/>
      <c r="JJ48447"/>
      <c r="KX48447" s="23"/>
      <c r="KY48447" s="23"/>
    </row>
    <row r="48448" spans="36:311" x14ac:dyDescent="0.2">
      <c r="AJ48448" s="23"/>
      <c r="HH48448"/>
      <c r="IW48448" s="36"/>
      <c r="JI48448"/>
      <c r="JJ48448"/>
      <c r="KX48448" s="23"/>
      <c r="KY48448" s="23"/>
    </row>
    <row r="48449" spans="36:311" x14ac:dyDescent="0.2">
      <c r="AJ48449" s="23"/>
      <c r="HH48449"/>
      <c r="IW48449" s="36"/>
      <c r="JI48449"/>
      <c r="JJ48449"/>
      <c r="KX48449" s="23"/>
      <c r="KY48449" s="23"/>
    </row>
    <row r="48450" spans="36:311" x14ac:dyDescent="0.2">
      <c r="AJ48450" s="23"/>
      <c r="HH48450"/>
      <c r="IW48450" s="36"/>
      <c r="JI48450"/>
      <c r="JJ48450"/>
      <c r="KX48450" s="23"/>
      <c r="KY48450" s="23"/>
    </row>
    <row r="48451" spans="36:311" x14ac:dyDescent="0.2">
      <c r="AJ48451" s="23"/>
      <c r="HH48451"/>
      <c r="IW48451" s="36"/>
      <c r="JI48451"/>
      <c r="JJ48451"/>
      <c r="KX48451" s="23"/>
      <c r="KY48451" s="23"/>
    </row>
    <row r="48452" spans="36:311" x14ac:dyDescent="0.2">
      <c r="AJ48452" s="23"/>
      <c r="HH48452"/>
      <c r="IW48452" s="36"/>
      <c r="JI48452"/>
      <c r="JJ48452"/>
      <c r="KX48452" s="23"/>
      <c r="KY48452" s="23"/>
    </row>
    <row r="48453" spans="36:311" x14ac:dyDescent="0.2">
      <c r="AJ48453" s="23"/>
      <c r="HH48453"/>
      <c r="IW48453" s="36"/>
      <c r="JI48453"/>
      <c r="JJ48453"/>
      <c r="KX48453" s="23"/>
      <c r="KY48453" s="23"/>
    </row>
    <row r="48454" spans="36:311" x14ac:dyDescent="0.2">
      <c r="AJ48454" s="23"/>
      <c r="HH48454"/>
      <c r="IW48454" s="36"/>
      <c r="JI48454"/>
      <c r="JJ48454"/>
      <c r="KX48454" s="23"/>
      <c r="KY48454" s="23"/>
    </row>
    <row r="48455" spans="36:311" x14ac:dyDescent="0.2">
      <c r="AJ48455" s="23"/>
      <c r="HH48455"/>
      <c r="IW48455" s="36"/>
      <c r="JI48455"/>
      <c r="JJ48455"/>
      <c r="KX48455" s="23"/>
      <c r="KY48455" s="23"/>
    </row>
    <row r="48456" spans="36:311" x14ac:dyDescent="0.2">
      <c r="AJ48456" s="23"/>
      <c r="HH48456"/>
      <c r="IW48456" s="36"/>
      <c r="JI48456"/>
      <c r="JJ48456"/>
      <c r="KX48456" s="23"/>
      <c r="KY48456" s="23"/>
    </row>
    <row r="48457" spans="36:311" x14ac:dyDescent="0.2">
      <c r="AJ48457" s="23"/>
      <c r="HH48457"/>
      <c r="IW48457" s="36"/>
      <c r="JI48457"/>
      <c r="JJ48457"/>
      <c r="KX48457" s="23"/>
      <c r="KY48457" s="23"/>
    </row>
    <row r="48458" spans="36:311" x14ac:dyDescent="0.2">
      <c r="AJ48458" s="23"/>
      <c r="HH48458"/>
      <c r="IW48458" s="36"/>
      <c r="JI48458"/>
      <c r="JJ48458"/>
      <c r="KX48458" s="23"/>
      <c r="KY48458" s="23"/>
    </row>
    <row r="48459" spans="36:311" x14ac:dyDescent="0.2">
      <c r="AJ48459" s="23"/>
      <c r="HH48459"/>
      <c r="IW48459" s="36"/>
      <c r="JI48459"/>
      <c r="JJ48459"/>
      <c r="KX48459" s="23"/>
      <c r="KY48459" s="23"/>
    </row>
    <row r="48460" spans="36:311" x14ac:dyDescent="0.2">
      <c r="AJ48460" s="23"/>
      <c r="HH48460"/>
      <c r="IW48460" s="36"/>
      <c r="JI48460"/>
      <c r="JJ48460"/>
      <c r="KX48460" s="23"/>
      <c r="KY48460" s="23"/>
    </row>
    <row r="48461" spans="36:311" x14ac:dyDescent="0.2">
      <c r="AJ48461" s="23"/>
      <c r="HH48461"/>
      <c r="IW48461" s="36"/>
      <c r="JI48461"/>
      <c r="JJ48461"/>
      <c r="KX48461" s="23"/>
      <c r="KY48461" s="23"/>
    </row>
    <row r="48462" spans="36:311" x14ac:dyDescent="0.2">
      <c r="AJ48462" s="23"/>
      <c r="HH48462"/>
      <c r="IW48462" s="36"/>
      <c r="JI48462"/>
      <c r="JJ48462"/>
      <c r="KX48462" s="23"/>
      <c r="KY48462" s="23"/>
    </row>
    <row r="48463" spans="36:311" x14ac:dyDescent="0.2">
      <c r="AJ48463" s="23"/>
      <c r="HH48463"/>
      <c r="IW48463" s="36"/>
      <c r="JI48463"/>
      <c r="JJ48463"/>
      <c r="KX48463" s="23"/>
      <c r="KY48463" s="23"/>
    </row>
    <row r="48464" spans="36:311" x14ac:dyDescent="0.2">
      <c r="AJ48464" s="23"/>
      <c r="HH48464"/>
      <c r="IW48464" s="36"/>
      <c r="JI48464"/>
      <c r="JJ48464"/>
      <c r="KX48464" s="23"/>
      <c r="KY48464" s="23"/>
    </row>
    <row r="48465" spans="36:311" x14ac:dyDescent="0.2">
      <c r="AJ48465" s="23"/>
      <c r="HH48465"/>
      <c r="IW48465" s="36"/>
      <c r="JI48465"/>
      <c r="JJ48465"/>
      <c r="KX48465" s="23"/>
      <c r="KY48465" s="23"/>
    </row>
    <row r="48466" spans="36:311" x14ac:dyDescent="0.2">
      <c r="AJ48466" s="23"/>
      <c r="HH48466"/>
      <c r="IW48466" s="36"/>
      <c r="JI48466"/>
      <c r="JJ48466"/>
      <c r="KX48466" s="23"/>
      <c r="KY48466" s="23"/>
    </row>
    <row r="48467" spans="36:311" x14ac:dyDescent="0.2">
      <c r="AJ48467" s="23"/>
      <c r="HH48467"/>
      <c r="IW48467" s="36"/>
      <c r="JI48467"/>
      <c r="JJ48467"/>
      <c r="KX48467" s="23"/>
      <c r="KY48467" s="23"/>
    </row>
    <row r="48468" spans="36:311" x14ac:dyDescent="0.2">
      <c r="AJ48468" s="23"/>
      <c r="HH48468"/>
      <c r="IW48468" s="36"/>
      <c r="JI48468"/>
      <c r="JJ48468"/>
      <c r="KX48468" s="23"/>
      <c r="KY48468" s="23"/>
    </row>
    <row r="48469" spans="36:311" x14ac:dyDescent="0.2">
      <c r="AJ48469" s="23"/>
      <c r="HH48469"/>
      <c r="IW48469" s="36"/>
      <c r="JI48469"/>
      <c r="JJ48469"/>
      <c r="KX48469" s="23"/>
      <c r="KY48469" s="23"/>
    </row>
    <row r="48470" spans="36:311" x14ac:dyDescent="0.2">
      <c r="AJ48470" s="23"/>
      <c r="HH48470"/>
      <c r="IW48470" s="36"/>
      <c r="JI48470"/>
      <c r="JJ48470"/>
      <c r="KX48470" s="23"/>
      <c r="KY48470" s="23"/>
    </row>
    <row r="48471" spans="36:311" x14ac:dyDescent="0.2">
      <c r="AJ48471" s="23"/>
      <c r="HH48471"/>
      <c r="IW48471" s="36"/>
      <c r="JI48471"/>
      <c r="JJ48471"/>
      <c r="KX48471" s="23"/>
      <c r="KY48471" s="23"/>
    </row>
    <row r="48472" spans="36:311" x14ac:dyDescent="0.2">
      <c r="AJ48472" s="23"/>
      <c r="HH48472"/>
      <c r="IW48472" s="36"/>
      <c r="JI48472"/>
      <c r="JJ48472"/>
      <c r="KX48472" s="23"/>
      <c r="KY48472" s="23"/>
    </row>
    <row r="48473" spans="36:311" x14ac:dyDescent="0.2">
      <c r="AJ48473" s="23"/>
      <c r="HH48473"/>
      <c r="IW48473" s="36"/>
      <c r="JI48473"/>
      <c r="JJ48473"/>
      <c r="KX48473" s="23"/>
      <c r="KY48473" s="23"/>
    </row>
    <row r="48474" spans="36:311" x14ac:dyDescent="0.2">
      <c r="AJ48474" s="23"/>
      <c r="HH48474"/>
      <c r="IW48474" s="36"/>
      <c r="JI48474"/>
      <c r="JJ48474"/>
      <c r="KX48474" s="23"/>
      <c r="KY48474" s="23"/>
    </row>
    <row r="48475" spans="36:311" x14ac:dyDescent="0.2">
      <c r="AJ48475" s="23"/>
      <c r="HH48475"/>
      <c r="IW48475" s="36"/>
      <c r="JI48475"/>
      <c r="JJ48475"/>
      <c r="KX48475" s="23"/>
      <c r="KY48475" s="23"/>
    </row>
    <row r="48476" spans="36:311" x14ac:dyDescent="0.2">
      <c r="AJ48476" s="23"/>
      <c r="HH48476"/>
      <c r="IW48476" s="36"/>
      <c r="JI48476"/>
      <c r="JJ48476"/>
      <c r="KX48476" s="23"/>
      <c r="KY48476" s="23"/>
    </row>
    <row r="48477" spans="36:311" x14ac:dyDescent="0.2">
      <c r="AJ48477" s="23"/>
      <c r="HH48477"/>
      <c r="IW48477" s="36"/>
      <c r="JI48477"/>
      <c r="JJ48477"/>
      <c r="KX48477" s="23"/>
      <c r="KY48477" s="23"/>
    </row>
    <row r="48478" spans="36:311" x14ac:dyDescent="0.2">
      <c r="AJ48478" s="23"/>
      <c r="HH48478"/>
      <c r="IW48478" s="36"/>
      <c r="JI48478"/>
      <c r="JJ48478"/>
      <c r="KX48478" s="23"/>
      <c r="KY48478" s="23"/>
    </row>
    <row r="48479" spans="36:311" x14ac:dyDescent="0.2">
      <c r="AJ48479" s="23"/>
      <c r="HH48479"/>
      <c r="IW48479" s="36"/>
      <c r="JI48479"/>
      <c r="JJ48479"/>
      <c r="KX48479" s="23"/>
      <c r="KY48479" s="23"/>
    </row>
    <row r="48480" spans="36:311" x14ac:dyDescent="0.2">
      <c r="AJ48480" s="23"/>
      <c r="HH48480"/>
      <c r="IW48480" s="36"/>
      <c r="JI48480"/>
      <c r="JJ48480"/>
      <c r="KX48480" s="23"/>
      <c r="KY48480" s="23"/>
    </row>
    <row r="48481" spans="36:311" x14ac:dyDescent="0.2">
      <c r="AJ48481" s="23"/>
      <c r="HH48481"/>
      <c r="IW48481" s="36"/>
      <c r="JI48481"/>
      <c r="JJ48481"/>
      <c r="KX48481" s="23"/>
      <c r="KY48481" s="23"/>
    </row>
    <row r="48482" spans="36:311" x14ac:dyDescent="0.2">
      <c r="AJ48482" s="23"/>
      <c r="HH48482"/>
      <c r="IW48482" s="36"/>
      <c r="JI48482"/>
      <c r="JJ48482"/>
      <c r="KX48482" s="23"/>
      <c r="KY48482" s="23"/>
    </row>
    <row r="48483" spans="36:311" x14ac:dyDescent="0.2">
      <c r="AJ48483" s="23"/>
      <c r="HH48483"/>
      <c r="IW48483" s="36"/>
      <c r="JI48483"/>
      <c r="JJ48483"/>
      <c r="KX48483" s="23"/>
      <c r="KY48483" s="23"/>
    </row>
    <row r="48484" spans="36:311" x14ac:dyDescent="0.2">
      <c r="AJ48484" s="23"/>
      <c r="HH48484"/>
      <c r="IW48484" s="36"/>
      <c r="JI48484"/>
      <c r="JJ48484"/>
      <c r="KX48484" s="23"/>
      <c r="KY48484" s="23"/>
    </row>
    <row r="48485" spans="36:311" x14ac:dyDescent="0.2">
      <c r="AJ48485" s="23"/>
      <c r="HH48485"/>
      <c r="IW48485" s="36"/>
      <c r="JI48485"/>
      <c r="JJ48485"/>
      <c r="KX48485" s="23"/>
      <c r="KY48485" s="23"/>
    </row>
    <row r="48486" spans="36:311" x14ac:dyDescent="0.2">
      <c r="AJ48486" s="23"/>
      <c r="HH48486"/>
      <c r="IW48486" s="36"/>
      <c r="JI48486"/>
      <c r="JJ48486"/>
      <c r="KX48486" s="23"/>
      <c r="KY48486" s="23"/>
    </row>
    <row r="48487" spans="36:311" x14ac:dyDescent="0.2">
      <c r="AJ48487" s="23"/>
      <c r="HH48487"/>
      <c r="IW48487" s="36"/>
      <c r="JI48487"/>
      <c r="JJ48487"/>
      <c r="KX48487" s="23"/>
      <c r="KY48487" s="23"/>
    </row>
    <row r="48488" spans="36:311" x14ac:dyDescent="0.2">
      <c r="AJ48488" s="23"/>
      <c r="HH48488"/>
      <c r="IW48488" s="36"/>
      <c r="JI48488"/>
      <c r="JJ48488"/>
      <c r="KX48488" s="23"/>
      <c r="KY48488" s="23"/>
    </row>
    <row r="48489" spans="36:311" x14ac:dyDescent="0.2">
      <c r="AJ48489" s="23"/>
      <c r="HH48489"/>
      <c r="IW48489" s="36"/>
      <c r="JI48489"/>
      <c r="JJ48489"/>
      <c r="KX48489" s="23"/>
      <c r="KY48489" s="23"/>
    </row>
    <row r="48490" spans="36:311" x14ac:dyDescent="0.2">
      <c r="AJ48490" s="23"/>
      <c r="HH48490"/>
      <c r="IW48490" s="36"/>
      <c r="JI48490"/>
      <c r="JJ48490"/>
      <c r="KX48490" s="23"/>
      <c r="KY48490" s="23"/>
    </row>
    <row r="48491" spans="36:311" x14ac:dyDescent="0.2">
      <c r="AJ48491" s="23"/>
      <c r="HH48491"/>
      <c r="IW48491" s="36"/>
      <c r="JI48491"/>
      <c r="JJ48491"/>
      <c r="KX48491" s="23"/>
      <c r="KY48491" s="23"/>
    </row>
    <row r="48492" spans="36:311" x14ac:dyDescent="0.2">
      <c r="AJ48492" s="23"/>
      <c r="HH48492"/>
      <c r="IW48492" s="36"/>
      <c r="JI48492"/>
      <c r="JJ48492"/>
      <c r="KX48492" s="23"/>
      <c r="KY48492" s="23"/>
    </row>
    <row r="48493" spans="36:311" x14ac:dyDescent="0.2">
      <c r="AJ48493" s="23"/>
      <c r="HH48493"/>
      <c r="IW48493" s="36"/>
      <c r="JI48493"/>
      <c r="JJ48493"/>
      <c r="KX48493" s="23"/>
      <c r="KY48493" s="23"/>
    </row>
    <row r="48494" spans="36:311" x14ac:dyDescent="0.2">
      <c r="AJ48494" s="23"/>
      <c r="HH48494"/>
      <c r="IW48494" s="36"/>
      <c r="JI48494"/>
      <c r="JJ48494"/>
      <c r="KX48494" s="23"/>
      <c r="KY48494" s="23"/>
    </row>
    <row r="48495" spans="36:311" x14ac:dyDescent="0.2">
      <c r="AJ48495" s="23"/>
      <c r="HH48495"/>
      <c r="IW48495" s="36"/>
      <c r="JI48495"/>
      <c r="JJ48495"/>
      <c r="KX48495" s="23"/>
      <c r="KY48495" s="23"/>
    </row>
    <row r="48496" spans="36:311" x14ac:dyDescent="0.2">
      <c r="AJ48496" s="23"/>
      <c r="HH48496"/>
      <c r="IW48496" s="36"/>
      <c r="JI48496"/>
      <c r="JJ48496"/>
      <c r="KX48496" s="23"/>
      <c r="KY48496" s="23"/>
    </row>
    <row r="48497" spans="36:311" x14ac:dyDescent="0.2">
      <c r="AJ48497" s="23"/>
      <c r="HH48497"/>
      <c r="IW48497" s="36"/>
      <c r="JI48497"/>
      <c r="JJ48497"/>
      <c r="KX48497" s="23"/>
      <c r="KY48497" s="23"/>
    </row>
    <row r="48498" spans="36:311" x14ac:dyDescent="0.2">
      <c r="AJ48498" s="23"/>
      <c r="HH48498"/>
      <c r="IW48498" s="36"/>
      <c r="JI48498"/>
      <c r="JJ48498"/>
      <c r="KX48498" s="23"/>
      <c r="KY48498" s="23"/>
    </row>
    <row r="48499" spans="36:311" x14ac:dyDescent="0.2">
      <c r="AJ48499" s="23"/>
      <c r="HH48499"/>
      <c r="IW48499" s="36"/>
      <c r="JI48499"/>
      <c r="JJ48499"/>
      <c r="KX48499" s="23"/>
      <c r="KY48499" s="23"/>
    </row>
    <row r="48500" spans="36:311" x14ac:dyDescent="0.2">
      <c r="AJ48500" s="23"/>
      <c r="HH48500"/>
      <c r="IW48500" s="36"/>
      <c r="JI48500"/>
      <c r="JJ48500"/>
      <c r="KX48500" s="23"/>
      <c r="KY48500" s="23"/>
    </row>
    <row r="48501" spans="36:311" x14ac:dyDescent="0.2">
      <c r="AJ48501" s="23"/>
      <c r="HH48501"/>
      <c r="IW48501" s="36"/>
      <c r="JI48501"/>
      <c r="JJ48501"/>
      <c r="KX48501" s="23"/>
      <c r="KY48501" s="23"/>
    </row>
    <row r="48502" spans="36:311" x14ac:dyDescent="0.2">
      <c r="AJ48502" s="23"/>
      <c r="HH48502"/>
      <c r="IW48502" s="36"/>
      <c r="JI48502"/>
      <c r="JJ48502"/>
      <c r="KX48502" s="23"/>
      <c r="KY48502" s="23"/>
    </row>
    <row r="48503" spans="36:311" x14ac:dyDescent="0.2">
      <c r="AJ48503" s="23"/>
      <c r="HH48503"/>
      <c r="IW48503" s="36"/>
      <c r="JI48503"/>
      <c r="JJ48503"/>
      <c r="KX48503" s="23"/>
      <c r="KY48503" s="23"/>
    </row>
    <row r="48504" spans="36:311" x14ac:dyDescent="0.2">
      <c r="AJ48504" s="23"/>
      <c r="HH48504"/>
      <c r="IW48504" s="36"/>
      <c r="JI48504"/>
      <c r="JJ48504"/>
      <c r="KX48504" s="23"/>
      <c r="KY48504" s="23"/>
    </row>
    <row r="48505" spans="36:311" x14ac:dyDescent="0.2">
      <c r="AJ48505" s="23"/>
      <c r="HH48505"/>
      <c r="IW48505" s="36"/>
      <c r="JI48505"/>
      <c r="JJ48505"/>
      <c r="KX48505" s="23"/>
      <c r="KY48505" s="23"/>
    </row>
    <row r="48506" spans="36:311" x14ac:dyDescent="0.2">
      <c r="AJ48506" s="23"/>
      <c r="HH48506"/>
      <c r="IW48506" s="36"/>
      <c r="JI48506"/>
      <c r="JJ48506"/>
      <c r="KX48506" s="23"/>
      <c r="KY48506" s="23"/>
    </row>
    <row r="48507" spans="36:311" x14ac:dyDescent="0.2">
      <c r="AJ48507" s="23"/>
      <c r="HH48507"/>
      <c r="IW48507" s="36"/>
      <c r="JI48507"/>
      <c r="JJ48507"/>
      <c r="KX48507" s="23"/>
      <c r="KY48507" s="23"/>
    </row>
    <row r="48508" spans="36:311" x14ac:dyDescent="0.2">
      <c r="AJ48508" s="23"/>
      <c r="HH48508"/>
      <c r="IW48508" s="36"/>
      <c r="JI48508"/>
      <c r="JJ48508"/>
      <c r="KX48508" s="23"/>
      <c r="KY48508" s="23"/>
    </row>
    <row r="48509" spans="36:311" x14ac:dyDescent="0.2">
      <c r="AJ48509" s="23"/>
      <c r="HH48509"/>
      <c r="IW48509" s="36"/>
      <c r="JI48509"/>
      <c r="JJ48509"/>
      <c r="KX48509" s="23"/>
      <c r="KY48509" s="23"/>
    </row>
    <row r="48510" spans="36:311" x14ac:dyDescent="0.2">
      <c r="AJ48510" s="23"/>
      <c r="HH48510"/>
      <c r="IW48510" s="36"/>
      <c r="JI48510"/>
      <c r="JJ48510"/>
      <c r="KX48510" s="23"/>
      <c r="KY48510" s="23"/>
    </row>
    <row r="48511" spans="36:311" x14ac:dyDescent="0.2">
      <c r="AJ48511" s="23"/>
      <c r="HH48511"/>
      <c r="IW48511" s="36"/>
      <c r="JI48511"/>
      <c r="JJ48511"/>
      <c r="KX48511" s="23"/>
      <c r="KY48511" s="23"/>
    </row>
    <row r="48512" spans="36:311" x14ac:dyDescent="0.2">
      <c r="AJ48512" s="23"/>
      <c r="HH48512"/>
      <c r="IW48512" s="36"/>
      <c r="JI48512"/>
      <c r="JJ48512"/>
      <c r="KX48512" s="23"/>
      <c r="KY48512" s="23"/>
    </row>
    <row r="48513" spans="36:311" x14ac:dyDescent="0.2">
      <c r="AJ48513" s="23"/>
      <c r="HH48513"/>
      <c r="IW48513" s="36"/>
      <c r="JI48513"/>
      <c r="JJ48513"/>
      <c r="KX48513" s="23"/>
      <c r="KY48513" s="23"/>
    </row>
    <row r="48514" spans="36:311" x14ac:dyDescent="0.2">
      <c r="AJ48514" s="23"/>
      <c r="HH48514"/>
      <c r="IW48514" s="36"/>
      <c r="JI48514"/>
      <c r="JJ48514"/>
      <c r="KX48514" s="23"/>
      <c r="KY48514" s="23"/>
    </row>
    <row r="48515" spans="36:311" x14ac:dyDescent="0.2">
      <c r="AJ48515" s="23"/>
      <c r="HH48515"/>
      <c r="IW48515" s="36"/>
      <c r="JI48515"/>
      <c r="JJ48515"/>
      <c r="KX48515" s="23"/>
      <c r="KY48515" s="23"/>
    </row>
    <row r="48516" spans="36:311" x14ac:dyDescent="0.2">
      <c r="AJ48516" s="23"/>
      <c r="HH48516"/>
      <c r="IW48516" s="36"/>
      <c r="JI48516"/>
      <c r="JJ48516"/>
      <c r="KX48516" s="23"/>
      <c r="KY48516" s="23"/>
    </row>
    <row r="48517" spans="36:311" x14ac:dyDescent="0.2">
      <c r="AJ48517" s="23"/>
      <c r="HH48517"/>
      <c r="IW48517" s="36"/>
      <c r="JI48517"/>
      <c r="JJ48517"/>
      <c r="KX48517" s="23"/>
      <c r="KY48517" s="23"/>
    </row>
    <row r="48518" spans="36:311" x14ac:dyDescent="0.2">
      <c r="AJ48518" s="23"/>
      <c r="HH48518"/>
      <c r="IW48518" s="36"/>
      <c r="JI48518"/>
      <c r="JJ48518"/>
      <c r="KX48518" s="23"/>
      <c r="KY48518" s="23"/>
    </row>
    <row r="48519" spans="36:311" x14ac:dyDescent="0.2">
      <c r="AJ48519" s="23"/>
      <c r="HH48519"/>
      <c r="IW48519" s="36"/>
      <c r="JI48519"/>
      <c r="JJ48519"/>
      <c r="KX48519" s="23"/>
      <c r="KY48519" s="23"/>
    </row>
    <row r="48520" spans="36:311" x14ac:dyDescent="0.2">
      <c r="AJ48520" s="23"/>
      <c r="HH48520"/>
      <c r="IW48520" s="36"/>
      <c r="JI48520"/>
      <c r="JJ48520"/>
      <c r="KX48520" s="23"/>
      <c r="KY48520" s="23"/>
    </row>
    <row r="48521" spans="36:311" x14ac:dyDescent="0.2">
      <c r="AJ48521" s="23"/>
      <c r="HH48521"/>
      <c r="IW48521" s="36"/>
      <c r="JI48521"/>
      <c r="JJ48521"/>
      <c r="KX48521" s="23"/>
      <c r="KY48521" s="23"/>
    </row>
    <row r="48522" spans="36:311" x14ac:dyDescent="0.2">
      <c r="AJ48522" s="23"/>
      <c r="HH48522"/>
      <c r="IW48522" s="36"/>
      <c r="JI48522"/>
      <c r="JJ48522"/>
      <c r="KX48522" s="23"/>
      <c r="KY48522" s="23"/>
    </row>
    <row r="48523" spans="36:311" x14ac:dyDescent="0.2">
      <c r="AJ48523" s="23"/>
      <c r="HH48523"/>
      <c r="IW48523" s="36"/>
      <c r="JI48523"/>
      <c r="JJ48523"/>
      <c r="KX48523" s="23"/>
      <c r="KY48523" s="23"/>
    </row>
    <row r="48524" spans="36:311" x14ac:dyDescent="0.2">
      <c r="AJ48524" s="23"/>
      <c r="HH48524"/>
      <c r="IW48524" s="36"/>
      <c r="JI48524"/>
      <c r="JJ48524"/>
      <c r="KX48524" s="23"/>
      <c r="KY48524" s="23"/>
    </row>
    <row r="48525" spans="36:311" x14ac:dyDescent="0.2">
      <c r="AJ48525" s="23"/>
      <c r="HH48525"/>
      <c r="IW48525" s="36"/>
      <c r="JI48525"/>
      <c r="JJ48525"/>
      <c r="KX48525" s="23"/>
      <c r="KY48525" s="23"/>
    </row>
    <row r="48526" spans="36:311" x14ac:dyDescent="0.2">
      <c r="AJ48526" s="23"/>
      <c r="HH48526"/>
      <c r="IW48526" s="36"/>
      <c r="JI48526"/>
      <c r="JJ48526"/>
      <c r="KX48526" s="23"/>
      <c r="KY48526" s="23"/>
    </row>
    <row r="48527" spans="36:311" x14ac:dyDescent="0.2">
      <c r="AJ48527" s="23"/>
      <c r="HH48527"/>
      <c r="IW48527" s="36"/>
      <c r="JI48527"/>
      <c r="JJ48527"/>
      <c r="KX48527" s="23"/>
      <c r="KY48527" s="23"/>
    </row>
    <row r="48528" spans="36:311" x14ac:dyDescent="0.2">
      <c r="AJ48528" s="23"/>
      <c r="HH48528"/>
      <c r="IW48528" s="36"/>
      <c r="JI48528"/>
      <c r="JJ48528"/>
      <c r="KX48528" s="23"/>
      <c r="KY48528" s="23"/>
    </row>
    <row r="48529" spans="36:311" x14ac:dyDescent="0.2">
      <c r="AJ48529" s="23"/>
      <c r="HH48529"/>
      <c r="IW48529" s="36"/>
      <c r="JI48529"/>
      <c r="JJ48529"/>
      <c r="KX48529" s="23"/>
      <c r="KY48529" s="23"/>
    </row>
    <row r="48530" spans="36:311" x14ac:dyDescent="0.2">
      <c r="AJ48530" s="23"/>
      <c r="HH48530"/>
      <c r="IW48530" s="36"/>
      <c r="JI48530"/>
      <c r="JJ48530"/>
      <c r="KX48530" s="23"/>
      <c r="KY48530" s="23"/>
    </row>
    <row r="48531" spans="36:311" x14ac:dyDescent="0.2">
      <c r="AJ48531" s="23"/>
      <c r="HH48531"/>
      <c r="IW48531" s="36"/>
      <c r="JI48531"/>
      <c r="JJ48531"/>
      <c r="KX48531" s="23"/>
      <c r="KY48531" s="23"/>
    </row>
    <row r="48532" spans="36:311" x14ac:dyDescent="0.2">
      <c r="AJ48532" s="23"/>
      <c r="HH48532"/>
      <c r="IW48532" s="36"/>
      <c r="JI48532"/>
      <c r="JJ48532"/>
      <c r="KX48532" s="23"/>
      <c r="KY48532" s="23"/>
    </row>
    <row r="48533" spans="36:311" x14ac:dyDescent="0.2">
      <c r="AJ48533" s="23"/>
      <c r="HH48533"/>
      <c r="IW48533" s="36"/>
      <c r="JI48533"/>
      <c r="JJ48533"/>
      <c r="KX48533" s="23"/>
      <c r="KY48533" s="23"/>
    </row>
    <row r="48534" spans="36:311" x14ac:dyDescent="0.2">
      <c r="AJ48534" s="23"/>
      <c r="HH48534"/>
      <c r="IW48534" s="36"/>
      <c r="JI48534"/>
      <c r="JJ48534"/>
      <c r="KX48534" s="23"/>
      <c r="KY48534" s="23"/>
    </row>
    <row r="48535" spans="36:311" x14ac:dyDescent="0.2">
      <c r="AJ48535" s="23"/>
      <c r="HH48535"/>
      <c r="IW48535" s="36"/>
      <c r="JI48535"/>
      <c r="JJ48535"/>
      <c r="KX48535" s="23"/>
      <c r="KY48535" s="23"/>
    </row>
    <row r="48536" spans="36:311" x14ac:dyDescent="0.2">
      <c r="AJ48536" s="23"/>
      <c r="HH48536"/>
      <c r="IW48536" s="36"/>
      <c r="JI48536"/>
      <c r="JJ48536"/>
      <c r="KX48536" s="23"/>
      <c r="KY48536" s="23"/>
    </row>
    <row r="48537" spans="36:311" x14ac:dyDescent="0.2">
      <c r="AJ48537" s="23"/>
      <c r="HH48537"/>
      <c r="IW48537" s="36"/>
      <c r="JI48537"/>
      <c r="JJ48537"/>
      <c r="KX48537" s="23"/>
      <c r="KY48537" s="23"/>
    </row>
    <row r="48538" spans="36:311" x14ac:dyDescent="0.2">
      <c r="AJ48538" s="23"/>
      <c r="HH48538"/>
      <c r="IW48538" s="36"/>
      <c r="JI48538"/>
      <c r="JJ48538"/>
      <c r="KX48538" s="23"/>
      <c r="KY48538" s="23"/>
    </row>
    <row r="48539" spans="36:311" x14ac:dyDescent="0.2">
      <c r="AJ48539" s="23"/>
      <c r="HH48539"/>
      <c r="IW48539" s="36"/>
      <c r="JI48539"/>
      <c r="JJ48539"/>
      <c r="KX48539" s="23"/>
      <c r="KY48539" s="23"/>
    </row>
    <row r="48540" spans="36:311" x14ac:dyDescent="0.2">
      <c r="AJ48540" s="23"/>
      <c r="HH48540"/>
      <c r="IW48540" s="36"/>
      <c r="JI48540"/>
      <c r="JJ48540"/>
      <c r="KX48540" s="23"/>
      <c r="KY48540" s="23"/>
    </row>
    <row r="48541" spans="36:311" x14ac:dyDescent="0.2">
      <c r="AJ48541" s="23"/>
      <c r="HH48541"/>
      <c r="IW48541" s="36"/>
      <c r="JI48541"/>
      <c r="JJ48541"/>
      <c r="KX48541" s="23"/>
      <c r="KY48541" s="23"/>
    </row>
    <row r="48542" spans="36:311" x14ac:dyDescent="0.2">
      <c r="AJ48542" s="23"/>
      <c r="HH48542"/>
      <c r="IW48542" s="36"/>
      <c r="JI48542"/>
      <c r="JJ48542"/>
      <c r="KX48542" s="23"/>
      <c r="KY48542" s="23"/>
    </row>
    <row r="48543" spans="36:311" x14ac:dyDescent="0.2">
      <c r="AJ48543" s="23"/>
      <c r="HH48543"/>
      <c r="IW48543" s="36"/>
      <c r="JI48543"/>
      <c r="JJ48543"/>
      <c r="KX48543" s="23"/>
      <c r="KY48543" s="23"/>
    </row>
    <row r="48544" spans="36:311" x14ac:dyDescent="0.2">
      <c r="AJ48544" s="23"/>
      <c r="HH48544"/>
      <c r="IW48544" s="36"/>
      <c r="JI48544"/>
      <c r="JJ48544"/>
      <c r="KX48544" s="23"/>
      <c r="KY48544" s="23"/>
    </row>
    <row r="48545" spans="36:311" x14ac:dyDescent="0.2">
      <c r="AJ48545" s="23"/>
      <c r="HH48545"/>
      <c r="IW48545" s="36"/>
      <c r="JI48545"/>
      <c r="JJ48545"/>
      <c r="KX48545" s="23"/>
      <c r="KY48545" s="23"/>
    </row>
    <row r="48546" spans="36:311" x14ac:dyDescent="0.2">
      <c r="AJ48546" s="23"/>
      <c r="HH48546"/>
      <c r="IW48546" s="36"/>
      <c r="JI48546"/>
      <c r="JJ48546"/>
      <c r="KX48546" s="23"/>
      <c r="KY48546" s="23"/>
    </row>
    <row r="48547" spans="36:311" x14ac:dyDescent="0.2">
      <c r="AJ48547" s="23"/>
      <c r="HH48547"/>
      <c r="IW48547" s="36"/>
      <c r="JI48547"/>
      <c r="JJ48547"/>
      <c r="KX48547" s="23"/>
      <c r="KY48547" s="23"/>
    </row>
    <row r="48548" spans="36:311" x14ac:dyDescent="0.2">
      <c r="AJ48548" s="23"/>
      <c r="HH48548"/>
      <c r="IW48548" s="36"/>
      <c r="JI48548"/>
      <c r="JJ48548"/>
      <c r="KX48548" s="23"/>
      <c r="KY48548" s="23"/>
    </row>
    <row r="48549" spans="36:311" x14ac:dyDescent="0.2">
      <c r="AJ48549" s="23"/>
      <c r="HH48549"/>
      <c r="IW48549" s="36"/>
      <c r="JI48549"/>
      <c r="JJ48549"/>
      <c r="KX48549" s="23"/>
      <c r="KY48549" s="23"/>
    </row>
    <row r="48550" spans="36:311" x14ac:dyDescent="0.2">
      <c r="AJ48550" s="23"/>
      <c r="HH48550"/>
      <c r="IW48550" s="36"/>
      <c r="JI48550"/>
      <c r="JJ48550"/>
      <c r="KX48550" s="23"/>
      <c r="KY48550" s="23"/>
    </row>
    <row r="48551" spans="36:311" x14ac:dyDescent="0.2">
      <c r="AJ48551" s="23"/>
      <c r="HH48551"/>
      <c r="IW48551" s="36"/>
      <c r="JI48551"/>
      <c r="JJ48551"/>
      <c r="KX48551" s="23"/>
      <c r="KY48551" s="23"/>
    </row>
    <row r="48552" spans="36:311" x14ac:dyDescent="0.2">
      <c r="AJ48552" s="23"/>
      <c r="HH48552"/>
      <c r="IW48552" s="36"/>
      <c r="JI48552"/>
      <c r="JJ48552"/>
      <c r="KX48552" s="23"/>
      <c r="KY48552" s="23"/>
    </row>
    <row r="48553" spans="36:311" x14ac:dyDescent="0.2">
      <c r="AJ48553" s="23"/>
      <c r="HH48553"/>
      <c r="IW48553" s="36"/>
      <c r="JI48553"/>
      <c r="JJ48553"/>
      <c r="KX48553" s="23"/>
      <c r="KY48553" s="23"/>
    </row>
    <row r="48554" spans="36:311" x14ac:dyDescent="0.2">
      <c r="AJ48554" s="23"/>
      <c r="HH48554"/>
      <c r="IW48554" s="36"/>
      <c r="JI48554"/>
      <c r="JJ48554"/>
      <c r="KX48554" s="23"/>
      <c r="KY48554" s="23"/>
    </row>
    <row r="48555" spans="36:311" x14ac:dyDescent="0.2">
      <c r="AJ48555" s="23"/>
      <c r="HH48555"/>
      <c r="IW48555" s="36"/>
      <c r="JI48555"/>
      <c r="JJ48555"/>
      <c r="KX48555" s="23"/>
      <c r="KY48555" s="23"/>
    </row>
    <row r="48556" spans="36:311" x14ac:dyDescent="0.2">
      <c r="AJ48556" s="23"/>
      <c r="HH48556"/>
      <c r="IW48556" s="36"/>
      <c r="JI48556"/>
      <c r="JJ48556"/>
      <c r="KX48556" s="23"/>
      <c r="KY48556" s="23"/>
    </row>
    <row r="48557" spans="36:311" x14ac:dyDescent="0.2">
      <c r="AJ48557" s="23"/>
      <c r="HH48557"/>
      <c r="IW48557" s="36"/>
      <c r="JI48557"/>
      <c r="JJ48557"/>
      <c r="KX48557" s="23"/>
      <c r="KY48557" s="23"/>
    </row>
    <row r="48558" spans="36:311" x14ac:dyDescent="0.2">
      <c r="AJ48558" s="23"/>
      <c r="HH48558"/>
      <c r="IW48558" s="36"/>
      <c r="JI48558"/>
      <c r="JJ48558"/>
      <c r="KX48558" s="23"/>
      <c r="KY48558" s="23"/>
    </row>
    <row r="48559" spans="36:311" x14ac:dyDescent="0.2">
      <c r="AJ48559" s="23"/>
      <c r="HH48559"/>
      <c r="IW48559" s="36"/>
      <c r="JI48559"/>
      <c r="JJ48559"/>
      <c r="KX48559" s="23"/>
      <c r="KY48559" s="23"/>
    </row>
    <row r="48560" spans="36:311" x14ac:dyDescent="0.2">
      <c r="AJ48560" s="23"/>
      <c r="HH48560"/>
      <c r="IW48560" s="36"/>
      <c r="JI48560"/>
      <c r="JJ48560"/>
      <c r="KX48560" s="23"/>
      <c r="KY48560" s="23"/>
    </row>
    <row r="48561" spans="36:311" x14ac:dyDescent="0.2">
      <c r="AJ48561" s="23"/>
      <c r="HH48561"/>
      <c r="IW48561" s="36"/>
      <c r="JI48561"/>
      <c r="JJ48561"/>
      <c r="KX48561" s="23"/>
      <c r="KY48561" s="23"/>
    </row>
    <row r="48562" spans="36:311" x14ac:dyDescent="0.2">
      <c r="AJ48562" s="23"/>
      <c r="HH48562"/>
      <c r="IW48562" s="36"/>
      <c r="JI48562"/>
      <c r="JJ48562"/>
      <c r="KX48562" s="23"/>
      <c r="KY48562" s="23"/>
    </row>
    <row r="48563" spans="36:311" x14ac:dyDescent="0.2">
      <c r="AJ48563" s="23"/>
      <c r="HH48563"/>
      <c r="IW48563" s="36"/>
      <c r="JI48563"/>
      <c r="JJ48563"/>
      <c r="KX48563" s="23"/>
      <c r="KY48563" s="23"/>
    </row>
    <row r="48564" spans="36:311" x14ac:dyDescent="0.2">
      <c r="AJ48564" s="23"/>
      <c r="HH48564"/>
      <c r="IW48564" s="36"/>
      <c r="JI48564"/>
      <c r="JJ48564"/>
      <c r="KX48564" s="23"/>
      <c r="KY48564" s="23"/>
    </row>
    <row r="48565" spans="36:311" x14ac:dyDescent="0.2">
      <c r="AJ48565" s="23"/>
      <c r="HH48565"/>
      <c r="IW48565" s="36"/>
      <c r="JI48565"/>
      <c r="JJ48565"/>
      <c r="KX48565" s="23"/>
      <c r="KY48565" s="23"/>
    </row>
    <row r="48566" spans="36:311" x14ac:dyDescent="0.2">
      <c r="AJ48566" s="23"/>
      <c r="HH48566"/>
      <c r="IW48566" s="36"/>
      <c r="JI48566"/>
      <c r="JJ48566"/>
      <c r="KX48566" s="23"/>
      <c r="KY48566" s="23"/>
    </row>
    <row r="48567" spans="36:311" x14ac:dyDescent="0.2">
      <c r="AJ48567" s="23"/>
      <c r="HH48567"/>
      <c r="IW48567" s="36"/>
      <c r="JI48567"/>
      <c r="JJ48567"/>
      <c r="KX48567" s="23"/>
      <c r="KY48567" s="23"/>
    </row>
    <row r="48568" spans="36:311" x14ac:dyDescent="0.2">
      <c r="AJ48568" s="23"/>
      <c r="HH48568"/>
      <c r="IW48568" s="36"/>
      <c r="JI48568"/>
      <c r="JJ48568"/>
      <c r="KX48568" s="23"/>
      <c r="KY48568" s="23"/>
    </row>
    <row r="48569" spans="36:311" x14ac:dyDescent="0.2">
      <c r="AJ48569" s="23"/>
      <c r="HH48569"/>
      <c r="IW48569" s="36"/>
      <c r="JI48569"/>
      <c r="JJ48569"/>
      <c r="KX48569" s="23"/>
      <c r="KY48569" s="23"/>
    </row>
    <row r="48570" spans="36:311" x14ac:dyDescent="0.2">
      <c r="AJ48570" s="23"/>
      <c r="HH48570"/>
      <c r="IW48570" s="36"/>
      <c r="JI48570"/>
      <c r="JJ48570"/>
      <c r="KX48570" s="23"/>
      <c r="KY48570" s="23"/>
    </row>
    <row r="48571" spans="36:311" x14ac:dyDescent="0.2">
      <c r="AJ48571" s="23"/>
      <c r="HH48571"/>
      <c r="IW48571" s="36"/>
      <c r="JI48571"/>
      <c r="JJ48571"/>
      <c r="KX48571" s="23"/>
      <c r="KY48571" s="23"/>
    </row>
    <row r="48572" spans="36:311" x14ac:dyDescent="0.2">
      <c r="AJ48572" s="23"/>
      <c r="HH48572"/>
      <c r="IW48572" s="36"/>
      <c r="JI48572"/>
      <c r="JJ48572"/>
      <c r="KX48572" s="23"/>
      <c r="KY48572" s="23"/>
    </row>
    <row r="48573" spans="36:311" x14ac:dyDescent="0.2">
      <c r="AJ48573" s="23"/>
      <c r="HH48573"/>
      <c r="IW48573" s="36"/>
      <c r="JI48573"/>
      <c r="JJ48573"/>
      <c r="KX48573" s="23"/>
      <c r="KY48573" s="23"/>
    </row>
    <row r="48574" spans="36:311" x14ac:dyDescent="0.2">
      <c r="AJ48574" s="23"/>
      <c r="HH48574"/>
      <c r="IW48574" s="36"/>
      <c r="JI48574"/>
      <c r="JJ48574"/>
      <c r="KX48574" s="23"/>
      <c r="KY48574" s="23"/>
    </row>
    <row r="48575" spans="36:311" x14ac:dyDescent="0.2">
      <c r="AJ48575" s="23"/>
      <c r="HH48575"/>
      <c r="IW48575" s="36"/>
      <c r="JI48575"/>
      <c r="JJ48575"/>
      <c r="KX48575" s="23"/>
      <c r="KY48575" s="23"/>
    </row>
    <row r="48576" spans="36:311" x14ac:dyDescent="0.2">
      <c r="AJ48576" s="23"/>
      <c r="HH48576"/>
      <c r="IW48576" s="36"/>
      <c r="JI48576"/>
      <c r="JJ48576"/>
      <c r="KX48576" s="23"/>
      <c r="KY48576" s="23"/>
    </row>
    <row r="48577" spans="36:311" x14ac:dyDescent="0.2">
      <c r="AJ48577" s="23"/>
      <c r="HH48577"/>
      <c r="IW48577" s="36"/>
      <c r="JI48577"/>
      <c r="JJ48577"/>
      <c r="KX48577" s="23"/>
      <c r="KY48577" s="23"/>
    </row>
    <row r="48578" spans="36:311" x14ac:dyDescent="0.2">
      <c r="AJ48578" s="23"/>
      <c r="HH48578"/>
      <c r="IW48578" s="36"/>
      <c r="JI48578"/>
      <c r="JJ48578"/>
      <c r="KX48578" s="23"/>
      <c r="KY48578" s="23"/>
    </row>
    <row r="48579" spans="36:311" x14ac:dyDescent="0.2">
      <c r="AJ48579" s="23"/>
      <c r="HH48579"/>
      <c r="IW48579" s="36"/>
      <c r="JI48579"/>
      <c r="JJ48579"/>
      <c r="KX48579" s="23"/>
      <c r="KY48579" s="23"/>
    </row>
    <row r="48580" spans="36:311" x14ac:dyDescent="0.2">
      <c r="AJ48580" s="23"/>
      <c r="HH48580"/>
      <c r="IW48580" s="36"/>
      <c r="JI48580"/>
      <c r="JJ48580"/>
      <c r="KX48580" s="23"/>
      <c r="KY48580" s="23"/>
    </row>
    <row r="48581" spans="36:311" x14ac:dyDescent="0.2">
      <c r="AJ48581" s="23"/>
      <c r="HH48581"/>
      <c r="IW48581" s="36"/>
      <c r="JI48581"/>
      <c r="JJ48581"/>
      <c r="KX48581" s="23"/>
      <c r="KY48581" s="23"/>
    </row>
    <row r="48582" spans="36:311" x14ac:dyDescent="0.2">
      <c r="AJ48582" s="23"/>
      <c r="HH48582"/>
      <c r="IW48582" s="36"/>
      <c r="JI48582"/>
      <c r="JJ48582"/>
      <c r="KX48582" s="23"/>
      <c r="KY48582" s="23"/>
    </row>
    <row r="48583" spans="36:311" x14ac:dyDescent="0.2">
      <c r="AJ48583" s="23"/>
      <c r="HH48583"/>
      <c r="IW48583" s="36"/>
      <c r="JI48583"/>
      <c r="JJ48583"/>
      <c r="KX48583" s="23"/>
      <c r="KY48583" s="23"/>
    </row>
    <row r="48584" spans="36:311" x14ac:dyDescent="0.2">
      <c r="AJ48584" s="23"/>
      <c r="HH48584"/>
      <c r="IW48584" s="36"/>
      <c r="JI48584"/>
      <c r="JJ48584"/>
      <c r="KX48584" s="23"/>
      <c r="KY48584" s="23"/>
    </row>
    <row r="48585" spans="36:311" x14ac:dyDescent="0.2">
      <c r="AJ48585" s="23"/>
      <c r="HH48585"/>
      <c r="IW48585" s="36"/>
      <c r="JI48585"/>
      <c r="JJ48585"/>
      <c r="KX48585" s="23"/>
      <c r="KY48585" s="23"/>
    </row>
    <row r="48586" spans="36:311" x14ac:dyDescent="0.2">
      <c r="AJ48586" s="23"/>
      <c r="HH48586"/>
      <c r="IW48586" s="36"/>
      <c r="JI48586"/>
      <c r="JJ48586"/>
      <c r="KX48586" s="23"/>
      <c r="KY48586" s="23"/>
    </row>
    <row r="48587" spans="36:311" x14ac:dyDescent="0.2">
      <c r="AJ48587" s="23"/>
      <c r="HH48587"/>
      <c r="IW48587" s="36"/>
      <c r="JI48587"/>
      <c r="JJ48587"/>
      <c r="KX48587" s="23"/>
      <c r="KY48587" s="23"/>
    </row>
    <row r="48588" spans="36:311" x14ac:dyDescent="0.2">
      <c r="AJ48588" s="23"/>
      <c r="HH48588"/>
      <c r="IW48588" s="36"/>
      <c r="JI48588"/>
      <c r="JJ48588"/>
      <c r="KX48588" s="23"/>
      <c r="KY48588" s="23"/>
    </row>
    <row r="48589" spans="36:311" x14ac:dyDescent="0.2">
      <c r="AJ48589" s="23"/>
      <c r="HH48589"/>
      <c r="IW48589" s="36"/>
      <c r="JI48589"/>
      <c r="JJ48589"/>
      <c r="KX48589" s="23"/>
      <c r="KY48589" s="23"/>
    </row>
    <row r="48590" spans="36:311" x14ac:dyDescent="0.2">
      <c r="AJ48590" s="23"/>
      <c r="HH48590"/>
      <c r="IW48590" s="36"/>
      <c r="JI48590"/>
      <c r="JJ48590"/>
      <c r="KX48590" s="23"/>
      <c r="KY48590" s="23"/>
    </row>
    <row r="48591" spans="36:311" x14ac:dyDescent="0.2">
      <c r="AJ48591" s="23"/>
      <c r="HH48591"/>
      <c r="IW48591" s="36"/>
      <c r="JI48591"/>
      <c r="JJ48591"/>
      <c r="KX48591" s="23"/>
      <c r="KY48591" s="23"/>
    </row>
    <row r="48592" spans="36:311" x14ac:dyDescent="0.2">
      <c r="AJ48592" s="23"/>
      <c r="HH48592"/>
      <c r="IW48592" s="36"/>
      <c r="JI48592"/>
      <c r="JJ48592"/>
      <c r="KX48592" s="23"/>
      <c r="KY48592" s="23"/>
    </row>
    <row r="48593" spans="36:311" x14ac:dyDescent="0.2">
      <c r="AJ48593" s="23"/>
      <c r="HH48593"/>
      <c r="IW48593" s="36"/>
      <c r="JI48593"/>
      <c r="JJ48593"/>
      <c r="KX48593" s="23"/>
      <c r="KY48593" s="23"/>
    </row>
    <row r="48594" spans="36:311" x14ac:dyDescent="0.2">
      <c r="AJ48594" s="23"/>
      <c r="HH48594"/>
      <c r="IW48594" s="36"/>
      <c r="JI48594"/>
      <c r="JJ48594"/>
      <c r="KX48594" s="23"/>
      <c r="KY48594" s="23"/>
    </row>
    <row r="48595" spans="36:311" x14ac:dyDescent="0.2">
      <c r="AJ48595" s="23"/>
      <c r="HH48595"/>
      <c r="IW48595" s="36"/>
      <c r="JI48595"/>
      <c r="JJ48595"/>
      <c r="KX48595" s="23"/>
      <c r="KY48595" s="23"/>
    </row>
    <row r="48596" spans="36:311" x14ac:dyDescent="0.2">
      <c r="AJ48596" s="23"/>
      <c r="HH48596"/>
      <c r="IW48596" s="36"/>
      <c r="JI48596"/>
      <c r="JJ48596"/>
      <c r="KX48596" s="23"/>
      <c r="KY48596" s="23"/>
    </row>
    <row r="48597" spans="36:311" x14ac:dyDescent="0.2">
      <c r="AJ48597" s="23"/>
      <c r="HH48597"/>
      <c r="IW48597" s="36"/>
      <c r="JI48597"/>
      <c r="JJ48597"/>
      <c r="KX48597" s="23"/>
      <c r="KY48597" s="23"/>
    </row>
    <row r="48598" spans="36:311" x14ac:dyDescent="0.2">
      <c r="AJ48598" s="23"/>
      <c r="HH48598"/>
      <c r="IW48598" s="36"/>
      <c r="JI48598"/>
      <c r="JJ48598"/>
      <c r="KX48598" s="23"/>
      <c r="KY48598" s="23"/>
    </row>
    <row r="48599" spans="36:311" x14ac:dyDescent="0.2">
      <c r="AJ48599" s="23"/>
      <c r="HH48599"/>
      <c r="IW48599" s="36"/>
      <c r="JI48599"/>
      <c r="JJ48599"/>
      <c r="KX48599" s="23"/>
      <c r="KY48599" s="23"/>
    </row>
    <row r="48600" spans="36:311" x14ac:dyDescent="0.2">
      <c r="AJ48600" s="23"/>
      <c r="HH48600"/>
      <c r="IW48600" s="36"/>
      <c r="JI48600"/>
      <c r="JJ48600"/>
      <c r="KX48600" s="23"/>
      <c r="KY48600" s="23"/>
    </row>
    <row r="48601" spans="36:311" x14ac:dyDescent="0.2">
      <c r="AJ48601" s="23"/>
      <c r="HH48601"/>
      <c r="IW48601" s="36"/>
      <c r="JI48601"/>
      <c r="JJ48601"/>
      <c r="KX48601" s="23"/>
      <c r="KY48601" s="23"/>
    </row>
    <row r="48602" spans="36:311" x14ac:dyDescent="0.2">
      <c r="AJ48602" s="23"/>
      <c r="HH48602"/>
      <c r="IW48602" s="36"/>
      <c r="JI48602"/>
      <c r="JJ48602"/>
      <c r="KX48602" s="23"/>
      <c r="KY48602" s="23"/>
    </row>
    <row r="48603" spans="36:311" x14ac:dyDescent="0.2">
      <c r="AJ48603" s="23"/>
      <c r="HH48603"/>
      <c r="IW48603" s="36"/>
      <c r="JI48603"/>
      <c r="JJ48603"/>
      <c r="KX48603" s="23"/>
      <c r="KY48603" s="23"/>
    </row>
    <row r="48604" spans="36:311" x14ac:dyDescent="0.2">
      <c r="AJ48604" s="23"/>
      <c r="HH48604"/>
      <c r="IW48604" s="36"/>
      <c r="JI48604"/>
      <c r="JJ48604"/>
      <c r="KX48604" s="23"/>
      <c r="KY48604" s="23"/>
    </row>
    <row r="48605" spans="36:311" x14ac:dyDescent="0.2">
      <c r="AJ48605" s="23"/>
      <c r="HH48605"/>
      <c r="IW48605" s="36"/>
      <c r="JI48605"/>
      <c r="JJ48605"/>
      <c r="KX48605" s="23"/>
      <c r="KY48605" s="23"/>
    </row>
    <row r="48606" spans="36:311" x14ac:dyDescent="0.2">
      <c r="AJ48606" s="23"/>
      <c r="HH48606"/>
      <c r="IW48606" s="36"/>
      <c r="JI48606"/>
      <c r="JJ48606"/>
      <c r="KX48606" s="23"/>
      <c r="KY48606" s="23"/>
    </row>
    <row r="48607" spans="36:311" x14ac:dyDescent="0.2">
      <c r="AJ48607" s="23"/>
      <c r="HH48607"/>
      <c r="IW48607" s="36"/>
      <c r="JI48607"/>
      <c r="JJ48607"/>
      <c r="KX48607" s="23"/>
      <c r="KY48607" s="23"/>
    </row>
    <row r="48608" spans="36:311" x14ac:dyDescent="0.2">
      <c r="AJ48608" s="23"/>
      <c r="HH48608"/>
      <c r="IW48608" s="36"/>
      <c r="JI48608"/>
      <c r="JJ48608"/>
      <c r="KX48608" s="23"/>
      <c r="KY48608" s="23"/>
    </row>
    <row r="48609" spans="36:311" x14ac:dyDescent="0.2">
      <c r="AJ48609" s="23"/>
      <c r="HH48609"/>
      <c r="IW48609" s="36"/>
      <c r="JI48609"/>
      <c r="JJ48609"/>
      <c r="KX48609" s="23"/>
      <c r="KY48609" s="23"/>
    </row>
    <row r="48610" spans="36:311" x14ac:dyDescent="0.2">
      <c r="AJ48610" s="23"/>
      <c r="HH48610"/>
      <c r="IW48610" s="36"/>
      <c r="JI48610"/>
      <c r="JJ48610"/>
      <c r="KX48610" s="23"/>
      <c r="KY48610" s="23"/>
    </row>
    <row r="48611" spans="36:311" x14ac:dyDescent="0.2">
      <c r="AJ48611" s="23"/>
      <c r="HH48611"/>
      <c r="IW48611" s="36"/>
      <c r="JI48611"/>
      <c r="JJ48611"/>
      <c r="KX48611" s="23"/>
      <c r="KY48611" s="23"/>
    </row>
    <row r="48612" spans="36:311" x14ac:dyDescent="0.2">
      <c r="AJ48612" s="23"/>
      <c r="HH48612"/>
      <c r="IW48612" s="36"/>
      <c r="JI48612"/>
      <c r="JJ48612"/>
      <c r="KX48612" s="23"/>
      <c r="KY48612" s="23"/>
    </row>
    <row r="48613" spans="36:311" x14ac:dyDescent="0.2">
      <c r="AJ48613" s="23"/>
      <c r="HH48613"/>
      <c r="IW48613" s="36"/>
      <c r="JI48613"/>
      <c r="JJ48613"/>
      <c r="KX48613" s="23"/>
      <c r="KY48613" s="23"/>
    </row>
    <row r="48614" spans="36:311" x14ac:dyDescent="0.2">
      <c r="AJ48614" s="23"/>
      <c r="HH48614"/>
      <c r="IW48614" s="36"/>
      <c r="JI48614"/>
      <c r="JJ48614"/>
      <c r="KX48614" s="23"/>
      <c r="KY48614" s="23"/>
    </row>
    <row r="48615" spans="36:311" x14ac:dyDescent="0.2">
      <c r="AJ48615" s="23"/>
      <c r="HH48615"/>
      <c r="IW48615" s="36"/>
      <c r="JI48615"/>
      <c r="JJ48615"/>
      <c r="KX48615" s="23"/>
      <c r="KY48615" s="23"/>
    </row>
    <row r="48616" spans="36:311" x14ac:dyDescent="0.2">
      <c r="AJ48616" s="23"/>
      <c r="HH48616"/>
      <c r="IW48616" s="36"/>
      <c r="JI48616"/>
      <c r="JJ48616"/>
      <c r="KX48616" s="23"/>
      <c r="KY48616" s="23"/>
    </row>
    <row r="48617" spans="36:311" x14ac:dyDescent="0.2">
      <c r="AJ48617" s="23"/>
      <c r="HH48617"/>
      <c r="IW48617" s="36"/>
      <c r="JI48617"/>
      <c r="JJ48617"/>
      <c r="KX48617" s="23"/>
      <c r="KY48617" s="23"/>
    </row>
    <row r="48618" spans="36:311" x14ac:dyDescent="0.2">
      <c r="AJ48618" s="23"/>
      <c r="HH48618"/>
      <c r="IW48618" s="36"/>
      <c r="JI48618"/>
      <c r="JJ48618"/>
      <c r="KX48618" s="23"/>
      <c r="KY48618" s="23"/>
    </row>
    <row r="48619" spans="36:311" x14ac:dyDescent="0.2">
      <c r="AJ48619" s="23"/>
      <c r="HH48619"/>
      <c r="IW48619" s="36"/>
      <c r="JI48619"/>
      <c r="JJ48619"/>
      <c r="KX48619" s="23"/>
      <c r="KY48619" s="23"/>
    </row>
    <row r="48620" spans="36:311" x14ac:dyDescent="0.2">
      <c r="AJ48620" s="23"/>
      <c r="HH48620"/>
      <c r="IW48620" s="36"/>
      <c r="JI48620"/>
      <c r="JJ48620"/>
      <c r="KX48620" s="23"/>
      <c r="KY48620" s="23"/>
    </row>
    <row r="48621" spans="36:311" x14ac:dyDescent="0.2">
      <c r="AJ48621" s="23"/>
      <c r="HH48621"/>
      <c r="IW48621" s="36"/>
      <c r="JI48621"/>
      <c r="JJ48621"/>
      <c r="KX48621" s="23"/>
      <c r="KY48621" s="23"/>
    </row>
    <row r="48622" spans="36:311" x14ac:dyDescent="0.2">
      <c r="AJ48622" s="23"/>
      <c r="HH48622"/>
      <c r="IW48622" s="36"/>
      <c r="JI48622"/>
      <c r="JJ48622"/>
      <c r="KX48622" s="23"/>
      <c r="KY48622" s="23"/>
    </row>
    <row r="48623" spans="36:311" x14ac:dyDescent="0.2">
      <c r="AJ48623" s="23"/>
      <c r="HH48623"/>
      <c r="IW48623" s="36"/>
      <c r="JI48623"/>
      <c r="JJ48623"/>
      <c r="KX48623" s="23"/>
      <c r="KY48623" s="23"/>
    </row>
    <row r="48624" spans="36:311" x14ac:dyDescent="0.2">
      <c r="AJ48624" s="23"/>
      <c r="HH48624"/>
      <c r="IW48624" s="36"/>
      <c r="JI48624"/>
      <c r="JJ48624"/>
      <c r="KX48624" s="23"/>
      <c r="KY48624" s="23"/>
    </row>
    <row r="48625" spans="36:311" x14ac:dyDescent="0.2">
      <c r="AJ48625" s="23"/>
      <c r="HH48625"/>
      <c r="IW48625" s="36"/>
      <c r="JI48625"/>
      <c r="JJ48625"/>
      <c r="KX48625" s="23"/>
      <c r="KY48625" s="23"/>
    </row>
    <row r="48626" spans="36:311" x14ac:dyDescent="0.2">
      <c r="AJ48626" s="23"/>
      <c r="HH48626"/>
      <c r="IW48626" s="36"/>
      <c r="JI48626"/>
      <c r="JJ48626"/>
      <c r="KX48626" s="23"/>
      <c r="KY48626" s="23"/>
    </row>
    <row r="48627" spans="36:311" x14ac:dyDescent="0.2">
      <c r="AJ48627" s="23"/>
      <c r="HH48627"/>
      <c r="IW48627" s="36"/>
      <c r="JI48627"/>
      <c r="JJ48627"/>
      <c r="KX48627" s="23"/>
      <c r="KY48627" s="23"/>
    </row>
    <row r="48628" spans="36:311" x14ac:dyDescent="0.2">
      <c r="AJ48628" s="23"/>
      <c r="HH48628"/>
      <c r="IW48628" s="36"/>
      <c r="JI48628"/>
      <c r="JJ48628"/>
      <c r="KX48628" s="23"/>
      <c r="KY48628" s="23"/>
    </row>
    <row r="48629" spans="36:311" x14ac:dyDescent="0.2">
      <c r="AJ48629" s="23"/>
      <c r="HH48629"/>
      <c r="IW48629" s="36"/>
      <c r="JI48629"/>
      <c r="JJ48629"/>
      <c r="KX48629" s="23"/>
      <c r="KY48629" s="23"/>
    </row>
    <row r="48630" spans="36:311" x14ac:dyDescent="0.2">
      <c r="AJ48630" s="23"/>
      <c r="HH48630"/>
      <c r="IW48630" s="36"/>
      <c r="JI48630"/>
      <c r="JJ48630"/>
      <c r="KX48630" s="23"/>
      <c r="KY48630" s="23"/>
    </row>
    <row r="48631" spans="36:311" x14ac:dyDescent="0.2">
      <c r="AJ48631" s="23"/>
      <c r="HH48631"/>
      <c r="IW48631" s="36"/>
      <c r="JI48631"/>
      <c r="JJ48631"/>
      <c r="KX48631" s="23"/>
      <c r="KY48631" s="23"/>
    </row>
    <row r="48632" spans="36:311" x14ac:dyDescent="0.2">
      <c r="AJ48632" s="23"/>
      <c r="HH48632"/>
      <c r="IW48632" s="36"/>
      <c r="JI48632"/>
      <c r="JJ48632"/>
      <c r="KX48632" s="23"/>
      <c r="KY48632" s="23"/>
    </row>
    <row r="48633" spans="36:311" x14ac:dyDescent="0.2">
      <c r="AJ48633" s="23"/>
      <c r="HH48633"/>
      <c r="IW48633" s="36"/>
      <c r="JI48633"/>
      <c r="JJ48633"/>
      <c r="KX48633" s="23"/>
      <c r="KY48633" s="23"/>
    </row>
    <row r="48634" spans="36:311" x14ac:dyDescent="0.2">
      <c r="AJ48634" s="23"/>
      <c r="HH48634"/>
      <c r="IW48634" s="36"/>
      <c r="JI48634"/>
      <c r="JJ48634"/>
      <c r="KX48634" s="23"/>
      <c r="KY48634" s="23"/>
    </row>
    <row r="48635" spans="36:311" x14ac:dyDescent="0.2">
      <c r="AJ48635" s="23"/>
      <c r="HH48635"/>
      <c r="IW48635" s="36"/>
      <c r="JI48635"/>
      <c r="JJ48635"/>
      <c r="KX48635" s="23"/>
      <c r="KY48635" s="23"/>
    </row>
    <row r="48636" spans="36:311" x14ac:dyDescent="0.2">
      <c r="AJ48636" s="23"/>
      <c r="HH48636"/>
      <c r="IW48636" s="36"/>
      <c r="JI48636"/>
      <c r="JJ48636"/>
      <c r="KX48636" s="23"/>
      <c r="KY48636" s="23"/>
    </row>
    <row r="48637" spans="36:311" x14ac:dyDescent="0.2">
      <c r="AJ48637" s="23"/>
      <c r="HH48637"/>
      <c r="IW48637" s="36"/>
      <c r="JI48637"/>
      <c r="JJ48637"/>
      <c r="KX48637" s="23"/>
      <c r="KY48637" s="23"/>
    </row>
    <row r="48638" spans="36:311" x14ac:dyDescent="0.2">
      <c r="AJ48638" s="23"/>
      <c r="HH48638"/>
      <c r="IW48638" s="36"/>
      <c r="JI48638"/>
      <c r="JJ48638"/>
      <c r="KX48638" s="23"/>
      <c r="KY48638" s="23"/>
    </row>
    <row r="48639" spans="36:311" x14ac:dyDescent="0.2">
      <c r="AJ48639" s="23"/>
      <c r="HH48639"/>
      <c r="IW48639" s="36"/>
      <c r="JI48639"/>
      <c r="JJ48639"/>
      <c r="KX48639" s="23"/>
      <c r="KY48639" s="23"/>
    </row>
    <row r="48640" spans="36:311" x14ac:dyDescent="0.2">
      <c r="AJ48640" s="23"/>
      <c r="HH48640"/>
      <c r="IW48640" s="36"/>
      <c r="JI48640"/>
      <c r="JJ48640"/>
      <c r="KX48640" s="23"/>
      <c r="KY48640" s="23"/>
    </row>
    <row r="48641" spans="36:311" x14ac:dyDescent="0.2">
      <c r="AJ48641" s="23"/>
      <c r="HH48641"/>
      <c r="IW48641" s="36"/>
      <c r="JI48641"/>
      <c r="JJ48641"/>
      <c r="KX48641" s="23"/>
      <c r="KY48641" s="23"/>
    </row>
    <row r="48642" spans="36:311" x14ac:dyDescent="0.2">
      <c r="AJ48642" s="23"/>
      <c r="HH48642"/>
      <c r="IW48642" s="36"/>
      <c r="JI48642"/>
      <c r="JJ48642"/>
      <c r="KX48642" s="23"/>
      <c r="KY48642" s="23"/>
    </row>
    <row r="48643" spans="36:311" x14ac:dyDescent="0.2">
      <c r="AJ48643" s="23"/>
      <c r="HH48643"/>
      <c r="IW48643" s="36"/>
      <c r="JI48643"/>
      <c r="JJ48643"/>
      <c r="KX48643" s="23"/>
      <c r="KY48643" s="23"/>
    </row>
    <row r="48644" spans="36:311" x14ac:dyDescent="0.2">
      <c r="AJ48644" s="23"/>
      <c r="HH48644"/>
      <c r="IW48644" s="36"/>
      <c r="JI48644"/>
      <c r="JJ48644"/>
      <c r="KX48644" s="23"/>
      <c r="KY48644" s="23"/>
    </row>
    <row r="48645" spans="36:311" x14ac:dyDescent="0.2">
      <c r="AJ48645" s="23"/>
      <c r="HH48645"/>
      <c r="IW48645" s="36"/>
      <c r="JI48645"/>
      <c r="JJ48645"/>
      <c r="KX48645" s="23"/>
      <c r="KY48645" s="23"/>
    </row>
    <row r="48646" spans="36:311" x14ac:dyDescent="0.2">
      <c r="AJ48646" s="23"/>
      <c r="HH48646"/>
      <c r="IW48646" s="36"/>
      <c r="JI48646"/>
      <c r="JJ48646"/>
      <c r="KX48646" s="23"/>
      <c r="KY48646" s="23"/>
    </row>
    <row r="48647" spans="36:311" x14ac:dyDescent="0.2">
      <c r="AJ48647" s="23"/>
      <c r="HH48647"/>
      <c r="IW48647" s="36"/>
      <c r="JI48647"/>
      <c r="JJ48647"/>
      <c r="KX48647" s="23"/>
      <c r="KY48647" s="23"/>
    </row>
    <row r="48648" spans="36:311" x14ac:dyDescent="0.2">
      <c r="AJ48648" s="23"/>
      <c r="HH48648"/>
      <c r="IW48648" s="36"/>
      <c r="JI48648"/>
      <c r="JJ48648"/>
      <c r="KX48648" s="23"/>
      <c r="KY48648" s="23"/>
    </row>
    <row r="48649" spans="36:311" x14ac:dyDescent="0.2">
      <c r="AJ48649" s="23"/>
      <c r="HH48649"/>
      <c r="IW48649" s="36"/>
      <c r="JI48649"/>
      <c r="JJ48649"/>
      <c r="KX48649" s="23"/>
      <c r="KY48649" s="23"/>
    </row>
    <row r="48650" spans="36:311" x14ac:dyDescent="0.2">
      <c r="AJ48650" s="23"/>
      <c r="HH48650"/>
      <c r="IW48650" s="36"/>
      <c r="JI48650"/>
      <c r="JJ48650"/>
      <c r="KX48650" s="23"/>
      <c r="KY48650" s="23"/>
    </row>
    <row r="48651" spans="36:311" x14ac:dyDescent="0.2">
      <c r="AJ48651" s="23"/>
      <c r="HH48651"/>
      <c r="IW48651" s="36"/>
      <c r="JI48651"/>
      <c r="JJ48651"/>
      <c r="KX48651" s="23"/>
      <c r="KY48651" s="23"/>
    </row>
    <row r="48652" spans="36:311" x14ac:dyDescent="0.2">
      <c r="AJ48652" s="23"/>
      <c r="HH48652"/>
      <c r="IW48652" s="36"/>
      <c r="JI48652"/>
      <c r="JJ48652"/>
      <c r="KX48652" s="23"/>
      <c r="KY48652" s="23"/>
    </row>
    <row r="48653" spans="36:311" x14ac:dyDescent="0.2">
      <c r="AJ48653" s="23"/>
      <c r="HH48653"/>
      <c r="IW48653" s="36"/>
      <c r="JI48653"/>
      <c r="JJ48653"/>
      <c r="KX48653" s="23"/>
      <c r="KY48653" s="23"/>
    </row>
    <row r="48654" spans="36:311" x14ac:dyDescent="0.2">
      <c r="AJ48654" s="23"/>
      <c r="HH48654"/>
      <c r="IW48654" s="36"/>
      <c r="JI48654"/>
      <c r="JJ48654"/>
      <c r="KX48654" s="23"/>
      <c r="KY48654" s="23"/>
    </row>
    <row r="48655" spans="36:311" x14ac:dyDescent="0.2">
      <c r="AJ48655" s="23"/>
      <c r="HH48655"/>
      <c r="IW48655" s="36"/>
      <c r="JI48655"/>
      <c r="JJ48655"/>
      <c r="KX48655" s="23"/>
      <c r="KY48655" s="23"/>
    </row>
    <row r="48656" spans="36:311" x14ac:dyDescent="0.2">
      <c r="AJ48656" s="23"/>
      <c r="HH48656"/>
      <c r="IW48656" s="36"/>
      <c r="JI48656"/>
      <c r="JJ48656"/>
      <c r="KX48656" s="23"/>
      <c r="KY48656" s="23"/>
    </row>
    <row r="48657" spans="36:311" x14ac:dyDescent="0.2">
      <c r="AJ48657" s="23"/>
      <c r="HH48657"/>
      <c r="IW48657" s="36"/>
      <c r="JI48657"/>
      <c r="JJ48657"/>
      <c r="KX48657" s="23"/>
      <c r="KY48657" s="23"/>
    </row>
    <row r="48658" spans="36:311" x14ac:dyDescent="0.2">
      <c r="AJ48658" s="23"/>
      <c r="HH48658"/>
      <c r="IW48658" s="36"/>
      <c r="JI48658"/>
      <c r="JJ48658"/>
      <c r="KX48658" s="23"/>
      <c r="KY48658" s="23"/>
    </row>
    <row r="48659" spans="36:311" x14ac:dyDescent="0.2">
      <c r="AJ48659" s="23"/>
      <c r="HH48659"/>
      <c r="IW48659" s="36"/>
      <c r="JI48659"/>
      <c r="JJ48659"/>
      <c r="KX48659" s="23"/>
      <c r="KY48659" s="23"/>
    </row>
    <row r="48660" spans="36:311" x14ac:dyDescent="0.2">
      <c r="AJ48660" s="23"/>
      <c r="HH48660"/>
      <c r="IW48660" s="36"/>
      <c r="JI48660"/>
      <c r="JJ48660"/>
      <c r="KX48660" s="23"/>
      <c r="KY48660" s="23"/>
    </row>
    <row r="48661" spans="36:311" x14ac:dyDescent="0.2">
      <c r="AJ48661" s="23"/>
      <c r="HH48661"/>
      <c r="IW48661" s="36"/>
      <c r="JI48661"/>
      <c r="JJ48661"/>
      <c r="KX48661" s="23"/>
      <c r="KY48661" s="23"/>
    </row>
    <row r="48662" spans="36:311" x14ac:dyDescent="0.2">
      <c r="AJ48662" s="23"/>
      <c r="HH48662"/>
      <c r="IW48662" s="36"/>
      <c r="JI48662"/>
      <c r="JJ48662"/>
      <c r="KX48662" s="23"/>
      <c r="KY48662" s="23"/>
    </row>
    <row r="48663" spans="36:311" x14ac:dyDescent="0.2">
      <c r="AJ48663" s="23"/>
      <c r="HH48663"/>
      <c r="IW48663" s="36"/>
      <c r="JI48663"/>
      <c r="JJ48663"/>
      <c r="KX48663" s="23"/>
      <c r="KY48663" s="23"/>
    </row>
    <row r="48664" spans="36:311" x14ac:dyDescent="0.2">
      <c r="AJ48664" s="23"/>
      <c r="HH48664"/>
      <c r="IW48664" s="36"/>
      <c r="JI48664"/>
      <c r="JJ48664"/>
      <c r="KX48664" s="23"/>
      <c r="KY48664" s="23"/>
    </row>
    <row r="48665" spans="36:311" x14ac:dyDescent="0.2">
      <c r="AJ48665" s="23"/>
      <c r="HH48665"/>
      <c r="IW48665" s="36"/>
      <c r="JI48665"/>
      <c r="JJ48665"/>
      <c r="KX48665" s="23"/>
      <c r="KY48665" s="23"/>
    </row>
    <row r="48666" spans="36:311" x14ac:dyDescent="0.2">
      <c r="AJ48666" s="23"/>
      <c r="HH48666"/>
      <c r="IW48666" s="36"/>
      <c r="JI48666"/>
      <c r="JJ48666"/>
      <c r="KX48666" s="23"/>
      <c r="KY48666" s="23"/>
    </row>
    <row r="48667" spans="36:311" x14ac:dyDescent="0.2">
      <c r="AJ48667" s="23"/>
      <c r="HH48667"/>
      <c r="IW48667" s="36"/>
      <c r="JI48667"/>
      <c r="JJ48667"/>
      <c r="KX48667" s="23"/>
      <c r="KY48667" s="23"/>
    </row>
    <row r="48668" spans="36:311" x14ac:dyDescent="0.2">
      <c r="AJ48668" s="23"/>
      <c r="HH48668"/>
      <c r="IW48668" s="36"/>
      <c r="JI48668"/>
      <c r="JJ48668"/>
      <c r="KX48668" s="23"/>
      <c r="KY48668" s="23"/>
    </row>
    <row r="48669" spans="36:311" x14ac:dyDescent="0.2">
      <c r="AJ48669" s="23"/>
      <c r="HH48669"/>
      <c r="IW48669" s="36"/>
      <c r="JI48669"/>
      <c r="JJ48669"/>
      <c r="KX48669" s="23"/>
      <c r="KY48669" s="23"/>
    </row>
    <row r="48670" spans="36:311" x14ac:dyDescent="0.2">
      <c r="AJ48670" s="23"/>
      <c r="HH48670"/>
      <c r="IW48670" s="36"/>
      <c r="JI48670"/>
      <c r="JJ48670"/>
      <c r="KX48670" s="23"/>
      <c r="KY48670" s="23"/>
    </row>
    <row r="48671" spans="36:311" x14ac:dyDescent="0.2">
      <c r="AJ48671" s="23"/>
      <c r="HH48671"/>
      <c r="IW48671" s="36"/>
      <c r="JI48671"/>
      <c r="JJ48671"/>
      <c r="KX48671" s="23"/>
      <c r="KY48671" s="23"/>
    </row>
    <row r="48672" spans="36:311" x14ac:dyDescent="0.2">
      <c r="AJ48672" s="23"/>
      <c r="HH48672"/>
      <c r="IW48672" s="36"/>
      <c r="JI48672"/>
      <c r="JJ48672"/>
      <c r="KX48672" s="23"/>
      <c r="KY48672" s="23"/>
    </row>
    <row r="48673" spans="36:311" x14ac:dyDescent="0.2">
      <c r="AJ48673" s="23"/>
      <c r="HH48673"/>
      <c r="IW48673" s="36"/>
      <c r="JI48673"/>
      <c r="JJ48673"/>
      <c r="KX48673" s="23"/>
      <c r="KY48673" s="23"/>
    </row>
    <row r="48674" spans="36:311" x14ac:dyDescent="0.2">
      <c r="AJ48674" s="23"/>
      <c r="HH48674"/>
      <c r="IW48674" s="36"/>
      <c r="JI48674"/>
      <c r="JJ48674"/>
      <c r="KX48674" s="23"/>
      <c r="KY48674" s="23"/>
    </row>
    <row r="48675" spans="36:311" x14ac:dyDescent="0.2">
      <c r="AJ48675" s="23"/>
      <c r="HH48675"/>
      <c r="IW48675" s="36"/>
      <c r="JI48675"/>
      <c r="JJ48675"/>
      <c r="KX48675" s="23"/>
      <c r="KY48675" s="23"/>
    </row>
    <row r="48676" spans="36:311" x14ac:dyDescent="0.2">
      <c r="AJ48676" s="23"/>
      <c r="HH48676"/>
      <c r="IW48676" s="36"/>
      <c r="JI48676"/>
      <c r="JJ48676"/>
      <c r="KX48676" s="23"/>
      <c r="KY48676" s="23"/>
    </row>
    <row r="48677" spans="36:311" x14ac:dyDescent="0.2">
      <c r="AJ48677" s="23"/>
      <c r="HH48677"/>
      <c r="IW48677" s="36"/>
      <c r="JI48677"/>
      <c r="JJ48677"/>
      <c r="KX48677" s="23"/>
      <c r="KY48677" s="23"/>
    </row>
    <row r="48678" spans="36:311" x14ac:dyDescent="0.2">
      <c r="AJ48678" s="23"/>
      <c r="HH48678"/>
      <c r="IW48678" s="36"/>
      <c r="JI48678"/>
      <c r="JJ48678"/>
      <c r="KX48678" s="23"/>
      <c r="KY48678" s="23"/>
    </row>
    <row r="48679" spans="36:311" x14ac:dyDescent="0.2">
      <c r="AJ48679" s="23"/>
      <c r="HH48679"/>
      <c r="IW48679" s="36"/>
      <c r="JI48679"/>
      <c r="JJ48679"/>
      <c r="KX48679" s="23"/>
      <c r="KY48679" s="23"/>
    </row>
    <row r="48680" spans="36:311" x14ac:dyDescent="0.2">
      <c r="AJ48680" s="23"/>
      <c r="HH48680"/>
      <c r="IW48680" s="36"/>
      <c r="JI48680"/>
      <c r="JJ48680"/>
      <c r="KX48680" s="23"/>
      <c r="KY48680" s="23"/>
    </row>
    <row r="48681" spans="36:311" x14ac:dyDescent="0.2">
      <c r="AJ48681" s="23"/>
      <c r="HH48681"/>
      <c r="IW48681" s="36"/>
      <c r="JI48681"/>
      <c r="JJ48681"/>
      <c r="KX48681" s="23"/>
      <c r="KY48681" s="23"/>
    </row>
    <row r="48682" spans="36:311" x14ac:dyDescent="0.2">
      <c r="AJ48682" s="23"/>
      <c r="HH48682"/>
      <c r="IW48682" s="36"/>
      <c r="JI48682"/>
      <c r="JJ48682"/>
      <c r="KX48682" s="23"/>
      <c r="KY48682" s="23"/>
    </row>
    <row r="48683" spans="36:311" x14ac:dyDescent="0.2">
      <c r="AJ48683" s="23"/>
      <c r="HH48683"/>
      <c r="IW48683" s="36"/>
      <c r="JI48683"/>
      <c r="JJ48683"/>
      <c r="KX48683" s="23"/>
      <c r="KY48683" s="23"/>
    </row>
    <row r="48684" spans="36:311" x14ac:dyDescent="0.2">
      <c r="AJ48684" s="23"/>
      <c r="HH48684"/>
      <c r="IW48684" s="36"/>
      <c r="JI48684"/>
      <c r="JJ48684"/>
      <c r="KX48684" s="23"/>
      <c r="KY48684" s="23"/>
    </row>
    <row r="48685" spans="36:311" x14ac:dyDescent="0.2">
      <c r="AJ48685" s="23"/>
      <c r="HH48685"/>
      <c r="IW48685" s="36"/>
      <c r="JI48685"/>
      <c r="JJ48685"/>
      <c r="KX48685" s="23"/>
      <c r="KY48685" s="23"/>
    </row>
    <row r="48686" spans="36:311" x14ac:dyDescent="0.2">
      <c r="AJ48686" s="23"/>
      <c r="HH48686"/>
      <c r="IW48686" s="36"/>
      <c r="JI48686"/>
      <c r="JJ48686"/>
      <c r="KX48686" s="23"/>
      <c r="KY48686" s="23"/>
    </row>
    <row r="48687" spans="36:311" x14ac:dyDescent="0.2">
      <c r="AJ48687" s="23"/>
      <c r="HH48687"/>
      <c r="IW48687" s="36"/>
      <c r="JI48687"/>
      <c r="JJ48687"/>
      <c r="KX48687" s="23"/>
      <c r="KY48687" s="23"/>
    </row>
    <row r="48688" spans="36:311" x14ac:dyDescent="0.2">
      <c r="AJ48688" s="23"/>
      <c r="HH48688"/>
      <c r="IW48688" s="36"/>
      <c r="JI48688"/>
      <c r="JJ48688"/>
      <c r="KX48688" s="23"/>
      <c r="KY48688" s="23"/>
    </row>
    <row r="48689" spans="36:311" x14ac:dyDescent="0.2">
      <c r="AJ48689" s="23"/>
      <c r="HH48689"/>
      <c r="IW48689" s="36"/>
      <c r="JI48689"/>
      <c r="JJ48689"/>
      <c r="KX48689" s="23"/>
      <c r="KY48689" s="23"/>
    </row>
    <row r="48690" spans="36:311" x14ac:dyDescent="0.2">
      <c r="AJ48690" s="23"/>
      <c r="HH48690"/>
      <c r="IW48690" s="36"/>
      <c r="JI48690"/>
      <c r="JJ48690"/>
      <c r="KX48690" s="23"/>
      <c r="KY48690" s="23"/>
    </row>
    <row r="48691" spans="36:311" x14ac:dyDescent="0.2">
      <c r="AJ48691" s="23"/>
      <c r="HH48691"/>
      <c r="IW48691" s="36"/>
      <c r="JI48691"/>
      <c r="JJ48691"/>
      <c r="KX48691" s="23"/>
      <c r="KY48691" s="23"/>
    </row>
    <row r="48692" spans="36:311" x14ac:dyDescent="0.2">
      <c r="AJ48692" s="23"/>
      <c r="HH48692"/>
      <c r="IW48692" s="36"/>
      <c r="JI48692"/>
      <c r="JJ48692"/>
      <c r="KX48692" s="23"/>
      <c r="KY48692" s="23"/>
    </row>
    <row r="48693" spans="36:311" x14ac:dyDescent="0.2">
      <c r="AJ48693" s="23"/>
      <c r="HH48693"/>
      <c r="IW48693" s="36"/>
      <c r="JI48693"/>
      <c r="JJ48693"/>
      <c r="KX48693" s="23"/>
      <c r="KY48693" s="23"/>
    </row>
    <row r="48694" spans="36:311" x14ac:dyDescent="0.2">
      <c r="AJ48694" s="23"/>
      <c r="HH48694"/>
      <c r="IW48694" s="36"/>
      <c r="JI48694"/>
      <c r="JJ48694"/>
      <c r="KX48694" s="23"/>
      <c r="KY48694" s="23"/>
    </row>
    <row r="48695" spans="36:311" x14ac:dyDescent="0.2">
      <c r="AJ48695" s="23"/>
      <c r="HH48695"/>
      <c r="IW48695" s="36"/>
      <c r="JI48695"/>
      <c r="JJ48695"/>
      <c r="KX48695" s="23"/>
      <c r="KY48695" s="23"/>
    </row>
    <row r="48696" spans="36:311" x14ac:dyDescent="0.2">
      <c r="AJ48696" s="23"/>
      <c r="HH48696"/>
      <c r="IW48696" s="36"/>
      <c r="JI48696"/>
      <c r="JJ48696"/>
      <c r="KX48696" s="23"/>
      <c r="KY48696" s="23"/>
    </row>
    <row r="48697" spans="36:311" x14ac:dyDescent="0.2">
      <c r="AJ48697" s="23"/>
      <c r="HH48697"/>
      <c r="IW48697" s="36"/>
      <c r="JI48697"/>
      <c r="JJ48697"/>
      <c r="KX48697" s="23"/>
      <c r="KY48697" s="23"/>
    </row>
    <row r="48698" spans="36:311" x14ac:dyDescent="0.2">
      <c r="AJ48698" s="23"/>
      <c r="HH48698"/>
      <c r="IW48698" s="36"/>
      <c r="JI48698"/>
      <c r="JJ48698"/>
      <c r="KX48698" s="23"/>
      <c r="KY48698" s="23"/>
    </row>
    <row r="48699" spans="36:311" x14ac:dyDescent="0.2">
      <c r="AJ48699" s="23"/>
      <c r="HH48699"/>
      <c r="IW48699" s="36"/>
      <c r="JI48699"/>
      <c r="JJ48699"/>
      <c r="KX48699" s="23"/>
      <c r="KY48699" s="23"/>
    </row>
    <row r="48700" spans="36:311" x14ac:dyDescent="0.2">
      <c r="AJ48700" s="23"/>
      <c r="HH48700"/>
      <c r="IW48700" s="36"/>
      <c r="JI48700"/>
      <c r="JJ48700"/>
      <c r="KX48700" s="23"/>
      <c r="KY48700" s="23"/>
    </row>
    <row r="48701" spans="36:311" x14ac:dyDescent="0.2">
      <c r="AJ48701" s="23"/>
      <c r="HH48701"/>
      <c r="IW48701" s="36"/>
      <c r="JI48701"/>
      <c r="JJ48701"/>
      <c r="KX48701" s="23"/>
      <c r="KY48701" s="23"/>
    </row>
    <row r="48702" spans="36:311" x14ac:dyDescent="0.2">
      <c r="AJ48702" s="23"/>
      <c r="HH48702"/>
      <c r="IW48702" s="36"/>
      <c r="JI48702"/>
      <c r="JJ48702"/>
      <c r="KX48702" s="23"/>
      <c r="KY48702" s="23"/>
    </row>
    <row r="48703" spans="36:311" x14ac:dyDescent="0.2">
      <c r="AJ48703" s="23"/>
      <c r="HH48703"/>
      <c r="IW48703" s="36"/>
      <c r="JI48703"/>
      <c r="JJ48703"/>
      <c r="KX48703" s="23"/>
      <c r="KY48703" s="23"/>
    </row>
    <row r="48704" spans="36:311" x14ac:dyDescent="0.2">
      <c r="AJ48704" s="23"/>
      <c r="HH48704"/>
      <c r="IW48704" s="36"/>
      <c r="JI48704"/>
      <c r="JJ48704"/>
      <c r="KX48704" s="23"/>
      <c r="KY48704" s="23"/>
    </row>
    <row r="48705" spans="36:311" x14ac:dyDescent="0.2">
      <c r="AJ48705" s="23"/>
      <c r="HH48705"/>
      <c r="IW48705" s="36"/>
      <c r="JI48705"/>
      <c r="JJ48705"/>
      <c r="KX48705" s="23"/>
      <c r="KY48705" s="23"/>
    </row>
    <row r="48706" spans="36:311" x14ac:dyDescent="0.2">
      <c r="AJ48706" s="23"/>
      <c r="HH48706"/>
      <c r="IW48706" s="36"/>
      <c r="JI48706"/>
      <c r="JJ48706"/>
      <c r="KX48706" s="23"/>
      <c r="KY48706" s="23"/>
    </row>
    <row r="48707" spans="36:311" x14ac:dyDescent="0.2">
      <c r="AJ48707" s="23"/>
      <c r="HH48707"/>
      <c r="IW48707" s="36"/>
      <c r="JI48707"/>
      <c r="JJ48707"/>
      <c r="KX48707" s="23"/>
      <c r="KY48707" s="23"/>
    </row>
    <row r="48708" spans="36:311" x14ac:dyDescent="0.2">
      <c r="AJ48708" s="23"/>
      <c r="HH48708"/>
      <c r="IW48708" s="36"/>
      <c r="JI48708"/>
      <c r="JJ48708"/>
      <c r="KX48708" s="23"/>
      <c r="KY48708" s="23"/>
    </row>
    <row r="48709" spans="36:311" x14ac:dyDescent="0.2">
      <c r="AJ48709" s="23"/>
      <c r="HH48709"/>
      <c r="IW48709" s="36"/>
      <c r="JI48709"/>
      <c r="JJ48709"/>
      <c r="KX48709" s="23"/>
      <c r="KY48709" s="23"/>
    </row>
    <row r="48710" spans="36:311" x14ac:dyDescent="0.2">
      <c r="AJ48710" s="23"/>
      <c r="HH48710"/>
      <c r="IW48710" s="36"/>
      <c r="JI48710"/>
      <c r="JJ48710"/>
      <c r="KX48710" s="23"/>
      <c r="KY48710" s="23"/>
    </row>
    <row r="48711" spans="36:311" x14ac:dyDescent="0.2">
      <c r="AJ48711" s="23"/>
      <c r="HH48711"/>
      <c r="IW48711" s="36"/>
      <c r="JI48711"/>
      <c r="JJ48711"/>
      <c r="KX48711" s="23"/>
      <c r="KY48711" s="23"/>
    </row>
    <row r="48712" spans="36:311" x14ac:dyDescent="0.2">
      <c r="AJ48712" s="23"/>
      <c r="HH48712"/>
      <c r="IW48712" s="36"/>
      <c r="JI48712"/>
      <c r="JJ48712"/>
      <c r="KX48712" s="23"/>
      <c r="KY48712" s="23"/>
    </row>
    <row r="48713" spans="36:311" x14ac:dyDescent="0.2">
      <c r="AJ48713" s="23"/>
      <c r="HH48713"/>
      <c r="IW48713" s="36"/>
      <c r="JI48713"/>
      <c r="JJ48713"/>
      <c r="KX48713" s="23"/>
      <c r="KY48713" s="23"/>
    </row>
    <row r="48714" spans="36:311" x14ac:dyDescent="0.2">
      <c r="AJ48714" s="23"/>
      <c r="HH48714"/>
      <c r="IW48714" s="36"/>
      <c r="JI48714"/>
      <c r="JJ48714"/>
      <c r="KX48714" s="23"/>
      <c r="KY48714" s="23"/>
    </row>
    <row r="48715" spans="36:311" x14ac:dyDescent="0.2">
      <c r="AJ48715" s="23"/>
      <c r="HH48715"/>
      <c r="IW48715" s="36"/>
      <c r="JI48715"/>
      <c r="JJ48715"/>
      <c r="KX48715" s="23"/>
      <c r="KY48715" s="23"/>
    </row>
    <row r="48716" spans="36:311" x14ac:dyDescent="0.2">
      <c r="AJ48716" s="23"/>
      <c r="HH48716"/>
      <c r="IW48716" s="36"/>
      <c r="JI48716"/>
      <c r="JJ48716"/>
      <c r="KX48716" s="23"/>
      <c r="KY48716" s="23"/>
    </row>
    <row r="48717" spans="36:311" x14ac:dyDescent="0.2">
      <c r="AJ48717" s="23"/>
      <c r="HH48717"/>
      <c r="IW48717" s="36"/>
      <c r="JI48717"/>
      <c r="JJ48717"/>
      <c r="KX48717" s="23"/>
      <c r="KY48717" s="23"/>
    </row>
    <row r="48718" spans="36:311" x14ac:dyDescent="0.2">
      <c r="AJ48718" s="23"/>
      <c r="HH48718"/>
      <c r="IW48718" s="36"/>
      <c r="JI48718"/>
      <c r="JJ48718"/>
      <c r="KX48718" s="23"/>
      <c r="KY48718" s="23"/>
    </row>
    <row r="48719" spans="36:311" x14ac:dyDescent="0.2">
      <c r="AJ48719" s="23"/>
      <c r="HH48719"/>
      <c r="IW48719" s="36"/>
      <c r="JI48719"/>
      <c r="JJ48719"/>
      <c r="KX48719" s="23"/>
      <c r="KY48719" s="23"/>
    </row>
    <row r="48720" spans="36:311" x14ac:dyDescent="0.2">
      <c r="AJ48720" s="23"/>
      <c r="HH48720"/>
      <c r="IW48720" s="36"/>
      <c r="JI48720"/>
      <c r="JJ48720"/>
      <c r="KX48720" s="23"/>
      <c r="KY48720" s="23"/>
    </row>
    <row r="48721" spans="36:311" x14ac:dyDescent="0.2">
      <c r="AJ48721" s="23"/>
      <c r="HH48721"/>
      <c r="IW48721" s="36"/>
      <c r="JI48721"/>
      <c r="JJ48721"/>
      <c r="KX48721" s="23"/>
      <c r="KY48721" s="23"/>
    </row>
    <row r="48722" spans="36:311" x14ac:dyDescent="0.2">
      <c r="AJ48722" s="23"/>
      <c r="HH48722"/>
      <c r="IW48722" s="36"/>
      <c r="JI48722"/>
      <c r="JJ48722"/>
      <c r="KX48722" s="23"/>
      <c r="KY48722" s="23"/>
    </row>
    <row r="48723" spans="36:311" x14ac:dyDescent="0.2">
      <c r="AJ48723" s="23"/>
      <c r="HH48723"/>
      <c r="IW48723" s="36"/>
      <c r="JI48723"/>
      <c r="JJ48723"/>
      <c r="KX48723" s="23"/>
      <c r="KY48723" s="23"/>
    </row>
    <row r="48724" spans="36:311" x14ac:dyDescent="0.2">
      <c r="AJ48724" s="23"/>
      <c r="HH48724"/>
      <c r="IW48724" s="36"/>
      <c r="JI48724"/>
      <c r="JJ48724"/>
      <c r="KX48724" s="23"/>
      <c r="KY48724" s="23"/>
    </row>
    <row r="48725" spans="36:311" x14ac:dyDescent="0.2">
      <c r="AJ48725" s="23"/>
      <c r="HH48725"/>
      <c r="IW48725" s="36"/>
      <c r="JI48725"/>
      <c r="JJ48725"/>
      <c r="KX48725" s="23"/>
      <c r="KY48725" s="23"/>
    </row>
    <row r="48726" spans="36:311" x14ac:dyDescent="0.2">
      <c r="AJ48726" s="23"/>
      <c r="HH48726"/>
      <c r="IW48726" s="36"/>
      <c r="JI48726"/>
      <c r="JJ48726"/>
      <c r="KX48726" s="23"/>
      <c r="KY48726" s="23"/>
    </row>
    <row r="48727" spans="36:311" x14ac:dyDescent="0.2">
      <c r="AJ48727" s="23"/>
      <c r="HH48727"/>
      <c r="IW48727" s="36"/>
      <c r="JI48727"/>
      <c r="JJ48727"/>
      <c r="KX48727" s="23"/>
      <c r="KY48727" s="23"/>
    </row>
    <row r="48728" spans="36:311" x14ac:dyDescent="0.2">
      <c r="AJ48728" s="23"/>
      <c r="HH48728"/>
      <c r="IW48728" s="36"/>
      <c r="JI48728"/>
      <c r="JJ48728"/>
      <c r="KX48728" s="23"/>
      <c r="KY48728" s="23"/>
    </row>
    <row r="48729" spans="36:311" x14ac:dyDescent="0.2">
      <c r="AJ48729" s="23"/>
      <c r="HH48729"/>
      <c r="IW48729" s="36"/>
      <c r="JI48729"/>
      <c r="JJ48729"/>
      <c r="KX48729" s="23"/>
      <c r="KY48729" s="23"/>
    </row>
    <row r="48730" spans="36:311" x14ac:dyDescent="0.2">
      <c r="AJ48730" s="23"/>
      <c r="HH48730"/>
      <c r="IW48730" s="36"/>
      <c r="JI48730"/>
      <c r="JJ48730"/>
      <c r="KX48730" s="23"/>
      <c r="KY48730" s="23"/>
    </row>
    <row r="48731" spans="36:311" x14ac:dyDescent="0.2">
      <c r="AJ48731" s="23"/>
      <c r="HH48731"/>
      <c r="IW48731" s="36"/>
      <c r="JI48731"/>
      <c r="JJ48731"/>
      <c r="KX48731" s="23"/>
      <c r="KY48731" s="23"/>
    </row>
    <row r="48732" spans="36:311" x14ac:dyDescent="0.2">
      <c r="AJ48732" s="23"/>
      <c r="HH48732"/>
      <c r="IW48732" s="36"/>
      <c r="JI48732"/>
      <c r="JJ48732"/>
      <c r="KX48732" s="23"/>
      <c r="KY48732" s="23"/>
    </row>
    <row r="48733" spans="36:311" x14ac:dyDescent="0.2">
      <c r="AJ48733" s="23"/>
      <c r="HH48733"/>
      <c r="IW48733" s="36"/>
      <c r="JI48733"/>
      <c r="JJ48733"/>
      <c r="KX48733" s="23"/>
      <c r="KY48733" s="23"/>
    </row>
    <row r="48734" spans="36:311" x14ac:dyDescent="0.2">
      <c r="AJ48734" s="23"/>
      <c r="HH48734"/>
      <c r="IW48734" s="36"/>
      <c r="JI48734"/>
      <c r="JJ48734"/>
      <c r="KX48734" s="23"/>
      <c r="KY48734" s="23"/>
    </row>
    <row r="48735" spans="36:311" x14ac:dyDescent="0.2">
      <c r="AJ48735" s="23"/>
      <c r="HH48735"/>
      <c r="IW48735" s="36"/>
      <c r="JI48735"/>
      <c r="JJ48735"/>
      <c r="KX48735" s="23"/>
      <c r="KY48735" s="23"/>
    </row>
    <row r="48736" spans="36:311" x14ac:dyDescent="0.2">
      <c r="AJ48736" s="23"/>
      <c r="HH48736"/>
      <c r="IW48736" s="36"/>
      <c r="JI48736"/>
      <c r="JJ48736"/>
      <c r="KX48736" s="23"/>
      <c r="KY48736" s="23"/>
    </row>
    <row r="48737" spans="36:311" x14ac:dyDescent="0.2">
      <c r="AJ48737" s="23"/>
      <c r="HH48737"/>
      <c r="IW48737" s="36"/>
      <c r="JI48737"/>
      <c r="JJ48737"/>
      <c r="KX48737" s="23"/>
      <c r="KY48737" s="23"/>
    </row>
    <row r="48738" spans="36:311" x14ac:dyDescent="0.2">
      <c r="AJ48738" s="23"/>
      <c r="HH48738"/>
      <c r="IW48738" s="36"/>
      <c r="JI48738"/>
      <c r="JJ48738"/>
      <c r="KX48738" s="23"/>
      <c r="KY48738" s="23"/>
    </row>
    <row r="48739" spans="36:311" x14ac:dyDescent="0.2">
      <c r="AJ48739" s="23"/>
      <c r="HH48739"/>
      <c r="IW48739" s="36"/>
      <c r="JI48739"/>
      <c r="JJ48739"/>
      <c r="KX48739" s="23"/>
      <c r="KY48739" s="23"/>
    </row>
    <row r="48740" spans="36:311" x14ac:dyDescent="0.2">
      <c r="AJ48740" s="23"/>
      <c r="HH48740"/>
      <c r="IW48740" s="36"/>
      <c r="JI48740"/>
      <c r="JJ48740"/>
      <c r="KX48740" s="23"/>
      <c r="KY48740" s="23"/>
    </row>
    <row r="48741" spans="36:311" x14ac:dyDescent="0.2">
      <c r="AJ48741" s="23"/>
      <c r="HH48741"/>
      <c r="IW48741" s="36"/>
      <c r="JI48741"/>
      <c r="JJ48741"/>
      <c r="KX48741" s="23"/>
      <c r="KY48741" s="23"/>
    </row>
    <row r="48742" spans="36:311" x14ac:dyDescent="0.2">
      <c r="AJ48742" s="23"/>
      <c r="HH48742"/>
      <c r="IW48742" s="36"/>
      <c r="JI48742"/>
      <c r="JJ48742"/>
      <c r="KX48742" s="23"/>
      <c r="KY48742" s="23"/>
    </row>
    <row r="48743" spans="36:311" x14ac:dyDescent="0.2">
      <c r="AJ48743" s="23"/>
      <c r="HH48743"/>
      <c r="IW48743" s="36"/>
      <c r="JI48743"/>
      <c r="JJ48743"/>
      <c r="KX48743" s="23"/>
      <c r="KY48743" s="23"/>
    </row>
    <row r="48744" spans="36:311" x14ac:dyDescent="0.2">
      <c r="AJ48744" s="23"/>
      <c r="HH48744"/>
      <c r="IW48744" s="36"/>
      <c r="JI48744"/>
      <c r="JJ48744"/>
      <c r="KX48744" s="23"/>
      <c r="KY48744" s="23"/>
    </row>
    <row r="48745" spans="36:311" x14ac:dyDescent="0.2">
      <c r="AJ48745" s="23"/>
      <c r="HH48745"/>
      <c r="IW48745" s="36"/>
      <c r="JI48745"/>
      <c r="JJ48745"/>
      <c r="KX48745" s="23"/>
      <c r="KY48745" s="23"/>
    </row>
    <row r="48746" spans="36:311" x14ac:dyDescent="0.2">
      <c r="AJ48746" s="23"/>
      <c r="HH48746"/>
      <c r="IW48746" s="36"/>
      <c r="JI48746"/>
      <c r="JJ48746"/>
      <c r="KX48746" s="23"/>
      <c r="KY48746" s="23"/>
    </row>
    <row r="48747" spans="36:311" x14ac:dyDescent="0.2">
      <c r="AJ48747" s="23"/>
      <c r="HH48747"/>
      <c r="IW48747" s="36"/>
      <c r="JI48747"/>
      <c r="JJ48747"/>
      <c r="KX48747" s="23"/>
      <c r="KY48747" s="23"/>
    </row>
    <row r="48748" spans="36:311" x14ac:dyDescent="0.2">
      <c r="AJ48748" s="23"/>
      <c r="HH48748"/>
      <c r="IW48748" s="36"/>
      <c r="JI48748"/>
      <c r="JJ48748"/>
      <c r="KX48748" s="23"/>
      <c r="KY48748" s="23"/>
    </row>
    <row r="48749" spans="36:311" x14ac:dyDescent="0.2">
      <c r="AJ48749" s="23"/>
      <c r="HH48749"/>
      <c r="IW48749" s="36"/>
      <c r="JI48749"/>
      <c r="JJ48749"/>
      <c r="KX48749" s="23"/>
      <c r="KY48749" s="23"/>
    </row>
    <row r="48750" spans="36:311" x14ac:dyDescent="0.2">
      <c r="AJ48750" s="23"/>
      <c r="HH48750"/>
      <c r="IW48750" s="36"/>
      <c r="JI48750"/>
      <c r="JJ48750"/>
      <c r="KX48750" s="23"/>
      <c r="KY48750" s="23"/>
    </row>
    <row r="48751" spans="36:311" x14ac:dyDescent="0.2">
      <c r="AJ48751" s="23"/>
      <c r="HH48751"/>
      <c r="IW48751" s="36"/>
      <c r="JI48751"/>
      <c r="JJ48751"/>
      <c r="KX48751" s="23"/>
      <c r="KY48751" s="23"/>
    </row>
    <row r="48752" spans="36:311" x14ac:dyDescent="0.2">
      <c r="AJ48752" s="23"/>
      <c r="HH48752"/>
      <c r="IW48752" s="36"/>
      <c r="JI48752"/>
      <c r="JJ48752"/>
      <c r="KX48752" s="23"/>
      <c r="KY48752" s="23"/>
    </row>
    <row r="48753" spans="36:311" x14ac:dyDescent="0.2">
      <c r="AJ48753" s="23"/>
      <c r="HH48753"/>
      <c r="IW48753" s="36"/>
      <c r="JI48753"/>
      <c r="JJ48753"/>
      <c r="KX48753" s="23"/>
      <c r="KY48753" s="23"/>
    </row>
    <row r="48754" spans="36:311" x14ac:dyDescent="0.2">
      <c r="AJ48754" s="23"/>
      <c r="HH48754"/>
      <c r="IW48754" s="36"/>
      <c r="JI48754"/>
      <c r="JJ48754"/>
      <c r="KX48754" s="23"/>
      <c r="KY48754" s="23"/>
    </row>
    <row r="48755" spans="36:311" x14ac:dyDescent="0.2">
      <c r="AJ48755" s="23"/>
      <c r="HH48755"/>
      <c r="IW48755" s="36"/>
      <c r="JI48755"/>
      <c r="JJ48755"/>
      <c r="KX48755" s="23"/>
      <c r="KY48755" s="23"/>
    </row>
    <row r="48756" spans="36:311" x14ac:dyDescent="0.2">
      <c r="AJ48756" s="23"/>
      <c r="HH48756"/>
      <c r="IW48756" s="36"/>
      <c r="JI48756"/>
      <c r="JJ48756"/>
      <c r="KX48756" s="23"/>
      <c r="KY48756" s="23"/>
    </row>
    <row r="48757" spans="36:311" x14ac:dyDescent="0.2">
      <c r="AJ48757" s="23"/>
      <c r="HH48757"/>
      <c r="IW48757" s="36"/>
      <c r="JI48757"/>
      <c r="JJ48757"/>
      <c r="KX48757" s="23"/>
      <c r="KY48757" s="23"/>
    </row>
    <row r="48758" spans="36:311" x14ac:dyDescent="0.2">
      <c r="AJ48758" s="23"/>
      <c r="HH48758"/>
      <c r="IW48758" s="36"/>
      <c r="JI48758"/>
      <c r="JJ48758"/>
      <c r="KX48758" s="23"/>
      <c r="KY48758" s="23"/>
    </row>
    <row r="48759" spans="36:311" x14ac:dyDescent="0.2">
      <c r="AJ48759" s="23"/>
      <c r="HH48759"/>
      <c r="IW48759" s="36"/>
      <c r="JI48759"/>
      <c r="JJ48759"/>
      <c r="KX48759" s="23"/>
      <c r="KY48759" s="23"/>
    </row>
    <row r="48760" spans="36:311" x14ac:dyDescent="0.2">
      <c r="AJ48760" s="23"/>
      <c r="HH48760"/>
      <c r="IW48760" s="36"/>
      <c r="JI48760"/>
      <c r="JJ48760"/>
      <c r="KX48760" s="23"/>
      <c r="KY48760" s="23"/>
    </row>
    <row r="48761" spans="36:311" x14ac:dyDescent="0.2">
      <c r="AJ48761" s="23"/>
      <c r="HH48761"/>
      <c r="IW48761" s="36"/>
      <c r="JI48761"/>
      <c r="JJ48761"/>
      <c r="KX48761" s="23"/>
      <c r="KY48761" s="23"/>
    </row>
    <row r="48762" spans="36:311" x14ac:dyDescent="0.2">
      <c r="AJ48762" s="23"/>
      <c r="HH48762"/>
      <c r="IW48762" s="36"/>
      <c r="JI48762"/>
      <c r="JJ48762"/>
      <c r="KX48762" s="23"/>
      <c r="KY48762" s="23"/>
    </row>
    <row r="48763" spans="36:311" x14ac:dyDescent="0.2">
      <c r="AJ48763" s="23"/>
      <c r="HH48763"/>
      <c r="IW48763" s="36"/>
      <c r="JI48763"/>
      <c r="JJ48763"/>
      <c r="KX48763" s="23"/>
      <c r="KY48763" s="23"/>
    </row>
    <row r="48764" spans="36:311" x14ac:dyDescent="0.2">
      <c r="AJ48764" s="23"/>
      <c r="HH48764"/>
      <c r="IW48764" s="36"/>
      <c r="JI48764"/>
      <c r="JJ48764"/>
      <c r="KX48764" s="23"/>
      <c r="KY48764" s="23"/>
    </row>
    <row r="48765" spans="36:311" x14ac:dyDescent="0.2">
      <c r="AJ48765" s="23"/>
      <c r="HH48765"/>
      <c r="IW48765" s="36"/>
      <c r="JI48765"/>
      <c r="JJ48765"/>
      <c r="KX48765" s="23"/>
      <c r="KY48765" s="23"/>
    </row>
    <row r="48766" spans="36:311" x14ac:dyDescent="0.2">
      <c r="AJ48766" s="23"/>
      <c r="HH48766"/>
      <c r="IW48766" s="36"/>
      <c r="JI48766"/>
      <c r="JJ48766"/>
      <c r="KX48766" s="23"/>
      <c r="KY48766" s="23"/>
    </row>
    <row r="48767" spans="36:311" x14ac:dyDescent="0.2">
      <c r="AJ48767" s="23"/>
      <c r="HH48767"/>
      <c r="IW48767" s="36"/>
      <c r="JI48767"/>
      <c r="JJ48767"/>
      <c r="KX48767" s="23"/>
      <c r="KY48767" s="23"/>
    </row>
    <row r="48768" spans="36:311" x14ac:dyDescent="0.2">
      <c r="AJ48768" s="23"/>
      <c r="HH48768"/>
      <c r="IW48768" s="36"/>
      <c r="JI48768"/>
      <c r="JJ48768"/>
      <c r="KX48768" s="23"/>
      <c r="KY48768" s="23"/>
    </row>
    <row r="48769" spans="36:311" x14ac:dyDescent="0.2">
      <c r="AJ48769" s="23"/>
      <c r="HH48769"/>
      <c r="IW48769" s="36"/>
      <c r="JI48769"/>
      <c r="JJ48769"/>
      <c r="KX48769" s="23"/>
      <c r="KY48769" s="23"/>
    </row>
    <row r="48770" spans="36:311" x14ac:dyDescent="0.2">
      <c r="AJ48770" s="23"/>
      <c r="HH48770"/>
      <c r="IW48770" s="36"/>
      <c r="JI48770"/>
      <c r="JJ48770"/>
      <c r="KX48770" s="23"/>
      <c r="KY48770" s="23"/>
    </row>
    <row r="48771" spans="36:311" x14ac:dyDescent="0.2">
      <c r="AJ48771" s="23"/>
      <c r="HH48771"/>
      <c r="IW48771" s="36"/>
      <c r="JI48771"/>
      <c r="JJ48771"/>
      <c r="KX48771" s="23"/>
      <c r="KY48771" s="23"/>
    </row>
    <row r="48772" spans="36:311" x14ac:dyDescent="0.2">
      <c r="AJ48772" s="23"/>
      <c r="HH48772"/>
      <c r="IW48772" s="36"/>
      <c r="JI48772"/>
      <c r="JJ48772"/>
      <c r="KX48772" s="23"/>
      <c r="KY48772" s="23"/>
    </row>
    <row r="48773" spans="36:311" x14ac:dyDescent="0.2">
      <c r="AJ48773" s="23"/>
      <c r="HH48773"/>
      <c r="IW48773" s="36"/>
      <c r="JI48773"/>
      <c r="JJ48773"/>
      <c r="KX48773" s="23"/>
      <c r="KY48773" s="23"/>
    </row>
    <row r="48774" spans="36:311" x14ac:dyDescent="0.2">
      <c r="AJ48774" s="23"/>
      <c r="HH48774"/>
      <c r="IW48774" s="36"/>
      <c r="JI48774"/>
      <c r="JJ48774"/>
      <c r="KX48774" s="23"/>
      <c r="KY48774" s="23"/>
    </row>
    <row r="48775" spans="36:311" x14ac:dyDescent="0.2">
      <c r="AJ48775" s="23"/>
      <c r="HH48775"/>
      <c r="IW48775" s="36"/>
      <c r="JI48775"/>
      <c r="JJ48775"/>
      <c r="KX48775" s="23"/>
      <c r="KY48775" s="23"/>
    </row>
    <row r="48776" spans="36:311" x14ac:dyDescent="0.2">
      <c r="AJ48776" s="23"/>
      <c r="HH48776"/>
      <c r="IW48776" s="36"/>
      <c r="JI48776"/>
      <c r="JJ48776"/>
      <c r="KX48776" s="23"/>
      <c r="KY48776" s="23"/>
    </row>
    <row r="48777" spans="36:311" x14ac:dyDescent="0.2">
      <c r="AJ48777" s="23"/>
      <c r="HH48777"/>
      <c r="IW48777" s="36"/>
      <c r="JI48777"/>
      <c r="JJ48777"/>
      <c r="KX48777" s="23"/>
      <c r="KY48777" s="23"/>
    </row>
    <row r="48778" spans="36:311" x14ac:dyDescent="0.2">
      <c r="AJ48778" s="23"/>
      <c r="HH48778"/>
      <c r="IW48778" s="36"/>
      <c r="JI48778"/>
      <c r="JJ48778"/>
      <c r="KX48778" s="23"/>
      <c r="KY48778" s="23"/>
    </row>
    <row r="48779" spans="36:311" x14ac:dyDescent="0.2">
      <c r="AJ48779" s="23"/>
      <c r="HH48779"/>
      <c r="IW48779" s="36"/>
      <c r="JI48779"/>
      <c r="JJ48779"/>
      <c r="KX48779" s="23"/>
      <c r="KY48779" s="23"/>
    </row>
    <row r="48780" spans="36:311" x14ac:dyDescent="0.2">
      <c r="AJ48780" s="23"/>
      <c r="HH48780"/>
      <c r="IW48780" s="36"/>
      <c r="JI48780"/>
      <c r="JJ48780"/>
      <c r="KX48780" s="23"/>
      <c r="KY48780" s="23"/>
    </row>
    <row r="48781" spans="36:311" x14ac:dyDescent="0.2">
      <c r="AJ48781" s="23"/>
      <c r="HH48781"/>
      <c r="IW48781" s="36"/>
      <c r="JI48781"/>
      <c r="JJ48781"/>
      <c r="KX48781" s="23"/>
      <c r="KY48781" s="23"/>
    </row>
    <row r="48782" spans="36:311" x14ac:dyDescent="0.2">
      <c r="AJ48782" s="23"/>
      <c r="HH48782"/>
      <c r="IW48782" s="36"/>
      <c r="JI48782"/>
      <c r="JJ48782"/>
      <c r="KX48782" s="23"/>
      <c r="KY48782" s="23"/>
    </row>
    <row r="48783" spans="36:311" x14ac:dyDescent="0.2">
      <c r="AJ48783" s="23"/>
      <c r="HH48783"/>
      <c r="IW48783" s="36"/>
      <c r="JI48783"/>
      <c r="JJ48783"/>
      <c r="KX48783" s="23"/>
      <c r="KY48783" s="23"/>
    </row>
    <row r="48784" spans="36:311" x14ac:dyDescent="0.2">
      <c r="AJ48784" s="23"/>
      <c r="HH48784"/>
      <c r="IW48784" s="36"/>
      <c r="JI48784"/>
      <c r="JJ48784"/>
      <c r="KX48784" s="23"/>
      <c r="KY48784" s="23"/>
    </row>
    <row r="48785" spans="36:311" x14ac:dyDescent="0.2">
      <c r="AJ48785" s="23"/>
      <c r="HH48785"/>
      <c r="IW48785" s="36"/>
      <c r="JI48785"/>
      <c r="JJ48785"/>
      <c r="KX48785" s="23"/>
      <c r="KY48785" s="23"/>
    </row>
    <row r="48786" spans="36:311" x14ac:dyDescent="0.2">
      <c r="AJ48786" s="23"/>
      <c r="HH48786"/>
      <c r="IW48786" s="36"/>
      <c r="JI48786"/>
      <c r="JJ48786"/>
      <c r="KX48786" s="23"/>
      <c r="KY48786" s="23"/>
    </row>
    <row r="48787" spans="36:311" x14ac:dyDescent="0.2">
      <c r="AJ48787" s="23"/>
      <c r="HH48787"/>
      <c r="IW48787" s="36"/>
      <c r="JI48787"/>
      <c r="JJ48787"/>
      <c r="KX48787" s="23"/>
      <c r="KY48787" s="23"/>
    </row>
    <row r="48788" spans="36:311" x14ac:dyDescent="0.2">
      <c r="AJ48788" s="23"/>
      <c r="HH48788"/>
      <c r="IW48788" s="36"/>
      <c r="JI48788"/>
      <c r="JJ48788"/>
      <c r="KX48788" s="23"/>
      <c r="KY48788" s="23"/>
    </row>
    <row r="48789" spans="36:311" x14ac:dyDescent="0.2">
      <c r="AJ48789" s="23"/>
      <c r="HH48789"/>
      <c r="IW48789" s="36"/>
      <c r="JI48789"/>
      <c r="JJ48789"/>
      <c r="KX48789" s="23"/>
      <c r="KY48789" s="23"/>
    </row>
    <row r="48790" spans="36:311" x14ac:dyDescent="0.2">
      <c r="AJ48790" s="23"/>
      <c r="HH48790"/>
      <c r="IW48790" s="36"/>
      <c r="JI48790"/>
      <c r="JJ48790"/>
      <c r="KX48790" s="23"/>
      <c r="KY48790" s="23"/>
    </row>
    <row r="48791" spans="36:311" x14ac:dyDescent="0.2">
      <c r="AJ48791" s="23"/>
      <c r="HH48791"/>
      <c r="IW48791" s="36"/>
      <c r="JI48791"/>
      <c r="JJ48791"/>
      <c r="KX48791" s="23"/>
      <c r="KY48791" s="23"/>
    </row>
    <row r="48792" spans="36:311" x14ac:dyDescent="0.2">
      <c r="AJ48792" s="23"/>
      <c r="HH48792"/>
      <c r="IW48792" s="36"/>
      <c r="JI48792"/>
      <c r="JJ48792"/>
      <c r="KX48792" s="23"/>
      <c r="KY48792" s="23"/>
    </row>
    <row r="48793" spans="36:311" x14ac:dyDescent="0.2">
      <c r="AJ48793" s="23"/>
      <c r="HH48793"/>
      <c r="IW48793" s="36"/>
      <c r="JI48793"/>
      <c r="JJ48793"/>
      <c r="KX48793" s="23"/>
      <c r="KY48793" s="23"/>
    </row>
    <row r="48794" spans="36:311" x14ac:dyDescent="0.2">
      <c r="AJ48794" s="23"/>
      <c r="HH48794"/>
      <c r="IW48794" s="36"/>
      <c r="JI48794"/>
      <c r="JJ48794"/>
      <c r="KX48794" s="23"/>
      <c r="KY48794" s="23"/>
    </row>
    <row r="48795" spans="36:311" x14ac:dyDescent="0.2">
      <c r="AJ48795" s="23"/>
      <c r="HH48795"/>
      <c r="IW48795" s="36"/>
      <c r="JI48795"/>
      <c r="JJ48795"/>
      <c r="KX48795" s="23"/>
      <c r="KY48795" s="23"/>
    </row>
    <row r="48796" spans="36:311" x14ac:dyDescent="0.2">
      <c r="AJ48796" s="23"/>
      <c r="HH48796"/>
      <c r="IW48796" s="36"/>
      <c r="JI48796"/>
      <c r="JJ48796"/>
      <c r="KX48796" s="23"/>
      <c r="KY48796" s="23"/>
    </row>
    <row r="48797" spans="36:311" x14ac:dyDescent="0.2">
      <c r="AJ48797" s="23"/>
      <c r="HH48797"/>
      <c r="IW48797" s="36"/>
      <c r="JI48797"/>
      <c r="JJ48797"/>
      <c r="KX48797" s="23"/>
      <c r="KY48797" s="23"/>
    </row>
    <row r="48798" spans="36:311" x14ac:dyDescent="0.2">
      <c r="AJ48798" s="23"/>
      <c r="HH48798"/>
      <c r="IW48798" s="36"/>
      <c r="JI48798"/>
      <c r="JJ48798"/>
      <c r="KX48798" s="23"/>
      <c r="KY48798" s="23"/>
    </row>
    <row r="48799" spans="36:311" x14ac:dyDescent="0.2">
      <c r="AJ48799" s="23"/>
      <c r="HH48799"/>
      <c r="IW48799" s="36"/>
      <c r="JI48799"/>
      <c r="JJ48799"/>
      <c r="KX48799" s="23"/>
      <c r="KY48799" s="23"/>
    </row>
    <row r="48800" spans="36:311" x14ac:dyDescent="0.2">
      <c r="AJ48800" s="23"/>
      <c r="HH48800"/>
      <c r="IW48800" s="36"/>
      <c r="JI48800"/>
      <c r="JJ48800"/>
      <c r="KX48800" s="23"/>
      <c r="KY48800" s="23"/>
    </row>
    <row r="48801" spans="36:311" x14ac:dyDescent="0.2">
      <c r="AJ48801" s="23"/>
      <c r="HH48801"/>
      <c r="IW48801" s="36"/>
      <c r="JI48801"/>
      <c r="JJ48801"/>
      <c r="KX48801" s="23"/>
      <c r="KY48801" s="23"/>
    </row>
    <row r="48802" spans="36:311" x14ac:dyDescent="0.2">
      <c r="AJ48802" s="23"/>
      <c r="HH48802"/>
      <c r="IW48802" s="36"/>
      <c r="JI48802"/>
      <c r="JJ48802"/>
      <c r="KX48802" s="23"/>
      <c r="KY48802" s="23"/>
    </row>
    <row r="48803" spans="36:311" x14ac:dyDescent="0.2">
      <c r="AJ48803" s="23"/>
      <c r="HH48803"/>
      <c r="IW48803" s="36"/>
      <c r="JI48803"/>
      <c r="JJ48803"/>
      <c r="KX48803" s="23"/>
      <c r="KY48803" s="23"/>
    </row>
    <row r="48804" spans="36:311" x14ac:dyDescent="0.2">
      <c r="AJ48804" s="23"/>
      <c r="HH48804"/>
      <c r="IW48804" s="36"/>
      <c r="JI48804"/>
      <c r="JJ48804"/>
      <c r="KX48804" s="23"/>
      <c r="KY48804" s="23"/>
    </row>
    <row r="48805" spans="36:311" x14ac:dyDescent="0.2">
      <c r="AJ48805" s="23"/>
      <c r="HH48805"/>
      <c r="IW48805" s="36"/>
      <c r="JI48805"/>
      <c r="JJ48805"/>
      <c r="KX48805" s="23"/>
      <c r="KY48805" s="23"/>
    </row>
    <row r="48806" spans="36:311" x14ac:dyDescent="0.2">
      <c r="AJ48806" s="23"/>
      <c r="HH48806"/>
      <c r="IW48806" s="36"/>
      <c r="JI48806"/>
      <c r="JJ48806"/>
      <c r="KX48806" s="23"/>
      <c r="KY48806" s="23"/>
    </row>
    <row r="48807" spans="36:311" x14ac:dyDescent="0.2">
      <c r="AJ48807" s="23"/>
      <c r="HH48807"/>
      <c r="IW48807" s="36"/>
      <c r="JI48807"/>
      <c r="JJ48807"/>
      <c r="KX48807" s="23"/>
      <c r="KY48807" s="23"/>
    </row>
    <row r="48808" spans="36:311" x14ac:dyDescent="0.2">
      <c r="AJ48808" s="23"/>
      <c r="HH48808"/>
      <c r="IW48808" s="36"/>
      <c r="JI48808"/>
      <c r="JJ48808"/>
      <c r="KX48808" s="23"/>
      <c r="KY48808" s="23"/>
    </row>
    <row r="48809" spans="36:311" x14ac:dyDescent="0.2">
      <c r="AJ48809" s="23"/>
      <c r="HH48809"/>
      <c r="IW48809" s="36"/>
      <c r="JI48809"/>
      <c r="JJ48809"/>
      <c r="KX48809" s="23"/>
      <c r="KY48809" s="23"/>
    </row>
    <row r="48810" spans="36:311" x14ac:dyDescent="0.2">
      <c r="AJ48810" s="23"/>
      <c r="HH48810"/>
      <c r="IW48810" s="36"/>
      <c r="JI48810"/>
      <c r="JJ48810"/>
      <c r="KX48810" s="23"/>
      <c r="KY48810" s="23"/>
    </row>
    <row r="48811" spans="36:311" x14ac:dyDescent="0.2">
      <c r="AJ48811" s="23"/>
      <c r="HH48811"/>
      <c r="IW48811" s="36"/>
      <c r="JI48811"/>
      <c r="JJ48811"/>
      <c r="KX48811" s="23"/>
      <c r="KY48811" s="23"/>
    </row>
    <row r="48812" spans="36:311" x14ac:dyDescent="0.2">
      <c r="AJ48812" s="23"/>
      <c r="HH48812"/>
      <c r="IW48812" s="36"/>
      <c r="JI48812"/>
      <c r="JJ48812"/>
      <c r="KX48812" s="23"/>
      <c r="KY48812" s="23"/>
    </row>
    <row r="48813" spans="36:311" x14ac:dyDescent="0.2">
      <c r="AJ48813" s="23"/>
      <c r="HH48813"/>
      <c r="IW48813" s="36"/>
      <c r="JI48813"/>
      <c r="JJ48813"/>
      <c r="KX48813" s="23"/>
      <c r="KY48813" s="23"/>
    </row>
    <row r="48814" spans="36:311" x14ac:dyDescent="0.2">
      <c r="AJ48814" s="23"/>
      <c r="HH48814"/>
      <c r="IW48814" s="36"/>
      <c r="JI48814"/>
      <c r="JJ48814"/>
      <c r="KX48814" s="23"/>
      <c r="KY48814" s="23"/>
    </row>
    <row r="48815" spans="36:311" x14ac:dyDescent="0.2">
      <c r="AJ48815" s="23"/>
      <c r="HH48815"/>
      <c r="IW48815" s="36"/>
      <c r="JI48815"/>
      <c r="JJ48815"/>
      <c r="KX48815" s="23"/>
      <c r="KY48815" s="23"/>
    </row>
    <row r="48816" spans="36:311" x14ac:dyDescent="0.2">
      <c r="AJ48816" s="23"/>
      <c r="HH48816"/>
      <c r="IW48816" s="36"/>
      <c r="JI48816"/>
      <c r="JJ48816"/>
      <c r="KX48816" s="23"/>
      <c r="KY48816" s="23"/>
    </row>
    <row r="48817" spans="36:311" x14ac:dyDescent="0.2">
      <c r="AJ48817" s="23"/>
      <c r="HH48817"/>
      <c r="IW48817" s="36"/>
      <c r="JI48817"/>
      <c r="JJ48817"/>
      <c r="KX48817" s="23"/>
      <c r="KY48817" s="23"/>
    </row>
    <row r="48818" spans="36:311" x14ac:dyDescent="0.2">
      <c r="AJ48818" s="23"/>
      <c r="HH48818"/>
      <c r="IW48818" s="36"/>
      <c r="JI48818"/>
      <c r="JJ48818"/>
      <c r="KX48818" s="23"/>
      <c r="KY48818" s="23"/>
    </row>
    <row r="48819" spans="36:311" x14ac:dyDescent="0.2">
      <c r="AJ48819" s="23"/>
      <c r="HH48819"/>
      <c r="IW48819" s="36"/>
      <c r="JI48819"/>
      <c r="JJ48819"/>
      <c r="KX48819" s="23"/>
      <c r="KY48819" s="23"/>
    </row>
    <row r="48820" spans="36:311" x14ac:dyDescent="0.2">
      <c r="AJ48820" s="23"/>
      <c r="HH48820"/>
      <c r="IW48820" s="36"/>
      <c r="JI48820"/>
      <c r="JJ48820"/>
      <c r="KX48820" s="23"/>
      <c r="KY48820" s="23"/>
    </row>
    <row r="48821" spans="36:311" x14ac:dyDescent="0.2">
      <c r="AJ48821" s="23"/>
      <c r="HH48821"/>
      <c r="IW48821" s="36"/>
      <c r="JI48821"/>
      <c r="JJ48821"/>
      <c r="KX48821" s="23"/>
      <c r="KY48821" s="23"/>
    </row>
    <row r="48822" spans="36:311" x14ac:dyDescent="0.2">
      <c r="AJ48822" s="23"/>
      <c r="HH48822"/>
      <c r="IW48822" s="36"/>
      <c r="JI48822"/>
      <c r="JJ48822"/>
      <c r="KX48822" s="23"/>
      <c r="KY48822" s="23"/>
    </row>
    <row r="48823" spans="36:311" x14ac:dyDescent="0.2">
      <c r="AJ48823" s="23"/>
      <c r="HH48823"/>
      <c r="IW48823" s="36"/>
      <c r="JI48823"/>
      <c r="JJ48823"/>
      <c r="KX48823" s="23"/>
      <c r="KY48823" s="23"/>
    </row>
    <row r="48824" spans="36:311" x14ac:dyDescent="0.2">
      <c r="AJ48824" s="23"/>
      <c r="HH48824"/>
      <c r="IW48824" s="36"/>
      <c r="JI48824"/>
      <c r="JJ48824"/>
      <c r="KX48824" s="23"/>
      <c r="KY48824" s="23"/>
    </row>
    <row r="48825" spans="36:311" x14ac:dyDescent="0.2">
      <c r="AJ48825" s="23"/>
      <c r="HH48825"/>
      <c r="IW48825" s="36"/>
      <c r="JI48825"/>
      <c r="JJ48825"/>
      <c r="KX48825" s="23"/>
      <c r="KY48825" s="23"/>
    </row>
    <row r="48826" spans="36:311" x14ac:dyDescent="0.2">
      <c r="AJ48826" s="23"/>
      <c r="HH48826"/>
      <c r="IW48826" s="36"/>
      <c r="JI48826"/>
      <c r="JJ48826"/>
      <c r="KX48826" s="23"/>
      <c r="KY48826" s="23"/>
    </row>
    <row r="48827" spans="36:311" x14ac:dyDescent="0.2">
      <c r="AJ48827" s="23"/>
      <c r="HH48827"/>
      <c r="IW48827" s="36"/>
      <c r="JI48827"/>
      <c r="JJ48827"/>
      <c r="KX48827" s="23"/>
      <c r="KY48827" s="23"/>
    </row>
    <row r="48828" spans="36:311" x14ac:dyDescent="0.2">
      <c r="AJ48828" s="23"/>
      <c r="HH48828"/>
      <c r="IW48828" s="36"/>
      <c r="JI48828"/>
      <c r="JJ48828"/>
      <c r="KX48828" s="23"/>
      <c r="KY48828" s="23"/>
    </row>
    <row r="48829" spans="36:311" x14ac:dyDescent="0.2">
      <c r="AJ48829" s="23"/>
      <c r="HH48829"/>
      <c r="IW48829" s="36"/>
      <c r="JI48829"/>
      <c r="JJ48829"/>
      <c r="KX48829" s="23"/>
      <c r="KY48829" s="23"/>
    </row>
    <row r="48830" spans="36:311" x14ac:dyDescent="0.2">
      <c r="AJ48830" s="23"/>
      <c r="HH48830"/>
      <c r="IW48830" s="36"/>
      <c r="JI48830"/>
      <c r="JJ48830"/>
      <c r="KX48830" s="23"/>
      <c r="KY48830" s="23"/>
    </row>
    <row r="48831" spans="36:311" x14ac:dyDescent="0.2">
      <c r="AJ48831" s="23"/>
      <c r="HH48831"/>
      <c r="IW48831" s="36"/>
      <c r="JI48831"/>
      <c r="JJ48831"/>
      <c r="KX48831" s="23"/>
      <c r="KY48831" s="23"/>
    </row>
    <row r="48832" spans="36:311" x14ac:dyDescent="0.2">
      <c r="AJ48832" s="23"/>
      <c r="HH48832"/>
      <c r="IW48832" s="36"/>
      <c r="JI48832"/>
      <c r="JJ48832"/>
      <c r="KX48832" s="23"/>
      <c r="KY48832" s="23"/>
    </row>
    <row r="48833" spans="36:311" x14ac:dyDescent="0.2">
      <c r="AJ48833" s="23"/>
      <c r="HH48833"/>
      <c r="IW48833" s="36"/>
      <c r="JI48833"/>
      <c r="JJ48833"/>
      <c r="KX48833" s="23"/>
      <c r="KY48833" s="23"/>
    </row>
    <row r="48834" spans="36:311" x14ac:dyDescent="0.2">
      <c r="AJ48834" s="23"/>
      <c r="HH48834"/>
      <c r="IW48834" s="36"/>
      <c r="JI48834"/>
      <c r="JJ48834"/>
      <c r="KX48834" s="23"/>
      <c r="KY48834" s="23"/>
    </row>
    <row r="48835" spans="36:311" x14ac:dyDescent="0.2">
      <c r="AJ48835" s="23"/>
      <c r="HH48835"/>
      <c r="IW48835" s="36"/>
      <c r="JI48835"/>
      <c r="JJ48835"/>
      <c r="KX48835" s="23"/>
      <c r="KY48835" s="23"/>
    </row>
    <row r="48836" spans="36:311" x14ac:dyDescent="0.2">
      <c r="AJ48836" s="23"/>
      <c r="HH48836"/>
      <c r="IW48836" s="36"/>
      <c r="JI48836"/>
      <c r="JJ48836"/>
      <c r="KX48836" s="23"/>
      <c r="KY48836" s="23"/>
    </row>
    <row r="48837" spans="36:311" x14ac:dyDescent="0.2">
      <c r="AJ48837" s="23"/>
      <c r="HH48837"/>
      <c r="IW48837" s="36"/>
      <c r="JI48837"/>
      <c r="JJ48837"/>
      <c r="KX48837" s="23"/>
      <c r="KY48837" s="23"/>
    </row>
    <row r="48838" spans="36:311" x14ac:dyDescent="0.2">
      <c r="AJ48838" s="23"/>
      <c r="HH48838"/>
      <c r="IW48838" s="36"/>
      <c r="JI48838"/>
      <c r="JJ48838"/>
      <c r="KX48838" s="23"/>
      <c r="KY48838" s="23"/>
    </row>
    <row r="48839" spans="36:311" x14ac:dyDescent="0.2">
      <c r="AJ48839" s="23"/>
      <c r="HH48839"/>
      <c r="IW48839" s="36"/>
      <c r="JI48839"/>
      <c r="JJ48839"/>
      <c r="KX48839" s="23"/>
      <c r="KY48839" s="23"/>
    </row>
    <row r="48840" spans="36:311" x14ac:dyDescent="0.2">
      <c r="AJ48840" s="23"/>
      <c r="HH48840"/>
      <c r="IW48840" s="36"/>
      <c r="JI48840"/>
      <c r="JJ48840"/>
      <c r="KX48840" s="23"/>
      <c r="KY48840" s="23"/>
    </row>
    <row r="48841" spans="36:311" x14ac:dyDescent="0.2">
      <c r="AJ48841" s="23"/>
      <c r="HH48841"/>
      <c r="IW48841" s="36"/>
      <c r="JI48841"/>
      <c r="JJ48841"/>
      <c r="KX48841" s="23"/>
      <c r="KY48841" s="23"/>
    </row>
    <row r="48842" spans="36:311" x14ac:dyDescent="0.2">
      <c r="AJ48842" s="23"/>
      <c r="HH48842"/>
      <c r="IW48842" s="36"/>
      <c r="JI48842"/>
      <c r="JJ48842"/>
      <c r="KX48842" s="23"/>
      <c r="KY48842" s="23"/>
    </row>
    <row r="48843" spans="36:311" x14ac:dyDescent="0.2">
      <c r="AJ48843" s="23"/>
      <c r="HH48843"/>
      <c r="IW48843" s="36"/>
      <c r="JI48843"/>
      <c r="JJ48843"/>
      <c r="KX48843" s="23"/>
      <c r="KY48843" s="23"/>
    </row>
    <row r="48844" spans="36:311" x14ac:dyDescent="0.2">
      <c r="AJ48844" s="23"/>
      <c r="HH48844"/>
      <c r="IW48844" s="36"/>
      <c r="JI48844"/>
      <c r="JJ48844"/>
      <c r="KX48844" s="23"/>
      <c r="KY48844" s="23"/>
    </row>
    <row r="48845" spans="36:311" x14ac:dyDescent="0.2">
      <c r="AJ48845" s="23"/>
      <c r="HH48845"/>
      <c r="IW48845" s="36"/>
      <c r="JI48845"/>
      <c r="JJ48845"/>
      <c r="KX48845" s="23"/>
      <c r="KY48845" s="23"/>
    </row>
    <row r="48846" spans="36:311" x14ac:dyDescent="0.2">
      <c r="AJ48846" s="23"/>
      <c r="HH48846"/>
      <c r="IW48846" s="36"/>
      <c r="JI48846"/>
      <c r="JJ48846"/>
      <c r="KX48846" s="23"/>
      <c r="KY48846" s="23"/>
    </row>
    <row r="48847" spans="36:311" x14ac:dyDescent="0.2">
      <c r="AJ48847" s="23"/>
      <c r="HH48847"/>
      <c r="IW48847" s="36"/>
      <c r="JI48847"/>
      <c r="JJ48847"/>
      <c r="KX48847" s="23"/>
      <c r="KY48847" s="23"/>
    </row>
    <row r="48848" spans="36:311" x14ac:dyDescent="0.2">
      <c r="AJ48848" s="23"/>
      <c r="HH48848"/>
      <c r="IW48848" s="36"/>
      <c r="JI48848"/>
      <c r="JJ48848"/>
      <c r="KX48848" s="23"/>
      <c r="KY48848" s="23"/>
    </row>
    <row r="48849" spans="36:311" x14ac:dyDescent="0.2">
      <c r="AJ48849" s="23"/>
      <c r="HH48849"/>
      <c r="IW48849" s="36"/>
      <c r="JI48849"/>
      <c r="JJ48849"/>
      <c r="KX48849" s="23"/>
      <c r="KY48849" s="23"/>
    </row>
    <row r="48850" spans="36:311" x14ac:dyDescent="0.2">
      <c r="AJ48850" s="23"/>
      <c r="HH48850"/>
      <c r="IW48850" s="36"/>
      <c r="JI48850"/>
      <c r="JJ48850"/>
      <c r="KX48850" s="23"/>
      <c r="KY48850" s="23"/>
    </row>
    <row r="48851" spans="36:311" x14ac:dyDescent="0.2">
      <c r="AJ48851" s="23"/>
      <c r="HH48851"/>
      <c r="IW48851" s="36"/>
      <c r="JI48851"/>
      <c r="JJ48851"/>
      <c r="KX48851" s="23"/>
      <c r="KY48851" s="23"/>
    </row>
    <row r="48852" spans="36:311" x14ac:dyDescent="0.2">
      <c r="AJ48852" s="23"/>
      <c r="HH48852"/>
      <c r="IW48852" s="36"/>
      <c r="JI48852"/>
      <c r="JJ48852"/>
      <c r="KX48852" s="23"/>
      <c r="KY48852" s="23"/>
    </row>
    <row r="48853" spans="36:311" x14ac:dyDescent="0.2">
      <c r="AJ48853" s="23"/>
      <c r="HH48853"/>
      <c r="IW48853" s="36"/>
      <c r="JI48853"/>
      <c r="JJ48853"/>
      <c r="KX48853" s="23"/>
      <c r="KY48853" s="23"/>
    </row>
    <row r="48854" spans="36:311" x14ac:dyDescent="0.2">
      <c r="AJ48854" s="23"/>
      <c r="HH48854"/>
      <c r="IW48854" s="36"/>
      <c r="JI48854"/>
      <c r="JJ48854"/>
      <c r="KX48854" s="23"/>
      <c r="KY48854" s="23"/>
    </row>
    <row r="48855" spans="36:311" x14ac:dyDescent="0.2">
      <c r="AJ48855" s="23"/>
      <c r="HH48855"/>
      <c r="IW48855" s="36"/>
      <c r="JI48855"/>
      <c r="JJ48855"/>
      <c r="KX48855" s="23"/>
      <c r="KY48855" s="23"/>
    </row>
    <row r="48856" spans="36:311" x14ac:dyDescent="0.2">
      <c r="AJ48856" s="23"/>
      <c r="HH48856"/>
      <c r="IW48856" s="36"/>
      <c r="JI48856"/>
      <c r="JJ48856"/>
      <c r="KX48856" s="23"/>
      <c r="KY48856" s="23"/>
    </row>
    <row r="48857" spans="36:311" x14ac:dyDescent="0.2">
      <c r="AJ48857" s="23"/>
      <c r="HH48857"/>
      <c r="IW48857" s="36"/>
      <c r="JI48857"/>
      <c r="JJ48857"/>
      <c r="KX48857" s="23"/>
      <c r="KY48857" s="23"/>
    </row>
    <row r="48858" spans="36:311" x14ac:dyDescent="0.2">
      <c r="AJ48858" s="23"/>
      <c r="HH48858"/>
      <c r="IW48858" s="36"/>
      <c r="JI48858"/>
      <c r="JJ48858"/>
      <c r="KX48858" s="23"/>
      <c r="KY48858" s="23"/>
    </row>
    <row r="48859" spans="36:311" x14ac:dyDescent="0.2">
      <c r="AJ48859" s="23"/>
      <c r="HH48859"/>
      <c r="IW48859" s="36"/>
      <c r="JI48859"/>
      <c r="JJ48859"/>
      <c r="KX48859" s="23"/>
      <c r="KY48859" s="23"/>
    </row>
    <row r="48860" spans="36:311" x14ac:dyDescent="0.2">
      <c r="AJ48860" s="23"/>
      <c r="HH48860"/>
      <c r="IW48860" s="36"/>
      <c r="JI48860"/>
      <c r="JJ48860"/>
      <c r="KX48860" s="23"/>
      <c r="KY48860" s="23"/>
    </row>
    <row r="48861" spans="36:311" x14ac:dyDescent="0.2">
      <c r="AJ48861" s="23"/>
      <c r="HH48861"/>
      <c r="IW48861" s="36"/>
      <c r="JI48861"/>
      <c r="JJ48861"/>
      <c r="KX48861" s="23"/>
      <c r="KY48861" s="23"/>
    </row>
    <row r="48862" spans="36:311" x14ac:dyDescent="0.2">
      <c r="AJ48862" s="23"/>
      <c r="HH48862"/>
      <c r="IW48862" s="36"/>
      <c r="JI48862"/>
      <c r="JJ48862"/>
      <c r="KX48862" s="23"/>
      <c r="KY48862" s="23"/>
    </row>
    <row r="48863" spans="36:311" x14ac:dyDescent="0.2">
      <c r="AJ48863" s="23"/>
      <c r="HH48863"/>
      <c r="IW48863" s="36"/>
      <c r="JI48863"/>
      <c r="JJ48863"/>
      <c r="KX48863" s="23"/>
      <c r="KY48863" s="23"/>
    </row>
    <row r="48864" spans="36:311" x14ac:dyDescent="0.2">
      <c r="AJ48864" s="23"/>
      <c r="HH48864"/>
      <c r="IW48864" s="36"/>
      <c r="JI48864"/>
      <c r="JJ48864"/>
      <c r="KX48864" s="23"/>
      <c r="KY48864" s="23"/>
    </row>
    <row r="48865" spans="36:311" x14ac:dyDescent="0.2">
      <c r="AJ48865" s="23"/>
      <c r="HH48865"/>
      <c r="IW48865" s="36"/>
      <c r="JI48865"/>
      <c r="JJ48865"/>
      <c r="KX48865" s="23"/>
      <c r="KY48865" s="23"/>
    </row>
    <row r="48866" spans="36:311" x14ac:dyDescent="0.2">
      <c r="AJ48866" s="23"/>
      <c r="HH48866"/>
      <c r="IW48866" s="36"/>
      <c r="JI48866"/>
      <c r="JJ48866"/>
      <c r="KX48866" s="23"/>
      <c r="KY48866" s="23"/>
    </row>
    <row r="48867" spans="36:311" x14ac:dyDescent="0.2">
      <c r="AJ48867" s="23"/>
      <c r="HH48867"/>
      <c r="IW48867" s="36"/>
      <c r="JI48867"/>
      <c r="JJ48867"/>
      <c r="KX48867" s="23"/>
      <c r="KY48867" s="23"/>
    </row>
    <row r="48868" spans="36:311" x14ac:dyDescent="0.2">
      <c r="AJ48868" s="23"/>
      <c r="HH48868"/>
      <c r="IW48868" s="36"/>
      <c r="JI48868"/>
      <c r="JJ48868"/>
      <c r="KX48868" s="23"/>
      <c r="KY48868" s="23"/>
    </row>
    <row r="48869" spans="36:311" x14ac:dyDescent="0.2">
      <c r="AJ48869" s="23"/>
      <c r="HH48869"/>
      <c r="IW48869" s="36"/>
      <c r="JI48869"/>
      <c r="JJ48869"/>
      <c r="KX48869" s="23"/>
      <c r="KY48869" s="23"/>
    </row>
    <row r="48870" spans="36:311" x14ac:dyDescent="0.2">
      <c r="AJ48870" s="23"/>
      <c r="HH48870"/>
      <c r="IW48870" s="36"/>
      <c r="JI48870"/>
      <c r="JJ48870"/>
      <c r="KX48870" s="23"/>
      <c r="KY48870" s="23"/>
    </row>
    <row r="48871" spans="36:311" x14ac:dyDescent="0.2">
      <c r="AJ48871" s="23"/>
      <c r="HH48871"/>
      <c r="IW48871" s="36"/>
      <c r="JI48871"/>
      <c r="JJ48871"/>
      <c r="KX48871" s="23"/>
      <c r="KY48871" s="23"/>
    </row>
    <row r="48872" spans="36:311" x14ac:dyDescent="0.2">
      <c r="AJ48872" s="23"/>
      <c r="HH48872"/>
      <c r="IW48872" s="36"/>
      <c r="JI48872"/>
      <c r="JJ48872"/>
      <c r="KX48872" s="23"/>
      <c r="KY48872" s="23"/>
    </row>
    <row r="48873" spans="36:311" x14ac:dyDescent="0.2">
      <c r="AJ48873" s="23"/>
      <c r="HH48873"/>
      <c r="IW48873" s="36"/>
      <c r="JI48873"/>
      <c r="JJ48873"/>
      <c r="KX48873" s="23"/>
      <c r="KY48873" s="23"/>
    </row>
    <row r="48874" spans="36:311" x14ac:dyDescent="0.2">
      <c r="AJ48874" s="23"/>
      <c r="HH48874"/>
      <c r="IW48874" s="36"/>
      <c r="JI48874"/>
      <c r="JJ48874"/>
      <c r="KX48874" s="23"/>
      <c r="KY48874" s="23"/>
    </row>
    <row r="48875" spans="36:311" x14ac:dyDescent="0.2">
      <c r="AJ48875" s="23"/>
      <c r="HH48875"/>
      <c r="IW48875" s="36"/>
      <c r="JI48875"/>
      <c r="JJ48875"/>
      <c r="KX48875" s="23"/>
      <c r="KY48875" s="23"/>
    </row>
    <row r="48876" spans="36:311" x14ac:dyDescent="0.2">
      <c r="AJ48876" s="23"/>
      <c r="HH48876"/>
      <c r="IW48876" s="36"/>
      <c r="JI48876"/>
      <c r="JJ48876"/>
      <c r="KX48876" s="23"/>
      <c r="KY48876" s="23"/>
    </row>
    <row r="48877" spans="36:311" x14ac:dyDescent="0.2">
      <c r="AJ48877" s="23"/>
      <c r="HH48877"/>
      <c r="IW48877" s="36"/>
      <c r="JI48877"/>
      <c r="JJ48877"/>
      <c r="KX48877" s="23"/>
      <c r="KY48877" s="23"/>
    </row>
    <row r="48878" spans="36:311" x14ac:dyDescent="0.2">
      <c r="AJ48878" s="23"/>
      <c r="HH48878"/>
      <c r="IW48878" s="36"/>
      <c r="JI48878"/>
      <c r="JJ48878"/>
      <c r="KX48878" s="23"/>
      <c r="KY48878" s="23"/>
    </row>
    <row r="48879" spans="36:311" x14ac:dyDescent="0.2">
      <c r="AJ48879" s="23"/>
      <c r="HH48879"/>
      <c r="IW48879" s="36"/>
      <c r="JI48879"/>
      <c r="JJ48879"/>
      <c r="KX48879" s="23"/>
      <c r="KY48879" s="23"/>
    </row>
    <row r="48880" spans="36:311" x14ac:dyDescent="0.2">
      <c r="AJ48880" s="23"/>
      <c r="HH48880"/>
      <c r="IW48880" s="36"/>
      <c r="JI48880"/>
      <c r="JJ48880"/>
      <c r="KX48880" s="23"/>
      <c r="KY48880" s="23"/>
    </row>
    <row r="48881" spans="36:311" x14ac:dyDescent="0.2">
      <c r="AJ48881" s="23"/>
      <c r="HH48881"/>
      <c r="IW48881" s="36"/>
      <c r="JI48881"/>
      <c r="JJ48881"/>
      <c r="KX48881" s="23"/>
      <c r="KY48881" s="23"/>
    </row>
    <row r="48882" spans="36:311" x14ac:dyDescent="0.2">
      <c r="AJ48882" s="23"/>
      <c r="HH48882"/>
      <c r="IW48882" s="36"/>
      <c r="JI48882"/>
      <c r="JJ48882"/>
      <c r="KX48882" s="23"/>
      <c r="KY48882" s="23"/>
    </row>
    <row r="48883" spans="36:311" x14ac:dyDescent="0.2">
      <c r="AJ48883" s="23"/>
      <c r="HH48883"/>
      <c r="IW48883" s="36"/>
      <c r="JI48883"/>
      <c r="JJ48883"/>
      <c r="KX48883" s="23"/>
      <c r="KY48883" s="23"/>
    </row>
    <row r="48884" spans="36:311" x14ac:dyDescent="0.2">
      <c r="AJ48884" s="23"/>
      <c r="HH48884"/>
      <c r="IW48884" s="36"/>
      <c r="JI48884"/>
      <c r="JJ48884"/>
      <c r="KX48884" s="23"/>
      <c r="KY48884" s="23"/>
    </row>
    <row r="48885" spans="36:311" x14ac:dyDescent="0.2">
      <c r="AJ48885" s="23"/>
      <c r="HH48885"/>
      <c r="IW48885" s="36"/>
      <c r="JI48885"/>
      <c r="JJ48885"/>
      <c r="KX48885" s="23"/>
      <c r="KY48885" s="23"/>
    </row>
    <row r="48886" spans="36:311" x14ac:dyDescent="0.2">
      <c r="AJ48886" s="23"/>
      <c r="HH48886"/>
      <c r="IW48886" s="36"/>
      <c r="JI48886"/>
      <c r="JJ48886"/>
      <c r="KX48886" s="23"/>
      <c r="KY48886" s="23"/>
    </row>
    <row r="48887" spans="36:311" x14ac:dyDescent="0.2">
      <c r="AJ48887" s="23"/>
      <c r="HH48887"/>
      <c r="IW48887" s="36"/>
      <c r="JI48887"/>
      <c r="JJ48887"/>
      <c r="KX48887" s="23"/>
      <c r="KY48887" s="23"/>
    </row>
    <row r="48888" spans="36:311" x14ac:dyDescent="0.2">
      <c r="AJ48888" s="23"/>
      <c r="HH48888"/>
      <c r="IW48888" s="36"/>
      <c r="JI48888"/>
      <c r="JJ48888"/>
      <c r="KX48888" s="23"/>
      <c r="KY48888" s="23"/>
    </row>
    <row r="48889" spans="36:311" x14ac:dyDescent="0.2">
      <c r="AJ48889" s="23"/>
      <c r="HH48889"/>
      <c r="IW48889" s="36"/>
      <c r="JI48889"/>
      <c r="JJ48889"/>
      <c r="KX48889" s="23"/>
      <c r="KY48889" s="23"/>
    </row>
    <row r="48890" spans="36:311" x14ac:dyDescent="0.2">
      <c r="AJ48890" s="23"/>
      <c r="HH48890"/>
      <c r="IW48890" s="36"/>
      <c r="JI48890"/>
      <c r="JJ48890"/>
      <c r="KX48890" s="23"/>
      <c r="KY48890" s="23"/>
    </row>
    <row r="48891" spans="36:311" x14ac:dyDescent="0.2">
      <c r="AJ48891" s="23"/>
      <c r="HH48891"/>
      <c r="IW48891" s="36"/>
      <c r="JI48891"/>
      <c r="JJ48891"/>
      <c r="KX48891" s="23"/>
      <c r="KY48891" s="23"/>
    </row>
    <row r="48892" spans="36:311" x14ac:dyDescent="0.2">
      <c r="AJ48892" s="23"/>
      <c r="HH48892"/>
      <c r="IW48892" s="36"/>
      <c r="JI48892"/>
      <c r="JJ48892"/>
      <c r="KX48892" s="23"/>
      <c r="KY48892" s="23"/>
    </row>
    <row r="48893" spans="36:311" x14ac:dyDescent="0.2">
      <c r="AJ48893" s="23"/>
      <c r="HH48893"/>
      <c r="IW48893" s="36"/>
      <c r="JI48893"/>
      <c r="JJ48893"/>
      <c r="KX48893" s="23"/>
      <c r="KY48893" s="23"/>
    </row>
    <row r="48894" spans="36:311" x14ac:dyDescent="0.2">
      <c r="AJ48894" s="23"/>
      <c r="HH48894"/>
      <c r="IW48894" s="36"/>
      <c r="JI48894"/>
      <c r="JJ48894"/>
      <c r="KX48894" s="23"/>
      <c r="KY48894" s="23"/>
    </row>
    <row r="48895" spans="36:311" x14ac:dyDescent="0.2">
      <c r="AJ48895" s="23"/>
      <c r="HH48895"/>
      <c r="IW48895" s="36"/>
      <c r="JI48895"/>
      <c r="JJ48895"/>
      <c r="KX48895" s="23"/>
      <c r="KY48895" s="23"/>
    </row>
    <row r="48896" spans="36:311" x14ac:dyDescent="0.2">
      <c r="AJ48896" s="23"/>
      <c r="HH48896"/>
      <c r="IW48896" s="36"/>
      <c r="JI48896"/>
      <c r="JJ48896"/>
      <c r="KX48896" s="23"/>
      <c r="KY48896" s="23"/>
    </row>
    <row r="48897" spans="36:311" x14ac:dyDescent="0.2">
      <c r="AJ48897" s="23"/>
      <c r="HH48897"/>
      <c r="IW48897" s="36"/>
      <c r="JI48897"/>
      <c r="JJ48897"/>
      <c r="KX48897" s="23"/>
      <c r="KY48897" s="23"/>
    </row>
    <row r="48898" spans="36:311" x14ac:dyDescent="0.2">
      <c r="AJ48898" s="23"/>
      <c r="HH48898"/>
      <c r="IW48898" s="36"/>
      <c r="JI48898"/>
      <c r="JJ48898"/>
      <c r="KX48898" s="23"/>
      <c r="KY48898" s="23"/>
    </row>
    <row r="48899" spans="36:311" x14ac:dyDescent="0.2">
      <c r="AJ48899" s="23"/>
      <c r="HH48899"/>
      <c r="IW48899" s="36"/>
      <c r="JI48899"/>
      <c r="JJ48899"/>
      <c r="KX48899" s="23"/>
      <c r="KY48899" s="23"/>
    </row>
    <row r="48900" spans="36:311" x14ac:dyDescent="0.2">
      <c r="AJ48900" s="23"/>
      <c r="HH48900"/>
      <c r="IW48900" s="36"/>
      <c r="JI48900"/>
      <c r="JJ48900"/>
      <c r="KX48900" s="23"/>
      <c r="KY48900" s="23"/>
    </row>
    <row r="48901" spans="36:311" x14ac:dyDescent="0.2">
      <c r="AJ48901" s="23"/>
      <c r="HH48901"/>
      <c r="IW48901" s="36"/>
      <c r="JI48901"/>
      <c r="JJ48901"/>
      <c r="KX48901" s="23"/>
      <c r="KY48901" s="23"/>
    </row>
    <row r="48902" spans="36:311" x14ac:dyDescent="0.2">
      <c r="AJ48902" s="23"/>
      <c r="HH48902"/>
      <c r="IW48902" s="36"/>
      <c r="JI48902"/>
      <c r="JJ48902"/>
      <c r="KX48902" s="23"/>
      <c r="KY48902" s="23"/>
    </row>
    <row r="48903" spans="36:311" x14ac:dyDescent="0.2">
      <c r="AJ48903" s="23"/>
      <c r="HH48903"/>
      <c r="IW48903" s="36"/>
      <c r="JI48903"/>
      <c r="JJ48903"/>
      <c r="KX48903" s="23"/>
      <c r="KY48903" s="23"/>
    </row>
    <row r="48904" spans="36:311" x14ac:dyDescent="0.2">
      <c r="AJ48904" s="23"/>
      <c r="HH48904"/>
      <c r="IW48904" s="36"/>
      <c r="JI48904"/>
      <c r="JJ48904"/>
      <c r="KX48904" s="23"/>
      <c r="KY48904" s="23"/>
    </row>
    <row r="48905" spans="36:311" x14ac:dyDescent="0.2">
      <c r="AJ48905" s="23"/>
      <c r="HH48905"/>
      <c r="IW48905" s="36"/>
      <c r="JI48905"/>
      <c r="JJ48905"/>
      <c r="KX48905" s="23"/>
      <c r="KY48905" s="23"/>
    </row>
    <row r="48906" spans="36:311" x14ac:dyDescent="0.2">
      <c r="AJ48906" s="23"/>
      <c r="HH48906"/>
      <c r="IW48906" s="36"/>
      <c r="JI48906"/>
      <c r="JJ48906"/>
      <c r="KX48906" s="23"/>
      <c r="KY48906" s="23"/>
    </row>
    <row r="48907" spans="36:311" x14ac:dyDescent="0.2">
      <c r="AJ48907" s="23"/>
      <c r="HH48907"/>
      <c r="IW48907" s="36"/>
      <c r="JI48907"/>
      <c r="JJ48907"/>
      <c r="KX48907" s="23"/>
      <c r="KY48907" s="23"/>
    </row>
    <row r="48908" spans="36:311" x14ac:dyDescent="0.2">
      <c r="AJ48908" s="23"/>
      <c r="HH48908"/>
      <c r="IW48908" s="36"/>
      <c r="JI48908"/>
      <c r="JJ48908"/>
      <c r="KX48908" s="23"/>
      <c r="KY48908" s="23"/>
    </row>
    <row r="48909" spans="36:311" x14ac:dyDescent="0.2">
      <c r="AJ48909" s="23"/>
      <c r="HH48909"/>
      <c r="IW48909" s="36"/>
      <c r="JI48909"/>
      <c r="JJ48909"/>
      <c r="KX48909" s="23"/>
      <c r="KY48909" s="23"/>
    </row>
    <row r="48910" spans="36:311" x14ac:dyDescent="0.2">
      <c r="AJ48910" s="23"/>
      <c r="HH48910"/>
      <c r="IW48910" s="36"/>
      <c r="JI48910"/>
      <c r="JJ48910"/>
      <c r="KX48910" s="23"/>
      <c r="KY48910" s="23"/>
    </row>
    <row r="48911" spans="36:311" x14ac:dyDescent="0.2">
      <c r="AJ48911" s="23"/>
      <c r="HH48911"/>
      <c r="IW48911" s="36"/>
      <c r="JI48911"/>
      <c r="JJ48911"/>
      <c r="KX48911" s="23"/>
      <c r="KY48911" s="23"/>
    </row>
    <row r="48912" spans="36:311" x14ac:dyDescent="0.2">
      <c r="AJ48912" s="23"/>
      <c r="HH48912"/>
      <c r="IW48912" s="36"/>
      <c r="JI48912"/>
      <c r="JJ48912"/>
      <c r="KX48912" s="23"/>
      <c r="KY48912" s="23"/>
    </row>
    <row r="48913" spans="36:311" x14ac:dyDescent="0.2">
      <c r="AJ48913" s="23"/>
      <c r="HH48913"/>
      <c r="IW48913" s="36"/>
      <c r="JI48913"/>
      <c r="JJ48913"/>
      <c r="KX48913" s="23"/>
      <c r="KY48913" s="23"/>
    </row>
    <row r="48914" spans="36:311" x14ac:dyDescent="0.2">
      <c r="AJ48914" s="23"/>
      <c r="HH48914"/>
      <c r="IW48914" s="36"/>
      <c r="JI48914"/>
      <c r="JJ48914"/>
      <c r="KX48914" s="23"/>
      <c r="KY48914" s="23"/>
    </row>
    <row r="48915" spans="36:311" x14ac:dyDescent="0.2">
      <c r="AJ48915" s="23"/>
      <c r="HH48915"/>
      <c r="IW48915" s="36"/>
      <c r="JI48915"/>
      <c r="JJ48915"/>
      <c r="KX48915" s="23"/>
      <c r="KY48915" s="23"/>
    </row>
    <row r="48916" spans="36:311" x14ac:dyDescent="0.2">
      <c r="AJ48916" s="23"/>
      <c r="HH48916"/>
      <c r="IW48916" s="36"/>
      <c r="JI48916"/>
      <c r="JJ48916"/>
      <c r="KX48916" s="23"/>
      <c r="KY48916" s="23"/>
    </row>
    <row r="48917" spans="36:311" x14ac:dyDescent="0.2">
      <c r="AJ48917" s="23"/>
      <c r="HH48917"/>
      <c r="IW48917" s="36"/>
      <c r="JI48917"/>
      <c r="JJ48917"/>
      <c r="KX48917" s="23"/>
      <c r="KY48917" s="23"/>
    </row>
    <row r="48918" spans="36:311" x14ac:dyDescent="0.2">
      <c r="AJ48918" s="23"/>
      <c r="HH48918"/>
      <c r="IW48918" s="36"/>
      <c r="JI48918"/>
      <c r="JJ48918"/>
      <c r="KX48918" s="23"/>
      <c r="KY48918" s="23"/>
    </row>
    <row r="48919" spans="36:311" x14ac:dyDescent="0.2">
      <c r="AJ48919" s="23"/>
      <c r="HH48919"/>
      <c r="IW48919" s="36"/>
      <c r="JI48919"/>
      <c r="JJ48919"/>
      <c r="KX48919" s="23"/>
      <c r="KY48919" s="23"/>
    </row>
    <row r="48920" spans="36:311" x14ac:dyDescent="0.2">
      <c r="AJ48920" s="23"/>
      <c r="HH48920"/>
      <c r="IW48920" s="36"/>
      <c r="JI48920"/>
      <c r="JJ48920"/>
      <c r="KX48920" s="23"/>
      <c r="KY48920" s="23"/>
    </row>
    <row r="48921" spans="36:311" x14ac:dyDescent="0.2">
      <c r="AJ48921" s="23"/>
      <c r="HH48921"/>
      <c r="IW48921" s="36"/>
      <c r="JI48921"/>
      <c r="JJ48921"/>
      <c r="KX48921" s="23"/>
      <c r="KY48921" s="23"/>
    </row>
    <row r="48922" spans="36:311" x14ac:dyDescent="0.2">
      <c r="AJ48922" s="23"/>
      <c r="HH48922"/>
      <c r="IW48922" s="36"/>
      <c r="JI48922"/>
      <c r="JJ48922"/>
      <c r="KX48922" s="23"/>
      <c r="KY48922" s="23"/>
    </row>
    <row r="48923" spans="36:311" x14ac:dyDescent="0.2">
      <c r="AJ48923" s="23"/>
      <c r="HH48923"/>
      <c r="IW48923" s="36"/>
      <c r="JI48923"/>
      <c r="JJ48923"/>
      <c r="KX48923" s="23"/>
      <c r="KY48923" s="23"/>
    </row>
    <row r="48924" spans="36:311" x14ac:dyDescent="0.2">
      <c r="AJ48924" s="23"/>
      <c r="HH48924"/>
      <c r="IW48924" s="36"/>
      <c r="JI48924"/>
      <c r="JJ48924"/>
      <c r="KX48924" s="23"/>
      <c r="KY48924" s="23"/>
    </row>
    <row r="48925" spans="36:311" x14ac:dyDescent="0.2">
      <c r="AJ48925" s="23"/>
      <c r="HH48925"/>
      <c r="IW48925" s="36"/>
      <c r="JI48925"/>
      <c r="JJ48925"/>
      <c r="KX48925" s="23"/>
      <c r="KY48925" s="23"/>
    </row>
    <row r="48926" spans="36:311" x14ac:dyDescent="0.2">
      <c r="AJ48926" s="23"/>
      <c r="HH48926"/>
      <c r="IW48926" s="36"/>
      <c r="JI48926"/>
      <c r="JJ48926"/>
      <c r="KX48926" s="23"/>
      <c r="KY48926" s="23"/>
    </row>
    <row r="48927" spans="36:311" x14ac:dyDescent="0.2">
      <c r="AJ48927" s="23"/>
      <c r="HH48927"/>
      <c r="IW48927" s="36"/>
      <c r="JI48927"/>
      <c r="JJ48927"/>
      <c r="KX48927" s="23"/>
      <c r="KY48927" s="23"/>
    </row>
    <row r="48928" spans="36:311" x14ac:dyDescent="0.2">
      <c r="AJ48928" s="23"/>
      <c r="HH48928"/>
      <c r="IW48928" s="36"/>
      <c r="JI48928"/>
      <c r="JJ48928"/>
      <c r="KX48928" s="23"/>
      <c r="KY48928" s="23"/>
    </row>
    <row r="48929" spans="36:311" x14ac:dyDescent="0.2">
      <c r="AJ48929" s="23"/>
      <c r="HH48929"/>
      <c r="IW48929" s="36"/>
      <c r="JI48929"/>
      <c r="JJ48929"/>
      <c r="KX48929" s="23"/>
      <c r="KY48929" s="23"/>
    </row>
    <row r="48930" spans="36:311" x14ac:dyDescent="0.2">
      <c r="AJ48930" s="23"/>
      <c r="HH48930"/>
      <c r="IW48930" s="36"/>
      <c r="JI48930"/>
      <c r="JJ48930"/>
      <c r="KX48930" s="23"/>
      <c r="KY48930" s="23"/>
    </row>
    <row r="48931" spans="36:311" x14ac:dyDescent="0.2">
      <c r="AJ48931" s="23"/>
      <c r="HH48931"/>
      <c r="IW48931" s="36"/>
      <c r="JI48931"/>
      <c r="JJ48931"/>
      <c r="KX48931" s="23"/>
      <c r="KY48931" s="23"/>
    </row>
    <row r="48932" spans="36:311" x14ac:dyDescent="0.2">
      <c r="AJ48932" s="23"/>
      <c r="HH48932"/>
      <c r="IW48932" s="36"/>
      <c r="JI48932"/>
      <c r="JJ48932"/>
      <c r="KX48932" s="23"/>
      <c r="KY48932" s="23"/>
    </row>
    <row r="48933" spans="36:311" x14ac:dyDescent="0.2">
      <c r="AJ48933" s="23"/>
      <c r="HH48933"/>
      <c r="IW48933" s="36"/>
      <c r="JI48933"/>
      <c r="JJ48933"/>
      <c r="KX48933" s="23"/>
      <c r="KY48933" s="23"/>
    </row>
    <row r="48934" spans="36:311" x14ac:dyDescent="0.2">
      <c r="AJ48934" s="23"/>
      <c r="HH48934"/>
      <c r="IW48934" s="36"/>
      <c r="JI48934"/>
      <c r="JJ48934"/>
      <c r="KX48934" s="23"/>
      <c r="KY48934" s="23"/>
    </row>
    <row r="48935" spans="36:311" x14ac:dyDescent="0.2">
      <c r="AJ48935" s="23"/>
      <c r="HH48935"/>
      <c r="IW48935" s="36"/>
      <c r="JI48935"/>
      <c r="JJ48935"/>
      <c r="KX48935" s="23"/>
      <c r="KY48935" s="23"/>
    </row>
    <row r="48936" spans="36:311" x14ac:dyDescent="0.2">
      <c r="AJ48936" s="23"/>
      <c r="HH48936"/>
      <c r="IW48936" s="36"/>
      <c r="JI48936"/>
      <c r="JJ48936"/>
      <c r="KX48936" s="23"/>
      <c r="KY48936" s="23"/>
    </row>
    <row r="48937" spans="36:311" x14ac:dyDescent="0.2">
      <c r="AJ48937" s="23"/>
      <c r="HH48937"/>
      <c r="IW48937" s="36"/>
      <c r="JI48937"/>
      <c r="JJ48937"/>
      <c r="KX48937" s="23"/>
      <c r="KY48937" s="23"/>
    </row>
    <row r="48938" spans="36:311" x14ac:dyDescent="0.2">
      <c r="AJ48938" s="23"/>
      <c r="HH48938"/>
      <c r="IW48938" s="36"/>
      <c r="JI48938"/>
      <c r="JJ48938"/>
      <c r="KX48938" s="23"/>
      <c r="KY48938" s="23"/>
    </row>
    <row r="48939" spans="36:311" x14ac:dyDescent="0.2">
      <c r="AJ48939" s="23"/>
      <c r="HH48939"/>
      <c r="IW48939" s="36"/>
      <c r="JI48939"/>
      <c r="JJ48939"/>
      <c r="KX48939" s="23"/>
      <c r="KY48939" s="23"/>
    </row>
    <row r="48940" spans="36:311" x14ac:dyDescent="0.2">
      <c r="AJ48940" s="23"/>
      <c r="HH48940"/>
      <c r="IW48940" s="36"/>
      <c r="JI48940"/>
      <c r="JJ48940"/>
      <c r="KX48940" s="23"/>
      <c r="KY48940" s="23"/>
    </row>
    <row r="48941" spans="36:311" x14ac:dyDescent="0.2">
      <c r="AJ48941" s="23"/>
      <c r="HH48941"/>
      <c r="IW48941" s="36"/>
      <c r="JI48941"/>
      <c r="JJ48941"/>
      <c r="KX48941" s="23"/>
      <c r="KY48941" s="23"/>
    </row>
    <row r="48942" spans="36:311" x14ac:dyDescent="0.2">
      <c r="AJ48942" s="23"/>
      <c r="HH48942"/>
      <c r="IW48942" s="36"/>
      <c r="JI48942"/>
      <c r="JJ48942"/>
      <c r="KX48942" s="23"/>
      <c r="KY48942" s="23"/>
    </row>
    <row r="48943" spans="36:311" x14ac:dyDescent="0.2">
      <c r="AJ48943" s="23"/>
      <c r="HH48943"/>
      <c r="IW48943" s="36"/>
      <c r="JI48943"/>
      <c r="JJ48943"/>
      <c r="KX48943" s="23"/>
      <c r="KY48943" s="23"/>
    </row>
    <row r="48944" spans="36:311" x14ac:dyDescent="0.2">
      <c r="AJ48944" s="23"/>
      <c r="HH48944"/>
      <c r="IW48944" s="36"/>
      <c r="JI48944"/>
      <c r="JJ48944"/>
      <c r="KX48944" s="23"/>
      <c r="KY48944" s="23"/>
    </row>
    <row r="48945" spans="36:311" x14ac:dyDescent="0.2">
      <c r="AJ48945" s="23"/>
      <c r="HH48945"/>
      <c r="IW48945" s="36"/>
      <c r="JI48945"/>
      <c r="JJ48945"/>
      <c r="KX48945" s="23"/>
      <c r="KY48945" s="23"/>
    </row>
    <row r="48946" spans="36:311" x14ac:dyDescent="0.2">
      <c r="AJ48946" s="23"/>
      <c r="HH48946"/>
      <c r="IW48946" s="36"/>
      <c r="JI48946"/>
      <c r="JJ48946"/>
      <c r="KX48946" s="23"/>
      <c r="KY48946" s="23"/>
    </row>
    <row r="48947" spans="36:311" x14ac:dyDescent="0.2">
      <c r="AJ48947" s="23"/>
      <c r="HH48947"/>
      <c r="IW48947" s="36"/>
      <c r="JI48947"/>
      <c r="JJ48947"/>
      <c r="KX48947" s="23"/>
      <c r="KY48947" s="23"/>
    </row>
    <row r="48948" spans="36:311" x14ac:dyDescent="0.2">
      <c r="AJ48948" s="23"/>
      <c r="HH48948"/>
      <c r="IW48948" s="36"/>
      <c r="JI48948"/>
      <c r="JJ48948"/>
      <c r="KX48948" s="23"/>
      <c r="KY48948" s="23"/>
    </row>
    <row r="48949" spans="36:311" x14ac:dyDescent="0.2">
      <c r="AJ48949" s="23"/>
      <c r="HH48949"/>
      <c r="IW48949" s="36"/>
      <c r="JI48949"/>
      <c r="JJ48949"/>
      <c r="KX48949" s="23"/>
      <c r="KY48949" s="23"/>
    </row>
    <row r="48950" spans="36:311" x14ac:dyDescent="0.2">
      <c r="AJ48950" s="23"/>
      <c r="HH48950"/>
      <c r="IW48950" s="36"/>
      <c r="JI48950"/>
      <c r="JJ48950"/>
      <c r="KX48950" s="23"/>
      <c r="KY48950" s="23"/>
    </row>
    <row r="48951" spans="36:311" x14ac:dyDescent="0.2">
      <c r="AJ48951" s="23"/>
      <c r="HH48951"/>
      <c r="IW48951" s="36"/>
      <c r="JI48951"/>
      <c r="JJ48951"/>
      <c r="KX48951" s="23"/>
      <c r="KY48951" s="23"/>
    </row>
    <row r="48952" spans="36:311" x14ac:dyDescent="0.2">
      <c r="AJ48952" s="23"/>
      <c r="HH48952"/>
      <c r="IW48952" s="36"/>
      <c r="JI48952"/>
      <c r="JJ48952"/>
      <c r="KX48952" s="23"/>
      <c r="KY48952" s="23"/>
    </row>
    <row r="48953" spans="36:311" x14ac:dyDescent="0.2">
      <c r="AJ48953" s="23"/>
      <c r="HH48953"/>
      <c r="IW48953" s="36"/>
      <c r="JI48953"/>
      <c r="JJ48953"/>
      <c r="KX48953" s="23"/>
      <c r="KY48953" s="23"/>
    </row>
    <row r="48954" spans="36:311" x14ac:dyDescent="0.2">
      <c r="AJ48954" s="23"/>
      <c r="HH48954"/>
      <c r="IW48954" s="36"/>
      <c r="JI48954"/>
      <c r="JJ48954"/>
      <c r="KX48954" s="23"/>
      <c r="KY48954" s="23"/>
    </row>
    <row r="48955" spans="36:311" x14ac:dyDescent="0.2">
      <c r="AJ48955" s="23"/>
      <c r="HH48955"/>
      <c r="IW48955" s="36"/>
      <c r="JI48955"/>
      <c r="JJ48955"/>
      <c r="KX48955" s="23"/>
      <c r="KY48955" s="23"/>
    </row>
    <row r="48956" spans="36:311" x14ac:dyDescent="0.2">
      <c r="AJ48956" s="23"/>
      <c r="HH48956"/>
      <c r="IW48956" s="36"/>
      <c r="JI48956"/>
      <c r="JJ48956"/>
      <c r="KX48956" s="23"/>
      <c r="KY48956" s="23"/>
    </row>
    <row r="48957" spans="36:311" x14ac:dyDescent="0.2">
      <c r="AJ48957" s="23"/>
      <c r="HH48957"/>
      <c r="IW48957" s="36"/>
      <c r="JI48957"/>
      <c r="JJ48957"/>
      <c r="KX48957" s="23"/>
      <c r="KY48957" s="23"/>
    </row>
    <row r="48958" spans="36:311" x14ac:dyDescent="0.2">
      <c r="AJ48958" s="23"/>
      <c r="HH48958"/>
      <c r="IW48958" s="36"/>
      <c r="JI48958"/>
      <c r="JJ48958"/>
      <c r="KX48958" s="23"/>
      <c r="KY48958" s="23"/>
    </row>
    <row r="48959" spans="36:311" x14ac:dyDescent="0.2">
      <c r="AJ48959" s="23"/>
      <c r="HH48959"/>
      <c r="IW48959" s="36"/>
      <c r="JI48959"/>
      <c r="JJ48959"/>
      <c r="KX48959" s="23"/>
      <c r="KY48959" s="23"/>
    </row>
    <row r="48960" spans="36:311" x14ac:dyDescent="0.2">
      <c r="AJ48960" s="23"/>
      <c r="HH48960"/>
      <c r="IW48960" s="36"/>
      <c r="JI48960"/>
      <c r="JJ48960"/>
      <c r="KX48960" s="23"/>
      <c r="KY48960" s="23"/>
    </row>
    <row r="48961" spans="36:311" x14ac:dyDescent="0.2">
      <c r="AJ48961" s="23"/>
      <c r="HH48961"/>
      <c r="IW48961" s="36"/>
      <c r="JI48961"/>
      <c r="JJ48961"/>
      <c r="KX48961" s="23"/>
      <c r="KY48961" s="23"/>
    </row>
    <row r="48962" spans="36:311" x14ac:dyDescent="0.2">
      <c r="AJ48962" s="23"/>
      <c r="HH48962"/>
      <c r="IW48962" s="36"/>
      <c r="JI48962"/>
      <c r="JJ48962"/>
      <c r="KX48962" s="23"/>
      <c r="KY48962" s="23"/>
    </row>
    <row r="48963" spans="36:311" x14ac:dyDescent="0.2">
      <c r="AJ48963" s="23"/>
      <c r="HH48963"/>
      <c r="IW48963" s="36"/>
      <c r="JI48963"/>
      <c r="JJ48963"/>
      <c r="KX48963" s="23"/>
      <c r="KY48963" s="23"/>
    </row>
    <row r="48964" spans="36:311" x14ac:dyDescent="0.2">
      <c r="AJ48964" s="23"/>
      <c r="HH48964"/>
      <c r="IW48964" s="36"/>
      <c r="JI48964"/>
      <c r="JJ48964"/>
      <c r="KX48964" s="23"/>
      <c r="KY48964" s="23"/>
    </row>
    <row r="48965" spans="36:311" x14ac:dyDescent="0.2">
      <c r="AJ48965" s="23"/>
      <c r="HH48965"/>
      <c r="IW48965" s="36"/>
      <c r="JI48965"/>
      <c r="JJ48965"/>
      <c r="KX48965" s="23"/>
      <c r="KY48965" s="23"/>
    </row>
    <row r="48966" spans="36:311" x14ac:dyDescent="0.2">
      <c r="AJ48966" s="23"/>
      <c r="HH48966"/>
      <c r="IW48966" s="36"/>
      <c r="JI48966"/>
      <c r="JJ48966"/>
      <c r="KX48966" s="23"/>
      <c r="KY48966" s="23"/>
    </row>
    <row r="48967" spans="36:311" x14ac:dyDescent="0.2">
      <c r="AJ48967" s="23"/>
      <c r="HH48967"/>
      <c r="IW48967" s="36"/>
      <c r="JI48967"/>
      <c r="JJ48967"/>
      <c r="KX48967" s="23"/>
      <c r="KY48967" s="23"/>
    </row>
    <row r="48968" spans="36:311" x14ac:dyDescent="0.2">
      <c r="AJ48968" s="23"/>
      <c r="HH48968"/>
      <c r="IW48968" s="36"/>
      <c r="JI48968"/>
      <c r="JJ48968"/>
      <c r="KX48968" s="23"/>
      <c r="KY48968" s="23"/>
    </row>
    <row r="48969" spans="36:311" x14ac:dyDescent="0.2">
      <c r="AJ48969" s="23"/>
      <c r="HH48969"/>
      <c r="IW48969" s="36"/>
      <c r="JI48969"/>
      <c r="JJ48969"/>
      <c r="KX48969" s="23"/>
      <c r="KY48969" s="23"/>
    </row>
    <row r="48970" spans="36:311" x14ac:dyDescent="0.2">
      <c r="AJ48970" s="23"/>
      <c r="HH48970"/>
      <c r="IW48970" s="36"/>
      <c r="JI48970"/>
      <c r="JJ48970"/>
      <c r="KX48970" s="23"/>
      <c r="KY48970" s="23"/>
    </row>
    <row r="48971" spans="36:311" x14ac:dyDescent="0.2">
      <c r="AJ48971" s="23"/>
      <c r="HH48971"/>
      <c r="IW48971" s="36"/>
      <c r="JI48971"/>
      <c r="JJ48971"/>
      <c r="KX48971" s="23"/>
      <c r="KY48971" s="23"/>
    </row>
    <row r="48972" spans="36:311" x14ac:dyDescent="0.2">
      <c r="AJ48972" s="23"/>
      <c r="HH48972"/>
      <c r="IW48972" s="36"/>
      <c r="JI48972"/>
      <c r="JJ48972"/>
      <c r="KX48972" s="23"/>
      <c r="KY48972" s="23"/>
    </row>
    <row r="48973" spans="36:311" x14ac:dyDescent="0.2">
      <c r="AJ48973" s="23"/>
      <c r="HH48973"/>
      <c r="IW48973" s="36"/>
      <c r="JI48973"/>
      <c r="JJ48973"/>
      <c r="KX48973" s="23"/>
      <c r="KY48973" s="23"/>
    </row>
    <row r="48974" spans="36:311" x14ac:dyDescent="0.2">
      <c r="AJ48974" s="23"/>
      <c r="HH48974"/>
      <c r="IW48974" s="36"/>
      <c r="JI48974"/>
      <c r="JJ48974"/>
      <c r="KX48974" s="23"/>
      <c r="KY48974" s="23"/>
    </row>
    <row r="48975" spans="36:311" x14ac:dyDescent="0.2">
      <c r="AJ48975" s="23"/>
      <c r="HH48975"/>
      <c r="IW48975" s="36"/>
      <c r="JI48975"/>
      <c r="JJ48975"/>
      <c r="KX48975" s="23"/>
      <c r="KY48975" s="23"/>
    </row>
    <row r="48976" spans="36:311" x14ac:dyDescent="0.2">
      <c r="AJ48976" s="23"/>
      <c r="HH48976"/>
      <c r="IW48976" s="36"/>
      <c r="JI48976"/>
      <c r="JJ48976"/>
      <c r="KX48976" s="23"/>
      <c r="KY48976" s="23"/>
    </row>
    <row r="48977" spans="36:311" x14ac:dyDescent="0.2">
      <c r="AJ48977" s="23"/>
      <c r="HH48977"/>
      <c r="IW48977" s="36"/>
      <c r="JI48977"/>
      <c r="JJ48977"/>
      <c r="KX48977" s="23"/>
      <c r="KY48977" s="23"/>
    </row>
    <row r="48978" spans="36:311" x14ac:dyDescent="0.2">
      <c r="AJ48978" s="23"/>
      <c r="HH48978"/>
      <c r="IW48978" s="36"/>
      <c r="JI48978"/>
      <c r="JJ48978"/>
      <c r="KX48978" s="23"/>
      <c r="KY48978" s="23"/>
    </row>
    <row r="48979" spans="36:311" x14ac:dyDescent="0.2">
      <c r="AJ48979" s="23"/>
      <c r="HH48979"/>
      <c r="IW48979" s="36"/>
      <c r="JI48979"/>
      <c r="JJ48979"/>
      <c r="KX48979" s="23"/>
      <c r="KY48979" s="23"/>
    </row>
    <row r="48980" spans="36:311" x14ac:dyDescent="0.2">
      <c r="AJ48980" s="23"/>
      <c r="HH48980"/>
      <c r="IW48980" s="36"/>
      <c r="JI48980"/>
      <c r="JJ48980"/>
      <c r="KX48980" s="23"/>
      <c r="KY48980" s="23"/>
    </row>
    <row r="48981" spans="36:311" x14ac:dyDescent="0.2">
      <c r="AJ48981" s="23"/>
      <c r="HH48981"/>
      <c r="IW48981" s="36"/>
      <c r="JI48981"/>
      <c r="JJ48981"/>
      <c r="KX48981" s="23"/>
      <c r="KY48981" s="23"/>
    </row>
    <row r="48982" spans="36:311" x14ac:dyDescent="0.2">
      <c r="AJ48982" s="23"/>
      <c r="HH48982"/>
      <c r="IW48982" s="36"/>
      <c r="JI48982"/>
      <c r="JJ48982"/>
      <c r="KX48982" s="23"/>
      <c r="KY48982" s="23"/>
    </row>
    <row r="48983" spans="36:311" x14ac:dyDescent="0.2">
      <c r="AJ48983" s="23"/>
      <c r="HH48983"/>
      <c r="IW48983" s="36"/>
      <c r="JI48983"/>
      <c r="JJ48983"/>
      <c r="KX48983" s="23"/>
      <c r="KY48983" s="23"/>
    </row>
    <row r="48984" spans="36:311" x14ac:dyDescent="0.2">
      <c r="AJ48984" s="23"/>
      <c r="HH48984"/>
      <c r="IW48984" s="36"/>
      <c r="JI48984"/>
      <c r="JJ48984"/>
      <c r="KX48984" s="23"/>
      <c r="KY48984" s="23"/>
    </row>
    <row r="48985" spans="36:311" x14ac:dyDescent="0.2">
      <c r="AJ48985" s="23"/>
      <c r="HH48985"/>
      <c r="IW48985" s="36"/>
      <c r="JI48985"/>
      <c r="JJ48985"/>
      <c r="KX48985" s="23"/>
      <c r="KY48985" s="23"/>
    </row>
    <row r="48986" spans="36:311" x14ac:dyDescent="0.2">
      <c r="AJ48986" s="23"/>
      <c r="HH48986"/>
      <c r="IW48986" s="36"/>
      <c r="JI48986"/>
      <c r="JJ48986"/>
      <c r="KX48986" s="23"/>
      <c r="KY48986" s="23"/>
    </row>
    <row r="48987" spans="36:311" x14ac:dyDescent="0.2">
      <c r="AJ48987" s="23"/>
      <c r="HH48987"/>
      <c r="IW48987" s="36"/>
      <c r="JI48987"/>
      <c r="JJ48987"/>
      <c r="KX48987" s="23"/>
      <c r="KY48987" s="23"/>
    </row>
    <row r="48988" spans="36:311" x14ac:dyDescent="0.2">
      <c r="AJ48988" s="23"/>
      <c r="HH48988"/>
      <c r="IW48988" s="36"/>
      <c r="JI48988"/>
      <c r="JJ48988"/>
      <c r="KX48988" s="23"/>
      <c r="KY48988" s="23"/>
    </row>
    <row r="48989" spans="36:311" x14ac:dyDescent="0.2">
      <c r="AJ48989" s="23"/>
      <c r="HH48989"/>
      <c r="IW48989" s="36"/>
      <c r="JI48989"/>
      <c r="JJ48989"/>
      <c r="KX48989" s="23"/>
      <c r="KY48989" s="23"/>
    </row>
    <row r="48990" spans="36:311" x14ac:dyDescent="0.2">
      <c r="AJ48990" s="23"/>
      <c r="HH48990"/>
      <c r="IW48990" s="36"/>
      <c r="JI48990"/>
      <c r="JJ48990"/>
      <c r="KX48990" s="23"/>
      <c r="KY48990" s="23"/>
    </row>
    <row r="48991" spans="36:311" x14ac:dyDescent="0.2">
      <c r="AJ48991" s="23"/>
      <c r="HH48991"/>
      <c r="IW48991" s="36"/>
      <c r="JI48991"/>
      <c r="JJ48991"/>
      <c r="KX48991" s="23"/>
      <c r="KY48991" s="23"/>
    </row>
    <row r="48992" spans="36:311" x14ac:dyDescent="0.2">
      <c r="AJ48992" s="23"/>
      <c r="HH48992"/>
      <c r="IW48992" s="36"/>
      <c r="JI48992"/>
      <c r="JJ48992"/>
      <c r="KX48992" s="23"/>
      <c r="KY48992" s="23"/>
    </row>
    <row r="48993" spans="36:311" x14ac:dyDescent="0.2">
      <c r="AJ48993" s="23"/>
      <c r="HH48993"/>
      <c r="IW48993" s="36"/>
      <c r="JI48993"/>
      <c r="JJ48993"/>
      <c r="KX48993" s="23"/>
      <c r="KY48993" s="23"/>
    </row>
    <row r="48994" spans="36:311" x14ac:dyDescent="0.2">
      <c r="AJ48994" s="23"/>
      <c r="HH48994"/>
      <c r="IW48994" s="36"/>
      <c r="JI48994"/>
      <c r="JJ48994"/>
      <c r="KX48994" s="23"/>
      <c r="KY48994" s="23"/>
    </row>
    <row r="48995" spans="36:311" x14ac:dyDescent="0.2">
      <c r="AJ48995" s="23"/>
      <c r="HH48995"/>
      <c r="IW48995" s="36"/>
      <c r="JI48995"/>
      <c r="JJ48995"/>
      <c r="KX48995" s="23"/>
      <c r="KY48995" s="23"/>
    </row>
    <row r="48996" spans="36:311" x14ac:dyDescent="0.2">
      <c r="AJ48996" s="23"/>
      <c r="HH48996"/>
      <c r="IW48996" s="36"/>
      <c r="JI48996"/>
      <c r="JJ48996"/>
      <c r="KX48996" s="23"/>
      <c r="KY48996" s="23"/>
    </row>
    <row r="48997" spans="36:311" x14ac:dyDescent="0.2">
      <c r="AJ48997" s="23"/>
      <c r="HH48997"/>
      <c r="IW48997" s="36"/>
      <c r="JI48997"/>
      <c r="JJ48997"/>
      <c r="KX48997" s="23"/>
      <c r="KY48997" s="23"/>
    </row>
    <row r="48998" spans="36:311" x14ac:dyDescent="0.2">
      <c r="AJ48998" s="23"/>
      <c r="HH48998"/>
      <c r="IW48998" s="36"/>
      <c r="JI48998"/>
      <c r="JJ48998"/>
      <c r="KX48998" s="23"/>
      <c r="KY48998" s="23"/>
    </row>
    <row r="48999" spans="36:311" x14ac:dyDescent="0.2">
      <c r="AJ48999" s="23"/>
      <c r="HH48999"/>
      <c r="IW48999" s="36"/>
      <c r="JI48999"/>
      <c r="JJ48999"/>
      <c r="KX48999" s="23"/>
      <c r="KY48999" s="23"/>
    </row>
    <row r="49000" spans="36:311" x14ac:dyDescent="0.2">
      <c r="AJ49000" s="23"/>
      <c r="HH49000"/>
      <c r="IW49000" s="36"/>
      <c r="JI49000"/>
      <c r="JJ49000"/>
      <c r="KX49000" s="23"/>
      <c r="KY49000" s="23"/>
    </row>
    <row r="49001" spans="36:311" x14ac:dyDescent="0.2">
      <c r="AJ49001" s="23"/>
      <c r="HH49001"/>
      <c r="IW49001" s="36"/>
      <c r="JI49001"/>
      <c r="JJ49001"/>
      <c r="KX49001" s="23"/>
      <c r="KY49001" s="23"/>
    </row>
    <row r="49002" spans="36:311" x14ac:dyDescent="0.2">
      <c r="AJ49002" s="23"/>
      <c r="HH49002"/>
      <c r="IW49002" s="36"/>
      <c r="JI49002"/>
      <c r="JJ49002"/>
      <c r="KX49002" s="23"/>
      <c r="KY49002" s="23"/>
    </row>
    <row r="49003" spans="36:311" x14ac:dyDescent="0.2">
      <c r="AJ49003" s="23"/>
      <c r="HH49003"/>
      <c r="IW49003" s="36"/>
      <c r="JI49003"/>
      <c r="JJ49003"/>
      <c r="KX49003" s="23"/>
      <c r="KY49003" s="23"/>
    </row>
    <row r="49004" spans="36:311" x14ac:dyDescent="0.2">
      <c r="AJ49004" s="23"/>
      <c r="HH49004"/>
      <c r="IW49004" s="36"/>
      <c r="JI49004"/>
      <c r="JJ49004"/>
      <c r="KX49004" s="23"/>
      <c r="KY49004" s="23"/>
    </row>
    <row r="49005" spans="36:311" x14ac:dyDescent="0.2">
      <c r="AJ49005" s="23"/>
      <c r="HH49005"/>
      <c r="IW49005" s="36"/>
      <c r="JI49005"/>
      <c r="JJ49005"/>
      <c r="KX49005" s="23"/>
      <c r="KY49005" s="23"/>
    </row>
    <row r="49006" spans="36:311" x14ac:dyDescent="0.2">
      <c r="AJ49006" s="23"/>
      <c r="HH49006"/>
      <c r="IW49006" s="36"/>
      <c r="JI49006"/>
      <c r="JJ49006"/>
      <c r="KX49006" s="23"/>
      <c r="KY49006" s="23"/>
    </row>
    <row r="49007" spans="36:311" x14ac:dyDescent="0.2">
      <c r="AJ49007" s="23"/>
      <c r="HH49007"/>
      <c r="IW49007" s="36"/>
      <c r="JI49007"/>
      <c r="JJ49007"/>
      <c r="KX49007" s="23"/>
      <c r="KY49007" s="23"/>
    </row>
    <row r="49008" spans="36:311" x14ac:dyDescent="0.2">
      <c r="AJ49008" s="23"/>
      <c r="HH49008"/>
      <c r="IW49008" s="36"/>
      <c r="JI49008"/>
      <c r="JJ49008"/>
      <c r="KX49008" s="23"/>
      <c r="KY49008" s="23"/>
    </row>
    <row r="49009" spans="36:311" x14ac:dyDescent="0.2">
      <c r="AJ49009" s="23"/>
      <c r="HH49009"/>
      <c r="IW49009" s="36"/>
      <c r="JI49009"/>
      <c r="JJ49009"/>
      <c r="KX49009" s="23"/>
      <c r="KY49009" s="23"/>
    </row>
    <row r="49010" spans="36:311" x14ac:dyDescent="0.2">
      <c r="AJ49010" s="23"/>
      <c r="HH49010"/>
      <c r="IW49010" s="36"/>
      <c r="JI49010"/>
      <c r="JJ49010"/>
      <c r="KX49010" s="23"/>
      <c r="KY49010" s="23"/>
    </row>
    <row r="49011" spans="36:311" x14ac:dyDescent="0.2">
      <c r="AJ49011" s="23"/>
      <c r="HH49011"/>
      <c r="IW49011" s="36"/>
      <c r="JI49011"/>
      <c r="JJ49011"/>
      <c r="KX49011" s="23"/>
      <c r="KY49011" s="23"/>
    </row>
    <row r="49012" spans="36:311" x14ac:dyDescent="0.2">
      <c r="AJ49012" s="23"/>
      <c r="HH49012"/>
      <c r="IW49012" s="36"/>
      <c r="JI49012"/>
      <c r="JJ49012"/>
      <c r="KX49012" s="23"/>
      <c r="KY49012" s="23"/>
    </row>
    <row r="49013" spans="36:311" x14ac:dyDescent="0.2">
      <c r="AJ49013" s="23"/>
      <c r="HH49013"/>
      <c r="IW49013" s="36"/>
      <c r="JI49013"/>
      <c r="JJ49013"/>
      <c r="KX49013" s="23"/>
      <c r="KY49013" s="23"/>
    </row>
    <row r="49014" spans="36:311" x14ac:dyDescent="0.2">
      <c r="AJ49014" s="23"/>
      <c r="HH49014"/>
      <c r="IW49014" s="36"/>
      <c r="JI49014"/>
      <c r="JJ49014"/>
      <c r="KX49014" s="23"/>
      <c r="KY49014" s="23"/>
    </row>
    <row r="49015" spans="36:311" x14ac:dyDescent="0.2">
      <c r="AJ49015" s="23"/>
      <c r="HH49015"/>
      <c r="IW49015" s="36"/>
      <c r="JI49015"/>
      <c r="JJ49015"/>
      <c r="KX49015" s="23"/>
      <c r="KY49015" s="23"/>
    </row>
    <row r="49016" spans="36:311" x14ac:dyDescent="0.2">
      <c r="AJ49016" s="23"/>
      <c r="HH49016"/>
      <c r="IW49016" s="36"/>
      <c r="JI49016"/>
      <c r="JJ49016"/>
      <c r="KX49016" s="23"/>
      <c r="KY49016" s="23"/>
    </row>
    <row r="49017" spans="36:311" x14ac:dyDescent="0.2">
      <c r="AJ49017" s="23"/>
      <c r="HH49017"/>
      <c r="IW49017" s="36"/>
      <c r="JI49017"/>
      <c r="JJ49017"/>
      <c r="KX49017" s="23"/>
      <c r="KY49017" s="23"/>
    </row>
    <row r="49018" spans="36:311" x14ac:dyDescent="0.2">
      <c r="AJ49018" s="23"/>
      <c r="HH49018"/>
      <c r="IW49018" s="36"/>
      <c r="JI49018"/>
      <c r="JJ49018"/>
      <c r="KX49018" s="23"/>
      <c r="KY49018" s="23"/>
    </row>
    <row r="49019" spans="36:311" x14ac:dyDescent="0.2">
      <c r="AJ49019" s="23"/>
      <c r="HH49019"/>
      <c r="IW49019" s="36"/>
      <c r="JI49019"/>
      <c r="JJ49019"/>
      <c r="KX49019" s="23"/>
      <c r="KY49019" s="23"/>
    </row>
    <row r="49020" spans="36:311" x14ac:dyDescent="0.2">
      <c r="AJ49020" s="23"/>
      <c r="HH49020"/>
      <c r="IW49020" s="36"/>
      <c r="JI49020"/>
      <c r="JJ49020"/>
      <c r="KX49020" s="23"/>
      <c r="KY49020" s="23"/>
    </row>
    <row r="49021" spans="36:311" x14ac:dyDescent="0.2">
      <c r="AJ49021" s="23"/>
      <c r="HH49021"/>
      <c r="IW49021" s="36"/>
      <c r="JI49021"/>
      <c r="JJ49021"/>
      <c r="KX49021" s="23"/>
      <c r="KY49021" s="23"/>
    </row>
    <row r="49022" spans="36:311" x14ac:dyDescent="0.2">
      <c r="AJ49022" s="23"/>
      <c r="HH49022"/>
      <c r="IW49022" s="36"/>
      <c r="JI49022"/>
      <c r="JJ49022"/>
      <c r="KX49022" s="23"/>
      <c r="KY49022" s="23"/>
    </row>
    <row r="49023" spans="36:311" x14ac:dyDescent="0.2">
      <c r="AJ49023" s="23"/>
      <c r="HH49023"/>
      <c r="IW49023" s="36"/>
      <c r="JI49023"/>
      <c r="JJ49023"/>
      <c r="KX49023" s="23"/>
      <c r="KY49023" s="23"/>
    </row>
    <row r="49024" spans="36:311" x14ac:dyDescent="0.2">
      <c r="AJ49024" s="23"/>
      <c r="HH49024"/>
      <c r="IW49024" s="36"/>
      <c r="JI49024"/>
      <c r="JJ49024"/>
      <c r="KX49024" s="23"/>
      <c r="KY49024" s="23"/>
    </row>
    <row r="49025" spans="36:311" x14ac:dyDescent="0.2">
      <c r="AJ49025" s="23"/>
      <c r="HH49025"/>
      <c r="IW49025" s="36"/>
      <c r="JI49025"/>
      <c r="JJ49025"/>
      <c r="KX49025" s="23"/>
      <c r="KY49025" s="23"/>
    </row>
    <row r="49026" spans="36:311" x14ac:dyDescent="0.2">
      <c r="AJ49026" s="23"/>
      <c r="HH49026"/>
      <c r="IW49026" s="36"/>
      <c r="JI49026"/>
      <c r="JJ49026"/>
      <c r="KX49026" s="23"/>
      <c r="KY49026" s="23"/>
    </row>
    <row r="49027" spans="36:311" x14ac:dyDescent="0.2">
      <c r="AJ49027" s="23"/>
      <c r="HH49027"/>
      <c r="IW49027" s="36"/>
      <c r="JI49027"/>
      <c r="JJ49027"/>
      <c r="KX49027" s="23"/>
      <c r="KY49027" s="23"/>
    </row>
    <row r="49028" spans="36:311" x14ac:dyDescent="0.2">
      <c r="AJ49028" s="23"/>
      <c r="HH49028"/>
      <c r="IW49028" s="36"/>
      <c r="JI49028"/>
      <c r="JJ49028"/>
      <c r="KX49028" s="23"/>
      <c r="KY49028" s="23"/>
    </row>
    <row r="49029" spans="36:311" x14ac:dyDescent="0.2">
      <c r="AJ49029" s="23"/>
      <c r="HH49029"/>
      <c r="IW49029" s="36"/>
      <c r="JI49029"/>
      <c r="JJ49029"/>
      <c r="KX49029" s="23"/>
      <c r="KY49029" s="23"/>
    </row>
    <row r="49030" spans="36:311" x14ac:dyDescent="0.2">
      <c r="AJ49030" s="23"/>
      <c r="HH49030"/>
      <c r="IW49030" s="36"/>
      <c r="JI49030"/>
      <c r="JJ49030"/>
      <c r="KX49030" s="23"/>
      <c r="KY49030" s="23"/>
    </row>
    <row r="49031" spans="36:311" x14ac:dyDescent="0.2">
      <c r="AJ49031" s="23"/>
      <c r="HH49031"/>
      <c r="IW49031" s="36"/>
      <c r="JI49031"/>
      <c r="JJ49031"/>
      <c r="KX49031" s="23"/>
      <c r="KY49031" s="23"/>
    </row>
    <row r="49032" spans="36:311" x14ac:dyDescent="0.2">
      <c r="AJ49032" s="23"/>
      <c r="HH49032"/>
      <c r="IW49032" s="36"/>
      <c r="JI49032"/>
      <c r="JJ49032"/>
      <c r="KX49032" s="23"/>
      <c r="KY49032" s="23"/>
    </row>
    <row r="49033" spans="36:311" x14ac:dyDescent="0.2">
      <c r="AJ49033" s="23"/>
      <c r="HH49033"/>
      <c r="IW49033" s="36"/>
      <c r="JI49033"/>
      <c r="JJ49033"/>
      <c r="KX49033" s="23"/>
      <c r="KY49033" s="23"/>
    </row>
    <row r="49034" spans="36:311" x14ac:dyDescent="0.2">
      <c r="AJ49034" s="23"/>
      <c r="HH49034"/>
      <c r="IW49034" s="36"/>
      <c r="JI49034"/>
      <c r="JJ49034"/>
      <c r="KX49034" s="23"/>
      <c r="KY49034" s="23"/>
    </row>
    <row r="49035" spans="36:311" x14ac:dyDescent="0.2">
      <c r="AJ49035" s="23"/>
      <c r="HH49035"/>
      <c r="IW49035" s="36"/>
      <c r="JI49035"/>
      <c r="JJ49035"/>
      <c r="KX49035" s="23"/>
      <c r="KY49035" s="23"/>
    </row>
    <row r="49036" spans="36:311" x14ac:dyDescent="0.2">
      <c r="AJ49036" s="23"/>
      <c r="HH49036"/>
      <c r="IW49036" s="36"/>
      <c r="JI49036"/>
      <c r="JJ49036"/>
      <c r="KX49036" s="23"/>
      <c r="KY49036" s="23"/>
    </row>
    <row r="49037" spans="36:311" x14ac:dyDescent="0.2">
      <c r="AJ49037" s="23"/>
      <c r="HH49037"/>
      <c r="IW49037" s="36"/>
      <c r="JI49037"/>
      <c r="JJ49037"/>
      <c r="KX49037" s="23"/>
      <c r="KY49037" s="23"/>
    </row>
    <row r="49038" spans="36:311" x14ac:dyDescent="0.2">
      <c r="AJ49038" s="23"/>
      <c r="HH49038"/>
      <c r="IW49038" s="36"/>
      <c r="JI49038"/>
      <c r="JJ49038"/>
      <c r="KX49038" s="23"/>
      <c r="KY49038" s="23"/>
    </row>
    <row r="49039" spans="36:311" x14ac:dyDescent="0.2">
      <c r="AJ49039" s="23"/>
      <c r="HH49039"/>
      <c r="IW49039" s="36"/>
      <c r="JI49039"/>
      <c r="JJ49039"/>
      <c r="KX49039" s="23"/>
      <c r="KY49039" s="23"/>
    </row>
    <row r="49040" spans="36:311" x14ac:dyDescent="0.2">
      <c r="AJ49040" s="23"/>
      <c r="HH49040"/>
      <c r="IW49040" s="36"/>
      <c r="JI49040"/>
      <c r="JJ49040"/>
      <c r="KX49040" s="23"/>
      <c r="KY49040" s="23"/>
    </row>
    <row r="49041" spans="36:311" x14ac:dyDescent="0.2">
      <c r="AJ49041" s="23"/>
      <c r="HH49041"/>
      <c r="IW49041" s="36"/>
      <c r="JI49041"/>
      <c r="JJ49041"/>
      <c r="KX49041" s="23"/>
      <c r="KY49041" s="23"/>
    </row>
    <row r="49042" spans="36:311" x14ac:dyDescent="0.2">
      <c r="AJ49042" s="23"/>
      <c r="HH49042"/>
      <c r="IW49042" s="36"/>
      <c r="JI49042"/>
      <c r="JJ49042"/>
      <c r="KX49042" s="23"/>
      <c r="KY49042" s="23"/>
    </row>
    <row r="49043" spans="36:311" x14ac:dyDescent="0.2">
      <c r="AJ49043" s="23"/>
      <c r="HH49043"/>
      <c r="IW49043" s="36"/>
      <c r="JI49043"/>
      <c r="JJ49043"/>
      <c r="KX49043" s="23"/>
      <c r="KY49043" s="23"/>
    </row>
    <row r="49044" spans="36:311" x14ac:dyDescent="0.2">
      <c r="AJ49044" s="23"/>
      <c r="HH49044"/>
      <c r="IW49044" s="36"/>
      <c r="JI49044"/>
      <c r="JJ49044"/>
      <c r="KX49044" s="23"/>
      <c r="KY49044" s="23"/>
    </row>
    <row r="49045" spans="36:311" x14ac:dyDescent="0.2">
      <c r="AJ49045" s="23"/>
      <c r="HH49045"/>
      <c r="IW49045" s="36"/>
      <c r="JI49045"/>
      <c r="JJ49045"/>
      <c r="KX49045" s="23"/>
      <c r="KY49045" s="23"/>
    </row>
    <row r="49046" spans="36:311" x14ac:dyDescent="0.2">
      <c r="AJ49046" s="23"/>
      <c r="HH49046"/>
      <c r="IW49046" s="36"/>
      <c r="JI49046"/>
      <c r="JJ49046"/>
      <c r="KX49046" s="23"/>
      <c r="KY49046" s="23"/>
    </row>
    <row r="49047" spans="36:311" x14ac:dyDescent="0.2">
      <c r="AJ49047" s="23"/>
      <c r="HH49047"/>
      <c r="IW49047" s="36"/>
      <c r="JI49047"/>
      <c r="JJ49047"/>
      <c r="KX49047" s="23"/>
      <c r="KY49047" s="23"/>
    </row>
    <row r="49048" spans="36:311" x14ac:dyDescent="0.2">
      <c r="AJ49048" s="23"/>
      <c r="HH49048"/>
      <c r="IW49048" s="36"/>
      <c r="JI49048"/>
      <c r="JJ49048"/>
      <c r="KX49048" s="23"/>
      <c r="KY49048" s="23"/>
    </row>
    <row r="49049" spans="36:311" x14ac:dyDescent="0.2">
      <c r="AJ49049" s="23"/>
      <c r="HH49049"/>
      <c r="IW49049" s="36"/>
      <c r="JI49049"/>
      <c r="JJ49049"/>
      <c r="KX49049" s="23"/>
      <c r="KY49049" s="23"/>
    </row>
    <row r="49050" spans="36:311" x14ac:dyDescent="0.2">
      <c r="AJ49050" s="23"/>
      <c r="HH49050"/>
      <c r="IW49050" s="36"/>
      <c r="JI49050"/>
      <c r="JJ49050"/>
      <c r="KX49050" s="23"/>
      <c r="KY49050" s="23"/>
    </row>
    <row r="49051" spans="36:311" x14ac:dyDescent="0.2">
      <c r="AJ49051" s="23"/>
      <c r="HH49051"/>
      <c r="IW49051" s="36"/>
      <c r="JI49051"/>
      <c r="JJ49051"/>
      <c r="KX49051" s="23"/>
      <c r="KY49051" s="23"/>
    </row>
    <row r="49052" spans="36:311" x14ac:dyDescent="0.2">
      <c r="AJ49052" s="23"/>
      <c r="HH49052"/>
      <c r="IW49052" s="36"/>
      <c r="JI49052"/>
      <c r="JJ49052"/>
      <c r="KX49052" s="23"/>
      <c r="KY49052" s="23"/>
    </row>
    <row r="49053" spans="36:311" x14ac:dyDescent="0.2">
      <c r="AJ49053" s="23"/>
      <c r="HH49053"/>
      <c r="IW49053" s="36"/>
      <c r="JI49053"/>
      <c r="JJ49053"/>
      <c r="KX49053" s="23"/>
      <c r="KY49053" s="23"/>
    </row>
    <row r="49054" spans="36:311" x14ac:dyDescent="0.2">
      <c r="AJ49054" s="23"/>
      <c r="HH49054"/>
      <c r="IW49054" s="36"/>
      <c r="JI49054"/>
      <c r="JJ49054"/>
      <c r="KX49054" s="23"/>
      <c r="KY49054" s="23"/>
    </row>
    <row r="49055" spans="36:311" x14ac:dyDescent="0.2">
      <c r="AJ49055" s="23"/>
      <c r="HH49055"/>
      <c r="IW49055" s="36"/>
      <c r="JI49055"/>
      <c r="JJ49055"/>
      <c r="KX49055" s="23"/>
      <c r="KY49055" s="23"/>
    </row>
    <row r="49056" spans="36:311" x14ac:dyDescent="0.2">
      <c r="AJ49056" s="23"/>
      <c r="HH49056"/>
      <c r="IW49056" s="36"/>
      <c r="JI49056"/>
      <c r="JJ49056"/>
      <c r="KX49056" s="23"/>
      <c r="KY49056" s="23"/>
    </row>
    <row r="49057" spans="36:311" x14ac:dyDescent="0.2">
      <c r="AJ49057" s="23"/>
      <c r="HH49057"/>
      <c r="IW49057" s="36"/>
      <c r="JI49057"/>
      <c r="JJ49057"/>
      <c r="KX49057" s="23"/>
      <c r="KY49057" s="23"/>
    </row>
    <row r="49058" spans="36:311" x14ac:dyDescent="0.2">
      <c r="AJ49058" s="23"/>
      <c r="HH49058"/>
      <c r="IW49058" s="36"/>
      <c r="JI49058"/>
      <c r="JJ49058"/>
      <c r="KX49058" s="23"/>
      <c r="KY49058" s="23"/>
    </row>
    <row r="49059" spans="36:311" x14ac:dyDescent="0.2">
      <c r="AJ49059" s="23"/>
      <c r="HH49059"/>
      <c r="IW49059" s="36"/>
      <c r="JI49059"/>
      <c r="JJ49059"/>
      <c r="KX49059" s="23"/>
      <c r="KY49059" s="23"/>
    </row>
    <row r="49060" spans="36:311" x14ac:dyDescent="0.2">
      <c r="AJ49060" s="23"/>
      <c r="HH49060"/>
      <c r="IW49060" s="36"/>
      <c r="JI49060"/>
      <c r="JJ49060"/>
      <c r="KX49060" s="23"/>
      <c r="KY49060" s="23"/>
    </row>
    <row r="49061" spans="36:311" x14ac:dyDescent="0.2">
      <c r="AJ49061" s="23"/>
      <c r="HH49061"/>
      <c r="IW49061" s="36"/>
      <c r="JI49061"/>
      <c r="JJ49061"/>
      <c r="KX49061" s="23"/>
      <c r="KY49061" s="23"/>
    </row>
    <row r="49062" spans="36:311" x14ac:dyDescent="0.2">
      <c r="AJ49062" s="23"/>
      <c r="HH49062"/>
      <c r="IW49062" s="36"/>
      <c r="JI49062"/>
      <c r="JJ49062"/>
      <c r="KX49062" s="23"/>
      <c r="KY49062" s="23"/>
    </row>
    <row r="49063" spans="36:311" x14ac:dyDescent="0.2">
      <c r="AJ49063" s="23"/>
      <c r="HH49063"/>
      <c r="IW49063" s="36"/>
      <c r="JI49063"/>
      <c r="JJ49063"/>
      <c r="KX49063" s="23"/>
      <c r="KY49063" s="23"/>
    </row>
    <row r="49064" spans="36:311" x14ac:dyDescent="0.2">
      <c r="AJ49064" s="23"/>
      <c r="HH49064"/>
      <c r="IW49064" s="36"/>
      <c r="JI49064"/>
      <c r="JJ49064"/>
      <c r="KX49064" s="23"/>
      <c r="KY49064" s="23"/>
    </row>
    <row r="49065" spans="36:311" x14ac:dyDescent="0.2">
      <c r="AJ49065" s="23"/>
      <c r="HH49065"/>
      <c r="IW49065" s="36"/>
      <c r="JI49065"/>
      <c r="JJ49065"/>
      <c r="KX49065" s="23"/>
      <c r="KY49065" s="23"/>
    </row>
    <row r="49066" spans="36:311" x14ac:dyDescent="0.2">
      <c r="AJ49066" s="23"/>
      <c r="HH49066"/>
      <c r="IW49066" s="36"/>
      <c r="JI49066"/>
      <c r="JJ49066"/>
      <c r="KX49066" s="23"/>
      <c r="KY49066" s="23"/>
    </row>
    <row r="49067" spans="36:311" x14ac:dyDescent="0.2">
      <c r="AJ49067" s="23"/>
      <c r="HH49067"/>
      <c r="IW49067" s="36"/>
      <c r="JI49067"/>
      <c r="JJ49067"/>
      <c r="KX49067" s="23"/>
      <c r="KY49067" s="23"/>
    </row>
    <row r="49068" spans="36:311" x14ac:dyDescent="0.2">
      <c r="AJ49068" s="23"/>
      <c r="HH49068"/>
      <c r="IW49068" s="36"/>
      <c r="JI49068"/>
      <c r="JJ49068"/>
      <c r="KX49068" s="23"/>
      <c r="KY49068" s="23"/>
    </row>
    <row r="49069" spans="36:311" x14ac:dyDescent="0.2">
      <c r="AJ49069" s="23"/>
      <c r="HH49069"/>
      <c r="IW49069" s="36"/>
      <c r="JI49069"/>
      <c r="JJ49069"/>
      <c r="KX49069" s="23"/>
      <c r="KY49069" s="23"/>
    </row>
    <row r="49070" spans="36:311" x14ac:dyDescent="0.2">
      <c r="AJ49070" s="23"/>
      <c r="HH49070"/>
      <c r="IW49070" s="36"/>
      <c r="JI49070"/>
      <c r="JJ49070"/>
      <c r="KX49070" s="23"/>
      <c r="KY49070" s="23"/>
    </row>
    <row r="49071" spans="36:311" x14ac:dyDescent="0.2">
      <c r="AJ49071" s="23"/>
      <c r="HH49071"/>
      <c r="IW49071" s="36"/>
      <c r="JI49071"/>
      <c r="JJ49071"/>
      <c r="KX49071" s="23"/>
      <c r="KY49071" s="23"/>
    </row>
    <row r="49072" spans="36:311" x14ac:dyDescent="0.2">
      <c r="AJ49072" s="23"/>
      <c r="HH49072"/>
      <c r="IW49072" s="36"/>
      <c r="JI49072"/>
      <c r="JJ49072"/>
      <c r="KX49072" s="23"/>
      <c r="KY49072" s="23"/>
    </row>
    <row r="49073" spans="36:311" x14ac:dyDescent="0.2">
      <c r="AJ49073" s="23"/>
      <c r="HH49073"/>
      <c r="IW49073" s="36"/>
      <c r="JI49073"/>
      <c r="JJ49073"/>
      <c r="KX49073" s="23"/>
      <c r="KY49073" s="23"/>
    </row>
    <row r="49074" spans="36:311" x14ac:dyDescent="0.2">
      <c r="AJ49074" s="23"/>
      <c r="HH49074"/>
      <c r="IW49074" s="36"/>
      <c r="JI49074"/>
      <c r="JJ49074"/>
      <c r="KX49074" s="23"/>
      <c r="KY49074" s="23"/>
    </row>
    <row r="49075" spans="36:311" x14ac:dyDescent="0.2">
      <c r="AJ49075" s="23"/>
      <c r="HH49075"/>
      <c r="IW49075" s="36"/>
      <c r="JI49075"/>
      <c r="JJ49075"/>
      <c r="KX49075" s="23"/>
      <c r="KY49075" s="23"/>
    </row>
    <row r="49076" spans="36:311" x14ac:dyDescent="0.2">
      <c r="AJ49076" s="23"/>
      <c r="HH49076"/>
      <c r="IW49076" s="36"/>
      <c r="JI49076"/>
      <c r="JJ49076"/>
      <c r="KX49076" s="23"/>
      <c r="KY49076" s="23"/>
    </row>
    <row r="49077" spans="36:311" x14ac:dyDescent="0.2">
      <c r="AJ49077" s="23"/>
      <c r="HH49077"/>
      <c r="IW49077" s="36"/>
      <c r="JI49077"/>
      <c r="JJ49077"/>
      <c r="KX49077" s="23"/>
      <c r="KY49077" s="23"/>
    </row>
    <row r="49078" spans="36:311" x14ac:dyDescent="0.2">
      <c r="AJ49078" s="23"/>
      <c r="HH49078"/>
      <c r="IW49078" s="36"/>
      <c r="JI49078"/>
      <c r="JJ49078"/>
      <c r="KX49078" s="23"/>
      <c r="KY49078" s="23"/>
    </row>
    <row r="49079" spans="36:311" x14ac:dyDescent="0.2">
      <c r="AJ49079" s="23"/>
      <c r="HH49079"/>
      <c r="IW49079" s="36"/>
      <c r="JI49079"/>
      <c r="JJ49079"/>
      <c r="KX49079" s="23"/>
      <c r="KY49079" s="23"/>
    </row>
    <row r="49080" spans="36:311" x14ac:dyDescent="0.2">
      <c r="AJ49080" s="23"/>
      <c r="HH49080"/>
      <c r="IW49080" s="36"/>
      <c r="JI49080"/>
      <c r="JJ49080"/>
      <c r="KX49080" s="23"/>
      <c r="KY49080" s="23"/>
    </row>
    <row r="49081" spans="36:311" x14ac:dyDescent="0.2">
      <c r="AJ49081" s="23"/>
      <c r="HH49081"/>
      <c r="IW49081" s="36"/>
      <c r="JI49081"/>
      <c r="JJ49081"/>
      <c r="KX49081" s="23"/>
      <c r="KY49081" s="23"/>
    </row>
    <row r="49082" spans="36:311" x14ac:dyDescent="0.2">
      <c r="AJ49082" s="23"/>
      <c r="HH49082"/>
      <c r="IW49082" s="36"/>
      <c r="JI49082"/>
      <c r="JJ49082"/>
      <c r="KX49082" s="23"/>
      <c r="KY49082" s="23"/>
    </row>
    <row r="49083" spans="36:311" x14ac:dyDescent="0.2">
      <c r="AJ49083" s="23"/>
      <c r="HH49083"/>
      <c r="IW49083" s="36"/>
      <c r="JI49083"/>
      <c r="JJ49083"/>
      <c r="KX49083" s="23"/>
      <c r="KY49083" s="23"/>
    </row>
    <row r="49084" spans="36:311" x14ac:dyDescent="0.2">
      <c r="AJ49084" s="23"/>
      <c r="HH49084"/>
      <c r="IW49084" s="36"/>
      <c r="JI49084"/>
      <c r="JJ49084"/>
      <c r="KX49084" s="23"/>
      <c r="KY49084" s="23"/>
    </row>
    <row r="49085" spans="36:311" x14ac:dyDescent="0.2">
      <c r="AJ49085" s="23"/>
      <c r="HH49085"/>
      <c r="IW49085" s="36"/>
      <c r="JI49085"/>
      <c r="JJ49085"/>
      <c r="KX49085" s="23"/>
      <c r="KY49085" s="23"/>
    </row>
    <row r="49086" spans="36:311" x14ac:dyDescent="0.2">
      <c r="AJ49086" s="23"/>
      <c r="HH49086"/>
      <c r="IW49086" s="36"/>
      <c r="JI49086"/>
      <c r="JJ49086"/>
      <c r="KX49086" s="23"/>
      <c r="KY49086" s="23"/>
    </row>
    <row r="49087" spans="36:311" x14ac:dyDescent="0.2">
      <c r="AJ49087" s="23"/>
      <c r="HH49087"/>
      <c r="IW49087" s="36"/>
      <c r="JI49087"/>
      <c r="JJ49087"/>
      <c r="KX49087" s="23"/>
      <c r="KY49087" s="23"/>
    </row>
    <row r="49088" spans="36:311" x14ac:dyDescent="0.2">
      <c r="AJ49088" s="23"/>
      <c r="HH49088"/>
      <c r="IW49088" s="36"/>
      <c r="JI49088"/>
      <c r="JJ49088"/>
      <c r="KX49088" s="23"/>
      <c r="KY49088" s="23"/>
    </row>
    <row r="49089" spans="36:311" x14ac:dyDescent="0.2">
      <c r="AJ49089" s="23"/>
      <c r="HH49089"/>
      <c r="IW49089" s="36"/>
      <c r="JI49089"/>
      <c r="JJ49089"/>
      <c r="KX49089" s="23"/>
      <c r="KY49089" s="23"/>
    </row>
    <row r="49090" spans="36:311" x14ac:dyDescent="0.2">
      <c r="AJ49090" s="23"/>
      <c r="HH49090"/>
      <c r="IW49090" s="36"/>
      <c r="JI49090"/>
      <c r="JJ49090"/>
      <c r="KX49090" s="23"/>
      <c r="KY49090" s="23"/>
    </row>
    <row r="49091" spans="36:311" x14ac:dyDescent="0.2">
      <c r="AJ49091" s="23"/>
      <c r="HH49091"/>
      <c r="IW49091" s="36"/>
      <c r="JI49091"/>
      <c r="JJ49091"/>
      <c r="KX49091" s="23"/>
      <c r="KY49091" s="23"/>
    </row>
    <row r="49092" spans="36:311" x14ac:dyDescent="0.2">
      <c r="AJ49092" s="23"/>
      <c r="HH49092"/>
      <c r="IW49092" s="36"/>
      <c r="JI49092"/>
      <c r="JJ49092"/>
      <c r="KX49092" s="23"/>
      <c r="KY49092" s="23"/>
    </row>
    <row r="49093" spans="36:311" x14ac:dyDescent="0.2">
      <c r="AJ49093" s="23"/>
      <c r="HH49093"/>
      <c r="IW49093" s="36"/>
      <c r="JI49093"/>
      <c r="JJ49093"/>
      <c r="KX49093" s="23"/>
      <c r="KY49093" s="23"/>
    </row>
    <row r="49094" spans="36:311" x14ac:dyDescent="0.2">
      <c r="AJ49094" s="23"/>
      <c r="HH49094"/>
      <c r="IW49094" s="36"/>
      <c r="JI49094"/>
      <c r="JJ49094"/>
      <c r="KX49094" s="23"/>
      <c r="KY49094" s="23"/>
    </row>
    <row r="49095" spans="36:311" x14ac:dyDescent="0.2">
      <c r="AJ49095" s="23"/>
      <c r="HH49095"/>
      <c r="IW49095" s="36"/>
      <c r="JI49095"/>
      <c r="JJ49095"/>
      <c r="KX49095" s="23"/>
      <c r="KY49095" s="23"/>
    </row>
    <row r="49096" spans="36:311" x14ac:dyDescent="0.2">
      <c r="AJ49096" s="23"/>
      <c r="HH49096"/>
      <c r="IW49096" s="36"/>
      <c r="JI49096"/>
      <c r="JJ49096"/>
      <c r="KX49096" s="23"/>
      <c r="KY49096" s="23"/>
    </row>
    <row r="49097" spans="36:311" x14ac:dyDescent="0.2">
      <c r="AJ49097" s="23"/>
      <c r="HH49097"/>
      <c r="IW49097" s="36"/>
      <c r="JI49097"/>
      <c r="JJ49097"/>
      <c r="KX49097" s="23"/>
      <c r="KY49097" s="23"/>
    </row>
    <row r="49098" spans="36:311" x14ac:dyDescent="0.2">
      <c r="AJ49098" s="23"/>
      <c r="HH49098"/>
      <c r="IW49098" s="36"/>
      <c r="JI49098"/>
      <c r="JJ49098"/>
      <c r="KX49098" s="23"/>
      <c r="KY49098" s="23"/>
    </row>
    <row r="49099" spans="36:311" x14ac:dyDescent="0.2">
      <c r="AJ49099" s="23"/>
      <c r="HH49099"/>
      <c r="IW49099" s="36"/>
      <c r="JI49099"/>
      <c r="JJ49099"/>
      <c r="KX49099" s="23"/>
      <c r="KY49099" s="23"/>
    </row>
    <row r="49100" spans="36:311" x14ac:dyDescent="0.2">
      <c r="AJ49100" s="23"/>
      <c r="HH49100"/>
      <c r="IW49100" s="36"/>
      <c r="JI49100"/>
      <c r="JJ49100"/>
      <c r="KX49100" s="23"/>
      <c r="KY49100" s="23"/>
    </row>
    <row r="49101" spans="36:311" x14ac:dyDescent="0.2">
      <c r="AJ49101" s="23"/>
      <c r="HH49101"/>
      <c r="IW49101" s="36"/>
      <c r="JI49101"/>
      <c r="JJ49101"/>
      <c r="KX49101" s="23"/>
      <c r="KY49101" s="23"/>
    </row>
    <row r="49102" spans="36:311" x14ac:dyDescent="0.2">
      <c r="AJ49102" s="23"/>
      <c r="HH49102"/>
      <c r="IW49102" s="36"/>
      <c r="JI49102"/>
      <c r="JJ49102"/>
      <c r="KX49102" s="23"/>
      <c r="KY49102" s="23"/>
    </row>
    <row r="49103" spans="36:311" x14ac:dyDescent="0.2">
      <c r="AJ49103" s="23"/>
      <c r="HH49103"/>
      <c r="IW49103" s="36"/>
      <c r="JI49103"/>
      <c r="JJ49103"/>
      <c r="KX49103" s="23"/>
      <c r="KY49103" s="23"/>
    </row>
    <row r="49104" spans="36:311" x14ac:dyDescent="0.2">
      <c r="AJ49104" s="23"/>
      <c r="HH49104"/>
      <c r="IW49104" s="36"/>
      <c r="JI49104"/>
      <c r="JJ49104"/>
      <c r="KX49104" s="23"/>
      <c r="KY49104" s="23"/>
    </row>
    <row r="49105" spans="36:311" x14ac:dyDescent="0.2">
      <c r="AJ49105" s="23"/>
      <c r="HH49105"/>
      <c r="IW49105" s="36"/>
      <c r="JI49105"/>
      <c r="JJ49105"/>
      <c r="KX49105" s="23"/>
      <c r="KY49105" s="23"/>
    </row>
    <row r="49106" spans="36:311" x14ac:dyDescent="0.2">
      <c r="AJ49106" s="23"/>
      <c r="HH49106"/>
      <c r="IW49106" s="36"/>
      <c r="JI49106"/>
      <c r="JJ49106"/>
      <c r="KX49106" s="23"/>
      <c r="KY49106" s="23"/>
    </row>
    <row r="49107" spans="36:311" x14ac:dyDescent="0.2">
      <c r="AJ49107" s="23"/>
      <c r="HH49107"/>
      <c r="IW49107" s="36"/>
      <c r="JI49107"/>
      <c r="JJ49107"/>
      <c r="KX49107" s="23"/>
      <c r="KY49107" s="23"/>
    </row>
    <row r="49108" spans="36:311" x14ac:dyDescent="0.2">
      <c r="AJ49108" s="23"/>
      <c r="HH49108"/>
      <c r="IW49108" s="36"/>
      <c r="JI49108"/>
      <c r="JJ49108"/>
      <c r="KX49108" s="23"/>
      <c r="KY49108" s="23"/>
    </row>
    <row r="49109" spans="36:311" x14ac:dyDescent="0.2">
      <c r="AJ49109" s="23"/>
      <c r="HH49109"/>
      <c r="IW49109" s="36"/>
      <c r="JI49109"/>
      <c r="JJ49109"/>
      <c r="KX49109" s="23"/>
      <c r="KY49109" s="23"/>
    </row>
    <row r="49110" spans="36:311" x14ac:dyDescent="0.2">
      <c r="AJ49110" s="23"/>
      <c r="HH49110"/>
      <c r="IW49110" s="36"/>
      <c r="JI49110"/>
      <c r="JJ49110"/>
      <c r="KX49110" s="23"/>
      <c r="KY49110" s="23"/>
    </row>
    <row r="49111" spans="36:311" x14ac:dyDescent="0.2">
      <c r="AJ49111" s="23"/>
      <c r="HH49111"/>
      <c r="IW49111" s="36"/>
      <c r="JI49111"/>
      <c r="JJ49111"/>
      <c r="KX49111" s="23"/>
      <c r="KY49111" s="23"/>
    </row>
    <row r="49112" spans="36:311" x14ac:dyDescent="0.2">
      <c r="AJ49112" s="23"/>
      <c r="HH49112"/>
      <c r="IW49112" s="36"/>
      <c r="JI49112"/>
      <c r="JJ49112"/>
      <c r="KX49112" s="23"/>
      <c r="KY49112" s="23"/>
    </row>
    <row r="49113" spans="36:311" x14ac:dyDescent="0.2">
      <c r="AJ49113" s="23"/>
      <c r="HH49113"/>
      <c r="IW49113" s="36"/>
      <c r="JI49113"/>
      <c r="JJ49113"/>
      <c r="KX49113" s="23"/>
      <c r="KY49113" s="23"/>
    </row>
    <row r="49114" spans="36:311" x14ac:dyDescent="0.2">
      <c r="AJ49114" s="23"/>
      <c r="HH49114"/>
      <c r="IW49114" s="36"/>
      <c r="JI49114"/>
      <c r="JJ49114"/>
      <c r="KX49114" s="23"/>
      <c r="KY49114" s="23"/>
    </row>
    <row r="49115" spans="36:311" x14ac:dyDescent="0.2">
      <c r="AJ49115" s="23"/>
      <c r="HH49115"/>
      <c r="IW49115" s="36"/>
      <c r="JI49115"/>
      <c r="JJ49115"/>
      <c r="KX49115" s="23"/>
      <c r="KY49115" s="23"/>
    </row>
    <row r="49116" spans="36:311" x14ac:dyDescent="0.2">
      <c r="AJ49116" s="23"/>
      <c r="HH49116"/>
      <c r="IW49116" s="36"/>
      <c r="JI49116"/>
      <c r="JJ49116"/>
      <c r="KX49116" s="23"/>
      <c r="KY49116" s="23"/>
    </row>
    <row r="49117" spans="36:311" x14ac:dyDescent="0.2">
      <c r="AJ49117" s="23"/>
      <c r="HH49117"/>
      <c r="IW49117" s="36"/>
      <c r="JI49117"/>
      <c r="JJ49117"/>
      <c r="KX49117" s="23"/>
      <c r="KY49117" s="23"/>
    </row>
    <row r="49118" spans="36:311" x14ac:dyDescent="0.2">
      <c r="AJ49118" s="23"/>
      <c r="HH49118"/>
      <c r="IW49118" s="36"/>
      <c r="JI49118"/>
      <c r="JJ49118"/>
      <c r="KX49118" s="23"/>
      <c r="KY49118" s="23"/>
    </row>
    <row r="49119" spans="36:311" x14ac:dyDescent="0.2">
      <c r="AJ49119" s="23"/>
      <c r="HH49119"/>
      <c r="IW49119" s="36"/>
      <c r="JI49119"/>
      <c r="JJ49119"/>
      <c r="KX49119" s="23"/>
      <c r="KY49119" s="23"/>
    </row>
    <row r="49120" spans="36:311" x14ac:dyDescent="0.2">
      <c r="AJ49120" s="23"/>
      <c r="HH49120"/>
      <c r="IW49120" s="36"/>
      <c r="JI49120"/>
      <c r="JJ49120"/>
      <c r="KX49120" s="23"/>
      <c r="KY49120" s="23"/>
    </row>
    <row r="49121" spans="36:311" x14ac:dyDescent="0.2">
      <c r="AJ49121" s="23"/>
      <c r="HH49121"/>
      <c r="IW49121" s="36"/>
      <c r="JI49121"/>
      <c r="JJ49121"/>
      <c r="KX49121" s="23"/>
      <c r="KY49121" s="23"/>
    </row>
    <row r="49122" spans="36:311" x14ac:dyDescent="0.2">
      <c r="AJ49122" s="23"/>
      <c r="HH49122"/>
      <c r="IW49122" s="36"/>
      <c r="JI49122"/>
      <c r="JJ49122"/>
      <c r="KX49122" s="23"/>
      <c r="KY49122" s="23"/>
    </row>
    <row r="49123" spans="36:311" x14ac:dyDescent="0.2">
      <c r="AJ49123" s="23"/>
      <c r="HH49123"/>
      <c r="IW49123" s="36"/>
      <c r="JI49123"/>
      <c r="JJ49123"/>
      <c r="KX49123" s="23"/>
      <c r="KY49123" s="23"/>
    </row>
    <row r="49124" spans="36:311" x14ac:dyDescent="0.2">
      <c r="AJ49124" s="23"/>
      <c r="HH49124"/>
      <c r="IW49124" s="36"/>
      <c r="JI49124"/>
      <c r="JJ49124"/>
      <c r="KX49124" s="23"/>
      <c r="KY49124" s="23"/>
    </row>
    <row r="49125" spans="36:311" x14ac:dyDescent="0.2">
      <c r="AJ49125" s="23"/>
      <c r="HH49125"/>
      <c r="IW49125" s="36"/>
      <c r="JI49125"/>
      <c r="JJ49125"/>
      <c r="KX49125" s="23"/>
      <c r="KY49125" s="23"/>
    </row>
    <row r="49126" spans="36:311" x14ac:dyDescent="0.2">
      <c r="AJ49126" s="23"/>
      <c r="HH49126"/>
      <c r="IW49126" s="36"/>
      <c r="JI49126"/>
      <c r="JJ49126"/>
      <c r="KX49126" s="23"/>
      <c r="KY49126" s="23"/>
    </row>
    <row r="49127" spans="36:311" x14ac:dyDescent="0.2">
      <c r="AJ49127" s="23"/>
      <c r="HH49127"/>
      <c r="IW49127" s="36"/>
      <c r="JI49127"/>
      <c r="JJ49127"/>
      <c r="KX49127" s="23"/>
      <c r="KY49127" s="23"/>
    </row>
    <row r="49128" spans="36:311" x14ac:dyDescent="0.2">
      <c r="AJ49128" s="23"/>
      <c r="HH49128"/>
      <c r="IW49128" s="36"/>
      <c r="JI49128"/>
      <c r="JJ49128"/>
      <c r="KX49128" s="23"/>
      <c r="KY49128" s="23"/>
    </row>
    <row r="49129" spans="36:311" x14ac:dyDescent="0.2">
      <c r="AJ49129" s="23"/>
      <c r="HH49129"/>
      <c r="IW49129" s="36"/>
      <c r="JI49129"/>
      <c r="JJ49129"/>
      <c r="KX49129" s="23"/>
      <c r="KY49129" s="23"/>
    </row>
    <row r="49130" spans="36:311" x14ac:dyDescent="0.2">
      <c r="AJ49130" s="23"/>
      <c r="HH49130"/>
      <c r="IW49130" s="36"/>
      <c r="JI49130"/>
      <c r="JJ49130"/>
      <c r="KX49130" s="23"/>
      <c r="KY49130" s="23"/>
    </row>
    <row r="49131" spans="36:311" x14ac:dyDescent="0.2">
      <c r="AJ49131" s="23"/>
      <c r="HH49131"/>
      <c r="IW49131" s="36"/>
      <c r="JI49131"/>
      <c r="JJ49131"/>
      <c r="KX49131" s="23"/>
      <c r="KY49131" s="23"/>
    </row>
    <row r="49132" spans="36:311" x14ac:dyDescent="0.2">
      <c r="AJ49132" s="23"/>
      <c r="HH49132"/>
      <c r="IW49132" s="36"/>
      <c r="JI49132"/>
      <c r="JJ49132"/>
      <c r="KX49132" s="23"/>
      <c r="KY49132" s="23"/>
    </row>
    <row r="49133" spans="36:311" x14ac:dyDescent="0.2">
      <c r="AJ49133" s="23"/>
      <c r="HH49133"/>
      <c r="IW49133" s="36"/>
      <c r="JI49133"/>
      <c r="JJ49133"/>
      <c r="KX49133" s="23"/>
      <c r="KY49133" s="23"/>
    </row>
    <row r="49134" spans="36:311" x14ac:dyDescent="0.2">
      <c r="AJ49134" s="23"/>
      <c r="HH49134"/>
      <c r="IW49134" s="36"/>
      <c r="JI49134"/>
      <c r="JJ49134"/>
      <c r="KX49134" s="23"/>
      <c r="KY49134" s="23"/>
    </row>
    <row r="49135" spans="36:311" x14ac:dyDescent="0.2">
      <c r="AJ49135" s="23"/>
      <c r="HH49135"/>
      <c r="IW49135" s="36"/>
      <c r="JI49135"/>
      <c r="JJ49135"/>
      <c r="KX49135" s="23"/>
      <c r="KY49135" s="23"/>
    </row>
    <row r="49136" spans="36:311" x14ac:dyDescent="0.2">
      <c r="AJ49136" s="23"/>
      <c r="HH49136"/>
      <c r="IW49136" s="36"/>
      <c r="JI49136"/>
      <c r="JJ49136"/>
      <c r="KX49136" s="23"/>
      <c r="KY49136" s="23"/>
    </row>
    <row r="49137" spans="36:311" x14ac:dyDescent="0.2">
      <c r="AJ49137" s="23"/>
      <c r="HH49137"/>
      <c r="IW49137" s="36"/>
      <c r="JI49137"/>
      <c r="JJ49137"/>
      <c r="KX49137" s="23"/>
      <c r="KY49137" s="23"/>
    </row>
    <row r="49138" spans="36:311" x14ac:dyDescent="0.2">
      <c r="AJ49138" s="23"/>
      <c r="HH49138"/>
      <c r="IW49138" s="36"/>
      <c r="JI49138"/>
      <c r="JJ49138"/>
      <c r="KX49138" s="23"/>
      <c r="KY49138" s="23"/>
    </row>
    <row r="49139" spans="36:311" x14ac:dyDescent="0.2">
      <c r="AJ49139" s="23"/>
      <c r="HH49139"/>
      <c r="IW49139" s="36"/>
      <c r="JI49139"/>
      <c r="JJ49139"/>
      <c r="KX49139" s="23"/>
      <c r="KY49139" s="23"/>
    </row>
    <row r="49140" spans="36:311" x14ac:dyDescent="0.2">
      <c r="AJ49140" s="23"/>
      <c r="HH49140"/>
      <c r="IW49140" s="36"/>
      <c r="JI49140"/>
      <c r="JJ49140"/>
      <c r="KX49140" s="23"/>
      <c r="KY49140" s="23"/>
    </row>
    <row r="49141" spans="36:311" x14ac:dyDescent="0.2">
      <c r="AJ49141" s="23"/>
      <c r="HH49141"/>
      <c r="IW49141" s="36"/>
      <c r="JI49141"/>
      <c r="JJ49141"/>
      <c r="KX49141" s="23"/>
      <c r="KY49141" s="23"/>
    </row>
    <row r="49142" spans="36:311" x14ac:dyDescent="0.2">
      <c r="AJ49142" s="23"/>
      <c r="HH49142"/>
      <c r="IW49142" s="36"/>
      <c r="JI49142"/>
      <c r="JJ49142"/>
      <c r="KX49142" s="23"/>
      <c r="KY49142" s="23"/>
    </row>
    <row r="49143" spans="36:311" x14ac:dyDescent="0.2">
      <c r="AJ49143" s="23"/>
      <c r="HH49143"/>
      <c r="IW49143" s="36"/>
      <c r="JI49143"/>
      <c r="JJ49143"/>
      <c r="KX49143" s="23"/>
      <c r="KY49143" s="23"/>
    </row>
    <row r="49144" spans="36:311" x14ac:dyDescent="0.2">
      <c r="AJ49144" s="23"/>
      <c r="HH49144"/>
      <c r="IW49144" s="36"/>
      <c r="JI49144"/>
      <c r="JJ49144"/>
      <c r="KX49144" s="23"/>
      <c r="KY49144" s="23"/>
    </row>
    <row r="49145" spans="36:311" x14ac:dyDescent="0.2">
      <c r="AJ49145" s="23"/>
      <c r="HH49145"/>
      <c r="IW49145" s="36"/>
      <c r="JI49145"/>
      <c r="JJ49145"/>
      <c r="KX49145" s="23"/>
      <c r="KY49145" s="23"/>
    </row>
    <row r="49146" spans="36:311" x14ac:dyDescent="0.2">
      <c r="AJ49146" s="23"/>
      <c r="HH49146"/>
      <c r="IW49146" s="36"/>
      <c r="JI49146"/>
      <c r="JJ49146"/>
      <c r="KX49146" s="23"/>
      <c r="KY49146" s="23"/>
    </row>
    <row r="49147" spans="36:311" x14ac:dyDescent="0.2">
      <c r="AJ49147" s="23"/>
      <c r="HH49147"/>
      <c r="IW49147" s="36"/>
      <c r="JI49147"/>
      <c r="JJ49147"/>
      <c r="KX49147" s="23"/>
      <c r="KY49147" s="23"/>
    </row>
    <row r="49148" spans="36:311" x14ac:dyDescent="0.2">
      <c r="AJ49148" s="23"/>
      <c r="HH49148"/>
      <c r="IW49148" s="36"/>
      <c r="JI49148"/>
      <c r="JJ49148"/>
      <c r="KX49148" s="23"/>
      <c r="KY49148" s="23"/>
    </row>
    <row r="49149" spans="36:311" x14ac:dyDescent="0.2">
      <c r="AJ49149" s="23"/>
      <c r="HH49149"/>
      <c r="IW49149" s="36"/>
      <c r="JI49149"/>
      <c r="JJ49149"/>
      <c r="KX49149" s="23"/>
      <c r="KY49149" s="23"/>
    </row>
    <row r="49150" spans="36:311" x14ac:dyDescent="0.2">
      <c r="AJ49150" s="23"/>
      <c r="HH49150"/>
      <c r="IW49150" s="36"/>
      <c r="JI49150"/>
      <c r="JJ49150"/>
      <c r="KX49150" s="23"/>
      <c r="KY49150" s="23"/>
    </row>
    <row r="49151" spans="36:311" x14ac:dyDescent="0.2">
      <c r="AJ49151" s="23"/>
      <c r="HH49151"/>
      <c r="IW49151" s="36"/>
      <c r="JI49151"/>
      <c r="JJ49151"/>
      <c r="KX49151" s="23"/>
      <c r="KY49151" s="23"/>
    </row>
    <row r="49152" spans="36:311" x14ac:dyDescent="0.2">
      <c r="AJ49152" s="23"/>
      <c r="HH49152"/>
      <c r="IW49152" s="36"/>
      <c r="JI49152"/>
      <c r="JJ49152"/>
      <c r="KX49152" s="23"/>
      <c r="KY49152" s="23"/>
    </row>
    <row r="49153" spans="36:311" x14ac:dyDescent="0.2">
      <c r="AJ49153" s="23"/>
      <c r="HH49153"/>
      <c r="IW49153" s="36"/>
      <c r="JI49153"/>
      <c r="JJ49153"/>
      <c r="KX49153" s="23"/>
      <c r="KY49153" s="23"/>
    </row>
    <row r="49154" spans="36:311" x14ac:dyDescent="0.2">
      <c r="AJ49154" s="23"/>
      <c r="HH49154"/>
      <c r="IW49154" s="36"/>
      <c r="JI49154"/>
      <c r="JJ49154"/>
      <c r="KX49154" s="23"/>
      <c r="KY49154" s="23"/>
    </row>
    <row r="49155" spans="36:311" x14ac:dyDescent="0.2">
      <c r="AJ49155" s="23"/>
      <c r="HH49155"/>
      <c r="IW49155" s="36"/>
      <c r="JI49155"/>
      <c r="JJ49155"/>
      <c r="KX49155" s="23"/>
      <c r="KY49155" s="23"/>
    </row>
    <row r="49156" spans="36:311" x14ac:dyDescent="0.2">
      <c r="AJ49156" s="23"/>
      <c r="HH49156"/>
      <c r="IW49156" s="36"/>
      <c r="JI49156"/>
      <c r="JJ49156"/>
      <c r="KX49156" s="23"/>
      <c r="KY49156" s="23"/>
    </row>
    <row r="49157" spans="36:311" x14ac:dyDescent="0.2">
      <c r="AJ49157" s="23"/>
      <c r="HH49157"/>
      <c r="IW49157" s="36"/>
      <c r="JI49157"/>
      <c r="JJ49157"/>
      <c r="KX49157" s="23"/>
      <c r="KY49157" s="23"/>
    </row>
    <row r="49158" spans="36:311" x14ac:dyDescent="0.2">
      <c r="AJ49158" s="23"/>
      <c r="HH49158"/>
      <c r="IW49158" s="36"/>
      <c r="JI49158"/>
      <c r="JJ49158"/>
      <c r="KX49158" s="23"/>
      <c r="KY49158" s="23"/>
    </row>
    <row r="49159" spans="36:311" x14ac:dyDescent="0.2">
      <c r="AJ49159" s="23"/>
      <c r="HH49159"/>
      <c r="IW49159" s="36"/>
      <c r="JI49159"/>
      <c r="JJ49159"/>
      <c r="KX49159" s="23"/>
      <c r="KY49159" s="23"/>
    </row>
    <row r="49160" spans="36:311" x14ac:dyDescent="0.2">
      <c r="AJ49160" s="23"/>
      <c r="HH49160"/>
      <c r="IW49160" s="36"/>
      <c r="JI49160"/>
      <c r="JJ49160"/>
      <c r="KX49160" s="23"/>
      <c r="KY49160" s="23"/>
    </row>
    <row r="49161" spans="36:311" x14ac:dyDescent="0.2">
      <c r="AJ49161" s="23"/>
      <c r="HH49161"/>
      <c r="IW49161" s="36"/>
      <c r="JI49161"/>
      <c r="JJ49161"/>
      <c r="KX49161" s="23"/>
      <c r="KY49161" s="23"/>
    </row>
    <row r="49162" spans="36:311" x14ac:dyDescent="0.2">
      <c r="AJ49162" s="23"/>
      <c r="HH49162"/>
      <c r="IW49162" s="36"/>
      <c r="JI49162"/>
      <c r="JJ49162"/>
      <c r="KX49162" s="23"/>
      <c r="KY49162" s="23"/>
    </row>
    <row r="49163" spans="36:311" x14ac:dyDescent="0.2">
      <c r="AJ49163" s="23"/>
      <c r="HH49163"/>
      <c r="IW49163" s="36"/>
      <c r="JI49163"/>
      <c r="JJ49163"/>
      <c r="KX49163" s="23"/>
      <c r="KY49163" s="23"/>
    </row>
    <row r="49164" spans="36:311" x14ac:dyDescent="0.2">
      <c r="AJ49164" s="23"/>
      <c r="HH49164"/>
      <c r="IW49164" s="36"/>
      <c r="JI49164"/>
      <c r="JJ49164"/>
      <c r="KX49164" s="23"/>
      <c r="KY49164" s="23"/>
    </row>
    <row r="49165" spans="36:311" x14ac:dyDescent="0.2">
      <c r="AJ49165" s="23"/>
      <c r="HH49165"/>
      <c r="IW49165" s="36"/>
      <c r="JI49165"/>
      <c r="JJ49165"/>
      <c r="KX49165" s="23"/>
      <c r="KY49165" s="23"/>
    </row>
    <row r="49166" spans="36:311" x14ac:dyDescent="0.2">
      <c r="AJ49166" s="23"/>
      <c r="HH49166"/>
      <c r="IW49166" s="36"/>
      <c r="JI49166"/>
      <c r="JJ49166"/>
      <c r="KX49166" s="23"/>
      <c r="KY49166" s="23"/>
    </row>
    <row r="49167" spans="36:311" x14ac:dyDescent="0.2">
      <c r="AJ49167" s="23"/>
      <c r="HH49167"/>
      <c r="IW49167" s="36"/>
      <c r="JI49167"/>
      <c r="JJ49167"/>
      <c r="KX49167" s="23"/>
      <c r="KY49167" s="23"/>
    </row>
    <row r="49168" spans="36:311" x14ac:dyDescent="0.2">
      <c r="AJ49168" s="23"/>
      <c r="HH49168"/>
      <c r="IW49168" s="36"/>
      <c r="JI49168"/>
      <c r="JJ49168"/>
      <c r="KX49168" s="23"/>
      <c r="KY49168" s="23"/>
    </row>
    <row r="49169" spans="36:311" x14ac:dyDescent="0.2">
      <c r="AJ49169" s="23"/>
      <c r="HH49169"/>
      <c r="IW49169" s="36"/>
      <c r="JI49169"/>
      <c r="JJ49169"/>
      <c r="KX49169" s="23"/>
      <c r="KY49169" s="23"/>
    </row>
    <row r="49170" spans="36:311" x14ac:dyDescent="0.2">
      <c r="AJ49170" s="23"/>
      <c r="HH49170"/>
      <c r="IW49170" s="36"/>
      <c r="JI49170"/>
      <c r="JJ49170"/>
      <c r="KX49170" s="23"/>
      <c r="KY49170" s="23"/>
    </row>
    <row r="49171" spans="36:311" x14ac:dyDescent="0.2">
      <c r="AJ49171" s="23"/>
      <c r="HH49171"/>
      <c r="IW49171" s="36"/>
      <c r="JI49171"/>
      <c r="JJ49171"/>
      <c r="KX49171" s="23"/>
      <c r="KY49171" s="23"/>
    </row>
    <row r="49172" spans="36:311" x14ac:dyDescent="0.2">
      <c r="AJ49172" s="23"/>
      <c r="HH49172"/>
      <c r="IW49172" s="36"/>
      <c r="JI49172"/>
      <c r="JJ49172"/>
      <c r="KX49172" s="23"/>
      <c r="KY49172" s="23"/>
    </row>
    <row r="49173" spans="36:311" x14ac:dyDescent="0.2">
      <c r="AJ49173" s="23"/>
      <c r="HH49173"/>
      <c r="IW49173" s="36"/>
      <c r="JI49173"/>
      <c r="JJ49173"/>
      <c r="KX49173" s="23"/>
      <c r="KY49173" s="23"/>
    </row>
    <row r="49174" spans="36:311" x14ac:dyDescent="0.2">
      <c r="AJ49174" s="23"/>
      <c r="HH49174"/>
      <c r="IW49174" s="36"/>
      <c r="JI49174"/>
      <c r="JJ49174"/>
      <c r="KX49174" s="23"/>
      <c r="KY49174" s="23"/>
    </row>
    <row r="49175" spans="36:311" x14ac:dyDescent="0.2">
      <c r="AJ49175" s="23"/>
      <c r="HH49175"/>
      <c r="IW49175" s="36"/>
      <c r="JI49175"/>
      <c r="JJ49175"/>
      <c r="KX49175" s="23"/>
      <c r="KY49175" s="23"/>
    </row>
    <row r="49176" spans="36:311" x14ac:dyDescent="0.2">
      <c r="AJ49176" s="23"/>
      <c r="HH49176"/>
      <c r="IW49176" s="36"/>
      <c r="JI49176"/>
      <c r="JJ49176"/>
      <c r="KX49176" s="23"/>
      <c r="KY49176" s="23"/>
    </row>
    <row r="49177" spans="36:311" x14ac:dyDescent="0.2">
      <c r="AJ49177" s="23"/>
      <c r="HH49177"/>
      <c r="IW49177" s="36"/>
      <c r="JI49177"/>
      <c r="JJ49177"/>
      <c r="KX49177" s="23"/>
      <c r="KY49177" s="23"/>
    </row>
    <row r="49178" spans="36:311" x14ac:dyDescent="0.2">
      <c r="AJ49178" s="23"/>
      <c r="HH49178"/>
      <c r="IW49178" s="36"/>
      <c r="JI49178"/>
      <c r="JJ49178"/>
      <c r="KX49178" s="23"/>
      <c r="KY49178" s="23"/>
    </row>
    <row r="49179" spans="36:311" x14ac:dyDescent="0.2">
      <c r="AJ49179" s="23"/>
      <c r="HH49179"/>
      <c r="IW49179" s="36"/>
      <c r="JI49179"/>
      <c r="JJ49179"/>
      <c r="KX49179" s="23"/>
      <c r="KY49179" s="23"/>
    </row>
    <row r="49180" spans="36:311" x14ac:dyDescent="0.2">
      <c r="AJ49180" s="23"/>
      <c r="HH49180"/>
      <c r="IW49180" s="36"/>
      <c r="JI49180"/>
      <c r="JJ49180"/>
      <c r="KX49180" s="23"/>
      <c r="KY49180" s="23"/>
    </row>
    <row r="49181" spans="36:311" x14ac:dyDescent="0.2">
      <c r="AJ49181" s="23"/>
      <c r="HH49181"/>
      <c r="IW49181" s="36"/>
      <c r="JI49181"/>
      <c r="JJ49181"/>
      <c r="KX49181" s="23"/>
      <c r="KY49181" s="23"/>
    </row>
    <row r="49182" spans="36:311" x14ac:dyDescent="0.2">
      <c r="AJ49182" s="23"/>
      <c r="HH49182"/>
      <c r="IW49182" s="36"/>
      <c r="JI49182"/>
      <c r="JJ49182"/>
      <c r="KX49182" s="23"/>
      <c r="KY49182" s="23"/>
    </row>
    <row r="49183" spans="36:311" x14ac:dyDescent="0.2">
      <c r="AJ49183" s="23"/>
      <c r="HH49183"/>
      <c r="IW49183" s="36"/>
      <c r="JI49183"/>
      <c r="JJ49183"/>
      <c r="KX49183" s="23"/>
      <c r="KY49183" s="23"/>
    </row>
    <row r="49184" spans="36:311" x14ac:dyDescent="0.2">
      <c r="AJ49184" s="23"/>
      <c r="HH49184"/>
      <c r="IW49184" s="36"/>
      <c r="JI49184"/>
      <c r="JJ49184"/>
      <c r="KX49184" s="23"/>
      <c r="KY49184" s="23"/>
    </row>
    <row r="49185" spans="36:311" x14ac:dyDescent="0.2">
      <c r="AJ49185" s="23"/>
      <c r="HH49185"/>
      <c r="IW49185" s="36"/>
      <c r="JI49185"/>
      <c r="JJ49185"/>
      <c r="KX49185" s="23"/>
      <c r="KY49185" s="23"/>
    </row>
    <row r="49186" spans="36:311" x14ac:dyDescent="0.2">
      <c r="AJ49186" s="23"/>
      <c r="HH49186"/>
      <c r="IW49186" s="36"/>
      <c r="JI49186"/>
      <c r="JJ49186"/>
      <c r="KX49186" s="23"/>
      <c r="KY49186" s="23"/>
    </row>
    <row r="49187" spans="36:311" x14ac:dyDescent="0.2">
      <c r="AJ49187" s="23"/>
      <c r="HH49187"/>
      <c r="IW49187" s="36"/>
      <c r="JI49187"/>
      <c r="JJ49187"/>
      <c r="KX49187" s="23"/>
      <c r="KY49187" s="23"/>
    </row>
    <row r="49188" spans="36:311" x14ac:dyDescent="0.2">
      <c r="AJ49188" s="23"/>
      <c r="HH49188"/>
      <c r="IW49188" s="36"/>
      <c r="JI49188"/>
      <c r="JJ49188"/>
      <c r="KX49188" s="23"/>
      <c r="KY49188" s="23"/>
    </row>
    <row r="49189" spans="36:311" x14ac:dyDescent="0.2">
      <c r="AJ49189" s="23"/>
      <c r="HH49189"/>
      <c r="IW49189" s="36"/>
      <c r="JI49189"/>
      <c r="JJ49189"/>
      <c r="KX49189" s="23"/>
      <c r="KY49189" s="23"/>
    </row>
    <row r="49190" spans="36:311" x14ac:dyDescent="0.2">
      <c r="AJ49190" s="23"/>
      <c r="HH49190"/>
      <c r="IW49190" s="36"/>
      <c r="JI49190"/>
      <c r="JJ49190"/>
      <c r="KX49190" s="23"/>
      <c r="KY49190" s="23"/>
    </row>
    <row r="49191" spans="36:311" x14ac:dyDescent="0.2">
      <c r="AJ49191" s="23"/>
      <c r="HH49191"/>
      <c r="IW49191" s="36"/>
      <c r="JI49191"/>
      <c r="JJ49191"/>
      <c r="KX49191" s="23"/>
      <c r="KY49191" s="23"/>
    </row>
    <row r="49192" spans="36:311" x14ac:dyDescent="0.2">
      <c r="AJ49192" s="23"/>
      <c r="HH49192"/>
      <c r="IW49192" s="36"/>
      <c r="JI49192"/>
      <c r="JJ49192"/>
      <c r="KX49192" s="23"/>
      <c r="KY49192" s="23"/>
    </row>
    <row r="49193" spans="36:311" x14ac:dyDescent="0.2">
      <c r="AJ49193" s="23"/>
      <c r="HH49193"/>
      <c r="IW49193" s="36"/>
      <c r="JI49193"/>
      <c r="JJ49193"/>
      <c r="KX49193" s="23"/>
      <c r="KY49193" s="23"/>
    </row>
    <row r="49194" spans="36:311" x14ac:dyDescent="0.2">
      <c r="AJ49194" s="23"/>
      <c r="HH49194"/>
      <c r="IW49194" s="36"/>
      <c r="JI49194"/>
      <c r="JJ49194"/>
      <c r="KX49194" s="23"/>
      <c r="KY49194" s="23"/>
    </row>
    <row r="49195" spans="36:311" x14ac:dyDescent="0.2">
      <c r="AJ49195" s="23"/>
      <c r="HH49195"/>
      <c r="IW49195" s="36"/>
      <c r="JI49195"/>
      <c r="JJ49195"/>
      <c r="KX49195" s="23"/>
      <c r="KY49195" s="23"/>
    </row>
    <row r="49196" spans="36:311" x14ac:dyDescent="0.2">
      <c r="AJ49196" s="23"/>
      <c r="HH49196"/>
      <c r="IW49196" s="36"/>
      <c r="JI49196"/>
      <c r="JJ49196"/>
      <c r="KX49196" s="23"/>
      <c r="KY49196" s="23"/>
    </row>
    <row r="49197" spans="36:311" x14ac:dyDescent="0.2">
      <c r="AJ49197" s="23"/>
      <c r="HH49197"/>
      <c r="IW49197" s="36"/>
      <c r="JI49197"/>
      <c r="JJ49197"/>
      <c r="KX49197" s="23"/>
      <c r="KY49197" s="23"/>
    </row>
    <row r="49198" spans="36:311" x14ac:dyDescent="0.2">
      <c r="AJ49198" s="23"/>
      <c r="HH49198"/>
      <c r="IW49198" s="36"/>
      <c r="JI49198"/>
      <c r="JJ49198"/>
      <c r="KX49198" s="23"/>
      <c r="KY49198" s="23"/>
    </row>
    <row r="49199" spans="36:311" x14ac:dyDescent="0.2">
      <c r="AJ49199" s="23"/>
      <c r="HH49199"/>
      <c r="IW49199" s="36"/>
      <c r="JI49199"/>
      <c r="JJ49199"/>
      <c r="KX49199" s="23"/>
      <c r="KY49199" s="23"/>
    </row>
    <row r="49200" spans="36:311" x14ac:dyDescent="0.2">
      <c r="AJ49200" s="23"/>
      <c r="HH49200"/>
      <c r="IW49200" s="36"/>
      <c r="JI49200"/>
      <c r="JJ49200"/>
      <c r="KX49200" s="23"/>
      <c r="KY49200" s="23"/>
    </row>
    <row r="49201" spans="36:311" x14ac:dyDescent="0.2">
      <c r="AJ49201" s="23"/>
      <c r="HH49201"/>
      <c r="IW49201" s="36"/>
      <c r="JI49201"/>
      <c r="JJ49201"/>
      <c r="KX49201" s="23"/>
      <c r="KY49201" s="23"/>
    </row>
    <row r="49202" spans="36:311" x14ac:dyDescent="0.2">
      <c r="AJ49202" s="23"/>
      <c r="HH49202"/>
      <c r="IW49202" s="36"/>
      <c r="JI49202"/>
      <c r="JJ49202"/>
      <c r="KX49202" s="23"/>
      <c r="KY49202" s="23"/>
    </row>
    <row r="49203" spans="36:311" x14ac:dyDescent="0.2">
      <c r="AJ49203" s="23"/>
      <c r="HH49203"/>
      <c r="IW49203" s="36"/>
      <c r="JI49203"/>
      <c r="JJ49203"/>
      <c r="KX49203" s="23"/>
      <c r="KY49203" s="23"/>
    </row>
    <row r="49204" spans="36:311" x14ac:dyDescent="0.2">
      <c r="AJ49204" s="23"/>
      <c r="HH49204"/>
      <c r="IW49204" s="36"/>
      <c r="JI49204"/>
      <c r="JJ49204"/>
      <c r="KX49204" s="23"/>
      <c r="KY49204" s="23"/>
    </row>
    <row r="49205" spans="36:311" x14ac:dyDescent="0.2">
      <c r="AJ49205" s="23"/>
      <c r="HH49205"/>
      <c r="IW49205" s="36"/>
      <c r="JI49205"/>
      <c r="JJ49205"/>
      <c r="KX49205" s="23"/>
      <c r="KY49205" s="23"/>
    </row>
    <row r="49206" spans="36:311" x14ac:dyDescent="0.2">
      <c r="AJ49206" s="23"/>
      <c r="HH49206"/>
      <c r="IW49206" s="36"/>
      <c r="JI49206"/>
      <c r="JJ49206"/>
      <c r="KX49206" s="23"/>
      <c r="KY49206" s="23"/>
    </row>
    <row r="49207" spans="36:311" x14ac:dyDescent="0.2">
      <c r="AJ49207" s="23"/>
      <c r="HH49207"/>
      <c r="IW49207" s="36"/>
      <c r="JI49207"/>
      <c r="JJ49207"/>
      <c r="KX49207" s="23"/>
      <c r="KY49207" s="23"/>
    </row>
    <row r="49208" spans="36:311" x14ac:dyDescent="0.2">
      <c r="AJ49208" s="23"/>
      <c r="HH49208"/>
      <c r="IW49208" s="36"/>
      <c r="JI49208"/>
      <c r="JJ49208"/>
      <c r="KX49208" s="23"/>
      <c r="KY49208" s="23"/>
    </row>
    <row r="49209" spans="36:311" x14ac:dyDescent="0.2">
      <c r="AJ49209" s="23"/>
      <c r="HH49209"/>
      <c r="IW49209" s="36"/>
      <c r="JI49209"/>
      <c r="JJ49209"/>
      <c r="KX49209" s="23"/>
      <c r="KY49209" s="23"/>
    </row>
    <row r="49210" spans="36:311" x14ac:dyDescent="0.2">
      <c r="AJ49210" s="23"/>
      <c r="HH49210"/>
      <c r="IW49210" s="36"/>
      <c r="JI49210"/>
      <c r="JJ49210"/>
      <c r="KX49210" s="23"/>
      <c r="KY49210" s="23"/>
    </row>
    <row r="49211" spans="36:311" x14ac:dyDescent="0.2">
      <c r="AJ49211" s="23"/>
      <c r="HH49211"/>
      <c r="IW49211" s="36"/>
      <c r="JI49211"/>
      <c r="JJ49211"/>
      <c r="KX49211" s="23"/>
      <c r="KY49211" s="23"/>
    </row>
    <row r="49212" spans="36:311" x14ac:dyDescent="0.2">
      <c r="AJ49212" s="23"/>
      <c r="HH49212"/>
      <c r="IW49212" s="36"/>
      <c r="JI49212"/>
      <c r="JJ49212"/>
      <c r="KX49212" s="23"/>
      <c r="KY49212" s="23"/>
    </row>
    <row r="49213" spans="36:311" x14ac:dyDescent="0.2">
      <c r="AJ49213" s="23"/>
      <c r="HH49213"/>
      <c r="IW49213" s="36"/>
      <c r="JI49213"/>
      <c r="JJ49213"/>
      <c r="KX49213" s="23"/>
      <c r="KY49213" s="23"/>
    </row>
    <row r="49214" spans="36:311" x14ac:dyDescent="0.2">
      <c r="AJ49214" s="23"/>
      <c r="HH49214"/>
      <c r="IW49214" s="36"/>
      <c r="JI49214"/>
      <c r="JJ49214"/>
      <c r="KX49214" s="23"/>
      <c r="KY49214" s="23"/>
    </row>
    <row r="49215" spans="36:311" x14ac:dyDescent="0.2">
      <c r="AJ49215" s="23"/>
      <c r="HH49215"/>
      <c r="IW49215" s="36"/>
      <c r="JI49215"/>
      <c r="JJ49215"/>
      <c r="KX49215" s="23"/>
      <c r="KY49215" s="23"/>
    </row>
    <row r="49216" spans="36:311" x14ac:dyDescent="0.2">
      <c r="AJ49216" s="23"/>
      <c r="HH49216"/>
      <c r="IW49216" s="36"/>
      <c r="JI49216"/>
      <c r="JJ49216"/>
      <c r="KX49216" s="23"/>
      <c r="KY49216" s="23"/>
    </row>
    <row r="49217" spans="36:311" x14ac:dyDescent="0.2">
      <c r="AJ49217" s="23"/>
      <c r="HH49217"/>
      <c r="IW49217" s="36"/>
      <c r="JI49217"/>
      <c r="JJ49217"/>
      <c r="KX49217" s="23"/>
      <c r="KY49217" s="23"/>
    </row>
    <row r="49218" spans="36:311" x14ac:dyDescent="0.2">
      <c r="AJ49218" s="23"/>
      <c r="HH49218"/>
      <c r="IW49218" s="36"/>
      <c r="JI49218"/>
      <c r="JJ49218"/>
      <c r="KX49218" s="23"/>
      <c r="KY49218" s="23"/>
    </row>
    <row r="49219" spans="36:311" x14ac:dyDescent="0.2">
      <c r="AJ49219" s="23"/>
      <c r="HH49219"/>
      <c r="IW49219" s="36"/>
      <c r="JI49219"/>
      <c r="JJ49219"/>
      <c r="KX49219" s="23"/>
      <c r="KY49219" s="23"/>
    </row>
    <row r="49220" spans="36:311" x14ac:dyDescent="0.2">
      <c r="AJ49220" s="23"/>
      <c r="HH49220"/>
      <c r="IW49220" s="36"/>
      <c r="JI49220"/>
      <c r="JJ49220"/>
      <c r="KX49220" s="23"/>
      <c r="KY49220" s="23"/>
    </row>
    <row r="49221" spans="36:311" x14ac:dyDescent="0.2">
      <c r="AJ49221" s="23"/>
      <c r="HH49221"/>
      <c r="IW49221" s="36"/>
      <c r="JI49221"/>
      <c r="JJ49221"/>
      <c r="KX49221" s="23"/>
      <c r="KY49221" s="23"/>
    </row>
    <row r="49222" spans="36:311" x14ac:dyDescent="0.2">
      <c r="AJ49222" s="23"/>
      <c r="HH49222"/>
      <c r="IW49222" s="36"/>
      <c r="JI49222"/>
      <c r="JJ49222"/>
      <c r="KX49222" s="23"/>
      <c r="KY49222" s="23"/>
    </row>
    <row r="49223" spans="36:311" x14ac:dyDescent="0.2">
      <c r="AJ49223" s="23"/>
      <c r="HH49223"/>
      <c r="IW49223" s="36"/>
      <c r="JI49223"/>
      <c r="JJ49223"/>
      <c r="KX49223" s="23"/>
      <c r="KY49223" s="23"/>
    </row>
    <row r="49224" spans="36:311" x14ac:dyDescent="0.2">
      <c r="AJ49224" s="23"/>
      <c r="HH49224"/>
      <c r="IW49224" s="36"/>
      <c r="JI49224"/>
      <c r="JJ49224"/>
      <c r="KX49224" s="23"/>
      <c r="KY49224" s="23"/>
    </row>
    <row r="49225" spans="36:311" x14ac:dyDescent="0.2">
      <c r="AJ49225" s="23"/>
      <c r="HH49225"/>
      <c r="IW49225" s="36"/>
      <c r="JI49225"/>
      <c r="JJ49225"/>
      <c r="KX49225" s="23"/>
      <c r="KY49225" s="23"/>
    </row>
    <row r="49226" spans="36:311" x14ac:dyDescent="0.2">
      <c r="AJ49226" s="23"/>
      <c r="HH49226"/>
      <c r="IW49226" s="36"/>
      <c r="JI49226"/>
      <c r="JJ49226"/>
      <c r="KX49226" s="23"/>
      <c r="KY49226" s="23"/>
    </row>
    <row r="49227" spans="36:311" x14ac:dyDescent="0.2">
      <c r="AJ49227" s="23"/>
      <c r="HH49227"/>
      <c r="IW49227" s="36"/>
      <c r="JI49227"/>
      <c r="JJ49227"/>
      <c r="KX49227" s="23"/>
      <c r="KY49227" s="23"/>
    </row>
    <row r="49228" spans="36:311" x14ac:dyDescent="0.2">
      <c r="AJ49228" s="23"/>
      <c r="HH49228"/>
      <c r="IW49228" s="36"/>
      <c r="JI49228"/>
      <c r="JJ49228"/>
      <c r="KX49228" s="23"/>
      <c r="KY49228" s="23"/>
    </row>
    <row r="49229" spans="36:311" x14ac:dyDescent="0.2">
      <c r="AJ49229" s="23"/>
      <c r="HH49229"/>
      <c r="IW49229" s="36"/>
      <c r="JI49229"/>
      <c r="JJ49229"/>
      <c r="KX49229" s="23"/>
      <c r="KY49229" s="23"/>
    </row>
    <row r="49230" spans="36:311" x14ac:dyDescent="0.2">
      <c r="AJ49230" s="23"/>
      <c r="HH49230"/>
      <c r="IW49230" s="36"/>
      <c r="JI49230"/>
      <c r="JJ49230"/>
      <c r="KX49230" s="23"/>
      <c r="KY49230" s="23"/>
    </row>
    <row r="49231" spans="36:311" x14ac:dyDescent="0.2">
      <c r="AJ49231" s="23"/>
      <c r="HH49231"/>
      <c r="IW49231" s="36"/>
      <c r="JI49231"/>
      <c r="JJ49231"/>
      <c r="KX49231" s="23"/>
      <c r="KY49231" s="23"/>
    </row>
    <row r="49232" spans="36:311" x14ac:dyDescent="0.2">
      <c r="AJ49232" s="23"/>
      <c r="HH49232"/>
      <c r="IW49232" s="36"/>
      <c r="JI49232"/>
      <c r="JJ49232"/>
      <c r="KX49232" s="23"/>
      <c r="KY49232" s="23"/>
    </row>
    <row r="49233" spans="36:311" x14ac:dyDescent="0.2">
      <c r="AJ49233" s="23"/>
      <c r="HH49233"/>
      <c r="IW49233" s="36"/>
      <c r="JI49233"/>
      <c r="JJ49233"/>
      <c r="KX49233" s="23"/>
      <c r="KY49233" s="23"/>
    </row>
    <row r="49234" spans="36:311" x14ac:dyDescent="0.2">
      <c r="AJ49234" s="23"/>
      <c r="HH49234"/>
      <c r="IW49234" s="36"/>
      <c r="JI49234"/>
      <c r="JJ49234"/>
      <c r="KX49234" s="23"/>
      <c r="KY49234" s="23"/>
    </row>
    <row r="49235" spans="36:311" x14ac:dyDescent="0.2">
      <c r="AJ49235" s="23"/>
      <c r="HH49235"/>
      <c r="IW49235" s="36"/>
      <c r="JI49235"/>
      <c r="JJ49235"/>
      <c r="KX49235" s="23"/>
      <c r="KY49235" s="23"/>
    </row>
    <row r="49236" spans="36:311" x14ac:dyDescent="0.2">
      <c r="AJ49236" s="23"/>
      <c r="HH49236"/>
      <c r="IW49236" s="36"/>
      <c r="JI49236"/>
      <c r="JJ49236"/>
      <c r="KX49236" s="23"/>
      <c r="KY49236" s="23"/>
    </row>
    <row r="49237" spans="36:311" x14ac:dyDescent="0.2">
      <c r="AJ49237" s="23"/>
      <c r="HH49237"/>
      <c r="IW49237" s="36"/>
      <c r="JI49237"/>
      <c r="JJ49237"/>
      <c r="KX49237" s="23"/>
      <c r="KY49237" s="23"/>
    </row>
    <row r="49238" spans="36:311" x14ac:dyDescent="0.2">
      <c r="AJ49238" s="23"/>
      <c r="HH49238"/>
      <c r="IW49238" s="36"/>
      <c r="JI49238"/>
      <c r="JJ49238"/>
      <c r="KX49238" s="23"/>
      <c r="KY49238" s="23"/>
    </row>
    <row r="49239" spans="36:311" x14ac:dyDescent="0.2">
      <c r="AJ49239" s="23"/>
      <c r="HH49239"/>
      <c r="IW49239" s="36"/>
      <c r="JI49239"/>
      <c r="JJ49239"/>
      <c r="KX49239" s="23"/>
      <c r="KY49239" s="23"/>
    </row>
    <row r="49240" spans="36:311" x14ac:dyDescent="0.2">
      <c r="AJ49240" s="23"/>
      <c r="HH49240"/>
      <c r="IW49240" s="36"/>
      <c r="JI49240"/>
      <c r="JJ49240"/>
      <c r="KX49240" s="23"/>
      <c r="KY49240" s="23"/>
    </row>
    <row r="49241" spans="36:311" x14ac:dyDescent="0.2">
      <c r="AJ49241" s="23"/>
      <c r="HH49241"/>
      <c r="IW49241" s="36"/>
      <c r="JI49241"/>
      <c r="JJ49241"/>
      <c r="KX49241" s="23"/>
      <c r="KY49241" s="23"/>
    </row>
    <row r="49242" spans="36:311" x14ac:dyDescent="0.2">
      <c r="AJ49242" s="23"/>
      <c r="HH49242"/>
      <c r="IW49242" s="36"/>
      <c r="JI49242"/>
      <c r="JJ49242"/>
      <c r="KX49242" s="23"/>
      <c r="KY49242" s="23"/>
    </row>
    <row r="49243" spans="36:311" x14ac:dyDescent="0.2">
      <c r="AJ49243" s="23"/>
      <c r="HH49243"/>
      <c r="IW49243" s="36"/>
      <c r="JI49243"/>
      <c r="JJ49243"/>
      <c r="KX49243" s="23"/>
      <c r="KY49243" s="23"/>
    </row>
    <row r="49244" spans="36:311" x14ac:dyDescent="0.2">
      <c r="AJ49244" s="23"/>
      <c r="HH49244"/>
      <c r="IW49244" s="36"/>
      <c r="JI49244"/>
      <c r="JJ49244"/>
      <c r="KX49244" s="23"/>
      <c r="KY49244" s="23"/>
    </row>
    <row r="49245" spans="36:311" x14ac:dyDescent="0.2">
      <c r="AJ49245" s="23"/>
      <c r="HH49245"/>
      <c r="IW49245" s="36"/>
      <c r="JI49245"/>
      <c r="JJ49245"/>
      <c r="KX49245" s="23"/>
      <c r="KY49245" s="23"/>
    </row>
    <row r="49246" spans="36:311" x14ac:dyDescent="0.2">
      <c r="AJ49246" s="23"/>
      <c r="HH49246"/>
      <c r="IW49246" s="36"/>
      <c r="JI49246"/>
      <c r="JJ49246"/>
      <c r="KX49246" s="23"/>
      <c r="KY49246" s="23"/>
    </row>
    <row r="49247" spans="36:311" x14ac:dyDescent="0.2">
      <c r="AJ49247" s="23"/>
      <c r="HH49247"/>
      <c r="IW49247" s="36"/>
      <c r="JI49247"/>
      <c r="JJ49247"/>
      <c r="KX49247" s="23"/>
      <c r="KY49247" s="23"/>
    </row>
    <row r="49248" spans="36:311" x14ac:dyDescent="0.2">
      <c r="AJ49248" s="23"/>
      <c r="HH49248"/>
      <c r="IW49248" s="36"/>
      <c r="JI49248"/>
      <c r="JJ49248"/>
      <c r="KX49248" s="23"/>
      <c r="KY49248" s="23"/>
    </row>
    <row r="49249" spans="36:311" x14ac:dyDescent="0.2">
      <c r="AJ49249" s="23"/>
      <c r="HH49249"/>
      <c r="IW49249" s="36"/>
      <c r="JI49249"/>
      <c r="JJ49249"/>
      <c r="KX49249" s="23"/>
      <c r="KY49249" s="23"/>
    </row>
    <row r="49250" spans="36:311" x14ac:dyDescent="0.2">
      <c r="AJ49250" s="23"/>
      <c r="HH49250"/>
      <c r="IW49250" s="36"/>
      <c r="JI49250"/>
      <c r="JJ49250"/>
      <c r="KX49250" s="23"/>
      <c r="KY49250" s="23"/>
    </row>
    <row r="49251" spans="36:311" x14ac:dyDescent="0.2">
      <c r="AJ49251" s="23"/>
      <c r="HH49251"/>
      <c r="IW49251" s="36"/>
      <c r="JI49251"/>
      <c r="JJ49251"/>
      <c r="KX49251" s="23"/>
      <c r="KY49251" s="23"/>
    </row>
    <row r="49252" spans="36:311" x14ac:dyDescent="0.2">
      <c r="AJ49252" s="23"/>
      <c r="HH49252"/>
      <c r="IW49252" s="36"/>
      <c r="JI49252"/>
      <c r="JJ49252"/>
      <c r="KX49252" s="23"/>
      <c r="KY49252" s="23"/>
    </row>
    <row r="49253" spans="36:311" x14ac:dyDescent="0.2">
      <c r="AJ49253" s="23"/>
      <c r="HH49253"/>
      <c r="IW49253" s="36"/>
      <c r="JI49253"/>
      <c r="JJ49253"/>
      <c r="KX49253" s="23"/>
      <c r="KY49253" s="23"/>
    </row>
    <row r="49254" spans="36:311" x14ac:dyDescent="0.2">
      <c r="AJ49254" s="23"/>
      <c r="HH49254"/>
      <c r="IW49254" s="36"/>
      <c r="JI49254"/>
      <c r="JJ49254"/>
      <c r="KX49254" s="23"/>
      <c r="KY49254" s="23"/>
    </row>
    <row r="49255" spans="36:311" x14ac:dyDescent="0.2">
      <c r="AJ49255" s="23"/>
      <c r="HH49255"/>
      <c r="IW49255" s="36"/>
      <c r="JI49255"/>
      <c r="JJ49255"/>
      <c r="KX49255" s="23"/>
      <c r="KY49255" s="23"/>
    </row>
    <row r="49256" spans="36:311" x14ac:dyDescent="0.2">
      <c r="AJ49256" s="23"/>
      <c r="HH49256"/>
      <c r="IW49256" s="36"/>
      <c r="JI49256"/>
      <c r="JJ49256"/>
      <c r="KX49256" s="23"/>
      <c r="KY49256" s="23"/>
    </row>
    <row r="49257" spans="36:311" x14ac:dyDescent="0.2">
      <c r="AJ49257" s="23"/>
      <c r="HH49257"/>
      <c r="IW49257" s="36"/>
      <c r="JI49257"/>
      <c r="JJ49257"/>
      <c r="KX49257" s="23"/>
      <c r="KY49257" s="23"/>
    </row>
    <row r="49258" spans="36:311" x14ac:dyDescent="0.2">
      <c r="AJ49258" s="23"/>
      <c r="HH49258"/>
      <c r="IW49258" s="36"/>
      <c r="JI49258"/>
      <c r="JJ49258"/>
      <c r="KX49258" s="23"/>
      <c r="KY49258" s="23"/>
    </row>
    <row r="49259" spans="36:311" x14ac:dyDescent="0.2">
      <c r="AJ49259" s="23"/>
      <c r="HH49259"/>
      <c r="IW49259" s="36"/>
      <c r="JI49259"/>
      <c r="JJ49259"/>
      <c r="KX49259" s="23"/>
      <c r="KY49259" s="23"/>
    </row>
    <row r="49260" spans="36:311" x14ac:dyDescent="0.2">
      <c r="AJ49260" s="23"/>
      <c r="HH49260"/>
      <c r="IW49260" s="36"/>
      <c r="JI49260"/>
      <c r="JJ49260"/>
      <c r="KX49260" s="23"/>
      <c r="KY49260" s="23"/>
    </row>
    <row r="49261" spans="36:311" x14ac:dyDescent="0.2">
      <c r="AJ49261" s="23"/>
      <c r="HH49261"/>
      <c r="IW49261" s="36"/>
      <c r="JI49261"/>
      <c r="JJ49261"/>
      <c r="KX49261" s="23"/>
      <c r="KY49261" s="23"/>
    </row>
    <row r="49262" spans="36:311" x14ac:dyDescent="0.2">
      <c r="AJ49262" s="23"/>
      <c r="HH49262"/>
      <c r="IW49262" s="36"/>
      <c r="JI49262"/>
      <c r="JJ49262"/>
      <c r="KX49262" s="23"/>
      <c r="KY49262" s="23"/>
    </row>
    <row r="49263" spans="36:311" x14ac:dyDescent="0.2">
      <c r="AJ49263" s="23"/>
      <c r="HH49263"/>
      <c r="IW49263" s="36"/>
      <c r="JI49263"/>
      <c r="JJ49263"/>
      <c r="KX49263" s="23"/>
      <c r="KY49263" s="23"/>
    </row>
    <row r="49264" spans="36:311" x14ac:dyDescent="0.2">
      <c r="AJ49264" s="23"/>
      <c r="HH49264"/>
      <c r="IW49264" s="36"/>
      <c r="JI49264"/>
      <c r="JJ49264"/>
      <c r="KX49264" s="23"/>
      <c r="KY49264" s="23"/>
    </row>
    <row r="49265" spans="36:311" x14ac:dyDescent="0.2">
      <c r="AJ49265" s="23"/>
      <c r="HH49265"/>
      <c r="IW49265" s="36"/>
      <c r="JI49265"/>
      <c r="JJ49265"/>
      <c r="KX49265" s="23"/>
      <c r="KY49265" s="23"/>
    </row>
    <row r="49266" spans="36:311" x14ac:dyDescent="0.2">
      <c r="AJ49266" s="23"/>
      <c r="HH49266"/>
      <c r="IW49266" s="36"/>
      <c r="JI49266"/>
      <c r="JJ49266"/>
      <c r="KX49266" s="23"/>
      <c r="KY49266" s="23"/>
    </row>
    <row r="49267" spans="36:311" x14ac:dyDescent="0.2">
      <c r="AJ49267" s="23"/>
      <c r="HH49267"/>
      <c r="IW49267" s="36"/>
      <c r="JI49267"/>
      <c r="JJ49267"/>
      <c r="KX49267" s="23"/>
      <c r="KY49267" s="23"/>
    </row>
    <row r="49268" spans="36:311" x14ac:dyDescent="0.2">
      <c r="AJ49268" s="23"/>
      <c r="HH49268"/>
      <c r="IW49268" s="36"/>
      <c r="JI49268"/>
      <c r="JJ49268"/>
      <c r="KX49268" s="23"/>
      <c r="KY49268" s="23"/>
    </row>
    <row r="49269" spans="36:311" x14ac:dyDescent="0.2">
      <c r="AJ49269" s="23"/>
      <c r="HH49269"/>
      <c r="IW49269" s="36"/>
      <c r="JI49269"/>
      <c r="JJ49269"/>
      <c r="KX49269" s="23"/>
      <c r="KY49269" s="23"/>
    </row>
    <row r="49270" spans="36:311" x14ac:dyDescent="0.2">
      <c r="AJ49270" s="23"/>
      <c r="HH49270"/>
      <c r="IW49270" s="36"/>
      <c r="JI49270"/>
      <c r="JJ49270"/>
      <c r="KX49270" s="23"/>
      <c r="KY49270" s="23"/>
    </row>
    <row r="49271" spans="36:311" x14ac:dyDescent="0.2">
      <c r="AJ49271" s="23"/>
      <c r="HH49271"/>
      <c r="IW49271" s="36"/>
      <c r="JI49271"/>
      <c r="JJ49271"/>
      <c r="KX49271" s="23"/>
      <c r="KY49271" s="23"/>
    </row>
    <row r="49272" spans="36:311" x14ac:dyDescent="0.2">
      <c r="AJ49272" s="23"/>
      <c r="HH49272"/>
      <c r="IW49272" s="36"/>
      <c r="JI49272"/>
      <c r="JJ49272"/>
      <c r="KX49272" s="23"/>
      <c r="KY49272" s="23"/>
    </row>
    <row r="49273" spans="36:311" x14ac:dyDescent="0.2">
      <c r="AJ49273" s="23"/>
      <c r="HH49273"/>
      <c r="IW49273" s="36"/>
      <c r="JI49273"/>
      <c r="JJ49273"/>
      <c r="KX49273" s="23"/>
      <c r="KY49273" s="23"/>
    </row>
    <row r="49274" spans="36:311" x14ac:dyDescent="0.2">
      <c r="AJ49274" s="23"/>
      <c r="HH49274"/>
      <c r="IW49274" s="36"/>
      <c r="JI49274"/>
      <c r="JJ49274"/>
      <c r="KX49274" s="23"/>
      <c r="KY49274" s="23"/>
    </row>
    <row r="49275" spans="36:311" x14ac:dyDescent="0.2">
      <c r="AJ49275" s="23"/>
      <c r="HH49275"/>
      <c r="IW49275" s="36"/>
      <c r="JI49275"/>
      <c r="JJ49275"/>
      <c r="KX49275" s="23"/>
      <c r="KY49275" s="23"/>
    </row>
    <row r="49276" spans="36:311" x14ac:dyDescent="0.2">
      <c r="AJ49276" s="23"/>
      <c r="HH49276"/>
      <c r="IW49276" s="36"/>
      <c r="JI49276"/>
      <c r="JJ49276"/>
      <c r="KX49276" s="23"/>
      <c r="KY49276" s="23"/>
    </row>
    <row r="49277" spans="36:311" x14ac:dyDescent="0.2">
      <c r="AJ49277" s="23"/>
      <c r="HH49277"/>
      <c r="IW49277" s="36"/>
      <c r="JI49277"/>
      <c r="JJ49277"/>
      <c r="KX49277" s="23"/>
      <c r="KY49277" s="23"/>
    </row>
    <row r="49278" spans="36:311" x14ac:dyDescent="0.2">
      <c r="AJ49278" s="23"/>
      <c r="HH49278"/>
      <c r="IW49278" s="36"/>
      <c r="JI49278"/>
      <c r="JJ49278"/>
      <c r="KX49278" s="23"/>
      <c r="KY49278" s="23"/>
    </row>
    <row r="49279" spans="36:311" x14ac:dyDescent="0.2">
      <c r="AJ49279" s="23"/>
      <c r="HH49279"/>
      <c r="IW49279" s="36"/>
      <c r="JI49279"/>
      <c r="JJ49279"/>
      <c r="KX49279" s="23"/>
      <c r="KY49279" s="23"/>
    </row>
    <row r="49280" spans="36:311" x14ac:dyDescent="0.2">
      <c r="AJ49280" s="23"/>
      <c r="HH49280"/>
      <c r="IW49280" s="36"/>
      <c r="JI49280"/>
      <c r="JJ49280"/>
      <c r="KX49280" s="23"/>
      <c r="KY49280" s="23"/>
    </row>
    <row r="49281" spans="36:311" x14ac:dyDescent="0.2">
      <c r="AJ49281" s="23"/>
      <c r="HH49281"/>
      <c r="IW49281" s="36"/>
      <c r="JI49281"/>
      <c r="JJ49281"/>
      <c r="KX49281" s="23"/>
      <c r="KY49281" s="23"/>
    </row>
    <row r="49282" spans="36:311" x14ac:dyDescent="0.2">
      <c r="AJ49282" s="23"/>
      <c r="HH49282"/>
      <c r="IW49282" s="36"/>
      <c r="JI49282"/>
      <c r="JJ49282"/>
      <c r="KX49282" s="23"/>
      <c r="KY49282" s="23"/>
    </row>
    <row r="49283" spans="36:311" x14ac:dyDescent="0.2">
      <c r="AJ49283" s="23"/>
      <c r="HH49283"/>
      <c r="IW49283" s="36"/>
      <c r="JI49283"/>
      <c r="JJ49283"/>
      <c r="KX49283" s="23"/>
      <c r="KY49283" s="23"/>
    </row>
    <row r="49284" spans="36:311" x14ac:dyDescent="0.2">
      <c r="AJ49284" s="23"/>
      <c r="HH49284"/>
      <c r="IW49284" s="36"/>
      <c r="JI49284"/>
      <c r="JJ49284"/>
      <c r="KX49284" s="23"/>
      <c r="KY49284" s="23"/>
    </row>
    <row r="49285" spans="36:311" x14ac:dyDescent="0.2">
      <c r="AJ49285" s="23"/>
      <c r="HH49285"/>
      <c r="IW49285" s="36"/>
      <c r="JI49285"/>
      <c r="JJ49285"/>
      <c r="KX49285" s="23"/>
      <c r="KY49285" s="23"/>
    </row>
    <row r="49286" spans="36:311" x14ac:dyDescent="0.2">
      <c r="AJ49286" s="23"/>
      <c r="HH49286"/>
      <c r="IW49286" s="36"/>
      <c r="JI49286"/>
      <c r="JJ49286"/>
      <c r="KX49286" s="23"/>
      <c r="KY49286" s="23"/>
    </row>
    <row r="49287" spans="36:311" x14ac:dyDescent="0.2">
      <c r="AJ49287" s="23"/>
      <c r="HH49287"/>
      <c r="IW49287" s="36"/>
      <c r="JI49287"/>
      <c r="JJ49287"/>
      <c r="KX49287" s="23"/>
      <c r="KY49287" s="23"/>
    </row>
    <row r="49288" spans="36:311" x14ac:dyDescent="0.2">
      <c r="AJ49288" s="23"/>
      <c r="HH49288"/>
      <c r="IW49288" s="36"/>
      <c r="JI49288"/>
      <c r="JJ49288"/>
      <c r="KX49288" s="23"/>
      <c r="KY49288" s="23"/>
    </row>
    <row r="49289" spans="36:311" x14ac:dyDescent="0.2">
      <c r="AJ49289" s="23"/>
      <c r="HH49289"/>
      <c r="IW49289" s="36"/>
      <c r="JI49289"/>
      <c r="JJ49289"/>
      <c r="KX49289" s="23"/>
      <c r="KY49289" s="23"/>
    </row>
    <row r="49290" spans="36:311" x14ac:dyDescent="0.2">
      <c r="AJ49290" s="23"/>
      <c r="HH49290"/>
      <c r="IW49290" s="36"/>
      <c r="JI49290"/>
      <c r="JJ49290"/>
      <c r="KX49290" s="23"/>
      <c r="KY49290" s="23"/>
    </row>
    <row r="49291" spans="36:311" x14ac:dyDescent="0.2">
      <c r="AJ49291" s="23"/>
      <c r="HH49291"/>
      <c r="IW49291" s="36"/>
      <c r="JI49291"/>
      <c r="JJ49291"/>
      <c r="KX49291" s="23"/>
      <c r="KY49291" s="23"/>
    </row>
    <row r="49292" spans="36:311" x14ac:dyDescent="0.2">
      <c r="AJ49292" s="23"/>
      <c r="HH49292"/>
      <c r="IW49292" s="36"/>
      <c r="JI49292"/>
      <c r="JJ49292"/>
      <c r="KX49292" s="23"/>
      <c r="KY49292" s="23"/>
    </row>
    <row r="49293" spans="36:311" x14ac:dyDescent="0.2">
      <c r="AJ49293" s="23"/>
      <c r="HH49293"/>
      <c r="IW49293" s="36"/>
      <c r="JI49293"/>
      <c r="JJ49293"/>
      <c r="KX49293" s="23"/>
      <c r="KY49293" s="23"/>
    </row>
    <row r="49294" spans="36:311" x14ac:dyDescent="0.2">
      <c r="AJ49294" s="23"/>
      <c r="HH49294"/>
      <c r="IW49294" s="36"/>
      <c r="JI49294"/>
      <c r="JJ49294"/>
      <c r="KX49294" s="23"/>
      <c r="KY49294" s="23"/>
    </row>
    <row r="49295" spans="36:311" x14ac:dyDescent="0.2">
      <c r="AJ49295" s="23"/>
      <c r="HH49295"/>
      <c r="IW49295" s="36"/>
      <c r="JI49295"/>
      <c r="JJ49295"/>
      <c r="KX49295" s="23"/>
      <c r="KY49295" s="23"/>
    </row>
    <row r="49296" spans="36:311" x14ac:dyDescent="0.2">
      <c r="AJ49296" s="23"/>
      <c r="HH49296"/>
      <c r="IW49296" s="36"/>
      <c r="JI49296"/>
      <c r="JJ49296"/>
      <c r="KX49296" s="23"/>
      <c r="KY49296" s="23"/>
    </row>
    <row r="49297" spans="36:311" x14ac:dyDescent="0.2">
      <c r="AJ49297" s="23"/>
      <c r="HH49297"/>
      <c r="IW49297" s="36"/>
      <c r="JI49297"/>
      <c r="JJ49297"/>
      <c r="KX49297" s="23"/>
      <c r="KY49297" s="23"/>
    </row>
    <row r="49298" spans="36:311" x14ac:dyDescent="0.2">
      <c r="AJ49298" s="23"/>
      <c r="HH49298"/>
      <c r="IW49298" s="36"/>
      <c r="JI49298"/>
      <c r="JJ49298"/>
      <c r="KX49298" s="23"/>
      <c r="KY49298" s="23"/>
    </row>
    <row r="49299" spans="36:311" x14ac:dyDescent="0.2">
      <c r="AJ49299" s="23"/>
      <c r="HH49299"/>
      <c r="IW49299" s="36"/>
      <c r="JI49299"/>
      <c r="JJ49299"/>
      <c r="KX49299" s="23"/>
      <c r="KY49299" s="23"/>
    </row>
    <row r="49300" spans="36:311" x14ac:dyDescent="0.2">
      <c r="AJ49300" s="23"/>
      <c r="HH49300"/>
      <c r="IW49300" s="36"/>
      <c r="JI49300"/>
      <c r="JJ49300"/>
      <c r="KX49300" s="23"/>
      <c r="KY49300" s="23"/>
    </row>
    <row r="49301" spans="36:311" x14ac:dyDescent="0.2">
      <c r="AJ49301" s="23"/>
      <c r="HH49301"/>
      <c r="IW49301" s="36"/>
      <c r="JI49301"/>
      <c r="JJ49301"/>
      <c r="KX49301" s="23"/>
      <c r="KY49301" s="23"/>
    </row>
    <row r="49302" spans="36:311" x14ac:dyDescent="0.2">
      <c r="AJ49302" s="23"/>
      <c r="HH49302"/>
      <c r="IW49302" s="36"/>
      <c r="JI49302"/>
      <c r="JJ49302"/>
      <c r="KX49302" s="23"/>
      <c r="KY49302" s="23"/>
    </row>
    <row r="49303" spans="36:311" x14ac:dyDescent="0.2">
      <c r="AJ49303" s="23"/>
      <c r="HH49303"/>
      <c r="IW49303" s="36"/>
      <c r="JI49303"/>
      <c r="JJ49303"/>
      <c r="KX49303" s="23"/>
      <c r="KY49303" s="23"/>
    </row>
    <row r="49304" spans="36:311" x14ac:dyDescent="0.2">
      <c r="AJ49304" s="23"/>
      <c r="HH49304"/>
      <c r="IW49304" s="36"/>
      <c r="JI49304"/>
      <c r="JJ49304"/>
      <c r="KX49304" s="23"/>
      <c r="KY49304" s="23"/>
    </row>
    <row r="49305" spans="36:311" x14ac:dyDescent="0.2">
      <c r="AJ49305" s="23"/>
      <c r="HH49305"/>
      <c r="IW49305" s="36"/>
      <c r="JI49305"/>
      <c r="JJ49305"/>
      <c r="KX49305" s="23"/>
      <c r="KY49305" s="23"/>
    </row>
    <row r="49306" spans="36:311" x14ac:dyDescent="0.2">
      <c r="AJ49306" s="23"/>
      <c r="HH49306"/>
      <c r="IW49306" s="36"/>
      <c r="JI49306"/>
      <c r="JJ49306"/>
      <c r="KX49306" s="23"/>
      <c r="KY49306" s="23"/>
    </row>
    <row r="49307" spans="36:311" x14ac:dyDescent="0.2">
      <c r="AJ49307" s="23"/>
      <c r="HH49307"/>
      <c r="IW49307" s="36"/>
      <c r="JI49307"/>
      <c r="JJ49307"/>
      <c r="KX49307" s="23"/>
      <c r="KY49307" s="23"/>
    </row>
    <row r="49308" spans="36:311" x14ac:dyDescent="0.2">
      <c r="AJ49308" s="23"/>
      <c r="HH49308"/>
      <c r="IW49308" s="36"/>
      <c r="JI49308"/>
      <c r="JJ49308"/>
      <c r="KX49308" s="23"/>
      <c r="KY49308" s="23"/>
    </row>
    <row r="49309" spans="36:311" x14ac:dyDescent="0.2">
      <c r="AJ49309" s="23"/>
      <c r="HH49309"/>
      <c r="IW49309" s="36"/>
      <c r="JI49309"/>
      <c r="JJ49309"/>
      <c r="KX49309" s="23"/>
      <c r="KY49309" s="23"/>
    </row>
    <row r="49310" spans="36:311" x14ac:dyDescent="0.2">
      <c r="AJ49310" s="23"/>
      <c r="HH49310"/>
      <c r="IW49310" s="36"/>
      <c r="JI49310"/>
      <c r="JJ49310"/>
      <c r="KX49310" s="23"/>
      <c r="KY49310" s="23"/>
    </row>
    <row r="49311" spans="36:311" x14ac:dyDescent="0.2">
      <c r="AJ49311" s="23"/>
      <c r="HH49311"/>
      <c r="IW49311" s="36"/>
      <c r="JI49311"/>
      <c r="JJ49311"/>
      <c r="KX49311" s="23"/>
      <c r="KY49311" s="23"/>
    </row>
    <row r="49312" spans="36:311" x14ac:dyDescent="0.2">
      <c r="AJ49312" s="23"/>
      <c r="HH49312"/>
      <c r="IW49312" s="36"/>
      <c r="JI49312"/>
      <c r="JJ49312"/>
      <c r="KX49312" s="23"/>
      <c r="KY49312" s="23"/>
    </row>
    <row r="49313" spans="36:311" x14ac:dyDescent="0.2">
      <c r="AJ49313" s="23"/>
      <c r="HH49313"/>
      <c r="IW49313" s="36"/>
      <c r="JI49313"/>
      <c r="JJ49313"/>
      <c r="KX49313" s="23"/>
      <c r="KY49313" s="23"/>
    </row>
    <row r="49314" spans="36:311" x14ac:dyDescent="0.2">
      <c r="AJ49314" s="23"/>
      <c r="HH49314"/>
      <c r="IW49314" s="36"/>
      <c r="JI49314"/>
      <c r="JJ49314"/>
      <c r="KX49314" s="23"/>
      <c r="KY49314" s="23"/>
    </row>
    <row r="49315" spans="36:311" x14ac:dyDescent="0.2">
      <c r="AJ49315" s="23"/>
      <c r="HH49315"/>
      <c r="IW49315" s="36"/>
      <c r="JI49315"/>
      <c r="JJ49315"/>
      <c r="KX49315" s="23"/>
      <c r="KY49315" s="23"/>
    </row>
    <row r="49316" spans="36:311" x14ac:dyDescent="0.2">
      <c r="AJ49316" s="23"/>
      <c r="HH49316"/>
      <c r="IW49316" s="36"/>
      <c r="JI49316"/>
      <c r="JJ49316"/>
      <c r="KX49316" s="23"/>
      <c r="KY49316" s="23"/>
    </row>
    <row r="49317" spans="36:311" x14ac:dyDescent="0.2">
      <c r="AJ49317" s="23"/>
      <c r="HH49317"/>
      <c r="IW49317" s="36"/>
      <c r="JI49317"/>
      <c r="JJ49317"/>
      <c r="KX49317" s="23"/>
      <c r="KY49317" s="23"/>
    </row>
    <row r="49318" spans="36:311" x14ac:dyDescent="0.2">
      <c r="AJ49318" s="23"/>
      <c r="HH49318"/>
      <c r="IW49318" s="36"/>
      <c r="JI49318"/>
      <c r="JJ49318"/>
      <c r="KX49318" s="23"/>
      <c r="KY49318" s="23"/>
    </row>
    <row r="49319" spans="36:311" x14ac:dyDescent="0.2">
      <c r="AJ49319" s="23"/>
      <c r="HH49319"/>
      <c r="IW49319" s="36"/>
      <c r="JI49319"/>
      <c r="JJ49319"/>
      <c r="KX49319" s="23"/>
      <c r="KY49319" s="23"/>
    </row>
    <row r="49320" spans="36:311" x14ac:dyDescent="0.2">
      <c r="AJ49320" s="23"/>
      <c r="HH49320"/>
      <c r="IW49320" s="36"/>
      <c r="JI49320"/>
      <c r="JJ49320"/>
      <c r="KX49320" s="23"/>
      <c r="KY49320" s="23"/>
    </row>
    <row r="49321" spans="36:311" x14ac:dyDescent="0.2">
      <c r="AJ49321" s="23"/>
      <c r="HH49321"/>
      <c r="IW49321" s="36"/>
      <c r="JI49321"/>
      <c r="JJ49321"/>
      <c r="KX49321" s="23"/>
      <c r="KY49321" s="23"/>
    </row>
    <row r="49322" spans="36:311" x14ac:dyDescent="0.2">
      <c r="AJ49322" s="23"/>
      <c r="HH49322"/>
      <c r="IW49322" s="36"/>
      <c r="JI49322"/>
      <c r="JJ49322"/>
      <c r="KX49322" s="23"/>
      <c r="KY49322" s="23"/>
    </row>
    <row r="49323" spans="36:311" x14ac:dyDescent="0.2">
      <c r="AJ49323" s="23"/>
      <c r="HH49323"/>
      <c r="IW49323" s="36"/>
      <c r="JI49323"/>
      <c r="JJ49323"/>
      <c r="KX49323" s="23"/>
      <c r="KY49323" s="23"/>
    </row>
    <row r="49324" spans="36:311" x14ac:dyDescent="0.2">
      <c r="AJ49324" s="23"/>
      <c r="HH49324"/>
      <c r="IW49324" s="36"/>
      <c r="JI49324"/>
      <c r="JJ49324"/>
      <c r="KX49324" s="23"/>
      <c r="KY49324" s="23"/>
    </row>
    <row r="49325" spans="36:311" x14ac:dyDescent="0.2">
      <c r="AJ49325" s="23"/>
      <c r="HH49325"/>
      <c r="IW49325" s="36"/>
      <c r="JI49325"/>
      <c r="JJ49325"/>
      <c r="KX49325" s="23"/>
      <c r="KY49325" s="23"/>
    </row>
    <row r="49326" spans="36:311" x14ac:dyDescent="0.2">
      <c r="AJ49326" s="23"/>
      <c r="HH49326"/>
      <c r="IW49326" s="36"/>
      <c r="JI49326"/>
      <c r="JJ49326"/>
      <c r="KX49326" s="23"/>
      <c r="KY49326" s="23"/>
    </row>
    <row r="49327" spans="36:311" x14ac:dyDescent="0.2">
      <c r="AJ49327" s="23"/>
      <c r="HH49327"/>
      <c r="IW49327" s="36"/>
      <c r="JI49327"/>
      <c r="JJ49327"/>
      <c r="KX49327" s="23"/>
      <c r="KY49327" s="23"/>
    </row>
    <row r="49328" spans="36:311" x14ac:dyDescent="0.2">
      <c r="AJ49328" s="23"/>
      <c r="HH49328"/>
      <c r="IW49328" s="36"/>
      <c r="JI49328"/>
      <c r="JJ49328"/>
      <c r="KX49328" s="23"/>
      <c r="KY49328" s="23"/>
    </row>
    <row r="49329" spans="36:311" x14ac:dyDescent="0.2">
      <c r="AJ49329" s="23"/>
      <c r="HH49329"/>
      <c r="IW49329" s="36"/>
      <c r="JI49329"/>
      <c r="JJ49329"/>
      <c r="KX49329" s="23"/>
      <c r="KY49329" s="23"/>
    </row>
    <row r="49330" spans="36:311" x14ac:dyDescent="0.2">
      <c r="AJ49330" s="23"/>
      <c r="HH49330"/>
      <c r="IW49330" s="36"/>
      <c r="JI49330"/>
      <c r="JJ49330"/>
      <c r="KX49330" s="23"/>
      <c r="KY49330" s="23"/>
    </row>
    <row r="49331" spans="36:311" x14ac:dyDescent="0.2">
      <c r="AJ49331" s="23"/>
      <c r="HH49331"/>
      <c r="IW49331" s="36"/>
      <c r="JI49331"/>
      <c r="JJ49331"/>
      <c r="KX49331" s="23"/>
      <c r="KY49331" s="23"/>
    </row>
    <row r="49332" spans="36:311" x14ac:dyDescent="0.2">
      <c r="AJ49332" s="23"/>
      <c r="HH49332"/>
      <c r="IW49332" s="36"/>
      <c r="JI49332"/>
      <c r="JJ49332"/>
      <c r="KX49332" s="23"/>
      <c r="KY49332" s="23"/>
    </row>
    <row r="49333" spans="36:311" x14ac:dyDescent="0.2">
      <c r="AJ49333" s="23"/>
      <c r="HH49333"/>
      <c r="IW49333" s="36"/>
      <c r="JI49333"/>
      <c r="JJ49333"/>
      <c r="KX49333" s="23"/>
      <c r="KY49333" s="23"/>
    </row>
    <row r="49334" spans="36:311" x14ac:dyDescent="0.2">
      <c r="AJ49334" s="23"/>
      <c r="HH49334"/>
      <c r="IW49334" s="36"/>
      <c r="JI49334"/>
      <c r="JJ49334"/>
      <c r="KX49334" s="23"/>
      <c r="KY49334" s="23"/>
    </row>
    <row r="49335" spans="36:311" x14ac:dyDescent="0.2">
      <c r="AJ49335" s="23"/>
      <c r="HH49335"/>
      <c r="IW49335" s="36"/>
      <c r="JI49335"/>
      <c r="JJ49335"/>
      <c r="KX49335" s="23"/>
      <c r="KY49335" s="23"/>
    </row>
    <row r="49336" spans="36:311" x14ac:dyDescent="0.2">
      <c r="AJ49336" s="23"/>
      <c r="HH49336"/>
      <c r="IW49336" s="36"/>
      <c r="JI49336"/>
      <c r="JJ49336"/>
      <c r="KX49336" s="23"/>
      <c r="KY49336" s="23"/>
    </row>
    <row r="49337" spans="36:311" x14ac:dyDescent="0.2">
      <c r="AJ49337" s="23"/>
      <c r="HH49337"/>
      <c r="IW49337" s="36"/>
      <c r="JI49337"/>
      <c r="JJ49337"/>
      <c r="KX49337" s="23"/>
      <c r="KY49337" s="23"/>
    </row>
    <row r="49338" spans="36:311" x14ac:dyDescent="0.2">
      <c r="AJ49338" s="23"/>
      <c r="HH49338"/>
      <c r="IW49338" s="36"/>
      <c r="JI49338"/>
      <c r="JJ49338"/>
      <c r="KX49338" s="23"/>
      <c r="KY49338" s="23"/>
    </row>
    <row r="49339" spans="36:311" x14ac:dyDescent="0.2">
      <c r="AJ49339" s="23"/>
      <c r="HH49339"/>
      <c r="IW49339" s="36"/>
      <c r="JI49339"/>
      <c r="JJ49339"/>
      <c r="KX49339" s="23"/>
      <c r="KY49339" s="23"/>
    </row>
    <row r="49340" spans="36:311" x14ac:dyDescent="0.2">
      <c r="AJ49340" s="23"/>
      <c r="HH49340"/>
      <c r="IW49340" s="36"/>
      <c r="JI49340"/>
      <c r="JJ49340"/>
      <c r="KX49340" s="23"/>
      <c r="KY49340" s="23"/>
    </row>
    <row r="49341" spans="36:311" x14ac:dyDescent="0.2">
      <c r="AJ49341" s="23"/>
      <c r="HH49341"/>
      <c r="IW49341" s="36"/>
      <c r="JI49341"/>
      <c r="JJ49341"/>
      <c r="KX49341" s="23"/>
      <c r="KY49341" s="23"/>
    </row>
    <row r="49342" spans="36:311" x14ac:dyDescent="0.2">
      <c r="AJ49342" s="23"/>
      <c r="HH49342"/>
      <c r="IW49342" s="36"/>
      <c r="JI49342"/>
      <c r="JJ49342"/>
      <c r="KX49342" s="23"/>
      <c r="KY49342" s="23"/>
    </row>
    <row r="49343" spans="36:311" x14ac:dyDescent="0.2">
      <c r="AJ49343" s="23"/>
      <c r="HH49343"/>
      <c r="IW49343" s="36"/>
      <c r="JI49343"/>
      <c r="JJ49343"/>
      <c r="KX49343" s="23"/>
      <c r="KY49343" s="23"/>
    </row>
    <row r="49344" spans="36:311" x14ac:dyDescent="0.2">
      <c r="AJ49344" s="23"/>
      <c r="HH49344"/>
      <c r="IW49344" s="36"/>
      <c r="JI49344"/>
      <c r="JJ49344"/>
      <c r="KX49344" s="23"/>
      <c r="KY49344" s="23"/>
    </row>
    <row r="49345" spans="36:311" x14ac:dyDescent="0.2">
      <c r="AJ49345" s="23"/>
      <c r="HH49345"/>
      <c r="IW49345" s="36"/>
      <c r="JI49345"/>
      <c r="JJ49345"/>
      <c r="KX49345" s="23"/>
      <c r="KY49345" s="23"/>
    </row>
    <row r="49346" spans="36:311" x14ac:dyDescent="0.2">
      <c r="AJ49346" s="23"/>
      <c r="HH49346"/>
      <c r="IW49346" s="36"/>
      <c r="JI49346"/>
      <c r="JJ49346"/>
      <c r="KX49346" s="23"/>
      <c r="KY49346" s="23"/>
    </row>
    <row r="49347" spans="36:311" x14ac:dyDescent="0.2">
      <c r="AJ49347" s="23"/>
      <c r="HH49347"/>
      <c r="IW49347" s="36"/>
      <c r="JI49347"/>
      <c r="JJ49347"/>
      <c r="KX49347" s="23"/>
      <c r="KY49347" s="23"/>
    </row>
    <row r="49348" spans="36:311" x14ac:dyDescent="0.2">
      <c r="AJ49348" s="23"/>
      <c r="HH49348"/>
      <c r="IW49348" s="36"/>
      <c r="JI49348"/>
      <c r="JJ49348"/>
      <c r="KX49348" s="23"/>
      <c r="KY49348" s="23"/>
    </row>
    <row r="49349" spans="36:311" x14ac:dyDescent="0.2">
      <c r="AJ49349" s="23"/>
      <c r="HH49349"/>
      <c r="IW49349" s="36"/>
      <c r="JI49349"/>
      <c r="JJ49349"/>
      <c r="KX49349" s="23"/>
      <c r="KY49349" s="23"/>
    </row>
    <row r="49350" spans="36:311" x14ac:dyDescent="0.2">
      <c r="AJ49350" s="23"/>
      <c r="HH49350"/>
      <c r="IW49350" s="36"/>
      <c r="JI49350"/>
      <c r="JJ49350"/>
      <c r="KX49350" s="23"/>
      <c r="KY49350" s="23"/>
    </row>
    <row r="49351" spans="36:311" x14ac:dyDescent="0.2">
      <c r="AJ49351" s="23"/>
      <c r="HH49351"/>
      <c r="IW49351" s="36"/>
      <c r="JI49351"/>
      <c r="JJ49351"/>
      <c r="KX49351" s="23"/>
      <c r="KY49351" s="23"/>
    </row>
    <row r="49352" spans="36:311" x14ac:dyDescent="0.2">
      <c r="AJ49352" s="23"/>
      <c r="HH49352"/>
      <c r="IW49352" s="36"/>
      <c r="JI49352"/>
      <c r="JJ49352"/>
      <c r="KX49352" s="23"/>
      <c r="KY49352" s="23"/>
    </row>
    <row r="49353" spans="36:311" x14ac:dyDescent="0.2">
      <c r="AJ49353" s="23"/>
      <c r="HH49353"/>
      <c r="IW49353" s="36"/>
      <c r="JI49353"/>
      <c r="JJ49353"/>
      <c r="KX49353" s="23"/>
      <c r="KY49353" s="23"/>
    </row>
    <row r="49354" spans="36:311" x14ac:dyDescent="0.2">
      <c r="AJ49354" s="23"/>
      <c r="HH49354"/>
      <c r="IW49354" s="36"/>
      <c r="JI49354"/>
      <c r="JJ49354"/>
      <c r="KX49354" s="23"/>
      <c r="KY49354" s="23"/>
    </row>
    <row r="49355" spans="36:311" x14ac:dyDescent="0.2">
      <c r="AJ49355" s="23"/>
      <c r="HH49355"/>
      <c r="IW49355" s="36"/>
      <c r="JI49355"/>
      <c r="JJ49355"/>
      <c r="KX49355" s="23"/>
      <c r="KY49355" s="23"/>
    </row>
    <row r="49356" spans="36:311" x14ac:dyDescent="0.2">
      <c r="AJ49356" s="23"/>
      <c r="HH49356"/>
      <c r="IW49356" s="36"/>
      <c r="JI49356"/>
      <c r="JJ49356"/>
      <c r="KX49356" s="23"/>
      <c r="KY49356" s="23"/>
    </row>
    <row r="49357" spans="36:311" x14ac:dyDescent="0.2">
      <c r="AJ49357" s="23"/>
      <c r="HH49357"/>
      <c r="IW49357" s="36"/>
      <c r="JI49357"/>
      <c r="JJ49357"/>
      <c r="KX49357" s="23"/>
      <c r="KY49357" s="23"/>
    </row>
    <row r="49358" spans="36:311" x14ac:dyDescent="0.2">
      <c r="AJ49358" s="23"/>
      <c r="HH49358"/>
      <c r="IW49358" s="36"/>
      <c r="JI49358"/>
      <c r="JJ49358"/>
      <c r="KX49358" s="23"/>
      <c r="KY49358" s="23"/>
    </row>
    <row r="49359" spans="36:311" x14ac:dyDescent="0.2">
      <c r="AJ49359" s="23"/>
      <c r="HH49359"/>
      <c r="IW49359" s="36"/>
      <c r="JI49359"/>
      <c r="JJ49359"/>
      <c r="KX49359" s="23"/>
      <c r="KY49359" s="23"/>
    </row>
    <row r="49360" spans="36:311" x14ac:dyDescent="0.2">
      <c r="AJ49360" s="23"/>
      <c r="HH49360"/>
      <c r="IW49360" s="36"/>
      <c r="JI49360"/>
      <c r="JJ49360"/>
      <c r="KX49360" s="23"/>
      <c r="KY49360" s="23"/>
    </row>
    <row r="49361" spans="36:311" x14ac:dyDescent="0.2">
      <c r="AJ49361" s="23"/>
      <c r="HH49361"/>
      <c r="IW49361" s="36"/>
      <c r="JI49361"/>
      <c r="JJ49361"/>
      <c r="KX49361" s="23"/>
      <c r="KY49361" s="23"/>
    </row>
    <row r="49362" spans="36:311" x14ac:dyDescent="0.2">
      <c r="AJ49362" s="23"/>
      <c r="HH49362"/>
      <c r="IW49362" s="36"/>
      <c r="JI49362"/>
      <c r="JJ49362"/>
      <c r="KX49362" s="23"/>
      <c r="KY49362" s="23"/>
    </row>
    <row r="49363" spans="36:311" x14ac:dyDescent="0.2">
      <c r="AJ49363" s="23"/>
      <c r="HH49363"/>
      <c r="IW49363" s="36"/>
      <c r="JI49363"/>
      <c r="JJ49363"/>
      <c r="KX49363" s="23"/>
      <c r="KY49363" s="23"/>
    </row>
    <row r="49364" spans="36:311" x14ac:dyDescent="0.2">
      <c r="AJ49364" s="23"/>
      <c r="HH49364"/>
      <c r="IW49364" s="36"/>
      <c r="JI49364"/>
      <c r="JJ49364"/>
      <c r="KX49364" s="23"/>
      <c r="KY49364" s="23"/>
    </row>
    <row r="49365" spans="36:311" x14ac:dyDescent="0.2">
      <c r="AJ49365" s="23"/>
      <c r="HH49365"/>
      <c r="IW49365" s="36"/>
      <c r="JI49365"/>
      <c r="JJ49365"/>
      <c r="KX49365" s="23"/>
      <c r="KY49365" s="23"/>
    </row>
    <row r="49366" spans="36:311" x14ac:dyDescent="0.2">
      <c r="AJ49366" s="23"/>
      <c r="HH49366"/>
      <c r="IW49366" s="36"/>
      <c r="JI49366"/>
      <c r="JJ49366"/>
      <c r="KX49366" s="23"/>
      <c r="KY49366" s="23"/>
    </row>
    <row r="49367" spans="36:311" x14ac:dyDescent="0.2">
      <c r="AJ49367" s="23"/>
      <c r="HH49367"/>
      <c r="IW49367" s="36"/>
      <c r="JI49367"/>
      <c r="JJ49367"/>
      <c r="KX49367" s="23"/>
      <c r="KY49367" s="23"/>
    </row>
    <row r="49368" spans="36:311" x14ac:dyDescent="0.2">
      <c r="AJ49368" s="23"/>
      <c r="HH49368"/>
      <c r="IW49368" s="36"/>
      <c r="JI49368"/>
      <c r="JJ49368"/>
      <c r="KX49368" s="23"/>
      <c r="KY49368" s="23"/>
    </row>
    <row r="49369" spans="36:311" x14ac:dyDescent="0.2">
      <c r="AJ49369" s="23"/>
      <c r="HH49369"/>
      <c r="IW49369" s="36"/>
      <c r="JI49369"/>
      <c r="JJ49369"/>
      <c r="KX49369" s="23"/>
      <c r="KY49369" s="23"/>
    </row>
    <row r="49370" spans="36:311" x14ac:dyDescent="0.2">
      <c r="AJ49370" s="23"/>
      <c r="HH49370"/>
      <c r="IW49370" s="36"/>
      <c r="JI49370"/>
      <c r="JJ49370"/>
      <c r="KX49370" s="23"/>
      <c r="KY49370" s="23"/>
    </row>
    <row r="49371" spans="36:311" x14ac:dyDescent="0.2">
      <c r="AJ49371" s="23"/>
      <c r="HH49371"/>
      <c r="IW49371" s="36"/>
      <c r="JI49371"/>
      <c r="JJ49371"/>
      <c r="KX49371" s="23"/>
      <c r="KY49371" s="23"/>
    </row>
    <row r="49372" spans="36:311" x14ac:dyDescent="0.2">
      <c r="AJ49372" s="23"/>
      <c r="HH49372"/>
      <c r="IW49372" s="36"/>
      <c r="JI49372"/>
      <c r="JJ49372"/>
      <c r="KX49372" s="23"/>
      <c r="KY49372" s="23"/>
    </row>
    <row r="49373" spans="36:311" x14ac:dyDescent="0.2">
      <c r="AJ49373" s="23"/>
      <c r="HH49373"/>
      <c r="IW49373" s="36"/>
      <c r="JI49373"/>
      <c r="JJ49373"/>
      <c r="KX49373" s="23"/>
      <c r="KY49373" s="23"/>
    </row>
    <row r="49374" spans="36:311" x14ac:dyDescent="0.2">
      <c r="AJ49374" s="23"/>
      <c r="HH49374"/>
      <c r="IW49374" s="36"/>
      <c r="JI49374"/>
      <c r="JJ49374"/>
      <c r="KX49374" s="23"/>
      <c r="KY49374" s="23"/>
    </row>
    <row r="49375" spans="36:311" x14ac:dyDescent="0.2">
      <c r="AJ49375" s="23"/>
      <c r="HH49375"/>
      <c r="IW49375" s="36"/>
      <c r="JI49375"/>
      <c r="JJ49375"/>
      <c r="KX49375" s="23"/>
      <c r="KY49375" s="23"/>
    </row>
    <row r="49376" spans="36:311" x14ac:dyDescent="0.2">
      <c r="AJ49376" s="23"/>
      <c r="HH49376"/>
      <c r="IW49376" s="36"/>
      <c r="JI49376"/>
      <c r="JJ49376"/>
      <c r="KX49376" s="23"/>
      <c r="KY49376" s="23"/>
    </row>
    <row r="49377" spans="36:311" x14ac:dyDescent="0.2">
      <c r="AJ49377" s="23"/>
      <c r="HH49377"/>
      <c r="IW49377" s="36"/>
      <c r="JI49377"/>
      <c r="JJ49377"/>
      <c r="KX49377" s="23"/>
      <c r="KY49377" s="23"/>
    </row>
    <row r="49378" spans="36:311" x14ac:dyDescent="0.2">
      <c r="AJ49378" s="23"/>
      <c r="HH49378"/>
      <c r="IW49378" s="36"/>
      <c r="JI49378"/>
      <c r="JJ49378"/>
      <c r="KX49378" s="23"/>
      <c r="KY49378" s="23"/>
    </row>
    <row r="49379" spans="36:311" x14ac:dyDescent="0.2">
      <c r="AJ49379" s="23"/>
      <c r="HH49379"/>
      <c r="IW49379" s="36"/>
      <c r="JI49379"/>
      <c r="JJ49379"/>
      <c r="KX49379" s="23"/>
      <c r="KY49379" s="23"/>
    </row>
    <row r="49380" spans="36:311" x14ac:dyDescent="0.2">
      <c r="AJ49380" s="23"/>
      <c r="HH49380"/>
      <c r="IW49380" s="36"/>
      <c r="JI49380"/>
      <c r="JJ49380"/>
      <c r="KX49380" s="23"/>
      <c r="KY49380" s="23"/>
    </row>
    <row r="49381" spans="36:311" x14ac:dyDescent="0.2">
      <c r="AJ49381" s="23"/>
      <c r="HH49381"/>
      <c r="IW49381" s="36"/>
      <c r="JI49381"/>
      <c r="JJ49381"/>
      <c r="KX49381" s="23"/>
      <c r="KY49381" s="23"/>
    </row>
    <row r="49382" spans="36:311" x14ac:dyDescent="0.2">
      <c r="AJ49382" s="23"/>
      <c r="HH49382"/>
      <c r="IW49382" s="36"/>
      <c r="JI49382"/>
      <c r="JJ49382"/>
      <c r="KX49382" s="23"/>
      <c r="KY49382" s="23"/>
    </row>
    <row r="49383" spans="36:311" x14ac:dyDescent="0.2">
      <c r="AJ49383" s="23"/>
      <c r="HH49383"/>
      <c r="IW49383" s="36"/>
      <c r="JI49383"/>
      <c r="JJ49383"/>
      <c r="KX49383" s="23"/>
      <c r="KY49383" s="23"/>
    </row>
    <row r="49384" spans="36:311" x14ac:dyDescent="0.2">
      <c r="AJ49384" s="23"/>
      <c r="HH49384"/>
      <c r="IW49384" s="36"/>
      <c r="JI49384"/>
      <c r="JJ49384"/>
      <c r="KX49384" s="23"/>
      <c r="KY49384" s="23"/>
    </row>
    <row r="49385" spans="36:311" x14ac:dyDescent="0.2">
      <c r="AJ49385" s="23"/>
      <c r="HH49385"/>
      <c r="IW49385" s="36"/>
      <c r="JI49385"/>
      <c r="JJ49385"/>
      <c r="KX49385" s="23"/>
      <c r="KY49385" s="23"/>
    </row>
    <row r="49386" spans="36:311" x14ac:dyDescent="0.2">
      <c r="AJ49386" s="23"/>
      <c r="HH49386"/>
      <c r="IW49386" s="36"/>
      <c r="JI49386"/>
      <c r="JJ49386"/>
      <c r="KX49386" s="23"/>
      <c r="KY49386" s="23"/>
    </row>
    <row r="49387" spans="36:311" x14ac:dyDescent="0.2">
      <c r="AJ49387" s="23"/>
      <c r="HH49387"/>
      <c r="IW49387" s="36"/>
      <c r="JI49387"/>
      <c r="JJ49387"/>
      <c r="KX49387" s="23"/>
      <c r="KY49387" s="23"/>
    </row>
    <row r="49388" spans="36:311" x14ac:dyDescent="0.2">
      <c r="AJ49388" s="23"/>
      <c r="HH49388"/>
      <c r="IW49388" s="36"/>
      <c r="JI49388"/>
      <c r="JJ49388"/>
      <c r="KX49388" s="23"/>
      <c r="KY49388" s="23"/>
    </row>
    <row r="49389" spans="36:311" x14ac:dyDescent="0.2">
      <c r="AJ49389" s="23"/>
      <c r="HH49389"/>
      <c r="IW49389" s="36"/>
      <c r="JI49389"/>
      <c r="JJ49389"/>
      <c r="KX49389" s="23"/>
      <c r="KY49389" s="23"/>
    </row>
    <row r="49390" spans="36:311" x14ac:dyDescent="0.2">
      <c r="AJ49390" s="23"/>
      <c r="HH49390"/>
      <c r="IW49390" s="36"/>
      <c r="JI49390"/>
      <c r="JJ49390"/>
      <c r="KX49390" s="23"/>
      <c r="KY49390" s="23"/>
    </row>
    <row r="49391" spans="36:311" x14ac:dyDescent="0.2">
      <c r="AJ49391" s="23"/>
      <c r="HH49391"/>
      <c r="IW49391" s="36"/>
      <c r="JI49391"/>
      <c r="JJ49391"/>
      <c r="KX49391" s="23"/>
      <c r="KY49391" s="23"/>
    </row>
    <row r="49392" spans="36:311" x14ac:dyDescent="0.2">
      <c r="AJ49392" s="23"/>
      <c r="HH49392"/>
      <c r="IW49392" s="36"/>
      <c r="JI49392"/>
      <c r="JJ49392"/>
      <c r="KX49392" s="23"/>
      <c r="KY49392" s="23"/>
    </row>
    <row r="49393" spans="36:311" x14ac:dyDescent="0.2">
      <c r="AJ49393" s="23"/>
      <c r="HH49393"/>
      <c r="IW49393" s="36"/>
      <c r="JI49393"/>
      <c r="JJ49393"/>
      <c r="KX49393" s="23"/>
      <c r="KY49393" s="23"/>
    </row>
    <row r="49394" spans="36:311" x14ac:dyDescent="0.2">
      <c r="AJ49394" s="23"/>
      <c r="HH49394"/>
      <c r="IW49394" s="36"/>
      <c r="JI49394"/>
      <c r="JJ49394"/>
      <c r="KX49394" s="23"/>
      <c r="KY49394" s="23"/>
    </row>
    <row r="49395" spans="36:311" x14ac:dyDescent="0.2">
      <c r="AJ49395" s="23"/>
      <c r="HH49395"/>
      <c r="IW49395" s="36"/>
      <c r="JI49395"/>
      <c r="JJ49395"/>
      <c r="KX49395" s="23"/>
      <c r="KY49395" s="23"/>
    </row>
    <row r="49396" spans="36:311" x14ac:dyDescent="0.2">
      <c r="AJ49396" s="23"/>
      <c r="HH49396"/>
      <c r="IW49396" s="36"/>
      <c r="JI49396"/>
      <c r="JJ49396"/>
      <c r="KX49396" s="23"/>
      <c r="KY49396" s="23"/>
    </row>
    <row r="49397" spans="36:311" x14ac:dyDescent="0.2">
      <c r="AJ49397" s="23"/>
      <c r="HH49397"/>
      <c r="IW49397" s="36"/>
      <c r="JI49397"/>
      <c r="JJ49397"/>
      <c r="KX49397" s="23"/>
      <c r="KY49397" s="23"/>
    </row>
    <row r="49398" spans="36:311" x14ac:dyDescent="0.2">
      <c r="AJ49398" s="23"/>
      <c r="HH49398"/>
      <c r="IW49398" s="36"/>
      <c r="JI49398"/>
      <c r="JJ49398"/>
      <c r="KX49398" s="23"/>
      <c r="KY49398" s="23"/>
    </row>
    <row r="49399" spans="36:311" x14ac:dyDescent="0.2">
      <c r="AJ49399" s="23"/>
      <c r="HH49399"/>
      <c r="IW49399" s="36"/>
      <c r="JI49399"/>
      <c r="JJ49399"/>
      <c r="KX49399" s="23"/>
      <c r="KY49399" s="23"/>
    </row>
    <row r="49400" spans="36:311" x14ac:dyDescent="0.2">
      <c r="AJ49400" s="23"/>
      <c r="HH49400"/>
      <c r="IW49400" s="36"/>
      <c r="JI49400"/>
      <c r="JJ49400"/>
      <c r="KX49400" s="23"/>
      <c r="KY49400" s="23"/>
    </row>
    <row r="49401" spans="36:311" x14ac:dyDescent="0.2">
      <c r="AJ49401" s="23"/>
      <c r="HH49401"/>
      <c r="IW49401" s="36"/>
      <c r="JI49401"/>
      <c r="JJ49401"/>
      <c r="KX49401" s="23"/>
      <c r="KY49401" s="23"/>
    </row>
    <row r="49402" spans="36:311" x14ac:dyDescent="0.2">
      <c r="AJ49402" s="23"/>
      <c r="HH49402"/>
      <c r="IW49402" s="36"/>
      <c r="JI49402"/>
      <c r="JJ49402"/>
      <c r="KX49402" s="23"/>
      <c r="KY49402" s="23"/>
    </row>
    <row r="49403" spans="36:311" x14ac:dyDescent="0.2">
      <c r="AJ49403" s="23"/>
      <c r="HH49403"/>
      <c r="IW49403" s="36"/>
      <c r="JI49403"/>
      <c r="JJ49403"/>
      <c r="KX49403" s="23"/>
      <c r="KY49403" s="23"/>
    </row>
    <row r="49404" spans="36:311" x14ac:dyDescent="0.2">
      <c r="AJ49404" s="23"/>
      <c r="HH49404"/>
      <c r="IW49404" s="36"/>
      <c r="JI49404"/>
      <c r="JJ49404"/>
      <c r="KX49404" s="23"/>
      <c r="KY49404" s="23"/>
    </row>
    <row r="49405" spans="36:311" x14ac:dyDescent="0.2">
      <c r="AJ49405" s="23"/>
      <c r="HH49405"/>
      <c r="IW49405" s="36"/>
      <c r="JI49405"/>
      <c r="JJ49405"/>
      <c r="KX49405" s="23"/>
      <c r="KY49405" s="23"/>
    </row>
    <row r="49406" spans="36:311" x14ac:dyDescent="0.2">
      <c r="AJ49406" s="23"/>
      <c r="HH49406"/>
      <c r="IW49406" s="36"/>
      <c r="JI49406"/>
      <c r="JJ49406"/>
      <c r="KX49406" s="23"/>
      <c r="KY49406" s="23"/>
    </row>
    <row r="49407" spans="36:311" x14ac:dyDescent="0.2">
      <c r="AJ49407" s="23"/>
      <c r="HH49407"/>
      <c r="IW49407" s="36"/>
      <c r="JI49407"/>
      <c r="JJ49407"/>
      <c r="KX49407" s="23"/>
      <c r="KY49407" s="23"/>
    </row>
    <row r="49408" spans="36:311" x14ac:dyDescent="0.2">
      <c r="AJ49408" s="23"/>
      <c r="HH49408"/>
      <c r="IW49408" s="36"/>
      <c r="JI49408"/>
      <c r="JJ49408"/>
      <c r="KX49408" s="23"/>
      <c r="KY49408" s="23"/>
    </row>
    <row r="49409" spans="36:311" x14ac:dyDescent="0.2">
      <c r="AJ49409" s="23"/>
      <c r="HH49409"/>
      <c r="IW49409" s="36"/>
      <c r="JI49409"/>
      <c r="JJ49409"/>
      <c r="KX49409" s="23"/>
      <c r="KY49409" s="23"/>
    </row>
    <row r="49410" spans="36:311" x14ac:dyDescent="0.2">
      <c r="AJ49410" s="23"/>
      <c r="HH49410"/>
      <c r="IW49410" s="36"/>
      <c r="JI49410"/>
      <c r="JJ49410"/>
      <c r="KX49410" s="23"/>
      <c r="KY49410" s="23"/>
    </row>
    <row r="49411" spans="36:311" x14ac:dyDescent="0.2">
      <c r="AJ49411" s="23"/>
      <c r="HH49411"/>
      <c r="IW49411" s="36"/>
      <c r="JI49411"/>
      <c r="JJ49411"/>
      <c r="KX49411" s="23"/>
      <c r="KY49411" s="23"/>
    </row>
    <row r="49412" spans="36:311" x14ac:dyDescent="0.2">
      <c r="AJ49412" s="23"/>
      <c r="HH49412"/>
      <c r="IW49412" s="36"/>
      <c r="JI49412"/>
      <c r="JJ49412"/>
      <c r="KX49412" s="23"/>
      <c r="KY49412" s="23"/>
    </row>
    <row r="49413" spans="36:311" x14ac:dyDescent="0.2">
      <c r="AJ49413" s="23"/>
      <c r="HH49413"/>
      <c r="IW49413" s="36"/>
      <c r="JI49413"/>
      <c r="JJ49413"/>
      <c r="KX49413" s="23"/>
      <c r="KY49413" s="23"/>
    </row>
    <row r="49414" spans="36:311" x14ac:dyDescent="0.2">
      <c r="AJ49414" s="23"/>
      <c r="HH49414"/>
      <c r="IW49414" s="36"/>
      <c r="JI49414"/>
      <c r="JJ49414"/>
      <c r="KX49414" s="23"/>
      <c r="KY49414" s="23"/>
    </row>
    <row r="49415" spans="36:311" x14ac:dyDescent="0.2">
      <c r="AJ49415" s="23"/>
      <c r="HH49415"/>
      <c r="IW49415" s="36"/>
      <c r="JI49415"/>
      <c r="JJ49415"/>
      <c r="KX49415" s="23"/>
      <c r="KY49415" s="23"/>
    </row>
    <row r="49416" spans="36:311" x14ac:dyDescent="0.2">
      <c r="AJ49416" s="23"/>
      <c r="HH49416"/>
      <c r="IW49416" s="36"/>
      <c r="JI49416"/>
      <c r="JJ49416"/>
      <c r="KX49416" s="23"/>
      <c r="KY49416" s="23"/>
    </row>
    <row r="49417" spans="36:311" x14ac:dyDescent="0.2">
      <c r="AJ49417" s="23"/>
      <c r="HH49417"/>
      <c r="IW49417" s="36"/>
      <c r="JI49417"/>
      <c r="JJ49417"/>
      <c r="KX49417" s="23"/>
      <c r="KY49417" s="23"/>
    </row>
    <row r="49418" spans="36:311" x14ac:dyDescent="0.2">
      <c r="AJ49418" s="23"/>
      <c r="HH49418"/>
      <c r="IW49418" s="36"/>
      <c r="JI49418"/>
      <c r="JJ49418"/>
      <c r="KX49418" s="23"/>
      <c r="KY49418" s="23"/>
    </row>
    <row r="49419" spans="36:311" x14ac:dyDescent="0.2">
      <c r="AJ49419" s="23"/>
      <c r="HH49419"/>
      <c r="IW49419" s="36"/>
      <c r="JI49419"/>
      <c r="JJ49419"/>
      <c r="KX49419" s="23"/>
      <c r="KY49419" s="23"/>
    </row>
    <row r="49420" spans="36:311" x14ac:dyDescent="0.2">
      <c r="AJ49420" s="23"/>
      <c r="HH49420"/>
      <c r="IW49420" s="36"/>
      <c r="JI49420"/>
      <c r="JJ49420"/>
      <c r="KX49420" s="23"/>
      <c r="KY49420" s="23"/>
    </row>
    <row r="49421" spans="36:311" x14ac:dyDescent="0.2">
      <c r="AJ49421" s="23"/>
      <c r="HH49421"/>
      <c r="IW49421" s="36"/>
      <c r="JI49421"/>
      <c r="JJ49421"/>
      <c r="KX49421" s="23"/>
      <c r="KY49421" s="23"/>
    </row>
    <row r="49422" spans="36:311" x14ac:dyDescent="0.2">
      <c r="AJ49422" s="23"/>
      <c r="HH49422"/>
      <c r="IW49422" s="36"/>
      <c r="JI49422"/>
      <c r="JJ49422"/>
      <c r="KX49422" s="23"/>
      <c r="KY49422" s="23"/>
    </row>
    <row r="49423" spans="36:311" x14ac:dyDescent="0.2">
      <c r="AJ49423" s="23"/>
      <c r="HH49423"/>
      <c r="IW49423" s="36"/>
      <c r="JI49423"/>
      <c r="JJ49423"/>
      <c r="KX49423" s="23"/>
      <c r="KY49423" s="23"/>
    </row>
    <row r="49424" spans="36:311" x14ac:dyDescent="0.2">
      <c r="AJ49424" s="23"/>
      <c r="HH49424"/>
      <c r="IW49424" s="36"/>
      <c r="JI49424"/>
      <c r="JJ49424"/>
      <c r="KX49424" s="23"/>
      <c r="KY49424" s="23"/>
    </row>
    <row r="49425" spans="36:311" x14ac:dyDescent="0.2">
      <c r="AJ49425" s="23"/>
      <c r="HH49425"/>
      <c r="IW49425" s="36"/>
      <c r="JI49425"/>
      <c r="JJ49425"/>
      <c r="KX49425" s="23"/>
      <c r="KY49425" s="23"/>
    </row>
    <row r="49426" spans="36:311" x14ac:dyDescent="0.2">
      <c r="AJ49426" s="23"/>
      <c r="HH49426"/>
      <c r="IW49426" s="36"/>
      <c r="JI49426"/>
      <c r="JJ49426"/>
      <c r="KX49426" s="23"/>
      <c r="KY49426" s="23"/>
    </row>
    <row r="49427" spans="36:311" x14ac:dyDescent="0.2">
      <c r="AJ49427" s="23"/>
      <c r="HH49427"/>
      <c r="IW49427" s="36"/>
      <c r="JI49427"/>
      <c r="JJ49427"/>
      <c r="KX49427" s="23"/>
      <c r="KY49427" s="23"/>
    </row>
    <row r="49428" spans="36:311" x14ac:dyDescent="0.2">
      <c r="AJ49428" s="23"/>
      <c r="HH49428"/>
      <c r="IW49428" s="36"/>
      <c r="JI49428"/>
      <c r="JJ49428"/>
      <c r="KX49428" s="23"/>
      <c r="KY49428" s="23"/>
    </row>
    <row r="49429" spans="36:311" x14ac:dyDescent="0.2">
      <c r="AJ49429" s="23"/>
      <c r="HH49429"/>
      <c r="IW49429" s="36"/>
      <c r="JI49429"/>
      <c r="JJ49429"/>
      <c r="KX49429" s="23"/>
      <c r="KY49429" s="23"/>
    </row>
    <row r="49430" spans="36:311" x14ac:dyDescent="0.2">
      <c r="AJ49430" s="23"/>
      <c r="HH49430"/>
      <c r="IW49430" s="36"/>
      <c r="JI49430"/>
      <c r="JJ49430"/>
      <c r="KX49430" s="23"/>
      <c r="KY49430" s="23"/>
    </row>
    <row r="49431" spans="36:311" x14ac:dyDescent="0.2">
      <c r="AJ49431" s="23"/>
      <c r="HH49431"/>
      <c r="IW49431" s="36"/>
      <c r="JI49431"/>
      <c r="JJ49431"/>
      <c r="KX49431" s="23"/>
      <c r="KY49431" s="23"/>
    </row>
    <row r="49432" spans="36:311" x14ac:dyDescent="0.2">
      <c r="AJ49432" s="23"/>
      <c r="HH49432"/>
      <c r="IW49432" s="36"/>
      <c r="JI49432"/>
      <c r="JJ49432"/>
      <c r="KX49432" s="23"/>
      <c r="KY49432" s="23"/>
    </row>
    <row r="49433" spans="36:311" x14ac:dyDescent="0.2">
      <c r="AJ49433" s="23"/>
      <c r="HH49433"/>
      <c r="IW49433" s="36"/>
      <c r="JI49433"/>
      <c r="JJ49433"/>
      <c r="KX49433" s="23"/>
      <c r="KY49433" s="23"/>
    </row>
    <row r="49434" spans="36:311" x14ac:dyDescent="0.2">
      <c r="AJ49434" s="23"/>
      <c r="HH49434"/>
      <c r="IW49434" s="36"/>
      <c r="JI49434"/>
      <c r="JJ49434"/>
      <c r="KX49434" s="23"/>
      <c r="KY49434" s="23"/>
    </row>
    <row r="49435" spans="36:311" x14ac:dyDescent="0.2">
      <c r="AJ49435" s="23"/>
      <c r="HH49435"/>
      <c r="IW49435" s="36"/>
      <c r="JI49435"/>
      <c r="JJ49435"/>
      <c r="KX49435" s="23"/>
      <c r="KY49435" s="23"/>
    </row>
    <row r="49436" spans="36:311" x14ac:dyDescent="0.2">
      <c r="AJ49436" s="23"/>
      <c r="HH49436"/>
      <c r="IW49436" s="36"/>
      <c r="JI49436"/>
      <c r="JJ49436"/>
      <c r="KX49436" s="23"/>
      <c r="KY49436" s="23"/>
    </row>
    <row r="49437" spans="36:311" x14ac:dyDescent="0.2">
      <c r="AJ49437" s="23"/>
      <c r="HH49437"/>
      <c r="IW49437" s="36"/>
      <c r="JI49437"/>
      <c r="JJ49437"/>
      <c r="KX49437" s="23"/>
      <c r="KY49437" s="23"/>
    </row>
    <row r="49438" spans="36:311" x14ac:dyDescent="0.2">
      <c r="AJ49438" s="23"/>
      <c r="HH49438"/>
      <c r="IW49438" s="36"/>
      <c r="JI49438"/>
      <c r="JJ49438"/>
      <c r="KX49438" s="23"/>
      <c r="KY49438" s="23"/>
    </row>
    <row r="49439" spans="36:311" x14ac:dyDescent="0.2">
      <c r="AJ49439" s="23"/>
      <c r="HH49439"/>
      <c r="IW49439" s="36"/>
      <c r="JI49439"/>
      <c r="JJ49439"/>
      <c r="KX49439" s="23"/>
      <c r="KY49439" s="23"/>
    </row>
    <row r="49440" spans="36:311" x14ac:dyDescent="0.2">
      <c r="AJ49440" s="23"/>
      <c r="HH49440"/>
      <c r="IW49440" s="36"/>
      <c r="JI49440"/>
      <c r="JJ49440"/>
      <c r="KX49440" s="23"/>
      <c r="KY49440" s="23"/>
    </row>
    <row r="49441" spans="36:311" x14ac:dyDescent="0.2">
      <c r="AJ49441" s="23"/>
      <c r="HH49441"/>
      <c r="IW49441" s="36"/>
      <c r="JI49441"/>
      <c r="JJ49441"/>
      <c r="KX49441" s="23"/>
      <c r="KY49441" s="23"/>
    </row>
    <row r="49442" spans="36:311" x14ac:dyDescent="0.2">
      <c r="AJ49442" s="23"/>
      <c r="HH49442"/>
      <c r="IW49442" s="36"/>
      <c r="JI49442"/>
      <c r="JJ49442"/>
      <c r="KX49442" s="23"/>
      <c r="KY49442" s="23"/>
    </row>
    <row r="49443" spans="36:311" x14ac:dyDescent="0.2">
      <c r="AJ49443" s="23"/>
      <c r="HH49443"/>
      <c r="IW49443" s="36"/>
      <c r="JI49443"/>
      <c r="JJ49443"/>
      <c r="KX49443" s="23"/>
      <c r="KY49443" s="23"/>
    </row>
    <row r="49444" spans="36:311" x14ac:dyDescent="0.2">
      <c r="AJ49444" s="23"/>
      <c r="HH49444"/>
      <c r="IW49444" s="36"/>
      <c r="JI49444"/>
      <c r="JJ49444"/>
      <c r="KX49444" s="23"/>
      <c r="KY49444" s="23"/>
    </row>
    <row r="49445" spans="36:311" x14ac:dyDescent="0.2">
      <c r="AJ49445" s="23"/>
      <c r="HH49445"/>
      <c r="IW49445" s="36"/>
      <c r="JI49445"/>
      <c r="JJ49445"/>
      <c r="KX49445" s="23"/>
      <c r="KY49445" s="23"/>
    </row>
    <row r="49446" spans="36:311" x14ac:dyDescent="0.2">
      <c r="AJ49446" s="23"/>
      <c r="HH49446"/>
      <c r="IW49446" s="36"/>
      <c r="JI49446"/>
      <c r="JJ49446"/>
      <c r="KX49446" s="23"/>
      <c r="KY49446" s="23"/>
    </row>
    <row r="49447" spans="36:311" x14ac:dyDescent="0.2">
      <c r="AJ49447" s="23"/>
      <c r="HH49447"/>
      <c r="IW49447" s="36"/>
      <c r="JI49447"/>
      <c r="JJ49447"/>
      <c r="KX49447" s="23"/>
      <c r="KY49447" s="23"/>
    </row>
    <row r="49448" spans="36:311" x14ac:dyDescent="0.2">
      <c r="AJ49448" s="23"/>
      <c r="HH49448"/>
      <c r="IW49448" s="36"/>
      <c r="JI49448"/>
      <c r="JJ49448"/>
      <c r="KX49448" s="23"/>
      <c r="KY49448" s="23"/>
    </row>
    <row r="49449" spans="36:311" x14ac:dyDescent="0.2">
      <c r="AJ49449" s="23"/>
      <c r="HH49449"/>
      <c r="IW49449" s="36"/>
      <c r="JI49449"/>
      <c r="JJ49449"/>
      <c r="KX49449" s="23"/>
      <c r="KY49449" s="23"/>
    </row>
    <row r="49450" spans="36:311" x14ac:dyDescent="0.2">
      <c r="AJ49450" s="23"/>
      <c r="HH49450"/>
      <c r="IW49450" s="36"/>
      <c r="JI49450"/>
      <c r="JJ49450"/>
      <c r="KX49450" s="23"/>
      <c r="KY49450" s="23"/>
    </row>
    <row r="49451" spans="36:311" x14ac:dyDescent="0.2">
      <c r="AJ49451" s="23"/>
      <c r="HH49451"/>
      <c r="IW49451" s="36"/>
      <c r="JI49451"/>
      <c r="JJ49451"/>
      <c r="KX49451" s="23"/>
      <c r="KY49451" s="23"/>
    </row>
    <row r="49452" spans="36:311" x14ac:dyDescent="0.2">
      <c r="AJ49452" s="23"/>
      <c r="HH49452"/>
      <c r="IW49452" s="36"/>
      <c r="JI49452"/>
      <c r="JJ49452"/>
      <c r="KX49452" s="23"/>
      <c r="KY49452" s="23"/>
    </row>
    <row r="49453" spans="36:311" x14ac:dyDescent="0.2">
      <c r="AJ49453" s="23"/>
      <c r="HH49453"/>
      <c r="IW49453" s="36"/>
      <c r="JI49453"/>
      <c r="JJ49453"/>
      <c r="KX49453" s="23"/>
      <c r="KY49453" s="23"/>
    </row>
    <row r="49454" spans="36:311" x14ac:dyDescent="0.2">
      <c r="AJ49454" s="23"/>
      <c r="HH49454"/>
      <c r="IW49454" s="36"/>
      <c r="JI49454"/>
      <c r="JJ49454"/>
      <c r="KX49454" s="23"/>
      <c r="KY49454" s="23"/>
    </row>
    <row r="49455" spans="36:311" x14ac:dyDescent="0.2">
      <c r="AJ49455" s="23"/>
      <c r="HH49455"/>
      <c r="IW49455" s="36"/>
      <c r="JI49455"/>
      <c r="JJ49455"/>
      <c r="KX49455" s="23"/>
      <c r="KY49455" s="23"/>
    </row>
    <row r="49456" spans="36:311" x14ac:dyDescent="0.2">
      <c r="AJ49456" s="23"/>
      <c r="HH49456"/>
      <c r="IW49456" s="36"/>
      <c r="JI49456"/>
      <c r="JJ49456"/>
      <c r="KX49456" s="23"/>
      <c r="KY49456" s="23"/>
    </row>
    <row r="49457" spans="36:311" x14ac:dyDescent="0.2">
      <c r="AJ49457" s="23"/>
      <c r="HH49457"/>
      <c r="IW49457" s="36"/>
      <c r="JI49457"/>
      <c r="JJ49457"/>
      <c r="KX49457" s="23"/>
      <c r="KY49457" s="23"/>
    </row>
    <row r="49458" spans="36:311" x14ac:dyDescent="0.2">
      <c r="AJ49458" s="23"/>
      <c r="HH49458"/>
      <c r="IW49458" s="36"/>
      <c r="JI49458"/>
      <c r="JJ49458"/>
      <c r="KX49458" s="23"/>
      <c r="KY49458" s="23"/>
    </row>
    <row r="49459" spans="36:311" x14ac:dyDescent="0.2">
      <c r="AJ49459" s="23"/>
      <c r="HH49459"/>
      <c r="IW49459" s="36"/>
      <c r="JI49459"/>
      <c r="JJ49459"/>
      <c r="KX49459" s="23"/>
      <c r="KY49459" s="23"/>
    </row>
    <row r="49460" spans="36:311" x14ac:dyDescent="0.2">
      <c r="AJ49460" s="23"/>
      <c r="HH49460"/>
      <c r="IW49460" s="36"/>
      <c r="JI49460"/>
      <c r="JJ49460"/>
      <c r="KX49460" s="23"/>
      <c r="KY49460" s="23"/>
    </row>
    <row r="49461" spans="36:311" x14ac:dyDescent="0.2">
      <c r="AJ49461" s="23"/>
      <c r="HH49461"/>
      <c r="IW49461" s="36"/>
      <c r="JI49461"/>
      <c r="JJ49461"/>
      <c r="KX49461" s="23"/>
      <c r="KY49461" s="23"/>
    </row>
    <row r="49462" spans="36:311" x14ac:dyDescent="0.2">
      <c r="AJ49462" s="23"/>
      <c r="HH49462"/>
      <c r="IW49462" s="36"/>
      <c r="JI49462"/>
      <c r="JJ49462"/>
      <c r="KX49462" s="23"/>
      <c r="KY49462" s="23"/>
    </row>
    <row r="49463" spans="36:311" x14ac:dyDescent="0.2">
      <c r="AJ49463" s="23"/>
      <c r="HH49463"/>
      <c r="IW49463" s="36"/>
      <c r="JI49463"/>
      <c r="JJ49463"/>
      <c r="KX49463" s="23"/>
      <c r="KY49463" s="23"/>
    </row>
    <row r="49464" spans="36:311" x14ac:dyDescent="0.2">
      <c r="AJ49464" s="23"/>
      <c r="HH49464"/>
      <c r="IW49464" s="36"/>
      <c r="JI49464"/>
      <c r="JJ49464"/>
      <c r="KX49464" s="23"/>
      <c r="KY49464" s="23"/>
    </row>
    <row r="49465" spans="36:311" x14ac:dyDescent="0.2">
      <c r="AJ49465" s="23"/>
      <c r="HH49465"/>
      <c r="IW49465" s="36"/>
      <c r="JI49465"/>
      <c r="JJ49465"/>
      <c r="KX49465" s="23"/>
      <c r="KY49465" s="23"/>
    </row>
    <row r="49466" spans="36:311" x14ac:dyDescent="0.2">
      <c r="AJ49466" s="23"/>
      <c r="HH49466"/>
      <c r="IW49466" s="36"/>
      <c r="JI49466"/>
      <c r="JJ49466"/>
      <c r="KX49466" s="23"/>
      <c r="KY49466" s="23"/>
    </row>
    <row r="49467" spans="36:311" x14ac:dyDescent="0.2">
      <c r="AJ49467" s="23"/>
      <c r="HH49467"/>
      <c r="IW49467" s="36"/>
      <c r="JI49467"/>
      <c r="JJ49467"/>
      <c r="KX49467" s="23"/>
      <c r="KY49467" s="23"/>
    </row>
    <row r="49468" spans="36:311" x14ac:dyDescent="0.2">
      <c r="AJ49468" s="23"/>
      <c r="HH49468"/>
      <c r="IW49468" s="36"/>
      <c r="JI49468"/>
      <c r="JJ49468"/>
      <c r="KX49468" s="23"/>
      <c r="KY49468" s="23"/>
    </row>
    <row r="49469" spans="36:311" x14ac:dyDescent="0.2">
      <c r="AJ49469" s="23"/>
      <c r="HH49469"/>
      <c r="IW49469" s="36"/>
      <c r="JI49469"/>
      <c r="JJ49469"/>
      <c r="KX49469" s="23"/>
      <c r="KY49469" s="23"/>
    </row>
    <row r="49470" spans="36:311" x14ac:dyDescent="0.2">
      <c r="AJ49470" s="23"/>
      <c r="HH49470"/>
      <c r="IW49470" s="36"/>
      <c r="JI49470"/>
      <c r="JJ49470"/>
      <c r="KX49470" s="23"/>
      <c r="KY49470" s="23"/>
    </row>
    <row r="49471" spans="36:311" x14ac:dyDescent="0.2">
      <c r="AJ49471" s="23"/>
      <c r="HH49471"/>
      <c r="IW49471" s="36"/>
      <c r="JI49471"/>
      <c r="JJ49471"/>
      <c r="KX49471" s="23"/>
      <c r="KY49471" s="23"/>
    </row>
    <row r="49472" spans="36:311" x14ac:dyDescent="0.2">
      <c r="AJ49472" s="23"/>
      <c r="HH49472"/>
      <c r="IW49472" s="36"/>
      <c r="JI49472"/>
      <c r="JJ49472"/>
      <c r="KX49472" s="23"/>
      <c r="KY49472" s="23"/>
    </row>
    <row r="49473" spans="36:311" x14ac:dyDescent="0.2">
      <c r="AJ49473" s="23"/>
      <c r="HH49473"/>
      <c r="IW49473" s="36"/>
      <c r="JI49473"/>
      <c r="JJ49473"/>
      <c r="KX49473" s="23"/>
      <c r="KY49473" s="23"/>
    </row>
    <row r="49474" spans="36:311" x14ac:dyDescent="0.2">
      <c r="AJ49474" s="23"/>
      <c r="HH49474"/>
      <c r="IW49474" s="36"/>
      <c r="JI49474"/>
      <c r="JJ49474"/>
      <c r="KX49474" s="23"/>
      <c r="KY49474" s="23"/>
    </row>
    <row r="49475" spans="36:311" x14ac:dyDescent="0.2">
      <c r="AJ49475" s="23"/>
      <c r="HH49475"/>
      <c r="IW49475" s="36"/>
      <c r="JI49475"/>
      <c r="JJ49475"/>
      <c r="KX49475" s="23"/>
      <c r="KY49475" s="23"/>
    </row>
    <row r="49476" spans="36:311" x14ac:dyDescent="0.2">
      <c r="AJ49476" s="23"/>
      <c r="HH49476"/>
      <c r="IW49476" s="36"/>
      <c r="JI49476"/>
      <c r="JJ49476"/>
      <c r="KX49476" s="23"/>
      <c r="KY49476" s="23"/>
    </row>
    <row r="49477" spans="36:311" x14ac:dyDescent="0.2">
      <c r="AJ49477" s="23"/>
      <c r="HH49477"/>
      <c r="IW49477" s="36"/>
      <c r="JI49477"/>
      <c r="JJ49477"/>
      <c r="KX49477" s="23"/>
      <c r="KY49477" s="23"/>
    </row>
    <row r="49478" spans="36:311" x14ac:dyDescent="0.2">
      <c r="AJ49478" s="23"/>
      <c r="HH49478"/>
      <c r="IW49478" s="36"/>
      <c r="JI49478"/>
      <c r="JJ49478"/>
      <c r="KX49478" s="23"/>
      <c r="KY49478" s="23"/>
    </row>
    <row r="49479" spans="36:311" x14ac:dyDescent="0.2">
      <c r="AJ49479" s="23"/>
      <c r="HH49479"/>
      <c r="IW49479" s="36"/>
      <c r="JI49479"/>
      <c r="JJ49479"/>
      <c r="KX49479" s="23"/>
      <c r="KY49479" s="23"/>
    </row>
    <row r="49480" spans="36:311" x14ac:dyDescent="0.2">
      <c r="AJ49480" s="23"/>
      <c r="HH49480"/>
      <c r="IW49480" s="36"/>
      <c r="JI49480"/>
      <c r="JJ49480"/>
      <c r="KX49480" s="23"/>
      <c r="KY49480" s="23"/>
    </row>
    <row r="49481" spans="36:311" x14ac:dyDescent="0.2">
      <c r="AJ49481" s="23"/>
      <c r="HH49481"/>
      <c r="IW49481" s="36"/>
      <c r="JI49481"/>
      <c r="JJ49481"/>
      <c r="KX49481" s="23"/>
      <c r="KY49481" s="23"/>
    </row>
    <row r="49482" spans="36:311" x14ac:dyDescent="0.2">
      <c r="AJ49482" s="23"/>
      <c r="HH49482"/>
      <c r="IW49482" s="36"/>
      <c r="JI49482"/>
      <c r="JJ49482"/>
      <c r="KX49482" s="23"/>
      <c r="KY49482" s="23"/>
    </row>
    <row r="49483" spans="36:311" x14ac:dyDescent="0.2">
      <c r="AJ49483" s="23"/>
      <c r="HH49483"/>
      <c r="IW49483" s="36"/>
      <c r="JI49483"/>
      <c r="JJ49483"/>
      <c r="KX49483" s="23"/>
      <c r="KY49483" s="23"/>
    </row>
    <row r="49484" spans="36:311" x14ac:dyDescent="0.2">
      <c r="AJ49484" s="23"/>
      <c r="HH49484"/>
      <c r="IW49484" s="36"/>
      <c r="JI49484"/>
      <c r="JJ49484"/>
      <c r="KX49484" s="23"/>
      <c r="KY49484" s="23"/>
    </row>
    <row r="49485" spans="36:311" x14ac:dyDescent="0.2">
      <c r="AJ49485" s="23"/>
      <c r="HH49485"/>
      <c r="IW49485" s="36"/>
      <c r="JI49485"/>
      <c r="JJ49485"/>
      <c r="KX49485" s="23"/>
      <c r="KY49485" s="23"/>
    </row>
    <row r="49486" spans="36:311" x14ac:dyDescent="0.2">
      <c r="AJ49486" s="23"/>
      <c r="HH49486"/>
      <c r="IW49486" s="36"/>
      <c r="JI49486"/>
      <c r="JJ49486"/>
      <c r="KX49486" s="23"/>
      <c r="KY49486" s="23"/>
    </row>
    <row r="49487" spans="36:311" x14ac:dyDescent="0.2">
      <c r="AJ49487" s="23"/>
      <c r="HH49487"/>
      <c r="IW49487" s="36"/>
      <c r="JI49487"/>
      <c r="JJ49487"/>
      <c r="KX49487" s="23"/>
      <c r="KY49487" s="23"/>
    </row>
    <row r="49488" spans="36:311" x14ac:dyDescent="0.2">
      <c r="AJ49488" s="23"/>
      <c r="HH49488"/>
      <c r="IW49488" s="36"/>
      <c r="JI49488"/>
      <c r="JJ49488"/>
      <c r="KX49488" s="23"/>
      <c r="KY49488" s="23"/>
    </row>
    <row r="49489" spans="36:311" x14ac:dyDescent="0.2">
      <c r="AJ49489" s="23"/>
      <c r="HH49489"/>
      <c r="IW49489" s="36"/>
      <c r="JI49489"/>
      <c r="JJ49489"/>
      <c r="KX49489" s="23"/>
      <c r="KY49489" s="23"/>
    </row>
    <row r="49490" spans="36:311" x14ac:dyDescent="0.2">
      <c r="AJ49490" s="23"/>
      <c r="HH49490"/>
      <c r="IW49490" s="36"/>
      <c r="JI49490"/>
      <c r="JJ49490"/>
      <c r="KX49490" s="23"/>
      <c r="KY49490" s="23"/>
    </row>
    <row r="49491" spans="36:311" x14ac:dyDescent="0.2">
      <c r="AJ49491" s="23"/>
      <c r="HH49491"/>
      <c r="IW49491" s="36"/>
      <c r="JI49491"/>
      <c r="JJ49491"/>
      <c r="KX49491" s="23"/>
      <c r="KY49491" s="23"/>
    </row>
    <row r="49492" spans="36:311" x14ac:dyDescent="0.2">
      <c r="AJ49492" s="23"/>
      <c r="HH49492"/>
      <c r="IW49492" s="36"/>
      <c r="JI49492"/>
      <c r="JJ49492"/>
      <c r="KX49492" s="23"/>
      <c r="KY49492" s="23"/>
    </row>
    <row r="49493" spans="36:311" x14ac:dyDescent="0.2">
      <c r="AJ49493" s="23"/>
      <c r="HH49493"/>
      <c r="IW49493" s="36"/>
      <c r="JI49493"/>
      <c r="JJ49493"/>
      <c r="KX49493" s="23"/>
      <c r="KY49493" s="23"/>
    </row>
    <row r="49494" spans="36:311" x14ac:dyDescent="0.2">
      <c r="AJ49494" s="23"/>
      <c r="HH49494"/>
      <c r="IW49494" s="36"/>
      <c r="JI49494"/>
      <c r="JJ49494"/>
      <c r="KX49494" s="23"/>
      <c r="KY49494" s="23"/>
    </row>
    <row r="49495" spans="36:311" x14ac:dyDescent="0.2">
      <c r="AJ49495" s="23"/>
      <c r="HH49495"/>
      <c r="IW49495" s="36"/>
      <c r="JI49495"/>
      <c r="JJ49495"/>
      <c r="KX49495" s="23"/>
      <c r="KY49495" s="23"/>
    </row>
    <row r="49496" spans="36:311" x14ac:dyDescent="0.2">
      <c r="AJ49496" s="23"/>
      <c r="HH49496"/>
      <c r="IW49496" s="36"/>
      <c r="JI49496"/>
      <c r="JJ49496"/>
      <c r="KX49496" s="23"/>
      <c r="KY49496" s="23"/>
    </row>
    <row r="49497" spans="36:311" x14ac:dyDescent="0.2">
      <c r="AJ49497" s="23"/>
      <c r="HH49497"/>
      <c r="IW49497" s="36"/>
      <c r="JI49497"/>
      <c r="JJ49497"/>
      <c r="KX49497" s="23"/>
      <c r="KY49497" s="23"/>
    </row>
    <row r="49498" spans="36:311" x14ac:dyDescent="0.2">
      <c r="AJ49498" s="23"/>
      <c r="HH49498"/>
      <c r="IW49498" s="36"/>
      <c r="JI49498"/>
      <c r="JJ49498"/>
      <c r="KX49498" s="23"/>
      <c r="KY49498" s="23"/>
    </row>
    <row r="49499" spans="36:311" x14ac:dyDescent="0.2">
      <c r="AJ49499" s="23"/>
      <c r="HH49499"/>
      <c r="IW49499" s="36"/>
      <c r="JI49499"/>
      <c r="JJ49499"/>
      <c r="KX49499" s="23"/>
      <c r="KY49499" s="23"/>
    </row>
    <row r="49500" spans="36:311" x14ac:dyDescent="0.2">
      <c r="AJ49500" s="23"/>
      <c r="HH49500"/>
      <c r="IW49500" s="36"/>
      <c r="JI49500"/>
      <c r="JJ49500"/>
      <c r="KX49500" s="23"/>
      <c r="KY49500" s="23"/>
    </row>
    <row r="49501" spans="36:311" x14ac:dyDescent="0.2">
      <c r="AJ49501" s="23"/>
      <c r="HH49501"/>
      <c r="IW49501" s="36"/>
      <c r="JI49501"/>
      <c r="JJ49501"/>
      <c r="KX49501" s="23"/>
      <c r="KY49501" s="23"/>
    </row>
    <row r="49502" spans="36:311" x14ac:dyDescent="0.2">
      <c r="AJ49502" s="23"/>
      <c r="HH49502"/>
      <c r="IW49502" s="36"/>
      <c r="JI49502"/>
      <c r="JJ49502"/>
      <c r="KX49502" s="23"/>
      <c r="KY49502" s="23"/>
    </row>
    <row r="49503" spans="36:311" x14ac:dyDescent="0.2">
      <c r="AJ49503" s="23"/>
      <c r="HH49503"/>
      <c r="IW49503" s="36"/>
      <c r="JI49503"/>
      <c r="JJ49503"/>
      <c r="KX49503" s="23"/>
      <c r="KY49503" s="23"/>
    </row>
    <row r="49504" spans="36:311" x14ac:dyDescent="0.2">
      <c r="AJ49504" s="23"/>
      <c r="HH49504"/>
      <c r="IW49504" s="36"/>
      <c r="JI49504"/>
      <c r="JJ49504"/>
      <c r="KX49504" s="23"/>
      <c r="KY49504" s="23"/>
    </row>
    <row r="49505" spans="36:311" x14ac:dyDescent="0.2">
      <c r="AJ49505" s="23"/>
      <c r="HH49505"/>
      <c r="IW49505" s="36"/>
      <c r="JI49505"/>
      <c r="JJ49505"/>
      <c r="KX49505" s="23"/>
      <c r="KY49505" s="23"/>
    </row>
    <row r="49506" spans="36:311" x14ac:dyDescent="0.2">
      <c r="AJ49506" s="23"/>
      <c r="HH49506"/>
      <c r="IW49506" s="36"/>
      <c r="JI49506"/>
      <c r="JJ49506"/>
      <c r="KX49506" s="23"/>
      <c r="KY49506" s="23"/>
    </row>
    <row r="49507" spans="36:311" x14ac:dyDescent="0.2">
      <c r="AJ49507" s="23"/>
      <c r="HH49507"/>
      <c r="IW49507" s="36"/>
      <c r="JI49507"/>
      <c r="JJ49507"/>
      <c r="KX49507" s="23"/>
      <c r="KY49507" s="23"/>
    </row>
    <row r="49508" spans="36:311" x14ac:dyDescent="0.2">
      <c r="AJ49508" s="23"/>
      <c r="HH49508"/>
      <c r="IW49508" s="36"/>
      <c r="JI49508"/>
      <c r="JJ49508"/>
      <c r="KX49508" s="23"/>
      <c r="KY49508" s="23"/>
    </row>
    <row r="49509" spans="36:311" x14ac:dyDescent="0.2">
      <c r="AJ49509" s="23"/>
      <c r="HH49509"/>
      <c r="IW49509" s="36"/>
      <c r="JI49509"/>
      <c r="JJ49509"/>
      <c r="KX49509" s="23"/>
      <c r="KY49509" s="23"/>
    </row>
    <row r="49510" spans="36:311" x14ac:dyDescent="0.2">
      <c r="AJ49510" s="23"/>
      <c r="HH49510"/>
      <c r="IW49510" s="36"/>
      <c r="JI49510"/>
      <c r="JJ49510"/>
      <c r="KX49510" s="23"/>
      <c r="KY49510" s="23"/>
    </row>
    <row r="49511" spans="36:311" x14ac:dyDescent="0.2">
      <c r="AJ49511" s="23"/>
      <c r="HH49511"/>
      <c r="IW49511" s="36"/>
      <c r="JI49511"/>
      <c r="JJ49511"/>
      <c r="KX49511" s="23"/>
      <c r="KY49511" s="23"/>
    </row>
    <row r="49512" spans="36:311" x14ac:dyDescent="0.2">
      <c r="AJ49512" s="23"/>
      <c r="HH49512"/>
      <c r="IW49512" s="36"/>
      <c r="JI49512"/>
      <c r="JJ49512"/>
      <c r="KX49512" s="23"/>
      <c r="KY49512" s="23"/>
    </row>
    <row r="49513" spans="36:311" x14ac:dyDescent="0.2">
      <c r="AJ49513" s="23"/>
      <c r="HH49513"/>
      <c r="IW49513" s="36"/>
      <c r="JI49513"/>
      <c r="JJ49513"/>
      <c r="KX49513" s="23"/>
      <c r="KY49513" s="23"/>
    </row>
    <row r="49514" spans="36:311" x14ac:dyDescent="0.2">
      <c r="AJ49514" s="23"/>
      <c r="HH49514"/>
      <c r="IW49514" s="36"/>
      <c r="JI49514"/>
      <c r="JJ49514"/>
      <c r="KX49514" s="23"/>
      <c r="KY49514" s="23"/>
    </row>
    <row r="49515" spans="36:311" x14ac:dyDescent="0.2">
      <c r="AJ49515" s="23"/>
      <c r="HH49515"/>
      <c r="IW49515" s="36"/>
      <c r="JI49515"/>
      <c r="JJ49515"/>
      <c r="KX49515" s="23"/>
      <c r="KY49515" s="23"/>
    </row>
    <row r="49516" spans="36:311" x14ac:dyDescent="0.2">
      <c r="AJ49516" s="23"/>
      <c r="HH49516"/>
      <c r="IW49516" s="36"/>
      <c r="JI49516"/>
      <c r="JJ49516"/>
      <c r="KX49516" s="23"/>
      <c r="KY49516" s="23"/>
    </row>
    <row r="49517" spans="36:311" x14ac:dyDescent="0.2">
      <c r="AJ49517" s="23"/>
      <c r="HH49517"/>
      <c r="IW49517" s="36"/>
      <c r="JI49517"/>
      <c r="JJ49517"/>
      <c r="KX49517" s="23"/>
      <c r="KY49517" s="23"/>
    </row>
    <row r="49518" spans="36:311" x14ac:dyDescent="0.2">
      <c r="AJ49518" s="23"/>
      <c r="HH49518"/>
      <c r="IW49518" s="36"/>
      <c r="JI49518"/>
      <c r="JJ49518"/>
      <c r="KX49518" s="23"/>
      <c r="KY49518" s="23"/>
    </row>
    <row r="49519" spans="36:311" x14ac:dyDescent="0.2">
      <c r="AJ49519" s="23"/>
      <c r="HH49519"/>
      <c r="IW49519" s="36"/>
      <c r="JI49519"/>
      <c r="JJ49519"/>
      <c r="KX49519" s="23"/>
      <c r="KY49519" s="23"/>
    </row>
    <row r="49520" spans="36:311" x14ac:dyDescent="0.2">
      <c r="AJ49520" s="23"/>
      <c r="HH49520"/>
      <c r="IW49520" s="36"/>
      <c r="JI49520"/>
      <c r="JJ49520"/>
      <c r="KX49520" s="23"/>
      <c r="KY49520" s="23"/>
    </row>
    <row r="49521" spans="36:311" x14ac:dyDescent="0.2">
      <c r="AJ49521" s="23"/>
      <c r="HH49521"/>
      <c r="IW49521" s="36"/>
      <c r="JI49521"/>
      <c r="JJ49521"/>
      <c r="KX49521" s="23"/>
      <c r="KY49521" s="23"/>
    </row>
    <row r="49522" spans="36:311" x14ac:dyDescent="0.2">
      <c r="AJ49522" s="23"/>
      <c r="HH49522"/>
      <c r="IW49522" s="36"/>
      <c r="JI49522"/>
      <c r="JJ49522"/>
      <c r="KX49522" s="23"/>
      <c r="KY49522" s="23"/>
    </row>
    <row r="49523" spans="36:311" x14ac:dyDescent="0.2">
      <c r="AJ49523" s="23"/>
      <c r="HH49523"/>
      <c r="IW49523" s="36"/>
      <c r="JI49523"/>
      <c r="JJ49523"/>
      <c r="KX49523" s="23"/>
      <c r="KY49523" s="23"/>
    </row>
    <row r="49524" spans="36:311" x14ac:dyDescent="0.2">
      <c r="AJ49524" s="23"/>
      <c r="HH49524"/>
      <c r="IW49524" s="36"/>
      <c r="JI49524"/>
      <c r="JJ49524"/>
      <c r="KX49524" s="23"/>
      <c r="KY49524" s="23"/>
    </row>
    <row r="49525" spans="36:311" x14ac:dyDescent="0.2">
      <c r="AJ49525" s="23"/>
      <c r="HH49525"/>
      <c r="IW49525" s="36"/>
      <c r="JI49525"/>
      <c r="JJ49525"/>
      <c r="KX49525" s="23"/>
      <c r="KY49525" s="23"/>
    </row>
    <row r="49526" spans="36:311" x14ac:dyDescent="0.2">
      <c r="AJ49526" s="23"/>
      <c r="HH49526"/>
      <c r="IW49526" s="36"/>
      <c r="JI49526"/>
      <c r="JJ49526"/>
      <c r="KX49526" s="23"/>
      <c r="KY49526" s="23"/>
    </row>
    <row r="49527" spans="36:311" x14ac:dyDescent="0.2">
      <c r="AJ49527" s="23"/>
      <c r="HH49527"/>
      <c r="IW49527" s="36"/>
      <c r="JI49527"/>
      <c r="JJ49527"/>
      <c r="KX49527" s="23"/>
      <c r="KY49527" s="23"/>
    </row>
    <row r="49528" spans="36:311" x14ac:dyDescent="0.2">
      <c r="AJ49528" s="23"/>
      <c r="HH49528"/>
      <c r="IW49528" s="36"/>
      <c r="JI49528"/>
      <c r="JJ49528"/>
      <c r="KX49528" s="23"/>
      <c r="KY49528" s="23"/>
    </row>
    <row r="49529" spans="36:311" x14ac:dyDescent="0.2">
      <c r="AJ49529" s="23"/>
      <c r="HH49529"/>
      <c r="IW49529" s="36"/>
      <c r="JI49529"/>
      <c r="JJ49529"/>
      <c r="KX49529" s="23"/>
      <c r="KY49529" s="23"/>
    </row>
    <row r="49530" spans="36:311" x14ac:dyDescent="0.2">
      <c r="AJ49530" s="23"/>
      <c r="HH49530"/>
      <c r="IW49530" s="36"/>
      <c r="JI49530"/>
      <c r="JJ49530"/>
      <c r="KX49530" s="23"/>
      <c r="KY49530" s="23"/>
    </row>
    <row r="49531" spans="36:311" x14ac:dyDescent="0.2">
      <c r="AJ49531" s="23"/>
      <c r="HH49531"/>
      <c r="IW49531" s="36"/>
      <c r="JI49531"/>
      <c r="JJ49531"/>
      <c r="KX49531" s="23"/>
      <c r="KY49531" s="23"/>
    </row>
    <row r="49532" spans="36:311" x14ac:dyDescent="0.2">
      <c r="AJ49532" s="23"/>
      <c r="HH49532"/>
      <c r="IW49532" s="36"/>
      <c r="JI49532"/>
      <c r="JJ49532"/>
      <c r="KX49532" s="23"/>
      <c r="KY49532" s="23"/>
    </row>
    <row r="49533" spans="36:311" x14ac:dyDescent="0.2">
      <c r="AJ49533" s="23"/>
      <c r="HH49533"/>
      <c r="IW49533" s="36"/>
      <c r="JI49533"/>
      <c r="JJ49533"/>
      <c r="KX49533" s="23"/>
      <c r="KY49533" s="23"/>
    </row>
    <row r="49534" spans="36:311" x14ac:dyDescent="0.2">
      <c r="AJ49534" s="23"/>
      <c r="HH49534"/>
      <c r="IW49534" s="36"/>
      <c r="JI49534"/>
      <c r="JJ49534"/>
      <c r="KX49534" s="23"/>
      <c r="KY49534" s="23"/>
    </row>
    <row r="49535" spans="36:311" x14ac:dyDescent="0.2">
      <c r="AJ49535" s="23"/>
      <c r="HH49535"/>
      <c r="IW49535" s="36"/>
      <c r="JI49535"/>
      <c r="JJ49535"/>
      <c r="KX49535" s="23"/>
      <c r="KY49535" s="23"/>
    </row>
    <row r="49536" spans="36:311" x14ac:dyDescent="0.2">
      <c r="AJ49536" s="23"/>
      <c r="HH49536"/>
      <c r="IW49536" s="36"/>
      <c r="JI49536"/>
      <c r="JJ49536"/>
      <c r="KX49536" s="23"/>
      <c r="KY49536" s="23"/>
    </row>
    <row r="49537" spans="36:311" x14ac:dyDescent="0.2">
      <c r="AJ49537" s="23"/>
      <c r="HH49537"/>
      <c r="IW49537" s="36"/>
      <c r="JI49537"/>
      <c r="JJ49537"/>
      <c r="KX49537" s="23"/>
      <c r="KY49537" s="23"/>
    </row>
    <row r="49538" spans="36:311" x14ac:dyDescent="0.2">
      <c r="AJ49538" s="23"/>
      <c r="HH49538"/>
      <c r="IW49538" s="36"/>
      <c r="JI49538"/>
      <c r="JJ49538"/>
      <c r="KX49538" s="23"/>
      <c r="KY49538" s="23"/>
    </row>
    <row r="49539" spans="36:311" x14ac:dyDescent="0.2">
      <c r="AJ49539" s="23"/>
      <c r="HH49539"/>
      <c r="IW49539" s="36"/>
      <c r="JI49539"/>
      <c r="JJ49539"/>
      <c r="KX49539" s="23"/>
      <c r="KY49539" s="23"/>
    </row>
    <row r="49540" spans="36:311" x14ac:dyDescent="0.2">
      <c r="AJ49540" s="23"/>
      <c r="HH49540"/>
      <c r="IW49540" s="36"/>
      <c r="JI49540"/>
      <c r="JJ49540"/>
      <c r="KX49540" s="23"/>
      <c r="KY49540" s="23"/>
    </row>
    <row r="49541" spans="36:311" x14ac:dyDescent="0.2">
      <c r="AJ49541" s="23"/>
      <c r="HH49541"/>
      <c r="IW49541" s="36"/>
      <c r="JI49541"/>
      <c r="JJ49541"/>
      <c r="KX49541" s="23"/>
      <c r="KY49541" s="23"/>
    </row>
    <row r="49542" spans="36:311" x14ac:dyDescent="0.2">
      <c r="AJ49542" s="23"/>
      <c r="HH49542"/>
      <c r="IW49542" s="36"/>
      <c r="JI49542"/>
      <c r="JJ49542"/>
      <c r="KX49542" s="23"/>
      <c r="KY49542" s="23"/>
    </row>
    <row r="49543" spans="36:311" x14ac:dyDescent="0.2">
      <c r="AJ49543" s="23"/>
      <c r="HH49543"/>
      <c r="IW49543" s="36"/>
      <c r="JI49543"/>
      <c r="JJ49543"/>
      <c r="KX49543" s="23"/>
      <c r="KY49543" s="23"/>
    </row>
    <row r="49544" spans="36:311" x14ac:dyDescent="0.2">
      <c r="AJ49544" s="23"/>
      <c r="HH49544"/>
      <c r="IW49544" s="36"/>
      <c r="JI49544"/>
      <c r="JJ49544"/>
      <c r="KX49544" s="23"/>
      <c r="KY49544" s="23"/>
    </row>
    <row r="49545" spans="36:311" x14ac:dyDescent="0.2">
      <c r="AJ49545" s="23"/>
      <c r="HH49545"/>
      <c r="IW49545" s="36"/>
      <c r="JI49545"/>
      <c r="JJ49545"/>
      <c r="KX49545" s="23"/>
      <c r="KY49545" s="23"/>
    </row>
    <row r="49546" spans="36:311" x14ac:dyDescent="0.2">
      <c r="AJ49546" s="23"/>
      <c r="HH49546"/>
      <c r="IW49546" s="36"/>
      <c r="JI49546"/>
      <c r="JJ49546"/>
      <c r="KX49546" s="23"/>
      <c r="KY49546" s="23"/>
    </row>
    <row r="49547" spans="36:311" x14ac:dyDescent="0.2">
      <c r="AJ49547" s="23"/>
      <c r="HH49547"/>
      <c r="IW49547" s="36"/>
      <c r="JI49547"/>
      <c r="JJ49547"/>
      <c r="KX49547" s="23"/>
      <c r="KY49547" s="23"/>
    </row>
    <row r="49548" spans="36:311" x14ac:dyDescent="0.2">
      <c r="AJ49548" s="23"/>
      <c r="HH49548"/>
      <c r="IW49548" s="36"/>
      <c r="JI49548"/>
      <c r="JJ49548"/>
      <c r="KX49548" s="23"/>
      <c r="KY49548" s="23"/>
    </row>
    <row r="49549" spans="36:311" x14ac:dyDescent="0.2">
      <c r="AJ49549" s="23"/>
      <c r="HH49549"/>
      <c r="IW49549" s="36"/>
      <c r="JI49549"/>
      <c r="JJ49549"/>
      <c r="KX49549" s="23"/>
      <c r="KY49549" s="23"/>
    </row>
    <row r="49550" spans="36:311" x14ac:dyDescent="0.2">
      <c r="AJ49550" s="23"/>
      <c r="HH49550"/>
      <c r="IW49550" s="36"/>
      <c r="JI49550"/>
      <c r="JJ49550"/>
      <c r="KX49550" s="23"/>
      <c r="KY49550" s="23"/>
    </row>
    <row r="49551" spans="36:311" x14ac:dyDescent="0.2">
      <c r="AJ49551" s="23"/>
      <c r="HH49551"/>
      <c r="IW49551" s="36"/>
      <c r="JI49551"/>
      <c r="JJ49551"/>
      <c r="KX49551" s="23"/>
      <c r="KY49551" s="23"/>
    </row>
    <row r="49552" spans="36:311" x14ac:dyDescent="0.2">
      <c r="AJ49552" s="23"/>
      <c r="HH49552"/>
      <c r="IW49552" s="36"/>
      <c r="JI49552"/>
      <c r="JJ49552"/>
      <c r="KX49552" s="23"/>
      <c r="KY49552" s="23"/>
    </row>
    <row r="49553" spans="36:311" x14ac:dyDescent="0.2">
      <c r="AJ49553" s="23"/>
      <c r="HH49553"/>
      <c r="IW49553" s="36"/>
      <c r="JI49553"/>
      <c r="JJ49553"/>
      <c r="KX49553" s="23"/>
      <c r="KY49553" s="23"/>
    </row>
    <row r="49554" spans="36:311" x14ac:dyDescent="0.2">
      <c r="AJ49554" s="23"/>
      <c r="HH49554"/>
      <c r="IW49554" s="36"/>
      <c r="JI49554"/>
      <c r="JJ49554"/>
      <c r="KX49554" s="23"/>
      <c r="KY49554" s="23"/>
    </row>
    <row r="49555" spans="36:311" x14ac:dyDescent="0.2">
      <c r="AJ49555" s="23"/>
      <c r="HH49555"/>
      <c r="IW49555" s="36"/>
      <c r="JI49555"/>
      <c r="JJ49555"/>
      <c r="KX49555" s="23"/>
      <c r="KY49555" s="23"/>
    </row>
    <row r="49556" spans="36:311" x14ac:dyDescent="0.2">
      <c r="AJ49556" s="23"/>
      <c r="HH49556"/>
      <c r="IW49556" s="36"/>
      <c r="JI49556"/>
      <c r="JJ49556"/>
      <c r="KX49556" s="23"/>
      <c r="KY49556" s="23"/>
    </row>
    <row r="49557" spans="36:311" x14ac:dyDescent="0.2">
      <c r="AJ49557" s="23"/>
      <c r="HH49557"/>
      <c r="IW49557" s="36"/>
      <c r="JI49557"/>
      <c r="JJ49557"/>
      <c r="KX49557" s="23"/>
      <c r="KY49557" s="23"/>
    </row>
    <row r="49558" spans="36:311" x14ac:dyDescent="0.2">
      <c r="AJ49558" s="23"/>
      <c r="HH49558"/>
      <c r="IW49558" s="36"/>
      <c r="JI49558"/>
      <c r="JJ49558"/>
      <c r="KX49558" s="23"/>
      <c r="KY49558" s="23"/>
    </row>
    <row r="49559" spans="36:311" x14ac:dyDescent="0.2">
      <c r="AJ49559" s="23"/>
      <c r="HH49559"/>
      <c r="IW49559" s="36"/>
      <c r="JI49559"/>
      <c r="JJ49559"/>
      <c r="KX49559" s="23"/>
      <c r="KY49559" s="23"/>
    </row>
    <row r="49560" spans="36:311" x14ac:dyDescent="0.2">
      <c r="AJ49560" s="23"/>
      <c r="HH49560"/>
      <c r="IW49560" s="36"/>
      <c r="JI49560"/>
      <c r="JJ49560"/>
      <c r="KX49560" s="23"/>
      <c r="KY49560" s="23"/>
    </row>
    <row r="49561" spans="36:311" x14ac:dyDescent="0.2">
      <c r="AJ49561" s="23"/>
      <c r="HH49561"/>
      <c r="IW49561" s="36"/>
      <c r="JI49561"/>
      <c r="JJ49561"/>
      <c r="KX49561" s="23"/>
      <c r="KY49561" s="23"/>
    </row>
    <row r="49562" spans="36:311" x14ac:dyDescent="0.2">
      <c r="AJ49562" s="23"/>
      <c r="HH49562"/>
      <c r="IW49562" s="36"/>
      <c r="JI49562"/>
      <c r="JJ49562"/>
      <c r="KX49562" s="23"/>
      <c r="KY49562" s="23"/>
    </row>
    <row r="49563" spans="36:311" x14ac:dyDescent="0.2">
      <c r="AJ49563" s="23"/>
      <c r="HH49563"/>
      <c r="IW49563" s="36"/>
      <c r="JI49563"/>
      <c r="JJ49563"/>
      <c r="KX49563" s="23"/>
      <c r="KY49563" s="23"/>
    </row>
    <row r="49564" spans="36:311" x14ac:dyDescent="0.2">
      <c r="AJ49564" s="23"/>
      <c r="HH49564"/>
      <c r="IW49564" s="36"/>
      <c r="JI49564"/>
      <c r="JJ49564"/>
      <c r="KX49564" s="23"/>
      <c r="KY49564" s="23"/>
    </row>
    <row r="49565" spans="36:311" x14ac:dyDescent="0.2">
      <c r="AJ49565" s="23"/>
      <c r="HH49565"/>
      <c r="IW49565" s="36"/>
      <c r="JI49565"/>
      <c r="JJ49565"/>
      <c r="KX49565" s="23"/>
      <c r="KY49565" s="23"/>
    </row>
    <row r="49566" spans="36:311" x14ac:dyDescent="0.2">
      <c r="AJ49566" s="23"/>
      <c r="HH49566"/>
      <c r="IW49566" s="36"/>
      <c r="JI49566"/>
      <c r="JJ49566"/>
      <c r="KX49566" s="23"/>
      <c r="KY49566" s="23"/>
    </row>
    <row r="49567" spans="36:311" x14ac:dyDescent="0.2">
      <c r="AJ49567" s="23"/>
      <c r="HH49567"/>
      <c r="IW49567" s="36"/>
      <c r="JI49567"/>
      <c r="JJ49567"/>
      <c r="KX49567" s="23"/>
      <c r="KY49567" s="23"/>
    </row>
    <row r="49568" spans="36:311" x14ac:dyDescent="0.2">
      <c r="AJ49568" s="23"/>
      <c r="HH49568"/>
      <c r="IW49568" s="36"/>
      <c r="JI49568"/>
      <c r="JJ49568"/>
      <c r="KX49568" s="23"/>
      <c r="KY49568" s="23"/>
    </row>
    <row r="49569" spans="36:311" x14ac:dyDescent="0.2">
      <c r="AJ49569" s="23"/>
      <c r="HH49569"/>
      <c r="IW49569" s="36"/>
      <c r="JI49569"/>
      <c r="JJ49569"/>
      <c r="KX49569" s="23"/>
      <c r="KY49569" s="23"/>
    </row>
    <row r="49570" spans="36:311" x14ac:dyDescent="0.2">
      <c r="AJ49570" s="23"/>
      <c r="HH49570"/>
      <c r="IW49570" s="36"/>
      <c r="JI49570"/>
      <c r="JJ49570"/>
      <c r="KX49570" s="23"/>
      <c r="KY49570" s="23"/>
    </row>
    <row r="49571" spans="36:311" x14ac:dyDescent="0.2">
      <c r="AJ49571" s="23"/>
      <c r="HH49571"/>
      <c r="IW49571" s="36"/>
      <c r="JI49571"/>
      <c r="JJ49571"/>
      <c r="KX49571" s="23"/>
      <c r="KY49571" s="23"/>
    </row>
    <row r="49572" spans="36:311" x14ac:dyDescent="0.2">
      <c r="AJ49572" s="23"/>
      <c r="HH49572"/>
      <c r="IW49572" s="36"/>
      <c r="JI49572"/>
      <c r="JJ49572"/>
      <c r="KX49572" s="23"/>
      <c r="KY49572" s="23"/>
    </row>
    <row r="49573" spans="36:311" x14ac:dyDescent="0.2">
      <c r="AJ49573" s="23"/>
      <c r="HH49573"/>
      <c r="IW49573" s="36"/>
      <c r="JI49573"/>
      <c r="JJ49573"/>
      <c r="KX49573" s="23"/>
      <c r="KY49573" s="23"/>
    </row>
    <row r="49574" spans="36:311" x14ac:dyDescent="0.2">
      <c r="AJ49574" s="23"/>
      <c r="HH49574"/>
      <c r="IW49574" s="36"/>
      <c r="JI49574"/>
      <c r="JJ49574"/>
      <c r="KX49574" s="23"/>
      <c r="KY49574" s="23"/>
    </row>
    <row r="49575" spans="36:311" x14ac:dyDescent="0.2">
      <c r="AJ49575" s="23"/>
      <c r="HH49575"/>
      <c r="IW49575" s="36"/>
      <c r="JI49575"/>
      <c r="JJ49575"/>
      <c r="KX49575" s="23"/>
      <c r="KY49575" s="23"/>
    </row>
    <row r="49576" spans="36:311" x14ac:dyDescent="0.2">
      <c r="AJ49576" s="23"/>
      <c r="HH49576"/>
      <c r="IW49576" s="36"/>
      <c r="JI49576"/>
      <c r="JJ49576"/>
      <c r="KX49576" s="23"/>
      <c r="KY49576" s="23"/>
    </row>
    <row r="49577" spans="36:311" x14ac:dyDescent="0.2">
      <c r="AJ49577" s="23"/>
      <c r="HH49577"/>
      <c r="IW49577" s="36"/>
      <c r="JI49577"/>
      <c r="JJ49577"/>
      <c r="KX49577" s="23"/>
      <c r="KY49577" s="23"/>
    </row>
    <row r="49578" spans="36:311" x14ac:dyDescent="0.2">
      <c r="AJ49578" s="23"/>
      <c r="HH49578"/>
      <c r="IW49578" s="36"/>
      <c r="JI49578"/>
      <c r="JJ49578"/>
      <c r="KX49578" s="23"/>
      <c r="KY49578" s="23"/>
    </row>
    <row r="49579" spans="36:311" x14ac:dyDescent="0.2">
      <c r="AJ49579" s="23"/>
      <c r="HH49579"/>
      <c r="IW49579" s="36"/>
      <c r="JI49579"/>
      <c r="JJ49579"/>
      <c r="KX49579" s="23"/>
      <c r="KY49579" s="23"/>
    </row>
    <row r="49580" spans="36:311" x14ac:dyDescent="0.2">
      <c r="AJ49580" s="23"/>
      <c r="HH49580"/>
      <c r="IW49580" s="36"/>
      <c r="JI49580"/>
      <c r="JJ49580"/>
      <c r="KX49580" s="23"/>
      <c r="KY49580" s="23"/>
    </row>
    <row r="49581" spans="36:311" x14ac:dyDescent="0.2">
      <c r="AJ49581" s="23"/>
      <c r="HH49581"/>
      <c r="IW49581" s="36"/>
      <c r="JI49581"/>
      <c r="JJ49581"/>
      <c r="KX49581" s="23"/>
      <c r="KY49581" s="23"/>
    </row>
    <row r="49582" spans="36:311" x14ac:dyDescent="0.2">
      <c r="AJ49582" s="23"/>
      <c r="HH49582"/>
      <c r="IW49582" s="36"/>
      <c r="JI49582"/>
      <c r="JJ49582"/>
      <c r="KX49582" s="23"/>
      <c r="KY49582" s="23"/>
    </row>
    <row r="49583" spans="36:311" x14ac:dyDescent="0.2">
      <c r="AJ49583" s="23"/>
      <c r="HH49583"/>
      <c r="IW49583" s="36"/>
      <c r="JI49583"/>
      <c r="JJ49583"/>
      <c r="KX49583" s="23"/>
      <c r="KY49583" s="23"/>
    </row>
    <row r="49584" spans="36:311" x14ac:dyDescent="0.2">
      <c r="AJ49584" s="23"/>
      <c r="HH49584"/>
      <c r="IW49584" s="36"/>
      <c r="JI49584"/>
      <c r="JJ49584"/>
      <c r="KX49584" s="23"/>
      <c r="KY49584" s="23"/>
    </row>
    <row r="49585" spans="36:311" x14ac:dyDescent="0.2">
      <c r="AJ49585" s="23"/>
      <c r="HH49585"/>
      <c r="IW49585" s="36"/>
      <c r="JI49585"/>
      <c r="JJ49585"/>
      <c r="KX49585" s="23"/>
      <c r="KY49585" s="23"/>
    </row>
    <row r="49586" spans="36:311" x14ac:dyDescent="0.2">
      <c r="AJ49586" s="23"/>
      <c r="HH49586"/>
      <c r="IW49586" s="36"/>
      <c r="JI49586"/>
      <c r="JJ49586"/>
      <c r="KX49586" s="23"/>
      <c r="KY49586" s="23"/>
    </row>
    <row r="49587" spans="36:311" x14ac:dyDescent="0.2">
      <c r="AJ49587" s="23"/>
      <c r="HH49587"/>
      <c r="IW49587" s="36"/>
      <c r="JI49587"/>
      <c r="JJ49587"/>
      <c r="KX49587" s="23"/>
      <c r="KY49587" s="23"/>
    </row>
    <row r="49588" spans="36:311" x14ac:dyDescent="0.2">
      <c r="AJ49588" s="23"/>
      <c r="HH49588"/>
      <c r="IW49588" s="36"/>
      <c r="JI49588"/>
      <c r="JJ49588"/>
      <c r="KX49588" s="23"/>
      <c r="KY49588" s="23"/>
    </row>
    <row r="49589" spans="36:311" x14ac:dyDescent="0.2">
      <c r="AJ49589" s="23"/>
      <c r="HH49589"/>
      <c r="IW49589" s="36"/>
      <c r="JI49589"/>
      <c r="JJ49589"/>
      <c r="KX49589" s="23"/>
      <c r="KY49589" s="23"/>
    </row>
    <row r="49590" spans="36:311" x14ac:dyDescent="0.2">
      <c r="AJ49590" s="23"/>
      <c r="HH49590"/>
      <c r="IW49590" s="36"/>
      <c r="JI49590"/>
      <c r="JJ49590"/>
      <c r="KX49590" s="23"/>
      <c r="KY49590" s="23"/>
    </row>
    <row r="49591" spans="36:311" x14ac:dyDescent="0.2">
      <c r="AJ49591" s="23"/>
      <c r="HH49591"/>
      <c r="IW49591" s="36"/>
      <c r="JI49591"/>
      <c r="JJ49591"/>
      <c r="KX49591" s="23"/>
      <c r="KY49591" s="23"/>
    </row>
    <row r="49592" spans="36:311" x14ac:dyDescent="0.2">
      <c r="AJ49592" s="23"/>
      <c r="HH49592"/>
      <c r="IW49592" s="36"/>
      <c r="JI49592"/>
      <c r="JJ49592"/>
      <c r="KX49592" s="23"/>
      <c r="KY49592" s="23"/>
    </row>
    <row r="49593" spans="36:311" x14ac:dyDescent="0.2">
      <c r="AJ49593" s="23"/>
      <c r="HH49593"/>
      <c r="IW49593" s="36"/>
      <c r="JI49593"/>
      <c r="JJ49593"/>
      <c r="KX49593" s="23"/>
      <c r="KY49593" s="23"/>
    </row>
    <row r="49594" spans="36:311" x14ac:dyDescent="0.2">
      <c r="AJ49594" s="23"/>
      <c r="HH49594"/>
      <c r="IW49594" s="36"/>
      <c r="JI49594"/>
      <c r="JJ49594"/>
      <c r="KX49594" s="23"/>
      <c r="KY49594" s="23"/>
    </row>
    <row r="49595" spans="36:311" x14ac:dyDescent="0.2">
      <c r="AJ49595" s="23"/>
      <c r="HH49595"/>
      <c r="IW49595" s="36"/>
      <c r="JI49595"/>
      <c r="JJ49595"/>
      <c r="KX49595" s="23"/>
      <c r="KY49595" s="23"/>
    </row>
    <row r="49596" spans="36:311" x14ac:dyDescent="0.2">
      <c r="AJ49596" s="23"/>
      <c r="HH49596"/>
      <c r="IW49596" s="36"/>
      <c r="JI49596"/>
      <c r="JJ49596"/>
      <c r="KX49596" s="23"/>
      <c r="KY49596" s="23"/>
    </row>
    <row r="49597" spans="36:311" x14ac:dyDescent="0.2">
      <c r="AJ49597" s="23"/>
      <c r="HH49597"/>
      <c r="IW49597" s="36"/>
      <c r="JI49597"/>
      <c r="JJ49597"/>
      <c r="KX49597" s="23"/>
      <c r="KY49597" s="23"/>
    </row>
    <row r="49598" spans="36:311" x14ac:dyDescent="0.2">
      <c r="AJ49598" s="23"/>
      <c r="HH49598"/>
      <c r="IW49598" s="36"/>
      <c r="JI49598"/>
      <c r="JJ49598"/>
      <c r="KX49598" s="23"/>
      <c r="KY49598" s="23"/>
    </row>
    <row r="49599" spans="36:311" x14ac:dyDescent="0.2">
      <c r="AJ49599" s="23"/>
      <c r="HH49599"/>
      <c r="IW49599" s="36"/>
      <c r="JI49599"/>
      <c r="JJ49599"/>
      <c r="KX49599" s="23"/>
      <c r="KY49599" s="23"/>
    </row>
    <row r="49600" spans="36:311" x14ac:dyDescent="0.2">
      <c r="AJ49600" s="23"/>
      <c r="HH49600"/>
      <c r="IW49600" s="36"/>
      <c r="JI49600"/>
      <c r="JJ49600"/>
      <c r="KX49600" s="23"/>
      <c r="KY49600" s="23"/>
    </row>
    <row r="49601" spans="36:311" x14ac:dyDescent="0.2">
      <c r="AJ49601" s="23"/>
      <c r="HH49601"/>
      <c r="IW49601" s="36"/>
      <c r="JI49601"/>
      <c r="JJ49601"/>
      <c r="KX49601" s="23"/>
      <c r="KY49601" s="23"/>
    </row>
    <row r="49602" spans="36:311" x14ac:dyDescent="0.2">
      <c r="AJ49602" s="23"/>
      <c r="HH49602"/>
      <c r="IW49602" s="36"/>
      <c r="JI49602"/>
      <c r="JJ49602"/>
      <c r="KX49602" s="23"/>
      <c r="KY49602" s="23"/>
    </row>
    <row r="49603" spans="36:311" x14ac:dyDescent="0.2">
      <c r="AJ49603" s="23"/>
      <c r="HH49603"/>
      <c r="IW49603" s="36"/>
      <c r="JI49603"/>
      <c r="JJ49603"/>
      <c r="KX49603" s="23"/>
      <c r="KY49603" s="23"/>
    </row>
    <row r="49604" spans="36:311" x14ac:dyDescent="0.2">
      <c r="AJ49604" s="23"/>
      <c r="HH49604"/>
      <c r="IW49604" s="36"/>
      <c r="JI49604"/>
      <c r="JJ49604"/>
      <c r="KX49604" s="23"/>
      <c r="KY49604" s="23"/>
    </row>
    <row r="49605" spans="36:311" x14ac:dyDescent="0.2">
      <c r="AJ49605" s="23"/>
      <c r="HH49605"/>
      <c r="IW49605" s="36"/>
      <c r="JI49605"/>
      <c r="JJ49605"/>
      <c r="KX49605" s="23"/>
      <c r="KY49605" s="23"/>
    </row>
    <row r="49606" spans="36:311" x14ac:dyDescent="0.2">
      <c r="AJ49606" s="23"/>
      <c r="HH49606"/>
      <c r="IW49606" s="36"/>
      <c r="JI49606"/>
      <c r="JJ49606"/>
      <c r="KX49606" s="23"/>
      <c r="KY49606" s="23"/>
    </row>
    <row r="49607" spans="36:311" x14ac:dyDescent="0.2">
      <c r="AJ49607" s="23"/>
      <c r="HH49607"/>
      <c r="IW49607" s="36"/>
      <c r="JI49607"/>
      <c r="JJ49607"/>
      <c r="KX49607" s="23"/>
      <c r="KY49607" s="23"/>
    </row>
    <row r="49608" spans="36:311" x14ac:dyDescent="0.2">
      <c r="AJ49608" s="23"/>
      <c r="HH49608"/>
      <c r="IW49608" s="36"/>
      <c r="JI49608"/>
      <c r="JJ49608"/>
      <c r="KX49608" s="23"/>
      <c r="KY49608" s="23"/>
    </row>
    <row r="49609" spans="36:311" x14ac:dyDescent="0.2">
      <c r="AJ49609" s="23"/>
      <c r="HH49609"/>
      <c r="IW49609" s="36"/>
      <c r="JI49609"/>
      <c r="JJ49609"/>
      <c r="KX49609" s="23"/>
      <c r="KY49609" s="23"/>
    </row>
    <row r="49610" spans="36:311" x14ac:dyDescent="0.2">
      <c r="AJ49610" s="23"/>
      <c r="HH49610"/>
      <c r="IW49610" s="36"/>
      <c r="JI49610"/>
      <c r="JJ49610"/>
      <c r="KX49610" s="23"/>
      <c r="KY49610" s="23"/>
    </row>
    <row r="49611" spans="36:311" x14ac:dyDescent="0.2">
      <c r="AJ49611" s="23"/>
      <c r="HH49611"/>
      <c r="IW49611" s="36"/>
      <c r="JI49611"/>
      <c r="JJ49611"/>
      <c r="KX49611" s="23"/>
      <c r="KY49611" s="23"/>
    </row>
    <row r="49612" spans="36:311" x14ac:dyDescent="0.2">
      <c r="AJ49612" s="23"/>
      <c r="HH49612"/>
      <c r="IW49612" s="36"/>
      <c r="JI49612"/>
      <c r="JJ49612"/>
      <c r="KX49612" s="23"/>
      <c r="KY49612" s="23"/>
    </row>
    <row r="49613" spans="36:311" x14ac:dyDescent="0.2">
      <c r="AJ49613" s="23"/>
      <c r="HH49613"/>
      <c r="IW49613" s="36"/>
      <c r="JI49613"/>
      <c r="JJ49613"/>
      <c r="KX49613" s="23"/>
      <c r="KY49613" s="23"/>
    </row>
    <row r="49614" spans="36:311" x14ac:dyDescent="0.2">
      <c r="AJ49614" s="23"/>
      <c r="HH49614"/>
      <c r="IW49614" s="36"/>
      <c r="JI49614"/>
      <c r="JJ49614"/>
      <c r="KX49614" s="23"/>
      <c r="KY49614" s="23"/>
    </row>
    <row r="49615" spans="36:311" x14ac:dyDescent="0.2">
      <c r="AJ49615" s="23"/>
      <c r="HH49615"/>
      <c r="IW49615" s="36"/>
      <c r="JI49615"/>
      <c r="JJ49615"/>
      <c r="KX49615" s="23"/>
      <c r="KY49615" s="23"/>
    </row>
    <row r="49616" spans="36:311" x14ac:dyDescent="0.2">
      <c r="AJ49616" s="23"/>
      <c r="HH49616"/>
      <c r="IW49616" s="36"/>
      <c r="JI49616"/>
      <c r="JJ49616"/>
      <c r="KX49616" s="23"/>
      <c r="KY49616" s="23"/>
    </row>
    <row r="49617" spans="36:311" x14ac:dyDescent="0.2">
      <c r="AJ49617" s="23"/>
      <c r="HH49617"/>
      <c r="IW49617" s="36"/>
      <c r="JI49617"/>
      <c r="JJ49617"/>
      <c r="KX49617" s="23"/>
      <c r="KY49617" s="23"/>
    </row>
    <row r="49618" spans="36:311" x14ac:dyDescent="0.2">
      <c r="AJ49618" s="23"/>
      <c r="HH49618"/>
      <c r="IW49618" s="36"/>
      <c r="JI49618"/>
      <c r="JJ49618"/>
      <c r="KX49618" s="23"/>
      <c r="KY49618" s="23"/>
    </row>
    <row r="49619" spans="36:311" x14ac:dyDescent="0.2">
      <c r="AJ49619" s="23"/>
      <c r="HH49619"/>
      <c r="IW49619" s="36"/>
      <c r="JI49619"/>
      <c r="JJ49619"/>
      <c r="KX49619" s="23"/>
      <c r="KY49619" s="23"/>
    </row>
    <row r="49620" spans="36:311" x14ac:dyDescent="0.2">
      <c r="AJ49620" s="23"/>
      <c r="HH49620"/>
      <c r="IW49620" s="36"/>
      <c r="JI49620"/>
      <c r="JJ49620"/>
      <c r="KX49620" s="23"/>
      <c r="KY49620" s="23"/>
    </row>
    <row r="49621" spans="36:311" x14ac:dyDescent="0.2">
      <c r="AJ49621" s="23"/>
      <c r="HH49621"/>
      <c r="IW49621" s="36"/>
      <c r="JI49621"/>
      <c r="JJ49621"/>
      <c r="KX49621" s="23"/>
      <c r="KY49621" s="23"/>
    </row>
    <row r="49622" spans="36:311" x14ac:dyDescent="0.2">
      <c r="AJ49622" s="23"/>
      <c r="HH49622"/>
      <c r="IW49622" s="36"/>
      <c r="JI49622"/>
      <c r="JJ49622"/>
      <c r="KX49622" s="23"/>
      <c r="KY49622" s="23"/>
    </row>
    <row r="49623" spans="36:311" x14ac:dyDescent="0.2">
      <c r="AJ49623" s="23"/>
      <c r="HH49623"/>
      <c r="IW49623" s="36"/>
      <c r="JI49623"/>
      <c r="JJ49623"/>
      <c r="KX49623" s="23"/>
      <c r="KY49623" s="23"/>
    </row>
    <row r="49624" spans="36:311" x14ac:dyDescent="0.2">
      <c r="AJ49624" s="23"/>
      <c r="HH49624"/>
      <c r="IW49624" s="36"/>
      <c r="JI49624"/>
      <c r="JJ49624"/>
      <c r="KX49624" s="23"/>
      <c r="KY49624" s="23"/>
    </row>
    <row r="49625" spans="36:311" x14ac:dyDescent="0.2">
      <c r="AJ49625" s="23"/>
      <c r="HH49625"/>
      <c r="IW49625" s="36"/>
      <c r="JI49625"/>
      <c r="JJ49625"/>
      <c r="KX49625" s="23"/>
      <c r="KY49625" s="23"/>
    </row>
    <row r="49626" spans="36:311" x14ac:dyDescent="0.2">
      <c r="AJ49626" s="23"/>
      <c r="HH49626"/>
      <c r="IW49626" s="36"/>
      <c r="JI49626"/>
      <c r="JJ49626"/>
      <c r="KX49626" s="23"/>
      <c r="KY49626" s="23"/>
    </row>
    <row r="49627" spans="36:311" x14ac:dyDescent="0.2">
      <c r="AJ49627" s="23"/>
      <c r="HH49627"/>
      <c r="IW49627" s="36"/>
      <c r="JI49627"/>
      <c r="JJ49627"/>
      <c r="KX49627" s="23"/>
      <c r="KY49627" s="23"/>
    </row>
    <row r="49628" spans="36:311" x14ac:dyDescent="0.2">
      <c r="AJ49628" s="23"/>
      <c r="HH49628"/>
      <c r="IW49628" s="36"/>
      <c r="JI49628"/>
      <c r="JJ49628"/>
      <c r="KX49628" s="23"/>
      <c r="KY49628" s="23"/>
    </row>
    <row r="49629" spans="36:311" x14ac:dyDescent="0.2">
      <c r="AJ49629" s="23"/>
      <c r="HH49629"/>
      <c r="IW49629" s="36"/>
      <c r="JI49629"/>
      <c r="JJ49629"/>
      <c r="KX49629" s="23"/>
      <c r="KY49629" s="23"/>
    </row>
    <row r="49630" spans="36:311" x14ac:dyDescent="0.2">
      <c r="AJ49630" s="23"/>
      <c r="HH49630"/>
      <c r="IW49630" s="36"/>
      <c r="JI49630"/>
      <c r="JJ49630"/>
      <c r="KX49630" s="23"/>
      <c r="KY49630" s="23"/>
    </row>
    <row r="49631" spans="36:311" x14ac:dyDescent="0.2">
      <c r="AJ49631" s="23"/>
      <c r="HH49631"/>
      <c r="IW49631" s="36"/>
      <c r="JI49631"/>
      <c r="JJ49631"/>
      <c r="KX49631" s="23"/>
      <c r="KY49631" s="23"/>
    </row>
    <row r="49632" spans="36:311" x14ac:dyDescent="0.2">
      <c r="AJ49632" s="23"/>
      <c r="HH49632"/>
      <c r="IW49632" s="36"/>
      <c r="JI49632"/>
      <c r="JJ49632"/>
      <c r="KX49632" s="23"/>
      <c r="KY49632" s="23"/>
    </row>
    <row r="49633" spans="36:311" x14ac:dyDescent="0.2">
      <c r="AJ49633" s="23"/>
      <c r="HH49633"/>
      <c r="IW49633" s="36"/>
      <c r="JI49633"/>
      <c r="JJ49633"/>
      <c r="KX49633" s="23"/>
      <c r="KY49633" s="23"/>
    </row>
    <row r="49634" spans="36:311" x14ac:dyDescent="0.2">
      <c r="AJ49634" s="23"/>
      <c r="HH49634"/>
      <c r="IW49634" s="36"/>
      <c r="JI49634"/>
      <c r="JJ49634"/>
      <c r="KX49634" s="23"/>
      <c r="KY49634" s="23"/>
    </row>
    <row r="49635" spans="36:311" x14ac:dyDescent="0.2">
      <c r="AJ49635" s="23"/>
      <c r="HH49635"/>
      <c r="IW49635" s="36"/>
      <c r="JI49635"/>
      <c r="JJ49635"/>
      <c r="KX49635" s="23"/>
      <c r="KY49635" s="23"/>
    </row>
    <row r="49636" spans="36:311" x14ac:dyDescent="0.2">
      <c r="AJ49636" s="23"/>
      <c r="HH49636"/>
      <c r="IW49636" s="36"/>
      <c r="JI49636"/>
      <c r="JJ49636"/>
      <c r="KX49636" s="23"/>
      <c r="KY49636" s="23"/>
    </row>
    <row r="49637" spans="36:311" x14ac:dyDescent="0.2">
      <c r="AJ49637" s="23"/>
      <c r="HH49637"/>
      <c r="IW49637" s="36"/>
      <c r="JI49637"/>
      <c r="JJ49637"/>
      <c r="KX49637" s="23"/>
      <c r="KY49637" s="23"/>
    </row>
    <row r="49638" spans="36:311" x14ac:dyDescent="0.2">
      <c r="AJ49638" s="23"/>
      <c r="HH49638"/>
      <c r="IW49638" s="36"/>
      <c r="JI49638"/>
      <c r="JJ49638"/>
      <c r="KX49638" s="23"/>
      <c r="KY49638" s="23"/>
    </row>
    <row r="49639" spans="36:311" x14ac:dyDescent="0.2">
      <c r="AJ49639" s="23"/>
      <c r="HH49639"/>
      <c r="IW49639" s="36"/>
      <c r="JI49639"/>
      <c r="JJ49639"/>
      <c r="KX49639" s="23"/>
      <c r="KY49639" s="23"/>
    </row>
    <row r="49640" spans="36:311" x14ac:dyDescent="0.2">
      <c r="AJ49640" s="23"/>
      <c r="HH49640"/>
      <c r="IW49640" s="36"/>
      <c r="JI49640"/>
      <c r="JJ49640"/>
      <c r="KX49640" s="23"/>
      <c r="KY49640" s="23"/>
    </row>
    <row r="49641" spans="36:311" x14ac:dyDescent="0.2">
      <c r="AJ49641" s="23"/>
      <c r="HH49641"/>
      <c r="IW49641" s="36"/>
      <c r="JI49641"/>
      <c r="JJ49641"/>
      <c r="KX49641" s="23"/>
      <c r="KY49641" s="23"/>
    </row>
    <row r="49642" spans="36:311" x14ac:dyDescent="0.2">
      <c r="AJ49642" s="23"/>
      <c r="HH49642"/>
      <c r="IW49642" s="36"/>
      <c r="JI49642"/>
      <c r="JJ49642"/>
      <c r="KX49642" s="23"/>
      <c r="KY49642" s="23"/>
    </row>
    <row r="49643" spans="36:311" x14ac:dyDescent="0.2">
      <c r="AJ49643" s="23"/>
      <c r="HH49643"/>
      <c r="IW49643" s="36"/>
      <c r="JI49643"/>
      <c r="JJ49643"/>
      <c r="KX49643" s="23"/>
      <c r="KY49643" s="23"/>
    </row>
    <row r="49644" spans="36:311" x14ac:dyDescent="0.2">
      <c r="AJ49644" s="23"/>
      <c r="HH49644"/>
      <c r="IW49644" s="36"/>
      <c r="JI49644"/>
      <c r="JJ49644"/>
      <c r="KX49644" s="23"/>
      <c r="KY49644" s="23"/>
    </row>
    <row r="49645" spans="36:311" x14ac:dyDescent="0.2">
      <c r="AJ49645" s="23"/>
      <c r="HH49645"/>
      <c r="IW49645" s="36"/>
      <c r="JI49645"/>
      <c r="JJ49645"/>
      <c r="KX49645" s="23"/>
      <c r="KY49645" s="23"/>
    </row>
    <row r="49646" spans="36:311" x14ac:dyDescent="0.2">
      <c r="AJ49646" s="23"/>
      <c r="HH49646"/>
      <c r="IW49646" s="36"/>
      <c r="JI49646"/>
      <c r="JJ49646"/>
      <c r="KX49646" s="23"/>
      <c r="KY49646" s="23"/>
    </row>
    <row r="49647" spans="36:311" x14ac:dyDescent="0.2">
      <c r="AJ49647" s="23"/>
      <c r="HH49647"/>
      <c r="IW49647" s="36"/>
      <c r="JI49647"/>
      <c r="JJ49647"/>
      <c r="KX49647" s="23"/>
      <c r="KY49647" s="23"/>
    </row>
    <row r="49648" spans="36:311" x14ac:dyDescent="0.2">
      <c r="AJ49648" s="23"/>
      <c r="HH49648"/>
      <c r="IW49648" s="36"/>
      <c r="JI49648"/>
      <c r="JJ49648"/>
      <c r="KX49648" s="23"/>
      <c r="KY49648" s="23"/>
    </row>
    <row r="49649" spans="36:311" x14ac:dyDescent="0.2">
      <c r="AJ49649" s="23"/>
      <c r="HH49649"/>
      <c r="IW49649" s="36"/>
      <c r="JI49649"/>
      <c r="JJ49649"/>
      <c r="KX49649" s="23"/>
      <c r="KY49649" s="23"/>
    </row>
    <row r="49650" spans="36:311" x14ac:dyDescent="0.2">
      <c r="AJ49650" s="23"/>
      <c r="HH49650"/>
      <c r="IW49650" s="36"/>
      <c r="JI49650"/>
      <c r="JJ49650"/>
      <c r="KX49650" s="23"/>
      <c r="KY49650" s="23"/>
    </row>
    <row r="49651" spans="36:311" x14ac:dyDescent="0.2">
      <c r="AJ49651" s="23"/>
      <c r="HH49651"/>
      <c r="IW49651" s="36"/>
      <c r="JI49651"/>
      <c r="JJ49651"/>
      <c r="KX49651" s="23"/>
      <c r="KY49651" s="23"/>
    </row>
    <row r="49652" spans="36:311" x14ac:dyDescent="0.2">
      <c r="AJ49652" s="23"/>
      <c r="HH49652"/>
      <c r="IW49652" s="36"/>
      <c r="JI49652"/>
      <c r="JJ49652"/>
      <c r="KX49652" s="23"/>
      <c r="KY49652" s="23"/>
    </row>
    <row r="49653" spans="36:311" x14ac:dyDescent="0.2">
      <c r="AJ49653" s="23"/>
      <c r="HH49653"/>
      <c r="IW49653" s="36"/>
      <c r="JI49653"/>
      <c r="JJ49653"/>
      <c r="KX49653" s="23"/>
      <c r="KY49653" s="23"/>
    </row>
    <row r="49654" spans="36:311" x14ac:dyDescent="0.2">
      <c r="AJ49654" s="23"/>
      <c r="HH49654"/>
      <c r="IW49654" s="36"/>
      <c r="JI49654"/>
      <c r="JJ49654"/>
      <c r="KX49654" s="23"/>
      <c r="KY49654" s="23"/>
    </row>
    <row r="49655" spans="36:311" x14ac:dyDescent="0.2">
      <c r="AJ49655" s="23"/>
      <c r="HH49655"/>
      <c r="IW49655" s="36"/>
      <c r="JI49655"/>
      <c r="JJ49655"/>
      <c r="KX49655" s="23"/>
      <c r="KY49655" s="23"/>
    </row>
    <row r="49656" spans="36:311" x14ac:dyDescent="0.2">
      <c r="AJ49656" s="23"/>
      <c r="HH49656"/>
      <c r="IW49656" s="36"/>
      <c r="JI49656"/>
      <c r="JJ49656"/>
      <c r="KX49656" s="23"/>
      <c r="KY49656" s="23"/>
    </row>
    <row r="49657" spans="36:311" x14ac:dyDescent="0.2">
      <c r="AJ49657" s="23"/>
      <c r="HH49657"/>
      <c r="IW49657" s="36"/>
      <c r="JI49657"/>
      <c r="JJ49657"/>
      <c r="KX49657" s="23"/>
      <c r="KY49657" s="23"/>
    </row>
    <row r="49658" spans="36:311" x14ac:dyDescent="0.2">
      <c r="AJ49658" s="23"/>
      <c r="HH49658"/>
      <c r="IW49658" s="36"/>
      <c r="JI49658"/>
      <c r="JJ49658"/>
      <c r="KX49658" s="23"/>
      <c r="KY49658" s="23"/>
    </row>
    <row r="49659" spans="36:311" x14ac:dyDescent="0.2">
      <c r="AJ49659" s="23"/>
      <c r="HH49659"/>
      <c r="IW49659" s="36"/>
      <c r="JI49659"/>
      <c r="JJ49659"/>
      <c r="KX49659" s="23"/>
      <c r="KY49659" s="23"/>
    </row>
    <row r="49660" spans="36:311" x14ac:dyDescent="0.2">
      <c r="AJ49660" s="23"/>
      <c r="HH49660"/>
      <c r="IW49660" s="36"/>
      <c r="JI49660"/>
      <c r="JJ49660"/>
      <c r="KX49660" s="23"/>
      <c r="KY49660" s="23"/>
    </row>
    <row r="49661" spans="36:311" x14ac:dyDescent="0.2">
      <c r="AJ49661" s="23"/>
      <c r="HH49661"/>
      <c r="IW49661" s="36"/>
      <c r="JI49661"/>
      <c r="JJ49661"/>
      <c r="KX49661" s="23"/>
      <c r="KY49661" s="23"/>
    </row>
    <row r="49662" spans="36:311" x14ac:dyDescent="0.2">
      <c r="AJ49662" s="23"/>
      <c r="HH49662"/>
      <c r="IW49662" s="36"/>
      <c r="JI49662"/>
      <c r="JJ49662"/>
      <c r="KX49662" s="23"/>
      <c r="KY49662" s="23"/>
    </row>
    <row r="49663" spans="36:311" x14ac:dyDescent="0.2">
      <c r="AJ49663" s="23"/>
      <c r="HH49663"/>
      <c r="IW49663" s="36"/>
      <c r="JI49663"/>
      <c r="JJ49663"/>
      <c r="KX49663" s="23"/>
      <c r="KY49663" s="23"/>
    </row>
    <row r="49664" spans="36:311" x14ac:dyDescent="0.2">
      <c r="AJ49664" s="23"/>
      <c r="HH49664"/>
      <c r="IW49664" s="36"/>
      <c r="JI49664"/>
      <c r="JJ49664"/>
      <c r="KX49664" s="23"/>
      <c r="KY49664" s="23"/>
    </row>
    <row r="49665" spans="36:311" x14ac:dyDescent="0.2">
      <c r="AJ49665" s="23"/>
      <c r="HH49665"/>
      <c r="IW49665" s="36"/>
      <c r="JI49665"/>
      <c r="JJ49665"/>
      <c r="KX49665" s="23"/>
      <c r="KY49665" s="23"/>
    </row>
    <row r="49666" spans="36:311" x14ac:dyDescent="0.2">
      <c r="AJ49666" s="23"/>
      <c r="HH49666"/>
      <c r="IW49666" s="36"/>
      <c r="JI49666"/>
      <c r="JJ49666"/>
      <c r="KX49666" s="23"/>
      <c r="KY49666" s="23"/>
    </row>
    <row r="49667" spans="36:311" x14ac:dyDescent="0.2">
      <c r="AJ49667" s="23"/>
      <c r="HH49667"/>
      <c r="IW49667" s="36"/>
      <c r="JI49667"/>
      <c r="JJ49667"/>
      <c r="KX49667" s="23"/>
      <c r="KY49667" s="23"/>
    </row>
    <row r="49668" spans="36:311" x14ac:dyDescent="0.2">
      <c r="AJ49668" s="23"/>
      <c r="HH49668"/>
      <c r="IW49668" s="36"/>
      <c r="JI49668"/>
      <c r="JJ49668"/>
      <c r="KX49668" s="23"/>
      <c r="KY49668" s="23"/>
    </row>
    <row r="49669" spans="36:311" x14ac:dyDescent="0.2">
      <c r="AJ49669" s="23"/>
      <c r="HH49669"/>
      <c r="IW49669" s="36"/>
      <c r="JI49669"/>
      <c r="JJ49669"/>
      <c r="KX49669" s="23"/>
      <c r="KY49669" s="23"/>
    </row>
    <row r="49670" spans="36:311" x14ac:dyDescent="0.2">
      <c r="AJ49670" s="23"/>
      <c r="HH49670"/>
      <c r="IW49670" s="36"/>
      <c r="JI49670"/>
      <c r="JJ49670"/>
      <c r="KX49670" s="23"/>
      <c r="KY49670" s="23"/>
    </row>
    <row r="49671" spans="36:311" x14ac:dyDescent="0.2">
      <c r="AJ49671" s="23"/>
      <c r="HH49671"/>
      <c r="IW49671" s="36"/>
      <c r="JI49671"/>
      <c r="JJ49671"/>
      <c r="KX49671" s="23"/>
      <c r="KY49671" s="23"/>
    </row>
    <row r="49672" spans="36:311" x14ac:dyDescent="0.2">
      <c r="AJ49672" s="23"/>
      <c r="HH49672"/>
      <c r="IW49672" s="36"/>
      <c r="JI49672"/>
      <c r="JJ49672"/>
      <c r="KX49672" s="23"/>
      <c r="KY49672" s="23"/>
    </row>
    <row r="49673" spans="36:311" x14ac:dyDescent="0.2">
      <c r="AJ49673" s="23"/>
      <c r="HH49673"/>
      <c r="IW49673" s="36"/>
      <c r="JI49673"/>
      <c r="JJ49673"/>
      <c r="KX49673" s="23"/>
      <c r="KY49673" s="23"/>
    </row>
    <row r="49674" spans="36:311" x14ac:dyDescent="0.2">
      <c r="AJ49674" s="23"/>
      <c r="HH49674"/>
      <c r="IW49674" s="36"/>
      <c r="JI49674"/>
      <c r="JJ49674"/>
      <c r="KX49674" s="23"/>
      <c r="KY49674" s="23"/>
    </row>
    <row r="49675" spans="36:311" x14ac:dyDescent="0.2">
      <c r="AJ49675" s="23"/>
      <c r="HH49675"/>
      <c r="IW49675" s="36"/>
      <c r="JI49675"/>
      <c r="JJ49675"/>
      <c r="KX49675" s="23"/>
      <c r="KY49675" s="23"/>
    </row>
    <row r="49676" spans="36:311" x14ac:dyDescent="0.2">
      <c r="AJ49676" s="23"/>
      <c r="HH49676"/>
      <c r="IW49676" s="36"/>
      <c r="JI49676"/>
      <c r="JJ49676"/>
      <c r="KX49676" s="23"/>
      <c r="KY49676" s="23"/>
    </row>
    <row r="49677" spans="36:311" x14ac:dyDescent="0.2">
      <c r="AJ49677" s="23"/>
      <c r="HH49677"/>
      <c r="IW49677" s="36"/>
      <c r="JI49677"/>
      <c r="JJ49677"/>
      <c r="KX49677" s="23"/>
      <c r="KY49677" s="23"/>
    </row>
    <row r="49678" spans="36:311" x14ac:dyDescent="0.2">
      <c r="AJ49678" s="23"/>
      <c r="HH49678"/>
      <c r="IW49678" s="36"/>
      <c r="JI49678"/>
      <c r="JJ49678"/>
      <c r="KX49678" s="23"/>
      <c r="KY49678" s="23"/>
    </row>
    <row r="49679" spans="36:311" x14ac:dyDescent="0.2">
      <c r="AJ49679" s="23"/>
      <c r="HH49679"/>
      <c r="IW49679" s="36"/>
      <c r="JI49679"/>
      <c r="JJ49679"/>
      <c r="KX49679" s="23"/>
      <c r="KY49679" s="23"/>
    </row>
    <row r="49680" spans="36:311" x14ac:dyDescent="0.2">
      <c r="AJ49680" s="23"/>
      <c r="HH49680"/>
      <c r="IW49680" s="36"/>
      <c r="JI49680"/>
      <c r="JJ49680"/>
      <c r="KX49680" s="23"/>
      <c r="KY49680" s="23"/>
    </row>
    <row r="49681" spans="36:311" x14ac:dyDescent="0.2">
      <c r="AJ49681" s="23"/>
      <c r="HH49681"/>
      <c r="IW49681" s="36"/>
      <c r="JI49681"/>
      <c r="JJ49681"/>
      <c r="KX49681" s="23"/>
      <c r="KY49681" s="23"/>
    </row>
    <row r="49682" spans="36:311" x14ac:dyDescent="0.2">
      <c r="AJ49682" s="23"/>
      <c r="HH49682"/>
      <c r="IW49682" s="36"/>
      <c r="JI49682"/>
      <c r="JJ49682"/>
      <c r="KX49682" s="23"/>
      <c r="KY49682" s="23"/>
    </row>
    <row r="49683" spans="36:311" x14ac:dyDescent="0.2">
      <c r="AJ49683" s="23"/>
      <c r="HH49683"/>
      <c r="IW49683" s="36"/>
      <c r="JI49683"/>
      <c r="JJ49683"/>
      <c r="KX49683" s="23"/>
      <c r="KY49683" s="23"/>
    </row>
    <row r="49684" spans="36:311" x14ac:dyDescent="0.2">
      <c r="AJ49684" s="23"/>
      <c r="HH49684"/>
      <c r="IW49684" s="36"/>
      <c r="JI49684"/>
      <c r="JJ49684"/>
      <c r="KX49684" s="23"/>
      <c r="KY49684" s="23"/>
    </row>
    <row r="49685" spans="36:311" x14ac:dyDescent="0.2">
      <c r="AJ49685" s="23"/>
      <c r="HH49685"/>
      <c r="IW49685" s="36"/>
      <c r="JI49685"/>
      <c r="JJ49685"/>
      <c r="KX49685" s="23"/>
      <c r="KY49685" s="23"/>
    </row>
    <row r="49686" spans="36:311" x14ac:dyDescent="0.2">
      <c r="AJ49686" s="23"/>
      <c r="HH49686"/>
      <c r="IW49686" s="36"/>
      <c r="JI49686"/>
      <c r="JJ49686"/>
      <c r="KX49686" s="23"/>
      <c r="KY49686" s="23"/>
    </row>
    <row r="49687" spans="36:311" x14ac:dyDescent="0.2">
      <c r="AJ49687" s="23"/>
      <c r="HH49687"/>
      <c r="IW49687" s="36"/>
      <c r="JI49687"/>
      <c r="JJ49687"/>
      <c r="KX49687" s="23"/>
      <c r="KY49687" s="23"/>
    </row>
    <row r="49688" spans="36:311" x14ac:dyDescent="0.2">
      <c r="AJ49688" s="23"/>
      <c r="HH49688"/>
      <c r="IW49688" s="36"/>
      <c r="JI49688"/>
      <c r="JJ49688"/>
      <c r="KX49688" s="23"/>
      <c r="KY49688" s="23"/>
    </row>
    <row r="49689" spans="36:311" x14ac:dyDescent="0.2">
      <c r="AJ49689" s="23"/>
      <c r="HH49689"/>
      <c r="IW49689" s="36"/>
      <c r="JI49689"/>
      <c r="JJ49689"/>
      <c r="KX49689" s="23"/>
      <c r="KY49689" s="23"/>
    </row>
    <row r="49690" spans="36:311" x14ac:dyDescent="0.2">
      <c r="AJ49690" s="23"/>
      <c r="HH49690"/>
      <c r="IW49690" s="36"/>
      <c r="JI49690"/>
      <c r="JJ49690"/>
      <c r="KX49690" s="23"/>
      <c r="KY49690" s="23"/>
    </row>
    <row r="49691" spans="36:311" x14ac:dyDescent="0.2">
      <c r="AJ49691" s="23"/>
      <c r="HH49691"/>
      <c r="IW49691" s="36"/>
      <c r="JI49691"/>
      <c r="JJ49691"/>
      <c r="KX49691" s="23"/>
      <c r="KY49691" s="23"/>
    </row>
    <row r="49692" spans="36:311" x14ac:dyDescent="0.2">
      <c r="AJ49692" s="23"/>
      <c r="HH49692"/>
      <c r="IW49692" s="36"/>
      <c r="JI49692"/>
      <c r="JJ49692"/>
      <c r="KX49692" s="23"/>
      <c r="KY49692" s="23"/>
    </row>
    <row r="49693" spans="36:311" x14ac:dyDescent="0.2">
      <c r="AJ49693" s="23"/>
      <c r="HH49693"/>
      <c r="IW49693" s="36"/>
      <c r="JI49693"/>
      <c r="JJ49693"/>
      <c r="KX49693" s="23"/>
      <c r="KY49693" s="23"/>
    </row>
    <row r="49694" spans="36:311" x14ac:dyDescent="0.2">
      <c r="AJ49694" s="23"/>
      <c r="HH49694"/>
      <c r="IW49694" s="36"/>
      <c r="JI49694"/>
      <c r="JJ49694"/>
      <c r="KX49694" s="23"/>
      <c r="KY49694" s="23"/>
    </row>
    <row r="49695" spans="36:311" x14ac:dyDescent="0.2">
      <c r="AJ49695" s="23"/>
      <c r="HH49695"/>
      <c r="IW49695" s="36"/>
      <c r="JI49695"/>
      <c r="JJ49695"/>
      <c r="KX49695" s="23"/>
      <c r="KY49695" s="23"/>
    </row>
    <row r="49696" spans="36:311" x14ac:dyDescent="0.2">
      <c r="AJ49696" s="23"/>
      <c r="HH49696"/>
      <c r="IW49696" s="36"/>
      <c r="JI49696"/>
      <c r="JJ49696"/>
      <c r="KX49696" s="23"/>
      <c r="KY49696" s="23"/>
    </row>
    <row r="49697" spans="36:311" x14ac:dyDescent="0.2">
      <c r="AJ49697" s="23"/>
      <c r="HH49697"/>
      <c r="IW49697" s="36"/>
      <c r="JI49697"/>
      <c r="JJ49697"/>
      <c r="KX49697" s="23"/>
      <c r="KY49697" s="23"/>
    </row>
    <row r="49698" spans="36:311" x14ac:dyDescent="0.2">
      <c r="AJ49698" s="23"/>
      <c r="HH49698"/>
      <c r="IW49698" s="36"/>
      <c r="JI49698"/>
      <c r="JJ49698"/>
      <c r="KX49698" s="23"/>
      <c r="KY49698" s="23"/>
    </row>
    <row r="49699" spans="36:311" x14ac:dyDescent="0.2">
      <c r="AJ49699" s="23"/>
      <c r="HH49699"/>
      <c r="IW49699" s="36"/>
      <c r="JI49699"/>
      <c r="JJ49699"/>
      <c r="KX49699" s="23"/>
      <c r="KY49699" s="23"/>
    </row>
    <row r="49700" spans="36:311" x14ac:dyDescent="0.2">
      <c r="AJ49700" s="23"/>
      <c r="HH49700"/>
      <c r="IW49700" s="36"/>
      <c r="JI49700"/>
      <c r="JJ49700"/>
      <c r="KX49700" s="23"/>
      <c r="KY49700" s="23"/>
    </row>
    <row r="49701" spans="36:311" x14ac:dyDescent="0.2">
      <c r="AJ49701" s="23"/>
      <c r="HH49701"/>
      <c r="IW49701" s="36"/>
      <c r="JI49701"/>
      <c r="JJ49701"/>
      <c r="KX49701" s="23"/>
      <c r="KY49701" s="23"/>
    </row>
    <row r="49702" spans="36:311" x14ac:dyDescent="0.2">
      <c r="AJ49702" s="23"/>
      <c r="HH49702"/>
      <c r="IW49702" s="36"/>
      <c r="JI49702"/>
      <c r="JJ49702"/>
      <c r="KX49702" s="23"/>
      <c r="KY49702" s="23"/>
    </row>
    <row r="49703" spans="36:311" x14ac:dyDescent="0.2">
      <c r="AJ49703" s="23"/>
      <c r="HH49703"/>
      <c r="IW49703" s="36"/>
      <c r="JI49703"/>
      <c r="JJ49703"/>
      <c r="KX49703" s="23"/>
      <c r="KY49703" s="23"/>
    </row>
    <row r="49704" spans="36:311" x14ac:dyDescent="0.2">
      <c r="AJ49704" s="23"/>
      <c r="HH49704"/>
      <c r="IW49704" s="36"/>
      <c r="JI49704"/>
      <c r="JJ49704"/>
      <c r="KX49704" s="23"/>
      <c r="KY49704" s="23"/>
    </row>
    <row r="49705" spans="36:311" x14ac:dyDescent="0.2">
      <c r="AJ49705" s="23"/>
      <c r="HH49705"/>
      <c r="IW49705" s="36"/>
      <c r="JI49705"/>
      <c r="JJ49705"/>
      <c r="KX49705" s="23"/>
      <c r="KY49705" s="23"/>
    </row>
    <row r="49706" spans="36:311" x14ac:dyDescent="0.2">
      <c r="AJ49706" s="23"/>
      <c r="HH49706"/>
      <c r="IW49706" s="36"/>
      <c r="JI49706"/>
      <c r="JJ49706"/>
      <c r="KX49706" s="23"/>
      <c r="KY49706" s="23"/>
    </row>
    <row r="49707" spans="36:311" x14ac:dyDescent="0.2">
      <c r="AJ49707" s="23"/>
      <c r="HH49707"/>
      <c r="IW49707" s="36"/>
      <c r="JI49707"/>
      <c r="JJ49707"/>
      <c r="KX49707" s="23"/>
      <c r="KY49707" s="23"/>
    </row>
    <row r="49708" spans="36:311" x14ac:dyDescent="0.2">
      <c r="AJ49708" s="23"/>
      <c r="HH49708"/>
      <c r="IW49708" s="36"/>
      <c r="JI49708"/>
      <c r="JJ49708"/>
      <c r="KX49708" s="23"/>
      <c r="KY49708" s="23"/>
    </row>
    <row r="49709" spans="36:311" x14ac:dyDescent="0.2">
      <c r="AJ49709" s="23"/>
      <c r="HH49709"/>
      <c r="IW49709" s="36"/>
      <c r="JI49709"/>
      <c r="JJ49709"/>
      <c r="KX49709" s="23"/>
      <c r="KY49709" s="23"/>
    </row>
    <row r="49710" spans="36:311" x14ac:dyDescent="0.2">
      <c r="AJ49710" s="23"/>
      <c r="HH49710"/>
      <c r="IW49710" s="36"/>
      <c r="JI49710"/>
      <c r="JJ49710"/>
      <c r="KX49710" s="23"/>
      <c r="KY49710" s="23"/>
    </row>
    <row r="49711" spans="36:311" x14ac:dyDescent="0.2">
      <c r="AJ49711" s="23"/>
      <c r="HH49711"/>
      <c r="IW49711" s="36"/>
      <c r="JI49711"/>
      <c r="JJ49711"/>
      <c r="KX49711" s="23"/>
      <c r="KY49711" s="23"/>
    </row>
    <row r="49712" spans="36:311" x14ac:dyDescent="0.2">
      <c r="AJ49712" s="23"/>
      <c r="HH49712"/>
      <c r="IW49712" s="36"/>
      <c r="JI49712"/>
      <c r="JJ49712"/>
      <c r="KX49712" s="23"/>
      <c r="KY49712" s="23"/>
    </row>
    <row r="49713" spans="36:311" x14ac:dyDescent="0.2">
      <c r="AJ49713" s="23"/>
      <c r="HH49713"/>
      <c r="IW49713" s="36"/>
      <c r="JI49713"/>
      <c r="JJ49713"/>
      <c r="KX49713" s="23"/>
      <c r="KY49713" s="23"/>
    </row>
    <row r="49714" spans="36:311" x14ac:dyDescent="0.2">
      <c r="AJ49714" s="23"/>
      <c r="HH49714"/>
      <c r="IW49714" s="36"/>
      <c r="JI49714"/>
      <c r="JJ49714"/>
      <c r="KX49714" s="23"/>
      <c r="KY49714" s="23"/>
    </row>
    <row r="49715" spans="36:311" x14ac:dyDescent="0.2">
      <c r="AJ49715" s="23"/>
      <c r="HH49715"/>
      <c r="IW49715" s="36"/>
      <c r="JI49715"/>
      <c r="JJ49715"/>
      <c r="KX49715" s="23"/>
      <c r="KY49715" s="23"/>
    </row>
    <row r="49716" spans="36:311" x14ac:dyDescent="0.2">
      <c r="AJ49716" s="23"/>
      <c r="HH49716"/>
      <c r="IW49716" s="36"/>
      <c r="JI49716"/>
      <c r="JJ49716"/>
      <c r="KX49716" s="23"/>
      <c r="KY49716" s="23"/>
    </row>
    <row r="49717" spans="36:311" x14ac:dyDescent="0.2">
      <c r="AJ49717" s="23"/>
      <c r="HH49717"/>
      <c r="IW49717" s="36"/>
      <c r="JI49717"/>
      <c r="JJ49717"/>
      <c r="KX49717" s="23"/>
      <c r="KY49717" s="23"/>
    </row>
    <row r="49718" spans="36:311" x14ac:dyDescent="0.2">
      <c r="AJ49718" s="23"/>
      <c r="HH49718"/>
      <c r="IW49718" s="36"/>
      <c r="JI49718"/>
      <c r="JJ49718"/>
      <c r="KX49718" s="23"/>
      <c r="KY49718" s="23"/>
    </row>
    <row r="49719" spans="36:311" x14ac:dyDescent="0.2">
      <c r="AJ49719" s="23"/>
      <c r="HH49719"/>
      <c r="IW49719" s="36"/>
      <c r="JI49719"/>
      <c r="JJ49719"/>
      <c r="KX49719" s="23"/>
      <c r="KY49719" s="23"/>
    </row>
    <row r="49720" spans="36:311" x14ac:dyDescent="0.2">
      <c r="AJ49720" s="23"/>
      <c r="HH49720"/>
      <c r="IW49720" s="36"/>
      <c r="JI49720"/>
      <c r="JJ49720"/>
      <c r="KX49720" s="23"/>
      <c r="KY49720" s="23"/>
    </row>
    <row r="49721" spans="36:311" x14ac:dyDescent="0.2">
      <c r="AJ49721" s="23"/>
      <c r="HH49721"/>
      <c r="IW49721" s="36"/>
      <c r="JI49721"/>
      <c r="JJ49721"/>
      <c r="KX49721" s="23"/>
      <c r="KY49721" s="23"/>
    </row>
    <row r="49722" spans="36:311" x14ac:dyDescent="0.2">
      <c r="AJ49722" s="23"/>
      <c r="HH49722"/>
      <c r="IW49722" s="36"/>
      <c r="JI49722"/>
      <c r="JJ49722"/>
      <c r="KX49722" s="23"/>
      <c r="KY49722" s="23"/>
    </row>
    <row r="49723" spans="36:311" x14ac:dyDescent="0.2">
      <c r="AJ49723" s="23"/>
      <c r="HH49723"/>
      <c r="IW49723" s="36"/>
      <c r="JI49723"/>
      <c r="JJ49723"/>
      <c r="KX49723" s="23"/>
      <c r="KY49723" s="23"/>
    </row>
    <row r="49724" spans="36:311" x14ac:dyDescent="0.2">
      <c r="AJ49724" s="23"/>
      <c r="HH49724"/>
      <c r="IW49724" s="36"/>
      <c r="JI49724"/>
      <c r="JJ49724"/>
      <c r="KX49724" s="23"/>
      <c r="KY49724" s="23"/>
    </row>
    <row r="49725" spans="36:311" x14ac:dyDescent="0.2">
      <c r="AJ49725" s="23"/>
      <c r="HH49725"/>
      <c r="IW49725" s="36"/>
      <c r="JI49725"/>
      <c r="JJ49725"/>
      <c r="KX49725" s="23"/>
      <c r="KY49725" s="23"/>
    </row>
    <row r="49726" spans="36:311" x14ac:dyDescent="0.2">
      <c r="AJ49726" s="23"/>
      <c r="HH49726"/>
      <c r="IW49726" s="36"/>
      <c r="JI49726"/>
      <c r="JJ49726"/>
      <c r="KX49726" s="23"/>
      <c r="KY49726" s="23"/>
    </row>
    <row r="49727" spans="36:311" x14ac:dyDescent="0.2">
      <c r="AJ49727" s="23"/>
      <c r="HH49727"/>
      <c r="IW49727" s="36"/>
      <c r="JI49727"/>
      <c r="JJ49727"/>
      <c r="KX49727" s="23"/>
      <c r="KY49727" s="23"/>
    </row>
    <row r="49728" spans="36:311" x14ac:dyDescent="0.2">
      <c r="AJ49728" s="23"/>
      <c r="HH49728"/>
      <c r="IW49728" s="36"/>
      <c r="JI49728"/>
      <c r="JJ49728"/>
      <c r="KX49728" s="23"/>
      <c r="KY49728" s="23"/>
    </row>
    <row r="49729" spans="36:311" x14ac:dyDescent="0.2">
      <c r="AJ49729" s="23"/>
      <c r="HH49729"/>
      <c r="IW49729" s="36"/>
      <c r="JI49729"/>
      <c r="JJ49729"/>
      <c r="KX49729" s="23"/>
      <c r="KY49729" s="23"/>
    </row>
    <row r="49730" spans="36:311" x14ac:dyDescent="0.2">
      <c r="AJ49730" s="23"/>
      <c r="HH49730"/>
      <c r="IW49730" s="36"/>
      <c r="JI49730"/>
      <c r="JJ49730"/>
      <c r="KX49730" s="23"/>
      <c r="KY49730" s="23"/>
    </row>
    <row r="49731" spans="36:311" x14ac:dyDescent="0.2">
      <c r="AJ49731" s="23"/>
      <c r="HH49731"/>
      <c r="IW49731" s="36"/>
      <c r="JI49731"/>
      <c r="JJ49731"/>
      <c r="KX49731" s="23"/>
      <c r="KY49731" s="23"/>
    </row>
    <row r="49732" spans="36:311" x14ac:dyDescent="0.2">
      <c r="AJ49732" s="23"/>
      <c r="HH49732"/>
      <c r="IW49732" s="36"/>
      <c r="JI49732"/>
      <c r="JJ49732"/>
      <c r="KX49732" s="23"/>
      <c r="KY49732" s="23"/>
    </row>
    <row r="49733" spans="36:311" x14ac:dyDescent="0.2">
      <c r="AJ49733" s="23"/>
      <c r="HH49733"/>
      <c r="IW49733" s="36"/>
      <c r="JI49733"/>
      <c r="JJ49733"/>
      <c r="KX49733" s="23"/>
      <c r="KY49733" s="23"/>
    </row>
    <row r="49734" spans="36:311" x14ac:dyDescent="0.2">
      <c r="AJ49734" s="23"/>
      <c r="HH49734"/>
      <c r="IW49734" s="36"/>
      <c r="JI49734"/>
      <c r="JJ49734"/>
      <c r="KX49734" s="23"/>
      <c r="KY49734" s="23"/>
    </row>
    <row r="49735" spans="36:311" x14ac:dyDescent="0.2">
      <c r="AJ49735" s="23"/>
      <c r="HH49735"/>
      <c r="IW49735" s="36"/>
      <c r="JI49735"/>
      <c r="JJ49735"/>
      <c r="KX49735" s="23"/>
      <c r="KY49735" s="23"/>
    </row>
    <row r="49736" spans="36:311" x14ac:dyDescent="0.2">
      <c r="AJ49736" s="23"/>
      <c r="HH49736"/>
      <c r="IW49736" s="36"/>
      <c r="JI49736"/>
      <c r="JJ49736"/>
      <c r="KX49736" s="23"/>
      <c r="KY49736" s="23"/>
    </row>
    <row r="49737" spans="36:311" x14ac:dyDescent="0.2">
      <c r="AJ49737" s="23"/>
      <c r="HH49737"/>
      <c r="IW49737" s="36"/>
      <c r="JI49737"/>
      <c r="JJ49737"/>
      <c r="KX49737" s="23"/>
      <c r="KY49737" s="23"/>
    </row>
    <row r="49738" spans="36:311" x14ac:dyDescent="0.2">
      <c r="AJ49738" s="23"/>
      <c r="HH49738"/>
      <c r="IW49738" s="36"/>
      <c r="JI49738"/>
      <c r="JJ49738"/>
      <c r="KX49738" s="23"/>
      <c r="KY49738" s="23"/>
    </row>
    <row r="49739" spans="36:311" x14ac:dyDescent="0.2">
      <c r="AJ49739" s="23"/>
      <c r="HH49739"/>
      <c r="IW49739" s="36"/>
      <c r="JI49739"/>
      <c r="JJ49739"/>
      <c r="KX49739" s="23"/>
      <c r="KY49739" s="23"/>
    </row>
    <row r="49740" spans="36:311" x14ac:dyDescent="0.2">
      <c r="AJ49740" s="23"/>
      <c r="HH49740"/>
      <c r="IW49740" s="36"/>
      <c r="JI49740"/>
      <c r="JJ49740"/>
      <c r="KX49740" s="23"/>
      <c r="KY49740" s="23"/>
    </row>
    <row r="49741" spans="36:311" x14ac:dyDescent="0.2">
      <c r="AJ49741" s="23"/>
      <c r="HH49741"/>
      <c r="IW49741" s="36"/>
      <c r="JI49741"/>
      <c r="JJ49741"/>
      <c r="KX49741" s="23"/>
      <c r="KY49741" s="23"/>
    </row>
    <row r="49742" spans="36:311" x14ac:dyDescent="0.2">
      <c r="AJ49742" s="23"/>
      <c r="HH49742"/>
      <c r="IW49742" s="36"/>
      <c r="JI49742"/>
      <c r="JJ49742"/>
      <c r="KX49742" s="23"/>
      <c r="KY49742" s="23"/>
    </row>
    <row r="49743" spans="36:311" x14ac:dyDescent="0.2">
      <c r="AJ49743" s="23"/>
      <c r="HH49743"/>
      <c r="IW49743" s="36"/>
      <c r="JI49743"/>
      <c r="JJ49743"/>
      <c r="KX49743" s="23"/>
      <c r="KY49743" s="23"/>
    </row>
    <row r="49744" spans="36:311" x14ac:dyDescent="0.2">
      <c r="AJ49744" s="23"/>
      <c r="HH49744"/>
      <c r="IW49744" s="36"/>
      <c r="JI49744"/>
      <c r="JJ49744"/>
      <c r="KX49744" s="23"/>
      <c r="KY49744" s="23"/>
    </row>
    <row r="49745" spans="36:311" x14ac:dyDescent="0.2">
      <c r="AJ49745" s="23"/>
      <c r="HH49745"/>
      <c r="IW49745" s="36"/>
      <c r="JI49745"/>
      <c r="JJ49745"/>
      <c r="KX49745" s="23"/>
      <c r="KY49745" s="23"/>
    </row>
    <row r="49746" spans="36:311" x14ac:dyDescent="0.2">
      <c r="AJ49746" s="23"/>
      <c r="HH49746"/>
      <c r="IW49746" s="36"/>
      <c r="JI49746"/>
      <c r="JJ49746"/>
      <c r="KX49746" s="23"/>
      <c r="KY49746" s="23"/>
    </row>
    <row r="49747" spans="36:311" x14ac:dyDescent="0.2">
      <c r="AJ49747" s="23"/>
      <c r="HH49747"/>
      <c r="IW49747" s="36"/>
      <c r="JI49747"/>
      <c r="JJ49747"/>
      <c r="KX49747" s="23"/>
      <c r="KY49747" s="23"/>
    </row>
    <row r="49748" spans="36:311" x14ac:dyDescent="0.2">
      <c r="AJ49748" s="23"/>
      <c r="HH49748"/>
      <c r="IW49748" s="36"/>
      <c r="JI49748"/>
      <c r="JJ49748"/>
      <c r="KX49748" s="23"/>
      <c r="KY49748" s="23"/>
    </row>
    <row r="49749" spans="36:311" x14ac:dyDescent="0.2">
      <c r="AJ49749" s="23"/>
      <c r="HH49749"/>
      <c r="IW49749" s="36"/>
      <c r="JI49749"/>
      <c r="JJ49749"/>
      <c r="KX49749" s="23"/>
      <c r="KY49749" s="23"/>
    </row>
    <row r="49750" spans="36:311" x14ac:dyDescent="0.2">
      <c r="AJ49750" s="23"/>
      <c r="HH49750"/>
      <c r="IW49750" s="36"/>
      <c r="JI49750"/>
      <c r="JJ49750"/>
      <c r="KX49750" s="23"/>
      <c r="KY49750" s="23"/>
    </row>
    <row r="49751" spans="36:311" x14ac:dyDescent="0.2">
      <c r="AJ49751" s="23"/>
      <c r="HH49751"/>
      <c r="IW49751" s="36"/>
      <c r="JI49751"/>
      <c r="JJ49751"/>
      <c r="KX49751" s="23"/>
      <c r="KY49751" s="23"/>
    </row>
    <row r="49752" spans="36:311" x14ac:dyDescent="0.2">
      <c r="AJ49752" s="23"/>
      <c r="HH49752"/>
      <c r="IW49752" s="36"/>
      <c r="JI49752"/>
      <c r="JJ49752"/>
      <c r="KX49752" s="23"/>
      <c r="KY49752" s="23"/>
    </row>
    <row r="49753" spans="36:311" x14ac:dyDescent="0.2">
      <c r="AJ49753" s="23"/>
      <c r="HH49753"/>
      <c r="IW49753" s="36"/>
      <c r="JI49753"/>
      <c r="JJ49753"/>
      <c r="KX49753" s="23"/>
      <c r="KY49753" s="23"/>
    </row>
    <row r="49754" spans="36:311" x14ac:dyDescent="0.2">
      <c r="AJ49754" s="23"/>
      <c r="HH49754"/>
      <c r="IW49754" s="36"/>
      <c r="JI49754"/>
      <c r="JJ49754"/>
      <c r="KX49754" s="23"/>
      <c r="KY49754" s="23"/>
    </row>
    <row r="49755" spans="36:311" x14ac:dyDescent="0.2">
      <c r="AJ49755" s="23"/>
      <c r="HH49755"/>
      <c r="IW49755" s="36"/>
      <c r="JI49755"/>
      <c r="JJ49755"/>
      <c r="KX49755" s="23"/>
      <c r="KY49755" s="23"/>
    </row>
    <row r="49756" spans="36:311" x14ac:dyDescent="0.2">
      <c r="AJ49756" s="23"/>
      <c r="HH49756"/>
      <c r="IW49756" s="36"/>
      <c r="JI49756"/>
      <c r="JJ49756"/>
      <c r="KX49756" s="23"/>
      <c r="KY49756" s="23"/>
    </row>
    <row r="49757" spans="36:311" x14ac:dyDescent="0.2">
      <c r="AJ49757" s="23"/>
      <c r="HH49757"/>
      <c r="IW49757" s="36"/>
      <c r="JI49757"/>
      <c r="JJ49757"/>
      <c r="KX49757" s="23"/>
      <c r="KY49757" s="23"/>
    </row>
    <row r="49758" spans="36:311" x14ac:dyDescent="0.2">
      <c r="AJ49758" s="23"/>
      <c r="HH49758"/>
      <c r="IW49758" s="36"/>
      <c r="JI49758"/>
      <c r="JJ49758"/>
      <c r="KX49758" s="23"/>
      <c r="KY49758" s="23"/>
    </row>
    <row r="49759" spans="36:311" x14ac:dyDescent="0.2">
      <c r="AJ49759" s="23"/>
      <c r="HH49759"/>
      <c r="IW49759" s="36"/>
      <c r="JI49759"/>
      <c r="JJ49759"/>
      <c r="KX49759" s="23"/>
      <c r="KY49759" s="23"/>
    </row>
    <row r="49760" spans="36:311" x14ac:dyDescent="0.2">
      <c r="AJ49760" s="23"/>
      <c r="HH49760"/>
      <c r="IW49760" s="36"/>
      <c r="JI49760"/>
      <c r="JJ49760"/>
      <c r="KX49760" s="23"/>
      <c r="KY49760" s="23"/>
    </row>
    <row r="49761" spans="36:311" x14ac:dyDescent="0.2">
      <c r="AJ49761" s="23"/>
      <c r="HH49761"/>
      <c r="IW49761" s="36"/>
      <c r="JI49761"/>
      <c r="JJ49761"/>
      <c r="KX49761" s="23"/>
      <c r="KY49761" s="23"/>
    </row>
    <row r="49762" spans="36:311" x14ac:dyDescent="0.2">
      <c r="AJ49762" s="23"/>
      <c r="HH49762"/>
      <c r="IW49762" s="36"/>
      <c r="JI49762"/>
      <c r="JJ49762"/>
      <c r="KX49762" s="23"/>
      <c r="KY49762" s="23"/>
    </row>
    <row r="49763" spans="36:311" x14ac:dyDescent="0.2">
      <c r="AJ49763" s="23"/>
      <c r="HH49763"/>
      <c r="IW49763" s="36"/>
      <c r="JI49763"/>
      <c r="JJ49763"/>
      <c r="KX49763" s="23"/>
      <c r="KY49763" s="23"/>
    </row>
    <row r="49764" spans="36:311" x14ac:dyDescent="0.2">
      <c r="AJ49764" s="23"/>
      <c r="HH49764"/>
      <c r="IW49764" s="36"/>
      <c r="JI49764"/>
      <c r="JJ49764"/>
      <c r="KX49764" s="23"/>
      <c r="KY49764" s="23"/>
    </row>
    <row r="49765" spans="36:311" x14ac:dyDescent="0.2">
      <c r="AJ49765" s="23"/>
      <c r="HH49765"/>
      <c r="IW49765" s="36"/>
      <c r="JI49765"/>
      <c r="JJ49765"/>
      <c r="KX49765" s="23"/>
      <c r="KY49765" s="23"/>
    </row>
    <row r="49766" spans="36:311" x14ac:dyDescent="0.2">
      <c r="AJ49766" s="23"/>
      <c r="HH49766"/>
      <c r="IW49766" s="36"/>
      <c r="JI49766"/>
      <c r="JJ49766"/>
      <c r="KX49766" s="23"/>
      <c r="KY49766" s="23"/>
    </row>
    <row r="49767" spans="36:311" x14ac:dyDescent="0.2">
      <c r="AJ49767" s="23"/>
      <c r="HH49767"/>
      <c r="IW49767" s="36"/>
      <c r="JI49767"/>
      <c r="JJ49767"/>
      <c r="KX49767" s="23"/>
      <c r="KY49767" s="23"/>
    </row>
    <row r="49768" spans="36:311" x14ac:dyDescent="0.2">
      <c r="AJ49768" s="23"/>
      <c r="HH49768"/>
      <c r="IW49768" s="36"/>
      <c r="JI49768"/>
      <c r="JJ49768"/>
      <c r="KX49768" s="23"/>
      <c r="KY49768" s="23"/>
    </row>
    <row r="49769" spans="36:311" x14ac:dyDescent="0.2">
      <c r="AJ49769" s="23"/>
      <c r="HH49769"/>
      <c r="IW49769" s="36"/>
      <c r="JI49769"/>
      <c r="JJ49769"/>
      <c r="KX49769" s="23"/>
      <c r="KY49769" s="23"/>
    </row>
    <row r="49770" spans="36:311" x14ac:dyDescent="0.2">
      <c r="AJ49770" s="23"/>
      <c r="HH49770"/>
      <c r="IW49770" s="36"/>
      <c r="JI49770"/>
      <c r="JJ49770"/>
      <c r="KX49770" s="23"/>
      <c r="KY49770" s="23"/>
    </row>
    <row r="49771" spans="36:311" x14ac:dyDescent="0.2">
      <c r="AJ49771" s="23"/>
      <c r="HH49771"/>
      <c r="IW49771" s="36"/>
      <c r="JI49771"/>
      <c r="JJ49771"/>
      <c r="KX49771" s="23"/>
      <c r="KY49771" s="23"/>
    </row>
    <row r="49772" spans="36:311" x14ac:dyDescent="0.2">
      <c r="AJ49772" s="23"/>
      <c r="HH49772"/>
      <c r="IW49772" s="36"/>
      <c r="JI49772"/>
      <c r="JJ49772"/>
      <c r="KX49772" s="23"/>
      <c r="KY49772" s="23"/>
    </row>
    <row r="49773" spans="36:311" x14ac:dyDescent="0.2">
      <c r="AJ49773" s="23"/>
      <c r="HH49773"/>
      <c r="IW49773" s="36"/>
      <c r="JI49773"/>
      <c r="JJ49773"/>
      <c r="KX49773" s="23"/>
      <c r="KY49773" s="23"/>
    </row>
    <row r="49774" spans="36:311" x14ac:dyDescent="0.2">
      <c r="AJ49774" s="23"/>
      <c r="HH49774"/>
      <c r="IW49774" s="36"/>
      <c r="JI49774"/>
      <c r="JJ49774"/>
      <c r="KX49774" s="23"/>
      <c r="KY49774" s="23"/>
    </row>
    <row r="49775" spans="36:311" x14ac:dyDescent="0.2">
      <c r="AJ49775" s="23"/>
      <c r="HH49775"/>
      <c r="IW49775" s="36"/>
      <c r="JI49775"/>
      <c r="JJ49775"/>
      <c r="KX49775" s="23"/>
      <c r="KY49775" s="23"/>
    </row>
    <row r="49776" spans="36:311" x14ac:dyDescent="0.2">
      <c r="AJ49776" s="23"/>
      <c r="HH49776"/>
      <c r="IW49776" s="36"/>
      <c r="JI49776"/>
      <c r="JJ49776"/>
      <c r="KX49776" s="23"/>
      <c r="KY49776" s="23"/>
    </row>
    <row r="49777" spans="36:311" x14ac:dyDescent="0.2">
      <c r="AJ49777" s="23"/>
      <c r="HH49777"/>
      <c r="IW49777" s="36"/>
      <c r="JI49777"/>
      <c r="JJ49777"/>
      <c r="KX49777" s="23"/>
      <c r="KY49777" s="23"/>
    </row>
    <row r="49778" spans="36:311" x14ac:dyDescent="0.2">
      <c r="AJ49778" s="23"/>
      <c r="HH49778"/>
      <c r="IW49778" s="36"/>
      <c r="JI49778"/>
      <c r="JJ49778"/>
      <c r="KX49778" s="23"/>
      <c r="KY49778" s="23"/>
    </row>
    <row r="49779" spans="36:311" x14ac:dyDescent="0.2">
      <c r="AJ49779" s="23"/>
      <c r="HH49779"/>
      <c r="IW49779" s="36"/>
      <c r="JI49779"/>
      <c r="JJ49779"/>
      <c r="KX49779" s="23"/>
      <c r="KY49779" s="23"/>
    </row>
    <row r="49780" spans="36:311" x14ac:dyDescent="0.2">
      <c r="AJ49780" s="23"/>
      <c r="HH49780"/>
      <c r="IW49780" s="36"/>
      <c r="JI49780"/>
      <c r="JJ49780"/>
      <c r="KX49780" s="23"/>
      <c r="KY49780" s="23"/>
    </row>
    <row r="49781" spans="36:311" x14ac:dyDescent="0.2">
      <c r="AJ49781" s="23"/>
      <c r="HH49781"/>
      <c r="IW49781" s="36"/>
      <c r="JI49781"/>
      <c r="JJ49781"/>
      <c r="KX49781" s="23"/>
      <c r="KY49781" s="23"/>
    </row>
    <row r="49782" spans="36:311" x14ac:dyDescent="0.2">
      <c r="AJ49782" s="23"/>
      <c r="HH49782"/>
      <c r="IW49782" s="36"/>
      <c r="JI49782"/>
      <c r="JJ49782"/>
      <c r="KX49782" s="23"/>
      <c r="KY49782" s="23"/>
    </row>
    <row r="49783" spans="36:311" x14ac:dyDescent="0.2">
      <c r="AJ49783" s="23"/>
      <c r="HH49783"/>
      <c r="IW49783" s="36"/>
      <c r="JI49783"/>
      <c r="JJ49783"/>
      <c r="KX49783" s="23"/>
      <c r="KY49783" s="23"/>
    </row>
    <row r="49784" spans="36:311" x14ac:dyDescent="0.2">
      <c r="AJ49784" s="23"/>
      <c r="HH49784"/>
      <c r="IW49784" s="36"/>
      <c r="JI49784"/>
      <c r="JJ49784"/>
      <c r="KX49784" s="23"/>
      <c r="KY49784" s="23"/>
    </row>
    <row r="49785" spans="36:311" x14ac:dyDescent="0.2">
      <c r="AJ49785" s="23"/>
      <c r="HH49785"/>
      <c r="IW49785" s="36"/>
      <c r="JI49785"/>
      <c r="JJ49785"/>
      <c r="KX49785" s="23"/>
      <c r="KY49785" s="23"/>
    </row>
    <row r="49786" spans="36:311" x14ac:dyDescent="0.2">
      <c r="AJ49786" s="23"/>
      <c r="HH49786"/>
      <c r="IW49786" s="36"/>
      <c r="JI49786"/>
      <c r="JJ49786"/>
      <c r="KX49786" s="23"/>
      <c r="KY49786" s="23"/>
    </row>
    <row r="49787" spans="36:311" x14ac:dyDescent="0.2">
      <c r="AJ49787" s="23"/>
      <c r="HH49787"/>
      <c r="IW49787" s="36"/>
      <c r="JI49787"/>
      <c r="JJ49787"/>
      <c r="KX49787" s="23"/>
      <c r="KY49787" s="23"/>
    </row>
    <row r="49788" spans="36:311" x14ac:dyDescent="0.2">
      <c r="AJ49788" s="23"/>
      <c r="HH49788"/>
      <c r="IW49788" s="36"/>
      <c r="JI49788"/>
      <c r="JJ49788"/>
      <c r="KX49788" s="23"/>
      <c r="KY49788" s="23"/>
    </row>
    <row r="49789" spans="36:311" x14ac:dyDescent="0.2">
      <c r="AJ49789" s="23"/>
      <c r="HH49789"/>
      <c r="IW49789" s="36"/>
      <c r="JI49789"/>
      <c r="JJ49789"/>
      <c r="KX49789" s="23"/>
      <c r="KY49789" s="23"/>
    </row>
    <row r="49790" spans="36:311" x14ac:dyDescent="0.2">
      <c r="AJ49790" s="23"/>
      <c r="HH49790"/>
      <c r="IW49790" s="36"/>
      <c r="JI49790"/>
      <c r="JJ49790"/>
      <c r="KX49790" s="23"/>
      <c r="KY49790" s="23"/>
    </row>
    <row r="49791" spans="36:311" x14ac:dyDescent="0.2">
      <c r="AJ49791" s="23"/>
      <c r="HH49791"/>
      <c r="IW49791" s="36"/>
      <c r="JI49791"/>
      <c r="JJ49791"/>
      <c r="KX49791" s="23"/>
      <c r="KY49791" s="23"/>
    </row>
    <row r="49792" spans="36:311" x14ac:dyDescent="0.2">
      <c r="AJ49792" s="23"/>
      <c r="HH49792"/>
      <c r="IW49792" s="36"/>
      <c r="JI49792"/>
      <c r="JJ49792"/>
      <c r="KX49792" s="23"/>
      <c r="KY49792" s="23"/>
    </row>
    <row r="49793" spans="36:311" x14ac:dyDescent="0.2">
      <c r="AJ49793" s="23"/>
      <c r="HH49793"/>
      <c r="IW49793" s="36"/>
      <c r="JI49793"/>
      <c r="JJ49793"/>
      <c r="KX49793" s="23"/>
      <c r="KY49793" s="23"/>
    </row>
    <row r="49794" spans="36:311" x14ac:dyDescent="0.2">
      <c r="AJ49794" s="23"/>
      <c r="HH49794"/>
      <c r="IW49794" s="36"/>
      <c r="JI49794"/>
      <c r="JJ49794"/>
      <c r="KX49794" s="23"/>
      <c r="KY49794" s="23"/>
    </row>
    <row r="49795" spans="36:311" x14ac:dyDescent="0.2">
      <c r="AJ49795" s="23"/>
      <c r="HH49795"/>
      <c r="IW49795" s="36"/>
      <c r="JI49795"/>
      <c r="JJ49795"/>
      <c r="KX49795" s="23"/>
      <c r="KY49795" s="23"/>
    </row>
    <row r="49796" spans="36:311" x14ac:dyDescent="0.2">
      <c r="AJ49796" s="23"/>
      <c r="HH49796"/>
      <c r="IW49796" s="36"/>
      <c r="JI49796"/>
      <c r="JJ49796"/>
      <c r="KX49796" s="23"/>
      <c r="KY49796" s="23"/>
    </row>
    <row r="49797" spans="36:311" x14ac:dyDescent="0.2">
      <c r="AJ49797" s="23"/>
      <c r="HH49797"/>
      <c r="IW49797" s="36"/>
      <c r="JI49797"/>
      <c r="JJ49797"/>
      <c r="KX49797" s="23"/>
      <c r="KY49797" s="23"/>
    </row>
    <row r="49798" spans="36:311" x14ac:dyDescent="0.2">
      <c r="AJ49798" s="23"/>
      <c r="HH49798"/>
      <c r="IW49798" s="36"/>
      <c r="JI49798"/>
      <c r="JJ49798"/>
      <c r="KX49798" s="23"/>
      <c r="KY49798" s="23"/>
    </row>
    <row r="49799" spans="36:311" x14ac:dyDescent="0.2">
      <c r="AJ49799" s="23"/>
      <c r="HH49799"/>
      <c r="IW49799" s="36"/>
      <c r="JI49799"/>
      <c r="JJ49799"/>
      <c r="KX49799" s="23"/>
      <c r="KY49799" s="23"/>
    </row>
    <row r="49800" spans="36:311" x14ac:dyDescent="0.2">
      <c r="AJ49800" s="23"/>
      <c r="HH49800"/>
      <c r="IW49800" s="36"/>
      <c r="JI49800"/>
      <c r="JJ49800"/>
      <c r="KX49800" s="23"/>
      <c r="KY49800" s="23"/>
    </row>
    <row r="49801" spans="36:311" x14ac:dyDescent="0.2">
      <c r="AJ49801" s="23"/>
      <c r="HH49801"/>
      <c r="IW49801" s="36"/>
      <c r="JI49801"/>
      <c r="JJ49801"/>
      <c r="KX49801" s="23"/>
      <c r="KY49801" s="23"/>
    </row>
    <row r="49802" spans="36:311" x14ac:dyDescent="0.2">
      <c r="AJ49802" s="23"/>
      <c r="HH49802"/>
      <c r="IW49802" s="36"/>
      <c r="JI49802"/>
      <c r="JJ49802"/>
      <c r="KX49802" s="23"/>
      <c r="KY49802" s="23"/>
    </row>
    <row r="49803" spans="36:311" x14ac:dyDescent="0.2">
      <c r="AJ49803" s="23"/>
      <c r="HH49803"/>
      <c r="IW49803" s="36"/>
      <c r="JI49803"/>
      <c r="JJ49803"/>
      <c r="KX49803" s="23"/>
      <c r="KY49803" s="23"/>
    </row>
    <row r="49804" spans="36:311" x14ac:dyDescent="0.2">
      <c r="AJ49804" s="23"/>
      <c r="HH49804"/>
      <c r="IW49804" s="36"/>
      <c r="JI49804"/>
      <c r="JJ49804"/>
      <c r="KX49804" s="23"/>
      <c r="KY49804" s="23"/>
    </row>
    <row r="49805" spans="36:311" x14ac:dyDescent="0.2">
      <c r="AJ49805" s="23"/>
      <c r="HH49805"/>
      <c r="IW49805" s="36"/>
      <c r="JI49805"/>
      <c r="JJ49805"/>
      <c r="KX49805" s="23"/>
      <c r="KY49805" s="23"/>
    </row>
    <row r="49806" spans="36:311" x14ac:dyDescent="0.2">
      <c r="AJ49806" s="23"/>
      <c r="HH49806"/>
      <c r="IW49806" s="36"/>
      <c r="JI49806"/>
      <c r="JJ49806"/>
      <c r="KX49806" s="23"/>
      <c r="KY49806" s="23"/>
    </row>
    <row r="49807" spans="36:311" x14ac:dyDescent="0.2">
      <c r="AJ49807" s="23"/>
      <c r="HH49807"/>
      <c r="IW49807" s="36"/>
      <c r="JI49807"/>
      <c r="JJ49807"/>
      <c r="KX49807" s="23"/>
      <c r="KY49807" s="23"/>
    </row>
    <row r="49808" spans="36:311" x14ac:dyDescent="0.2">
      <c r="AJ49808" s="23"/>
      <c r="HH49808"/>
      <c r="IW49808" s="36"/>
      <c r="JI49808"/>
      <c r="JJ49808"/>
      <c r="KX49808" s="23"/>
      <c r="KY49808" s="23"/>
    </row>
    <row r="49809" spans="36:311" x14ac:dyDescent="0.2">
      <c r="AJ49809" s="23"/>
      <c r="HH49809"/>
      <c r="IW49809" s="36"/>
      <c r="JI49809"/>
      <c r="JJ49809"/>
      <c r="KX49809" s="23"/>
      <c r="KY49809" s="23"/>
    </row>
    <row r="49810" spans="36:311" x14ac:dyDescent="0.2">
      <c r="AJ49810" s="23"/>
      <c r="HH49810"/>
      <c r="IW49810" s="36"/>
      <c r="JI49810"/>
      <c r="JJ49810"/>
      <c r="KX49810" s="23"/>
      <c r="KY49810" s="23"/>
    </row>
    <row r="49811" spans="36:311" x14ac:dyDescent="0.2">
      <c r="AJ49811" s="23"/>
      <c r="HH49811"/>
      <c r="IW49811" s="36"/>
      <c r="JI49811"/>
      <c r="JJ49811"/>
      <c r="KX49811" s="23"/>
      <c r="KY49811" s="23"/>
    </row>
    <row r="49812" spans="36:311" x14ac:dyDescent="0.2">
      <c r="AJ49812" s="23"/>
      <c r="HH49812"/>
      <c r="IW49812" s="36"/>
      <c r="JI49812"/>
      <c r="JJ49812"/>
      <c r="KX49812" s="23"/>
      <c r="KY49812" s="23"/>
    </row>
    <row r="49813" spans="36:311" x14ac:dyDescent="0.2">
      <c r="AJ49813" s="23"/>
      <c r="HH49813"/>
      <c r="IW49813" s="36"/>
      <c r="JI49813"/>
      <c r="JJ49813"/>
      <c r="KX49813" s="23"/>
      <c r="KY49813" s="23"/>
    </row>
    <row r="49814" spans="36:311" x14ac:dyDescent="0.2">
      <c r="AJ49814" s="23"/>
      <c r="HH49814"/>
      <c r="IW49814" s="36"/>
      <c r="JI49814"/>
      <c r="JJ49814"/>
      <c r="KX49814" s="23"/>
      <c r="KY49814" s="23"/>
    </row>
    <row r="49815" spans="36:311" x14ac:dyDescent="0.2">
      <c r="AJ49815" s="23"/>
      <c r="HH49815"/>
      <c r="IW49815" s="36"/>
      <c r="JI49815"/>
      <c r="JJ49815"/>
      <c r="KX49815" s="23"/>
      <c r="KY49815" s="23"/>
    </row>
    <row r="49816" spans="36:311" x14ac:dyDescent="0.2">
      <c r="AJ49816" s="23"/>
      <c r="HH49816"/>
      <c r="IW49816" s="36"/>
      <c r="JI49816"/>
      <c r="JJ49816"/>
      <c r="KX49816" s="23"/>
      <c r="KY49816" s="23"/>
    </row>
    <row r="49817" spans="36:311" x14ac:dyDescent="0.2">
      <c r="AJ49817" s="23"/>
      <c r="HH49817"/>
      <c r="IW49817" s="36"/>
      <c r="JI49817"/>
      <c r="JJ49817"/>
      <c r="KX49817" s="23"/>
      <c r="KY49817" s="23"/>
    </row>
    <row r="49818" spans="36:311" x14ac:dyDescent="0.2">
      <c r="AJ49818" s="23"/>
      <c r="HH49818"/>
      <c r="IW49818" s="36"/>
      <c r="JI49818"/>
      <c r="JJ49818"/>
      <c r="KX49818" s="23"/>
      <c r="KY49818" s="23"/>
    </row>
    <row r="49819" spans="36:311" x14ac:dyDescent="0.2">
      <c r="AJ49819" s="23"/>
      <c r="HH49819"/>
      <c r="IW49819" s="36"/>
      <c r="JI49819"/>
      <c r="JJ49819"/>
      <c r="KX49819" s="23"/>
      <c r="KY49819" s="23"/>
    </row>
    <row r="49820" spans="36:311" x14ac:dyDescent="0.2">
      <c r="AJ49820" s="23"/>
      <c r="HH49820"/>
      <c r="IW49820" s="36"/>
      <c r="JI49820"/>
      <c r="JJ49820"/>
      <c r="KX49820" s="23"/>
      <c r="KY49820" s="23"/>
    </row>
    <row r="49821" spans="36:311" x14ac:dyDescent="0.2">
      <c r="AJ49821" s="23"/>
      <c r="HH49821"/>
      <c r="IW49821" s="36"/>
      <c r="JI49821"/>
      <c r="JJ49821"/>
      <c r="KX49821" s="23"/>
      <c r="KY49821" s="23"/>
    </row>
    <row r="49822" spans="36:311" x14ac:dyDescent="0.2">
      <c r="AJ49822" s="23"/>
      <c r="HH49822"/>
      <c r="IW49822" s="36"/>
      <c r="JI49822"/>
      <c r="JJ49822"/>
      <c r="KX49822" s="23"/>
      <c r="KY49822" s="23"/>
    </row>
    <row r="49823" spans="36:311" x14ac:dyDescent="0.2">
      <c r="AJ49823" s="23"/>
      <c r="HH49823"/>
      <c r="IW49823" s="36"/>
      <c r="JI49823"/>
      <c r="JJ49823"/>
      <c r="KX49823" s="23"/>
      <c r="KY49823" s="23"/>
    </row>
    <row r="49824" spans="36:311" x14ac:dyDescent="0.2">
      <c r="AJ49824" s="23"/>
      <c r="HH49824"/>
      <c r="IW49824" s="36"/>
      <c r="JI49824"/>
      <c r="JJ49824"/>
      <c r="KX49824" s="23"/>
      <c r="KY49824" s="23"/>
    </row>
    <row r="49825" spans="36:311" x14ac:dyDescent="0.2">
      <c r="AJ49825" s="23"/>
      <c r="HH49825"/>
      <c r="IW49825" s="36"/>
      <c r="JI49825"/>
      <c r="JJ49825"/>
      <c r="KX49825" s="23"/>
      <c r="KY49825" s="23"/>
    </row>
    <row r="49826" spans="36:311" x14ac:dyDescent="0.2">
      <c r="AJ49826" s="23"/>
      <c r="HH49826"/>
      <c r="IW49826" s="36"/>
      <c r="JI49826"/>
      <c r="JJ49826"/>
      <c r="KX49826" s="23"/>
      <c r="KY49826" s="23"/>
    </row>
    <row r="49827" spans="36:311" x14ac:dyDescent="0.2">
      <c r="AJ49827" s="23"/>
      <c r="HH49827"/>
      <c r="IW49827" s="36"/>
      <c r="JI49827"/>
      <c r="JJ49827"/>
      <c r="KX49827" s="23"/>
      <c r="KY49827" s="23"/>
    </row>
    <row r="49828" spans="36:311" x14ac:dyDescent="0.2">
      <c r="AJ49828" s="23"/>
      <c r="HH49828"/>
      <c r="IW49828" s="36"/>
      <c r="JI49828"/>
      <c r="JJ49828"/>
      <c r="KX49828" s="23"/>
      <c r="KY49828" s="23"/>
    </row>
    <row r="49829" spans="36:311" x14ac:dyDescent="0.2">
      <c r="AJ49829" s="23"/>
      <c r="HH49829"/>
      <c r="IW49829" s="36"/>
      <c r="JI49829"/>
      <c r="JJ49829"/>
      <c r="KX49829" s="23"/>
      <c r="KY49829" s="23"/>
    </row>
    <row r="49830" spans="36:311" x14ac:dyDescent="0.2">
      <c r="AJ49830" s="23"/>
      <c r="HH49830"/>
      <c r="IW49830" s="36"/>
      <c r="JI49830"/>
      <c r="JJ49830"/>
      <c r="KX49830" s="23"/>
      <c r="KY49830" s="23"/>
    </row>
    <row r="49831" spans="36:311" x14ac:dyDescent="0.2">
      <c r="AJ49831" s="23"/>
      <c r="HH49831"/>
      <c r="IW49831" s="36"/>
      <c r="JI49831"/>
      <c r="JJ49831"/>
      <c r="KX49831" s="23"/>
      <c r="KY49831" s="23"/>
    </row>
    <row r="49832" spans="36:311" x14ac:dyDescent="0.2">
      <c r="AJ49832" s="23"/>
      <c r="HH49832"/>
      <c r="IW49832" s="36"/>
      <c r="JI49832"/>
      <c r="JJ49832"/>
      <c r="KX49832" s="23"/>
      <c r="KY49832" s="23"/>
    </row>
    <row r="49833" spans="36:311" x14ac:dyDescent="0.2">
      <c r="AJ49833" s="23"/>
      <c r="HH49833"/>
      <c r="IW49833" s="36"/>
      <c r="JI49833"/>
      <c r="JJ49833"/>
      <c r="KX49833" s="23"/>
      <c r="KY49833" s="23"/>
    </row>
    <row r="49834" spans="36:311" x14ac:dyDescent="0.2">
      <c r="AJ49834" s="23"/>
      <c r="HH49834"/>
      <c r="IW49834" s="36"/>
      <c r="JI49834"/>
      <c r="JJ49834"/>
      <c r="KX49834" s="23"/>
      <c r="KY49834" s="23"/>
    </row>
    <row r="49835" spans="36:311" x14ac:dyDescent="0.2">
      <c r="AJ49835" s="23"/>
      <c r="HH49835"/>
      <c r="IW49835" s="36"/>
      <c r="JI49835"/>
      <c r="JJ49835"/>
      <c r="KX49835" s="23"/>
      <c r="KY49835" s="23"/>
    </row>
    <row r="49836" spans="36:311" x14ac:dyDescent="0.2">
      <c r="AJ49836" s="23"/>
      <c r="HH49836"/>
      <c r="IW49836" s="36"/>
      <c r="JI49836"/>
      <c r="JJ49836"/>
      <c r="KX49836" s="23"/>
      <c r="KY49836" s="23"/>
    </row>
    <row r="49837" spans="36:311" x14ac:dyDescent="0.2">
      <c r="AJ49837" s="23"/>
      <c r="HH49837"/>
      <c r="IW49837" s="36"/>
      <c r="JI49837"/>
      <c r="JJ49837"/>
      <c r="KX49837" s="23"/>
      <c r="KY49837" s="23"/>
    </row>
    <row r="49838" spans="36:311" x14ac:dyDescent="0.2">
      <c r="AJ49838" s="23"/>
      <c r="HH49838"/>
      <c r="IW49838" s="36"/>
      <c r="JI49838"/>
      <c r="JJ49838"/>
      <c r="KX49838" s="23"/>
      <c r="KY49838" s="23"/>
    </row>
    <row r="49839" spans="36:311" x14ac:dyDescent="0.2">
      <c r="AJ49839" s="23"/>
      <c r="HH49839"/>
      <c r="IW49839" s="36"/>
      <c r="JI49839"/>
      <c r="JJ49839"/>
      <c r="KX49839" s="23"/>
      <c r="KY49839" s="23"/>
    </row>
    <row r="49840" spans="36:311" x14ac:dyDescent="0.2">
      <c r="AJ49840" s="23"/>
      <c r="HH49840"/>
      <c r="IW49840" s="36"/>
      <c r="JI49840"/>
      <c r="JJ49840"/>
      <c r="KX49840" s="23"/>
      <c r="KY49840" s="23"/>
    </row>
    <row r="49841" spans="36:311" x14ac:dyDescent="0.2">
      <c r="AJ49841" s="23"/>
      <c r="HH49841"/>
      <c r="IW49841" s="36"/>
      <c r="JI49841"/>
      <c r="JJ49841"/>
      <c r="KX49841" s="23"/>
      <c r="KY49841" s="23"/>
    </row>
    <row r="49842" spans="36:311" x14ac:dyDescent="0.2">
      <c r="AJ49842" s="23"/>
      <c r="HH49842"/>
      <c r="IW49842" s="36"/>
      <c r="JI49842"/>
      <c r="JJ49842"/>
      <c r="KX49842" s="23"/>
      <c r="KY49842" s="23"/>
    </row>
    <row r="49843" spans="36:311" x14ac:dyDescent="0.2">
      <c r="AJ49843" s="23"/>
      <c r="HH49843"/>
      <c r="IW49843" s="36"/>
      <c r="JI49843"/>
      <c r="JJ49843"/>
      <c r="KX49843" s="23"/>
      <c r="KY49843" s="23"/>
    </row>
    <row r="49844" spans="36:311" x14ac:dyDescent="0.2">
      <c r="AJ49844" s="23"/>
      <c r="HH49844"/>
      <c r="IW49844" s="36"/>
      <c r="JI49844"/>
      <c r="JJ49844"/>
      <c r="KX49844" s="23"/>
      <c r="KY49844" s="23"/>
    </row>
    <row r="49845" spans="36:311" x14ac:dyDescent="0.2">
      <c r="AJ49845" s="23"/>
      <c r="HH49845"/>
      <c r="IW49845" s="36"/>
      <c r="JI49845"/>
      <c r="JJ49845"/>
      <c r="KX49845" s="23"/>
      <c r="KY49845" s="23"/>
    </row>
    <row r="49846" spans="36:311" x14ac:dyDescent="0.2">
      <c r="AJ49846" s="23"/>
      <c r="HH49846"/>
      <c r="IW49846" s="36"/>
      <c r="JI49846"/>
      <c r="JJ49846"/>
      <c r="KX49846" s="23"/>
      <c r="KY49846" s="23"/>
    </row>
    <row r="49847" spans="36:311" x14ac:dyDescent="0.2">
      <c r="AJ49847" s="23"/>
      <c r="HH49847"/>
      <c r="IW49847" s="36"/>
      <c r="JI49847"/>
      <c r="JJ49847"/>
      <c r="KX49847" s="23"/>
      <c r="KY49847" s="23"/>
    </row>
    <row r="49848" spans="36:311" x14ac:dyDescent="0.2">
      <c r="AJ49848" s="23"/>
      <c r="HH49848"/>
      <c r="IW49848" s="36"/>
      <c r="JI49848"/>
      <c r="JJ49848"/>
      <c r="KX49848" s="23"/>
      <c r="KY49848" s="23"/>
    </row>
    <row r="49849" spans="36:311" x14ac:dyDescent="0.2">
      <c r="AJ49849" s="23"/>
      <c r="HH49849"/>
      <c r="IW49849" s="36"/>
      <c r="JI49849"/>
      <c r="JJ49849"/>
      <c r="KX49849" s="23"/>
      <c r="KY49849" s="23"/>
    </row>
    <row r="49850" spans="36:311" x14ac:dyDescent="0.2">
      <c r="AJ49850" s="23"/>
      <c r="HH49850"/>
      <c r="IW49850" s="36"/>
      <c r="JI49850"/>
      <c r="JJ49850"/>
      <c r="KX49850" s="23"/>
      <c r="KY49850" s="23"/>
    </row>
    <row r="49851" spans="36:311" x14ac:dyDescent="0.2">
      <c r="AJ49851" s="23"/>
      <c r="HH49851"/>
      <c r="IW49851" s="36"/>
      <c r="JI49851"/>
      <c r="JJ49851"/>
      <c r="KX49851" s="23"/>
      <c r="KY49851" s="23"/>
    </row>
    <row r="49852" spans="36:311" x14ac:dyDescent="0.2">
      <c r="AJ49852" s="23"/>
      <c r="HH49852"/>
      <c r="IW49852" s="36"/>
      <c r="JI49852"/>
      <c r="JJ49852"/>
      <c r="KX49852" s="23"/>
      <c r="KY49852" s="23"/>
    </row>
    <row r="49853" spans="36:311" x14ac:dyDescent="0.2">
      <c r="AJ49853" s="23"/>
      <c r="HH49853"/>
      <c r="IW49853" s="36"/>
      <c r="JI49853"/>
      <c r="JJ49853"/>
      <c r="KX49853" s="23"/>
      <c r="KY49853" s="23"/>
    </row>
    <row r="49854" spans="36:311" x14ac:dyDescent="0.2">
      <c r="AJ49854" s="23"/>
      <c r="HH49854"/>
      <c r="IW49854" s="36"/>
      <c r="JI49854"/>
      <c r="JJ49854"/>
      <c r="KX49854" s="23"/>
      <c r="KY49854" s="23"/>
    </row>
    <row r="49855" spans="36:311" x14ac:dyDescent="0.2">
      <c r="AJ49855" s="23"/>
      <c r="HH49855"/>
      <c r="IW49855" s="36"/>
      <c r="JI49855"/>
      <c r="JJ49855"/>
      <c r="KX49855" s="23"/>
      <c r="KY49855" s="23"/>
    </row>
    <row r="49856" spans="36:311" x14ac:dyDescent="0.2">
      <c r="AJ49856" s="23"/>
      <c r="HH49856"/>
      <c r="IW49856" s="36"/>
      <c r="JI49856"/>
      <c r="JJ49856"/>
      <c r="KX49856" s="23"/>
      <c r="KY49856" s="23"/>
    </row>
    <row r="49857" spans="36:311" x14ac:dyDescent="0.2">
      <c r="AJ49857" s="23"/>
      <c r="HH49857"/>
      <c r="IW49857" s="36"/>
      <c r="JI49857"/>
      <c r="JJ49857"/>
      <c r="KX49857" s="23"/>
      <c r="KY49857" s="23"/>
    </row>
    <row r="49858" spans="36:311" x14ac:dyDescent="0.2">
      <c r="AJ49858" s="23"/>
      <c r="HH49858"/>
      <c r="IW49858" s="36"/>
      <c r="JI49858"/>
      <c r="JJ49858"/>
      <c r="KX49858" s="23"/>
      <c r="KY49858" s="23"/>
    </row>
    <row r="49859" spans="36:311" x14ac:dyDescent="0.2">
      <c r="AJ49859" s="23"/>
      <c r="HH49859"/>
      <c r="IW49859" s="36"/>
      <c r="JI49859"/>
      <c r="JJ49859"/>
      <c r="KX49859" s="23"/>
      <c r="KY49859" s="23"/>
    </row>
    <row r="49860" spans="36:311" x14ac:dyDescent="0.2">
      <c r="AJ49860" s="23"/>
      <c r="HH49860"/>
      <c r="IW49860" s="36"/>
      <c r="JI49860"/>
      <c r="JJ49860"/>
      <c r="KX49860" s="23"/>
      <c r="KY49860" s="23"/>
    </row>
    <row r="49861" spans="36:311" x14ac:dyDescent="0.2">
      <c r="AJ49861" s="23"/>
      <c r="HH49861"/>
      <c r="IW49861" s="36"/>
      <c r="JI49861"/>
      <c r="JJ49861"/>
      <c r="KX49861" s="23"/>
      <c r="KY49861" s="23"/>
    </row>
    <row r="49862" spans="36:311" x14ac:dyDescent="0.2">
      <c r="AJ49862" s="23"/>
      <c r="HH49862"/>
      <c r="IW49862" s="36"/>
      <c r="JI49862"/>
      <c r="JJ49862"/>
      <c r="KX49862" s="23"/>
      <c r="KY49862" s="23"/>
    </row>
    <row r="49863" spans="36:311" x14ac:dyDescent="0.2">
      <c r="AJ49863" s="23"/>
      <c r="HH49863"/>
      <c r="IW49863" s="36"/>
      <c r="JI49863"/>
      <c r="JJ49863"/>
      <c r="KX49863" s="23"/>
      <c r="KY49863" s="23"/>
    </row>
    <row r="49864" spans="36:311" x14ac:dyDescent="0.2">
      <c r="AJ49864" s="23"/>
      <c r="HH49864"/>
      <c r="IW49864" s="36"/>
      <c r="JI49864"/>
      <c r="JJ49864"/>
      <c r="KX49864" s="23"/>
      <c r="KY49864" s="23"/>
    </row>
    <row r="49865" spans="36:311" x14ac:dyDescent="0.2">
      <c r="AJ49865" s="23"/>
      <c r="HH49865"/>
      <c r="IW49865" s="36"/>
      <c r="JI49865"/>
      <c r="JJ49865"/>
      <c r="KX49865" s="23"/>
      <c r="KY49865" s="23"/>
    </row>
    <row r="49866" spans="36:311" x14ac:dyDescent="0.2">
      <c r="AJ49866" s="23"/>
      <c r="HH49866"/>
      <c r="IW49866" s="36"/>
      <c r="JI49866"/>
      <c r="JJ49866"/>
      <c r="KX49866" s="23"/>
      <c r="KY49866" s="23"/>
    </row>
    <row r="49867" spans="36:311" x14ac:dyDescent="0.2">
      <c r="AJ49867" s="23"/>
      <c r="HH49867"/>
      <c r="IW49867" s="36"/>
      <c r="JI49867"/>
      <c r="JJ49867"/>
      <c r="KX49867" s="23"/>
      <c r="KY49867" s="23"/>
    </row>
    <row r="49868" spans="36:311" x14ac:dyDescent="0.2">
      <c r="AJ49868" s="23"/>
      <c r="HH49868"/>
      <c r="IW49868" s="36"/>
      <c r="JI49868"/>
      <c r="JJ49868"/>
      <c r="KX49868" s="23"/>
      <c r="KY49868" s="23"/>
    </row>
    <row r="49869" spans="36:311" x14ac:dyDescent="0.2">
      <c r="AJ49869" s="23"/>
      <c r="HH49869"/>
      <c r="IW49869" s="36"/>
      <c r="JI49869"/>
      <c r="JJ49869"/>
      <c r="KX49869" s="23"/>
      <c r="KY49869" s="23"/>
    </row>
    <row r="49870" spans="36:311" x14ac:dyDescent="0.2">
      <c r="AJ49870" s="23"/>
      <c r="HH49870"/>
      <c r="IW49870" s="36"/>
      <c r="JI49870"/>
      <c r="JJ49870"/>
      <c r="KX49870" s="23"/>
      <c r="KY49870" s="23"/>
    </row>
    <row r="49871" spans="36:311" x14ac:dyDescent="0.2">
      <c r="AJ49871" s="23"/>
      <c r="HH49871"/>
      <c r="IW49871" s="36"/>
      <c r="JI49871"/>
      <c r="JJ49871"/>
      <c r="KX49871" s="23"/>
      <c r="KY49871" s="23"/>
    </row>
    <row r="49872" spans="36:311" x14ac:dyDescent="0.2">
      <c r="AJ49872" s="23"/>
      <c r="HH49872"/>
      <c r="IW49872" s="36"/>
      <c r="JI49872"/>
      <c r="JJ49872"/>
      <c r="KX49872" s="23"/>
      <c r="KY49872" s="23"/>
    </row>
    <row r="49873" spans="36:311" x14ac:dyDescent="0.2">
      <c r="AJ49873" s="23"/>
      <c r="HH49873"/>
      <c r="IW49873" s="36"/>
      <c r="JI49873"/>
      <c r="JJ49873"/>
      <c r="KX49873" s="23"/>
      <c r="KY49873" s="23"/>
    </row>
    <row r="49874" spans="36:311" x14ac:dyDescent="0.2">
      <c r="AJ49874" s="23"/>
      <c r="HH49874"/>
      <c r="IW49874" s="36"/>
      <c r="JI49874"/>
      <c r="JJ49874"/>
      <c r="KX49874" s="23"/>
      <c r="KY49874" s="23"/>
    </row>
    <row r="49875" spans="36:311" x14ac:dyDescent="0.2">
      <c r="AJ49875" s="23"/>
      <c r="HH49875"/>
      <c r="IW49875" s="36"/>
      <c r="JI49875"/>
      <c r="JJ49875"/>
      <c r="KX49875" s="23"/>
      <c r="KY49875" s="23"/>
    </row>
    <row r="49876" spans="36:311" x14ac:dyDescent="0.2">
      <c r="AJ49876" s="23"/>
      <c r="HH49876"/>
      <c r="IW49876" s="36"/>
      <c r="JI49876"/>
      <c r="JJ49876"/>
      <c r="KX49876" s="23"/>
      <c r="KY49876" s="23"/>
    </row>
    <row r="49877" spans="36:311" x14ac:dyDescent="0.2">
      <c r="AJ49877" s="23"/>
      <c r="HH49877"/>
      <c r="IW49877" s="36"/>
      <c r="JI49877"/>
      <c r="JJ49877"/>
      <c r="KX49877" s="23"/>
      <c r="KY49877" s="23"/>
    </row>
    <row r="49878" spans="36:311" x14ac:dyDescent="0.2">
      <c r="AJ49878" s="23"/>
      <c r="HH49878"/>
      <c r="IW49878" s="36"/>
      <c r="JI49878"/>
      <c r="JJ49878"/>
      <c r="KX49878" s="23"/>
      <c r="KY49878" s="23"/>
    </row>
    <row r="49879" spans="36:311" x14ac:dyDescent="0.2">
      <c r="AJ49879" s="23"/>
      <c r="HH49879"/>
      <c r="IW49879" s="36"/>
      <c r="JI49879"/>
      <c r="JJ49879"/>
      <c r="KX49879" s="23"/>
      <c r="KY49879" s="23"/>
    </row>
    <row r="49880" spans="36:311" x14ac:dyDescent="0.2">
      <c r="AJ49880" s="23"/>
      <c r="HH49880"/>
      <c r="IW49880" s="36"/>
      <c r="JI49880"/>
      <c r="JJ49880"/>
      <c r="KX49880" s="23"/>
      <c r="KY49880" s="23"/>
    </row>
    <row r="49881" spans="36:311" x14ac:dyDescent="0.2">
      <c r="AJ49881" s="23"/>
      <c r="HH49881"/>
      <c r="IW49881" s="36"/>
      <c r="JI49881"/>
      <c r="JJ49881"/>
      <c r="KX49881" s="23"/>
      <c r="KY49881" s="23"/>
    </row>
    <row r="49882" spans="36:311" x14ac:dyDescent="0.2">
      <c r="AJ49882" s="23"/>
      <c r="HH49882"/>
      <c r="IW49882" s="36"/>
      <c r="JI49882"/>
      <c r="JJ49882"/>
      <c r="KX49882" s="23"/>
      <c r="KY49882" s="23"/>
    </row>
    <row r="49883" spans="36:311" x14ac:dyDescent="0.2">
      <c r="AJ49883" s="23"/>
      <c r="HH49883"/>
      <c r="IW49883" s="36"/>
      <c r="JI49883"/>
      <c r="JJ49883"/>
      <c r="KX49883" s="23"/>
      <c r="KY49883" s="23"/>
    </row>
    <row r="49884" spans="36:311" x14ac:dyDescent="0.2">
      <c r="AJ49884" s="23"/>
      <c r="HH49884"/>
      <c r="IW49884" s="36"/>
      <c r="JI49884"/>
      <c r="JJ49884"/>
      <c r="KX49884" s="23"/>
      <c r="KY49884" s="23"/>
    </row>
    <row r="49885" spans="36:311" x14ac:dyDescent="0.2">
      <c r="AJ49885" s="23"/>
      <c r="HH49885"/>
      <c r="IW49885" s="36"/>
      <c r="JI49885"/>
      <c r="JJ49885"/>
      <c r="KX49885" s="23"/>
      <c r="KY49885" s="23"/>
    </row>
    <row r="49886" spans="36:311" x14ac:dyDescent="0.2">
      <c r="AJ49886" s="23"/>
      <c r="HH49886"/>
      <c r="IW49886" s="36"/>
      <c r="JI49886"/>
      <c r="JJ49886"/>
      <c r="KX49886" s="23"/>
      <c r="KY49886" s="23"/>
    </row>
    <row r="49887" spans="36:311" x14ac:dyDescent="0.2">
      <c r="AJ49887" s="23"/>
      <c r="HH49887"/>
      <c r="IW49887" s="36"/>
      <c r="JI49887"/>
      <c r="JJ49887"/>
      <c r="KX49887" s="23"/>
      <c r="KY49887" s="23"/>
    </row>
    <row r="49888" spans="36:311" x14ac:dyDescent="0.2">
      <c r="AJ49888" s="23"/>
      <c r="HH49888"/>
      <c r="IW49888" s="36"/>
      <c r="JI49888"/>
      <c r="JJ49888"/>
      <c r="KX49888" s="23"/>
      <c r="KY49888" s="23"/>
    </row>
    <row r="49889" spans="36:311" x14ac:dyDescent="0.2">
      <c r="AJ49889" s="23"/>
      <c r="HH49889"/>
      <c r="IW49889" s="36"/>
      <c r="JI49889"/>
      <c r="JJ49889"/>
      <c r="KX49889" s="23"/>
      <c r="KY49889" s="23"/>
    </row>
    <row r="49890" spans="36:311" x14ac:dyDescent="0.2">
      <c r="AJ49890" s="23"/>
      <c r="HH49890"/>
      <c r="IW49890" s="36"/>
      <c r="JI49890"/>
      <c r="JJ49890"/>
      <c r="KX49890" s="23"/>
      <c r="KY49890" s="23"/>
    </row>
    <row r="49891" spans="36:311" x14ac:dyDescent="0.2">
      <c r="AJ49891" s="23"/>
      <c r="HH49891"/>
      <c r="IW49891" s="36"/>
      <c r="JI49891"/>
      <c r="JJ49891"/>
      <c r="KX49891" s="23"/>
      <c r="KY49891" s="23"/>
    </row>
    <row r="49892" spans="36:311" x14ac:dyDescent="0.2">
      <c r="AJ49892" s="23"/>
      <c r="HH49892"/>
      <c r="IW49892" s="36"/>
      <c r="JI49892"/>
      <c r="JJ49892"/>
      <c r="KX49892" s="23"/>
      <c r="KY49892" s="23"/>
    </row>
    <row r="49893" spans="36:311" x14ac:dyDescent="0.2">
      <c r="AJ49893" s="23"/>
      <c r="HH49893"/>
      <c r="IW49893" s="36"/>
      <c r="JI49893"/>
      <c r="JJ49893"/>
      <c r="KX49893" s="23"/>
      <c r="KY49893" s="23"/>
    </row>
    <row r="49894" spans="36:311" x14ac:dyDescent="0.2">
      <c r="AJ49894" s="23"/>
      <c r="HH49894"/>
      <c r="IW49894" s="36"/>
      <c r="JI49894"/>
      <c r="JJ49894"/>
      <c r="KX49894" s="23"/>
      <c r="KY49894" s="23"/>
    </row>
    <row r="49895" spans="36:311" x14ac:dyDescent="0.2">
      <c r="AJ49895" s="23"/>
      <c r="HH49895"/>
      <c r="IW49895" s="36"/>
      <c r="JI49895"/>
      <c r="JJ49895"/>
      <c r="KX49895" s="23"/>
      <c r="KY49895" s="23"/>
    </row>
    <row r="49896" spans="36:311" x14ac:dyDescent="0.2">
      <c r="AJ49896" s="23"/>
      <c r="HH49896"/>
      <c r="IW49896" s="36"/>
      <c r="JI49896"/>
      <c r="JJ49896"/>
      <c r="KX49896" s="23"/>
      <c r="KY49896" s="23"/>
    </row>
    <row r="49897" spans="36:311" x14ac:dyDescent="0.2">
      <c r="AJ49897" s="23"/>
      <c r="HH49897"/>
      <c r="IW49897" s="36"/>
      <c r="JI49897"/>
      <c r="JJ49897"/>
      <c r="KX49897" s="23"/>
      <c r="KY49897" s="23"/>
    </row>
    <row r="49898" spans="36:311" x14ac:dyDescent="0.2">
      <c r="AJ49898" s="23"/>
      <c r="HH49898"/>
      <c r="IW49898" s="36"/>
      <c r="JI49898"/>
      <c r="JJ49898"/>
      <c r="KX49898" s="23"/>
      <c r="KY49898" s="23"/>
    </row>
    <row r="49899" spans="36:311" x14ac:dyDescent="0.2">
      <c r="AJ49899" s="23"/>
      <c r="HH49899"/>
      <c r="IW49899" s="36"/>
      <c r="JI49899"/>
      <c r="JJ49899"/>
      <c r="KX49899" s="23"/>
      <c r="KY49899" s="23"/>
    </row>
    <row r="49900" spans="36:311" x14ac:dyDescent="0.2">
      <c r="AJ49900" s="23"/>
      <c r="HH49900"/>
      <c r="IW49900" s="36"/>
      <c r="JI49900"/>
      <c r="JJ49900"/>
      <c r="KX49900" s="23"/>
      <c r="KY49900" s="23"/>
    </row>
    <row r="49901" spans="36:311" x14ac:dyDescent="0.2">
      <c r="AJ49901" s="23"/>
      <c r="HH49901"/>
      <c r="IW49901" s="36"/>
      <c r="JI49901"/>
      <c r="JJ49901"/>
      <c r="KX49901" s="23"/>
      <c r="KY49901" s="23"/>
    </row>
    <row r="49902" spans="36:311" x14ac:dyDescent="0.2">
      <c r="AJ49902" s="23"/>
      <c r="HH49902"/>
      <c r="IW49902" s="36"/>
      <c r="JI49902"/>
      <c r="JJ49902"/>
      <c r="KX49902" s="23"/>
      <c r="KY49902" s="23"/>
    </row>
    <row r="49903" spans="36:311" x14ac:dyDescent="0.2">
      <c r="AJ49903" s="23"/>
      <c r="HH49903"/>
      <c r="IW49903" s="36"/>
      <c r="JI49903"/>
      <c r="JJ49903"/>
      <c r="KX49903" s="23"/>
      <c r="KY49903" s="23"/>
    </row>
    <row r="49904" spans="36:311" x14ac:dyDescent="0.2">
      <c r="AJ49904" s="23"/>
      <c r="HH49904"/>
      <c r="IW49904" s="36"/>
      <c r="JI49904"/>
      <c r="JJ49904"/>
      <c r="KX49904" s="23"/>
      <c r="KY49904" s="23"/>
    </row>
    <row r="49905" spans="36:311" x14ac:dyDescent="0.2">
      <c r="AJ49905" s="23"/>
      <c r="HH49905"/>
      <c r="IW49905" s="36"/>
      <c r="JI49905"/>
      <c r="JJ49905"/>
      <c r="KX49905" s="23"/>
      <c r="KY49905" s="23"/>
    </row>
    <row r="49906" spans="36:311" x14ac:dyDescent="0.2">
      <c r="AJ49906" s="23"/>
      <c r="HH49906"/>
      <c r="IW49906" s="36"/>
      <c r="JI49906"/>
      <c r="JJ49906"/>
      <c r="KX49906" s="23"/>
      <c r="KY49906" s="23"/>
    </row>
    <row r="49907" spans="36:311" x14ac:dyDescent="0.2">
      <c r="AJ49907" s="23"/>
      <c r="HH49907"/>
      <c r="IW49907" s="36"/>
      <c r="JI49907"/>
      <c r="JJ49907"/>
      <c r="KX49907" s="23"/>
      <c r="KY49907" s="23"/>
    </row>
    <row r="49908" spans="36:311" x14ac:dyDescent="0.2">
      <c r="AJ49908" s="23"/>
      <c r="HH49908"/>
      <c r="IW49908" s="36"/>
      <c r="JI49908"/>
      <c r="JJ49908"/>
      <c r="KX49908" s="23"/>
      <c r="KY49908" s="23"/>
    </row>
    <row r="49909" spans="36:311" x14ac:dyDescent="0.2">
      <c r="AJ49909" s="23"/>
      <c r="HH49909"/>
      <c r="IW49909" s="36"/>
      <c r="JI49909"/>
      <c r="JJ49909"/>
      <c r="KX49909" s="23"/>
      <c r="KY49909" s="23"/>
    </row>
    <row r="49910" spans="36:311" x14ac:dyDescent="0.2">
      <c r="AJ49910" s="23"/>
      <c r="HH49910"/>
      <c r="IW49910" s="36"/>
      <c r="JI49910"/>
      <c r="JJ49910"/>
      <c r="KX49910" s="23"/>
      <c r="KY49910" s="23"/>
    </row>
    <row r="49911" spans="36:311" x14ac:dyDescent="0.2">
      <c r="AJ49911" s="23"/>
      <c r="HH49911"/>
      <c r="IW49911" s="36"/>
      <c r="JI49911"/>
      <c r="JJ49911"/>
      <c r="KX49911" s="23"/>
      <c r="KY49911" s="23"/>
    </row>
    <row r="49912" spans="36:311" x14ac:dyDescent="0.2">
      <c r="AJ49912" s="23"/>
      <c r="HH49912"/>
      <c r="IW49912" s="36"/>
      <c r="JI49912"/>
      <c r="JJ49912"/>
      <c r="KX49912" s="23"/>
      <c r="KY49912" s="23"/>
    </row>
    <row r="49913" spans="36:311" x14ac:dyDescent="0.2">
      <c r="AJ49913" s="23"/>
      <c r="HH49913"/>
      <c r="IW49913" s="36"/>
      <c r="JI49913"/>
      <c r="JJ49913"/>
      <c r="KX49913" s="23"/>
      <c r="KY49913" s="23"/>
    </row>
    <row r="49914" spans="36:311" x14ac:dyDescent="0.2">
      <c r="AJ49914" s="23"/>
      <c r="HH49914"/>
      <c r="IW49914" s="36"/>
      <c r="JI49914"/>
      <c r="JJ49914"/>
      <c r="KX49914" s="23"/>
      <c r="KY49914" s="23"/>
    </row>
    <row r="49915" spans="36:311" x14ac:dyDescent="0.2">
      <c r="AJ49915" s="23"/>
      <c r="HH49915"/>
      <c r="IW49915" s="36"/>
      <c r="JI49915"/>
      <c r="JJ49915"/>
      <c r="KX49915" s="23"/>
      <c r="KY49915" s="23"/>
    </row>
    <row r="49916" spans="36:311" x14ac:dyDescent="0.2">
      <c r="AJ49916" s="23"/>
      <c r="HH49916"/>
      <c r="IW49916" s="36"/>
      <c r="JI49916"/>
      <c r="JJ49916"/>
      <c r="KX49916" s="23"/>
      <c r="KY49916" s="23"/>
    </row>
    <row r="49917" spans="36:311" x14ac:dyDescent="0.2">
      <c r="AJ49917" s="23"/>
      <c r="HH49917"/>
      <c r="IW49917" s="36"/>
      <c r="JI49917"/>
      <c r="JJ49917"/>
      <c r="KX49917" s="23"/>
      <c r="KY49917" s="23"/>
    </row>
    <row r="49918" spans="36:311" x14ac:dyDescent="0.2">
      <c r="AJ49918" s="23"/>
      <c r="HH49918"/>
      <c r="IW49918" s="36"/>
      <c r="JI49918"/>
      <c r="JJ49918"/>
      <c r="KX49918" s="23"/>
      <c r="KY49918" s="23"/>
    </row>
    <row r="49919" spans="36:311" x14ac:dyDescent="0.2">
      <c r="AJ49919" s="23"/>
      <c r="HH49919"/>
      <c r="IW49919" s="36"/>
      <c r="JI49919"/>
      <c r="JJ49919"/>
      <c r="KX49919" s="23"/>
      <c r="KY49919" s="23"/>
    </row>
    <row r="49920" spans="36:311" x14ac:dyDescent="0.2">
      <c r="AJ49920" s="23"/>
      <c r="HH49920"/>
      <c r="IW49920" s="36"/>
      <c r="JI49920"/>
      <c r="JJ49920"/>
      <c r="KX49920" s="23"/>
      <c r="KY49920" s="23"/>
    </row>
    <row r="49921" spans="36:311" x14ac:dyDescent="0.2">
      <c r="AJ49921" s="23"/>
      <c r="HH49921"/>
      <c r="IW49921" s="36"/>
      <c r="JI49921"/>
      <c r="JJ49921"/>
      <c r="KX49921" s="23"/>
      <c r="KY49921" s="23"/>
    </row>
    <row r="49922" spans="36:311" x14ac:dyDescent="0.2">
      <c r="AJ49922" s="23"/>
      <c r="HH49922"/>
      <c r="IW49922" s="36"/>
      <c r="JI49922"/>
      <c r="JJ49922"/>
      <c r="KX49922" s="23"/>
      <c r="KY49922" s="23"/>
    </row>
    <row r="49923" spans="36:311" x14ac:dyDescent="0.2">
      <c r="AJ49923" s="23"/>
      <c r="HH49923"/>
      <c r="IW49923" s="36"/>
      <c r="JI49923"/>
      <c r="JJ49923"/>
      <c r="KX49923" s="23"/>
      <c r="KY49923" s="23"/>
    </row>
    <row r="49924" spans="36:311" x14ac:dyDescent="0.2">
      <c r="AJ49924" s="23"/>
      <c r="HH49924"/>
      <c r="IW49924" s="36"/>
      <c r="JI49924"/>
      <c r="JJ49924"/>
      <c r="KX49924" s="23"/>
      <c r="KY49924" s="23"/>
    </row>
    <row r="49925" spans="36:311" x14ac:dyDescent="0.2">
      <c r="AJ49925" s="23"/>
      <c r="HH49925"/>
      <c r="IW49925" s="36"/>
      <c r="JI49925"/>
      <c r="JJ49925"/>
      <c r="KX49925" s="23"/>
      <c r="KY49925" s="23"/>
    </row>
    <row r="49926" spans="36:311" x14ac:dyDescent="0.2">
      <c r="AJ49926" s="23"/>
      <c r="HH49926"/>
      <c r="IW49926" s="36"/>
      <c r="JI49926"/>
      <c r="JJ49926"/>
      <c r="KX49926" s="23"/>
      <c r="KY49926" s="23"/>
    </row>
    <row r="49927" spans="36:311" x14ac:dyDescent="0.2">
      <c r="AJ49927" s="23"/>
      <c r="HH49927"/>
      <c r="IW49927" s="36"/>
      <c r="JI49927"/>
      <c r="JJ49927"/>
      <c r="KX49927" s="23"/>
      <c r="KY49927" s="23"/>
    </row>
    <row r="49928" spans="36:311" x14ac:dyDescent="0.2">
      <c r="AJ49928" s="23"/>
      <c r="HH49928"/>
      <c r="IW49928" s="36"/>
      <c r="JI49928"/>
      <c r="JJ49928"/>
      <c r="KX49928" s="23"/>
      <c r="KY49928" s="23"/>
    </row>
    <row r="49929" spans="36:311" x14ac:dyDescent="0.2">
      <c r="AJ49929" s="23"/>
      <c r="HH49929"/>
      <c r="IW49929" s="36"/>
      <c r="JI49929"/>
      <c r="JJ49929"/>
      <c r="KX49929" s="23"/>
      <c r="KY49929" s="23"/>
    </row>
    <row r="49930" spans="36:311" x14ac:dyDescent="0.2">
      <c r="AJ49930" s="23"/>
      <c r="HH49930"/>
      <c r="IW49930" s="36"/>
      <c r="JI49930"/>
      <c r="JJ49930"/>
      <c r="KX49930" s="23"/>
      <c r="KY49930" s="23"/>
    </row>
    <row r="49931" spans="36:311" x14ac:dyDescent="0.2">
      <c r="AJ49931" s="23"/>
      <c r="HH49931"/>
      <c r="IW49931" s="36"/>
      <c r="JI49931"/>
      <c r="JJ49931"/>
      <c r="KX49931" s="23"/>
      <c r="KY49931" s="23"/>
    </row>
    <row r="49932" spans="36:311" x14ac:dyDescent="0.2">
      <c r="AJ49932" s="23"/>
      <c r="HH49932"/>
      <c r="IW49932" s="36"/>
      <c r="JI49932"/>
      <c r="JJ49932"/>
      <c r="KX49932" s="23"/>
      <c r="KY49932" s="23"/>
    </row>
    <row r="49933" spans="36:311" x14ac:dyDescent="0.2">
      <c r="AJ49933" s="23"/>
      <c r="HH49933"/>
      <c r="IW49933" s="36"/>
      <c r="JI49933"/>
      <c r="JJ49933"/>
      <c r="KX49933" s="23"/>
      <c r="KY49933" s="23"/>
    </row>
    <row r="49934" spans="36:311" x14ac:dyDescent="0.2">
      <c r="AJ49934" s="23"/>
      <c r="HH49934"/>
      <c r="IW49934" s="36"/>
      <c r="JI49934"/>
      <c r="JJ49934"/>
      <c r="KX49934" s="23"/>
      <c r="KY49934" s="23"/>
    </row>
    <row r="49935" spans="36:311" x14ac:dyDescent="0.2">
      <c r="AJ49935" s="23"/>
      <c r="HH49935"/>
      <c r="IW49935" s="36"/>
      <c r="JI49935"/>
      <c r="JJ49935"/>
      <c r="KX49935" s="23"/>
      <c r="KY49935" s="23"/>
    </row>
    <row r="49936" spans="36:311" x14ac:dyDescent="0.2">
      <c r="AJ49936" s="23"/>
      <c r="HH49936"/>
      <c r="IW49936" s="36"/>
      <c r="JI49936"/>
      <c r="JJ49936"/>
      <c r="KX49936" s="23"/>
      <c r="KY49936" s="23"/>
    </row>
    <row r="49937" spans="36:311" x14ac:dyDescent="0.2">
      <c r="AJ49937" s="23"/>
      <c r="HH49937"/>
      <c r="IW49937" s="36"/>
      <c r="JI49937"/>
      <c r="JJ49937"/>
      <c r="KX49937" s="23"/>
      <c r="KY49937" s="23"/>
    </row>
    <row r="49938" spans="36:311" x14ac:dyDescent="0.2">
      <c r="AJ49938" s="23"/>
      <c r="HH49938"/>
      <c r="IW49938" s="36"/>
      <c r="JI49938"/>
      <c r="JJ49938"/>
      <c r="KX49938" s="23"/>
      <c r="KY49938" s="23"/>
    </row>
    <row r="49939" spans="36:311" x14ac:dyDescent="0.2">
      <c r="AJ49939" s="23"/>
      <c r="HH49939"/>
      <c r="IW49939" s="36"/>
      <c r="JI49939"/>
      <c r="JJ49939"/>
      <c r="KX49939" s="23"/>
      <c r="KY49939" s="23"/>
    </row>
    <row r="49940" spans="36:311" x14ac:dyDescent="0.2">
      <c r="AJ49940" s="23"/>
      <c r="HH49940"/>
      <c r="IW49940" s="36"/>
      <c r="JI49940"/>
      <c r="JJ49940"/>
      <c r="KX49940" s="23"/>
      <c r="KY49940" s="23"/>
    </row>
    <row r="49941" spans="36:311" x14ac:dyDescent="0.2">
      <c r="AJ49941" s="23"/>
      <c r="HH49941"/>
      <c r="IW49941" s="36"/>
      <c r="JI49941"/>
      <c r="JJ49941"/>
      <c r="KX49941" s="23"/>
      <c r="KY49941" s="23"/>
    </row>
    <row r="49942" spans="36:311" x14ac:dyDescent="0.2">
      <c r="AJ49942" s="23"/>
      <c r="HH49942"/>
      <c r="IW49942" s="36"/>
      <c r="JI49942"/>
      <c r="JJ49942"/>
      <c r="KX49942" s="23"/>
      <c r="KY49942" s="23"/>
    </row>
    <row r="49943" spans="36:311" x14ac:dyDescent="0.2">
      <c r="AJ49943" s="23"/>
      <c r="HH49943"/>
      <c r="IW49943" s="36"/>
      <c r="JI49943"/>
      <c r="JJ49943"/>
      <c r="KX49943" s="23"/>
      <c r="KY49943" s="23"/>
    </row>
    <row r="49944" spans="36:311" x14ac:dyDescent="0.2">
      <c r="AJ49944" s="23"/>
      <c r="HH49944"/>
      <c r="IW49944" s="36"/>
      <c r="JI49944"/>
      <c r="JJ49944"/>
      <c r="KX49944" s="23"/>
      <c r="KY49944" s="23"/>
    </row>
    <row r="49945" spans="36:311" x14ac:dyDescent="0.2">
      <c r="AJ49945" s="23"/>
      <c r="HH49945"/>
      <c r="IW49945" s="36"/>
      <c r="JI49945"/>
      <c r="JJ49945"/>
      <c r="KX49945" s="23"/>
      <c r="KY49945" s="23"/>
    </row>
    <row r="49946" spans="36:311" x14ac:dyDescent="0.2">
      <c r="AJ49946" s="23"/>
      <c r="HH49946"/>
      <c r="IW49946" s="36"/>
      <c r="JI49946"/>
      <c r="JJ49946"/>
      <c r="KX49946" s="23"/>
      <c r="KY49946" s="23"/>
    </row>
    <row r="49947" spans="36:311" x14ac:dyDescent="0.2">
      <c r="AJ49947" s="23"/>
      <c r="HH49947"/>
      <c r="IW49947" s="36"/>
      <c r="JI49947"/>
      <c r="JJ49947"/>
      <c r="KX49947" s="23"/>
      <c r="KY49947" s="23"/>
    </row>
    <row r="49948" spans="36:311" x14ac:dyDescent="0.2">
      <c r="AJ49948" s="23"/>
      <c r="HH49948"/>
      <c r="IW49948" s="36"/>
      <c r="JI49948"/>
      <c r="JJ49948"/>
      <c r="KX49948" s="23"/>
      <c r="KY49948" s="23"/>
    </row>
    <row r="49949" spans="36:311" x14ac:dyDescent="0.2">
      <c r="AJ49949" s="23"/>
      <c r="HH49949"/>
      <c r="IW49949" s="36"/>
      <c r="JI49949"/>
      <c r="JJ49949"/>
      <c r="KX49949" s="23"/>
      <c r="KY49949" s="23"/>
    </row>
    <row r="49950" spans="36:311" x14ac:dyDescent="0.2">
      <c r="AJ49950" s="23"/>
      <c r="HH49950"/>
      <c r="IW49950" s="36"/>
      <c r="JI49950"/>
      <c r="JJ49950"/>
      <c r="KX49950" s="23"/>
      <c r="KY49950" s="23"/>
    </row>
    <row r="49951" spans="36:311" x14ac:dyDescent="0.2">
      <c r="AJ49951" s="23"/>
      <c r="HH49951"/>
      <c r="IW49951" s="36"/>
      <c r="JI49951"/>
      <c r="JJ49951"/>
      <c r="KX49951" s="23"/>
      <c r="KY49951" s="23"/>
    </row>
    <row r="49952" spans="36:311" x14ac:dyDescent="0.2">
      <c r="AJ49952" s="23"/>
      <c r="HH49952"/>
      <c r="IW49952" s="36"/>
      <c r="JI49952"/>
      <c r="JJ49952"/>
      <c r="KX49952" s="23"/>
      <c r="KY49952" s="23"/>
    </row>
    <row r="49953" spans="36:311" x14ac:dyDescent="0.2">
      <c r="AJ49953" s="23"/>
      <c r="HH49953"/>
      <c r="IW49953" s="36"/>
      <c r="JI49953"/>
      <c r="JJ49953"/>
      <c r="KX49953" s="23"/>
      <c r="KY49953" s="23"/>
    </row>
    <row r="49954" spans="36:311" x14ac:dyDescent="0.2">
      <c r="AJ49954" s="23"/>
      <c r="HH49954"/>
      <c r="IW49954" s="36"/>
      <c r="JI49954"/>
      <c r="JJ49954"/>
      <c r="KX49954" s="23"/>
      <c r="KY49954" s="23"/>
    </row>
    <row r="49955" spans="36:311" x14ac:dyDescent="0.2">
      <c r="AJ49955" s="23"/>
      <c r="HH49955"/>
      <c r="IW49955" s="36"/>
      <c r="JI49955"/>
      <c r="JJ49955"/>
      <c r="KX49955" s="23"/>
      <c r="KY49955" s="23"/>
    </row>
    <row r="49956" spans="36:311" x14ac:dyDescent="0.2">
      <c r="AJ49956" s="23"/>
      <c r="HH49956"/>
      <c r="IW49956" s="36"/>
      <c r="JI49956"/>
      <c r="JJ49956"/>
      <c r="KX49956" s="23"/>
      <c r="KY49956" s="23"/>
    </row>
    <row r="49957" spans="36:311" x14ac:dyDescent="0.2">
      <c r="AJ49957" s="23"/>
      <c r="HH49957"/>
      <c r="IW49957" s="36"/>
      <c r="JI49957"/>
      <c r="JJ49957"/>
      <c r="KX49957" s="23"/>
      <c r="KY49957" s="23"/>
    </row>
    <row r="49958" spans="36:311" x14ac:dyDescent="0.2">
      <c r="AJ49958" s="23"/>
      <c r="HH49958"/>
      <c r="IW49958" s="36"/>
      <c r="JI49958"/>
      <c r="JJ49958"/>
      <c r="KX49958" s="23"/>
      <c r="KY49958" s="23"/>
    </row>
    <row r="49959" spans="36:311" x14ac:dyDescent="0.2">
      <c r="AJ49959" s="23"/>
      <c r="HH49959"/>
      <c r="IW49959" s="36"/>
      <c r="JI49959"/>
      <c r="JJ49959"/>
      <c r="KX49959" s="23"/>
      <c r="KY49959" s="23"/>
    </row>
    <row r="49960" spans="36:311" x14ac:dyDescent="0.2">
      <c r="AJ49960" s="23"/>
      <c r="HH49960"/>
      <c r="IW49960" s="36"/>
      <c r="JI49960"/>
      <c r="JJ49960"/>
      <c r="KX49960" s="23"/>
      <c r="KY49960" s="23"/>
    </row>
    <row r="49961" spans="36:311" x14ac:dyDescent="0.2">
      <c r="AJ49961" s="23"/>
      <c r="HH49961"/>
      <c r="IW49961" s="36"/>
      <c r="JI49961"/>
      <c r="JJ49961"/>
      <c r="KX49961" s="23"/>
      <c r="KY49961" s="23"/>
    </row>
    <row r="49962" spans="36:311" x14ac:dyDescent="0.2">
      <c r="AJ49962" s="23"/>
      <c r="HH49962"/>
      <c r="IW49962" s="36"/>
      <c r="JI49962"/>
      <c r="JJ49962"/>
      <c r="KX49962" s="23"/>
      <c r="KY49962" s="23"/>
    </row>
    <row r="49963" spans="36:311" x14ac:dyDescent="0.2">
      <c r="AJ49963" s="23"/>
      <c r="HH49963"/>
      <c r="IW49963" s="36"/>
      <c r="JI49963"/>
      <c r="JJ49963"/>
      <c r="KX49963" s="23"/>
      <c r="KY49963" s="23"/>
    </row>
    <row r="49964" spans="36:311" x14ac:dyDescent="0.2">
      <c r="AJ49964" s="23"/>
      <c r="HH49964"/>
      <c r="IW49964" s="36"/>
      <c r="JI49964"/>
      <c r="JJ49964"/>
      <c r="KX49964" s="23"/>
      <c r="KY49964" s="23"/>
    </row>
    <row r="49965" spans="36:311" x14ac:dyDescent="0.2">
      <c r="AJ49965" s="23"/>
      <c r="HH49965"/>
      <c r="IW49965" s="36"/>
      <c r="JI49965"/>
      <c r="JJ49965"/>
      <c r="KX49965" s="23"/>
      <c r="KY49965" s="23"/>
    </row>
    <row r="49966" spans="36:311" x14ac:dyDescent="0.2">
      <c r="AJ49966" s="23"/>
      <c r="HH49966"/>
      <c r="IW49966" s="36"/>
      <c r="JI49966"/>
      <c r="JJ49966"/>
      <c r="KX49966" s="23"/>
      <c r="KY49966" s="23"/>
    </row>
    <row r="49967" spans="36:311" x14ac:dyDescent="0.2">
      <c r="AJ49967" s="23"/>
      <c r="HH49967"/>
      <c r="IW49967" s="36"/>
      <c r="JI49967"/>
      <c r="JJ49967"/>
      <c r="KX49967" s="23"/>
      <c r="KY49967" s="23"/>
    </row>
    <row r="49968" spans="36:311" x14ac:dyDescent="0.2">
      <c r="AJ49968" s="23"/>
      <c r="HH49968"/>
      <c r="IW49968" s="36"/>
      <c r="JI49968"/>
      <c r="JJ49968"/>
      <c r="KX49968" s="23"/>
      <c r="KY49968" s="23"/>
    </row>
    <row r="49969" spans="36:311" x14ac:dyDescent="0.2">
      <c r="AJ49969" s="23"/>
      <c r="HH49969"/>
      <c r="IW49969" s="36"/>
      <c r="JI49969"/>
      <c r="JJ49969"/>
      <c r="KX49969" s="23"/>
      <c r="KY49969" s="23"/>
    </row>
    <row r="49970" spans="36:311" x14ac:dyDescent="0.2">
      <c r="AJ49970" s="23"/>
      <c r="HH49970"/>
      <c r="IW49970" s="36"/>
      <c r="JI49970"/>
      <c r="JJ49970"/>
      <c r="KX49970" s="23"/>
      <c r="KY49970" s="23"/>
    </row>
    <row r="49971" spans="36:311" x14ac:dyDescent="0.2">
      <c r="AJ49971" s="23"/>
      <c r="HH49971"/>
      <c r="IW49971" s="36"/>
      <c r="JI49971"/>
      <c r="JJ49971"/>
      <c r="KX49971" s="23"/>
      <c r="KY49971" s="23"/>
    </row>
    <row r="49972" spans="36:311" x14ac:dyDescent="0.2">
      <c r="AJ49972" s="23"/>
      <c r="HH49972"/>
      <c r="IW49972" s="36"/>
      <c r="JI49972"/>
      <c r="JJ49972"/>
      <c r="KX49972" s="23"/>
      <c r="KY49972" s="23"/>
    </row>
    <row r="49973" spans="36:311" x14ac:dyDescent="0.2">
      <c r="AJ49973" s="23"/>
      <c r="HH49973"/>
      <c r="IW49973" s="36"/>
      <c r="JI49973"/>
      <c r="JJ49973"/>
      <c r="KX49973" s="23"/>
      <c r="KY49973" s="23"/>
    </row>
    <row r="49974" spans="36:311" x14ac:dyDescent="0.2">
      <c r="AJ49974" s="23"/>
      <c r="HH49974"/>
      <c r="IW49974" s="36"/>
      <c r="JI49974"/>
      <c r="JJ49974"/>
      <c r="KX49974" s="23"/>
      <c r="KY49974" s="23"/>
    </row>
    <row r="49975" spans="36:311" x14ac:dyDescent="0.2">
      <c r="AJ49975" s="23"/>
      <c r="HH49975"/>
      <c r="IW49975" s="36"/>
      <c r="JI49975"/>
      <c r="JJ49975"/>
      <c r="KX49975" s="23"/>
      <c r="KY49975" s="23"/>
    </row>
    <row r="49976" spans="36:311" x14ac:dyDescent="0.2">
      <c r="AJ49976" s="23"/>
      <c r="HH49976"/>
      <c r="IW49976" s="36"/>
      <c r="JI49976"/>
      <c r="JJ49976"/>
      <c r="KX49976" s="23"/>
      <c r="KY49976" s="23"/>
    </row>
    <row r="49977" spans="36:311" x14ac:dyDescent="0.2">
      <c r="AJ49977" s="23"/>
      <c r="HH49977"/>
      <c r="IW49977" s="36"/>
      <c r="JI49977"/>
      <c r="JJ49977"/>
      <c r="KX49977" s="23"/>
      <c r="KY49977" s="23"/>
    </row>
    <row r="49978" spans="36:311" x14ac:dyDescent="0.2">
      <c r="AJ49978" s="23"/>
      <c r="HH49978"/>
      <c r="IW49978" s="36"/>
      <c r="JI49978"/>
      <c r="JJ49978"/>
      <c r="KX49978" s="23"/>
      <c r="KY49978" s="23"/>
    </row>
    <row r="49979" spans="36:311" x14ac:dyDescent="0.2">
      <c r="AJ49979" s="23"/>
      <c r="HH49979"/>
      <c r="IW49979" s="36"/>
      <c r="JI49979"/>
      <c r="JJ49979"/>
      <c r="KX49979" s="23"/>
      <c r="KY49979" s="23"/>
    </row>
    <row r="49980" spans="36:311" x14ac:dyDescent="0.2">
      <c r="AJ49980" s="23"/>
      <c r="HH49980"/>
      <c r="IW49980" s="36"/>
      <c r="JI49980"/>
      <c r="JJ49980"/>
      <c r="KX49980" s="23"/>
      <c r="KY49980" s="23"/>
    </row>
    <row r="49981" spans="36:311" x14ac:dyDescent="0.2">
      <c r="AJ49981" s="23"/>
      <c r="HH49981"/>
      <c r="IW49981" s="36"/>
      <c r="JI49981"/>
      <c r="JJ49981"/>
      <c r="KX49981" s="23"/>
      <c r="KY49981" s="23"/>
    </row>
    <row r="49982" spans="36:311" x14ac:dyDescent="0.2">
      <c r="AJ49982" s="23"/>
      <c r="HH49982"/>
      <c r="IW49982" s="36"/>
      <c r="JI49982"/>
      <c r="JJ49982"/>
      <c r="KX49982" s="23"/>
      <c r="KY49982" s="23"/>
    </row>
    <row r="49983" spans="36:311" x14ac:dyDescent="0.2">
      <c r="AJ49983" s="23"/>
      <c r="HH49983"/>
      <c r="IW49983" s="36"/>
      <c r="JI49983"/>
      <c r="JJ49983"/>
      <c r="KX49983" s="23"/>
      <c r="KY49983" s="23"/>
    </row>
    <row r="49984" spans="36:311" x14ac:dyDescent="0.2">
      <c r="AJ49984" s="23"/>
      <c r="HH49984"/>
      <c r="IW49984" s="36"/>
      <c r="JI49984"/>
      <c r="JJ49984"/>
      <c r="KX49984" s="23"/>
      <c r="KY49984" s="23"/>
    </row>
    <row r="49985" spans="36:311" x14ac:dyDescent="0.2">
      <c r="AJ49985" s="23"/>
      <c r="HH49985"/>
      <c r="IW49985" s="36"/>
      <c r="JI49985"/>
      <c r="JJ49985"/>
      <c r="KX49985" s="23"/>
      <c r="KY49985" s="23"/>
    </row>
    <row r="49986" spans="36:311" x14ac:dyDescent="0.2">
      <c r="AJ49986" s="23"/>
      <c r="HH49986"/>
      <c r="IW49986" s="36"/>
      <c r="JI49986"/>
      <c r="JJ49986"/>
      <c r="KX49986" s="23"/>
      <c r="KY49986" s="23"/>
    </row>
    <row r="49987" spans="36:311" x14ac:dyDescent="0.2">
      <c r="AJ49987" s="23"/>
      <c r="HH49987"/>
      <c r="IW49987" s="36"/>
      <c r="JI49987"/>
      <c r="JJ49987"/>
      <c r="KX49987" s="23"/>
      <c r="KY49987" s="23"/>
    </row>
    <row r="49988" spans="36:311" x14ac:dyDescent="0.2">
      <c r="AJ49988" s="23"/>
      <c r="HH49988"/>
      <c r="IW49988" s="36"/>
      <c r="JI49988"/>
      <c r="JJ49988"/>
      <c r="KX49988" s="23"/>
      <c r="KY49988" s="23"/>
    </row>
    <row r="49989" spans="36:311" x14ac:dyDescent="0.2">
      <c r="AJ49989" s="23"/>
      <c r="HH49989"/>
      <c r="IW49989" s="36"/>
      <c r="JI49989"/>
      <c r="JJ49989"/>
      <c r="KX49989" s="23"/>
      <c r="KY49989" s="23"/>
    </row>
    <row r="49990" spans="36:311" x14ac:dyDescent="0.2">
      <c r="AJ49990" s="23"/>
      <c r="HH49990"/>
      <c r="IW49990" s="36"/>
      <c r="JI49990"/>
      <c r="JJ49990"/>
      <c r="KX49990" s="23"/>
      <c r="KY49990" s="23"/>
    </row>
    <row r="49991" spans="36:311" x14ac:dyDescent="0.2">
      <c r="AJ49991" s="23"/>
      <c r="HH49991"/>
      <c r="IW49991" s="36"/>
      <c r="JI49991"/>
      <c r="JJ49991"/>
      <c r="KX49991" s="23"/>
      <c r="KY49991" s="23"/>
    </row>
    <row r="49992" spans="36:311" x14ac:dyDescent="0.2">
      <c r="AJ49992" s="23"/>
      <c r="HH49992"/>
      <c r="IW49992" s="36"/>
      <c r="JI49992"/>
      <c r="JJ49992"/>
      <c r="KX49992" s="23"/>
      <c r="KY49992" s="23"/>
    </row>
    <row r="49993" spans="36:311" x14ac:dyDescent="0.2">
      <c r="AJ49993" s="23"/>
      <c r="HH49993"/>
      <c r="IW49993" s="36"/>
      <c r="JI49993"/>
      <c r="JJ49993"/>
      <c r="KX49993" s="23"/>
      <c r="KY49993" s="23"/>
    </row>
    <row r="49994" spans="36:311" x14ac:dyDescent="0.2">
      <c r="AJ49994" s="23"/>
      <c r="HH49994"/>
      <c r="IW49994" s="36"/>
      <c r="JI49994"/>
      <c r="JJ49994"/>
      <c r="KX49994" s="23"/>
      <c r="KY49994" s="23"/>
    </row>
    <row r="49995" spans="36:311" x14ac:dyDescent="0.2">
      <c r="AJ49995" s="23"/>
      <c r="HH49995"/>
      <c r="IW49995" s="36"/>
      <c r="JI49995"/>
      <c r="JJ49995"/>
      <c r="KX49995" s="23"/>
      <c r="KY49995" s="23"/>
    </row>
    <row r="49996" spans="36:311" x14ac:dyDescent="0.2">
      <c r="AJ49996" s="23"/>
      <c r="HH49996"/>
      <c r="IW49996" s="36"/>
      <c r="JI49996"/>
      <c r="JJ49996"/>
      <c r="KX49996" s="23"/>
      <c r="KY49996" s="23"/>
    </row>
    <row r="49997" spans="36:311" x14ac:dyDescent="0.2">
      <c r="AJ49997" s="23"/>
      <c r="HH49997"/>
      <c r="IW49997" s="36"/>
      <c r="JI49997"/>
      <c r="JJ49997"/>
      <c r="KX49997" s="23"/>
      <c r="KY49997" s="23"/>
    </row>
    <row r="49998" spans="36:311" x14ac:dyDescent="0.2">
      <c r="AJ49998" s="23"/>
      <c r="HH49998"/>
      <c r="IW49998" s="36"/>
      <c r="JI49998"/>
      <c r="JJ49998"/>
      <c r="KX49998" s="23"/>
      <c r="KY49998" s="23"/>
    </row>
    <row r="49999" spans="36:311" x14ac:dyDescent="0.2">
      <c r="AJ49999" s="23"/>
      <c r="HH49999"/>
      <c r="IW49999" s="36"/>
      <c r="JI49999"/>
      <c r="JJ49999"/>
      <c r="KX49999" s="23"/>
      <c r="KY49999" s="23"/>
    </row>
    <row r="50000" spans="36:311" x14ac:dyDescent="0.2">
      <c r="AJ50000" s="23"/>
      <c r="HH50000"/>
      <c r="IW50000" s="36"/>
      <c r="JI50000"/>
      <c r="JJ50000"/>
      <c r="KX50000" s="23"/>
      <c r="KY50000" s="23"/>
    </row>
    <row r="50001" spans="36:311" x14ac:dyDescent="0.2">
      <c r="AJ50001" s="23"/>
      <c r="HH50001"/>
      <c r="IW50001" s="36"/>
      <c r="JI50001"/>
      <c r="JJ50001"/>
      <c r="KX50001" s="23"/>
      <c r="KY50001" s="23"/>
    </row>
    <row r="50002" spans="36:311" x14ac:dyDescent="0.2">
      <c r="AJ50002" s="23"/>
      <c r="HH50002"/>
      <c r="IW50002" s="36"/>
      <c r="JI50002"/>
      <c r="JJ50002"/>
      <c r="KX50002" s="23"/>
      <c r="KY50002" s="23"/>
    </row>
    <row r="50003" spans="36:311" x14ac:dyDescent="0.2">
      <c r="AJ50003" s="23"/>
      <c r="HH50003"/>
      <c r="IW50003" s="36"/>
      <c r="JI50003"/>
      <c r="JJ50003"/>
      <c r="KX50003" s="23"/>
      <c r="KY50003" s="23"/>
    </row>
    <row r="50004" spans="36:311" x14ac:dyDescent="0.2">
      <c r="AJ50004" s="23"/>
      <c r="HH50004"/>
      <c r="IW50004" s="36"/>
      <c r="JI50004"/>
      <c r="JJ50004"/>
      <c r="KX50004" s="23"/>
      <c r="KY50004" s="23"/>
    </row>
    <row r="50005" spans="36:311" x14ac:dyDescent="0.2">
      <c r="AJ50005" s="23"/>
      <c r="HH50005"/>
      <c r="IW50005" s="36"/>
      <c r="JI50005"/>
      <c r="JJ50005"/>
      <c r="KX50005" s="23"/>
      <c r="KY50005" s="23"/>
    </row>
    <row r="50006" spans="36:311" x14ac:dyDescent="0.2">
      <c r="AJ50006" s="23"/>
      <c r="HH50006"/>
      <c r="IW50006" s="36"/>
      <c r="JI50006"/>
      <c r="JJ50006"/>
      <c r="KX50006" s="23"/>
      <c r="KY50006" s="23"/>
    </row>
    <row r="50007" spans="36:311" x14ac:dyDescent="0.2">
      <c r="AJ50007" s="23"/>
      <c r="HH50007"/>
      <c r="IW50007" s="36"/>
      <c r="JI50007"/>
      <c r="JJ50007"/>
      <c r="KX50007" s="23"/>
      <c r="KY50007" s="23"/>
    </row>
    <row r="50008" spans="36:311" x14ac:dyDescent="0.2">
      <c r="AJ50008" s="23"/>
      <c r="HH50008"/>
      <c r="IW50008" s="36"/>
      <c r="JI50008"/>
      <c r="JJ50008"/>
      <c r="KX50008" s="23"/>
      <c r="KY50008" s="23"/>
    </row>
    <row r="50009" spans="36:311" x14ac:dyDescent="0.2">
      <c r="AJ50009" s="23"/>
      <c r="HH50009"/>
      <c r="IW50009" s="36"/>
      <c r="JI50009"/>
      <c r="JJ50009"/>
      <c r="KX50009" s="23"/>
      <c r="KY50009" s="23"/>
    </row>
    <row r="50010" spans="36:311" x14ac:dyDescent="0.2">
      <c r="AJ50010" s="23"/>
      <c r="HH50010"/>
      <c r="IW50010" s="36"/>
      <c r="JI50010"/>
      <c r="JJ50010"/>
      <c r="KX50010" s="23"/>
      <c r="KY50010" s="23"/>
    </row>
    <row r="50011" spans="36:311" x14ac:dyDescent="0.2">
      <c r="AJ50011" s="23"/>
      <c r="HH50011"/>
      <c r="IW50011" s="36"/>
      <c r="JI50011"/>
      <c r="JJ50011"/>
      <c r="KX50011" s="23"/>
      <c r="KY50011" s="23"/>
    </row>
    <row r="50012" spans="36:311" x14ac:dyDescent="0.2">
      <c r="AJ50012" s="23"/>
      <c r="HH50012"/>
      <c r="IW50012" s="36"/>
      <c r="JI50012"/>
      <c r="JJ50012"/>
      <c r="KX50012" s="23"/>
      <c r="KY50012" s="23"/>
    </row>
    <row r="50013" spans="36:311" x14ac:dyDescent="0.2">
      <c r="AJ50013" s="23"/>
      <c r="HH50013"/>
      <c r="IW50013" s="36"/>
      <c r="JI50013"/>
      <c r="JJ50013"/>
      <c r="KX50013" s="23"/>
      <c r="KY50013" s="23"/>
    </row>
    <row r="50014" spans="36:311" x14ac:dyDescent="0.2">
      <c r="AJ50014" s="23"/>
      <c r="HH50014"/>
      <c r="IW50014" s="36"/>
      <c r="JI50014"/>
      <c r="JJ50014"/>
      <c r="KX50014" s="23"/>
      <c r="KY50014" s="23"/>
    </row>
    <row r="50015" spans="36:311" x14ac:dyDescent="0.2">
      <c r="AJ50015" s="23"/>
      <c r="HH50015"/>
      <c r="IW50015" s="36"/>
      <c r="JI50015"/>
      <c r="JJ50015"/>
      <c r="KX50015" s="23"/>
      <c r="KY50015" s="23"/>
    </row>
    <row r="50016" spans="36:311" x14ac:dyDescent="0.2">
      <c r="AJ50016" s="23"/>
      <c r="HH50016"/>
      <c r="IW50016" s="36"/>
      <c r="JI50016"/>
      <c r="JJ50016"/>
      <c r="KX50016" s="23"/>
      <c r="KY50016" s="23"/>
    </row>
    <row r="50017" spans="36:311" x14ac:dyDescent="0.2">
      <c r="AJ50017" s="23"/>
      <c r="HH50017"/>
      <c r="IW50017" s="36"/>
      <c r="JI50017"/>
      <c r="JJ50017"/>
      <c r="KX50017" s="23"/>
      <c r="KY50017" s="23"/>
    </row>
    <row r="50018" spans="36:311" x14ac:dyDescent="0.2">
      <c r="AJ50018" s="23"/>
      <c r="HH50018"/>
      <c r="IW50018" s="36"/>
      <c r="JI50018"/>
      <c r="JJ50018"/>
      <c r="KX50018" s="23"/>
      <c r="KY50018" s="23"/>
    </row>
    <row r="50019" spans="36:311" x14ac:dyDescent="0.2">
      <c r="AJ50019" s="23"/>
      <c r="HH50019"/>
      <c r="IW50019" s="36"/>
      <c r="JI50019"/>
      <c r="JJ50019"/>
      <c r="KX50019" s="23"/>
      <c r="KY50019" s="23"/>
    </row>
    <row r="50020" spans="36:311" x14ac:dyDescent="0.2">
      <c r="AJ50020" s="23"/>
      <c r="HH50020"/>
      <c r="IW50020" s="36"/>
      <c r="JI50020"/>
      <c r="JJ50020"/>
      <c r="KX50020" s="23"/>
      <c r="KY50020" s="23"/>
    </row>
    <row r="50021" spans="36:311" x14ac:dyDescent="0.2">
      <c r="AJ50021" s="23"/>
      <c r="HH50021"/>
      <c r="IW50021" s="36"/>
      <c r="JI50021"/>
      <c r="JJ50021"/>
      <c r="KX50021" s="23"/>
      <c r="KY50021" s="23"/>
    </row>
    <row r="50022" spans="36:311" x14ac:dyDescent="0.2">
      <c r="AJ50022" s="23"/>
      <c r="HH50022"/>
      <c r="IW50022" s="36"/>
      <c r="JI50022"/>
      <c r="JJ50022"/>
      <c r="KX50022" s="23"/>
      <c r="KY50022" s="23"/>
    </row>
    <row r="50023" spans="36:311" x14ac:dyDescent="0.2">
      <c r="AJ50023" s="23"/>
      <c r="HH50023"/>
      <c r="IW50023" s="36"/>
      <c r="JI50023"/>
      <c r="JJ50023"/>
      <c r="KX50023" s="23"/>
      <c r="KY50023" s="23"/>
    </row>
    <row r="50024" spans="36:311" x14ac:dyDescent="0.2">
      <c r="AJ50024" s="23"/>
      <c r="HH50024"/>
      <c r="IW50024" s="36"/>
      <c r="JI50024"/>
      <c r="JJ50024"/>
      <c r="KX50024" s="23"/>
      <c r="KY50024" s="23"/>
    </row>
    <row r="50025" spans="36:311" x14ac:dyDescent="0.2">
      <c r="AJ50025" s="23"/>
      <c r="HH50025"/>
      <c r="IW50025" s="36"/>
      <c r="JI50025"/>
      <c r="JJ50025"/>
      <c r="KX50025" s="23"/>
      <c r="KY50025" s="23"/>
    </row>
    <row r="50026" spans="36:311" x14ac:dyDescent="0.2">
      <c r="AJ50026" s="23"/>
      <c r="HH50026"/>
      <c r="IW50026" s="36"/>
      <c r="JI50026"/>
      <c r="JJ50026"/>
      <c r="KX50026" s="23"/>
      <c r="KY50026" s="23"/>
    </row>
    <row r="50027" spans="36:311" x14ac:dyDescent="0.2">
      <c r="AJ50027" s="23"/>
      <c r="HH50027"/>
      <c r="IW50027" s="36"/>
      <c r="JI50027"/>
      <c r="JJ50027"/>
      <c r="KX50027" s="23"/>
      <c r="KY50027" s="23"/>
    </row>
    <row r="50028" spans="36:311" x14ac:dyDescent="0.2">
      <c r="AJ50028" s="23"/>
      <c r="HH50028"/>
      <c r="IW50028" s="36"/>
      <c r="JI50028"/>
      <c r="JJ50028"/>
      <c r="KX50028" s="23"/>
      <c r="KY50028" s="23"/>
    </row>
    <row r="50029" spans="36:311" x14ac:dyDescent="0.2">
      <c r="AJ50029" s="23"/>
      <c r="HH50029"/>
      <c r="IW50029" s="36"/>
      <c r="JI50029"/>
      <c r="JJ50029"/>
      <c r="KX50029" s="23"/>
      <c r="KY50029" s="23"/>
    </row>
    <row r="50030" spans="36:311" x14ac:dyDescent="0.2">
      <c r="AJ50030" s="23"/>
      <c r="HH50030"/>
      <c r="IW50030" s="36"/>
      <c r="JI50030"/>
      <c r="JJ50030"/>
      <c r="KX50030" s="23"/>
      <c r="KY50030" s="23"/>
    </row>
    <row r="50031" spans="36:311" x14ac:dyDescent="0.2">
      <c r="AJ50031" s="23"/>
      <c r="HH50031"/>
      <c r="IW50031" s="36"/>
      <c r="JI50031"/>
      <c r="JJ50031"/>
      <c r="KX50031" s="23"/>
      <c r="KY50031" s="23"/>
    </row>
    <row r="50032" spans="36:311" x14ac:dyDescent="0.2">
      <c r="AJ50032" s="23"/>
      <c r="HH50032"/>
      <c r="IW50032" s="36"/>
      <c r="JI50032"/>
      <c r="JJ50032"/>
      <c r="KX50032" s="23"/>
      <c r="KY50032" s="23"/>
    </row>
    <row r="50033" spans="36:311" x14ac:dyDescent="0.2">
      <c r="AJ50033" s="23"/>
      <c r="HH50033"/>
      <c r="IW50033" s="36"/>
      <c r="JI50033"/>
      <c r="JJ50033"/>
      <c r="KX50033" s="23"/>
      <c r="KY50033" s="23"/>
    </row>
    <row r="50034" spans="36:311" x14ac:dyDescent="0.2">
      <c r="AJ50034" s="23"/>
      <c r="HH50034"/>
      <c r="IW50034" s="36"/>
      <c r="JI50034"/>
      <c r="JJ50034"/>
      <c r="KX50034" s="23"/>
      <c r="KY50034" s="23"/>
    </row>
    <row r="50035" spans="36:311" x14ac:dyDescent="0.2">
      <c r="AJ50035" s="23"/>
      <c r="HH50035"/>
      <c r="IW50035" s="36"/>
      <c r="JI50035"/>
      <c r="JJ50035"/>
      <c r="KX50035" s="23"/>
      <c r="KY50035" s="23"/>
    </row>
    <row r="50036" spans="36:311" x14ac:dyDescent="0.2">
      <c r="AJ50036" s="23"/>
      <c r="HH50036"/>
      <c r="IW50036" s="36"/>
      <c r="JI50036"/>
      <c r="JJ50036"/>
      <c r="KX50036" s="23"/>
      <c r="KY50036" s="23"/>
    </row>
    <row r="50037" spans="36:311" x14ac:dyDescent="0.2">
      <c r="AJ50037" s="23"/>
      <c r="HH50037"/>
      <c r="IW50037" s="36"/>
      <c r="JI50037"/>
      <c r="JJ50037"/>
      <c r="KX50037" s="23"/>
      <c r="KY50037" s="23"/>
    </row>
    <row r="50038" spans="36:311" x14ac:dyDescent="0.2">
      <c r="AJ50038" s="23"/>
      <c r="HH50038"/>
      <c r="IW50038" s="36"/>
      <c r="JI50038"/>
      <c r="JJ50038"/>
      <c r="KX50038" s="23"/>
      <c r="KY50038" s="23"/>
    </row>
    <row r="50039" spans="36:311" x14ac:dyDescent="0.2">
      <c r="AJ50039" s="23"/>
      <c r="HH50039"/>
      <c r="IW50039" s="36"/>
      <c r="JI50039"/>
      <c r="JJ50039"/>
      <c r="KX50039" s="23"/>
      <c r="KY50039" s="23"/>
    </row>
    <row r="50040" spans="36:311" x14ac:dyDescent="0.2">
      <c r="AJ50040" s="23"/>
      <c r="HH50040"/>
      <c r="IW50040" s="36"/>
      <c r="JI50040"/>
      <c r="JJ50040"/>
      <c r="KX50040" s="23"/>
      <c r="KY50040" s="23"/>
    </row>
    <row r="50041" spans="36:311" x14ac:dyDescent="0.2">
      <c r="AJ50041" s="23"/>
      <c r="HH50041"/>
      <c r="IW50041" s="36"/>
      <c r="JI50041"/>
      <c r="JJ50041"/>
      <c r="KX50041" s="23"/>
      <c r="KY50041" s="23"/>
    </row>
    <row r="50042" spans="36:311" x14ac:dyDescent="0.2">
      <c r="AJ50042" s="23"/>
      <c r="HH50042"/>
      <c r="IW50042" s="36"/>
      <c r="JI50042"/>
      <c r="JJ50042"/>
      <c r="KX50042" s="23"/>
      <c r="KY50042" s="23"/>
    </row>
    <row r="50043" spans="36:311" x14ac:dyDescent="0.2">
      <c r="AJ50043" s="23"/>
      <c r="HH50043"/>
      <c r="IW50043" s="36"/>
      <c r="JI50043"/>
      <c r="JJ50043"/>
      <c r="KX50043" s="23"/>
      <c r="KY50043" s="23"/>
    </row>
    <row r="50044" spans="36:311" x14ac:dyDescent="0.2">
      <c r="AJ50044" s="23"/>
      <c r="HH50044"/>
      <c r="IW50044" s="36"/>
      <c r="JI50044"/>
      <c r="JJ50044"/>
      <c r="KX50044" s="23"/>
      <c r="KY50044" s="23"/>
    </row>
    <row r="50045" spans="36:311" x14ac:dyDescent="0.2">
      <c r="AJ50045" s="23"/>
      <c r="HH50045"/>
      <c r="IW50045" s="36"/>
      <c r="JI50045"/>
      <c r="JJ50045"/>
      <c r="KX50045" s="23"/>
      <c r="KY50045" s="23"/>
    </row>
    <row r="50046" spans="36:311" x14ac:dyDescent="0.2">
      <c r="AJ50046" s="23"/>
      <c r="HH50046"/>
      <c r="IW50046" s="36"/>
      <c r="JI50046"/>
      <c r="JJ50046"/>
      <c r="KX50046" s="23"/>
      <c r="KY50046" s="23"/>
    </row>
    <row r="50047" spans="36:311" x14ac:dyDescent="0.2">
      <c r="AJ50047" s="23"/>
      <c r="HH50047"/>
      <c r="IW50047" s="36"/>
      <c r="JI50047"/>
      <c r="JJ50047"/>
      <c r="KX50047" s="23"/>
      <c r="KY50047" s="23"/>
    </row>
    <row r="50048" spans="36:311" x14ac:dyDescent="0.2">
      <c r="AJ50048" s="23"/>
      <c r="HH50048"/>
      <c r="IW50048" s="36"/>
      <c r="JI50048"/>
      <c r="JJ50048"/>
      <c r="KX50048" s="23"/>
      <c r="KY50048" s="23"/>
    </row>
    <row r="50049" spans="36:311" x14ac:dyDescent="0.2">
      <c r="AJ50049" s="23"/>
      <c r="HH50049"/>
      <c r="IW50049" s="36"/>
      <c r="JI50049"/>
      <c r="JJ50049"/>
      <c r="KX50049" s="23"/>
      <c r="KY50049" s="23"/>
    </row>
    <row r="50050" spans="36:311" x14ac:dyDescent="0.2">
      <c r="AJ50050" s="23"/>
      <c r="HH50050"/>
      <c r="IW50050" s="36"/>
      <c r="JI50050"/>
      <c r="JJ50050"/>
      <c r="KX50050" s="23"/>
      <c r="KY50050" s="23"/>
    </row>
    <row r="50051" spans="36:311" x14ac:dyDescent="0.2">
      <c r="AJ50051" s="23"/>
      <c r="HH50051"/>
      <c r="IW50051" s="36"/>
      <c r="JI50051"/>
      <c r="JJ50051"/>
      <c r="KX50051" s="23"/>
      <c r="KY50051" s="23"/>
    </row>
    <row r="50052" spans="36:311" x14ac:dyDescent="0.2">
      <c r="AJ50052" s="23"/>
      <c r="HH50052"/>
      <c r="IW50052" s="36"/>
      <c r="JI50052"/>
      <c r="JJ50052"/>
      <c r="KX50052" s="23"/>
      <c r="KY50052" s="23"/>
    </row>
    <row r="50053" spans="36:311" x14ac:dyDescent="0.2">
      <c r="AJ50053" s="23"/>
      <c r="HH50053"/>
      <c r="IW50053" s="36"/>
      <c r="JI50053"/>
      <c r="JJ50053"/>
      <c r="KX50053" s="23"/>
      <c r="KY50053" s="23"/>
    </row>
    <row r="50054" spans="36:311" x14ac:dyDescent="0.2">
      <c r="AJ50054" s="23"/>
      <c r="HH50054"/>
      <c r="IW50054" s="36"/>
      <c r="JI50054"/>
      <c r="JJ50054"/>
      <c r="KX50054" s="23"/>
      <c r="KY50054" s="23"/>
    </row>
    <row r="50055" spans="36:311" x14ac:dyDescent="0.2">
      <c r="AJ50055" s="23"/>
      <c r="HH50055"/>
      <c r="IW50055" s="36"/>
      <c r="JI50055"/>
      <c r="JJ50055"/>
      <c r="KX50055" s="23"/>
      <c r="KY50055" s="23"/>
    </row>
    <row r="50056" spans="36:311" x14ac:dyDescent="0.2">
      <c r="AJ50056" s="23"/>
      <c r="HH50056"/>
      <c r="IW50056" s="36"/>
      <c r="JI50056"/>
      <c r="JJ50056"/>
      <c r="KX50056" s="23"/>
      <c r="KY50056" s="23"/>
    </row>
    <row r="50057" spans="36:311" x14ac:dyDescent="0.2">
      <c r="AJ50057" s="23"/>
      <c r="HH50057"/>
      <c r="IW50057" s="36"/>
      <c r="JI50057"/>
      <c r="JJ50057"/>
      <c r="KX50057" s="23"/>
      <c r="KY50057" s="23"/>
    </row>
    <row r="50058" spans="36:311" x14ac:dyDescent="0.2">
      <c r="AJ50058" s="23"/>
      <c r="HH50058"/>
      <c r="IW50058" s="36"/>
      <c r="JI50058"/>
      <c r="JJ50058"/>
      <c r="KX50058" s="23"/>
      <c r="KY50058" s="23"/>
    </row>
    <row r="50059" spans="36:311" x14ac:dyDescent="0.2">
      <c r="AJ50059" s="23"/>
      <c r="HH50059"/>
      <c r="IW50059" s="36"/>
      <c r="JI50059"/>
      <c r="JJ50059"/>
      <c r="KX50059" s="23"/>
      <c r="KY50059" s="23"/>
    </row>
    <row r="50060" spans="36:311" x14ac:dyDescent="0.2">
      <c r="AJ50060" s="23"/>
      <c r="HH50060"/>
      <c r="IW50060" s="36"/>
      <c r="JI50060"/>
      <c r="JJ50060"/>
      <c r="KX50060" s="23"/>
      <c r="KY50060" s="23"/>
    </row>
    <row r="50061" spans="36:311" x14ac:dyDescent="0.2">
      <c r="AJ50061" s="23"/>
      <c r="HH50061"/>
      <c r="IW50061" s="36"/>
      <c r="JI50061"/>
      <c r="JJ50061"/>
      <c r="KX50061" s="23"/>
      <c r="KY50061" s="23"/>
    </row>
    <row r="50062" spans="36:311" x14ac:dyDescent="0.2">
      <c r="AJ50062" s="23"/>
      <c r="HH50062"/>
      <c r="IW50062" s="36"/>
      <c r="JI50062"/>
      <c r="JJ50062"/>
      <c r="KX50062" s="23"/>
      <c r="KY50062" s="23"/>
    </row>
    <row r="50063" spans="36:311" x14ac:dyDescent="0.2">
      <c r="AJ50063" s="23"/>
      <c r="HH50063"/>
      <c r="IW50063" s="36"/>
      <c r="JI50063"/>
      <c r="JJ50063"/>
      <c r="KX50063" s="23"/>
      <c r="KY50063" s="23"/>
    </row>
    <row r="50064" spans="36:311" x14ac:dyDescent="0.2">
      <c r="AJ50064" s="23"/>
      <c r="HH50064"/>
      <c r="IW50064" s="36"/>
      <c r="JI50064"/>
      <c r="JJ50064"/>
      <c r="KX50064" s="23"/>
      <c r="KY50064" s="23"/>
    </row>
    <row r="50065" spans="36:311" x14ac:dyDescent="0.2">
      <c r="AJ50065" s="23"/>
      <c r="HH50065"/>
      <c r="IW50065" s="36"/>
      <c r="JI50065"/>
      <c r="JJ50065"/>
      <c r="KX50065" s="23"/>
      <c r="KY50065" s="23"/>
    </row>
    <row r="50066" spans="36:311" x14ac:dyDescent="0.2">
      <c r="AJ50066" s="23"/>
      <c r="HH50066"/>
      <c r="IW50066" s="36"/>
      <c r="JI50066"/>
      <c r="JJ50066"/>
      <c r="KX50066" s="23"/>
      <c r="KY50066" s="23"/>
    </row>
    <row r="50067" spans="36:311" x14ac:dyDescent="0.2">
      <c r="AJ50067" s="23"/>
      <c r="HH50067"/>
      <c r="IW50067" s="36"/>
      <c r="JI50067"/>
      <c r="JJ50067"/>
      <c r="KX50067" s="23"/>
      <c r="KY50067" s="23"/>
    </row>
    <row r="50068" spans="36:311" x14ac:dyDescent="0.2">
      <c r="AJ50068" s="23"/>
      <c r="HH50068"/>
      <c r="IW50068" s="36"/>
      <c r="JI50068"/>
      <c r="JJ50068"/>
      <c r="KX50068" s="23"/>
      <c r="KY50068" s="23"/>
    </row>
    <row r="50069" spans="36:311" x14ac:dyDescent="0.2">
      <c r="AJ50069" s="23"/>
      <c r="HH50069"/>
      <c r="IW50069" s="36"/>
      <c r="JI50069"/>
      <c r="JJ50069"/>
      <c r="KX50069" s="23"/>
      <c r="KY50069" s="23"/>
    </row>
    <row r="50070" spans="36:311" x14ac:dyDescent="0.2">
      <c r="AJ50070" s="23"/>
      <c r="HH50070"/>
      <c r="IW50070" s="36"/>
      <c r="JI50070"/>
      <c r="JJ50070"/>
      <c r="KX50070" s="23"/>
      <c r="KY50070" s="23"/>
    </row>
    <row r="50071" spans="36:311" x14ac:dyDescent="0.2">
      <c r="AJ50071" s="23"/>
      <c r="HH50071"/>
      <c r="IW50071" s="36"/>
      <c r="JI50071"/>
      <c r="JJ50071"/>
      <c r="KX50071" s="23"/>
      <c r="KY50071" s="23"/>
    </row>
    <row r="50072" spans="36:311" x14ac:dyDescent="0.2">
      <c r="AJ50072" s="23"/>
      <c r="HH50072"/>
      <c r="IW50072" s="36"/>
      <c r="JI50072"/>
      <c r="JJ50072"/>
      <c r="KX50072" s="23"/>
      <c r="KY50072" s="23"/>
    </row>
    <row r="50073" spans="36:311" x14ac:dyDescent="0.2">
      <c r="AJ50073" s="23"/>
      <c r="HH50073"/>
      <c r="IW50073" s="36"/>
      <c r="JI50073"/>
      <c r="JJ50073"/>
      <c r="KX50073" s="23"/>
      <c r="KY50073" s="23"/>
    </row>
    <row r="50074" spans="36:311" x14ac:dyDescent="0.2">
      <c r="AJ50074" s="23"/>
      <c r="HH50074"/>
      <c r="IW50074" s="36"/>
      <c r="JI50074"/>
      <c r="JJ50074"/>
      <c r="KX50074" s="23"/>
      <c r="KY50074" s="23"/>
    </row>
    <row r="50075" spans="36:311" x14ac:dyDescent="0.2">
      <c r="AJ50075" s="23"/>
      <c r="HH50075"/>
      <c r="IW50075" s="36"/>
      <c r="JI50075"/>
      <c r="JJ50075"/>
      <c r="KX50075" s="23"/>
      <c r="KY50075" s="23"/>
    </row>
    <row r="50076" spans="36:311" x14ac:dyDescent="0.2">
      <c r="AJ50076" s="23"/>
      <c r="HH50076"/>
      <c r="IW50076" s="36"/>
      <c r="JI50076"/>
      <c r="JJ50076"/>
      <c r="KX50076" s="23"/>
      <c r="KY50076" s="23"/>
    </row>
    <row r="50077" spans="36:311" x14ac:dyDescent="0.2">
      <c r="AJ50077" s="23"/>
      <c r="HH50077"/>
      <c r="IW50077" s="36"/>
      <c r="JI50077"/>
      <c r="JJ50077"/>
      <c r="KX50077" s="23"/>
      <c r="KY50077" s="23"/>
    </row>
    <row r="50078" spans="36:311" x14ac:dyDescent="0.2">
      <c r="AJ50078" s="23"/>
      <c r="HH50078"/>
      <c r="IW50078" s="36"/>
      <c r="JI50078"/>
      <c r="JJ50078"/>
      <c r="KX50078" s="23"/>
      <c r="KY50078" s="23"/>
    </row>
    <row r="50079" spans="36:311" x14ac:dyDescent="0.2">
      <c r="AJ50079" s="23"/>
      <c r="HH50079"/>
      <c r="IW50079" s="36"/>
      <c r="JI50079"/>
      <c r="JJ50079"/>
      <c r="KX50079" s="23"/>
      <c r="KY50079" s="23"/>
    </row>
    <row r="50080" spans="36:311" x14ac:dyDescent="0.2">
      <c r="AJ50080" s="23"/>
      <c r="HH50080"/>
      <c r="IW50080" s="36"/>
      <c r="JI50080"/>
      <c r="JJ50080"/>
      <c r="KX50080" s="23"/>
      <c r="KY50080" s="23"/>
    </row>
    <row r="50081" spans="36:311" x14ac:dyDescent="0.2">
      <c r="AJ50081" s="23"/>
      <c r="HH50081"/>
      <c r="IW50081" s="36"/>
      <c r="JI50081"/>
      <c r="JJ50081"/>
      <c r="KX50081" s="23"/>
      <c r="KY50081" s="23"/>
    </row>
    <row r="50082" spans="36:311" x14ac:dyDescent="0.2">
      <c r="AJ50082" s="23"/>
      <c r="HH50082"/>
      <c r="IW50082" s="36"/>
      <c r="JI50082"/>
      <c r="JJ50082"/>
      <c r="KX50082" s="23"/>
      <c r="KY50082" s="23"/>
    </row>
    <row r="50083" spans="36:311" x14ac:dyDescent="0.2">
      <c r="AJ50083" s="23"/>
      <c r="HH50083"/>
      <c r="IW50083" s="36"/>
      <c r="JI50083"/>
      <c r="JJ50083"/>
      <c r="KX50083" s="23"/>
      <c r="KY50083" s="23"/>
    </row>
    <row r="50084" spans="36:311" x14ac:dyDescent="0.2">
      <c r="AJ50084" s="23"/>
      <c r="HH50084"/>
      <c r="IW50084" s="36"/>
      <c r="JI50084"/>
      <c r="JJ50084"/>
      <c r="KX50084" s="23"/>
      <c r="KY50084" s="23"/>
    </row>
    <row r="50085" spans="36:311" x14ac:dyDescent="0.2">
      <c r="AJ50085" s="23"/>
      <c r="HH50085"/>
      <c r="IW50085" s="36"/>
      <c r="JI50085"/>
      <c r="JJ50085"/>
      <c r="KX50085" s="23"/>
      <c r="KY50085" s="23"/>
    </row>
    <row r="50086" spans="36:311" x14ac:dyDescent="0.2">
      <c r="AJ50086" s="23"/>
      <c r="HH50086"/>
      <c r="IW50086" s="36"/>
      <c r="JI50086"/>
      <c r="JJ50086"/>
      <c r="KX50086" s="23"/>
      <c r="KY50086" s="23"/>
    </row>
    <row r="50087" spans="36:311" x14ac:dyDescent="0.2">
      <c r="AJ50087" s="23"/>
      <c r="HH50087"/>
      <c r="IW50087" s="36"/>
      <c r="JI50087"/>
      <c r="JJ50087"/>
      <c r="KX50087" s="23"/>
      <c r="KY50087" s="23"/>
    </row>
    <row r="50088" spans="36:311" x14ac:dyDescent="0.2">
      <c r="AJ50088" s="23"/>
      <c r="HH50088"/>
      <c r="IW50088" s="36"/>
      <c r="JI50088"/>
      <c r="JJ50088"/>
      <c r="KX50088" s="23"/>
      <c r="KY50088" s="23"/>
    </row>
    <row r="50089" spans="36:311" x14ac:dyDescent="0.2">
      <c r="AJ50089" s="23"/>
      <c r="HH50089"/>
      <c r="IW50089" s="36"/>
      <c r="JI50089"/>
      <c r="JJ50089"/>
      <c r="KX50089" s="23"/>
      <c r="KY50089" s="23"/>
    </row>
    <row r="50090" spans="36:311" x14ac:dyDescent="0.2">
      <c r="AJ50090" s="23"/>
      <c r="HH50090"/>
      <c r="IW50090" s="36"/>
      <c r="JI50090"/>
      <c r="JJ50090"/>
      <c r="KX50090" s="23"/>
      <c r="KY50090" s="23"/>
    </row>
    <row r="50091" spans="36:311" x14ac:dyDescent="0.2">
      <c r="AJ50091" s="23"/>
      <c r="HH50091"/>
      <c r="IW50091" s="36"/>
      <c r="JI50091"/>
      <c r="JJ50091"/>
      <c r="KX50091" s="23"/>
      <c r="KY50091" s="23"/>
    </row>
    <row r="50092" spans="36:311" x14ac:dyDescent="0.2">
      <c r="AJ50092" s="23"/>
      <c r="HH50092"/>
      <c r="IW50092" s="36"/>
      <c r="JI50092"/>
      <c r="JJ50092"/>
      <c r="KX50092" s="23"/>
      <c r="KY50092" s="23"/>
    </row>
    <row r="50093" spans="36:311" x14ac:dyDescent="0.2">
      <c r="AJ50093" s="23"/>
      <c r="HH50093"/>
      <c r="IW50093" s="36"/>
      <c r="JI50093"/>
      <c r="JJ50093"/>
      <c r="KX50093" s="23"/>
      <c r="KY50093" s="23"/>
    </row>
    <row r="50094" spans="36:311" x14ac:dyDescent="0.2">
      <c r="AJ50094" s="23"/>
      <c r="HH50094"/>
      <c r="IW50094" s="36"/>
      <c r="JI50094"/>
      <c r="JJ50094"/>
      <c r="KX50094" s="23"/>
      <c r="KY50094" s="23"/>
    </row>
    <row r="50095" spans="36:311" x14ac:dyDescent="0.2">
      <c r="AJ50095" s="23"/>
      <c r="HH50095"/>
      <c r="IW50095" s="36"/>
      <c r="JI50095"/>
      <c r="JJ50095"/>
      <c r="KX50095" s="23"/>
      <c r="KY50095" s="23"/>
    </row>
    <row r="50096" spans="36:311" x14ac:dyDescent="0.2">
      <c r="AJ50096" s="23"/>
      <c r="HH50096"/>
      <c r="IW50096" s="36"/>
      <c r="JI50096"/>
      <c r="JJ50096"/>
      <c r="KX50096" s="23"/>
      <c r="KY50096" s="23"/>
    </row>
    <row r="50097" spans="36:311" x14ac:dyDescent="0.2">
      <c r="AJ50097" s="23"/>
      <c r="HH50097"/>
      <c r="IW50097" s="36"/>
      <c r="JI50097"/>
      <c r="JJ50097"/>
      <c r="KX50097" s="23"/>
      <c r="KY50097" s="23"/>
    </row>
    <row r="50098" spans="36:311" x14ac:dyDescent="0.2">
      <c r="AJ50098" s="23"/>
      <c r="HH50098"/>
      <c r="IW50098" s="36"/>
      <c r="JI50098"/>
      <c r="JJ50098"/>
      <c r="KX50098" s="23"/>
      <c r="KY50098" s="23"/>
    </row>
    <row r="50099" spans="36:311" x14ac:dyDescent="0.2">
      <c r="AJ50099" s="23"/>
      <c r="HH50099"/>
      <c r="IW50099" s="36"/>
      <c r="JI50099"/>
      <c r="JJ50099"/>
      <c r="KX50099" s="23"/>
      <c r="KY50099" s="23"/>
    </row>
    <row r="50100" spans="36:311" x14ac:dyDescent="0.2">
      <c r="AJ50100" s="23"/>
      <c r="HH50100"/>
      <c r="IW50100" s="36"/>
      <c r="JI50100"/>
      <c r="JJ50100"/>
      <c r="KX50100" s="23"/>
      <c r="KY50100" s="23"/>
    </row>
    <row r="50101" spans="36:311" x14ac:dyDescent="0.2">
      <c r="AJ50101" s="23"/>
      <c r="HH50101"/>
      <c r="IW50101" s="36"/>
      <c r="JI50101"/>
      <c r="JJ50101"/>
      <c r="KX50101" s="23"/>
      <c r="KY50101" s="23"/>
    </row>
    <row r="50102" spans="36:311" x14ac:dyDescent="0.2">
      <c r="AJ50102" s="23"/>
      <c r="HH50102"/>
      <c r="IW50102" s="36"/>
      <c r="JI50102"/>
      <c r="JJ50102"/>
      <c r="KX50102" s="23"/>
      <c r="KY50102" s="23"/>
    </row>
    <row r="50103" spans="36:311" x14ac:dyDescent="0.2">
      <c r="AJ50103" s="23"/>
      <c r="HH50103"/>
      <c r="IW50103" s="36"/>
      <c r="JI50103"/>
      <c r="JJ50103"/>
      <c r="KX50103" s="23"/>
      <c r="KY50103" s="23"/>
    </row>
    <row r="50104" spans="36:311" x14ac:dyDescent="0.2">
      <c r="AJ50104" s="23"/>
      <c r="HH50104"/>
      <c r="IW50104" s="36"/>
      <c r="JI50104"/>
      <c r="JJ50104"/>
      <c r="KX50104" s="23"/>
      <c r="KY50104" s="23"/>
    </row>
    <row r="50105" spans="36:311" x14ac:dyDescent="0.2">
      <c r="AJ50105" s="23"/>
      <c r="HH50105"/>
      <c r="IW50105" s="36"/>
      <c r="JI50105"/>
      <c r="JJ50105"/>
      <c r="KX50105" s="23"/>
      <c r="KY50105" s="23"/>
    </row>
    <row r="50106" spans="36:311" x14ac:dyDescent="0.2">
      <c r="AJ50106" s="23"/>
      <c r="HH50106"/>
      <c r="IW50106" s="36"/>
      <c r="JI50106"/>
      <c r="JJ50106"/>
      <c r="KX50106" s="23"/>
      <c r="KY50106" s="23"/>
    </row>
    <row r="50107" spans="36:311" x14ac:dyDescent="0.2">
      <c r="AJ50107" s="23"/>
      <c r="HH50107"/>
      <c r="IW50107" s="36"/>
      <c r="JI50107"/>
      <c r="JJ50107"/>
      <c r="KX50107" s="23"/>
      <c r="KY50107" s="23"/>
    </row>
    <row r="50108" spans="36:311" x14ac:dyDescent="0.2">
      <c r="AJ50108" s="23"/>
      <c r="HH50108"/>
      <c r="IW50108" s="36"/>
      <c r="JI50108"/>
      <c r="JJ50108"/>
      <c r="KX50108" s="23"/>
      <c r="KY50108" s="23"/>
    </row>
    <row r="50109" spans="36:311" x14ac:dyDescent="0.2">
      <c r="AJ50109" s="23"/>
      <c r="HH50109"/>
      <c r="IW50109" s="36"/>
      <c r="JI50109"/>
      <c r="JJ50109"/>
      <c r="KX50109" s="23"/>
      <c r="KY50109" s="23"/>
    </row>
    <row r="50110" spans="36:311" x14ac:dyDescent="0.2">
      <c r="AJ50110" s="23"/>
      <c r="HH50110"/>
      <c r="IW50110" s="36"/>
      <c r="JI50110"/>
      <c r="JJ50110"/>
      <c r="KX50110" s="23"/>
      <c r="KY50110" s="23"/>
    </row>
    <row r="50111" spans="36:311" x14ac:dyDescent="0.2">
      <c r="AJ50111" s="23"/>
      <c r="HH50111"/>
      <c r="IW50111" s="36"/>
      <c r="JI50111"/>
      <c r="JJ50111"/>
      <c r="KX50111" s="23"/>
      <c r="KY50111" s="23"/>
    </row>
    <row r="50112" spans="36:311" x14ac:dyDescent="0.2">
      <c r="AJ50112" s="23"/>
      <c r="HH50112"/>
      <c r="IW50112" s="36"/>
      <c r="JI50112"/>
      <c r="JJ50112"/>
      <c r="KX50112" s="23"/>
      <c r="KY50112" s="23"/>
    </row>
    <row r="50113" spans="36:311" x14ac:dyDescent="0.2">
      <c r="AJ50113" s="23"/>
      <c r="HH50113"/>
      <c r="IW50113" s="36"/>
      <c r="JI50113"/>
      <c r="JJ50113"/>
      <c r="KX50113" s="23"/>
      <c r="KY50113" s="23"/>
    </row>
    <row r="50114" spans="36:311" x14ac:dyDescent="0.2">
      <c r="AJ50114" s="23"/>
      <c r="HH50114"/>
      <c r="IW50114" s="36"/>
      <c r="JI50114"/>
      <c r="JJ50114"/>
      <c r="KX50114" s="23"/>
      <c r="KY50114" s="23"/>
    </row>
    <row r="50115" spans="36:311" x14ac:dyDescent="0.2">
      <c r="AJ50115" s="23"/>
      <c r="HH50115"/>
      <c r="IW50115" s="36"/>
      <c r="JI50115"/>
      <c r="JJ50115"/>
      <c r="KX50115" s="23"/>
      <c r="KY50115" s="23"/>
    </row>
    <row r="50116" spans="36:311" x14ac:dyDescent="0.2">
      <c r="AJ50116" s="23"/>
      <c r="HH50116"/>
      <c r="IW50116" s="36"/>
      <c r="JI50116"/>
      <c r="JJ50116"/>
      <c r="KX50116" s="23"/>
      <c r="KY50116" s="23"/>
    </row>
    <row r="50117" spans="36:311" x14ac:dyDescent="0.2">
      <c r="AJ50117" s="23"/>
      <c r="HH50117"/>
      <c r="IW50117" s="36"/>
      <c r="JI50117"/>
      <c r="JJ50117"/>
      <c r="KX50117" s="23"/>
      <c r="KY50117" s="23"/>
    </row>
    <row r="50118" spans="36:311" x14ac:dyDescent="0.2">
      <c r="AJ50118" s="23"/>
      <c r="HH50118"/>
      <c r="IW50118" s="36"/>
      <c r="JI50118"/>
      <c r="JJ50118"/>
      <c r="KX50118" s="23"/>
      <c r="KY50118" s="23"/>
    </row>
    <row r="50119" spans="36:311" x14ac:dyDescent="0.2">
      <c r="AJ50119" s="23"/>
      <c r="HH50119"/>
      <c r="IW50119" s="36"/>
      <c r="JI50119"/>
      <c r="JJ50119"/>
      <c r="KX50119" s="23"/>
      <c r="KY50119" s="23"/>
    </row>
    <row r="50120" spans="36:311" x14ac:dyDescent="0.2">
      <c r="AJ50120" s="23"/>
      <c r="HH50120"/>
      <c r="IW50120" s="36"/>
      <c r="JI50120"/>
      <c r="JJ50120"/>
      <c r="KX50120" s="23"/>
      <c r="KY50120" s="23"/>
    </row>
    <row r="50121" spans="36:311" x14ac:dyDescent="0.2">
      <c r="AJ50121" s="23"/>
      <c r="HH50121"/>
      <c r="IW50121" s="36"/>
      <c r="JI50121"/>
      <c r="JJ50121"/>
      <c r="KX50121" s="23"/>
      <c r="KY50121" s="23"/>
    </row>
    <row r="50122" spans="36:311" x14ac:dyDescent="0.2">
      <c r="AJ50122" s="23"/>
      <c r="HH50122"/>
      <c r="IW50122" s="36"/>
      <c r="JI50122"/>
      <c r="JJ50122"/>
      <c r="KX50122" s="23"/>
      <c r="KY50122" s="23"/>
    </row>
    <row r="50123" spans="36:311" x14ac:dyDescent="0.2">
      <c r="AJ50123" s="23"/>
      <c r="HH50123"/>
      <c r="IW50123" s="36"/>
      <c r="JI50123"/>
      <c r="JJ50123"/>
      <c r="KX50123" s="23"/>
      <c r="KY50123" s="23"/>
    </row>
    <row r="50124" spans="36:311" x14ac:dyDescent="0.2">
      <c r="AJ50124" s="23"/>
      <c r="HH50124"/>
      <c r="IW50124" s="36"/>
      <c r="JI50124"/>
      <c r="JJ50124"/>
      <c r="KX50124" s="23"/>
      <c r="KY50124" s="23"/>
    </row>
    <row r="50125" spans="36:311" x14ac:dyDescent="0.2">
      <c r="AJ50125" s="23"/>
      <c r="HH50125"/>
      <c r="IW50125" s="36"/>
      <c r="JI50125"/>
      <c r="JJ50125"/>
      <c r="KX50125" s="23"/>
      <c r="KY50125" s="23"/>
    </row>
    <row r="50126" spans="36:311" x14ac:dyDescent="0.2">
      <c r="AJ50126" s="23"/>
      <c r="HH50126"/>
      <c r="IW50126" s="36"/>
      <c r="JI50126"/>
      <c r="JJ50126"/>
      <c r="KX50126" s="23"/>
      <c r="KY50126" s="23"/>
    </row>
    <row r="50127" spans="36:311" x14ac:dyDescent="0.2">
      <c r="AJ50127" s="23"/>
      <c r="HH50127"/>
      <c r="IW50127" s="36"/>
      <c r="JI50127"/>
      <c r="JJ50127"/>
      <c r="KX50127" s="23"/>
      <c r="KY50127" s="23"/>
    </row>
    <row r="50128" spans="36:311" x14ac:dyDescent="0.2">
      <c r="AJ50128" s="23"/>
      <c r="HH50128"/>
      <c r="IW50128" s="36"/>
      <c r="JI50128"/>
      <c r="JJ50128"/>
      <c r="KX50128" s="23"/>
      <c r="KY50128" s="23"/>
    </row>
    <row r="50129" spans="36:311" x14ac:dyDescent="0.2">
      <c r="AJ50129" s="23"/>
      <c r="HH50129"/>
      <c r="IW50129" s="36"/>
      <c r="JI50129"/>
      <c r="JJ50129"/>
      <c r="KX50129" s="23"/>
      <c r="KY50129" s="23"/>
    </row>
    <row r="50130" spans="36:311" x14ac:dyDescent="0.2">
      <c r="AJ50130" s="23"/>
      <c r="HH50130"/>
      <c r="IW50130" s="36"/>
      <c r="JI50130"/>
      <c r="JJ50130"/>
      <c r="KX50130" s="23"/>
      <c r="KY50130" s="23"/>
    </row>
    <row r="50131" spans="36:311" x14ac:dyDescent="0.2">
      <c r="AJ50131" s="23"/>
      <c r="HH50131"/>
      <c r="IW50131" s="36"/>
      <c r="JI50131"/>
      <c r="JJ50131"/>
      <c r="KX50131" s="23"/>
      <c r="KY50131" s="23"/>
    </row>
    <row r="50132" spans="36:311" x14ac:dyDescent="0.2">
      <c r="AJ50132" s="23"/>
      <c r="HH50132"/>
      <c r="IW50132" s="36"/>
      <c r="JI50132"/>
      <c r="JJ50132"/>
      <c r="KX50132" s="23"/>
      <c r="KY50132" s="23"/>
    </row>
    <row r="50133" spans="36:311" x14ac:dyDescent="0.2">
      <c r="AJ50133" s="23"/>
      <c r="HH50133"/>
      <c r="IW50133" s="36"/>
      <c r="JI50133"/>
      <c r="JJ50133"/>
      <c r="KX50133" s="23"/>
      <c r="KY50133" s="23"/>
    </row>
    <row r="50134" spans="36:311" x14ac:dyDescent="0.2">
      <c r="AJ50134" s="23"/>
      <c r="HH50134"/>
      <c r="IW50134" s="36"/>
      <c r="JI50134"/>
      <c r="JJ50134"/>
      <c r="KX50134" s="23"/>
      <c r="KY50134" s="23"/>
    </row>
    <row r="50135" spans="36:311" x14ac:dyDescent="0.2">
      <c r="AJ50135" s="23"/>
      <c r="HH50135"/>
      <c r="IW50135" s="36"/>
      <c r="JI50135"/>
      <c r="JJ50135"/>
      <c r="KX50135" s="23"/>
      <c r="KY50135" s="23"/>
    </row>
    <row r="50136" spans="36:311" x14ac:dyDescent="0.2">
      <c r="AJ50136" s="23"/>
      <c r="HH50136"/>
      <c r="IW50136" s="36"/>
      <c r="JI50136"/>
      <c r="JJ50136"/>
      <c r="KX50136" s="23"/>
      <c r="KY50136" s="23"/>
    </row>
    <row r="50137" spans="36:311" x14ac:dyDescent="0.2">
      <c r="AJ50137" s="23"/>
      <c r="HH50137"/>
      <c r="IW50137" s="36"/>
      <c r="JI50137"/>
      <c r="JJ50137"/>
      <c r="KX50137" s="23"/>
      <c r="KY50137" s="23"/>
    </row>
    <row r="50138" spans="36:311" x14ac:dyDescent="0.2">
      <c r="AJ50138" s="23"/>
      <c r="HH50138"/>
      <c r="IW50138" s="36"/>
      <c r="JI50138"/>
      <c r="JJ50138"/>
      <c r="KX50138" s="23"/>
      <c r="KY50138" s="23"/>
    </row>
    <row r="50139" spans="36:311" x14ac:dyDescent="0.2">
      <c r="AJ50139" s="23"/>
      <c r="HH50139"/>
      <c r="IW50139" s="36"/>
      <c r="JI50139"/>
      <c r="JJ50139"/>
      <c r="KX50139" s="23"/>
      <c r="KY50139" s="23"/>
    </row>
    <row r="50140" spans="36:311" x14ac:dyDescent="0.2">
      <c r="AJ50140" s="23"/>
      <c r="HH50140"/>
      <c r="IW50140" s="36"/>
      <c r="JI50140"/>
      <c r="JJ50140"/>
      <c r="KX50140" s="23"/>
      <c r="KY50140" s="23"/>
    </row>
    <row r="50141" spans="36:311" x14ac:dyDescent="0.2">
      <c r="AJ50141" s="23"/>
      <c r="HH50141"/>
      <c r="IW50141" s="36"/>
      <c r="JI50141"/>
      <c r="JJ50141"/>
      <c r="KX50141" s="23"/>
      <c r="KY50141" s="23"/>
    </row>
    <row r="50142" spans="36:311" x14ac:dyDescent="0.2">
      <c r="AJ50142" s="23"/>
      <c r="HH50142"/>
      <c r="IW50142" s="36"/>
      <c r="JI50142"/>
      <c r="JJ50142"/>
      <c r="KX50142" s="23"/>
      <c r="KY50142" s="23"/>
    </row>
    <row r="50143" spans="36:311" x14ac:dyDescent="0.2">
      <c r="AJ50143" s="23"/>
      <c r="HH50143"/>
      <c r="IW50143" s="36"/>
      <c r="JI50143"/>
      <c r="JJ50143"/>
      <c r="KX50143" s="23"/>
      <c r="KY50143" s="23"/>
    </row>
    <row r="50144" spans="36:311" x14ac:dyDescent="0.2">
      <c r="AJ50144" s="23"/>
      <c r="HH50144"/>
      <c r="IW50144" s="36"/>
      <c r="JI50144"/>
      <c r="JJ50144"/>
      <c r="KX50144" s="23"/>
      <c r="KY50144" s="23"/>
    </row>
    <row r="50145" spans="36:311" x14ac:dyDescent="0.2">
      <c r="AJ50145" s="23"/>
      <c r="HH50145"/>
      <c r="IW50145" s="36"/>
      <c r="JI50145"/>
      <c r="JJ50145"/>
      <c r="KX50145" s="23"/>
      <c r="KY50145" s="23"/>
    </row>
    <row r="50146" spans="36:311" x14ac:dyDescent="0.2">
      <c r="AJ50146" s="23"/>
      <c r="HH50146"/>
      <c r="IW50146" s="36"/>
      <c r="JI50146"/>
      <c r="JJ50146"/>
      <c r="KX50146" s="23"/>
      <c r="KY50146" s="23"/>
    </row>
    <row r="50147" spans="36:311" x14ac:dyDescent="0.2">
      <c r="AJ50147" s="23"/>
      <c r="HH50147"/>
      <c r="IW50147" s="36"/>
      <c r="JI50147"/>
      <c r="JJ50147"/>
      <c r="KX50147" s="23"/>
      <c r="KY50147" s="23"/>
    </row>
    <row r="50148" spans="36:311" x14ac:dyDescent="0.2">
      <c r="AJ50148" s="23"/>
      <c r="HH50148"/>
      <c r="IW50148" s="36"/>
      <c r="JI50148"/>
      <c r="JJ50148"/>
      <c r="KX50148" s="23"/>
      <c r="KY50148" s="23"/>
    </row>
    <row r="50149" spans="36:311" x14ac:dyDescent="0.2">
      <c r="AJ50149" s="23"/>
      <c r="HH50149"/>
      <c r="IW50149" s="36"/>
      <c r="JI50149"/>
      <c r="JJ50149"/>
      <c r="KX50149" s="23"/>
      <c r="KY50149" s="23"/>
    </row>
    <row r="50150" spans="36:311" x14ac:dyDescent="0.2">
      <c r="AJ50150" s="23"/>
      <c r="HH50150"/>
      <c r="IW50150" s="36"/>
      <c r="JI50150"/>
      <c r="JJ50150"/>
      <c r="KX50150" s="23"/>
      <c r="KY50150" s="23"/>
    </row>
    <row r="50151" spans="36:311" x14ac:dyDescent="0.2">
      <c r="AJ50151" s="23"/>
      <c r="HH50151"/>
      <c r="IW50151" s="36"/>
      <c r="JI50151"/>
      <c r="JJ50151"/>
      <c r="KX50151" s="23"/>
      <c r="KY50151" s="23"/>
    </row>
    <row r="50152" spans="36:311" x14ac:dyDescent="0.2">
      <c r="AJ50152" s="23"/>
      <c r="HH50152"/>
      <c r="IW50152" s="36"/>
      <c r="JI50152"/>
      <c r="JJ50152"/>
      <c r="KX50152" s="23"/>
      <c r="KY50152" s="23"/>
    </row>
    <row r="50153" spans="36:311" x14ac:dyDescent="0.2">
      <c r="AJ50153" s="23"/>
      <c r="HH50153"/>
      <c r="IW50153" s="36"/>
      <c r="JI50153"/>
      <c r="JJ50153"/>
      <c r="KX50153" s="23"/>
      <c r="KY50153" s="23"/>
    </row>
    <row r="50154" spans="36:311" x14ac:dyDescent="0.2">
      <c r="AJ50154" s="23"/>
      <c r="HH50154"/>
      <c r="IW50154" s="36"/>
      <c r="JI50154"/>
      <c r="JJ50154"/>
      <c r="KX50154" s="23"/>
      <c r="KY50154" s="23"/>
    </row>
    <row r="50155" spans="36:311" x14ac:dyDescent="0.2">
      <c r="AJ50155" s="23"/>
      <c r="HH50155"/>
      <c r="IW50155" s="36"/>
      <c r="JI50155"/>
      <c r="JJ50155"/>
      <c r="KX50155" s="23"/>
      <c r="KY50155" s="23"/>
    </row>
    <row r="50156" spans="36:311" x14ac:dyDescent="0.2">
      <c r="AJ50156" s="23"/>
      <c r="HH50156"/>
      <c r="IW50156" s="36"/>
      <c r="JI50156"/>
      <c r="JJ50156"/>
      <c r="KX50156" s="23"/>
      <c r="KY50156" s="23"/>
    </row>
    <row r="50157" spans="36:311" x14ac:dyDescent="0.2">
      <c r="AJ50157" s="23"/>
      <c r="HH50157"/>
      <c r="IW50157" s="36"/>
      <c r="JI50157"/>
      <c r="JJ50157"/>
      <c r="KX50157" s="23"/>
      <c r="KY50157" s="23"/>
    </row>
    <row r="50158" spans="36:311" x14ac:dyDescent="0.2">
      <c r="AJ50158" s="23"/>
      <c r="HH50158"/>
      <c r="IW50158" s="36"/>
      <c r="JI50158"/>
      <c r="JJ50158"/>
      <c r="KX50158" s="23"/>
      <c r="KY50158" s="23"/>
    </row>
    <row r="50159" spans="36:311" x14ac:dyDescent="0.2">
      <c r="AJ50159" s="23"/>
      <c r="HH50159"/>
      <c r="IW50159" s="36"/>
      <c r="JI50159"/>
      <c r="JJ50159"/>
      <c r="KX50159" s="23"/>
      <c r="KY50159" s="23"/>
    </row>
    <row r="50160" spans="36:311" x14ac:dyDescent="0.2">
      <c r="AJ50160" s="23"/>
      <c r="HH50160"/>
      <c r="IW50160" s="36"/>
      <c r="JI50160"/>
      <c r="JJ50160"/>
      <c r="KX50160" s="23"/>
      <c r="KY50160" s="23"/>
    </row>
    <row r="50161" spans="36:311" x14ac:dyDescent="0.2">
      <c r="AJ50161" s="23"/>
      <c r="HH50161"/>
      <c r="IW50161" s="36"/>
      <c r="JI50161"/>
      <c r="JJ50161"/>
      <c r="KX50161" s="23"/>
      <c r="KY50161" s="23"/>
    </row>
    <row r="50162" spans="36:311" x14ac:dyDescent="0.2">
      <c r="AJ50162" s="23"/>
      <c r="HH50162"/>
      <c r="IW50162" s="36"/>
      <c r="JI50162"/>
      <c r="JJ50162"/>
      <c r="KX50162" s="23"/>
      <c r="KY50162" s="23"/>
    </row>
    <row r="50163" spans="36:311" x14ac:dyDescent="0.2">
      <c r="AJ50163" s="23"/>
      <c r="HH50163"/>
      <c r="IW50163" s="36"/>
      <c r="JI50163"/>
      <c r="JJ50163"/>
      <c r="KX50163" s="23"/>
      <c r="KY50163" s="23"/>
    </row>
    <row r="50164" spans="36:311" x14ac:dyDescent="0.2">
      <c r="AJ50164" s="23"/>
      <c r="HH50164"/>
      <c r="IW50164" s="36"/>
      <c r="JI50164"/>
      <c r="JJ50164"/>
      <c r="KX50164" s="23"/>
      <c r="KY50164" s="23"/>
    </row>
    <row r="50165" spans="36:311" x14ac:dyDescent="0.2">
      <c r="AJ50165" s="23"/>
      <c r="HH50165"/>
      <c r="IW50165" s="36"/>
      <c r="JI50165"/>
      <c r="JJ50165"/>
      <c r="KX50165" s="23"/>
      <c r="KY50165" s="23"/>
    </row>
    <row r="50166" spans="36:311" x14ac:dyDescent="0.2">
      <c r="AJ50166" s="23"/>
      <c r="HH50166"/>
      <c r="IW50166" s="36"/>
      <c r="JI50166"/>
      <c r="JJ50166"/>
      <c r="KX50166" s="23"/>
      <c r="KY50166" s="23"/>
    </row>
    <row r="50167" spans="36:311" x14ac:dyDescent="0.2">
      <c r="AJ50167" s="23"/>
      <c r="HH50167"/>
      <c r="IW50167" s="36"/>
      <c r="JI50167"/>
      <c r="JJ50167"/>
      <c r="KX50167" s="23"/>
      <c r="KY50167" s="23"/>
    </row>
    <row r="50168" spans="36:311" x14ac:dyDescent="0.2">
      <c r="AJ50168" s="23"/>
      <c r="HH50168"/>
      <c r="IW50168" s="36"/>
      <c r="JI50168"/>
      <c r="JJ50168"/>
      <c r="KX50168" s="23"/>
      <c r="KY50168" s="23"/>
    </row>
    <row r="50169" spans="36:311" x14ac:dyDescent="0.2">
      <c r="AJ50169" s="23"/>
      <c r="HH50169"/>
      <c r="IW50169" s="36"/>
      <c r="JI50169"/>
      <c r="JJ50169"/>
      <c r="KX50169" s="23"/>
      <c r="KY50169" s="23"/>
    </row>
    <row r="50170" spans="36:311" x14ac:dyDescent="0.2">
      <c r="AJ50170" s="23"/>
      <c r="HH50170"/>
      <c r="IW50170" s="36"/>
      <c r="JI50170"/>
      <c r="JJ50170"/>
      <c r="KX50170" s="23"/>
      <c r="KY50170" s="23"/>
    </row>
    <row r="50171" spans="36:311" x14ac:dyDescent="0.2">
      <c r="AJ50171" s="23"/>
      <c r="HH50171"/>
      <c r="IW50171" s="36"/>
      <c r="JI50171"/>
      <c r="JJ50171"/>
      <c r="KX50171" s="23"/>
      <c r="KY50171" s="23"/>
    </row>
    <row r="50172" spans="36:311" x14ac:dyDescent="0.2">
      <c r="AJ50172" s="23"/>
      <c r="HH50172"/>
      <c r="IW50172" s="36"/>
      <c r="JI50172"/>
      <c r="JJ50172"/>
      <c r="KX50172" s="23"/>
      <c r="KY50172" s="23"/>
    </row>
    <row r="50173" spans="36:311" x14ac:dyDescent="0.2">
      <c r="AJ50173" s="23"/>
      <c r="HH50173"/>
      <c r="IW50173" s="36"/>
      <c r="JI50173"/>
      <c r="JJ50173"/>
      <c r="KX50173" s="23"/>
      <c r="KY50173" s="23"/>
    </row>
    <row r="50174" spans="36:311" x14ac:dyDescent="0.2">
      <c r="AJ50174" s="23"/>
      <c r="HH50174"/>
      <c r="IW50174" s="36"/>
      <c r="JI50174"/>
      <c r="JJ50174"/>
      <c r="KX50174" s="23"/>
      <c r="KY50174" s="23"/>
    </row>
    <row r="50175" spans="36:311" x14ac:dyDescent="0.2">
      <c r="AJ50175" s="23"/>
      <c r="HH50175"/>
      <c r="IW50175" s="36"/>
      <c r="JI50175"/>
      <c r="JJ50175"/>
      <c r="KX50175" s="23"/>
      <c r="KY50175" s="23"/>
    </row>
    <row r="50176" spans="36:311" x14ac:dyDescent="0.2">
      <c r="AJ50176" s="23"/>
      <c r="HH50176"/>
      <c r="IW50176" s="36"/>
      <c r="JI50176"/>
      <c r="JJ50176"/>
      <c r="KX50176" s="23"/>
      <c r="KY50176" s="23"/>
    </row>
    <row r="50177" spans="36:311" x14ac:dyDescent="0.2">
      <c r="AJ50177" s="23"/>
      <c r="HH50177"/>
      <c r="IW50177" s="36"/>
      <c r="JI50177"/>
      <c r="JJ50177"/>
      <c r="KX50177" s="23"/>
      <c r="KY50177" s="23"/>
    </row>
    <row r="50178" spans="36:311" x14ac:dyDescent="0.2">
      <c r="AJ50178" s="23"/>
      <c r="HH50178"/>
      <c r="IW50178" s="36"/>
      <c r="JI50178"/>
      <c r="JJ50178"/>
      <c r="KX50178" s="23"/>
      <c r="KY50178" s="23"/>
    </row>
    <row r="50179" spans="36:311" x14ac:dyDescent="0.2">
      <c r="AJ50179" s="23"/>
      <c r="HH50179"/>
      <c r="IW50179" s="36"/>
      <c r="JI50179"/>
      <c r="JJ50179"/>
      <c r="KX50179" s="23"/>
      <c r="KY50179" s="23"/>
    </row>
    <row r="50180" spans="36:311" x14ac:dyDescent="0.2">
      <c r="AJ50180" s="23"/>
      <c r="HH50180"/>
      <c r="IW50180" s="36"/>
      <c r="JI50180"/>
      <c r="JJ50180"/>
      <c r="KX50180" s="23"/>
      <c r="KY50180" s="23"/>
    </row>
    <row r="50181" spans="36:311" x14ac:dyDescent="0.2">
      <c r="AJ50181" s="23"/>
      <c r="HH50181"/>
      <c r="IW50181" s="36"/>
      <c r="JI50181"/>
      <c r="JJ50181"/>
      <c r="KX50181" s="23"/>
      <c r="KY50181" s="23"/>
    </row>
    <row r="50182" spans="36:311" x14ac:dyDescent="0.2">
      <c r="AJ50182" s="23"/>
      <c r="HH50182"/>
      <c r="IW50182" s="36"/>
      <c r="JI50182"/>
      <c r="JJ50182"/>
      <c r="KX50182" s="23"/>
      <c r="KY50182" s="23"/>
    </row>
    <row r="50183" spans="36:311" x14ac:dyDescent="0.2">
      <c r="AJ50183" s="23"/>
      <c r="HH50183"/>
      <c r="IW50183" s="36"/>
      <c r="JI50183"/>
      <c r="JJ50183"/>
      <c r="KX50183" s="23"/>
      <c r="KY50183" s="23"/>
    </row>
    <row r="50184" spans="36:311" x14ac:dyDescent="0.2">
      <c r="AJ50184" s="23"/>
      <c r="HH50184"/>
      <c r="IW50184" s="36"/>
      <c r="JI50184"/>
      <c r="JJ50184"/>
      <c r="KX50184" s="23"/>
      <c r="KY50184" s="23"/>
    </row>
    <row r="50185" spans="36:311" x14ac:dyDescent="0.2">
      <c r="AJ50185" s="23"/>
      <c r="HH50185"/>
      <c r="IW50185" s="36"/>
      <c r="JI50185"/>
      <c r="JJ50185"/>
      <c r="KX50185" s="23"/>
      <c r="KY50185" s="23"/>
    </row>
    <row r="50186" spans="36:311" x14ac:dyDescent="0.2">
      <c r="AJ50186" s="23"/>
      <c r="HH50186"/>
      <c r="IW50186" s="36"/>
      <c r="JI50186"/>
      <c r="JJ50186"/>
      <c r="KX50186" s="23"/>
      <c r="KY50186" s="23"/>
    </row>
    <row r="50187" spans="36:311" x14ac:dyDescent="0.2">
      <c r="AJ50187" s="23"/>
      <c r="HH50187"/>
      <c r="IW50187" s="36"/>
      <c r="JI50187"/>
      <c r="JJ50187"/>
      <c r="KX50187" s="23"/>
      <c r="KY50187" s="23"/>
    </row>
    <row r="50188" spans="36:311" x14ac:dyDescent="0.2">
      <c r="AJ50188" s="23"/>
      <c r="HH50188"/>
      <c r="IW50188" s="36"/>
      <c r="JI50188"/>
      <c r="JJ50188"/>
      <c r="KX50188" s="23"/>
      <c r="KY50188" s="23"/>
    </row>
    <row r="50189" spans="36:311" x14ac:dyDescent="0.2">
      <c r="AJ50189" s="23"/>
      <c r="HH50189"/>
      <c r="IW50189" s="36"/>
      <c r="JI50189"/>
      <c r="JJ50189"/>
      <c r="KX50189" s="23"/>
      <c r="KY50189" s="23"/>
    </row>
    <row r="50190" spans="36:311" x14ac:dyDescent="0.2">
      <c r="AJ50190" s="23"/>
      <c r="HH50190"/>
      <c r="IW50190" s="36"/>
      <c r="JI50190"/>
      <c r="JJ50190"/>
      <c r="KX50190" s="23"/>
      <c r="KY50190" s="23"/>
    </row>
    <row r="50191" spans="36:311" x14ac:dyDescent="0.2">
      <c r="AJ50191" s="23"/>
      <c r="HH50191"/>
      <c r="IW50191" s="36"/>
      <c r="JI50191"/>
      <c r="JJ50191"/>
      <c r="KX50191" s="23"/>
      <c r="KY50191" s="23"/>
    </row>
    <row r="50192" spans="36:311" x14ac:dyDescent="0.2">
      <c r="AJ50192" s="23"/>
      <c r="HH50192"/>
      <c r="IW50192" s="36"/>
      <c r="JI50192"/>
      <c r="JJ50192"/>
      <c r="KX50192" s="23"/>
      <c r="KY50192" s="23"/>
    </row>
    <row r="50193" spans="36:311" x14ac:dyDescent="0.2">
      <c r="AJ50193" s="23"/>
      <c r="HH50193"/>
      <c r="IW50193" s="36"/>
      <c r="JI50193"/>
      <c r="JJ50193"/>
      <c r="KX50193" s="23"/>
      <c r="KY50193" s="23"/>
    </row>
    <row r="50194" spans="36:311" x14ac:dyDescent="0.2">
      <c r="AJ50194" s="23"/>
      <c r="HH50194"/>
      <c r="IW50194" s="36"/>
      <c r="JI50194"/>
      <c r="JJ50194"/>
      <c r="KX50194" s="23"/>
      <c r="KY50194" s="23"/>
    </row>
    <row r="50195" spans="36:311" x14ac:dyDescent="0.2">
      <c r="AJ50195" s="23"/>
      <c r="HH50195"/>
      <c r="IW50195" s="36"/>
      <c r="JI50195"/>
      <c r="JJ50195"/>
      <c r="KX50195" s="23"/>
      <c r="KY50195" s="23"/>
    </row>
    <row r="50196" spans="36:311" x14ac:dyDescent="0.2">
      <c r="AJ50196" s="23"/>
      <c r="HH50196"/>
      <c r="IW50196" s="36"/>
      <c r="JI50196"/>
      <c r="JJ50196"/>
      <c r="KX50196" s="23"/>
      <c r="KY50196" s="23"/>
    </row>
    <row r="50197" spans="36:311" x14ac:dyDescent="0.2">
      <c r="AJ50197" s="23"/>
      <c r="HH50197"/>
      <c r="IW50197" s="36"/>
      <c r="JI50197"/>
      <c r="JJ50197"/>
      <c r="KX50197" s="23"/>
      <c r="KY50197" s="23"/>
    </row>
    <row r="50198" spans="36:311" x14ac:dyDescent="0.2">
      <c r="AJ50198" s="23"/>
      <c r="HH50198"/>
      <c r="IW50198" s="36"/>
      <c r="JI50198"/>
      <c r="JJ50198"/>
      <c r="KX50198" s="23"/>
      <c r="KY50198" s="23"/>
    </row>
    <row r="50199" spans="36:311" x14ac:dyDescent="0.2">
      <c r="AJ50199" s="23"/>
      <c r="HH50199"/>
      <c r="IW50199" s="36"/>
      <c r="JI50199"/>
      <c r="JJ50199"/>
      <c r="KX50199" s="23"/>
      <c r="KY50199" s="23"/>
    </row>
    <row r="50200" spans="36:311" x14ac:dyDescent="0.2">
      <c r="AJ50200" s="23"/>
      <c r="HH50200"/>
      <c r="IW50200" s="36"/>
      <c r="JI50200"/>
      <c r="JJ50200"/>
      <c r="KX50200" s="23"/>
      <c r="KY50200" s="23"/>
    </row>
    <row r="50201" spans="36:311" x14ac:dyDescent="0.2">
      <c r="AJ50201" s="23"/>
      <c r="HH50201"/>
      <c r="IW50201" s="36"/>
      <c r="JI50201"/>
      <c r="JJ50201"/>
      <c r="KX50201" s="23"/>
      <c r="KY50201" s="23"/>
    </row>
    <row r="50202" spans="36:311" x14ac:dyDescent="0.2">
      <c r="AJ50202" s="23"/>
      <c r="HH50202"/>
      <c r="IW50202" s="36"/>
      <c r="JI50202"/>
      <c r="JJ50202"/>
      <c r="KX50202" s="23"/>
      <c r="KY50202" s="23"/>
    </row>
    <row r="50203" spans="36:311" x14ac:dyDescent="0.2">
      <c r="AJ50203" s="23"/>
      <c r="HH50203"/>
      <c r="IW50203" s="36"/>
      <c r="JI50203"/>
      <c r="JJ50203"/>
      <c r="KX50203" s="23"/>
      <c r="KY50203" s="23"/>
    </row>
    <row r="50204" spans="36:311" x14ac:dyDescent="0.2">
      <c r="AJ50204" s="23"/>
      <c r="HH50204"/>
      <c r="IW50204" s="36"/>
      <c r="JI50204"/>
      <c r="JJ50204"/>
      <c r="KX50204" s="23"/>
      <c r="KY50204" s="23"/>
    </row>
    <row r="50205" spans="36:311" x14ac:dyDescent="0.2">
      <c r="AJ50205" s="23"/>
      <c r="HH50205"/>
      <c r="IW50205" s="36"/>
      <c r="JI50205"/>
      <c r="JJ50205"/>
      <c r="KX50205" s="23"/>
      <c r="KY50205" s="23"/>
    </row>
    <row r="50206" spans="36:311" x14ac:dyDescent="0.2">
      <c r="AJ50206" s="23"/>
      <c r="HH50206"/>
      <c r="IW50206" s="36"/>
      <c r="JI50206"/>
      <c r="JJ50206"/>
      <c r="KX50206" s="23"/>
      <c r="KY50206" s="23"/>
    </row>
    <row r="50207" spans="36:311" x14ac:dyDescent="0.2">
      <c r="AJ50207" s="23"/>
      <c r="HH50207"/>
      <c r="IW50207" s="36"/>
      <c r="JI50207"/>
      <c r="JJ50207"/>
      <c r="KX50207" s="23"/>
      <c r="KY50207" s="23"/>
    </row>
    <row r="50208" spans="36:311" x14ac:dyDescent="0.2">
      <c r="AJ50208" s="23"/>
      <c r="HH50208"/>
      <c r="IW50208" s="36"/>
      <c r="JI50208"/>
      <c r="JJ50208"/>
      <c r="KX50208" s="23"/>
      <c r="KY50208" s="23"/>
    </row>
    <row r="50209" spans="36:311" x14ac:dyDescent="0.2">
      <c r="AJ50209" s="23"/>
      <c r="HH50209"/>
      <c r="IW50209" s="36"/>
      <c r="JI50209"/>
      <c r="JJ50209"/>
      <c r="KX50209" s="23"/>
      <c r="KY50209" s="23"/>
    </row>
    <row r="50210" spans="36:311" x14ac:dyDescent="0.2">
      <c r="AJ50210" s="23"/>
      <c r="HH50210"/>
      <c r="IW50210" s="36"/>
      <c r="JI50210"/>
      <c r="JJ50210"/>
      <c r="KX50210" s="23"/>
      <c r="KY50210" s="23"/>
    </row>
    <row r="50211" spans="36:311" x14ac:dyDescent="0.2">
      <c r="AJ50211" s="23"/>
      <c r="HH50211"/>
      <c r="IW50211" s="36"/>
      <c r="JI50211"/>
      <c r="JJ50211"/>
      <c r="KX50211" s="23"/>
      <c r="KY50211" s="23"/>
    </row>
    <row r="50212" spans="36:311" x14ac:dyDescent="0.2">
      <c r="AJ50212" s="23"/>
      <c r="HH50212"/>
      <c r="IW50212" s="36"/>
      <c r="JI50212"/>
      <c r="JJ50212"/>
      <c r="KX50212" s="23"/>
      <c r="KY50212" s="23"/>
    </row>
    <row r="50213" spans="36:311" x14ac:dyDescent="0.2">
      <c r="AJ50213" s="23"/>
      <c r="HH50213"/>
      <c r="IW50213" s="36"/>
      <c r="JI50213"/>
      <c r="JJ50213"/>
      <c r="KX50213" s="23"/>
      <c r="KY50213" s="23"/>
    </row>
    <row r="50214" spans="36:311" x14ac:dyDescent="0.2">
      <c r="AJ50214" s="23"/>
      <c r="HH50214"/>
      <c r="IW50214" s="36"/>
      <c r="JI50214"/>
      <c r="JJ50214"/>
      <c r="KX50214" s="23"/>
      <c r="KY50214" s="23"/>
    </row>
    <row r="50215" spans="36:311" x14ac:dyDescent="0.2">
      <c r="AJ50215" s="23"/>
      <c r="HH50215"/>
      <c r="IW50215" s="36"/>
      <c r="JI50215"/>
      <c r="JJ50215"/>
      <c r="KX50215" s="23"/>
      <c r="KY50215" s="23"/>
    </row>
    <row r="50216" spans="36:311" x14ac:dyDescent="0.2">
      <c r="AJ50216" s="23"/>
      <c r="HH50216"/>
      <c r="IW50216" s="36"/>
      <c r="JI50216"/>
      <c r="JJ50216"/>
      <c r="KX50216" s="23"/>
      <c r="KY50216" s="23"/>
    </row>
    <row r="50217" spans="36:311" x14ac:dyDescent="0.2">
      <c r="AJ50217" s="23"/>
      <c r="HH50217"/>
      <c r="IW50217" s="36"/>
      <c r="JI50217"/>
      <c r="JJ50217"/>
      <c r="KX50217" s="23"/>
      <c r="KY50217" s="23"/>
    </row>
    <row r="50218" spans="36:311" x14ac:dyDescent="0.2">
      <c r="AJ50218" s="23"/>
      <c r="HH50218"/>
      <c r="IW50218" s="36"/>
      <c r="JI50218"/>
      <c r="JJ50218"/>
      <c r="KX50218" s="23"/>
      <c r="KY50218" s="23"/>
    </row>
    <row r="50219" spans="36:311" x14ac:dyDescent="0.2">
      <c r="AJ50219" s="23"/>
      <c r="HH50219"/>
      <c r="IW50219" s="36"/>
      <c r="JI50219"/>
      <c r="JJ50219"/>
      <c r="KX50219" s="23"/>
      <c r="KY50219" s="23"/>
    </row>
    <row r="50220" spans="36:311" x14ac:dyDescent="0.2">
      <c r="AJ50220" s="23"/>
      <c r="HH50220"/>
      <c r="IW50220" s="36"/>
      <c r="JI50220"/>
      <c r="JJ50220"/>
      <c r="KX50220" s="23"/>
      <c r="KY50220" s="23"/>
    </row>
    <row r="50221" spans="36:311" x14ac:dyDescent="0.2">
      <c r="AJ50221" s="23"/>
      <c r="HH50221"/>
      <c r="IW50221" s="36"/>
      <c r="JI50221"/>
      <c r="JJ50221"/>
      <c r="KX50221" s="23"/>
      <c r="KY50221" s="23"/>
    </row>
    <row r="50222" spans="36:311" x14ac:dyDescent="0.2">
      <c r="AJ50222" s="23"/>
      <c r="HH50222"/>
      <c r="IW50222" s="36"/>
      <c r="JI50222"/>
      <c r="JJ50222"/>
      <c r="KX50222" s="23"/>
      <c r="KY50222" s="23"/>
    </row>
    <row r="50223" spans="36:311" x14ac:dyDescent="0.2">
      <c r="AJ50223" s="23"/>
      <c r="HH50223"/>
      <c r="IW50223" s="36"/>
      <c r="JI50223"/>
      <c r="JJ50223"/>
      <c r="KX50223" s="23"/>
      <c r="KY50223" s="23"/>
    </row>
    <row r="50224" spans="36:311" x14ac:dyDescent="0.2">
      <c r="AJ50224" s="23"/>
      <c r="HH50224"/>
      <c r="IW50224" s="36"/>
      <c r="JI50224"/>
      <c r="JJ50224"/>
      <c r="KX50224" s="23"/>
      <c r="KY50224" s="23"/>
    </row>
    <row r="50225" spans="36:311" x14ac:dyDescent="0.2">
      <c r="AJ50225" s="23"/>
      <c r="HH50225"/>
      <c r="IW50225" s="36"/>
      <c r="JI50225"/>
      <c r="JJ50225"/>
      <c r="KX50225" s="23"/>
      <c r="KY50225" s="23"/>
    </row>
    <row r="50226" spans="36:311" x14ac:dyDescent="0.2">
      <c r="AJ50226" s="23"/>
      <c r="HH50226"/>
      <c r="IW50226" s="36"/>
      <c r="JI50226"/>
      <c r="JJ50226"/>
      <c r="KX50226" s="23"/>
      <c r="KY50226" s="23"/>
    </row>
    <row r="50227" spans="36:311" x14ac:dyDescent="0.2">
      <c r="AJ50227" s="23"/>
      <c r="HH50227"/>
      <c r="IW50227" s="36"/>
      <c r="JI50227"/>
      <c r="JJ50227"/>
      <c r="KX50227" s="23"/>
      <c r="KY50227" s="23"/>
    </row>
    <row r="50228" spans="36:311" x14ac:dyDescent="0.2">
      <c r="AJ50228" s="23"/>
      <c r="HH50228"/>
      <c r="IW50228" s="36"/>
      <c r="JI50228"/>
      <c r="JJ50228"/>
      <c r="KX50228" s="23"/>
      <c r="KY50228" s="23"/>
    </row>
    <row r="50229" spans="36:311" x14ac:dyDescent="0.2">
      <c r="AJ50229" s="23"/>
      <c r="HH50229"/>
      <c r="IW50229" s="36"/>
      <c r="JI50229"/>
      <c r="JJ50229"/>
      <c r="KX50229" s="23"/>
      <c r="KY50229" s="23"/>
    </row>
    <row r="50230" spans="36:311" x14ac:dyDescent="0.2">
      <c r="AJ50230" s="23"/>
      <c r="HH50230"/>
      <c r="IW50230" s="36"/>
      <c r="JI50230"/>
      <c r="JJ50230"/>
      <c r="KX50230" s="23"/>
      <c r="KY50230" s="23"/>
    </row>
    <row r="50231" spans="36:311" x14ac:dyDescent="0.2">
      <c r="AJ50231" s="23"/>
      <c r="HH50231"/>
      <c r="IW50231" s="36"/>
      <c r="JI50231"/>
      <c r="JJ50231"/>
      <c r="KX50231" s="23"/>
      <c r="KY50231" s="23"/>
    </row>
    <row r="50232" spans="36:311" x14ac:dyDescent="0.2">
      <c r="AJ50232" s="23"/>
      <c r="HH50232"/>
      <c r="IW50232" s="36"/>
      <c r="JI50232"/>
      <c r="JJ50232"/>
      <c r="KX50232" s="23"/>
      <c r="KY50232" s="23"/>
    </row>
    <row r="50233" spans="36:311" x14ac:dyDescent="0.2">
      <c r="AJ50233" s="23"/>
      <c r="HH50233"/>
      <c r="IW50233" s="36"/>
      <c r="JI50233"/>
      <c r="JJ50233"/>
      <c r="KX50233" s="23"/>
      <c r="KY50233" s="23"/>
    </row>
    <row r="50234" spans="36:311" x14ac:dyDescent="0.2">
      <c r="AJ50234" s="23"/>
      <c r="HH50234"/>
      <c r="IW50234" s="36"/>
      <c r="JI50234"/>
      <c r="JJ50234"/>
      <c r="KX50234" s="23"/>
      <c r="KY50234" s="23"/>
    </row>
    <row r="50235" spans="36:311" x14ac:dyDescent="0.2">
      <c r="AJ50235" s="23"/>
      <c r="HH50235"/>
      <c r="IW50235" s="36"/>
      <c r="JI50235"/>
      <c r="JJ50235"/>
      <c r="KX50235" s="23"/>
      <c r="KY50235" s="23"/>
    </row>
    <row r="50236" spans="36:311" x14ac:dyDescent="0.2">
      <c r="AJ50236" s="23"/>
      <c r="HH50236"/>
      <c r="IW50236" s="36"/>
      <c r="JI50236"/>
      <c r="JJ50236"/>
      <c r="KX50236" s="23"/>
      <c r="KY50236" s="23"/>
    </row>
    <row r="50237" spans="36:311" x14ac:dyDescent="0.2">
      <c r="AJ50237" s="23"/>
      <c r="HH50237"/>
      <c r="IW50237" s="36"/>
      <c r="JI50237"/>
      <c r="JJ50237"/>
      <c r="KX50237" s="23"/>
      <c r="KY50237" s="23"/>
    </row>
    <row r="50238" spans="36:311" x14ac:dyDescent="0.2">
      <c r="AJ50238" s="23"/>
      <c r="HH50238"/>
      <c r="IW50238" s="36"/>
      <c r="JI50238"/>
      <c r="JJ50238"/>
      <c r="KX50238" s="23"/>
      <c r="KY50238" s="23"/>
    </row>
    <row r="50239" spans="36:311" x14ac:dyDescent="0.2">
      <c r="AJ50239" s="23"/>
      <c r="HH50239"/>
      <c r="IW50239" s="36"/>
      <c r="JI50239"/>
      <c r="JJ50239"/>
      <c r="KX50239" s="23"/>
      <c r="KY50239" s="23"/>
    </row>
    <row r="50240" spans="36:311" x14ac:dyDescent="0.2">
      <c r="AJ50240" s="23"/>
      <c r="HH50240"/>
      <c r="IW50240" s="36"/>
      <c r="JI50240"/>
      <c r="JJ50240"/>
      <c r="KX50240" s="23"/>
      <c r="KY50240" s="23"/>
    </row>
    <row r="50241" spans="36:311" x14ac:dyDescent="0.2">
      <c r="AJ50241" s="23"/>
      <c r="HH50241"/>
      <c r="IW50241" s="36"/>
      <c r="JI50241"/>
      <c r="JJ50241"/>
      <c r="KX50241" s="23"/>
      <c r="KY50241" s="23"/>
    </row>
    <row r="50242" spans="36:311" x14ac:dyDescent="0.2">
      <c r="AJ50242" s="23"/>
      <c r="HH50242"/>
      <c r="IW50242" s="36"/>
      <c r="JI50242"/>
      <c r="JJ50242"/>
      <c r="KX50242" s="23"/>
      <c r="KY50242" s="23"/>
    </row>
    <row r="50243" spans="36:311" x14ac:dyDescent="0.2">
      <c r="AJ50243" s="23"/>
      <c r="HH50243"/>
      <c r="IW50243" s="36"/>
      <c r="JI50243"/>
      <c r="JJ50243"/>
      <c r="KX50243" s="23"/>
      <c r="KY50243" s="23"/>
    </row>
    <row r="50244" spans="36:311" x14ac:dyDescent="0.2">
      <c r="AJ50244" s="23"/>
      <c r="HH50244"/>
      <c r="IW50244" s="36"/>
      <c r="JI50244"/>
      <c r="JJ50244"/>
      <c r="KX50244" s="23"/>
      <c r="KY50244" s="23"/>
    </row>
    <row r="50245" spans="36:311" x14ac:dyDescent="0.2">
      <c r="AJ50245" s="23"/>
      <c r="HH50245"/>
      <c r="IW50245" s="36"/>
      <c r="JI50245"/>
      <c r="JJ50245"/>
      <c r="KX50245" s="23"/>
      <c r="KY50245" s="23"/>
    </row>
    <row r="50246" spans="36:311" x14ac:dyDescent="0.2">
      <c r="AJ50246" s="23"/>
      <c r="HH50246"/>
      <c r="IW50246" s="36"/>
      <c r="JI50246"/>
      <c r="JJ50246"/>
      <c r="KX50246" s="23"/>
      <c r="KY50246" s="23"/>
    </row>
    <row r="50247" spans="36:311" x14ac:dyDescent="0.2">
      <c r="AJ50247" s="23"/>
      <c r="HH50247"/>
      <c r="IW50247" s="36"/>
      <c r="JI50247"/>
      <c r="JJ50247"/>
      <c r="KX50247" s="23"/>
      <c r="KY50247" s="23"/>
    </row>
    <row r="50248" spans="36:311" x14ac:dyDescent="0.2">
      <c r="AJ50248" s="23"/>
      <c r="HH50248"/>
      <c r="IW50248" s="36"/>
      <c r="JI50248"/>
      <c r="JJ50248"/>
      <c r="KX50248" s="23"/>
      <c r="KY50248" s="23"/>
    </row>
    <row r="50249" spans="36:311" x14ac:dyDescent="0.2">
      <c r="AJ50249" s="23"/>
      <c r="HH50249"/>
      <c r="IW50249" s="36"/>
      <c r="JI50249"/>
      <c r="JJ50249"/>
      <c r="KX50249" s="23"/>
      <c r="KY50249" s="23"/>
    </row>
    <row r="50250" spans="36:311" x14ac:dyDescent="0.2">
      <c r="AJ50250" s="23"/>
      <c r="HH50250"/>
      <c r="IW50250" s="36"/>
      <c r="JI50250"/>
      <c r="JJ50250"/>
      <c r="KX50250" s="23"/>
      <c r="KY50250" s="23"/>
    </row>
    <row r="50251" spans="36:311" x14ac:dyDescent="0.2">
      <c r="AJ50251" s="23"/>
      <c r="HH50251"/>
      <c r="IW50251" s="36"/>
      <c r="JI50251"/>
      <c r="JJ50251"/>
      <c r="KX50251" s="23"/>
      <c r="KY50251" s="23"/>
    </row>
    <row r="50252" spans="36:311" x14ac:dyDescent="0.2">
      <c r="AJ50252" s="23"/>
      <c r="HH50252"/>
      <c r="IW50252" s="36"/>
      <c r="JI50252"/>
      <c r="JJ50252"/>
      <c r="KX50252" s="23"/>
      <c r="KY50252" s="23"/>
    </row>
    <row r="50253" spans="36:311" x14ac:dyDescent="0.2">
      <c r="AJ50253" s="23"/>
      <c r="HH50253"/>
      <c r="IW50253" s="36"/>
      <c r="JI50253"/>
      <c r="JJ50253"/>
      <c r="KX50253" s="23"/>
      <c r="KY50253" s="23"/>
    </row>
    <row r="50254" spans="36:311" x14ac:dyDescent="0.2">
      <c r="AJ50254" s="23"/>
      <c r="HH50254"/>
      <c r="IW50254" s="36"/>
      <c r="JI50254"/>
      <c r="JJ50254"/>
      <c r="KX50254" s="23"/>
      <c r="KY50254" s="23"/>
    </row>
    <row r="50255" spans="36:311" x14ac:dyDescent="0.2">
      <c r="AJ50255" s="23"/>
      <c r="HH50255"/>
      <c r="IW50255" s="36"/>
      <c r="JI50255"/>
      <c r="JJ50255"/>
      <c r="KX50255" s="23"/>
      <c r="KY50255" s="23"/>
    </row>
    <row r="50256" spans="36:311" x14ac:dyDescent="0.2">
      <c r="AJ50256" s="23"/>
      <c r="HH50256"/>
      <c r="IW50256" s="36"/>
      <c r="JI50256"/>
      <c r="JJ50256"/>
      <c r="KX50256" s="23"/>
      <c r="KY50256" s="23"/>
    </row>
    <row r="50257" spans="36:311" x14ac:dyDescent="0.2">
      <c r="AJ50257" s="23"/>
      <c r="HH50257"/>
      <c r="IW50257" s="36"/>
      <c r="JI50257"/>
      <c r="JJ50257"/>
      <c r="KX50257" s="23"/>
      <c r="KY50257" s="23"/>
    </row>
    <row r="50258" spans="36:311" x14ac:dyDescent="0.2">
      <c r="AJ50258" s="23"/>
      <c r="HH50258"/>
      <c r="IW50258" s="36"/>
      <c r="JI50258"/>
      <c r="JJ50258"/>
      <c r="KX50258" s="23"/>
      <c r="KY50258" s="23"/>
    </row>
    <row r="50259" spans="36:311" x14ac:dyDescent="0.2">
      <c r="AJ50259" s="23"/>
      <c r="HH50259"/>
      <c r="IW50259" s="36"/>
      <c r="JI50259"/>
      <c r="JJ50259"/>
      <c r="KX50259" s="23"/>
      <c r="KY50259" s="23"/>
    </row>
    <row r="50260" spans="36:311" x14ac:dyDescent="0.2">
      <c r="AJ50260" s="23"/>
      <c r="HH50260"/>
      <c r="IW50260" s="36"/>
      <c r="JI50260"/>
      <c r="JJ50260"/>
      <c r="KX50260" s="23"/>
      <c r="KY50260" s="23"/>
    </row>
    <row r="50261" spans="36:311" x14ac:dyDescent="0.2">
      <c r="AJ50261" s="23"/>
      <c r="HH50261"/>
      <c r="IW50261" s="36"/>
      <c r="JI50261"/>
      <c r="JJ50261"/>
      <c r="KX50261" s="23"/>
      <c r="KY50261" s="23"/>
    </row>
    <row r="50262" spans="36:311" x14ac:dyDescent="0.2">
      <c r="AJ50262" s="23"/>
      <c r="HH50262"/>
      <c r="IW50262" s="36"/>
      <c r="JI50262"/>
      <c r="JJ50262"/>
      <c r="KX50262" s="23"/>
      <c r="KY50262" s="23"/>
    </row>
    <row r="50263" spans="36:311" x14ac:dyDescent="0.2">
      <c r="AJ50263" s="23"/>
      <c r="HH50263"/>
      <c r="IW50263" s="36"/>
      <c r="JI50263"/>
      <c r="JJ50263"/>
      <c r="KX50263" s="23"/>
      <c r="KY50263" s="23"/>
    </row>
    <row r="50264" spans="36:311" x14ac:dyDescent="0.2">
      <c r="AJ50264" s="23"/>
      <c r="HH50264"/>
      <c r="IW50264" s="36"/>
      <c r="JI50264"/>
      <c r="JJ50264"/>
      <c r="KX50264" s="23"/>
      <c r="KY50264" s="23"/>
    </row>
    <row r="50265" spans="36:311" x14ac:dyDescent="0.2">
      <c r="AJ50265" s="23"/>
      <c r="HH50265"/>
      <c r="IW50265" s="36"/>
      <c r="JI50265"/>
      <c r="JJ50265"/>
      <c r="KX50265" s="23"/>
      <c r="KY50265" s="23"/>
    </row>
    <row r="50266" spans="36:311" x14ac:dyDescent="0.2">
      <c r="AJ50266" s="23"/>
      <c r="HH50266"/>
      <c r="IW50266" s="36"/>
      <c r="JI50266"/>
      <c r="JJ50266"/>
      <c r="KX50266" s="23"/>
      <c r="KY50266" s="23"/>
    </row>
    <row r="50267" spans="36:311" x14ac:dyDescent="0.2">
      <c r="AJ50267" s="23"/>
      <c r="HH50267"/>
      <c r="IW50267" s="36"/>
      <c r="JI50267"/>
      <c r="JJ50267"/>
      <c r="KX50267" s="23"/>
      <c r="KY50267" s="23"/>
    </row>
    <row r="50268" spans="36:311" x14ac:dyDescent="0.2">
      <c r="AJ50268" s="23"/>
      <c r="HH50268"/>
      <c r="IW50268" s="36"/>
      <c r="JI50268"/>
      <c r="JJ50268"/>
      <c r="KX50268" s="23"/>
      <c r="KY50268" s="23"/>
    </row>
    <row r="50269" spans="36:311" x14ac:dyDescent="0.2">
      <c r="AJ50269" s="23"/>
      <c r="HH50269"/>
      <c r="IW50269" s="36"/>
      <c r="JI50269"/>
      <c r="JJ50269"/>
      <c r="KX50269" s="23"/>
      <c r="KY50269" s="23"/>
    </row>
    <row r="50270" spans="36:311" x14ac:dyDescent="0.2">
      <c r="AJ50270" s="23"/>
      <c r="HH50270"/>
      <c r="IW50270" s="36"/>
      <c r="JI50270"/>
      <c r="JJ50270"/>
      <c r="KX50270" s="23"/>
      <c r="KY50270" s="23"/>
    </row>
    <row r="50271" spans="36:311" x14ac:dyDescent="0.2">
      <c r="AJ50271" s="23"/>
      <c r="HH50271"/>
      <c r="IW50271" s="36"/>
      <c r="JI50271"/>
      <c r="JJ50271"/>
      <c r="KX50271" s="23"/>
      <c r="KY50271" s="23"/>
    </row>
    <row r="50272" spans="36:311" x14ac:dyDescent="0.2">
      <c r="AJ50272" s="23"/>
      <c r="HH50272"/>
      <c r="IW50272" s="36"/>
      <c r="JI50272"/>
      <c r="JJ50272"/>
      <c r="KX50272" s="23"/>
      <c r="KY50272" s="23"/>
    </row>
    <row r="50273" spans="36:311" x14ac:dyDescent="0.2">
      <c r="AJ50273" s="23"/>
      <c r="HH50273"/>
      <c r="IW50273" s="36"/>
      <c r="JI50273"/>
      <c r="JJ50273"/>
      <c r="KX50273" s="23"/>
      <c r="KY50273" s="23"/>
    </row>
    <row r="50274" spans="36:311" x14ac:dyDescent="0.2">
      <c r="AJ50274" s="23"/>
      <c r="HH50274"/>
      <c r="IW50274" s="36"/>
      <c r="JI50274"/>
      <c r="JJ50274"/>
      <c r="KX50274" s="23"/>
      <c r="KY50274" s="23"/>
    </row>
    <row r="50275" spans="36:311" x14ac:dyDescent="0.2">
      <c r="AJ50275" s="23"/>
      <c r="HH50275"/>
      <c r="IW50275" s="36"/>
      <c r="JI50275"/>
      <c r="JJ50275"/>
      <c r="KX50275" s="23"/>
      <c r="KY50275" s="23"/>
    </row>
    <row r="50276" spans="36:311" x14ac:dyDescent="0.2">
      <c r="AJ50276" s="23"/>
      <c r="HH50276"/>
      <c r="IW50276" s="36"/>
      <c r="JI50276"/>
      <c r="JJ50276"/>
      <c r="KX50276" s="23"/>
      <c r="KY50276" s="23"/>
    </row>
    <row r="50277" spans="36:311" x14ac:dyDescent="0.2">
      <c r="AJ50277" s="23"/>
      <c r="HH50277"/>
      <c r="IW50277" s="36"/>
      <c r="JI50277"/>
      <c r="JJ50277"/>
      <c r="KX50277" s="23"/>
      <c r="KY50277" s="23"/>
    </row>
    <row r="50278" spans="36:311" x14ac:dyDescent="0.2">
      <c r="AJ50278" s="23"/>
      <c r="HH50278"/>
      <c r="IW50278" s="36"/>
      <c r="JI50278"/>
      <c r="JJ50278"/>
      <c r="KX50278" s="23"/>
      <c r="KY50278" s="23"/>
    </row>
    <row r="50279" spans="36:311" x14ac:dyDescent="0.2">
      <c r="AJ50279" s="23"/>
      <c r="HH50279"/>
      <c r="IW50279" s="36"/>
      <c r="JI50279"/>
      <c r="JJ50279"/>
      <c r="KX50279" s="23"/>
      <c r="KY50279" s="23"/>
    </row>
    <row r="50280" spans="36:311" x14ac:dyDescent="0.2">
      <c r="AJ50280" s="23"/>
      <c r="HH50280"/>
      <c r="IW50280" s="36"/>
      <c r="JI50280"/>
      <c r="JJ50280"/>
      <c r="KX50280" s="23"/>
      <c r="KY50280" s="23"/>
    </row>
    <row r="50281" spans="36:311" x14ac:dyDescent="0.2">
      <c r="AJ50281" s="23"/>
      <c r="HH50281"/>
      <c r="IW50281" s="36"/>
      <c r="JI50281"/>
      <c r="JJ50281"/>
      <c r="KX50281" s="23"/>
      <c r="KY50281" s="23"/>
    </row>
    <row r="50282" spans="36:311" x14ac:dyDescent="0.2">
      <c r="AJ50282" s="23"/>
      <c r="HH50282"/>
      <c r="IW50282" s="36"/>
      <c r="JI50282"/>
      <c r="JJ50282"/>
      <c r="KX50282" s="23"/>
      <c r="KY50282" s="23"/>
    </row>
    <row r="50283" spans="36:311" x14ac:dyDescent="0.2">
      <c r="AJ50283" s="23"/>
      <c r="HH50283"/>
      <c r="IW50283" s="36"/>
      <c r="JI50283"/>
      <c r="JJ50283"/>
      <c r="KX50283" s="23"/>
      <c r="KY50283" s="23"/>
    </row>
    <row r="50284" spans="36:311" x14ac:dyDescent="0.2">
      <c r="AJ50284" s="23"/>
      <c r="HH50284"/>
      <c r="IW50284" s="36"/>
      <c r="JI50284"/>
      <c r="JJ50284"/>
      <c r="KX50284" s="23"/>
      <c r="KY50284" s="23"/>
    </row>
    <row r="50285" spans="36:311" x14ac:dyDescent="0.2">
      <c r="AJ50285" s="23"/>
      <c r="HH50285"/>
      <c r="IW50285" s="36"/>
      <c r="JI50285"/>
      <c r="JJ50285"/>
      <c r="KX50285" s="23"/>
      <c r="KY50285" s="23"/>
    </row>
    <row r="50286" spans="36:311" x14ac:dyDescent="0.2">
      <c r="AJ50286" s="23"/>
      <c r="HH50286"/>
      <c r="IW50286" s="36"/>
      <c r="JI50286"/>
      <c r="JJ50286"/>
      <c r="KX50286" s="23"/>
      <c r="KY50286" s="23"/>
    </row>
    <row r="50287" spans="36:311" x14ac:dyDescent="0.2">
      <c r="AJ50287" s="23"/>
      <c r="HH50287"/>
      <c r="IW50287" s="36"/>
      <c r="JI50287"/>
      <c r="JJ50287"/>
      <c r="KX50287" s="23"/>
      <c r="KY50287" s="23"/>
    </row>
    <row r="50288" spans="36:311" x14ac:dyDescent="0.2">
      <c r="AJ50288" s="23"/>
      <c r="HH50288"/>
      <c r="IW50288" s="36"/>
      <c r="JI50288"/>
      <c r="JJ50288"/>
      <c r="KX50288" s="23"/>
      <c r="KY50288" s="23"/>
    </row>
    <row r="50289" spans="36:311" x14ac:dyDescent="0.2">
      <c r="AJ50289" s="23"/>
      <c r="HH50289"/>
      <c r="IW50289" s="36"/>
      <c r="JI50289"/>
      <c r="JJ50289"/>
      <c r="KX50289" s="23"/>
      <c r="KY50289" s="23"/>
    </row>
    <row r="50290" spans="36:311" x14ac:dyDescent="0.2">
      <c r="AJ50290" s="23"/>
      <c r="HH50290"/>
      <c r="IW50290" s="36"/>
      <c r="JI50290"/>
      <c r="JJ50290"/>
      <c r="KX50290" s="23"/>
      <c r="KY50290" s="23"/>
    </row>
    <row r="50291" spans="36:311" x14ac:dyDescent="0.2">
      <c r="AJ50291" s="23"/>
      <c r="HH50291"/>
      <c r="IW50291" s="36"/>
      <c r="JI50291"/>
      <c r="JJ50291"/>
      <c r="KX50291" s="23"/>
      <c r="KY50291" s="23"/>
    </row>
    <row r="50292" spans="36:311" x14ac:dyDescent="0.2">
      <c r="AJ50292" s="23"/>
      <c r="HH50292"/>
      <c r="IW50292" s="36"/>
      <c r="JI50292"/>
      <c r="JJ50292"/>
      <c r="KX50292" s="23"/>
      <c r="KY50292" s="23"/>
    </row>
    <row r="50293" spans="36:311" x14ac:dyDescent="0.2">
      <c r="AJ50293" s="23"/>
      <c r="HH50293"/>
      <c r="IW50293" s="36"/>
      <c r="JI50293"/>
      <c r="JJ50293"/>
      <c r="KX50293" s="23"/>
      <c r="KY50293" s="23"/>
    </row>
    <row r="50294" spans="36:311" x14ac:dyDescent="0.2">
      <c r="AJ50294" s="23"/>
      <c r="HH50294"/>
      <c r="IW50294" s="36"/>
      <c r="JI50294"/>
      <c r="JJ50294"/>
      <c r="KX50294" s="23"/>
      <c r="KY50294" s="23"/>
    </row>
    <row r="50295" spans="36:311" x14ac:dyDescent="0.2">
      <c r="AJ50295" s="23"/>
      <c r="HH50295"/>
      <c r="IW50295" s="36"/>
      <c r="JI50295"/>
      <c r="JJ50295"/>
      <c r="KX50295" s="23"/>
      <c r="KY50295" s="23"/>
    </row>
    <row r="50296" spans="36:311" x14ac:dyDescent="0.2">
      <c r="AJ50296" s="23"/>
      <c r="HH50296"/>
      <c r="IW50296" s="36"/>
      <c r="JI50296"/>
      <c r="JJ50296"/>
      <c r="KX50296" s="23"/>
      <c r="KY50296" s="23"/>
    </row>
    <row r="50297" spans="36:311" x14ac:dyDescent="0.2">
      <c r="AJ50297" s="23"/>
      <c r="HH50297"/>
      <c r="IW50297" s="36"/>
      <c r="JI50297"/>
      <c r="JJ50297"/>
      <c r="KX50297" s="23"/>
      <c r="KY50297" s="23"/>
    </row>
    <row r="50298" spans="36:311" x14ac:dyDescent="0.2">
      <c r="AJ50298" s="23"/>
      <c r="HH50298"/>
      <c r="IW50298" s="36"/>
      <c r="JI50298"/>
      <c r="JJ50298"/>
      <c r="KX50298" s="23"/>
      <c r="KY50298" s="23"/>
    </row>
    <row r="50299" spans="36:311" x14ac:dyDescent="0.2">
      <c r="AJ50299" s="23"/>
      <c r="HH50299"/>
      <c r="IW50299" s="36"/>
      <c r="JI50299"/>
      <c r="JJ50299"/>
      <c r="KX50299" s="23"/>
      <c r="KY50299" s="23"/>
    </row>
    <row r="50300" spans="36:311" x14ac:dyDescent="0.2">
      <c r="AJ50300" s="23"/>
      <c r="HH50300"/>
      <c r="IW50300" s="36"/>
      <c r="JI50300"/>
      <c r="JJ50300"/>
      <c r="KX50300" s="23"/>
      <c r="KY50300" s="23"/>
    </row>
    <row r="50301" spans="36:311" x14ac:dyDescent="0.2">
      <c r="AJ50301" s="23"/>
      <c r="HH50301"/>
      <c r="IW50301" s="36"/>
      <c r="JI50301"/>
      <c r="JJ50301"/>
      <c r="KX50301" s="23"/>
      <c r="KY50301" s="23"/>
    </row>
    <row r="50302" spans="36:311" x14ac:dyDescent="0.2">
      <c r="AJ50302" s="23"/>
      <c r="HH50302"/>
      <c r="IW50302" s="36"/>
      <c r="JI50302"/>
      <c r="JJ50302"/>
      <c r="KX50302" s="23"/>
      <c r="KY50302" s="23"/>
    </row>
    <row r="50303" spans="36:311" x14ac:dyDescent="0.2">
      <c r="AJ50303" s="23"/>
      <c r="HH50303"/>
      <c r="IW50303" s="36"/>
      <c r="JI50303"/>
      <c r="JJ50303"/>
      <c r="KX50303" s="23"/>
      <c r="KY50303" s="23"/>
    </row>
    <row r="50304" spans="36:311" x14ac:dyDescent="0.2">
      <c r="AJ50304" s="23"/>
      <c r="HH50304"/>
      <c r="IW50304" s="36"/>
      <c r="JI50304"/>
      <c r="JJ50304"/>
      <c r="KX50304" s="23"/>
      <c r="KY50304" s="23"/>
    </row>
    <row r="50305" spans="36:311" x14ac:dyDescent="0.2">
      <c r="AJ50305" s="23"/>
      <c r="HH50305"/>
      <c r="IW50305" s="36"/>
      <c r="JI50305"/>
      <c r="JJ50305"/>
      <c r="KX50305" s="23"/>
      <c r="KY50305" s="23"/>
    </row>
    <row r="50306" spans="36:311" x14ac:dyDescent="0.2">
      <c r="AJ50306" s="23"/>
      <c r="HH50306"/>
      <c r="IW50306" s="36"/>
      <c r="JI50306"/>
      <c r="JJ50306"/>
      <c r="KX50306" s="23"/>
      <c r="KY50306" s="23"/>
    </row>
    <row r="50307" spans="36:311" x14ac:dyDescent="0.2">
      <c r="AJ50307" s="23"/>
      <c r="HH50307"/>
      <c r="IW50307" s="36"/>
      <c r="JI50307"/>
      <c r="JJ50307"/>
      <c r="KX50307" s="23"/>
      <c r="KY50307" s="23"/>
    </row>
    <row r="50308" spans="36:311" x14ac:dyDescent="0.2">
      <c r="AJ50308" s="23"/>
      <c r="HH50308"/>
      <c r="IW50308" s="36"/>
      <c r="JI50308"/>
      <c r="JJ50308"/>
      <c r="KX50308" s="23"/>
      <c r="KY50308" s="23"/>
    </row>
    <row r="50309" spans="36:311" x14ac:dyDescent="0.2">
      <c r="AJ50309" s="23"/>
      <c r="HH50309"/>
      <c r="IW50309" s="36"/>
      <c r="JI50309"/>
      <c r="JJ50309"/>
      <c r="KX50309" s="23"/>
      <c r="KY50309" s="23"/>
    </row>
    <row r="50310" spans="36:311" x14ac:dyDescent="0.2">
      <c r="AJ50310" s="23"/>
      <c r="HH50310"/>
      <c r="IW50310" s="36"/>
      <c r="JI50310"/>
      <c r="JJ50310"/>
      <c r="KX50310" s="23"/>
      <c r="KY50310" s="23"/>
    </row>
    <row r="50311" spans="36:311" x14ac:dyDescent="0.2">
      <c r="AJ50311" s="23"/>
      <c r="HH50311"/>
      <c r="IW50311" s="36"/>
      <c r="JI50311"/>
      <c r="JJ50311"/>
      <c r="KX50311" s="23"/>
      <c r="KY50311" s="23"/>
    </row>
    <row r="50312" spans="36:311" x14ac:dyDescent="0.2">
      <c r="AJ50312" s="23"/>
      <c r="HH50312"/>
      <c r="IW50312" s="36"/>
      <c r="JI50312"/>
      <c r="JJ50312"/>
      <c r="KX50312" s="23"/>
      <c r="KY50312" s="23"/>
    </row>
    <row r="50313" spans="36:311" x14ac:dyDescent="0.2">
      <c r="AJ50313" s="23"/>
      <c r="HH50313"/>
      <c r="IW50313" s="36"/>
      <c r="JI50313"/>
      <c r="JJ50313"/>
      <c r="KX50313" s="23"/>
      <c r="KY50313" s="23"/>
    </row>
    <row r="50314" spans="36:311" x14ac:dyDescent="0.2">
      <c r="AJ50314" s="23"/>
      <c r="HH50314"/>
      <c r="IW50314" s="36"/>
      <c r="JI50314"/>
      <c r="JJ50314"/>
      <c r="KX50314" s="23"/>
      <c r="KY50314" s="23"/>
    </row>
    <row r="50315" spans="36:311" x14ac:dyDescent="0.2">
      <c r="AJ50315" s="23"/>
      <c r="HH50315"/>
      <c r="IW50315" s="36"/>
      <c r="JI50315"/>
      <c r="JJ50315"/>
      <c r="KX50315" s="23"/>
      <c r="KY50315" s="23"/>
    </row>
    <row r="50316" spans="36:311" x14ac:dyDescent="0.2">
      <c r="AJ50316" s="23"/>
      <c r="HH50316"/>
      <c r="IW50316" s="36"/>
      <c r="JI50316"/>
      <c r="JJ50316"/>
      <c r="KX50316" s="23"/>
      <c r="KY50316" s="23"/>
    </row>
    <row r="50317" spans="36:311" x14ac:dyDescent="0.2">
      <c r="AJ50317" s="23"/>
      <c r="HH50317"/>
      <c r="IW50317" s="36"/>
      <c r="JI50317"/>
      <c r="JJ50317"/>
      <c r="KX50317" s="23"/>
      <c r="KY50317" s="23"/>
    </row>
    <row r="50318" spans="36:311" x14ac:dyDescent="0.2">
      <c r="AJ50318" s="23"/>
      <c r="HH50318"/>
      <c r="IW50318" s="36"/>
      <c r="JI50318"/>
      <c r="JJ50318"/>
      <c r="KX50318" s="23"/>
      <c r="KY50318" s="23"/>
    </row>
    <row r="50319" spans="36:311" x14ac:dyDescent="0.2">
      <c r="AJ50319" s="23"/>
      <c r="HH50319"/>
      <c r="IW50319" s="36"/>
      <c r="JI50319"/>
      <c r="JJ50319"/>
      <c r="KX50319" s="23"/>
      <c r="KY50319" s="23"/>
    </row>
    <row r="50320" spans="36:311" x14ac:dyDescent="0.2">
      <c r="AJ50320" s="23"/>
      <c r="HH50320"/>
      <c r="IW50320" s="36"/>
      <c r="JI50320"/>
      <c r="JJ50320"/>
      <c r="KX50320" s="23"/>
      <c r="KY50320" s="23"/>
    </row>
    <row r="50321" spans="36:311" x14ac:dyDescent="0.2">
      <c r="AJ50321" s="23"/>
      <c r="HH50321"/>
      <c r="IW50321" s="36"/>
      <c r="JI50321"/>
      <c r="JJ50321"/>
      <c r="KX50321" s="23"/>
      <c r="KY50321" s="23"/>
    </row>
    <row r="50322" spans="36:311" x14ac:dyDescent="0.2">
      <c r="AJ50322" s="23"/>
      <c r="HH50322"/>
      <c r="IW50322" s="36"/>
      <c r="JI50322"/>
      <c r="JJ50322"/>
      <c r="KX50322" s="23"/>
      <c r="KY50322" s="23"/>
    </row>
    <row r="50323" spans="36:311" x14ac:dyDescent="0.2">
      <c r="AJ50323" s="23"/>
      <c r="HH50323"/>
      <c r="IW50323" s="36"/>
      <c r="JI50323"/>
      <c r="JJ50323"/>
      <c r="KX50323" s="23"/>
      <c r="KY50323" s="23"/>
    </row>
    <row r="50324" spans="36:311" x14ac:dyDescent="0.2">
      <c r="AJ50324" s="23"/>
      <c r="HH50324"/>
      <c r="IW50324" s="36"/>
      <c r="JI50324"/>
      <c r="JJ50324"/>
      <c r="KX50324" s="23"/>
      <c r="KY50324" s="23"/>
    </row>
    <row r="50325" spans="36:311" x14ac:dyDescent="0.2">
      <c r="AJ50325" s="23"/>
      <c r="HH50325"/>
      <c r="IW50325" s="36"/>
      <c r="JI50325"/>
      <c r="JJ50325"/>
      <c r="KX50325" s="23"/>
      <c r="KY50325" s="23"/>
    </row>
    <row r="50326" spans="36:311" x14ac:dyDescent="0.2">
      <c r="AJ50326" s="23"/>
      <c r="HH50326"/>
      <c r="IW50326" s="36"/>
      <c r="JI50326"/>
      <c r="JJ50326"/>
      <c r="KX50326" s="23"/>
      <c r="KY50326" s="23"/>
    </row>
    <row r="50327" spans="36:311" x14ac:dyDescent="0.2">
      <c r="AJ50327" s="23"/>
      <c r="HH50327"/>
      <c r="IW50327" s="36"/>
      <c r="JI50327"/>
      <c r="JJ50327"/>
      <c r="KX50327" s="23"/>
      <c r="KY50327" s="23"/>
    </row>
    <row r="50328" spans="36:311" x14ac:dyDescent="0.2">
      <c r="AJ50328" s="23"/>
      <c r="HH50328"/>
      <c r="IW50328" s="36"/>
      <c r="JI50328"/>
      <c r="JJ50328"/>
      <c r="KX50328" s="23"/>
      <c r="KY50328" s="23"/>
    </row>
    <row r="50329" spans="36:311" x14ac:dyDescent="0.2">
      <c r="AJ50329" s="23"/>
      <c r="HH50329"/>
      <c r="IW50329" s="36"/>
      <c r="JI50329"/>
      <c r="JJ50329"/>
      <c r="KX50329" s="23"/>
      <c r="KY50329" s="23"/>
    </row>
    <row r="50330" spans="36:311" x14ac:dyDescent="0.2">
      <c r="AJ50330" s="23"/>
      <c r="HH50330"/>
      <c r="IW50330" s="36"/>
      <c r="JI50330"/>
      <c r="JJ50330"/>
      <c r="KX50330" s="23"/>
      <c r="KY50330" s="23"/>
    </row>
    <row r="50331" spans="36:311" x14ac:dyDescent="0.2">
      <c r="AJ50331" s="23"/>
      <c r="HH50331"/>
      <c r="IW50331" s="36"/>
      <c r="JI50331"/>
      <c r="JJ50331"/>
      <c r="KX50331" s="23"/>
      <c r="KY50331" s="23"/>
    </row>
    <row r="50332" spans="36:311" x14ac:dyDescent="0.2">
      <c r="AJ50332" s="23"/>
      <c r="HH50332"/>
      <c r="IW50332" s="36"/>
      <c r="JI50332"/>
      <c r="JJ50332"/>
      <c r="KX50332" s="23"/>
      <c r="KY50332" s="23"/>
    </row>
    <row r="50333" spans="36:311" x14ac:dyDescent="0.2">
      <c r="AJ50333" s="23"/>
      <c r="HH50333"/>
      <c r="IW50333" s="36"/>
      <c r="JI50333"/>
      <c r="JJ50333"/>
      <c r="KX50333" s="23"/>
      <c r="KY50333" s="23"/>
    </row>
    <row r="50334" spans="36:311" x14ac:dyDescent="0.2">
      <c r="AJ50334" s="23"/>
      <c r="HH50334"/>
      <c r="IW50334" s="36"/>
      <c r="JI50334"/>
      <c r="JJ50334"/>
      <c r="KX50334" s="23"/>
      <c r="KY50334" s="23"/>
    </row>
    <row r="50335" spans="36:311" x14ac:dyDescent="0.2">
      <c r="AJ50335" s="23"/>
      <c r="HH50335"/>
      <c r="IW50335" s="36"/>
      <c r="JI50335"/>
      <c r="JJ50335"/>
      <c r="KX50335" s="23"/>
      <c r="KY50335" s="23"/>
    </row>
    <row r="50336" spans="36:311" x14ac:dyDescent="0.2">
      <c r="AJ50336" s="23"/>
      <c r="HH50336"/>
      <c r="IW50336" s="36"/>
      <c r="JI50336"/>
      <c r="JJ50336"/>
      <c r="KX50336" s="23"/>
      <c r="KY50336" s="23"/>
    </row>
    <row r="50337" spans="36:311" x14ac:dyDescent="0.2">
      <c r="AJ50337" s="23"/>
      <c r="HH50337"/>
      <c r="IW50337" s="36"/>
      <c r="JI50337"/>
      <c r="JJ50337"/>
      <c r="KX50337" s="23"/>
      <c r="KY50337" s="23"/>
    </row>
    <row r="50338" spans="36:311" x14ac:dyDescent="0.2">
      <c r="AJ50338" s="23"/>
      <c r="HH50338"/>
      <c r="IW50338" s="36"/>
      <c r="JI50338"/>
      <c r="JJ50338"/>
      <c r="KX50338" s="23"/>
      <c r="KY50338" s="23"/>
    </row>
    <row r="50339" spans="36:311" x14ac:dyDescent="0.2">
      <c r="AJ50339" s="23"/>
      <c r="HH50339"/>
      <c r="IW50339" s="36"/>
      <c r="JI50339"/>
      <c r="JJ50339"/>
      <c r="KX50339" s="23"/>
      <c r="KY50339" s="23"/>
    </row>
    <row r="50340" spans="36:311" x14ac:dyDescent="0.2">
      <c r="AJ50340" s="23"/>
      <c r="HH50340"/>
      <c r="IW50340" s="36"/>
      <c r="JI50340"/>
      <c r="JJ50340"/>
      <c r="KX50340" s="23"/>
      <c r="KY50340" s="23"/>
    </row>
    <row r="50341" spans="36:311" x14ac:dyDescent="0.2">
      <c r="AJ50341" s="23"/>
      <c r="HH50341"/>
      <c r="IW50341" s="36"/>
      <c r="JI50341"/>
      <c r="JJ50341"/>
      <c r="KX50341" s="23"/>
      <c r="KY50341" s="23"/>
    </row>
    <row r="50342" spans="36:311" x14ac:dyDescent="0.2">
      <c r="AJ50342" s="23"/>
      <c r="HH50342"/>
      <c r="IW50342" s="36"/>
      <c r="JI50342"/>
      <c r="JJ50342"/>
      <c r="KX50342" s="23"/>
      <c r="KY50342" s="23"/>
    </row>
    <row r="50343" spans="36:311" x14ac:dyDescent="0.2">
      <c r="AJ50343" s="23"/>
      <c r="HH50343"/>
      <c r="IW50343" s="36"/>
      <c r="JI50343"/>
      <c r="JJ50343"/>
      <c r="KX50343" s="23"/>
      <c r="KY50343" s="23"/>
    </row>
    <row r="50344" spans="36:311" x14ac:dyDescent="0.2">
      <c r="AJ50344" s="23"/>
      <c r="HH50344"/>
      <c r="IW50344" s="36"/>
      <c r="JI50344"/>
      <c r="JJ50344"/>
      <c r="KX50344" s="23"/>
      <c r="KY50344" s="23"/>
    </row>
    <row r="50345" spans="36:311" x14ac:dyDescent="0.2">
      <c r="AJ50345" s="23"/>
      <c r="HH50345"/>
      <c r="IW50345" s="36"/>
      <c r="JI50345"/>
      <c r="JJ50345"/>
      <c r="KX50345" s="23"/>
      <c r="KY50345" s="23"/>
    </row>
    <row r="50346" spans="36:311" x14ac:dyDescent="0.2">
      <c r="AJ50346" s="23"/>
      <c r="HH50346"/>
      <c r="IW50346" s="36"/>
      <c r="JI50346"/>
      <c r="JJ50346"/>
      <c r="KX50346" s="23"/>
      <c r="KY50346" s="23"/>
    </row>
    <row r="50347" spans="36:311" x14ac:dyDescent="0.2">
      <c r="AJ50347" s="23"/>
      <c r="HH50347"/>
      <c r="IW50347" s="36"/>
      <c r="JI50347"/>
      <c r="JJ50347"/>
      <c r="KX50347" s="23"/>
      <c r="KY50347" s="23"/>
    </row>
    <row r="50348" spans="36:311" x14ac:dyDescent="0.2">
      <c r="AJ50348" s="23"/>
      <c r="HH50348"/>
      <c r="IW50348" s="36"/>
      <c r="JI50348"/>
      <c r="JJ50348"/>
      <c r="KX50348" s="23"/>
      <c r="KY50348" s="23"/>
    </row>
    <row r="50349" spans="36:311" x14ac:dyDescent="0.2">
      <c r="AJ50349" s="23"/>
      <c r="HH50349"/>
      <c r="IW50349" s="36"/>
      <c r="JI50349"/>
      <c r="JJ50349"/>
      <c r="KX50349" s="23"/>
      <c r="KY50349" s="23"/>
    </row>
    <row r="50350" spans="36:311" x14ac:dyDescent="0.2">
      <c r="AJ50350" s="23"/>
      <c r="HH50350"/>
      <c r="IW50350" s="36"/>
      <c r="JI50350"/>
      <c r="JJ50350"/>
      <c r="KX50350" s="23"/>
      <c r="KY50350" s="23"/>
    </row>
    <row r="50351" spans="36:311" x14ac:dyDescent="0.2">
      <c r="AJ50351" s="23"/>
      <c r="HH50351"/>
      <c r="IW50351" s="36"/>
      <c r="JI50351"/>
      <c r="JJ50351"/>
      <c r="KX50351" s="23"/>
      <c r="KY50351" s="23"/>
    </row>
    <row r="50352" spans="36:311" x14ac:dyDescent="0.2">
      <c r="AJ50352" s="23"/>
      <c r="HH50352"/>
      <c r="IW50352" s="36"/>
      <c r="JI50352"/>
      <c r="JJ50352"/>
      <c r="KX50352" s="23"/>
      <c r="KY50352" s="23"/>
    </row>
    <row r="50353" spans="36:311" x14ac:dyDescent="0.2">
      <c r="AJ50353" s="23"/>
      <c r="HH50353"/>
      <c r="IW50353" s="36"/>
      <c r="JI50353"/>
      <c r="JJ50353"/>
      <c r="KX50353" s="23"/>
      <c r="KY50353" s="23"/>
    </row>
    <row r="50354" spans="36:311" x14ac:dyDescent="0.2">
      <c r="AJ50354" s="23"/>
      <c r="HH50354"/>
      <c r="IW50354" s="36"/>
      <c r="JI50354"/>
      <c r="JJ50354"/>
      <c r="KX50354" s="23"/>
      <c r="KY50354" s="23"/>
    </row>
    <row r="50355" spans="36:311" x14ac:dyDescent="0.2">
      <c r="AJ50355" s="23"/>
      <c r="HH50355"/>
      <c r="IW50355" s="36"/>
      <c r="JI50355"/>
      <c r="JJ50355"/>
      <c r="KX50355" s="23"/>
      <c r="KY50355" s="23"/>
    </row>
    <row r="50356" spans="36:311" x14ac:dyDescent="0.2">
      <c r="AJ50356" s="23"/>
      <c r="HH50356"/>
      <c r="IW50356" s="36"/>
      <c r="JI50356"/>
      <c r="JJ50356"/>
      <c r="KX50356" s="23"/>
      <c r="KY50356" s="23"/>
    </row>
    <row r="50357" spans="36:311" x14ac:dyDescent="0.2">
      <c r="AJ50357" s="23"/>
      <c r="HH50357"/>
      <c r="IW50357" s="36"/>
      <c r="JI50357"/>
      <c r="JJ50357"/>
      <c r="KX50357" s="23"/>
      <c r="KY50357" s="23"/>
    </row>
    <row r="50358" spans="36:311" x14ac:dyDescent="0.2">
      <c r="AJ50358" s="23"/>
      <c r="HH50358"/>
      <c r="IW50358" s="36"/>
      <c r="JI50358"/>
      <c r="JJ50358"/>
      <c r="KX50358" s="23"/>
      <c r="KY50358" s="23"/>
    </row>
    <row r="50359" spans="36:311" x14ac:dyDescent="0.2">
      <c r="AJ50359" s="23"/>
      <c r="HH50359"/>
      <c r="IW50359" s="36"/>
      <c r="JI50359"/>
      <c r="JJ50359"/>
      <c r="KX50359" s="23"/>
      <c r="KY50359" s="23"/>
    </row>
    <row r="50360" spans="36:311" x14ac:dyDescent="0.2">
      <c r="AJ50360" s="23"/>
      <c r="HH50360"/>
      <c r="IW50360" s="36"/>
      <c r="JI50360"/>
      <c r="JJ50360"/>
      <c r="KX50360" s="23"/>
      <c r="KY50360" s="23"/>
    </row>
    <row r="50361" spans="36:311" x14ac:dyDescent="0.2">
      <c r="AJ50361" s="23"/>
      <c r="HH50361"/>
      <c r="IW50361" s="36"/>
      <c r="JI50361"/>
      <c r="JJ50361"/>
      <c r="KX50361" s="23"/>
      <c r="KY50361" s="23"/>
    </row>
    <row r="50362" spans="36:311" x14ac:dyDescent="0.2">
      <c r="AJ50362" s="23"/>
      <c r="HH50362"/>
      <c r="IW50362" s="36"/>
      <c r="JI50362"/>
      <c r="JJ50362"/>
      <c r="KX50362" s="23"/>
      <c r="KY50362" s="23"/>
    </row>
    <row r="50363" spans="36:311" x14ac:dyDescent="0.2">
      <c r="AJ50363" s="23"/>
      <c r="HH50363"/>
      <c r="IW50363" s="36"/>
      <c r="JI50363"/>
      <c r="JJ50363"/>
      <c r="KX50363" s="23"/>
      <c r="KY50363" s="23"/>
    </row>
    <row r="50364" spans="36:311" x14ac:dyDescent="0.2">
      <c r="AJ50364" s="23"/>
      <c r="HH50364"/>
      <c r="IW50364" s="36"/>
      <c r="JI50364"/>
      <c r="JJ50364"/>
      <c r="KX50364" s="23"/>
      <c r="KY50364" s="23"/>
    </row>
    <row r="50365" spans="36:311" x14ac:dyDescent="0.2">
      <c r="AJ50365" s="23"/>
      <c r="HH50365"/>
      <c r="IW50365" s="36"/>
      <c r="JI50365"/>
      <c r="JJ50365"/>
      <c r="KX50365" s="23"/>
      <c r="KY50365" s="23"/>
    </row>
    <row r="50366" spans="36:311" x14ac:dyDescent="0.2">
      <c r="AJ50366" s="23"/>
      <c r="HH50366"/>
      <c r="IW50366" s="36"/>
      <c r="JI50366"/>
      <c r="JJ50366"/>
      <c r="KX50366" s="23"/>
      <c r="KY50366" s="23"/>
    </row>
    <row r="50367" spans="36:311" x14ac:dyDescent="0.2">
      <c r="AJ50367" s="23"/>
      <c r="HH50367"/>
      <c r="IW50367" s="36"/>
      <c r="JI50367"/>
      <c r="JJ50367"/>
      <c r="KX50367" s="23"/>
      <c r="KY50367" s="23"/>
    </row>
    <row r="50368" spans="36:311" x14ac:dyDescent="0.2">
      <c r="AJ50368" s="23"/>
      <c r="HH50368"/>
      <c r="IW50368" s="36"/>
      <c r="JI50368"/>
      <c r="JJ50368"/>
      <c r="KX50368" s="23"/>
      <c r="KY50368" s="23"/>
    </row>
    <row r="50369" spans="36:311" x14ac:dyDescent="0.2">
      <c r="AJ50369" s="23"/>
      <c r="HH50369"/>
      <c r="IW50369" s="36"/>
      <c r="JI50369"/>
      <c r="JJ50369"/>
      <c r="KX50369" s="23"/>
      <c r="KY50369" s="23"/>
    </row>
    <row r="50370" spans="36:311" x14ac:dyDescent="0.2">
      <c r="AJ50370" s="23"/>
      <c r="HH50370"/>
      <c r="IW50370" s="36"/>
      <c r="JI50370"/>
      <c r="JJ50370"/>
      <c r="KX50370" s="23"/>
      <c r="KY50370" s="23"/>
    </row>
    <row r="50371" spans="36:311" x14ac:dyDescent="0.2">
      <c r="AJ50371" s="23"/>
      <c r="HH50371"/>
      <c r="IW50371" s="36"/>
      <c r="JI50371"/>
      <c r="JJ50371"/>
      <c r="KX50371" s="23"/>
      <c r="KY50371" s="23"/>
    </row>
    <row r="50372" spans="36:311" x14ac:dyDescent="0.2">
      <c r="AJ50372" s="23"/>
      <c r="HH50372"/>
      <c r="IW50372" s="36"/>
      <c r="JI50372"/>
      <c r="JJ50372"/>
      <c r="KX50372" s="23"/>
      <c r="KY50372" s="23"/>
    </row>
    <row r="50373" spans="36:311" x14ac:dyDescent="0.2">
      <c r="AJ50373" s="23"/>
      <c r="HH50373"/>
      <c r="IW50373" s="36"/>
      <c r="JI50373"/>
      <c r="JJ50373"/>
      <c r="KX50373" s="23"/>
      <c r="KY50373" s="23"/>
    </row>
    <row r="50374" spans="36:311" x14ac:dyDescent="0.2">
      <c r="AJ50374" s="23"/>
      <c r="HH50374"/>
      <c r="IW50374" s="36"/>
      <c r="JI50374"/>
      <c r="JJ50374"/>
      <c r="KX50374" s="23"/>
      <c r="KY50374" s="23"/>
    </row>
    <row r="50375" spans="36:311" x14ac:dyDescent="0.2">
      <c r="AJ50375" s="23"/>
      <c r="HH50375"/>
      <c r="IW50375" s="36"/>
      <c r="JI50375"/>
      <c r="JJ50375"/>
      <c r="KX50375" s="23"/>
      <c r="KY50375" s="23"/>
    </row>
    <row r="50376" spans="36:311" x14ac:dyDescent="0.2">
      <c r="AJ50376" s="23"/>
      <c r="HH50376"/>
      <c r="IW50376" s="36"/>
      <c r="JI50376"/>
      <c r="JJ50376"/>
      <c r="KX50376" s="23"/>
      <c r="KY50376" s="23"/>
    </row>
    <row r="50377" spans="36:311" x14ac:dyDescent="0.2">
      <c r="AJ50377" s="23"/>
      <c r="HH50377"/>
      <c r="IW50377" s="36"/>
      <c r="JI50377"/>
      <c r="JJ50377"/>
      <c r="KX50377" s="23"/>
      <c r="KY50377" s="23"/>
    </row>
    <row r="50378" spans="36:311" x14ac:dyDescent="0.2">
      <c r="AJ50378" s="23"/>
      <c r="HH50378"/>
      <c r="IW50378" s="36"/>
      <c r="JI50378"/>
      <c r="JJ50378"/>
      <c r="KX50378" s="23"/>
      <c r="KY50378" s="23"/>
    </row>
    <row r="50379" spans="36:311" x14ac:dyDescent="0.2">
      <c r="AJ50379" s="23"/>
      <c r="HH50379"/>
      <c r="IW50379" s="36"/>
      <c r="JI50379"/>
      <c r="JJ50379"/>
      <c r="KX50379" s="23"/>
      <c r="KY50379" s="23"/>
    </row>
    <row r="50380" spans="36:311" x14ac:dyDescent="0.2">
      <c r="AJ50380" s="23"/>
      <c r="HH50380"/>
      <c r="IW50380" s="36"/>
      <c r="JI50380"/>
      <c r="JJ50380"/>
      <c r="KX50380" s="23"/>
      <c r="KY50380" s="23"/>
    </row>
    <row r="50381" spans="36:311" x14ac:dyDescent="0.2">
      <c r="AJ50381" s="23"/>
      <c r="HH50381"/>
      <c r="IW50381" s="36"/>
      <c r="JI50381"/>
      <c r="JJ50381"/>
      <c r="KX50381" s="23"/>
      <c r="KY50381" s="23"/>
    </row>
    <row r="50382" spans="36:311" x14ac:dyDescent="0.2">
      <c r="AJ50382" s="23"/>
      <c r="HH50382"/>
      <c r="IW50382" s="36"/>
      <c r="JI50382"/>
      <c r="JJ50382"/>
      <c r="KX50382" s="23"/>
      <c r="KY50382" s="23"/>
    </row>
    <row r="50383" spans="36:311" x14ac:dyDescent="0.2">
      <c r="AJ50383" s="23"/>
      <c r="HH50383"/>
      <c r="IW50383" s="36"/>
      <c r="JI50383"/>
      <c r="JJ50383"/>
      <c r="KX50383" s="23"/>
      <c r="KY50383" s="23"/>
    </row>
    <row r="50384" spans="36:311" x14ac:dyDescent="0.2">
      <c r="AJ50384" s="23"/>
      <c r="HH50384"/>
      <c r="IW50384" s="36"/>
      <c r="JI50384"/>
      <c r="JJ50384"/>
      <c r="KX50384" s="23"/>
      <c r="KY50384" s="23"/>
    </row>
    <row r="50385" spans="36:311" x14ac:dyDescent="0.2">
      <c r="AJ50385" s="23"/>
      <c r="HH50385"/>
      <c r="IW50385" s="36"/>
      <c r="JI50385"/>
      <c r="JJ50385"/>
      <c r="KX50385" s="23"/>
      <c r="KY50385" s="23"/>
    </row>
    <row r="50386" spans="36:311" x14ac:dyDescent="0.2">
      <c r="AJ50386" s="23"/>
      <c r="HH50386"/>
      <c r="IW50386" s="36"/>
      <c r="JI50386"/>
      <c r="JJ50386"/>
      <c r="KX50386" s="23"/>
      <c r="KY50386" s="23"/>
    </row>
    <row r="50387" spans="36:311" x14ac:dyDescent="0.2">
      <c r="AJ50387" s="23"/>
      <c r="HH50387"/>
      <c r="IW50387" s="36"/>
      <c r="JI50387"/>
      <c r="JJ50387"/>
      <c r="KX50387" s="23"/>
      <c r="KY50387" s="23"/>
    </row>
    <row r="50388" spans="36:311" x14ac:dyDescent="0.2">
      <c r="AJ50388" s="23"/>
      <c r="HH50388"/>
      <c r="IW50388" s="36"/>
      <c r="JI50388"/>
      <c r="JJ50388"/>
      <c r="KX50388" s="23"/>
      <c r="KY50388" s="23"/>
    </row>
    <row r="50389" spans="36:311" x14ac:dyDescent="0.2">
      <c r="AJ50389" s="23"/>
      <c r="HH50389"/>
      <c r="IW50389" s="36"/>
      <c r="JI50389"/>
      <c r="JJ50389"/>
      <c r="KX50389" s="23"/>
      <c r="KY50389" s="23"/>
    </row>
    <row r="50390" spans="36:311" x14ac:dyDescent="0.2">
      <c r="AJ50390" s="23"/>
      <c r="HH50390"/>
      <c r="IW50390" s="36"/>
      <c r="JI50390"/>
      <c r="JJ50390"/>
      <c r="KX50390" s="23"/>
      <c r="KY50390" s="23"/>
    </row>
    <row r="50391" spans="36:311" x14ac:dyDescent="0.2">
      <c r="AJ50391" s="23"/>
      <c r="HH50391"/>
      <c r="IW50391" s="36"/>
      <c r="JI50391"/>
      <c r="JJ50391"/>
      <c r="KX50391" s="23"/>
      <c r="KY50391" s="23"/>
    </row>
    <row r="50392" spans="36:311" x14ac:dyDescent="0.2">
      <c r="AJ50392" s="23"/>
      <c r="HH50392"/>
      <c r="IW50392" s="36"/>
      <c r="JI50392"/>
      <c r="JJ50392"/>
      <c r="KX50392" s="23"/>
      <c r="KY50392" s="23"/>
    </row>
    <row r="50393" spans="36:311" x14ac:dyDescent="0.2">
      <c r="AJ50393" s="23"/>
      <c r="HH50393"/>
      <c r="IW50393" s="36"/>
      <c r="JI50393"/>
      <c r="JJ50393"/>
      <c r="KX50393" s="23"/>
      <c r="KY50393" s="23"/>
    </row>
    <row r="50394" spans="36:311" x14ac:dyDescent="0.2">
      <c r="AJ50394" s="23"/>
      <c r="HH50394"/>
      <c r="IW50394" s="36"/>
      <c r="JI50394"/>
      <c r="JJ50394"/>
      <c r="KX50394" s="23"/>
      <c r="KY50394" s="23"/>
    </row>
    <row r="50395" spans="36:311" x14ac:dyDescent="0.2">
      <c r="AJ50395" s="23"/>
      <c r="HH50395"/>
      <c r="IW50395" s="36"/>
      <c r="JI50395"/>
      <c r="JJ50395"/>
      <c r="KX50395" s="23"/>
      <c r="KY50395" s="23"/>
    </row>
    <row r="50396" spans="36:311" x14ac:dyDescent="0.2">
      <c r="AJ50396" s="23"/>
      <c r="HH50396"/>
      <c r="IW50396" s="36"/>
      <c r="JI50396"/>
      <c r="JJ50396"/>
      <c r="KX50396" s="23"/>
      <c r="KY50396" s="23"/>
    </row>
    <row r="50397" spans="36:311" x14ac:dyDescent="0.2">
      <c r="AJ50397" s="23"/>
      <c r="HH50397"/>
      <c r="IW50397" s="36"/>
      <c r="JI50397"/>
      <c r="JJ50397"/>
      <c r="KX50397" s="23"/>
      <c r="KY50397" s="23"/>
    </row>
    <row r="50398" spans="36:311" x14ac:dyDescent="0.2">
      <c r="AJ50398" s="23"/>
      <c r="HH50398"/>
      <c r="IW50398" s="36"/>
      <c r="JI50398"/>
      <c r="JJ50398"/>
      <c r="KX50398" s="23"/>
      <c r="KY50398" s="23"/>
    </row>
    <row r="50399" spans="36:311" x14ac:dyDescent="0.2">
      <c r="AJ50399" s="23"/>
      <c r="HH50399"/>
      <c r="IW50399" s="36"/>
      <c r="JI50399"/>
      <c r="JJ50399"/>
      <c r="KX50399" s="23"/>
      <c r="KY50399" s="23"/>
    </row>
    <row r="50400" spans="36:311" x14ac:dyDescent="0.2">
      <c r="AJ50400" s="23"/>
      <c r="HH50400"/>
      <c r="IW50400" s="36"/>
      <c r="JI50400"/>
      <c r="JJ50400"/>
      <c r="KX50400" s="23"/>
      <c r="KY50400" s="23"/>
    </row>
    <row r="50401" spans="36:311" x14ac:dyDescent="0.2">
      <c r="AJ50401" s="23"/>
      <c r="HH50401"/>
      <c r="IW50401" s="36"/>
      <c r="JI50401"/>
      <c r="JJ50401"/>
      <c r="KX50401" s="23"/>
      <c r="KY50401" s="23"/>
    </row>
    <row r="50402" spans="36:311" x14ac:dyDescent="0.2">
      <c r="AJ50402" s="23"/>
      <c r="HH50402"/>
      <c r="IW50402" s="36"/>
      <c r="JI50402"/>
      <c r="JJ50402"/>
      <c r="KX50402" s="23"/>
      <c r="KY50402" s="23"/>
    </row>
    <row r="50403" spans="36:311" x14ac:dyDescent="0.2">
      <c r="AJ50403" s="23"/>
      <c r="HH50403"/>
      <c r="IW50403" s="36"/>
      <c r="JI50403"/>
      <c r="JJ50403"/>
      <c r="KX50403" s="23"/>
      <c r="KY50403" s="23"/>
    </row>
    <row r="50404" spans="36:311" x14ac:dyDescent="0.2">
      <c r="AJ50404" s="23"/>
      <c r="HH50404"/>
      <c r="IW50404" s="36"/>
      <c r="JI50404"/>
      <c r="JJ50404"/>
      <c r="KX50404" s="23"/>
      <c r="KY50404" s="23"/>
    </row>
    <row r="50405" spans="36:311" x14ac:dyDescent="0.2">
      <c r="AJ50405" s="23"/>
      <c r="HH50405"/>
      <c r="IW50405" s="36"/>
      <c r="JI50405"/>
      <c r="JJ50405"/>
      <c r="KX50405" s="23"/>
      <c r="KY50405" s="23"/>
    </row>
    <row r="50406" spans="36:311" x14ac:dyDescent="0.2">
      <c r="AJ50406" s="23"/>
      <c r="HH50406"/>
      <c r="IW50406" s="36"/>
      <c r="JI50406"/>
      <c r="JJ50406"/>
      <c r="KX50406" s="23"/>
      <c r="KY50406" s="23"/>
    </row>
    <row r="50407" spans="36:311" x14ac:dyDescent="0.2">
      <c r="AJ50407" s="23"/>
      <c r="HH50407"/>
      <c r="IW50407" s="36"/>
      <c r="JI50407"/>
      <c r="JJ50407"/>
      <c r="KX50407" s="23"/>
      <c r="KY50407" s="23"/>
    </row>
    <row r="50408" spans="36:311" x14ac:dyDescent="0.2">
      <c r="AJ50408" s="23"/>
      <c r="HH50408"/>
      <c r="IW50408" s="36"/>
      <c r="JI50408"/>
      <c r="JJ50408"/>
      <c r="KX50408" s="23"/>
      <c r="KY50408" s="23"/>
    </row>
    <row r="50409" spans="36:311" x14ac:dyDescent="0.2">
      <c r="AJ50409" s="23"/>
      <c r="HH50409"/>
      <c r="IW50409" s="36"/>
      <c r="JI50409"/>
      <c r="JJ50409"/>
      <c r="KX50409" s="23"/>
      <c r="KY50409" s="23"/>
    </row>
    <row r="50410" spans="36:311" x14ac:dyDescent="0.2">
      <c r="AJ50410" s="23"/>
      <c r="HH50410"/>
      <c r="IW50410" s="36"/>
      <c r="JI50410"/>
      <c r="JJ50410"/>
      <c r="KX50410" s="23"/>
      <c r="KY50410" s="23"/>
    </row>
    <row r="50411" spans="36:311" x14ac:dyDescent="0.2">
      <c r="AJ50411" s="23"/>
      <c r="HH50411"/>
      <c r="IW50411" s="36"/>
      <c r="JI50411"/>
      <c r="JJ50411"/>
      <c r="KX50411" s="23"/>
      <c r="KY50411" s="23"/>
    </row>
    <row r="50412" spans="36:311" x14ac:dyDescent="0.2">
      <c r="AJ50412" s="23"/>
      <c r="HH50412"/>
      <c r="IW50412" s="36"/>
      <c r="JI50412"/>
      <c r="JJ50412"/>
      <c r="KX50412" s="23"/>
      <c r="KY50412" s="23"/>
    </row>
    <row r="50413" spans="36:311" x14ac:dyDescent="0.2">
      <c r="AJ50413" s="23"/>
      <c r="HH50413"/>
      <c r="IW50413" s="36"/>
      <c r="JI50413"/>
      <c r="JJ50413"/>
      <c r="KX50413" s="23"/>
      <c r="KY50413" s="23"/>
    </row>
    <row r="50414" spans="36:311" x14ac:dyDescent="0.2">
      <c r="AJ50414" s="23"/>
      <c r="HH50414"/>
      <c r="IW50414" s="36"/>
      <c r="JI50414"/>
      <c r="JJ50414"/>
      <c r="KX50414" s="23"/>
      <c r="KY50414" s="23"/>
    </row>
    <row r="50415" spans="36:311" x14ac:dyDescent="0.2">
      <c r="AJ50415" s="23"/>
      <c r="HH50415"/>
      <c r="IW50415" s="36"/>
      <c r="JI50415"/>
      <c r="JJ50415"/>
      <c r="KX50415" s="23"/>
      <c r="KY50415" s="23"/>
    </row>
    <row r="50416" spans="36:311" x14ac:dyDescent="0.2">
      <c r="AJ50416" s="23"/>
      <c r="HH50416"/>
      <c r="IW50416" s="36"/>
      <c r="JI50416"/>
      <c r="JJ50416"/>
      <c r="KX50416" s="23"/>
      <c r="KY50416" s="23"/>
    </row>
    <row r="50417" spans="36:311" x14ac:dyDescent="0.2">
      <c r="AJ50417" s="23"/>
      <c r="HH50417"/>
      <c r="IW50417" s="36"/>
      <c r="JI50417"/>
      <c r="JJ50417"/>
      <c r="KX50417" s="23"/>
      <c r="KY50417" s="23"/>
    </row>
    <row r="50418" spans="36:311" x14ac:dyDescent="0.2">
      <c r="AJ50418" s="23"/>
      <c r="HH50418"/>
      <c r="IW50418" s="36"/>
      <c r="JI50418"/>
      <c r="JJ50418"/>
      <c r="KX50418" s="23"/>
      <c r="KY50418" s="23"/>
    </row>
    <row r="50419" spans="36:311" x14ac:dyDescent="0.2">
      <c r="AJ50419" s="23"/>
      <c r="HH50419"/>
      <c r="IW50419" s="36"/>
      <c r="JI50419"/>
      <c r="JJ50419"/>
      <c r="KX50419" s="23"/>
      <c r="KY50419" s="23"/>
    </row>
    <row r="50420" spans="36:311" x14ac:dyDescent="0.2">
      <c r="AJ50420" s="23"/>
      <c r="HH50420"/>
      <c r="IW50420" s="36"/>
      <c r="JI50420"/>
      <c r="JJ50420"/>
      <c r="KX50420" s="23"/>
      <c r="KY50420" s="23"/>
    </row>
    <row r="50421" spans="36:311" x14ac:dyDescent="0.2">
      <c r="AJ50421" s="23"/>
      <c r="HH50421"/>
      <c r="IW50421" s="36"/>
      <c r="JI50421"/>
      <c r="JJ50421"/>
      <c r="KX50421" s="23"/>
      <c r="KY50421" s="23"/>
    </row>
    <row r="50422" spans="36:311" x14ac:dyDescent="0.2">
      <c r="AJ50422" s="23"/>
      <c r="HH50422"/>
      <c r="IW50422" s="36"/>
      <c r="JI50422"/>
      <c r="JJ50422"/>
      <c r="KX50422" s="23"/>
      <c r="KY50422" s="23"/>
    </row>
    <row r="50423" spans="36:311" x14ac:dyDescent="0.2">
      <c r="AJ50423" s="23"/>
      <c r="HH50423"/>
      <c r="IW50423" s="36"/>
      <c r="JI50423"/>
      <c r="JJ50423"/>
      <c r="KX50423" s="23"/>
      <c r="KY50423" s="23"/>
    </row>
    <row r="50424" spans="36:311" x14ac:dyDescent="0.2">
      <c r="AJ50424" s="23"/>
      <c r="HH50424"/>
      <c r="IW50424" s="36"/>
      <c r="JI50424"/>
      <c r="JJ50424"/>
      <c r="KX50424" s="23"/>
      <c r="KY50424" s="23"/>
    </row>
    <row r="50425" spans="36:311" x14ac:dyDescent="0.2">
      <c r="AJ50425" s="23"/>
      <c r="HH50425"/>
      <c r="IW50425" s="36"/>
      <c r="JI50425"/>
      <c r="JJ50425"/>
      <c r="KX50425" s="23"/>
      <c r="KY50425" s="23"/>
    </row>
    <row r="50426" spans="36:311" x14ac:dyDescent="0.2">
      <c r="AJ50426" s="23"/>
      <c r="HH50426"/>
      <c r="IW50426" s="36"/>
      <c r="JI50426"/>
      <c r="JJ50426"/>
      <c r="KX50426" s="23"/>
      <c r="KY50426" s="23"/>
    </row>
    <row r="50427" spans="36:311" x14ac:dyDescent="0.2">
      <c r="AJ50427" s="23"/>
      <c r="HH50427"/>
      <c r="IW50427" s="36"/>
      <c r="JI50427"/>
      <c r="JJ50427"/>
      <c r="KX50427" s="23"/>
      <c r="KY50427" s="23"/>
    </row>
    <row r="50428" spans="36:311" x14ac:dyDescent="0.2">
      <c r="AJ50428" s="23"/>
      <c r="HH50428"/>
      <c r="IW50428" s="36"/>
      <c r="JI50428"/>
      <c r="JJ50428"/>
      <c r="KX50428" s="23"/>
      <c r="KY50428" s="23"/>
    </row>
    <row r="50429" spans="36:311" x14ac:dyDescent="0.2">
      <c r="AJ50429" s="23"/>
      <c r="HH50429"/>
      <c r="IW50429" s="36"/>
      <c r="JI50429"/>
      <c r="JJ50429"/>
      <c r="KX50429" s="23"/>
      <c r="KY50429" s="23"/>
    </row>
    <row r="50430" spans="36:311" x14ac:dyDescent="0.2">
      <c r="AJ50430" s="23"/>
      <c r="HH50430"/>
      <c r="IW50430" s="36"/>
      <c r="JI50430"/>
      <c r="JJ50430"/>
      <c r="KX50430" s="23"/>
      <c r="KY50430" s="23"/>
    </row>
    <row r="50431" spans="36:311" x14ac:dyDescent="0.2">
      <c r="AJ50431" s="23"/>
      <c r="HH50431"/>
      <c r="IW50431" s="36"/>
      <c r="JI50431"/>
      <c r="JJ50431"/>
      <c r="KX50431" s="23"/>
      <c r="KY50431" s="23"/>
    </row>
    <row r="50432" spans="36:311" x14ac:dyDescent="0.2">
      <c r="AJ50432" s="23"/>
      <c r="HH50432"/>
      <c r="IW50432" s="36"/>
      <c r="JI50432"/>
      <c r="JJ50432"/>
      <c r="KX50432" s="23"/>
      <c r="KY50432" s="23"/>
    </row>
    <row r="50433" spans="36:311" x14ac:dyDescent="0.2">
      <c r="AJ50433" s="23"/>
      <c r="HH50433"/>
      <c r="IW50433" s="36"/>
      <c r="JI50433"/>
      <c r="JJ50433"/>
      <c r="KX50433" s="23"/>
      <c r="KY50433" s="23"/>
    </row>
    <row r="50434" spans="36:311" x14ac:dyDescent="0.2">
      <c r="AJ50434" s="23"/>
      <c r="HH50434"/>
      <c r="IW50434" s="36"/>
      <c r="JI50434"/>
      <c r="JJ50434"/>
      <c r="KX50434" s="23"/>
      <c r="KY50434" s="23"/>
    </row>
    <row r="50435" spans="36:311" x14ac:dyDescent="0.2">
      <c r="AJ50435" s="23"/>
      <c r="HH50435"/>
      <c r="IW50435" s="36"/>
      <c r="JI50435"/>
      <c r="JJ50435"/>
      <c r="KX50435" s="23"/>
      <c r="KY50435" s="23"/>
    </row>
    <row r="50436" spans="36:311" x14ac:dyDescent="0.2">
      <c r="AJ50436" s="23"/>
      <c r="HH50436"/>
      <c r="IW50436" s="36"/>
      <c r="JI50436"/>
      <c r="JJ50436"/>
      <c r="KX50436" s="23"/>
      <c r="KY50436" s="23"/>
    </row>
    <row r="50437" spans="36:311" x14ac:dyDescent="0.2">
      <c r="AJ50437" s="23"/>
      <c r="HH50437"/>
      <c r="IW50437" s="36"/>
      <c r="JI50437"/>
      <c r="JJ50437"/>
      <c r="KX50437" s="23"/>
      <c r="KY50437" s="23"/>
    </row>
    <row r="50438" spans="36:311" x14ac:dyDescent="0.2">
      <c r="AJ50438" s="23"/>
      <c r="HH50438"/>
      <c r="IW50438" s="36"/>
      <c r="JI50438"/>
      <c r="JJ50438"/>
      <c r="KX50438" s="23"/>
      <c r="KY50438" s="23"/>
    </row>
    <row r="50439" spans="36:311" x14ac:dyDescent="0.2">
      <c r="AJ50439" s="23"/>
      <c r="HH50439"/>
      <c r="IW50439" s="36"/>
      <c r="JI50439"/>
      <c r="JJ50439"/>
      <c r="KX50439" s="23"/>
      <c r="KY50439" s="23"/>
    </row>
    <row r="50440" spans="36:311" x14ac:dyDescent="0.2">
      <c r="AJ50440" s="23"/>
      <c r="HH50440"/>
      <c r="IW50440" s="36"/>
      <c r="JI50440"/>
      <c r="JJ50440"/>
      <c r="KX50440" s="23"/>
      <c r="KY50440" s="23"/>
    </row>
    <row r="50441" spans="36:311" x14ac:dyDescent="0.2">
      <c r="AJ50441" s="23"/>
      <c r="HH50441"/>
      <c r="IW50441" s="36"/>
      <c r="JI50441"/>
      <c r="JJ50441"/>
      <c r="KX50441" s="23"/>
      <c r="KY50441" s="23"/>
    </row>
    <row r="50442" spans="36:311" x14ac:dyDescent="0.2">
      <c r="AJ50442" s="23"/>
      <c r="HH50442"/>
      <c r="IW50442" s="36"/>
      <c r="JI50442"/>
      <c r="JJ50442"/>
      <c r="KX50442" s="23"/>
      <c r="KY50442" s="23"/>
    </row>
    <row r="50443" spans="36:311" x14ac:dyDescent="0.2">
      <c r="AJ50443" s="23"/>
      <c r="HH50443"/>
      <c r="IW50443" s="36"/>
      <c r="JI50443"/>
      <c r="JJ50443"/>
      <c r="KX50443" s="23"/>
      <c r="KY50443" s="23"/>
    </row>
    <row r="50444" spans="36:311" x14ac:dyDescent="0.2">
      <c r="AJ50444" s="23"/>
      <c r="HH50444"/>
      <c r="IW50444" s="36"/>
      <c r="JI50444"/>
      <c r="JJ50444"/>
      <c r="KX50444" s="23"/>
      <c r="KY50444" s="23"/>
    </row>
    <row r="50445" spans="36:311" x14ac:dyDescent="0.2">
      <c r="AJ50445" s="23"/>
      <c r="HH50445"/>
      <c r="IW50445" s="36"/>
      <c r="JI50445"/>
      <c r="JJ50445"/>
      <c r="KX50445" s="23"/>
      <c r="KY50445" s="23"/>
    </row>
    <row r="50446" spans="36:311" x14ac:dyDescent="0.2">
      <c r="AJ50446" s="23"/>
      <c r="HH50446"/>
      <c r="IW50446" s="36"/>
      <c r="JI50446"/>
      <c r="JJ50446"/>
      <c r="KX50446" s="23"/>
      <c r="KY50446" s="23"/>
    </row>
    <row r="50447" spans="36:311" x14ac:dyDescent="0.2">
      <c r="AJ50447" s="23"/>
      <c r="HH50447"/>
      <c r="IW50447" s="36"/>
      <c r="JI50447"/>
      <c r="JJ50447"/>
      <c r="KX50447" s="23"/>
      <c r="KY50447" s="23"/>
    </row>
    <row r="50448" spans="36:311" x14ac:dyDescent="0.2">
      <c r="AJ50448" s="23"/>
      <c r="HH50448"/>
      <c r="IW50448" s="36"/>
      <c r="JI50448"/>
      <c r="JJ50448"/>
      <c r="KX50448" s="23"/>
      <c r="KY50448" s="23"/>
    </row>
    <row r="50449" spans="36:311" x14ac:dyDescent="0.2">
      <c r="AJ50449" s="23"/>
      <c r="HH50449"/>
      <c r="IW50449" s="36"/>
      <c r="JI50449"/>
      <c r="JJ50449"/>
      <c r="KX50449" s="23"/>
      <c r="KY50449" s="23"/>
    </row>
    <row r="50450" spans="36:311" x14ac:dyDescent="0.2">
      <c r="AJ50450" s="23"/>
      <c r="HH50450"/>
      <c r="IW50450" s="36"/>
      <c r="JI50450"/>
      <c r="JJ50450"/>
      <c r="KX50450" s="23"/>
      <c r="KY50450" s="23"/>
    </row>
    <row r="50451" spans="36:311" x14ac:dyDescent="0.2">
      <c r="AJ50451" s="23"/>
      <c r="HH50451"/>
      <c r="IW50451" s="36"/>
      <c r="JI50451"/>
      <c r="JJ50451"/>
      <c r="KX50451" s="23"/>
      <c r="KY50451" s="23"/>
    </row>
    <row r="50452" spans="36:311" x14ac:dyDescent="0.2">
      <c r="AJ50452" s="23"/>
      <c r="HH50452"/>
      <c r="IW50452" s="36"/>
      <c r="JI50452"/>
      <c r="JJ50452"/>
      <c r="KX50452" s="23"/>
      <c r="KY50452" s="23"/>
    </row>
    <row r="50453" spans="36:311" x14ac:dyDescent="0.2">
      <c r="AJ50453" s="23"/>
      <c r="HH50453"/>
      <c r="IW50453" s="36"/>
      <c r="JI50453"/>
      <c r="JJ50453"/>
      <c r="KX50453" s="23"/>
      <c r="KY50453" s="23"/>
    </row>
    <row r="50454" spans="36:311" x14ac:dyDescent="0.2">
      <c r="AJ50454" s="23"/>
      <c r="HH50454"/>
      <c r="IW50454" s="36"/>
      <c r="JI50454"/>
      <c r="JJ50454"/>
      <c r="KX50454" s="23"/>
      <c r="KY50454" s="23"/>
    </row>
    <row r="50455" spans="36:311" x14ac:dyDescent="0.2">
      <c r="AJ50455" s="23"/>
      <c r="HH50455"/>
      <c r="IW50455" s="36"/>
      <c r="JI50455"/>
      <c r="JJ50455"/>
      <c r="KX50455" s="23"/>
      <c r="KY50455" s="23"/>
    </row>
    <row r="50456" spans="36:311" x14ac:dyDescent="0.2">
      <c r="AJ50456" s="23"/>
      <c r="HH50456"/>
      <c r="IW50456" s="36"/>
      <c r="JI50456"/>
      <c r="JJ50456"/>
      <c r="KX50456" s="23"/>
      <c r="KY50456" s="23"/>
    </row>
    <row r="50457" spans="36:311" x14ac:dyDescent="0.2">
      <c r="AJ50457" s="23"/>
      <c r="HH50457"/>
      <c r="IW50457" s="36"/>
      <c r="JI50457"/>
      <c r="JJ50457"/>
      <c r="KX50457" s="23"/>
      <c r="KY50457" s="23"/>
    </row>
    <row r="50458" spans="36:311" x14ac:dyDescent="0.2">
      <c r="AJ50458" s="23"/>
      <c r="HH50458"/>
      <c r="IW50458" s="36"/>
      <c r="JI50458"/>
      <c r="JJ50458"/>
      <c r="KX50458" s="23"/>
      <c r="KY50458" s="23"/>
    </row>
    <row r="50459" spans="36:311" x14ac:dyDescent="0.2">
      <c r="AJ50459" s="23"/>
      <c r="HH50459"/>
      <c r="IW50459" s="36"/>
      <c r="JI50459"/>
      <c r="JJ50459"/>
      <c r="KX50459" s="23"/>
      <c r="KY50459" s="23"/>
    </row>
    <row r="50460" spans="36:311" x14ac:dyDescent="0.2">
      <c r="AJ50460" s="23"/>
      <c r="HH50460"/>
      <c r="IW50460" s="36"/>
      <c r="JI50460"/>
      <c r="JJ50460"/>
      <c r="KX50460" s="23"/>
      <c r="KY50460" s="23"/>
    </row>
    <row r="50461" spans="36:311" x14ac:dyDescent="0.2">
      <c r="AJ50461" s="23"/>
      <c r="HH50461"/>
      <c r="IW50461" s="36"/>
      <c r="JI50461"/>
      <c r="JJ50461"/>
      <c r="KX50461" s="23"/>
      <c r="KY50461" s="23"/>
    </row>
    <row r="50462" spans="36:311" x14ac:dyDescent="0.2">
      <c r="AJ50462" s="23"/>
      <c r="HH50462"/>
      <c r="IW50462" s="36"/>
      <c r="JI50462"/>
      <c r="JJ50462"/>
      <c r="KX50462" s="23"/>
      <c r="KY50462" s="23"/>
    </row>
    <row r="50463" spans="36:311" x14ac:dyDescent="0.2">
      <c r="AJ50463" s="23"/>
      <c r="HH50463"/>
      <c r="IW50463" s="36"/>
      <c r="JI50463"/>
      <c r="JJ50463"/>
      <c r="KX50463" s="23"/>
      <c r="KY50463" s="23"/>
    </row>
    <row r="50464" spans="36:311" x14ac:dyDescent="0.2">
      <c r="AJ50464" s="23"/>
      <c r="HH50464"/>
      <c r="IW50464" s="36"/>
      <c r="JI50464"/>
      <c r="JJ50464"/>
      <c r="KX50464" s="23"/>
      <c r="KY50464" s="23"/>
    </row>
    <row r="50465" spans="36:311" x14ac:dyDescent="0.2">
      <c r="AJ50465" s="23"/>
      <c r="HH50465"/>
      <c r="IW50465" s="36"/>
      <c r="JI50465"/>
      <c r="JJ50465"/>
      <c r="KX50465" s="23"/>
      <c r="KY50465" s="23"/>
    </row>
    <row r="50466" spans="36:311" x14ac:dyDescent="0.2">
      <c r="AJ50466" s="23"/>
      <c r="HH50466"/>
      <c r="IW50466" s="36"/>
      <c r="JI50466"/>
      <c r="JJ50466"/>
      <c r="KX50466" s="23"/>
      <c r="KY50466" s="23"/>
    </row>
    <row r="50467" spans="36:311" x14ac:dyDescent="0.2">
      <c r="AJ50467" s="23"/>
      <c r="HH50467"/>
      <c r="IW50467" s="36"/>
      <c r="JI50467"/>
      <c r="JJ50467"/>
      <c r="KX50467" s="23"/>
      <c r="KY50467" s="23"/>
    </row>
    <row r="50468" spans="36:311" x14ac:dyDescent="0.2">
      <c r="AJ50468" s="23"/>
      <c r="HH50468"/>
      <c r="IW50468" s="36"/>
      <c r="JI50468"/>
      <c r="JJ50468"/>
      <c r="KX50468" s="23"/>
      <c r="KY50468" s="23"/>
    </row>
    <row r="50469" spans="36:311" x14ac:dyDescent="0.2">
      <c r="AJ50469" s="23"/>
      <c r="HH50469"/>
      <c r="IW50469" s="36"/>
      <c r="JI50469"/>
      <c r="JJ50469"/>
      <c r="KX50469" s="23"/>
      <c r="KY50469" s="23"/>
    </row>
    <row r="50470" spans="36:311" x14ac:dyDescent="0.2">
      <c r="AJ50470" s="23"/>
      <c r="HH50470"/>
      <c r="IW50470" s="36"/>
      <c r="JI50470"/>
      <c r="JJ50470"/>
      <c r="KX50470" s="23"/>
      <c r="KY50470" s="23"/>
    </row>
    <row r="50471" spans="36:311" x14ac:dyDescent="0.2">
      <c r="AJ50471" s="23"/>
      <c r="HH50471"/>
      <c r="IW50471" s="36"/>
      <c r="JI50471"/>
      <c r="JJ50471"/>
      <c r="KX50471" s="23"/>
      <c r="KY50471" s="23"/>
    </row>
    <row r="50472" spans="36:311" x14ac:dyDescent="0.2">
      <c r="AJ50472" s="23"/>
      <c r="HH50472"/>
      <c r="IW50472" s="36"/>
      <c r="JI50472"/>
      <c r="JJ50472"/>
      <c r="KX50472" s="23"/>
      <c r="KY50472" s="23"/>
    </row>
    <row r="50473" spans="36:311" x14ac:dyDescent="0.2">
      <c r="AJ50473" s="23"/>
      <c r="HH50473"/>
      <c r="IW50473" s="36"/>
      <c r="JI50473"/>
      <c r="JJ50473"/>
      <c r="KX50473" s="23"/>
      <c r="KY50473" s="23"/>
    </row>
    <row r="50474" spans="36:311" x14ac:dyDescent="0.2">
      <c r="AJ50474" s="23"/>
      <c r="HH50474"/>
      <c r="IW50474" s="36"/>
      <c r="JI50474"/>
      <c r="JJ50474"/>
      <c r="KX50474" s="23"/>
      <c r="KY50474" s="23"/>
    </row>
    <row r="50475" spans="36:311" x14ac:dyDescent="0.2">
      <c r="AJ50475" s="23"/>
      <c r="HH50475"/>
      <c r="IW50475" s="36"/>
      <c r="JI50475"/>
      <c r="JJ50475"/>
      <c r="KX50475" s="23"/>
      <c r="KY50475" s="23"/>
    </row>
    <row r="50476" spans="36:311" x14ac:dyDescent="0.2">
      <c r="AJ50476" s="23"/>
      <c r="HH50476"/>
      <c r="IW50476" s="36"/>
      <c r="JI50476"/>
      <c r="JJ50476"/>
      <c r="KX50476" s="23"/>
      <c r="KY50476" s="23"/>
    </row>
    <row r="50477" spans="36:311" x14ac:dyDescent="0.2">
      <c r="AJ50477" s="23"/>
      <c r="HH50477"/>
      <c r="IW50477" s="36"/>
      <c r="JI50477"/>
      <c r="JJ50477"/>
      <c r="KX50477" s="23"/>
      <c r="KY50477" s="23"/>
    </row>
    <row r="50478" spans="36:311" x14ac:dyDescent="0.2">
      <c r="AJ50478" s="23"/>
      <c r="HH50478"/>
      <c r="IW50478" s="36"/>
      <c r="JI50478"/>
      <c r="JJ50478"/>
      <c r="KX50478" s="23"/>
      <c r="KY50478" s="23"/>
    </row>
    <row r="50479" spans="36:311" x14ac:dyDescent="0.2">
      <c r="AJ50479" s="23"/>
      <c r="HH50479"/>
      <c r="IW50479" s="36"/>
      <c r="JI50479"/>
      <c r="JJ50479"/>
      <c r="KX50479" s="23"/>
      <c r="KY50479" s="23"/>
    </row>
    <row r="50480" spans="36:311" x14ac:dyDescent="0.2">
      <c r="AJ50480" s="23"/>
      <c r="HH50480"/>
      <c r="IW50480" s="36"/>
      <c r="JI50480"/>
      <c r="JJ50480"/>
      <c r="KX50480" s="23"/>
      <c r="KY50480" s="23"/>
    </row>
    <row r="50481" spans="36:311" x14ac:dyDescent="0.2">
      <c r="AJ50481" s="23"/>
      <c r="HH50481"/>
      <c r="IW50481" s="36"/>
      <c r="JI50481"/>
      <c r="JJ50481"/>
      <c r="KX50481" s="23"/>
      <c r="KY50481" s="23"/>
    </row>
    <row r="50482" spans="36:311" x14ac:dyDescent="0.2">
      <c r="AJ50482" s="23"/>
      <c r="HH50482"/>
      <c r="IW50482" s="36"/>
      <c r="JI50482"/>
      <c r="JJ50482"/>
      <c r="KX50482" s="23"/>
      <c r="KY50482" s="23"/>
    </row>
    <row r="50483" spans="36:311" x14ac:dyDescent="0.2">
      <c r="AJ50483" s="23"/>
      <c r="HH50483"/>
      <c r="IW50483" s="36"/>
      <c r="JI50483"/>
      <c r="JJ50483"/>
      <c r="KX50483" s="23"/>
      <c r="KY50483" s="23"/>
    </row>
    <row r="50484" spans="36:311" x14ac:dyDescent="0.2">
      <c r="AJ50484" s="23"/>
      <c r="HH50484"/>
      <c r="IW50484" s="36"/>
      <c r="JI50484"/>
      <c r="JJ50484"/>
      <c r="KX50484" s="23"/>
      <c r="KY50484" s="23"/>
    </row>
    <row r="50485" spans="36:311" x14ac:dyDescent="0.2">
      <c r="AJ50485" s="23"/>
      <c r="HH50485"/>
      <c r="IW50485" s="36"/>
      <c r="JI50485"/>
      <c r="JJ50485"/>
      <c r="KX50485" s="23"/>
      <c r="KY50485" s="23"/>
    </row>
    <row r="50486" spans="36:311" x14ac:dyDescent="0.2">
      <c r="AJ50486" s="23"/>
      <c r="HH50486"/>
      <c r="IW50486" s="36"/>
      <c r="JI50486"/>
      <c r="JJ50486"/>
      <c r="KX50486" s="23"/>
      <c r="KY50486" s="23"/>
    </row>
    <row r="50487" spans="36:311" x14ac:dyDescent="0.2">
      <c r="AJ50487" s="23"/>
      <c r="HH50487"/>
      <c r="IW50487" s="36"/>
      <c r="JI50487"/>
      <c r="JJ50487"/>
      <c r="KX50487" s="23"/>
      <c r="KY50487" s="23"/>
    </row>
    <row r="50488" spans="36:311" x14ac:dyDescent="0.2">
      <c r="AJ50488" s="23"/>
      <c r="HH50488"/>
      <c r="IW50488" s="36"/>
      <c r="JI50488"/>
      <c r="JJ50488"/>
      <c r="KX50488" s="23"/>
      <c r="KY50488" s="23"/>
    </row>
    <row r="50489" spans="36:311" x14ac:dyDescent="0.2">
      <c r="AJ50489" s="23"/>
      <c r="HH50489"/>
      <c r="IW50489" s="36"/>
      <c r="JI50489"/>
      <c r="JJ50489"/>
      <c r="KX50489" s="23"/>
      <c r="KY50489" s="23"/>
    </row>
    <row r="50490" spans="36:311" x14ac:dyDescent="0.2">
      <c r="AJ50490" s="23"/>
      <c r="HH50490"/>
      <c r="IW50490" s="36"/>
      <c r="JI50490"/>
      <c r="JJ50490"/>
      <c r="KX50490" s="23"/>
      <c r="KY50490" s="23"/>
    </row>
    <row r="50491" spans="36:311" x14ac:dyDescent="0.2">
      <c r="AJ50491" s="23"/>
      <c r="HH50491"/>
      <c r="IW50491" s="36"/>
      <c r="JI50491"/>
      <c r="JJ50491"/>
      <c r="KX50491" s="23"/>
      <c r="KY50491" s="23"/>
    </row>
    <row r="50492" spans="36:311" x14ac:dyDescent="0.2">
      <c r="AJ50492" s="23"/>
      <c r="HH50492"/>
      <c r="IW50492" s="36"/>
      <c r="JI50492"/>
      <c r="JJ50492"/>
      <c r="KX50492" s="23"/>
      <c r="KY50492" s="23"/>
    </row>
    <row r="50493" spans="36:311" x14ac:dyDescent="0.2">
      <c r="AJ50493" s="23"/>
      <c r="HH50493"/>
      <c r="IW50493" s="36"/>
      <c r="JI50493"/>
      <c r="JJ50493"/>
      <c r="KX50493" s="23"/>
      <c r="KY50493" s="23"/>
    </row>
    <row r="50494" spans="36:311" x14ac:dyDescent="0.2">
      <c r="AJ50494" s="23"/>
      <c r="HH50494"/>
      <c r="IW50494" s="36"/>
      <c r="JI50494"/>
      <c r="JJ50494"/>
      <c r="KX50494" s="23"/>
      <c r="KY50494" s="23"/>
    </row>
    <row r="50495" spans="36:311" x14ac:dyDescent="0.2">
      <c r="AJ50495" s="23"/>
      <c r="HH50495"/>
      <c r="IW50495" s="36"/>
      <c r="JI50495"/>
      <c r="JJ50495"/>
      <c r="KX50495" s="23"/>
      <c r="KY50495" s="23"/>
    </row>
    <row r="50496" spans="36:311" x14ac:dyDescent="0.2">
      <c r="AJ50496" s="23"/>
      <c r="HH50496"/>
      <c r="IW50496" s="36"/>
      <c r="JI50496"/>
      <c r="JJ50496"/>
      <c r="KX50496" s="23"/>
      <c r="KY50496" s="23"/>
    </row>
    <row r="50497" spans="36:311" x14ac:dyDescent="0.2">
      <c r="AJ50497" s="23"/>
      <c r="HH50497"/>
      <c r="IW50497" s="36"/>
      <c r="JI50497"/>
      <c r="JJ50497"/>
      <c r="KX50497" s="23"/>
      <c r="KY50497" s="23"/>
    </row>
    <row r="50498" spans="36:311" x14ac:dyDescent="0.2">
      <c r="AJ50498" s="23"/>
      <c r="HH50498"/>
      <c r="IW50498" s="36"/>
      <c r="JI50498"/>
      <c r="JJ50498"/>
      <c r="KX50498" s="23"/>
      <c r="KY50498" s="23"/>
    </row>
    <row r="50499" spans="36:311" x14ac:dyDescent="0.2">
      <c r="AJ50499" s="23"/>
      <c r="HH50499"/>
      <c r="IW50499" s="36"/>
      <c r="JI50499"/>
      <c r="JJ50499"/>
      <c r="KX50499" s="23"/>
      <c r="KY50499" s="23"/>
    </row>
    <row r="50500" spans="36:311" x14ac:dyDescent="0.2">
      <c r="AJ50500" s="23"/>
      <c r="HH50500"/>
      <c r="IW50500" s="36"/>
      <c r="JI50500"/>
      <c r="JJ50500"/>
      <c r="KX50500" s="23"/>
      <c r="KY50500" s="23"/>
    </row>
    <row r="50501" spans="36:311" x14ac:dyDescent="0.2">
      <c r="AJ50501" s="23"/>
      <c r="HH50501"/>
      <c r="IW50501" s="36"/>
      <c r="JI50501"/>
      <c r="JJ50501"/>
      <c r="KX50501" s="23"/>
      <c r="KY50501" s="23"/>
    </row>
    <row r="50502" spans="36:311" x14ac:dyDescent="0.2">
      <c r="AJ50502" s="23"/>
      <c r="HH50502"/>
      <c r="IW50502" s="36"/>
      <c r="JI50502"/>
      <c r="JJ50502"/>
      <c r="KX50502" s="23"/>
      <c r="KY50502" s="23"/>
    </row>
    <row r="50503" spans="36:311" x14ac:dyDescent="0.2">
      <c r="AJ50503" s="23"/>
      <c r="HH50503"/>
      <c r="IW50503" s="36"/>
      <c r="JI50503"/>
      <c r="JJ50503"/>
      <c r="KX50503" s="23"/>
      <c r="KY50503" s="23"/>
    </row>
    <row r="50504" spans="36:311" x14ac:dyDescent="0.2">
      <c r="AJ50504" s="23"/>
      <c r="HH50504"/>
      <c r="IW50504" s="36"/>
      <c r="JI50504"/>
      <c r="JJ50504"/>
      <c r="KX50504" s="23"/>
      <c r="KY50504" s="23"/>
    </row>
    <row r="50505" spans="36:311" x14ac:dyDescent="0.2">
      <c r="AJ50505" s="23"/>
      <c r="HH50505"/>
      <c r="IW50505" s="36"/>
      <c r="JI50505"/>
      <c r="JJ50505"/>
      <c r="KX50505" s="23"/>
      <c r="KY50505" s="23"/>
    </row>
    <row r="50506" spans="36:311" x14ac:dyDescent="0.2">
      <c r="AJ50506" s="23"/>
      <c r="HH50506"/>
      <c r="IW50506" s="36"/>
      <c r="JI50506"/>
      <c r="JJ50506"/>
      <c r="KX50506" s="23"/>
      <c r="KY50506" s="23"/>
    </row>
    <row r="50507" spans="36:311" x14ac:dyDescent="0.2">
      <c r="AJ50507" s="23"/>
      <c r="HH50507"/>
      <c r="IW50507" s="36"/>
      <c r="JI50507"/>
      <c r="JJ50507"/>
      <c r="KX50507" s="23"/>
      <c r="KY50507" s="23"/>
    </row>
    <row r="50508" spans="36:311" x14ac:dyDescent="0.2">
      <c r="AJ50508" s="23"/>
      <c r="HH50508"/>
      <c r="IW50508" s="36"/>
      <c r="JI50508"/>
      <c r="JJ50508"/>
      <c r="KX50508" s="23"/>
      <c r="KY50508" s="23"/>
    </row>
    <row r="50509" spans="36:311" x14ac:dyDescent="0.2">
      <c r="AJ50509" s="23"/>
      <c r="HH50509"/>
      <c r="IW50509" s="36"/>
      <c r="JI50509"/>
      <c r="JJ50509"/>
      <c r="KX50509" s="23"/>
      <c r="KY50509" s="23"/>
    </row>
    <row r="50510" spans="36:311" x14ac:dyDescent="0.2">
      <c r="AJ50510" s="23"/>
      <c r="HH50510"/>
      <c r="IW50510" s="36"/>
      <c r="JI50510"/>
      <c r="JJ50510"/>
      <c r="KX50510" s="23"/>
      <c r="KY50510" s="23"/>
    </row>
    <row r="50511" spans="36:311" x14ac:dyDescent="0.2">
      <c r="AJ50511" s="23"/>
      <c r="HH50511"/>
      <c r="IW50511" s="36"/>
      <c r="JI50511"/>
      <c r="JJ50511"/>
      <c r="KX50511" s="23"/>
      <c r="KY50511" s="23"/>
    </row>
    <row r="50512" spans="36:311" x14ac:dyDescent="0.2">
      <c r="AJ50512" s="23"/>
      <c r="HH50512"/>
      <c r="IW50512" s="36"/>
      <c r="JI50512"/>
      <c r="JJ50512"/>
      <c r="KX50512" s="23"/>
      <c r="KY50512" s="23"/>
    </row>
    <row r="50513" spans="36:311" x14ac:dyDescent="0.2">
      <c r="AJ50513" s="23"/>
      <c r="HH50513"/>
      <c r="IW50513" s="36"/>
      <c r="JI50513"/>
      <c r="JJ50513"/>
      <c r="KX50513" s="23"/>
      <c r="KY50513" s="23"/>
    </row>
    <row r="50514" spans="36:311" x14ac:dyDescent="0.2">
      <c r="AJ50514" s="23"/>
      <c r="HH50514"/>
      <c r="IW50514" s="36"/>
      <c r="JI50514"/>
      <c r="JJ50514"/>
      <c r="KX50514" s="23"/>
      <c r="KY50514" s="23"/>
    </row>
    <row r="50515" spans="36:311" x14ac:dyDescent="0.2">
      <c r="AJ50515" s="23"/>
      <c r="HH50515"/>
      <c r="IW50515" s="36"/>
      <c r="JI50515"/>
      <c r="JJ50515"/>
      <c r="KX50515" s="23"/>
      <c r="KY50515" s="23"/>
    </row>
    <row r="50516" spans="36:311" x14ac:dyDescent="0.2">
      <c r="AJ50516" s="23"/>
      <c r="HH50516"/>
      <c r="IW50516" s="36"/>
      <c r="JI50516"/>
      <c r="JJ50516"/>
      <c r="KX50516" s="23"/>
      <c r="KY50516" s="23"/>
    </row>
    <row r="50517" spans="36:311" x14ac:dyDescent="0.2">
      <c r="AJ50517" s="23"/>
      <c r="HH50517"/>
      <c r="IW50517" s="36"/>
      <c r="JI50517"/>
      <c r="JJ50517"/>
      <c r="KX50517" s="23"/>
      <c r="KY50517" s="23"/>
    </row>
    <row r="50518" spans="36:311" x14ac:dyDescent="0.2">
      <c r="AJ50518" s="23"/>
      <c r="HH50518"/>
      <c r="IW50518" s="36"/>
      <c r="JI50518"/>
      <c r="JJ50518"/>
      <c r="KX50518" s="23"/>
      <c r="KY50518" s="23"/>
    </row>
    <row r="50519" spans="36:311" x14ac:dyDescent="0.2">
      <c r="AJ50519" s="23"/>
      <c r="HH50519"/>
      <c r="IW50519" s="36"/>
      <c r="JI50519"/>
      <c r="JJ50519"/>
      <c r="KX50519" s="23"/>
      <c r="KY50519" s="23"/>
    </row>
    <row r="50520" spans="36:311" x14ac:dyDescent="0.2">
      <c r="AJ50520" s="23"/>
      <c r="HH50520"/>
      <c r="IW50520" s="36"/>
      <c r="JI50520"/>
      <c r="JJ50520"/>
      <c r="KX50520" s="23"/>
      <c r="KY50520" s="23"/>
    </row>
    <row r="50521" spans="36:311" x14ac:dyDescent="0.2">
      <c r="AJ50521" s="23"/>
      <c r="HH50521"/>
      <c r="IW50521" s="36"/>
      <c r="JI50521"/>
      <c r="JJ50521"/>
      <c r="KX50521" s="23"/>
      <c r="KY50521" s="23"/>
    </row>
    <row r="50522" spans="36:311" x14ac:dyDescent="0.2">
      <c r="AJ50522" s="23"/>
      <c r="HH50522"/>
      <c r="IW50522" s="36"/>
      <c r="JI50522"/>
      <c r="JJ50522"/>
      <c r="KX50522" s="23"/>
      <c r="KY50522" s="23"/>
    </row>
    <row r="50523" spans="36:311" x14ac:dyDescent="0.2">
      <c r="AJ50523" s="23"/>
      <c r="HH50523"/>
      <c r="IW50523" s="36"/>
      <c r="JI50523"/>
      <c r="JJ50523"/>
      <c r="KX50523" s="23"/>
      <c r="KY50523" s="23"/>
    </row>
    <row r="50524" spans="36:311" x14ac:dyDescent="0.2">
      <c r="AJ50524" s="23"/>
      <c r="HH50524"/>
      <c r="IW50524" s="36"/>
      <c r="JI50524"/>
      <c r="JJ50524"/>
      <c r="KX50524" s="23"/>
      <c r="KY50524" s="23"/>
    </row>
    <row r="50525" spans="36:311" x14ac:dyDescent="0.2">
      <c r="AJ50525" s="23"/>
      <c r="HH50525"/>
      <c r="IW50525" s="36"/>
      <c r="JI50525"/>
      <c r="JJ50525"/>
      <c r="KX50525" s="23"/>
      <c r="KY50525" s="23"/>
    </row>
    <row r="50526" spans="36:311" x14ac:dyDescent="0.2">
      <c r="AJ50526" s="23"/>
      <c r="HH50526"/>
      <c r="IW50526" s="36"/>
      <c r="JI50526"/>
      <c r="JJ50526"/>
      <c r="KX50526" s="23"/>
      <c r="KY50526" s="23"/>
    </row>
    <row r="50527" spans="36:311" x14ac:dyDescent="0.2">
      <c r="AJ50527" s="23"/>
      <c r="HH50527"/>
      <c r="IW50527" s="36"/>
      <c r="JI50527"/>
      <c r="JJ50527"/>
      <c r="KX50527" s="23"/>
      <c r="KY50527" s="23"/>
    </row>
    <row r="50528" spans="36:311" x14ac:dyDescent="0.2">
      <c r="AJ50528" s="23"/>
      <c r="HH50528"/>
      <c r="IW50528" s="36"/>
      <c r="JI50528"/>
      <c r="JJ50528"/>
      <c r="KX50528" s="23"/>
      <c r="KY50528" s="23"/>
    </row>
    <row r="50529" spans="36:311" x14ac:dyDescent="0.2">
      <c r="AJ50529" s="23"/>
      <c r="HH50529"/>
      <c r="IW50529" s="36"/>
      <c r="JI50529"/>
      <c r="JJ50529"/>
      <c r="KX50529" s="23"/>
      <c r="KY50529" s="23"/>
    </row>
    <row r="50530" spans="36:311" x14ac:dyDescent="0.2">
      <c r="AJ50530" s="23"/>
      <c r="HH50530"/>
      <c r="IW50530" s="36"/>
      <c r="JI50530"/>
      <c r="JJ50530"/>
      <c r="KX50530" s="23"/>
      <c r="KY50530" s="23"/>
    </row>
    <row r="50531" spans="36:311" x14ac:dyDescent="0.2">
      <c r="AJ50531" s="23"/>
      <c r="HH50531"/>
      <c r="IW50531" s="36"/>
      <c r="JI50531"/>
      <c r="JJ50531"/>
      <c r="KX50531" s="23"/>
      <c r="KY50531" s="23"/>
    </row>
    <row r="50532" spans="36:311" x14ac:dyDescent="0.2">
      <c r="AJ50532" s="23"/>
      <c r="HH50532"/>
      <c r="IW50532" s="36"/>
      <c r="JI50532"/>
      <c r="JJ50532"/>
      <c r="KX50532" s="23"/>
      <c r="KY50532" s="23"/>
    </row>
    <row r="50533" spans="36:311" x14ac:dyDescent="0.2">
      <c r="AJ50533" s="23"/>
      <c r="HH50533"/>
      <c r="IW50533" s="36"/>
      <c r="JI50533"/>
      <c r="JJ50533"/>
      <c r="KX50533" s="23"/>
      <c r="KY50533" s="23"/>
    </row>
    <row r="50534" spans="36:311" x14ac:dyDescent="0.2">
      <c r="AJ50534" s="23"/>
      <c r="HH50534"/>
      <c r="IW50534" s="36"/>
      <c r="JI50534"/>
      <c r="JJ50534"/>
      <c r="KX50534" s="23"/>
      <c r="KY50534" s="23"/>
    </row>
    <row r="50535" spans="36:311" x14ac:dyDescent="0.2">
      <c r="AJ50535" s="23"/>
      <c r="HH50535"/>
      <c r="IW50535" s="36"/>
      <c r="JI50535"/>
      <c r="JJ50535"/>
      <c r="KX50535" s="23"/>
      <c r="KY50535" s="23"/>
    </row>
    <row r="50536" spans="36:311" x14ac:dyDescent="0.2">
      <c r="AJ50536" s="23"/>
      <c r="HH50536"/>
      <c r="IW50536" s="36"/>
      <c r="JI50536"/>
      <c r="JJ50536"/>
      <c r="KX50536" s="23"/>
      <c r="KY50536" s="23"/>
    </row>
    <row r="50537" spans="36:311" x14ac:dyDescent="0.2">
      <c r="AJ50537" s="23"/>
      <c r="HH50537"/>
      <c r="IW50537" s="36"/>
      <c r="JI50537"/>
      <c r="JJ50537"/>
      <c r="KX50537" s="23"/>
      <c r="KY50537" s="23"/>
    </row>
    <row r="50538" spans="36:311" x14ac:dyDescent="0.2">
      <c r="AJ50538" s="23"/>
      <c r="HH50538"/>
      <c r="IW50538" s="36"/>
      <c r="JI50538"/>
      <c r="JJ50538"/>
      <c r="KX50538" s="23"/>
      <c r="KY50538" s="23"/>
    </row>
    <row r="50539" spans="36:311" x14ac:dyDescent="0.2">
      <c r="AJ50539" s="23"/>
      <c r="HH50539"/>
      <c r="IW50539" s="36"/>
      <c r="JI50539"/>
      <c r="JJ50539"/>
      <c r="KX50539" s="23"/>
      <c r="KY50539" s="23"/>
    </row>
    <row r="50540" spans="36:311" x14ac:dyDescent="0.2">
      <c r="AJ50540" s="23"/>
      <c r="HH50540"/>
      <c r="IW50540" s="36"/>
      <c r="JI50540"/>
      <c r="JJ50540"/>
      <c r="KX50540" s="23"/>
      <c r="KY50540" s="23"/>
    </row>
    <row r="50541" spans="36:311" x14ac:dyDescent="0.2">
      <c r="AJ50541" s="23"/>
      <c r="HH50541"/>
      <c r="IW50541" s="36"/>
      <c r="JI50541"/>
      <c r="JJ50541"/>
      <c r="KX50541" s="23"/>
      <c r="KY50541" s="23"/>
    </row>
    <row r="50542" spans="36:311" x14ac:dyDescent="0.2">
      <c r="AJ50542" s="23"/>
      <c r="HH50542"/>
      <c r="IW50542" s="36"/>
      <c r="JI50542"/>
      <c r="JJ50542"/>
      <c r="KX50542" s="23"/>
      <c r="KY50542" s="23"/>
    </row>
    <row r="50543" spans="36:311" x14ac:dyDescent="0.2">
      <c r="AJ50543" s="23"/>
      <c r="HH50543"/>
      <c r="IW50543" s="36"/>
      <c r="JI50543"/>
      <c r="JJ50543"/>
      <c r="KX50543" s="23"/>
      <c r="KY50543" s="23"/>
    </row>
    <row r="50544" spans="36:311" x14ac:dyDescent="0.2">
      <c r="AJ50544" s="23"/>
      <c r="HH50544"/>
      <c r="IW50544" s="36"/>
      <c r="JI50544"/>
      <c r="JJ50544"/>
      <c r="KX50544" s="23"/>
      <c r="KY50544" s="23"/>
    </row>
    <row r="50545" spans="36:311" x14ac:dyDescent="0.2">
      <c r="AJ50545" s="23"/>
      <c r="HH50545"/>
      <c r="IW50545" s="36"/>
      <c r="JI50545"/>
      <c r="JJ50545"/>
      <c r="KX50545" s="23"/>
      <c r="KY50545" s="23"/>
    </row>
    <row r="50546" spans="36:311" x14ac:dyDescent="0.2">
      <c r="AJ50546" s="23"/>
      <c r="HH50546"/>
      <c r="IW50546" s="36"/>
      <c r="JI50546"/>
      <c r="JJ50546"/>
      <c r="KX50546" s="23"/>
      <c r="KY50546" s="23"/>
    </row>
    <row r="50547" spans="36:311" x14ac:dyDescent="0.2">
      <c r="AJ50547" s="23"/>
      <c r="HH50547"/>
      <c r="IW50547" s="36"/>
      <c r="JI50547"/>
      <c r="JJ50547"/>
      <c r="KX50547" s="23"/>
      <c r="KY50547" s="23"/>
    </row>
    <row r="50548" spans="36:311" x14ac:dyDescent="0.2">
      <c r="AJ50548" s="23"/>
      <c r="HH50548"/>
      <c r="IW50548" s="36"/>
      <c r="JI50548"/>
      <c r="JJ50548"/>
      <c r="KX50548" s="23"/>
      <c r="KY50548" s="23"/>
    </row>
    <row r="50549" spans="36:311" x14ac:dyDescent="0.2">
      <c r="AJ50549" s="23"/>
      <c r="HH50549"/>
      <c r="IW50549" s="36"/>
      <c r="JI50549"/>
      <c r="JJ50549"/>
      <c r="KX50549" s="23"/>
      <c r="KY50549" s="23"/>
    </row>
    <row r="50550" spans="36:311" x14ac:dyDescent="0.2">
      <c r="AJ50550" s="23"/>
      <c r="HH50550"/>
      <c r="IW50550" s="36"/>
      <c r="JI50550"/>
      <c r="JJ50550"/>
      <c r="KX50550" s="23"/>
      <c r="KY50550" s="23"/>
    </row>
    <row r="50551" spans="36:311" x14ac:dyDescent="0.2">
      <c r="AJ50551" s="23"/>
      <c r="HH50551"/>
      <c r="IW50551" s="36"/>
      <c r="JI50551"/>
      <c r="JJ50551"/>
      <c r="KX50551" s="23"/>
      <c r="KY50551" s="23"/>
    </row>
    <row r="50552" spans="36:311" x14ac:dyDescent="0.2">
      <c r="AJ50552" s="23"/>
      <c r="HH50552"/>
      <c r="IW50552" s="36"/>
      <c r="JI50552"/>
      <c r="JJ50552"/>
      <c r="KX50552" s="23"/>
      <c r="KY50552" s="23"/>
    </row>
    <row r="50553" spans="36:311" x14ac:dyDescent="0.2">
      <c r="AJ50553" s="23"/>
      <c r="HH50553"/>
      <c r="IW50553" s="36"/>
      <c r="JI50553"/>
      <c r="JJ50553"/>
      <c r="KX50553" s="23"/>
      <c r="KY50553" s="23"/>
    </row>
    <row r="50554" spans="36:311" x14ac:dyDescent="0.2">
      <c r="AJ50554" s="23"/>
      <c r="HH50554"/>
      <c r="IW50554" s="36"/>
      <c r="JI50554"/>
      <c r="JJ50554"/>
      <c r="KX50554" s="23"/>
      <c r="KY50554" s="23"/>
    </row>
    <row r="50555" spans="36:311" x14ac:dyDescent="0.2">
      <c r="AJ50555" s="23"/>
      <c r="HH50555"/>
      <c r="IW50555" s="36"/>
      <c r="JI50555"/>
      <c r="JJ50555"/>
      <c r="KX50555" s="23"/>
      <c r="KY50555" s="23"/>
    </row>
    <row r="50556" spans="36:311" x14ac:dyDescent="0.2">
      <c r="AJ50556" s="23"/>
      <c r="HH50556"/>
      <c r="IW50556" s="36"/>
      <c r="JI50556"/>
      <c r="JJ50556"/>
      <c r="KX50556" s="23"/>
      <c r="KY50556" s="23"/>
    </row>
    <row r="50557" spans="36:311" x14ac:dyDescent="0.2">
      <c r="AJ50557" s="23"/>
      <c r="HH50557"/>
      <c r="IW50557" s="36"/>
      <c r="JI50557"/>
      <c r="JJ50557"/>
      <c r="KX50557" s="23"/>
      <c r="KY50557" s="23"/>
    </row>
    <row r="50558" spans="36:311" x14ac:dyDescent="0.2">
      <c r="AJ50558" s="23"/>
      <c r="HH50558"/>
      <c r="IW50558" s="36"/>
      <c r="JI50558"/>
      <c r="JJ50558"/>
      <c r="KX50558" s="23"/>
      <c r="KY50558" s="23"/>
    </row>
    <row r="50559" spans="36:311" x14ac:dyDescent="0.2">
      <c r="AJ50559" s="23"/>
      <c r="HH50559"/>
      <c r="IW50559" s="36"/>
      <c r="JI50559"/>
      <c r="JJ50559"/>
      <c r="KX50559" s="23"/>
      <c r="KY50559" s="23"/>
    </row>
    <row r="50560" spans="36:311" x14ac:dyDescent="0.2">
      <c r="AJ50560" s="23"/>
      <c r="HH50560"/>
      <c r="IW50560" s="36"/>
      <c r="JI50560"/>
      <c r="JJ50560"/>
      <c r="KX50560" s="23"/>
      <c r="KY50560" s="23"/>
    </row>
    <row r="50561" spans="36:311" x14ac:dyDescent="0.2">
      <c r="AJ50561" s="23"/>
      <c r="HH50561"/>
      <c r="IW50561" s="36"/>
      <c r="JI50561"/>
      <c r="JJ50561"/>
      <c r="KX50561" s="23"/>
      <c r="KY50561" s="23"/>
    </row>
    <row r="50562" spans="36:311" x14ac:dyDescent="0.2">
      <c r="AJ50562" s="23"/>
      <c r="HH50562"/>
      <c r="IW50562" s="36"/>
      <c r="JI50562"/>
      <c r="JJ50562"/>
      <c r="KX50562" s="23"/>
      <c r="KY50562" s="23"/>
    </row>
    <row r="50563" spans="36:311" x14ac:dyDescent="0.2">
      <c r="AJ50563" s="23"/>
      <c r="HH50563"/>
      <c r="IW50563" s="36"/>
      <c r="JI50563"/>
      <c r="JJ50563"/>
      <c r="KX50563" s="23"/>
      <c r="KY50563" s="23"/>
    </row>
    <row r="50564" spans="36:311" x14ac:dyDescent="0.2">
      <c r="AJ50564" s="23"/>
      <c r="HH50564"/>
      <c r="IW50564" s="36"/>
      <c r="JI50564"/>
      <c r="JJ50564"/>
      <c r="KX50564" s="23"/>
      <c r="KY50564" s="23"/>
    </row>
    <row r="50565" spans="36:311" x14ac:dyDescent="0.2">
      <c r="AJ50565" s="23"/>
      <c r="HH50565"/>
      <c r="IW50565" s="36"/>
      <c r="JI50565"/>
      <c r="JJ50565"/>
      <c r="KX50565" s="23"/>
      <c r="KY50565" s="23"/>
    </row>
    <row r="50566" spans="36:311" x14ac:dyDescent="0.2">
      <c r="AJ50566" s="23"/>
      <c r="HH50566"/>
      <c r="IW50566" s="36"/>
      <c r="JI50566"/>
      <c r="JJ50566"/>
      <c r="KX50566" s="23"/>
      <c r="KY50566" s="23"/>
    </row>
    <row r="50567" spans="36:311" x14ac:dyDescent="0.2">
      <c r="AJ50567" s="23"/>
      <c r="HH50567"/>
      <c r="IW50567" s="36"/>
      <c r="JI50567"/>
      <c r="JJ50567"/>
      <c r="KX50567" s="23"/>
      <c r="KY50567" s="23"/>
    </row>
    <row r="50568" spans="36:311" x14ac:dyDescent="0.2">
      <c r="AJ50568" s="23"/>
      <c r="HH50568"/>
      <c r="IW50568" s="36"/>
      <c r="JI50568"/>
      <c r="JJ50568"/>
      <c r="KX50568" s="23"/>
      <c r="KY50568" s="23"/>
    </row>
    <row r="50569" spans="36:311" x14ac:dyDescent="0.2">
      <c r="AJ50569" s="23"/>
      <c r="HH50569"/>
      <c r="IW50569" s="36"/>
      <c r="JI50569"/>
      <c r="JJ50569"/>
      <c r="KX50569" s="23"/>
      <c r="KY50569" s="23"/>
    </row>
    <row r="50570" spans="36:311" x14ac:dyDescent="0.2">
      <c r="AJ50570" s="23"/>
      <c r="HH50570"/>
      <c r="IW50570" s="36"/>
      <c r="JI50570"/>
      <c r="JJ50570"/>
      <c r="KX50570" s="23"/>
      <c r="KY50570" s="23"/>
    </row>
    <row r="50571" spans="36:311" x14ac:dyDescent="0.2">
      <c r="AJ50571" s="23"/>
      <c r="HH50571"/>
      <c r="IW50571" s="36"/>
      <c r="JI50571"/>
      <c r="JJ50571"/>
      <c r="KX50571" s="23"/>
      <c r="KY50571" s="23"/>
    </row>
    <row r="50572" spans="36:311" x14ac:dyDescent="0.2">
      <c r="AJ50572" s="23"/>
      <c r="HH50572"/>
      <c r="IW50572" s="36"/>
      <c r="JI50572"/>
      <c r="JJ50572"/>
      <c r="KX50572" s="23"/>
      <c r="KY50572" s="23"/>
    </row>
    <row r="50573" spans="36:311" x14ac:dyDescent="0.2">
      <c r="AJ50573" s="23"/>
      <c r="HH50573"/>
      <c r="IW50573" s="36"/>
      <c r="JI50573"/>
      <c r="JJ50573"/>
      <c r="KX50573" s="23"/>
      <c r="KY50573" s="23"/>
    </row>
    <row r="50574" spans="36:311" x14ac:dyDescent="0.2">
      <c r="AJ50574" s="23"/>
      <c r="HH50574"/>
      <c r="IW50574" s="36"/>
      <c r="JI50574"/>
      <c r="JJ50574"/>
      <c r="KX50574" s="23"/>
      <c r="KY50574" s="23"/>
    </row>
    <row r="50575" spans="36:311" x14ac:dyDescent="0.2">
      <c r="AJ50575" s="23"/>
      <c r="HH50575"/>
      <c r="IW50575" s="36"/>
      <c r="JI50575"/>
      <c r="JJ50575"/>
      <c r="KX50575" s="23"/>
      <c r="KY50575" s="23"/>
    </row>
    <row r="50576" spans="36:311" x14ac:dyDescent="0.2">
      <c r="AJ50576" s="23"/>
      <c r="HH50576"/>
      <c r="IW50576" s="36"/>
      <c r="JI50576"/>
      <c r="JJ50576"/>
      <c r="KX50576" s="23"/>
      <c r="KY50576" s="23"/>
    </row>
    <row r="50577" spans="36:311" x14ac:dyDescent="0.2">
      <c r="AJ50577" s="23"/>
      <c r="HH50577"/>
      <c r="IW50577" s="36"/>
      <c r="JI50577"/>
      <c r="JJ50577"/>
      <c r="KX50577" s="23"/>
      <c r="KY50577" s="23"/>
    </row>
    <row r="50578" spans="36:311" x14ac:dyDescent="0.2">
      <c r="AJ50578" s="23"/>
      <c r="HH50578"/>
      <c r="IW50578" s="36"/>
      <c r="JI50578"/>
      <c r="JJ50578"/>
      <c r="KX50578" s="23"/>
      <c r="KY50578" s="23"/>
    </row>
    <row r="50579" spans="36:311" x14ac:dyDescent="0.2">
      <c r="AJ50579" s="23"/>
      <c r="HH50579"/>
      <c r="IW50579" s="36"/>
      <c r="JI50579"/>
      <c r="JJ50579"/>
      <c r="KX50579" s="23"/>
      <c r="KY50579" s="23"/>
    </row>
    <row r="50580" spans="36:311" x14ac:dyDescent="0.2">
      <c r="AJ50580" s="23"/>
      <c r="HH50580"/>
      <c r="IW50580" s="36"/>
      <c r="JI50580"/>
      <c r="JJ50580"/>
      <c r="KX50580" s="23"/>
      <c r="KY50580" s="23"/>
    </row>
    <row r="50581" spans="36:311" x14ac:dyDescent="0.2">
      <c r="AJ50581" s="23"/>
      <c r="HH50581"/>
      <c r="IW50581" s="36"/>
      <c r="JI50581"/>
      <c r="JJ50581"/>
      <c r="KX50581" s="23"/>
      <c r="KY50581" s="23"/>
    </row>
    <row r="50582" spans="36:311" x14ac:dyDescent="0.2">
      <c r="AJ50582" s="23"/>
      <c r="HH50582"/>
      <c r="IW50582" s="36"/>
      <c r="JI50582"/>
      <c r="JJ50582"/>
      <c r="KX50582" s="23"/>
      <c r="KY50582" s="23"/>
    </row>
    <row r="50583" spans="36:311" x14ac:dyDescent="0.2">
      <c r="AJ50583" s="23"/>
      <c r="HH50583"/>
      <c r="IW50583" s="36"/>
      <c r="JI50583"/>
      <c r="JJ50583"/>
      <c r="KX50583" s="23"/>
      <c r="KY50583" s="23"/>
    </row>
    <row r="50584" spans="36:311" x14ac:dyDescent="0.2">
      <c r="AJ50584" s="23"/>
      <c r="HH50584"/>
      <c r="IW50584" s="36"/>
      <c r="JI50584"/>
      <c r="JJ50584"/>
      <c r="KX50584" s="23"/>
      <c r="KY50584" s="23"/>
    </row>
    <row r="50585" spans="36:311" x14ac:dyDescent="0.2">
      <c r="AJ50585" s="23"/>
      <c r="HH50585"/>
      <c r="IW50585" s="36"/>
      <c r="JI50585"/>
      <c r="JJ50585"/>
      <c r="KX50585" s="23"/>
      <c r="KY50585" s="23"/>
    </row>
    <row r="50586" spans="36:311" x14ac:dyDescent="0.2">
      <c r="AJ50586" s="23"/>
      <c r="HH50586"/>
      <c r="IW50586" s="36"/>
      <c r="JI50586"/>
      <c r="JJ50586"/>
      <c r="KX50586" s="23"/>
      <c r="KY50586" s="23"/>
    </row>
    <row r="50587" spans="36:311" x14ac:dyDescent="0.2">
      <c r="AJ50587" s="23"/>
      <c r="HH50587"/>
      <c r="IW50587" s="36"/>
      <c r="JI50587"/>
      <c r="JJ50587"/>
      <c r="KX50587" s="23"/>
      <c r="KY50587" s="23"/>
    </row>
    <row r="50588" spans="36:311" x14ac:dyDescent="0.2">
      <c r="AJ50588" s="23"/>
      <c r="HH50588"/>
      <c r="IW50588" s="36"/>
      <c r="JI50588"/>
      <c r="JJ50588"/>
      <c r="KX50588" s="23"/>
      <c r="KY50588" s="23"/>
    </row>
    <row r="50589" spans="36:311" x14ac:dyDescent="0.2">
      <c r="AJ50589" s="23"/>
      <c r="HH50589"/>
      <c r="IW50589" s="36"/>
      <c r="JI50589"/>
      <c r="JJ50589"/>
      <c r="KX50589" s="23"/>
      <c r="KY50589" s="23"/>
    </row>
    <row r="50590" spans="36:311" x14ac:dyDescent="0.2">
      <c r="AJ50590" s="23"/>
      <c r="HH50590"/>
      <c r="IW50590" s="36"/>
      <c r="JI50590"/>
      <c r="JJ50590"/>
      <c r="KX50590" s="23"/>
      <c r="KY50590" s="23"/>
    </row>
    <row r="50591" spans="36:311" x14ac:dyDescent="0.2">
      <c r="AJ50591" s="23"/>
      <c r="HH50591"/>
      <c r="IW50591" s="36"/>
      <c r="JI50591"/>
      <c r="JJ50591"/>
      <c r="KX50591" s="23"/>
      <c r="KY50591" s="23"/>
    </row>
    <row r="50592" spans="36:311" x14ac:dyDescent="0.2">
      <c r="AJ50592" s="23"/>
      <c r="HH50592"/>
      <c r="IW50592" s="36"/>
      <c r="JI50592"/>
      <c r="JJ50592"/>
      <c r="KX50592" s="23"/>
      <c r="KY50592" s="23"/>
    </row>
    <row r="50593" spans="36:311" x14ac:dyDescent="0.2">
      <c r="AJ50593" s="23"/>
      <c r="HH50593"/>
      <c r="IW50593" s="36"/>
      <c r="JI50593"/>
      <c r="JJ50593"/>
      <c r="KX50593" s="23"/>
      <c r="KY50593" s="23"/>
    </row>
    <row r="50594" spans="36:311" x14ac:dyDescent="0.2">
      <c r="AJ50594" s="23"/>
      <c r="HH50594"/>
      <c r="IW50594" s="36"/>
      <c r="JI50594"/>
      <c r="JJ50594"/>
      <c r="KX50594" s="23"/>
      <c r="KY50594" s="23"/>
    </row>
    <row r="50595" spans="36:311" x14ac:dyDescent="0.2">
      <c r="AJ50595" s="23"/>
      <c r="HH50595"/>
      <c r="IW50595" s="36"/>
      <c r="JI50595"/>
      <c r="JJ50595"/>
      <c r="KX50595" s="23"/>
      <c r="KY50595" s="23"/>
    </row>
    <row r="50596" spans="36:311" x14ac:dyDescent="0.2">
      <c r="AJ50596" s="23"/>
      <c r="HH50596"/>
      <c r="IW50596" s="36"/>
      <c r="JI50596"/>
      <c r="JJ50596"/>
      <c r="KX50596" s="23"/>
      <c r="KY50596" s="23"/>
    </row>
    <row r="50597" spans="36:311" x14ac:dyDescent="0.2">
      <c r="AJ50597" s="23"/>
      <c r="HH50597"/>
      <c r="IW50597" s="36"/>
      <c r="JI50597"/>
      <c r="JJ50597"/>
      <c r="KX50597" s="23"/>
      <c r="KY50597" s="23"/>
    </row>
    <row r="50598" spans="36:311" x14ac:dyDescent="0.2">
      <c r="AJ50598" s="23"/>
      <c r="HH50598"/>
      <c r="IW50598" s="36"/>
      <c r="JI50598"/>
      <c r="JJ50598"/>
      <c r="KX50598" s="23"/>
      <c r="KY50598" s="23"/>
    </row>
    <row r="50599" spans="36:311" x14ac:dyDescent="0.2">
      <c r="AJ50599" s="23"/>
      <c r="HH50599"/>
      <c r="IW50599" s="36"/>
      <c r="JI50599"/>
      <c r="JJ50599"/>
      <c r="KX50599" s="23"/>
      <c r="KY50599" s="23"/>
    </row>
    <row r="50600" spans="36:311" x14ac:dyDescent="0.2">
      <c r="AJ50600" s="23"/>
      <c r="HH50600"/>
      <c r="IW50600" s="36"/>
      <c r="JI50600"/>
      <c r="JJ50600"/>
      <c r="KX50600" s="23"/>
      <c r="KY50600" s="23"/>
    </row>
    <row r="50601" spans="36:311" x14ac:dyDescent="0.2">
      <c r="AJ50601" s="23"/>
      <c r="HH50601"/>
      <c r="IW50601" s="36"/>
      <c r="JI50601"/>
      <c r="JJ50601"/>
      <c r="KX50601" s="23"/>
      <c r="KY50601" s="23"/>
    </row>
    <row r="50602" spans="36:311" x14ac:dyDescent="0.2">
      <c r="AJ50602" s="23"/>
      <c r="HH50602"/>
      <c r="IW50602" s="36"/>
      <c r="JI50602"/>
      <c r="JJ50602"/>
      <c r="KX50602" s="23"/>
      <c r="KY50602" s="23"/>
    </row>
    <row r="50603" spans="36:311" x14ac:dyDescent="0.2">
      <c r="AJ50603" s="23"/>
      <c r="HH50603"/>
      <c r="IW50603" s="36"/>
      <c r="JI50603"/>
      <c r="JJ50603"/>
      <c r="KX50603" s="23"/>
      <c r="KY50603" s="23"/>
    </row>
    <row r="50604" spans="36:311" x14ac:dyDescent="0.2">
      <c r="AJ50604" s="23"/>
      <c r="HH50604"/>
      <c r="IW50604" s="36"/>
      <c r="JI50604"/>
      <c r="JJ50604"/>
      <c r="KX50604" s="23"/>
      <c r="KY50604" s="23"/>
    </row>
    <row r="50605" spans="36:311" x14ac:dyDescent="0.2">
      <c r="AJ50605" s="23"/>
      <c r="HH50605"/>
      <c r="IW50605" s="36"/>
      <c r="JI50605"/>
      <c r="JJ50605"/>
      <c r="KX50605" s="23"/>
      <c r="KY50605" s="23"/>
    </row>
    <row r="50606" spans="36:311" x14ac:dyDescent="0.2">
      <c r="AJ50606" s="23"/>
      <c r="HH50606"/>
      <c r="IW50606" s="36"/>
      <c r="JI50606"/>
      <c r="JJ50606"/>
      <c r="KX50606" s="23"/>
      <c r="KY50606" s="23"/>
    </row>
    <row r="50607" spans="36:311" x14ac:dyDescent="0.2">
      <c r="AJ50607" s="23"/>
      <c r="HH50607"/>
      <c r="IW50607" s="36"/>
      <c r="JI50607"/>
      <c r="JJ50607"/>
      <c r="KX50607" s="23"/>
      <c r="KY50607" s="23"/>
    </row>
    <row r="50608" spans="36:311" x14ac:dyDescent="0.2">
      <c r="AJ50608" s="23"/>
      <c r="HH50608"/>
      <c r="IW50608" s="36"/>
      <c r="JI50608"/>
      <c r="JJ50608"/>
      <c r="KX50608" s="23"/>
      <c r="KY50608" s="23"/>
    </row>
    <row r="50609" spans="36:311" x14ac:dyDescent="0.2">
      <c r="AJ50609" s="23"/>
      <c r="HH50609"/>
      <c r="IW50609" s="36"/>
      <c r="JI50609"/>
      <c r="JJ50609"/>
      <c r="KX50609" s="23"/>
      <c r="KY50609" s="23"/>
    </row>
    <row r="50610" spans="36:311" x14ac:dyDescent="0.2">
      <c r="AJ50610" s="23"/>
      <c r="HH50610"/>
      <c r="IW50610" s="36"/>
      <c r="JI50610"/>
      <c r="JJ50610"/>
      <c r="KX50610" s="23"/>
      <c r="KY50610" s="23"/>
    </row>
    <row r="50611" spans="36:311" x14ac:dyDescent="0.2">
      <c r="AJ50611" s="23"/>
      <c r="HH50611"/>
      <c r="IW50611" s="36"/>
      <c r="JI50611"/>
      <c r="JJ50611"/>
      <c r="KX50611" s="23"/>
      <c r="KY50611" s="23"/>
    </row>
    <row r="50612" spans="36:311" x14ac:dyDescent="0.2">
      <c r="AJ50612" s="23"/>
      <c r="HH50612"/>
      <c r="IW50612" s="36"/>
      <c r="JI50612"/>
      <c r="JJ50612"/>
      <c r="KX50612" s="23"/>
      <c r="KY50612" s="23"/>
    </row>
    <row r="50613" spans="36:311" x14ac:dyDescent="0.2">
      <c r="AJ50613" s="23"/>
      <c r="HH50613"/>
      <c r="IW50613" s="36"/>
      <c r="JI50613"/>
      <c r="JJ50613"/>
      <c r="KX50613" s="23"/>
      <c r="KY50613" s="23"/>
    </row>
    <row r="50614" spans="36:311" x14ac:dyDescent="0.2">
      <c r="AJ50614" s="23"/>
      <c r="HH50614"/>
      <c r="IW50614" s="36"/>
      <c r="JI50614"/>
      <c r="JJ50614"/>
      <c r="KX50614" s="23"/>
      <c r="KY50614" s="23"/>
    </row>
    <row r="50615" spans="36:311" x14ac:dyDescent="0.2">
      <c r="AJ50615" s="23"/>
      <c r="HH50615"/>
      <c r="IW50615" s="36"/>
      <c r="JI50615"/>
      <c r="JJ50615"/>
      <c r="KX50615" s="23"/>
      <c r="KY50615" s="23"/>
    </row>
    <row r="50616" spans="36:311" x14ac:dyDescent="0.2">
      <c r="AJ50616" s="23"/>
      <c r="HH50616"/>
      <c r="IW50616" s="36"/>
      <c r="JI50616"/>
      <c r="JJ50616"/>
      <c r="KX50616" s="23"/>
      <c r="KY50616" s="23"/>
    </row>
    <row r="50617" spans="36:311" x14ac:dyDescent="0.2">
      <c r="AJ50617" s="23"/>
      <c r="HH50617"/>
      <c r="IW50617" s="36"/>
      <c r="JI50617"/>
      <c r="JJ50617"/>
      <c r="KX50617" s="23"/>
      <c r="KY50617" s="23"/>
    </row>
    <row r="50618" spans="36:311" x14ac:dyDescent="0.2">
      <c r="AJ50618" s="23"/>
      <c r="HH50618"/>
      <c r="IW50618" s="36"/>
      <c r="JI50618"/>
      <c r="JJ50618"/>
      <c r="KX50618" s="23"/>
      <c r="KY50618" s="23"/>
    </row>
    <row r="50619" spans="36:311" x14ac:dyDescent="0.2">
      <c r="AJ50619" s="23"/>
      <c r="HH50619"/>
      <c r="IW50619" s="36"/>
      <c r="JI50619"/>
      <c r="JJ50619"/>
      <c r="KX50619" s="23"/>
      <c r="KY50619" s="23"/>
    </row>
    <row r="50620" spans="36:311" x14ac:dyDescent="0.2">
      <c r="AJ50620" s="23"/>
      <c r="HH50620"/>
      <c r="IW50620" s="36"/>
      <c r="JI50620"/>
      <c r="JJ50620"/>
      <c r="KX50620" s="23"/>
      <c r="KY50620" s="23"/>
    </row>
    <row r="50621" spans="36:311" x14ac:dyDescent="0.2">
      <c r="AJ50621" s="23"/>
      <c r="HH50621"/>
      <c r="IW50621" s="36"/>
      <c r="JI50621"/>
      <c r="JJ50621"/>
      <c r="KX50621" s="23"/>
      <c r="KY50621" s="23"/>
    </row>
    <row r="50622" spans="36:311" x14ac:dyDescent="0.2">
      <c r="AJ50622" s="23"/>
      <c r="HH50622"/>
      <c r="IW50622" s="36"/>
      <c r="JI50622"/>
      <c r="JJ50622"/>
      <c r="KX50622" s="23"/>
      <c r="KY50622" s="23"/>
    </row>
    <row r="50623" spans="36:311" x14ac:dyDescent="0.2">
      <c r="AJ50623" s="23"/>
      <c r="HH50623"/>
      <c r="IW50623" s="36"/>
      <c r="JI50623"/>
      <c r="JJ50623"/>
      <c r="KX50623" s="23"/>
      <c r="KY50623" s="23"/>
    </row>
    <row r="50624" spans="36:311" x14ac:dyDescent="0.2">
      <c r="AJ50624" s="23"/>
      <c r="HH50624"/>
      <c r="IW50624" s="36"/>
      <c r="JI50624"/>
      <c r="JJ50624"/>
      <c r="KX50624" s="23"/>
      <c r="KY50624" s="23"/>
    </row>
    <row r="50625" spans="36:311" x14ac:dyDescent="0.2">
      <c r="AJ50625" s="23"/>
      <c r="HH50625"/>
      <c r="IW50625" s="36"/>
      <c r="JI50625"/>
      <c r="JJ50625"/>
      <c r="KX50625" s="23"/>
      <c r="KY50625" s="23"/>
    </row>
    <row r="50626" spans="36:311" x14ac:dyDescent="0.2">
      <c r="AJ50626" s="23"/>
      <c r="HH50626"/>
      <c r="IW50626" s="36"/>
      <c r="JI50626"/>
      <c r="JJ50626"/>
      <c r="KX50626" s="23"/>
      <c r="KY50626" s="23"/>
    </row>
    <row r="50627" spans="36:311" x14ac:dyDescent="0.2">
      <c r="AJ50627" s="23"/>
      <c r="HH50627"/>
      <c r="IW50627" s="36"/>
      <c r="JI50627"/>
      <c r="JJ50627"/>
      <c r="KX50627" s="23"/>
      <c r="KY50627" s="23"/>
    </row>
    <row r="50628" spans="36:311" x14ac:dyDescent="0.2">
      <c r="AJ50628" s="23"/>
      <c r="HH50628"/>
      <c r="IW50628" s="36"/>
      <c r="JI50628"/>
      <c r="JJ50628"/>
      <c r="KX50628" s="23"/>
      <c r="KY50628" s="23"/>
    </row>
    <row r="50629" spans="36:311" x14ac:dyDescent="0.2">
      <c r="AJ50629" s="23"/>
      <c r="HH50629"/>
      <c r="IW50629" s="36"/>
      <c r="JI50629"/>
      <c r="JJ50629"/>
      <c r="KX50629" s="23"/>
      <c r="KY50629" s="23"/>
    </row>
    <row r="50630" spans="36:311" x14ac:dyDescent="0.2">
      <c r="AJ50630" s="23"/>
      <c r="HH50630"/>
      <c r="IW50630" s="36"/>
      <c r="JI50630"/>
      <c r="JJ50630"/>
      <c r="KX50630" s="23"/>
      <c r="KY50630" s="23"/>
    </row>
    <row r="50631" spans="36:311" x14ac:dyDescent="0.2">
      <c r="AJ50631" s="23"/>
      <c r="HH50631"/>
      <c r="IW50631" s="36"/>
      <c r="JI50631"/>
      <c r="JJ50631"/>
      <c r="KX50631" s="23"/>
      <c r="KY50631" s="23"/>
    </row>
    <row r="50632" spans="36:311" x14ac:dyDescent="0.2">
      <c r="AJ50632" s="23"/>
      <c r="HH50632"/>
      <c r="IW50632" s="36"/>
      <c r="JI50632"/>
      <c r="JJ50632"/>
      <c r="KX50632" s="23"/>
      <c r="KY50632" s="23"/>
    </row>
    <row r="50633" spans="36:311" x14ac:dyDescent="0.2">
      <c r="AJ50633" s="23"/>
      <c r="HH50633"/>
      <c r="IW50633" s="36"/>
      <c r="JI50633"/>
      <c r="JJ50633"/>
      <c r="KX50633" s="23"/>
      <c r="KY50633" s="23"/>
    </row>
    <row r="50634" spans="36:311" x14ac:dyDescent="0.2">
      <c r="AJ50634" s="23"/>
      <c r="HH50634"/>
      <c r="IW50634" s="36"/>
      <c r="JI50634"/>
      <c r="JJ50634"/>
      <c r="KX50634" s="23"/>
      <c r="KY50634" s="23"/>
    </row>
    <row r="50635" spans="36:311" x14ac:dyDescent="0.2">
      <c r="AJ50635" s="23"/>
      <c r="HH50635"/>
      <c r="IW50635" s="36"/>
      <c r="JI50635"/>
      <c r="JJ50635"/>
      <c r="KX50635" s="23"/>
      <c r="KY50635" s="23"/>
    </row>
    <row r="50636" spans="36:311" x14ac:dyDescent="0.2">
      <c r="AJ50636" s="23"/>
      <c r="HH50636"/>
      <c r="IW50636" s="36"/>
      <c r="JI50636"/>
      <c r="JJ50636"/>
      <c r="KX50636" s="23"/>
      <c r="KY50636" s="23"/>
    </row>
    <row r="50637" spans="36:311" x14ac:dyDescent="0.2">
      <c r="AJ50637" s="23"/>
      <c r="HH50637"/>
      <c r="IW50637" s="36"/>
      <c r="JI50637"/>
      <c r="JJ50637"/>
      <c r="KX50637" s="23"/>
      <c r="KY50637" s="23"/>
    </row>
    <row r="50638" spans="36:311" x14ac:dyDescent="0.2">
      <c r="AJ50638" s="23"/>
      <c r="HH50638"/>
      <c r="IW50638" s="36"/>
      <c r="JI50638"/>
      <c r="JJ50638"/>
      <c r="KX50638" s="23"/>
      <c r="KY50638" s="23"/>
    </row>
    <row r="50639" spans="36:311" x14ac:dyDescent="0.2">
      <c r="AJ50639" s="23"/>
      <c r="HH50639"/>
      <c r="IW50639" s="36"/>
      <c r="JI50639"/>
      <c r="JJ50639"/>
      <c r="KX50639" s="23"/>
      <c r="KY50639" s="23"/>
    </row>
    <row r="50640" spans="36:311" x14ac:dyDescent="0.2">
      <c r="AJ50640" s="23"/>
      <c r="HH50640"/>
      <c r="IW50640" s="36"/>
      <c r="JI50640"/>
      <c r="JJ50640"/>
      <c r="KX50640" s="23"/>
      <c r="KY50640" s="23"/>
    </row>
    <row r="50641" spans="36:311" x14ac:dyDescent="0.2">
      <c r="AJ50641" s="23"/>
      <c r="HH50641"/>
      <c r="IW50641" s="36"/>
      <c r="JI50641"/>
      <c r="JJ50641"/>
      <c r="KX50641" s="23"/>
      <c r="KY50641" s="23"/>
    </row>
    <row r="50642" spans="36:311" x14ac:dyDescent="0.2">
      <c r="AJ50642" s="23"/>
      <c r="HH50642"/>
      <c r="IW50642" s="36"/>
      <c r="JI50642"/>
      <c r="JJ50642"/>
      <c r="KX50642" s="23"/>
      <c r="KY50642" s="23"/>
    </row>
    <row r="50643" spans="36:311" x14ac:dyDescent="0.2">
      <c r="AJ50643" s="23"/>
      <c r="HH50643"/>
      <c r="IW50643" s="36"/>
      <c r="JI50643"/>
      <c r="JJ50643"/>
      <c r="KX50643" s="23"/>
      <c r="KY50643" s="23"/>
    </row>
    <row r="50644" spans="36:311" x14ac:dyDescent="0.2">
      <c r="AJ50644" s="23"/>
      <c r="HH50644"/>
      <c r="IW50644" s="36"/>
      <c r="JI50644"/>
      <c r="JJ50644"/>
      <c r="KX50644" s="23"/>
      <c r="KY50644" s="23"/>
    </row>
    <row r="50645" spans="36:311" x14ac:dyDescent="0.2">
      <c r="AJ50645" s="23"/>
      <c r="HH50645"/>
      <c r="IW50645" s="36"/>
      <c r="JI50645"/>
      <c r="JJ50645"/>
      <c r="KX50645" s="23"/>
      <c r="KY50645" s="23"/>
    </row>
    <row r="50646" spans="36:311" x14ac:dyDescent="0.2">
      <c r="AJ50646" s="23"/>
      <c r="HH50646"/>
      <c r="IW50646" s="36"/>
      <c r="JI50646"/>
      <c r="JJ50646"/>
      <c r="KX50646" s="23"/>
      <c r="KY50646" s="23"/>
    </row>
    <row r="50647" spans="36:311" x14ac:dyDescent="0.2">
      <c r="AJ50647" s="23"/>
      <c r="HH50647"/>
      <c r="IW50647" s="36"/>
      <c r="JI50647"/>
      <c r="JJ50647"/>
      <c r="KX50647" s="23"/>
      <c r="KY50647" s="23"/>
    </row>
    <row r="50648" spans="36:311" x14ac:dyDescent="0.2">
      <c r="AJ50648" s="23"/>
      <c r="HH50648"/>
      <c r="IW50648" s="36"/>
      <c r="JI50648"/>
      <c r="JJ50648"/>
      <c r="KX50648" s="23"/>
      <c r="KY50648" s="23"/>
    </row>
    <row r="50649" spans="36:311" x14ac:dyDescent="0.2">
      <c r="AJ50649" s="23"/>
      <c r="HH50649"/>
      <c r="IW50649" s="36"/>
      <c r="JI50649"/>
      <c r="JJ50649"/>
      <c r="KX50649" s="23"/>
      <c r="KY50649" s="23"/>
    </row>
    <row r="50650" spans="36:311" x14ac:dyDescent="0.2">
      <c r="AJ50650" s="23"/>
      <c r="HH50650"/>
      <c r="IW50650" s="36"/>
      <c r="JI50650"/>
      <c r="JJ50650"/>
      <c r="KX50650" s="23"/>
      <c r="KY50650" s="23"/>
    </row>
    <row r="50651" spans="36:311" x14ac:dyDescent="0.2">
      <c r="AJ50651" s="23"/>
      <c r="HH50651"/>
      <c r="IW50651" s="36"/>
      <c r="JI50651"/>
      <c r="JJ50651"/>
      <c r="KX50651" s="23"/>
      <c r="KY50651" s="23"/>
    </row>
    <row r="50652" spans="36:311" x14ac:dyDescent="0.2">
      <c r="AJ50652" s="23"/>
      <c r="HH50652"/>
      <c r="IW50652" s="36"/>
      <c r="JI50652"/>
      <c r="JJ50652"/>
      <c r="KX50652" s="23"/>
      <c r="KY50652" s="23"/>
    </row>
    <row r="50653" spans="36:311" x14ac:dyDescent="0.2">
      <c r="AJ50653" s="23"/>
      <c r="HH50653"/>
      <c r="IW50653" s="36"/>
      <c r="JI50653"/>
      <c r="JJ50653"/>
      <c r="KX50653" s="23"/>
      <c r="KY50653" s="23"/>
    </row>
    <row r="50654" spans="36:311" x14ac:dyDescent="0.2">
      <c r="AJ50654" s="23"/>
      <c r="HH50654"/>
      <c r="IW50654" s="36"/>
      <c r="JI50654"/>
      <c r="JJ50654"/>
      <c r="KX50654" s="23"/>
      <c r="KY50654" s="23"/>
    </row>
    <row r="50655" spans="36:311" x14ac:dyDescent="0.2">
      <c r="AJ50655" s="23"/>
      <c r="HH50655"/>
      <c r="IW50655" s="36"/>
      <c r="JI50655"/>
      <c r="JJ50655"/>
      <c r="KX50655" s="23"/>
      <c r="KY50655" s="23"/>
    </row>
    <row r="50656" spans="36:311" x14ac:dyDescent="0.2">
      <c r="AJ50656" s="23"/>
      <c r="HH50656"/>
      <c r="IW50656" s="36"/>
      <c r="JI50656"/>
      <c r="JJ50656"/>
      <c r="KX50656" s="23"/>
      <c r="KY50656" s="23"/>
    </row>
    <row r="50657" spans="36:311" x14ac:dyDescent="0.2">
      <c r="AJ50657" s="23"/>
      <c r="HH50657"/>
      <c r="IW50657" s="36"/>
      <c r="JI50657"/>
      <c r="JJ50657"/>
      <c r="KX50657" s="23"/>
      <c r="KY50657" s="23"/>
    </row>
    <row r="50658" spans="36:311" x14ac:dyDescent="0.2">
      <c r="AJ50658" s="23"/>
      <c r="HH50658"/>
      <c r="IW50658" s="36"/>
      <c r="JI50658"/>
      <c r="JJ50658"/>
      <c r="KX50658" s="23"/>
      <c r="KY50658" s="23"/>
    </row>
    <row r="50659" spans="36:311" x14ac:dyDescent="0.2">
      <c r="AJ50659" s="23"/>
      <c r="HH50659"/>
      <c r="IW50659" s="36"/>
      <c r="JI50659"/>
      <c r="JJ50659"/>
      <c r="KX50659" s="23"/>
      <c r="KY50659" s="23"/>
    </row>
    <row r="50660" spans="36:311" x14ac:dyDescent="0.2">
      <c r="AJ50660" s="23"/>
      <c r="HH50660"/>
      <c r="IW50660" s="36"/>
      <c r="JI50660"/>
      <c r="JJ50660"/>
      <c r="KX50660" s="23"/>
      <c r="KY50660" s="23"/>
    </row>
    <row r="50661" spans="36:311" x14ac:dyDescent="0.2">
      <c r="AJ50661" s="23"/>
      <c r="HH50661"/>
      <c r="IW50661" s="36"/>
      <c r="JI50661"/>
      <c r="JJ50661"/>
      <c r="KX50661" s="23"/>
      <c r="KY50661" s="23"/>
    </row>
    <row r="50662" spans="36:311" x14ac:dyDescent="0.2">
      <c r="AJ50662" s="23"/>
      <c r="HH50662"/>
      <c r="IW50662" s="36"/>
      <c r="JI50662"/>
      <c r="JJ50662"/>
      <c r="KX50662" s="23"/>
      <c r="KY50662" s="23"/>
    </row>
    <row r="50663" spans="36:311" x14ac:dyDescent="0.2">
      <c r="AJ50663" s="23"/>
      <c r="HH50663"/>
      <c r="IW50663" s="36"/>
      <c r="JI50663"/>
      <c r="JJ50663"/>
      <c r="KX50663" s="23"/>
      <c r="KY50663" s="23"/>
    </row>
    <row r="50664" spans="36:311" x14ac:dyDescent="0.2">
      <c r="AJ50664" s="23"/>
      <c r="HH50664"/>
      <c r="IW50664" s="36"/>
      <c r="JI50664"/>
      <c r="JJ50664"/>
      <c r="KX50664" s="23"/>
      <c r="KY50664" s="23"/>
    </row>
    <row r="50665" spans="36:311" x14ac:dyDescent="0.2">
      <c r="AJ50665" s="23"/>
      <c r="HH50665"/>
      <c r="IW50665" s="36"/>
      <c r="JI50665"/>
      <c r="JJ50665"/>
      <c r="KX50665" s="23"/>
      <c r="KY50665" s="23"/>
    </row>
    <row r="50666" spans="36:311" x14ac:dyDescent="0.2">
      <c r="AJ50666" s="23"/>
      <c r="HH50666"/>
      <c r="IW50666" s="36"/>
      <c r="JI50666"/>
      <c r="JJ50666"/>
      <c r="KX50666" s="23"/>
      <c r="KY50666" s="23"/>
    </row>
    <row r="50667" spans="36:311" x14ac:dyDescent="0.2">
      <c r="AJ50667" s="23"/>
      <c r="HH50667"/>
      <c r="IW50667" s="36"/>
      <c r="JI50667"/>
      <c r="JJ50667"/>
      <c r="KX50667" s="23"/>
      <c r="KY50667" s="23"/>
    </row>
    <row r="50668" spans="36:311" x14ac:dyDescent="0.2">
      <c r="AJ50668" s="23"/>
      <c r="HH50668"/>
      <c r="IW50668" s="36"/>
      <c r="JI50668"/>
      <c r="JJ50668"/>
      <c r="KX50668" s="23"/>
      <c r="KY50668" s="23"/>
    </row>
    <row r="50669" spans="36:311" x14ac:dyDescent="0.2">
      <c r="AJ50669" s="23"/>
      <c r="HH50669"/>
      <c r="IW50669" s="36"/>
      <c r="JI50669"/>
      <c r="JJ50669"/>
      <c r="KX50669" s="23"/>
      <c r="KY50669" s="23"/>
    </row>
    <row r="50670" spans="36:311" x14ac:dyDescent="0.2">
      <c r="AJ50670" s="23"/>
      <c r="HH50670"/>
      <c r="IW50670" s="36"/>
      <c r="JI50670"/>
      <c r="JJ50670"/>
      <c r="KX50670" s="23"/>
      <c r="KY50670" s="23"/>
    </row>
    <row r="50671" spans="36:311" x14ac:dyDescent="0.2">
      <c r="AJ50671" s="23"/>
      <c r="HH50671"/>
      <c r="IW50671" s="36"/>
      <c r="JI50671"/>
      <c r="JJ50671"/>
      <c r="KX50671" s="23"/>
      <c r="KY50671" s="23"/>
    </row>
    <row r="50672" spans="36:311" x14ac:dyDescent="0.2">
      <c r="AJ50672" s="23"/>
      <c r="HH50672"/>
      <c r="IW50672" s="36"/>
      <c r="JI50672"/>
      <c r="JJ50672"/>
      <c r="KX50672" s="23"/>
      <c r="KY50672" s="23"/>
    </row>
    <row r="50673" spans="36:311" x14ac:dyDescent="0.2">
      <c r="AJ50673" s="23"/>
      <c r="HH50673"/>
      <c r="IW50673" s="36"/>
      <c r="JI50673"/>
      <c r="JJ50673"/>
      <c r="KX50673" s="23"/>
      <c r="KY50673" s="23"/>
    </row>
    <row r="50674" spans="36:311" x14ac:dyDescent="0.2">
      <c r="AJ50674" s="23"/>
      <c r="HH50674"/>
      <c r="IW50674" s="36"/>
      <c r="JI50674"/>
      <c r="JJ50674"/>
      <c r="KX50674" s="23"/>
      <c r="KY50674" s="23"/>
    </row>
    <row r="50675" spans="36:311" x14ac:dyDescent="0.2">
      <c r="AJ50675" s="23"/>
      <c r="HH50675"/>
      <c r="IW50675" s="36"/>
      <c r="JI50675"/>
      <c r="JJ50675"/>
      <c r="KX50675" s="23"/>
      <c r="KY50675" s="23"/>
    </row>
    <row r="50676" spans="36:311" x14ac:dyDescent="0.2">
      <c r="AJ50676" s="23"/>
      <c r="HH50676"/>
      <c r="IW50676" s="36"/>
      <c r="JI50676"/>
      <c r="JJ50676"/>
      <c r="KX50676" s="23"/>
      <c r="KY50676" s="23"/>
    </row>
    <row r="50677" spans="36:311" x14ac:dyDescent="0.2">
      <c r="AJ50677" s="23"/>
      <c r="HH50677"/>
      <c r="IW50677" s="36"/>
      <c r="JI50677"/>
      <c r="JJ50677"/>
      <c r="KX50677" s="23"/>
      <c r="KY50677" s="23"/>
    </row>
    <row r="50678" spans="36:311" x14ac:dyDescent="0.2">
      <c r="AJ50678" s="23"/>
      <c r="HH50678"/>
      <c r="IW50678" s="36"/>
      <c r="JI50678"/>
      <c r="JJ50678"/>
      <c r="KX50678" s="23"/>
      <c r="KY50678" s="23"/>
    </row>
    <row r="50679" spans="36:311" x14ac:dyDescent="0.2">
      <c r="AJ50679" s="23"/>
      <c r="HH50679"/>
      <c r="IW50679" s="36"/>
      <c r="JI50679"/>
      <c r="JJ50679"/>
      <c r="KX50679" s="23"/>
      <c r="KY50679" s="23"/>
    </row>
    <row r="50680" spans="36:311" x14ac:dyDescent="0.2">
      <c r="AJ50680" s="23"/>
      <c r="HH50680"/>
      <c r="IW50680" s="36"/>
      <c r="JI50680"/>
      <c r="JJ50680"/>
      <c r="KX50680" s="23"/>
      <c r="KY50680" s="23"/>
    </row>
    <row r="50681" spans="36:311" x14ac:dyDescent="0.2">
      <c r="AJ50681" s="23"/>
      <c r="HH50681"/>
      <c r="IW50681" s="36"/>
      <c r="JI50681"/>
      <c r="JJ50681"/>
      <c r="KX50681" s="23"/>
      <c r="KY50681" s="23"/>
    </row>
    <row r="50682" spans="36:311" x14ac:dyDescent="0.2">
      <c r="AJ50682" s="23"/>
      <c r="HH50682"/>
      <c r="IW50682" s="36"/>
      <c r="JI50682"/>
      <c r="JJ50682"/>
      <c r="KX50682" s="23"/>
      <c r="KY50682" s="23"/>
    </row>
    <row r="50683" spans="36:311" x14ac:dyDescent="0.2">
      <c r="AJ50683" s="23"/>
      <c r="HH50683"/>
      <c r="IW50683" s="36"/>
      <c r="JI50683"/>
      <c r="JJ50683"/>
      <c r="KX50683" s="23"/>
      <c r="KY50683" s="23"/>
    </row>
    <row r="50684" spans="36:311" x14ac:dyDescent="0.2">
      <c r="AJ50684" s="23"/>
      <c r="HH50684"/>
      <c r="IW50684" s="36"/>
      <c r="JI50684"/>
      <c r="JJ50684"/>
      <c r="KX50684" s="23"/>
      <c r="KY50684" s="23"/>
    </row>
    <row r="50685" spans="36:311" x14ac:dyDescent="0.2">
      <c r="AJ50685" s="23"/>
      <c r="HH50685"/>
      <c r="IW50685" s="36"/>
      <c r="JI50685"/>
      <c r="JJ50685"/>
      <c r="KX50685" s="23"/>
      <c r="KY50685" s="23"/>
    </row>
    <row r="50686" spans="36:311" x14ac:dyDescent="0.2">
      <c r="AJ50686" s="23"/>
      <c r="HH50686"/>
      <c r="IW50686" s="36"/>
      <c r="JI50686"/>
      <c r="JJ50686"/>
      <c r="KX50686" s="23"/>
      <c r="KY50686" s="23"/>
    </row>
    <row r="50687" spans="36:311" x14ac:dyDescent="0.2">
      <c r="AJ50687" s="23"/>
      <c r="HH50687"/>
      <c r="IW50687" s="36"/>
      <c r="JI50687"/>
      <c r="JJ50687"/>
      <c r="KX50687" s="23"/>
      <c r="KY50687" s="23"/>
    </row>
    <row r="50688" spans="36:311" x14ac:dyDescent="0.2">
      <c r="AJ50688" s="23"/>
      <c r="HH50688"/>
      <c r="IW50688" s="36"/>
      <c r="JI50688"/>
      <c r="JJ50688"/>
      <c r="KX50688" s="23"/>
      <c r="KY50688" s="23"/>
    </row>
    <row r="50689" spans="36:311" x14ac:dyDescent="0.2">
      <c r="AJ50689" s="23"/>
      <c r="HH50689"/>
      <c r="IW50689" s="36"/>
      <c r="JI50689"/>
      <c r="JJ50689"/>
      <c r="KX50689" s="23"/>
      <c r="KY50689" s="23"/>
    </row>
    <row r="50690" spans="36:311" x14ac:dyDescent="0.2">
      <c r="AJ50690" s="23"/>
      <c r="HH50690"/>
      <c r="IW50690" s="36"/>
      <c r="JI50690"/>
      <c r="JJ50690"/>
      <c r="KX50690" s="23"/>
      <c r="KY50690" s="23"/>
    </row>
    <row r="50691" spans="36:311" x14ac:dyDescent="0.2">
      <c r="AJ50691" s="23"/>
      <c r="HH50691"/>
      <c r="IW50691" s="36"/>
      <c r="JI50691"/>
      <c r="JJ50691"/>
      <c r="KX50691" s="23"/>
      <c r="KY50691" s="23"/>
    </row>
    <row r="50692" spans="36:311" x14ac:dyDescent="0.2">
      <c r="AJ50692" s="23"/>
      <c r="HH50692"/>
      <c r="IW50692" s="36"/>
      <c r="JI50692"/>
      <c r="JJ50692"/>
      <c r="KX50692" s="23"/>
      <c r="KY50692" s="23"/>
    </row>
    <row r="50693" spans="36:311" x14ac:dyDescent="0.2">
      <c r="AJ50693" s="23"/>
      <c r="HH50693"/>
      <c r="IW50693" s="36"/>
      <c r="JI50693"/>
      <c r="JJ50693"/>
      <c r="KX50693" s="23"/>
      <c r="KY50693" s="23"/>
    </row>
    <row r="50694" spans="36:311" x14ac:dyDescent="0.2">
      <c r="AJ50694" s="23"/>
      <c r="HH50694"/>
      <c r="IW50694" s="36"/>
      <c r="JI50694"/>
      <c r="JJ50694"/>
      <c r="KX50694" s="23"/>
      <c r="KY50694" s="23"/>
    </row>
    <row r="50695" spans="36:311" x14ac:dyDescent="0.2">
      <c r="AJ50695" s="23"/>
      <c r="HH50695"/>
      <c r="IW50695" s="36"/>
      <c r="JI50695"/>
      <c r="JJ50695"/>
      <c r="KX50695" s="23"/>
      <c r="KY50695" s="23"/>
    </row>
    <row r="50696" spans="36:311" x14ac:dyDescent="0.2">
      <c r="AJ50696" s="23"/>
      <c r="HH50696"/>
      <c r="IW50696" s="36"/>
      <c r="JI50696"/>
      <c r="JJ50696"/>
      <c r="KX50696" s="23"/>
      <c r="KY50696" s="23"/>
    </row>
    <row r="50697" spans="36:311" x14ac:dyDescent="0.2">
      <c r="AJ50697" s="23"/>
      <c r="HH50697"/>
      <c r="IW50697" s="36"/>
      <c r="JI50697"/>
      <c r="JJ50697"/>
      <c r="KX50697" s="23"/>
      <c r="KY50697" s="23"/>
    </row>
    <row r="50698" spans="36:311" x14ac:dyDescent="0.2">
      <c r="AJ50698" s="23"/>
      <c r="HH50698"/>
      <c r="IW50698" s="36"/>
      <c r="JI50698"/>
      <c r="JJ50698"/>
      <c r="KX50698" s="23"/>
      <c r="KY50698" s="23"/>
    </row>
    <row r="50699" spans="36:311" x14ac:dyDescent="0.2">
      <c r="AJ50699" s="23"/>
      <c r="HH50699"/>
      <c r="IW50699" s="36"/>
      <c r="JI50699"/>
      <c r="JJ50699"/>
      <c r="KX50699" s="23"/>
      <c r="KY50699" s="23"/>
    </row>
    <row r="50700" spans="36:311" x14ac:dyDescent="0.2">
      <c r="AJ50700" s="23"/>
      <c r="HH50700"/>
      <c r="IW50700" s="36"/>
      <c r="JI50700"/>
      <c r="JJ50700"/>
      <c r="KX50700" s="23"/>
      <c r="KY50700" s="23"/>
    </row>
    <row r="50701" spans="36:311" x14ac:dyDescent="0.2">
      <c r="AJ50701" s="23"/>
      <c r="HH50701"/>
      <c r="IW50701" s="36"/>
      <c r="JI50701"/>
      <c r="JJ50701"/>
      <c r="KX50701" s="23"/>
      <c r="KY50701" s="23"/>
    </row>
    <row r="50702" spans="36:311" x14ac:dyDescent="0.2">
      <c r="AJ50702" s="23"/>
      <c r="HH50702"/>
      <c r="IW50702" s="36"/>
      <c r="JI50702"/>
      <c r="JJ50702"/>
      <c r="KX50702" s="23"/>
      <c r="KY50702" s="23"/>
    </row>
    <row r="50703" spans="36:311" x14ac:dyDescent="0.2">
      <c r="AJ50703" s="23"/>
      <c r="HH50703"/>
      <c r="IW50703" s="36"/>
      <c r="JI50703"/>
      <c r="JJ50703"/>
      <c r="KX50703" s="23"/>
      <c r="KY50703" s="23"/>
    </row>
    <row r="50704" spans="36:311" x14ac:dyDescent="0.2">
      <c r="AJ50704" s="23"/>
      <c r="HH50704"/>
      <c r="IW50704" s="36"/>
      <c r="JI50704"/>
      <c r="JJ50704"/>
      <c r="KX50704" s="23"/>
      <c r="KY50704" s="23"/>
    </row>
    <row r="50705" spans="36:311" x14ac:dyDescent="0.2">
      <c r="AJ50705" s="23"/>
      <c r="HH50705"/>
      <c r="IW50705" s="36"/>
      <c r="JI50705"/>
      <c r="JJ50705"/>
      <c r="KX50705" s="23"/>
      <c r="KY50705" s="23"/>
    </row>
    <row r="50706" spans="36:311" x14ac:dyDescent="0.2">
      <c r="AJ50706" s="23"/>
      <c r="HH50706"/>
      <c r="IW50706" s="36"/>
      <c r="JI50706"/>
      <c r="JJ50706"/>
      <c r="KX50706" s="23"/>
      <c r="KY50706" s="23"/>
    </row>
    <row r="50707" spans="36:311" x14ac:dyDescent="0.2">
      <c r="AJ50707" s="23"/>
      <c r="HH50707"/>
      <c r="IW50707" s="36"/>
      <c r="JI50707"/>
      <c r="JJ50707"/>
      <c r="KX50707" s="23"/>
      <c r="KY50707" s="23"/>
    </row>
    <row r="50708" spans="36:311" x14ac:dyDescent="0.2">
      <c r="AJ50708" s="23"/>
      <c r="HH50708"/>
      <c r="IW50708" s="36"/>
      <c r="JI50708"/>
      <c r="JJ50708"/>
      <c r="KX50708" s="23"/>
      <c r="KY50708" s="23"/>
    </row>
    <row r="50709" spans="36:311" x14ac:dyDescent="0.2">
      <c r="AJ50709" s="23"/>
      <c r="HH50709"/>
      <c r="IW50709" s="36"/>
      <c r="JI50709"/>
      <c r="JJ50709"/>
      <c r="KX50709" s="23"/>
      <c r="KY50709" s="23"/>
    </row>
    <row r="50710" spans="36:311" x14ac:dyDescent="0.2">
      <c r="AJ50710" s="23"/>
      <c r="HH50710"/>
      <c r="IW50710" s="36"/>
      <c r="JI50710"/>
      <c r="JJ50710"/>
      <c r="KX50710" s="23"/>
      <c r="KY50710" s="23"/>
    </row>
    <row r="50711" spans="36:311" x14ac:dyDescent="0.2">
      <c r="AJ50711" s="23"/>
      <c r="HH50711"/>
      <c r="IW50711" s="36"/>
      <c r="JI50711"/>
      <c r="JJ50711"/>
      <c r="KX50711" s="23"/>
      <c r="KY50711" s="23"/>
    </row>
    <row r="50712" spans="36:311" x14ac:dyDescent="0.2">
      <c r="AJ50712" s="23"/>
      <c r="HH50712"/>
      <c r="IW50712" s="36"/>
      <c r="JI50712"/>
      <c r="JJ50712"/>
      <c r="KX50712" s="23"/>
      <c r="KY50712" s="23"/>
    </row>
    <row r="50713" spans="36:311" x14ac:dyDescent="0.2">
      <c r="AJ50713" s="23"/>
      <c r="HH50713"/>
      <c r="IW50713" s="36"/>
      <c r="JI50713"/>
      <c r="JJ50713"/>
      <c r="KX50713" s="23"/>
      <c r="KY50713" s="23"/>
    </row>
    <row r="50714" spans="36:311" x14ac:dyDescent="0.2">
      <c r="AJ50714" s="23"/>
      <c r="HH50714"/>
      <c r="IW50714" s="36"/>
      <c r="JI50714"/>
      <c r="JJ50714"/>
      <c r="KX50714" s="23"/>
      <c r="KY50714" s="23"/>
    </row>
    <row r="50715" spans="36:311" x14ac:dyDescent="0.2">
      <c r="AJ50715" s="23"/>
      <c r="HH50715"/>
      <c r="IW50715" s="36"/>
      <c r="JI50715"/>
      <c r="JJ50715"/>
      <c r="KX50715" s="23"/>
      <c r="KY50715" s="23"/>
    </row>
    <row r="50716" spans="36:311" x14ac:dyDescent="0.2">
      <c r="AJ50716" s="23"/>
      <c r="HH50716"/>
      <c r="IW50716" s="36"/>
      <c r="JI50716"/>
      <c r="JJ50716"/>
      <c r="KX50716" s="23"/>
      <c r="KY50716" s="23"/>
    </row>
    <row r="50717" spans="36:311" x14ac:dyDescent="0.2">
      <c r="AJ50717" s="23"/>
      <c r="HH50717"/>
      <c r="IW50717" s="36"/>
      <c r="JI50717"/>
      <c r="JJ50717"/>
      <c r="KX50717" s="23"/>
      <c r="KY50717" s="23"/>
    </row>
    <row r="50718" spans="36:311" x14ac:dyDescent="0.2">
      <c r="AJ50718" s="23"/>
      <c r="HH50718"/>
      <c r="IW50718" s="36"/>
      <c r="JI50718"/>
      <c r="JJ50718"/>
      <c r="KX50718" s="23"/>
      <c r="KY50718" s="23"/>
    </row>
    <row r="50719" spans="36:311" x14ac:dyDescent="0.2">
      <c r="AJ50719" s="23"/>
      <c r="HH50719"/>
      <c r="IW50719" s="36"/>
      <c r="JI50719"/>
      <c r="JJ50719"/>
      <c r="KX50719" s="23"/>
      <c r="KY50719" s="23"/>
    </row>
    <row r="50720" spans="36:311" x14ac:dyDescent="0.2">
      <c r="AJ50720" s="23"/>
      <c r="HH50720"/>
      <c r="IW50720" s="36"/>
      <c r="JI50720"/>
      <c r="JJ50720"/>
      <c r="KX50720" s="23"/>
      <c r="KY50720" s="23"/>
    </row>
    <row r="50721" spans="36:311" x14ac:dyDescent="0.2">
      <c r="AJ50721" s="23"/>
      <c r="HH50721"/>
      <c r="IW50721" s="36"/>
      <c r="JI50721"/>
      <c r="JJ50721"/>
      <c r="KX50721" s="23"/>
      <c r="KY50721" s="23"/>
    </row>
    <row r="50722" spans="36:311" x14ac:dyDescent="0.2">
      <c r="AJ50722" s="23"/>
      <c r="HH50722"/>
      <c r="IW50722" s="36"/>
      <c r="JI50722"/>
      <c r="JJ50722"/>
      <c r="KX50722" s="23"/>
      <c r="KY50722" s="23"/>
    </row>
    <row r="50723" spans="36:311" x14ac:dyDescent="0.2">
      <c r="AJ50723" s="23"/>
      <c r="HH50723"/>
      <c r="IW50723" s="36"/>
      <c r="JI50723"/>
      <c r="JJ50723"/>
      <c r="KX50723" s="23"/>
      <c r="KY50723" s="23"/>
    </row>
    <row r="50724" spans="36:311" x14ac:dyDescent="0.2">
      <c r="AJ50724" s="23"/>
      <c r="HH50724"/>
      <c r="IW50724" s="36"/>
      <c r="JI50724"/>
      <c r="JJ50724"/>
      <c r="KX50724" s="23"/>
      <c r="KY50724" s="23"/>
    </row>
    <row r="50725" spans="36:311" x14ac:dyDescent="0.2">
      <c r="AJ50725" s="23"/>
      <c r="HH50725"/>
      <c r="IW50725" s="36"/>
      <c r="JI50725"/>
      <c r="JJ50725"/>
      <c r="KX50725" s="23"/>
      <c r="KY50725" s="23"/>
    </row>
    <row r="50726" spans="36:311" x14ac:dyDescent="0.2">
      <c r="AJ50726" s="23"/>
      <c r="HH50726"/>
      <c r="IW50726" s="36"/>
      <c r="JI50726"/>
      <c r="JJ50726"/>
      <c r="KX50726" s="23"/>
      <c r="KY50726" s="23"/>
    </row>
    <row r="50727" spans="36:311" x14ac:dyDescent="0.2">
      <c r="AJ50727" s="23"/>
      <c r="HH50727"/>
      <c r="IW50727" s="36"/>
      <c r="JI50727"/>
      <c r="JJ50727"/>
      <c r="KX50727" s="23"/>
      <c r="KY50727" s="23"/>
    </row>
    <row r="50728" spans="36:311" x14ac:dyDescent="0.2">
      <c r="AJ50728" s="23"/>
      <c r="HH50728"/>
      <c r="IW50728" s="36"/>
      <c r="JI50728"/>
      <c r="JJ50728"/>
      <c r="KX50728" s="23"/>
      <c r="KY50728" s="23"/>
    </row>
    <row r="50729" spans="36:311" x14ac:dyDescent="0.2">
      <c r="AJ50729" s="23"/>
      <c r="HH50729"/>
      <c r="IW50729" s="36"/>
      <c r="JI50729"/>
      <c r="JJ50729"/>
      <c r="KX50729" s="23"/>
      <c r="KY50729" s="23"/>
    </row>
    <row r="50730" spans="36:311" x14ac:dyDescent="0.2">
      <c r="AJ50730" s="23"/>
      <c r="HH50730"/>
      <c r="IW50730" s="36"/>
      <c r="JI50730"/>
      <c r="JJ50730"/>
      <c r="KX50730" s="23"/>
      <c r="KY50730" s="23"/>
    </row>
    <row r="50731" spans="36:311" x14ac:dyDescent="0.2">
      <c r="AJ50731" s="23"/>
      <c r="HH50731"/>
      <c r="IW50731" s="36"/>
      <c r="JI50731"/>
      <c r="JJ50731"/>
      <c r="KX50731" s="23"/>
      <c r="KY50731" s="23"/>
    </row>
    <row r="50732" spans="36:311" x14ac:dyDescent="0.2">
      <c r="AJ50732" s="23"/>
      <c r="HH50732"/>
      <c r="IW50732" s="36"/>
      <c r="JI50732"/>
      <c r="JJ50732"/>
      <c r="KX50732" s="23"/>
      <c r="KY50732" s="23"/>
    </row>
    <row r="50733" spans="36:311" x14ac:dyDescent="0.2">
      <c r="AJ50733" s="23"/>
      <c r="HH50733"/>
      <c r="IW50733" s="36"/>
      <c r="JI50733"/>
      <c r="JJ50733"/>
      <c r="KX50733" s="23"/>
      <c r="KY50733" s="23"/>
    </row>
    <row r="50734" spans="36:311" x14ac:dyDescent="0.2">
      <c r="AJ50734" s="23"/>
      <c r="HH50734"/>
      <c r="IW50734" s="36"/>
      <c r="JI50734"/>
      <c r="JJ50734"/>
      <c r="KX50734" s="23"/>
      <c r="KY50734" s="23"/>
    </row>
    <row r="50735" spans="36:311" x14ac:dyDescent="0.2">
      <c r="AJ50735" s="23"/>
      <c r="HH50735"/>
      <c r="IW50735" s="36"/>
      <c r="JI50735"/>
      <c r="JJ50735"/>
      <c r="KX50735" s="23"/>
      <c r="KY50735" s="23"/>
    </row>
    <row r="50736" spans="36:311" x14ac:dyDescent="0.2">
      <c r="AJ50736" s="23"/>
      <c r="HH50736"/>
      <c r="IW50736" s="36"/>
      <c r="JI50736"/>
      <c r="JJ50736"/>
      <c r="KX50736" s="23"/>
      <c r="KY50736" s="23"/>
    </row>
    <row r="50737" spans="36:311" x14ac:dyDescent="0.2">
      <c r="AJ50737" s="23"/>
      <c r="HH50737"/>
      <c r="IW50737" s="36"/>
      <c r="JI50737"/>
      <c r="JJ50737"/>
      <c r="KX50737" s="23"/>
      <c r="KY50737" s="23"/>
    </row>
    <row r="50738" spans="36:311" x14ac:dyDescent="0.2">
      <c r="AJ50738" s="23"/>
      <c r="HH50738"/>
      <c r="IW50738" s="36"/>
      <c r="JI50738"/>
      <c r="JJ50738"/>
      <c r="KX50738" s="23"/>
      <c r="KY50738" s="23"/>
    </row>
    <row r="50739" spans="36:311" x14ac:dyDescent="0.2">
      <c r="AJ50739" s="23"/>
      <c r="HH50739"/>
      <c r="IW50739" s="36"/>
      <c r="JI50739"/>
      <c r="JJ50739"/>
      <c r="KX50739" s="23"/>
      <c r="KY50739" s="23"/>
    </row>
    <row r="50740" spans="36:311" x14ac:dyDescent="0.2">
      <c r="AJ50740" s="23"/>
      <c r="HH50740"/>
      <c r="IW50740" s="36"/>
      <c r="JI50740"/>
      <c r="JJ50740"/>
      <c r="KX50740" s="23"/>
      <c r="KY50740" s="23"/>
    </row>
    <row r="50741" spans="36:311" x14ac:dyDescent="0.2">
      <c r="AJ50741" s="23"/>
      <c r="HH50741"/>
      <c r="IW50741" s="36"/>
      <c r="JI50741"/>
      <c r="JJ50741"/>
      <c r="KX50741" s="23"/>
      <c r="KY50741" s="23"/>
    </row>
    <row r="50742" spans="36:311" x14ac:dyDescent="0.2">
      <c r="AJ50742" s="23"/>
      <c r="HH50742"/>
      <c r="IW50742" s="36"/>
      <c r="JI50742"/>
      <c r="JJ50742"/>
      <c r="KX50742" s="23"/>
      <c r="KY50742" s="23"/>
    </row>
    <row r="50743" spans="36:311" x14ac:dyDescent="0.2">
      <c r="AJ50743" s="23"/>
      <c r="HH50743"/>
      <c r="IW50743" s="36"/>
      <c r="JI50743"/>
      <c r="JJ50743"/>
      <c r="KX50743" s="23"/>
      <c r="KY50743" s="23"/>
    </row>
    <row r="50744" spans="36:311" x14ac:dyDescent="0.2">
      <c r="AJ50744" s="23"/>
      <c r="HH50744"/>
      <c r="IW50744" s="36"/>
      <c r="JI50744"/>
      <c r="JJ50744"/>
      <c r="KX50744" s="23"/>
      <c r="KY50744" s="23"/>
    </row>
    <row r="50745" spans="36:311" x14ac:dyDescent="0.2">
      <c r="AJ50745" s="23"/>
      <c r="HH50745"/>
      <c r="IW50745" s="36"/>
      <c r="JI50745"/>
      <c r="JJ50745"/>
      <c r="KX50745" s="23"/>
      <c r="KY50745" s="23"/>
    </row>
    <row r="50746" spans="36:311" x14ac:dyDescent="0.2">
      <c r="AJ50746" s="23"/>
      <c r="HH50746"/>
      <c r="IW50746" s="36"/>
      <c r="JI50746"/>
      <c r="JJ50746"/>
      <c r="KX50746" s="23"/>
      <c r="KY50746" s="23"/>
    </row>
    <row r="50747" spans="36:311" x14ac:dyDescent="0.2">
      <c r="AJ50747" s="23"/>
      <c r="HH50747"/>
      <c r="IW50747" s="36"/>
      <c r="JI50747"/>
      <c r="JJ50747"/>
      <c r="KX50747" s="23"/>
      <c r="KY50747" s="23"/>
    </row>
    <row r="50748" spans="36:311" x14ac:dyDescent="0.2">
      <c r="AJ50748" s="23"/>
      <c r="HH50748"/>
      <c r="IW50748" s="36"/>
      <c r="JI50748"/>
      <c r="JJ50748"/>
      <c r="KX50748" s="23"/>
      <c r="KY50748" s="23"/>
    </row>
    <row r="50749" spans="36:311" x14ac:dyDescent="0.2">
      <c r="AJ50749" s="23"/>
      <c r="HH50749"/>
      <c r="IW50749" s="36"/>
      <c r="JI50749"/>
      <c r="JJ50749"/>
      <c r="KX50749" s="23"/>
      <c r="KY50749" s="23"/>
    </row>
    <row r="50750" spans="36:311" x14ac:dyDescent="0.2">
      <c r="AJ50750" s="23"/>
      <c r="HH50750"/>
      <c r="IW50750" s="36"/>
      <c r="JI50750"/>
      <c r="JJ50750"/>
      <c r="KX50750" s="23"/>
      <c r="KY50750" s="23"/>
    </row>
    <row r="50751" spans="36:311" x14ac:dyDescent="0.2">
      <c r="AJ50751" s="23"/>
      <c r="HH50751"/>
      <c r="IW50751" s="36"/>
      <c r="JI50751"/>
      <c r="JJ50751"/>
      <c r="KX50751" s="23"/>
      <c r="KY50751" s="23"/>
    </row>
    <row r="50752" spans="36:311" x14ac:dyDescent="0.2">
      <c r="AJ50752" s="23"/>
      <c r="HH50752"/>
      <c r="IW50752" s="36"/>
      <c r="JI50752"/>
      <c r="JJ50752"/>
      <c r="KX50752" s="23"/>
      <c r="KY50752" s="23"/>
    </row>
    <row r="50753" spans="36:311" x14ac:dyDescent="0.2">
      <c r="AJ50753" s="23"/>
      <c r="HH50753"/>
      <c r="IW50753" s="36"/>
      <c r="JI50753"/>
      <c r="JJ50753"/>
      <c r="KX50753" s="23"/>
      <c r="KY50753" s="23"/>
    </row>
    <row r="50754" spans="36:311" x14ac:dyDescent="0.2">
      <c r="AJ50754" s="23"/>
      <c r="HH50754"/>
      <c r="IW50754" s="36"/>
      <c r="JI50754"/>
      <c r="JJ50754"/>
      <c r="KX50754" s="23"/>
      <c r="KY50754" s="23"/>
    </row>
    <row r="50755" spans="36:311" x14ac:dyDescent="0.2">
      <c r="AJ50755" s="23"/>
      <c r="HH50755"/>
      <c r="IW50755" s="36"/>
      <c r="JI50755"/>
      <c r="JJ50755"/>
      <c r="KX50755" s="23"/>
      <c r="KY50755" s="23"/>
    </row>
    <row r="50756" spans="36:311" x14ac:dyDescent="0.2">
      <c r="AJ50756" s="23"/>
      <c r="HH50756"/>
      <c r="IW50756" s="36"/>
      <c r="JI50756"/>
      <c r="JJ50756"/>
      <c r="KX50756" s="23"/>
      <c r="KY50756" s="23"/>
    </row>
    <row r="50757" spans="36:311" x14ac:dyDescent="0.2">
      <c r="AJ50757" s="23"/>
      <c r="HH50757"/>
      <c r="IW50757" s="36"/>
      <c r="JI50757"/>
      <c r="JJ50757"/>
      <c r="KX50757" s="23"/>
      <c r="KY50757" s="23"/>
    </row>
    <row r="50758" spans="36:311" x14ac:dyDescent="0.2">
      <c r="AJ50758" s="23"/>
      <c r="HH50758"/>
      <c r="IW50758" s="36"/>
      <c r="JI50758"/>
      <c r="JJ50758"/>
      <c r="KX50758" s="23"/>
      <c r="KY50758" s="23"/>
    </row>
    <row r="50759" spans="36:311" x14ac:dyDescent="0.2">
      <c r="AJ50759" s="23"/>
      <c r="HH50759"/>
      <c r="IW50759" s="36"/>
      <c r="JI50759"/>
      <c r="JJ50759"/>
      <c r="KX50759" s="23"/>
      <c r="KY50759" s="23"/>
    </row>
    <row r="50760" spans="36:311" x14ac:dyDescent="0.2">
      <c r="AJ50760" s="23"/>
      <c r="HH50760"/>
      <c r="IW50760" s="36"/>
      <c r="JI50760"/>
      <c r="JJ50760"/>
      <c r="KX50760" s="23"/>
      <c r="KY50760" s="23"/>
    </row>
    <row r="50761" spans="36:311" x14ac:dyDescent="0.2">
      <c r="AJ50761" s="23"/>
      <c r="HH50761"/>
      <c r="IW50761" s="36"/>
      <c r="JI50761"/>
      <c r="JJ50761"/>
      <c r="KX50761" s="23"/>
      <c r="KY50761" s="23"/>
    </row>
    <row r="50762" spans="36:311" x14ac:dyDescent="0.2">
      <c r="AJ50762" s="23"/>
      <c r="HH50762"/>
      <c r="IW50762" s="36"/>
      <c r="JI50762"/>
      <c r="JJ50762"/>
      <c r="KX50762" s="23"/>
      <c r="KY50762" s="23"/>
    </row>
    <row r="50763" spans="36:311" x14ac:dyDescent="0.2">
      <c r="AJ50763" s="23"/>
      <c r="HH50763"/>
      <c r="IW50763" s="36"/>
      <c r="JI50763"/>
      <c r="JJ50763"/>
      <c r="KX50763" s="23"/>
      <c r="KY50763" s="23"/>
    </row>
    <row r="50764" spans="36:311" x14ac:dyDescent="0.2">
      <c r="AJ50764" s="23"/>
      <c r="HH50764"/>
      <c r="IW50764" s="36"/>
      <c r="JI50764"/>
      <c r="JJ50764"/>
      <c r="KX50764" s="23"/>
      <c r="KY50764" s="23"/>
    </row>
    <row r="50765" spans="36:311" x14ac:dyDescent="0.2">
      <c r="AJ50765" s="23"/>
      <c r="HH50765"/>
      <c r="IW50765" s="36"/>
      <c r="JI50765"/>
      <c r="JJ50765"/>
      <c r="KX50765" s="23"/>
      <c r="KY50765" s="23"/>
    </row>
    <row r="50766" spans="36:311" x14ac:dyDescent="0.2">
      <c r="AJ50766" s="23"/>
      <c r="HH50766"/>
      <c r="IW50766" s="36"/>
      <c r="JI50766"/>
      <c r="JJ50766"/>
      <c r="KX50766" s="23"/>
      <c r="KY50766" s="23"/>
    </row>
    <row r="50767" spans="36:311" x14ac:dyDescent="0.2">
      <c r="AJ50767" s="23"/>
      <c r="HH50767"/>
      <c r="IW50767" s="36"/>
      <c r="JI50767"/>
      <c r="JJ50767"/>
      <c r="KX50767" s="23"/>
      <c r="KY50767" s="23"/>
    </row>
    <row r="50768" spans="36:311" x14ac:dyDescent="0.2">
      <c r="AJ50768" s="23"/>
      <c r="HH50768"/>
      <c r="IW50768" s="36"/>
      <c r="JI50768"/>
      <c r="JJ50768"/>
      <c r="KX50768" s="23"/>
      <c r="KY50768" s="23"/>
    </row>
    <row r="50769" spans="36:311" x14ac:dyDescent="0.2">
      <c r="AJ50769" s="23"/>
      <c r="HH50769"/>
      <c r="IW50769" s="36"/>
      <c r="JI50769"/>
      <c r="JJ50769"/>
      <c r="KX50769" s="23"/>
      <c r="KY50769" s="23"/>
    </row>
    <row r="50770" spans="36:311" x14ac:dyDescent="0.2">
      <c r="AJ50770" s="23"/>
      <c r="HH50770"/>
      <c r="IW50770" s="36"/>
      <c r="JI50770"/>
      <c r="JJ50770"/>
      <c r="KX50770" s="23"/>
      <c r="KY50770" s="23"/>
    </row>
    <row r="50771" spans="36:311" x14ac:dyDescent="0.2">
      <c r="AJ50771" s="23"/>
      <c r="HH50771"/>
      <c r="IW50771" s="36"/>
      <c r="JI50771"/>
      <c r="JJ50771"/>
      <c r="KX50771" s="23"/>
      <c r="KY50771" s="23"/>
    </row>
    <row r="50772" spans="36:311" x14ac:dyDescent="0.2">
      <c r="AJ50772" s="23"/>
      <c r="HH50772"/>
      <c r="IW50772" s="36"/>
      <c r="JI50772"/>
      <c r="JJ50772"/>
      <c r="KX50772" s="23"/>
      <c r="KY50772" s="23"/>
    </row>
    <row r="50773" spans="36:311" x14ac:dyDescent="0.2">
      <c r="AJ50773" s="23"/>
      <c r="HH50773"/>
      <c r="IW50773" s="36"/>
      <c r="JI50773"/>
      <c r="JJ50773"/>
      <c r="KX50773" s="23"/>
      <c r="KY50773" s="23"/>
    </row>
    <row r="50774" spans="36:311" x14ac:dyDescent="0.2">
      <c r="AJ50774" s="23"/>
      <c r="HH50774"/>
      <c r="IW50774" s="36"/>
      <c r="JI50774"/>
      <c r="JJ50774"/>
      <c r="KX50774" s="23"/>
      <c r="KY50774" s="23"/>
    </row>
    <row r="50775" spans="36:311" x14ac:dyDescent="0.2">
      <c r="AJ50775" s="23"/>
      <c r="HH50775"/>
      <c r="IW50775" s="36"/>
      <c r="JI50775"/>
      <c r="JJ50775"/>
      <c r="KX50775" s="23"/>
      <c r="KY50775" s="23"/>
    </row>
    <row r="50776" spans="36:311" x14ac:dyDescent="0.2">
      <c r="AJ50776" s="23"/>
      <c r="HH50776"/>
      <c r="IW50776" s="36"/>
      <c r="JI50776"/>
      <c r="JJ50776"/>
      <c r="KX50776" s="23"/>
      <c r="KY50776" s="23"/>
    </row>
    <row r="50777" spans="36:311" x14ac:dyDescent="0.2">
      <c r="AJ50777" s="23"/>
      <c r="HH50777"/>
      <c r="IW50777" s="36"/>
      <c r="JI50777"/>
      <c r="JJ50777"/>
      <c r="KX50777" s="23"/>
      <c r="KY50777" s="23"/>
    </row>
    <row r="50778" spans="36:311" x14ac:dyDescent="0.2">
      <c r="AJ50778" s="23"/>
      <c r="HH50778"/>
      <c r="IW50778" s="36"/>
      <c r="JI50778"/>
      <c r="JJ50778"/>
      <c r="KX50778" s="23"/>
      <c r="KY50778" s="23"/>
    </row>
    <row r="50779" spans="36:311" x14ac:dyDescent="0.2">
      <c r="AJ50779" s="23"/>
      <c r="HH50779"/>
      <c r="IW50779" s="36"/>
      <c r="JI50779"/>
      <c r="JJ50779"/>
      <c r="KX50779" s="23"/>
      <c r="KY50779" s="23"/>
    </row>
    <row r="50780" spans="36:311" x14ac:dyDescent="0.2">
      <c r="AJ50780" s="23"/>
      <c r="HH50780"/>
      <c r="IW50780" s="36"/>
      <c r="JI50780"/>
      <c r="JJ50780"/>
      <c r="KX50780" s="23"/>
      <c r="KY50780" s="23"/>
    </row>
    <row r="50781" spans="36:311" x14ac:dyDescent="0.2">
      <c r="AJ50781" s="23"/>
      <c r="HH50781"/>
      <c r="IW50781" s="36"/>
      <c r="JI50781"/>
      <c r="JJ50781"/>
      <c r="KX50781" s="23"/>
      <c r="KY50781" s="23"/>
    </row>
    <row r="50782" spans="36:311" x14ac:dyDescent="0.2">
      <c r="AJ50782" s="23"/>
      <c r="HH50782"/>
      <c r="IW50782" s="36"/>
      <c r="JI50782"/>
      <c r="JJ50782"/>
      <c r="KX50782" s="23"/>
      <c r="KY50782" s="23"/>
    </row>
    <row r="50783" spans="36:311" x14ac:dyDescent="0.2">
      <c r="AJ50783" s="23"/>
      <c r="HH50783"/>
      <c r="IW50783" s="36"/>
      <c r="JI50783"/>
      <c r="JJ50783"/>
      <c r="KX50783" s="23"/>
      <c r="KY50783" s="23"/>
    </row>
    <row r="50784" spans="36:311" x14ac:dyDescent="0.2">
      <c r="AJ50784" s="23"/>
      <c r="HH50784"/>
      <c r="IW50784" s="36"/>
      <c r="JI50784"/>
      <c r="JJ50784"/>
      <c r="KX50784" s="23"/>
      <c r="KY50784" s="23"/>
    </row>
    <row r="50785" spans="36:311" x14ac:dyDescent="0.2">
      <c r="AJ50785" s="23"/>
      <c r="HH50785"/>
      <c r="IW50785" s="36"/>
      <c r="JI50785"/>
      <c r="JJ50785"/>
      <c r="KX50785" s="23"/>
      <c r="KY50785" s="23"/>
    </row>
    <row r="50786" spans="36:311" x14ac:dyDescent="0.2">
      <c r="AJ50786" s="23"/>
      <c r="HH50786"/>
      <c r="IW50786" s="36"/>
      <c r="JI50786"/>
      <c r="JJ50786"/>
      <c r="KX50786" s="23"/>
      <c r="KY50786" s="23"/>
    </row>
    <row r="50787" spans="36:311" x14ac:dyDescent="0.2">
      <c r="AJ50787" s="23"/>
      <c r="HH50787"/>
      <c r="IW50787" s="36"/>
      <c r="JI50787"/>
      <c r="JJ50787"/>
      <c r="KX50787" s="23"/>
      <c r="KY50787" s="23"/>
    </row>
    <row r="50788" spans="36:311" x14ac:dyDescent="0.2">
      <c r="AJ50788" s="23"/>
      <c r="HH50788"/>
      <c r="IW50788" s="36"/>
      <c r="JI50788"/>
      <c r="JJ50788"/>
      <c r="KX50788" s="23"/>
      <c r="KY50788" s="23"/>
    </row>
    <row r="50789" spans="36:311" x14ac:dyDescent="0.2">
      <c r="AJ50789" s="23"/>
      <c r="HH50789"/>
      <c r="IW50789" s="36"/>
      <c r="JI50789"/>
      <c r="JJ50789"/>
      <c r="KX50789" s="23"/>
      <c r="KY50789" s="23"/>
    </row>
    <row r="50790" spans="36:311" x14ac:dyDescent="0.2">
      <c r="AJ50790" s="23"/>
      <c r="HH50790"/>
      <c r="IW50790" s="36"/>
      <c r="JI50790"/>
      <c r="JJ50790"/>
      <c r="KX50790" s="23"/>
      <c r="KY50790" s="23"/>
    </row>
    <row r="50791" spans="36:311" x14ac:dyDescent="0.2">
      <c r="AJ50791" s="23"/>
      <c r="HH50791"/>
      <c r="IW50791" s="36"/>
      <c r="JI50791"/>
      <c r="JJ50791"/>
      <c r="KX50791" s="23"/>
      <c r="KY50791" s="23"/>
    </row>
    <row r="50792" spans="36:311" x14ac:dyDescent="0.2">
      <c r="AJ50792" s="23"/>
      <c r="HH50792"/>
      <c r="IW50792" s="36"/>
      <c r="JI50792"/>
      <c r="JJ50792"/>
      <c r="KX50792" s="23"/>
      <c r="KY50792" s="23"/>
    </row>
    <row r="50793" spans="36:311" x14ac:dyDescent="0.2">
      <c r="AJ50793" s="23"/>
      <c r="HH50793"/>
      <c r="IW50793" s="36"/>
      <c r="JI50793"/>
      <c r="JJ50793"/>
      <c r="KX50793" s="23"/>
      <c r="KY50793" s="23"/>
    </row>
    <row r="50794" spans="36:311" x14ac:dyDescent="0.2">
      <c r="AJ50794" s="23"/>
      <c r="HH50794"/>
      <c r="IW50794" s="36"/>
      <c r="JI50794"/>
      <c r="JJ50794"/>
      <c r="KX50794" s="23"/>
      <c r="KY50794" s="23"/>
    </row>
    <row r="50795" spans="36:311" x14ac:dyDescent="0.2">
      <c r="AJ50795" s="23"/>
      <c r="HH50795"/>
      <c r="IW50795" s="36"/>
      <c r="JI50795"/>
      <c r="JJ50795"/>
      <c r="KX50795" s="23"/>
      <c r="KY50795" s="23"/>
    </row>
    <row r="50796" spans="36:311" x14ac:dyDescent="0.2">
      <c r="AJ50796" s="23"/>
      <c r="HH50796"/>
      <c r="IW50796" s="36"/>
      <c r="JI50796"/>
      <c r="JJ50796"/>
      <c r="KX50796" s="23"/>
      <c r="KY50796" s="23"/>
    </row>
    <row r="50797" spans="36:311" x14ac:dyDescent="0.2">
      <c r="AJ50797" s="23"/>
      <c r="HH50797"/>
      <c r="IW50797" s="36"/>
      <c r="JI50797"/>
      <c r="JJ50797"/>
      <c r="KX50797" s="23"/>
      <c r="KY50797" s="23"/>
    </row>
    <row r="50798" spans="36:311" x14ac:dyDescent="0.2">
      <c r="AJ50798" s="23"/>
      <c r="HH50798"/>
      <c r="IW50798" s="36"/>
      <c r="JI50798"/>
      <c r="JJ50798"/>
      <c r="KX50798" s="23"/>
      <c r="KY50798" s="23"/>
    </row>
    <row r="50799" spans="36:311" x14ac:dyDescent="0.2">
      <c r="AJ50799" s="23"/>
      <c r="HH50799"/>
      <c r="IW50799" s="36"/>
      <c r="JI50799"/>
      <c r="JJ50799"/>
      <c r="KX50799" s="23"/>
      <c r="KY50799" s="23"/>
    </row>
    <row r="50800" spans="36:311" x14ac:dyDescent="0.2">
      <c r="AJ50800" s="23"/>
      <c r="HH50800"/>
      <c r="IW50800" s="36"/>
      <c r="JI50800"/>
      <c r="JJ50800"/>
      <c r="KX50800" s="23"/>
      <c r="KY50800" s="23"/>
    </row>
    <row r="50801" spans="36:311" x14ac:dyDescent="0.2">
      <c r="AJ50801" s="23"/>
      <c r="HH50801"/>
      <c r="IW50801" s="36"/>
      <c r="JI50801"/>
      <c r="JJ50801"/>
      <c r="KX50801" s="23"/>
      <c r="KY50801" s="23"/>
    </row>
    <row r="50802" spans="36:311" x14ac:dyDescent="0.2">
      <c r="AJ50802" s="23"/>
      <c r="HH50802"/>
      <c r="IW50802" s="36"/>
      <c r="JI50802"/>
      <c r="JJ50802"/>
      <c r="KX50802" s="23"/>
      <c r="KY50802" s="23"/>
    </row>
    <row r="50803" spans="36:311" x14ac:dyDescent="0.2">
      <c r="AJ50803" s="23"/>
      <c r="HH50803"/>
      <c r="IW50803" s="36"/>
      <c r="JI50803"/>
      <c r="JJ50803"/>
      <c r="KX50803" s="23"/>
      <c r="KY50803" s="23"/>
    </row>
    <row r="50804" spans="36:311" x14ac:dyDescent="0.2">
      <c r="AJ50804" s="23"/>
      <c r="HH50804"/>
      <c r="IW50804" s="36"/>
      <c r="JI50804"/>
      <c r="JJ50804"/>
      <c r="KX50804" s="23"/>
      <c r="KY50804" s="23"/>
    </row>
    <row r="50805" spans="36:311" x14ac:dyDescent="0.2">
      <c r="AJ50805" s="23"/>
      <c r="HH50805"/>
      <c r="IW50805" s="36"/>
      <c r="JI50805"/>
      <c r="JJ50805"/>
      <c r="KX50805" s="23"/>
      <c r="KY50805" s="23"/>
    </row>
    <row r="50806" spans="36:311" x14ac:dyDescent="0.2">
      <c r="AJ50806" s="23"/>
      <c r="HH50806"/>
      <c r="IW50806" s="36"/>
      <c r="JI50806"/>
      <c r="JJ50806"/>
      <c r="KX50806" s="23"/>
      <c r="KY50806" s="23"/>
    </row>
    <row r="50807" spans="36:311" x14ac:dyDescent="0.2">
      <c r="AJ50807" s="23"/>
      <c r="HH50807"/>
      <c r="IW50807" s="36"/>
      <c r="JI50807"/>
      <c r="JJ50807"/>
      <c r="KX50807" s="23"/>
      <c r="KY50807" s="23"/>
    </row>
    <row r="50808" spans="36:311" x14ac:dyDescent="0.2">
      <c r="AJ50808" s="23"/>
      <c r="HH50808"/>
      <c r="IW50808" s="36"/>
      <c r="JI50808"/>
      <c r="JJ50808"/>
      <c r="KX50808" s="23"/>
      <c r="KY50808" s="23"/>
    </row>
    <row r="50809" spans="36:311" x14ac:dyDescent="0.2">
      <c r="AJ50809" s="23"/>
      <c r="HH50809"/>
      <c r="IW50809" s="36"/>
      <c r="JI50809"/>
      <c r="JJ50809"/>
      <c r="KX50809" s="23"/>
      <c r="KY50809" s="23"/>
    </row>
    <row r="50810" spans="36:311" x14ac:dyDescent="0.2">
      <c r="AJ50810" s="23"/>
      <c r="HH50810"/>
      <c r="IW50810" s="36"/>
      <c r="JI50810"/>
      <c r="JJ50810"/>
      <c r="KX50810" s="23"/>
      <c r="KY50810" s="23"/>
    </row>
    <row r="50811" spans="36:311" x14ac:dyDescent="0.2">
      <c r="AJ50811" s="23"/>
      <c r="HH50811"/>
      <c r="IW50811" s="36"/>
      <c r="JI50811"/>
      <c r="JJ50811"/>
      <c r="KX50811" s="23"/>
      <c r="KY50811" s="23"/>
    </row>
    <row r="50812" spans="36:311" x14ac:dyDescent="0.2">
      <c r="AJ50812" s="23"/>
      <c r="HH50812"/>
      <c r="IW50812" s="36"/>
      <c r="JI50812"/>
      <c r="JJ50812"/>
      <c r="KX50812" s="23"/>
      <c r="KY50812" s="23"/>
    </row>
    <row r="50813" spans="36:311" x14ac:dyDescent="0.2">
      <c r="AJ50813" s="23"/>
      <c r="HH50813"/>
      <c r="IW50813" s="36"/>
      <c r="JI50813"/>
      <c r="JJ50813"/>
      <c r="KX50813" s="23"/>
      <c r="KY50813" s="23"/>
    </row>
    <row r="50814" spans="36:311" x14ac:dyDescent="0.2">
      <c r="AJ50814" s="23"/>
      <c r="HH50814"/>
      <c r="IW50814" s="36"/>
      <c r="JI50814"/>
      <c r="JJ50814"/>
      <c r="KX50814" s="23"/>
      <c r="KY50814" s="23"/>
    </row>
    <row r="50815" spans="36:311" x14ac:dyDescent="0.2">
      <c r="AJ50815" s="23"/>
      <c r="HH50815"/>
      <c r="IW50815" s="36"/>
      <c r="JI50815"/>
      <c r="JJ50815"/>
      <c r="KX50815" s="23"/>
      <c r="KY50815" s="23"/>
    </row>
    <row r="50816" spans="36:311" x14ac:dyDescent="0.2">
      <c r="AJ50816" s="23"/>
      <c r="HH50816"/>
      <c r="IW50816" s="36"/>
      <c r="JI50816"/>
      <c r="JJ50816"/>
      <c r="KX50816" s="23"/>
      <c r="KY50816" s="23"/>
    </row>
    <row r="50817" spans="36:311" x14ac:dyDescent="0.2">
      <c r="AJ50817" s="23"/>
      <c r="HH50817"/>
      <c r="IW50817" s="36"/>
      <c r="JI50817"/>
      <c r="JJ50817"/>
      <c r="KX50817" s="23"/>
      <c r="KY50817" s="23"/>
    </row>
    <row r="50818" spans="36:311" x14ac:dyDescent="0.2">
      <c r="AJ50818" s="23"/>
      <c r="HH50818"/>
      <c r="IW50818" s="36"/>
      <c r="JI50818"/>
      <c r="JJ50818"/>
      <c r="KX50818" s="23"/>
      <c r="KY50818" s="23"/>
    </row>
    <row r="50819" spans="36:311" x14ac:dyDescent="0.2">
      <c r="AJ50819" s="23"/>
      <c r="HH50819"/>
      <c r="IW50819" s="36"/>
      <c r="JI50819"/>
      <c r="JJ50819"/>
      <c r="KX50819" s="23"/>
      <c r="KY50819" s="23"/>
    </row>
    <row r="50820" spans="36:311" x14ac:dyDescent="0.2">
      <c r="AJ50820" s="23"/>
      <c r="HH50820"/>
      <c r="IW50820" s="36"/>
      <c r="JI50820"/>
      <c r="JJ50820"/>
      <c r="KX50820" s="23"/>
      <c r="KY50820" s="23"/>
    </row>
    <row r="50821" spans="36:311" x14ac:dyDescent="0.2">
      <c r="AJ50821" s="23"/>
      <c r="HH50821"/>
      <c r="IW50821" s="36"/>
      <c r="JI50821"/>
      <c r="JJ50821"/>
      <c r="KX50821" s="23"/>
      <c r="KY50821" s="23"/>
    </row>
    <row r="50822" spans="36:311" x14ac:dyDescent="0.2">
      <c r="AJ50822" s="23"/>
      <c r="HH50822"/>
      <c r="IW50822" s="36"/>
      <c r="JI50822"/>
      <c r="JJ50822"/>
      <c r="KX50822" s="23"/>
      <c r="KY50822" s="23"/>
    </row>
    <row r="50823" spans="36:311" x14ac:dyDescent="0.2">
      <c r="AJ50823" s="23"/>
      <c r="HH50823"/>
      <c r="IW50823" s="36"/>
      <c r="JI50823"/>
      <c r="JJ50823"/>
      <c r="KX50823" s="23"/>
      <c r="KY50823" s="23"/>
    </row>
    <row r="50824" spans="36:311" x14ac:dyDescent="0.2">
      <c r="AJ50824" s="23"/>
      <c r="HH50824"/>
      <c r="IW50824" s="36"/>
      <c r="JI50824"/>
      <c r="JJ50824"/>
      <c r="KX50824" s="23"/>
      <c r="KY50824" s="23"/>
    </row>
    <row r="50825" spans="36:311" x14ac:dyDescent="0.2">
      <c r="AJ50825" s="23"/>
      <c r="HH50825"/>
      <c r="IW50825" s="36"/>
      <c r="JI50825"/>
      <c r="JJ50825"/>
      <c r="KX50825" s="23"/>
      <c r="KY50825" s="23"/>
    </row>
    <row r="50826" spans="36:311" x14ac:dyDescent="0.2">
      <c r="AJ50826" s="23"/>
      <c r="HH50826"/>
      <c r="IW50826" s="36"/>
      <c r="JI50826"/>
      <c r="JJ50826"/>
      <c r="KX50826" s="23"/>
      <c r="KY50826" s="23"/>
    </row>
    <row r="50827" spans="36:311" x14ac:dyDescent="0.2">
      <c r="AJ50827" s="23"/>
      <c r="HH50827"/>
      <c r="IW50827" s="36"/>
      <c r="JI50827"/>
      <c r="JJ50827"/>
      <c r="KX50827" s="23"/>
      <c r="KY50827" s="23"/>
    </row>
    <row r="50828" spans="36:311" x14ac:dyDescent="0.2">
      <c r="AJ50828" s="23"/>
      <c r="HH50828"/>
      <c r="IW50828" s="36"/>
      <c r="JI50828"/>
      <c r="JJ50828"/>
      <c r="KX50828" s="23"/>
      <c r="KY50828" s="23"/>
    </row>
    <row r="50829" spans="36:311" x14ac:dyDescent="0.2">
      <c r="AJ50829" s="23"/>
      <c r="HH50829"/>
      <c r="IW50829" s="36"/>
      <c r="JI50829"/>
      <c r="JJ50829"/>
      <c r="KX50829" s="23"/>
      <c r="KY50829" s="23"/>
    </row>
    <row r="50830" spans="36:311" x14ac:dyDescent="0.2">
      <c r="AJ50830" s="23"/>
      <c r="HH50830"/>
      <c r="IW50830" s="36"/>
      <c r="JI50830"/>
      <c r="JJ50830"/>
      <c r="KX50830" s="23"/>
      <c r="KY50830" s="23"/>
    </row>
    <row r="50831" spans="36:311" x14ac:dyDescent="0.2">
      <c r="AJ50831" s="23"/>
      <c r="HH50831"/>
      <c r="IW50831" s="36"/>
      <c r="JI50831"/>
      <c r="JJ50831"/>
      <c r="KX50831" s="23"/>
      <c r="KY50831" s="23"/>
    </row>
    <row r="50832" spans="36:311" x14ac:dyDescent="0.2">
      <c r="AJ50832" s="23"/>
      <c r="HH50832"/>
      <c r="IW50832" s="36"/>
      <c r="JI50832"/>
      <c r="JJ50832"/>
      <c r="KX50832" s="23"/>
      <c r="KY50832" s="23"/>
    </row>
    <row r="50833" spans="36:311" x14ac:dyDescent="0.2">
      <c r="AJ50833" s="23"/>
      <c r="HH50833"/>
      <c r="IW50833" s="36"/>
      <c r="JI50833"/>
      <c r="JJ50833"/>
      <c r="KX50833" s="23"/>
      <c r="KY50833" s="23"/>
    </row>
    <row r="50834" spans="36:311" x14ac:dyDescent="0.2">
      <c r="AJ50834" s="23"/>
      <c r="HH50834"/>
      <c r="IW50834" s="36"/>
      <c r="JI50834"/>
      <c r="JJ50834"/>
      <c r="KX50834" s="23"/>
      <c r="KY50834" s="23"/>
    </row>
    <row r="50835" spans="36:311" x14ac:dyDescent="0.2">
      <c r="AJ50835" s="23"/>
      <c r="HH50835"/>
      <c r="IW50835" s="36"/>
      <c r="JI50835"/>
      <c r="JJ50835"/>
      <c r="KX50835" s="23"/>
      <c r="KY50835" s="23"/>
    </row>
    <row r="50836" spans="36:311" x14ac:dyDescent="0.2">
      <c r="AJ50836" s="23"/>
      <c r="HH50836"/>
      <c r="IW50836" s="36"/>
      <c r="JI50836"/>
      <c r="JJ50836"/>
      <c r="KX50836" s="23"/>
      <c r="KY50836" s="23"/>
    </row>
    <row r="50837" spans="36:311" x14ac:dyDescent="0.2">
      <c r="AJ50837" s="23"/>
      <c r="HH50837"/>
      <c r="IW50837" s="36"/>
      <c r="JI50837"/>
      <c r="JJ50837"/>
      <c r="KX50837" s="23"/>
      <c r="KY50837" s="23"/>
    </row>
    <row r="50838" spans="36:311" x14ac:dyDescent="0.2">
      <c r="AJ50838" s="23"/>
      <c r="HH50838"/>
      <c r="IW50838" s="36"/>
      <c r="JI50838"/>
      <c r="JJ50838"/>
      <c r="KX50838" s="23"/>
      <c r="KY50838" s="23"/>
    </row>
    <row r="50839" spans="36:311" x14ac:dyDescent="0.2">
      <c r="AJ50839" s="23"/>
      <c r="HH50839"/>
      <c r="IW50839" s="36"/>
      <c r="JI50839"/>
      <c r="JJ50839"/>
      <c r="KX50839" s="23"/>
      <c r="KY50839" s="23"/>
    </row>
    <row r="50840" spans="36:311" x14ac:dyDescent="0.2">
      <c r="AJ50840" s="23"/>
      <c r="HH50840"/>
      <c r="IW50840" s="36"/>
      <c r="JI50840"/>
      <c r="JJ50840"/>
      <c r="KX50840" s="23"/>
      <c r="KY50840" s="23"/>
    </row>
    <row r="50841" spans="36:311" x14ac:dyDescent="0.2">
      <c r="AJ50841" s="23"/>
      <c r="HH50841"/>
      <c r="IW50841" s="36"/>
      <c r="JI50841"/>
      <c r="JJ50841"/>
      <c r="KX50841" s="23"/>
      <c r="KY50841" s="23"/>
    </row>
    <row r="50842" spans="36:311" x14ac:dyDescent="0.2">
      <c r="AJ50842" s="23"/>
      <c r="HH50842"/>
      <c r="IW50842" s="36"/>
      <c r="JI50842"/>
      <c r="JJ50842"/>
      <c r="KX50842" s="23"/>
      <c r="KY50842" s="23"/>
    </row>
    <row r="50843" spans="36:311" x14ac:dyDescent="0.2">
      <c r="AJ50843" s="23"/>
      <c r="HH50843"/>
      <c r="IW50843" s="36"/>
      <c r="JI50843"/>
      <c r="JJ50843"/>
      <c r="KX50843" s="23"/>
      <c r="KY50843" s="23"/>
    </row>
    <row r="50844" spans="36:311" x14ac:dyDescent="0.2">
      <c r="AJ50844" s="23"/>
      <c r="HH50844"/>
      <c r="IW50844" s="36"/>
      <c r="JI50844"/>
      <c r="JJ50844"/>
      <c r="KX50844" s="23"/>
      <c r="KY50844" s="23"/>
    </row>
    <row r="50845" spans="36:311" x14ac:dyDescent="0.2">
      <c r="AJ50845" s="23"/>
      <c r="HH50845"/>
      <c r="IW50845" s="36"/>
      <c r="JI50845"/>
      <c r="JJ50845"/>
      <c r="KX50845" s="23"/>
      <c r="KY50845" s="23"/>
    </row>
    <row r="50846" spans="36:311" x14ac:dyDescent="0.2">
      <c r="AJ50846" s="23"/>
      <c r="HH50846"/>
      <c r="IW50846" s="36"/>
      <c r="JI50846"/>
      <c r="JJ50846"/>
      <c r="KX50846" s="23"/>
      <c r="KY50846" s="23"/>
    </row>
    <row r="50847" spans="36:311" x14ac:dyDescent="0.2">
      <c r="AJ50847" s="23"/>
      <c r="HH50847"/>
      <c r="IW50847" s="36"/>
      <c r="JI50847"/>
      <c r="JJ50847"/>
      <c r="KX50847" s="23"/>
      <c r="KY50847" s="23"/>
    </row>
    <row r="50848" spans="36:311" x14ac:dyDescent="0.2">
      <c r="AJ50848" s="23"/>
      <c r="HH50848"/>
      <c r="IW50848" s="36"/>
      <c r="JI50848"/>
      <c r="JJ50848"/>
      <c r="KX50848" s="23"/>
      <c r="KY50848" s="23"/>
    </row>
    <row r="50849" spans="36:311" x14ac:dyDescent="0.2">
      <c r="AJ50849" s="23"/>
      <c r="HH50849"/>
      <c r="IW50849" s="36"/>
      <c r="JI50849"/>
      <c r="JJ50849"/>
      <c r="KX50849" s="23"/>
      <c r="KY50849" s="23"/>
    </row>
    <row r="50850" spans="36:311" x14ac:dyDescent="0.2">
      <c r="AJ50850" s="23"/>
      <c r="HH50850"/>
      <c r="IW50850" s="36"/>
      <c r="JI50850"/>
      <c r="JJ50850"/>
      <c r="KX50850" s="23"/>
      <c r="KY50850" s="23"/>
    </row>
    <row r="50851" spans="36:311" x14ac:dyDescent="0.2">
      <c r="AJ50851" s="23"/>
      <c r="HH50851"/>
      <c r="IW50851" s="36"/>
      <c r="JI50851"/>
      <c r="JJ50851"/>
      <c r="KX50851" s="23"/>
      <c r="KY50851" s="23"/>
    </row>
    <row r="50852" spans="36:311" x14ac:dyDescent="0.2">
      <c r="AJ50852" s="23"/>
      <c r="HH50852"/>
      <c r="IW50852" s="36"/>
      <c r="JI50852"/>
      <c r="JJ50852"/>
      <c r="KX50852" s="23"/>
      <c r="KY50852" s="23"/>
    </row>
    <row r="50853" spans="36:311" x14ac:dyDescent="0.2">
      <c r="AJ50853" s="23"/>
      <c r="HH50853"/>
      <c r="IW50853" s="36"/>
      <c r="JI50853"/>
      <c r="JJ50853"/>
      <c r="KX50853" s="23"/>
      <c r="KY50853" s="23"/>
    </row>
    <row r="50854" spans="36:311" x14ac:dyDescent="0.2">
      <c r="AJ50854" s="23"/>
      <c r="HH50854"/>
      <c r="IW50854" s="36"/>
      <c r="JI50854"/>
      <c r="JJ50854"/>
      <c r="KX50854" s="23"/>
      <c r="KY50854" s="23"/>
    </row>
    <row r="50855" spans="36:311" x14ac:dyDescent="0.2">
      <c r="AJ50855" s="23"/>
      <c r="HH50855"/>
      <c r="IW50855" s="36"/>
      <c r="JI50855"/>
      <c r="JJ50855"/>
      <c r="KX50855" s="23"/>
      <c r="KY50855" s="23"/>
    </row>
    <row r="50856" spans="36:311" x14ac:dyDescent="0.2">
      <c r="AJ50856" s="23"/>
      <c r="HH50856"/>
      <c r="IW50856" s="36"/>
      <c r="JI50856"/>
      <c r="JJ50856"/>
      <c r="KX50856" s="23"/>
      <c r="KY50856" s="23"/>
    </row>
    <row r="50857" spans="36:311" x14ac:dyDescent="0.2">
      <c r="AJ50857" s="23"/>
      <c r="HH50857"/>
      <c r="IW50857" s="36"/>
      <c r="JI50857"/>
      <c r="JJ50857"/>
      <c r="KX50857" s="23"/>
      <c r="KY50857" s="23"/>
    </row>
    <row r="50858" spans="36:311" x14ac:dyDescent="0.2">
      <c r="AJ50858" s="23"/>
      <c r="HH50858"/>
      <c r="IW50858" s="36"/>
      <c r="JI50858"/>
      <c r="JJ50858"/>
      <c r="KX50858" s="23"/>
      <c r="KY50858" s="23"/>
    </row>
    <row r="50859" spans="36:311" x14ac:dyDescent="0.2">
      <c r="AJ50859" s="23"/>
      <c r="HH50859"/>
      <c r="IW50859" s="36"/>
      <c r="JI50859"/>
      <c r="JJ50859"/>
      <c r="KX50859" s="23"/>
      <c r="KY50859" s="23"/>
    </row>
    <row r="50860" spans="36:311" x14ac:dyDescent="0.2">
      <c r="AJ50860" s="23"/>
      <c r="HH50860"/>
      <c r="IW50860" s="36"/>
      <c r="JI50860"/>
      <c r="JJ50860"/>
      <c r="KX50860" s="23"/>
      <c r="KY50860" s="23"/>
    </row>
    <row r="50861" spans="36:311" x14ac:dyDescent="0.2">
      <c r="AJ50861" s="23"/>
      <c r="HH50861"/>
      <c r="IW50861" s="36"/>
      <c r="JI50861"/>
      <c r="JJ50861"/>
      <c r="KX50861" s="23"/>
      <c r="KY50861" s="23"/>
    </row>
    <row r="50862" spans="36:311" x14ac:dyDescent="0.2">
      <c r="AJ50862" s="23"/>
      <c r="HH50862"/>
      <c r="IW50862" s="36"/>
      <c r="JI50862"/>
      <c r="JJ50862"/>
      <c r="KX50862" s="23"/>
      <c r="KY50862" s="23"/>
    </row>
    <row r="50863" spans="36:311" x14ac:dyDescent="0.2">
      <c r="AJ50863" s="23"/>
      <c r="HH50863"/>
      <c r="IW50863" s="36"/>
      <c r="JI50863"/>
      <c r="JJ50863"/>
      <c r="KX50863" s="23"/>
      <c r="KY50863" s="23"/>
    </row>
    <row r="50864" spans="36:311" x14ac:dyDescent="0.2">
      <c r="AJ50864" s="23"/>
      <c r="HH50864"/>
      <c r="IW50864" s="36"/>
      <c r="JI50864"/>
      <c r="JJ50864"/>
      <c r="KX50864" s="23"/>
      <c r="KY50864" s="23"/>
    </row>
    <row r="50865" spans="36:311" x14ac:dyDescent="0.2">
      <c r="AJ50865" s="23"/>
      <c r="HH50865"/>
      <c r="IW50865" s="36"/>
      <c r="JI50865"/>
      <c r="JJ50865"/>
      <c r="KX50865" s="23"/>
      <c r="KY50865" s="23"/>
    </row>
    <row r="50866" spans="36:311" x14ac:dyDescent="0.2">
      <c r="AJ50866" s="23"/>
      <c r="HH50866"/>
      <c r="IW50866" s="36"/>
      <c r="JI50866"/>
      <c r="JJ50866"/>
      <c r="KX50866" s="23"/>
      <c r="KY50866" s="23"/>
    </row>
    <row r="50867" spans="36:311" x14ac:dyDescent="0.2">
      <c r="AJ50867" s="23"/>
      <c r="HH50867"/>
      <c r="IW50867" s="36"/>
      <c r="JI50867"/>
      <c r="JJ50867"/>
      <c r="KX50867" s="23"/>
      <c r="KY50867" s="23"/>
    </row>
    <row r="50868" spans="36:311" x14ac:dyDescent="0.2">
      <c r="AJ50868" s="23"/>
      <c r="HH50868"/>
      <c r="IW50868" s="36"/>
      <c r="JI50868"/>
      <c r="JJ50868"/>
      <c r="KX50868" s="23"/>
      <c r="KY50868" s="23"/>
    </row>
    <row r="50869" spans="36:311" x14ac:dyDescent="0.2">
      <c r="AJ50869" s="23"/>
      <c r="HH50869"/>
      <c r="IW50869" s="36"/>
      <c r="JI50869"/>
      <c r="JJ50869"/>
      <c r="KX50869" s="23"/>
      <c r="KY50869" s="23"/>
    </row>
    <row r="50870" spans="36:311" x14ac:dyDescent="0.2">
      <c r="AJ50870" s="23"/>
      <c r="HH50870"/>
      <c r="IW50870" s="36"/>
      <c r="JI50870"/>
      <c r="JJ50870"/>
      <c r="KX50870" s="23"/>
      <c r="KY50870" s="23"/>
    </row>
    <row r="50871" spans="36:311" x14ac:dyDescent="0.2">
      <c r="AJ50871" s="23"/>
      <c r="HH50871"/>
      <c r="IW50871" s="36"/>
      <c r="JI50871"/>
      <c r="JJ50871"/>
      <c r="KX50871" s="23"/>
      <c r="KY50871" s="23"/>
    </row>
    <row r="50872" spans="36:311" x14ac:dyDescent="0.2">
      <c r="AJ50872" s="23"/>
      <c r="HH50872"/>
      <c r="IW50872" s="36"/>
      <c r="JI50872"/>
      <c r="JJ50872"/>
      <c r="KX50872" s="23"/>
      <c r="KY50872" s="23"/>
    </row>
    <row r="50873" spans="36:311" x14ac:dyDescent="0.2">
      <c r="AJ50873" s="23"/>
      <c r="HH50873"/>
      <c r="IW50873" s="36"/>
      <c r="JI50873"/>
      <c r="JJ50873"/>
      <c r="KX50873" s="23"/>
      <c r="KY50873" s="23"/>
    </row>
    <row r="50874" spans="36:311" x14ac:dyDescent="0.2">
      <c r="AJ50874" s="23"/>
      <c r="HH50874"/>
      <c r="IW50874" s="36"/>
      <c r="JI50874"/>
      <c r="JJ50874"/>
      <c r="KX50874" s="23"/>
      <c r="KY50874" s="23"/>
    </row>
    <row r="50875" spans="36:311" x14ac:dyDescent="0.2">
      <c r="AJ50875" s="23"/>
      <c r="HH50875"/>
      <c r="IW50875" s="36"/>
      <c r="JI50875"/>
      <c r="JJ50875"/>
      <c r="KX50875" s="23"/>
      <c r="KY50875" s="23"/>
    </row>
    <row r="50876" spans="36:311" x14ac:dyDescent="0.2">
      <c r="AJ50876" s="23"/>
      <c r="HH50876"/>
      <c r="IW50876" s="36"/>
      <c r="JI50876"/>
      <c r="JJ50876"/>
      <c r="KX50876" s="23"/>
      <c r="KY50876" s="23"/>
    </row>
    <row r="50877" spans="36:311" x14ac:dyDescent="0.2">
      <c r="AJ50877" s="23"/>
      <c r="HH50877"/>
      <c r="IW50877" s="36"/>
      <c r="JI50877"/>
      <c r="JJ50877"/>
      <c r="KX50877" s="23"/>
      <c r="KY50877" s="23"/>
    </row>
    <row r="50878" spans="36:311" x14ac:dyDescent="0.2">
      <c r="AJ50878" s="23"/>
      <c r="HH50878"/>
      <c r="IW50878" s="36"/>
      <c r="JI50878"/>
      <c r="JJ50878"/>
      <c r="KX50878" s="23"/>
      <c r="KY50878" s="23"/>
    </row>
    <row r="50879" spans="36:311" x14ac:dyDescent="0.2">
      <c r="AJ50879" s="23"/>
      <c r="HH50879"/>
      <c r="IW50879" s="36"/>
      <c r="JI50879"/>
      <c r="JJ50879"/>
      <c r="KX50879" s="23"/>
      <c r="KY50879" s="23"/>
    </row>
    <row r="50880" spans="36:311" x14ac:dyDescent="0.2">
      <c r="AJ50880" s="23"/>
      <c r="HH50880"/>
      <c r="IW50880" s="36"/>
      <c r="JI50880"/>
      <c r="JJ50880"/>
      <c r="KX50880" s="23"/>
      <c r="KY50880" s="23"/>
    </row>
    <row r="50881" spans="36:311" x14ac:dyDescent="0.2">
      <c r="AJ50881" s="23"/>
      <c r="HH50881"/>
      <c r="IW50881" s="36"/>
      <c r="JI50881"/>
      <c r="JJ50881"/>
      <c r="KX50881" s="23"/>
      <c r="KY50881" s="23"/>
    </row>
    <row r="50882" spans="36:311" x14ac:dyDescent="0.2">
      <c r="AJ50882" s="23"/>
      <c r="HH50882"/>
      <c r="IW50882" s="36"/>
      <c r="JI50882"/>
      <c r="JJ50882"/>
      <c r="KX50882" s="23"/>
      <c r="KY50882" s="23"/>
    </row>
    <row r="50883" spans="36:311" x14ac:dyDescent="0.2">
      <c r="AJ50883" s="23"/>
      <c r="HH50883"/>
      <c r="IW50883" s="36"/>
      <c r="JI50883"/>
      <c r="JJ50883"/>
      <c r="KX50883" s="23"/>
      <c r="KY50883" s="23"/>
    </row>
    <row r="50884" spans="36:311" x14ac:dyDescent="0.2">
      <c r="AJ50884" s="23"/>
      <c r="HH50884"/>
      <c r="IW50884" s="36"/>
      <c r="JI50884"/>
      <c r="JJ50884"/>
      <c r="KX50884" s="23"/>
      <c r="KY50884" s="23"/>
    </row>
    <row r="50885" spans="36:311" x14ac:dyDescent="0.2">
      <c r="AJ50885" s="23"/>
      <c r="HH50885"/>
      <c r="IW50885" s="36"/>
      <c r="JI50885"/>
      <c r="JJ50885"/>
      <c r="KX50885" s="23"/>
      <c r="KY50885" s="23"/>
    </row>
    <row r="50886" spans="36:311" x14ac:dyDescent="0.2">
      <c r="AJ50886" s="23"/>
      <c r="HH50886"/>
      <c r="IW50886" s="36"/>
      <c r="JI50886"/>
      <c r="JJ50886"/>
      <c r="KX50886" s="23"/>
      <c r="KY50886" s="23"/>
    </row>
    <row r="50887" spans="36:311" x14ac:dyDescent="0.2">
      <c r="AJ50887" s="23"/>
      <c r="HH50887"/>
      <c r="IW50887" s="36"/>
      <c r="JI50887"/>
      <c r="JJ50887"/>
      <c r="KX50887" s="23"/>
      <c r="KY50887" s="23"/>
    </row>
    <row r="50888" spans="36:311" x14ac:dyDescent="0.2">
      <c r="AJ50888" s="23"/>
      <c r="HH50888"/>
      <c r="IW50888" s="36"/>
      <c r="JI50888"/>
      <c r="JJ50888"/>
      <c r="KX50888" s="23"/>
      <c r="KY50888" s="23"/>
    </row>
    <row r="50889" spans="36:311" x14ac:dyDescent="0.2">
      <c r="AJ50889" s="23"/>
      <c r="HH50889"/>
      <c r="IW50889" s="36"/>
      <c r="JI50889"/>
      <c r="JJ50889"/>
      <c r="KX50889" s="23"/>
      <c r="KY50889" s="23"/>
    </row>
    <row r="50890" spans="36:311" x14ac:dyDescent="0.2">
      <c r="AJ50890" s="23"/>
      <c r="HH50890"/>
      <c r="IW50890" s="36"/>
      <c r="JI50890"/>
      <c r="JJ50890"/>
      <c r="KX50890" s="23"/>
      <c r="KY50890" s="23"/>
    </row>
    <row r="50891" spans="36:311" x14ac:dyDescent="0.2">
      <c r="AJ50891" s="23"/>
      <c r="HH50891"/>
      <c r="IW50891" s="36"/>
      <c r="JI50891"/>
      <c r="JJ50891"/>
      <c r="KX50891" s="23"/>
      <c r="KY50891" s="23"/>
    </row>
    <row r="50892" spans="36:311" x14ac:dyDescent="0.2">
      <c r="AJ50892" s="23"/>
      <c r="HH50892"/>
      <c r="IW50892" s="36"/>
      <c r="JI50892"/>
      <c r="JJ50892"/>
      <c r="KX50892" s="23"/>
      <c r="KY50892" s="23"/>
    </row>
    <row r="50893" spans="36:311" x14ac:dyDescent="0.2">
      <c r="AJ50893" s="23"/>
      <c r="HH50893"/>
      <c r="IW50893" s="36"/>
      <c r="JI50893"/>
      <c r="JJ50893"/>
      <c r="KX50893" s="23"/>
      <c r="KY50893" s="23"/>
    </row>
    <row r="50894" spans="36:311" x14ac:dyDescent="0.2">
      <c r="AJ50894" s="23"/>
      <c r="HH50894"/>
      <c r="IW50894" s="36"/>
      <c r="JI50894"/>
      <c r="JJ50894"/>
      <c r="KX50894" s="23"/>
      <c r="KY50894" s="23"/>
    </row>
    <row r="50895" spans="36:311" x14ac:dyDescent="0.2">
      <c r="AJ50895" s="23"/>
      <c r="HH50895"/>
      <c r="IW50895" s="36"/>
      <c r="JI50895"/>
      <c r="JJ50895"/>
      <c r="KX50895" s="23"/>
      <c r="KY50895" s="23"/>
    </row>
    <row r="50896" spans="36:311" x14ac:dyDescent="0.2">
      <c r="AJ50896" s="23"/>
      <c r="HH50896"/>
      <c r="IW50896" s="36"/>
      <c r="JI50896"/>
      <c r="JJ50896"/>
      <c r="KX50896" s="23"/>
      <c r="KY50896" s="23"/>
    </row>
    <row r="50897" spans="36:311" x14ac:dyDescent="0.2">
      <c r="AJ50897" s="23"/>
      <c r="HH50897"/>
      <c r="IW50897" s="36"/>
      <c r="JI50897"/>
      <c r="JJ50897"/>
      <c r="KX50897" s="23"/>
      <c r="KY50897" s="23"/>
    </row>
    <row r="50898" spans="36:311" x14ac:dyDescent="0.2">
      <c r="AJ50898" s="23"/>
      <c r="HH50898"/>
      <c r="IW50898" s="36"/>
      <c r="JI50898"/>
      <c r="JJ50898"/>
      <c r="KX50898" s="23"/>
      <c r="KY50898" s="23"/>
    </row>
    <row r="50899" spans="36:311" x14ac:dyDescent="0.2">
      <c r="AJ50899" s="23"/>
      <c r="HH50899"/>
      <c r="IW50899" s="36"/>
      <c r="JI50899"/>
      <c r="JJ50899"/>
      <c r="KX50899" s="23"/>
      <c r="KY50899" s="23"/>
    </row>
    <row r="50900" spans="36:311" x14ac:dyDescent="0.2">
      <c r="AJ50900" s="23"/>
      <c r="HH50900"/>
      <c r="IW50900" s="36"/>
      <c r="JI50900"/>
      <c r="JJ50900"/>
      <c r="KX50900" s="23"/>
      <c r="KY50900" s="23"/>
    </row>
    <row r="50901" spans="36:311" x14ac:dyDescent="0.2">
      <c r="AJ50901" s="23"/>
      <c r="HH50901"/>
      <c r="IW50901" s="36"/>
      <c r="JI50901"/>
      <c r="JJ50901"/>
      <c r="KX50901" s="23"/>
      <c r="KY50901" s="23"/>
    </row>
    <row r="50902" spans="36:311" x14ac:dyDescent="0.2">
      <c r="AJ50902" s="23"/>
      <c r="HH50902"/>
      <c r="IW50902" s="36"/>
      <c r="JI50902"/>
      <c r="JJ50902"/>
      <c r="KX50902" s="23"/>
      <c r="KY50902" s="23"/>
    </row>
    <row r="50903" spans="36:311" x14ac:dyDescent="0.2">
      <c r="AJ50903" s="23"/>
      <c r="HH50903"/>
      <c r="IW50903" s="36"/>
      <c r="JI50903"/>
      <c r="JJ50903"/>
      <c r="KX50903" s="23"/>
      <c r="KY50903" s="23"/>
    </row>
    <row r="50904" spans="36:311" x14ac:dyDescent="0.2">
      <c r="AJ50904" s="23"/>
      <c r="HH50904"/>
      <c r="IW50904" s="36"/>
      <c r="JI50904"/>
      <c r="JJ50904"/>
      <c r="KX50904" s="23"/>
      <c r="KY50904" s="23"/>
    </row>
    <row r="50905" spans="36:311" x14ac:dyDescent="0.2">
      <c r="AJ50905" s="23"/>
      <c r="HH50905"/>
      <c r="IW50905" s="36"/>
      <c r="JI50905"/>
      <c r="JJ50905"/>
      <c r="KX50905" s="23"/>
      <c r="KY50905" s="23"/>
    </row>
    <row r="50906" spans="36:311" x14ac:dyDescent="0.2">
      <c r="AJ50906" s="23"/>
      <c r="HH50906"/>
      <c r="IW50906" s="36"/>
      <c r="JI50906"/>
      <c r="JJ50906"/>
      <c r="KX50906" s="23"/>
      <c r="KY50906" s="23"/>
    </row>
    <row r="50907" spans="36:311" x14ac:dyDescent="0.2">
      <c r="AJ50907" s="23"/>
      <c r="HH50907"/>
      <c r="IW50907" s="36"/>
      <c r="JI50907"/>
      <c r="JJ50907"/>
      <c r="KX50907" s="23"/>
      <c r="KY50907" s="23"/>
    </row>
    <row r="50908" spans="36:311" x14ac:dyDescent="0.2">
      <c r="AJ50908" s="23"/>
      <c r="HH50908"/>
      <c r="IW50908" s="36"/>
      <c r="JI50908"/>
      <c r="JJ50908"/>
      <c r="KX50908" s="23"/>
      <c r="KY50908" s="23"/>
    </row>
    <row r="50909" spans="36:311" x14ac:dyDescent="0.2">
      <c r="AJ50909" s="23"/>
      <c r="HH50909"/>
      <c r="IW50909" s="36"/>
      <c r="JI50909"/>
      <c r="JJ50909"/>
      <c r="KX50909" s="23"/>
      <c r="KY50909" s="23"/>
    </row>
    <row r="50910" spans="36:311" x14ac:dyDescent="0.2">
      <c r="AJ50910" s="23"/>
      <c r="HH50910"/>
      <c r="IW50910" s="36"/>
      <c r="JI50910"/>
      <c r="JJ50910"/>
      <c r="KX50910" s="23"/>
      <c r="KY50910" s="23"/>
    </row>
    <row r="50911" spans="36:311" x14ac:dyDescent="0.2">
      <c r="AJ50911" s="23"/>
      <c r="HH50911"/>
      <c r="IW50911" s="36"/>
      <c r="JI50911"/>
      <c r="JJ50911"/>
      <c r="KX50911" s="23"/>
      <c r="KY50911" s="23"/>
    </row>
    <row r="50912" spans="36:311" x14ac:dyDescent="0.2">
      <c r="AJ50912" s="23"/>
      <c r="HH50912"/>
      <c r="IW50912" s="36"/>
      <c r="JI50912"/>
      <c r="JJ50912"/>
      <c r="KX50912" s="23"/>
      <c r="KY50912" s="23"/>
    </row>
    <row r="50913" spans="36:311" x14ac:dyDescent="0.2">
      <c r="AJ50913" s="23"/>
      <c r="HH50913"/>
      <c r="IW50913" s="36"/>
      <c r="JI50913"/>
      <c r="JJ50913"/>
      <c r="KX50913" s="23"/>
      <c r="KY50913" s="23"/>
    </row>
    <row r="50914" spans="36:311" x14ac:dyDescent="0.2">
      <c r="AJ50914" s="23"/>
      <c r="HH50914"/>
      <c r="IW50914" s="36"/>
      <c r="JI50914"/>
      <c r="JJ50914"/>
      <c r="KX50914" s="23"/>
      <c r="KY50914" s="23"/>
    </row>
    <row r="50915" spans="36:311" x14ac:dyDescent="0.2">
      <c r="AJ50915" s="23"/>
      <c r="HH50915"/>
      <c r="IW50915" s="36"/>
      <c r="JI50915"/>
      <c r="JJ50915"/>
      <c r="KX50915" s="23"/>
      <c r="KY50915" s="23"/>
    </row>
    <row r="50916" spans="36:311" x14ac:dyDescent="0.2">
      <c r="AJ50916" s="23"/>
      <c r="HH50916"/>
      <c r="IW50916" s="36"/>
      <c r="JI50916"/>
      <c r="JJ50916"/>
      <c r="KX50916" s="23"/>
      <c r="KY50916" s="23"/>
    </row>
    <row r="50917" spans="36:311" x14ac:dyDescent="0.2">
      <c r="AJ50917" s="23"/>
      <c r="HH50917"/>
      <c r="IW50917" s="36"/>
      <c r="JI50917"/>
      <c r="JJ50917"/>
      <c r="KX50917" s="23"/>
      <c r="KY50917" s="23"/>
    </row>
    <row r="50918" spans="36:311" x14ac:dyDescent="0.2">
      <c r="AJ50918" s="23"/>
      <c r="HH50918"/>
      <c r="IW50918" s="36"/>
      <c r="JI50918"/>
      <c r="JJ50918"/>
      <c r="KX50918" s="23"/>
      <c r="KY50918" s="23"/>
    </row>
    <row r="50919" spans="36:311" x14ac:dyDescent="0.2">
      <c r="AJ50919" s="23"/>
      <c r="HH50919"/>
      <c r="IW50919" s="36"/>
      <c r="JI50919"/>
      <c r="JJ50919"/>
      <c r="KX50919" s="23"/>
      <c r="KY50919" s="23"/>
    </row>
    <row r="50920" spans="36:311" x14ac:dyDescent="0.2">
      <c r="AJ50920" s="23"/>
      <c r="HH50920"/>
      <c r="IW50920" s="36"/>
      <c r="JI50920"/>
      <c r="JJ50920"/>
      <c r="KX50920" s="23"/>
      <c r="KY50920" s="23"/>
    </row>
    <row r="50921" spans="36:311" x14ac:dyDescent="0.2">
      <c r="AJ50921" s="23"/>
      <c r="HH50921"/>
      <c r="IW50921" s="36"/>
      <c r="JI50921"/>
      <c r="JJ50921"/>
      <c r="KX50921" s="23"/>
      <c r="KY50921" s="23"/>
    </row>
    <row r="50922" spans="36:311" x14ac:dyDescent="0.2">
      <c r="AJ50922" s="23"/>
      <c r="HH50922"/>
      <c r="IW50922" s="36"/>
      <c r="JI50922"/>
      <c r="JJ50922"/>
      <c r="KX50922" s="23"/>
      <c r="KY50922" s="23"/>
    </row>
    <row r="50923" spans="36:311" x14ac:dyDescent="0.2">
      <c r="AJ50923" s="23"/>
      <c r="HH50923"/>
      <c r="IW50923" s="36"/>
      <c r="JI50923"/>
      <c r="JJ50923"/>
      <c r="KX50923" s="23"/>
      <c r="KY50923" s="23"/>
    </row>
    <row r="50924" spans="36:311" x14ac:dyDescent="0.2">
      <c r="AJ50924" s="23"/>
      <c r="HH50924"/>
      <c r="IW50924" s="36"/>
      <c r="JI50924"/>
      <c r="JJ50924"/>
      <c r="KX50924" s="23"/>
      <c r="KY50924" s="23"/>
    </row>
    <row r="50925" spans="36:311" x14ac:dyDescent="0.2">
      <c r="AJ50925" s="23"/>
      <c r="HH50925"/>
      <c r="IW50925" s="36"/>
      <c r="JI50925"/>
      <c r="JJ50925"/>
      <c r="KX50925" s="23"/>
      <c r="KY50925" s="23"/>
    </row>
    <row r="50926" spans="36:311" x14ac:dyDescent="0.2">
      <c r="AJ50926" s="23"/>
      <c r="HH50926"/>
      <c r="IW50926" s="36"/>
      <c r="JI50926"/>
      <c r="JJ50926"/>
      <c r="KX50926" s="23"/>
      <c r="KY50926" s="23"/>
    </row>
    <row r="50927" spans="36:311" x14ac:dyDescent="0.2">
      <c r="AJ50927" s="23"/>
      <c r="HH50927"/>
      <c r="IW50927" s="36"/>
      <c r="JI50927"/>
      <c r="JJ50927"/>
      <c r="KX50927" s="23"/>
      <c r="KY50927" s="23"/>
    </row>
    <row r="50928" spans="36:311" x14ac:dyDescent="0.2">
      <c r="AJ50928" s="23"/>
      <c r="HH50928"/>
      <c r="IW50928" s="36"/>
      <c r="JI50928"/>
      <c r="JJ50928"/>
      <c r="KX50928" s="23"/>
      <c r="KY50928" s="23"/>
    </row>
    <row r="50929" spans="36:311" x14ac:dyDescent="0.2">
      <c r="AJ50929" s="23"/>
      <c r="HH50929"/>
      <c r="IW50929" s="36"/>
      <c r="JI50929"/>
      <c r="JJ50929"/>
      <c r="KX50929" s="23"/>
      <c r="KY50929" s="23"/>
    </row>
    <row r="50930" spans="36:311" x14ac:dyDescent="0.2">
      <c r="AJ50930" s="23"/>
      <c r="HH50930"/>
      <c r="IW50930" s="36"/>
      <c r="JI50930"/>
      <c r="JJ50930"/>
      <c r="KX50930" s="23"/>
      <c r="KY50930" s="23"/>
    </row>
    <row r="50931" spans="36:311" x14ac:dyDescent="0.2">
      <c r="AJ50931" s="23"/>
      <c r="HH50931"/>
      <c r="IW50931" s="36"/>
      <c r="JI50931"/>
      <c r="JJ50931"/>
      <c r="KX50931" s="23"/>
      <c r="KY50931" s="23"/>
    </row>
    <row r="50932" spans="36:311" x14ac:dyDescent="0.2">
      <c r="AJ50932" s="23"/>
      <c r="HH50932"/>
      <c r="IW50932" s="36"/>
      <c r="JI50932"/>
      <c r="JJ50932"/>
      <c r="KX50932" s="23"/>
      <c r="KY50932" s="23"/>
    </row>
    <row r="50933" spans="36:311" x14ac:dyDescent="0.2">
      <c r="AJ50933" s="23"/>
      <c r="HH50933"/>
      <c r="IW50933" s="36"/>
      <c r="JI50933"/>
      <c r="JJ50933"/>
      <c r="KX50933" s="23"/>
      <c r="KY50933" s="23"/>
    </row>
    <row r="50934" spans="36:311" x14ac:dyDescent="0.2">
      <c r="AJ50934" s="23"/>
      <c r="HH50934"/>
      <c r="IW50934" s="36"/>
      <c r="JI50934"/>
      <c r="JJ50934"/>
      <c r="KX50934" s="23"/>
      <c r="KY50934" s="23"/>
    </row>
    <row r="50935" spans="36:311" x14ac:dyDescent="0.2">
      <c r="AJ50935" s="23"/>
      <c r="HH50935"/>
      <c r="IW50935" s="36"/>
      <c r="JI50935"/>
      <c r="JJ50935"/>
      <c r="KX50935" s="23"/>
      <c r="KY50935" s="23"/>
    </row>
    <row r="50936" spans="36:311" x14ac:dyDescent="0.2">
      <c r="AJ50936" s="23"/>
      <c r="HH50936"/>
      <c r="IW50936" s="36"/>
      <c r="JI50936"/>
      <c r="JJ50936"/>
      <c r="KX50936" s="23"/>
      <c r="KY50936" s="23"/>
    </row>
    <row r="50937" spans="36:311" x14ac:dyDescent="0.2">
      <c r="AJ50937" s="23"/>
      <c r="HH50937"/>
      <c r="IW50937" s="36"/>
      <c r="JI50937"/>
      <c r="JJ50937"/>
      <c r="KX50937" s="23"/>
      <c r="KY50937" s="23"/>
    </row>
    <row r="50938" spans="36:311" x14ac:dyDescent="0.2">
      <c r="AJ50938" s="23"/>
      <c r="HH50938"/>
      <c r="IW50938" s="36"/>
      <c r="JI50938"/>
      <c r="JJ50938"/>
      <c r="KX50938" s="23"/>
      <c r="KY50938" s="23"/>
    </row>
    <row r="50939" spans="36:311" x14ac:dyDescent="0.2">
      <c r="AJ50939" s="23"/>
      <c r="HH50939"/>
      <c r="IW50939" s="36"/>
      <c r="JI50939"/>
      <c r="JJ50939"/>
      <c r="KX50939" s="23"/>
      <c r="KY50939" s="23"/>
    </row>
    <row r="50940" spans="36:311" x14ac:dyDescent="0.2">
      <c r="AJ50940" s="23"/>
      <c r="HH50940"/>
      <c r="IW50940" s="36"/>
      <c r="JI50940"/>
      <c r="JJ50940"/>
      <c r="KX50940" s="23"/>
      <c r="KY50940" s="23"/>
    </row>
    <row r="50941" spans="36:311" x14ac:dyDescent="0.2">
      <c r="AJ50941" s="23"/>
      <c r="HH50941"/>
      <c r="IW50941" s="36"/>
      <c r="JI50941"/>
      <c r="JJ50941"/>
      <c r="KX50941" s="23"/>
      <c r="KY50941" s="23"/>
    </row>
    <row r="50942" spans="36:311" x14ac:dyDescent="0.2">
      <c r="AJ50942" s="23"/>
      <c r="HH50942"/>
      <c r="IW50942" s="36"/>
      <c r="JI50942"/>
      <c r="JJ50942"/>
      <c r="KX50942" s="23"/>
      <c r="KY50942" s="23"/>
    </row>
    <row r="50943" spans="36:311" x14ac:dyDescent="0.2">
      <c r="AJ50943" s="23"/>
      <c r="HH50943"/>
      <c r="IW50943" s="36"/>
      <c r="JI50943"/>
      <c r="JJ50943"/>
      <c r="KX50943" s="23"/>
      <c r="KY50943" s="23"/>
    </row>
    <row r="50944" spans="36:311" x14ac:dyDescent="0.2">
      <c r="AJ50944" s="23"/>
      <c r="HH50944"/>
      <c r="IW50944" s="36"/>
      <c r="JI50944"/>
      <c r="JJ50944"/>
      <c r="KX50944" s="23"/>
      <c r="KY50944" s="23"/>
    </row>
    <row r="50945" spans="36:311" x14ac:dyDescent="0.2">
      <c r="AJ50945" s="23"/>
      <c r="HH50945"/>
      <c r="IW50945" s="36"/>
      <c r="JI50945"/>
      <c r="JJ50945"/>
      <c r="KX50945" s="23"/>
      <c r="KY50945" s="23"/>
    </row>
    <row r="50946" spans="36:311" x14ac:dyDescent="0.2">
      <c r="AJ50946" s="23"/>
      <c r="HH50946"/>
      <c r="IW50946" s="36"/>
      <c r="JI50946"/>
      <c r="JJ50946"/>
      <c r="KX50946" s="23"/>
      <c r="KY50946" s="23"/>
    </row>
    <row r="50947" spans="36:311" x14ac:dyDescent="0.2">
      <c r="AJ50947" s="23"/>
      <c r="HH50947"/>
      <c r="IW50947" s="36"/>
      <c r="JI50947"/>
      <c r="JJ50947"/>
      <c r="KX50947" s="23"/>
      <c r="KY50947" s="23"/>
    </row>
    <row r="50948" spans="36:311" x14ac:dyDescent="0.2">
      <c r="AJ50948" s="23"/>
      <c r="HH50948"/>
      <c r="IW50948" s="36"/>
      <c r="JI50948"/>
      <c r="JJ50948"/>
      <c r="KX50948" s="23"/>
      <c r="KY50948" s="23"/>
    </row>
    <row r="50949" spans="36:311" x14ac:dyDescent="0.2">
      <c r="AJ50949" s="23"/>
      <c r="HH50949"/>
      <c r="IW50949" s="36"/>
      <c r="JI50949"/>
      <c r="JJ50949"/>
      <c r="KX50949" s="23"/>
      <c r="KY50949" s="23"/>
    </row>
    <row r="50950" spans="36:311" x14ac:dyDescent="0.2">
      <c r="AJ50950" s="23"/>
      <c r="HH50950"/>
      <c r="IW50950" s="36"/>
      <c r="JI50950"/>
      <c r="JJ50950"/>
      <c r="KX50950" s="23"/>
      <c r="KY50950" s="23"/>
    </row>
    <row r="50951" spans="36:311" x14ac:dyDescent="0.2">
      <c r="AJ50951" s="23"/>
      <c r="HH50951"/>
      <c r="IW50951" s="36"/>
      <c r="JI50951"/>
      <c r="JJ50951"/>
      <c r="KX50951" s="23"/>
      <c r="KY50951" s="23"/>
    </row>
    <row r="50952" spans="36:311" x14ac:dyDescent="0.2">
      <c r="AJ50952" s="23"/>
      <c r="HH50952"/>
      <c r="IW50952" s="36"/>
      <c r="JI50952"/>
      <c r="JJ50952"/>
      <c r="KX50952" s="23"/>
      <c r="KY50952" s="23"/>
    </row>
    <row r="50953" spans="36:311" x14ac:dyDescent="0.2">
      <c r="AJ50953" s="23"/>
      <c r="HH50953"/>
      <c r="IW50953" s="36"/>
      <c r="JI50953"/>
      <c r="JJ50953"/>
      <c r="KX50953" s="23"/>
      <c r="KY50953" s="23"/>
    </row>
    <row r="50954" spans="36:311" x14ac:dyDescent="0.2">
      <c r="AJ50954" s="23"/>
      <c r="HH50954"/>
      <c r="IW50954" s="36"/>
      <c r="JI50954"/>
      <c r="JJ50954"/>
      <c r="KX50954" s="23"/>
      <c r="KY50954" s="23"/>
    </row>
    <row r="50955" spans="36:311" x14ac:dyDescent="0.2">
      <c r="AJ50955" s="23"/>
      <c r="HH50955"/>
      <c r="IW50955" s="36"/>
      <c r="JI50955"/>
      <c r="JJ50955"/>
      <c r="KX50955" s="23"/>
      <c r="KY50955" s="23"/>
    </row>
    <row r="50956" spans="36:311" x14ac:dyDescent="0.2">
      <c r="AJ50956" s="23"/>
      <c r="HH50956"/>
      <c r="IW50956" s="36"/>
      <c r="JI50956"/>
      <c r="JJ50956"/>
      <c r="KX50956" s="23"/>
      <c r="KY50956" s="23"/>
    </row>
    <row r="50957" spans="36:311" x14ac:dyDescent="0.2">
      <c r="AJ50957" s="23"/>
      <c r="HH50957"/>
      <c r="IW50957" s="36"/>
      <c r="JI50957"/>
      <c r="JJ50957"/>
      <c r="KX50957" s="23"/>
      <c r="KY50957" s="23"/>
    </row>
    <row r="50958" spans="36:311" x14ac:dyDescent="0.2">
      <c r="AJ50958" s="23"/>
      <c r="HH50958"/>
      <c r="IW50958" s="36"/>
      <c r="JI50958"/>
      <c r="JJ50958"/>
      <c r="KX50958" s="23"/>
      <c r="KY50958" s="23"/>
    </row>
    <row r="50959" spans="36:311" x14ac:dyDescent="0.2">
      <c r="AJ50959" s="23"/>
      <c r="HH50959"/>
      <c r="IW50959" s="36"/>
      <c r="JI50959"/>
      <c r="JJ50959"/>
      <c r="KX50959" s="23"/>
      <c r="KY50959" s="23"/>
    </row>
    <row r="50960" spans="36:311" x14ac:dyDescent="0.2">
      <c r="AJ50960" s="23"/>
      <c r="HH50960"/>
      <c r="IW50960" s="36"/>
      <c r="JI50960"/>
      <c r="JJ50960"/>
      <c r="KX50960" s="23"/>
      <c r="KY50960" s="23"/>
    </row>
    <row r="50961" spans="36:311" x14ac:dyDescent="0.2">
      <c r="AJ50961" s="23"/>
      <c r="HH50961"/>
      <c r="IW50961" s="36"/>
      <c r="JI50961"/>
      <c r="JJ50961"/>
      <c r="KX50961" s="23"/>
      <c r="KY50961" s="23"/>
    </row>
    <row r="50962" spans="36:311" x14ac:dyDescent="0.2">
      <c r="AJ50962" s="23"/>
      <c r="HH50962"/>
      <c r="IW50962" s="36"/>
      <c r="JI50962"/>
      <c r="JJ50962"/>
      <c r="KX50962" s="23"/>
      <c r="KY50962" s="23"/>
    </row>
    <row r="50963" spans="36:311" x14ac:dyDescent="0.2">
      <c r="AJ50963" s="23"/>
      <c r="HH50963"/>
      <c r="IW50963" s="36"/>
      <c r="JI50963"/>
      <c r="JJ50963"/>
      <c r="KX50963" s="23"/>
      <c r="KY50963" s="23"/>
    </row>
    <row r="50964" spans="36:311" x14ac:dyDescent="0.2">
      <c r="AJ50964" s="23"/>
      <c r="HH50964"/>
      <c r="IW50964" s="36"/>
      <c r="JI50964"/>
      <c r="JJ50964"/>
      <c r="KX50964" s="23"/>
      <c r="KY50964" s="23"/>
    </row>
    <row r="50965" spans="36:311" x14ac:dyDescent="0.2">
      <c r="AJ50965" s="23"/>
      <c r="HH50965"/>
      <c r="IW50965" s="36"/>
      <c r="JI50965"/>
      <c r="JJ50965"/>
      <c r="KX50965" s="23"/>
      <c r="KY50965" s="23"/>
    </row>
    <row r="50966" spans="36:311" x14ac:dyDescent="0.2">
      <c r="AJ50966" s="23"/>
      <c r="HH50966"/>
      <c r="IW50966" s="36"/>
      <c r="JI50966"/>
      <c r="JJ50966"/>
      <c r="KX50966" s="23"/>
      <c r="KY50966" s="23"/>
    </row>
    <row r="50967" spans="36:311" x14ac:dyDescent="0.2">
      <c r="AJ50967" s="23"/>
      <c r="HH50967"/>
      <c r="IW50967" s="36"/>
      <c r="JI50967"/>
      <c r="JJ50967"/>
      <c r="KX50967" s="23"/>
      <c r="KY50967" s="23"/>
    </row>
    <row r="50968" spans="36:311" x14ac:dyDescent="0.2">
      <c r="AJ50968" s="23"/>
      <c r="HH50968"/>
      <c r="IW50968" s="36"/>
      <c r="JI50968"/>
      <c r="JJ50968"/>
      <c r="KX50968" s="23"/>
      <c r="KY50968" s="23"/>
    </row>
    <row r="50969" spans="36:311" x14ac:dyDescent="0.2">
      <c r="AJ50969" s="23"/>
      <c r="HH50969"/>
      <c r="IW50969" s="36"/>
      <c r="JI50969"/>
      <c r="JJ50969"/>
      <c r="KX50969" s="23"/>
      <c r="KY50969" s="23"/>
    </row>
    <row r="50970" spans="36:311" x14ac:dyDescent="0.2">
      <c r="AJ50970" s="23"/>
      <c r="HH50970"/>
      <c r="IW50970" s="36"/>
      <c r="JI50970"/>
      <c r="JJ50970"/>
      <c r="KX50970" s="23"/>
      <c r="KY50970" s="23"/>
    </row>
    <row r="50971" spans="36:311" x14ac:dyDescent="0.2">
      <c r="AJ50971" s="23"/>
      <c r="HH50971"/>
      <c r="IW50971" s="36"/>
      <c r="JI50971"/>
      <c r="JJ50971"/>
      <c r="KX50971" s="23"/>
      <c r="KY50971" s="23"/>
    </row>
    <row r="50972" spans="36:311" x14ac:dyDescent="0.2">
      <c r="AJ50972" s="23"/>
      <c r="HH50972"/>
      <c r="IW50972" s="36"/>
      <c r="JI50972"/>
      <c r="JJ50972"/>
      <c r="KX50972" s="23"/>
      <c r="KY50972" s="23"/>
    </row>
    <row r="50973" spans="36:311" x14ac:dyDescent="0.2">
      <c r="AJ50973" s="23"/>
      <c r="HH50973"/>
      <c r="IW50973" s="36"/>
      <c r="JI50973"/>
      <c r="JJ50973"/>
      <c r="KX50973" s="23"/>
      <c r="KY50973" s="23"/>
    </row>
    <row r="50974" spans="36:311" x14ac:dyDescent="0.2">
      <c r="AJ50974" s="23"/>
      <c r="HH50974"/>
      <c r="IW50974" s="36"/>
      <c r="JI50974"/>
      <c r="JJ50974"/>
      <c r="KX50974" s="23"/>
      <c r="KY50974" s="23"/>
    </row>
    <row r="50975" spans="36:311" x14ac:dyDescent="0.2">
      <c r="AJ50975" s="23"/>
      <c r="HH50975"/>
      <c r="IW50975" s="36"/>
      <c r="JI50975"/>
      <c r="JJ50975"/>
      <c r="KX50975" s="23"/>
      <c r="KY50975" s="23"/>
    </row>
    <row r="50976" spans="36:311" x14ac:dyDescent="0.2">
      <c r="AJ50976" s="23"/>
      <c r="HH50976"/>
      <c r="IW50976" s="36"/>
      <c r="JI50976"/>
      <c r="JJ50976"/>
      <c r="KX50976" s="23"/>
      <c r="KY50976" s="23"/>
    </row>
    <row r="50977" spans="36:311" x14ac:dyDescent="0.2">
      <c r="AJ50977" s="23"/>
      <c r="HH50977"/>
      <c r="IW50977" s="36"/>
      <c r="JI50977"/>
      <c r="JJ50977"/>
      <c r="KX50977" s="23"/>
      <c r="KY50977" s="23"/>
    </row>
    <row r="50978" spans="36:311" x14ac:dyDescent="0.2">
      <c r="AJ50978" s="23"/>
      <c r="HH50978"/>
      <c r="IW50978" s="36"/>
      <c r="JI50978"/>
      <c r="JJ50978"/>
      <c r="KX50978" s="23"/>
      <c r="KY50978" s="23"/>
    </row>
    <row r="50979" spans="36:311" x14ac:dyDescent="0.2">
      <c r="AJ50979" s="23"/>
      <c r="HH50979"/>
      <c r="IW50979" s="36"/>
      <c r="JI50979"/>
      <c r="JJ50979"/>
      <c r="KX50979" s="23"/>
      <c r="KY50979" s="23"/>
    </row>
    <row r="50980" spans="36:311" x14ac:dyDescent="0.2">
      <c r="AJ50980" s="23"/>
      <c r="HH50980"/>
      <c r="IW50980" s="36"/>
      <c r="JI50980"/>
      <c r="JJ50980"/>
      <c r="KX50980" s="23"/>
      <c r="KY50980" s="23"/>
    </row>
    <row r="50981" spans="36:311" x14ac:dyDescent="0.2">
      <c r="AJ50981" s="23"/>
      <c r="HH50981"/>
      <c r="IW50981" s="36"/>
      <c r="JI50981"/>
      <c r="JJ50981"/>
      <c r="KX50981" s="23"/>
      <c r="KY50981" s="23"/>
    </row>
    <row r="50982" spans="36:311" x14ac:dyDescent="0.2">
      <c r="AJ50982" s="23"/>
      <c r="HH50982"/>
      <c r="IW50982" s="36"/>
      <c r="JI50982"/>
      <c r="JJ50982"/>
      <c r="KX50982" s="23"/>
      <c r="KY50982" s="23"/>
    </row>
    <row r="50983" spans="36:311" x14ac:dyDescent="0.2">
      <c r="AJ50983" s="23"/>
      <c r="HH50983"/>
      <c r="IW50983" s="36"/>
      <c r="JI50983"/>
      <c r="JJ50983"/>
      <c r="KX50983" s="23"/>
      <c r="KY50983" s="23"/>
    </row>
    <row r="50984" spans="36:311" x14ac:dyDescent="0.2">
      <c r="AJ50984" s="23"/>
      <c r="HH50984"/>
      <c r="IW50984" s="36"/>
      <c r="JI50984"/>
      <c r="JJ50984"/>
      <c r="KX50984" s="23"/>
      <c r="KY50984" s="23"/>
    </row>
    <row r="50985" spans="36:311" x14ac:dyDescent="0.2">
      <c r="AJ50985" s="23"/>
      <c r="HH50985"/>
      <c r="IW50985" s="36"/>
      <c r="JI50985"/>
      <c r="JJ50985"/>
      <c r="KX50985" s="23"/>
      <c r="KY50985" s="23"/>
    </row>
    <row r="50986" spans="36:311" x14ac:dyDescent="0.2">
      <c r="AJ50986" s="23"/>
      <c r="HH50986"/>
      <c r="IW50986" s="36"/>
      <c r="JI50986"/>
      <c r="JJ50986"/>
      <c r="KX50986" s="23"/>
      <c r="KY50986" s="23"/>
    </row>
    <row r="50987" spans="36:311" x14ac:dyDescent="0.2">
      <c r="AJ50987" s="23"/>
      <c r="HH50987"/>
      <c r="IW50987" s="36"/>
      <c r="JI50987"/>
      <c r="JJ50987"/>
      <c r="KX50987" s="23"/>
      <c r="KY50987" s="23"/>
    </row>
    <row r="50988" spans="36:311" x14ac:dyDescent="0.2">
      <c r="AJ50988" s="23"/>
      <c r="HH50988"/>
      <c r="IW50988" s="36"/>
      <c r="JI50988"/>
      <c r="JJ50988"/>
      <c r="KX50988" s="23"/>
      <c r="KY50988" s="23"/>
    </row>
    <row r="50989" spans="36:311" x14ac:dyDescent="0.2">
      <c r="AJ50989" s="23"/>
      <c r="HH50989"/>
      <c r="IW50989" s="36"/>
      <c r="JI50989"/>
      <c r="JJ50989"/>
      <c r="KX50989" s="23"/>
      <c r="KY50989" s="23"/>
    </row>
    <row r="50990" spans="36:311" x14ac:dyDescent="0.2">
      <c r="AJ50990" s="23"/>
      <c r="HH50990"/>
      <c r="IW50990" s="36"/>
      <c r="JI50990"/>
      <c r="JJ50990"/>
      <c r="KX50990" s="23"/>
      <c r="KY50990" s="23"/>
    </row>
    <row r="50991" spans="36:311" x14ac:dyDescent="0.2">
      <c r="AJ50991" s="23"/>
      <c r="HH50991"/>
      <c r="IW50991" s="36"/>
      <c r="JI50991"/>
      <c r="JJ50991"/>
      <c r="KX50991" s="23"/>
      <c r="KY50991" s="23"/>
    </row>
    <row r="50992" spans="36:311" x14ac:dyDescent="0.2">
      <c r="AJ50992" s="23"/>
      <c r="HH50992"/>
      <c r="IW50992" s="36"/>
      <c r="JI50992"/>
      <c r="JJ50992"/>
      <c r="KX50992" s="23"/>
      <c r="KY50992" s="23"/>
    </row>
    <row r="50993" spans="36:311" x14ac:dyDescent="0.2">
      <c r="AJ50993" s="23"/>
      <c r="HH50993"/>
      <c r="IW50993" s="36"/>
      <c r="JI50993"/>
      <c r="JJ50993"/>
      <c r="KX50993" s="23"/>
      <c r="KY50993" s="23"/>
    </row>
    <row r="50994" spans="36:311" x14ac:dyDescent="0.2">
      <c r="AJ50994" s="23"/>
      <c r="HH50994"/>
      <c r="IW50994" s="36"/>
      <c r="JI50994"/>
      <c r="JJ50994"/>
      <c r="KX50994" s="23"/>
      <c r="KY50994" s="23"/>
    </row>
    <row r="50995" spans="36:311" x14ac:dyDescent="0.2">
      <c r="AJ50995" s="23"/>
      <c r="HH50995"/>
      <c r="IW50995" s="36"/>
      <c r="JI50995"/>
      <c r="JJ50995"/>
      <c r="KX50995" s="23"/>
      <c r="KY50995" s="23"/>
    </row>
    <row r="50996" spans="36:311" x14ac:dyDescent="0.2">
      <c r="AJ50996" s="23"/>
      <c r="HH50996"/>
      <c r="IW50996" s="36"/>
      <c r="JI50996"/>
      <c r="JJ50996"/>
      <c r="KX50996" s="23"/>
      <c r="KY50996" s="23"/>
    </row>
    <row r="50997" spans="36:311" x14ac:dyDescent="0.2">
      <c r="AJ50997" s="23"/>
      <c r="HH50997"/>
      <c r="IW50997" s="36"/>
      <c r="JI50997"/>
      <c r="JJ50997"/>
      <c r="KX50997" s="23"/>
      <c r="KY50997" s="23"/>
    </row>
    <row r="50998" spans="36:311" x14ac:dyDescent="0.2">
      <c r="AJ50998" s="23"/>
      <c r="HH50998"/>
      <c r="IW50998" s="36"/>
      <c r="JI50998"/>
      <c r="JJ50998"/>
      <c r="KX50998" s="23"/>
      <c r="KY50998" s="23"/>
    </row>
    <row r="50999" spans="36:311" x14ac:dyDescent="0.2">
      <c r="AJ50999" s="23"/>
      <c r="HH50999"/>
      <c r="IW50999" s="36"/>
      <c r="JI50999"/>
      <c r="JJ50999"/>
      <c r="KX50999" s="23"/>
      <c r="KY50999" s="23"/>
    </row>
    <row r="51000" spans="36:311" x14ac:dyDescent="0.2">
      <c r="AJ51000" s="23"/>
      <c r="HH51000"/>
      <c r="IW51000" s="36"/>
      <c r="JI51000"/>
      <c r="JJ51000"/>
      <c r="KX51000" s="23"/>
      <c r="KY51000" s="23"/>
    </row>
    <row r="51001" spans="36:311" x14ac:dyDescent="0.2">
      <c r="AJ51001" s="23"/>
      <c r="HH51001"/>
      <c r="IW51001" s="36"/>
      <c r="JI51001"/>
      <c r="JJ51001"/>
      <c r="KX51001" s="23"/>
      <c r="KY51001" s="23"/>
    </row>
    <row r="51002" spans="36:311" x14ac:dyDescent="0.2">
      <c r="AJ51002" s="23"/>
      <c r="HH51002"/>
      <c r="IW51002" s="36"/>
      <c r="JI51002"/>
      <c r="JJ51002"/>
      <c r="KX51002" s="23"/>
      <c r="KY51002" s="23"/>
    </row>
    <row r="51003" spans="36:311" x14ac:dyDescent="0.2">
      <c r="AJ51003" s="23"/>
      <c r="HH51003"/>
      <c r="IW51003" s="36"/>
      <c r="JI51003"/>
      <c r="JJ51003"/>
      <c r="KX51003" s="23"/>
      <c r="KY51003" s="23"/>
    </row>
    <row r="51004" spans="36:311" x14ac:dyDescent="0.2">
      <c r="AJ51004" s="23"/>
      <c r="HH51004"/>
      <c r="IW51004" s="36"/>
      <c r="JI51004"/>
      <c r="JJ51004"/>
      <c r="KX51004" s="23"/>
      <c r="KY51004" s="23"/>
    </row>
    <row r="51005" spans="36:311" x14ac:dyDescent="0.2">
      <c r="AJ51005" s="23"/>
      <c r="HH51005"/>
      <c r="IW51005" s="36"/>
      <c r="JI51005"/>
      <c r="JJ51005"/>
      <c r="KX51005" s="23"/>
      <c r="KY51005" s="23"/>
    </row>
    <row r="51006" spans="36:311" x14ac:dyDescent="0.2">
      <c r="AJ51006" s="23"/>
      <c r="HH51006"/>
      <c r="IW51006" s="36"/>
      <c r="JI51006"/>
      <c r="JJ51006"/>
      <c r="KX51006" s="23"/>
      <c r="KY51006" s="23"/>
    </row>
    <row r="51007" spans="36:311" x14ac:dyDescent="0.2">
      <c r="AJ51007" s="23"/>
      <c r="HH51007"/>
      <c r="IW51007" s="36"/>
      <c r="JI51007"/>
      <c r="JJ51007"/>
      <c r="KX51007" s="23"/>
      <c r="KY51007" s="23"/>
    </row>
    <row r="51008" spans="36:311" x14ac:dyDescent="0.2">
      <c r="AJ51008" s="23"/>
      <c r="HH51008"/>
      <c r="IW51008" s="36"/>
      <c r="JI51008"/>
      <c r="JJ51008"/>
      <c r="KX51008" s="23"/>
      <c r="KY51008" s="23"/>
    </row>
    <row r="51009" spans="36:311" x14ac:dyDescent="0.2">
      <c r="AJ51009" s="23"/>
      <c r="HH51009"/>
      <c r="IW51009" s="36"/>
      <c r="JI51009"/>
      <c r="JJ51009"/>
      <c r="KX51009" s="23"/>
      <c r="KY51009" s="23"/>
    </row>
    <row r="51010" spans="36:311" x14ac:dyDescent="0.2">
      <c r="AJ51010" s="23"/>
      <c r="HH51010"/>
      <c r="IW51010" s="36"/>
      <c r="JI51010"/>
      <c r="JJ51010"/>
      <c r="KX51010" s="23"/>
      <c r="KY51010" s="23"/>
    </row>
    <row r="51011" spans="36:311" x14ac:dyDescent="0.2">
      <c r="AJ51011" s="23"/>
      <c r="HH51011"/>
      <c r="IW51011" s="36"/>
      <c r="JI51011"/>
      <c r="JJ51011"/>
      <c r="KX51011" s="23"/>
      <c r="KY51011" s="23"/>
    </row>
    <row r="51012" spans="36:311" x14ac:dyDescent="0.2">
      <c r="AJ51012" s="23"/>
      <c r="HH51012"/>
      <c r="IW51012" s="36"/>
      <c r="JI51012"/>
      <c r="JJ51012"/>
      <c r="KX51012" s="23"/>
      <c r="KY51012" s="23"/>
    </row>
    <row r="51013" spans="36:311" x14ac:dyDescent="0.2">
      <c r="AJ51013" s="23"/>
      <c r="HH51013"/>
      <c r="IW51013" s="36"/>
      <c r="JI51013"/>
      <c r="JJ51013"/>
      <c r="KX51013" s="23"/>
      <c r="KY51013" s="23"/>
    </row>
    <row r="51014" spans="36:311" x14ac:dyDescent="0.2">
      <c r="AJ51014" s="23"/>
      <c r="HH51014"/>
      <c r="IW51014" s="36"/>
      <c r="JI51014"/>
      <c r="JJ51014"/>
      <c r="KX51014" s="23"/>
      <c r="KY51014" s="23"/>
    </row>
    <row r="51015" spans="36:311" x14ac:dyDescent="0.2">
      <c r="AJ51015" s="23"/>
      <c r="HH51015"/>
      <c r="IW51015" s="36"/>
      <c r="JI51015"/>
      <c r="JJ51015"/>
      <c r="KX51015" s="23"/>
      <c r="KY51015" s="23"/>
    </row>
    <row r="51016" spans="36:311" x14ac:dyDescent="0.2">
      <c r="AJ51016" s="23"/>
      <c r="HH51016"/>
      <c r="IW51016" s="36"/>
      <c r="JI51016"/>
      <c r="JJ51016"/>
      <c r="KX51016" s="23"/>
      <c r="KY51016" s="23"/>
    </row>
    <row r="51017" spans="36:311" x14ac:dyDescent="0.2">
      <c r="AJ51017" s="23"/>
      <c r="HH51017"/>
      <c r="IW51017" s="36"/>
      <c r="JI51017"/>
      <c r="JJ51017"/>
      <c r="KX51017" s="23"/>
      <c r="KY51017" s="23"/>
    </row>
    <row r="51018" spans="36:311" x14ac:dyDescent="0.2">
      <c r="AJ51018" s="23"/>
      <c r="HH51018"/>
      <c r="IW51018" s="36"/>
      <c r="JI51018"/>
      <c r="JJ51018"/>
      <c r="KX51018" s="23"/>
      <c r="KY51018" s="23"/>
    </row>
    <row r="51019" spans="36:311" x14ac:dyDescent="0.2">
      <c r="AJ51019" s="23"/>
      <c r="HH51019"/>
      <c r="IW51019" s="36"/>
      <c r="JI51019"/>
      <c r="JJ51019"/>
      <c r="KX51019" s="23"/>
      <c r="KY51019" s="23"/>
    </row>
    <row r="51020" spans="36:311" x14ac:dyDescent="0.2">
      <c r="AJ51020" s="23"/>
      <c r="HH51020"/>
      <c r="IW51020" s="36"/>
      <c r="JI51020"/>
      <c r="JJ51020"/>
      <c r="KX51020" s="23"/>
      <c r="KY51020" s="23"/>
    </row>
    <row r="51021" spans="36:311" x14ac:dyDescent="0.2">
      <c r="AJ51021" s="23"/>
      <c r="HH51021"/>
      <c r="IW51021" s="36"/>
      <c r="JI51021"/>
      <c r="JJ51021"/>
      <c r="KX51021" s="23"/>
      <c r="KY51021" s="23"/>
    </row>
    <row r="51022" spans="36:311" x14ac:dyDescent="0.2">
      <c r="AJ51022" s="23"/>
      <c r="HH51022"/>
      <c r="IW51022" s="36"/>
      <c r="JI51022"/>
      <c r="JJ51022"/>
      <c r="KX51022" s="23"/>
      <c r="KY51022" s="23"/>
    </row>
    <row r="51023" spans="36:311" x14ac:dyDescent="0.2">
      <c r="AJ51023" s="23"/>
      <c r="HH51023"/>
      <c r="IW51023" s="36"/>
      <c r="JI51023"/>
      <c r="JJ51023"/>
      <c r="KX51023" s="23"/>
      <c r="KY51023" s="23"/>
    </row>
    <row r="51024" spans="36:311" x14ac:dyDescent="0.2">
      <c r="AJ51024" s="23"/>
      <c r="HH51024"/>
      <c r="IW51024" s="36"/>
      <c r="JI51024"/>
      <c r="JJ51024"/>
      <c r="KX51024" s="23"/>
      <c r="KY51024" s="23"/>
    </row>
    <row r="51025" spans="36:311" x14ac:dyDescent="0.2">
      <c r="AJ51025" s="23"/>
      <c r="HH51025"/>
      <c r="IW51025" s="36"/>
      <c r="JI51025"/>
      <c r="JJ51025"/>
      <c r="KX51025" s="23"/>
      <c r="KY51025" s="23"/>
    </row>
    <row r="51026" spans="36:311" x14ac:dyDescent="0.2">
      <c r="AJ51026" s="23"/>
      <c r="HH51026"/>
      <c r="IW51026" s="36"/>
      <c r="JI51026"/>
      <c r="JJ51026"/>
      <c r="KX51026" s="23"/>
      <c r="KY51026" s="23"/>
    </row>
    <row r="51027" spans="36:311" x14ac:dyDescent="0.2">
      <c r="AJ51027" s="23"/>
      <c r="HH51027"/>
      <c r="IW51027" s="36"/>
      <c r="JI51027"/>
      <c r="JJ51027"/>
      <c r="KX51027" s="23"/>
      <c r="KY51027" s="23"/>
    </row>
    <row r="51028" spans="36:311" x14ac:dyDescent="0.2">
      <c r="AJ51028" s="23"/>
      <c r="HH51028"/>
      <c r="IW51028" s="36"/>
      <c r="JI51028"/>
      <c r="JJ51028"/>
      <c r="KX51028" s="23"/>
      <c r="KY51028" s="23"/>
    </row>
    <row r="51029" spans="36:311" x14ac:dyDescent="0.2">
      <c r="AJ51029" s="23"/>
      <c r="HH51029"/>
      <c r="IW51029" s="36"/>
      <c r="JI51029"/>
      <c r="JJ51029"/>
      <c r="KX51029" s="23"/>
      <c r="KY51029" s="23"/>
    </row>
    <row r="51030" spans="36:311" x14ac:dyDescent="0.2">
      <c r="AJ51030" s="23"/>
      <c r="HH51030"/>
      <c r="IW51030" s="36"/>
      <c r="JI51030"/>
      <c r="JJ51030"/>
      <c r="KX51030" s="23"/>
      <c r="KY51030" s="23"/>
    </row>
    <row r="51031" spans="36:311" x14ac:dyDescent="0.2">
      <c r="AJ51031" s="23"/>
      <c r="HH51031"/>
      <c r="IW51031" s="36"/>
      <c r="JI51031"/>
      <c r="JJ51031"/>
      <c r="KX51031" s="23"/>
      <c r="KY51031" s="23"/>
    </row>
    <row r="51032" spans="36:311" x14ac:dyDescent="0.2">
      <c r="AJ51032" s="23"/>
      <c r="HH51032"/>
      <c r="IW51032" s="36"/>
      <c r="JI51032"/>
      <c r="JJ51032"/>
      <c r="KX51032" s="23"/>
      <c r="KY51032" s="23"/>
    </row>
    <row r="51033" spans="36:311" x14ac:dyDescent="0.2">
      <c r="AJ51033" s="23"/>
      <c r="HH51033"/>
      <c r="IW51033" s="36"/>
      <c r="JI51033"/>
      <c r="JJ51033"/>
      <c r="KX51033" s="23"/>
      <c r="KY51033" s="23"/>
    </row>
    <row r="51034" spans="36:311" x14ac:dyDescent="0.2">
      <c r="AJ51034" s="23"/>
      <c r="HH51034"/>
      <c r="IW51034" s="36"/>
      <c r="JI51034"/>
      <c r="JJ51034"/>
      <c r="KX51034" s="23"/>
      <c r="KY51034" s="23"/>
    </row>
    <row r="51035" spans="36:311" x14ac:dyDescent="0.2">
      <c r="AJ51035" s="23"/>
      <c r="HH51035"/>
      <c r="IW51035" s="36"/>
      <c r="JI51035"/>
      <c r="JJ51035"/>
      <c r="KX51035" s="23"/>
      <c r="KY51035" s="23"/>
    </row>
    <row r="51036" spans="36:311" x14ac:dyDescent="0.2">
      <c r="AJ51036" s="23"/>
      <c r="HH51036"/>
      <c r="IW51036" s="36"/>
      <c r="JI51036"/>
      <c r="JJ51036"/>
      <c r="KX51036" s="23"/>
      <c r="KY51036" s="23"/>
    </row>
    <row r="51037" spans="36:311" x14ac:dyDescent="0.2">
      <c r="AJ51037" s="23"/>
      <c r="HH51037"/>
      <c r="IW51037" s="36"/>
      <c r="JI51037"/>
      <c r="JJ51037"/>
      <c r="KX51037" s="23"/>
      <c r="KY51037" s="23"/>
    </row>
    <row r="51038" spans="36:311" x14ac:dyDescent="0.2">
      <c r="AJ51038" s="23"/>
      <c r="HH51038"/>
      <c r="IW51038" s="36"/>
      <c r="JI51038"/>
      <c r="JJ51038"/>
      <c r="KX51038" s="23"/>
      <c r="KY51038" s="23"/>
    </row>
    <row r="51039" spans="36:311" x14ac:dyDescent="0.2">
      <c r="AJ51039" s="23"/>
      <c r="HH51039"/>
      <c r="IW51039" s="36"/>
      <c r="JI51039"/>
      <c r="JJ51039"/>
      <c r="KX51039" s="23"/>
      <c r="KY51039" s="23"/>
    </row>
    <row r="51040" spans="36:311" x14ac:dyDescent="0.2">
      <c r="AJ51040" s="23"/>
      <c r="HH51040"/>
      <c r="IW51040" s="36"/>
      <c r="JI51040"/>
      <c r="JJ51040"/>
      <c r="KX51040" s="23"/>
      <c r="KY51040" s="23"/>
    </row>
    <row r="51041" spans="36:311" x14ac:dyDescent="0.2">
      <c r="AJ51041" s="23"/>
      <c r="HH51041"/>
      <c r="IW51041" s="36"/>
      <c r="JI51041"/>
      <c r="JJ51041"/>
      <c r="KX51041" s="23"/>
      <c r="KY51041" s="23"/>
    </row>
    <row r="51042" spans="36:311" x14ac:dyDescent="0.2">
      <c r="AJ51042" s="23"/>
      <c r="HH51042"/>
      <c r="IW51042" s="36"/>
      <c r="JI51042"/>
      <c r="JJ51042"/>
      <c r="KX51042" s="23"/>
      <c r="KY51042" s="23"/>
    </row>
    <row r="51043" spans="36:311" x14ac:dyDescent="0.2">
      <c r="AJ51043" s="23"/>
      <c r="HH51043"/>
      <c r="IW51043" s="36"/>
      <c r="JI51043"/>
      <c r="JJ51043"/>
      <c r="KX51043" s="23"/>
      <c r="KY51043" s="23"/>
    </row>
    <row r="51044" spans="36:311" x14ac:dyDescent="0.2">
      <c r="AJ51044" s="23"/>
      <c r="HH51044"/>
      <c r="IW51044" s="36"/>
      <c r="JI51044"/>
      <c r="JJ51044"/>
      <c r="KX51044" s="23"/>
      <c r="KY51044" s="23"/>
    </row>
    <row r="51045" spans="36:311" x14ac:dyDescent="0.2">
      <c r="AJ51045" s="23"/>
      <c r="HH51045"/>
      <c r="IW51045" s="36"/>
      <c r="JI51045"/>
      <c r="JJ51045"/>
      <c r="KX51045" s="23"/>
      <c r="KY51045" s="23"/>
    </row>
    <row r="51046" spans="36:311" x14ac:dyDescent="0.2">
      <c r="AJ51046" s="23"/>
      <c r="HH51046"/>
      <c r="IW51046" s="36"/>
      <c r="JI51046"/>
      <c r="JJ51046"/>
      <c r="KX51046" s="23"/>
      <c r="KY51046" s="23"/>
    </row>
    <row r="51047" spans="36:311" x14ac:dyDescent="0.2">
      <c r="AJ51047" s="23"/>
      <c r="HH51047"/>
      <c r="IW51047" s="36"/>
      <c r="JI51047"/>
      <c r="JJ51047"/>
      <c r="KX51047" s="23"/>
      <c r="KY51047" s="23"/>
    </row>
    <row r="51048" spans="36:311" x14ac:dyDescent="0.2">
      <c r="AJ51048" s="23"/>
      <c r="HH51048"/>
      <c r="IW51048" s="36"/>
      <c r="JI51048"/>
      <c r="JJ51048"/>
      <c r="KX51048" s="23"/>
      <c r="KY51048" s="23"/>
    </row>
    <row r="51049" spans="36:311" x14ac:dyDescent="0.2">
      <c r="AJ51049" s="23"/>
      <c r="HH51049"/>
      <c r="IW51049" s="36"/>
      <c r="JI51049"/>
      <c r="JJ51049"/>
      <c r="KX51049" s="23"/>
      <c r="KY51049" s="23"/>
    </row>
    <row r="51050" spans="36:311" x14ac:dyDescent="0.2">
      <c r="AJ51050" s="23"/>
      <c r="HH51050"/>
      <c r="IW51050" s="36"/>
      <c r="JI51050"/>
      <c r="JJ51050"/>
      <c r="KX51050" s="23"/>
      <c r="KY51050" s="23"/>
    </row>
    <row r="51051" spans="36:311" x14ac:dyDescent="0.2">
      <c r="AJ51051" s="23"/>
      <c r="HH51051"/>
      <c r="IW51051" s="36"/>
      <c r="JI51051"/>
      <c r="JJ51051"/>
      <c r="KX51051" s="23"/>
      <c r="KY51051" s="23"/>
    </row>
    <row r="51052" spans="36:311" x14ac:dyDescent="0.2">
      <c r="AJ51052" s="23"/>
      <c r="HH51052"/>
      <c r="IW51052" s="36"/>
      <c r="JI51052"/>
      <c r="JJ51052"/>
      <c r="KX51052" s="23"/>
      <c r="KY51052" s="23"/>
    </row>
    <row r="51053" spans="36:311" x14ac:dyDescent="0.2">
      <c r="AJ51053" s="23"/>
      <c r="HH51053"/>
      <c r="IW51053" s="36"/>
      <c r="JI51053"/>
      <c r="JJ51053"/>
      <c r="KX51053" s="23"/>
      <c r="KY51053" s="23"/>
    </row>
    <row r="51054" spans="36:311" x14ac:dyDescent="0.2">
      <c r="AJ51054" s="23"/>
      <c r="HH51054"/>
      <c r="IW51054" s="36"/>
      <c r="JI51054"/>
      <c r="JJ51054"/>
      <c r="KX51054" s="23"/>
      <c r="KY51054" s="23"/>
    </row>
    <row r="51055" spans="36:311" x14ac:dyDescent="0.2">
      <c r="AJ51055" s="23"/>
      <c r="HH51055"/>
      <c r="IW51055" s="36"/>
      <c r="JI51055"/>
      <c r="JJ51055"/>
      <c r="KX51055" s="23"/>
      <c r="KY51055" s="23"/>
    </row>
    <row r="51056" spans="36:311" x14ac:dyDescent="0.2">
      <c r="AJ51056" s="23"/>
      <c r="HH51056"/>
      <c r="IW51056" s="36"/>
      <c r="JI51056"/>
      <c r="JJ51056"/>
      <c r="KX51056" s="23"/>
      <c r="KY51056" s="23"/>
    </row>
    <row r="51057" spans="36:311" x14ac:dyDescent="0.2">
      <c r="AJ51057" s="23"/>
      <c r="HH51057"/>
      <c r="IW51057" s="36"/>
      <c r="JI51057"/>
      <c r="JJ51057"/>
      <c r="KX51057" s="23"/>
      <c r="KY51057" s="23"/>
    </row>
    <row r="51058" spans="36:311" x14ac:dyDescent="0.2">
      <c r="AJ51058" s="23"/>
      <c r="HH51058"/>
      <c r="IW51058" s="36"/>
      <c r="JI51058"/>
      <c r="JJ51058"/>
      <c r="KX51058" s="23"/>
      <c r="KY51058" s="23"/>
    </row>
    <row r="51059" spans="36:311" x14ac:dyDescent="0.2">
      <c r="AJ51059" s="23"/>
      <c r="HH51059"/>
      <c r="IW51059" s="36"/>
      <c r="JI51059"/>
      <c r="JJ51059"/>
      <c r="KX51059" s="23"/>
      <c r="KY51059" s="23"/>
    </row>
    <row r="51060" spans="36:311" x14ac:dyDescent="0.2">
      <c r="AJ51060" s="23"/>
      <c r="HH51060"/>
      <c r="IW51060" s="36"/>
      <c r="JI51060"/>
      <c r="JJ51060"/>
      <c r="KX51060" s="23"/>
      <c r="KY51060" s="23"/>
    </row>
    <row r="51061" spans="36:311" x14ac:dyDescent="0.2">
      <c r="AJ51061" s="23"/>
      <c r="HH51061"/>
      <c r="IW51061" s="36"/>
      <c r="JI51061"/>
      <c r="JJ51061"/>
      <c r="KX51061" s="23"/>
      <c r="KY51061" s="23"/>
    </row>
    <row r="51062" spans="36:311" x14ac:dyDescent="0.2">
      <c r="AJ51062" s="23"/>
      <c r="HH51062"/>
      <c r="IW51062" s="36"/>
      <c r="JI51062"/>
      <c r="JJ51062"/>
      <c r="KX51062" s="23"/>
      <c r="KY51062" s="23"/>
    </row>
    <row r="51063" spans="36:311" x14ac:dyDescent="0.2">
      <c r="AJ51063" s="23"/>
      <c r="HH51063"/>
      <c r="IW51063" s="36"/>
      <c r="JI51063"/>
      <c r="JJ51063"/>
      <c r="KX51063" s="23"/>
      <c r="KY51063" s="23"/>
    </row>
    <row r="51064" spans="36:311" x14ac:dyDescent="0.2">
      <c r="AJ51064" s="23"/>
      <c r="HH51064"/>
      <c r="IW51064" s="36"/>
      <c r="JI51064"/>
      <c r="JJ51064"/>
      <c r="KX51064" s="23"/>
      <c r="KY51064" s="23"/>
    </row>
    <row r="51065" spans="36:311" x14ac:dyDescent="0.2">
      <c r="AJ51065" s="23"/>
      <c r="HH51065"/>
      <c r="IW51065" s="36"/>
      <c r="JI51065"/>
      <c r="JJ51065"/>
      <c r="KX51065" s="23"/>
      <c r="KY51065" s="23"/>
    </row>
    <row r="51066" spans="36:311" x14ac:dyDescent="0.2">
      <c r="AJ51066" s="23"/>
      <c r="HH51066"/>
      <c r="IW51066" s="36"/>
      <c r="JI51066"/>
      <c r="JJ51066"/>
      <c r="KX51066" s="23"/>
      <c r="KY51066" s="23"/>
    </row>
    <row r="51067" spans="36:311" x14ac:dyDescent="0.2">
      <c r="AJ51067" s="23"/>
      <c r="HH51067"/>
      <c r="IW51067" s="36"/>
      <c r="JI51067"/>
      <c r="JJ51067"/>
      <c r="KX51067" s="23"/>
      <c r="KY51067" s="23"/>
    </row>
    <row r="51068" spans="36:311" x14ac:dyDescent="0.2">
      <c r="AJ51068" s="23"/>
      <c r="HH51068"/>
      <c r="IW51068" s="36"/>
      <c r="JI51068"/>
      <c r="JJ51068"/>
      <c r="KX51068" s="23"/>
      <c r="KY51068" s="23"/>
    </row>
    <row r="51069" spans="36:311" x14ac:dyDescent="0.2">
      <c r="AJ51069" s="23"/>
      <c r="HH51069"/>
      <c r="IW51069" s="36"/>
      <c r="JI51069"/>
      <c r="JJ51069"/>
      <c r="KX51069" s="23"/>
      <c r="KY51069" s="23"/>
    </row>
    <row r="51070" spans="36:311" x14ac:dyDescent="0.2">
      <c r="AJ51070" s="23"/>
      <c r="HH51070"/>
      <c r="IW51070" s="36"/>
      <c r="JI51070"/>
      <c r="JJ51070"/>
      <c r="KX51070" s="23"/>
      <c r="KY51070" s="23"/>
    </row>
    <row r="51071" spans="36:311" x14ac:dyDescent="0.2">
      <c r="AJ51071" s="23"/>
      <c r="HH51071"/>
      <c r="IW51071" s="36"/>
      <c r="JI51071"/>
      <c r="JJ51071"/>
      <c r="KX51071" s="23"/>
      <c r="KY51071" s="23"/>
    </row>
    <row r="51072" spans="36:311" x14ac:dyDescent="0.2">
      <c r="AJ51072" s="23"/>
      <c r="HH51072"/>
      <c r="IW51072" s="36"/>
      <c r="JI51072"/>
      <c r="JJ51072"/>
      <c r="KX51072" s="23"/>
      <c r="KY51072" s="23"/>
    </row>
    <row r="51073" spans="36:311" x14ac:dyDescent="0.2">
      <c r="AJ51073" s="23"/>
      <c r="HH51073"/>
      <c r="IW51073" s="36"/>
      <c r="JI51073"/>
      <c r="JJ51073"/>
      <c r="KX51073" s="23"/>
      <c r="KY51073" s="23"/>
    </row>
    <row r="51074" spans="36:311" x14ac:dyDescent="0.2">
      <c r="AJ51074" s="23"/>
      <c r="HH51074"/>
      <c r="IW51074" s="36"/>
      <c r="JI51074"/>
      <c r="JJ51074"/>
      <c r="KX51074" s="23"/>
      <c r="KY51074" s="23"/>
    </row>
    <row r="51075" spans="36:311" x14ac:dyDescent="0.2">
      <c r="AJ51075" s="23"/>
      <c r="HH51075"/>
      <c r="IW51075" s="36"/>
      <c r="JI51075"/>
      <c r="JJ51075"/>
      <c r="KX51075" s="23"/>
      <c r="KY51075" s="23"/>
    </row>
    <row r="51076" spans="36:311" x14ac:dyDescent="0.2">
      <c r="AJ51076" s="23"/>
      <c r="HH51076"/>
      <c r="IW51076" s="36"/>
      <c r="JI51076"/>
      <c r="JJ51076"/>
      <c r="KX51076" s="23"/>
      <c r="KY51076" s="23"/>
    </row>
    <row r="51077" spans="36:311" x14ac:dyDescent="0.2">
      <c r="AJ51077" s="23"/>
      <c r="HH51077"/>
      <c r="IW51077" s="36"/>
      <c r="JI51077"/>
      <c r="JJ51077"/>
      <c r="KX51077" s="23"/>
      <c r="KY51077" s="23"/>
    </row>
    <row r="51078" spans="36:311" x14ac:dyDescent="0.2">
      <c r="AJ51078" s="23"/>
      <c r="HH51078"/>
      <c r="IW51078" s="36"/>
      <c r="JI51078"/>
      <c r="JJ51078"/>
      <c r="KX51078" s="23"/>
      <c r="KY51078" s="23"/>
    </row>
    <row r="51079" spans="36:311" x14ac:dyDescent="0.2">
      <c r="AJ51079" s="23"/>
      <c r="HH51079"/>
      <c r="IW51079" s="36"/>
      <c r="JI51079"/>
      <c r="JJ51079"/>
      <c r="KX51079" s="23"/>
      <c r="KY51079" s="23"/>
    </row>
    <row r="51080" spans="36:311" x14ac:dyDescent="0.2">
      <c r="AJ51080" s="23"/>
      <c r="HH51080"/>
      <c r="IW51080" s="36"/>
      <c r="JI51080"/>
      <c r="JJ51080"/>
      <c r="KX51080" s="23"/>
      <c r="KY51080" s="23"/>
    </row>
    <row r="51081" spans="36:311" x14ac:dyDescent="0.2">
      <c r="AJ51081" s="23"/>
      <c r="HH51081"/>
      <c r="IW51081" s="36"/>
      <c r="JI51081"/>
      <c r="JJ51081"/>
      <c r="KX51081" s="23"/>
      <c r="KY51081" s="23"/>
    </row>
    <row r="51082" spans="36:311" x14ac:dyDescent="0.2">
      <c r="AJ51082" s="23"/>
      <c r="HH51082"/>
      <c r="IW51082" s="36"/>
      <c r="JI51082"/>
      <c r="JJ51082"/>
      <c r="KX51082" s="23"/>
      <c r="KY51082" s="23"/>
    </row>
    <row r="51083" spans="36:311" x14ac:dyDescent="0.2">
      <c r="AJ51083" s="23"/>
      <c r="HH51083"/>
      <c r="IW51083" s="36"/>
      <c r="JI51083"/>
      <c r="JJ51083"/>
      <c r="KX51083" s="23"/>
      <c r="KY51083" s="23"/>
    </row>
    <row r="51084" spans="36:311" x14ac:dyDescent="0.2">
      <c r="AJ51084" s="23"/>
      <c r="HH51084"/>
      <c r="IW51084" s="36"/>
      <c r="JI51084"/>
      <c r="JJ51084"/>
      <c r="KX51084" s="23"/>
      <c r="KY51084" s="23"/>
    </row>
    <row r="51085" spans="36:311" x14ac:dyDescent="0.2">
      <c r="AJ51085" s="23"/>
      <c r="HH51085"/>
      <c r="IW51085" s="36"/>
      <c r="JI51085"/>
      <c r="JJ51085"/>
      <c r="KX51085" s="23"/>
      <c r="KY51085" s="23"/>
    </row>
    <row r="51086" spans="36:311" x14ac:dyDescent="0.2">
      <c r="AJ51086" s="23"/>
      <c r="HH51086"/>
      <c r="IW51086" s="36"/>
      <c r="JI51086"/>
      <c r="JJ51086"/>
      <c r="KX51086" s="23"/>
      <c r="KY51086" s="23"/>
    </row>
    <row r="51087" spans="36:311" x14ac:dyDescent="0.2">
      <c r="AJ51087" s="23"/>
      <c r="HH51087"/>
      <c r="IW51087" s="36"/>
      <c r="JI51087"/>
      <c r="JJ51087"/>
      <c r="KX51087" s="23"/>
      <c r="KY51087" s="23"/>
    </row>
    <row r="51088" spans="36:311" x14ac:dyDescent="0.2">
      <c r="AJ51088" s="23"/>
      <c r="HH51088"/>
      <c r="IW51088" s="36"/>
      <c r="JI51088"/>
      <c r="JJ51088"/>
      <c r="KX51088" s="23"/>
      <c r="KY51088" s="23"/>
    </row>
    <row r="51089" spans="36:311" x14ac:dyDescent="0.2">
      <c r="AJ51089" s="23"/>
      <c r="HH51089"/>
      <c r="IW51089" s="36"/>
      <c r="JI51089"/>
      <c r="JJ51089"/>
      <c r="KX51089" s="23"/>
      <c r="KY51089" s="23"/>
    </row>
    <row r="51090" spans="36:311" x14ac:dyDescent="0.2">
      <c r="AJ51090" s="23"/>
      <c r="HH51090"/>
      <c r="IW51090" s="36"/>
      <c r="JI51090"/>
      <c r="JJ51090"/>
      <c r="KX51090" s="23"/>
      <c r="KY51090" s="23"/>
    </row>
    <row r="51091" spans="36:311" x14ac:dyDescent="0.2">
      <c r="AJ51091" s="23"/>
      <c r="HH51091"/>
      <c r="IW51091" s="36"/>
      <c r="JI51091"/>
      <c r="JJ51091"/>
      <c r="KX51091" s="23"/>
      <c r="KY51091" s="23"/>
    </row>
    <row r="51092" spans="36:311" x14ac:dyDescent="0.2">
      <c r="AJ51092" s="23"/>
      <c r="HH51092"/>
      <c r="IW51092" s="36"/>
      <c r="JI51092"/>
      <c r="JJ51092"/>
      <c r="KX51092" s="23"/>
      <c r="KY51092" s="23"/>
    </row>
    <row r="51093" spans="36:311" x14ac:dyDescent="0.2">
      <c r="AJ51093" s="23"/>
      <c r="HH51093"/>
      <c r="IW51093" s="36"/>
      <c r="JI51093"/>
      <c r="JJ51093"/>
      <c r="KX51093" s="23"/>
      <c r="KY51093" s="23"/>
    </row>
    <row r="51094" spans="36:311" x14ac:dyDescent="0.2">
      <c r="AJ51094" s="23"/>
      <c r="HH51094"/>
      <c r="IW51094" s="36"/>
      <c r="JI51094"/>
      <c r="JJ51094"/>
      <c r="KX51094" s="23"/>
      <c r="KY51094" s="23"/>
    </row>
    <row r="51095" spans="36:311" x14ac:dyDescent="0.2">
      <c r="AJ51095" s="23"/>
      <c r="HH51095"/>
      <c r="IW51095" s="36"/>
      <c r="JI51095"/>
      <c r="JJ51095"/>
      <c r="KX51095" s="23"/>
      <c r="KY51095" s="23"/>
    </row>
    <row r="51096" spans="36:311" x14ac:dyDescent="0.2">
      <c r="AJ51096" s="23"/>
      <c r="HH51096"/>
      <c r="IW51096" s="36"/>
      <c r="JI51096"/>
      <c r="JJ51096"/>
      <c r="KX51096" s="23"/>
      <c r="KY51096" s="23"/>
    </row>
    <row r="51097" spans="36:311" x14ac:dyDescent="0.2">
      <c r="AJ51097" s="23"/>
      <c r="HH51097"/>
      <c r="IW51097" s="36"/>
      <c r="JI51097"/>
      <c r="JJ51097"/>
      <c r="KX51097" s="23"/>
      <c r="KY51097" s="23"/>
    </row>
    <row r="51098" spans="36:311" x14ac:dyDescent="0.2">
      <c r="AJ51098" s="23"/>
      <c r="HH51098"/>
      <c r="IW51098" s="36"/>
      <c r="JI51098"/>
      <c r="JJ51098"/>
      <c r="KX51098" s="23"/>
      <c r="KY51098" s="23"/>
    </row>
    <row r="51099" spans="36:311" x14ac:dyDescent="0.2">
      <c r="AJ51099" s="23"/>
      <c r="HH51099"/>
      <c r="IW51099" s="36"/>
      <c r="JI51099"/>
      <c r="JJ51099"/>
      <c r="KX51099" s="23"/>
      <c r="KY51099" s="23"/>
    </row>
    <row r="51100" spans="36:311" x14ac:dyDescent="0.2">
      <c r="AJ51100" s="23"/>
      <c r="HH51100"/>
      <c r="IW51100" s="36"/>
      <c r="JI51100"/>
      <c r="JJ51100"/>
      <c r="KX51100" s="23"/>
      <c r="KY51100" s="23"/>
    </row>
    <row r="51101" spans="36:311" x14ac:dyDescent="0.2">
      <c r="AJ51101" s="23"/>
      <c r="HH51101"/>
      <c r="IW51101" s="36"/>
      <c r="JI51101"/>
      <c r="JJ51101"/>
      <c r="KX51101" s="23"/>
      <c r="KY51101" s="23"/>
    </row>
    <row r="51102" spans="36:311" x14ac:dyDescent="0.2">
      <c r="AJ51102" s="23"/>
      <c r="HH51102"/>
      <c r="IW51102" s="36"/>
      <c r="JI51102"/>
      <c r="JJ51102"/>
      <c r="KX51102" s="23"/>
      <c r="KY51102" s="23"/>
    </row>
    <row r="51103" spans="36:311" x14ac:dyDescent="0.2">
      <c r="AJ51103" s="23"/>
      <c r="HH51103"/>
      <c r="IW51103" s="36"/>
      <c r="JI51103"/>
      <c r="JJ51103"/>
      <c r="KX51103" s="23"/>
      <c r="KY51103" s="23"/>
    </row>
    <row r="51104" spans="36:311" x14ac:dyDescent="0.2">
      <c r="AJ51104" s="23"/>
      <c r="HH51104"/>
      <c r="IW51104" s="36"/>
      <c r="JI51104"/>
      <c r="JJ51104"/>
      <c r="KX51104" s="23"/>
      <c r="KY51104" s="23"/>
    </row>
    <row r="51105" spans="36:311" x14ac:dyDescent="0.2">
      <c r="AJ51105" s="23"/>
      <c r="HH51105"/>
      <c r="IW51105" s="36"/>
      <c r="JI51105"/>
      <c r="JJ51105"/>
      <c r="KX51105" s="23"/>
      <c r="KY51105" s="23"/>
    </row>
    <row r="51106" spans="36:311" x14ac:dyDescent="0.2">
      <c r="AJ51106" s="23"/>
      <c r="HH51106"/>
      <c r="IW51106" s="36"/>
      <c r="JI51106"/>
      <c r="JJ51106"/>
      <c r="KX51106" s="23"/>
      <c r="KY51106" s="23"/>
    </row>
    <row r="51107" spans="36:311" x14ac:dyDescent="0.2">
      <c r="AJ51107" s="23"/>
      <c r="HH51107"/>
      <c r="IW51107" s="36"/>
      <c r="JI51107"/>
      <c r="JJ51107"/>
      <c r="KX51107" s="23"/>
      <c r="KY51107" s="23"/>
    </row>
    <row r="51108" spans="36:311" x14ac:dyDescent="0.2">
      <c r="AJ51108" s="23"/>
      <c r="HH51108"/>
      <c r="IW51108" s="36"/>
      <c r="JI51108"/>
      <c r="JJ51108"/>
      <c r="KX51108" s="23"/>
      <c r="KY51108" s="23"/>
    </row>
    <row r="51109" spans="36:311" x14ac:dyDescent="0.2">
      <c r="AJ51109" s="23"/>
      <c r="HH51109"/>
      <c r="IW51109" s="36"/>
      <c r="JI51109"/>
      <c r="JJ51109"/>
      <c r="KX51109" s="23"/>
      <c r="KY51109" s="23"/>
    </row>
    <row r="51110" spans="36:311" x14ac:dyDescent="0.2">
      <c r="AJ51110" s="23"/>
      <c r="HH51110"/>
      <c r="IW51110" s="36"/>
      <c r="JI51110"/>
      <c r="JJ51110"/>
      <c r="KX51110" s="23"/>
      <c r="KY51110" s="23"/>
    </row>
    <row r="51111" spans="36:311" x14ac:dyDescent="0.2">
      <c r="AJ51111" s="23"/>
      <c r="HH51111"/>
      <c r="IW51111" s="36"/>
      <c r="JI51111"/>
      <c r="JJ51111"/>
      <c r="KX51111" s="23"/>
      <c r="KY51111" s="23"/>
    </row>
    <row r="51112" spans="36:311" x14ac:dyDescent="0.2">
      <c r="AJ51112" s="23"/>
      <c r="HH51112"/>
      <c r="IW51112" s="36"/>
      <c r="JI51112"/>
      <c r="JJ51112"/>
      <c r="KX51112" s="23"/>
      <c r="KY51112" s="23"/>
    </row>
    <row r="51113" spans="36:311" x14ac:dyDescent="0.2">
      <c r="AJ51113" s="23"/>
      <c r="HH51113"/>
      <c r="IW51113" s="36"/>
      <c r="JI51113"/>
      <c r="JJ51113"/>
      <c r="KX51113" s="23"/>
      <c r="KY51113" s="23"/>
    </row>
    <row r="51114" spans="36:311" x14ac:dyDescent="0.2">
      <c r="AJ51114" s="23"/>
      <c r="HH51114"/>
      <c r="IW51114" s="36"/>
      <c r="JI51114"/>
      <c r="JJ51114"/>
      <c r="KX51114" s="23"/>
      <c r="KY51114" s="23"/>
    </row>
    <row r="51115" spans="36:311" x14ac:dyDescent="0.2">
      <c r="AJ51115" s="23"/>
      <c r="HH51115"/>
      <c r="IW51115" s="36"/>
      <c r="JI51115"/>
      <c r="JJ51115"/>
      <c r="KX51115" s="23"/>
      <c r="KY51115" s="23"/>
    </row>
    <row r="51116" spans="36:311" x14ac:dyDescent="0.2">
      <c r="AJ51116" s="23"/>
      <c r="HH51116"/>
      <c r="IW51116" s="36"/>
      <c r="JI51116"/>
      <c r="JJ51116"/>
      <c r="KX51116" s="23"/>
      <c r="KY51116" s="23"/>
    </row>
    <row r="51117" spans="36:311" x14ac:dyDescent="0.2">
      <c r="AJ51117" s="23"/>
      <c r="HH51117"/>
      <c r="IW51117" s="36"/>
      <c r="JI51117"/>
      <c r="JJ51117"/>
      <c r="KX51117" s="23"/>
      <c r="KY51117" s="23"/>
    </row>
    <row r="51118" spans="36:311" x14ac:dyDescent="0.2">
      <c r="AJ51118" s="23"/>
      <c r="HH51118"/>
      <c r="IW51118" s="36"/>
      <c r="JI51118"/>
      <c r="JJ51118"/>
      <c r="KX51118" s="23"/>
      <c r="KY51118" s="23"/>
    </row>
    <row r="51119" spans="36:311" x14ac:dyDescent="0.2">
      <c r="AJ51119" s="23"/>
      <c r="HH51119"/>
      <c r="IW51119" s="36"/>
      <c r="JI51119"/>
      <c r="JJ51119"/>
      <c r="KX51119" s="23"/>
      <c r="KY51119" s="23"/>
    </row>
    <row r="51120" spans="36:311" x14ac:dyDescent="0.2">
      <c r="AJ51120" s="23"/>
      <c r="HH51120"/>
      <c r="IW51120" s="36"/>
      <c r="JI51120"/>
      <c r="JJ51120"/>
      <c r="KX51120" s="23"/>
      <c r="KY51120" s="23"/>
    </row>
    <row r="51121" spans="36:311" x14ac:dyDescent="0.2">
      <c r="AJ51121" s="23"/>
      <c r="HH51121"/>
      <c r="IW51121" s="36"/>
      <c r="JI51121"/>
      <c r="JJ51121"/>
      <c r="KX51121" s="23"/>
      <c r="KY51121" s="23"/>
    </row>
    <row r="51122" spans="36:311" x14ac:dyDescent="0.2">
      <c r="AJ51122" s="23"/>
      <c r="HH51122"/>
      <c r="IW51122" s="36"/>
      <c r="JI51122"/>
      <c r="JJ51122"/>
      <c r="KX51122" s="23"/>
      <c r="KY51122" s="23"/>
    </row>
    <row r="51123" spans="36:311" x14ac:dyDescent="0.2">
      <c r="AJ51123" s="23"/>
      <c r="HH51123"/>
      <c r="IW51123" s="36"/>
      <c r="JI51123"/>
      <c r="JJ51123"/>
      <c r="KX51123" s="23"/>
      <c r="KY51123" s="23"/>
    </row>
    <row r="51124" spans="36:311" x14ac:dyDescent="0.2">
      <c r="AJ51124" s="23"/>
      <c r="HH51124"/>
      <c r="IW51124" s="36"/>
      <c r="JI51124"/>
      <c r="JJ51124"/>
      <c r="KX51124" s="23"/>
      <c r="KY51124" s="23"/>
    </row>
    <row r="51125" spans="36:311" x14ac:dyDescent="0.2">
      <c r="AJ51125" s="23"/>
      <c r="HH51125"/>
      <c r="IW51125" s="36"/>
      <c r="JI51125"/>
      <c r="JJ51125"/>
      <c r="KX51125" s="23"/>
      <c r="KY51125" s="23"/>
    </row>
    <row r="51126" spans="36:311" x14ac:dyDescent="0.2">
      <c r="AJ51126" s="23"/>
      <c r="HH51126"/>
      <c r="IW51126" s="36"/>
      <c r="JI51126"/>
      <c r="JJ51126"/>
      <c r="KX51126" s="23"/>
      <c r="KY51126" s="23"/>
    </row>
    <row r="51127" spans="36:311" x14ac:dyDescent="0.2">
      <c r="AJ51127" s="23"/>
      <c r="HH51127"/>
      <c r="IW51127" s="36"/>
      <c r="JI51127"/>
      <c r="JJ51127"/>
      <c r="KX51127" s="23"/>
      <c r="KY51127" s="23"/>
    </row>
    <row r="51128" spans="36:311" x14ac:dyDescent="0.2">
      <c r="AJ51128" s="23"/>
      <c r="HH51128"/>
      <c r="IW51128" s="36"/>
      <c r="JI51128"/>
      <c r="JJ51128"/>
      <c r="KX51128" s="23"/>
      <c r="KY51128" s="23"/>
    </row>
    <row r="51129" spans="36:311" x14ac:dyDescent="0.2">
      <c r="AJ51129" s="23"/>
      <c r="HH51129"/>
      <c r="IW51129" s="36"/>
      <c r="JI51129"/>
      <c r="JJ51129"/>
      <c r="KX51129" s="23"/>
      <c r="KY51129" s="23"/>
    </row>
    <row r="51130" spans="36:311" x14ac:dyDescent="0.2">
      <c r="AJ51130" s="23"/>
      <c r="HH51130"/>
      <c r="IW51130" s="36"/>
      <c r="JI51130"/>
      <c r="JJ51130"/>
      <c r="KX51130" s="23"/>
      <c r="KY51130" s="23"/>
    </row>
    <row r="51131" spans="36:311" x14ac:dyDescent="0.2">
      <c r="AJ51131" s="23"/>
      <c r="HH51131"/>
      <c r="IW51131" s="36"/>
      <c r="JI51131"/>
      <c r="JJ51131"/>
      <c r="KX51131" s="23"/>
      <c r="KY51131" s="23"/>
    </row>
    <row r="51132" spans="36:311" x14ac:dyDescent="0.2">
      <c r="AJ51132" s="23"/>
      <c r="HH51132"/>
      <c r="IW51132" s="36"/>
      <c r="JI51132"/>
      <c r="JJ51132"/>
      <c r="KX51132" s="23"/>
      <c r="KY51132" s="23"/>
    </row>
    <row r="51133" spans="36:311" x14ac:dyDescent="0.2">
      <c r="AJ51133" s="23"/>
      <c r="HH51133"/>
      <c r="IW51133" s="36"/>
      <c r="JI51133"/>
      <c r="JJ51133"/>
      <c r="KX51133" s="23"/>
      <c r="KY51133" s="23"/>
    </row>
    <row r="51134" spans="36:311" x14ac:dyDescent="0.2">
      <c r="AJ51134" s="23"/>
      <c r="HH51134"/>
      <c r="IW51134" s="36"/>
      <c r="JI51134"/>
      <c r="JJ51134"/>
      <c r="KX51134" s="23"/>
      <c r="KY51134" s="23"/>
    </row>
    <row r="51135" spans="36:311" x14ac:dyDescent="0.2">
      <c r="AJ51135" s="23"/>
      <c r="HH51135"/>
      <c r="IW51135" s="36"/>
      <c r="JI51135"/>
      <c r="JJ51135"/>
      <c r="KX51135" s="23"/>
      <c r="KY51135" s="23"/>
    </row>
    <row r="51136" spans="36:311" x14ac:dyDescent="0.2">
      <c r="AJ51136" s="23"/>
      <c r="HH51136"/>
      <c r="IW51136" s="36"/>
      <c r="JI51136"/>
      <c r="JJ51136"/>
      <c r="KX51136" s="23"/>
      <c r="KY51136" s="23"/>
    </row>
    <row r="51137" spans="36:311" x14ac:dyDescent="0.2">
      <c r="AJ51137" s="23"/>
      <c r="HH51137"/>
      <c r="IW51137" s="36"/>
      <c r="JI51137"/>
      <c r="JJ51137"/>
      <c r="KX51137" s="23"/>
      <c r="KY51137" s="23"/>
    </row>
    <row r="51138" spans="36:311" x14ac:dyDescent="0.2">
      <c r="AJ51138" s="23"/>
      <c r="HH51138"/>
      <c r="IW51138" s="36"/>
      <c r="JI51138"/>
      <c r="JJ51138"/>
      <c r="KX51138" s="23"/>
      <c r="KY51138" s="23"/>
    </row>
    <row r="51139" spans="36:311" x14ac:dyDescent="0.2">
      <c r="AJ51139" s="23"/>
      <c r="HH51139"/>
      <c r="IW51139" s="36"/>
      <c r="JI51139"/>
      <c r="JJ51139"/>
      <c r="KX51139" s="23"/>
      <c r="KY51139" s="23"/>
    </row>
    <row r="51140" spans="36:311" x14ac:dyDescent="0.2">
      <c r="AJ51140" s="23"/>
      <c r="HH51140"/>
      <c r="IW51140" s="36"/>
      <c r="JI51140"/>
      <c r="JJ51140"/>
      <c r="KX51140" s="23"/>
      <c r="KY51140" s="23"/>
    </row>
    <row r="51141" spans="36:311" x14ac:dyDescent="0.2">
      <c r="AJ51141" s="23"/>
      <c r="HH51141"/>
      <c r="IW51141" s="36"/>
      <c r="JI51141"/>
      <c r="JJ51141"/>
      <c r="KX51141" s="23"/>
      <c r="KY51141" s="23"/>
    </row>
    <row r="51142" spans="36:311" x14ac:dyDescent="0.2">
      <c r="AJ51142" s="23"/>
      <c r="HH51142"/>
      <c r="IW51142" s="36"/>
      <c r="JI51142"/>
      <c r="JJ51142"/>
      <c r="KX51142" s="23"/>
      <c r="KY51142" s="23"/>
    </row>
    <row r="51143" spans="36:311" x14ac:dyDescent="0.2">
      <c r="AJ51143" s="23"/>
      <c r="HH51143"/>
      <c r="IW51143" s="36"/>
      <c r="JI51143"/>
      <c r="JJ51143"/>
      <c r="KX51143" s="23"/>
      <c r="KY51143" s="23"/>
    </row>
    <row r="51144" spans="36:311" x14ac:dyDescent="0.2">
      <c r="AJ51144" s="23"/>
      <c r="HH51144"/>
      <c r="IW51144" s="36"/>
      <c r="JI51144"/>
      <c r="JJ51144"/>
      <c r="KX51144" s="23"/>
      <c r="KY51144" s="23"/>
    </row>
    <row r="51145" spans="36:311" x14ac:dyDescent="0.2">
      <c r="AJ51145" s="23"/>
      <c r="HH51145"/>
      <c r="IW51145" s="36"/>
      <c r="JI51145"/>
      <c r="JJ51145"/>
      <c r="KX51145" s="23"/>
      <c r="KY51145" s="23"/>
    </row>
    <row r="51146" spans="36:311" x14ac:dyDescent="0.2">
      <c r="AJ51146" s="23"/>
      <c r="HH51146"/>
      <c r="IW51146" s="36"/>
      <c r="JI51146"/>
      <c r="JJ51146"/>
      <c r="KX51146" s="23"/>
      <c r="KY51146" s="23"/>
    </row>
    <row r="51147" spans="36:311" x14ac:dyDescent="0.2">
      <c r="AJ51147" s="23"/>
      <c r="HH51147"/>
      <c r="IW51147" s="36"/>
      <c r="JI51147"/>
      <c r="JJ51147"/>
      <c r="KX51147" s="23"/>
      <c r="KY51147" s="23"/>
    </row>
    <row r="51148" spans="36:311" x14ac:dyDescent="0.2">
      <c r="AJ51148" s="23"/>
      <c r="HH51148"/>
      <c r="IW51148" s="36"/>
      <c r="JI51148"/>
      <c r="JJ51148"/>
      <c r="KX51148" s="23"/>
      <c r="KY51148" s="23"/>
    </row>
    <row r="51149" spans="36:311" x14ac:dyDescent="0.2">
      <c r="AJ51149" s="23"/>
      <c r="HH51149"/>
      <c r="IW51149" s="36"/>
      <c r="JI51149"/>
      <c r="JJ51149"/>
      <c r="KX51149" s="23"/>
      <c r="KY51149" s="23"/>
    </row>
    <row r="51150" spans="36:311" x14ac:dyDescent="0.2">
      <c r="AJ51150" s="23"/>
      <c r="HH51150"/>
      <c r="IW51150" s="36"/>
      <c r="JI51150"/>
      <c r="JJ51150"/>
      <c r="KX51150" s="23"/>
      <c r="KY51150" s="23"/>
    </row>
    <row r="51151" spans="36:311" x14ac:dyDescent="0.2">
      <c r="AJ51151" s="23"/>
      <c r="HH51151"/>
      <c r="IW51151" s="36"/>
      <c r="JI51151"/>
      <c r="JJ51151"/>
      <c r="KX51151" s="23"/>
      <c r="KY51151" s="23"/>
    </row>
    <row r="51152" spans="36:311" x14ac:dyDescent="0.2">
      <c r="AJ51152" s="23"/>
      <c r="HH51152"/>
      <c r="IW51152" s="36"/>
      <c r="JI51152"/>
      <c r="JJ51152"/>
      <c r="KX51152" s="23"/>
      <c r="KY51152" s="23"/>
    </row>
    <row r="51153" spans="36:311" x14ac:dyDescent="0.2">
      <c r="AJ51153" s="23"/>
      <c r="HH51153"/>
      <c r="IW51153" s="36"/>
      <c r="JI51153"/>
      <c r="JJ51153"/>
      <c r="KX51153" s="23"/>
      <c r="KY51153" s="23"/>
    </row>
    <row r="51154" spans="36:311" x14ac:dyDescent="0.2">
      <c r="AJ51154" s="23"/>
      <c r="HH51154"/>
      <c r="IW51154" s="36"/>
      <c r="JI51154"/>
      <c r="JJ51154"/>
      <c r="KX51154" s="23"/>
      <c r="KY51154" s="23"/>
    </row>
    <row r="51155" spans="36:311" x14ac:dyDescent="0.2">
      <c r="AJ51155" s="23"/>
      <c r="HH51155"/>
      <c r="IW51155" s="36"/>
      <c r="JI51155"/>
      <c r="JJ51155"/>
      <c r="KX51155" s="23"/>
      <c r="KY51155" s="23"/>
    </row>
    <row r="51156" spans="36:311" x14ac:dyDescent="0.2">
      <c r="AJ51156" s="23"/>
      <c r="HH51156"/>
      <c r="IW51156" s="36"/>
      <c r="JI51156"/>
      <c r="JJ51156"/>
      <c r="KX51156" s="23"/>
      <c r="KY51156" s="23"/>
    </row>
    <row r="51157" spans="36:311" x14ac:dyDescent="0.2">
      <c r="AJ51157" s="23"/>
      <c r="HH51157"/>
      <c r="IW51157" s="36"/>
      <c r="JI51157"/>
      <c r="JJ51157"/>
      <c r="KX51157" s="23"/>
      <c r="KY51157" s="23"/>
    </row>
    <row r="51158" spans="36:311" x14ac:dyDescent="0.2">
      <c r="AJ51158" s="23"/>
      <c r="HH51158"/>
      <c r="IW51158" s="36"/>
      <c r="JI51158"/>
      <c r="JJ51158"/>
      <c r="KX51158" s="23"/>
      <c r="KY51158" s="23"/>
    </row>
    <row r="51159" spans="36:311" x14ac:dyDescent="0.2">
      <c r="AJ51159" s="23"/>
      <c r="HH51159"/>
      <c r="IW51159" s="36"/>
      <c r="JI51159"/>
      <c r="JJ51159"/>
      <c r="KX51159" s="23"/>
      <c r="KY51159" s="23"/>
    </row>
    <row r="51160" spans="36:311" x14ac:dyDescent="0.2">
      <c r="AJ51160" s="23"/>
      <c r="HH51160"/>
      <c r="IW51160" s="36"/>
      <c r="JI51160"/>
      <c r="JJ51160"/>
      <c r="KX51160" s="23"/>
      <c r="KY51160" s="23"/>
    </row>
    <row r="51161" spans="36:311" x14ac:dyDescent="0.2">
      <c r="AJ51161" s="23"/>
      <c r="HH51161"/>
      <c r="IW51161" s="36"/>
      <c r="JI51161"/>
      <c r="JJ51161"/>
      <c r="KX51161" s="23"/>
      <c r="KY51161" s="23"/>
    </row>
    <row r="51162" spans="36:311" x14ac:dyDescent="0.2">
      <c r="AJ51162" s="23"/>
      <c r="HH51162"/>
      <c r="IW51162" s="36"/>
      <c r="JI51162"/>
      <c r="JJ51162"/>
      <c r="KX51162" s="23"/>
      <c r="KY51162" s="23"/>
    </row>
    <row r="51163" spans="36:311" x14ac:dyDescent="0.2">
      <c r="AJ51163" s="23"/>
      <c r="HH51163"/>
      <c r="IW51163" s="36"/>
      <c r="JI51163"/>
      <c r="JJ51163"/>
      <c r="KX51163" s="23"/>
      <c r="KY51163" s="23"/>
    </row>
    <row r="51164" spans="36:311" x14ac:dyDescent="0.2">
      <c r="AJ51164" s="23"/>
      <c r="HH51164"/>
      <c r="IW51164" s="36"/>
      <c r="JI51164"/>
      <c r="JJ51164"/>
      <c r="KX51164" s="23"/>
      <c r="KY51164" s="23"/>
    </row>
    <row r="51165" spans="36:311" x14ac:dyDescent="0.2">
      <c r="AJ51165" s="23"/>
      <c r="HH51165"/>
      <c r="IW51165" s="36"/>
      <c r="JI51165"/>
      <c r="JJ51165"/>
      <c r="KX51165" s="23"/>
      <c r="KY51165" s="23"/>
    </row>
    <row r="51166" spans="36:311" x14ac:dyDescent="0.2">
      <c r="AJ51166" s="23"/>
      <c r="HH51166"/>
      <c r="IW51166" s="36"/>
      <c r="JI51166"/>
      <c r="JJ51166"/>
      <c r="KX51166" s="23"/>
      <c r="KY51166" s="23"/>
    </row>
    <row r="51167" spans="36:311" x14ac:dyDescent="0.2">
      <c r="AJ51167" s="23"/>
      <c r="HH51167"/>
      <c r="IW51167" s="36"/>
      <c r="JI51167"/>
      <c r="JJ51167"/>
      <c r="KX51167" s="23"/>
      <c r="KY51167" s="23"/>
    </row>
    <row r="51168" spans="36:311" x14ac:dyDescent="0.2">
      <c r="AJ51168" s="23"/>
      <c r="HH51168"/>
      <c r="IW51168" s="36"/>
      <c r="JI51168"/>
      <c r="JJ51168"/>
      <c r="KX51168" s="23"/>
      <c r="KY51168" s="23"/>
    </row>
    <row r="51169" spans="36:311" x14ac:dyDescent="0.2">
      <c r="AJ51169" s="23"/>
      <c r="HH51169"/>
      <c r="IW51169" s="36"/>
      <c r="JI51169"/>
      <c r="JJ51169"/>
      <c r="KX51169" s="23"/>
      <c r="KY51169" s="23"/>
    </row>
    <row r="51170" spans="36:311" x14ac:dyDescent="0.2">
      <c r="AJ51170" s="23"/>
      <c r="HH51170"/>
      <c r="IW51170" s="36"/>
      <c r="JI51170"/>
      <c r="JJ51170"/>
      <c r="KX51170" s="23"/>
      <c r="KY51170" s="23"/>
    </row>
    <row r="51171" spans="36:311" x14ac:dyDescent="0.2">
      <c r="AJ51171" s="23"/>
      <c r="HH51171"/>
      <c r="IW51171" s="36"/>
      <c r="JI51171"/>
      <c r="JJ51171"/>
      <c r="KX51171" s="23"/>
      <c r="KY51171" s="23"/>
    </row>
    <row r="51172" spans="36:311" x14ac:dyDescent="0.2">
      <c r="AJ51172" s="23"/>
      <c r="HH51172"/>
      <c r="IW51172" s="36"/>
      <c r="JI51172"/>
      <c r="JJ51172"/>
      <c r="KX51172" s="23"/>
      <c r="KY51172" s="23"/>
    </row>
    <row r="51173" spans="36:311" x14ac:dyDescent="0.2">
      <c r="AJ51173" s="23"/>
      <c r="HH51173"/>
      <c r="IW51173" s="36"/>
      <c r="JI51173"/>
      <c r="JJ51173"/>
      <c r="KX51173" s="23"/>
      <c r="KY51173" s="23"/>
    </row>
    <row r="51174" spans="36:311" x14ac:dyDescent="0.2">
      <c r="AJ51174" s="23"/>
      <c r="HH51174"/>
      <c r="IW51174" s="36"/>
      <c r="JI51174"/>
      <c r="JJ51174"/>
      <c r="KX51174" s="23"/>
      <c r="KY51174" s="23"/>
    </row>
    <row r="51175" spans="36:311" x14ac:dyDescent="0.2">
      <c r="AJ51175" s="23"/>
      <c r="HH51175"/>
      <c r="IW51175" s="36"/>
      <c r="JI51175"/>
      <c r="JJ51175"/>
      <c r="KX51175" s="23"/>
      <c r="KY51175" s="23"/>
    </row>
    <row r="51176" spans="36:311" x14ac:dyDescent="0.2">
      <c r="AJ51176" s="23"/>
      <c r="HH51176"/>
      <c r="IW51176" s="36"/>
      <c r="JI51176"/>
      <c r="JJ51176"/>
      <c r="KX51176" s="23"/>
      <c r="KY51176" s="23"/>
    </row>
    <row r="51177" spans="36:311" x14ac:dyDescent="0.2">
      <c r="AJ51177" s="23"/>
      <c r="HH51177"/>
      <c r="IW51177" s="36"/>
      <c r="JI51177"/>
      <c r="JJ51177"/>
      <c r="KX51177" s="23"/>
      <c r="KY51177" s="23"/>
    </row>
    <row r="51178" spans="36:311" x14ac:dyDescent="0.2">
      <c r="AJ51178" s="23"/>
      <c r="HH51178"/>
      <c r="IW51178" s="36"/>
      <c r="JI51178"/>
      <c r="JJ51178"/>
      <c r="KX51178" s="23"/>
      <c r="KY51178" s="23"/>
    </row>
    <row r="51179" spans="36:311" x14ac:dyDescent="0.2">
      <c r="AJ51179" s="23"/>
      <c r="HH51179"/>
      <c r="IW51179" s="36"/>
      <c r="JI51179"/>
      <c r="JJ51179"/>
      <c r="KX51179" s="23"/>
      <c r="KY51179" s="23"/>
    </row>
    <row r="51180" spans="36:311" x14ac:dyDescent="0.2">
      <c r="AJ51180" s="23"/>
      <c r="HH51180"/>
      <c r="IW51180" s="36"/>
      <c r="JI51180"/>
      <c r="JJ51180"/>
      <c r="KX51180" s="23"/>
      <c r="KY51180" s="23"/>
    </row>
    <row r="51181" spans="36:311" x14ac:dyDescent="0.2">
      <c r="AJ51181" s="23"/>
      <c r="HH51181"/>
      <c r="IW51181" s="36"/>
      <c r="JI51181"/>
      <c r="JJ51181"/>
      <c r="KX51181" s="23"/>
      <c r="KY51181" s="23"/>
    </row>
    <row r="51182" spans="36:311" x14ac:dyDescent="0.2">
      <c r="AJ51182" s="23"/>
      <c r="HH51182"/>
      <c r="IW51182" s="36"/>
      <c r="JI51182"/>
      <c r="JJ51182"/>
      <c r="KX51182" s="23"/>
      <c r="KY51182" s="23"/>
    </row>
    <row r="51183" spans="36:311" x14ac:dyDescent="0.2">
      <c r="AJ51183" s="23"/>
      <c r="HH51183"/>
      <c r="IW51183" s="36"/>
      <c r="JI51183"/>
      <c r="JJ51183"/>
      <c r="KX51183" s="23"/>
      <c r="KY51183" s="23"/>
    </row>
    <row r="51184" spans="36:311" x14ac:dyDescent="0.2">
      <c r="AJ51184" s="23"/>
      <c r="HH51184"/>
      <c r="IW51184" s="36"/>
      <c r="JI51184"/>
      <c r="JJ51184"/>
      <c r="KX51184" s="23"/>
      <c r="KY51184" s="23"/>
    </row>
    <row r="51185" spans="36:311" x14ac:dyDescent="0.2">
      <c r="AJ51185" s="23"/>
      <c r="HH51185"/>
      <c r="IW51185" s="36"/>
      <c r="JI51185"/>
      <c r="JJ51185"/>
      <c r="KX51185" s="23"/>
      <c r="KY51185" s="23"/>
    </row>
    <row r="51186" spans="36:311" x14ac:dyDescent="0.2">
      <c r="AJ51186" s="23"/>
      <c r="HH51186"/>
      <c r="IW51186" s="36"/>
      <c r="JI51186"/>
      <c r="JJ51186"/>
      <c r="KX51186" s="23"/>
      <c r="KY51186" s="23"/>
    </row>
    <row r="51187" spans="36:311" x14ac:dyDescent="0.2">
      <c r="AJ51187" s="23"/>
      <c r="HH51187"/>
      <c r="IW51187" s="36"/>
      <c r="JI51187"/>
      <c r="JJ51187"/>
      <c r="KX51187" s="23"/>
      <c r="KY51187" s="23"/>
    </row>
    <row r="51188" spans="36:311" x14ac:dyDescent="0.2">
      <c r="AJ51188" s="23"/>
      <c r="HH51188"/>
      <c r="IW51188" s="36"/>
      <c r="JI51188"/>
      <c r="JJ51188"/>
      <c r="KX51188" s="23"/>
      <c r="KY51188" s="23"/>
    </row>
    <row r="51189" spans="36:311" x14ac:dyDescent="0.2">
      <c r="AJ51189" s="23"/>
      <c r="HH51189"/>
      <c r="IW51189" s="36"/>
      <c r="JI51189"/>
      <c r="JJ51189"/>
      <c r="KX51189" s="23"/>
      <c r="KY51189" s="23"/>
    </row>
    <row r="51190" spans="36:311" x14ac:dyDescent="0.2">
      <c r="AJ51190" s="23"/>
      <c r="HH51190"/>
      <c r="IW51190" s="36"/>
      <c r="JI51190"/>
      <c r="JJ51190"/>
      <c r="KX51190" s="23"/>
      <c r="KY51190" s="23"/>
    </row>
    <row r="51191" spans="36:311" x14ac:dyDescent="0.2">
      <c r="AJ51191" s="23"/>
      <c r="HH51191"/>
      <c r="IW51191" s="36"/>
      <c r="JI51191"/>
      <c r="JJ51191"/>
      <c r="KX51191" s="23"/>
      <c r="KY51191" s="23"/>
    </row>
    <row r="51192" spans="36:311" x14ac:dyDescent="0.2">
      <c r="AJ51192" s="23"/>
      <c r="HH51192"/>
      <c r="IW51192" s="36"/>
      <c r="JI51192"/>
      <c r="JJ51192"/>
      <c r="KX51192" s="23"/>
      <c r="KY51192" s="23"/>
    </row>
    <row r="51193" spans="36:311" x14ac:dyDescent="0.2">
      <c r="AJ51193" s="23"/>
      <c r="HH51193"/>
      <c r="IW51193" s="36"/>
      <c r="JI51193"/>
      <c r="JJ51193"/>
      <c r="KX51193" s="23"/>
      <c r="KY51193" s="23"/>
    </row>
    <row r="51194" spans="36:311" x14ac:dyDescent="0.2">
      <c r="AJ51194" s="23"/>
      <c r="HH51194"/>
      <c r="IW51194" s="36"/>
      <c r="JI51194"/>
      <c r="JJ51194"/>
      <c r="KX51194" s="23"/>
      <c r="KY51194" s="23"/>
    </row>
    <row r="51195" spans="36:311" x14ac:dyDescent="0.2">
      <c r="AJ51195" s="23"/>
      <c r="HH51195"/>
      <c r="IW51195" s="36"/>
      <c r="JI51195"/>
      <c r="JJ51195"/>
      <c r="KX51195" s="23"/>
      <c r="KY51195" s="23"/>
    </row>
    <row r="51196" spans="36:311" x14ac:dyDescent="0.2">
      <c r="AJ51196" s="23"/>
      <c r="HH51196"/>
      <c r="IW51196" s="36"/>
      <c r="JI51196"/>
      <c r="JJ51196"/>
      <c r="KX51196" s="23"/>
      <c r="KY51196" s="23"/>
    </row>
    <row r="51197" spans="36:311" x14ac:dyDescent="0.2">
      <c r="AJ51197" s="23"/>
      <c r="HH51197"/>
      <c r="IW51197" s="36"/>
      <c r="JI51197"/>
      <c r="JJ51197"/>
      <c r="KX51197" s="23"/>
      <c r="KY51197" s="23"/>
    </row>
    <row r="51198" spans="36:311" x14ac:dyDescent="0.2">
      <c r="AJ51198" s="23"/>
      <c r="HH51198"/>
      <c r="IW51198" s="36"/>
      <c r="JI51198"/>
      <c r="JJ51198"/>
      <c r="KX51198" s="23"/>
      <c r="KY51198" s="23"/>
    </row>
    <row r="51199" spans="36:311" x14ac:dyDescent="0.2">
      <c r="AJ51199" s="23"/>
      <c r="HH51199"/>
      <c r="IW51199" s="36"/>
      <c r="JI51199"/>
      <c r="JJ51199"/>
      <c r="KX51199" s="23"/>
      <c r="KY51199" s="23"/>
    </row>
    <row r="51200" spans="36:311" x14ac:dyDescent="0.2">
      <c r="AJ51200" s="23"/>
      <c r="HH51200"/>
      <c r="IW51200" s="36"/>
      <c r="JI51200"/>
      <c r="JJ51200"/>
      <c r="KX51200" s="23"/>
      <c r="KY51200" s="23"/>
    </row>
    <row r="51201" spans="36:311" x14ac:dyDescent="0.2">
      <c r="AJ51201" s="23"/>
      <c r="HH51201"/>
      <c r="IW51201" s="36"/>
      <c r="JI51201"/>
      <c r="JJ51201"/>
      <c r="KX51201" s="23"/>
      <c r="KY51201" s="23"/>
    </row>
    <row r="51202" spans="36:311" x14ac:dyDescent="0.2">
      <c r="AJ51202" s="23"/>
      <c r="HH51202"/>
      <c r="IW51202" s="36"/>
      <c r="JI51202"/>
      <c r="JJ51202"/>
      <c r="KX51202" s="23"/>
      <c r="KY51202" s="23"/>
    </row>
    <row r="51203" spans="36:311" x14ac:dyDescent="0.2">
      <c r="AJ51203" s="23"/>
      <c r="HH51203"/>
      <c r="IW51203" s="36"/>
      <c r="JI51203"/>
      <c r="JJ51203"/>
      <c r="KX51203" s="23"/>
      <c r="KY51203" s="23"/>
    </row>
    <row r="51204" spans="36:311" x14ac:dyDescent="0.2">
      <c r="AJ51204" s="23"/>
      <c r="HH51204"/>
      <c r="IW51204" s="36"/>
      <c r="JI51204"/>
      <c r="JJ51204"/>
      <c r="KX51204" s="23"/>
      <c r="KY51204" s="23"/>
    </row>
    <row r="51205" spans="36:311" x14ac:dyDescent="0.2">
      <c r="AJ51205" s="23"/>
      <c r="HH51205"/>
      <c r="IW51205" s="36"/>
      <c r="JI51205"/>
      <c r="JJ51205"/>
      <c r="KX51205" s="23"/>
      <c r="KY51205" s="23"/>
    </row>
    <row r="51206" spans="36:311" x14ac:dyDescent="0.2">
      <c r="AJ51206" s="23"/>
      <c r="HH51206"/>
      <c r="IW51206" s="36"/>
      <c r="JI51206"/>
      <c r="JJ51206"/>
      <c r="KX51206" s="23"/>
      <c r="KY51206" s="23"/>
    </row>
    <row r="51207" spans="36:311" x14ac:dyDescent="0.2">
      <c r="AJ51207" s="23"/>
      <c r="HH51207"/>
      <c r="IW51207" s="36"/>
      <c r="JI51207"/>
      <c r="JJ51207"/>
      <c r="KX51207" s="23"/>
      <c r="KY51207" s="23"/>
    </row>
    <row r="51208" spans="36:311" x14ac:dyDescent="0.2">
      <c r="AJ51208" s="23"/>
      <c r="HH51208"/>
      <c r="IW51208" s="36"/>
      <c r="JI51208"/>
      <c r="JJ51208"/>
      <c r="KX51208" s="23"/>
      <c r="KY51208" s="23"/>
    </row>
    <row r="51209" spans="36:311" x14ac:dyDescent="0.2">
      <c r="AJ51209" s="23"/>
      <c r="HH51209"/>
      <c r="IW51209" s="36"/>
      <c r="JI51209"/>
      <c r="JJ51209"/>
      <c r="KX51209" s="23"/>
      <c r="KY51209" s="23"/>
    </row>
    <row r="51210" spans="36:311" x14ac:dyDescent="0.2">
      <c r="AJ51210" s="23"/>
      <c r="HH51210"/>
      <c r="IW51210" s="36"/>
      <c r="JI51210"/>
      <c r="JJ51210"/>
      <c r="KX51210" s="23"/>
      <c r="KY51210" s="23"/>
    </row>
    <row r="51211" spans="36:311" x14ac:dyDescent="0.2">
      <c r="AJ51211" s="23"/>
      <c r="HH51211"/>
      <c r="IW51211" s="36"/>
      <c r="JI51211"/>
      <c r="JJ51211"/>
      <c r="KX51211" s="23"/>
      <c r="KY51211" s="23"/>
    </row>
    <row r="51212" spans="36:311" x14ac:dyDescent="0.2">
      <c r="AJ51212" s="23"/>
      <c r="HH51212"/>
      <c r="IW51212" s="36"/>
      <c r="JI51212"/>
      <c r="JJ51212"/>
      <c r="KX51212" s="23"/>
      <c r="KY51212" s="23"/>
    </row>
    <row r="51213" spans="36:311" x14ac:dyDescent="0.2">
      <c r="AJ51213" s="23"/>
      <c r="HH51213"/>
      <c r="IW51213" s="36"/>
      <c r="JI51213"/>
      <c r="JJ51213"/>
      <c r="KX51213" s="23"/>
      <c r="KY51213" s="23"/>
    </row>
    <row r="51214" spans="36:311" x14ac:dyDescent="0.2">
      <c r="AJ51214" s="23"/>
      <c r="HH51214"/>
      <c r="IW51214" s="36"/>
      <c r="JI51214"/>
      <c r="JJ51214"/>
      <c r="KX51214" s="23"/>
      <c r="KY51214" s="23"/>
    </row>
    <row r="51215" spans="36:311" x14ac:dyDescent="0.2">
      <c r="AJ51215" s="23"/>
      <c r="HH51215"/>
      <c r="IW51215" s="36"/>
      <c r="JI51215"/>
      <c r="JJ51215"/>
      <c r="KX51215" s="23"/>
      <c r="KY51215" s="23"/>
    </row>
    <row r="51216" spans="36:311" x14ac:dyDescent="0.2">
      <c r="AJ51216" s="23"/>
      <c r="HH51216"/>
      <c r="IW51216" s="36"/>
      <c r="JI51216"/>
      <c r="JJ51216"/>
      <c r="KX51216" s="23"/>
      <c r="KY51216" s="23"/>
    </row>
    <row r="51217" spans="36:311" x14ac:dyDescent="0.2">
      <c r="AJ51217" s="23"/>
      <c r="HH51217"/>
      <c r="IW51217" s="36"/>
      <c r="JI51217"/>
      <c r="JJ51217"/>
      <c r="KX51217" s="23"/>
      <c r="KY51217" s="23"/>
    </row>
    <row r="51218" spans="36:311" x14ac:dyDescent="0.2">
      <c r="AJ51218" s="23"/>
      <c r="HH51218"/>
      <c r="IW51218" s="36"/>
      <c r="JI51218"/>
      <c r="JJ51218"/>
      <c r="KX51218" s="23"/>
      <c r="KY51218" s="23"/>
    </row>
    <row r="51219" spans="36:311" x14ac:dyDescent="0.2">
      <c r="AJ51219" s="23"/>
      <c r="HH51219"/>
      <c r="IW51219" s="36"/>
      <c r="JI51219"/>
      <c r="JJ51219"/>
      <c r="KX51219" s="23"/>
      <c r="KY51219" s="23"/>
    </row>
    <row r="51220" spans="36:311" x14ac:dyDescent="0.2">
      <c r="AJ51220" s="23"/>
      <c r="HH51220"/>
      <c r="IW51220" s="36"/>
      <c r="JI51220"/>
      <c r="JJ51220"/>
      <c r="KX51220" s="23"/>
      <c r="KY51220" s="23"/>
    </row>
    <row r="51221" spans="36:311" x14ac:dyDescent="0.2">
      <c r="AJ51221" s="23"/>
      <c r="HH51221"/>
      <c r="IW51221" s="36"/>
      <c r="JI51221"/>
      <c r="JJ51221"/>
      <c r="KX51221" s="23"/>
      <c r="KY51221" s="23"/>
    </row>
    <row r="51222" spans="36:311" x14ac:dyDescent="0.2">
      <c r="AJ51222" s="23"/>
      <c r="HH51222"/>
      <c r="IW51222" s="36"/>
      <c r="JI51222"/>
      <c r="JJ51222"/>
      <c r="KX51222" s="23"/>
      <c r="KY51222" s="23"/>
    </row>
    <row r="51223" spans="36:311" x14ac:dyDescent="0.2">
      <c r="AJ51223" s="23"/>
      <c r="HH51223"/>
      <c r="IW51223" s="36"/>
      <c r="JI51223"/>
      <c r="JJ51223"/>
      <c r="KX51223" s="23"/>
      <c r="KY51223" s="23"/>
    </row>
    <row r="51224" spans="36:311" x14ac:dyDescent="0.2">
      <c r="AJ51224" s="23"/>
      <c r="HH51224"/>
      <c r="IW51224" s="36"/>
      <c r="JI51224"/>
      <c r="JJ51224"/>
      <c r="KX51224" s="23"/>
      <c r="KY51224" s="23"/>
    </row>
    <row r="51225" spans="36:311" x14ac:dyDescent="0.2">
      <c r="AJ51225" s="23"/>
      <c r="HH51225"/>
      <c r="IW51225" s="36"/>
      <c r="JI51225"/>
      <c r="JJ51225"/>
      <c r="KX51225" s="23"/>
      <c r="KY51225" s="23"/>
    </row>
    <row r="51226" spans="36:311" x14ac:dyDescent="0.2">
      <c r="AJ51226" s="23"/>
      <c r="HH51226"/>
      <c r="IW51226" s="36"/>
      <c r="JI51226"/>
      <c r="JJ51226"/>
      <c r="KX51226" s="23"/>
      <c r="KY51226" s="23"/>
    </row>
    <row r="51227" spans="36:311" x14ac:dyDescent="0.2">
      <c r="AJ51227" s="23"/>
      <c r="HH51227"/>
      <c r="IW51227" s="36"/>
      <c r="JI51227"/>
      <c r="JJ51227"/>
      <c r="KX51227" s="23"/>
      <c r="KY51227" s="23"/>
    </row>
    <row r="51228" spans="36:311" x14ac:dyDescent="0.2">
      <c r="AJ51228" s="23"/>
      <c r="HH51228"/>
      <c r="IW51228" s="36"/>
      <c r="JI51228"/>
      <c r="JJ51228"/>
      <c r="KX51228" s="23"/>
      <c r="KY51228" s="23"/>
    </row>
    <row r="51229" spans="36:311" x14ac:dyDescent="0.2">
      <c r="AJ51229" s="23"/>
      <c r="HH51229"/>
      <c r="IW51229" s="36"/>
      <c r="JI51229"/>
      <c r="JJ51229"/>
      <c r="KX51229" s="23"/>
      <c r="KY51229" s="23"/>
    </row>
    <row r="51230" spans="36:311" x14ac:dyDescent="0.2">
      <c r="AJ51230" s="23"/>
      <c r="HH51230"/>
      <c r="IW51230" s="36"/>
      <c r="JI51230"/>
      <c r="JJ51230"/>
      <c r="KX51230" s="23"/>
      <c r="KY51230" s="23"/>
    </row>
    <row r="51231" spans="36:311" x14ac:dyDescent="0.2">
      <c r="AJ51231" s="23"/>
      <c r="HH51231"/>
      <c r="IW51231" s="36"/>
      <c r="JI51231"/>
      <c r="JJ51231"/>
      <c r="KX51231" s="23"/>
      <c r="KY51231" s="23"/>
    </row>
    <row r="51232" spans="36:311" x14ac:dyDescent="0.2">
      <c r="AJ51232" s="23"/>
      <c r="HH51232"/>
      <c r="IW51232" s="36"/>
      <c r="JI51232"/>
      <c r="JJ51232"/>
      <c r="KX51232" s="23"/>
      <c r="KY51232" s="23"/>
    </row>
    <row r="51233" spans="36:311" x14ac:dyDescent="0.2">
      <c r="AJ51233" s="23"/>
      <c r="HH51233"/>
      <c r="IW51233" s="36"/>
      <c r="JI51233"/>
      <c r="JJ51233"/>
      <c r="KX51233" s="23"/>
      <c r="KY51233" s="23"/>
    </row>
    <row r="51234" spans="36:311" x14ac:dyDescent="0.2">
      <c r="AJ51234" s="23"/>
      <c r="HH51234"/>
      <c r="IW51234" s="36"/>
      <c r="JI51234"/>
      <c r="JJ51234"/>
      <c r="KX51234" s="23"/>
      <c r="KY51234" s="23"/>
    </row>
    <row r="51235" spans="36:311" x14ac:dyDescent="0.2">
      <c r="AJ51235" s="23"/>
      <c r="HH51235"/>
      <c r="IW51235" s="36"/>
      <c r="JI51235"/>
      <c r="JJ51235"/>
      <c r="KX51235" s="23"/>
      <c r="KY51235" s="23"/>
    </row>
    <row r="51236" spans="36:311" x14ac:dyDescent="0.2">
      <c r="AJ51236" s="23"/>
      <c r="HH51236"/>
      <c r="IW51236" s="36"/>
      <c r="JI51236"/>
      <c r="JJ51236"/>
      <c r="KX51236" s="23"/>
      <c r="KY51236" s="23"/>
    </row>
    <row r="51237" spans="36:311" x14ac:dyDescent="0.2">
      <c r="AJ51237" s="23"/>
      <c r="HH51237"/>
      <c r="IW51237" s="36"/>
      <c r="JI51237"/>
      <c r="JJ51237"/>
      <c r="KX51237" s="23"/>
      <c r="KY51237" s="23"/>
    </row>
    <row r="51238" spans="36:311" x14ac:dyDescent="0.2">
      <c r="AJ51238" s="23"/>
      <c r="HH51238"/>
      <c r="IW51238" s="36"/>
      <c r="JI51238"/>
      <c r="JJ51238"/>
      <c r="KX51238" s="23"/>
      <c r="KY51238" s="23"/>
    </row>
    <row r="51239" spans="36:311" x14ac:dyDescent="0.2">
      <c r="AJ51239" s="23"/>
      <c r="HH51239"/>
      <c r="IW51239" s="36"/>
      <c r="JI51239"/>
      <c r="JJ51239"/>
      <c r="KX51239" s="23"/>
      <c r="KY51239" s="23"/>
    </row>
    <row r="51240" spans="36:311" x14ac:dyDescent="0.2">
      <c r="AJ51240" s="23"/>
      <c r="HH51240"/>
      <c r="IW51240" s="36"/>
      <c r="JI51240"/>
      <c r="JJ51240"/>
      <c r="KX51240" s="23"/>
      <c r="KY51240" s="23"/>
    </row>
    <row r="51241" spans="36:311" x14ac:dyDescent="0.2">
      <c r="AJ51241" s="23"/>
      <c r="HH51241"/>
      <c r="IW51241" s="36"/>
      <c r="JI51241"/>
      <c r="JJ51241"/>
      <c r="KX51241" s="23"/>
      <c r="KY51241" s="23"/>
    </row>
    <row r="51242" spans="36:311" x14ac:dyDescent="0.2">
      <c r="AJ51242" s="23"/>
      <c r="HH51242"/>
      <c r="IW51242" s="36"/>
      <c r="JI51242"/>
      <c r="JJ51242"/>
      <c r="KX51242" s="23"/>
      <c r="KY51242" s="23"/>
    </row>
    <row r="51243" spans="36:311" x14ac:dyDescent="0.2">
      <c r="AJ51243" s="23"/>
      <c r="HH51243"/>
      <c r="IW51243" s="36"/>
      <c r="JI51243"/>
      <c r="JJ51243"/>
      <c r="KX51243" s="23"/>
      <c r="KY51243" s="23"/>
    </row>
    <row r="51244" spans="36:311" x14ac:dyDescent="0.2">
      <c r="AJ51244" s="23"/>
      <c r="HH51244"/>
      <c r="IW51244" s="36"/>
      <c r="JI51244"/>
      <c r="JJ51244"/>
      <c r="KX51244" s="23"/>
      <c r="KY51244" s="23"/>
    </row>
    <row r="51245" spans="36:311" x14ac:dyDescent="0.2">
      <c r="AJ51245" s="23"/>
      <c r="HH51245"/>
      <c r="IW51245" s="36"/>
      <c r="JI51245"/>
      <c r="JJ51245"/>
      <c r="KX51245" s="23"/>
      <c r="KY51245" s="23"/>
    </row>
    <row r="51246" spans="36:311" x14ac:dyDescent="0.2">
      <c r="AJ51246" s="23"/>
      <c r="HH51246"/>
      <c r="IW51246" s="36"/>
      <c r="JI51246"/>
      <c r="JJ51246"/>
      <c r="KX51246" s="23"/>
      <c r="KY51246" s="23"/>
    </row>
    <row r="51247" spans="36:311" x14ac:dyDescent="0.2">
      <c r="AJ51247" s="23"/>
      <c r="HH51247"/>
      <c r="IW51247" s="36"/>
      <c r="JI51247"/>
      <c r="JJ51247"/>
      <c r="KX51247" s="23"/>
      <c r="KY51247" s="23"/>
    </row>
    <row r="51248" spans="36:311" x14ac:dyDescent="0.2">
      <c r="AJ51248" s="23"/>
      <c r="HH51248"/>
      <c r="IW51248" s="36"/>
      <c r="JI51248"/>
      <c r="JJ51248"/>
      <c r="KX51248" s="23"/>
      <c r="KY51248" s="23"/>
    </row>
    <row r="51249" spans="36:311" x14ac:dyDescent="0.2">
      <c r="AJ51249" s="23"/>
      <c r="HH51249"/>
      <c r="IW51249" s="36"/>
      <c r="JI51249"/>
      <c r="JJ51249"/>
      <c r="KX51249" s="23"/>
      <c r="KY51249" s="23"/>
    </row>
    <row r="51250" spans="36:311" x14ac:dyDescent="0.2">
      <c r="AJ51250" s="23"/>
      <c r="HH51250"/>
      <c r="IW51250" s="36"/>
      <c r="JI51250"/>
      <c r="JJ51250"/>
      <c r="KX51250" s="23"/>
      <c r="KY51250" s="23"/>
    </row>
    <row r="51251" spans="36:311" x14ac:dyDescent="0.2">
      <c r="AJ51251" s="23"/>
      <c r="HH51251"/>
      <c r="IW51251" s="36"/>
      <c r="JI51251"/>
      <c r="JJ51251"/>
      <c r="KX51251" s="23"/>
      <c r="KY51251" s="23"/>
    </row>
    <row r="51252" spans="36:311" x14ac:dyDescent="0.2">
      <c r="AJ51252" s="23"/>
      <c r="HH51252"/>
      <c r="IW51252" s="36"/>
      <c r="JI51252"/>
      <c r="JJ51252"/>
      <c r="KX51252" s="23"/>
      <c r="KY51252" s="23"/>
    </row>
    <row r="51253" spans="36:311" x14ac:dyDescent="0.2">
      <c r="AJ51253" s="23"/>
      <c r="HH51253"/>
      <c r="IW51253" s="36"/>
      <c r="JI51253"/>
      <c r="JJ51253"/>
      <c r="KX51253" s="23"/>
      <c r="KY51253" s="23"/>
    </row>
    <row r="51254" spans="36:311" x14ac:dyDescent="0.2">
      <c r="AJ51254" s="23"/>
      <c r="HH51254"/>
      <c r="IW51254" s="36"/>
      <c r="JI51254"/>
      <c r="JJ51254"/>
      <c r="KX51254" s="23"/>
      <c r="KY51254" s="23"/>
    </row>
    <row r="51255" spans="36:311" x14ac:dyDescent="0.2">
      <c r="AJ51255" s="23"/>
      <c r="HH51255"/>
      <c r="IW51255" s="36"/>
      <c r="JI51255"/>
      <c r="JJ51255"/>
      <c r="KX51255" s="23"/>
      <c r="KY51255" s="23"/>
    </row>
    <row r="51256" spans="36:311" x14ac:dyDescent="0.2">
      <c r="AJ51256" s="23"/>
      <c r="HH51256"/>
      <c r="IW51256" s="36"/>
      <c r="JI51256"/>
      <c r="JJ51256"/>
      <c r="KX51256" s="23"/>
      <c r="KY51256" s="23"/>
    </row>
    <row r="51257" spans="36:311" x14ac:dyDescent="0.2">
      <c r="AJ51257" s="23"/>
      <c r="HH51257"/>
      <c r="IW51257" s="36"/>
      <c r="JI51257"/>
      <c r="JJ51257"/>
      <c r="KX51257" s="23"/>
      <c r="KY51257" s="23"/>
    </row>
    <row r="51258" spans="36:311" x14ac:dyDescent="0.2">
      <c r="AJ51258" s="23"/>
      <c r="HH51258"/>
      <c r="IW51258" s="36"/>
      <c r="JI51258"/>
      <c r="JJ51258"/>
      <c r="KX51258" s="23"/>
      <c r="KY51258" s="23"/>
    </row>
    <row r="51259" spans="36:311" x14ac:dyDescent="0.2">
      <c r="AJ51259" s="23"/>
      <c r="HH51259"/>
      <c r="IW51259" s="36"/>
      <c r="JI51259"/>
      <c r="JJ51259"/>
      <c r="KX51259" s="23"/>
      <c r="KY51259" s="23"/>
    </row>
    <row r="51260" spans="36:311" x14ac:dyDescent="0.2">
      <c r="AJ51260" s="23"/>
      <c r="HH51260"/>
      <c r="IW51260" s="36"/>
      <c r="JI51260"/>
      <c r="JJ51260"/>
      <c r="KX51260" s="23"/>
      <c r="KY51260" s="23"/>
    </row>
    <row r="51261" spans="36:311" x14ac:dyDescent="0.2">
      <c r="AJ51261" s="23"/>
      <c r="HH51261"/>
      <c r="IW51261" s="36"/>
      <c r="JI51261"/>
      <c r="JJ51261"/>
      <c r="KX51261" s="23"/>
      <c r="KY51261" s="23"/>
    </row>
    <row r="51262" spans="36:311" x14ac:dyDescent="0.2">
      <c r="AJ51262" s="23"/>
      <c r="HH51262"/>
      <c r="IW51262" s="36"/>
      <c r="JI51262"/>
      <c r="JJ51262"/>
      <c r="KX51262" s="23"/>
      <c r="KY51262" s="23"/>
    </row>
    <row r="51263" spans="36:311" x14ac:dyDescent="0.2">
      <c r="AJ51263" s="23"/>
      <c r="HH51263"/>
      <c r="IW51263" s="36"/>
      <c r="JI51263"/>
      <c r="JJ51263"/>
      <c r="KX51263" s="23"/>
      <c r="KY51263" s="23"/>
    </row>
    <row r="51264" spans="36:311" x14ac:dyDescent="0.2">
      <c r="AJ51264" s="23"/>
      <c r="HH51264"/>
      <c r="IW51264" s="36"/>
      <c r="JI51264"/>
      <c r="JJ51264"/>
      <c r="KX51264" s="23"/>
      <c r="KY51264" s="23"/>
    </row>
    <row r="51265" spans="36:311" x14ac:dyDescent="0.2">
      <c r="AJ51265" s="23"/>
      <c r="HH51265"/>
      <c r="IW51265" s="36"/>
      <c r="JI51265"/>
      <c r="JJ51265"/>
      <c r="KX51265" s="23"/>
      <c r="KY51265" s="23"/>
    </row>
    <row r="51266" spans="36:311" x14ac:dyDescent="0.2">
      <c r="AJ51266" s="23"/>
      <c r="HH51266"/>
      <c r="IW51266" s="36"/>
      <c r="JI51266"/>
      <c r="JJ51266"/>
      <c r="KX51266" s="23"/>
      <c r="KY51266" s="23"/>
    </row>
    <row r="51267" spans="36:311" x14ac:dyDescent="0.2">
      <c r="AJ51267" s="23"/>
      <c r="HH51267"/>
      <c r="IW51267" s="36"/>
      <c r="JI51267"/>
      <c r="JJ51267"/>
      <c r="KX51267" s="23"/>
      <c r="KY51267" s="23"/>
    </row>
    <row r="51268" spans="36:311" x14ac:dyDescent="0.2">
      <c r="AJ51268" s="23"/>
      <c r="HH51268"/>
      <c r="IW51268" s="36"/>
      <c r="JI51268"/>
      <c r="JJ51268"/>
      <c r="KX51268" s="23"/>
      <c r="KY51268" s="23"/>
    </row>
    <row r="51269" spans="36:311" x14ac:dyDescent="0.2">
      <c r="AJ51269" s="23"/>
      <c r="HH51269"/>
      <c r="IW51269" s="36"/>
      <c r="JI51269"/>
      <c r="JJ51269"/>
      <c r="KX51269" s="23"/>
      <c r="KY51269" s="23"/>
    </row>
    <row r="51270" spans="36:311" x14ac:dyDescent="0.2">
      <c r="AJ51270" s="23"/>
      <c r="HH51270"/>
      <c r="IW51270" s="36"/>
      <c r="JI51270"/>
      <c r="JJ51270"/>
      <c r="KX51270" s="23"/>
      <c r="KY51270" s="23"/>
    </row>
    <row r="51271" spans="36:311" x14ac:dyDescent="0.2">
      <c r="AJ51271" s="23"/>
      <c r="HH51271"/>
      <c r="IW51271" s="36"/>
      <c r="JI51271"/>
      <c r="JJ51271"/>
      <c r="KX51271" s="23"/>
      <c r="KY51271" s="23"/>
    </row>
    <row r="51272" spans="36:311" x14ac:dyDescent="0.2">
      <c r="AJ51272" s="23"/>
      <c r="HH51272"/>
      <c r="IW51272" s="36"/>
      <c r="JI51272"/>
      <c r="JJ51272"/>
      <c r="KX51272" s="23"/>
      <c r="KY51272" s="23"/>
    </row>
    <row r="51273" spans="36:311" x14ac:dyDescent="0.2">
      <c r="AJ51273" s="23"/>
      <c r="HH51273"/>
      <c r="IW51273" s="36"/>
      <c r="JI51273"/>
      <c r="JJ51273"/>
      <c r="KX51273" s="23"/>
      <c r="KY51273" s="23"/>
    </row>
    <row r="51274" spans="36:311" x14ac:dyDescent="0.2">
      <c r="AJ51274" s="23"/>
      <c r="HH51274"/>
      <c r="IW51274" s="36"/>
      <c r="JI51274"/>
      <c r="JJ51274"/>
      <c r="KX51274" s="23"/>
      <c r="KY51274" s="23"/>
    </row>
    <row r="51275" spans="36:311" x14ac:dyDescent="0.2">
      <c r="AJ51275" s="23"/>
      <c r="HH51275"/>
      <c r="IW51275" s="36"/>
      <c r="JI51275"/>
      <c r="JJ51275"/>
      <c r="KX51275" s="23"/>
      <c r="KY51275" s="23"/>
    </row>
    <row r="51276" spans="36:311" x14ac:dyDescent="0.2">
      <c r="AJ51276" s="23"/>
      <c r="HH51276"/>
      <c r="IW51276" s="36"/>
      <c r="JI51276"/>
      <c r="JJ51276"/>
      <c r="KX51276" s="23"/>
      <c r="KY51276" s="23"/>
    </row>
    <row r="51277" spans="36:311" x14ac:dyDescent="0.2">
      <c r="AJ51277" s="23"/>
      <c r="HH51277"/>
      <c r="IW51277" s="36"/>
      <c r="JI51277"/>
      <c r="JJ51277"/>
      <c r="KX51277" s="23"/>
      <c r="KY51277" s="23"/>
    </row>
    <row r="51278" spans="36:311" x14ac:dyDescent="0.2">
      <c r="AJ51278" s="23"/>
      <c r="HH51278"/>
      <c r="IW51278" s="36"/>
      <c r="JI51278"/>
      <c r="JJ51278"/>
      <c r="KX51278" s="23"/>
      <c r="KY51278" s="23"/>
    </row>
    <row r="51279" spans="36:311" x14ac:dyDescent="0.2">
      <c r="AJ51279" s="23"/>
      <c r="HH51279"/>
      <c r="IW51279" s="36"/>
      <c r="JI51279"/>
      <c r="JJ51279"/>
      <c r="KX51279" s="23"/>
      <c r="KY51279" s="23"/>
    </row>
    <row r="51280" spans="36:311" x14ac:dyDescent="0.2">
      <c r="AJ51280" s="23"/>
      <c r="HH51280"/>
      <c r="IW51280" s="36"/>
      <c r="JI51280"/>
      <c r="JJ51280"/>
      <c r="KX51280" s="23"/>
      <c r="KY51280" s="23"/>
    </row>
    <row r="51281" spans="36:311" x14ac:dyDescent="0.2">
      <c r="AJ51281" s="23"/>
      <c r="HH51281"/>
      <c r="IW51281" s="36"/>
      <c r="JI51281"/>
      <c r="JJ51281"/>
      <c r="KX51281" s="23"/>
      <c r="KY51281" s="23"/>
    </row>
    <row r="51282" spans="36:311" x14ac:dyDescent="0.2">
      <c r="AJ51282" s="23"/>
      <c r="HH51282"/>
      <c r="IW51282" s="36"/>
      <c r="JI51282"/>
      <c r="JJ51282"/>
      <c r="KX51282" s="23"/>
      <c r="KY51282" s="23"/>
    </row>
    <row r="51283" spans="36:311" x14ac:dyDescent="0.2">
      <c r="AJ51283" s="23"/>
      <c r="HH51283"/>
      <c r="IW51283" s="36"/>
      <c r="JI51283"/>
      <c r="JJ51283"/>
      <c r="KX51283" s="23"/>
      <c r="KY51283" s="23"/>
    </row>
    <row r="51284" spans="36:311" x14ac:dyDescent="0.2">
      <c r="AJ51284" s="23"/>
      <c r="HH51284"/>
      <c r="IW51284" s="36"/>
      <c r="JI51284"/>
      <c r="JJ51284"/>
      <c r="KX51284" s="23"/>
      <c r="KY51284" s="23"/>
    </row>
    <row r="51285" spans="36:311" x14ac:dyDescent="0.2">
      <c r="AJ51285" s="23"/>
      <c r="HH51285"/>
      <c r="IW51285" s="36"/>
      <c r="JI51285"/>
      <c r="JJ51285"/>
      <c r="KX51285" s="23"/>
      <c r="KY51285" s="23"/>
    </row>
    <row r="51286" spans="36:311" x14ac:dyDescent="0.2">
      <c r="AJ51286" s="23"/>
      <c r="HH51286"/>
      <c r="IW51286" s="36"/>
      <c r="JI51286"/>
      <c r="JJ51286"/>
      <c r="KX51286" s="23"/>
      <c r="KY51286" s="23"/>
    </row>
    <row r="51287" spans="36:311" x14ac:dyDescent="0.2">
      <c r="AJ51287" s="23"/>
      <c r="HH51287"/>
      <c r="IW51287" s="36"/>
      <c r="JI51287"/>
      <c r="JJ51287"/>
      <c r="KX51287" s="23"/>
      <c r="KY51287" s="23"/>
    </row>
    <row r="51288" spans="36:311" x14ac:dyDescent="0.2">
      <c r="AJ51288" s="23"/>
      <c r="HH51288"/>
      <c r="IW51288" s="36"/>
      <c r="JI51288"/>
      <c r="JJ51288"/>
      <c r="KX51288" s="23"/>
      <c r="KY51288" s="23"/>
    </row>
    <row r="51289" spans="36:311" x14ac:dyDescent="0.2">
      <c r="AJ51289" s="23"/>
      <c r="HH51289"/>
      <c r="IW51289" s="36"/>
      <c r="JI51289"/>
      <c r="JJ51289"/>
      <c r="KX51289" s="23"/>
      <c r="KY51289" s="23"/>
    </row>
    <row r="51290" spans="36:311" x14ac:dyDescent="0.2">
      <c r="AJ51290" s="23"/>
      <c r="HH51290"/>
      <c r="IW51290" s="36"/>
      <c r="JI51290"/>
      <c r="JJ51290"/>
      <c r="KX51290" s="23"/>
      <c r="KY51290" s="23"/>
    </row>
    <row r="51291" spans="36:311" x14ac:dyDescent="0.2">
      <c r="AJ51291" s="23"/>
      <c r="HH51291"/>
      <c r="IW51291" s="36"/>
      <c r="JI51291"/>
      <c r="JJ51291"/>
      <c r="KX51291" s="23"/>
      <c r="KY51291" s="23"/>
    </row>
    <row r="51292" spans="36:311" x14ac:dyDescent="0.2">
      <c r="AJ51292" s="23"/>
      <c r="HH51292"/>
      <c r="IW51292" s="36"/>
      <c r="JI51292"/>
      <c r="JJ51292"/>
      <c r="KX51292" s="23"/>
      <c r="KY51292" s="23"/>
    </row>
    <row r="51293" spans="36:311" x14ac:dyDescent="0.2">
      <c r="AJ51293" s="23"/>
      <c r="HH51293"/>
      <c r="IW51293" s="36"/>
      <c r="JI51293"/>
      <c r="JJ51293"/>
      <c r="KX51293" s="23"/>
      <c r="KY51293" s="23"/>
    </row>
    <row r="51294" spans="36:311" x14ac:dyDescent="0.2">
      <c r="AJ51294" s="23"/>
      <c r="HH51294"/>
      <c r="IW51294" s="36"/>
      <c r="JI51294"/>
      <c r="JJ51294"/>
      <c r="KX51294" s="23"/>
      <c r="KY51294" s="23"/>
    </row>
    <row r="51295" spans="36:311" x14ac:dyDescent="0.2">
      <c r="AJ51295" s="23"/>
      <c r="HH51295"/>
      <c r="IW51295" s="36"/>
      <c r="JI51295"/>
      <c r="JJ51295"/>
      <c r="KX51295" s="23"/>
      <c r="KY51295" s="23"/>
    </row>
    <row r="51296" spans="36:311" x14ac:dyDescent="0.2">
      <c r="AJ51296" s="23"/>
      <c r="HH51296"/>
      <c r="IW51296" s="36"/>
      <c r="JI51296"/>
      <c r="JJ51296"/>
      <c r="KX51296" s="23"/>
      <c r="KY51296" s="23"/>
    </row>
    <row r="51297" spans="36:311" x14ac:dyDescent="0.2">
      <c r="AJ51297" s="23"/>
      <c r="HH51297"/>
      <c r="IW51297" s="36"/>
      <c r="JI51297"/>
      <c r="JJ51297"/>
      <c r="KX51297" s="23"/>
      <c r="KY51297" s="23"/>
    </row>
    <row r="51298" spans="36:311" x14ac:dyDescent="0.2">
      <c r="AJ51298" s="23"/>
      <c r="HH51298"/>
      <c r="IW51298" s="36"/>
      <c r="JI51298"/>
      <c r="JJ51298"/>
      <c r="KX51298" s="23"/>
      <c r="KY51298" s="23"/>
    </row>
    <row r="51299" spans="36:311" x14ac:dyDescent="0.2">
      <c r="AJ51299" s="23"/>
      <c r="HH51299"/>
      <c r="IW51299" s="36"/>
      <c r="JI51299"/>
      <c r="JJ51299"/>
      <c r="KX51299" s="23"/>
      <c r="KY51299" s="23"/>
    </row>
    <row r="51300" spans="36:311" x14ac:dyDescent="0.2">
      <c r="AJ51300" s="23"/>
      <c r="HH51300"/>
      <c r="IW51300" s="36"/>
      <c r="JI51300"/>
      <c r="JJ51300"/>
      <c r="KX51300" s="23"/>
      <c r="KY51300" s="23"/>
    </row>
    <row r="51301" spans="36:311" x14ac:dyDescent="0.2">
      <c r="AJ51301" s="23"/>
      <c r="HH51301"/>
      <c r="IW51301" s="36"/>
      <c r="JI51301"/>
      <c r="JJ51301"/>
      <c r="KX51301" s="23"/>
      <c r="KY51301" s="23"/>
    </row>
    <row r="51302" spans="36:311" x14ac:dyDescent="0.2">
      <c r="AJ51302" s="23"/>
      <c r="HH51302"/>
      <c r="IW51302" s="36"/>
      <c r="JI51302"/>
      <c r="JJ51302"/>
      <c r="KX51302" s="23"/>
      <c r="KY51302" s="23"/>
    </row>
    <row r="51303" spans="36:311" x14ac:dyDescent="0.2">
      <c r="AJ51303" s="23"/>
      <c r="HH51303"/>
      <c r="IW51303" s="36"/>
      <c r="JI51303"/>
      <c r="JJ51303"/>
      <c r="KX51303" s="23"/>
      <c r="KY51303" s="23"/>
    </row>
    <row r="51304" spans="36:311" x14ac:dyDescent="0.2">
      <c r="AJ51304" s="23"/>
      <c r="HH51304"/>
      <c r="IW51304" s="36"/>
      <c r="JI51304"/>
      <c r="JJ51304"/>
      <c r="KX51304" s="23"/>
      <c r="KY51304" s="23"/>
    </row>
    <row r="51305" spans="36:311" x14ac:dyDescent="0.2">
      <c r="AJ51305" s="23"/>
      <c r="HH51305"/>
      <c r="IW51305" s="36"/>
      <c r="JI51305"/>
      <c r="JJ51305"/>
      <c r="KX51305" s="23"/>
      <c r="KY51305" s="23"/>
    </row>
    <row r="51306" spans="36:311" x14ac:dyDescent="0.2">
      <c r="AJ51306" s="23"/>
      <c r="HH51306"/>
      <c r="IW51306" s="36"/>
      <c r="JI51306"/>
      <c r="JJ51306"/>
      <c r="KX51306" s="23"/>
      <c r="KY51306" s="23"/>
    </row>
    <row r="51307" spans="36:311" x14ac:dyDescent="0.2">
      <c r="AJ51307" s="23"/>
      <c r="HH51307"/>
      <c r="IW51307" s="36"/>
      <c r="JI51307"/>
      <c r="JJ51307"/>
      <c r="KX51307" s="23"/>
      <c r="KY51307" s="23"/>
    </row>
    <row r="51308" spans="36:311" x14ac:dyDescent="0.2">
      <c r="AJ51308" s="23"/>
      <c r="HH51308"/>
      <c r="IW51308" s="36"/>
      <c r="JI51308"/>
      <c r="JJ51308"/>
      <c r="KX51308" s="23"/>
      <c r="KY51308" s="23"/>
    </row>
    <row r="51309" spans="36:311" x14ac:dyDescent="0.2">
      <c r="AJ51309" s="23"/>
      <c r="HH51309"/>
      <c r="IW51309" s="36"/>
      <c r="JI51309"/>
      <c r="JJ51309"/>
      <c r="KX51309" s="23"/>
      <c r="KY51309" s="23"/>
    </row>
    <row r="51310" spans="36:311" x14ac:dyDescent="0.2">
      <c r="AJ51310" s="23"/>
      <c r="HH51310"/>
      <c r="IW51310" s="36"/>
      <c r="JI51310"/>
      <c r="JJ51310"/>
      <c r="KX51310" s="23"/>
      <c r="KY51310" s="23"/>
    </row>
    <row r="51311" spans="36:311" x14ac:dyDescent="0.2">
      <c r="AJ51311" s="23"/>
      <c r="HH51311"/>
      <c r="IW51311" s="36"/>
      <c r="JI51311"/>
      <c r="JJ51311"/>
      <c r="KX51311" s="23"/>
      <c r="KY51311" s="23"/>
    </row>
    <row r="51312" spans="36:311" x14ac:dyDescent="0.2">
      <c r="AJ51312" s="23"/>
      <c r="HH51312"/>
      <c r="IW51312" s="36"/>
      <c r="JI51312"/>
      <c r="JJ51312"/>
      <c r="KX51312" s="23"/>
      <c r="KY51312" s="23"/>
    </row>
    <row r="51313" spans="36:311" x14ac:dyDescent="0.2">
      <c r="AJ51313" s="23"/>
      <c r="HH51313"/>
      <c r="IW51313" s="36"/>
      <c r="JI51313"/>
      <c r="JJ51313"/>
      <c r="KX51313" s="23"/>
      <c r="KY51313" s="23"/>
    </row>
    <row r="51314" spans="36:311" x14ac:dyDescent="0.2">
      <c r="AJ51314" s="23"/>
      <c r="HH51314"/>
      <c r="IW51314" s="36"/>
      <c r="JI51314"/>
      <c r="JJ51314"/>
      <c r="KX51314" s="23"/>
      <c r="KY51314" s="23"/>
    </row>
    <row r="51315" spans="36:311" x14ac:dyDescent="0.2">
      <c r="AJ51315" s="23"/>
      <c r="HH51315"/>
      <c r="IW51315" s="36"/>
      <c r="JI51315"/>
      <c r="JJ51315"/>
      <c r="KX51315" s="23"/>
      <c r="KY51315" s="23"/>
    </row>
    <row r="51316" spans="36:311" x14ac:dyDescent="0.2">
      <c r="AJ51316" s="23"/>
      <c r="HH51316"/>
      <c r="IW51316" s="36"/>
      <c r="JI51316"/>
      <c r="JJ51316"/>
      <c r="KX51316" s="23"/>
      <c r="KY51316" s="23"/>
    </row>
    <row r="51317" spans="36:311" x14ac:dyDescent="0.2">
      <c r="AJ51317" s="23"/>
      <c r="HH51317"/>
      <c r="IW51317" s="36"/>
      <c r="JI51317"/>
      <c r="JJ51317"/>
      <c r="KX51317" s="23"/>
      <c r="KY51317" s="23"/>
    </row>
    <row r="51318" spans="36:311" x14ac:dyDescent="0.2">
      <c r="AJ51318" s="23"/>
      <c r="HH51318"/>
      <c r="IW51318" s="36"/>
      <c r="JI51318"/>
      <c r="JJ51318"/>
      <c r="KX51318" s="23"/>
      <c r="KY51318" s="23"/>
    </row>
    <row r="51319" spans="36:311" x14ac:dyDescent="0.2">
      <c r="AJ51319" s="23"/>
      <c r="HH51319"/>
      <c r="IW51319" s="36"/>
      <c r="JI51319"/>
      <c r="JJ51319"/>
      <c r="KX51319" s="23"/>
      <c r="KY51319" s="23"/>
    </row>
    <row r="51320" spans="36:311" x14ac:dyDescent="0.2">
      <c r="AJ51320" s="23"/>
      <c r="HH51320"/>
      <c r="IW51320" s="36"/>
      <c r="JI51320"/>
      <c r="JJ51320"/>
      <c r="KX51320" s="23"/>
      <c r="KY51320" s="23"/>
    </row>
    <row r="51321" spans="36:311" x14ac:dyDescent="0.2">
      <c r="AJ51321" s="23"/>
      <c r="HH51321"/>
      <c r="IW51321" s="36"/>
      <c r="JI51321"/>
      <c r="JJ51321"/>
      <c r="KX51321" s="23"/>
      <c r="KY51321" s="23"/>
    </row>
    <row r="51322" spans="36:311" x14ac:dyDescent="0.2">
      <c r="AJ51322" s="23"/>
      <c r="HH51322"/>
      <c r="IW51322" s="36"/>
      <c r="JI51322"/>
      <c r="JJ51322"/>
      <c r="KX51322" s="23"/>
      <c r="KY51322" s="23"/>
    </row>
    <row r="51323" spans="36:311" x14ac:dyDescent="0.2">
      <c r="AJ51323" s="23"/>
      <c r="HH51323"/>
      <c r="IW51323" s="36"/>
      <c r="JI51323"/>
      <c r="JJ51323"/>
      <c r="KX51323" s="23"/>
      <c r="KY51323" s="23"/>
    </row>
    <row r="51324" spans="36:311" x14ac:dyDescent="0.2">
      <c r="AJ51324" s="23"/>
      <c r="HH51324"/>
      <c r="IW51324" s="36"/>
      <c r="JI51324"/>
      <c r="JJ51324"/>
      <c r="KX51324" s="23"/>
      <c r="KY51324" s="23"/>
    </row>
    <row r="51325" spans="36:311" x14ac:dyDescent="0.2">
      <c r="AJ51325" s="23"/>
      <c r="HH51325"/>
      <c r="IW51325" s="36"/>
      <c r="JI51325"/>
      <c r="JJ51325"/>
      <c r="KX51325" s="23"/>
      <c r="KY51325" s="23"/>
    </row>
    <row r="51326" spans="36:311" x14ac:dyDescent="0.2">
      <c r="AJ51326" s="23"/>
      <c r="HH51326"/>
      <c r="IW51326" s="36"/>
      <c r="JI51326"/>
      <c r="JJ51326"/>
      <c r="KX51326" s="23"/>
      <c r="KY51326" s="23"/>
    </row>
    <row r="51327" spans="36:311" x14ac:dyDescent="0.2">
      <c r="AJ51327" s="23"/>
      <c r="HH51327"/>
      <c r="IW51327" s="36"/>
      <c r="JI51327"/>
      <c r="JJ51327"/>
      <c r="KX51327" s="23"/>
      <c r="KY51327" s="23"/>
    </row>
    <row r="51328" spans="36:311" x14ac:dyDescent="0.2">
      <c r="AJ51328" s="23"/>
      <c r="HH51328"/>
      <c r="IW51328" s="36"/>
      <c r="JI51328"/>
      <c r="JJ51328"/>
      <c r="KX51328" s="23"/>
      <c r="KY51328" s="23"/>
    </row>
    <row r="51329" spans="36:311" x14ac:dyDescent="0.2">
      <c r="AJ51329" s="23"/>
      <c r="HH51329"/>
      <c r="IW51329" s="36"/>
      <c r="JI51329"/>
      <c r="JJ51329"/>
      <c r="KX51329" s="23"/>
      <c r="KY51329" s="23"/>
    </row>
    <row r="51330" spans="36:311" x14ac:dyDescent="0.2">
      <c r="AJ51330" s="23"/>
      <c r="HH51330"/>
      <c r="IW51330" s="36"/>
      <c r="JI51330"/>
      <c r="JJ51330"/>
      <c r="KX51330" s="23"/>
      <c r="KY51330" s="23"/>
    </row>
    <row r="51331" spans="36:311" x14ac:dyDescent="0.2">
      <c r="AJ51331" s="23"/>
      <c r="HH51331"/>
      <c r="IW51331" s="36"/>
      <c r="JI51331"/>
      <c r="JJ51331"/>
      <c r="KX51331" s="23"/>
      <c r="KY51331" s="23"/>
    </row>
    <row r="51332" spans="36:311" x14ac:dyDescent="0.2">
      <c r="AJ51332" s="23"/>
      <c r="HH51332"/>
      <c r="IW51332" s="36"/>
      <c r="JI51332"/>
      <c r="JJ51332"/>
      <c r="KX51332" s="23"/>
      <c r="KY51332" s="23"/>
    </row>
    <row r="51333" spans="36:311" x14ac:dyDescent="0.2">
      <c r="AJ51333" s="23"/>
      <c r="HH51333"/>
      <c r="IW51333" s="36"/>
      <c r="JI51333"/>
      <c r="JJ51333"/>
      <c r="KX51333" s="23"/>
      <c r="KY51333" s="23"/>
    </row>
    <row r="51334" spans="36:311" x14ac:dyDescent="0.2">
      <c r="AJ51334" s="23"/>
      <c r="HH51334"/>
      <c r="IW51334" s="36"/>
      <c r="JI51334"/>
      <c r="JJ51334"/>
      <c r="KX51334" s="23"/>
      <c r="KY51334" s="23"/>
    </row>
    <row r="51335" spans="36:311" x14ac:dyDescent="0.2">
      <c r="AJ51335" s="23"/>
      <c r="HH51335"/>
      <c r="IW51335" s="36"/>
      <c r="JI51335"/>
      <c r="JJ51335"/>
      <c r="KX51335" s="23"/>
      <c r="KY51335" s="23"/>
    </row>
    <row r="51336" spans="36:311" x14ac:dyDescent="0.2">
      <c r="AJ51336" s="23"/>
      <c r="HH51336"/>
      <c r="IW51336" s="36"/>
      <c r="JI51336"/>
      <c r="JJ51336"/>
      <c r="KX51336" s="23"/>
      <c r="KY51336" s="23"/>
    </row>
    <row r="51337" spans="36:311" x14ac:dyDescent="0.2">
      <c r="AJ51337" s="23"/>
      <c r="HH51337"/>
      <c r="IW51337" s="36"/>
      <c r="JI51337"/>
      <c r="JJ51337"/>
      <c r="KX51337" s="23"/>
      <c r="KY51337" s="23"/>
    </row>
    <row r="51338" spans="36:311" x14ac:dyDescent="0.2">
      <c r="AJ51338" s="23"/>
      <c r="HH51338"/>
      <c r="IW51338" s="36"/>
      <c r="JI51338"/>
      <c r="JJ51338"/>
      <c r="KX51338" s="23"/>
      <c r="KY51338" s="23"/>
    </row>
    <row r="51339" spans="36:311" x14ac:dyDescent="0.2">
      <c r="AJ51339" s="23"/>
      <c r="HH51339"/>
      <c r="IW51339" s="36"/>
      <c r="JI51339"/>
      <c r="JJ51339"/>
      <c r="KX51339" s="23"/>
      <c r="KY51339" s="23"/>
    </row>
    <row r="51340" spans="36:311" x14ac:dyDescent="0.2">
      <c r="AJ51340" s="23"/>
      <c r="HH51340"/>
      <c r="IW51340" s="36"/>
      <c r="JI51340"/>
      <c r="JJ51340"/>
      <c r="KX51340" s="23"/>
      <c r="KY51340" s="23"/>
    </row>
    <row r="51341" spans="36:311" x14ac:dyDescent="0.2">
      <c r="AJ51341" s="23"/>
      <c r="HH51341"/>
      <c r="IW51341" s="36"/>
      <c r="JI51341"/>
      <c r="JJ51341"/>
      <c r="KX51341" s="23"/>
      <c r="KY51341" s="23"/>
    </row>
    <row r="51342" spans="36:311" x14ac:dyDescent="0.2">
      <c r="AJ51342" s="23"/>
      <c r="HH51342"/>
      <c r="IW51342" s="36"/>
      <c r="JI51342"/>
      <c r="JJ51342"/>
      <c r="KX51342" s="23"/>
      <c r="KY51342" s="23"/>
    </row>
    <row r="51343" spans="36:311" x14ac:dyDescent="0.2">
      <c r="AJ51343" s="23"/>
      <c r="HH51343"/>
      <c r="IW51343" s="36"/>
      <c r="JI51343"/>
      <c r="JJ51343"/>
      <c r="KX51343" s="23"/>
      <c r="KY51343" s="23"/>
    </row>
    <row r="51344" spans="36:311" x14ac:dyDescent="0.2">
      <c r="AJ51344" s="23"/>
      <c r="HH51344"/>
      <c r="IW51344" s="36"/>
      <c r="JI51344"/>
      <c r="JJ51344"/>
      <c r="KX51344" s="23"/>
      <c r="KY51344" s="23"/>
    </row>
    <row r="51345" spans="36:311" x14ac:dyDescent="0.2">
      <c r="AJ51345" s="23"/>
      <c r="HH51345"/>
      <c r="IW51345" s="36"/>
      <c r="JI51345"/>
      <c r="JJ51345"/>
      <c r="KX51345" s="23"/>
      <c r="KY51345" s="23"/>
    </row>
    <row r="51346" spans="36:311" x14ac:dyDescent="0.2">
      <c r="AJ51346" s="23"/>
      <c r="HH51346"/>
      <c r="IW51346" s="36"/>
      <c r="JI51346"/>
      <c r="JJ51346"/>
      <c r="KX51346" s="23"/>
      <c r="KY51346" s="23"/>
    </row>
    <row r="51347" spans="36:311" x14ac:dyDescent="0.2">
      <c r="AJ51347" s="23"/>
      <c r="HH51347"/>
      <c r="IW51347" s="36"/>
      <c r="JI51347"/>
      <c r="JJ51347"/>
      <c r="KX51347" s="23"/>
      <c r="KY51347" s="23"/>
    </row>
    <row r="51348" spans="36:311" x14ac:dyDescent="0.2">
      <c r="AJ51348" s="23"/>
      <c r="HH51348"/>
      <c r="IW51348" s="36"/>
      <c r="JI51348"/>
      <c r="JJ51348"/>
      <c r="KX51348" s="23"/>
      <c r="KY51348" s="23"/>
    </row>
    <row r="51349" spans="36:311" x14ac:dyDescent="0.2">
      <c r="AJ51349" s="23"/>
      <c r="HH51349"/>
      <c r="IW51349" s="36"/>
      <c r="JI51349"/>
      <c r="JJ51349"/>
      <c r="KX51349" s="23"/>
      <c r="KY51349" s="23"/>
    </row>
    <row r="51350" spans="36:311" x14ac:dyDescent="0.2">
      <c r="AJ51350" s="23"/>
      <c r="HH51350"/>
      <c r="IW51350" s="36"/>
      <c r="JI51350"/>
      <c r="JJ51350"/>
      <c r="KX51350" s="23"/>
      <c r="KY51350" s="23"/>
    </row>
    <row r="51351" spans="36:311" x14ac:dyDescent="0.2">
      <c r="AJ51351" s="23"/>
      <c r="HH51351"/>
      <c r="IW51351" s="36"/>
      <c r="JI51351"/>
      <c r="JJ51351"/>
      <c r="KX51351" s="23"/>
      <c r="KY51351" s="23"/>
    </row>
    <row r="51352" spans="36:311" x14ac:dyDescent="0.2">
      <c r="AJ51352" s="23"/>
      <c r="HH51352"/>
      <c r="IW51352" s="36"/>
      <c r="JI51352"/>
      <c r="JJ51352"/>
      <c r="KX51352" s="23"/>
      <c r="KY51352" s="23"/>
    </row>
    <row r="51353" spans="36:311" x14ac:dyDescent="0.2">
      <c r="AJ51353" s="23"/>
      <c r="HH51353"/>
      <c r="IW51353" s="36"/>
      <c r="JI51353"/>
      <c r="JJ51353"/>
      <c r="KX51353" s="23"/>
      <c r="KY51353" s="23"/>
    </row>
    <row r="51354" spans="36:311" x14ac:dyDescent="0.2">
      <c r="AJ51354" s="23"/>
      <c r="HH51354"/>
      <c r="IW51354" s="36"/>
      <c r="JI51354"/>
      <c r="JJ51354"/>
      <c r="KX51354" s="23"/>
      <c r="KY51354" s="23"/>
    </row>
    <row r="51355" spans="36:311" x14ac:dyDescent="0.2">
      <c r="AJ51355" s="23"/>
      <c r="HH51355"/>
      <c r="IW51355" s="36"/>
      <c r="JI51355"/>
      <c r="JJ51355"/>
      <c r="KX51355" s="23"/>
      <c r="KY51355" s="23"/>
    </row>
    <row r="51356" spans="36:311" x14ac:dyDescent="0.2">
      <c r="AJ51356" s="23"/>
      <c r="HH51356"/>
      <c r="IW51356" s="36"/>
      <c r="JI51356"/>
      <c r="JJ51356"/>
      <c r="KX51356" s="23"/>
      <c r="KY51356" s="23"/>
    </row>
    <row r="51357" spans="36:311" x14ac:dyDescent="0.2">
      <c r="AJ51357" s="23"/>
      <c r="HH51357"/>
      <c r="IW51357" s="36"/>
      <c r="JI51357"/>
      <c r="JJ51357"/>
      <c r="KX51357" s="23"/>
      <c r="KY51357" s="23"/>
    </row>
    <row r="51358" spans="36:311" x14ac:dyDescent="0.2">
      <c r="AJ51358" s="23"/>
      <c r="HH51358"/>
      <c r="IW51358" s="36"/>
      <c r="JI51358"/>
      <c r="JJ51358"/>
      <c r="KX51358" s="23"/>
      <c r="KY51358" s="23"/>
    </row>
    <row r="51359" spans="36:311" x14ac:dyDescent="0.2">
      <c r="AJ51359" s="23"/>
      <c r="HH51359"/>
      <c r="IW51359" s="36"/>
      <c r="JI51359"/>
      <c r="JJ51359"/>
      <c r="KX51359" s="23"/>
      <c r="KY51359" s="23"/>
    </row>
    <row r="51360" spans="36:311" x14ac:dyDescent="0.2">
      <c r="AJ51360" s="23"/>
      <c r="HH51360"/>
      <c r="IW51360" s="36"/>
      <c r="JI51360"/>
      <c r="JJ51360"/>
      <c r="KX51360" s="23"/>
      <c r="KY51360" s="23"/>
    </row>
    <row r="51361" spans="36:311" x14ac:dyDescent="0.2">
      <c r="AJ51361" s="23"/>
      <c r="HH51361"/>
      <c r="IW51361" s="36"/>
      <c r="JI51361"/>
      <c r="JJ51361"/>
      <c r="KX51361" s="23"/>
      <c r="KY51361" s="23"/>
    </row>
    <row r="51362" spans="36:311" x14ac:dyDescent="0.2">
      <c r="AJ51362" s="23"/>
      <c r="HH51362"/>
      <c r="IW51362" s="36"/>
      <c r="JI51362"/>
      <c r="JJ51362"/>
      <c r="KX51362" s="23"/>
      <c r="KY51362" s="23"/>
    </row>
    <row r="51363" spans="36:311" x14ac:dyDescent="0.2">
      <c r="AJ51363" s="23"/>
      <c r="HH51363"/>
      <c r="IW51363" s="36"/>
      <c r="JI51363"/>
      <c r="JJ51363"/>
      <c r="KX51363" s="23"/>
      <c r="KY51363" s="23"/>
    </row>
    <row r="51364" spans="36:311" x14ac:dyDescent="0.2">
      <c r="AJ51364" s="23"/>
      <c r="HH51364"/>
      <c r="IW51364" s="36"/>
      <c r="JI51364"/>
      <c r="JJ51364"/>
      <c r="KX51364" s="23"/>
      <c r="KY51364" s="23"/>
    </row>
    <row r="51365" spans="36:311" x14ac:dyDescent="0.2">
      <c r="AJ51365" s="23"/>
      <c r="HH51365"/>
      <c r="IW51365" s="36"/>
      <c r="JI51365"/>
      <c r="JJ51365"/>
      <c r="KX51365" s="23"/>
      <c r="KY51365" s="23"/>
    </row>
    <row r="51366" spans="36:311" x14ac:dyDescent="0.2">
      <c r="AJ51366" s="23"/>
      <c r="HH51366"/>
      <c r="IW51366" s="36"/>
      <c r="JI51366"/>
      <c r="JJ51366"/>
      <c r="KX51366" s="23"/>
      <c r="KY51366" s="23"/>
    </row>
    <row r="51367" spans="36:311" x14ac:dyDescent="0.2">
      <c r="AJ51367" s="23"/>
      <c r="HH51367"/>
      <c r="IW51367" s="36"/>
      <c r="JI51367"/>
      <c r="JJ51367"/>
      <c r="KX51367" s="23"/>
      <c r="KY51367" s="23"/>
    </row>
    <row r="51368" spans="36:311" x14ac:dyDescent="0.2">
      <c r="AJ51368" s="23"/>
      <c r="HH51368"/>
      <c r="IW51368" s="36"/>
      <c r="JI51368"/>
      <c r="JJ51368"/>
      <c r="KX51368" s="23"/>
      <c r="KY51368" s="23"/>
    </row>
    <row r="51369" spans="36:311" x14ac:dyDescent="0.2">
      <c r="AJ51369" s="23"/>
      <c r="HH51369"/>
      <c r="IW51369" s="36"/>
      <c r="JI51369"/>
      <c r="JJ51369"/>
      <c r="KX51369" s="23"/>
      <c r="KY51369" s="23"/>
    </row>
    <row r="51370" spans="36:311" x14ac:dyDescent="0.2">
      <c r="AJ51370" s="23"/>
      <c r="HH51370"/>
      <c r="IW51370" s="36"/>
      <c r="JI51370"/>
      <c r="JJ51370"/>
      <c r="KX51370" s="23"/>
      <c r="KY51370" s="23"/>
    </row>
    <row r="51371" spans="36:311" x14ac:dyDescent="0.2">
      <c r="AJ51371" s="23"/>
      <c r="HH51371"/>
      <c r="IW51371" s="36"/>
      <c r="JI51371"/>
      <c r="JJ51371"/>
      <c r="KX51371" s="23"/>
      <c r="KY51371" s="23"/>
    </row>
    <row r="51372" spans="36:311" x14ac:dyDescent="0.2">
      <c r="AJ51372" s="23"/>
      <c r="HH51372"/>
      <c r="IW51372" s="36"/>
      <c r="JI51372"/>
      <c r="JJ51372"/>
      <c r="KX51372" s="23"/>
      <c r="KY51372" s="23"/>
    </row>
    <row r="51373" spans="36:311" x14ac:dyDescent="0.2">
      <c r="AJ51373" s="23"/>
      <c r="HH51373"/>
      <c r="IW51373" s="36"/>
      <c r="JI51373"/>
      <c r="JJ51373"/>
      <c r="KX51373" s="23"/>
      <c r="KY51373" s="23"/>
    </row>
    <row r="51374" spans="36:311" x14ac:dyDescent="0.2">
      <c r="AJ51374" s="23"/>
      <c r="HH51374"/>
      <c r="IW51374" s="36"/>
      <c r="JI51374"/>
      <c r="JJ51374"/>
      <c r="KX51374" s="23"/>
      <c r="KY51374" s="23"/>
    </row>
    <row r="51375" spans="36:311" x14ac:dyDescent="0.2">
      <c r="AJ51375" s="23"/>
      <c r="HH51375"/>
      <c r="IW51375" s="36"/>
      <c r="JI51375"/>
      <c r="JJ51375"/>
      <c r="KX51375" s="23"/>
      <c r="KY51375" s="23"/>
    </row>
    <row r="51376" spans="36:311" x14ac:dyDescent="0.2">
      <c r="AJ51376" s="23"/>
      <c r="HH51376"/>
      <c r="IW51376" s="36"/>
      <c r="JI51376"/>
      <c r="JJ51376"/>
      <c r="KX51376" s="23"/>
      <c r="KY51376" s="23"/>
    </row>
    <row r="51377" spans="36:311" x14ac:dyDescent="0.2">
      <c r="AJ51377" s="23"/>
      <c r="HH51377"/>
      <c r="IW51377" s="36"/>
      <c r="JI51377"/>
      <c r="JJ51377"/>
      <c r="KX51377" s="23"/>
      <c r="KY51377" s="23"/>
    </row>
    <row r="51378" spans="36:311" x14ac:dyDescent="0.2">
      <c r="AJ51378" s="23"/>
      <c r="HH51378"/>
      <c r="IW51378" s="36"/>
      <c r="JI51378"/>
      <c r="JJ51378"/>
      <c r="KX51378" s="23"/>
      <c r="KY51378" s="23"/>
    </row>
    <row r="51379" spans="36:311" x14ac:dyDescent="0.2">
      <c r="AJ51379" s="23"/>
      <c r="HH51379"/>
      <c r="IW51379" s="36"/>
      <c r="JI51379"/>
      <c r="JJ51379"/>
      <c r="KX51379" s="23"/>
      <c r="KY51379" s="23"/>
    </row>
    <row r="51380" spans="36:311" x14ac:dyDescent="0.2">
      <c r="AJ51380" s="23"/>
      <c r="HH51380"/>
      <c r="IW51380" s="36"/>
      <c r="JI51380"/>
      <c r="JJ51380"/>
      <c r="KX51380" s="23"/>
      <c r="KY51380" s="23"/>
    </row>
    <row r="51381" spans="36:311" x14ac:dyDescent="0.2">
      <c r="AJ51381" s="23"/>
      <c r="HH51381"/>
      <c r="IW51381" s="36"/>
      <c r="JI51381"/>
      <c r="JJ51381"/>
      <c r="KX51381" s="23"/>
      <c r="KY51381" s="23"/>
    </row>
    <row r="51382" spans="36:311" x14ac:dyDescent="0.2">
      <c r="AJ51382" s="23"/>
      <c r="HH51382"/>
      <c r="IW51382" s="36"/>
      <c r="JI51382"/>
      <c r="JJ51382"/>
      <c r="KX51382" s="23"/>
      <c r="KY51382" s="23"/>
    </row>
    <row r="51383" spans="36:311" x14ac:dyDescent="0.2">
      <c r="AJ51383" s="23"/>
      <c r="HH51383"/>
      <c r="IW51383" s="36"/>
      <c r="JI51383"/>
      <c r="JJ51383"/>
      <c r="KX51383" s="23"/>
      <c r="KY51383" s="23"/>
    </row>
    <row r="51384" spans="36:311" x14ac:dyDescent="0.2">
      <c r="AJ51384" s="23"/>
      <c r="HH51384"/>
      <c r="IW51384" s="36"/>
      <c r="JI51384"/>
      <c r="JJ51384"/>
      <c r="KX51384" s="23"/>
      <c r="KY51384" s="23"/>
    </row>
    <row r="51385" spans="36:311" x14ac:dyDescent="0.2">
      <c r="AJ51385" s="23"/>
      <c r="HH51385"/>
      <c r="IW51385" s="36"/>
      <c r="JI51385"/>
      <c r="JJ51385"/>
      <c r="KX51385" s="23"/>
      <c r="KY51385" s="23"/>
    </row>
    <row r="51386" spans="36:311" x14ac:dyDescent="0.2">
      <c r="AJ51386" s="23"/>
      <c r="HH51386"/>
      <c r="IW51386" s="36"/>
      <c r="JI51386"/>
      <c r="JJ51386"/>
      <c r="KX51386" s="23"/>
      <c r="KY51386" s="23"/>
    </row>
    <row r="51387" spans="36:311" x14ac:dyDescent="0.2">
      <c r="AJ51387" s="23"/>
      <c r="HH51387"/>
      <c r="IW51387" s="36"/>
      <c r="JI51387"/>
      <c r="JJ51387"/>
      <c r="KX51387" s="23"/>
      <c r="KY51387" s="23"/>
    </row>
    <row r="51388" spans="36:311" x14ac:dyDescent="0.2">
      <c r="AJ51388" s="23"/>
      <c r="HH51388"/>
      <c r="IW51388" s="36"/>
      <c r="JI51388"/>
      <c r="JJ51388"/>
      <c r="KX51388" s="23"/>
      <c r="KY51388" s="23"/>
    </row>
    <row r="51389" spans="36:311" x14ac:dyDescent="0.2">
      <c r="AJ51389" s="23"/>
      <c r="HH51389"/>
      <c r="IW51389" s="36"/>
      <c r="JI51389"/>
      <c r="JJ51389"/>
      <c r="KX51389" s="23"/>
      <c r="KY51389" s="23"/>
    </row>
    <row r="51390" spans="36:311" x14ac:dyDescent="0.2">
      <c r="AJ51390" s="23"/>
      <c r="HH51390"/>
      <c r="IW51390" s="36"/>
      <c r="JI51390"/>
      <c r="JJ51390"/>
      <c r="KX51390" s="23"/>
      <c r="KY51390" s="23"/>
    </row>
    <row r="51391" spans="36:311" x14ac:dyDescent="0.2">
      <c r="AJ51391" s="23"/>
      <c r="HH51391"/>
      <c r="IW51391" s="36"/>
      <c r="JI51391"/>
      <c r="JJ51391"/>
      <c r="KX51391" s="23"/>
      <c r="KY51391" s="23"/>
    </row>
    <row r="51392" spans="36:311" x14ac:dyDescent="0.2">
      <c r="AJ51392" s="23"/>
      <c r="HH51392"/>
      <c r="IW51392" s="36"/>
      <c r="JI51392"/>
      <c r="JJ51392"/>
      <c r="KX51392" s="23"/>
      <c r="KY51392" s="23"/>
    </row>
    <row r="51393" spans="36:311" x14ac:dyDescent="0.2">
      <c r="AJ51393" s="23"/>
      <c r="HH51393"/>
      <c r="IW51393" s="36"/>
      <c r="JI51393"/>
      <c r="JJ51393"/>
      <c r="KX51393" s="23"/>
      <c r="KY51393" s="23"/>
    </row>
    <row r="51394" spans="36:311" x14ac:dyDescent="0.2">
      <c r="AJ51394" s="23"/>
      <c r="HH51394"/>
      <c r="IW51394" s="36"/>
      <c r="JI51394"/>
      <c r="JJ51394"/>
      <c r="KX51394" s="23"/>
      <c r="KY51394" s="23"/>
    </row>
    <row r="51395" spans="36:311" x14ac:dyDescent="0.2">
      <c r="AJ51395" s="23"/>
      <c r="HH51395"/>
      <c r="IW51395" s="36"/>
      <c r="JI51395"/>
      <c r="JJ51395"/>
      <c r="KX51395" s="23"/>
      <c r="KY51395" s="23"/>
    </row>
    <row r="51396" spans="36:311" x14ac:dyDescent="0.2">
      <c r="AJ51396" s="23"/>
      <c r="HH51396"/>
      <c r="IW51396" s="36"/>
      <c r="JI51396"/>
      <c r="JJ51396"/>
      <c r="KX51396" s="23"/>
      <c r="KY51396" s="23"/>
    </row>
    <row r="51397" spans="36:311" x14ac:dyDescent="0.2">
      <c r="AJ51397" s="23"/>
      <c r="HH51397"/>
      <c r="IW51397" s="36"/>
      <c r="JI51397"/>
      <c r="JJ51397"/>
      <c r="KX51397" s="23"/>
      <c r="KY51397" s="23"/>
    </row>
    <row r="51398" spans="36:311" x14ac:dyDescent="0.2">
      <c r="AJ51398" s="23"/>
      <c r="HH51398"/>
      <c r="IW51398" s="36"/>
      <c r="JI51398"/>
      <c r="JJ51398"/>
      <c r="KX51398" s="23"/>
      <c r="KY51398" s="23"/>
    </row>
    <row r="51399" spans="36:311" x14ac:dyDescent="0.2">
      <c r="AJ51399" s="23"/>
      <c r="HH51399"/>
      <c r="IW51399" s="36"/>
      <c r="JI51399"/>
      <c r="JJ51399"/>
      <c r="KX51399" s="23"/>
      <c r="KY51399" s="23"/>
    </row>
    <row r="51400" spans="36:311" x14ac:dyDescent="0.2">
      <c r="AJ51400" s="23"/>
      <c r="HH51400"/>
      <c r="IW51400" s="36"/>
      <c r="JI51400"/>
      <c r="JJ51400"/>
      <c r="KX51400" s="23"/>
      <c r="KY51400" s="23"/>
    </row>
    <row r="51401" spans="36:311" x14ac:dyDescent="0.2">
      <c r="AJ51401" s="23"/>
      <c r="HH51401"/>
      <c r="IW51401" s="36"/>
      <c r="JI51401"/>
      <c r="JJ51401"/>
      <c r="KX51401" s="23"/>
      <c r="KY51401" s="23"/>
    </row>
    <row r="51402" spans="36:311" x14ac:dyDescent="0.2">
      <c r="AJ51402" s="23"/>
      <c r="HH51402"/>
      <c r="IW51402" s="36"/>
      <c r="JI51402"/>
      <c r="JJ51402"/>
      <c r="KX51402" s="23"/>
      <c r="KY51402" s="23"/>
    </row>
    <row r="51403" spans="36:311" x14ac:dyDescent="0.2">
      <c r="AJ51403" s="23"/>
      <c r="HH51403"/>
      <c r="IW51403" s="36"/>
      <c r="JI51403"/>
      <c r="JJ51403"/>
      <c r="KX51403" s="23"/>
      <c r="KY51403" s="23"/>
    </row>
    <row r="51404" spans="36:311" x14ac:dyDescent="0.2">
      <c r="AJ51404" s="23"/>
      <c r="HH51404"/>
      <c r="IW51404" s="36"/>
      <c r="JI51404"/>
      <c r="JJ51404"/>
      <c r="KX51404" s="23"/>
      <c r="KY51404" s="23"/>
    </row>
    <row r="51405" spans="36:311" x14ac:dyDescent="0.2">
      <c r="AJ51405" s="23"/>
      <c r="HH51405"/>
      <c r="IW51405" s="36"/>
      <c r="JI51405"/>
      <c r="JJ51405"/>
      <c r="KX51405" s="23"/>
      <c r="KY51405" s="23"/>
    </row>
    <row r="51406" spans="36:311" x14ac:dyDescent="0.2">
      <c r="AJ51406" s="23"/>
      <c r="HH51406"/>
      <c r="IW51406" s="36"/>
      <c r="JI51406"/>
      <c r="JJ51406"/>
      <c r="KX51406" s="23"/>
      <c r="KY51406" s="23"/>
    </row>
    <row r="51407" spans="36:311" x14ac:dyDescent="0.2">
      <c r="AJ51407" s="23"/>
      <c r="HH51407"/>
      <c r="IW51407" s="36"/>
      <c r="JI51407"/>
      <c r="JJ51407"/>
      <c r="KX51407" s="23"/>
      <c r="KY51407" s="23"/>
    </row>
    <row r="51408" spans="36:311" x14ac:dyDescent="0.2">
      <c r="AJ51408" s="23"/>
      <c r="HH51408"/>
      <c r="IW51408" s="36"/>
      <c r="JI51408"/>
      <c r="JJ51408"/>
      <c r="KX51408" s="23"/>
      <c r="KY51408" s="23"/>
    </row>
    <row r="51409" spans="36:311" x14ac:dyDescent="0.2">
      <c r="AJ51409" s="23"/>
      <c r="HH51409"/>
      <c r="IW51409" s="36"/>
      <c r="JI51409"/>
      <c r="JJ51409"/>
      <c r="KX51409" s="23"/>
      <c r="KY51409" s="23"/>
    </row>
    <row r="51410" spans="36:311" x14ac:dyDescent="0.2">
      <c r="AJ51410" s="23"/>
      <c r="HH51410"/>
      <c r="IW51410" s="36"/>
      <c r="JI51410"/>
      <c r="JJ51410"/>
      <c r="KX51410" s="23"/>
      <c r="KY51410" s="23"/>
    </row>
    <row r="51411" spans="36:311" x14ac:dyDescent="0.2">
      <c r="AJ51411" s="23"/>
      <c r="HH51411"/>
      <c r="IW51411" s="36"/>
      <c r="JI51411"/>
      <c r="JJ51411"/>
      <c r="KX51411" s="23"/>
      <c r="KY51411" s="23"/>
    </row>
    <row r="51412" spans="36:311" x14ac:dyDescent="0.2">
      <c r="AJ51412" s="23"/>
      <c r="HH51412"/>
      <c r="IW51412" s="36"/>
      <c r="JI51412"/>
      <c r="JJ51412"/>
      <c r="KX51412" s="23"/>
      <c r="KY51412" s="23"/>
    </row>
    <row r="51413" spans="36:311" x14ac:dyDescent="0.2">
      <c r="AJ51413" s="23"/>
      <c r="HH51413"/>
      <c r="IW51413" s="36"/>
      <c r="JI51413"/>
      <c r="JJ51413"/>
      <c r="KX51413" s="23"/>
      <c r="KY51413" s="23"/>
    </row>
    <row r="51414" spans="36:311" x14ac:dyDescent="0.2">
      <c r="AJ51414" s="23"/>
      <c r="HH51414"/>
      <c r="IW51414" s="36"/>
      <c r="JI51414"/>
      <c r="JJ51414"/>
      <c r="KX51414" s="23"/>
      <c r="KY51414" s="23"/>
    </row>
    <row r="51415" spans="36:311" x14ac:dyDescent="0.2">
      <c r="AJ51415" s="23"/>
      <c r="HH51415"/>
      <c r="IW51415" s="36"/>
      <c r="JI51415"/>
      <c r="JJ51415"/>
      <c r="KX51415" s="23"/>
      <c r="KY51415" s="23"/>
    </row>
    <row r="51416" spans="36:311" x14ac:dyDescent="0.2">
      <c r="AJ51416" s="23"/>
      <c r="HH51416"/>
      <c r="IW51416" s="36"/>
      <c r="JI51416"/>
      <c r="JJ51416"/>
      <c r="KX51416" s="23"/>
      <c r="KY51416" s="23"/>
    </row>
    <row r="51417" spans="36:311" x14ac:dyDescent="0.2">
      <c r="AJ51417" s="23"/>
      <c r="HH51417"/>
      <c r="IW51417" s="36"/>
      <c r="JI51417"/>
      <c r="JJ51417"/>
      <c r="KX51417" s="23"/>
      <c r="KY51417" s="23"/>
    </row>
    <row r="51418" spans="36:311" x14ac:dyDescent="0.2">
      <c r="AJ51418" s="23"/>
      <c r="HH51418"/>
      <c r="IW51418" s="36"/>
      <c r="JI51418"/>
      <c r="JJ51418"/>
      <c r="KX51418" s="23"/>
      <c r="KY51418" s="23"/>
    </row>
    <row r="51419" spans="36:311" x14ac:dyDescent="0.2">
      <c r="AJ51419" s="23"/>
      <c r="HH51419"/>
      <c r="IW51419" s="36"/>
      <c r="JI51419"/>
      <c r="JJ51419"/>
      <c r="KX51419" s="23"/>
      <c r="KY51419" s="23"/>
    </row>
    <row r="51420" spans="36:311" x14ac:dyDescent="0.2">
      <c r="AJ51420" s="23"/>
      <c r="HH51420"/>
      <c r="IW51420" s="36"/>
      <c r="JI51420"/>
      <c r="JJ51420"/>
      <c r="KX51420" s="23"/>
      <c r="KY51420" s="23"/>
    </row>
    <row r="51421" spans="36:311" x14ac:dyDescent="0.2">
      <c r="AJ51421" s="23"/>
      <c r="HH51421"/>
      <c r="IW51421" s="36"/>
      <c r="JI51421"/>
      <c r="JJ51421"/>
      <c r="KX51421" s="23"/>
      <c r="KY51421" s="23"/>
    </row>
    <row r="51422" spans="36:311" x14ac:dyDescent="0.2">
      <c r="AJ51422" s="23"/>
      <c r="HH51422"/>
      <c r="IW51422" s="36"/>
      <c r="JI51422"/>
      <c r="JJ51422"/>
      <c r="KX51422" s="23"/>
      <c r="KY51422" s="23"/>
    </row>
    <row r="51423" spans="36:311" x14ac:dyDescent="0.2">
      <c r="AJ51423" s="23"/>
      <c r="HH51423"/>
      <c r="IW51423" s="36"/>
      <c r="JI51423"/>
      <c r="JJ51423"/>
      <c r="KX51423" s="23"/>
      <c r="KY51423" s="23"/>
    </row>
    <row r="51424" spans="36:311" x14ac:dyDescent="0.2">
      <c r="AJ51424" s="23"/>
      <c r="HH51424"/>
      <c r="IW51424" s="36"/>
      <c r="JI51424"/>
      <c r="JJ51424"/>
      <c r="KX51424" s="23"/>
      <c r="KY51424" s="23"/>
    </row>
    <row r="51425" spans="36:311" x14ac:dyDescent="0.2">
      <c r="AJ51425" s="23"/>
      <c r="HH51425"/>
      <c r="IW51425" s="36"/>
      <c r="JI51425"/>
      <c r="JJ51425"/>
      <c r="KX51425" s="23"/>
      <c r="KY51425" s="23"/>
    </row>
    <row r="51426" spans="36:311" x14ac:dyDescent="0.2">
      <c r="AJ51426" s="23"/>
      <c r="HH51426"/>
      <c r="IW51426" s="36"/>
      <c r="JI51426"/>
      <c r="JJ51426"/>
      <c r="KX51426" s="23"/>
      <c r="KY51426" s="23"/>
    </row>
    <row r="51427" spans="36:311" x14ac:dyDescent="0.2">
      <c r="AJ51427" s="23"/>
      <c r="HH51427"/>
      <c r="IW51427" s="36"/>
      <c r="JI51427"/>
      <c r="JJ51427"/>
      <c r="KX51427" s="23"/>
      <c r="KY51427" s="23"/>
    </row>
    <row r="51428" spans="36:311" x14ac:dyDescent="0.2">
      <c r="AJ51428" s="23"/>
      <c r="HH51428"/>
      <c r="IW51428" s="36"/>
      <c r="JI51428"/>
      <c r="JJ51428"/>
      <c r="KX51428" s="23"/>
      <c r="KY51428" s="23"/>
    </row>
    <row r="51429" spans="36:311" x14ac:dyDescent="0.2">
      <c r="AJ51429" s="23"/>
      <c r="HH51429"/>
      <c r="IW51429" s="36"/>
      <c r="JI51429"/>
      <c r="JJ51429"/>
      <c r="KX51429" s="23"/>
      <c r="KY51429" s="23"/>
    </row>
    <row r="51430" spans="36:311" x14ac:dyDescent="0.2">
      <c r="AJ51430" s="23"/>
      <c r="HH51430"/>
      <c r="IW51430" s="36"/>
      <c r="JI51430"/>
      <c r="JJ51430"/>
      <c r="KX51430" s="23"/>
      <c r="KY51430" s="23"/>
    </row>
    <row r="51431" spans="36:311" x14ac:dyDescent="0.2">
      <c r="AJ51431" s="23"/>
      <c r="HH51431"/>
      <c r="IW51431" s="36"/>
      <c r="JI51431"/>
      <c r="JJ51431"/>
      <c r="KX51431" s="23"/>
      <c r="KY51431" s="23"/>
    </row>
    <row r="51432" spans="36:311" x14ac:dyDescent="0.2">
      <c r="AJ51432" s="23"/>
      <c r="HH51432"/>
      <c r="IW51432" s="36"/>
      <c r="JI51432"/>
      <c r="JJ51432"/>
      <c r="KX51432" s="23"/>
      <c r="KY51432" s="23"/>
    </row>
    <row r="51433" spans="36:311" x14ac:dyDescent="0.2">
      <c r="AJ51433" s="23"/>
      <c r="HH51433"/>
      <c r="IW51433" s="36"/>
      <c r="JI51433"/>
      <c r="JJ51433"/>
      <c r="KX51433" s="23"/>
      <c r="KY51433" s="23"/>
    </row>
    <row r="51434" spans="36:311" x14ac:dyDescent="0.2">
      <c r="AJ51434" s="23"/>
      <c r="HH51434"/>
      <c r="IW51434" s="36"/>
      <c r="JI51434"/>
      <c r="JJ51434"/>
      <c r="KX51434" s="23"/>
      <c r="KY51434" s="23"/>
    </row>
    <row r="51435" spans="36:311" x14ac:dyDescent="0.2">
      <c r="AJ51435" s="23"/>
      <c r="HH51435"/>
      <c r="IW51435" s="36"/>
      <c r="JI51435"/>
      <c r="JJ51435"/>
      <c r="KX51435" s="23"/>
      <c r="KY51435" s="23"/>
    </row>
    <row r="51436" spans="36:311" x14ac:dyDescent="0.2">
      <c r="AJ51436" s="23"/>
      <c r="HH51436"/>
      <c r="IW51436" s="36"/>
      <c r="JI51436"/>
      <c r="JJ51436"/>
      <c r="KX51436" s="23"/>
      <c r="KY51436" s="23"/>
    </row>
    <row r="51437" spans="36:311" x14ac:dyDescent="0.2">
      <c r="AJ51437" s="23"/>
      <c r="HH51437"/>
      <c r="IW51437" s="36"/>
      <c r="JI51437"/>
      <c r="JJ51437"/>
      <c r="KX51437" s="23"/>
      <c r="KY51437" s="23"/>
    </row>
    <row r="51438" spans="36:311" x14ac:dyDescent="0.2">
      <c r="AJ51438" s="23"/>
      <c r="HH51438"/>
      <c r="IW51438" s="36"/>
      <c r="JI51438"/>
      <c r="JJ51438"/>
      <c r="KX51438" s="23"/>
      <c r="KY51438" s="23"/>
    </row>
    <row r="51439" spans="36:311" x14ac:dyDescent="0.2">
      <c r="AJ51439" s="23"/>
      <c r="HH51439"/>
      <c r="IW51439" s="36"/>
      <c r="JI51439"/>
      <c r="JJ51439"/>
      <c r="KX51439" s="23"/>
      <c r="KY51439" s="23"/>
    </row>
    <row r="51440" spans="36:311" x14ac:dyDescent="0.2">
      <c r="AJ51440" s="23"/>
      <c r="HH51440"/>
      <c r="IW51440" s="36"/>
      <c r="JI51440"/>
      <c r="JJ51440"/>
      <c r="KX51440" s="23"/>
      <c r="KY51440" s="23"/>
    </row>
    <row r="51441" spans="36:311" x14ac:dyDescent="0.2">
      <c r="AJ51441" s="23"/>
      <c r="HH51441"/>
      <c r="IW51441" s="36"/>
      <c r="JI51441"/>
      <c r="JJ51441"/>
      <c r="KX51441" s="23"/>
      <c r="KY51441" s="23"/>
    </row>
    <row r="51442" spans="36:311" x14ac:dyDescent="0.2">
      <c r="AJ51442" s="23"/>
      <c r="HH51442"/>
      <c r="IW51442" s="36"/>
      <c r="JI51442"/>
      <c r="JJ51442"/>
      <c r="KX51442" s="23"/>
      <c r="KY51442" s="23"/>
    </row>
    <row r="51443" spans="36:311" x14ac:dyDescent="0.2">
      <c r="AJ51443" s="23"/>
      <c r="HH51443"/>
      <c r="IW51443" s="36"/>
      <c r="JI51443"/>
      <c r="JJ51443"/>
      <c r="KX51443" s="23"/>
      <c r="KY51443" s="23"/>
    </row>
    <row r="51444" spans="36:311" x14ac:dyDescent="0.2">
      <c r="AJ51444" s="23"/>
      <c r="HH51444"/>
      <c r="IW51444" s="36"/>
      <c r="JI51444"/>
      <c r="JJ51444"/>
      <c r="KX51444" s="23"/>
      <c r="KY51444" s="23"/>
    </row>
    <row r="51445" spans="36:311" x14ac:dyDescent="0.2">
      <c r="AJ51445" s="23"/>
      <c r="HH51445"/>
      <c r="IW51445" s="36"/>
      <c r="JI51445"/>
      <c r="JJ51445"/>
      <c r="KX51445" s="23"/>
      <c r="KY51445" s="23"/>
    </row>
    <row r="51446" spans="36:311" x14ac:dyDescent="0.2">
      <c r="AJ51446" s="23"/>
      <c r="HH51446"/>
      <c r="IW51446" s="36"/>
      <c r="JI51446"/>
      <c r="JJ51446"/>
      <c r="KX51446" s="23"/>
      <c r="KY51446" s="23"/>
    </row>
    <row r="51447" spans="36:311" x14ac:dyDescent="0.2">
      <c r="AJ51447" s="23"/>
      <c r="HH51447"/>
      <c r="IW51447" s="36"/>
      <c r="JI51447"/>
      <c r="JJ51447"/>
      <c r="KX51447" s="23"/>
      <c r="KY51447" s="23"/>
    </row>
    <row r="51448" spans="36:311" x14ac:dyDescent="0.2">
      <c r="AJ51448" s="23"/>
      <c r="HH51448"/>
      <c r="IW51448" s="36"/>
      <c r="JI51448"/>
      <c r="JJ51448"/>
      <c r="KX51448" s="23"/>
      <c r="KY51448" s="23"/>
    </row>
    <row r="51449" spans="36:311" x14ac:dyDescent="0.2">
      <c r="AJ51449" s="23"/>
      <c r="HH51449"/>
      <c r="IW51449" s="36"/>
      <c r="JI51449"/>
      <c r="JJ51449"/>
      <c r="KX51449" s="23"/>
      <c r="KY51449" s="23"/>
    </row>
    <row r="51450" spans="36:311" x14ac:dyDescent="0.2">
      <c r="AJ51450" s="23"/>
      <c r="HH51450"/>
      <c r="IW51450" s="36"/>
      <c r="JI51450"/>
      <c r="JJ51450"/>
      <c r="KX51450" s="23"/>
      <c r="KY51450" s="23"/>
    </row>
    <row r="51451" spans="36:311" x14ac:dyDescent="0.2">
      <c r="AJ51451" s="23"/>
      <c r="HH51451"/>
      <c r="IW51451" s="36"/>
      <c r="JI51451"/>
      <c r="JJ51451"/>
      <c r="KX51451" s="23"/>
      <c r="KY51451" s="23"/>
    </row>
    <row r="51452" spans="36:311" x14ac:dyDescent="0.2">
      <c r="AJ51452" s="23"/>
      <c r="HH51452"/>
      <c r="IW51452" s="36"/>
      <c r="JI51452"/>
      <c r="JJ51452"/>
      <c r="KX51452" s="23"/>
      <c r="KY51452" s="23"/>
    </row>
    <row r="51453" spans="36:311" x14ac:dyDescent="0.2">
      <c r="AJ51453" s="23"/>
      <c r="HH51453"/>
      <c r="IW51453" s="36"/>
      <c r="JI51453"/>
      <c r="JJ51453"/>
      <c r="KX51453" s="23"/>
      <c r="KY51453" s="23"/>
    </row>
    <row r="51454" spans="36:311" x14ac:dyDescent="0.2">
      <c r="AJ51454" s="23"/>
      <c r="HH51454"/>
      <c r="IW51454" s="36"/>
      <c r="JI51454"/>
      <c r="JJ51454"/>
      <c r="KX51454" s="23"/>
      <c r="KY51454" s="23"/>
    </row>
    <row r="51455" spans="36:311" x14ac:dyDescent="0.2">
      <c r="AJ51455" s="23"/>
      <c r="HH51455"/>
      <c r="IW51455" s="36"/>
      <c r="JI51455"/>
      <c r="JJ51455"/>
      <c r="KX51455" s="23"/>
      <c r="KY51455" s="23"/>
    </row>
    <row r="51456" spans="36:311" x14ac:dyDescent="0.2">
      <c r="AJ51456" s="23"/>
      <c r="HH51456"/>
      <c r="IW51456" s="36"/>
      <c r="JI51456"/>
      <c r="JJ51456"/>
      <c r="KX51456" s="23"/>
      <c r="KY51456" s="23"/>
    </row>
    <row r="51457" spans="36:311" x14ac:dyDescent="0.2">
      <c r="AJ51457" s="23"/>
      <c r="HH51457"/>
      <c r="IW51457" s="36"/>
      <c r="JI51457"/>
      <c r="JJ51457"/>
      <c r="KX51457" s="23"/>
      <c r="KY51457" s="23"/>
    </row>
    <row r="51458" spans="36:311" x14ac:dyDescent="0.2">
      <c r="AJ51458" s="23"/>
      <c r="HH51458"/>
      <c r="IW51458" s="36"/>
      <c r="JI51458"/>
      <c r="JJ51458"/>
      <c r="KX51458" s="23"/>
      <c r="KY51458" s="23"/>
    </row>
    <row r="51459" spans="36:311" x14ac:dyDescent="0.2">
      <c r="AJ51459" s="23"/>
      <c r="HH51459"/>
      <c r="IW51459" s="36"/>
      <c r="JI51459"/>
      <c r="JJ51459"/>
      <c r="KX51459" s="23"/>
      <c r="KY51459" s="23"/>
    </row>
    <row r="51460" spans="36:311" x14ac:dyDescent="0.2">
      <c r="AJ51460" s="23"/>
      <c r="HH51460"/>
      <c r="IW51460" s="36"/>
      <c r="JI51460"/>
      <c r="JJ51460"/>
      <c r="KX51460" s="23"/>
      <c r="KY51460" s="23"/>
    </row>
    <row r="51461" spans="36:311" x14ac:dyDescent="0.2">
      <c r="AJ51461" s="23"/>
      <c r="HH51461"/>
      <c r="IW51461" s="36"/>
      <c r="JI51461"/>
      <c r="JJ51461"/>
      <c r="KX51461" s="23"/>
      <c r="KY51461" s="23"/>
    </row>
    <row r="51462" spans="36:311" x14ac:dyDescent="0.2">
      <c r="AJ51462" s="23"/>
      <c r="HH51462"/>
      <c r="IW51462" s="36"/>
      <c r="JI51462"/>
      <c r="JJ51462"/>
      <c r="KX51462" s="23"/>
      <c r="KY51462" s="23"/>
    </row>
    <row r="51463" spans="36:311" x14ac:dyDescent="0.2">
      <c r="AJ51463" s="23"/>
      <c r="HH51463"/>
      <c r="IW51463" s="36"/>
      <c r="JI51463"/>
      <c r="JJ51463"/>
      <c r="KX51463" s="23"/>
      <c r="KY51463" s="23"/>
    </row>
    <row r="51464" spans="36:311" x14ac:dyDescent="0.2">
      <c r="AJ51464" s="23"/>
      <c r="HH51464"/>
      <c r="IW51464" s="36"/>
      <c r="JI51464"/>
      <c r="JJ51464"/>
      <c r="KX51464" s="23"/>
      <c r="KY51464" s="23"/>
    </row>
    <row r="51465" spans="36:311" x14ac:dyDescent="0.2">
      <c r="AJ51465" s="23"/>
      <c r="HH51465"/>
      <c r="IW51465" s="36"/>
      <c r="JI51465"/>
      <c r="JJ51465"/>
      <c r="KX51465" s="23"/>
      <c r="KY51465" s="23"/>
    </row>
    <row r="51466" spans="36:311" x14ac:dyDescent="0.2">
      <c r="AJ51466" s="23"/>
      <c r="HH51466"/>
      <c r="IW51466" s="36"/>
      <c r="JI51466"/>
      <c r="JJ51466"/>
      <c r="KX51466" s="23"/>
      <c r="KY51466" s="23"/>
    </row>
    <row r="51467" spans="36:311" x14ac:dyDescent="0.2">
      <c r="AJ51467" s="23"/>
      <c r="HH51467"/>
      <c r="IW51467" s="36"/>
      <c r="JI51467"/>
      <c r="JJ51467"/>
      <c r="KX51467" s="23"/>
      <c r="KY51467" s="23"/>
    </row>
    <row r="51468" spans="36:311" x14ac:dyDescent="0.2">
      <c r="AJ51468" s="23"/>
      <c r="HH51468"/>
      <c r="IW51468" s="36"/>
      <c r="JI51468"/>
      <c r="JJ51468"/>
      <c r="KX51468" s="23"/>
      <c r="KY51468" s="23"/>
    </row>
    <row r="51469" spans="36:311" x14ac:dyDescent="0.2">
      <c r="AJ51469" s="23"/>
      <c r="HH51469"/>
      <c r="IW51469" s="36"/>
      <c r="JI51469"/>
      <c r="JJ51469"/>
      <c r="KX51469" s="23"/>
      <c r="KY51469" s="23"/>
    </row>
    <row r="51470" spans="36:311" x14ac:dyDescent="0.2">
      <c r="AJ51470" s="23"/>
      <c r="HH51470"/>
      <c r="IW51470" s="36"/>
      <c r="JI51470"/>
      <c r="JJ51470"/>
      <c r="KX51470" s="23"/>
      <c r="KY51470" s="23"/>
    </row>
    <row r="51471" spans="36:311" x14ac:dyDescent="0.2">
      <c r="AJ51471" s="23"/>
      <c r="HH51471"/>
      <c r="IW51471" s="36"/>
      <c r="JI51471"/>
      <c r="JJ51471"/>
      <c r="KX51471" s="23"/>
      <c r="KY51471" s="23"/>
    </row>
    <row r="51472" spans="36:311" x14ac:dyDescent="0.2">
      <c r="AJ51472" s="23"/>
      <c r="HH51472"/>
      <c r="IW51472" s="36"/>
      <c r="JI51472"/>
      <c r="JJ51472"/>
      <c r="KX51472" s="23"/>
      <c r="KY51472" s="23"/>
    </row>
    <row r="51473" spans="36:311" x14ac:dyDescent="0.2">
      <c r="AJ51473" s="23"/>
      <c r="HH51473"/>
      <c r="IW51473" s="36"/>
      <c r="JI51473"/>
      <c r="JJ51473"/>
      <c r="KX51473" s="23"/>
      <c r="KY51473" s="23"/>
    </row>
    <row r="51474" spans="36:311" x14ac:dyDescent="0.2">
      <c r="AJ51474" s="23"/>
      <c r="HH51474"/>
      <c r="IW51474" s="36"/>
      <c r="JI51474"/>
      <c r="JJ51474"/>
      <c r="KX51474" s="23"/>
      <c r="KY51474" s="23"/>
    </row>
    <row r="51475" spans="36:311" x14ac:dyDescent="0.2">
      <c r="AJ51475" s="23"/>
      <c r="HH51475"/>
      <c r="IW51475" s="36"/>
      <c r="JI51475"/>
      <c r="JJ51475"/>
      <c r="KX51475" s="23"/>
      <c r="KY51475" s="23"/>
    </row>
    <row r="51476" spans="36:311" x14ac:dyDescent="0.2">
      <c r="AJ51476" s="23"/>
      <c r="HH51476"/>
      <c r="IW51476" s="36"/>
      <c r="JI51476"/>
      <c r="JJ51476"/>
      <c r="KX51476" s="23"/>
      <c r="KY51476" s="23"/>
    </row>
    <row r="51477" spans="36:311" x14ac:dyDescent="0.2">
      <c r="AJ51477" s="23"/>
      <c r="HH51477"/>
      <c r="IW51477" s="36"/>
      <c r="JI51477"/>
      <c r="JJ51477"/>
      <c r="KX51477" s="23"/>
      <c r="KY51477" s="23"/>
    </row>
    <row r="51478" spans="36:311" x14ac:dyDescent="0.2">
      <c r="AJ51478" s="23"/>
      <c r="HH51478"/>
      <c r="IW51478" s="36"/>
      <c r="JI51478"/>
      <c r="JJ51478"/>
      <c r="KX51478" s="23"/>
      <c r="KY51478" s="23"/>
    </row>
    <row r="51479" spans="36:311" x14ac:dyDescent="0.2">
      <c r="AJ51479" s="23"/>
      <c r="HH51479"/>
      <c r="IW51479" s="36"/>
      <c r="JI51479"/>
      <c r="JJ51479"/>
      <c r="KX51479" s="23"/>
      <c r="KY51479" s="23"/>
    </row>
    <row r="51480" spans="36:311" x14ac:dyDescent="0.2">
      <c r="AJ51480" s="23"/>
      <c r="HH51480"/>
      <c r="IW51480" s="36"/>
      <c r="JI51480"/>
      <c r="JJ51480"/>
      <c r="KX51480" s="23"/>
      <c r="KY51480" s="23"/>
    </row>
    <row r="51481" spans="36:311" x14ac:dyDescent="0.2">
      <c r="AJ51481" s="23"/>
      <c r="HH51481"/>
      <c r="IW51481" s="36"/>
      <c r="JI51481"/>
      <c r="JJ51481"/>
      <c r="KX51481" s="23"/>
      <c r="KY51481" s="23"/>
    </row>
    <row r="51482" spans="36:311" x14ac:dyDescent="0.2">
      <c r="AJ51482" s="23"/>
      <c r="HH51482"/>
      <c r="IW51482" s="36"/>
      <c r="JI51482"/>
      <c r="JJ51482"/>
      <c r="KX51482" s="23"/>
      <c r="KY51482" s="23"/>
    </row>
    <row r="51483" spans="36:311" x14ac:dyDescent="0.2">
      <c r="AJ51483" s="23"/>
      <c r="HH51483"/>
      <c r="IW51483" s="36"/>
      <c r="JI51483"/>
      <c r="JJ51483"/>
      <c r="KX51483" s="23"/>
      <c r="KY51483" s="23"/>
    </row>
    <row r="51484" spans="36:311" x14ac:dyDescent="0.2">
      <c r="AJ51484" s="23"/>
      <c r="HH51484"/>
      <c r="IW51484" s="36"/>
      <c r="JI51484"/>
      <c r="JJ51484"/>
      <c r="KX51484" s="23"/>
      <c r="KY51484" s="23"/>
    </row>
    <row r="51485" spans="36:311" x14ac:dyDescent="0.2">
      <c r="AJ51485" s="23"/>
      <c r="HH51485"/>
      <c r="IW51485" s="36"/>
      <c r="JI51485"/>
      <c r="JJ51485"/>
      <c r="KX51485" s="23"/>
      <c r="KY51485" s="23"/>
    </row>
    <row r="51486" spans="36:311" x14ac:dyDescent="0.2">
      <c r="AJ51486" s="23"/>
      <c r="HH51486"/>
      <c r="IW51486" s="36"/>
      <c r="JI51486"/>
      <c r="JJ51486"/>
      <c r="KX51486" s="23"/>
      <c r="KY51486" s="23"/>
    </row>
    <row r="51487" spans="36:311" x14ac:dyDescent="0.2">
      <c r="AJ51487" s="23"/>
      <c r="HH51487"/>
      <c r="IW51487" s="36"/>
      <c r="JI51487"/>
      <c r="JJ51487"/>
      <c r="KX51487" s="23"/>
      <c r="KY51487" s="23"/>
    </row>
    <row r="51488" spans="36:311" x14ac:dyDescent="0.2">
      <c r="AJ51488" s="23"/>
      <c r="HH51488"/>
      <c r="IW51488" s="36"/>
      <c r="JI51488"/>
      <c r="JJ51488"/>
      <c r="KX51488" s="23"/>
      <c r="KY51488" s="23"/>
    </row>
    <row r="51489" spans="36:311" x14ac:dyDescent="0.2">
      <c r="AJ51489" s="23"/>
      <c r="HH51489"/>
      <c r="IW51489" s="36"/>
      <c r="JI51489"/>
      <c r="JJ51489"/>
      <c r="KX51489" s="23"/>
      <c r="KY51489" s="23"/>
    </row>
    <row r="51490" spans="36:311" x14ac:dyDescent="0.2">
      <c r="AJ51490" s="23"/>
      <c r="HH51490"/>
      <c r="IW51490" s="36"/>
      <c r="JI51490"/>
      <c r="JJ51490"/>
      <c r="KX51490" s="23"/>
      <c r="KY51490" s="23"/>
    </row>
    <row r="51491" spans="36:311" x14ac:dyDescent="0.2">
      <c r="AJ51491" s="23"/>
      <c r="HH51491"/>
      <c r="IW51491" s="36"/>
      <c r="JI51491"/>
      <c r="JJ51491"/>
      <c r="KX51491" s="23"/>
      <c r="KY51491" s="23"/>
    </row>
    <row r="51492" spans="36:311" x14ac:dyDescent="0.2">
      <c r="AJ51492" s="23"/>
      <c r="HH51492"/>
      <c r="IW51492" s="36"/>
      <c r="JI51492"/>
      <c r="JJ51492"/>
      <c r="KX51492" s="23"/>
      <c r="KY51492" s="23"/>
    </row>
    <row r="51493" spans="36:311" x14ac:dyDescent="0.2">
      <c r="AJ51493" s="23"/>
      <c r="HH51493"/>
      <c r="IW51493" s="36"/>
      <c r="JI51493"/>
      <c r="JJ51493"/>
      <c r="KX51493" s="23"/>
      <c r="KY51493" s="23"/>
    </row>
    <row r="51494" spans="36:311" x14ac:dyDescent="0.2">
      <c r="AJ51494" s="23"/>
      <c r="HH51494"/>
      <c r="IW51494" s="36"/>
      <c r="JI51494"/>
      <c r="JJ51494"/>
      <c r="KX51494" s="23"/>
      <c r="KY51494" s="23"/>
    </row>
    <row r="51495" spans="36:311" x14ac:dyDescent="0.2">
      <c r="AJ51495" s="23"/>
      <c r="HH51495"/>
      <c r="IW51495" s="36"/>
      <c r="JI51495"/>
      <c r="JJ51495"/>
      <c r="KX51495" s="23"/>
      <c r="KY51495" s="23"/>
    </row>
    <row r="51496" spans="36:311" x14ac:dyDescent="0.2">
      <c r="AJ51496" s="23"/>
      <c r="HH51496"/>
      <c r="IW51496" s="36"/>
      <c r="JI51496"/>
      <c r="JJ51496"/>
      <c r="KX51496" s="23"/>
      <c r="KY51496" s="23"/>
    </row>
    <row r="51497" spans="36:311" x14ac:dyDescent="0.2">
      <c r="AJ51497" s="23"/>
      <c r="HH51497"/>
      <c r="IW51497" s="36"/>
      <c r="JI51497"/>
      <c r="JJ51497"/>
      <c r="KX51497" s="23"/>
      <c r="KY51497" s="23"/>
    </row>
    <row r="51498" spans="36:311" x14ac:dyDescent="0.2">
      <c r="AJ51498" s="23"/>
      <c r="HH51498"/>
      <c r="IW51498" s="36"/>
      <c r="JI51498"/>
      <c r="JJ51498"/>
      <c r="KX51498" s="23"/>
      <c r="KY51498" s="23"/>
    </row>
    <row r="51499" spans="36:311" x14ac:dyDescent="0.2">
      <c r="AJ51499" s="23"/>
      <c r="HH51499"/>
      <c r="IW51499" s="36"/>
      <c r="JI51499"/>
      <c r="JJ51499"/>
      <c r="KX51499" s="23"/>
      <c r="KY51499" s="23"/>
    </row>
    <row r="51500" spans="36:311" x14ac:dyDescent="0.2">
      <c r="AJ51500" s="23"/>
      <c r="HH51500"/>
      <c r="IW51500" s="36"/>
      <c r="JI51500"/>
      <c r="JJ51500"/>
      <c r="KX51500" s="23"/>
      <c r="KY51500" s="23"/>
    </row>
    <row r="51501" spans="36:311" x14ac:dyDescent="0.2">
      <c r="AJ51501" s="23"/>
      <c r="HH51501"/>
      <c r="IW51501" s="36"/>
      <c r="JI51501"/>
      <c r="JJ51501"/>
      <c r="KX51501" s="23"/>
      <c r="KY51501" s="23"/>
    </row>
    <row r="51502" spans="36:311" x14ac:dyDescent="0.2">
      <c r="AJ51502" s="23"/>
      <c r="HH51502"/>
      <c r="IW51502" s="36"/>
      <c r="JI51502"/>
      <c r="JJ51502"/>
      <c r="KX51502" s="23"/>
      <c r="KY51502" s="23"/>
    </row>
    <row r="51503" spans="36:311" x14ac:dyDescent="0.2">
      <c r="AJ51503" s="23"/>
      <c r="HH51503"/>
      <c r="IW51503" s="36"/>
      <c r="JI51503"/>
      <c r="JJ51503"/>
      <c r="KX51503" s="23"/>
      <c r="KY51503" s="23"/>
    </row>
    <row r="51504" spans="36:311" x14ac:dyDescent="0.2">
      <c r="AJ51504" s="23"/>
      <c r="HH51504"/>
      <c r="IW51504" s="36"/>
      <c r="JI51504"/>
      <c r="JJ51504"/>
      <c r="KX51504" s="23"/>
      <c r="KY51504" s="23"/>
    </row>
    <row r="51505" spans="36:311" x14ac:dyDescent="0.2">
      <c r="AJ51505" s="23"/>
      <c r="HH51505"/>
      <c r="IW51505" s="36"/>
      <c r="JI51505"/>
      <c r="JJ51505"/>
      <c r="KX51505" s="23"/>
      <c r="KY51505" s="23"/>
    </row>
    <row r="51506" spans="36:311" x14ac:dyDescent="0.2">
      <c r="AJ51506" s="23"/>
      <c r="HH51506"/>
      <c r="IW51506" s="36"/>
      <c r="JI51506"/>
      <c r="JJ51506"/>
      <c r="KX51506" s="23"/>
      <c r="KY51506" s="23"/>
    </row>
    <row r="51507" spans="36:311" x14ac:dyDescent="0.2">
      <c r="AJ51507" s="23"/>
      <c r="HH51507"/>
      <c r="IW51507" s="36"/>
      <c r="JI51507"/>
      <c r="JJ51507"/>
      <c r="KX51507" s="23"/>
      <c r="KY51507" s="23"/>
    </row>
    <row r="51508" spans="36:311" x14ac:dyDescent="0.2">
      <c r="AJ51508" s="23"/>
      <c r="HH51508"/>
      <c r="IW51508" s="36"/>
      <c r="JI51508"/>
      <c r="JJ51508"/>
      <c r="KX51508" s="23"/>
      <c r="KY51508" s="23"/>
    </row>
    <row r="51509" spans="36:311" x14ac:dyDescent="0.2">
      <c r="AJ51509" s="23"/>
      <c r="HH51509"/>
      <c r="IW51509" s="36"/>
      <c r="JI51509"/>
      <c r="JJ51509"/>
      <c r="KX51509" s="23"/>
      <c r="KY51509" s="23"/>
    </row>
    <row r="51510" spans="36:311" x14ac:dyDescent="0.2">
      <c r="AJ51510" s="23"/>
      <c r="HH51510"/>
      <c r="IW51510" s="36"/>
      <c r="JI51510"/>
      <c r="JJ51510"/>
      <c r="KX51510" s="23"/>
      <c r="KY51510" s="23"/>
    </row>
    <row r="51511" spans="36:311" x14ac:dyDescent="0.2">
      <c r="AJ51511" s="23"/>
      <c r="HH51511"/>
      <c r="IW51511" s="36"/>
      <c r="JI51511"/>
      <c r="JJ51511"/>
      <c r="KX51511" s="23"/>
      <c r="KY51511" s="23"/>
    </row>
    <row r="51512" spans="36:311" x14ac:dyDescent="0.2">
      <c r="AJ51512" s="23"/>
      <c r="HH51512"/>
      <c r="IW51512" s="36"/>
      <c r="JI51512"/>
      <c r="JJ51512"/>
      <c r="KX51512" s="23"/>
      <c r="KY51512" s="23"/>
    </row>
    <row r="51513" spans="36:311" x14ac:dyDescent="0.2">
      <c r="AJ51513" s="23"/>
      <c r="HH51513"/>
      <c r="IW51513" s="36"/>
      <c r="JI51513"/>
      <c r="JJ51513"/>
      <c r="KX51513" s="23"/>
      <c r="KY51513" s="23"/>
    </row>
    <row r="51514" spans="36:311" x14ac:dyDescent="0.2">
      <c r="AJ51514" s="23"/>
      <c r="HH51514"/>
      <c r="IW51514" s="36"/>
      <c r="JI51514"/>
      <c r="JJ51514"/>
      <c r="KX51514" s="23"/>
      <c r="KY51514" s="23"/>
    </row>
    <row r="51515" spans="36:311" x14ac:dyDescent="0.2">
      <c r="AJ51515" s="23"/>
      <c r="HH51515"/>
      <c r="IW51515" s="36"/>
      <c r="JI51515"/>
      <c r="JJ51515"/>
      <c r="KX51515" s="23"/>
      <c r="KY51515" s="23"/>
    </row>
    <row r="51516" spans="36:311" x14ac:dyDescent="0.2">
      <c r="AJ51516" s="23"/>
      <c r="HH51516"/>
      <c r="IW51516" s="36"/>
      <c r="JI51516"/>
      <c r="JJ51516"/>
      <c r="KX51516" s="23"/>
      <c r="KY51516" s="23"/>
    </row>
    <row r="51517" spans="36:311" x14ac:dyDescent="0.2">
      <c r="AJ51517" s="23"/>
      <c r="HH51517"/>
      <c r="IW51517" s="36"/>
      <c r="JI51517"/>
      <c r="JJ51517"/>
      <c r="KX51517" s="23"/>
      <c r="KY51517" s="23"/>
    </row>
    <row r="51518" spans="36:311" x14ac:dyDescent="0.2">
      <c r="AJ51518" s="23"/>
      <c r="HH51518"/>
      <c r="IW51518" s="36"/>
      <c r="JI51518"/>
      <c r="JJ51518"/>
      <c r="KX51518" s="23"/>
      <c r="KY51518" s="23"/>
    </row>
    <row r="51519" spans="36:311" x14ac:dyDescent="0.2">
      <c r="AJ51519" s="23"/>
      <c r="HH51519"/>
      <c r="IW51519" s="36"/>
      <c r="JI51519"/>
      <c r="JJ51519"/>
      <c r="KX51519" s="23"/>
      <c r="KY51519" s="23"/>
    </row>
    <row r="51520" spans="36:311" x14ac:dyDescent="0.2">
      <c r="AJ51520" s="23"/>
      <c r="HH51520"/>
      <c r="IW51520" s="36"/>
      <c r="JI51520"/>
      <c r="JJ51520"/>
      <c r="KX51520" s="23"/>
      <c r="KY51520" s="23"/>
    </row>
    <row r="51521" spans="36:311" x14ac:dyDescent="0.2">
      <c r="AJ51521" s="23"/>
      <c r="HH51521"/>
      <c r="IW51521" s="36"/>
      <c r="JI51521"/>
      <c r="JJ51521"/>
      <c r="KX51521" s="23"/>
      <c r="KY51521" s="23"/>
    </row>
    <row r="51522" spans="36:311" x14ac:dyDescent="0.2">
      <c r="AJ51522" s="23"/>
      <c r="HH51522"/>
      <c r="IW51522" s="36"/>
      <c r="JI51522"/>
      <c r="JJ51522"/>
      <c r="KX51522" s="23"/>
      <c r="KY51522" s="23"/>
    </row>
    <row r="51523" spans="36:311" x14ac:dyDescent="0.2">
      <c r="AJ51523" s="23"/>
      <c r="HH51523"/>
      <c r="IW51523" s="36"/>
      <c r="JI51523"/>
      <c r="JJ51523"/>
      <c r="KX51523" s="23"/>
      <c r="KY51523" s="23"/>
    </row>
    <row r="51524" spans="36:311" x14ac:dyDescent="0.2">
      <c r="AJ51524" s="23"/>
      <c r="HH51524"/>
      <c r="IW51524" s="36"/>
      <c r="JI51524"/>
      <c r="JJ51524"/>
      <c r="KX51524" s="23"/>
      <c r="KY51524" s="23"/>
    </row>
    <row r="51525" spans="36:311" x14ac:dyDescent="0.2">
      <c r="AJ51525" s="23"/>
      <c r="HH51525"/>
      <c r="IW51525" s="36"/>
      <c r="JI51525"/>
      <c r="JJ51525"/>
      <c r="KX51525" s="23"/>
      <c r="KY51525" s="23"/>
    </row>
    <row r="51526" spans="36:311" x14ac:dyDescent="0.2">
      <c r="AJ51526" s="23"/>
      <c r="HH51526"/>
      <c r="IW51526" s="36"/>
      <c r="JI51526"/>
      <c r="JJ51526"/>
      <c r="KX51526" s="23"/>
      <c r="KY51526" s="23"/>
    </row>
    <row r="51527" spans="36:311" x14ac:dyDescent="0.2">
      <c r="AJ51527" s="23"/>
      <c r="HH51527"/>
      <c r="IW51527" s="36"/>
      <c r="JI51527"/>
      <c r="JJ51527"/>
      <c r="KX51527" s="23"/>
      <c r="KY51527" s="23"/>
    </row>
    <row r="51528" spans="36:311" x14ac:dyDescent="0.2">
      <c r="AJ51528" s="23"/>
      <c r="HH51528"/>
      <c r="IW51528" s="36"/>
      <c r="JI51528"/>
      <c r="JJ51528"/>
      <c r="KX51528" s="23"/>
      <c r="KY51528" s="23"/>
    </row>
    <row r="51529" spans="36:311" x14ac:dyDescent="0.2">
      <c r="AJ51529" s="23"/>
      <c r="HH51529"/>
      <c r="IW51529" s="36"/>
      <c r="JI51529"/>
      <c r="JJ51529"/>
      <c r="KX51529" s="23"/>
      <c r="KY51529" s="23"/>
    </row>
    <row r="51530" spans="36:311" x14ac:dyDescent="0.2">
      <c r="AJ51530" s="23"/>
      <c r="HH51530"/>
      <c r="IW51530" s="36"/>
      <c r="JI51530"/>
      <c r="JJ51530"/>
      <c r="KX51530" s="23"/>
      <c r="KY51530" s="23"/>
    </row>
    <row r="51531" spans="36:311" x14ac:dyDescent="0.2">
      <c r="AJ51531" s="23"/>
      <c r="HH51531"/>
      <c r="IW51531" s="36"/>
      <c r="JI51531"/>
      <c r="JJ51531"/>
      <c r="KX51531" s="23"/>
      <c r="KY51531" s="23"/>
    </row>
    <row r="51532" spans="36:311" x14ac:dyDescent="0.2">
      <c r="AJ51532" s="23"/>
      <c r="HH51532"/>
      <c r="IW51532" s="36"/>
      <c r="JI51532"/>
      <c r="JJ51532"/>
      <c r="KX51532" s="23"/>
      <c r="KY51532" s="23"/>
    </row>
    <row r="51533" spans="36:311" x14ac:dyDescent="0.2">
      <c r="AJ51533" s="23"/>
      <c r="HH51533"/>
      <c r="IW51533" s="36"/>
      <c r="JI51533"/>
      <c r="JJ51533"/>
      <c r="KX51533" s="23"/>
      <c r="KY51533" s="23"/>
    </row>
    <row r="51534" spans="36:311" x14ac:dyDescent="0.2">
      <c r="AJ51534" s="23"/>
      <c r="HH51534"/>
      <c r="IW51534" s="36"/>
      <c r="JI51534"/>
      <c r="JJ51534"/>
      <c r="KX51534" s="23"/>
      <c r="KY51534" s="23"/>
    </row>
    <row r="51535" spans="36:311" x14ac:dyDescent="0.2">
      <c r="AJ51535" s="23"/>
      <c r="HH51535"/>
      <c r="IW51535" s="36"/>
      <c r="JI51535"/>
      <c r="JJ51535"/>
      <c r="KX51535" s="23"/>
      <c r="KY51535" s="23"/>
    </row>
    <row r="51536" spans="36:311" x14ac:dyDescent="0.2">
      <c r="AJ51536" s="23"/>
      <c r="HH51536"/>
      <c r="IW51536" s="36"/>
      <c r="JI51536"/>
      <c r="JJ51536"/>
      <c r="KX51536" s="23"/>
      <c r="KY51536" s="23"/>
    </row>
    <row r="51537" spans="36:311" x14ac:dyDescent="0.2">
      <c r="AJ51537" s="23"/>
      <c r="HH51537"/>
      <c r="IW51537" s="36"/>
      <c r="JI51537"/>
      <c r="JJ51537"/>
      <c r="KX51537" s="23"/>
      <c r="KY51537" s="23"/>
    </row>
    <row r="51538" spans="36:311" x14ac:dyDescent="0.2">
      <c r="AJ51538" s="23"/>
      <c r="HH51538"/>
      <c r="IW51538" s="36"/>
      <c r="JI51538"/>
      <c r="JJ51538"/>
      <c r="KX51538" s="23"/>
      <c r="KY51538" s="23"/>
    </row>
    <row r="51539" spans="36:311" x14ac:dyDescent="0.2">
      <c r="AJ51539" s="23"/>
      <c r="HH51539"/>
      <c r="IW51539" s="36"/>
      <c r="JI51539"/>
      <c r="JJ51539"/>
      <c r="KX51539" s="23"/>
      <c r="KY51539" s="23"/>
    </row>
    <row r="51540" spans="36:311" x14ac:dyDescent="0.2">
      <c r="AJ51540" s="23"/>
      <c r="HH51540"/>
      <c r="IW51540" s="36"/>
      <c r="JI51540"/>
      <c r="JJ51540"/>
      <c r="KX51540" s="23"/>
      <c r="KY51540" s="23"/>
    </row>
    <row r="51541" spans="36:311" x14ac:dyDescent="0.2">
      <c r="AJ51541" s="23"/>
      <c r="HH51541"/>
      <c r="IW51541" s="36"/>
      <c r="JI51541"/>
      <c r="JJ51541"/>
      <c r="KX51541" s="23"/>
      <c r="KY51541" s="23"/>
    </row>
    <row r="51542" spans="36:311" x14ac:dyDescent="0.2">
      <c r="AJ51542" s="23"/>
      <c r="HH51542"/>
      <c r="IW51542" s="36"/>
      <c r="JI51542"/>
      <c r="JJ51542"/>
      <c r="KX51542" s="23"/>
      <c r="KY51542" s="23"/>
    </row>
    <row r="51543" spans="36:311" x14ac:dyDescent="0.2">
      <c r="AJ51543" s="23"/>
      <c r="HH51543"/>
      <c r="IW51543" s="36"/>
      <c r="JI51543"/>
      <c r="JJ51543"/>
      <c r="KX51543" s="23"/>
      <c r="KY51543" s="23"/>
    </row>
    <row r="51544" spans="36:311" x14ac:dyDescent="0.2">
      <c r="AJ51544" s="23"/>
      <c r="HH51544"/>
      <c r="IW51544" s="36"/>
      <c r="JI51544"/>
      <c r="JJ51544"/>
      <c r="KX51544" s="23"/>
      <c r="KY51544" s="23"/>
    </row>
    <row r="51545" spans="36:311" x14ac:dyDescent="0.2">
      <c r="AJ51545" s="23"/>
      <c r="HH51545"/>
      <c r="IW51545" s="36"/>
      <c r="JI51545"/>
      <c r="JJ51545"/>
      <c r="KX51545" s="23"/>
      <c r="KY51545" s="23"/>
    </row>
    <row r="51546" spans="36:311" x14ac:dyDescent="0.2">
      <c r="AJ51546" s="23"/>
      <c r="HH51546"/>
      <c r="IW51546" s="36"/>
      <c r="JI51546"/>
      <c r="JJ51546"/>
      <c r="KX51546" s="23"/>
      <c r="KY51546" s="23"/>
    </row>
    <row r="51547" spans="36:311" x14ac:dyDescent="0.2">
      <c r="AJ51547" s="23"/>
      <c r="HH51547"/>
      <c r="IW51547" s="36"/>
      <c r="JI51547"/>
      <c r="JJ51547"/>
      <c r="KX51547" s="23"/>
      <c r="KY51547" s="23"/>
    </row>
    <row r="51548" spans="36:311" x14ac:dyDescent="0.2">
      <c r="AJ51548" s="23"/>
      <c r="HH51548"/>
      <c r="IW51548" s="36"/>
      <c r="JI51548"/>
      <c r="JJ51548"/>
      <c r="KX51548" s="23"/>
      <c r="KY51548" s="23"/>
    </row>
    <row r="51549" spans="36:311" x14ac:dyDescent="0.2">
      <c r="AJ51549" s="23"/>
      <c r="HH51549"/>
      <c r="IW51549" s="36"/>
      <c r="JI51549"/>
      <c r="JJ51549"/>
      <c r="KX51549" s="23"/>
      <c r="KY51549" s="23"/>
    </row>
    <row r="51550" spans="36:311" x14ac:dyDescent="0.2">
      <c r="AJ51550" s="23"/>
      <c r="HH51550"/>
      <c r="IW51550" s="36"/>
      <c r="JI51550"/>
      <c r="JJ51550"/>
      <c r="KX51550" s="23"/>
      <c r="KY51550" s="23"/>
    </row>
    <row r="51551" spans="36:311" x14ac:dyDescent="0.2">
      <c r="AJ51551" s="23"/>
      <c r="HH51551"/>
      <c r="IW51551" s="36"/>
      <c r="JI51551"/>
      <c r="JJ51551"/>
      <c r="KX51551" s="23"/>
      <c r="KY51551" s="23"/>
    </row>
    <row r="51552" spans="36:311" x14ac:dyDescent="0.2">
      <c r="AJ51552" s="23"/>
      <c r="HH51552"/>
      <c r="IW51552" s="36"/>
      <c r="JI51552"/>
      <c r="JJ51552"/>
      <c r="KX51552" s="23"/>
      <c r="KY51552" s="23"/>
    </row>
    <row r="51553" spans="36:311" x14ac:dyDescent="0.2">
      <c r="AJ51553" s="23"/>
      <c r="HH51553"/>
      <c r="IW51553" s="36"/>
      <c r="JI51553"/>
      <c r="JJ51553"/>
      <c r="KX51553" s="23"/>
      <c r="KY51553" s="23"/>
    </row>
    <row r="51554" spans="36:311" x14ac:dyDescent="0.2">
      <c r="AJ51554" s="23"/>
      <c r="HH51554"/>
      <c r="IW51554" s="36"/>
      <c r="JI51554"/>
      <c r="JJ51554"/>
      <c r="KX51554" s="23"/>
      <c r="KY51554" s="23"/>
    </row>
    <row r="51555" spans="36:311" x14ac:dyDescent="0.2">
      <c r="AJ51555" s="23"/>
      <c r="HH51555"/>
      <c r="IW51555" s="36"/>
      <c r="JI51555"/>
      <c r="JJ51555"/>
      <c r="KX51555" s="23"/>
      <c r="KY51555" s="23"/>
    </row>
    <row r="51556" spans="36:311" x14ac:dyDescent="0.2">
      <c r="AJ51556" s="23"/>
      <c r="HH51556"/>
      <c r="IW51556" s="36"/>
      <c r="JI51556"/>
      <c r="JJ51556"/>
      <c r="KX51556" s="23"/>
      <c r="KY51556" s="23"/>
    </row>
    <row r="51557" spans="36:311" x14ac:dyDescent="0.2">
      <c r="AJ51557" s="23"/>
      <c r="HH51557"/>
      <c r="IW51557" s="36"/>
      <c r="JI51557"/>
      <c r="JJ51557"/>
      <c r="KX51557" s="23"/>
      <c r="KY51557" s="23"/>
    </row>
    <row r="51558" spans="36:311" x14ac:dyDescent="0.2">
      <c r="AJ51558" s="23"/>
      <c r="HH51558"/>
      <c r="IW51558" s="36"/>
      <c r="JI51558"/>
      <c r="JJ51558"/>
      <c r="KX51558" s="23"/>
      <c r="KY51558" s="23"/>
    </row>
    <row r="51559" spans="36:311" x14ac:dyDescent="0.2">
      <c r="AJ51559" s="23"/>
      <c r="HH51559"/>
      <c r="IW51559" s="36"/>
      <c r="JI51559"/>
      <c r="JJ51559"/>
      <c r="KX51559" s="23"/>
      <c r="KY51559" s="23"/>
    </row>
    <row r="51560" spans="36:311" x14ac:dyDescent="0.2">
      <c r="AJ51560" s="23"/>
      <c r="HH51560"/>
      <c r="IW51560" s="36"/>
      <c r="JI51560"/>
      <c r="JJ51560"/>
      <c r="KX51560" s="23"/>
      <c r="KY51560" s="23"/>
    </row>
    <row r="51561" spans="36:311" x14ac:dyDescent="0.2">
      <c r="AJ51561" s="23"/>
      <c r="HH51561"/>
      <c r="IW51561" s="36"/>
      <c r="JI51561"/>
      <c r="JJ51561"/>
      <c r="KX51561" s="23"/>
      <c r="KY51561" s="23"/>
    </row>
    <row r="51562" spans="36:311" x14ac:dyDescent="0.2">
      <c r="AJ51562" s="23"/>
      <c r="HH51562"/>
      <c r="IW51562" s="36"/>
      <c r="JI51562"/>
      <c r="JJ51562"/>
      <c r="KX51562" s="23"/>
      <c r="KY51562" s="23"/>
    </row>
    <row r="51563" spans="36:311" x14ac:dyDescent="0.2">
      <c r="AJ51563" s="23"/>
      <c r="HH51563"/>
      <c r="IW51563" s="36"/>
      <c r="JI51563"/>
      <c r="JJ51563"/>
      <c r="KX51563" s="23"/>
      <c r="KY51563" s="23"/>
    </row>
    <row r="51564" spans="36:311" x14ac:dyDescent="0.2">
      <c r="AJ51564" s="23"/>
      <c r="HH51564"/>
      <c r="IW51564" s="36"/>
      <c r="JI51564"/>
      <c r="JJ51564"/>
      <c r="KX51564" s="23"/>
      <c r="KY51564" s="23"/>
    </row>
    <row r="51565" spans="36:311" x14ac:dyDescent="0.2">
      <c r="AJ51565" s="23"/>
      <c r="HH51565"/>
      <c r="IW51565" s="36"/>
      <c r="JI51565"/>
      <c r="JJ51565"/>
      <c r="KX51565" s="23"/>
      <c r="KY51565" s="23"/>
    </row>
    <row r="51566" spans="36:311" x14ac:dyDescent="0.2">
      <c r="AJ51566" s="23"/>
      <c r="HH51566"/>
      <c r="IW51566" s="36"/>
      <c r="JI51566"/>
      <c r="JJ51566"/>
      <c r="KX51566" s="23"/>
      <c r="KY51566" s="23"/>
    </row>
    <row r="51567" spans="36:311" x14ac:dyDescent="0.2">
      <c r="AJ51567" s="23"/>
      <c r="HH51567"/>
      <c r="IW51567" s="36"/>
      <c r="JI51567"/>
      <c r="JJ51567"/>
      <c r="KX51567" s="23"/>
      <c r="KY51567" s="23"/>
    </row>
    <row r="51568" spans="36:311" x14ac:dyDescent="0.2">
      <c r="AJ51568" s="23"/>
      <c r="HH51568"/>
      <c r="IW51568" s="36"/>
      <c r="JI51568"/>
      <c r="JJ51568"/>
      <c r="KX51568" s="23"/>
      <c r="KY51568" s="23"/>
    </row>
    <row r="51569" spans="36:311" x14ac:dyDescent="0.2">
      <c r="AJ51569" s="23"/>
      <c r="HH51569"/>
      <c r="IW51569" s="36"/>
      <c r="JI51569"/>
      <c r="JJ51569"/>
      <c r="KX51569" s="23"/>
      <c r="KY51569" s="23"/>
    </row>
    <row r="51570" spans="36:311" x14ac:dyDescent="0.2">
      <c r="AJ51570" s="23"/>
      <c r="HH51570"/>
      <c r="IW51570" s="36"/>
      <c r="JI51570"/>
      <c r="JJ51570"/>
      <c r="KX51570" s="23"/>
      <c r="KY51570" s="23"/>
    </row>
    <row r="51571" spans="36:311" x14ac:dyDescent="0.2">
      <c r="AJ51571" s="23"/>
      <c r="HH51571"/>
      <c r="IW51571" s="36"/>
      <c r="JI51571"/>
      <c r="JJ51571"/>
      <c r="KX51571" s="23"/>
      <c r="KY51571" s="23"/>
    </row>
    <row r="51572" spans="36:311" x14ac:dyDescent="0.2">
      <c r="AJ51572" s="23"/>
      <c r="HH51572"/>
      <c r="IW51572" s="36"/>
      <c r="JI51572"/>
      <c r="JJ51572"/>
      <c r="KX51572" s="23"/>
      <c r="KY51572" s="23"/>
    </row>
    <row r="51573" spans="36:311" x14ac:dyDescent="0.2">
      <c r="AJ51573" s="23"/>
      <c r="HH51573"/>
      <c r="IW51573" s="36"/>
      <c r="JI51573"/>
      <c r="JJ51573"/>
      <c r="KX51573" s="23"/>
      <c r="KY51573" s="23"/>
    </row>
    <row r="51574" spans="36:311" x14ac:dyDescent="0.2">
      <c r="AJ51574" s="23"/>
      <c r="HH51574"/>
      <c r="IW51574" s="36"/>
      <c r="JI51574"/>
      <c r="JJ51574"/>
      <c r="KX51574" s="23"/>
      <c r="KY51574" s="23"/>
    </row>
    <row r="51575" spans="36:311" x14ac:dyDescent="0.2">
      <c r="AJ51575" s="23"/>
      <c r="HH51575"/>
      <c r="IW51575" s="36"/>
      <c r="JI51575"/>
      <c r="JJ51575"/>
      <c r="KX51575" s="23"/>
      <c r="KY51575" s="23"/>
    </row>
    <row r="51576" spans="36:311" x14ac:dyDescent="0.2">
      <c r="AJ51576" s="23"/>
      <c r="HH51576"/>
      <c r="IW51576" s="36"/>
      <c r="JI51576"/>
      <c r="JJ51576"/>
      <c r="KX51576" s="23"/>
      <c r="KY51576" s="23"/>
    </row>
    <row r="51577" spans="36:311" x14ac:dyDescent="0.2">
      <c r="AJ51577" s="23"/>
      <c r="HH51577"/>
      <c r="IW51577" s="36"/>
      <c r="JI51577"/>
      <c r="JJ51577"/>
      <c r="KX51577" s="23"/>
      <c r="KY51577" s="23"/>
    </row>
    <row r="51578" spans="36:311" x14ac:dyDescent="0.2">
      <c r="AJ51578" s="23"/>
      <c r="HH51578"/>
      <c r="IW51578" s="36"/>
      <c r="JI51578"/>
      <c r="JJ51578"/>
      <c r="KX51578" s="23"/>
      <c r="KY51578" s="23"/>
    </row>
    <row r="51579" spans="36:311" x14ac:dyDescent="0.2">
      <c r="AJ51579" s="23"/>
      <c r="HH51579"/>
      <c r="IW51579" s="36"/>
      <c r="JI51579"/>
      <c r="JJ51579"/>
      <c r="KX51579" s="23"/>
      <c r="KY51579" s="23"/>
    </row>
    <row r="51580" spans="36:311" x14ac:dyDescent="0.2">
      <c r="AJ51580" s="23"/>
      <c r="HH51580"/>
      <c r="IW51580" s="36"/>
      <c r="JI51580"/>
      <c r="JJ51580"/>
      <c r="KX51580" s="23"/>
      <c r="KY51580" s="23"/>
    </row>
    <row r="51581" spans="36:311" x14ac:dyDescent="0.2">
      <c r="AJ51581" s="23"/>
      <c r="HH51581"/>
      <c r="IW51581" s="36"/>
      <c r="JI51581"/>
      <c r="JJ51581"/>
      <c r="KX51581" s="23"/>
      <c r="KY51581" s="23"/>
    </row>
    <row r="51582" spans="36:311" x14ac:dyDescent="0.2">
      <c r="AJ51582" s="23"/>
      <c r="HH51582"/>
      <c r="IW51582" s="36"/>
      <c r="JI51582"/>
      <c r="JJ51582"/>
      <c r="KX51582" s="23"/>
      <c r="KY51582" s="23"/>
    </row>
    <row r="51583" spans="36:311" x14ac:dyDescent="0.2">
      <c r="AJ51583" s="23"/>
      <c r="HH51583"/>
      <c r="IW51583" s="36"/>
      <c r="JI51583"/>
      <c r="JJ51583"/>
      <c r="KX51583" s="23"/>
      <c r="KY51583" s="23"/>
    </row>
    <row r="51584" spans="36:311" x14ac:dyDescent="0.2">
      <c r="AJ51584" s="23"/>
      <c r="HH51584"/>
      <c r="IW51584" s="36"/>
      <c r="JI51584"/>
      <c r="JJ51584"/>
      <c r="KX51584" s="23"/>
      <c r="KY51584" s="23"/>
    </row>
    <row r="51585" spans="36:311" x14ac:dyDescent="0.2">
      <c r="AJ51585" s="23"/>
      <c r="HH51585"/>
      <c r="IW51585" s="36"/>
      <c r="JI51585"/>
      <c r="JJ51585"/>
      <c r="KX51585" s="23"/>
      <c r="KY51585" s="23"/>
    </row>
    <row r="51586" spans="36:311" x14ac:dyDescent="0.2">
      <c r="AJ51586" s="23"/>
      <c r="HH51586"/>
      <c r="IW51586" s="36"/>
      <c r="JI51586"/>
      <c r="JJ51586"/>
      <c r="KX51586" s="23"/>
      <c r="KY51586" s="23"/>
    </row>
    <row r="51587" spans="36:311" x14ac:dyDescent="0.2">
      <c r="AJ51587" s="23"/>
      <c r="HH51587"/>
      <c r="IW51587" s="36"/>
      <c r="JI51587"/>
      <c r="JJ51587"/>
      <c r="KX51587" s="23"/>
      <c r="KY51587" s="23"/>
    </row>
    <row r="51588" spans="36:311" x14ac:dyDescent="0.2">
      <c r="AJ51588" s="23"/>
      <c r="HH51588"/>
      <c r="IW51588" s="36"/>
      <c r="JI51588"/>
      <c r="JJ51588"/>
      <c r="KX51588" s="23"/>
      <c r="KY51588" s="23"/>
    </row>
    <row r="51589" spans="36:311" x14ac:dyDescent="0.2">
      <c r="AJ51589" s="23"/>
      <c r="HH51589"/>
      <c r="IW51589" s="36"/>
      <c r="JI51589"/>
      <c r="JJ51589"/>
      <c r="KX51589" s="23"/>
      <c r="KY51589" s="23"/>
    </row>
    <row r="51590" spans="36:311" x14ac:dyDescent="0.2">
      <c r="AJ51590" s="23"/>
      <c r="HH51590"/>
      <c r="IW51590" s="36"/>
      <c r="JI51590"/>
      <c r="JJ51590"/>
      <c r="KX51590" s="23"/>
      <c r="KY51590" s="23"/>
    </row>
    <row r="51591" spans="36:311" x14ac:dyDescent="0.2">
      <c r="AJ51591" s="23"/>
      <c r="HH51591"/>
      <c r="IW51591" s="36"/>
      <c r="JI51591"/>
      <c r="JJ51591"/>
      <c r="KX51591" s="23"/>
      <c r="KY51591" s="23"/>
    </row>
    <row r="51592" spans="36:311" x14ac:dyDescent="0.2">
      <c r="AJ51592" s="23"/>
      <c r="HH51592"/>
      <c r="IW51592" s="36"/>
      <c r="JI51592"/>
      <c r="JJ51592"/>
      <c r="KX51592" s="23"/>
      <c r="KY51592" s="23"/>
    </row>
    <row r="51593" spans="36:311" x14ac:dyDescent="0.2">
      <c r="AJ51593" s="23"/>
      <c r="HH51593"/>
      <c r="IW51593" s="36"/>
      <c r="JI51593"/>
      <c r="JJ51593"/>
      <c r="KX51593" s="23"/>
      <c r="KY51593" s="23"/>
    </row>
    <row r="51594" spans="36:311" x14ac:dyDescent="0.2">
      <c r="AJ51594" s="23"/>
      <c r="HH51594"/>
      <c r="IW51594" s="36"/>
      <c r="JI51594"/>
      <c r="JJ51594"/>
      <c r="KX51594" s="23"/>
      <c r="KY51594" s="23"/>
    </row>
    <row r="51595" spans="36:311" x14ac:dyDescent="0.2">
      <c r="AJ51595" s="23"/>
      <c r="HH51595"/>
      <c r="IW51595" s="36"/>
      <c r="JI51595"/>
      <c r="JJ51595"/>
      <c r="KX51595" s="23"/>
      <c r="KY51595" s="23"/>
    </row>
    <row r="51596" spans="36:311" x14ac:dyDescent="0.2">
      <c r="AJ51596" s="23"/>
      <c r="HH51596"/>
      <c r="IW51596" s="36"/>
      <c r="JI51596"/>
      <c r="JJ51596"/>
      <c r="KX51596" s="23"/>
      <c r="KY51596" s="23"/>
    </row>
    <row r="51597" spans="36:311" x14ac:dyDescent="0.2">
      <c r="AJ51597" s="23"/>
      <c r="HH51597"/>
      <c r="IW51597" s="36"/>
      <c r="JI51597"/>
      <c r="JJ51597"/>
      <c r="KX51597" s="23"/>
      <c r="KY51597" s="23"/>
    </row>
    <row r="51598" spans="36:311" x14ac:dyDescent="0.2">
      <c r="AJ51598" s="23"/>
      <c r="HH51598"/>
      <c r="IW51598" s="36"/>
      <c r="JI51598"/>
      <c r="JJ51598"/>
      <c r="KX51598" s="23"/>
      <c r="KY51598" s="23"/>
    </row>
    <row r="51599" spans="36:311" x14ac:dyDescent="0.2">
      <c r="AJ51599" s="23"/>
      <c r="HH51599"/>
      <c r="IW51599" s="36"/>
      <c r="JI51599"/>
      <c r="JJ51599"/>
      <c r="KX51599" s="23"/>
      <c r="KY51599" s="23"/>
    </row>
    <row r="51600" spans="36:311" x14ac:dyDescent="0.2">
      <c r="AJ51600" s="23"/>
      <c r="HH51600"/>
      <c r="IW51600" s="36"/>
      <c r="JI51600"/>
      <c r="JJ51600"/>
      <c r="KX51600" s="23"/>
      <c r="KY51600" s="23"/>
    </row>
    <row r="51601" spans="36:311" x14ac:dyDescent="0.2">
      <c r="AJ51601" s="23"/>
      <c r="HH51601"/>
      <c r="IW51601" s="36"/>
      <c r="JI51601"/>
      <c r="JJ51601"/>
      <c r="KX51601" s="23"/>
      <c r="KY51601" s="23"/>
    </row>
    <row r="51602" spans="36:311" x14ac:dyDescent="0.2">
      <c r="AJ51602" s="23"/>
      <c r="HH51602"/>
      <c r="IW51602" s="36"/>
      <c r="JI51602"/>
      <c r="JJ51602"/>
      <c r="KX51602" s="23"/>
      <c r="KY51602" s="23"/>
    </row>
    <row r="51603" spans="36:311" x14ac:dyDescent="0.2">
      <c r="AJ51603" s="23"/>
      <c r="HH51603"/>
      <c r="IW51603" s="36"/>
      <c r="JI51603"/>
      <c r="JJ51603"/>
      <c r="KX51603" s="23"/>
      <c r="KY51603" s="23"/>
    </row>
    <row r="51604" spans="36:311" x14ac:dyDescent="0.2">
      <c r="AJ51604" s="23"/>
      <c r="HH51604"/>
      <c r="IW51604" s="36"/>
      <c r="JI51604"/>
      <c r="JJ51604"/>
      <c r="KX51604" s="23"/>
      <c r="KY51604" s="23"/>
    </row>
    <row r="51605" spans="36:311" x14ac:dyDescent="0.2">
      <c r="AJ51605" s="23"/>
      <c r="HH51605"/>
      <c r="IW51605" s="36"/>
      <c r="JI51605"/>
      <c r="JJ51605"/>
      <c r="KX51605" s="23"/>
      <c r="KY51605" s="23"/>
    </row>
    <row r="51606" spans="36:311" x14ac:dyDescent="0.2">
      <c r="AJ51606" s="23"/>
      <c r="HH51606"/>
      <c r="IW51606" s="36"/>
      <c r="JI51606"/>
      <c r="JJ51606"/>
      <c r="KX51606" s="23"/>
      <c r="KY51606" s="23"/>
    </row>
    <row r="51607" spans="36:311" x14ac:dyDescent="0.2">
      <c r="AJ51607" s="23"/>
      <c r="HH51607"/>
      <c r="IW51607" s="36"/>
      <c r="JI51607"/>
      <c r="JJ51607"/>
      <c r="KX51607" s="23"/>
      <c r="KY51607" s="23"/>
    </row>
    <row r="51608" spans="36:311" x14ac:dyDescent="0.2">
      <c r="AJ51608" s="23"/>
      <c r="HH51608"/>
      <c r="IW51608" s="36"/>
      <c r="JI51608"/>
      <c r="JJ51608"/>
      <c r="KX51608" s="23"/>
      <c r="KY51608" s="23"/>
    </row>
    <row r="51609" spans="36:311" x14ac:dyDescent="0.2">
      <c r="AJ51609" s="23"/>
      <c r="HH51609"/>
      <c r="IW51609" s="36"/>
      <c r="JI51609"/>
      <c r="JJ51609"/>
      <c r="KX51609" s="23"/>
      <c r="KY51609" s="23"/>
    </row>
    <row r="51610" spans="36:311" x14ac:dyDescent="0.2">
      <c r="AJ51610" s="23"/>
      <c r="HH51610"/>
      <c r="IW51610" s="36"/>
      <c r="JI51610"/>
      <c r="JJ51610"/>
      <c r="KX51610" s="23"/>
      <c r="KY51610" s="23"/>
    </row>
    <row r="51611" spans="36:311" x14ac:dyDescent="0.2">
      <c r="AJ51611" s="23"/>
      <c r="HH51611"/>
      <c r="IW51611" s="36"/>
      <c r="JI51611"/>
      <c r="JJ51611"/>
      <c r="KX51611" s="23"/>
      <c r="KY51611" s="23"/>
    </row>
    <row r="51612" spans="36:311" x14ac:dyDescent="0.2">
      <c r="AJ51612" s="23"/>
      <c r="HH51612"/>
      <c r="IW51612" s="36"/>
      <c r="JI51612"/>
      <c r="JJ51612"/>
      <c r="KX51612" s="23"/>
      <c r="KY51612" s="23"/>
    </row>
    <row r="51613" spans="36:311" x14ac:dyDescent="0.2">
      <c r="AJ51613" s="23"/>
      <c r="HH51613"/>
      <c r="IW51613" s="36"/>
      <c r="JI51613"/>
      <c r="JJ51613"/>
      <c r="KX51613" s="23"/>
      <c r="KY51613" s="23"/>
    </row>
    <row r="51614" spans="36:311" x14ac:dyDescent="0.2">
      <c r="AJ51614" s="23"/>
      <c r="HH51614"/>
      <c r="IW51614" s="36"/>
      <c r="JI51614"/>
      <c r="JJ51614"/>
      <c r="KX51614" s="23"/>
      <c r="KY51614" s="23"/>
    </row>
    <row r="51615" spans="36:311" x14ac:dyDescent="0.2">
      <c r="AJ51615" s="23"/>
      <c r="HH51615"/>
      <c r="IW51615" s="36"/>
      <c r="JI51615"/>
      <c r="JJ51615"/>
      <c r="KX51615" s="23"/>
      <c r="KY51615" s="23"/>
    </row>
    <row r="51616" spans="36:311" x14ac:dyDescent="0.2">
      <c r="AJ51616" s="23"/>
      <c r="HH51616"/>
      <c r="IW51616" s="36"/>
      <c r="JI51616"/>
      <c r="JJ51616"/>
      <c r="KX51616" s="23"/>
      <c r="KY51616" s="23"/>
    </row>
    <row r="51617" spans="36:311" x14ac:dyDescent="0.2">
      <c r="AJ51617" s="23"/>
      <c r="HH51617"/>
      <c r="IW51617" s="36"/>
      <c r="JI51617"/>
      <c r="JJ51617"/>
      <c r="KX51617" s="23"/>
      <c r="KY51617" s="23"/>
    </row>
    <row r="51618" spans="36:311" x14ac:dyDescent="0.2">
      <c r="AJ51618" s="23"/>
      <c r="HH51618"/>
      <c r="IW51618" s="36"/>
      <c r="JI51618"/>
      <c r="JJ51618"/>
      <c r="KX51618" s="23"/>
      <c r="KY51618" s="23"/>
    </row>
    <row r="51619" spans="36:311" x14ac:dyDescent="0.2">
      <c r="AJ51619" s="23"/>
      <c r="HH51619"/>
      <c r="IW51619" s="36"/>
      <c r="JI51619"/>
      <c r="JJ51619"/>
      <c r="KX51619" s="23"/>
      <c r="KY51619" s="23"/>
    </row>
    <row r="51620" spans="36:311" x14ac:dyDescent="0.2">
      <c r="AJ51620" s="23"/>
      <c r="HH51620"/>
      <c r="IW51620" s="36"/>
      <c r="JI51620"/>
      <c r="JJ51620"/>
      <c r="KX51620" s="23"/>
      <c r="KY51620" s="23"/>
    </row>
    <row r="51621" spans="36:311" x14ac:dyDescent="0.2">
      <c r="AJ51621" s="23"/>
      <c r="HH51621"/>
      <c r="IW51621" s="36"/>
      <c r="JI51621"/>
      <c r="JJ51621"/>
      <c r="KX51621" s="23"/>
      <c r="KY51621" s="23"/>
    </row>
    <row r="51622" spans="36:311" x14ac:dyDescent="0.2">
      <c r="AJ51622" s="23"/>
      <c r="HH51622"/>
      <c r="IW51622" s="36"/>
      <c r="JI51622"/>
      <c r="JJ51622"/>
      <c r="KX51622" s="23"/>
      <c r="KY51622" s="23"/>
    </row>
    <row r="51623" spans="36:311" x14ac:dyDescent="0.2">
      <c r="AJ51623" s="23"/>
      <c r="HH51623"/>
      <c r="IW51623" s="36"/>
      <c r="JI51623"/>
      <c r="JJ51623"/>
      <c r="KX51623" s="23"/>
      <c r="KY51623" s="23"/>
    </row>
    <row r="51624" spans="36:311" x14ac:dyDescent="0.2">
      <c r="AJ51624" s="23"/>
      <c r="HH51624"/>
      <c r="IW51624" s="36"/>
      <c r="JI51624"/>
      <c r="JJ51624"/>
      <c r="KX51624" s="23"/>
      <c r="KY51624" s="23"/>
    </row>
    <row r="51625" spans="36:311" x14ac:dyDescent="0.2">
      <c r="AJ51625" s="23"/>
      <c r="HH51625"/>
      <c r="IW51625" s="36"/>
      <c r="JI51625"/>
      <c r="JJ51625"/>
      <c r="KX51625" s="23"/>
      <c r="KY51625" s="23"/>
    </row>
    <row r="51626" spans="36:311" x14ac:dyDescent="0.2">
      <c r="AJ51626" s="23"/>
      <c r="HH51626"/>
      <c r="IW51626" s="36"/>
      <c r="JI51626"/>
      <c r="JJ51626"/>
      <c r="KX51626" s="23"/>
      <c r="KY51626" s="23"/>
    </row>
    <row r="51627" spans="36:311" x14ac:dyDescent="0.2">
      <c r="AJ51627" s="23"/>
      <c r="HH51627"/>
      <c r="IW51627" s="36"/>
      <c r="JI51627"/>
      <c r="JJ51627"/>
      <c r="KX51627" s="23"/>
      <c r="KY51627" s="23"/>
    </row>
    <row r="51628" spans="36:311" x14ac:dyDescent="0.2">
      <c r="AJ51628" s="23"/>
      <c r="HH51628"/>
      <c r="IW51628" s="36"/>
      <c r="JI51628"/>
      <c r="JJ51628"/>
      <c r="KX51628" s="23"/>
      <c r="KY51628" s="23"/>
    </row>
    <row r="51629" spans="36:311" x14ac:dyDescent="0.2">
      <c r="AJ51629" s="23"/>
      <c r="HH51629"/>
      <c r="IW51629" s="36"/>
      <c r="JI51629"/>
      <c r="JJ51629"/>
      <c r="KX51629" s="23"/>
      <c r="KY51629" s="23"/>
    </row>
    <row r="51630" spans="36:311" x14ac:dyDescent="0.2">
      <c r="AJ51630" s="23"/>
      <c r="HH51630"/>
      <c r="IW51630" s="36"/>
      <c r="JI51630"/>
      <c r="JJ51630"/>
      <c r="KX51630" s="23"/>
      <c r="KY51630" s="23"/>
    </row>
    <row r="51631" spans="36:311" x14ac:dyDescent="0.2">
      <c r="AJ51631" s="23"/>
      <c r="HH51631"/>
      <c r="IW51631" s="36"/>
      <c r="JI51631"/>
      <c r="JJ51631"/>
      <c r="KX51631" s="23"/>
      <c r="KY51631" s="23"/>
    </row>
    <row r="51632" spans="36:311" x14ac:dyDescent="0.2">
      <c r="AJ51632" s="23"/>
      <c r="HH51632"/>
      <c r="IW51632" s="36"/>
      <c r="JI51632"/>
      <c r="JJ51632"/>
      <c r="KX51632" s="23"/>
      <c r="KY51632" s="23"/>
    </row>
    <row r="51633" spans="36:311" x14ac:dyDescent="0.2">
      <c r="AJ51633" s="23"/>
      <c r="HH51633"/>
      <c r="IW51633" s="36"/>
      <c r="JI51633"/>
      <c r="JJ51633"/>
      <c r="KX51633" s="23"/>
      <c r="KY51633" s="23"/>
    </row>
    <row r="51634" spans="36:311" x14ac:dyDescent="0.2">
      <c r="AJ51634" s="23"/>
      <c r="HH51634"/>
      <c r="IW51634" s="36"/>
      <c r="JI51634"/>
      <c r="JJ51634"/>
      <c r="KX51634" s="23"/>
      <c r="KY51634" s="23"/>
    </row>
    <row r="51635" spans="36:311" x14ac:dyDescent="0.2">
      <c r="AJ51635" s="23"/>
      <c r="HH51635"/>
      <c r="IW51635" s="36"/>
      <c r="JI51635"/>
      <c r="JJ51635"/>
      <c r="KX51635" s="23"/>
      <c r="KY51635" s="23"/>
    </row>
    <row r="51636" spans="36:311" x14ac:dyDescent="0.2">
      <c r="AJ51636" s="23"/>
      <c r="HH51636"/>
      <c r="IW51636" s="36"/>
      <c r="JI51636"/>
      <c r="JJ51636"/>
      <c r="KX51636" s="23"/>
      <c r="KY51636" s="23"/>
    </row>
    <row r="51637" spans="36:311" x14ac:dyDescent="0.2">
      <c r="AJ51637" s="23"/>
      <c r="HH51637"/>
      <c r="IW51637" s="36"/>
      <c r="JI51637"/>
      <c r="JJ51637"/>
      <c r="KX51637" s="23"/>
      <c r="KY51637" s="23"/>
    </row>
    <row r="51638" spans="36:311" x14ac:dyDescent="0.2">
      <c r="AJ51638" s="23"/>
      <c r="HH51638"/>
      <c r="IW51638" s="36"/>
      <c r="JI51638"/>
      <c r="JJ51638"/>
      <c r="KX51638" s="23"/>
      <c r="KY51638" s="23"/>
    </row>
    <row r="51639" spans="36:311" x14ac:dyDescent="0.2">
      <c r="AJ51639" s="23"/>
      <c r="HH51639"/>
      <c r="IW51639" s="36"/>
      <c r="JI51639"/>
      <c r="JJ51639"/>
      <c r="KX51639" s="23"/>
      <c r="KY51639" s="23"/>
    </row>
    <row r="51640" spans="36:311" x14ac:dyDescent="0.2">
      <c r="AJ51640" s="23"/>
      <c r="HH51640"/>
      <c r="IW51640" s="36"/>
      <c r="JI51640"/>
      <c r="JJ51640"/>
      <c r="KX51640" s="23"/>
      <c r="KY51640" s="23"/>
    </row>
    <row r="51641" spans="36:311" x14ac:dyDescent="0.2">
      <c r="AJ51641" s="23"/>
      <c r="HH51641"/>
      <c r="IW51641" s="36"/>
      <c r="JI51641"/>
      <c r="JJ51641"/>
      <c r="KX51641" s="23"/>
      <c r="KY51641" s="23"/>
    </row>
    <row r="51642" spans="36:311" x14ac:dyDescent="0.2">
      <c r="AJ51642" s="23"/>
      <c r="HH51642"/>
      <c r="IW51642" s="36"/>
      <c r="JI51642"/>
      <c r="JJ51642"/>
      <c r="KX51642" s="23"/>
      <c r="KY51642" s="23"/>
    </row>
    <row r="51643" spans="36:311" x14ac:dyDescent="0.2">
      <c r="AJ51643" s="23"/>
      <c r="HH51643"/>
      <c r="IW51643" s="36"/>
      <c r="JI51643"/>
      <c r="JJ51643"/>
      <c r="KX51643" s="23"/>
      <c r="KY51643" s="23"/>
    </row>
    <row r="51644" spans="36:311" x14ac:dyDescent="0.2">
      <c r="AJ51644" s="23"/>
      <c r="HH51644"/>
      <c r="IW51644" s="36"/>
      <c r="JI51644"/>
      <c r="JJ51644"/>
      <c r="KX51644" s="23"/>
      <c r="KY51644" s="23"/>
    </row>
    <row r="51645" spans="36:311" x14ac:dyDescent="0.2">
      <c r="AJ51645" s="23"/>
      <c r="HH51645"/>
      <c r="IW51645" s="36"/>
      <c r="JI51645"/>
      <c r="JJ51645"/>
      <c r="KX51645" s="23"/>
      <c r="KY51645" s="23"/>
    </row>
    <row r="51646" spans="36:311" x14ac:dyDescent="0.2">
      <c r="AJ51646" s="23"/>
      <c r="HH51646"/>
      <c r="IW51646" s="36"/>
      <c r="JI51646"/>
      <c r="JJ51646"/>
      <c r="KX51646" s="23"/>
      <c r="KY51646" s="23"/>
    </row>
    <row r="51647" spans="36:311" x14ac:dyDescent="0.2">
      <c r="AJ51647" s="23"/>
      <c r="HH51647"/>
      <c r="IW51647" s="36"/>
      <c r="JI51647"/>
      <c r="JJ51647"/>
      <c r="KX51647" s="23"/>
      <c r="KY51647" s="23"/>
    </row>
    <row r="51648" spans="36:311" x14ac:dyDescent="0.2">
      <c r="AJ51648" s="23"/>
      <c r="HH51648"/>
      <c r="IW51648" s="36"/>
      <c r="JI51648"/>
      <c r="JJ51648"/>
      <c r="KX51648" s="23"/>
      <c r="KY51648" s="23"/>
    </row>
    <row r="51649" spans="36:311" x14ac:dyDescent="0.2">
      <c r="AJ51649" s="23"/>
      <c r="HH51649"/>
      <c r="IW51649" s="36"/>
      <c r="JI51649"/>
      <c r="JJ51649"/>
      <c r="KX51649" s="23"/>
      <c r="KY51649" s="23"/>
    </row>
    <row r="51650" spans="36:311" x14ac:dyDescent="0.2">
      <c r="AJ51650" s="23"/>
      <c r="HH51650"/>
      <c r="IW51650" s="36"/>
      <c r="JI51650"/>
      <c r="JJ51650"/>
      <c r="KX51650" s="23"/>
      <c r="KY51650" s="23"/>
    </row>
    <row r="51651" spans="36:311" x14ac:dyDescent="0.2">
      <c r="AJ51651" s="23"/>
      <c r="HH51651"/>
      <c r="IW51651" s="36"/>
      <c r="JI51651"/>
      <c r="JJ51651"/>
      <c r="KX51651" s="23"/>
      <c r="KY51651" s="23"/>
    </row>
    <row r="51652" spans="36:311" x14ac:dyDescent="0.2">
      <c r="AJ51652" s="23"/>
      <c r="HH51652"/>
      <c r="IW51652" s="36"/>
      <c r="JI51652"/>
      <c r="JJ51652"/>
      <c r="KX51652" s="23"/>
      <c r="KY51652" s="23"/>
    </row>
    <row r="51653" spans="36:311" x14ac:dyDescent="0.2">
      <c r="AJ51653" s="23"/>
      <c r="HH51653"/>
      <c r="IW51653" s="36"/>
      <c r="JI51653"/>
      <c r="JJ51653"/>
      <c r="KX51653" s="23"/>
      <c r="KY51653" s="23"/>
    </row>
    <row r="51654" spans="36:311" x14ac:dyDescent="0.2">
      <c r="AJ51654" s="23"/>
      <c r="HH51654"/>
      <c r="IW51654" s="36"/>
      <c r="JI51654"/>
      <c r="JJ51654"/>
      <c r="KX51654" s="23"/>
      <c r="KY51654" s="23"/>
    </row>
    <row r="51655" spans="36:311" x14ac:dyDescent="0.2">
      <c r="AJ51655" s="23"/>
      <c r="HH51655"/>
      <c r="IW51655" s="36"/>
      <c r="JI51655"/>
      <c r="JJ51655"/>
      <c r="KX51655" s="23"/>
      <c r="KY51655" s="23"/>
    </row>
    <row r="51656" spans="36:311" x14ac:dyDescent="0.2">
      <c r="AJ51656" s="23"/>
      <c r="HH51656"/>
      <c r="IW51656" s="36"/>
      <c r="JI51656"/>
      <c r="JJ51656"/>
      <c r="KX51656" s="23"/>
      <c r="KY51656" s="23"/>
    </row>
    <row r="51657" spans="36:311" x14ac:dyDescent="0.2">
      <c r="AJ51657" s="23"/>
      <c r="HH51657"/>
      <c r="IW51657" s="36"/>
      <c r="JI51657"/>
      <c r="JJ51657"/>
      <c r="KX51657" s="23"/>
      <c r="KY51657" s="23"/>
    </row>
    <row r="51658" spans="36:311" x14ac:dyDescent="0.2">
      <c r="AJ51658" s="23"/>
      <c r="HH51658"/>
      <c r="IW51658" s="36"/>
      <c r="JI51658"/>
      <c r="JJ51658"/>
      <c r="KX51658" s="23"/>
      <c r="KY51658" s="23"/>
    </row>
    <row r="51659" spans="36:311" x14ac:dyDescent="0.2">
      <c r="AJ51659" s="23"/>
      <c r="HH51659"/>
      <c r="IW51659" s="36"/>
      <c r="JI51659"/>
      <c r="JJ51659"/>
      <c r="KX51659" s="23"/>
      <c r="KY51659" s="23"/>
    </row>
    <row r="51660" spans="36:311" x14ac:dyDescent="0.2">
      <c r="AJ51660" s="23"/>
      <c r="HH51660"/>
      <c r="IW51660" s="36"/>
      <c r="JI51660"/>
      <c r="JJ51660"/>
      <c r="KX51660" s="23"/>
      <c r="KY51660" s="23"/>
    </row>
    <row r="51661" spans="36:311" x14ac:dyDescent="0.2">
      <c r="AJ51661" s="23"/>
      <c r="HH51661"/>
      <c r="IW51661" s="36"/>
      <c r="JI51661"/>
      <c r="JJ51661"/>
      <c r="KX51661" s="23"/>
      <c r="KY51661" s="23"/>
    </row>
    <row r="51662" spans="36:311" x14ac:dyDescent="0.2">
      <c r="AJ51662" s="23"/>
      <c r="HH51662"/>
      <c r="IW51662" s="36"/>
      <c r="JI51662"/>
      <c r="JJ51662"/>
      <c r="KX51662" s="23"/>
      <c r="KY51662" s="23"/>
    </row>
    <row r="51663" spans="36:311" x14ac:dyDescent="0.2">
      <c r="AJ51663" s="23"/>
      <c r="HH51663"/>
      <c r="IW51663" s="36"/>
      <c r="JI51663"/>
      <c r="JJ51663"/>
      <c r="KX51663" s="23"/>
      <c r="KY51663" s="23"/>
    </row>
    <row r="51664" spans="36:311" x14ac:dyDescent="0.2">
      <c r="AJ51664" s="23"/>
      <c r="HH51664"/>
      <c r="IW51664" s="36"/>
      <c r="JI51664"/>
      <c r="JJ51664"/>
      <c r="KX51664" s="23"/>
      <c r="KY51664" s="23"/>
    </row>
    <row r="51665" spans="36:311" x14ac:dyDescent="0.2">
      <c r="AJ51665" s="23"/>
      <c r="HH51665"/>
      <c r="IW51665" s="36"/>
      <c r="JI51665"/>
      <c r="JJ51665"/>
      <c r="KX51665" s="23"/>
      <c r="KY51665" s="23"/>
    </row>
    <row r="51666" spans="36:311" x14ac:dyDescent="0.2">
      <c r="AJ51666" s="23"/>
      <c r="HH51666"/>
      <c r="IW51666" s="36"/>
      <c r="JI51666"/>
      <c r="JJ51666"/>
      <c r="KX51666" s="23"/>
      <c r="KY51666" s="23"/>
    </row>
    <row r="51667" spans="36:311" x14ac:dyDescent="0.2">
      <c r="AJ51667" s="23"/>
      <c r="HH51667"/>
      <c r="IW51667" s="36"/>
      <c r="JI51667"/>
      <c r="JJ51667"/>
      <c r="KX51667" s="23"/>
      <c r="KY51667" s="23"/>
    </row>
    <row r="51668" spans="36:311" x14ac:dyDescent="0.2">
      <c r="AJ51668" s="23"/>
      <c r="HH51668"/>
      <c r="IW51668" s="36"/>
      <c r="JI51668"/>
      <c r="JJ51668"/>
      <c r="KX51668" s="23"/>
      <c r="KY51668" s="23"/>
    </row>
    <row r="51669" spans="36:311" x14ac:dyDescent="0.2">
      <c r="AJ51669" s="23"/>
      <c r="HH51669"/>
      <c r="IW51669" s="36"/>
      <c r="JI51669"/>
      <c r="JJ51669"/>
      <c r="KX51669" s="23"/>
      <c r="KY51669" s="23"/>
    </row>
    <row r="51670" spans="36:311" x14ac:dyDescent="0.2">
      <c r="AJ51670" s="23"/>
      <c r="HH51670"/>
      <c r="IW51670" s="36"/>
      <c r="JI51670"/>
      <c r="JJ51670"/>
      <c r="KX51670" s="23"/>
      <c r="KY51670" s="23"/>
    </row>
    <row r="51671" spans="36:311" x14ac:dyDescent="0.2">
      <c r="AJ51671" s="23"/>
      <c r="HH51671"/>
      <c r="IW51671" s="36"/>
      <c r="JI51671"/>
      <c r="JJ51671"/>
      <c r="KX51671" s="23"/>
      <c r="KY51671" s="23"/>
    </row>
    <row r="51672" spans="36:311" x14ac:dyDescent="0.2">
      <c r="AJ51672" s="23"/>
      <c r="HH51672"/>
      <c r="IW51672" s="36"/>
      <c r="JI51672"/>
      <c r="JJ51672"/>
      <c r="KX51672" s="23"/>
      <c r="KY51672" s="23"/>
    </row>
    <row r="51673" spans="36:311" x14ac:dyDescent="0.2">
      <c r="AJ51673" s="23"/>
      <c r="HH51673"/>
      <c r="IW51673" s="36"/>
      <c r="JI51673"/>
      <c r="JJ51673"/>
      <c r="KX51673" s="23"/>
      <c r="KY51673" s="23"/>
    </row>
    <row r="51674" spans="36:311" x14ac:dyDescent="0.2">
      <c r="AJ51674" s="23"/>
      <c r="HH51674"/>
      <c r="IW51674" s="36"/>
      <c r="JI51674"/>
      <c r="JJ51674"/>
      <c r="KX51674" s="23"/>
      <c r="KY51674" s="23"/>
    </row>
    <row r="51675" spans="36:311" x14ac:dyDescent="0.2">
      <c r="AJ51675" s="23"/>
      <c r="HH51675"/>
      <c r="IW51675" s="36"/>
      <c r="JI51675"/>
      <c r="JJ51675"/>
      <c r="KX51675" s="23"/>
      <c r="KY51675" s="23"/>
    </row>
    <row r="51676" spans="36:311" x14ac:dyDescent="0.2">
      <c r="AJ51676" s="23"/>
      <c r="HH51676"/>
      <c r="IW51676" s="36"/>
      <c r="JI51676"/>
      <c r="JJ51676"/>
      <c r="KX51676" s="23"/>
      <c r="KY51676" s="23"/>
    </row>
    <row r="51677" spans="36:311" x14ac:dyDescent="0.2">
      <c r="AJ51677" s="23"/>
      <c r="HH51677"/>
      <c r="IW51677" s="36"/>
      <c r="JI51677"/>
      <c r="JJ51677"/>
      <c r="KX51677" s="23"/>
      <c r="KY51677" s="23"/>
    </row>
    <row r="51678" spans="36:311" x14ac:dyDescent="0.2">
      <c r="AJ51678" s="23"/>
      <c r="HH51678"/>
      <c r="IW51678" s="36"/>
      <c r="JI51678"/>
      <c r="JJ51678"/>
      <c r="KX51678" s="23"/>
      <c r="KY51678" s="23"/>
    </row>
    <row r="51679" spans="36:311" x14ac:dyDescent="0.2">
      <c r="AJ51679" s="23"/>
      <c r="HH51679"/>
      <c r="IW51679" s="36"/>
      <c r="JI51679"/>
      <c r="JJ51679"/>
      <c r="KX51679" s="23"/>
      <c r="KY51679" s="23"/>
    </row>
    <row r="51680" spans="36:311" x14ac:dyDescent="0.2">
      <c r="AJ51680" s="23"/>
      <c r="HH51680"/>
      <c r="IW51680" s="36"/>
      <c r="JI51680"/>
      <c r="JJ51680"/>
      <c r="KX51680" s="23"/>
      <c r="KY51680" s="23"/>
    </row>
    <row r="51681" spans="36:311" x14ac:dyDescent="0.2">
      <c r="AJ51681" s="23"/>
      <c r="HH51681"/>
      <c r="IW51681" s="36"/>
      <c r="JI51681"/>
      <c r="JJ51681"/>
      <c r="KX51681" s="23"/>
      <c r="KY51681" s="23"/>
    </row>
    <row r="51682" spans="36:311" x14ac:dyDescent="0.2">
      <c r="AJ51682" s="23"/>
      <c r="HH51682"/>
      <c r="IW51682" s="36"/>
      <c r="JI51682"/>
      <c r="JJ51682"/>
      <c r="KX51682" s="23"/>
      <c r="KY51682" s="23"/>
    </row>
    <row r="51683" spans="36:311" x14ac:dyDescent="0.2">
      <c r="AJ51683" s="23"/>
      <c r="HH51683"/>
      <c r="IW51683" s="36"/>
      <c r="JI51683"/>
      <c r="JJ51683"/>
      <c r="KX51683" s="23"/>
      <c r="KY51683" s="23"/>
    </row>
    <row r="51684" spans="36:311" x14ac:dyDescent="0.2">
      <c r="AJ51684" s="23"/>
      <c r="HH51684"/>
      <c r="IW51684" s="36"/>
      <c r="JI51684"/>
      <c r="JJ51684"/>
      <c r="KX51684" s="23"/>
      <c r="KY51684" s="23"/>
    </row>
    <row r="51685" spans="36:311" x14ac:dyDescent="0.2">
      <c r="AJ51685" s="23"/>
      <c r="HH51685"/>
      <c r="IW51685" s="36"/>
      <c r="JI51685"/>
      <c r="JJ51685"/>
      <c r="KX51685" s="23"/>
      <c r="KY51685" s="23"/>
    </row>
    <row r="51686" spans="36:311" x14ac:dyDescent="0.2">
      <c r="AJ51686" s="23"/>
      <c r="HH51686"/>
      <c r="IW51686" s="36"/>
      <c r="JI51686"/>
      <c r="JJ51686"/>
      <c r="KX51686" s="23"/>
      <c r="KY51686" s="23"/>
    </row>
    <row r="51687" spans="36:311" x14ac:dyDescent="0.2">
      <c r="AJ51687" s="23"/>
      <c r="HH51687"/>
      <c r="IW51687" s="36"/>
      <c r="JI51687"/>
      <c r="JJ51687"/>
      <c r="KX51687" s="23"/>
      <c r="KY51687" s="23"/>
    </row>
    <row r="51688" spans="36:311" x14ac:dyDescent="0.2">
      <c r="AJ51688" s="23"/>
      <c r="HH51688"/>
      <c r="IW51688" s="36"/>
      <c r="JI51688"/>
      <c r="JJ51688"/>
      <c r="KX51688" s="23"/>
      <c r="KY51688" s="23"/>
    </row>
    <row r="51689" spans="36:311" x14ac:dyDescent="0.2">
      <c r="AJ51689" s="23"/>
      <c r="HH51689"/>
      <c r="IW51689" s="36"/>
      <c r="JI51689"/>
      <c r="JJ51689"/>
      <c r="KX51689" s="23"/>
      <c r="KY51689" s="23"/>
    </row>
    <row r="51690" spans="36:311" x14ac:dyDescent="0.2">
      <c r="AJ51690" s="23"/>
      <c r="HH51690"/>
      <c r="IW51690" s="36"/>
      <c r="JI51690"/>
      <c r="JJ51690"/>
      <c r="KX51690" s="23"/>
      <c r="KY51690" s="23"/>
    </row>
    <row r="51691" spans="36:311" x14ac:dyDescent="0.2">
      <c r="AJ51691" s="23"/>
      <c r="HH51691"/>
      <c r="IW51691" s="36"/>
      <c r="JI51691"/>
      <c r="JJ51691"/>
      <c r="KX51691" s="23"/>
      <c r="KY51691" s="23"/>
    </row>
    <row r="51692" spans="36:311" x14ac:dyDescent="0.2">
      <c r="AJ51692" s="23"/>
      <c r="HH51692"/>
      <c r="IW51692" s="36"/>
      <c r="JI51692"/>
      <c r="JJ51692"/>
      <c r="KX51692" s="23"/>
      <c r="KY51692" s="23"/>
    </row>
    <row r="51693" spans="36:311" x14ac:dyDescent="0.2">
      <c r="AJ51693" s="23"/>
      <c r="HH51693"/>
      <c r="IW51693" s="36"/>
      <c r="JI51693"/>
      <c r="JJ51693"/>
      <c r="KX51693" s="23"/>
      <c r="KY51693" s="23"/>
    </row>
    <row r="51694" spans="36:311" x14ac:dyDescent="0.2">
      <c r="AJ51694" s="23"/>
      <c r="HH51694"/>
      <c r="IW51694" s="36"/>
      <c r="JI51694"/>
      <c r="JJ51694"/>
      <c r="KX51694" s="23"/>
      <c r="KY51694" s="23"/>
    </row>
    <row r="51695" spans="36:311" x14ac:dyDescent="0.2">
      <c r="AJ51695" s="23"/>
      <c r="HH51695"/>
      <c r="IW51695" s="36"/>
      <c r="JI51695"/>
      <c r="JJ51695"/>
      <c r="KX51695" s="23"/>
      <c r="KY51695" s="23"/>
    </row>
    <row r="51696" spans="36:311" x14ac:dyDescent="0.2">
      <c r="AJ51696" s="23"/>
      <c r="HH51696"/>
      <c r="IW51696" s="36"/>
      <c r="JI51696"/>
      <c r="JJ51696"/>
      <c r="KX51696" s="23"/>
      <c r="KY51696" s="23"/>
    </row>
    <row r="51697" spans="36:311" x14ac:dyDescent="0.2">
      <c r="AJ51697" s="23"/>
      <c r="HH51697"/>
      <c r="IW51697" s="36"/>
      <c r="JI51697"/>
      <c r="JJ51697"/>
      <c r="KX51697" s="23"/>
      <c r="KY51697" s="23"/>
    </row>
    <row r="51698" spans="36:311" x14ac:dyDescent="0.2">
      <c r="AJ51698" s="23"/>
      <c r="HH51698"/>
      <c r="IW51698" s="36"/>
      <c r="JI51698"/>
      <c r="JJ51698"/>
      <c r="KX51698" s="23"/>
      <c r="KY51698" s="23"/>
    </row>
    <row r="51699" spans="36:311" x14ac:dyDescent="0.2">
      <c r="AJ51699" s="23"/>
      <c r="HH51699"/>
      <c r="IW51699" s="36"/>
      <c r="JI51699"/>
      <c r="JJ51699"/>
      <c r="KX51699" s="23"/>
      <c r="KY51699" s="23"/>
    </row>
    <row r="51700" spans="36:311" x14ac:dyDescent="0.2">
      <c r="AJ51700" s="23"/>
      <c r="HH51700"/>
      <c r="IW51700" s="36"/>
      <c r="JI51700"/>
      <c r="JJ51700"/>
      <c r="KX51700" s="23"/>
      <c r="KY51700" s="23"/>
    </row>
    <row r="51701" spans="36:311" x14ac:dyDescent="0.2">
      <c r="AJ51701" s="23"/>
      <c r="HH51701"/>
      <c r="IW51701" s="36"/>
      <c r="JI51701"/>
      <c r="JJ51701"/>
      <c r="KX51701" s="23"/>
      <c r="KY51701" s="23"/>
    </row>
    <row r="51702" spans="36:311" x14ac:dyDescent="0.2">
      <c r="AJ51702" s="23"/>
      <c r="HH51702"/>
      <c r="IW51702" s="36"/>
      <c r="JI51702"/>
      <c r="JJ51702"/>
      <c r="KX51702" s="23"/>
      <c r="KY51702" s="23"/>
    </row>
    <row r="51703" spans="36:311" x14ac:dyDescent="0.2">
      <c r="AJ51703" s="23"/>
      <c r="HH51703"/>
      <c r="IW51703" s="36"/>
      <c r="JI51703"/>
      <c r="JJ51703"/>
      <c r="KX51703" s="23"/>
      <c r="KY51703" s="23"/>
    </row>
    <row r="51704" spans="36:311" x14ac:dyDescent="0.2">
      <c r="AJ51704" s="23"/>
      <c r="HH51704"/>
      <c r="IW51704" s="36"/>
      <c r="JI51704"/>
      <c r="JJ51704"/>
      <c r="KX51704" s="23"/>
      <c r="KY51704" s="23"/>
    </row>
    <row r="51705" spans="36:311" x14ac:dyDescent="0.2">
      <c r="AJ51705" s="23"/>
      <c r="HH51705"/>
      <c r="IW51705" s="36"/>
      <c r="JI51705"/>
      <c r="JJ51705"/>
      <c r="KX51705" s="23"/>
      <c r="KY51705" s="23"/>
    </row>
    <row r="51706" spans="36:311" x14ac:dyDescent="0.2">
      <c r="AJ51706" s="23"/>
      <c r="HH51706"/>
      <c r="IW51706" s="36"/>
      <c r="JI51706"/>
      <c r="JJ51706"/>
      <c r="KX51706" s="23"/>
      <c r="KY51706" s="23"/>
    </row>
    <row r="51707" spans="36:311" x14ac:dyDescent="0.2">
      <c r="AJ51707" s="23"/>
      <c r="HH51707"/>
      <c r="IW51707" s="36"/>
      <c r="JI51707"/>
      <c r="JJ51707"/>
      <c r="KX51707" s="23"/>
      <c r="KY51707" s="23"/>
    </row>
    <row r="51708" spans="36:311" x14ac:dyDescent="0.2">
      <c r="AJ51708" s="23"/>
      <c r="HH51708"/>
      <c r="IW51708" s="36"/>
      <c r="JI51708"/>
      <c r="JJ51708"/>
      <c r="KX51708" s="23"/>
      <c r="KY51708" s="23"/>
    </row>
    <row r="51709" spans="36:311" x14ac:dyDescent="0.2">
      <c r="AJ51709" s="23"/>
      <c r="HH51709"/>
      <c r="IW51709" s="36"/>
      <c r="JI51709"/>
      <c r="JJ51709"/>
      <c r="KX51709" s="23"/>
      <c r="KY51709" s="23"/>
    </row>
    <row r="51710" spans="36:311" x14ac:dyDescent="0.2">
      <c r="AJ51710" s="23"/>
      <c r="HH51710"/>
      <c r="IW51710" s="36"/>
      <c r="JI51710"/>
      <c r="JJ51710"/>
      <c r="KX51710" s="23"/>
      <c r="KY51710" s="23"/>
    </row>
    <row r="51711" spans="36:311" x14ac:dyDescent="0.2">
      <c r="AJ51711" s="23"/>
      <c r="HH51711"/>
      <c r="IW51711" s="36"/>
      <c r="JI51711"/>
      <c r="JJ51711"/>
      <c r="KX51711" s="23"/>
      <c r="KY51711" s="23"/>
    </row>
    <row r="51712" spans="36:311" x14ac:dyDescent="0.2">
      <c r="AJ51712" s="23"/>
      <c r="HH51712"/>
      <c r="IW51712" s="36"/>
      <c r="JI51712"/>
      <c r="JJ51712"/>
      <c r="KX51712" s="23"/>
      <c r="KY51712" s="23"/>
    </row>
    <row r="51713" spans="36:311" x14ac:dyDescent="0.2">
      <c r="AJ51713" s="23"/>
      <c r="HH51713"/>
      <c r="IW51713" s="36"/>
      <c r="JI51713"/>
      <c r="JJ51713"/>
      <c r="KX51713" s="23"/>
      <c r="KY51713" s="23"/>
    </row>
    <row r="51714" spans="36:311" x14ac:dyDescent="0.2">
      <c r="AJ51714" s="23"/>
      <c r="HH51714"/>
      <c r="IW51714" s="36"/>
      <c r="JI51714"/>
      <c r="JJ51714"/>
      <c r="KX51714" s="23"/>
      <c r="KY51714" s="23"/>
    </row>
    <row r="51715" spans="36:311" x14ac:dyDescent="0.2">
      <c r="AJ51715" s="23"/>
      <c r="HH51715"/>
      <c r="IW51715" s="36"/>
      <c r="JI51715"/>
      <c r="JJ51715"/>
      <c r="KX51715" s="23"/>
      <c r="KY51715" s="23"/>
    </row>
    <row r="51716" spans="36:311" x14ac:dyDescent="0.2">
      <c r="AJ51716" s="23"/>
      <c r="HH51716"/>
      <c r="IW51716" s="36"/>
      <c r="JI51716"/>
      <c r="JJ51716"/>
      <c r="KX51716" s="23"/>
      <c r="KY51716" s="23"/>
    </row>
    <row r="51717" spans="36:311" x14ac:dyDescent="0.2">
      <c r="AJ51717" s="23"/>
      <c r="HH51717"/>
      <c r="IW51717" s="36"/>
      <c r="JI51717"/>
      <c r="JJ51717"/>
      <c r="KX51717" s="23"/>
      <c r="KY51717" s="23"/>
    </row>
    <row r="51718" spans="36:311" x14ac:dyDescent="0.2">
      <c r="AJ51718" s="23"/>
      <c r="HH51718"/>
      <c r="IW51718" s="36"/>
      <c r="JI51718"/>
      <c r="JJ51718"/>
      <c r="KX51718" s="23"/>
      <c r="KY51718" s="23"/>
    </row>
    <row r="51719" spans="36:311" x14ac:dyDescent="0.2">
      <c r="AJ51719" s="23"/>
      <c r="HH51719"/>
      <c r="IW51719" s="36"/>
      <c r="JI51719"/>
      <c r="JJ51719"/>
      <c r="KX51719" s="23"/>
      <c r="KY51719" s="23"/>
    </row>
    <row r="51720" spans="36:311" x14ac:dyDescent="0.2">
      <c r="AJ51720" s="23"/>
      <c r="HH51720"/>
      <c r="IW51720" s="36"/>
      <c r="JI51720"/>
      <c r="JJ51720"/>
      <c r="KX51720" s="23"/>
      <c r="KY51720" s="23"/>
    </row>
    <row r="51721" spans="36:311" x14ac:dyDescent="0.2">
      <c r="AJ51721" s="23"/>
      <c r="HH51721"/>
      <c r="IW51721" s="36"/>
      <c r="JI51721"/>
      <c r="JJ51721"/>
      <c r="KX51721" s="23"/>
      <c r="KY51721" s="23"/>
    </row>
    <row r="51722" spans="36:311" x14ac:dyDescent="0.2">
      <c r="AJ51722" s="23"/>
      <c r="HH51722"/>
      <c r="IW51722" s="36"/>
      <c r="JI51722"/>
      <c r="JJ51722"/>
      <c r="KX51722" s="23"/>
      <c r="KY51722" s="23"/>
    </row>
    <row r="51723" spans="36:311" x14ac:dyDescent="0.2">
      <c r="AJ51723" s="23"/>
      <c r="HH51723"/>
      <c r="IW51723" s="36"/>
      <c r="JI51723"/>
      <c r="JJ51723"/>
      <c r="KX51723" s="23"/>
      <c r="KY51723" s="23"/>
    </row>
    <row r="51724" spans="36:311" x14ac:dyDescent="0.2">
      <c r="AJ51724" s="23"/>
      <c r="HH51724"/>
      <c r="IW51724" s="36"/>
      <c r="JI51724"/>
      <c r="JJ51724"/>
      <c r="KX51724" s="23"/>
      <c r="KY51724" s="23"/>
    </row>
    <row r="51725" spans="36:311" x14ac:dyDescent="0.2">
      <c r="AJ51725" s="23"/>
      <c r="HH51725"/>
      <c r="IW51725" s="36"/>
      <c r="JI51725"/>
      <c r="JJ51725"/>
      <c r="KX51725" s="23"/>
      <c r="KY51725" s="23"/>
    </row>
    <row r="51726" spans="36:311" x14ac:dyDescent="0.2">
      <c r="AJ51726" s="23"/>
      <c r="HH51726"/>
      <c r="IW51726" s="36"/>
      <c r="JI51726"/>
      <c r="JJ51726"/>
      <c r="KX51726" s="23"/>
      <c r="KY51726" s="23"/>
    </row>
    <row r="51727" spans="36:311" x14ac:dyDescent="0.2">
      <c r="AJ51727" s="23"/>
      <c r="HH51727"/>
      <c r="IW51727" s="36"/>
      <c r="JI51727"/>
      <c r="JJ51727"/>
      <c r="KX51727" s="23"/>
      <c r="KY51727" s="23"/>
    </row>
    <row r="51728" spans="36:311" x14ac:dyDescent="0.2">
      <c r="AJ51728" s="23"/>
      <c r="HH51728"/>
      <c r="IW51728" s="36"/>
      <c r="JI51728"/>
      <c r="JJ51728"/>
      <c r="KX51728" s="23"/>
      <c r="KY51728" s="23"/>
    </row>
    <row r="51729" spans="36:311" x14ac:dyDescent="0.2">
      <c r="AJ51729" s="23"/>
      <c r="HH51729"/>
      <c r="IW51729" s="36"/>
      <c r="JI51729"/>
      <c r="JJ51729"/>
      <c r="KX51729" s="23"/>
      <c r="KY51729" s="23"/>
    </row>
    <row r="51730" spans="36:311" x14ac:dyDescent="0.2">
      <c r="AJ51730" s="23"/>
      <c r="HH51730"/>
      <c r="IW51730" s="36"/>
      <c r="JI51730"/>
      <c r="JJ51730"/>
      <c r="KX51730" s="23"/>
      <c r="KY51730" s="23"/>
    </row>
    <row r="51731" spans="36:311" x14ac:dyDescent="0.2">
      <c r="AJ51731" s="23"/>
      <c r="HH51731"/>
      <c r="IW51731" s="36"/>
      <c r="JI51731"/>
      <c r="JJ51731"/>
      <c r="KX51731" s="23"/>
      <c r="KY51731" s="23"/>
    </row>
    <row r="51732" spans="36:311" x14ac:dyDescent="0.2">
      <c r="AJ51732" s="23"/>
      <c r="HH51732"/>
      <c r="IW51732" s="36"/>
      <c r="JI51732"/>
      <c r="JJ51732"/>
      <c r="KX51732" s="23"/>
      <c r="KY51732" s="23"/>
    </row>
    <row r="51733" spans="36:311" x14ac:dyDescent="0.2">
      <c r="AJ51733" s="23"/>
      <c r="HH51733"/>
      <c r="IW51733" s="36"/>
      <c r="JI51733"/>
      <c r="JJ51733"/>
      <c r="KX51733" s="23"/>
      <c r="KY51733" s="23"/>
    </row>
    <row r="51734" spans="36:311" x14ac:dyDescent="0.2">
      <c r="AJ51734" s="23"/>
      <c r="HH51734"/>
      <c r="IW51734" s="36"/>
      <c r="JI51734"/>
      <c r="JJ51734"/>
      <c r="KX51734" s="23"/>
      <c r="KY51734" s="23"/>
    </row>
    <row r="51735" spans="36:311" x14ac:dyDescent="0.2">
      <c r="AJ51735" s="23"/>
      <c r="HH51735"/>
      <c r="IW51735" s="36"/>
      <c r="JI51735"/>
      <c r="JJ51735"/>
      <c r="KX51735" s="23"/>
      <c r="KY51735" s="23"/>
    </row>
    <row r="51736" spans="36:311" x14ac:dyDescent="0.2">
      <c r="AJ51736" s="23"/>
      <c r="HH51736"/>
      <c r="IW51736" s="36"/>
      <c r="JI51736"/>
      <c r="JJ51736"/>
      <c r="KX51736" s="23"/>
      <c r="KY51736" s="23"/>
    </row>
    <row r="51737" spans="36:311" x14ac:dyDescent="0.2">
      <c r="AJ51737" s="23"/>
      <c r="HH51737"/>
      <c r="IW51737" s="36"/>
      <c r="JI51737"/>
      <c r="JJ51737"/>
      <c r="KX51737" s="23"/>
      <c r="KY51737" s="23"/>
    </row>
    <row r="51738" spans="36:311" x14ac:dyDescent="0.2">
      <c r="AJ51738" s="23"/>
      <c r="HH51738"/>
      <c r="IW51738" s="36"/>
      <c r="JI51738"/>
      <c r="JJ51738"/>
      <c r="KX51738" s="23"/>
      <c r="KY51738" s="23"/>
    </row>
    <row r="51739" spans="36:311" x14ac:dyDescent="0.2">
      <c r="AJ51739" s="23"/>
      <c r="HH51739"/>
      <c r="IW51739" s="36"/>
      <c r="JI51739"/>
      <c r="JJ51739"/>
      <c r="KX51739" s="23"/>
      <c r="KY51739" s="23"/>
    </row>
    <row r="51740" spans="36:311" x14ac:dyDescent="0.2">
      <c r="AJ51740" s="23"/>
      <c r="HH51740"/>
      <c r="IW51740" s="36"/>
      <c r="JI51740"/>
      <c r="JJ51740"/>
      <c r="KX51740" s="23"/>
      <c r="KY51740" s="23"/>
    </row>
    <row r="51741" spans="36:311" x14ac:dyDescent="0.2">
      <c r="AJ51741" s="23"/>
      <c r="HH51741"/>
      <c r="IW51741" s="36"/>
      <c r="JI51741"/>
      <c r="JJ51741"/>
      <c r="KX51741" s="23"/>
      <c r="KY51741" s="23"/>
    </row>
    <row r="51742" spans="36:311" x14ac:dyDescent="0.2">
      <c r="AJ51742" s="23"/>
      <c r="HH51742"/>
      <c r="IW51742" s="36"/>
      <c r="JI51742"/>
      <c r="JJ51742"/>
      <c r="KX51742" s="23"/>
      <c r="KY51742" s="23"/>
    </row>
    <row r="51743" spans="36:311" x14ac:dyDescent="0.2">
      <c r="AJ51743" s="23"/>
      <c r="HH51743"/>
      <c r="IW51743" s="36"/>
      <c r="JI51743"/>
      <c r="JJ51743"/>
      <c r="KX51743" s="23"/>
      <c r="KY51743" s="23"/>
    </row>
    <row r="51744" spans="36:311" x14ac:dyDescent="0.2">
      <c r="AJ51744" s="23"/>
      <c r="HH51744"/>
      <c r="IW51744" s="36"/>
      <c r="JI51744"/>
      <c r="JJ51744"/>
      <c r="KX51744" s="23"/>
      <c r="KY51744" s="23"/>
    </row>
    <row r="51745" spans="36:311" x14ac:dyDescent="0.2">
      <c r="AJ51745" s="23"/>
      <c r="HH51745"/>
      <c r="IW51745" s="36"/>
      <c r="JI51745"/>
      <c r="JJ51745"/>
      <c r="KX51745" s="23"/>
      <c r="KY51745" s="23"/>
    </row>
    <row r="51746" spans="36:311" x14ac:dyDescent="0.2">
      <c r="AJ51746" s="23"/>
      <c r="HH51746"/>
      <c r="IW51746" s="36"/>
      <c r="JI51746"/>
      <c r="JJ51746"/>
      <c r="KX51746" s="23"/>
      <c r="KY51746" s="23"/>
    </row>
    <row r="51747" spans="36:311" x14ac:dyDescent="0.2">
      <c r="AJ51747" s="23"/>
      <c r="HH51747"/>
      <c r="IW51747" s="36"/>
      <c r="JI51747"/>
      <c r="JJ51747"/>
      <c r="KX51747" s="23"/>
      <c r="KY51747" s="23"/>
    </row>
    <row r="51748" spans="36:311" x14ac:dyDescent="0.2">
      <c r="AJ51748" s="23"/>
      <c r="HH51748"/>
      <c r="IW51748" s="36"/>
      <c r="JI51748"/>
      <c r="JJ51748"/>
      <c r="KX51748" s="23"/>
      <c r="KY51748" s="23"/>
    </row>
    <row r="51749" spans="36:311" x14ac:dyDescent="0.2">
      <c r="AJ51749" s="23"/>
      <c r="HH51749"/>
      <c r="IW51749" s="36"/>
      <c r="JI51749"/>
      <c r="JJ51749"/>
      <c r="KX51749" s="23"/>
      <c r="KY51749" s="23"/>
    </row>
    <row r="51750" spans="36:311" x14ac:dyDescent="0.2">
      <c r="AJ51750" s="23"/>
      <c r="HH51750"/>
      <c r="IW51750" s="36"/>
      <c r="JI51750"/>
      <c r="JJ51750"/>
      <c r="KX51750" s="23"/>
      <c r="KY51750" s="23"/>
    </row>
    <row r="51751" spans="36:311" x14ac:dyDescent="0.2">
      <c r="AJ51751" s="23"/>
      <c r="HH51751"/>
      <c r="IW51751" s="36"/>
      <c r="JI51751"/>
      <c r="JJ51751"/>
      <c r="KX51751" s="23"/>
      <c r="KY51751" s="23"/>
    </row>
    <row r="51752" spans="36:311" x14ac:dyDescent="0.2">
      <c r="AJ51752" s="23"/>
      <c r="HH51752"/>
      <c r="IW51752" s="36"/>
      <c r="JI51752"/>
      <c r="JJ51752"/>
      <c r="KX51752" s="23"/>
      <c r="KY51752" s="23"/>
    </row>
    <row r="51753" spans="36:311" x14ac:dyDescent="0.2">
      <c r="AJ51753" s="23"/>
      <c r="HH51753"/>
      <c r="IW51753" s="36"/>
      <c r="JI51753"/>
      <c r="JJ51753"/>
      <c r="KX51753" s="23"/>
      <c r="KY51753" s="23"/>
    </row>
    <row r="51754" spans="36:311" x14ac:dyDescent="0.2">
      <c r="AJ51754" s="23"/>
      <c r="HH51754"/>
      <c r="IW51754" s="36"/>
      <c r="JI51754"/>
      <c r="JJ51754"/>
      <c r="KX51754" s="23"/>
      <c r="KY51754" s="23"/>
    </row>
    <row r="51755" spans="36:311" x14ac:dyDescent="0.2">
      <c r="AJ51755" s="23"/>
      <c r="HH51755"/>
      <c r="IW51755" s="36"/>
      <c r="JI51755"/>
      <c r="JJ51755"/>
      <c r="KX51755" s="23"/>
      <c r="KY51755" s="23"/>
    </row>
    <row r="51756" spans="36:311" x14ac:dyDescent="0.2">
      <c r="AJ51756" s="23"/>
      <c r="HH51756"/>
      <c r="IW51756" s="36"/>
      <c r="JI51756"/>
      <c r="JJ51756"/>
      <c r="KX51756" s="23"/>
      <c r="KY51756" s="23"/>
    </row>
    <row r="51757" spans="36:311" x14ac:dyDescent="0.2">
      <c r="AJ51757" s="23"/>
      <c r="HH51757"/>
      <c r="IW51757" s="36"/>
      <c r="JI51757"/>
      <c r="JJ51757"/>
      <c r="KX51757" s="23"/>
      <c r="KY51757" s="23"/>
    </row>
    <row r="51758" spans="36:311" x14ac:dyDescent="0.2">
      <c r="AJ51758" s="23"/>
      <c r="HH51758"/>
      <c r="IW51758" s="36"/>
      <c r="JI51758"/>
      <c r="JJ51758"/>
      <c r="KX51758" s="23"/>
      <c r="KY51758" s="23"/>
    </row>
    <row r="51759" spans="36:311" x14ac:dyDescent="0.2">
      <c r="AJ51759" s="23"/>
      <c r="HH51759"/>
      <c r="IW51759" s="36"/>
      <c r="JI51759"/>
      <c r="JJ51759"/>
      <c r="KX51759" s="23"/>
      <c r="KY51759" s="23"/>
    </row>
    <row r="51760" spans="36:311" x14ac:dyDescent="0.2">
      <c r="AJ51760" s="23"/>
      <c r="HH51760"/>
      <c r="IW51760" s="36"/>
      <c r="JI51760"/>
      <c r="JJ51760"/>
      <c r="KX51760" s="23"/>
      <c r="KY51760" s="23"/>
    </row>
    <row r="51761" spans="36:311" x14ac:dyDescent="0.2">
      <c r="AJ51761" s="23"/>
      <c r="HH51761"/>
      <c r="IW51761" s="36"/>
      <c r="JI51761"/>
      <c r="JJ51761"/>
      <c r="KX51761" s="23"/>
      <c r="KY51761" s="23"/>
    </row>
    <row r="51762" spans="36:311" x14ac:dyDescent="0.2">
      <c r="AJ51762" s="23"/>
      <c r="HH51762"/>
      <c r="IW51762" s="36"/>
      <c r="JI51762"/>
      <c r="JJ51762"/>
      <c r="KX51762" s="23"/>
      <c r="KY51762" s="23"/>
    </row>
    <row r="51763" spans="36:311" x14ac:dyDescent="0.2">
      <c r="AJ51763" s="23"/>
      <c r="HH51763"/>
      <c r="IW51763" s="36"/>
      <c r="JI51763"/>
      <c r="JJ51763"/>
      <c r="KX51763" s="23"/>
      <c r="KY51763" s="23"/>
    </row>
    <row r="51764" spans="36:311" x14ac:dyDescent="0.2">
      <c r="AJ51764" s="23"/>
      <c r="HH51764"/>
      <c r="IW51764" s="36"/>
      <c r="JI51764"/>
      <c r="JJ51764"/>
      <c r="KX51764" s="23"/>
      <c r="KY51764" s="23"/>
    </row>
    <row r="51765" spans="36:311" x14ac:dyDescent="0.2">
      <c r="AJ51765" s="23"/>
      <c r="HH51765"/>
      <c r="IW51765" s="36"/>
      <c r="JI51765"/>
      <c r="JJ51765"/>
      <c r="KX51765" s="23"/>
      <c r="KY51765" s="23"/>
    </row>
    <row r="51766" spans="36:311" x14ac:dyDescent="0.2">
      <c r="AJ51766" s="23"/>
      <c r="HH51766"/>
      <c r="IW51766" s="36"/>
      <c r="JI51766"/>
      <c r="JJ51766"/>
      <c r="KX51766" s="23"/>
      <c r="KY51766" s="23"/>
    </row>
    <row r="51767" spans="36:311" x14ac:dyDescent="0.2">
      <c r="AJ51767" s="23"/>
      <c r="HH51767"/>
      <c r="IW51767" s="36"/>
      <c r="JI51767"/>
      <c r="JJ51767"/>
      <c r="KX51767" s="23"/>
      <c r="KY51767" s="23"/>
    </row>
    <row r="51768" spans="36:311" x14ac:dyDescent="0.2">
      <c r="AJ51768" s="23"/>
      <c r="HH51768"/>
      <c r="IW51768" s="36"/>
      <c r="JI51768"/>
      <c r="JJ51768"/>
      <c r="KX51768" s="23"/>
      <c r="KY51768" s="23"/>
    </row>
    <row r="51769" spans="36:311" x14ac:dyDescent="0.2">
      <c r="AJ51769" s="23"/>
      <c r="HH51769"/>
      <c r="IW51769" s="36"/>
      <c r="JI51769"/>
      <c r="JJ51769"/>
      <c r="KX51769" s="23"/>
      <c r="KY51769" s="23"/>
    </row>
    <row r="51770" spans="36:311" x14ac:dyDescent="0.2">
      <c r="AJ51770" s="23"/>
      <c r="HH51770"/>
      <c r="IW51770" s="36"/>
      <c r="JI51770"/>
      <c r="JJ51770"/>
      <c r="KX51770" s="23"/>
      <c r="KY51770" s="23"/>
    </row>
    <row r="51771" spans="36:311" x14ac:dyDescent="0.2">
      <c r="AJ51771" s="23"/>
      <c r="HH51771"/>
      <c r="IW51771" s="36"/>
      <c r="JI51771"/>
      <c r="JJ51771"/>
      <c r="KX51771" s="23"/>
      <c r="KY51771" s="23"/>
    </row>
    <row r="51772" spans="36:311" x14ac:dyDescent="0.2">
      <c r="AJ51772" s="23"/>
      <c r="HH51772"/>
      <c r="IW51772" s="36"/>
      <c r="JI51772"/>
      <c r="JJ51772"/>
      <c r="KX51772" s="23"/>
      <c r="KY51772" s="23"/>
    </row>
    <row r="51773" spans="36:311" x14ac:dyDescent="0.2">
      <c r="AJ51773" s="23"/>
      <c r="HH51773"/>
      <c r="IW51773" s="36"/>
      <c r="JI51773"/>
      <c r="JJ51773"/>
      <c r="KX51773" s="23"/>
      <c r="KY51773" s="23"/>
    </row>
    <row r="51774" spans="36:311" x14ac:dyDescent="0.2">
      <c r="AJ51774" s="23"/>
      <c r="HH51774"/>
      <c r="IW51774" s="36"/>
      <c r="JI51774"/>
      <c r="JJ51774"/>
      <c r="KX51774" s="23"/>
      <c r="KY51774" s="23"/>
    </row>
    <row r="51775" spans="36:311" x14ac:dyDescent="0.2">
      <c r="AJ51775" s="23"/>
      <c r="HH51775"/>
      <c r="IW51775" s="36"/>
      <c r="JI51775"/>
      <c r="JJ51775"/>
      <c r="KX51775" s="23"/>
      <c r="KY51775" s="23"/>
    </row>
    <row r="51776" spans="36:311" x14ac:dyDescent="0.2">
      <c r="AJ51776" s="23"/>
      <c r="HH51776"/>
      <c r="IW51776" s="36"/>
      <c r="JI51776"/>
      <c r="JJ51776"/>
      <c r="KX51776" s="23"/>
      <c r="KY51776" s="23"/>
    </row>
    <row r="51777" spans="36:311" x14ac:dyDescent="0.2">
      <c r="AJ51777" s="23"/>
      <c r="HH51777"/>
      <c r="IW51777" s="36"/>
      <c r="JI51777"/>
      <c r="JJ51777"/>
      <c r="KX51777" s="23"/>
      <c r="KY51777" s="23"/>
    </row>
    <row r="51778" spans="36:311" x14ac:dyDescent="0.2">
      <c r="AJ51778" s="23"/>
      <c r="HH51778"/>
      <c r="IW51778" s="36"/>
      <c r="JI51778"/>
      <c r="JJ51778"/>
      <c r="KX51778" s="23"/>
      <c r="KY51778" s="23"/>
    </row>
    <row r="51779" spans="36:311" x14ac:dyDescent="0.2">
      <c r="AJ51779" s="23"/>
      <c r="HH51779"/>
      <c r="IW51779" s="36"/>
      <c r="JI51779"/>
      <c r="JJ51779"/>
      <c r="KX51779" s="23"/>
      <c r="KY51779" s="23"/>
    </row>
    <row r="51780" spans="36:311" x14ac:dyDescent="0.2">
      <c r="AJ51780" s="23"/>
      <c r="HH51780"/>
      <c r="IW51780" s="36"/>
      <c r="JI51780"/>
      <c r="JJ51780"/>
      <c r="KX51780" s="23"/>
      <c r="KY51780" s="23"/>
    </row>
    <row r="51781" spans="36:311" x14ac:dyDescent="0.2">
      <c r="AJ51781" s="23"/>
      <c r="HH51781"/>
      <c r="IW51781" s="36"/>
      <c r="JI51781"/>
      <c r="JJ51781"/>
      <c r="KX51781" s="23"/>
      <c r="KY51781" s="23"/>
    </row>
    <row r="51782" spans="36:311" x14ac:dyDescent="0.2">
      <c r="AJ51782" s="23"/>
      <c r="HH51782"/>
      <c r="IW51782" s="36"/>
      <c r="JI51782"/>
      <c r="JJ51782"/>
      <c r="KX51782" s="23"/>
      <c r="KY51782" s="23"/>
    </row>
    <row r="51783" spans="36:311" x14ac:dyDescent="0.2">
      <c r="AJ51783" s="23"/>
      <c r="HH51783"/>
      <c r="IW51783" s="36"/>
      <c r="JI51783"/>
      <c r="JJ51783"/>
      <c r="KX51783" s="23"/>
      <c r="KY51783" s="23"/>
    </row>
    <row r="51784" spans="36:311" x14ac:dyDescent="0.2">
      <c r="AJ51784" s="23"/>
      <c r="HH51784"/>
      <c r="IW51784" s="36"/>
      <c r="JI51784"/>
      <c r="JJ51784"/>
      <c r="KX51784" s="23"/>
      <c r="KY51784" s="23"/>
    </row>
    <row r="51785" spans="36:311" x14ac:dyDescent="0.2">
      <c r="AJ51785" s="23"/>
      <c r="HH51785"/>
      <c r="IW51785" s="36"/>
      <c r="JI51785"/>
      <c r="JJ51785"/>
      <c r="KX51785" s="23"/>
      <c r="KY51785" s="23"/>
    </row>
    <row r="51786" spans="36:311" x14ac:dyDescent="0.2">
      <c r="AJ51786" s="23"/>
      <c r="HH51786"/>
      <c r="IW51786" s="36"/>
      <c r="JI51786"/>
      <c r="JJ51786"/>
      <c r="KX51786" s="23"/>
      <c r="KY51786" s="23"/>
    </row>
    <row r="51787" spans="36:311" x14ac:dyDescent="0.2">
      <c r="AJ51787" s="23"/>
      <c r="HH51787"/>
      <c r="IW51787" s="36"/>
      <c r="JI51787"/>
      <c r="JJ51787"/>
      <c r="KX51787" s="23"/>
      <c r="KY51787" s="23"/>
    </row>
    <row r="51788" spans="36:311" x14ac:dyDescent="0.2">
      <c r="AJ51788" s="23"/>
      <c r="HH51788"/>
      <c r="IW51788" s="36"/>
      <c r="JI51788"/>
      <c r="JJ51788"/>
      <c r="KX51788" s="23"/>
      <c r="KY51788" s="23"/>
    </row>
    <row r="51789" spans="36:311" x14ac:dyDescent="0.2">
      <c r="AJ51789" s="23"/>
      <c r="HH51789"/>
      <c r="IW51789" s="36"/>
      <c r="JI51789"/>
      <c r="JJ51789"/>
      <c r="KX51789" s="23"/>
      <c r="KY51789" s="23"/>
    </row>
    <row r="51790" spans="36:311" x14ac:dyDescent="0.2">
      <c r="AJ51790" s="23"/>
      <c r="HH51790"/>
      <c r="IW51790" s="36"/>
      <c r="JI51790"/>
      <c r="JJ51790"/>
      <c r="KX51790" s="23"/>
      <c r="KY51790" s="23"/>
    </row>
    <row r="51791" spans="36:311" x14ac:dyDescent="0.2">
      <c r="AJ51791" s="23"/>
      <c r="HH51791"/>
      <c r="IW51791" s="36"/>
      <c r="JI51791"/>
      <c r="JJ51791"/>
      <c r="KX51791" s="23"/>
      <c r="KY51791" s="23"/>
    </row>
    <row r="51792" spans="36:311" x14ac:dyDescent="0.2">
      <c r="AJ51792" s="23"/>
      <c r="HH51792"/>
      <c r="IW51792" s="36"/>
      <c r="JI51792"/>
      <c r="JJ51792"/>
      <c r="KX51792" s="23"/>
      <c r="KY51792" s="23"/>
    </row>
    <row r="51793" spans="36:311" x14ac:dyDescent="0.2">
      <c r="AJ51793" s="23"/>
      <c r="HH51793"/>
      <c r="IW51793" s="36"/>
      <c r="JI51793"/>
      <c r="JJ51793"/>
      <c r="KX51793" s="23"/>
      <c r="KY51793" s="23"/>
    </row>
    <row r="51794" spans="36:311" x14ac:dyDescent="0.2">
      <c r="AJ51794" s="23"/>
      <c r="HH51794"/>
      <c r="IW51794" s="36"/>
      <c r="JI51794"/>
      <c r="JJ51794"/>
      <c r="KX51794" s="23"/>
      <c r="KY51794" s="23"/>
    </row>
    <row r="51795" spans="36:311" x14ac:dyDescent="0.2">
      <c r="AJ51795" s="23"/>
      <c r="HH51795"/>
      <c r="IW51795" s="36"/>
      <c r="JI51795"/>
      <c r="JJ51795"/>
      <c r="KX51795" s="23"/>
      <c r="KY51795" s="23"/>
    </row>
    <row r="51796" spans="36:311" x14ac:dyDescent="0.2">
      <c r="AJ51796" s="23"/>
      <c r="HH51796"/>
      <c r="IW51796" s="36"/>
      <c r="JI51796"/>
      <c r="JJ51796"/>
      <c r="KX51796" s="23"/>
      <c r="KY51796" s="23"/>
    </row>
    <row r="51797" spans="36:311" x14ac:dyDescent="0.2">
      <c r="AJ51797" s="23"/>
      <c r="HH51797"/>
      <c r="IW51797" s="36"/>
      <c r="JI51797"/>
      <c r="JJ51797"/>
      <c r="KX51797" s="23"/>
      <c r="KY51797" s="23"/>
    </row>
    <row r="51798" spans="36:311" x14ac:dyDescent="0.2">
      <c r="AJ51798" s="23"/>
      <c r="HH51798"/>
      <c r="IW51798" s="36"/>
      <c r="JI51798"/>
      <c r="JJ51798"/>
      <c r="KX51798" s="23"/>
      <c r="KY51798" s="23"/>
    </row>
    <row r="51799" spans="36:311" x14ac:dyDescent="0.2">
      <c r="AJ51799" s="23"/>
      <c r="HH51799"/>
      <c r="IW51799" s="36"/>
      <c r="JI51799"/>
      <c r="JJ51799"/>
      <c r="KX51799" s="23"/>
      <c r="KY51799" s="23"/>
    </row>
    <row r="51800" spans="36:311" x14ac:dyDescent="0.2">
      <c r="AJ51800" s="23"/>
      <c r="HH51800"/>
      <c r="IW51800" s="36"/>
      <c r="JI51800"/>
      <c r="JJ51800"/>
      <c r="KX51800" s="23"/>
      <c r="KY51800" s="23"/>
    </row>
    <row r="51801" spans="36:311" x14ac:dyDescent="0.2">
      <c r="AJ51801" s="23"/>
      <c r="HH51801"/>
      <c r="IW51801" s="36"/>
      <c r="JI51801"/>
      <c r="JJ51801"/>
      <c r="KX51801" s="23"/>
      <c r="KY51801" s="23"/>
    </row>
    <row r="51802" spans="36:311" x14ac:dyDescent="0.2">
      <c r="AJ51802" s="23"/>
      <c r="HH51802"/>
      <c r="IW51802" s="36"/>
      <c r="JI51802"/>
      <c r="JJ51802"/>
      <c r="KX51802" s="23"/>
      <c r="KY51802" s="23"/>
    </row>
    <row r="51803" spans="36:311" x14ac:dyDescent="0.2">
      <c r="AJ51803" s="23"/>
      <c r="HH51803"/>
      <c r="IW51803" s="36"/>
      <c r="JI51803"/>
      <c r="JJ51803"/>
      <c r="KX51803" s="23"/>
      <c r="KY51803" s="23"/>
    </row>
    <row r="51804" spans="36:311" x14ac:dyDescent="0.2">
      <c r="AJ51804" s="23"/>
      <c r="HH51804"/>
      <c r="IW51804" s="36"/>
      <c r="JI51804"/>
      <c r="JJ51804"/>
      <c r="KX51804" s="23"/>
      <c r="KY51804" s="23"/>
    </row>
    <row r="51805" spans="36:311" x14ac:dyDescent="0.2">
      <c r="AJ51805" s="23"/>
      <c r="HH51805"/>
      <c r="IW51805" s="36"/>
      <c r="JI51805"/>
      <c r="JJ51805"/>
      <c r="KX51805" s="23"/>
      <c r="KY51805" s="23"/>
    </row>
    <row r="51806" spans="36:311" x14ac:dyDescent="0.2">
      <c r="AJ51806" s="23"/>
      <c r="HH51806"/>
      <c r="IW51806" s="36"/>
      <c r="JI51806"/>
      <c r="JJ51806"/>
      <c r="KX51806" s="23"/>
      <c r="KY51806" s="23"/>
    </row>
    <row r="51807" spans="36:311" x14ac:dyDescent="0.2">
      <c r="AJ51807" s="23"/>
      <c r="HH51807"/>
      <c r="IW51807" s="36"/>
      <c r="JI51807"/>
      <c r="JJ51807"/>
      <c r="KX51807" s="23"/>
      <c r="KY51807" s="23"/>
    </row>
    <row r="51808" spans="36:311" x14ac:dyDescent="0.2">
      <c r="AJ51808" s="23"/>
      <c r="HH51808"/>
      <c r="IW51808" s="36"/>
      <c r="JI51808"/>
      <c r="JJ51808"/>
      <c r="KX51808" s="23"/>
      <c r="KY51808" s="23"/>
    </row>
    <row r="51809" spans="36:311" x14ac:dyDescent="0.2">
      <c r="AJ51809" s="23"/>
      <c r="HH51809"/>
      <c r="IW51809" s="36"/>
      <c r="JI51809"/>
      <c r="JJ51809"/>
      <c r="KX51809" s="23"/>
      <c r="KY51809" s="23"/>
    </row>
    <row r="51810" spans="36:311" x14ac:dyDescent="0.2">
      <c r="AJ51810" s="23"/>
      <c r="HH51810"/>
      <c r="IW51810" s="36"/>
      <c r="JI51810"/>
      <c r="JJ51810"/>
      <c r="KX51810" s="23"/>
      <c r="KY51810" s="23"/>
    </row>
    <row r="51811" spans="36:311" x14ac:dyDescent="0.2">
      <c r="AJ51811" s="23"/>
      <c r="HH51811"/>
      <c r="IW51811" s="36"/>
      <c r="JI51811"/>
      <c r="JJ51811"/>
      <c r="KX51811" s="23"/>
      <c r="KY51811" s="23"/>
    </row>
    <row r="51812" spans="36:311" x14ac:dyDescent="0.2">
      <c r="AJ51812" s="23"/>
      <c r="HH51812"/>
      <c r="IW51812" s="36"/>
      <c r="JI51812"/>
      <c r="JJ51812"/>
      <c r="KX51812" s="23"/>
      <c r="KY51812" s="23"/>
    </row>
    <row r="51813" spans="36:311" x14ac:dyDescent="0.2">
      <c r="AJ51813" s="23"/>
      <c r="HH51813"/>
      <c r="IW51813" s="36"/>
      <c r="JI51813"/>
      <c r="JJ51813"/>
      <c r="KX51813" s="23"/>
      <c r="KY51813" s="23"/>
    </row>
    <row r="51814" spans="36:311" x14ac:dyDescent="0.2">
      <c r="AJ51814" s="23"/>
      <c r="HH51814"/>
      <c r="IW51814" s="36"/>
      <c r="JI51814"/>
      <c r="JJ51814"/>
      <c r="KX51814" s="23"/>
      <c r="KY51814" s="23"/>
    </row>
    <row r="51815" spans="36:311" x14ac:dyDescent="0.2">
      <c r="AJ51815" s="23"/>
      <c r="HH51815"/>
      <c r="IW51815" s="36"/>
      <c r="JI51815"/>
      <c r="JJ51815"/>
      <c r="KX51815" s="23"/>
      <c r="KY51815" s="23"/>
    </row>
    <row r="51816" spans="36:311" x14ac:dyDescent="0.2">
      <c r="AJ51816" s="23"/>
      <c r="HH51816"/>
      <c r="IW51816" s="36"/>
      <c r="JI51816"/>
      <c r="JJ51816"/>
      <c r="KX51816" s="23"/>
      <c r="KY51816" s="23"/>
    </row>
    <row r="51817" spans="36:311" x14ac:dyDescent="0.2">
      <c r="AJ51817" s="23"/>
      <c r="HH51817"/>
      <c r="IW51817" s="36"/>
      <c r="JI51817"/>
      <c r="JJ51817"/>
      <c r="KX51817" s="23"/>
      <c r="KY51817" s="23"/>
    </row>
    <row r="51818" spans="36:311" x14ac:dyDescent="0.2">
      <c r="AJ51818" s="23"/>
      <c r="HH51818"/>
      <c r="IW51818" s="36"/>
      <c r="JI51818"/>
      <c r="JJ51818"/>
      <c r="KX51818" s="23"/>
      <c r="KY51818" s="23"/>
    </row>
    <row r="51819" spans="36:311" x14ac:dyDescent="0.2">
      <c r="AJ51819" s="23"/>
      <c r="HH51819"/>
      <c r="IW51819" s="36"/>
      <c r="JI51819"/>
      <c r="JJ51819"/>
      <c r="KX51819" s="23"/>
      <c r="KY51819" s="23"/>
    </row>
    <row r="51820" spans="36:311" x14ac:dyDescent="0.2">
      <c r="AJ51820" s="23"/>
      <c r="HH51820"/>
      <c r="IW51820" s="36"/>
      <c r="JI51820"/>
      <c r="JJ51820"/>
      <c r="KX51820" s="23"/>
      <c r="KY51820" s="23"/>
    </row>
    <row r="51821" spans="36:311" x14ac:dyDescent="0.2">
      <c r="AJ51821" s="23"/>
      <c r="HH51821"/>
      <c r="IW51821" s="36"/>
      <c r="JI51821"/>
      <c r="JJ51821"/>
      <c r="KX51821" s="23"/>
      <c r="KY51821" s="23"/>
    </row>
    <row r="51822" spans="36:311" x14ac:dyDescent="0.2">
      <c r="AJ51822" s="23"/>
      <c r="HH51822"/>
      <c r="IW51822" s="36"/>
      <c r="JI51822"/>
      <c r="JJ51822"/>
      <c r="KX51822" s="23"/>
      <c r="KY51822" s="23"/>
    </row>
    <row r="51823" spans="36:311" x14ac:dyDescent="0.2">
      <c r="AJ51823" s="23"/>
      <c r="HH51823"/>
      <c r="IW51823" s="36"/>
      <c r="JI51823"/>
      <c r="JJ51823"/>
      <c r="KX51823" s="23"/>
      <c r="KY51823" s="23"/>
    </row>
    <row r="51824" spans="36:311" x14ac:dyDescent="0.2">
      <c r="AJ51824" s="23"/>
      <c r="HH51824"/>
      <c r="IW51824" s="36"/>
      <c r="JI51824"/>
      <c r="JJ51824"/>
      <c r="KX51824" s="23"/>
      <c r="KY51824" s="23"/>
    </row>
    <row r="51825" spans="36:311" x14ac:dyDescent="0.2">
      <c r="AJ51825" s="23"/>
      <c r="HH51825"/>
      <c r="IW51825" s="36"/>
      <c r="JI51825"/>
      <c r="JJ51825"/>
      <c r="KX51825" s="23"/>
      <c r="KY51825" s="23"/>
    </row>
    <row r="51826" spans="36:311" x14ac:dyDescent="0.2">
      <c r="AJ51826" s="23"/>
      <c r="HH51826"/>
      <c r="IW51826" s="36"/>
      <c r="JI51826"/>
      <c r="JJ51826"/>
      <c r="KX51826" s="23"/>
      <c r="KY51826" s="23"/>
    </row>
    <row r="51827" spans="36:311" x14ac:dyDescent="0.2">
      <c r="AJ51827" s="23"/>
      <c r="HH51827"/>
      <c r="IW51827" s="36"/>
      <c r="JI51827"/>
      <c r="JJ51827"/>
      <c r="KX51827" s="23"/>
      <c r="KY51827" s="23"/>
    </row>
    <row r="51828" spans="36:311" x14ac:dyDescent="0.2">
      <c r="AJ51828" s="23"/>
      <c r="HH51828"/>
      <c r="IW51828" s="36"/>
      <c r="JI51828"/>
      <c r="JJ51828"/>
      <c r="KX51828" s="23"/>
      <c r="KY51828" s="23"/>
    </row>
    <row r="51829" spans="36:311" x14ac:dyDescent="0.2">
      <c r="AJ51829" s="23"/>
      <c r="HH51829"/>
      <c r="IW51829" s="36"/>
      <c r="JI51829"/>
      <c r="JJ51829"/>
      <c r="KX51829" s="23"/>
      <c r="KY51829" s="23"/>
    </row>
    <row r="51830" spans="36:311" x14ac:dyDescent="0.2">
      <c r="AJ51830" s="23"/>
      <c r="HH51830"/>
      <c r="IW51830" s="36"/>
      <c r="JI51830"/>
      <c r="JJ51830"/>
      <c r="KX51830" s="23"/>
      <c r="KY51830" s="23"/>
    </row>
    <row r="51831" spans="36:311" x14ac:dyDescent="0.2">
      <c r="AJ51831" s="23"/>
      <c r="HH51831"/>
      <c r="IW51831" s="36"/>
      <c r="JI51831"/>
      <c r="JJ51831"/>
      <c r="KX51831" s="23"/>
      <c r="KY51831" s="23"/>
    </row>
    <row r="51832" spans="36:311" x14ac:dyDescent="0.2">
      <c r="AJ51832" s="23"/>
      <c r="HH51832"/>
      <c r="IW51832" s="36"/>
      <c r="JI51832"/>
      <c r="JJ51832"/>
      <c r="KX51832" s="23"/>
      <c r="KY51832" s="23"/>
    </row>
    <row r="51833" spans="36:311" x14ac:dyDescent="0.2">
      <c r="AJ51833" s="23"/>
      <c r="HH51833"/>
      <c r="IW51833" s="36"/>
      <c r="JI51833"/>
      <c r="JJ51833"/>
      <c r="KX51833" s="23"/>
      <c r="KY51833" s="23"/>
    </row>
    <row r="51834" spans="36:311" x14ac:dyDescent="0.2">
      <c r="AJ51834" s="23"/>
      <c r="HH51834"/>
      <c r="IW51834" s="36"/>
      <c r="JI51834"/>
      <c r="JJ51834"/>
      <c r="KX51834" s="23"/>
      <c r="KY51834" s="23"/>
    </row>
    <row r="51835" spans="36:311" x14ac:dyDescent="0.2">
      <c r="AJ51835" s="23"/>
      <c r="HH51835"/>
      <c r="IW51835" s="36"/>
      <c r="JI51835"/>
      <c r="JJ51835"/>
      <c r="KX51835" s="23"/>
      <c r="KY51835" s="23"/>
    </row>
    <row r="51836" spans="36:311" x14ac:dyDescent="0.2">
      <c r="AJ51836" s="23"/>
      <c r="HH51836"/>
      <c r="IW51836" s="36"/>
      <c r="JI51836"/>
      <c r="JJ51836"/>
      <c r="KX51836" s="23"/>
      <c r="KY51836" s="23"/>
    </row>
    <row r="51837" spans="36:311" x14ac:dyDescent="0.2">
      <c r="AJ51837" s="23"/>
      <c r="HH51837"/>
      <c r="IW51837" s="36"/>
      <c r="JI51837"/>
      <c r="JJ51837"/>
      <c r="KX51837" s="23"/>
      <c r="KY51837" s="23"/>
    </row>
    <row r="51838" spans="36:311" x14ac:dyDescent="0.2">
      <c r="AJ51838" s="23"/>
      <c r="HH51838"/>
      <c r="IW51838" s="36"/>
      <c r="JI51838"/>
      <c r="JJ51838"/>
      <c r="KX51838" s="23"/>
      <c r="KY51838" s="23"/>
    </row>
    <row r="51839" spans="36:311" x14ac:dyDescent="0.2">
      <c r="AJ51839" s="23"/>
      <c r="HH51839"/>
      <c r="IW51839" s="36"/>
      <c r="JI51839"/>
      <c r="JJ51839"/>
      <c r="KX51839" s="23"/>
      <c r="KY51839" s="23"/>
    </row>
    <row r="51840" spans="36:311" x14ac:dyDescent="0.2">
      <c r="AJ51840" s="23"/>
      <c r="HH51840"/>
      <c r="IW51840" s="36"/>
      <c r="JI51840"/>
      <c r="JJ51840"/>
      <c r="KX51840" s="23"/>
      <c r="KY51840" s="23"/>
    </row>
    <row r="51841" spans="36:311" x14ac:dyDescent="0.2">
      <c r="AJ51841" s="23"/>
      <c r="HH51841"/>
      <c r="IW51841" s="36"/>
      <c r="JI51841"/>
      <c r="JJ51841"/>
      <c r="KX51841" s="23"/>
      <c r="KY51841" s="23"/>
    </row>
    <row r="51842" spans="36:311" x14ac:dyDescent="0.2">
      <c r="AJ51842" s="23"/>
      <c r="HH51842"/>
      <c r="IW51842" s="36"/>
      <c r="JI51842"/>
      <c r="JJ51842"/>
      <c r="KX51842" s="23"/>
      <c r="KY51842" s="23"/>
    </row>
    <row r="51843" spans="36:311" x14ac:dyDescent="0.2">
      <c r="AJ51843" s="23"/>
      <c r="HH51843"/>
      <c r="IW51843" s="36"/>
      <c r="JI51843"/>
      <c r="JJ51843"/>
      <c r="KX51843" s="23"/>
      <c r="KY51843" s="23"/>
    </row>
    <row r="51844" spans="36:311" x14ac:dyDescent="0.2">
      <c r="AJ51844" s="23"/>
      <c r="HH51844"/>
      <c r="IW51844" s="36"/>
      <c r="JI51844"/>
      <c r="JJ51844"/>
      <c r="KX51844" s="23"/>
      <c r="KY51844" s="23"/>
    </row>
    <row r="51845" spans="36:311" x14ac:dyDescent="0.2">
      <c r="AJ51845" s="23"/>
      <c r="HH51845"/>
      <c r="IW51845" s="36"/>
      <c r="JI51845"/>
      <c r="JJ51845"/>
      <c r="KX51845" s="23"/>
      <c r="KY51845" s="23"/>
    </row>
    <row r="51846" spans="36:311" x14ac:dyDescent="0.2">
      <c r="AJ51846" s="23"/>
      <c r="HH51846"/>
      <c r="IW51846" s="36"/>
      <c r="JI51846"/>
      <c r="JJ51846"/>
      <c r="KX51846" s="23"/>
      <c r="KY51846" s="23"/>
    </row>
    <row r="51847" spans="36:311" x14ac:dyDescent="0.2">
      <c r="AJ51847" s="23"/>
      <c r="HH51847"/>
      <c r="IW51847" s="36"/>
      <c r="JI51847"/>
      <c r="JJ51847"/>
      <c r="KX51847" s="23"/>
      <c r="KY51847" s="23"/>
    </row>
    <row r="51848" spans="36:311" x14ac:dyDescent="0.2">
      <c r="AJ51848" s="23"/>
      <c r="HH51848"/>
      <c r="IW51848" s="36"/>
      <c r="JI51848"/>
      <c r="JJ51848"/>
      <c r="KX51848" s="23"/>
      <c r="KY51848" s="23"/>
    </row>
    <row r="51849" spans="36:311" x14ac:dyDescent="0.2">
      <c r="AJ51849" s="23"/>
      <c r="HH51849"/>
      <c r="IW51849" s="36"/>
      <c r="JI51849"/>
      <c r="JJ51849"/>
      <c r="KX51849" s="23"/>
      <c r="KY51849" s="23"/>
    </row>
    <row r="51850" spans="36:311" x14ac:dyDescent="0.2">
      <c r="AJ51850" s="23"/>
      <c r="HH51850"/>
      <c r="IW51850" s="36"/>
      <c r="JI51850"/>
      <c r="JJ51850"/>
      <c r="KX51850" s="23"/>
      <c r="KY51850" s="23"/>
    </row>
    <row r="51851" spans="36:311" x14ac:dyDescent="0.2">
      <c r="AJ51851" s="23"/>
      <c r="HH51851"/>
      <c r="IW51851" s="36"/>
      <c r="JI51851"/>
      <c r="JJ51851"/>
      <c r="KX51851" s="23"/>
      <c r="KY51851" s="23"/>
    </row>
    <row r="51852" spans="36:311" x14ac:dyDescent="0.2">
      <c r="AJ51852" s="23"/>
      <c r="HH51852"/>
      <c r="IW51852" s="36"/>
      <c r="JI51852"/>
      <c r="JJ51852"/>
      <c r="KX51852" s="23"/>
      <c r="KY51852" s="23"/>
    </row>
    <row r="51853" spans="36:311" x14ac:dyDescent="0.2">
      <c r="AJ51853" s="23"/>
      <c r="HH51853"/>
      <c r="IW51853" s="36"/>
      <c r="JI51853"/>
      <c r="JJ51853"/>
      <c r="KX51853" s="23"/>
      <c r="KY51853" s="23"/>
    </row>
    <row r="51854" spans="36:311" x14ac:dyDescent="0.2">
      <c r="AJ51854" s="23"/>
      <c r="HH51854"/>
      <c r="IW51854" s="36"/>
      <c r="JI51854"/>
      <c r="JJ51854"/>
      <c r="KX51854" s="23"/>
      <c r="KY51854" s="23"/>
    </row>
    <row r="51855" spans="36:311" x14ac:dyDescent="0.2">
      <c r="AJ51855" s="23"/>
      <c r="HH51855"/>
      <c r="IW51855" s="36"/>
      <c r="JI51855"/>
      <c r="JJ51855"/>
      <c r="KX51855" s="23"/>
      <c r="KY51855" s="23"/>
    </row>
    <row r="51856" spans="36:311" x14ac:dyDescent="0.2">
      <c r="AJ51856" s="23"/>
      <c r="HH51856"/>
      <c r="IW51856" s="36"/>
      <c r="JI51856"/>
      <c r="JJ51856"/>
      <c r="KX51856" s="23"/>
      <c r="KY51856" s="23"/>
    </row>
    <row r="51857" spans="36:311" x14ac:dyDescent="0.2">
      <c r="AJ51857" s="23"/>
      <c r="HH51857"/>
      <c r="IW51857" s="36"/>
      <c r="JI51857"/>
      <c r="JJ51857"/>
      <c r="KX51857" s="23"/>
      <c r="KY51857" s="23"/>
    </row>
    <row r="51858" spans="36:311" x14ac:dyDescent="0.2">
      <c r="AJ51858" s="23"/>
      <c r="HH51858"/>
      <c r="IW51858" s="36"/>
      <c r="JI51858"/>
      <c r="JJ51858"/>
      <c r="KX51858" s="23"/>
      <c r="KY51858" s="23"/>
    </row>
    <row r="51859" spans="36:311" x14ac:dyDescent="0.2">
      <c r="AJ51859" s="23"/>
      <c r="HH51859"/>
      <c r="IW51859" s="36"/>
      <c r="JI51859"/>
      <c r="JJ51859"/>
      <c r="KX51859" s="23"/>
      <c r="KY51859" s="23"/>
    </row>
    <row r="51860" spans="36:311" x14ac:dyDescent="0.2">
      <c r="AJ51860" s="23"/>
      <c r="HH51860"/>
      <c r="IW51860" s="36"/>
      <c r="JI51860"/>
      <c r="JJ51860"/>
      <c r="KX51860" s="23"/>
      <c r="KY51860" s="23"/>
    </row>
    <row r="51861" spans="36:311" x14ac:dyDescent="0.2">
      <c r="AJ51861" s="23"/>
      <c r="HH51861"/>
      <c r="IW51861" s="36"/>
      <c r="JI51861"/>
      <c r="JJ51861"/>
      <c r="KX51861" s="23"/>
      <c r="KY51861" s="23"/>
    </row>
    <row r="51862" spans="36:311" x14ac:dyDescent="0.2">
      <c r="AJ51862" s="23"/>
      <c r="HH51862"/>
      <c r="IW51862" s="36"/>
      <c r="JI51862"/>
      <c r="JJ51862"/>
      <c r="KX51862" s="23"/>
      <c r="KY51862" s="23"/>
    </row>
    <row r="51863" spans="36:311" x14ac:dyDescent="0.2">
      <c r="AJ51863" s="23"/>
      <c r="HH51863"/>
      <c r="IW51863" s="36"/>
      <c r="JI51863"/>
      <c r="JJ51863"/>
      <c r="KX51863" s="23"/>
      <c r="KY51863" s="23"/>
    </row>
    <row r="51864" spans="36:311" x14ac:dyDescent="0.2">
      <c r="AJ51864" s="23"/>
      <c r="HH51864"/>
      <c r="IW51864" s="36"/>
      <c r="JI51864"/>
      <c r="JJ51864"/>
      <c r="KX51864" s="23"/>
      <c r="KY51864" s="23"/>
    </row>
    <row r="51865" spans="36:311" x14ac:dyDescent="0.2">
      <c r="AJ51865" s="23"/>
      <c r="HH51865"/>
      <c r="IW51865" s="36"/>
      <c r="JI51865"/>
      <c r="JJ51865"/>
      <c r="KX51865" s="23"/>
      <c r="KY51865" s="23"/>
    </row>
    <row r="51866" spans="36:311" x14ac:dyDescent="0.2">
      <c r="AJ51866" s="23"/>
      <c r="HH51866"/>
      <c r="IW51866" s="36"/>
      <c r="JI51866"/>
      <c r="JJ51866"/>
      <c r="KX51866" s="23"/>
      <c r="KY51866" s="23"/>
    </row>
    <row r="51867" spans="36:311" x14ac:dyDescent="0.2">
      <c r="AJ51867" s="23"/>
      <c r="HH51867"/>
      <c r="IW51867" s="36"/>
      <c r="JI51867"/>
      <c r="JJ51867"/>
      <c r="KX51867" s="23"/>
      <c r="KY51867" s="23"/>
    </row>
    <row r="51868" spans="36:311" x14ac:dyDescent="0.2">
      <c r="AJ51868" s="23"/>
      <c r="HH51868"/>
      <c r="IW51868" s="36"/>
      <c r="JI51868"/>
      <c r="JJ51868"/>
      <c r="KX51868" s="23"/>
      <c r="KY51868" s="23"/>
    </row>
    <row r="51869" spans="36:311" x14ac:dyDescent="0.2">
      <c r="AJ51869" s="23"/>
      <c r="HH51869"/>
      <c r="IW51869" s="36"/>
      <c r="JI51869"/>
      <c r="JJ51869"/>
      <c r="KX51869" s="23"/>
      <c r="KY51869" s="23"/>
    </row>
    <row r="51870" spans="36:311" x14ac:dyDescent="0.2">
      <c r="AJ51870" s="23"/>
      <c r="HH51870"/>
      <c r="IW51870" s="36"/>
      <c r="JI51870"/>
      <c r="JJ51870"/>
      <c r="KX51870" s="23"/>
      <c r="KY51870" s="23"/>
    </row>
    <row r="51871" spans="36:311" x14ac:dyDescent="0.2">
      <c r="AJ51871" s="23"/>
      <c r="HH51871"/>
      <c r="IW51871" s="36"/>
      <c r="JI51871"/>
      <c r="JJ51871"/>
      <c r="KX51871" s="23"/>
      <c r="KY51871" s="23"/>
    </row>
    <row r="51872" spans="36:311" x14ac:dyDescent="0.2">
      <c r="AJ51872" s="23"/>
      <c r="HH51872"/>
      <c r="IW51872" s="36"/>
      <c r="JI51872"/>
      <c r="JJ51872"/>
      <c r="KX51872" s="23"/>
      <c r="KY51872" s="23"/>
    </row>
    <row r="51873" spans="36:311" x14ac:dyDescent="0.2">
      <c r="AJ51873" s="23"/>
      <c r="HH51873"/>
      <c r="IW51873" s="36"/>
      <c r="JI51873"/>
      <c r="JJ51873"/>
      <c r="KX51873" s="23"/>
      <c r="KY51873" s="23"/>
    </row>
    <row r="51874" spans="36:311" x14ac:dyDescent="0.2">
      <c r="AJ51874" s="23"/>
      <c r="HH51874"/>
      <c r="IW51874" s="36"/>
      <c r="JI51874"/>
      <c r="JJ51874"/>
      <c r="KX51874" s="23"/>
      <c r="KY51874" s="23"/>
    </row>
    <row r="51875" spans="36:311" x14ac:dyDescent="0.2">
      <c r="AJ51875" s="23"/>
      <c r="HH51875"/>
      <c r="IW51875" s="36"/>
      <c r="JI51875"/>
      <c r="JJ51875"/>
      <c r="KX51875" s="23"/>
      <c r="KY51875" s="23"/>
    </row>
    <row r="51876" spans="36:311" x14ac:dyDescent="0.2">
      <c r="AJ51876" s="23"/>
      <c r="HH51876"/>
      <c r="IW51876" s="36"/>
      <c r="JI51876"/>
      <c r="JJ51876"/>
      <c r="KX51876" s="23"/>
      <c r="KY51876" s="23"/>
    </row>
    <row r="51877" spans="36:311" x14ac:dyDescent="0.2">
      <c r="AJ51877" s="23"/>
      <c r="HH51877"/>
      <c r="IW51877" s="36"/>
      <c r="JI51877"/>
      <c r="JJ51877"/>
      <c r="KX51877" s="23"/>
      <c r="KY51877" s="23"/>
    </row>
    <row r="51878" spans="36:311" x14ac:dyDescent="0.2">
      <c r="AJ51878" s="23"/>
      <c r="HH51878"/>
      <c r="IW51878" s="36"/>
      <c r="JI51878"/>
      <c r="JJ51878"/>
      <c r="KX51878" s="23"/>
      <c r="KY51878" s="23"/>
    </row>
    <row r="51879" spans="36:311" x14ac:dyDescent="0.2">
      <c r="AJ51879" s="23"/>
      <c r="HH51879"/>
      <c r="IW51879" s="36"/>
      <c r="JI51879"/>
      <c r="JJ51879"/>
      <c r="KX51879" s="23"/>
      <c r="KY51879" s="23"/>
    </row>
    <row r="51880" spans="36:311" x14ac:dyDescent="0.2">
      <c r="AJ51880" s="23"/>
      <c r="HH51880"/>
      <c r="IW51880" s="36"/>
      <c r="JI51880"/>
      <c r="JJ51880"/>
      <c r="KX51880" s="23"/>
      <c r="KY51880" s="23"/>
    </row>
    <row r="51881" spans="36:311" x14ac:dyDescent="0.2">
      <c r="AJ51881" s="23"/>
      <c r="HH51881"/>
      <c r="IW51881" s="36"/>
      <c r="JI51881"/>
      <c r="JJ51881"/>
      <c r="KX51881" s="23"/>
      <c r="KY51881" s="23"/>
    </row>
    <row r="51882" spans="36:311" x14ac:dyDescent="0.2">
      <c r="AJ51882" s="23"/>
      <c r="HH51882"/>
      <c r="IW51882" s="36"/>
      <c r="JI51882"/>
      <c r="JJ51882"/>
      <c r="KX51882" s="23"/>
      <c r="KY51882" s="23"/>
    </row>
    <row r="51883" spans="36:311" x14ac:dyDescent="0.2">
      <c r="AJ51883" s="23"/>
      <c r="HH51883"/>
      <c r="IW51883" s="36"/>
      <c r="JI51883"/>
      <c r="JJ51883"/>
      <c r="KX51883" s="23"/>
      <c r="KY51883" s="23"/>
    </row>
    <row r="51884" spans="36:311" x14ac:dyDescent="0.2">
      <c r="AJ51884" s="23"/>
      <c r="HH51884"/>
      <c r="IW51884" s="36"/>
      <c r="JI51884"/>
      <c r="JJ51884"/>
      <c r="KX51884" s="23"/>
      <c r="KY51884" s="23"/>
    </row>
    <row r="51885" spans="36:311" x14ac:dyDescent="0.2">
      <c r="AJ51885" s="23"/>
      <c r="HH51885"/>
      <c r="IW51885" s="36"/>
      <c r="JI51885"/>
      <c r="JJ51885"/>
      <c r="KX51885" s="23"/>
      <c r="KY51885" s="23"/>
    </row>
    <row r="51886" spans="36:311" x14ac:dyDescent="0.2">
      <c r="AJ51886" s="23"/>
      <c r="HH51886"/>
      <c r="IW51886" s="36"/>
      <c r="JI51886"/>
      <c r="JJ51886"/>
      <c r="KX51886" s="23"/>
      <c r="KY51886" s="23"/>
    </row>
    <row r="51887" spans="36:311" x14ac:dyDescent="0.2">
      <c r="AJ51887" s="23"/>
      <c r="HH51887"/>
      <c r="IW51887" s="36"/>
      <c r="JI51887"/>
      <c r="JJ51887"/>
      <c r="KX51887" s="23"/>
      <c r="KY51887" s="23"/>
    </row>
    <row r="51888" spans="36:311" x14ac:dyDescent="0.2">
      <c r="AJ51888" s="23"/>
      <c r="HH51888"/>
      <c r="IW51888" s="36"/>
      <c r="JI51888"/>
      <c r="JJ51888"/>
      <c r="KX51888" s="23"/>
      <c r="KY51888" s="23"/>
    </row>
    <row r="51889" spans="36:311" x14ac:dyDescent="0.2">
      <c r="AJ51889" s="23"/>
      <c r="HH51889"/>
      <c r="IW51889" s="36"/>
      <c r="JI51889"/>
      <c r="JJ51889"/>
      <c r="KX51889" s="23"/>
      <c r="KY51889" s="23"/>
    </row>
    <row r="51890" spans="36:311" x14ac:dyDescent="0.2">
      <c r="AJ51890" s="23"/>
      <c r="HH51890"/>
      <c r="IW51890" s="36"/>
      <c r="JI51890"/>
      <c r="JJ51890"/>
      <c r="KX51890" s="23"/>
      <c r="KY51890" s="23"/>
    </row>
    <row r="51891" spans="36:311" x14ac:dyDescent="0.2">
      <c r="AJ51891" s="23"/>
      <c r="HH51891"/>
      <c r="IW51891" s="36"/>
      <c r="JI51891"/>
      <c r="JJ51891"/>
      <c r="KX51891" s="23"/>
      <c r="KY51891" s="23"/>
    </row>
    <row r="51892" spans="36:311" x14ac:dyDescent="0.2">
      <c r="AJ51892" s="23"/>
      <c r="HH51892"/>
      <c r="IW51892" s="36"/>
      <c r="JI51892"/>
      <c r="JJ51892"/>
      <c r="KX51892" s="23"/>
      <c r="KY51892" s="23"/>
    </row>
    <row r="51893" spans="36:311" x14ac:dyDescent="0.2">
      <c r="AJ51893" s="23"/>
      <c r="HH51893"/>
      <c r="IW51893" s="36"/>
      <c r="JI51893"/>
      <c r="JJ51893"/>
      <c r="KX51893" s="23"/>
      <c r="KY51893" s="23"/>
    </row>
    <row r="51894" spans="36:311" x14ac:dyDescent="0.2">
      <c r="AJ51894" s="23"/>
      <c r="HH51894"/>
      <c r="IW51894" s="36"/>
      <c r="JI51894"/>
      <c r="JJ51894"/>
      <c r="KX51894" s="23"/>
      <c r="KY51894" s="23"/>
    </row>
    <row r="51895" spans="36:311" x14ac:dyDescent="0.2">
      <c r="AJ51895" s="23"/>
      <c r="HH51895"/>
      <c r="IW51895" s="36"/>
      <c r="JI51895"/>
      <c r="JJ51895"/>
      <c r="KX51895" s="23"/>
      <c r="KY51895" s="23"/>
    </row>
    <row r="51896" spans="36:311" x14ac:dyDescent="0.2">
      <c r="AJ51896" s="23"/>
      <c r="HH51896"/>
      <c r="IW51896" s="36"/>
      <c r="JI51896"/>
      <c r="JJ51896"/>
      <c r="KX51896" s="23"/>
      <c r="KY51896" s="23"/>
    </row>
    <row r="51897" spans="36:311" x14ac:dyDescent="0.2">
      <c r="AJ51897" s="23"/>
      <c r="HH51897"/>
      <c r="IW51897" s="36"/>
      <c r="JI51897"/>
      <c r="JJ51897"/>
      <c r="KX51897" s="23"/>
      <c r="KY51897" s="23"/>
    </row>
    <row r="51898" spans="36:311" x14ac:dyDescent="0.2">
      <c r="AJ51898" s="23"/>
      <c r="HH51898"/>
      <c r="IW51898" s="36"/>
      <c r="JI51898"/>
      <c r="JJ51898"/>
      <c r="KX51898" s="23"/>
      <c r="KY51898" s="23"/>
    </row>
    <row r="51899" spans="36:311" x14ac:dyDescent="0.2">
      <c r="AJ51899" s="23"/>
      <c r="HH51899"/>
      <c r="IW51899" s="36"/>
      <c r="JI51899"/>
      <c r="JJ51899"/>
      <c r="KX51899" s="23"/>
      <c r="KY51899" s="23"/>
    </row>
    <row r="51900" spans="36:311" x14ac:dyDescent="0.2">
      <c r="AJ51900" s="23"/>
      <c r="HH51900"/>
      <c r="IW51900" s="36"/>
      <c r="JI51900"/>
      <c r="JJ51900"/>
      <c r="KX51900" s="23"/>
      <c r="KY51900" s="23"/>
    </row>
    <row r="51901" spans="36:311" x14ac:dyDescent="0.2">
      <c r="AJ51901" s="23"/>
      <c r="HH51901"/>
      <c r="IW51901" s="36"/>
      <c r="JI51901"/>
      <c r="JJ51901"/>
      <c r="KX51901" s="23"/>
      <c r="KY51901" s="23"/>
    </row>
    <row r="51902" spans="36:311" x14ac:dyDescent="0.2">
      <c r="AJ51902" s="23"/>
      <c r="HH51902"/>
      <c r="IW51902" s="36"/>
      <c r="JI51902"/>
      <c r="JJ51902"/>
      <c r="KX51902" s="23"/>
      <c r="KY51902" s="23"/>
    </row>
    <row r="51903" spans="36:311" x14ac:dyDescent="0.2">
      <c r="AJ51903" s="23"/>
      <c r="HH51903"/>
      <c r="IW51903" s="36"/>
      <c r="JI51903"/>
      <c r="JJ51903"/>
      <c r="KX51903" s="23"/>
      <c r="KY51903" s="23"/>
    </row>
    <row r="51904" spans="36:311" x14ac:dyDescent="0.2">
      <c r="AJ51904" s="23"/>
      <c r="HH51904"/>
      <c r="IW51904" s="36"/>
      <c r="JI51904"/>
      <c r="JJ51904"/>
      <c r="KX51904" s="23"/>
      <c r="KY51904" s="23"/>
    </row>
    <row r="51905" spans="36:311" x14ac:dyDescent="0.2">
      <c r="AJ51905" s="23"/>
      <c r="HH51905"/>
      <c r="IW51905" s="36"/>
      <c r="JI51905"/>
      <c r="JJ51905"/>
      <c r="KX51905" s="23"/>
      <c r="KY51905" s="23"/>
    </row>
    <row r="51906" spans="36:311" x14ac:dyDescent="0.2">
      <c r="AJ51906" s="23"/>
      <c r="HH51906"/>
      <c r="IW51906" s="36"/>
      <c r="JI51906"/>
      <c r="JJ51906"/>
      <c r="KX51906" s="23"/>
      <c r="KY51906" s="23"/>
    </row>
    <row r="51907" spans="36:311" x14ac:dyDescent="0.2">
      <c r="AJ51907" s="23"/>
      <c r="HH51907"/>
      <c r="IW51907" s="36"/>
      <c r="JI51907"/>
      <c r="JJ51907"/>
      <c r="KX51907" s="23"/>
      <c r="KY51907" s="23"/>
    </row>
    <row r="51908" spans="36:311" x14ac:dyDescent="0.2">
      <c r="AJ51908" s="23"/>
      <c r="HH51908"/>
      <c r="IW51908" s="36"/>
      <c r="JI51908"/>
      <c r="JJ51908"/>
      <c r="KX51908" s="23"/>
      <c r="KY51908" s="23"/>
    </row>
    <row r="51909" spans="36:311" x14ac:dyDescent="0.2">
      <c r="AJ51909" s="23"/>
      <c r="HH51909"/>
      <c r="IW51909" s="36"/>
      <c r="JI51909"/>
      <c r="JJ51909"/>
      <c r="KX51909" s="23"/>
      <c r="KY51909" s="23"/>
    </row>
    <row r="51910" spans="36:311" x14ac:dyDescent="0.2">
      <c r="AJ51910" s="23"/>
      <c r="HH51910"/>
      <c r="IW51910" s="36"/>
      <c r="JI51910"/>
      <c r="JJ51910"/>
      <c r="KX51910" s="23"/>
      <c r="KY51910" s="23"/>
    </row>
    <row r="51911" spans="36:311" x14ac:dyDescent="0.2">
      <c r="AJ51911" s="23"/>
      <c r="HH51911"/>
      <c r="IW51911" s="36"/>
      <c r="JI51911"/>
      <c r="JJ51911"/>
      <c r="KX51911" s="23"/>
      <c r="KY51911" s="23"/>
    </row>
    <row r="51912" spans="36:311" x14ac:dyDescent="0.2">
      <c r="AJ51912" s="23"/>
      <c r="HH51912"/>
      <c r="IW51912" s="36"/>
      <c r="JI51912"/>
      <c r="JJ51912"/>
      <c r="KX51912" s="23"/>
      <c r="KY51912" s="23"/>
    </row>
    <row r="51913" spans="36:311" x14ac:dyDescent="0.2">
      <c r="AJ51913" s="23"/>
      <c r="HH51913"/>
      <c r="IW51913" s="36"/>
      <c r="JI51913"/>
      <c r="JJ51913"/>
      <c r="KX51913" s="23"/>
      <c r="KY51913" s="23"/>
    </row>
    <row r="51914" spans="36:311" x14ac:dyDescent="0.2">
      <c r="AJ51914" s="23"/>
      <c r="HH51914"/>
      <c r="IW51914" s="36"/>
      <c r="JI51914"/>
      <c r="JJ51914"/>
      <c r="KX51914" s="23"/>
      <c r="KY51914" s="23"/>
    </row>
    <row r="51915" spans="36:311" x14ac:dyDescent="0.2">
      <c r="AJ51915" s="23"/>
      <c r="HH51915"/>
      <c r="IW51915" s="36"/>
      <c r="JI51915"/>
      <c r="JJ51915"/>
      <c r="KX51915" s="23"/>
      <c r="KY51915" s="23"/>
    </row>
    <row r="51916" spans="36:311" x14ac:dyDescent="0.2">
      <c r="AJ51916" s="23"/>
      <c r="HH51916"/>
      <c r="IW51916" s="36"/>
      <c r="JI51916"/>
      <c r="JJ51916"/>
      <c r="KX51916" s="23"/>
      <c r="KY51916" s="23"/>
    </row>
    <row r="51917" spans="36:311" x14ac:dyDescent="0.2">
      <c r="AJ51917" s="23"/>
      <c r="HH51917"/>
      <c r="IW51917" s="36"/>
      <c r="JI51917"/>
      <c r="JJ51917"/>
      <c r="KX51917" s="23"/>
      <c r="KY51917" s="23"/>
    </row>
    <row r="51918" spans="36:311" x14ac:dyDescent="0.2">
      <c r="AJ51918" s="23"/>
      <c r="HH51918"/>
      <c r="IW51918" s="36"/>
      <c r="JI51918"/>
      <c r="JJ51918"/>
      <c r="KX51918" s="23"/>
      <c r="KY51918" s="23"/>
    </row>
    <row r="51919" spans="36:311" x14ac:dyDescent="0.2">
      <c r="AJ51919" s="23"/>
      <c r="HH51919"/>
      <c r="IW51919" s="36"/>
      <c r="JI51919"/>
      <c r="JJ51919"/>
      <c r="KX51919" s="23"/>
      <c r="KY51919" s="23"/>
    </row>
    <row r="51920" spans="36:311" x14ac:dyDescent="0.2">
      <c r="AJ51920" s="23"/>
      <c r="HH51920"/>
      <c r="IW51920" s="36"/>
      <c r="JI51920"/>
      <c r="JJ51920"/>
      <c r="KX51920" s="23"/>
      <c r="KY51920" s="23"/>
    </row>
    <row r="51921" spans="36:311" x14ac:dyDescent="0.2">
      <c r="AJ51921" s="23"/>
      <c r="HH51921"/>
      <c r="IW51921" s="36"/>
      <c r="JI51921"/>
      <c r="JJ51921"/>
      <c r="KX51921" s="23"/>
      <c r="KY51921" s="23"/>
    </row>
    <row r="51922" spans="36:311" x14ac:dyDescent="0.2">
      <c r="AJ51922" s="23"/>
      <c r="HH51922"/>
      <c r="IW51922" s="36"/>
      <c r="JI51922"/>
      <c r="JJ51922"/>
      <c r="KX51922" s="23"/>
      <c r="KY51922" s="23"/>
    </row>
    <row r="51923" spans="36:311" x14ac:dyDescent="0.2">
      <c r="AJ51923" s="23"/>
      <c r="HH51923"/>
      <c r="IW51923" s="36"/>
      <c r="JI51923"/>
      <c r="JJ51923"/>
      <c r="KX51923" s="23"/>
      <c r="KY51923" s="23"/>
    </row>
    <row r="51924" spans="36:311" x14ac:dyDescent="0.2">
      <c r="AJ51924" s="23"/>
      <c r="HH51924"/>
      <c r="IW51924" s="36"/>
      <c r="JI51924"/>
      <c r="JJ51924"/>
      <c r="KX51924" s="23"/>
      <c r="KY51924" s="23"/>
    </row>
    <row r="51925" spans="36:311" x14ac:dyDescent="0.2">
      <c r="AJ51925" s="23"/>
      <c r="HH51925"/>
      <c r="IW51925" s="36"/>
      <c r="JI51925"/>
      <c r="JJ51925"/>
      <c r="KX51925" s="23"/>
      <c r="KY51925" s="23"/>
    </row>
    <row r="51926" spans="36:311" x14ac:dyDescent="0.2">
      <c r="AJ51926" s="23"/>
      <c r="HH51926"/>
      <c r="IW51926" s="36"/>
      <c r="JI51926"/>
      <c r="JJ51926"/>
      <c r="KX51926" s="23"/>
      <c r="KY51926" s="23"/>
    </row>
    <row r="51927" spans="36:311" x14ac:dyDescent="0.2">
      <c r="AJ51927" s="23"/>
      <c r="HH51927"/>
      <c r="IW51927" s="36"/>
      <c r="JI51927"/>
      <c r="JJ51927"/>
      <c r="KX51927" s="23"/>
      <c r="KY51927" s="23"/>
    </row>
    <row r="51928" spans="36:311" x14ac:dyDescent="0.2">
      <c r="AJ51928" s="23"/>
      <c r="HH51928"/>
      <c r="IW51928" s="36"/>
      <c r="JI51928"/>
      <c r="JJ51928"/>
      <c r="KX51928" s="23"/>
      <c r="KY51928" s="23"/>
    </row>
    <row r="51929" spans="36:311" x14ac:dyDescent="0.2">
      <c r="AJ51929" s="23"/>
      <c r="HH51929"/>
      <c r="IW51929" s="36"/>
      <c r="JI51929"/>
      <c r="JJ51929"/>
      <c r="KX51929" s="23"/>
      <c r="KY51929" s="23"/>
    </row>
    <row r="51930" spans="36:311" x14ac:dyDescent="0.2">
      <c r="AJ51930" s="23"/>
      <c r="HH51930"/>
      <c r="IW51930" s="36"/>
      <c r="JI51930"/>
      <c r="JJ51930"/>
      <c r="KX51930" s="23"/>
      <c r="KY51930" s="23"/>
    </row>
    <row r="51931" spans="36:311" x14ac:dyDescent="0.2">
      <c r="AJ51931" s="23"/>
      <c r="HH51931"/>
      <c r="IW51931" s="36"/>
      <c r="JI51931"/>
      <c r="JJ51931"/>
      <c r="KX51931" s="23"/>
      <c r="KY51931" s="23"/>
    </row>
    <row r="51932" spans="36:311" x14ac:dyDescent="0.2">
      <c r="AJ51932" s="23"/>
      <c r="HH51932"/>
      <c r="IW51932" s="36"/>
      <c r="JI51932"/>
      <c r="JJ51932"/>
      <c r="KX51932" s="23"/>
      <c r="KY51932" s="23"/>
    </row>
    <row r="51933" spans="36:311" x14ac:dyDescent="0.2">
      <c r="AJ51933" s="23"/>
      <c r="HH51933"/>
      <c r="IW51933" s="36"/>
      <c r="JI51933"/>
      <c r="JJ51933"/>
      <c r="KX51933" s="23"/>
      <c r="KY51933" s="23"/>
    </row>
    <row r="51934" spans="36:311" x14ac:dyDescent="0.2">
      <c r="AJ51934" s="23"/>
      <c r="HH51934"/>
      <c r="IW51934" s="36"/>
      <c r="JI51934"/>
      <c r="JJ51934"/>
      <c r="KX51934" s="23"/>
      <c r="KY51934" s="23"/>
    </row>
    <row r="51935" spans="36:311" x14ac:dyDescent="0.2">
      <c r="AJ51935" s="23"/>
      <c r="HH51935"/>
      <c r="IW51935" s="36"/>
      <c r="JI51935"/>
      <c r="JJ51935"/>
      <c r="KX51935" s="23"/>
      <c r="KY51935" s="23"/>
    </row>
    <row r="51936" spans="36:311" x14ac:dyDescent="0.2">
      <c r="AJ51936" s="23"/>
      <c r="HH51936"/>
      <c r="IW51936" s="36"/>
      <c r="JI51936"/>
      <c r="JJ51936"/>
      <c r="KX51936" s="23"/>
      <c r="KY51936" s="23"/>
    </row>
    <row r="51937" spans="36:311" x14ac:dyDescent="0.2">
      <c r="AJ51937" s="23"/>
      <c r="HH51937"/>
      <c r="IW51937" s="36"/>
      <c r="JI51937"/>
      <c r="JJ51937"/>
      <c r="KX51937" s="23"/>
      <c r="KY51937" s="23"/>
    </row>
    <row r="51938" spans="36:311" x14ac:dyDescent="0.2">
      <c r="AJ51938" s="23"/>
      <c r="HH51938"/>
      <c r="IW51938" s="36"/>
      <c r="JI51938"/>
      <c r="JJ51938"/>
      <c r="KX51938" s="23"/>
      <c r="KY51938" s="23"/>
    </row>
    <row r="51939" spans="36:311" x14ac:dyDescent="0.2">
      <c r="AJ51939" s="23"/>
      <c r="HH51939"/>
      <c r="IW51939" s="36"/>
      <c r="JI51939"/>
      <c r="JJ51939"/>
      <c r="KX51939" s="23"/>
      <c r="KY51939" s="23"/>
    </row>
    <row r="51940" spans="36:311" x14ac:dyDescent="0.2">
      <c r="AJ51940" s="23"/>
      <c r="HH51940"/>
      <c r="IW51940" s="36"/>
      <c r="JI51940"/>
      <c r="JJ51940"/>
      <c r="KX51940" s="23"/>
      <c r="KY51940" s="23"/>
    </row>
    <row r="51941" spans="36:311" x14ac:dyDescent="0.2">
      <c r="AJ51941" s="23"/>
      <c r="HH51941"/>
      <c r="IW51941" s="36"/>
      <c r="JI51941"/>
      <c r="JJ51941"/>
      <c r="KX51941" s="23"/>
      <c r="KY51941" s="23"/>
    </row>
    <row r="51942" spans="36:311" x14ac:dyDescent="0.2">
      <c r="AJ51942" s="23"/>
      <c r="HH51942"/>
      <c r="IW51942" s="36"/>
      <c r="JI51942"/>
      <c r="JJ51942"/>
      <c r="KX51942" s="23"/>
      <c r="KY51942" s="23"/>
    </row>
    <row r="51943" spans="36:311" x14ac:dyDescent="0.2">
      <c r="AJ51943" s="23"/>
      <c r="HH51943"/>
      <c r="IW51943" s="36"/>
      <c r="JI51943"/>
      <c r="JJ51943"/>
      <c r="KX51943" s="23"/>
      <c r="KY51943" s="23"/>
    </row>
    <row r="51944" spans="36:311" x14ac:dyDescent="0.2">
      <c r="AJ51944" s="23"/>
      <c r="HH51944"/>
      <c r="IW51944" s="36"/>
      <c r="JI51944"/>
      <c r="JJ51944"/>
      <c r="KX51944" s="23"/>
      <c r="KY51944" s="23"/>
    </row>
    <row r="51945" spans="36:311" x14ac:dyDescent="0.2">
      <c r="AJ51945" s="23"/>
      <c r="HH51945"/>
      <c r="IW51945" s="36"/>
      <c r="JI51945"/>
      <c r="JJ51945"/>
      <c r="KX51945" s="23"/>
      <c r="KY51945" s="23"/>
    </row>
    <row r="51946" spans="36:311" x14ac:dyDescent="0.2">
      <c r="AJ51946" s="23"/>
      <c r="HH51946"/>
      <c r="IW51946" s="36"/>
      <c r="JI51946"/>
      <c r="JJ51946"/>
      <c r="KX51946" s="23"/>
      <c r="KY51946" s="23"/>
    </row>
    <row r="51947" spans="36:311" x14ac:dyDescent="0.2">
      <c r="AJ51947" s="23"/>
      <c r="HH51947"/>
      <c r="IW51947" s="36"/>
      <c r="JI51947"/>
      <c r="JJ51947"/>
      <c r="KX51947" s="23"/>
      <c r="KY51947" s="23"/>
    </row>
    <row r="51948" spans="36:311" x14ac:dyDescent="0.2">
      <c r="AJ51948" s="23"/>
      <c r="HH51948"/>
      <c r="IW51948" s="36"/>
      <c r="JI51948"/>
      <c r="JJ51948"/>
      <c r="KX51948" s="23"/>
      <c r="KY51948" s="23"/>
    </row>
    <row r="51949" spans="36:311" x14ac:dyDescent="0.2">
      <c r="AJ51949" s="23"/>
      <c r="HH51949"/>
      <c r="IW51949" s="36"/>
      <c r="JI51949"/>
      <c r="JJ51949"/>
      <c r="KX51949" s="23"/>
      <c r="KY51949" s="23"/>
    </row>
    <row r="51950" spans="36:311" x14ac:dyDescent="0.2">
      <c r="AJ51950" s="23"/>
      <c r="HH51950"/>
      <c r="IW51950" s="36"/>
      <c r="JI51950"/>
      <c r="JJ51950"/>
      <c r="KX51950" s="23"/>
      <c r="KY51950" s="23"/>
    </row>
    <row r="51951" spans="36:311" x14ac:dyDescent="0.2">
      <c r="AJ51951" s="23"/>
      <c r="HH51951"/>
      <c r="IW51951" s="36"/>
      <c r="JI51951"/>
      <c r="JJ51951"/>
      <c r="KX51951" s="23"/>
      <c r="KY51951" s="23"/>
    </row>
    <row r="51952" spans="36:311" x14ac:dyDescent="0.2">
      <c r="AJ51952" s="23"/>
      <c r="HH51952"/>
      <c r="IW51952" s="36"/>
      <c r="JI51952"/>
      <c r="JJ51952"/>
      <c r="KX51952" s="23"/>
      <c r="KY51952" s="23"/>
    </row>
    <row r="51953" spans="36:311" x14ac:dyDescent="0.2">
      <c r="AJ51953" s="23"/>
      <c r="HH51953"/>
      <c r="IW51953" s="36"/>
      <c r="JI51953"/>
      <c r="JJ51953"/>
      <c r="KX51953" s="23"/>
      <c r="KY51953" s="23"/>
    </row>
    <row r="51954" spans="36:311" x14ac:dyDescent="0.2">
      <c r="AJ51954" s="23"/>
      <c r="HH51954"/>
      <c r="IW51954" s="36"/>
      <c r="JI51954"/>
      <c r="JJ51954"/>
      <c r="KX51954" s="23"/>
      <c r="KY51954" s="23"/>
    </row>
    <row r="51955" spans="36:311" x14ac:dyDescent="0.2">
      <c r="AJ51955" s="23"/>
      <c r="HH51955"/>
      <c r="IW51955" s="36"/>
      <c r="JI51955"/>
      <c r="JJ51955"/>
      <c r="KX51955" s="23"/>
      <c r="KY51955" s="23"/>
    </row>
    <row r="51956" spans="36:311" x14ac:dyDescent="0.2">
      <c r="AJ51956" s="23"/>
      <c r="HH51956"/>
      <c r="IW51956" s="36"/>
      <c r="JI51956"/>
      <c r="JJ51956"/>
      <c r="KX51956" s="23"/>
      <c r="KY51956" s="23"/>
    </row>
    <row r="51957" spans="36:311" x14ac:dyDescent="0.2">
      <c r="AJ51957" s="23"/>
      <c r="HH51957"/>
      <c r="IW51957" s="36"/>
      <c r="JI51957"/>
      <c r="JJ51957"/>
      <c r="KX51957" s="23"/>
      <c r="KY51957" s="23"/>
    </row>
    <row r="51958" spans="36:311" x14ac:dyDescent="0.2">
      <c r="AJ51958" s="23"/>
      <c r="HH51958"/>
      <c r="IW51958" s="36"/>
      <c r="JI51958"/>
      <c r="JJ51958"/>
      <c r="KX51958" s="23"/>
      <c r="KY51958" s="23"/>
    </row>
    <row r="51959" spans="36:311" x14ac:dyDescent="0.2">
      <c r="AJ51959" s="23"/>
      <c r="HH51959"/>
      <c r="IW51959" s="36"/>
      <c r="JI51959"/>
      <c r="JJ51959"/>
      <c r="KX51959" s="23"/>
      <c r="KY51959" s="23"/>
    </row>
    <row r="51960" spans="36:311" x14ac:dyDescent="0.2">
      <c r="AJ51960" s="23"/>
      <c r="HH51960"/>
      <c r="IW51960" s="36"/>
      <c r="JI51960"/>
      <c r="JJ51960"/>
      <c r="KX51960" s="23"/>
      <c r="KY51960" s="23"/>
    </row>
    <row r="51961" spans="36:311" x14ac:dyDescent="0.2">
      <c r="AJ51961" s="23"/>
      <c r="HH51961"/>
      <c r="IW51961" s="36"/>
      <c r="JI51961"/>
      <c r="JJ51961"/>
      <c r="KX51961" s="23"/>
      <c r="KY51961" s="23"/>
    </row>
    <row r="51962" spans="36:311" x14ac:dyDescent="0.2">
      <c r="AJ51962" s="23"/>
      <c r="HH51962"/>
      <c r="IW51962" s="36"/>
      <c r="JI51962"/>
      <c r="JJ51962"/>
      <c r="KX51962" s="23"/>
      <c r="KY51962" s="23"/>
    </row>
    <row r="51963" spans="36:311" x14ac:dyDescent="0.2">
      <c r="AJ51963" s="23"/>
      <c r="HH51963"/>
      <c r="IW51963" s="36"/>
      <c r="JI51963"/>
      <c r="JJ51963"/>
      <c r="KX51963" s="23"/>
      <c r="KY51963" s="23"/>
    </row>
    <row r="51964" spans="36:311" x14ac:dyDescent="0.2">
      <c r="AJ51964" s="23"/>
      <c r="HH51964"/>
      <c r="IW51964" s="36"/>
      <c r="JI51964"/>
      <c r="JJ51964"/>
      <c r="KX51964" s="23"/>
      <c r="KY51964" s="23"/>
    </row>
    <row r="51965" spans="36:311" x14ac:dyDescent="0.2">
      <c r="AJ51965" s="23"/>
      <c r="HH51965"/>
      <c r="IW51965" s="36"/>
      <c r="JI51965"/>
      <c r="JJ51965"/>
      <c r="KX51965" s="23"/>
      <c r="KY51965" s="23"/>
    </row>
    <row r="51966" spans="36:311" x14ac:dyDescent="0.2">
      <c r="AJ51966" s="23"/>
      <c r="HH51966"/>
      <c r="IW51966" s="36"/>
      <c r="JI51966"/>
      <c r="JJ51966"/>
      <c r="KX51966" s="23"/>
      <c r="KY51966" s="23"/>
    </row>
    <row r="51967" spans="36:311" x14ac:dyDescent="0.2">
      <c r="AJ51967" s="23"/>
      <c r="HH51967"/>
      <c r="IW51967" s="36"/>
      <c r="JI51967"/>
      <c r="JJ51967"/>
      <c r="KX51967" s="23"/>
      <c r="KY51967" s="23"/>
    </row>
    <row r="51968" spans="36:311" x14ac:dyDescent="0.2">
      <c r="AJ51968" s="23"/>
      <c r="HH51968"/>
      <c r="IW51968" s="36"/>
      <c r="JI51968"/>
      <c r="JJ51968"/>
      <c r="KX51968" s="23"/>
      <c r="KY51968" s="23"/>
    </row>
    <row r="51969" spans="36:311" x14ac:dyDescent="0.2">
      <c r="AJ51969" s="23"/>
      <c r="HH51969"/>
      <c r="IW51969" s="36"/>
      <c r="JI51969"/>
      <c r="JJ51969"/>
      <c r="KX51969" s="23"/>
      <c r="KY51969" s="23"/>
    </row>
    <row r="51970" spans="36:311" x14ac:dyDescent="0.2">
      <c r="AJ51970" s="23"/>
      <c r="HH51970"/>
      <c r="IW51970" s="36"/>
      <c r="JI51970"/>
      <c r="JJ51970"/>
      <c r="KX51970" s="23"/>
      <c r="KY51970" s="23"/>
    </row>
    <row r="51971" spans="36:311" x14ac:dyDescent="0.2">
      <c r="AJ51971" s="23"/>
      <c r="HH51971"/>
      <c r="IW51971" s="36"/>
      <c r="JI51971"/>
      <c r="JJ51971"/>
      <c r="KX51971" s="23"/>
      <c r="KY51971" s="23"/>
    </row>
    <row r="51972" spans="36:311" x14ac:dyDescent="0.2">
      <c r="AJ51972" s="23"/>
      <c r="HH51972"/>
      <c r="IW51972" s="36"/>
      <c r="JI51972"/>
      <c r="JJ51972"/>
      <c r="KX51972" s="23"/>
      <c r="KY51972" s="23"/>
    </row>
    <row r="51973" spans="36:311" x14ac:dyDescent="0.2">
      <c r="AJ51973" s="23"/>
      <c r="HH51973"/>
      <c r="IW51973" s="36"/>
      <c r="JI51973"/>
      <c r="JJ51973"/>
      <c r="KX51973" s="23"/>
      <c r="KY51973" s="23"/>
    </row>
    <row r="51974" spans="36:311" x14ac:dyDescent="0.2">
      <c r="AJ51974" s="23"/>
      <c r="HH51974"/>
      <c r="IW51974" s="36"/>
      <c r="JI51974"/>
      <c r="JJ51974"/>
      <c r="KX51974" s="23"/>
      <c r="KY51974" s="23"/>
    </row>
    <row r="51975" spans="36:311" x14ac:dyDescent="0.2">
      <c r="AJ51975" s="23"/>
      <c r="HH51975"/>
      <c r="IW51975" s="36"/>
      <c r="JI51975"/>
      <c r="JJ51975"/>
      <c r="KX51975" s="23"/>
      <c r="KY51975" s="23"/>
    </row>
    <row r="51976" spans="36:311" x14ac:dyDescent="0.2">
      <c r="AJ51976" s="23"/>
      <c r="HH51976"/>
      <c r="IW51976" s="36"/>
      <c r="JI51976"/>
      <c r="JJ51976"/>
      <c r="KX51976" s="23"/>
      <c r="KY51976" s="23"/>
    </row>
    <row r="51977" spans="36:311" x14ac:dyDescent="0.2">
      <c r="AJ51977" s="23"/>
      <c r="HH51977"/>
      <c r="IW51977" s="36"/>
      <c r="JI51977"/>
      <c r="JJ51977"/>
      <c r="KX51977" s="23"/>
      <c r="KY51977" s="23"/>
    </row>
    <row r="51978" spans="36:311" x14ac:dyDescent="0.2">
      <c r="AJ51978" s="23"/>
      <c r="HH51978"/>
      <c r="IW51978" s="36"/>
      <c r="JI51978"/>
      <c r="JJ51978"/>
      <c r="KX51978" s="23"/>
      <c r="KY51978" s="23"/>
    </row>
    <row r="51979" spans="36:311" x14ac:dyDescent="0.2">
      <c r="AJ51979" s="23"/>
      <c r="HH51979"/>
      <c r="IW51979" s="36"/>
      <c r="JI51979"/>
      <c r="JJ51979"/>
      <c r="KX51979" s="23"/>
      <c r="KY51979" s="23"/>
    </row>
    <row r="51980" spans="36:311" x14ac:dyDescent="0.2">
      <c r="AJ51980" s="23"/>
      <c r="HH51980"/>
      <c r="IW51980" s="36"/>
      <c r="JI51980"/>
      <c r="JJ51980"/>
      <c r="KX51980" s="23"/>
      <c r="KY51980" s="23"/>
    </row>
    <row r="51981" spans="36:311" x14ac:dyDescent="0.2">
      <c r="AJ51981" s="23"/>
      <c r="HH51981"/>
      <c r="IW51981" s="36"/>
      <c r="JI51981"/>
      <c r="JJ51981"/>
      <c r="KX51981" s="23"/>
      <c r="KY51981" s="23"/>
    </row>
    <row r="51982" spans="36:311" x14ac:dyDescent="0.2">
      <c r="AJ51982" s="23"/>
      <c r="HH51982"/>
      <c r="IW51982" s="36"/>
      <c r="JI51982"/>
      <c r="JJ51982"/>
      <c r="KX51982" s="23"/>
      <c r="KY51982" s="23"/>
    </row>
    <row r="51983" spans="36:311" x14ac:dyDescent="0.2">
      <c r="AJ51983" s="23"/>
      <c r="HH51983"/>
      <c r="IW51983" s="36"/>
      <c r="JI51983"/>
      <c r="JJ51983"/>
      <c r="KX51983" s="23"/>
      <c r="KY51983" s="23"/>
    </row>
    <row r="51984" spans="36:311" x14ac:dyDescent="0.2">
      <c r="AJ51984" s="23"/>
      <c r="HH51984"/>
      <c r="IW51984" s="36"/>
      <c r="JI51984"/>
      <c r="JJ51984"/>
      <c r="KX51984" s="23"/>
      <c r="KY51984" s="23"/>
    </row>
    <row r="51985" spans="36:311" x14ac:dyDescent="0.2">
      <c r="AJ51985" s="23"/>
      <c r="HH51985"/>
      <c r="IW51985" s="36"/>
      <c r="JI51985"/>
      <c r="JJ51985"/>
      <c r="KX51985" s="23"/>
      <c r="KY51985" s="23"/>
    </row>
    <row r="51986" spans="36:311" x14ac:dyDescent="0.2">
      <c r="AJ51986" s="23"/>
      <c r="HH51986"/>
      <c r="IW51986" s="36"/>
      <c r="JI51986"/>
      <c r="JJ51986"/>
      <c r="KX51986" s="23"/>
      <c r="KY51986" s="23"/>
    </row>
    <row r="51987" spans="36:311" x14ac:dyDescent="0.2">
      <c r="AJ51987" s="23"/>
      <c r="HH51987"/>
      <c r="IW51987" s="36"/>
      <c r="JI51987"/>
      <c r="JJ51987"/>
      <c r="KX51987" s="23"/>
      <c r="KY51987" s="23"/>
    </row>
    <row r="51988" spans="36:311" x14ac:dyDescent="0.2">
      <c r="AJ51988" s="23"/>
      <c r="HH51988"/>
      <c r="IW51988" s="36"/>
      <c r="JI51988"/>
      <c r="JJ51988"/>
      <c r="KX51988" s="23"/>
      <c r="KY51988" s="23"/>
    </row>
    <row r="51989" spans="36:311" x14ac:dyDescent="0.2">
      <c r="AJ51989" s="23"/>
      <c r="HH51989"/>
      <c r="IW51989" s="36"/>
      <c r="JI51989"/>
      <c r="JJ51989"/>
      <c r="KX51989" s="23"/>
      <c r="KY51989" s="23"/>
    </row>
    <row r="51990" spans="36:311" x14ac:dyDescent="0.2">
      <c r="AJ51990" s="23"/>
      <c r="HH51990"/>
      <c r="IW51990" s="36"/>
      <c r="JI51990"/>
      <c r="JJ51990"/>
      <c r="KX51990" s="23"/>
      <c r="KY51990" s="23"/>
    </row>
    <row r="51991" spans="36:311" x14ac:dyDescent="0.2">
      <c r="AJ51991" s="23"/>
      <c r="HH51991"/>
      <c r="IW51991" s="36"/>
      <c r="JI51991"/>
      <c r="JJ51991"/>
      <c r="KX51991" s="23"/>
      <c r="KY51991" s="23"/>
    </row>
    <row r="51992" spans="36:311" x14ac:dyDescent="0.2">
      <c r="AJ51992" s="23"/>
      <c r="HH51992"/>
      <c r="IW51992" s="36"/>
      <c r="JI51992"/>
      <c r="JJ51992"/>
      <c r="KX51992" s="23"/>
      <c r="KY51992" s="23"/>
    </row>
    <row r="51993" spans="36:311" x14ac:dyDescent="0.2">
      <c r="AJ51993" s="23"/>
      <c r="HH51993"/>
      <c r="IW51993" s="36"/>
      <c r="JI51993"/>
      <c r="JJ51993"/>
      <c r="KX51993" s="23"/>
      <c r="KY51993" s="23"/>
    </row>
    <row r="51994" spans="36:311" x14ac:dyDescent="0.2">
      <c r="AJ51994" s="23"/>
      <c r="HH51994"/>
      <c r="IW51994" s="36"/>
      <c r="JI51994"/>
      <c r="JJ51994"/>
      <c r="KX51994" s="23"/>
      <c r="KY51994" s="23"/>
    </row>
    <row r="51995" spans="36:311" x14ac:dyDescent="0.2">
      <c r="AJ51995" s="23"/>
      <c r="HH51995"/>
      <c r="IW51995" s="36"/>
      <c r="JI51995"/>
      <c r="JJ51995"/>
      <c r="KX51995" s="23"/>
      <c r="KY51995" s="23"/>
    </row>
    <row r="51996" spans="36:311" x14ac:dyDescent="0.2">
      <c r="AJ51996" s="23"/>
      <c r="HH51996"/>
      <c r="IW51996" s="36"/>
      <c r="JI51996"/>
      <c r="JJ51996"/>
      <c r="KX51996" s="23"/>
      <c r="KY51996" s="23"/>
    </row>
    <row r="51997" spans="36:311" x14ac:dyDescent="0.2">
      <c r="AJ51997" s="23"/>
      <c r="HH51997"/>
      <c r="IW51997" s="36"/>
      <c r="JI51997"/>
      <c r="JJ51997"/>
      <c r="KX51997" s="23"/>
      <c r="KY51997" s="23"/>
    </row>
    <row r="51998" spans="36:311" x14ac:dyDescent="0.2">
      <c r="AJ51998" s="23"/>
      <c r="HH51998"/>
      <c r="IW51998" s="36"/>
      <c r="JI51998"/>
      <c r="JJ51998"/>
      <c r="KX51998" s="23"/>
      <c r="KY51998" s="23"/>
    </row>
    <row r="51999" spans="36:311" x14ac:dyDescent="0.2">
      <c r="AJ51999" s="23"/>
      <c r="HH51999"/>
      <c r="IW51999" s="36"/>
      <c r="JI51999"/>
      <c r="JJ51999"/>
      <c r="KX51999" s="23"/>
      <c r="KY51999" s="23"/>
    </row>
    <row r="52000" spans="36:311" x14ac:dyDescent="0.2">
      <c r="AJ52000" s="23"/>
      <c r="HH52000"/>
      <c r="IW52000" s="36"/>
      <c r="JI52000"/>
      <c r="JJ52000"/>
      <c r="KX52000" s="23"/>
      <c r="KY52000" s="23"/>
    </row>
    <row r="52001" spans="36:311" x14ac:dyDescent="0.2">
      <c r="AJ52001" s="23"/>
      <c r="HH52001"/>
      <c r="IW52001" s="36"/>
      <c r="JI52001"/>
      <c r="JJ52001"/>
      <c r="KX52001" s="23"/>
      <c r="KY52001" s="23"/>
    </row>
    <row r="52002" spans="36:311" x14ac:dyDescent="0.2">
      <c r="AJ52002" s="23"/>
      <c r="HH52002"/>
      <c r="IW52002" s="36"/>
      <c r="JI52002"/>
      <c r="JJ52002"/>
      <c r="KX52002" s="23"/>
      <c r="KY52002" s="23"/>
    </row>
    <row r="52003" spans="36:311" x14ac:dyDescent="0.2">
      <c r="AJ52003" s="23"/>
      <c r="HH52003"/>
      <c r="IW52003" s="36"/>
      <c r="JI52003"/>
      <c r="JJ52003"/>
      <c r="KX52003" s="23"/>
      <c r="KY52003" s="23"/>
    </row>
    <row r="52004" spans="36:311" x14ac:dyDescent="0.2">
      <c r="AJ52004" s="23"/>
      <c r="HH52004"/>
      <c r="IW52004" s="36"/>
      <c r="JI52004"/>
      <c r="JJ52004"/>
      <c r="KX52004" s="23"/>
      <c r="KY52004" s="23"/>
    </row>
    <row r="52005" spans="36:311" x14ac:dyDescent="0.2">
      <c r="AJ52005" s="23"/>
      <c r="HH52005"/>
      <c r="IW52005" s="36"/>
      <c r="JI52005"/>
      <c r="JJ52005"/>
      <c r="KX52005" s="23"/>
      <c r="KY52005" s="23"/>
    </row>
    <row r="52006" spans="36:311" x14ac:dyDescent="0.2">
      <c r="AJ52006" s="23"/>
      <c r="HH52006"/>
      <c r="IW52006" s="36"/>
      <c r="JI52006"/>
      <c r="JJ52006"/>
      <c r="KX52006" s="23"/>
      <c r="KY52006" s="23"/>
    </row>
    <row r="52007" spans="36:311" x14ac:dyDescent="0.2">
      <c r="AJ52007" s="23"/>
      <c r="HH52007"/>
      <c r="IW52007" s="36"/>
      <c r="JI52007"/>
      <c r="JJ52007"/>
      <c r="KX52007" s="23"/>
      <c r="KY52007" s="23"/>
    </row>
    <row r="52008" spans="36:311" x14ac:dyDescent="0.2">
      <c r="AJ52008" s="23"/>
      <c r="HH52008"/>
      <c r="IW52008" s="36"/>
      <c r="JI52008"/>
      <c r="JJ52008"/>
      <c r="KX52008" s="23"/>
      <c r="KY52008" s="23"/>
    </row>
    <row r="52009" spans="36:311" x14ac:dyDescent="0.2">
      <c r="AJ52009" s="23"/>
      <c r="HH52009"/>
      <c r="IW52009" s="36"/>
      <c r="JI52009"/>
      <c r="JJ52009"/>
      <c r="KX52009" s="23"/>
      <c r="KY52009" s="23"/>
    </row>
    <row r="52010" spans="36:311" x14ac:dyDescent="0.2">
      <c r="AJ52010" s="23"/>
      <c r="HH52010"/>
      <c r="IW52010" s="36"/>
      <c r="JI52010"/>
      <c r="JJ52010"/>
      <c r="KX52010" s="23"/>
      <c r="KY52010" s="23"/>
    </row>
    <row r="52011" spans="36:311" x14ac:dyDescent="0.2">
      <c r="AJ52011" s="23"/>
      <c r="HH52011"/>
      <c r="IW52011" s="36"/>
      <c r="JI52011"/>
      <c r="JJ52011"/>
      <c r="KX52011" s="23"/>
      <c r="KY52011" s="23"/>
    </row>
    <row r="52012" spans="36:311" x14ac:dyDescent="0.2">
      <c r="AJ52012" s="23"/>
      <c r="HH52012"/>
      <c r="IW52012" s="36"/>
      <c r="JI52012"/>
      <c r="JJ52012"/>
      <c r="KX52012" s="23"/>
      <c r="KY52012" s="23"/>
    </row>
    <row r="52013" spans="36:311" x14ac:dyDescent="0.2">
      <c r="AJ52013" s="23"/>
      <c r="HH52013"/>
      <c r="IW52013" s="36"/>
      <c r="JI52013"/>
      <c r="JJ52013"/>
      <c r="KX52013" s="23"/>
      <c r="KY52013" s="23"/>
    </row>
    <row r="52014" spans="36:311" x14ac:dyDescent="0.2">
      <c r="AJ52014" s="23"/>
      <c r="HH52014"/>
      <c r="IW52014" s="36"/>
      <c r="JI52014"/>
      <c r="JJ52014"/>
      <c r="KX52014" s="23"/>
      <c r="KY52014" s="23"/>
    </row>
    <row r="52015" spans="36:311" x14ac:dyDescent="0.2">
      <c r="AJ52015" s="23"/>
      <c r="HH52015"/>
      <c r="IW52015" s="36"/>
      <c r="JI52015"/>
      <c r="JJ52015"/>
      <c r="KX52015" s="23"/>
      <c r="KY52015" s="23"/>
    </row>
    <row r="52016" spans="36:311" x14ac:dyDescent="0.2">
      <c r="AJ52016" s="23"/>
      <c r="HH52016"/>
      <c r="IW52016" s="36"/>
      <c r="JI52016"/>
      <c r="JJ52016"/>
      <c r="KX52016" s="23"/>
      <c r="KY52016" s="23"/>
    </row>
    <row r="52017" spans="36:311" x14ac:dyDescent="0.2">
      <c r="AJ52017" s="23"/>
      <c r="HH52017"/>
      <c r="IW52017" s="36"/>
      <c r="JI52017"/>
      <c r="JJ52017"/>
      <c r="KX52017" s="23"/>
      <c r="KY52017" s="23"/>
    </row>
    <row r="52018" spans="36:311" x14ac:dyDescent="0.2">
      <c r="AJ52018" s="23"/>
      <c r="HH52018"/>
      <c r="IW52018" s="36"/>
      <c r="JI52018"/>
      <c r="JJ52018"/>
      <c r="KX52018" s="23"/>
      <c r="KY52018" s="23"/>
    </row>
    <row r="52019" spans="36:311" x14ac:dyDescent="0.2">
      <c r="AJ52019" s="23"/>
      <c r="HH52019"/>
      <c r="IW52019" s="36"/>
      <c r="JI52019"/>
      <c r="JJ52019"/>
      <c r="KX52019" s="23"/>
      <c r="KY52019" s="23"/>
    </row>
    <row r="52020" spans="36:311" x14ac:dyDescent="0.2">
      <c r="AJ52020" s="23"/>
      <c r="HH52020"/>
      <c r="IW52020" s="36"/>
      <c r="JI52020"/>
      <c r="JJ52020"/>
      <c r="KX52020" s="23"/>
      <c r="KY52020" s="23"/>
    </row>
    <row r="52021" spans="36:311" x14ac:dyDescent="0.2">
      <c r="AJ52021" s="23"/>
      <c r="HH52021"/>
      <c r="IW52021" s="36"/>
      <c r="JI52021"/>
      <c r="JJ52021"/>
      <c r="KX52021" s="23"/>
      <c r="KY52021" s="23"/>
    </row>
    <row r="52022" spans="36:311" x14ac:dyDescent="0.2">
      <c r="AJ52022" s="23"/>
      <c r="HH52022"/>
      <c r="IW52022" s="36"/>
      <c r="JI52022"/>
      <c r="JJ52022"/>
      <c r="KX52022" s="23"/>
      <c r="KY52022" s="23"/>
    </row>
    <row r="52023" spans="36:311" x14ac:dyDescent="0.2">
      <c r="AJ52023" s="23"/>
      <c r="HH52023"/>
      <c r="IW52023" s="36"/>
      <c r="JI52023"/>
      <c r="JJ52023"/>
      <c r="KX52023" s="23"/>
      <c r="KY52023" s="23"/>
    </row>
    <row r="52024" spans="36:311" x14ac:dyDescent="0.2">
      <c r="AJ52024" s="23"/>
      <c r="HH52024"/>
      <c r="IW52024" s="36"/>
      <c r="JI52024"/>
      <c r="JJ52024"/>
      <c r="KX52024" s="23"/>
      <c r="KY52024" s="23"/>
    </row>
    <row r="52025" spans="36:311" x14ac:dyDescent="0.2">
      <c r="AJ52025" s="23"/>
      <c r="HH52025"/>
      <c r="IW52025" s="36"/>
      <c r="JI52025"/>
      <c r="JJ52025"/>
      <c r="KX52025" s="23"/>
      <c r="KY52025" s="23"/>
    </row>
    <row r="52026" spans="36:311" x14ac:dyDescent="0.2">
      <c r="AJ52026" s="23"/>
      <c r="HH52026"/>
      <c r="IW52026" s="36"/>
      <c r="JI52026"/>
      <c r="JJ52026"/>
      <c r="KX52026" s="23"/>
      <c r="KY52026" s="23"/>
    </row>
    <row r="52027" spans="36:311" x14ac:dyDescent="0.2">
      <c r="AJ52027" s="23"/>
      <c r="HH52027"/>
      <c r="IW52027" s="36"/>
      <c r="JI52027"/>
      <c r="JJ52027"/>
      <c r="KX52027" s="23"/>
      <c r="KY52027" s="23"/>
    </row>
    <row r="52028" spans="36:311" x14ac:dyDescent="0.2">
      <c r="AJ52028" s="23"/>
      <c r="HH52028"/>
      <c r="IW52028" s="36"/>
      <c r="JI52028"/>
      <c r="JJ52028"/>
      <c r="KX52028" s="23"/>
      <c r="KY52028" s="23"/>
    </row>
    <row r="52029" spans="36:311" x14ac:dyDescent="0.2">
      <c r="AJ52029" s="23"/>
      <c r="HH52029"/>
      <c r="IW52029" s="36"/>
      <c r="JI52029"/>
      <c r="JJ52029"/>
      <c r="KX52029" s="23"/>
      <c r="KY52029" s="23"/>
    </row>
    <row r="52030" spans="36:311" x14ac:dyDescent="0.2">
      <c r="AJ52030" s="23"/>
      <c r="HH52030"/>
      <c r="IW52030" s="36"/>
      <c r="JI52030"/>
      <c r="JJ52030"/>
      <c r="KX52030" s="23"/>
      <c r="KY52030" s="23"/>
    </row>
    <row r="52031" spans="36:311" x14ac:dyDescent="0.2">
      <c r="AJ52031" s="23"/>
      <c r="HH52031"/>
      <c r="IW52031" s="36"/>
      <c r="JI52031"/>
      <c r="JJ52031"/>
      <c r="KX52031" s="23"/>
      <c r="KY52031" s="23"/>
    </row>
    <row r="52032" spans="36:311" x14ac:dyDescent="0.2">
      <c r="AJ52032" s="23"/>
      <c r="HH52032"/>
      <c r="IW52032" s="36"/>
      <c r="JI52032"/>
      <c r="JJ52032"/>
      <c r="KX52032" s="23"/>
      <c r="KY52032" s="23"/>
    </row>
    <row r="52033" spans="36:311" x14ac:dyDescent="0.2">
      <c r="AJ52033" s="23"/>
      <c r="HH52033"/>
      <c r="IW52033" s="36"/>
      <c r="JI52033"/>
      <c r="JJ52033"/>
      <c r="KX52033" s="23"/>
      <c r="KY52033" s="23"/>
    </row>
    <row r="52034" spans="36:311" x14ac:dyDescent="0.2">
      <c r="AJ52034" s="23"/>
      <c r="HH52034"/>
      <c r="IW52034" s="36"/>
      <c r="JI52034"/>
      <c r="JJ52034"/>
      <c r="KX52034" s="23"/>
      <c r="KY52034" s="23"/>
    </row>
    <row r="52035" spans="36:311" x14ac:dyDescent="0.2">
      <c r="AJ52035" s="23"/>
      <c r="HH52035"/>
      <c r="IW52035" s="36"/>
      <c r="JI52035"/>
      <c r="JJ52035"/>
      <c r="KX52035" s="23"/>
      <c r="KY52035" s="23"/>
    </row>
    <row r="52036" spans="36:311" x14ac:dyDescent="0.2">
      <c r="AJ52036" s="23"/>
      <c r="HH52036"/>
      <c r="IW52036" s="36"/>
      <c r="JI52036"/>
      <c r="JJ52036"/>
      <c r="KX52036" s="23"/>
      <c r="KY52036" s="23"/>
    </row>
    <row r="52037" spans="36:311" x14ac:dyDescent="0.2">
      <c r="AJ52037" s="23"/>
      <c r="HH52037"/>
      <c r="IW52037" s="36"/>
      <c r="JI52037"/>
      <c r="JJ52037"/>
      <c r="KX52037" s="23"/>
      <c r="KY52037" s="23"/>
    </row>
    <row r="52038" spans="36:311" x14ac:dyDescent="0.2">
      <c r="AJ52038" s="23"/>
      <c r="HH52038"/>
      <c r="IW52038" s="36"/>
      <c r="JI52038"/>
      <c r="JJ52038"/>
      <c r="KX52038" s="23"/>
      <c r="KY52038" s="23"/>
    </row>
    <row r="52039" spans="36:311" x14ac:dyDescent="0.2">
      <c r="AJ52039" s="23"/>
      <c r="HH52039"/>
      <c r="IW52039" s="36"/>
      <c r="JI52039"/>
      <c r="JJ52039"/>
      <c r="KX52039" s="23"/>
      <c r="KY52039" s="23"/>
    </row>
    <row r="52040" spans="36:311" x14ac:dyDescent="0.2">
      <c r="AJ52040" s="23"/>
      <c r="HH52040"/>
      <c r="IW52040" s="36"/>
      <c r="JI52040"/>
      <c r="JJ52040"/>
      <c r="KX52040" s="23"/>
      <c r="KY52040" s="23"/>
    </row>
    <row r="52041" spans="36:311" x14ac:dyDescent="0.2">
      <c r="AJ52041" s="23"/>
      <c r="HH52041"/>
      <c r="IW52041" s="36"/>
      <c r="JI52041"/>
      <c r="JJ52041"/>
      <c r="KX52041" s="23"/>
      <c r="KY52041" s="23"/>
    </row>
    <row r="52042" spans="36:311" x14ac:dyDescent="0.2">
      <c r="AJ52042" s="23"/>
      <c r="HH52042"/>
      <c r="IW52042" s="36"/>
      <c r="JI52042"/>
      <c r="JJ52042"/>
      <c r="KX52042" s="23"/>
      <c r="KY52042" s="23"/>
    </row>
    <row r="52043" spans="36:311" x14ac:dyDescent="0.2">
      <c r="AJ52043" s="23"/>
      <c r="HH52043"/>
      <c r="IW52043" s="36"/>
      <c r="JI52043"/>
      <c r="JJ52043"/>
      <c r="KX52043" s="23"/>
      <c r="KY52043" s="23"/>
    </row>
    <row r="52044" spans="36:311" x14ac:dyDescent="0.2">
      <c r="AJ52044" s="23"/>
      <c r="HH52044"/>
      <c r="IW52044" s="36"/>
      <c r="JI52044"/>
      <c r="JJ52044"/>
      <c r="KX52044" s="23"/>
      <c r="KY52044" s="23"/>
    </row>
    <row r="52045" spans="36:311" x14ac:dyDescent="0.2">
      <c r="AJ52045" s="23"/>
      <c r="HH52045"/>
      <c r="IW52045" s="36"/>
      <c r="JI52045"/>
      <c r="JJ52045"/>
      <c r="KX52045" s="23"/>
      <c r="KY52045" s="23"/>
    </row>
    <row r="52046" spans="36:311" x14ac:dyDescent="0.2">
      <c r="AJ52046" s="23"/>
      <c r="HH52046"/>
      <c r="IW52046" s="36"/>
      <c r="JI52046"/>
      <c r="JJ52046"/>
      <c r="KX52046" s="23"/>
      <c r="KY52046" s="23"/>
    </row>
    <row r="52047" spans="36:311" x14ac:dyDescent="0.2">
      <c r="AJ52047" s="23"/>
      <c r="HH52047"/>
      <c r="IW52047" s="36"/>
      <c r="JI52047"/>
      <c r="JJ52047"/>
      <c r="KX52047" s="23"/>
      <c r="KY52047" s="23"/>
    </row>
    <row r="52048" spans="36:311" x14ac:dyDescent="0.2">
      <c r="AJ52048" s="23"/>
      <c r="HH52048"/>
      <c r="IW52048" s="36"/>
      <c r="JI52048"/>
      <c r="JJ52048"/>
      <c r="KX52048" s="23"/>
      <c r="KY52048" s="23"/>
    </row>
    <row r="52049" spans="36:311" x14ac:dyDescent="0.2">
      <c r="AJ52049" s="23"/>
      <c r="HH52049"/>
      <c r="IW52049" s="36"/>
      <c r="JI52049"/>
      <c r="JJ52049"/>
      <c r="KX52049" s="23"/>
      <c r="KY52049" s="23"/>
    </row>
    <row r="52050" spans="36:311" x14ac:dyDescent="0.2">
      <c r="AJ52050" s="23"/>
      <c r="HH52050"/>
      <c r="IW52050" s="36"/>
      <c r="JI52050"/>
      <c r="JJ52050"/>
      <c r="KX52050" s="23"/>
      <c r="KY52050" s="23"/>
    </row>
    <row r="52051" spans="36:311" x14ac:dyDescent="0.2">
      <c r="AJ52051" s="23"/>
      <c r="HH52051"/>
      <c r="IW52051" s="36"/>
      <c r="JI52051"/>
      <c r="JJ52051"/>
      <c r="KX52051" s="23"/>
      <c r="KY52051" s="23"/>
    </row>
    <row r="52052" spans="36:311" x14ac:dyDescent="0.2">
      <c r="AJ52052" s="23"/>
      <c r="HH52052"/>
      <c r="IW52052" s="36"/>
      <c r="JI52052"/>
      <c r="JJ52052"/>
      <c r="KX52052" s="23"/>
      <c r="KY52052" s="23"/>
    </row>
    <row r="52053" spans="36:311" x14ac:dyDescent="0.2">
      <c r="AJ52053" s="23"/>
      <c r="HH52053"/>
      <c r="IW52053" s="36"/>
      <c r="JI52053"/>
      <c r="JJ52053"/>
      <c r="KX52053" s="23"/>
      <c r="KY52053" s="23"/>
    </row>
    <row r="52054" spans="36:311" x14ac:dyDescent="0.2">
      <c r="AJ52054" s="23"/>
      <c r="HH52054"/>
      <c r="IW52054" s="36"/>
      <c r="JI52054"/>
      <c r="JJ52054"/>
      <c r="KX52054" s="23"/>
      <c r="KY52054" s="23"/>
    </row>
    <row r="52055" spans="36:311" x14ac:dyDescent="0.2">
      <c r="AJ52055" s="23"/>
      <c r="HH52055"/>
      <c r="IW52055" s="36"/>
      <c r="JI52055"/>
      <c r="JJ52055"/>
      <c r="KX52055" s="23"/>
      <c r="KY52055" s="23"/>
    </row>
    <row r="52056" spans="36:311" x14ac:dyDescent="0.2">
      <c r="AJ52056" s="23"/>
      <c r="HH52056"/>
      <c r="IW52056" s="36"/>
      <c r="JI52056"/>
      <c r="JJ52056"/>
      <c r="KX52056" s="23"/>
      <c r="KY52056" s="23"/>
    </row>
    <row r="52057" spans="36:311" x14ac:dyDescent="0.2">
      <c r="AJ52057" s="23"/>
      <c r="HH52057"/>
      <c r="IW52057" s="36"/>
      <c r="JI52057"/>
      <c r="JJ52057"/>
      <c r="KX52057" s="23"/>
      <c r="KY52057" s="23"/>
    </row>
    <row r="52058" spans="36:311" x14ac:dyDescent="0.2">
      <c r="AJ52058" s="23"/>
      <c r="HH52058"/>
      <c r="IW52058" s="36"/>
      <c r="JI52058"/>
      <c r="JJ52058"/>
      <c r="KX52058" s="23"/>
      <c r="KY52058" s="23"/>
    </row>
    <row r="52059" spans="36:311" x14ac:dyDescent="0.2">
      <c r="AJ52059" s="23"/>
      <c r="HH52059"/>
      <c r="IW52059" s="36"/>
      <c r="JI52059"/>
      <c r="JJ52059"/>
      <c r="KX52059" s="23"/>
      <c r="KY52059" s="23"/>
    </row>
    <row r="52060" spans="36:311" x14ac:dyDescent="0.2">
      <c r="AJ52060" s="23"/>
      <c r="HH52060"/>
      <c r="IW52060" s="36"/>
      <c r="JI52060"/>
      <c r="JJ52060"/>
      <c r="KX52060" s="23"/>
      <c r="KY52060" s="23"/>
    </row>
    <row r="52061" spans="36:311" x14ac:dyDescent="0.2">
      <c r="AJ52061" s="23"/>
      <c r="HH52061"/>
      <c r="IW52061" s="36"/>
      <c r="JI52061"/>
      <c r="JJ52061"/>
      <c r="KX52061" s="23"/>
      <c r="KY52061" s="23"/>
    </row>
    <row r="52062" spans="36:311" x14ac:dyDescent="0.2">
      <c r="AJ52062" s="23"/>
      <c r="HH52062"/>
      <c r="IW52062" s="36"/>
      <c r="JI52062"/>
      <c r="JJ52062"/>
      <c r="KX52062" s="23"/>
      <c r="KY52062" s="23"/>
    </row>
    <row r="52063" spans="36:311" x14ac:dyDescent="0.2">
      <c r="AJ52063" s="23"/>
      <c r="HH52063"/>
      <c r="IW52063" s="36"/>
      <c r="JI52063"/>
      <c r="JJ52063"/>
      <c r="KX52063" s="23"/>
      <c r="KY52063" s="23"/>
    </row>
    <row r="52064" spans="36:311" x14ac:dyDescent="0.2">
      <c r="AJ52064" s="23"/>
      <c r="HH52064"/>
      <c r="IW52064" s="36"/>
      <c r="JI52064"/>
      <c r="JJ52064"/>
      <c r="KX52064" s="23"/>
      <c r="KY52064" s="23"/>
    </row>
    <row r="52065" spans="36:311" x14ac:dyDescent="0.2">
      <c r="AJ52065" s="23"/>
      <c r="HH52065"/>
      <c r="IW52065" s="36"/>
      <c r="JI52065"/>
      <c r="JJ52065"/>
      <c r="KX52065" s="23"/>
      <c r="KY52065" s="23"/>
    </row>
    <row r="52066" spans="36:311" x14ac:dyDescent="0.2">
      <c r="AJ52066" s="23"/>
      <c r="HH52066"/>
      <c r="IW52066" s="36"/>
      <c r="JI52066"/>
      <c r="JJ52066"/>
      <c r="KX52066" s="23"/>
      <c r="KY52066" s="23"/>
    </row>
    <row r="52067" spans="36:311" x14ac:dyDescent="0.2">
      <c r="AJ52067" s="23"/>
      <c r="HH52067"/>
      <c r="IW52067" s="36"/>
      <c r="JI52067"/>
      <c r="JJ52067"/>
      <c r="KX52067" s="23"/>
      <c r="KY52067" s="23"/>
    </row>
    <row r="52068" spans="36:311" x14ac:dyDescent="0.2">
      <c r="AJ52068" s="23"/>
      <c r="HH52068"/>
      <c r="IW52068" s="36"/>
      <c r="JI52068"/>
      <c r="JJ52068"/>
      <c r="KX52068" s="23"/>
      <c r="KY52068" s="23"/>
    </row>
    <row r="52069" spans="36:311" x14ac:dyDescent="0.2">
      <c r="AJ52069" s="23"/>
      <c r="HH52069"/>
      <c r="IW52069" s="36"/>
      <c r="JI52069"/>
      <c r="JJ52069"/>
      <c r="KX52069" s="23"/>
      <c r="KY52069" s="23"/>
    </row>
    <row r="52070" spans="36:311" x14ac:dyDescent="0.2">
      <c r="AJ52070" s="23"/>
      <c r="HH52070"/>
      <c r="IW52070" s="36"/>
      <c r="JI52070"/>
      <c r="JJ52070"/>
      <c r="KX52070" s="23"/>
      <c r="KY52070" s="23"/>
    </row>
    <row r="52071" spans="36:311" x14ac:dyDescent="0.2">
      <c r="AJ52071" s="23"/>
      <c r="HH52071"/>
      <c r="IW52071" s="36"/>
      <c r="JI52071"/>
      <c r="JJ52071"/>
      <c r="KX52071" s="23"/>
      <c r="KY52071" s="23"/>
    </row>
    <row r="52072" spans="36:311" x14ac:dyDescent="0.2">
      <c r="AJ52072" s="23"/>
      <c r="HH52072"/>
      <c r="IW52072" s="36"/>
      <c r="JI52072"/>
      <c r="JJ52072"/>
      <c r="KX52072" s="23"/>
      <c r="KY52072" s="23"/>
    </row>
    <row r="52073" spans="36:311" x14ac:dyDescent="0.2">
      <c r="AJ52073" s="23"/>
      <c r="HH52073"/>
      <c r="IW52073" s="36"/>
      <c r="JI52073"/>
      <c r="JJ52073"/>
      <c r="KX52073" s="23"/>
      <c r="KY52073" s="23"/>
    </row>
    <row r="52074" spans="36:311" x14ac:dyDescent="0.2">
      <c r="AJ52074" s="23"/>
      <c r="HH52074"/>
      <c r="IW52074" s="36"/>
      <c r="JI52074"/>
      <c r="JJ52074"/>
      <c r="KX52074" s="23"/>
      <c r="KY52074" s="23"/>
    </row>
    <row r="52075" spans="36:311" x14ac:dyDescent="0.2">
      <c r="AJ52075" s="23"/>
      <c r="HH52075"/>
      <c r="IW52075" s="36"/>
      <c r="JI52075"/>
      <c r="JJ52075"/>
      <c r="KX52075" s="23"/>
      <c r="KY52075" s="23"/>
    </row>
    <row r="52076" spans="36:311" x14ac:dyDescent="0.2">
      <c r="AJ52076" s="23"/>
      <c r="HH52076"/>
      <c r="IW52076" s="36"/>
      <c r="JI52076"/>
      <c r="JJ52076"/>
      <c r="KX52076" s="23"/>
      <c r="KY52076" s="23"/>
    </row>
    <row r="52077" spans="36:311" x14ac:dyDescent="0.2">
      <c r="AJ52077" s="23"/>
      <c r="HH52077"/>
      <c r="IW52077" s="36"/>
      <c r="JI52077"/>
      <c r="JJ52077"/>
      <c r="KX52077" s="23"/>
      <c r="KY52077" s="23"/>
    </row>
    <row r="52078" spans="36:311" x14ac:dyDescent="0.2">
      <c r="AJ52078" s="23"/>
      <c r="HH52078"/>
      <c r="IW52078" s="36"/>
      <c r="JI52078"/>
      <c r="JJ52078"/>
      <c r="KX52078" s="23"/>
      <c r="KY52078" s="23"/>
    </row>
    <row r="52079" spans="36:311" x14ac:dyDescent="0.2">
      <c r="AJ52079" s="23"/>
      <c r="HH52079"/>
      <c r="IW52079" s="36"/>
      <c r="JI52079"/>
      <c r="JJ52079"/>
      <c r="KX52079" s="23"/>
      <c r="KY52079" s="23"/>
    </row>
    <row r="52080" spans="36:311" x14ac:dyDescent="0.2">
      <c r="AJ52080" s="23"/>
      <c r="HH52080"/>
      <c r="IW52080" s="36"/>
      <c r="JI52080"/>
      <c r="JJ52080"/>
      <c r="KX52080" s="23"/>
      <c r="KY52080" s="23"/>
    </row>
    <row r="52081" spans="36:311" x14ac:dyDescent="0.2">
      <c r="AJ52081" s="23"/>
      <c r="HH52081"/>
      <c r="IW52081" s="36"/>
      <c r="JI52081"/>
      <c r="JJ52081"/>
      <c r="KX52081" s="23"/>
      <c r="KY52081" s="23"/>
    </row>
    <row r="52082" spans="36:311" x14ac:dyDescent="0.2">
      <c r="AJ52082" s="23"/>
      <c r="HH52082"/>
      <c r="IW52082" s="36"/>
      <c r="JI52082"/>
      <c r="JJ52082"/>
      <c r="KX52082" s="23"/>
      <c r="KY52082" s="23"/>
    </row>
    <row r="52083" spans="36:311" x14ac:dyDescent="0.2">
      <c r="AJ52083" s="23"/>
      <c r="HH52083"/>
      <c r="IW52083" s="36"/>
      <c r="JI52083"/>
      <c r="JJ52083"/>
      <c r="KX52083" s="23"/>
      <c r="KY52083" s="23"/>
    </row>
    <row r="52084" spans="36:311" x14ac:dyDescent="0.2">
      <c r="AJ52084" s="23"/>
      <c r="HH52084"/>
      <c r="IW52084" s="36"/>
      <c r="JI52084"/>
      <c r="JJ52084"/>
      <c r="KX52084" s="23"/>
      <c r="KY52084" s="23"/>
    </row>
    <row r="52085" spans="36:311" x14ac:dyDescent="0.2">
      <c r="AJ52085" s="23"/>
      <c r="HH52085"/>
      <c r="IW52085" s="36"/>
      <c r="JI52085"/>
      <c r="JJ52085"/>
      <c r="KX52085" s="23"/>
      <c r="KY52085" s="23"/>
    </row>
    <row r="52086" spans="36:311" x14ac:dyDescent="0.2">
      <c r="AJ52086" s="23"/>
      <c r="HH52086"/>
      <c r="IW52086" s="36"/>
      <c r="JI52086"/>
      <c r="JJ52086"/>
      <c r="KX52086" s="23"/>
      <c r="KY52086" s="23"/>
    </row>
    <row r="52087" spans="36:311" x14ac:dyDescent="0.2">
      <c r="AJ52087" s="23"/>
      <c r="HH52087"/>
      <c r="IW52087" s="36"/>
      <c r="JI52087"/>
      <c r="JJ52087"/>
      <c r="KX52087" s="23"/>
      <c r="KY52087" s="23"/>
    </row>
    <row r="52088" spans="36:311" x14ac:dyDescent="0.2">
      <c r="AJ52088" s="23"/>
      <c r="HH52088"/>
      <c r="IW52088" s="36"/>
      <c r="JI52088"/>
      <c r="JJ52088"/>
      <c r="KX52088" s="23"/>
      <c r="KY52088" s="23"/>
    </row>
    <row r="52089" spans="36:311" x14ac:dyDescent="0.2">
      <c r="AJ52089" s="23"/>
      <c r="HH52089"/>
      <c r="IW52089" s="36"/>
      <c r="JI52089"/>
      <c r="JJ52089"/>
      <c r="KX52089" s="23"/>
      <c r="KY52089" s="23"/>
    </row>
    <row r="52090" spans="36:311" x14ac:dyDescent="0.2">
      <c r="AJ52090" s="23"/>
      <c r="HH52090"/>
      <c r="IW52090" s="36"/>
      <c r="JI52090"/>
      <c r="JJ52090"/>
      <c r="KX52090" s="23"/>
      <c r="KY52090" s="23"/>
    </row>
    <row r="52091" spans="36:311" x14ac:dyDescent="0.2">
      <c r="AJ52091" s="23"/>
      <c r="HH52091"/>
      <c r="IW52091" s="36"/>
      <c r="JI52091"/>
      <c r="JJ52091"/>
      <c r="KX52091" s="23"/>
      <c r="KY52091" s="23"/>
    </row>
    <row r="52092" spans="36:311" x14ac:dyDescent="0.2">
      <c r="AJ52092" s="23"/>
      <c r="HH52092"/>
      <c r="IW52092" s="36"/>
      <c r="JI52092"/>
      <c r="JJ52092"/>
      <c r="KX52092" s="23"/>
      <c r="KY52092" s="23"/>
    </row>
    <row r="52093" spans="36:311" x14ac:dyDescent="0.2">
      <c r="AJ52093" s="23"/>
      <c r="HH52093"/>
      <c r="IW52093" s="36"/>
      <c r="JI52093"/>
      <c r="JJ52093"/>
      <c r="KX52093" s="23"/>
      <c r="KY52093" s="23"/>
    </row>
    <row r="52094" spans="36:311" x14ac:dyDescent="0.2">
      <c r="AJ52094" s="23"/>
      <c r="HH52094"/>
      <c r="IW52094" s="36"/>
      <c r="JI52094"/>
      <c r="JJ52094"/>
      <c r="KX52094" s="23"/>
      <c r="KY52094" s="23"/>
    </row>
    <row r="52095" spans="36:311" x14ac:dyDescent="0.2">
      <c r="AJ52095" s="23"/>
      <c r="HH52095"/>
      <c r="IW52095" s="36"/>
      <c r="JI52095"/>
      <c r="JJ52095"/>
      <c r="KX52095" s="23"/>
      <c r="KY52095" s="23"/>
    </row>
    <row r="52096" spans="36:311" x14ac:dyDescent="0.2">
      <c r="AJ52096" s="23"/>
      <c r="HH52096"/>
      <c r="IW52096" s="36"/>
      <c r="JI52096"/>
      <c r="JJ52096"/>
      <c r="KX52096" s="23"/>
      <c r="KY52096" s="23"/>
    </row>
    <row r="52097" spans="36:311" x14ac:dyDescent="0.2">
      <c r="AJ52097" s="23"/>
      <c r="HH52097"/>
      <c r="IW52097" s="36"/>
      <c r="JI52097"/>
      <c r="JJ52097"/>
      <c r="KX52097" s="23"/>
      <c r="KY52097" s="23"/>
    </row>
    <row r="52098" spans="36:311" x14ac:dyDescent="0.2">
      <c r="AJ52098" s="23"/>
      <c r="HH52098"/>
      <c r="IW52098" s="36"/>
      <c r="JI52098"/>
      <c r="JJ52098"/>
      <c r="KX52098" s="23"/>
      <c r="KY52098" s="23"/>
    </row>
    <row r="52099" spans="36:311" x14ac:dyDescent="0.2">
      <c r="AJ52099" s="23"/>
      <c r="HH52099"/>
      <c r="IW52099" s="36"/>
      <c r="JI52099"/>
      <c r="JJ52099"/>
      <c r="KX52099" s="23"/>
      <c r="KY52099" s="23"/>
    </row>
    <row r="52100" spans="36:311" x14ac:dyDescent="0.2">
      <c r="AJ52100" s="23"/>
      <c r="HH52100"/>
      <c r="IW52100" s="36"/>
      <c r="JI52100"/>
      <c r="JJ52100"/>
      <c r="KX52100" s="23"/>
      <c r="KY52100" s="23"/>
    </row>
    <row r="52101" spans="36:311" x14ac:dyDescent="0.2">
      <c r="AJ52101" s="23"/>
      <c r="HH52101"/>
      <c r="IW52101" s="36"/>
      <c r="JI52101"/>
      <c r="JJ52101"/>
      <c r="KX52101" s="23"/>
      <c r="KY52101" s="23"/>
    </row>
    <row r="52102" spans="36:311" x14ac:dyDescent="0.2">
      <c r="AJ52102" s="23"/>
      <c r="HH52102"/>
      <c r="IW52102" s="36"/>
      <c r="JI52102"/>
      <c r="JJ52102"/>
      <c r="KX52102" s="23"/>
      <c r="KY52102" s="23"/>
    </row>
    <row r="52103" spans="36:311" x14ac:dyDescent="0.2">
      <c r="AJ52103" s="23"/>
      <c r="HH52103"/>
      <c r="IW52103" s="36"/>
      <c r="JI52103"/>
      <c r="JJ52103"/>
      <c r="KX52103" s="23"/>
      <c r="KY52103" s="23"/>
    </row>
    <row r="52104" spans="36:311" x14ac:dyDescent="0.2">
      <c r="AJ52104" s="23"/>
      <c r="HH52104"/>
      <c r="IW52104" s="36"/>
      <c r="JI52104"/>
      <c r="JJ52104"/>
      <c r="KX52104" s="23"/>
      <c r="KY52104" s="23"/>
    </row>
    <row r="52105" spans="36:311" x14ac:dyDescent="0.2">
      <c r="AJ52105" s="23"/>
      <c r="HH52105"/>
      <c r="IW52105" s="36"/>
      <c r="JI52105"/>
      <c r="JJ52105"/>
      <c r="KX52105" s="23"/>
      <c r="KY52105" s="23"/>
    </row>
    <row r="52106" spans="36:311" x14ac:dyDescent="0.2">
      <c r="AJ52106" s="23"/>
      <c r="HH52106"/>
      <c r="IW52106" s="36"/>
      <c r="JI52106"/>
      <c r="JJ52106"/>
      <c r="KX52106" s="23"/>
      <c r="KY52106" s="23"/>
    </row>
    <row r="52107" spans="36:311" x14ac:dyDescent="0.2">
      <c r="AJ52107" s="23"/>
      <c r="HH52107"/>
      <c r="IW52107" s="36"/>
      <c r="JI52107"/>
      <c r="JJ52107"/>
      <c r="KX52107" s="23"/>
      <c r="KY52107" s="23"/>
    </row>
    <row r="52108" spans="36:311" x14ac:dyDescent="0.2">
      <c r="AJ52108" s="23"/>
      <c r="HH52108"/>
      <c r="IW52108" s="36"/>
      <c r="JI52108"/>
      <c r="JJ52108"/>
      <c r="KX52108" s="23"/>
      <c r="KY52108" s="23"/>
    </row>
    <row r="52109" spans="36:311" x14ac:dyDescent="0.2">
      <c r="AJ52109" s="23"/>
      <c r="HH52109"/>
      <c r="IW52109" s="36"/>
      <c r="JI52109"/>
      <c r="JJ52109"/>
      <c r="KX52109" s="23"/>
      <c r="KY52109" s="23"/>
    </row>
    <row r="52110" spans="36:311" x14ac:dyDescent="0.2">
      <c r="AJ52110" s="23"/>
      <c r="HH52110"/>
      <c r="IW52110" s="36"/>
      <c r="JI52110"/>
      <c r="JJ52110"/>
      <c r="KX52110" s="23"/>
      <c r="KY52110" s="23"/>
    </row>
    <row r="52111" spans="36:311" x14ac:dyDescent="0.2">
      <c r="AJ52111" s="23"/>
      <c r="HH52111"/>
      <c r="IW52111" s="36"/>
      <c r="JI52111"/>
      <c r="JJ52111"/>
      <c r="KX52111" s="23"/>
      <c r="KY52111" s="23"/>
    </row>
    <row r="52112" spans="36:311" x14ac:dyDescent="0.2">
      <c r="AJ52112" s="23"/>
      <c r="HH52112"/>
      <c r="IW52112" s="36"/>
      <c r="JI52112"/>
      <c r="JJ52112"/>
      <c r="KX52112" s="23"/>
      <c r="KY52112" s="23"/>
    </row>
    <row r="52113" spans="36:311" x14ac:dyDescent="0.2">
      <c r="AJ52113" s="23"/>
      <c r="HH52113"/>
      <c r="IW52113" s="36"/>
      <c r="JI52113"/>
      <c r="JJ52113"/>
      <c r="KX52113" s="23"/>
      <c r="KY52113" s="23"/>
    </row>
    <row r="52114" spans="36:311" x14ac:dyDescent="0.2">
      <c r="AJ52114" s="23"/>
      <c r="HH52114"/>
      <c r="IW52114" s="36"/>
      <c r="JI52114"/>
      <c r="JJ52114"/>
      <c r="KX52114" s="23"/>
      <c r="KY52114" s="23"/>
    </row>
    <row r="52115" spans="36:311" x14ac:dyDescent="0.2">
      <c r="AJ52115" s="23"/>
      <c r="HH52115"/>
      <c r="IW52115" s="36"/>
      <c r="JI52115"/>
      <c r="JJ52115"/>
      <c r="KX52115" s="23"/>
      <c r="KY52115" s="23"/>
    </row>
    <row r="52116" spans="36:311" x14ac:dyDescent="0.2">
      <c r="AJ52116" s="23"/>
      <c r="HH52116"/>
      <c r="IW52116" s="36"/>
      <c r="JI52116"/>
      <c r="JJ52116"/>
      <c r="KX52116" s="23"/>
      <c r="KY52116" s="23"/>
    </row>
    <row r="52117" spans="36:311" x14ac:dyDescent="0.2">
      <c r="AJ52117" s="23"/>
      <c r="HH52117"/>
      <c r="IW52117" s="36"/>
      <c r="JI52117"/>
      <c r="JJ52117"/>
      <c r="KX52117" s="23"/>
      <c r="KY52117" s="23"/>
    </row>
    <row r="52118" spans="36:311" x14ac:dyDescent="0.2">
      <c r="AJ52118" s="23"/>
      <c r="HH52118"/>
      <c r="IW52118" s="36"/>
      <c r="JI52118"/>
      <c r="JJ52118"/>
      <c r="KX52118" s="23"/>
      <c r="KY52118" s="23"/>
    </row>
    <row r="52119" spans="36:311" x14ac:dyDescent="0.2">
      <c r="AJ52119" s="23"/>
      <c r="HH52119"/>
      <c r="IW52119" s="36"/>
      <c r="JI52119"/>
      <c r="JJ52119"/>
      <c r="KX52119" s="23"/>
      <c r="KY52119" s="23"/>
    </row>
    <row r="52120" spans="36:311" x14ac:dyDescent="0.2">
      <c r="AJ52120" s="23"/>
      <c r="HH52120"/>
      <c r="IW52120" s="36"/>
      <c r="JI52120"/>
      <c r="JJ52120"/>
      <c r="KX52120" s="23"/>
      <c r="KY52120" s="23"/>
    </row>
    <row r="52121" spans="36:311" x14ac:dyDescent="0.2">
      <c r="AJ52121" s="23"/>
      <c r="HH52121"/>
      <c r="IW52121" s="36"/>
      <c r="JI52121"/>
      <c r="JJ52121"/>
      <c r="KX52121" s="23"/>
      <c r="KY52121" s="23"/>
    </row>
    <row r="52122" spans="36:311" x14ac:dyDescent="0.2">
      <c r="AJ52122" s="23"/>
      <c r="HH52122"/>
      <c r="IW52122" s="36"/>
      <c r="JI52122"/>
      <c r="JJ52122"/>
      <c r="KX52122" s="23"/>
      <c r="KY52122" s="23"/>
    </row>
    <row r="52123" spans="36:311" x14ac:dyDescent="0.2">
      <c r="AJ52123" s="23"/>
      <c r="HH52123"/>
      <c r="IW52123" s="36"/>
      <c r="JI52123"/>
      <c r="JJ52123"/>
      <c r="KX52123" s="23"/>
      <c r="KY52123" s="23"/>
    </row>
    <row r="52124" spans="36:311" x14ac:dyDescent="0.2">
      <c r="AJ52124" s="23"/>
      <c r="HH52124"/>
      <c r="IW52124" s="36"/>
      <c r="JI52124"/>
      <c r="JJ52124"/>
      <c r="KX52124" s="23"/>
      <c r="KY52124" s="23"/>
    </row>
    <row r="52125" spans="36:311" x14ac:dyDescent="0.2">
      <c r="AJ52125" s="23"/>
      <c r="HH52125"/>
      <c r="IW52125" s="36"/>
      <c r="JI52125"/>
      <c r="JJ52125"/>
      <c r="KX52125" s="23"/>
      <c r="KY52125" s="23"/>
    </row>
    <row r="52126" spans="36:311" x14ac:dyDescent="0.2">
      <c r="AJ52126" s="23"/>
      <c r="HH52126"/>
      <c r="IW52126" s="36"/>
      <c r="JI52126"/>
      <c r="JJ52126"/>
      <c r="KX52126" s="23"/>
      <c r="KY52126" s="23"/>
    </row>
    <row r="52127" spans="36:311" x14ac:dyDescent="0.2">
      <c r="AJ52127" s="23"/>
      <c r="HH52127"/>
      <c r="IW52127" s="36"/>
      <c r="JI52127"/>
      <c r="JJ52127"/>
      <c r="KX52127" s="23"/>
      <c r="KY52127" s="23"/>
    </row>
    <row r="52128" spans="36:311" x14ac:dyDescent="0.2">
      <c r="AJ52128" s="23"/>
      <c r="HH52128"/>
      <c r="IW52128" s="36"/>
      <c r="JI52128"/>
      <c r="JJ52128"/>
      <c r="KX52128" s="23"/>
      <c r="KY52128" s="23"/>
    </row>
    <row r="52129" spans="36:311" x14ac:dyDescent="0.2">
      <c r="AJ52129" s="23"/>
      <c r="HH52129"/>
      <c r="IW52129" s="36"/>
      <c r="JI52129"/>
      <c r="JJ52129"/>
      <c r="KX52129" s="23"/>
      <c r="KY52129" s="23"/>
    </row>
    <row r="52130" spans="36:311" x14ac:dyDescent="0.2">
      <c r="AJ52130" s="23"/>
      <c r="HH52130"/>
      <c r="IW52130" s="36"/>
      <c r="JI52130"/>
      <c r="JJ52130"/>
      <c r="KX52130" s="23"/>
      <c r="KY52130" s="23"/>
    </row>
    <row r="52131" spans="36:311" x14ac:dyDescent="0.2">
      <c r="AJ52131" s="23"/>
      <c r="HH52131"/>
      <c r="IW52131" s="36"/>
      <c r="JI52131"/>
      <c r="JJ52131"/>
      <c r="KX52131" s="23"/>
      <c r="KY52131" s="23"/>
    </row>
    <row r="52132" spans="36:311" x14ac:dyDescent="0.2">
      <c r="AJ52132" s="23"/>
      <c r="HH52132"/>
      <c r="IW52132" s="36"/>
      <c r="JI52132"/>
      <c r="JJ52132"/>
      <c r="KX52132" s="23"/>
      <c r="KY52132" s="23"/>
    </row>
    <row r="52133" spans="36:311" x14ac:dyDescent="0.2">
      <c r="AJ52133" s="23"/>
      <c r="HH52133"/>
      <c r="IW52133" s="36"/>
      <c r="JI52133"/>
      <c r="JJ52133"/>
      <c r="KX52133" s="23"/>
      <c r="KY52133" s="23"/>
    </row>
    <row r="52134" spans="36:311" x14ac:dyDescent="0.2">
      <c r="AJ52134" s="23"/>
      <c r="HH52134"/>
      <c r="IW52134" s="36"/>
      <c r="JI52134"/>
      <c r="JJ52134"/>
      <c r="KX52134" s="23"/>
      <c r="KY52134" s="23"/>
    </row>
    <row r="52135" spans="36:311" x14ac:dyDescent="0.2">
      <c r="AJ52135" s="23"/>
      <c r="HH52135"/>
      <c r="IW52135" s="36"/>
      <c r="JI52135"/>
      <c r="JJ52135"/>
      <c r="KX52135" s="23"/>
      <c r="KY52135" s="23"/>
    </row>
    <row r="52136" spans="36:311" x14ac:dyDescent="0.2">
      <c r="AJ52136" s="23"/>
      <c r="HH52136"/>
      <c r="IW52136" s="36"/>
      <c r="JI52136"/>
      <c r="JJ52136"/>
      <c r="KX52136" s="23"/>
      <c r="KY52136" s="23"/>
    </row>
    <row r="52137" spans="36:311" x14ac:dyDescent="0.2">
      <c r="AJ52137" s="23"/>
      <c r="HH52137"/>
      <c r="IW52137" s="36"/>
      <c r="JI52137"/>
      <c r="JJ52137"/>
      <c r="KX52137" s="23"/>
      <c r="KY52137" s="23"/>
    </row>
    <row r="52138" spans="36:311" x14ac:dyDescent="0.2">
      <c r="AJ52138" s="23"/>
      <c r="HH52138"/>
      <c r="IW52138" s="36"/>
      <c r="JI52138"/>
      <c r="JJ52138"/>
      <c r="KX52138" s="23"/>
      <c r="KY52138" s="23"/>
    </row>
    <row r="52139" spans="36:311" x14ac:dyDescent="0.2">
      <c r="AJ52139" s="23"/>
      <c r="HH52139"/>
      <c r="IW52139" s="36"/>
      <c r="JI52139"/>
      <c r="JJ52139"/>
      <c r="KX52139" s="23"/>
      <c r="KY52139" s="23"/>
    </row>
    <row r="52140" spans="36:311" x14ac:dyDescent="0.2">
      <c r="AJ52140" s="23"/>
      <c r="HH52140"/>
      <c r="IW52140" s="36"/>
      <c r="JI52140"/>
      <c r="JJ52140"/>
      <c r="KX52140" s="23"/>
      <c r="KY52140" s="23"/>
    </row>
    <row r="52141" spans="36:311" x14ac:dyDescent="0.2">
      <c r="AJ52141" s="23"/>
      <c r="HH52141"/>
      <c r="IW52141" s="36"/>
      <c r="JI52141"/>
      <c r="JJ52141"/>
      <c r="KX52141" s="23"/>
      <c r="KY52141" s="23"/>
    </row>
    <row r="52142" spans="36:311" x14ac:dyDescent="0.2">
      <c r="AJ52142" s="23"/>
      <c r="HH52142"/>
      <c r="IW52142" s="36"/>
      <c r="JI52142"/>
      <c r="JJ52142"/>
      <c r="KX52142" s="23"/>
      <c r="KY52142" s="23"/>
    </row>
    <row r="52143" spans="36:311" x14ac:dyDescent="0.2">
      <c r="AJ52143" s="23"/>
      <c r="HH52143"/>
      <c r="IW52143" s="36"/>
      <c r="JI52143"/>
      <c r="JJ52143"/>
      <c r="KX52143" s="23"/>
      <c r="KY52143" s="23"/>
    </row>
    <row r="52144" spans="36:311" x14ac:dyDescent="0.2">
      <c r="AJ52144" s="23"/>
      <c r="HH52144"/>
      <c r="IW52144" s="36"/>
      <c r="JI52144"/>
      <c r="JJ52144"/>
      <c r="KX52144" s="23"/>
      <c r="KY52144" s="23"/>
    </row>
    <row r="52145" spans="36:311" x14ac:dyDescent="0.2">
      <c r="AJ52145" s="23"/>
      <c r="HH52145"/>
      <c r="IW52145" s="36"/>
      <c r="JI52145"/>
      <c r="JJ52145"/>
      <c r="KX52145" s="23"/>
      <c r="KY52145" s="23"/>
    </row>
    <row r="52146" spans="36:311" x14ac:dyDescent="0.2">
      <c r="AJ52146" s="23"/>
      <c r="HH52146"/>
      <c r="IW52146" s="36"/>
      <c r="JI52146"/>
      <c r="JJ52146"/>
      <c r="KX52146" s="23"/>
      <c r="KY52146" s="23"/>
    </row>
    <row r="52147" spans="36:311" x14ac:dyDescent="0.2">
      <c r="AJ52147" s="23"/>
      <c r="HH52147"/>
      <c r="IW52147" s="36"/>
      <c r="JI52147"/>
      <c r="JJ52147"/>
      <c r="KX52147" s="23"/>
      <c r="KY52147" s="23"/>
    </row>
    <row r="52148" spans="36:311" x14ac:dyDescent="0.2">
      <c r="AJ52148" s="23"/>
      <c r="HH52148"/>
      <c r="IW52148" s="36"/>
      <c r="JI52148"/>
      <c r="JJ52148"/>
      <c r="KX52148" s="23"/>
      <c r="KY52148" s="23"/>
    </row>
    <row r="52149" spans="36:311" x14ac:dyDescent="0.2">
      <c r="AJ52149" s="23"/>
      <c r="HH52149"/>
      <c r="IW52149" s="36"/>
      <c r="JI52149"/>
      <c r="JJ52149"/>
      <c r="KX52149" s="23"/>
      <c r="KY52149" s="23"/>
    </row>
    <row r="52150" spans="36:311" x14ac:dyDescent="0.2">
      <c r="AJ52150" s="23"/>
      <c r="HH52150"/>
      <c r="IW52150" s="36"/>
      <c r="JI52150"/>
      <c r="JJ52150"/>
      <c r="KX52150" s="23"/>
      <c r="KY52150" s="23"/>
    </row>
    <row r="52151" spans="36:311" x14ac:dyDescent="0.2">
      <c r="AJ52151" s="23"/>
      <c r="HH52151"/>
      <c r="IW52151" s="36"/>
      <c r="JI52151"/>
      <c r="JJ52151"/>
      <c r="KX52151" s="23"/>
      <c r="KY52151" s="23"/>
    </row>
    <row r="52152" spans="36:311" x14ac:dyDescent="0.2">
      <c r="AJ52152" s="23"/>
      <c r="HH52152"/>
      <c r="IW52152" s="36"/>
      <c r="JI52152"/>
      <c r="JJ52152"/>
      <c r="KX52152" s="23"/>
      <c r="KY52152" s="23"/>
    </row>
    <row r="52153" spans="36:311" x14ac:dyDescent="0.2">
      <c r="AJ52153" s="23"/>
      <c r="HH52153"/>
      <c r="IW52153" s="36"/>
      <c r="JI52153"/>
      <c r="JJ52153"/>
      <c r="KX52153" s="23"/>
      <c r="KY52153" s="23"/>
    </row>
    <row r="52154" spans="36:311" x14ac:dyDescent="0.2">
      <c r="AJ52154" s="23"/>
      <c r="HH52154"/>
      <c r="IW52154" s="36"/>
      <c r="JI52154"/>
      <c r="JJ52154"/>
      <c r="KX52154" s="23"/>
      <c r="KY52154" s="23"/>
    </row>
    <row r="52155" spans="36:311" x14ac:dyDescent="0.2">
      <c r="AJ52155" s="23"/>
      <c r="HH52155"/>
      <c r="IW52155" s="36"/>
      <c r="JI52155"/>
      <c r="JJ52155"/>
      <c r="KX52155" s="23"/>
      <c r="KY52155" s="23"/>
    </row>
    <row r="52156" spans="36:311" x14ac:dyDescent="0.2">
      <c r="AJ52156" s="23"/>
      <c r="HH52156"/>
      <c r="IW52156" s="36"/>
      <c r="JI52156"/>
      <c r="JJ52156"/>
      <c r="KX52156" s="23"/>
      <c r="KY52156" s="23"/>
    </row>
    <row r="52157" spans="36:311" x14ac:dyDescent="0.2">
      <c r="AJ52157" s="23"/>
      <c r="HH52157"/>
      <c r="IW52157" s="36"/>
      <c r="JI52157"/>
      <c r="JJ52157"/>
      <c r="KX52157" s="23"/>
      <c r="KY52157" s="23"/>
    </row>
    <row r="52158" spans="36:311" x14ac:dyDescent="0.2">
      <c r="AJ52158" s="23"/>
      <c r="HH52158"/>
      <c r="IW52158" s="36"/>
      <c r="JI52158"/>
      <c r="JJ52158"/>
      <c r="KX52158" s="23"/>
      <c r="KY52158" s="23"/>
    </row>
    <row r="52159" spans="36:311" x14ac:dyDescent="0.2">
      <c r="AJ52159" s="23"/>
      <c r="HH52159"/>
      <c r="IW52159" s="36"/>
      <c r="JI52159"/>
      <c r="JJ52159"/>
      <c r="KX52159" s="23"/>
      <c r="KY52159" s="23"/>
    </row>
    <row r="52160" spans="36:311" x14ac:dyDescent="0.2">
      <c r="AJ52160" s="23"/>
      <c r="HH52160"/>
      <c r="IW52160" s="36"/>
      <c r="JI52160"/>
      <c r="JJ52160"/>
      <c r="KX52160" s="23"/>
      <c r="KY52160" s="23"/>
    </row>
    <row r="52161" spans="36:311" x14ac:dyDescent="0.2">
      <c r="AJ52161" s="23"/>
      <c r="HH52161"/>
      <c r="IW52161" s="36"/>
      <c r="JI52161"/>
      <c r="JJ52161"/>
      <c r="KX52161" s="23"/>
      <c r="KY52161" s="23"/>
    </row>
    <row r="52162" spans="36:311" x14ac:dyDescent="0.2">
      <c r="AJ52162" s="23"/>
      <c r="HH52162"/>
      <c r="IW52162" s="36"/>
      <c r="JI52162"/>
      <c r="JJ52162"/>
      <c r="KX52162" s="23"/>
      <c r="KY52162" s="23"/>
    </row>
    <row r="52163" spans="36:311" x14ac:dyDescent="0.2">
      <c r="AJ52163" s="23"/>
      <c r="HH52163"/>
      <c r="IW52163" s="36"/>
      <c r="JI52163"/>
      <c r="JJ52163"/>
      <c r="KX52163" s="23"/>
      <c r="KY52163" s="23"/>
    </row>
    <row r="52164" spans="36:311" x14ac:dyDescent="0.2">
      <c r="AJ52164" s="23"/>
      <c r="HH52164"/>
      <c r="IW52164" s="36"/>
      <c r="JI52164"/>
      <c r="JJ52164"/>
      <c r="KX52164" s="23"/>
      <c r="KY52164" s="23"/>
    </row>
    <row r="52165" spans="36:311" x14ac:dyDescent="0.2">
      <c r="AJ52165" s="23"/>
      <c r="HH52165"/>
      <c r="IW52165" s="36"/>
      <c r="JI52165"/>
      <c r="JJ52165"/>
      <c r="KX52165" s="23"/>
      <c r="KY52165" s="23"/>
    </row>
    <row r="52166" spans="36:311" x14ac:dyDescent="0.2">
      <c r="AJ52166" s="23"/>
      <c r="HH52166"/>
      <c r="IW52166" s="36"/>
      <c r="JI52166"/>
      <c r="JJ52166"/>
      <c r="KX52166" s="23"/>
      <c r="KY52166" s="23"/>
    </row>
    <row r="52167" spans="36:311" x14ac:dyDescent="0.2">
      <c r="AJ52167" s="23"/>
      <c r="HH52167"/>
      <c r="IW52167" s="36"/>
      <c r="JI52167"/>
      <c r="JJ52167"/>
      <c r="KX52167" s="23"/>
      <c r="KY52167" s="23"/>
    </row>
    <row r="52168" spans="36:311" x14ac:dyDescent="0.2">
      <c r="AJ52168" s="23"/>
      <c r="HH52168"/>
      <c r="IW52168" s="36"/>
      <c r="JI52168"/>
      <c r="JJ52168"/>
      <c r="KX52168" s="23"/>
      <c r="KY52168" s="23"/>
    </row>
    <row r="52169" spans="36:311" x14ac:dyDescent="0.2">
      <c r="AJ52169" s="23"/>
      <c r="HH52169"/>
      <c r="IW52169" s="36"/>
      <c r="JI52169"/>
      <c r="JJ52169"/>
      <c r="KX52169" s="23"/>
      <c r="KY52169" s="23"/>
    </row>
    <row r="52170" spans="36:311" x14ac:dyDescent="0.2">
      <c r="AJ52170" s="23"/>
      <c r="HH52170"/>
      <c r="IW52170" s="36"/>
      <c r="JI52170"/>
      <c r="JJ52170"/>
      <c r="KX52170" s="23"/>
      <c r="KY52170" s="23"/>
    </row>
    <row r="52171" spans="36:311" x14ac:dyDescent="0.2">
      <c r="AJ52171" s="23"/>
      <c r="HH52171"/>
      <c r="IW52171" s="36"/>
      <c r="JI52171"/>
      <c r="JJ52171"/>
      <c r="KX52171" s="23"/>
      <c r="KY52171" s="23"/>
    </row>
    <row r="52172" spans="36:311" x14ac:dyDescent="0.2">
      <c r="AJ52172" s="23"/>
      <c r="HH52172"/>
      <c r="IW52172" s="36"/>
      <c r="JI52172"/>
      <c r="JJ52172"/>
      <c r="KX52172" s="23"/>
      <c r="KY52172" s="23"/>
    </row>
    <row r="52173" spans="36:311" x14ac:dyDescent="0.2">
      <c r="AJ52173" s="23"/>
      <c r="HH52173"/>
      <c r="IW52173" s="36"/>
      <c r="JI52173"/>
      <c r="JJ52173"/>
      <c r="KX52173" s="23"/>
      <c r="KY52173" s="23"/>
    </row>
    <row r="52174" spans="36:311" x14ac:dyDescent="0.2">
      <c r="AJ52174" s="23"/>
      <c r="HH52174"/>
      <c r="IW52174" s="36"/>
      <c r="JI52174"/>
      <c r="JJ52174"/>
      <c r="KX52174" s="23"/>
      <c r="KY52174" s="23"/>
    </row>
    <row r="52175" spans="36:311" x14ac:dyDescent="0.2">
      <c r="AJ52175" s="23"/>
      <c r="HH52175"/>
      <c r="IW52175" s="36"/>
      <c r="JI52175"/>
      <c r="JJ52175"/>
      <c r="KX52175" s="23"/>
      <c r="KY52175" s="23"/>
    </row>
    <row r="52176" spans="36:311" x14ac:dyDescent="0.2">
      <c r="AJ52176" s="23"/>
      <c r="HH52176"/>
      <c r="IW52176" s="36"/>
      <c r="JI52176"/>
      <c r="JJ52176"/>
      <c r="KX52176" s="23"/>
      <c r="KY52176" s="23"/>
    </row>
    <row r="52177" spans="36:311" x14ac:dyDescent="0.2">
      <c r="AJ52177" s="23"/>
      <c r="HH52177"/>
      <c r="IW52177" s="36"/>
      <c r="JI52177"/>
      <c r="JJ52177"/>
      <c r="KX52177" s="23"/>
      <c r="KY52177" s="23"/>
    </row>
    <row r="52178" spans="36:311" x14ac:dyDescent="0.2">
      <c r="AJ52178" s="23"/>
      <c r="HH52178"/>
      <c r="IW52178" s="36"/>
      <c r="JI52178"/>
      <c r="JJ52178"/>
      <c r="KX52178" s="23"/>
      <c r="KY52178" s="23"/>
    </row>
    <row r="52179" spans="36:311" x14ac:dyDescent="0.2">
      <c r="AJ52179" s="23"/>
      <c r="HH52179"/>
      <c r="IW52179" s="36"/>
      <c r="JI52179"/>
      <c r="JJ52179"/>
      <c r="KX52179" s="23"/>
      <c r="KY52179" s="23"/>
    </row>
    <row r="52180" spans="36:311" x14ac:dyDescent="0.2">
      <c r="AJ52180" s="23"/>
      <c r="HH52180"/>
      <c r="IW52180" s="36"/>
      <c r="JI52180"/>
      <c r="JJ52180"/>
      <c r="KX52180" s="23"/>
      <c r="KY52180" s="23"/>
    </row>
    <row r="52181" spans="36:311" x14ac:dyDescent="0.2">
      <c r="AJ52181" s="23"/>
      <c r="HH52181"/>
      <c r="IW52181" s="36"/>
      <c r="JI52181"/>
      <c r="JJ52181"/>
      <c r="KX52181" s="23"/>
      <c r="KY52181" s="23"/>
    </row>
    <row r="52182" spans="36:311" x14ac:dyDescent="0.2">
      <c r="AJ52182" s="23"/>
      <c r="HH52182"/>
      <c r="IW52182" s="36"/>
      <c r="JI52182"/>
      <c r="JJ52182"/>
      <c r="KX52182" s="23"/>
      <c r="KY52182" s="23"/>
    </row>
    <row r="52183" spans="36:311" x14ac:dyDescent="0.2">
      <c r="AJ52183" s="23"/>
      <c r="HH52183"/>
      <c r="IW52183" s="36"/>
      <c r="JI52183"/>
      <c r="JJ52183"/>
      <c r="KX52183" s="23"/>
      <c r="KY52183" s="23"/>
    </row>
    <row r="52184" spans="36:311" x14ac:dyDescent="0.2">
      <c r="AJ52184" s="23"/>
      <c r="HH52184"/>
      <c r="IW52184" s="36"/>
      <c r="JI52184"/>
      <c r="JJ52184"/>
      <c r="KX52184" s="23"/>
      <c r="KY52184" s="23"/>
    </row>
    <row r="52185" spans="36:311" x14ac:dyDescent="0.2">
      <c r="AJ52185" s="23"/>
      <c r="HH52185"/>
      <c r="IW52185" s="36"/>
      <c r="JI52185"/>
      <c r="JJ52185"/>
      <c r="KX52185" s="23"/>
      <c r="KY52185" s="23"/>
    </row>
    <row r="52186" spans="36:311" x14ac:dyDescent="0.2">
      <c r="AJ52186" s="23"/>
      <c r="HH52186"/>
      <c r="IW52186" s="36"/>
      <c r="JI52186"/>
      <c r="JJ52186"/>
      <c r="KX52186" s="23"/>
      <c r="KY52186" s="23"/>
    </row>
    <row r="52187" spans="36:311" x14ac:dyDescent="0.2">
      <c r="AJ52187" s="23"/>
      <c r="HH52187"/>
      <c r="IW52187" s="36"/>
      <c r="JI52187"/>
      <c r="JJ52187"/>
      <c r="KX52187" s="23"/>
      <c r="KY52187" s="23"/>
    </row>
    <row r="52188" spans="36:311" x14ac:dyDescent="0.2">
      <c r="AJ52188" s="23"/>
      <c r="HH52188"/>
      <c r="IW52188" s="36"/>
      <c r="JI52188"/>
      <c r="JJ52188"/>
      <c r="KX52188" s="23"/>
      <c r="KY52188" s="23"/>
    </row>
    <row r="52189" spans="36:311" x14ac:dyDescent="0.2">
      <c r="AJ52189" s="23"/>
      <c r="HH52189"/>
      <c r="IW52189" s="36"/>
      <c r="JI52189"/>
      <c r="JJ52189"/>
      <c r="KX52189" s="23"/>
      <c r="KY52189" s="23"/>
    </row>
    <row r="52190" spans="36:311" x14ac:dyDescent="0.2">
      <c r="AJ52190" s="23"/>
      <c r="HH52190"/>
      <c r="IW52190" s="36"/>
      <c r="JI52190"/>
      <c r="JJ52190"/>
      <c r="KX52190" s="23"/>
      <c r="KY52190" s="23"/>
    </row>
    <row r="52191" spans="36:311" x14ac:dyDescent="0.2">
      <c r="AJ52191" s="23"/>
      <c r="HH52191"/>
      <c r="IW52191" s="36"/>
      <c r="JI52191"/>
      <c r="JJ52191"/>
      <c r="KX52191" s="23"/>
      <c r="KY52191" s="23"/>
    </row>
    <row r="52192" spans="36:311" x14ac:dyDescent="0.2">
      <c r="AJ52192" s="23"/>
      <c r="HH52192"/>
      <c r="IW52192" s="36"/>
      <c r="JI52192"/>
      <c r="JJ52192"/>
      <c r="KX52192" s="23"/>
      <c r="KY52192" s="23"/>
    </row>
    <row r="52193" spans="36:311" x14ac:dyDescent="0.2">
      <c r="AJ52193" s="23"/>
      <c r="HH52193"/>
      <c r="IW52193" s="36"/>
      <c r="JI52193"/>
      <c r="JJ52193"/>
      <c r="KX52193" s="23"/>
      <c r="KY52193" s="23"/>
    </row>
    <row r="52194" spans="36:311" x14ac:dyDescent="0.2">
      <c r="AJ52194" s="23"/>
      <c r="HH52194"/>
      <c r="IW52194" s="36"/>
      <c r="JI52194"/>
      <c r="JJ52194"/>
      <c r="KX52194" s="23"/>
      <c r="KY52194" s="23"/>
    </row>
    <row r="52195" spans="36:311" x14ac:dyDescent="0.2">
      <c r="AJ52195" s="23"/>
      <c r="HH52195"/>
      <c r="IW52195" s="36"/>
      <c r="JI52195"/>
      <c r="JJ52195"/>
      <c r="KX52195" s="23"/>
      <c r="KY52195" s="23"/>
    </row>
    <row r="52196" spans="36:311" x14ac:dyDescent="0.2">
      <c r="AJ52196" s="23"/>
      <c r="HH52196"/>
      <c r="IW52196" s="36"/>
      <c r="JI52196"/>
      <c r="JJ52196"/>
      <c r="KX52196" s="23"/>
      <c r="KY52196" s="23"/>
    </row>
    <row r="52197" spans="36:311" x14ac:dyDescent="0.2">
      <c r="AJ52197" s="23"/>
      <c r="HH52197"/>
      <c r="IW52197" s="36"/>
      <c r="JI52197"/>
      <c r="JJ52197"/>
      <c r="KX52197" s="23"/>
      <c r="KY52197" s="23"/>
    </row>
    <row r="52198" spans="36:311" x14ac:dyDescent="0.2">
      <c r="AJ52198" s="23"/>
      <c r="HH52198"/>
      <c r="IW52198" s="36"/>
      <c r="JI52198"/>
      <c r="JJ52198"/>
      <c r="KX52198" s="23"/>
      <c r="KY52198" s="23"/>
    </row>
    <row r="52199" spans="36:311" x14ac:dyDescent="0.2">
      <c r="AJ52199" s="23"/>
      <c r="HH52199"/>
      <c r="IW52199" s="36"/>
      <c r="JI52199"/>
      <c r="JJ52199"/>
      <c r="KX52199" s="23"/>
      <c r="KY52199" s="23"/>
    </row>
    <row r="52200" spans="36:311" x14ac:dyDescent="0.2">
      <c r="AJ52200" s="23"/>
      <c r="HH52200"/>
      <c r="IW52200" s="36"/>
      <c r="JI52200"/>
      <c r="JJ52200"/>
      <c r="KX52200" s="23"/>
      <c r="KY52200" s="23"/>
    </row>
    <row r="52201" spans="36:311" x14ac:dyDescent="0.2">
      <c r="AJ52201" s="23"/>
      <c r="HH52201"/>
      <c r="IW52201" s="36"/>
      <c r="JI52201"/>
      <c r="JJ52201"/>
      <c r="KX52201" s="23"/>
      <c r="KY52201" s="23"/>
    </row>
    <row r="52202" spans="36:311" x14ac:dyDescent="0.2">
      <c r="AJ52202" s="23"/>
      <c r="HH52202"/>
      <c r="IW52202" s="36"/>
      <c r="JI52202"/>
      <c r="JJ52202"/>
      <c r="KX52202" s="23"/>
      <c r="KY52202" s="23"/>
    </row>
    <row r="52203" spans="36:311" x14ac:dyDescent="0.2">
      <c r="AJ52203" s="23"/>
      <c r="HH52203"/>
      <c r="IW52203" s="36"/>
      <c r="JI52203"/>
      <c r="JJ52203"/>
      <c r="KX52203" s="23"/>
      <c r="KY52203" s="23"/>
    </row>
    <row r="52204" spans="36:311" x14ac:dyDescent="0.2">
      <c r="AJ52204" s="23"/>
      <c r="HH52204"/>
      <c r="IW52204" s="36"/>
      <c r="JI52204"/>
      <c r="JJ52204"/>
      <c r="KX52204" s="23"/>
      <c r="KY52204" s="23"/>
    </row>
    <row r="52205" spans="36:311" x14ac:dyDescent="0.2">
      <c r="AJ52205" s="23"/>
      <c r="HH52205"/>
      <c r="IW52205" s="36"/>
      <c r="JI52205"/>
      <c r="JJ52205"/>
      <c r="KX52205" s="23"/>
      <c r="KY52205" s="23"/>
    </row>
    <row r="52206" spans="36:311" x14ac:dyDescent="0.2">
      <c r="AJ52206" s="23"/>
      <c r="HH52206"/>
      <c r="IW52206" s="36"/>
      <c r="JI52206"/>
      <c r="JJ52206"/>
      <c r="KX52206" s="23"/>
      <c r="KY52206" s="23"/>
    </row>
    <row r="52207" spans="36:311" x14ac:dyDescent="0.2">
      <c r="AJ52207" s="23"/>
      <c r="HH52207"/>
      <c r="IW52207" s="36"/>
      <c r="JI52207"/>
      <c r="JJ52207"/>
      <c r="KX52207" s="23"/>
      <c r="KY52207" s="23"/>
    </row>
    <row r="52208" spans="36:311" x14ac:dyDescent="0.2">
      <c r="AJ52208" s="23"/>
      <c r="HH52208"/>
      <c r="IW52208" s="36"/>
      <c r="JI52208"/>
      <c r="JJ52208"/>
      <c r="KX52208" s="23"/>
      <c r="KY52208" s="23"/>
    </row>
    <row r="52209" spans="36:311" x14ac:dyDescent="0.2">
      <c r="AJ52209" s="23"/>
      <c r="HH52209"/>
      <c r="IW52209" s="36"/>
      <c r="JI52209"/>
      <c r="JJ52209"/>
      <c r="KX52209" s="23"/>
      <c r="KY52209" s="23"/>
    </row>
    <row r="52210" spans="36:311" x14ac:dyDescent="0.2">
      <c r="AJ52210" s="23"/>
      <c r="HH52210"/>
      <c r="IW52210" s="36"/>
      <c r="JI52210"/>
      <c r="JJ52210"/>
      <c r="KX52210" s="23"/>
      <c r="KY52210" s="23"/>
    </row>
    <row r="52211" spans="36:311" x14ac:dyDescent="0.2">
      <c r="AJ52211" s="23"/>
      <c r="HH52211"/>
      <c r="IW52211" s="36"/>
      <c r="JI52211"/>
      <c r="JJ52211"/>
      <c r="KX52211" s="23"/>
      <c r="KY52211" s="23"/>
    </row>
    <row r="52212" spans="36:311" x14ac:dyDescent="0.2">
      <c r="AJ52212" s="23"/>
      <c r="HH52212"/>
      <c r="IW52212" s="36"/>
      <c r="JI52212"/>
      <c r="JJ52212"/>
      <c r="KX52212" s="23"/>
      <c r="KY52212" s="23"/>
    </row>
    <row r="52213" spans="36:311" x14ac:dyDescent="0.2">
      <c r="AJ52213" s="23"/>
      <c r="HH52213"/>
      <c r="IW52213" s="36"/>
      <c r="JI52213"/>
      <c r="JJ52213"/>
      <c r="KX52213" s="23"/>
      <c r="KY52213" s="23"/>
    </row>
    <row r="52214" spans="36:311" x14ac:dyDescent="0.2">
      <c r="AJ52214" s="23"/>
      <c r="HH52214"/>
      <c r="IW52214" s="36"/>
      <c r="JI52214"/>
      <c r="JJ52214"/>
      <c r="KX52214" s="23"/>
      <c r="KY52214" s="23"/>
    </row>
    <row r="52215" spans="36:311" x14ac:dyDescent="0.2">
      <c r="AJ52215" s="23"/>
      <c r="HH52215"/>
      <c r="IW52215" s="36"/>
      <c r="JI52215"/>
      <c r="JJ52215"/>
      <c r="KX52215" s="23"/>
      <c r="KY52215" s="23"/>
    </row>
    <row r="52216" spans="36:311" x14ac:dyDescent="0.2">
      <c r="AJ52216" s="23"/>
      <c r="HH52216"/>
      <c r="IW52216" s="36"/>
      <c r="JI52216"/>
      <c r="JJ52216"/>
      <c r="KX52216" s="23"/>
      <c r="KY52216" s="23"/>
    </row>
    <row r="52217" spans="36:311" x14ac:dyDescent="0.2">
      <c r="AJ52217" s="23"/>
      <c r="HH52217"/>
      <c r="IW52217" s="36"/>
      <c r="JI52217"/>
      <c r="JJ52217"/>
      <c r="KX52217" s="23"/>
      <c r="KY52217" s="23"/>
    </row>
    <row r="52218" spans="36:311" x14ac:dyDescent="0.2">
      <c r="AJ52218" s="23"/>
      <c r="HH52218"/>
      <c r="IW52218" s="36"/>
      <c r="JI52218"/>
      <c r="JJ52218"/>
      <c r="KX52218" s="23"/>
      <c r="KY52218" s="23"/>
    </row>
    <row r="52219" spans="36:311" x14ac:dyDescent="0.2">
      <c r="AJ52219" s="23"/>
      <c r="HH52219"/>
      <c r="IW52219" s="36"/>
      <c r="JI52219"/>
      <c r="JJ52219"/>
      <c r="KX52219" s="23"/>
      <c r="KY52219" s="23"/>
    </row>
    <row r="52220" spans="36:311" x14ac:dyDescent="0.2">
      <c r="AJ52220" s="23"/>
      <c r="HH52220"/>
      <c r="IW52220" s="36"/>
      <c r="JI52220"/>
      <c r="JJ52220"/>
      <c r="KX52220" s="23"/>
      <c r="KY52220" s="23"/>
    </row>
    <row r="52221" spans="36:311" x14ac:dyDescent="0.2">
      <c r="AJ52221" s="23"/>
      <c r="HH52221"/>
      <c r="IW52221" s="36"/>
      <c r="JI52221"/>
      <c r="JJ52221"/>
      <c r="KX52221" s="23"/>
      <c r="KY52221" s="23"/>
    </row>
    <row r="52222" spans="36:311" x14ac:dyDescent="0.2">
      <c r="AJ52222" s="23"/>
      <c r="HH52222"/>
      <c r="IW52222" s="36"/>
      <c r="JI52222"/>
      <c r="JJ52222"/>
      <c r="KX52222" s="23"/>
      <c r="KY52222" s="23"/>
    </row>
    <row r="52223" spans="36:311" x14ac:dyDescent="0.2">
      <c r="AJ52223" s="23"/>
      <c r="HH52223"/>
      <c r="IW52223" s="36"/>
      <c r="JI52223"/>
      <c r="JJ52223"/>
      <c r="KX52223" s="23"/>
      <c r="KY52223" s="23"/>
    </row>
    <row r="52224" spans="36:311" x14ac:dyDescent="0.2">
      <c r="AJ52224" s="23"/>
      <c r="HH52224"/>
      <c r="IW52224" s="36"/>
      <c r="JI52224"/>
      <c r="JJ52224"/>
      <c r="KX52224" s="23"/>
      <c r="KY52224" s="23"/>
    </row>
    <row r="52225" spans="36:311" x14ac:dyDescent="0.2">
      <c r="AJ52225" s="23"/>
      <c r="HH52225"/>
      <c r="IW52225" s="36"/>
      <c r="JI52225"/>
      <c r="JJ52225"/>
      <c r="KX52225" s="23"/>
      <c r="KY52225" s="23"/>
    </row>
    <row r="52226" spans="36:311" x14ac:dyDescent="0.2">
      <c r="AJ52226" s="23"/>
      <c r="HH52226"/>
      <c r="IW52226" s="36"/>
      <c r="JI52226"/>
      <c r="JJ52226"/>
      <c r="KX52226" s="23"/>
      <c r="KY52226" s="23"/>
    </row>
    <row r="52227" spans="36:311" x14ac:dyDescent="0.2">
      <c r="AJ52227" s="23"/>
      <c r="HH52227"/>
      <c r="IW52227" s="36"/>
      <c r="JI52227"/>
      <c r="JJ52227"/>
      <c r="KX52227" s="23"/>
      <c r="KY52227" s="23"/>
    </row>
    <row r="52228" spans="36:311" x14ac:dyDescent="0.2">
      <c r="AJ52228" s="23"/>
      <c r="HH52228"/>
      <c r="IW52228" s="36"/>
      <c r="JI52228"/>
      <c r="JJ52228"/>
      <c r="KX52228" s="23"/>
      <c r="KY52228" s="23"/>
    </row>
    <row r="52229" spans="36:311" x14ac:dyDescent="0.2">
      <c r="AJ52229" s="23"/>
      <c r="HH52229"/>
      <c r="IW52229" s="36"/>
      <c r="JI52229"/>
      <c r="JJ52229"/>
      <c r="KX52229" s="23"/>
      <c r="KY52229" s="23"/>
    </row>
    <row r="52230" spans="36:311" x14ac:dyDescent="0.2">
      <c r="AJ52230" s="23"/>
      <c r="HH52230"/>
      <c r="IW52230" s="36"/>
      <c r="JI52230"/>
      <c r="JJ52230"/>
      <c r="KX52230" s="23"/>
      <c r="KY52230" s="23"/>
    </row>
    <row r="52231" spans="36:311" x14ac:dyDescent="0.2">
      <c r="AJ52231" s="23"/>
      <c r="HH52231"/>
      <c r="IW52231" s="36"/>
      <c r="JI52231"/>
      <c r="JJ52231"/>
      <c r="KX52231" s="23"/>
      <c r="KY52231" s="23"/>
    </row>
    <row r="52232" spans="36:311" x14ac:dyDescent="0.2">
      <c r="AJ52232" s="23"/>
      <c r="HH52232"/>
      <c r="IW52232" s="36"/>
      <c r="JI52232"/>
      <c r="JJ52232"/>
      <c r="KX52232" s="23"/>
      <c r="KY52232" s="23"/>
    </row>
    <row r="52233" spans="36:311" x14ac:dyDescent="0.2">
      <c r="AJ52233" s="23"/>
      <c r="HH52233"/>
      <c r="IW52233" s="36"/>
      <c r="JI52233"/>
      <c r="JJ52233"/>
      <c r="KX52233" s="23"/>
      <c r="KY52233" s="23"/>
    </row>
    <row r="52234" spans="36:311" x14ac:dyDescent="0.2">
      <c r="AJ52234" s="23"/>
      <c r="HH52234"/>
      <c r="IW52234" s="36"/>
      <c r="JI52234"/>
      <c r="JJ52234"/>
      <c r="KX52234" s="23"/>
      <c r="KY52234" s="23"/>
    </row>
    <row r="52235" spans="36:311" x14ac:dyDescent="0.2">
      <c r="AJ52235" s="23"/>
      <c r="HH52235"/>
      <c r="IW52235" s="36"/>
      <c r="JI52235"/>
      <c r="JJ52235"/>
      <c r="KX52235" s="23"/>
      <c r="KY52235" s="23"/>
    </row>
    <row r="52236" spans="36:311" x14ac:dyDescent="0.2">
      <c r="AJ52236" s="23"/>
      <c r="HH52236"/>
      <c r="IW52236" s="36"/>
      <c r="JI52236"/>
      <c r="JJ52236"/>
      <c r="KX52236" s="23"/>
      <c r="KY52236" s="23"/>
    </row>
    <row r="52237" spans="36:311" x14ac:dyDescent="0.2">
      <c r="AJ52237" s="23"/>
      <c r="HH52237"/>
      <c r="IW52237" s="36"/>
      <c r="JI52237"/>
      <c r="JJ52237"/>
      <c r="KX52237" s="23"/>
      <c r="KY52237" s="23"/>
    </row>
    <row r="52238" spans="36:311" x14ac:dyDescent="0.2">
      <c r="AJ52238" s="23"/>
      <c r="HH52238"/>
      <c r="IW52238" s="36"/>
      <c r="JI52238"/>
      <c r="JJ52238"/>
      <c r="KX52238" s="23"/>
      <c r="KY52238" s="23"/>
    </row>
    <row r="52239" spans="36:311" x14ac:dyDescent="0.2">
      <c r="AJ52239" s="23"/>
      <c r="HH52239"/>
      <c r="IW52239" s="36"/>
      <c r="JI52239"/>
      <c r="JJ52239"/>
      <c r="KX52239" s="23"/>
      <c r="KY52239" s="23"/>
    </row>
    <row r="52240" spans="36:311" x14ac:dyDescent="0.2">
      <c r="AJ52240" s="23"/>
      <c r="HH52240"/>
      <c r="IW52240" s="36"/>
      <c r="JI52240"/>
      <c r="JJ52240"/>
      <c r="KX52240" s="23"/>
      <c r="KY52240" s="23"/>
    </row>
    <row r="52241" spans="36:311" x14ac:dyDescent="0.2">
      <c r="AJ52241" s="23"/>
      <c r="HH52241"/>
      <c r="IW52241" s="36"/>
      <c r="JI52241"/>
      <c r="JJ52241"/>
      <c r="KX52241" s="23"/>
      <c r="KY52241" s="23"/>
    </row>
    <row r="52242" spans="36:311" x14ac:dyDescent="0.2">
      <c r="AJ52242" s="23"/>
      <c r="HH52242"/>
      <c r="IW52242" s="36"/>
      <c r="JI52242"/>
      <c r="JJ52242"/>
      <c r="KX52242" s="23"/>
      <c r="KY52242" s="23"/>
    </row>
    <row r="52243" spans="36:311" x14ac:dyDescent="0.2">
      <c r="AJ52243" s="23"/>
      <c r="HH52243"/>
      <c r="IW52243" s="36"/>
      <c r="JI52243"/>
      <c r="JJ52243"/>
      <c r="KX52243" s="23"/>
      <c r="KY52243" s="23"/>
    </row>
    <row r="52244" spans="36:311" x14ac:dyDescent="0.2">
      <c r="AJ52244" s="23"/>
      <c r="HH52244"/>
      <c r="IW52244" s="36"/>
      <c r="JI52244"/>
      <c r="JJ52244"/>
      <c r="KX52244" s="23"/>
      <c r="KY52244" s="23"/>
    </row>
    <row r="52245" spans="36:311" x14ac:dyDescent="0.2">
      <c r="AJ52245" s="23"/>
      <c r="HH52245"/>
      <c r="IW52245" s="36"/>
      <c r="JI52245"/>
      <c r="JJ52245"/>
      <c r="KX52245" s="23"/>
      <c r="KY52245" s="23"/>
    </row>
    <row r="52246" spans="36:311" x14ac:dyDescent="0.2">
      <c r="AJ52246" s="23"/>
      <c r="HH52246"/>
      <c r="IW52246" s="36"/>
      <c r="JI52246"/>
      <c r="JJ52246"/>
      <c r="KX52246" s="23"/>
      <c r="KY52246" s="23"/>
    </row>
    <row r="52247" spans="36:311" x14ac:dyDescent="0.2">
      <c r="AJ52247" s="23"/>
      <c r="HH52247"/>
      <c r="IW52247" s="36"/>
      <c r="JI52247"/>
      <c r="JJ52247"/>
      <c r="KX52247" s="23"/>
      <c r="KY52247" s="23"/>
    </row>
    <row r="52248" spans="36:311" x14ac:dyDescent="0.2">
      <c r="AJ52248" s="23"/>
      <c r="HH52248"/>
      <c r="IW52248" s="36"/>
      <c r="JI52248"/>
      <c r="JJ52248"/>
      <c r="KX52248" s="23"/>
      <c r="KY52248" s="23"/>
    </row>
    <row r="52249" spans="36:311" x14ac:dyDescent="0.2">
      <c r="AJ52249" s="23"/>
      <c r="HH52249"/>
      <c r="IW52249" s="36"/>
      <c r="JI52249"/>
      <c r="JJ52249"/>
      <c r="KX52249" s="23"/>
      <c r="KY52249" s="23"/>
    </row>
    <row r="52250" spans="36:311" x14ac:dyDescent="0.2">
      <c r="AJ52250" s="23"/>
      <c r="HH52250"/>
      <c r="IW52250" s="36"/>
      <c r="JI52250"/>
      <c r="JJ52250"/>
      <c r="KX52250" s="23"/>
      <c r="KY52250" s="23"/>
    </row>
    <row r="52251" spans="36:311" x14ac:dyDescent="0.2">
      <c r="AJ52251" s="23"/>
      <c r="HH52251"/>
      <c r="IW52251" s="36"/>
      <c r="JI52251"/>
      <c r="JJ52251"/>
      <c r="KX52251" s="23"/>
      <c r="KY52251" s="23"/>
    </row>
    <row r="52252" spans="36:311" x14ac:dyDescent="0.2">
      <c r="AJ52252" s="23"/>
      <c r="HH52252"/>
      <c r="IW52252" s="36"/>
      <c r="JI52252"/>
      <c r="JJ52252"/>
      <c r="KX52252" s="23"/>
      <c r="KY52252" s="23"/>
    </row>
    <row r="52253" spans="36:311" x14ac:dyDescent="0.2">
      <c r="AJ52253" s="23"/>
      <c r="HH52253"/>
      <c r="IW52253" s="36"/>
      <c r="JI52253"/>
      <c r="JJ52253"/>
      <c r="KX52253" s="23"/>
      <c r="KY52253" s="23"/>
    </row>
    <row r="52254" spans="36:311" x14ac:dyDescent="0.2">
      <c r="AJ52254" s="23"/>
      <c r="HH52254"/>
      <c r="IW52254" s="36"/>
      <c r="JI52254"/>
      <c r="JJ52254"/>
      <c r="KX52254" s="23"/>
      <c r="KY52254" s="23"/>
    </row>
    <row r="52255" spans="36:311" x14ac:dyDescent="0.2">
      <c r="AJ52255" s="23"/>
      <c r="HH52255"/>
      <c r="IW52255" s="36"/>
      <c r="JI52255"/>
      <c r="JJ52255"/>
      <c r="KX52255" s="23"/>
      <c r="KY52255" s="23"/>
    </row>
    <row r="52256" spans="36:311" x14ac:dyDescent="0.2">
      <c r="AJ52256" s="23"/>
      <c r="HH52256"/>
      <c r="IW52256" s="36"/>
      <c r="JI52256"/>
      <c r="JJ52256"/>
      <c r="KX52256" s="23"/>
      <c r="KY52256" s="23"/>
    </row>
    <row r="52257" spans="36:311" x14ac:dyDescent="0.2">
      <c r="AJ52257" s="23"/>
      <c r="HH52257"/>
      <c r="IW52257" s="36"/>
      <c r="JI52257"/>
      <c r="JJ52257"/>
      <c r="KX52257" s="23"/>
      <c r="KY52257" s="23"/>
    </row>
    <row r="52258" spans="36:311" x14ac:dyDescent="0.2">
      <c r="AJ52258" s="23"/>
      <c r="HH52258"/>
      <c r="IW52258" s="36"/>
      <c r="JI52258"/>
      <c r="JJ52258"/>
      <c r="KX52258" s="23"/>
      <c r="KY52258" s="23"/>
    </row>
    <row r="52259" spans="36:311" x14ac:dyDescent="0.2">
      <c r="AJ52259" s="23"/>
      <c r="HH52259"/>
      <c r="IW52259" s="36"/>
      <c r="JI52259"/>
      <c r="JJ52259"/>
      <c r="KX52259" s="23"/>
      <c r="KY52259" s="23"/>
    </row>
    <row r="52260" spans="36:311" x14ac:dyDescent="0.2">
      <c r="AJ52260" s="23"/>
      <c r="HH52260"/>
      <c r="IW52260" s="36"/>
      <c r="JI52260"/>
      <c r="JJ52260"/>
      <c r="KX52260" s="23"/>
      <c r="KY52260" s="23"/>
    </row>
    <row r="52261" spans="36:311" x14ac:dyDescent="0.2">
      <c r="AJ52261" s="23"/>
      <c r="HH52261"/>
      <c r="IW52261" s="36"/>
      <c r="JI52261"/>
      <c r="JJ52261"/>
      <c r="KX52261" s="23"/>
      <c r="KY52261" s="23"/>
    </row>
    <row r="52262" spans="36:311" x14ac:dyDescent="0.2">
      <c r="AJ52262" s="23"/>
      <c r="HH52262"/>
      <c r="IW52262" s="36"/>
      <c r="JI52262"/>
      <c r="JJ52262"/>
      <c r="KX52262" s="23"/>
      <c r="KY52262" s="23"/>
    </row>
    <row r="52263" spans="36:311" x14ac:dyDescent="0.2">
      <c r="AJ52263" s="23"/>
      <c r="HH52263"/>
      <c r="IW52263" s="36"/>
      <c r="JI52263"/>
      <c r="JJ52263"/>
      <c r="KX52263" s="23"/>
      <c r="KY52263" s="23"/>
    </row>
    <row r="52264" spans="36:311" x14ac:dyDescent="0.2">
      <c r="AJ52264" s="23"/>
      <c r="HH52264"/>
      <c r="IW52264" s="36"/>
      <c r="JI52264"/>
      <c r="JJ52264"/>
      <c r="KX52264" s="23"/>
      <c r="KY52264" s="23"/>
    </row>
    <row r="52265" spans="36:311" x14ac:dyDescent="0.2">
      <c r="AJ52265" s="23"/>
      <c r="HH52265"/>
      <c r="IW52265" s="36"/>
      <c r="JI52265"/>
      <c r="JJ52265"/>
      <c r="KX52265" s="23"/>
      <c r="KY52265" s="23"/>
    </row>
    <row r="52266" spans="36:311" x14ac:dyDescent="0.2">
      <c r="AJ52266" s="23"/>
      <c r="HH52266"/>
      <c r="IW52266" s="36"/>
      <c r="JI52266"/>
      <c r="JJ52266"/>
      <c r="KX52266" s="23"/>
      <c r="KY52266" s="23"/>
    </row>
    <row r="52267" spans="36:311" x14ac:dyDescent="0.2">
      <c r="AJ52267" s="23"/>
      <c r="HH52267"/>
      <c r="IW52267" s="36"/>
      <c r="JI52267"/>
      <c r="JJ52267"/>
      <c r="KX52267" s="23"/>
      <c r="KY52267" s="23"/>
    </row>
    <row r="52268" spans="36:311" x14ac:dyDescent="0.2">
      <c r="AJ52268" s="23"/>
      <c r="HH52268"/>
      <c r="IW52268" s="36"/>
      <c r="JI52268"/>
      <c r="JJ52268"/>
      <c r="KX52268" s="23"/>
      <c r="KY52268" s="23"/>
    </row>
    <row r="52269" spans="36:311" x14ac:dyDescent="0.2">
      <c r="AJ52269" s="23"/>
      <c r="HH52269"/>
      <c r="IW52269" s="36"/>
      <c r="JI52269"/>
      <c r="JJ52269"/>
      <c r="KX52269" s="23"/>
      <c r="KY52269" s="23"/>
    </row>
    <row r="52270" spans="36:311" x14ac:dyDescent="0.2">
      <c r="AJ52270" s="23"/>
      <c r="HH52270"/>
      <c r="IW52270" s="36"/>
      <c r="JI52270"/>
      <c r="JJ52270"/>
      <c r="KX52270" s="23"/>
      <c r="KY52270" s="23"/>
    </row>
    <row r="52271" spans="36:311" x14ac:dyDescent="0.2">
      <c r="AJ52271" s="23"/>
      <c r="HH52271"/>
      <c r="IW52271" s="36"/>
      <c r="JI52271"/>
      <c r="JJ52271"/>
      <c r="KX52271" s="23"/>
      <c r="KY52271" s="23"/>
    </row>
    <row r="52272" spans="36:311" x14ac:dyDescent="0.2">
      <c r="AJ52272" s="23"/>
      <c r="HH52272"/>
      <c r="IW52272" s="36"/>
      <c r="JI52272"/>
      <c r="JJ52272"/>
      <c r="KX52272" s="23"/>
      <c r="KY52272" s="23"/>
    </row>
    <row r="52273" spans="36:311" x14ac:dyDescent="0.2">
      <c r="AJ52273" s="23"/>
      <c r="HH52273"/>
      <c r="IW52273" s="36"/>
      <c r="JI52273"/>
      <c r="JJ52273"/>
      <c r="KX52273" s="23"/>
      <c r="KY52273" s="23"/>
    </row>
    <row r="52274" spans="36:311" x14ac:dyDescent="0.2">
      <c r="AJ52274" s="23"/>
      <c r="HH52274"/>
      <c r="IW52274" s="36"/>
      <c r="JI52274"/>
      <c r="JJ52274"/>
      <c r="KX52274" s="23"/>
      <c r="KY52274" s="23"/>
    </row>
    <row r="52275" spans="36:311" x14ac:dyDescent="0.2">
      <c r="AJ52275" s="23"/>
      <c r="HH52275"/>
      <c r="IW52275" s="36"/>
      <c r="JI52275"/>
      <c r="JJ52275"/>
      <c r="KX52275" s="23"/>
      <c r="KY52275" s="23"/>
    </row>
    <row r="52276" spans="36:311" x14ac:dyDescent="0.2">
      <c r="AJ52276" s="23"/>
      <c r="HH52276"/>
      <c r="IW52276" s="36"/>
      <c r="JI52276"/>
      <c r="JJ52276"/>
      <c r="KX52276" s="23"/>
      <c r="KY52276" s="23"/>
    </row>
    <row r="52277" spans="36:311" x14ac:dyDescent="0.2">
      <c r="AJ52277" s="23"/>
      <c r="HH52277"/>
      <c r="IW52277" s="36"/>
      <c r="JI52277"/>
      <c r="JJ52277"/>
      <c r="KX52277" s="23"/>
      <c r="KY52277" s="23"/>
    </row>
    <row r="52278" spans="36:311" x14ac:dyDescent="0.2">
      <c r="AJ52278" s="23"/>
      <c r="HH52278"/>
      <c r="IW52278" s="36"/>
      <c r="JI52278"/>
      <c r="JJ52278"/>
      <c r="KX52278" s="23"/>
      <c r="KY52278" s="23"/>
    </row>
    <row r="52279" spans="36:311" x14ac:dyDescent="0.2">
      <c r="AJ52279" s="23"/>
      <c r="HH52279"/>
      <c r="IW52279" s="36"/>
      <c r="JI52279"/>
      <c r="JJ52279"/>
      <c r="KX52279" s="23"/>
      <c r="KY52279" s="23"/>
    </row>
    <row r="52280" spans="36:311" x14ac:dyDescent="0.2">
      <c r="AJ52280" s="23"/>
      <c r="HH52280"/>
      <c r="IW52280" s="36"/>
      <c r="JI52280"/>
      <c r="JJ52280"/>
      <c r="KX52280" s="23"/>
      <c r="KY52280" s="23"/>
    </row>
    <row r="52281" spans="36:311" x14ac:dyDescent="0.2">
      <c r="AJ52281" s="23"/>
      <c r="HH52281"/>
      <c r="IW52281" s="36"/>
      <c r="JI52281"/>
      <c r="JJ52281"/>
      <c r="KX52281" s="23"/>
      <c r="KY52281" s="23"/>
    </row>
    <row r="52282" spans="36:311" x14ac:dyDescent="0.2">
      <c r="AJ52282" s="23"/>
      <c r="HH52282"/>
      <c r="IW52282" s="36"/>
      <c r="JI52282"/>
      <c r="JJ52282"/>
      <c r="KX52282" s="23"/>
      <c r="KY52282" s="23"/>
    </row>
    <row r="52283" spans="36:311" x14ac:dyDescent="0.2">
      <c r="AJ52283" s="23"/>
      <c r="HH52283"/>
      <c r="IW52283" s="36"/>
      <c r="JI52283"/>
      <c r="JJ52283"/>
      <c r="KX52283" s="23"/>
      <c r="KY52283" s="23"/>
    </row>
    <row r="52284" spans="36:311" x14ac:dyDescent="0.2">
      <c r="AJ52284" s="23"/>
      <c r="HH52284"/>
      <c r="IW52284" s="36"/>
      <c r="JI52284"/>
      <c r="JJ52284"/>
      <c r="KX52284" s="23"/>
      <c r="KY52284" s="23"/>
    </row>
    <row r="52285" spans="36:311" x14ac:dyDescent="0.2">
      <c r="AJ52285" s="23"/>
      <c r="HH52285"/>
      <c r="IW52285" s="36"/>
      <c r="JI52285"/>
      <c r="JJ52285"/>
      <c r="KX52285" s="23"/>
      <c r="KY52285" s="23"/>
    </row>
    <row r="52286" spans="36:311" x14ac:dyDescent="0.2">
      <c r="AJ52286" s="23"/>
      <c r="HH52286"/>
      <c r="IW52286" s="36"/>
      <c r="JI52286"/>
      <c r="JJ52286"/>
      <c r="KX52286" s="23"/>
      <c r="KY52286" s="23"/>
    </row>
    <row r="52287" spans="36:311" x14ac:dyDescent="0.2">
      <c r="AJ52287" s="23"/>
      <c r="HH52287"/>
      <c r="IW52287" s="36"/>
      <c r="JI52287"/>
      <c r="JJ52287"/>
      <c r="KX52287" s="23"/>
      <c r="KY52287" s="23"/>
    </row>
    <row r="52288" spans="36:311" x14ac:dyDescent="0.2">
      <c r="AJ52288" s="23"/>
      <c r="HH52288"/>
      <c r="IW52288" s="36"/>
      <c r="JI52288"/>
      <c r="JJ52288"/>
      <c r="KX52288" s="23"/>
      <c r="KY52288" s="23"/>
    </row>
    <row r="52289" spans="36:311" x14ac:dyDescent="0.2">
      <c r="AJ52289" s="23"/>
      <c r="HH52289"/>
      <c r="IW52289" s="36"/>
      <c r="JI52289"/>
      <c r="JJ52289"/>
      <c r="KX52289" s="23"/>
      <c r="KY52289" s="23"/>
    </row>
    <row r="52290" spans="36:311" x14ac:dyDescent="0.2">
      <c r="AJ52290" s="23"/>
      <c r="HH52290"/>
      <c r="IW52290" s="36"/>
      <c r="JI52290"/>
      <c r="JJ52290"/>
      <c r="KX52290" s="23"/>
      <c r="KY52290" s="23"/>
    </row>
    <row r="52291" spans="36:311" x14ac:dyDescent="0.2">
      <c r="AJ52291" s="23"/>
      <c r="HH52291"/>
      <c r="IW52291" s="36"/>
      <c r="JI52291"/>
      <c r="JJ52291"/>
      <c r="KX52291" s="23"/>
      <c r="KY52291" s="23"/>
    </row>
    <row r="52292" spans="36:311" x14ac:dyDescent="0.2">
      <c r="AJ52292" s="23"/>
      <c r="HH52292"/>
      <c r="IW52292" s="36"/>
      <c r="JI52292"/>
      <c r="JJ52292"/>
      <c r="KX52292" s="23"/>
      <c r="KY52292" s="23"/>
    </row>
    <row r="52293" spans="36:311" x14ac:dyDescent="0.2">
      <c r="AJ52293" s="23"/>
      <c r="HH52293"/>
      <c r="IW52293" s="36"/>
      <c r="JI52293"/>
      <c r="JJ52293"/>
      <c r="KX52293" s="23"/>
      <c r="KY52293" s="23"/>
    </row>
    <row r="52294" spans="36:311" x14ac:dyDescent="0.2">
      <c r="AJ52294" s="23"/>
      <c r="HH52294"/>
      <c r="IW52294" s="36"/>
      <c r="JI52294"/>
      <c r="JJ52294"/>
      <c r="KX52294" s="23"/>
      <c r="KY52294" s="23"/>
    </row>
    <row r="52295" spans="36:311" x14ac:dyDescent="0.2">
      <c r="AJ52295" s="23"/>
      <c r="HH52295"/>
      <c r="IW52295" s="36"/>
      <c r="JI52295"/>
      <c r="JJ52295"/>
      <c r="KX52295" s="23"/>
      <c r="KY52295" s="23"/>
    </row>
    <row r="52296" spans="36:311" x14ac:dyDescent="0.2">
      <c r="AJ52296" s="23"/>
      <c r="HH52296"/>
      <c r="IW52296" s="36"/>
      <c r="JI52296"/>
      <c r="JJ52296"/>
      <c r="KX52296" s="23"/>
      <c r="KY52296" s="23"/>
    </row>
    <row r="52297" spans="36:311" x14ac:dyDescent="0.2">
      <c r="AJ52297" s="23"/>
      <c r="HH52297"/>
      <c r="IW52297" s="36"/>
      <c r="JI52297"/>
      <c r="JJ52297"/>
      <c r="KX52297" s="23"/>
      <c r="KY52297" s="23"/>
    </row>
    <row r="52298" spans="36:311" x14ac:dyDescent="0.2">
      <c r="AJ52298" s="23"/>
      <c r="HH52298"/>
      <c r="IW52298" s="36"/>
      <c r="JI52298"/>
      <c r="JJ52298"/>
      <c r="KX52298" s="23"/>
      <c r="KY52298" s="23"/>
    </row>
    <row r="52299" spans="36:311" x14ac:dyDescent="0.2">
      <c r="AJ52299" s="23"/>
      <c r="HH52299"/>
      <c r="IW52299" s="36"/>
      <c r="JI52299"/>
      <c r="JJ52299"/>
      <c r="KX52299" s="23"/>
      <c r="KY52299" s="23"/>
    </row>
    <row r="52300" spans="36:311" x14ac:dyDescent="0.2">
      <c r="AJ52300" s="23"/>
      <c r="HH52300"/>
      <c r="IW52300" s="36"/>
      <c r="JI52300"/>
      <c r="JJ52300"/>
      <c r="KX52300" s="23"/>
      <c r="KY52300" s="23"/>
    </row>
    <row r="52301" spans="36:311" x14ac:dyDescent="0.2">
      <c r="AJ52301" s="23"/>
      <c r="HH52301"/>
      <c r="IW52301" s="36"/>
      <c r="JI52301"/>
      <c r="JJ52301"/>
      <c r="KX52301" s="23"/>
      <c r="KY52301" s="23"/>
    </row>
    <row r="52302" spans="36:311" x14ac:dyDescent="0.2">
      <c r="AJ52302" s="23"/>
      <c r="HH52302"/>
      <c r="IW52302" s="36"/>
      <c r="JI52302"/>
      <c r="JJ52302"/>
      <c r="KX52302" s="23"/>
      <c r="KY52302" s="23"/>
    </row>
    <row r="52303" spans="36:311" x14ac:dyDescent="0.2">
      <c r="AJ52303" s="23"/>
      <c r="HH52303"/>
      <c r="IW52303" s="36"/>
      <c r="JI52303"/>
      <c r="JJ52303"/>
      <c r="KX52303" s="23"/>
      <c r="KY52303" s="23"/>
    </row>
    <row r="52304" spans="36:311" x14ac:dyDescent="0.2">
      <c r="AJ52304" s="23"/>
      <c r="HH52304"/>
      <c r="IW52304" s="36"/>
      <c r="JI52304"/>
      <c r="JJ52304"/>
      <c r="KX52304" s="23"/>
      <c r="KY52304" s="23"/>
    </row>
    <row r="52305" spans="36:311" x14ac:dyDescent="0.2">
      <c r="AJ52305" s="23"/>
      <c r="HH52305"/>
      <c r="IW52305" s="36"/>
      <c r="JI52305"/>
      <c r="JJ52305"/>
      <c r="KX52305" s="23"/>
      <c r="KY52305" s="23"/>
    </row>
    <row r="52306" spans="36:311" x14ac:dyDescent="0.2">
      <c r="AJ52306" s="23"/>
      <c r="HH52306"/>
      <c r="IW52306" s="36"/>
      <c r="JI52306"/>
      <c r="JJ52306"/>
      <c r="KX52306" s="23"/>
      <c r="KY52306" s="23"/>
    </row>
    <row r="52307" spans="36:311" x14ac:dyDescent="0.2">
      <c r="AJ52307" s="23"/>
      <c r="HH52307"/>
      <c r="IW52307" s="36"/>
      <c r="JI52307"/>
      <c r="JJ52307"/>
      <c r="KX52307" s="23"/>
      <c r="KY52307" s="23"/>
    </row>
    <row r="52308" spans="36:311" x14ac:dyDescent="0.2">
      <c r="AJ52308" s="23"/>
      <c r="HH52308"/>
      <c r="IW52308" s="36"/>
      <c r="JI52308"/>
      <c r="JJ52308"/>
      <c r="KX52308" s="23"/>
      <c r="KY52308" s="23"/>
    </row>
    <row r="52309" spans="36:311" x14ac:dyDescent="0.2">
      <c r="AJ52309" s="23"/>
      <c r="HH52309"/>
      <c r="IW52309" s="36"/>
      <c r="JI52309"/>
      <c r="JJ52309"/>
      <c r="KX52309" s="23"/>
      <c r="KY52309" s="23"/>
    </row>
    <row r="52310" spans="36:311" x14ac:dyDescent="0.2">
      <c r="AJ52310" s="23"/>
      <c r="HH52310"/>
      <c r="IW52310" s="36"/>
      <c r="JI52310"/>
      <c r="JJ52310"/>
      <c r="KX52310" s="23"/>
      <c r="KY52310" s="23"/>
    </row>
    <row r="52311" spans="36:311" x14ac:dyDescent="0.2">
      <c r="AJ52311" s="23"/>
      <c r="HH52311"/>
      <c r="IW52311" s="36"/>
      <c r="JI52311"/>
      <c r="JJ52311"/>
      <c r="KX52311" s="23"/>
      <c r="KY52311" s="23"/>
    </row>
    <row r="52312" spans="36:311" x14ac:dyDescent="0.2">
      <c r="AJ52312" s="23"/>
      <c r="HH52312"/>
      <c r="IW52312" s="36"/>
      <c r="JI52312"/>
      <c r="JJ52312"/>
      <c r="KX52312" s="23"/>
      <c r="KY52312" s="23"/>
    </row>
    <row r="52313" spans="36:311" x14ac:dyDescent="0.2">
      <c r="AJ52313" s="23"/>
      <c r="HH52313"/>
      <c r="IW52313" s="36"/>
      <c r="JI52313"/>
      <c r="JJ52313"/>
      <c r="KX52313" s="23"/>
      <c r="KY52313" s="23"/>
    </row>
    <row r="52314" spans="36:311" x14ac:dyDescent="0.2">
      <c r="AJ52314" s="23"/>
      <c r="HH52314"/>
      <c r="IW52314" s="36"/>
      <c r="JI52314"/>
      <c r="JJ52314"/>
      <c r="KX52314" s="23"/>
      <c r="KY52314" s="23"/>
    </row>
    <row r="52315" spans="36:311" x14ac:dyDescent="0.2">
      <c r="AJ52315" s="23"/>
      <c r="HH52315"/>
      <c r="IW52315" s="36"/>
      <c r="JI52315"/>
      <c r="JJ52315"/>
      <c r="KX52315" s="23"/>
      <c r="KY52315" s="23"/>
    </row>
    <row r="52316" spans="36:311" x14ac:dyDescent="0.2">
      <c r="AJ52316" s="23"/>
      <c r="HH52316"/>
      <c r="IW52316" s="36"/>
      <c r="JI52316"/>
      <c r="JJ52316"/>
      <c r="KX52316" s="23"/>
      <c r="KY52316" s="23"/>
    </row>
    <row r="52317" spans="36:311" x14ac:dyDescent="0.2">
      <c r="AJ52317" s="23"/>
      <c r="HH52317"/>
      <c r="IW52317" s="36"/>
      <c r="JI52317"/>
      <c r="JJ52317"/>
      <c r="KX52317" s="23"/>
      <c r="KY52317" s="23"/>
    </row>
    <row r="52318" spans="36:311" x14ac:dyDescent="0.2">
      <c r="AJ52318" s="23"/>
      <c r="HH52318"/>
      <c r="IW52318" s="36"/>
      <c r="JI52318"/>
      <c r="JJ52318"/>
      <c r="KX52318" s="23"/>
      <c r="KY52318" s="23"/>
    </row>
    <row r="52319" spans="36:311" x14ac:dyDescent="0.2">
      <c r="AJ52319" s="23"/>
      <c r="HH52319"/>
      <c r="IW52319" s="36"/>
      <c r="JI52319"/>
      <c r="JJ52319"/>
      <c r="KX52319" s="23"/>
      <c r="KY52319" s="23"/>
    </row>
    <row r="52320" spans="36:311" x14ac:dyDescent="0.2">
      <c r="AJ52320" s="23"/>
      <c r="HH52320"/>
      <c r="IW52320" s="36"/>
      <c r="JI52320"/>
      <c r="JJ52320"/>
      <c r="KX52320" s="23"/>
      <c r="KY52320" s="23"/>
    </row>
    <row r="52321" spans="36:311" x14ac:dyDescent="0.2">
      <c r="AJ52321" s="23"/>
      <c r="HH52321"/>
      <c r="IW52321" s="36"/>
      <c r="JI52321"/>
      <c r="JJ52321"/>
      <c r="KX52321" s="23"/>
      <c r="KY52321" s="23"/>
    </row>
    <row r="52322" spans="36:311" x14ac:dyDescent="0.2">
      <c r="AJ52322" s="23"/>
      <c r="HH52322"/>
      <c r="IW52322" s="36"/>
      <c r="JI52322"/>
      <c r="JJ52322"/>
      <c r="KX52322" s="23"/>
      <c r="KY52322" s="23"/>
    </row>
    <row r="52323" spans="36:311" x14ac:dyDescent="0.2">
      <c r="AJ52323" s="23"/>
      <c r="HH52323"/>
      <c r="IW52323" s="36"/>
      <c r="JI52323"/>
      <c r="JJ52323"/>
      <c r="KX52323" s="23"/>
      <c r="KY52323" s="23"/>
    </row>
    <row r="52324" spans="36:311" x14ac:dyDescent="0.2">
      <c r="AJ52324" s="23"/>
      <c r="HH52324"/>
      <c r="IW52324" s="36"/>
      <c r="JI52324"/>
      <c r="JJ52324"/>
      <c r="KX52324" s="23"/>
      <c r="KY52324" s="23"/>
    </row>
    <row r="52325" spans="36:311" x14ac:dyDescent="0.2">
      <c r="AJ52325" s="23"/>
      <c r="HH52325"/>
      <c r="IW52325" s="36"/>
      <c r="JI52325"/>
      <c r="JJ52325"/>
      <c r="KX52325" s="23"/>
      <c r="KY52325" s="23"/>
    </row>
    <row r="52326" spans="36:311" x14ac:dyDescent="0.2">
      <c r="AJ52326" s="23"/>
      <c r="HH52326"/>
      <c r="IW52326" s="36"/>
      <c r="JI52326"/>
      <c r="JJ52326"/>
      <c r="KX52326" s="23"/>
      <c r="KY52326" s="23"/>
    </row>
    <row r="52327" spans="36:311" x14ac:dyDescent="0.2">
      <c r="AJ52327" s="23"/>
      <c r="HH52327"/>
      <c r="IW52327" s="36"/>
      <c r="JI52327"/>
      <c r="JJ52327"/>
      <c r="KX52327" s="23"/>
      <c r="KY52327" s="23"/>
    </row>
    <row r="52328" spans="36:311" x14ac:dyDescent="0.2">
      <c r="AJ52328" s="23"/>
      <c r="HH52328"/>
      <c r="IW52328" s="36"/>
      <c r="JI52328"/>
      <c r="JJ52328"/>
      <c r="KX52328" s="23"/>
      <c r="KY52328" s="23"/>
    </row>
    <row r="52329" spans="36:311" x14ac:dyDescent="0.2">
      <c r="AJ52329" s="23"/>
      <c r="HH52329"/>
      <c r="IW52329" s="36"/>
      <c r="JI52329"/>
      <c r="JJ52329"/>
      <c r="KX52329" s="23"/>
      <c r="KY52329" s="23"/>
    </row>
    <row r="52330" spans="36:311" x14ac:dyDescent="0.2">
      <c r="AJ52330" s="23"/>
      <c r="HH52330"/>
      <c r="IW52330" s="36"/>
      <c r="JI52330"/>
      <c r="JJ52330"/>
      <c r="KX52330" s="23"/>
      <c r="KY52330" s="23"/>
    </row>
    <row r="52331" spans="36:311" x14ac:dyDescent="0.2">
      <c r="AJ52331" s="23"/>
      <c r="HH52331"/>
      <c r="IW52331" s="36"/>
      <c r="JI52331"/>
      <c r="JJ52331"/>
      <c r="KX52331" s="23"/>
      <c r="KY52331" s="23"/>
    </row>
    <row r="52332" spans="36:311" x14ac:dyDescent="0.2">
      <c r="AJ52332" s="23"/>
      <c r="HH52332"/>
      <c r="IW52332" s="36"/>
      <c r="JI52332"/>
      <c r="JJ52332"/>
      <c r="KX52332" s="23"/>
      <c r="KY52332" s="23"/>
    </row>
    <row r="52333" spans="36:311" x14ac:dyDescent="0.2">
      <c r="AJ52333" s="23"/>
      <c r="HH52333"/>
      <c r="IW52333" s="36"/>
      <c r="JI52333"/>
      <c r="JJ52333"/>
      <c r="KX52333" s="23"/>
      <c r="KY52333" s="23"/>
    </row>
    <row r="52334" spans="36:311" x14ac:dyDescent="0.2">
      <c r="AJ52334" s="23"/>
      <c r="HH52334"/>
      <c r="IW52334" s="36"/>
      <c r="JI52334"/>
      <c r="JJ52334"/>
      <c r="KX52334" s="23"/>
      <c r="KY52334" s="23"/>
    </row>
    <row r="52335" spans="36:311" x14ac:dyDescent="0.2">
      <c r="AJ52335" s="23"/>
      <c r="HH52335"/>
      <c r="IW52335" s="36"/>
      <c r="JI52335"/>
      <c r="JJ52335"/>
      <c r="KX52335" s="23"/>
      <c r="KY52335" s="23"/>
    </row>
    <row r="52336" spans="36:311" x14ac:dyDescent="0.2">
      <c r="AJ52336" s="23"/>
      <c r="HH52336"/>
      <c r="IW52336" s="36"/>
      <c r="JI52336"/>
      <c r="JJ52336"/>
      <c r="KX52336" s="23"/>
      <c r="KY52336" s="23"/>
    </row>
    <row r="52337" spans="36:311" x14ac:dyDescent="0.2">
      <c r="AJ52337" s="23"/>
      <c r="HH52337"/>
      <c r="IW52337" s="36"/>
      <c r="JI52337"/>
      <c r="JJ52337"/>
      <c r="KX52337" s="23"/>
      <c r="KY52337" s="23"/>
    </row>
    <row r="52338" spans="36:311" x14ac:dyDescent="0.2">
      <c r="AJ52338" s="23"/>
      <c r="HH52338"/>
      <c r="IW52338" s="36"/>
      <c r="JI52338"/>
      <c r="JJ52338"/>
      <c r="KX52338" s="23"/>
      <c r="KY52338" s="23"/>
    </row>
    <row r="52339" spans="36:311" x14ac:dyDescent="0.2">
      <c r="AJ52339" s="23"/>
      <c r="HH52339"/>
      <c r="IW52339" s="36"/>
      <c r="JI52339"/>
      <c r="JJ52339"/>
      <c r="KX52339" s="23"/>
      <c r="KY52339" s="23"/>
    </row>
    <row r="52340" spans="36:311" x14ac:dyDescent="0.2">
      <c r="AJ52340" s="23"/>
      <c r="HH52340"/>
      <c r="IW52340" s="36"/>
      <c r="JI52340"/>
      <c r="JJ52340"/>
      <c r="KX52340" s="23"/>
      <c r="KY52340" s="23"/>
    </row>
    <row r="52341" spans="36:311" x14ac:dyDescent="0.2">
      <c r="AJ52341" s="23"/>
      <c r="HH52341"/>
      <c r="IW52341" s="36"/>
      <c r="JI52341"/>
      <c r="JJ52341"/>
      <c r="KX52341" s="23"/>
      <c r="KY52341" s="23"/>
    </row>
    <row r="52342" spans="36:311" x14ac:dyDescent="0.2">
      <c r="AJ52342" s="23"/>
      <c r="HH52342"/>
      <c r="IW52342" s="36"/>
      <c r="JI52342"/>
      <c r="JJ52342"/>
      <c r="KX52342" s="23"/>
      <c r="KY52342" s="23"/>
    </row>
    <row r="52343" spans="36:311" x14ac:dyDescent="0.2">
      <c r="AJ52343" s="23"/>
      <c r="HH52343"/>
      <c r="IW52343" s="36"/>
      <c r="JI52343"/>
      <c r="JJ52343"/>
      <c r="KX52343" s="23"/>
      <c r="KY52343" s="23"/>
    </row>
    <row r="52344" spans="36:311" x14ac:dyDescent="0.2">
      <c r="AJ52344" s="23"/>
      <c r="HH52344"/>
      <c r="IW52344" s="36"/>
      <c r="JI52344"/>
      <c r="JJ52344"/>
      <c r="KX52344" s="23"/>
      <c r="KY52344" s="23"/>
    </row>
    <row r="52345" spans="36:311" x14ac:dyDescent="0.2">
      <c r="AJ52345" s="23"/>
      <c r="HH52345"/>
      <c r="IW52345" s="36"/>
      <c r="JI52345"/>
      <c r="JJ52345"/>
      <c r="KX52345" s="23"/>
      <c r="KY52345" s="23"/>
    </row>
    <row r="52346" spans="36:311" x14ac:dyDescent="0.2">
      <c r="AJ52346" s="23"/>
      <c r="HH52346"/>
      <c r="IW52346" s="36"/>
      <c r="JI52346"/>
      <c r="JJ52346"/>
      <c r="KX52346" s="23"/>
      <c r="KY52346" s="23"/>
    </row>
    <row r="52347" spans="36:311" x14ac:dyDescent="0.2">
      <c r="AJ52347" s="23"/>
      <c r="HH52347"/>
      <c r="IW52347" s="36"/>
      <c r="JI52347"/>
      <c r="JJ52347"/>
      <c r="KX52347" s="23"/>
      <c r="KY52347" s="23"/>
    </row>
    <row r="52348" spans="36:311" x14ac:dyDescent="0.2">
      <c r="AJ52348" s="23"/>
      <c r="HH52348"/>
      <c r="IW52348" s="36"/>
      <c r="JI52348"/>
      <c r="JJ52348"/>
      <c r="KX52348" s="23"/>
      <c r="KY52348" s="23"/>
    </row>
    <row r="52349" spans="36:311" x14ac:dyDescent="0.2">
      <c r="AJ52349" s="23"/>
      <c r="HH52349"/>
      <c r="IW52349" s="36"/>
      <c r="JI52349"/>
      <c r="JJ52349"/>
      <c r="KX52349" s="23"/>
      <c r="KY52349" s="23"/>
    </row>
    <row r="52350" spans="36:311" x14ac:dyDescent="0.2">
      <c r="AJ52350" s="23"/>
      <c r="HH52350"/>
      <c r="IW52350" s="36"/>
      <c r="JI52350"/>
      <c r="JJ52350"/>
      <c r="KX52350" s="23"/>
      <c r="KY52350" s="23"/>
    </row>
    <row r="52351" spans="36:311" x14ac:dyDescent="0.2">
      <c r="AJ52351" s="23"/>
      <c r="HH52351"/>
      <c r="IW52351" s="36"/>
      <c r="JI52351"/>
      <c r="JJ52351"/>
      <c r="KX52351" s="23"/>
      <c r="KY52351" s="23"/>
    </row>
    <row r="52352" spans="36:311" x14ac:dyDescent="0.2">
      <c r="AJ52352" s="23"/>
      <c r="HH52352"/>
      <c r="IW52352" s="36"/>
      <c r="JI52352"/>
      <c r="JJ52352"/>
      <c r="KX52352" s="23"/>
      <c r="KY52352" s="23"/>
    </row>
    <row r="52353" spans="36:311" x14ac:dyDescent="0.2">
      <c r="AJ52353" s="23"/>
      <c r="HH52353"/>
      <c r="IW52353" s="36"/>
      <c r="JI52353"/>
      <c r="JJ52353"/>
      <c r="KX52353" s="23"/>
      <c r="KY52353" s="23"/>
    </row>
    <row r="52354" spans="36:311" x14ac:dyDescent="0.2">
      <c r="AJ52354" s="23"/>
      <c r="HH52354"/>
      <c r="IW52354" s="36"/>
      <c r="JI52354"/>
      <c r="JJ52354"/>
      <c r="KX52354" s="23"/>
      <c r="KY52354" s="23"/>
    </row>
    <row r="52355" spans="36:311" x14ac:dyDescent="0.2">
      <c r="AJ52355" s="23"/>
      <c r="HH52355"/>
      <c r="IW52355" s="36"/>
      <c r="JI52355"/>
      <c r="JJ52355"/>
      <c r="KX52355" s="23"/>
      <c r="KY52355" s="23"/>
    </row>
    <row r="52356" spans="36:311" x14ac:dyDescent="0.2">
      <c r="AJ52356" s="23"/>
      <c r="HH52356"/>
      <c r="IW52356" s="36"/>
      <c r="JI52356"/>
      <c r="JJ52356"/>
      <c r="KX52356" s="23"/>
      <c r="KY52356" s="23"/>
    </row>
    <row r="52357" spans="36:311" x14ac:dyDescent="0.2">
      <c r="AJ52357" s="23"/>
      <c r="HH52357"/>
      <c r="IW52357" s="36"/>
      <c r="JI52357"/>
      <c r="JJ52357"/>
      <c r="KX52357" s="23"/>
      <c r="KY52357" s="23"/>
    </row>
    <row r="52358" spans="36:311" x14ac:dyDescent="0.2">
      <c r="AJ52358" s="23"/>
      <c r="HH52358"/>
      <c r="IW52358" s="36"/>
      <c r="JI52358"/>
      <c r="JJ52358"/>
      <c r="KX52358" s="23"/>
      <c r="KY52358" s="23"/>
    </row>
    <row r="52359" spans="36:311" x14ac:dyDescent="0.2">
      <c r="AJ52359" s="23"/>
      <c r="HH52359"/>
      <c r="IW52359" s="36"/>
      <c r="JI52359"/>
      <c r="JJ52359"/>
      <c r="KX52359" s="23"/>
      <c r="KY52359" s="23"/>
    </row>
    <row r="52360" spans="36:311" x14ac:dyDescent="0.2">
      <c r="AJ52360" s="23"/>
      <c r="HH52360"/>
      <c r="IW52360" s="36"/>
      <c r="JI52360"/>
      <c r="JJ52360"/>
      <c r="KX52360" s="23"/>
      <c r="KY52360" s="23"/>
    </row>
    <row r="52361" spans="36:311" x14ac:dyDescent="0.2">
      <c r="AJ52361" s="23"/>
      <c r="HH52361"/>
      <c r="IW52361" s="36"/>
      <c r="JI52361"/>
      <c r="JJ52361"/>
      <c r="KX52361" s="23"/>
      <c r="KY52361" s="23"/>
    </row>
    <row r="52362" spans="36:311" x14ac:dyDescent="0.2">
      <c r="AJ52362" s="23"/>
      <c r="HH52362"/>
      <c r="IW52362" s="36"/>
      <c r="JI52362"/>
      <c r="JJ52362"/>
      <c r="KX52362" s="23"/>
      <c r="KY52362" s="23"/>
    </row>
    <row r="52363" spans="36:311" x14ac:dyDescent="0.2">
      <c r="AJ52363" s="23"/>
      <c r="HH52363"/>
      <c r="IW52363" s="36"/>
      <c r="JI52363"/>
      <c r="JJ52363"/>
      <c r="KX52363" s="23"/>
      <c r="KY52363" s="23"/>
    </row>
    <row r="52364" spans="36:311" x14ac:dyDescent="0.2">
      <c r="AJ52364" s="23"/>
      <c r="HH52364"/>
      <c r="IW52364" s="36"/>
      <c r="JI52364"/>
      <c r="JJ52364"/>
      <c r="KX52364" s="23"/>
      <c r="KY52364" s="23"/>
    </row>
    <row r="52365" spans="36:311" x14ac:dyDescent="0.2">
      <c r="AJ52365" s="23"/>
      <c r="HH52365"/>
      <c r="IW52365" s="36"/>
      <c r="JI52365"/>
      <c r="JJ52365"/>
      <c r="KX52365" s="23"/>
      <c r="KY52365" s="23"/>
    </row>
    <row r="52366" spans="36:311" x14ac:dyDescent="0.2">
      <c r="AJ52366" s="23"/>
      <c r="HH52366"/>
      <c r="IW52366" s="36"/>
      <c r="JI52366"/>
      <c r="JJ52366"/>
      <c r="KX52366" s="23"/>
      <c r="KY52366" s="23"/>
    </row>
    <row r="52367" spans="36:311" x14ac:dyDescent="0.2">
      <c r="AJ52367" s="23"/>
      <c r="HH52367"/>
      <c r="IW52367" s="36"/>
      <c r="JI52367"/>
      <c r="JJ52367"/>
      <c r="KX52367" s="23"/>
      <c r="KY52367" s="23"/>
    </row>
    <row r="52368" spans="36:311" x14ac:dyDescent="0.2">
      <c r="AJ52368" s="23"/>
      <c r="HH52368"/>
      <c r="IW52368" s="36"/>
      <c r="JI52368"/>
      <c r="JJ52368"/>
      <c r="KX52368" s="23"/>
      <c r="KY52368" s="23"/>
    </row>
    <row r="52369" spans="36:311" x14ac:dyDescent="0.2">
      <c r="AJ52369" s="23"/>
      <c r="HH52369"/>
      <c r="IW52369" s="36"/>
      <c r="JI52369"/>
      <c r="JJ52369"/>
      <c r="KX52369" s="23"/>
      <c r="KY52369" s="23"/>
    </row>
    <row r="52370" spans="36:311" x14ac:dyDescent="0.2">
      <c r="AJ52370" s="23"/>
      <c r="HH52370"/>
      <c r="IW52370" s="36"/>
      <c r="JI52370"/>
      <c r="JJ52370"/>
      <c r="KX52370" s="23"/>
      <c r="KY52370" s="23"/>
    </row>
    <row r="52371" spans="36:311" x14ac:dyDescent="0.2">
      <c r="AJ52371" s="23"/>
      <c r="HH52371"/>
      <c r="IW52371" s="36"/>
      <c r="JI52371"/>
      <c r="JJ52371"/>
      <c r="KX52371" s="23"/>
      <c r="KY52371" s="23"/>
    </row>
    <row r="52372" spans="36:311" x14ac:dyDescent="0.2">
      <c r="AJ52372" s="23"/>
      <c r="HH52372"/>
      <c r="IW52372" s="36"/>
      <c r="JI52372"/>
      <c r="JJ52372"/>
      <c r="KX52372" s="23"/>
      <c r="KY52372" s="23"/>
    </row>
    <row r="52373" spans="36:311" x14ac:dyDescent="0.2">
      <c r="AJ52373" s="23"/>
      <c r="HH52373"/>
      <c r="IW52373" s="36"/>
      <c r="JI52373"/>
      <c r="JJ52373"/>
      <c r="KX52373" s="23"/>
      <c r="KY52373" s="23"/>
    </row>
    <row r="52374" spans="36:311" x14ac:dyDescent="0.2">
      <c r="AJ52374" s="23"/>
      <c r="HH52374"/>
      <c r="IW52374" s="36"/>
      <c r="JI52374"/>
      <c r="JJ52374"/>
      <c r="KX52374" s="23"/>
      <c r="KY52374" s="23"/>
    </row>
    <row r="52375" spans="36:311" x14ac:dyDescent="0.2">
      <c r="AJ52375" s="23"/>
      <c r="HH52375"/>
      <c r="IW52375" s="36"/>
      <c r="JI52375"/>
      <c r="JJ52375"/>
      <c r="KX52375" s="23"/>
      <c r="KY52375" s="23"/>
    </row>
    <row r="52376" spans="36:311" x14ac:dyDescent="0.2">
      <c r="AJ52376" s="23"/>
      <c r="HH52376"/>
      <c r="IW52376" s="36"/>
      <c r="JI52376"/>
      <c r="JJ52376"/>
      <c r="KX52376" s="23"/>
      <c r="KY52376" s="23"/>
    </row>
    <row r="52377" spans="36:311" x14ac:dyDescent="0.2">
      <c r="AJ52377" s="23"/>
      <c r="HH52377"/>
      <c r="IW52377" s="36"/>
      <c r="JI52377"/>
      <c r="JJ52377"/>
      <c r="KX52377" s="23"/>
      <c r="KY52377" s="23"/>
    </row>
    <row r="52378" spans="36:311" x14ac:dyDescent="0.2">
      <c r="AJ52378" s="23"/>
      <c r="HH52378"/>
      <c r="IW52378" s="36"/>
      <c r="JI52378"/>
      <c r="JJ52378"/>
      <c r="KX52378" s="23"/>
      <c r="KY52378" s="23"/>
    </row>
    <row r="52379" spans="36:311" x14ac:dyDescent="0.2">
      <c r="AJ52379" s="23"/>
      <c r="HH52379"/>
      <c r="IW52379" s="36"/>
      <c r="JI52379"/>
      <c r="JJ52379"/>
      <c r="KX52379" s="23"/>
      <c r="KY52379" s="23"/>
    </row>
    <row r="52380" spans="36:311" x14ac:dyDescent="0.2">
      <c r="AJ52380" s="23"/>
      <c r="HH52380"/>
      <c r="IW52380" s="36"/>
      <c r="JI52380"/>
      <c r="JJ52380"/>
      <c r="KX52380" s="23"/>
      <c r="KY52380" s="23"/>
    </row>
    <row r="52381" spans="36:311" x14ac:dyDescent="0.2">
      <c r="AJ52381" s="23"/>
      <c r="HH52381"/>
      <c r="IW52381" s="36"/>
      <c r="JI52381"/>
      <c r="JJ52381"/>
      <c r="KX52381" s="23"/>
      <c r="KY52381" s="23"/>
    </row>
    <row r="52382" spans="36:311" x14ac:dyDescent="0.2">
      <c r="AJ52382" s="23"/>
      <c r="HH52382"/>
      <c r="IW52382" s="36"/>
      <c r="JI52382"/>
      <c r="JJ52382"/>
      <c r="KX52382" s="23"/>
      <c r="KY52382" s="23"/>
    </row>
    <row r="52383" spans="36:311" x14ac:dyDescent="0.2">
      <c r="AJ52383" s="23"/>
      <c r="HH52383"/>
      <c r="IW52383" s="36"/>
      <c r="JI52383"/>
      <c r="JJ52383"/>
      <c r="KX52383" s="23"/>
      <c r="KY52383" s="23"/>
    </row>
    <row r="52384" spans="36:311" x14ac:dyDescent="0.2">
      <c r="AJ52384" s="23"/>
      <c r="HH52384"/>
      <c r="IW52384" s="36"/>
      <c r="JI52384"/>
      <c r="JJ52384"/>
      <c r="KX52384" s="23"/>
      <c r="KY52384" s="23"/>
    </row>
    <row r="52385" spans="36:311" x14ac:dyDescent="0.2">
      <c r="AJ52385" s="23"/>
      <c r="HH52385"/>
      <c r="IW52385" s="36"/>
      <c r="JI52385"/>
      <c r="JJ52385"/>
      <c r="KX52385" s="23"/>
      <c r="KY52385" s="23"/>
    </row>
    <row r="52386" spans="36:311" x14ac:dyDescent="0.2">
      <c r="AJ52386" s="23"/>
      <c r="HH52386"/>
      <c r="IW52386" s="36"/>
      <c r="JI52386"/>
      <c r="JJ52386"/>
      <c r="KX52386" s="23"/>
      <c r="KY52386" s="23"/>
    </row>
    <row r="52387" spans="36:311" x14ac:dyDescent="0.2">
      <c r="AJ52387" s="23"/>
      <c r="HH52387"/>
      <c r="IW52387" s="36"/>
      <c r="JI52387"/>
      <c r="JJ52387"/>
      <c r="KX52387" s="23"/>
      <c r="KY52387" s="23"/>
    </row>
    <row r="52388" spans="36:311" x14ac:dyDescent="0.2">
      <c r="AJ52388" s="23"/>
      <c r="HH52388"/>
      <c r="IW52388" s="36"/>
      <c r="JI52388"/>
      <c r="JJ52388"/>
      <c r="KX52388" s="23"/>
      <c r="KY52388" s="23"/>
    </row>
    <row r="52389" spans="36:311" x14ac:dyDescent="0.2">
      <c r="AJ52389" s="23"/>
      <c r="HH52389"/>
      <c r="IW52389" s="36"/>
      <c r="JI52389"/>
      <c r="JJ52389"/>
      <c r="KX52389" s="23"/>
      <c r="KY52389" s="23"/>
    </row>
    <row r="52390" spans="36:311" x14ac:dyDescent="0.2">
      <c r="AJ52390" s="23"/>
      <c r="HH52390"/>
      <c r="IW52390" s="36"/>
      <c r="JI52390"/>
      <c r="JJ52390"/>
      <c r="KX52390" s="23"/>
      <c r="KY52390" s="23"/>
    </row>
    <row r="52391" spans="36:311" x14ac:dyDescent="0.2">
      <c r="AJ52391" s="23"/>
      <c r="HH52391"/>
      <c r="IW52391" s="36"/>
      <c r="JI52391"/>
      <c r="JJ52391"/>
      <c r="KX52391" s="23"/>
      <c r="KY52391" s="23"/>
    </row>
    <row r="52392" spans="36:311" x14ac:dyDescent="0.2">
      <c r="AJ52392" s="23"/>
      <c r="HH52392"/>
      <c r="IW52392" s="36"/>
      <c r="JI52392"/>
      <c r="JJ52392"/>
      <c r="KX52392" s="23"/>
      <c r="KY52392" s="23"/>
    </row>
    <row r="52393" spans="36:311" x14ac:dyDescent="0.2">
      <c r="AJ52393" s="23"/>
      <c r="HH52393"/>
      <c r="IW52393" s="36"/>
      <c r="JI52393"/>
      <c r="JJ52393"/>
      <c r="KX52393" s="23"/>
      <c r="KY52393" s="23"/>
    </row>
    <row r="52394" spans="36:311" x14ac:dyDescent="0.2">
      <c r="AJ52394" s="23"/>
      <c r="HH52394"/>
      <c r="IW52394" s="36"/>
      <c r="JI52394"/>
      <c r="JJ52394"/>
      <c r="KX52394" s="23"/>
      <c r="KY52394" s="23"/>
    </row>
    <row r="52395" spans="36:311" x14ac:dyDescent="0.2">
      <c r="AJ52395" s="23"/>
      <c r="HH52395"/>
      <c r="IW52395" s="36"/>
      <c r="JI52395"/>
      <c r="JJ52395"/>
      <c r="KX52395" s="23"/>
      <c r="KY52395" s="23"/>
    </row>
    <row r="52396" spans="36:311" x14ac:dyDescent="0.2">
      <c r="AJ52396" s="23"/>
      <c r="HH52396"/>
      <c r="IW52396" s="36"/>
      <c r="JI52396"/>
      <c r="JJ52396"/>
      <c r="KX52396" s="23"/>
      <c r="KY52396" s="23"/>
    </row>
    <row r="52397" spans="36:311" x14ac:dyDescent="0.2">
      <c r="AJ52397" s="23"/>
      <c r="HH52397"/>
      <c r="IW52397" s="36"/>
      <c r="JI52397"/>
      <c r="JJ52397"/>
      <c r="KX52397" s="23"/>
      <c r="KY52397" s="23"/>
    </row>
    <row r="52398" spans="36:311" x14ac:dyDescent="0.2">
      <c r="AJ52398" s="23"/>
      <c r="HH52398"/>
      <c r="IW52398" s="36"/>
      <c r="JI52398"/>
      <c r="JJ52398"/>
      <c r="KX52398" s="23"/>
      <c r="KY52398" s="23"/>
    </row>
    <row r="52399" spans="36:311" x14ac:dyDescent="0.2">
      <c r="AJ52399" s="23"/>
      <c r="HH52399"/>
      <c r="IW52399" s="36"/>
      <c r="JI52399"/>
      <c r="JJ52399"/>
      <c r="KX52399" s="23"/>
      <c r="KY52399" s="23"/>
    </row>
    <row r="52400" spans="36:311" x14ac:dyDescent="0.2">
      <c r="AJ52400" s="23"/>
      <c r="HH52400"/>
      <c r="IW52400" s="36"/>
      <c r="JI52400"/>
      <c r="JJ52400"/>
      <c r="KX52400" s="23"/>
      <c r="KY52400" s="23"/>
    </row>
    <row r="52401" spans="36:311" x14ac:dyDescent="0.2">
      <c r="AJ52401" s="23"/>
      <c r="HH52401"/>
      <c r="IW52401" s="36"/>
      <c r="JI52401"/>
      <c r="JJ52401"/>
      <c r="KX52401" s="23"/>
      <c r="KY52401" s="23"/>
    </row>
    <row r="52402" spans="36:311" x14ac:dyDescent="0.2">
      <c r="AJ52402" s="23"/>
      <c r="HH52402"/>
      <c r="IW52402" s="36"/>
      <c r="JI52402"/>
      <c r="JJ52402"/>
      <c r="KX52402" s="23"/>
      <c r="KY52402" s="23"/>
    </row>
    <row r="52403" spans="36:311" x14ac:dyDescent="0.2">
      <c r="AJ52403" s="23"/>
      <c r="HH52403"/>
      <c r="IW52403" s="36"/>
      <c r="JI52403"/>
      <c r="JJ52403"/>
      <c r="KX52403" s="23"/>
      <c r="KY52403" s="23"/>
    </row>
    <row r="52404" spans="36:311" x14ac:dyDescent="0.2">
      <c r="AJ52404" s="23"/>
      <c r="HH52404"/>
      <c r="IW52404" s="36"/>
      <c r="JI52404"/>
      <c r="JJ52404"/>
      <c r="KX52404" s="23"/>
      <c r="KY52404" s="23"/>
    </row>
    <row r="52405" spans="36:311" x14ac:dyDescent="0.2">
      <c r="AJ52405" s="23"/>
      <c r="HH52405"/>
      <c r="IW52405" s="36"/>
      <c r="JI52405"/>
      <c r="JJ52405"/>
      <c r="KX52405" s="23"/>
      <c r="KY52405" s="23"/>
    </row>
    <row r="52406" spans="36:311" x14ac:dyDescent="0.2">
      <c r="AJ52406" s="23"/>
      <c r="HH52406"/>
      <c r="IW52406" s="36"/>
      <c r="JI52406"/>
      <c r="JJ52406"/>
      <c r="KX52406" s="23"/>
      <c r="KY52406" s="23"/>
    </row>
    <row r="52407" spans="36:311" x14ac:dyDescent="0.2">
      <c r="AJ52407" s="23"/>
      <c r="HH52407"/>
      <c r="IW52407" s="36"/>
      <c r="JI52407"/>
      <c r="JJ52407"/>
      <c r="KX52407" s="23"/>
      <c r="KY52407" s="23"/>
    </row>
    <row r="52408" spans="36:311" x14ac:dyDescent="0.2">
      <c r="AJ52408" s="23"/>
      <c r="HH52408"/>
      <c r="IW52408" s="36"/>
      <c r="JI52408"/>
      <c r="JJ52408"/>
      <c r="KX52408" s="23"/>
      <c r="KY52408" s="23"/>
    </row>
    <row r="52409" spans="36:311" x14ac:dyDescent="0.2">
      <c r="AJ52409" s="23"/>
      <c r="HH52409"/>
      <c r="IW52409" s="36"/>
      <c r="JI52409"/>
      <c r="JJ52409"/>
      <c r="KX52409" s="23"/>
      <c r="KY52409" s="23"/>
    </row>
    <row r="52410" spans="36:311" x14ac:dyDescent="0.2">
      <c r="AJ52410" s="23"/>
      <c r="HH52410"/>
      <c r="IW52410" s="36"/>
      <c r="JI52410"/>
      <c r="JJ52410"/>
      <c r="KX52410" s="23"/>
      <c r="KY52410" s="23"/>
    </row>
    <row r="52411" spans="36:311" x14ac:dyDescent="0.2">
      <c r="AJ52411" s="23"/>
      <c r="HH52411"/>
      <c r="IW52411" s="36"/>
      <c r="JI52411"/>
      <c r="JJ52411"/>
      <c r="KX52411" s="23"/>
      <c r="KY52411" s="23"/>
    </row>
    <row r="52412" spans="36:311" x14ac:dyDescent="0.2">
      <c r="AJ52412" s="23"/>
      <c r="HH52412"/>
      <c r="IW52412" s="36"/>
      <c r="JI52412"/>
      <c r="JJ52412"/>
      <c r="KX52412" s="23"/>
      <c r="KY52412" s="23"/>
    </row>
    <row r="52413" spans="36:311" x14ac:dyDescent="0.2">
      <c r="AJ52413" s="23"/>
      <c r="HH52413"/>
      <c r="IW52413" s="36"/>
      <c r="JI52413"/>
      <c r="JJ52413"/>
      <c r="KX52413" s="23"/>
      <c r="KY52413" s="23"/>
    </row>
    <row r="52414" spans="36:311" x14ac:dyDescent="0.2">
      <c r="AJ52414" s="23"/>
      <c r="HH52414"/>
      <c r="IW52414" s="36"/>
      <c r="JI52414"/>
      <c r="JJ52414"/>
      <c r="KX52414" s="23"/>
      <c r="KY52414" s="23"/>
    </row>
    <row r="52415" spans="36:311" x14ac:dyDescent="0.2">
      <c r="AJ52415" s="23"/>
      <c r="HH52415"/>
      <c r="IW52415" s="36"/>
      <c r="JI52415"/>
      <c r="JJ52415"/>
      <c r="KX52415" s="23"/>
      <c r="KY52415" s="23"/>
    </row>
    <row r="52416" spans="36:311" x14ac:dyDescent="0.2">
      <c r="AJ52416" s="23"/>
      <c r="HH52416"/>
      <c r="IW52416" s="36"/>
      <c r="JI52416"/>
      <c r="JJ52416"/>
      <c r="KX52416" s="23"/>
      <c r="KY52416" s="23"/>
    </row>
    <row r="52417" spans="36:311" x14ac:dyDescent="0.2">
      <c r="AJ52417" s="23"/>
      <c r="HH52417"/>
      <c r="IW52417" s="36"/>
      <c r="JI52417"/>
      <c r="JJ52417"/>
      <c r="KX52417" s="23"/>
      <c r="KY52417" s="23"/>
    </row>
    <row r="52418" spans="36:311" x14ac:dyDescent="0.2">
      <c r="AJ52418" s="23"/>
      <c r="HH52418"/>
      <c r="IW52418" s="36"/>
      <c r="JI52418"/>
      <c r="JJ52418"/>
      <c r="KX52418" s="23"/>
      <c r="KY52418" s="23"/>
    </row>
    <row r="52419" spans="36:311" x14ac:dyDescent="0.2">
      <c r="AJ52419" s="23"/>
      <c r="HH52419"/>
      <c r="IW52419" s="36"/>
      <c r="JI52419"/>
      <c r="JJ52419"/>
      <c r="KX52419" s="23"/>
      <c r="KY52419" s="23"/>
    </row>
    <row r="52420" spans="36:311" x14ac:dyDescent="0.2">
      <c r="AJ52420" s="23"/>
      <c r="HH52420"/>
      <c r="IW52420" s="36"/>
      <c r="JI52420"/>
      <c r="JJ52420"/>
      <c r="KX52420" s="23"/>
      <c r="KY52420" s="23"/>
    </row>
    <row r="52421" spans="36:311" x14ac:dyDescent="0.2">
      <c r="AJ52421" s="23"/>
      <c r="HH52421"/>
      <c r="IW52421" s="36"/>
      <c r="JI52421"/>
      <c r="JJ52421"/>
      <c r="KX52421" s="23"/>
      <c r="KY52421" s="23"/>
    </row>
    <row r="52422" spans="36:311" x14ac:dyDescent="0.2">
      <c r="AJ52422" s="23"/>
      <c r="HH52422"/>
      <c r="IW52422" s="36"/>
      <c r="JI52422"/>
      <c r="JJ52422"/>
      <c r="KX52422" s="23"/>
      <c r="KY52422" s="23"/>
    </row>
    <row r="52423" spans="36:311" x14ac:dyDescent="0.2">
      <c r="AJ52423" s="23"/>
      <c r="HH52423"/>
      <c r="IW52423" s="36"/>
      <c r="JI52423"/>
      <c r="JJ52423"/>
      <c r="KX52423" s="23"/>
      <c r="KY52423" s="23"/>
    </row>
    <row r="52424" spans="36:311" x14ac:dyDescent="0.2">
      <c r="AJ52424" s="23"/>
      <c r="HH52424"/>
      <c r="IW52424" s="36"/>
      <c r="JI52424"/>
      <c r="JJ52424"/>
      <c r="KX52424" s="23"/>
      <c r="KY52424" s="23"/>
    </row>
    <row r="52425" spans="36:311" x14ac:dyDescent="0.2">
      <c r="AJ52425" s="23"/>
      <c r="HH52425"/>
      <c r="IW52425" s="36"/>
      <c r="JI52425"/>
      <c r="JJ52425"/>
      <c r="KX52425" s="23"/>
      <c r="KY52425" s="23"/>
    </row>
    <row r="52426" spans="36:311" x14ac:dyDescent="0.2">
      <c r="AJ52426" s="23"/>
      <c r="HH52426"/>
      <c r="IW52426" s="36"/>
      <c r="JI52426"/>
      <c r="JJ52426"/>
      <c r="KX52426" s="23"/>
      <c r="KY52426" s="23"/>
    </row>
    <row r="52427" spans="36:311" x14ac:dyDescent="0.2">
      <c r="AJ52427" s="23"/>
      <c r="HH52427"/>
      <c r="IW52427" s="36"/>
      <c r="JI52427"/>
      <c r="JJ52427"/>
      <c r="KX52427" s="23"/>
      <c r="KY52427" s="23"/>
    </row>
    <row r="52428" spans="36:311" x14ac:dyDescent="0.2">
      <c r="AJ52428" s="23"/>
      <c r="HH52428"/>
      <c r="IW52428" s="36"/>
      <c r="JI52428"/>
      <c r="JJ52428"/>
      <c r="KX52428" s="23"/>
      <c r="KY52428" s="23"/>
    </row>
    <row r="52429" spans="36:311" x14ac:dyDescent="0.2">
      <c r="AJ52429" s="23"/>
      <c r="HH52429"/>
      <c r="IW52429" s="36"/>
      <c r="JI52429"/>
      <c r="JJ52429"/>
      <c r="KX52429" s="23"/>
      <c r="KY52429" s="23"/>
    </row>
    <row r="52430" spans="36:311" x14ac:dyDescent="0.2">
      <c r="AJ52430" s="23"/>
      <c r="HH52430"/>
      <c r="IW52430" s="36"/>
      <c r="JI52430"/>
      <c r="JJ52430"/>
      <c r="KX52430" s="23"/>
      <c r="KY52430" s="23"/>
    </row>
    <row r="52431" spans="36:311" x14ac:dyDescent="0.2">
      <c r="AJ52431" s="23"/>
      <c r="HH52431"/>
      <c r="IW52431" s="36"/>
      <c r="JI52431"/>
      <c r="JJ52431"/>
      <c r="KX52431" s="23"/>
      <c r="KY52431" s="23"/>
    </row>
    <row r="52432" spans="36:311" x14ac:dyDescent="0.2">
      <c r="AJ52432" s="23"/>
      <c r="HH52432"/>
      <c r="IW52432" s="36"/>
      <c r="JI52432"/>
      <c r="JJ52432"/>
      <c r="KX52432" s="23"/>
      <c r="KY52432" s="23"/>
    </row>
    <row r="52433" spans="36:311" x14ac:dyDescent="0.2">
      <c r="AJ52433" s="23"/>
      <c r="HH52433"/>
      <c r="IW52433" s="36"/>
      <c r="JI52433"/>
      <c r="JJ52433"/>
      <c r="KX52433" s="23"/>
      <c r="KY52433" s="23"/>
    </row>
    <row r="52434" spans="36:311" x14ac:dyDescent="0.2">
      <c r="AJ52434" s="23"/>
      <c r="HH52434"/>
      <c r="IW52434" s="36"/>
      <c r="JI52434"/>
      <c r="JJ52434"/>
      <c r="KX52434" s="23"/>
      <c r="KY52434" s="23"/>
    </row>
    <row r="52435" spans="36:311" x14ac:dyDescent="0.2">
      <c r="AJ52435" s="23"/>
      <c r="HH52435"/>
      <c r="IW52435" s="36"/>
      <c r="JI52435"/>
      <c r="JJ52435"/>
      <c r="KX52435" s="23"/>
      <c r="KY52435" s="23"/>
    </row>
    <row r="52436" spans="36:311" x14ac:dyDescent="0.2">
      <c r="AJ52436" s="23"/>
      <c r="HH52436"/>
      <c r="IW52436" s="36"/>
      <c r="JI52436"/>
      <c r="JJ52436"/>
      <c r="KX52436" s="23"/>
      <c r="KY52436" s="23"/>
    </row>
    <row r="52437" spans="36:311" x14ac:dyDescent="0.2">
      <c r="AJ52437" s="23"/>
      <c r="HH52437"/>
      <c r="IW52437" s="36"/>
      <c r="JI52437"/>
      <c r="JJ52437"/>
      <c r="KX52437" s="23"/>
      <c r="KY52437" s="23"/>
    </row>
    <row r="52438" spans="36:311" x14ac:dyDescent="0.2">
      <c r="AJ52438" s="23"/>
      <c r="HH52438"/>
      <c r="IW52438" s="36"/>
      <c r="JI52438"/>
      <c r="JJ52438"/>
      <c r="KX52438" s="23"/>
      <c r="KY52438" s="23"/>
    </row>
    <row r="52439" spans="36:311" x14ac:dyDescent="0.2">
      <c r="AJ52439" s="23"/>
      <c r="HH52439"/>
      <c r="IW52439" s="36"/>
      <c r="JI52439"/>
      <c r="JJ52439"/>
      <c r="KX52439" s="23"/>
      <c r="KY52439" s="23"/>
    </row>
    <row r="52440" spans="36:311" x14ac:dyDescent="0.2">
      <c r="AJ52440" s="23"/>
      <c r="HH52440"/>
      <c r="IW52440" s="36"/>
      <c r="JI52440"/>
      <c r="JJ52440"/>
      <c r="KX52440" s="23"/>
      <c r="KY52440" s="23"/>
    </row>
    <row r="52441" spans="36:311" x14ac:dyDescent="0.2">
      <c r="AJ52441" s="23"/>
      <c r="HH52441"/>
      <c r="IW52441" s="36"/>
      <c r="JI52441"/>
      <c r="JJ52441"/>
      <c r="KX52441" s="23"/>
      <c r="KY52441" s="23"/>
    </row>
    <row r="52442" spans="36:311" x14ac:dyDescent="0.2">
      <c r="AJ52442" s="23"/>
      <c r="HH52442"/>
      <c r="IW52442" s="36"/>
      <c r="JI52442"/>
      <c r="JJ52442"/>
      <c r="KX52442" s="23"/>
      <c r="KY52442" s="23"/>
    </row>
    <row r="52443" spans="36:311" x14ac:dyDescent="0.2">
      <c r="AJ52443" s="23"/>
      <c r="HH52443"/>
      <c r="IW52443" s="36"/>
      <c r="JI52443"/>
      <c r="JJ52443"/>
      <c r="KX52443" s="23"/>
      <c r="KY52443" s="23"/>
    </row>
    <row r="52444" spans="36:311" x14ac:dyDescent="0.2">
      <c r="AJ52444" s="23"/>
      <c r="HH52444"/>
      <c r="IW52444" s="36"/>
      <c r="JI52444"/>
      <c r="JJ52444"/>
      <c r="KX52444" s="23"/>
      <c r="KY52444" s="23"/>
    </row>
    <row r="52445" spans="36:311" x14ac:dyDescent="0.2">
      <c r="AJ52445" s="23"/>
      <c r="HH52445"/>
      <c r="IW52445" s="36"/>
      <c r="JI52445"/>
      <c r="JJ52445"/>
      <c r="KX52445" s="23"/>
      <c r="KY52445" s="23"/>
    </row>
    <row r="52446" spans="36:311" x14ac:dyDescent="0.2">
      <c r="AJ52446" s="23"/>
      <c r="HH52446"/>
      <c r="IW52446" s="36"/>
      <c r="JI52446"/>
      <c r="JJ52446"/>
      <c r="KX52446" s="23"/>
      <c r="KY52446" s="23"/>
    </row>
    <row r="52447" spans="36:311" x14ac:dyDescent="0.2">
      <c r="AJ52447" s="23"/>
      <c r="HH52447"/>
      <c r="IW52447" s="36"/>
      <c r="JI52447"/>
      <c r="JJ52447"/>
      <c r="KX52447" s="23"/>
      <c r="KY52447" s="23"/>
    </row>
    <row r="52448" spans="36:311" x14ac:dyDescent="0.2">
      <c r="AJ52448" s="23"/>
      <c r="HH52448"/>
      <c r="IW52448" s="36"/>
      <c r="JI52448"/>
      <c r="JJ52448"/>
      <c r="KX52448" s="23"/>
      <c r="KY52448" s="23"/>
    </row>
    <row r="52449" spans="36:311" x14ac:dyDescent="0.2">
      <c r="AJ52449" s="23"/>
      <c r="HH52449"/>
      <c r="IW52449" s="36"/>
      <c r="JI52449"/>
      <c r="JJ52449"/>
      <c r="KX52449" s="23"/>
      <c r="KY52449" s="23"/>
    </row>
    <row r="52450" spans="36:311" x14ac:dyDescent="0.2">
      <c r="AJ52450" s="23"/>
      <c r="HH52450"/>
      <c r="IW52450" s="36"/>
      <c r="JI52450"/>
      <c r="JJ52450"/>
      <c r="KX52450" s="23"/>
      <c r="KY52450" s="23"/>
    </row>
    <row r="52451" spans="36:311" x14ac:dyDescent="0.2">
      <c r="AJ52451" s="23"/>
      <c r="HH52451"/>
      <c r="IW52451" s="36"/>
      <c r="JI52451"/>
      <c r="JJ52451"/>
      <c r="KX52451" s="23"/>
      <c r="KY52451" s="23"/>
    </row>
    <row r="52452" spans="36:311" x14ac:dyDescent="0.2">
      <c r="AJ52452" s="23"/>
      <c r="HH52452"/>
      <c r="IW52452" s="36"/>
      <c r="JI52452"/>
      <c r="JJ52452"/>
      <c r="KX52452" s="23"/>
      <c r="KY52452" s="23"/>
    </row>
    <row r="52453" spans="36:311" x14ac:dyDescent="0.2">
      <c r="AJ52453" s="23"/>
      <c r="HH52453"/>
      <c r="IW52453" s="36"/>
      <c r="JI52453"/>
      <c r="JJ52453"/>
      <c r="KX52453" s="23"/>
      <c r="KY52453" s="23"/>
    </row>
    <row r="52454" spans="36:311" x14ac:dyDescent="0.2">
      <c r="AJ52454" s="23"/>
      <c r="HH52454"/>
      <c r="IW52454" s="36"/>
      <c r="JI52454"/>
      <c r="JJ52454"/>
      <c r="KX52454" s="23"/>
      <c r="KY52454" s="23"/>
    </row>
    <row r="52455" spans="36:311" x14ac:dyDescent="0.2">
      <c r="AJ52455" s="23"/>
      <c r="HH52455"/>
      <c r="IW52455" s="36"/>
      <c r="JI52455"/>
      <c r="JJ52455"/>
      <c r="KX52455" s="23"/>
      <c r="KY52455" s="23"/>
    </row>
    <row r="52456" spans="36:311" x14ac:dyDescent="0.2">
      <c r="AJ52456" s="23"/>
      <c r="HH52456"/>
      <c r="IW52456" s="36"/>
      <c r="JI52456"/>
      <c r="JJ52456"/>
      <c r="KX52456" s="23"/>
      <c r="KY52456" s="23"/>
    </row>
    <row r="52457" spans="36:311" x14ac:dyDescent="0.2">
      <c r="AJ52457" s="23"/>
      <c r="HH52457"/>
      <c r="IW52457" s="36"/>
      <c r="JI52457"/>
      <c r="JJ52457"/>
      <c r="KX52457" s="23"/>
      <c r="KY52457" s="23"/>
    </row>
    <row r="52458" spans="36:311" x14ac:dyDescent="0.2">
      <c r="AJ52458" s="23"/>
      <c r="HH52458"/>
      <c r="IW52458" s="36"/>
      <c r="JI52458"/>
      <c r="JJ52458"/>
      <c r="KX52458" s="23"/>
      <c r="KY52458" s="23"/>
    </row>
    <row r="52459" spans="36:311" x14ac:dyDescent="0.2">
      <c r="AJ52459" s="23"/>
      <c r="HH52459"/>
      <c r="IW52459" s="36"/>
      <c r="JI52459"/>
      <c r="JJ52459"/>
      <c r="KX52459" s="23"/>
      <c r="KY52459" s="23"/>
    </row>
    <row r="52460" spans="36:311" x14ac:dyDescent="0.2">
      <c r="AJ52460" s="23"/>
      <c r="HH52460"/>
      <c r="IW52460" s="36"/>
      <c r="JI52460"/>
      <c r="JJ52460"/>
      <c r="KX52460" s="23"/>
      <c r="KY52460" s="23"/>
    </row>
    <row r="52461" spans="36:311" x14ac:dyDescent="0.2">
      <c r="AJ52461" s="23"/>
      <c r="HH52461"/>
      <c r="IW52461" s="36"/>
      <c r="JI52461"/>
      <c r="JJ52461"/>
      <c r="KX52461" s="23"/>
      <c r="KY52461" s="23"/>
    </row>
    <row r="52462" spans="36:311" x14ac:dyDescent="0.2">
      <c r="AJ52462" s="23"/>
      <c r="HH52462"/>
      <c r="IW52462" s="36"/>
      <c r="JI52462"/>
      <c r="JJ52462"/>
      <c r="KX52462" s="23"/>
      <c r="KY52462" s="23"/>
    </row>
    <row r="52463" spans="36:311" x14ac:dyDescent="0.2">
      <c r="AJ52463" s="23"/>
      <c r="HH52463"/>
      <c r="IW52463" s="36"/>
      <c r="JI52463"/>
      <c r="JJ52463"/>
      <c r="KX52463" s="23"/>
      <c r="KY52463" s="23"/>
    </row>
    <row r="52464" spans="36:311" x14ac:dyDescent="0.2">
      <c r="AJ52464" s="23"/>
      <c r="HH52464"/>
      <c r="IW52464" s="36"/>
      <c r="JI52464"/>
      <c r="JJ52464"/>
      <c r="KX52464" s="23"/>
      <c r="KY52464" s="23"/>
    </row>
    <row r="52465" spans="36:311" x14ac:dyDescent="0.2">
      <c r="AJ52465" s="23"/>
      <c r="HH52465"/>
      <c r="IW52465" s="36"/>
      <c r="JI52465"/>
      <c r="JJ52465"/>
      <c r="KX52465" s="23"/>
      <c r="KY52465" s="23"/>
    </row>
    <row r="52466" spans="36:311" x14ac:dyDescent="0.2">
      <c r="AJ52466" s="23"/>
      <c r="HH52466"/>
      <c r="IW52466" s="36"/>
      <c r="JI52466"/>
      <c r="JJ52466"/>
      <c r="KX52466" s="23"/>
      <c r="KY52466" s="23"/>
    </row>
    <row r="52467" spans="36:311" x14ac:dyDescent="0.2">
      <c r="AJ52467" s="23"/>
      <c r="HH52467"/>
      <c r="IW52467" s="36"/>
      <c r="JI52467"/>
      <c r="JJ52467"/>
      <c r="KX52467" s="23"/>
      <c r="KY52467" s="23"/>
    </row>
    <row r="52468" spans="36:311" x14ac:dyDescent="0.2">
      <c r="AJ52468" s="23"/>
      <c r="HH52468"/>
      <c r="IW52468" s="36"/>
      <c r="JI52468"/>
      <c r="JJ52468"/>
      <c r="KX52468" s="23"/>
      <c r="KY52468" s="23"/>
    </row>
    <row r="52469" spans="36:311" x14ac:dyDescent="0.2">
      <c r="AJ52469" s="23"/>
      <c r="HH52469"/>
      <c r="IW52469" s="36"/>
      <c r="JI52469"/>
      <c r="JJ52469"/>
      <c r="KX52469" s="23"/>
      <c r="KY52469" s="23"/>
    </row>
    <row r="52470" spans="36:311" x14ac:dyDescent="0.2">
      <c r="AJ52470" s="23"/>
      <c r="HH52470"/>
      <c r="IW52470" s="36"/>
      <c r="JI52470"/>
      <c r="JJ52470"/>
      <c r="KX52470" s="23"/>
      <c r="KY52470" s="23"/>
    </row>
    <row r="52471" spans="36:311" x14ac:dyDescent="0.2">
      <c r="AJ52471" s="23"/>
      <c r="HH52471"/>
      <c r="IW52471" s="36"/>
      <c r="JI52471"/>
      <c r="JJ52471"/>
      <c r="KX52471" s="23"/>
      <c r="KY52471" s="23"/>
    </row>
    <row r="52472" spans="36:311" x14ac:dyDescent="0.2">
      <c r="AJ52472" s="23"/>
      <c r="HH52472"/>
      <c r="IW52472" s="36"/>
      <c r="JI52472"/>
      <c r="JJ52472"/>
      <c r="KX52472" s="23"/>
      <c r="KY52472" s="23"/>
    </row>
    <row r="52473" spans="36:311" x14ac:dyDescent="0.2">
      <c r="AJ52473" s="23"/>
      <c r="HH52473"/>
      <c r="IW52473" s="36"/>
      <c r="JI52473"/>
      <c r="JJ52473"/>
      <c r="KX52473" s="23"/>
      <c r="KY52473" s="23"/>
    </row>
    <row r="52474" spans="36:311" x14ac:dyDescent="0.2">
      <c r="AJ52474" s="23"/>
      <c r="HH52474"/>
      <c r="IW52474" s="36"/>
      <c r="JI52474"/>
      <c r="JJ52474"/>
      <c r="KX52474" s="23"/>
      <c r="KY52474" s="23"/>
    </row>
    <row r="52475" spans="36:311" x14ac:dyDescent="0.2">
      <c r="AJ52475" s="23"/>
      <c r="HH52475"/>
      <c r="IW52475" s="36"/>
      <c r="JI52475"/>
      <c r="JJ52475"/>
      <c r="KX52475" s="23"/>
      <c r="KY52475" s="23"/>
    </row>
    <row r="52476" spans="36:311" x14ac:dyDescent="0.2">
      <c r="AJ52476" s="23"/>
      <c r="HH52476"/>
      <c r="IW52476" s="36"/>
      <c r="JI52476"/>
      <c r="JJ52476"/>
      <c r="KX52476" s="23"/>
      <c r="KY52476" s="23"/>
    </row>
    <row r="52477" spans="36:311" x14ac:dyDescent="0.2">
      <c r="AJ52477" s="23"/>
      <c r="HH52477"/>
      <c r="IW52477" s="36"/>
      <c r="JI52477"/>
      <c r="JJ52477"/>
      <c r="KX52477" s="23"/>
      <c r="KY52477" s="23"/>
    </row>
    <row r="52478" spans="36:311" x14ac:dyDescent="0.2">
      <c r="AJ52478" s="23"/>
      <c r="HH52478"/>
      <c r="IW52478" s="36"/>
      <c r="JI52478"/>
      <c r="JJ52478"/>
      <c r="KX52478" s="23"/>
      <c r="KY52478" s="23"/>
    </row>
    <row r="52479" spans="36:311" x14ac:dyDescent="0.2">
      <c r="AJ52479" s="23"/>
      <c r="HH52479"/>
      <c r="IW52479" s="36"/>
      <c r="JI52479"/>
      <c r="JJ52479"/>
      <c r="KX52479" s="23"/>
      <c r="KY52479" s="23"/>
    </row>
    <row r="52480" spans="36:311" x14ac:dyDescent="0.2">
      <c r="AJ52480" s="23"/>
      <c r="HH52480"/>
      <c r="IW52480" s="36"/>
      <c r="JI52480"/>
      <c r="JJ52480"/>
      <c r="KX52480" s="23"/>
      <c r="KY52480" s="23"/>
    </row>
    <row r="52481" spans="36:311" x14ac:dyDescent="0.2">
      <c r="AJ52481" s="23"/>
      <c r="HH52481"/>
      <c r="IW52481" s="36"/>
      <c r="JI52481"/>
      <c r="JJ52481"/>
      <c r="KX52481" s="23"/>
      <c r="KY52481" s="23"/>
    </row>
    <row r="52482" spans="36:311" x14ac:dyDescent="0.2">
      <c r="AJ52482" s="23"/>
      <c r="HH52482"/>
      <c r="IW52482" s="36"/>
      <c r="JI52482"/>
      <c r="JJ52482"/>
      <c r="KX52482" s="23"/>
      <c r="KY52482" s="23"/>
    </row>
    <row r="52483" spans="36:311" x14ac:dyDescent="0.2">
      <c r="AJ52483" s="23"/>
      <c r="HH52483"/>
      <c r="IW52483" s="36"/>
      <c r="JI52483"/>
      <c r="JJ52483"/>
      <c r="KX52483" s="23"/>
      <c r="KY52483" s="23"/>
    </row>
    <row r="52484" spans="36:311" x14ac:dyDescent="0.2">
      <c r="AJ52484" s="23"/>
      <c r="HH52484"/>
      <c r="IW52484" s="36"/>
      <c r="JI52484"/>
      <c r="JJ52484"/>
      <c r="KX52484" s="23"/>
      <c r="KY52484" s="23"/>
    </row>
    <row r="52485" spans="36:311" x14ac:dyDescent="0.2">
      <c r="AJ52485" s="23"/>
      <c r="HH52485"/>
      <c r="IW52485" s="36"/>
      <c r="JI52485"/>
      <c r="JJ52485"/>
      <c r="KX52485" s="23"/>
      <c r="KY52485" s="23"/>
    </row>
    <row r="52486" spans="36:311" x14ac:dyDescent="0.2">
      <c r="AJ52486" s="23"/>
      <c r="HH52486"/>
      <c r="IW52486" s="36"/>
      <c r="JI52486"/>
      <c r="JJ52486"/>
      <c r="KX52486" s="23"/>
      <c r="KY52486" s="23"/>
    </row>
    <row r="52487" spans="36:311" x14ac:dyDescent="0.2">
      <c r="AJ52487" s="23"/>
      <c r="HH52487"/>
      <c r="IW52487" s="36"/>
      <c r="JI52487"/>
      <c r="JJ52487"/>
      <c r="KX52487" s="23"/>
      <c r="KY52487" s="23"/>
    </row>
    <row r="52488" spans="36:311" x14ac:dyDescent="0.2">
      <c r="AJ52488" s="23"/>
      <c r="HH52488"/>
      <c r="IW52488" s="36"/>
      <c r="JI52488"/>
      <c r="JJ52488"/>
      <c r="KX52488" s="23"/>
      <c r="KY52488" s="23"/>
    </row>
    <row r="52489" spans="36:311" x14ac:dyDescent="0.2">
      <c r="AJ52489" s="23"/>
      <c r="HH52489"/>
      <c r="IW52489" s="36"/>
      <c r="JI52489"/>
      <c r="JJ52489"/>
      <c r="KX52489" s="23"/>
      <c r="KY52489" s="23"/>
    </row>
    <row r="52490" spans="36:311" x14ac:dyDescent="0.2">
      <c r="AJ52490" s="23"/>
      <c r="HH52490"/>
      <c r="IW52490" s="36"/>
      <c r="JI52490"/>
      <c r="JJ52490"/>
      <c r="KX52490" s="23"/>
      <c r="KY52490" s="23"/>
    </row>
    <row r="52491" spans="36:311" x14ac:dyDescent="0.2">
      <c r="AJ52491" s="23"/>
      <c r="HH52491"/>
      <c r="IW52491" s="36"/>
      <c r="JI52491"/>
      <c r="JJ52491"/>
      <c r="KX52491" s="23"/>
      <c r="KY52491" s="23"/>
    </row>
    <row r="52492" spans="36:311" x14ac:dyDescent="0.2">
      <c r="AJ52492" s="23"/>
      <c r="HH52492"/>
      <c r="IW52492" s="36"/>
      <c r="JI52492"/>
      <c r="JJ52492"/>
      <c r="KX52492" s="23"/>
      <c r="KY52492" s="23"/>
    </row>
    <row r="52493" spans="36:311" x14ac:dyDescent="0.2">
      <c r="AJ52493" s="23"/>
      <c r="HH52493"/>
      <c r="IW52493" s="36"/>
      <c r="JI52493"/>
      <c r="JJ52493"/>
      <c r="KX52493" s="23"/>
      <c r="KY52493" s="23"/>
    </row>
    <row r="52494" spans="36:311" x14ac:dyDescent="0.2">
      <c r="AJ52494" s="23"/>
      <c r="HH52494"/>
      <c r="IW52494" s="36"/>
      <c r="JI52494"/>
      <c r="JJ52494"/>
      <c r="KX52494" s="23"/>
      <c r="KY52494" s="23"/>
    </row>
    <row r="52495" spans="36:311" x14ac:dyDescent="0.2">
      <c r="AJ52495" s="23"/>
      <c r="HH52495"/>
      <c r="IW52495" s="36"/>
      <c r="JI52495"/>
      <c r="JJ52495"/>
      <c r="KX52495" s="23"/>
      <c r="KY52495" s="23"/>
    </row>
    <row r="52496" spans="36:311" x14ac:dyDescent="0.2">
      <c r="AJ52496" s="23"/>
      <c r="HH52496"/>
      <c r="IW52496" s="36"/>
      <c r="JI52496"/>
      <c r="JJ52496"/>
      <c r="KX52496" s="23"/>
      <c r="KY52496" s="23"/>
    </row>
    <row r="52497" spans="36:311" x14ac:dyDescent="0.2">
      <c r="AJ52497" s="23"/>
      <c r="HH52497"/>
      <c r="IW52497" s="36"/>
      <c r="JI52497"/>
      <c r="JJ52497"/>
      <c r="KX52497" s="23"/>
      <c r="KY52497" s="23"/>
    </row>
    <row r="52498" spans="36:311" x14ac:dyDescent="0.2">
      <c r="AJ52498" s="23"/>
      <c r="HH52498"/>
      <c r="IW52498" s="36"/>
      <c r="JI52498"/>
      <c r="JJ52498"/>
      <c r="KX52498" s="23"/>
      <c r="KY52498" s="23"/>
    </row>
    <row r="52499" spans="36:311" x14ac:dyDescent="0.2">
      <c r="AJ52499" s="23"/>
      <c r="HH52499"/>
      <c r="IW52499" s="36"/>
      <c r="JI52499"/>
      <c r="JJ52499"/>
      <c r="KX52499" s="23"/>
      <c r="KY52499" s="23"/>
    </row>
    <row r="52500" spans="36:311" x14ac:dyDescent="0.2">
      <c r="AJ52500" s="23"/>
      <c r="HH52500"/>
      <c r="IW52500" s="36"/>
      <c r="JI52500"/>
      <c r="JJ52500"/>
      <c r="KX52500" s="23"/>
      <c r="KY52500" s="23"/>
    </row>
    <row r="52501" spans="36:311" x14ac:dyDescent="0.2">
      <c r="AJ52501" s="23"/>
      <c r="HH52501"/>
      <c r="IW52501" s="36"/>
      <c r="JI52501"/>
      <c r="JJ52501"/>
      <c r="KX52501" s="23"/>
      <c r="KY52501" s="23"/>
    </row>
    <row r="52502" spans="36:311" x14ac:dyDescent="0.2">
      <c r="AJ52502" s="23"/>
      <c r="HH52502"/>
      <c r="IW52502" s="36"/>
      <c r="JI52502"/>
      <c r="JJ52502"/>
      <c r="KX52502" s="23"/>
      <c r="KY52502" s="23"/>
    </row>
    <row r="52503" spans="36:311" x14ac:dyDescent="0.2">
      <c r="AJ52503" s="23"/>
      <c r="HH52503"/>
      <c r="IW52503" s="36"/>
      <c r="JI52503"/>
      <c r="JJ52503"/>
      <c r="KX52503" s="23"/>
      <c r="KY52503" s="23"/>
    </row>
    <row r="52504" spans="36:311" x14ac:dyDescent="0.2">
      <c r="AJ52504" s="23"/>
      <c r="HH52504"/>
      <c r="IW52504" s="36"/>
      <c r="JI52504"/>
      <c r="JJ52504"/>
      <c r="KX52504" s="23"/>
      <c r="KY52504" s="23"/>
    </row>
    <row r="52505" spans="36:311" x14ac:dyDescent="0.2">
      <c r="AJ52505" s="23"/>
      <c r="HH52505"/>
      <c r="IW52505" s="36"/>
      <c r="JI52505"/>
      <c r="JJ52505"/>
      <c r="KX52505" s="23"/>
      <c r="KY52505" s="23"/>
    </row>
    <row r="52506" spans="36:311" x14ac:dyDescent="0.2">
      <c r="AJ52506" s="23"/>
      <c r="HH52506"/>
      <c r="IW52506" s="36"/>
      <c r="JI52506"/>
      <c r="JJ52506"/>
      <c r="KX52506" s="23"/>
      <c r="KY52506" s="23"/>
    </row>
    <row r="52507" spans="36:311" x14ac:dyDescent="0.2">
      <c r="AJ52507" s="23"/>
      <c r="HH52507"/>
      <c r="IW52507" s="36"/>
      <c r="JI52507"/>
      <c r="JJ52507"/>
      <c r="KX52507" s="23"/>
      <c r="KY52507" s="23"/>
    </row>
    <row r="52508" spans="36:311" x14ac:dyDescent="0.2">
      <c r="AJ52508" s="23"/>
      <c r="HH52508"/>
      <c r="IW52508" s="36"/>
      <c r="JI52508"/>
      <c r="JJ52508"/>
      <c r="KX52508" s="23"/>
      <c r="KY52508" s="23"/>
    </row>
    <row r="52509" spans="36:311" x14ac:dyDescent="0.2">
      <c r="AJ52509" s="23"/>
      <c r="HH52509"/>
      <c r="IW52509" s="36"/>
      <c r="JI52509"/>
      <c r="JJ52509"/>
      <c r="KX52509" s="23"/>
      <c r="KY52509" s="23"/>
    </row>
    <row r="52510" spans="36:311" x14ac:dyDescent="0.2">
      <c r="AJ52510" s="23"/>
      <c r="HH52510"/>
      <c r="IW52510" s="36"/>
      <c r="JI52510"/>
      <c r="JJ52510"/>
      <c r="KX52510" s="23"/>
      <c r="KY52510" s="23"/>
    </row>
    <row r="52511" spans="36:311" x14ac:dyDescent="0.2">
      <c r="AJ52511" s="23"/>
      <c r="HH52511"/>
      <c r="IW52511" s="36"/>
      <c r="JI52511"/>
      <c r="JJ52511"/>
      <c r="KX52511" s="23"/>
      <c r="KY52511" s="23"/>
    </row>
    <row r="52512" spans="36:311" x14ac:dyDescent="0.2">
      <c r="AJ52512" s="23"/>
      <c r="HH52512"/>
      <c r="IW52512" s="36"/>
      <c r="JI52512"/>
      <c r="JJ52512"/>
      <c r="KX52512" s="23"/>
      <c r="KY52512" s="23"/>
    </row>
    <row r="52513" spans="36:311" x14ac:dyDescent="0.2">
      <c r="AJ52513" s="23"/>
      <c r="HH52513"/>
      <c r="IW52513" s="36"/>
      <c r="JI52513"/>
      <c r="JJ52513"/>
      <c r="KX52513" s="23"/>
      <c r="KY52513" s="23"/>
    </row>
    <row r="52514" spans="36:311" x14ac:dyDescent="0.2">
      <c r="AJ52514" s="23"/>
      <c r="HH52514"/>
      <c r="IW52514" s="36"/>
      <c r="JI52514"/>
      <c r="JJ52514"/>
      <c r="KX52514" s="23"/>
      <c r="KY52514" s="23"/>
    </row>
    <row r="52515" spans="36:311" x14ac:dyDescent="0.2">
      <c r="AJ52515" s="23"/>
      <c r="HH52515"/>
      <c r="IW52515" s="36"/>
      <c r="JI52515"/>
      <c r="JJ52515"/>
      <c r="KX52515" s="23"/>
      <c r="KY52515" s="23"/>
    </row>
    <row r="52516" spans="36:311" x14ac:dyDescent="0.2">
      <c r="AJ52516" s="23"/>
      <c r="HH52516"/>
      <c r="IW52516" s="36"/>
      <c r="JI52516"/>
      <c r="JJ52516"/>
      <c r="KX52516" s="23"/>
      <c r="KY52516" s="23"/>
    </row>
    <row r="52517" spans="36:311" x14ac:dyDescent="0.2">
      <c r="AJ52517" s="23"/>
      <c r="HH52517"/>
      <c r="IW52517" s="36"/>
      <c r="JI52517"/>
      <c r="JJ52517"/>
      <c r="KX52517" s="23"/>
      <c r="KY52517" s="23"/>
    </row>
    <row r="52518" spans="36:311" x14ac:dyDescent="0.2">
      <c r="AJ52518" s="23"/>
      <c r="HH52518"/>
      <c r="IW52518" s="36"/>
      <c r="JI52518"/>
      <c r="JJ52518"/>
      <c r="KX52518" s="23"/>
      <c r="KY52518" s="23"/>
    </row>
    <row r="52519" spans="36:311" x14ac:dyDescent="0.2">
      <c r="AJ52519" s="23"/>
      <c r="HH52519"/>
      <c r="IW52519" s="36"/>
      <c r="JI52519"/>
      <c r="JJ52519"/>
      <c r="KX52519" s="23"/>
      <c r="KY52519" s="23"/>
    </row>
    <row r="52520" spans="36:311" x14ac:dyDescent="0.2">
      <c r="AJ52520" s="23"/>
      <c r="HH52520"/>
      <c r="IW52520" s="36"/>
      <c r="JI52520"/>
      <c r="JJ52520"/>
      <c r="KX52520" s="23"/>
      <c r="KY52520" s="23"/>
    </row>
    <row r="52521" spans="36:311" x14ac:dyDescent="0.2">
      <c r="AJ52521" s="23"/>
      <c r="HH52521"/>
      <c r="IW52521" s="36"/>
      <c r="JI52521"/>
      <c r="JJ52521"/>
      <c r="KX52521" s="23"/>
      <c r="KY52521" s="23"/>
    </row>
    <row r="52522" spans="36:311" x14ac:dyDescent="0.2">
      <c r="AJ52522" s="23"/>
      <c r="HH52522"/>
      <c r="IW52522" s="36"/>
      <c r="JI52522"/>
      <c r="JJ52522"/>
      <c r="KX52522" s="23"/>
      <c r="KY52522" s="23"/>
    </row>
    <row r="52523" spans="36:311" x14ac:dyDescent="0.2">
      <c r="AJ52523" s="23"/>
      <c r="HH52523"/>
      <c r="IW52523" s="36"/>
      <c r="JI52523"/>
      <c r="JJ52523"/>
      <c r="KX52523" s="23"/>
      <c r="KY52523" s="23"/>
    </row>
    <row r="52524" spans="36:311" x14ac:dyDescent="0.2">
      <c r="AJ52524" s="23"/>
      <c r="HH52524"/>
      <c r="IW52524" s="36"/>
      <c r="JI52524"/>
      <c r="JJ52524"/>
      <c r="KX52524" s="23"/>
      <c r="KY52524" s="23"/>
    </row>
    <row r="52525" spans="36:311" x14ac:dyDescent="0.2">
      <c r="AJ52525" s="23"/>
      <c r="HH52525"/>
      <c r="IW52525" s="36"/>
      <c r="JI52525"/>
      <c r="JJ52525"/>
      <c r="KX52525" s="23"/>
      <c r="KY52525" s="23"/>
    </row>
    <row r="52526" spans="36:311" x14ac:dyDescent="0.2">
      <c r="AJ52526" s="23"/>
      <c r="HH52526"/>
      <c r="IW52526" s="36"/>
      <c r="JI52526"/>
      <c r="JJ52526"/>
      <c r="KX52526" s="23"/>
      <c r="KY52526" s="23"/>
    </row>
    <row r="52527" spans="36:311" x14ac:dyDescent="0.2">
      <c r="AJ52527" s="23"/>
      <c r="HH52527"/>
      <c r="IW52527" s="36"/>
      <c r="JI52527"/>
      <c r="JJ52527"/>
      <c r="KX52527" s="23"/>
      <c r="KY52527" s="23"/>
    </row>
    <row r="52528" spans="36:311" x14ac:dyDescent="0.2">
      <c r="AJ52528" s="23"/>
      <c r="HH52528"/>
      <c r="IW52528" s="36"/>
      <c r="JI52528"/>
      <c r="JJ52528"/>
      <c r="KX52528" s="23"/>
      <c r="KY52528" s="23"/>
    </row>
    <row r="52529" spans="36:311" x14ac:dyDescent="0.2">
      <c r="AJ52529" s="23"/>
      <c r="HH52529"/>
      <c r="IW52529" s="36"/>
      <c r="JI52529"/>
      <c r="JJ52529"/>
      <c r="KX52529" s="23"/>
      <c r="KY52529" s="23"/>
    </row>
    <row r="52530" spans="36:311" x14ac:dyDescent="0.2">
      <c r="AJ52530" s="23"/>
      <c r="HH52530"/>
      <c r="IW52530" s="36"/>
      <c r="JI52530"/>
      <c r="JJ52530"/>
      <c r="KX52530" s="23"/>
      <c r="KY52530" s="23"/>
    </row>
    <row r="52531" spans="36:311" x14ac:dyDescent="0.2">
      <c r="AJ52531" s="23"/>
      <c r="HH52531"/>
      <c r="IW52531" s="36"/>
      <c r="JI52531"/>
      <c r="JJ52531"/>
      <c r="KX52531" s="23"/>
      <c r="KY52531" s="23"/>
    </row>
    <row r="52532" spans="36:311" x14ac:dyDescent="0.2">
      <c r="AJ52532" s="23"/>
      <c r="HH52532"/>
      <c r="IW52532" s="36"/>
      <c r="JI52532"/>
      <c r="JJ52532"/>
      <c r="KX52532" s="23"/>
      <c r="KY52532" s="23"/>
    </row>
    <row r="52533" spans="36:311" x14ac:dyDescent="0.2">
      <c r="AJ52533" s="23"/>
      <c r="HH52533"/>
      <c r="IW52533" s="36"/>
      <c r="JI52533"/>
      <c r="JJ52533"/>
      <c r="KX52533" s="23"/>
      <c r="KY52533" s="23"/>
    </row>
    <row r="52534" spans="36:311" x14ac:dyDescent="0.2">
      <c r="AJ52534" s="23"/>
      <c r="HH52534"/>
      <c r="IW52534" s="36"/>
      <c r="JI52534"/>
      <c r="JJ52534"/>
      <c r="KX52534" s="23"/>
      <c r="KY52534" s="23"/>
    </row>
    <row r="52535" spans="36:311" x14ac:dyDescent="0.2">
      <c r="AJ52535" s="23"/>
      <c r="HH52535"/>
      <c r="IW52535" s="36"/>
      <c r="JI52535"/>
      <c r="JJ52535"/>
      <c r="KX52535" s="23"/>
      <c r="KY52535" s="23"/>
    </row>
    <row r="52536" spans="36:311" x14ac:dyDescent="0.2">
      <c r="AJ52536" s="23"/>
      <c r="HH52536"/>
      <c r="IW52536" s="36"/>
      <c r="JI52536"/>
      <c r="JJ52536"/>
      <c r="KX52536" s="23"/>
      <c r="KY52536" s="23"/>
    </row>
    <row r="52537" spans="36:311" x14ac:dyDescent="0.2">
      <c r="AJ52537" s="23"/>
      <c r="HH52537"/>
      <c r="IW52537" s="36"/>
      <c r="JI52537"/>
      <c r="JJ52537"/>
      <c r="KX52537" s="23"/>
      <c r="KY52537" s="23"/>
    </row>
    <row r="52538" spans="36:311" x14ac:dyDescent="0.2">
      <c r="AJ52538" s="23"/>
      <c r="HH52538"/>
      <c r="IW52538" s="36"/>
      <c r="JI52538"/>
      <c r="JJ52538"/>
      <c r="KX52538" s="23"/>
      <c r="KY52538" s="23"/>
    </row>
    <row r="52539" spans="36:311" x14ac:dyDescent="0.2">
      <c r="AJ52539" s="23"/>
      <c r="HH52539"/>
      <c r="IW52539" s="36"/>
      <c r="JI52539"/>
      <c r="JJ52539"/>
      <c r="KX52539" s="23"/>
      <c r="KY52539" s="23"/>
    </row>
    <row r="52540" spans="36:311" x14ac:dyDescent="0.2">
      <c r="AJ52540" s="23"/>
      <c r="HH52540"/>
      <c r="IW52540" s="36"/>
      <c r="JI52540"/>
      <c r="JJ52540"/>
      <c r="KX52540" s="23"/>
      <c r="KY52540" s="23"/>
    </row>
    <row r="52541" spans="36:311" x14ac:dyDescent="0.2">
      <c r="AJ52541" s="23"/>
      <c r="HH52541"/>
      <c r="IW52541" s="36"/>
      <c r="JI52541"/>
      <c r="JJ52541"/>
      <c r="KX52541" s="23"/>
      <c r="KY52541" s="23"/>
    </row>
    <row r="52542" spans="36:311" x14ac:dyDescent="0.2">
      <c r="AJ52542" s="23"/>
      <c r="HH52542"/>
      <c r="IW52542" s="36"/>
      <c r="JI52542"/>
      <c r="JJ52542"/>
      <c r="KX52542" s="23"/>
      <c r="KY52542" s="23"/>
    </row>
    <row r="52543" spans="36:311" x14ac:dyDescent="0.2">
      <c r="AJ52543" s="23"/>
      <c r="HH52543"/>
      <c r="IW52543" s="36"/>
      <c r="JI52543"/>
      <c r="JJ52543"/>
      <c r="KX52543" s="23"/>
      <c r="KY52543" s="23"/>
    </row>
    <row r="52544" spans="36:311" x14ac:dyDescent="0.2">
      <c r="AJ52544" s="23"/>
      <c r="HH52544"/>
      <c r="IW52544" s="36"/>
      <c r="JI52544"/>
      <c r="JJ52544"/>
      <c r="KX52544" s="23"/>
      <c r="KY52544" s="23"/>
    </row>
    <row r="52545" spans="36:311" x14ac:dyDescent="0.2">
      <c r="AJ52545" s="23"/>
      <c r="HH52545"/>
      <c r="IW52545" s="36"/>
      <c r="JI52545"/>
      <c r="JJ52545"/>
      <c r="KX52545" s="23"/>
      <c r="KY52545" s="23"/>
    </row>
    <row r="52546" spans="36:311" x14ac:dyDescent="0.2">
      <c r="AJ52546" s="23"/>
      <c r="HH52546"/>
      <c r="IW52546" s="36"/>
      <c r="JI52546"/>
      <c r="JJ52546"/>
      <c r="KX52546" s="23"/>
      <c r="KY52546" s="23"/>
    </row>
    <row r="52547" spans="36:311" x14ac:dyDescent="0.2">
      <c r="AJ52547" s="23"/>
      <c r="HH52547"/>
      <c r="IW52547" s="36"/>
      <c r="JI52547"/>
      <c r="JJ52547"/>
      <c r="KX52547" s="23"/>
      <c r="KY52547" s="23"/>
    </row>
    <row r="52548" spans="36:311" x14ac:dyDescent="0.2">
      <c r="AJ52548" s="23"/>
      <c r="HH52548"/>
      <c r="IW52548" s="36"/>
      <c r="JI52548"/>
      <c r="JJ52548"/>
      <c r="KX52548" s="23"/>
      <c r="KY52548" s="23"/>
    </row>
    <row r="52549" spans="36:311" x14ac:dyDescent="0.2">
      <c r="AJ52549" s="23"/>
      <c r="HH52549"/>
      <c r="IW52549" s="36"/>
      <c r="JI52549"/>
      <c r="JJ52549"/>
      <c r="KX52549" s="23"/>
      <c r="KY52549" s="23"/>
    </row>
    <row r="52550" spans="36:311" x14ac:dyDescent="0.2">
      <c r="AJ52550" s="23"/>
      <c r="HH52550"/>
      <c r="IW52550" s="36"/>
      <c r="JI52550"/>
      <c r="JJ52550"/>
      <c r="KX52550" s="23"/>
      <c r="KY52550" s="23"/>
    </row>
    <row r="52551" spans="36:311" x14ac:dyDescent="0.2">
      <c r="AJ52551" s="23"/>
      <c r="HH52551"/>
      <c r="IW52551" s="36"/>
      <c r="JI52551"/>
      <c r="JJ52551"/>
      <c r="KX52551" s="23"/>
      <c r="KY52551" s="23"/>
    </row>
    <row r="52552" spans="36:311" x14ac:dyDescent="0.2">
      <c r="AJ52552" s="23"/>
      <c r="HH52552"/>
      <c r="IW52552" s="36"/>
      <c r="JI52552"/>
      <c r="JJ52552"/>
      <c r="KX52552" s="23"/>
      <c r="KY52552" s="23"/>
    </row>
    <row r="52553" spans="36:311" x14ac:dyDescent="0.2">
      <c r="AJ52553" s="23"/>
      <c r="HH52553"/>
      <c r="IW52553" s="36"/>
      <c r="JI52553"/>
      <c r="JJ52553"/>
      <c r="KX52553" s="23"/>
      <c r="KY52553" s="23"/>
    </row>
    <row r="52554" spans="36:311" x14ac:dyDescent="0.2">
      <c r="AJ52554" s="23"/>
      <c r="HH52554"/>
      <c r="IW52554" s="36"/>
      <c r="JI52554"/>
      <c r="JJ52554"/>
      <c r="KX52554" s="23"/>
      <c r="KY52554" s="23"/>
    </row>
    <row r="52555" spans="36:311" x14ac:dyDescent="0.2">
      <c r="AJ52555" s="23"/>
      <c r="HH52555"/>
      <c r="IW52555" s="36"/>
      <c r="JI52555"/>
      <c r="JJ52555"/>
      <c r="KX52555" s="23"/>
      <c r="KY52555" s="23"/>
    </row>
    <row r="52556" spans="36:311" x14ac:dyDescent="0.2">
      <c r="AJ52556" s="23"/>
      <c r="HH52556"/>
      <c r="IW52556" s="36"/>
      <c r="JI52556"/>
      <c r="JJ52556"/>
      <c r="KX52556" s="23"/>
      <c r="KY52556" s="23"/>
    </row>
    <row r="52557" spans="36:311" x14ac:dyDescent="0.2">
      <c r="AJ52557" s="23"/>
      <c r="HH52557"/>
      <c r="IW52557" s="36"/>
      <c r="JI52557"/>
      <c r="JJ52557"/>
      <c r="KX52557" s="23"/>
      <c r="KY52557" s="23"/>
    </row>
    <row r="52558" spans="36:311" x14ac:dyDescent="0.2">
      <c r="AJ52558" s="23"/>
      <c r="HH52558"/>
      <c r="IW52558" s="36"/>
      <c r="JI52558"/>
      <c r="JJ52558"/>
      <c r="KX52558" s="23"/>
      <c r="KY52558" s="23"/>
    </row>
    <row r="52559" spans="36:311" x14ac:dyDescent="0.2">
      <c r="AJ52559" s="23"/>
      <c r="HH52559"/>
      <c r="IW52559" s="36"/>
      <c r="JI52559"/>
      <c r="JJ52559"/>
      <c r="KX52559" s="23"/>
      <c r="KY52559" s="23"/>
    </row>
    <row r="52560" spans="36:311" x14ac:dyDescent="0.2">
      <c r="AJ52560" s="23"/>
      <c r="HH52560"/>
      <c r="IW52560" s="36"/>
      <c r="JI52560"/>
      <c r="JJ52560"/>
      <c r="KX52560" s="23"/>
      <c r="KY52560" s="23"/>
    </row>
    <row r="52561" spans="36:311" x14ac:dyDescent="0.2">
      <c r="AJ52561" s="23"/>
      <c r="HH52561"/>
      <c r="IW52561" s="36"/>
      <c r="JI52561"/>
      <c r="JJ52561"/>
      <c r="KX52561" s="23"/>
      <c r="KY52561" s="23"/>
    </row>
    <row r="52562" spans="36:311" x14ac:dyDescent="0.2">
      <c r="AJ52562" s="23"/>
      <c r="HH52562"/>
      <c r="IW52562" s="36"/>
      <c r="JI52562"/>
      <c r="JJ52562"/>
      <c r="KX52562" s="23"/>
      <c r="KY52562" s="23"/>
    </row>
    <row r="52563" spans="36:311" x14ac:dyDescent="0.2">
      <c r="AJ52563" s="23"/>
      <c r="HH52563"/>
      <c r="IW52563" s="36"/>
      <c r="JI52563"/>
      <c r="JJ52563"/>
      <c r="KX52563" s="23"/>
      <c r="KY52563" s="23"/>
    </row>
    <row r="52564" spans="36:311" x14ac:dyDescent="0.2">
      <c r="AJ52564" s="23"/>
      <c r="HH52564"/>
      <c r="IW52564" s="36"/>
      <c r="JI52564"/>
      <c r="JJ52564"/>
      <c r="KX52564" s="23"/>
      <c r="KY52564" s="23"/>
    </row>
    <row r="52565" spans="36:311" x14ac:dyDescent="0.2">
      <c r="AJ52565" s="23"/>
      <c r="HH52565"/>
      <c r="IW52565" s="36"/>
      <c r="JI52565"/>
      <c r="JJ52565"/>
      <c r="KX52565" s="23"/>
      <c r="KY52565" s="23"/>
    </row>
    <row r="52566" spans="36:311" x14ac:dyDescent="0.2">
      <c r="AJ52566" s="23"/>
      <c r="HH52566"/>
      <c r="IW52566" s="36"/>
      <c r="JI52566"/>
      <c r="JJ52566"/>
      <c r="KX52566" s="23"/>
      <c r="KY52566" s="23"/>
    </row>
    <row r="52567" spans="36:311" x14ac:dyDescent="0.2">
      <c r="AJ52567" s="23"/>
      <c r="HH52567"/>
      <c r="IW52567" s="36"/>
      <c r="JI52567"/>
      <c r="JJ52567"/>
      <c r="KX52567" s="23"/>
      <c r="KY52567" s="23"/>
    </row>
    <row r="52568" spans="36:311" x14ac:dyDescent="0.2">
      <c r="AJ52568" s="23"/>
      <c r="HH52568"/>
      <c r="IW52568" s="36"/>
      <c r="JI52568"/>
      <c r="JJ52568"/>
      <c r="KX52568" s="23"/>
      <c r="KY52568" s="23"/>
    </row>
    <row r="52569" spans="36:311" x14ac:dyDescent="0.2">
      <c r="AJ52569" s="23"/>
      <c r="HH52569"/>
      <c r="IW52569" s="36"/>
      <c r="JI52569"/>
      <c r="JJ52569"/>
      <c r="KX52569" s="23"/>
      <c r="KY52569" s="23"/>
    </row>
    <row r="52570" spans="36:311" x14ac:dyDescent="0.2">
      <c r="AJ52570" s="23"/>
      <c r="HH52570"/>
      <c r="IW52570" s="36"/>
      <c r="JI52570"/>
      <c r="JJ52570"/>
      <c r="KX52570" s="23"/>
      <c r="KY52570" s="23"/>
    </row>
    <row r="52571" spans="36:311" x14ac:dyDescent="0.2">
      <c r="AJ52571" s="23"/>
      <c r="HH52571"/>
      <c r="IW52571" s="36"/>
      <c r="JI52571"/>
      <c r="JJ52571"/>
      <c r="KX52571" s="23"/>
      <c r="KY52571" s="23"/>
    </row>
    <row r="52572" spans="36:311" x14ac:dyDescent="0.2">
      <c r="AJ52572" s="23"/>
      <c r="HH52572"/>
      <c r="IW52572" s="36"/>
      <c r="JI52572"/>
      <c r="JJ52572"/>
      <c r="KX52572" s="23"/>
      <c r="KY52572" s="23"/>
    </row>
    <row r="52573" spans="36:311" x14ac:dyDescent="0.2">
      <c r="AJ52573" s="23"/>
      <c r="HH52573"/>
      <c r="IW52573" s="36"/>
      <c r="JI52573"/>
      <c r="JJ52573"/>
      <c r="KX52573" s="23"/>
      <c r="KY52573" s="23"/>
    </row>
    <row r="52574" spans="36:311" x14ac:dyDescent="0.2">
      <c r="AJ52574" s="23"/>
      <c r="HH52574"/>
      <c r="IW52574" s="36"/>
      <c r="JI52574"/>
      <c r="JJ52574"/>
      <c r="KX52574" s="23"/>
      <c r="KY52574" s="23"/>
    </row>
    <row r="52575" spans="36:311" x14ac:dyDescent="0.2">
      <c r="AJ52575" s="23"/>
      <c r="HH52575"/>
      <c r="IW52575" s="36"/>
      <c r="JI52575"/>
      <c r="JJ52575"/>
      <c r="KX52575" s="23"/>
      <c r="KY52575" s="23"/>
    </row>
    <row r="52576" spans="36:311" x14ac:dyDescent="0.2">
      <c r="AJ52576" s="23"/>
      <c r="HH52576"/>
      <c r="IW52576" s="36"/>
      <c r="JI52576"/>
      <c r="JJ52576"/>
      <c r="KX52576" s="23"/>
      <c r="KY52576" s="23"/>
    </row>
    <row r="52577" spans="36:311" x14ac:dyDescent="0.2">
      <c r="AJ52577" s="23"/>
      <c r="HH52577"/>
      <c r="IW52577" s="36"/>
      <c r="JI52577"/>
      <c r="JJ52577"/>
      <c r="KX52577" s="23"/>
      <c r="KY52577" s="23"/>
    </row>
    <row r="52578" spans="36:311" x14ac:dyDescent="0.2">
      <c r="AJ52578" s="23"/>
      <c r="HH52578"/>
      <c r="IW52578" s="36"/>
      <c r="JI52578"/>
      <c r="JJ52578"/>
      <c r="KX52578" s="23"/>
      <c r="KY52578" s="23"/>
    </row>
    <row r="52579" spans="36:311" x14ac:dyDescent="0.2">
      <c r="AJ52579" s="23"/>
      <c r="HH52579"/>
      <c r="IW52579" s="36"/>
      <c r="JI52579"/>
      <c r="JJ52579"/>
      <c r="KX52579" s="23"/>
      <c r="KY52579" s="23"/>
    </row>
    <row r="52580" spans="36:311" x14ac:dyDescent="0.2">
      <c r="AJ52580" s="23"/>
      <c r="HH52580"/>
      <c r="IW52580" s="36"/>
      <c r="JI52580"/>
      <c r="JJ52580"/>
      <c r="KX52580" s="23"/>
      <c r="KY52580" s="23"/>
    </row>
    <row r="52581" spans="36:311" x14ac:dyDescent="0.2">
      <c r="AJ52581" s="23"/>
      <c r="HH52581"/>
      <c r="IW52581" s="36"/>
      <c r="JI52581"/>
      <c r="JJ52581"/>
      <c r="KX52581" s="23"/>
      <c r="KY52581" s="23"/>
    </row>
    <row r="52582" spans="36:311" x14ac:dyDescent="0.2">
      <c r="AJ52582" s="23"/>
      <c r="HH52582"/>
      <c r="IW52582" s="36"/>
      <c r="JI52582"/>
      <c r="JJ52582"/>
      <c r="KX52582" s="23"/>
      <c r="KY52582" s="23"/>
    </row>
    <row r="52583" spans="36:311" x14ac:dyDescent="0.2">
      <c r="AJ52583" s="23"/>
      <c r="HH52583"/>
      <c r="IW52583" s="36"/>
      <c r="JI52583"/>
      <c r="JJ52583"/>
      <c r="KX52583" s="23"/>
      <c r="KY52583" s="23"/>
    </row>
    <row r="52584" spans="36:311" x14ac:dyDescent="0.2">
      <c r="AJ52584" s="23"/>
      <c r="HH52584"/>
      <c r="IW52584" s="36"/>
      <c r="JI52584"/>
      <c r="JJ52584"/>
      <c r="KX52584" s="23"/>
      <c r="KY52584" s="23"/>
    </row>
    <row r="52585" spans="36:311" x14ac:dyDescent="0.2">
      <c r="AJ52585" s="23"/>
      <c r="HH52585"/>
      <c r="IW52585" s="36"/>
      <c r="JI52585"/>
      <c r="JJ52585"/>
      <c r="KX52585" s="23"/>
      <c r="KY52585" s="23"/>
    </row>
    <row r="52586" spans="36:311" x14ac:dyDescent="0.2">
      <c r="AJ52586" s="23"/>
      <c r="HH52586"/>
      <c r="IW52586" s="36"/>
      <c r="JI52586"/>
      <c r="JJ52586"/>
      <c r="KX52586" s="23"/>
      <c r="KY52586" s="23"/>
    </row>
    <row r="52587" spans="36:311" x14ac:dyDescent="0.2">
      <c r="AJ52587" s="23"/>
      <c r="HH52587"/>
      <c r="IW52587" s="36"/>
      <c r="JI52587"/>
      <c r="JJ52587"/>
      <c r="KX52587" s="23"/>
      <c r="KY52587" s="23"/>
    </row>
    <row r="52588" spans="36:311" x14ac:dyDescent="0.2">
      <c r="AJ52588" s="23"/>
      <c r="HH52588"/>
      <c r="IW52588" s="36"/>
      <c r="JI52588"/>
      <c r="JJ52588"/>
      <c r="KX52588" s="23"/>
      <c r="KY52588" s="23"/>
    </row>
    <row r="52589" spans="36:311" x14ac:dyDescent="0.2">
      <c r="AJ52589" s="23"/>
      <c r="HH52589"/>
      <c r="IW52589" s="36"/>
      <c r="JI52589"/>
      <c r="JJ52589"/>
      <c r="KX52589" s="23"/>
      <c r="KY52589" s="23"/>
    </row>
    <row r="52590" spans="36:311" x14ac:dyDescent="0.2">
      <c r="AJ52590" s="23"/>
      <c r="HH52590"/>
      <c r="IW52590" s="36"/>
      <c r="JI52590"/>
      <c r="JJ52590"/>
      <c r="KX52590" s="23"/>
      <c r="KY52590" s="23"/>
    </row>
    <row r="52591" spans="36:311" x14ac:dyDescent="0.2">
      <c r="AJ52591" s="23"/>
      <c r="HH52591"/>
      <c r="IW52591" s="36"/>
      <c r="JI52591"/>
      <c r="JJ52591"/>
      <c r="KX52591" s="23"/>
      <c r="KY52591" s="23"/>
    </row>
    <row r="52592" spans="36:311" x14ac:dyDescent="0.2">
      <c r="AJ52592" s="23"/>
      <c r="HH52592"/>
      <c r="IW52592" s="36"/>
      <c r="JI52592"/>
      <c r="JJ52592"/>
      <c r="KX52592" s="23"/>
      <c r="KY52592" s="23"/>
    </row>
    <row r="52593" spans="36:311" x14ac:dyDescent="0.2">
      <c r="AJ52593" s="23"/>
      <c r="HH52593"/>
      <c r="IW52593" s="36"/>
      <c r="JI52593"/>
      <c r="JJ52593"/>
      <c r="KX52593" s="23"/>
      <c r="KY52593" s="23"/>
    </row>
    <row r="52594" spans="36:311" x14ac:dyDescent="0.2">
      <c r="AJ52594" s="23"/>
      <c r="HH52594"/>
      <c r="IW52594" s="36"/>
      <c r="JI52594"/>
      <c r="JJ52594"/>
      <c r="KX52594" s="23"/>
      <c r="KY52594" s="23"/>
    </row>
    <row r="52595" spans="36:311" x14ac:dyDescent="0.2">
      <c r="AJ52595" s="23"/>
      <c r="HH52595"/>
      <c r="IW52595" s="36"/>
      <c r="JI52595"/>
      <c r="JJ52595"/>
      <c r="KX52595" s="23"/>
      <c r="KY52595" s="23"/>
    </row>
    <row r="52596" spans="36:311" x14ac:dyDescent="0.2">
      <c r="AJ52596" s="23"/>
      <c r="HH52596"/>
      <c r="IW52596" s="36"/>
      <c r="JI52596"/>
      <c r="JJ52596"/>
      <c r="KX52596" s="23"/>
      <c r="KY52596" s="23"/>
    </row>
    <row r="52597" spans="36:311" x14ac:dyDescent="0.2">
      <c r="AJ52597" s="23"/>
      <c r="HH52597"/>
      <c r="IW52597" s="36"/>
      <c r="JI52597"/>
      <c r="JJ52597"/>
      <c r="KX52597" s="23"/>
      <c r="KY52597" s="23"/>
    </row>
    <row r="52598" spans="36:311" x14ac:dyDescent="0.2">
      <c r="AJ52598" s="23"/>
      <c r="HH52598"/>
      <c r="IW52598" s="36"/>
      <c r="JI52598"/>
      <c r="JJ52598"/>
      <c r="KX52598" s="23"/>
      <c r="KY52598" s="23"/>
    </row>
    <row r="52599" spans="36:311" x14ac:dyDescent="0.2">
      <c r="AJ52599" s="23"/>
      <c r="HH52599"/>
      <c r="IW52599" s="36"/>
      <c r="JI52599"/>
      <c r="JJ52599"/>
      <c r="KX52599" s="23"/>
      <c r="KY52599" s="23"/>
    </row>
    <row r="52600" spans="36:311" x14ac:dyDescent="0.2">
      <c r="AJ52600" s="23"/>
      <c r="HH52600"/>
      <c r="IW52600" s="36"/>
      <c r="JI52600"/>
      <c r="JJ52600"/>
      <c r="KX52600" s="23"/>
      <c r="KY52600" s="23"/>
    </row>
    <row r="52601" spans="36:311" x14ac:dyDescent="0.2">
      <c r="AJ52601" s="23"/>
      <c r="HH52601"/>
      <c r="IW52601" s="36"/>
      <c r="JI52601"/>
      <c r="JJ52601"/>
      <c r="KX52601" s="23"/>
      <c r="KY52601" s="23"/>
    </row>
    <row r="52602" spans="36:311" x14ac:dyDescent="0.2">
      <c r="AJ52602" s="23"/>
      <c r="HH52602"/>
      <c r="IW52602" s="36"/>
      <c r="JI52602"/>
      <c r="JJ52602"/>
      <c r="KX52602" s="23"/>
      <c r="KY52602" s="23"/>
    </row>
    <row r="52603" spans="36:311" x14ac:dyDescent="0.2">
      <c r="AJ52603" s="23"/>
      <c r="HH52603"/>
      <c r="IW52603" s="36"/>
      <c r="JI52603"/>
      <c r="JJ52603"/>
      <c r="KX52603" s="23"/>
      <c r="KY52603" s="23"/>
    </row>
    <row r="52604" spans="36:311" x14ac:dyDescent="0.2">
      <c r="AJ52604" s="23"/>
      <c r="HH52604"/>
      <c r="IW52604" s="36"/>
      <c r="JI52604"/>
      <c r="JJ52604"/>
      <c r="KX52604" s="23"/>
      <c r="KY52604" s="23"/>
    </row>
    <row r="52605" spans="36:311" x14ac:dyDescent="0.2">
      <c r="AJ52605" s="23"/>
      <c r="HH52605"/>
      <c r="IW52605" s="36"/>
      <c r="JI52605"/>
      <c r="JJ52605"/>
      <c r="KX52605" s="23"/>
      <c r="KY52605" s="23"/>
    </row>
    <row r="52606" spans="36:311" x14ac:dyDescent="0.2">
      <c r="AJ52606" s="23"/>
      <c r="HH52606"/>
      <c r="IW52606" s="36"/>
      <c r="JI52606"/>
      <c r="JJ52606"/>
      <c r="KX52606" s="23"/>
      <c r="KY52606" s="23"/>
    </row>
    <row r="52607" spans="36:311" x14ac:dyDescent="0.2">
      <c r="AJ52607" s="23"/>
      <c r="HH52607"/>
      <c r="IW52607" s="36"/>
      <c r="JI52607"/>
      <c r="JJ52607"/>
      <c r="KX52607" s="23"/>
      <c r="KY52607" s="23"/>
    </row>
    <row r="52608" spans="36:311" x14ac:dyDescent="0.2">
      <c r="AJ52608" s="23"/>
      <c r="HH52608"/>
      <c r="IW52608" s="36"/>
      <c r="JI52608"/>
      <c r="JJ52608"/>
      <c r="KX52608" s="23"/>
      <c r="KY52608" s="23"/>
    </row>
    <row r="52609" spans="36:311" x14ac:dyDescent="0.2">
      <c r="AJ52609" s="23"/>
      <c r="HH52609"/>
      <c r="IW52609" s="36"/>
      <c r="JI52609"/>
      <c r="JJ52609"/>
      <c r="KX52609" s="23"/>
      <c r="KY52609" s="23"/>
    </row>
    <row r="52610" spans="36:311" x14ac:dyDescent="0.2">
      <c r="AJ52610" s="23"/>
      <c r="HH52610"/>
      <c r="IW52610" s="36"/>
      <c r="JI52610"/>
      <c r="JJ52610"/>
      <c r="KX52610" s="23"/>
      <c r="KY52610" s="23"/>
    </row>
    <row r="52611" spans="36:311" x14ac:dyDescent="0.2">
      <c r="AJ52611" s="23"/>
      <c r="HH52611"/>
      <c r="IW52611" s="36"/>
      <c r="JI52611"/>
      <c r="JJ52611"/>
      <c r="KX52611" s="23"/>
      <c r="KY52611" s="23"/>
    </row>
    <row r="52612" spans="36:311" x14ac:dyDescent="0.2">
      <c r="AJ52612" s="23"/>
      <c r="HH52612"/>
      <c r="IW52612" s="36"/>
      <c r="JI52612"/>
      <c r="JJ52612"/>
      <c r="KX52612" s="23"/>
      <c r="KY52612" s="23"/>
    </row>
    <row r="52613" spans="36:311" x14ac:dyDescent="0.2">
      <c r="AJ52613" s="23"/>
      <c r="HH52613"/>
      <c r="IW52613" s="36"/>
      <c r="JI52613"/>
      <c r="JJ52613"/>
      <c r="KX52613" s="23"/>
      <c r="KY52613" s="23"/>
    </row>
    <row r="52614" spans="36:311" x14ac:dyDescent="0.2">
      <c r="AJ52614" s="23"/>
      <c r="HH52614"/>
      <c r="IW52614" s="36"/>
      <c r="JI52614"/>
      <c r="JJ52614"/>
      <c r="KX52614" s="23"/>
      <c r="KY52614" s="23"/>
    </row>
    <row r="52615" spans="36:311" x14ac:dyDescent="0.2">
      <c r="AJ52615" s="23"/>
      <c r="HH52615"/>
      <c r="IW52615" s="36"/>
      <c r="JI52615"/>
      <c r="JJ52615"/>
      <c r="KX52615" s="23"/>
      <c r="KY52615" s="23"/>
    </row>
    <row r="52616" spans="36:311" x14ac:dyDescent="0.2">
      <c r="AJ52616" s="23"/>
      <c r="HH52616"/>
      <c r="IW52616" s="36"/>
      <c r="JI52616"/>
      <c r="JJ52616"/>
      <c r="KX52616" s="23"/>
      <c r="KY52616" s="23"/>
    </row>
    <row r="52617" spans="36:311" x14ac:dyDescent="0.2">
      <c r="AJ52617" s="23"/>
      <c r="HH52617"/>
      <c r="IW52617" s="36"/>
      <c r="JI52617"/>
      <c r="JJ52617"/>
      <c r="KX52617" s="23"/>
      <c r="KY52617" s="23"/>
    </row>
    <row r="52618" spans="36:311" x14ac:dyDescent="0.2">
      <c r="AJ52618" s="23"/>
      <c r="HH52618"/>
      <c r="IW52618" s="36"/>
      <c r="JI52618"/>
      <c r="JJ52618"/>
      <c r="KX52618" s="23"/>
      <c r="KY52618" s="23"/>
    </row>
    <row r="52619" spans="36:311" x14ac:dyDescent="0.2">
      <c r="AJ52619" s="23"/>
      <c r="HH52619"/>
      <c r="IW52619" s="36"/>
      <c r="JI52619"/>
      <c r="JJ52619"/>
      <c r="KX52619" s="23"/>
      <c r="KY52619" s="23"/>
    </row>
    <row r="52620" spans="36:311" x14ac:dyDescent="0.2">
      <c r="AJ52620" s="23"/>
      <c r="HH52620"/>
      <c r="IW52620" s="36"/>
      <c r="JI52620"/>
      <c r="JJ52620"/>
      <c r="KX52620" s="23"/>
      <c r="KY52620" s="23"/>
    </row>
    <row r="52621" spans="36:311" x14ac:dyDescent="0.2">
      <c r="AJ52621" s="23"/>
      <c r="HH52621"/>
      <c r="IW52621" s="36"/>
      <c r="JI52621"/>
      <c r="JJ52621"/>
      <c r="KX52621" s="23"/>
      <c r="KY52621" s="23"/>
    </row>
    <row r="52622" spans="36:311" x14ac:dyDescent="0.2">
      <c r="AJ52622" s="23"/>
      <c r="HH52622"/>
      <c r="IW52622" s="36"/>
      <c r="JI52622"/>
      <c r="JJ52622"/>
      <c r="KX52622" s="23"/>
      <c r="KY52622" s="23"/>
    </row>
    <row r="52623" spans="36:311" x14ac:dyDescent="0.2">
      <c r="AJ52623" s="23"/>
      <c r="HH52623"/>
      <c r="IW52623" s="36"/>
      <c r="JI52623"/>
      <c r="JJ52623"/>
      <c r="KX52623" s="23"/>
      <c r="KY52623" s="23"/>
    </row>
    <row r="52624" spans="36:311" x14ac:dyDescent="0.2">
      <c r="AJ52624" s="23"/>
      <c r="HH52624"/>
      <c r="IW52624" s="36"/>
      <c r="JI52624"/>
      <c r="JJ52624"/>
      <c r="KX52624" s="23"/>
      <c r="KY52624" s="23"/>
    </row>
    <row r="52625" spans="36:311" x14ac:dyDescent="0.2">
      <c r="AJ52625" s="23"/>
      <c r="HH52625"/>
      <c r="IW52625" s="36"/>
      <c r="JI52625"/>
      <c r="JJ52625"/>
      <c r="KX52625" s="23"/>
      <c r="KY52625" s="23"/>
    </row>
    <row r="52626" spans="36:311" x14ac:dyDescent="0.2">
      <c r="AJ52626" s="23"/>
      <c r="HH52626"/>
      <c r="IW52626" s="36"/>
      <c r="JI52626"/>
      <c r="JJ52626"/>
      <c r="KX52626" s="23"/>
      <c r="KY52626" s="23"/>
    </row>
    <row r="52627" spans="36:311" x14ac:dyDescent="0.2">
      <c r="AJ52627" s="23"/>
      <c r="HH52627"/>
      <c r="IW52627" s="36"/>
      <c r="JI52627"/>
      <c r="JJ52627"/>
      <c r="KX52627" s="23"/>
      <c r="KY52627" s="23"/>
    </row>
    <row r="52628" spans="36:311" x14ac:dyDescent="0.2">
      <c r="AJ52628" s="23"/>
      <c r="HH52628"/>
      <c r="IW52628" s="36"/>
      <c r="JI52628"/>
      <c r="JJ52628"/>
      <c r="KX52628" s="23"/>
      <c r="KY52628" s="23"/>
    </row>
    <row r="52629" spans="36:311" x14ac:dyDescent="0.2">
      <c r="AJ52629" s="23"/>
      <c r="HH52629"/>
      <c r="IW52629" s="36"/>
      <c r="JI52629"/>
      <c r="JJ52629"/>
      <c r="KX52629" s="23"/>
      <c r="KY52629" s="23"/>
    </row>
    <row r="52630" spans="36:311" x14ac:dyDescent="0.2">
      <c r="AJ52630" s="23"/>
      <c r="HH52630"/>
      <c r="IW52630" s="36"/>
      <c r="JI52630"/>
      <c r="JJ52630"/>
      <c r="KX52630" s="23"/>
      <c r="KY52630" s="23"/>
    </row>
    <row r="52631" spans="36:311" x14ac:dyDescent="0.2">
      <c r="AJ52631" s="23"/>
      <c r="HH52631"/>
      <c r="IW52631" s="36"/>
      <c r="JI52631"/>
      <c r="JJ52631"/>
      <c r="KX52631" s="23"/>
      <c r="KY52631" s="23"/>
    </row>
    <row r="52632" spans="36:311" x14ac:dyDescent="0.2">
      <c r="AJ52632" s="23"/>
      <c r="HH52632"/>
      <c r="IW52632" s="36"/>
      <c r="JI52632"/>
      <c r="JJ52632"/>
      <c r="KX52632" s="23"/>
      <c r="KY52632" s="23"/>
    </row>
    <row r="52633" spans="36:311" x14ac:dyDescent="0.2">
      <c r="AJ52633" s="23"/>
      <c r="HH52633"/>
      <c r="IW52633" s="36"/>
      <c r="JI52633"/>
      <c r="JJ52633"/>
      <c r="KX52633" s="23"/>
      <c r="KY52633" s="23"/>
    </row>
    <row r="52634" spans="36:311" x14ac:dyDescent="0.2">
      <c r="AJ52634" s="23"/>
      <c r="HH52634"/>
      <c r="IW52634" s="36"/>
      <c r="JI52634"/>
      <c r="JJ52634"/>
      <c r="KX52634" s="23"/>
      <c r="KY52634" s="23"/>
    </row>
    <row r="52635" spans="36:311" x14ac:dyDescent="0.2">
      <c r="AJ52635" s="23"/>
      <c r="HH52635"/>
      <c r="IW52635" s="36"/>
      <c r="JI52635"/>
      <c r="JJ52635"/>
      <c r="KX52635" s="23"/>
      <c r="KY52635" s="23"/>
    </row>
    <row r="52636" spans="36:311" x14ac:dyDescent="0.2">
      <c r="AJ52636" s="23"/>
      <c r="HH52636"/>
      <c r="IW52636" s="36"/>
      <c r="JI52636"/>
      <c r="JJ52636"/>
      <c r="KX52636" s="23"/>
      <c r="KY52636" s="23"/>
    </row>
    <row r="52637" spans="36:311" x14ac:dyDescent="0.2">
      <c r="AJ52637" s="23"/>
      <c r="HH52637"/>
      <c r="IW52637" s="36"/>
      <c r="JI52637"/>
      <c r="JJ52637"/>
      <c r="KX52637" s="23"/>
      <c r="KY52637" s="23"/>
    </row>
    <row r="52638" spans="36:311" x14ac:dyDescent="0.2">
      <c r="AJ52638" s="23"/>
      <c r="HH52638"/>
      <c r="IW52638" s="36"/>
      <c r="JI52638"/>
      <c r="JJ52638"/>
      <c r="KX52638" s="23"/>
      <c r="KY52638" s="23"/>
    </row>
    <row r="52639" spans="36:311" x14ac:dyDescent="0.2">
      <c r="AJ52639" s="23"/>
      <c r="HH52639"/>
      <c r="IW52639" s="36"/>
      <c r="JI52639"/>
      <c r="JJ52639"/>
      <c r="KX52639" s="23"/>
      <c r="KY52639" s="23"/>
    </row>
    <row r="52640" spans="36:311" x14ac:dyDescent="0.2">
      <c r="AJ52640" s="23"/>
      <c r="HH52640"/>
      <c r="IW52640" s="36"/>
      <c r="JI52640"/>
      <c r="JJ52640"/>
      <c r="KX52640" s="23"/>
      <c r="KY52640" s="23"/>
    </row>
    <row r="52641" spans="36:311" x14ac:dyDescent="0.2">
      <c r="AJ52641" s="23"/>
      <c r="HH52641"/>
      <c r="IW52641" s="36"/>
      <c r="JI52641"/>
      <c r="JJ52641"/>
      <c r="KX52641" s="23"/>
      <c r="KY52641" s="23"/>
    </row>
    <row r="52642" spans="36:311" x14ac:dyDescent="0.2">
      <c r="AJ52642" s="23"/>
      <c r="HH52642"/>
      <c r="IW52642" s="36"/>
      <c r="JI52642"/>
      <c r="JJ52642"/>
      <c r="KX52642" s="23"/>
      <c r="KY52642" s="23"/>
    </row>
    <row r="52643" spans="36:311" x14ac:dyDescent="0.2">
      <c r="AJ52643" s="23"/>
      <c r="HH52643"/>
      <c r="IW52643" s="36"/>
      <c r="JI52643"/>
      <c r="JJ52643"/>
      <c r="KX52643" s="23"/>
      <c r="KY52643" s="23"/>
    </row>
    <row r="52644" spans="36:311" x14ac:dyDescent="0.2">
      <c r="AJ52644" s="23"/>
      <c r="HH52644"/>
      <c r="IW52644" s="36"/>
      <c r="JI52644"/>
      <c r="JJ52644"/>
      <c r="KX52644" s="23"/>
      <c r="KY52644" s="23"/>
    </row>
    <row r="52645" spans="36:311" x14ac:dyDescent="0.2">
      <c r="AJ52645" s="23"/>
      <c r="HH52645"/>
      <c r="IW52645" s="36"/>
      <c r="JI52645"/>
      <c r="JJ52645"/>
      <c r="KX52645" s="23"/>
      <c r="KY52645" s="23"/>
    </row>
    <row r="52646" spans="36:311" x14ac:dyDescent="0.2">
      <c r="AJ52646" s="23"/>
      <c r="HH52646"/>
      <c r="IW52646" s="36"/>
      <c r="JI52646"/>
      <c r="JJ52646"/>
      <c r="KX52646" s="23"/>
      <c r="KY52646" s="23"/>
    </row>
    <row r="52647" spans="36:311" x14ac:dyDescent="0.2">
      <c r="AJ52647" s="23"/>
      <c r="HH52647"/>
      <c r="IW52647" s="36"/>
      <c r="JI52647"/>
      <c r="JJ52647"/>
      <c r="KX52647" s="23"/>
      <c r="KY52647" s="23"/>
    </row>
    <row r="52648" spans="36:311" x14ac:dyDescent="0.2">
      <c r="AJ52648" s="23"/>
      <c r="HH52648"/>
      <c r="IW52648" s="36"/>
      <c r="JI52648"/>
      <c r="JJ52648"/>
      <c r="KX52648" s="23"/>
      <c r="KY52648" s="23"/>
    </row>
    <row r="52649" spans="36:311" x14ac:dyDescent="0.2">
      <c r="AJ52649" s="23"/>
      <c r="HH52649"/>
      <c r="IW52649" s="36"/>
      <c r="JI52649"/>
      <c r="JJ52649"/>
      <c r="KX52649" s="23"/>
      <c r="KY52649" s="23"/>
    </row>
    <row r="52650" spans="36:311" x14ac:dyDescent="0.2">
      <c r="AJ52650" s="23"/>
      <c r="HH52650"/>
      <c r="IW52650" s="36"/>
      <c r="JI52650"/>
      <c r="JJ52650"/>
      <c r="KX52650" s="23"/>
      <c r="KY52650" s="23"/>
    </row>
    <row r="52651" spans="36:311" x14ac:dyDescent="0.2">
      <c r="AJ52651" s="23"/>
      <c r="HH52651"/>
      <c r="IW52651" s="36"/>
      <c r="JI52651"/>
      <c r="JJ52651"/>
      <c r="KX52651" s="23"/>
      <c r="KY52651" s="23"/>
    </row>
    <row r="52652" spans="36:311" x14ac:dyDescent="0.2">
      <c r="AJ52652" s="23"/>
      <c r="HH52652"/>
      <c r="IW52652" s="36"/>
      <c r="JI52652"/>
      <c r="JJ52652"/>
      <c r="KX52652" s="23"/>
      <c r="KY52652" s="23"/>
    </row>
    <row r="52653" spans="36:311" x14ac:dyDescent="0.2">
      <c r="AJ52653" s="23"/>
      <c r="HH52653"/>
      <c r="IW52653" s="36"/>
      <c r="JI52653"/>
      <c r="JJ52653"/>
      <c r="KX52653" s="23"/>
      <c r="KY52653" s="23"/>
    </row>
    <row r="52654" spans="36:311" x14ac:dyDescent="0.2">
      <c r="AJ52654" s="23"/>
      <c r="HH52654"/>
      <c r="IW52654" s="36"/>
      <c r="JI52654"/>
      <c r="JJ52654"/>
      <c r="KX52654" s="23"/>
      <c r="KY52654" s="23"/>
    </row>
    <row r="52655" spans="36:311" x14ac:dyDescent="0.2">
      <c r="AJ52655" s="23"/>
      <c r="HH52655"/>
      <c r="IW52655" s="36"/>
      <c r="JI52655"/>
      <c r="JJ52655"/>
      <c r="KX52655" s="23"/>
      <c r="KY52655" s="23"/>
    </row>
    <row r="52656" spans="36:311" x14ac:dyDescent="0.2">
      <c r="AJ52656" s="23"/>
      <c r="HH52656"/>
      <c r="IW52656" s="36"/>
      <c r="JI52656"/>
      <c r="JJ52656"/>
      <c r="KX52656" s="23"/>
      <c r="KY52656" s="23"/>
    </row>
    <row r="52657" spans="36:311" x14ac:dyDescent="0.2">
      <c r="AJ52657" s="23"/>
      <c r="HH52657"/>
      <c r="IW52657" s="36"/>
      <c r="JI52657"/>
      <c r="JJ52657"/>
      <c r="KX52657" s="23"/>
      <c r="KY52657" s="23"/>
    </row>
    <row r="52658" spans="36:311" x14ac:dyDescent="0.2">
      <c r="AJ52658" s="23"/>
      <c r="HH52658"/>
      <c r="IW52658" s="36"/>
      <c r="JI52658"/>
      <c r="JJ52658"/>
      <c r="KX52658" s="23"/>
      <c r="KY52658" s="23"/>
    </row>
    <row r="52659" spans="36:311" x14ac:dyDescent="0.2">
      <c r="AJ52659" s="23"/>
      <c r="HH52659"/>
      <c r="IW52659" s="36"/>
      <c r="JI52659"/>
      <c r="JJ52659"/>
      <c r="KX52659" s="23"/>
      <c r="KY52659" s="23"/>
    </row>
    <row r="52660" spans="36:311" x14ac:dyDescent="0.2">
      <c r="AJ52660" s="23"/>
      <c r="HH52660"/>
      <c r="IW52660" s="36"/>
      <c r="JI52660"/>
      <c r="JJ52660"/>
      <c r="KX52660" s="23"/>
      <c r="KY52660" s="23"/>
    </row>
    <row r="52661" spans="36:311" x14ac:dyDescent="0.2">
      <c r="AJ52661" s="23"/>
      <c r="HH52661"/>
      <c r="IW52661" s="36"/>
      <c r="JI52661"/>
      <c r="JJ52661"/>
      <c r="KX52661" s="23"/>
      <c r="KY52661" s="23"/>
    </row>
    <row r="52662" spans="36:311" x14ac:dyDescent="0.2">
      <c r="AJ52662" s="23"/>
      <c r="HH52662"/>
      <c r="IW52662" s="36"/>
      <c r="JI52662"/>
      <c r="JJ52662"/>
      <c r="KX52662" s="23"/>
      <c r="KY52662" s="23"/>
    </row>
    <row r="52663" spans="36:311" x14ac:dyDescent="0.2">
      <c r="AJ52663" s="23"/>
      <c r="HH52663"/>
      <c r="IW52663" s="36"/>
      <c r="JI52663"/>
      <c r="JJ52663"/>
      <c r="KX52663" s="23"/>
      <c r="KY52663" s="23"/>
    </row>
    <row r="52664" spans="36:311" x14ac:dyDescent="0.2">
      <c r="AJ52664" s="23"/>
      <c r="HH52664"/>
      <c r="IW52664" s="36"/>
      <c r="JI52664"/>
      <c r="JJ52664"/>
      <c r="KX52664" s="23"/>
      <c r="KY52664" s="23"/>
    </row>
    <row r="52665" spans="36:311" x14ac:dyDescent="0.2">
      <c r="AJ52665" s="23"/>
      <c r="HH52665"/>
      <c r="IW52665" s="36"/>
      <c r="JI52665"/>
      <c r="JJ52665"/>
      <c r="KX52665" s="23"/>
      <c r="KY52665" s="23"/>
    </row>
    <row r="52666" spans="36:311" x14ac:dyDescent="0.2">
      <c r="AJ52666" s="23"/>
      <c r="HH52666"/>
      <c r="IW52666" s="36"/>
      <c r="JI52666"/>
      <c r="JJ52666"/>
      <c r="KX52666" s="23"/>
      <c r="KY52666" s="23"/>
    </row>
    <row r="52667" spans="36:311" x14ac:dyDescent="0.2">
      <c r="AJ52667" s="23"/>
      <c r="HH52667"/>
      <c r="IW52667" s="36"/>
      <c r="JI52667"/>
      <c r="JJ52667"/>
      <c r="KX52667" s="23"/>
      <c r="KY52667" s="23"/>
    </row>
    <row r="52668" spans="36:311" x14ac:dyDescent="0.2">
      <c r="AJ52668" s="23"/>
      <c r="HH52668"/>
      <c r="IW52668" s="36"/>
      <c r="JI52668"/>
      <c r="JJ52668"/>
      <c r="KX52668" s="23"/>
      <c r="KY52668" s="23"/>
    </row>
    <row r="52669" spans="36:311" x14ac:dyDescent="0.2">
      <c r="AJ52669" s="23"/>
      <c r="HH52669"/>
      <c r="IW52669" s="36"/>
      <c r="JI52669"/>
      <c r="JJ52669"/>
      <c r="KX52669" s="23"/>
      <c r="KY52669" s="23"/>
    </row>
    <row r="52670" spans="36:311" x14ac:dyDescent="0.2">
      <c r="AJ52670" s="23"/>
      <c r="HH52670"/>
      <c r="IW52670" s="36"/>
      <c r="JI52670"/>
      <c r="JJ52670"/>
      <c r="KX52670" s="23"/>
      <c r="KY52670" s="23"/>
    </row>
    <row r="52671" spans="36:311" x14ac:dyDescent="0.2">
      <c r="AJ52671" s="23"/>
      <c r="HH52671"/>
      <c r="IW52671" s="36"/>
      <c r="JI52671"/>
      <c r="JJ52671"/>
      <c r="KX52671" s="23"/>
      <c r="KY52671" s="23"/>
    </row>
    <row r="52672" spans="36:311" x14ac:dyDescent="0.2">
      <c r="AJ52672" s="23"/>
      <c r="HH52672"/>
      <c r="IW52672" s="36"/>
      <c r="JI52672"/>
      <c r="JJ52672"/>
      <c r="KX52672" s="23"/>
      <c r="KY52672" s="23"/>
    </row>
    <row r="52673" spans="36:311" x14ac:dyDescent="0.2">
      <c r="AJ52673" s="23"/>
      <c r="HH52673"/>
      <c r="IW52673" s="36"/>
      <c r="JI52673"/>
      <c r="JJ52673"/>
      <c r="KX52673" s="23"/>
      <c r="KY52673" s="23"/>
    </row>
    <row r="52674" spans="36:311" x14ac:dyDescent="0.2">
      <c r="AJ52674" s="23"/>
      <c r="HH52674"/>
      <c r="IW52674" s="36"/>
      <c r="JI52674"/>
      <c r="JJ52674"/>
      <c r="KX52674" s="23"/>
      <c r="KY52674" s="23"/>
    </row>
    <row r="52675" spans="36:311" x14ac:dyDescent="0.2">
      <c r="AJ52675" s="23"/>
      <c r="HH52675"/>
      <c r="IW52675" s="36"/>
      <c r="JI52675"/>
      <c r="JJ52675"/>
      <c r="KX52675" s="23"/>
      <c r="KY52675" s="23"/>
    </row>
    <row r="52676" spans="36:311" x14ac:dyDescent="0.2">
      <c r="AJ52676" s="23"/>
      <c r="HH52676"/>
      <c r="IW52676" s="36"/>
      <c r="JI52676"/>
      <c r="JJ52676"/>
      <c r="KX52676" s="23"/>
      <c r="KY52676" s="23"/>
    </row>
    <row r="52677" spans="36:311" x14ac:dyDescent="0.2">
      <c r="AJ52677" s="23"/>
      <c r="HH52677"/>
      <c r="IW52677" s="36"/>
      <c r="JI52677"/>
      <c r="JJ52677"/>
      <c r="KX52677" s="23"/>
      <c r="KY52677" s="23"/>
    </row>
    <row r="52678" spans="36:311" x14ac:dyDescent="0.2">
      <c r="AJ52678" s="23"/>
      <c r="HH52678"/>
      <c r="IW52678" s="36"/>
      <c r="JI52678"/>
      <c r="JJ52678"/>
      <c r="KX52678" s="23"/>
      <c r="KY52678" s="23"/>
    </row>
    <row r="52679" spans="36:311" x14ac:dyDescent="0.2">
      <c r="AJ52679" s="23"/>
      <c r="HH52679"/>
      <c r="IW52679" s="36"/>
      <c r="JI52679"/>
      <c r="JJ52679"/>
      <c r="KX52679" s="23"/>
      <c r="KY52679" s="23"/>
    </row>
    <row r="52680" spans="36:311" x14ac:dyDescent="0.2">
      <c r="AJ52680" s="23"/>
      <c r="HH52680"/>
      <c r="IW52680" s="36"/>
      <c r="JI52680"/>
      <c r="JJ52680"/>
      <c r="KX52680" s="23"/>
      <c r="KY52680" s="23"/>
    </row>
    <row r="52681" spans="36:311" x14ac:dyDescent="0.2">
      <c r="AJ52681" s="23"/>
      <c r="HH52681"/>
      <c r="IW52681" s="36"/>
      <c r="JI52681"/>
      <c r="JJ52681"/>
      <c r="KX52681" s="23"/>
      <c r="KY52681" s="23"/>
    </row>
    <row r="52682" spans="36:311" x14ac:dyDescent="0.2">
      <c r="AJ52682" s="23"/>
      <c r="HH52682"/>
      <c r="IW52682" s="36"/>
      <c r="JI52682"/>
      <c r="JJ52682"/>
      <c r="KX52682" s="23"/>
      <c r="KY52682" s="23"/>
    </row>
    <row r="52683" spans="36:311" x14ac:dyDescent="0.2">
      <c r="AJ52683" s="23"/>
      <c r="HH52683"/>
      <c r="IW52683" s="36"/>
      <c r="JI52683"/>
      <c r="JJ52683"/>
      <c r="KX52683" s="23"/>
      <c r="KY52683" s="23"/>
    </row>
    <row r="52684" spans="36:311" x14ac:dyDescent="0.2">
      <c r="AJ52684" s="23"/>
      <c r="HH52684"/>
      <c r="IW52684" s="36"/>
      <c r="JI52684"/>
      <c r="JJ52684"/>
      <c r="KX52684" s="23"/>
      <c r="KY52684" s="23"/>
    </row>
    <row r="52685" spans="36:311" x14ac:dyDescent="0.2">
      <c r="AJ52685" s="23"/>
      <c r="HH52685"/>
      <c r="IW52685" s="36"/>
      <c r="JI52685"/>
      <c r="JJ52685"/>
      <c r="KX52685" s="23"/>
      <c r="KY52685" s="23"/>
    </row>
    <row r="52686" spans="36:311" x14ac:dyDescent="0.2">
      <c r="AJ52686" s="23"/>
      <c r="HH52686"/>
      <c r="IW52686" s="36"/>
      <c r="JI52686"/>
      <c r="JJ52686"/>
      <c r="KX52686" s="23"/>
      <c r="KY52686" s="23"/>
    </row>
    <row r="52687" spans="36:311" x14ac:dyDescent="0.2">
      <c r="AJ52687" s="23"/>
      <c r="HH52687"/>
      <c r="IW52687" s="36"/>
      <c r="JI52687"/>
      <c r="JJ52687"/>
      <c r="KX52687" s="23"/>
      <c r="KY52687" s="23"/>
    </row>
    <row r="52688" spans="36:311" x14ac:dyDescent="0.2">
      <c r="AJ52688" s="23"/>
      <c r="HH52688"/>
      <c r="IW52688" s="36"/>
      <c r="JI52688"/>
      <c r="JJ52688"/>
      <c r="KX52688" s="23"/>
      <c r="KY52688" s="23"/>
    </row>
    <row r="52689" spans="36:311" x14ac:dyDescent="0.2">
      <c r="AJ52689" s="23"/>
      <c r="HH52689"/>
      <c r="IW52689" s="36"/>
      <c r="JI52689"/>
      <c r="JJ52689"/>
      <c r="KX52689" s="23"/>
      <c r="KY52689" s="23"/>
    </row>
    <row r="52690" spans="36:311" x14ac:dyDescent="0.2">
      <c r="AJ52690" s="23"/>
      <c r="HH52690"/>
      <c r="IW52690" s="36"/>
      <c r="JI52690"/>
      <c r="JJ52690"/>
      <c r="KX52690" s="23"/>
      <c r="KY52690" s="23"/>
    </row>
    <row r="52691" spans="36:311" x14ac:dyDescent="0.2">
      <c r="AJ52691" s="23"/>
      <c r="HH52691"/>
      <c r="IW52691" s="36"/>
      <c r="JI52691"/>
      <c r="JJ52691"/>
      <c r="KX52691" s="23"/>
      <c r="KY52691" s="23"/>
    </row>
    <row r="52692" spans="36:311" x14ac:dyDescent="0.2">
      <c r="AJ52692" s="23"/>
      <c r="HH52692"/>
      <c r="IW52692" s="36"/>
      <c r="JI52692"/>
      <c r="JJ52692"/>
      <c r="KX52692" s="23"/>
      <c r="KY52692" s="23"/>
    </row>
    <row r="52693" spans="36:311" x14ac:dyDescent="0.2">
      <c r="AJ52693" s="23"/>
      <c r="HH52693"/>
      <c r="IW52693" s="36"/>
      <c r="JI52693"/>
      <c r="JJ52693"/>
      <c r="KX52693" s="23"/>
      <c r="KY52693" s="23"/>
    </row>
    <row r="52694" spans="36:311" x14ac:dyDescent="0.2">
      <c r="AJ52694" s="23"/>
      <c r="HH52694"/>
      <c r="IW52694" s="36"/>
      <c r="JI52694"/>
      <c r="JJ52694"/>
      <c r="KX52694" s="23"/>
      <c r="KY52694" s="23"/>
    </row>
    <row r="52695" spans="36:311" x14ac:dyDescent="0.2">
      <c r="AJ52695" s="23"/>
      <c r="HH52695"/>
      <c r="IW52695" s="36"/>
      <c r="JI52695"/>
      <c r="JJ52695"/>
      <c r="KX52695" s="23"/>
      <c r="KY52695" s="23"/>
    </row>
    <row r="52696" spans="36:311" x14ac:dyDescent="0.2">
      <c r="AJ52696" s="23"/>
      <c r="HH52696"/>
      <c r="IW52696" s="36"/>
      <c r="JI52696"/>
      <c r="JJ52696"/>
      <c r="KX52696" s="23"/>
      <c r="KY52696" s="23"/>
    </row>
    <row r="52697" spans="36:311" x14ac:dyDescent="0.2">
      <c r="AJ52697" s="23"/>
      <c r="HH52697"/>
      <c r="IW52697" s="36"/>
      <c r="JI52697"/>
      <c r="JJ52697"/>
      <c r="KX52697" s="23"/>
      <c r="KY52697" s="23"/>
    </row>
    <row r="52698" spans="36:311" x14ac:dyDescent="0.2">
      <c r="AJ52698" s="23"/>
      <c r="HH52698"/>
      <c r="IW52698" s="36"/>
      <c r="JI52698"/>
      <c r="JJ52698"/>
      <c r="KX52698" s="23"/>
      <c r="KY52698" s="23"/>
    </row>
    <row r="52699" spans="36:311" x14ac:dyDescent="0.2">
      <c r="AJ52699" s="23"/>
      <c r="HH52699"/>
      <c r="IW52699" s="36"/>
      <c r="JI52699"/>
      <c r="JJ52699"/>
      <c r="KX52699" s="23"/>
      <c r="KY52699" s="23"/>
    </row>
    <row r="52700" spans="36:311" x14ac:dyDescent="0.2">
      <c r="AJ52700" s="23"/>
      <c r="HH52700"/>
      <c r="IW52700" s="36"/>
      <c r="JI52700"/>
      <c r="JJ52700"/>
      <c r="KX52700" s="23"/>
      <c r="KY52700" s="23"/>
    </row>
    <row r="52701" spans="36:311" x14ac:dyDescent="0.2">
      <c r="AJ52701" s="23"/>
      <c r="HH52701"/>
      <c r="IW52701" s="36"/>
      <c r="JI52701"/>
      <c r="JJ52701"/>
      <c r="KX52701" s="23"/>
      <c r="KY52701" s="23"/>
    </row>
    <row r="52702" spans="36:311" x14ac:dyDescent="0.2">
      <c r="AJ52702" s="23"/>
      <c r="HH52702"/>
      <c r="IW52702" s="36"/>
      <c r="JI52702"/>
      <c r="JJ52702"/>
      <c r="KX52702" s="23"/>
      <c r="KY52702" s="23"/>
    </row>
    <row r="52703" spans="36:311" x14ac:dyDescent="0.2">
      <c r="AJ52703" s="23"/>
      <c r="HH52703"/>
      <c r="IW52703" s="36"/>
      <c r="JI52703"/>
      <c r="JJ52703"/>
      <c r="KX52703" s="23"/>
      <c r="KY52703" s="23"/>
    </row>
    <row r="52704" spans="36:311" x14ac:dyDescent="0.2">
      <c r="AJ52704" s="23"/>
      <c r="HH52704"/>
      <c r="IW52704" s="36"/>
      <c r="JI52704"/>
      <c r="JJ52704"/>
      <c r="KX52704" s="23"/>
      <c r="KY52704" s="23"/>
    </row>
    <row r="52705" spans="36:311" x14ac:dyDescent="0.2">
      <c r="AJ52705" s="23"/>
      <c r="HH52705"/>
      <c r="IW52705" s="36"/>
      <c r="JI52705"/>
      <c r="JJ52705"/>
      <c r="KX52705" s="23"/>
      <c r="KY52705" s="23"/>
    </row>
    <row r="52706" spans="36:311" x14ac:dyDescent="0.2">
      <c r="AJ52706" s="23"/>
      <c r="HH52706"/>
      <c r="IW52706" s="36"/>
      <c r="JI52706"/>
      <c r="JJ52706"/>
      <c r="KX52706" s="23"/>
      <c r="KY52706" s="23"/>
    </row>
    <row r="52707" spans="36:311" x14ac:dyDescent="0.2">
      <c r="AJ52707" s="23"/>
      <c r="HH52707"/>
      <c r="IW52707" s="36"/>
      <c r="JI52707"/>
      <c r="JJ52707"/>
      <c r="KX52707" s="23"/>
      <c r="KY52707" s="23"/>
    </row>
    <row r="52708" spans="36:311" x14ac:dyDescent="0.2">
      <c r="AJ52708" s="23"/>
      <c r="HH52708"/>
      <c r="IW52708" s="36"/>
      <c r="JI52708"/>
      <c r="JJ52708"/>
      <c r="KX52708" s="23"/>
      <c r="KY52708" s="23"/>
    </row>
    <row r="52709" spans="36:311" x14ac:dyDescent="0.2">
      <c r="AJ52709" s="23"/>
      <c r="HH52709"/>
      <c r="IW52709" s="36"/>
      <c r="JI52709"/>
      <c r="JJ52709"/>
      <c r="KX52709" s="23"/>
      <c r="KY52709" s="23"/>
    </row>
    <row r="52710" spans="36:311" x14ac:dyDescent="0.2">
      <c r="AJ52710" s="23"/>
      <c r="HH52710"/>
      <c r="IW52710" s="36"/>
      <c r="JI52710"/>
      <c r="JJ52710"/>
      <c r="KX52710" s="23"/>
      <c r="KY52710" s="23"/>
    </row>
    <row r="52711" spans="36:311" x14ac:dyDescent="0.2">
      <c r="AJ52711" s="23"/>
      <c r="HH52711"/>
      <c r="IW52711" s="36"/>
      <c r="JI52711"/>
      <c r="JJ52711"/>
      <c r="KX52711" s="23"/>
      <c r="KY52711" s="23"/>
    </row>
    <row r="52712" spans="36:311" x14ac:dyDescent="0.2">
      <c r="AJ52712" s="23"/>
      <c r="HH52712"/>
      <c r="IW52712" s="36"/>
      <c r="JI52712"/>
      <c r="JJ52712"/>
      <c r="KX52712" s="23"/>
      <c r="KY52712" s="23"/>
    </row>
    <row r="52713" spans="36:311" x14ac:dyDescent="0.2">
      <c r="AJ52713" s="23"/>
      <c r="HH52713"/>
      <c r="IW52713" s="36"/>
      <c r="JI52713"/>
      <c r="JJ52713"/>
      <c r="KX52713" s="23"/>
      <c r="KY52713" s="23"/>
    </row>
    <row r="52714" spans="36:311" x14ac:dyDescent="0.2">
      <c r="AJ52714" s="23"/>
      <c r="HH52714"/>
      <c r="IW52714" s="36"/>
      <c r="JI52714"/>
      <c r="JJ52714"/>
      <c r="KX52714" s="23"/>
      <c r="KY52714" s="23"/>
    </row>
    <row r="52715" spans="36:311" x14ac:dyDescent="0.2">
      <c r="AJ52715" s="23"/>
      <c r="HH52715"/>
      <c r="IW52715" s="36"/>
      <c r="JI52715"/>
      <c r="JJ52715"/>
      <c r="KX52715" s="23"/>
      <c r="KY52715" s="23"/>
    </row>
    <row r="52716" spans="36:311" x14ac:dyDescent="0.2">
      <c r="AJ52716" s="23"/>
      <c r="HH52716"/>
      <c r="IW52716" s="36"/>
      <c r="JI52716"/>
      <c r="JJ52716"/>
      <c r="KX52716" s="23"/>
      <c r="KY52716" s="23"/>
    </row>
    <row r="52717" spans="36:311" x14ac:dyDescent="0.2">
      <c r="AJ52717" s="23"/>
      <c r="HH52717"/>
      <c r="IW52717" s="36"/>
      <c r="JI52717"/>
      <c r="JJ52717"/>
      <c r="KX52717" s="23"/>
      <c r="KY52717" s="23"/>
    </row>
    <row r="52718" spans="36:311" x14ac:dyDescent="0.2">
      <c r="AJ52718" s="23"/>
      <c r="HH52718"/>
      <c r="IW52718" s="36"/>
      <c r="JI52718"/>
      <c r="JJ52718"/>
      <c r="KX52718" s="23"/>
      <c r="KY52718" s="23"/>
    </row>
    <row r="52719" spans="36:311" x14ac:dyDescent="0.2">
      <c r="AJ52719" s="23"/>
      <c r="HH52719"/>
      <c r="IW52719" s="36"/>
      <c r="JI52719"/>
      <c r="JJ52719"/>
      <c r="KX52719" s="23"/>
      <c r="KY52719" s="23"/>
    </row>
    <row r="52720" spans="36:311" x14ac:dyDescent="0.2">
      <c r="AJ52720" s="23"/>
      <c r="HH52720"/>
      <c r="IW52720" s="36"/>
      <c r="JI52720"/>
      <c r="JJ52720"/>
      <c r="KX52720" s="23"/>
      <c r="KY52720" s="23"/>
    </row>
    <row r="52721" spans="36:311" x14ac:dyDescent="0.2">
      <c r="AJ52721" s="23"/>
      <c r="HH52721"/>
      <c r="IW52721" s="36"/>
      <c r="JI52721"/>
      <c r="JJ52721"/>
      <c r="KX52721" s="23"/>
      <c r="KY52721" s="23"/>
    </row>
    <row r="52722" spans="36:311" x14ac:dyDescent="0.2">
      <c r="AJ52722" s="23"/>
      <c r="HH52722"/>
      <c r="IW52722" s="36"/>
      <c r="JI52722"/>
      <c r="JJ52722"/>
      <c r="KX52722" s="23"/>
      <c r="KY52722" s="23"/>
    </row>
    <row r="52723" spans="36:311" x14ac:dyDescent="0.2">
      <c r="AJ52723" s="23"/>
      <c r="HH52723"/>
      <c r="IW52723" s="36"/>
      <c r="JI52723"/>
      <c r="JJ52723"/>
      <c r="KX52723" s="23"/>
      <c r="KY52723" s="23"/>
    </row>
    <row r="52724" spans="36:311" x14ac:dyDescent="0.2">
      <c r="AJ52724" s="23"/>
      <c r="HH52724"/>
      <c r="IW52724" s="36"/>
      <c r="JI52724"/>
      <c r="JJ52724"/>
      <c r="KX52724" s="23"/>
      <c r="KY52724" s="23"/>
    </row>
    <row r="52725" spans="36:311" x14ac:dyDescent="0.2">
      <c r="AJ52725" s="23"/>
      <c r="HH52725"/>
      <c r="IW52725" s="36"/>
      <c r="JI52725"/>
      <c r="JJ52725"/>
      <c r="KX52725" s="23"/>
      <c r="KY52725" s="23"/>
    </row>
    <row r="52726" spans="36:311" x14ac:dyDescent="0.2">
      <c r="AJ52726" s="23"/>
      <c r="HH52726"/>
      <c r="IW52726" s="36"/>
      <c r="JI52726"/>
      <c r="JJ52726"/>
      <c r="KX52726" s="23"/>
      <c r="KY52726" s="23"/>
    </row>
    <row r="52727" spans="36:311" x14ac:dyDescent="0.2">
      <c r="AJ52727" s="23"/>
      <c r="HH52727"/>
      <c r="IW52727" s="36"/>
      <c r="JI52727"/>
      <c r="JJ52727"/>
      <c r="KX52727" s="23"/>
      <c r="KY52727" s="23"/>
    </row>
    <row r="52728" spans="36:311" x14ac:dyDescent="0.2">
      <c r="AJ52728" s="23"/>
      <c r="HH52728"/>
      <c r="IW52728" s="36"/>
      <c r="JI52728"/>
      <c r="JJ52728"/>
      <c r="KX52728" s="23"/>
      <c r="KY52728" s="23"/>
    </row>
    <row r="52729" spans="36:311" x14ac:dyDescent="0.2">
      <c r="AJ52729" s="23"/>
      <c r="HH52729"/>
      <c r="IW52729" s="36"/>
      <c r="JI52729"/>
      <c r="JJ52729"/>
      <c r="KX52729" s="23"/>
      <c r="KY52729" s="23"/>
    </row>
    <row r="52730" spans="36:311" x14ac:dyDescent="0.2">
      <c r="AJ52730" s="23"/>
      <c r="HH52730"/>
      <c r="IW52730" s="36"/>
      <c r="JI52730"/>
      <c r="JJ52730"/>
      <c r="KX52730" s="23"/>
      <c r="KY52730" s="23"/>
    </row>
    <row r="52731" spans="36:311" x14ac:dyDescent="0.2">
      <c r="AJ52731" s="23"/>
      <c r="HH52731"/>
      <c r="IW52731" s="36"/>
      <c r="JI52731"/>
      <c r="JJ52731"/>
      <c r="KX52731" s="23"/>
      <c r="KY52731" s="23"/>
    </row>
    <row r="52732" spans="36:311" x14ac:dyDescent="0.2">
      <c r="AJ52732" s="23"/>
      <c r="HH52732"/>
      <c r="IW52732" s="36"/>
      <c r="JI52732"/>
      <c r="JJ52732"/>
      <c r="KX52732" s="23"/>
      <c r="KY52732" s="23"/>
    </row>
    <row r="52733" spans="36:311" x14ac:dyDescent="0.2">
      <c r="AJ52733" s="23"/>
      <c r="HH52733"/>
      <c r="IW52733" s="36"/>
      <c r="JI52733"/>
      <c r="JJ52733"/>
      <c r="KX52733" s="23"/>
      <c r="KY52733" s="23"/>
    </row>
    <row r="52734" spans="36:311" x14ac:dyDescent="0.2">
      <c r="AJ52734" s="23"/>
      <c r="HH52734"/>
      <c r="IW52734" s="36"/>
      <c r="JI52734"/>
      <c r="JJ52734"/>
      <c r="KX52734" s="23"/>
      <c r="KY52734" s="23"/>
    </row>
    <row r="52735" spans="36:311" x14ac:dyDescent="0.2">
      <c r="AJ52735" s="23"/>
      <c r="HH52735"/>
      <c r="IW52735" s="36"/>
      <c r="JI52735"/>
      <c r="JJ52735"/>
      <c r="KX52735" s="23"/>
      <c r="KY52735" s="23"/>
    </row>
    <row r="52736" spans="36:311" x14ac:dyDescent="0.2">
      <c r="AJ52736" s="23"/>
      <c r="HH52736"/>
      <c r="IW52736" s="36"/>
      <c r="JI52736"/>
      <c r="JJ52736"/>
      <c r="KX52736" s="23"/>
      <c r="KY52736" s="23"/>
    </row>
    <row r="52737" spans="36:311" x14ac:dyDescent="0.2">
      <c r="AJ52737" s="23"/>
      <c r="HH52737"/>
      <c r="IW52737" s="36"/>
      <c r="JI52737"/>
      <c r="JJ52737"/>
      <c r="KX52737" s="23"/>
      <c r="KY52737" s="23"/>
    </row>
    <row r="52738" spans="36:311" x14ac:dyDescent="0.2">
      <c r="AJ52738" s="23"/>
      <c r="HH52738"/>
      <c r="IW52738" s="36"/>
      <c r="JI52738"/>
      <c r="JJ52738"/>
      <c r="KX52738" s="23"/>
      <c r="KY52738" s="23"/>
    </row>
    <row r="52739" spans="36:311" x14ac:dyDescent="0.2">
      <c r="AJ52739" s="23"/>
      <c r="HH52739"/>
      <c r="IW52739" s="36"/>
      <c r="JI52739"/>
      <c r="JJ52739"/>
      <c r="KX52739" s="23"/>
      <c r="KY52739" s="23"/>
    </row>
    <row r="52740" spans="36:311" x14ac:dyDescent="0.2">
      <c r="AJ52740" s="23"/>
      <c r="HH52740"/>
      <c r="IW52740" s="36"/>
      <c r="JI52740"/>
      <c r="JJ52740"/>
      <c r="KX52740" s="23"/>
      <c r="KY52740" s="23"/>
    </row>
    <row r="52741" spans="36:311" x14ac:dyDescent="0.2">
      <c r="AJ52741" s="23"/>
      <c r="HH52741"/>
      <c r="IW52741" s="36"/>
      <c r="JI52741"/>
      <c r="JJ52741"/>
      <c r="KX52741" s="23"/>
      <c r="KY52741" s="23"/>
    </row>
    <row r="52742" spans="36:311" x14ac:dyDescent="0.2">
      <c r="AJ52742" s="23"/>
      <c r="HH52742"/>
      <c r="IW52742" s="36"/>
      <c r="JI52742"/>
      <c r="JJ52742"/>
      <c r="KX52742" s="23"/>
      <c r="KY52742" s="23"/>
    </row>
    <row r="52743" spans="36:311" x14ac:dyDescent="0.2">
      <c r="AJ52743" s="23"/>
      <c r="HH52743"/>
      <c r="IW52743" s="36"/>
      <c r="JI52743"/>
      <c r="JJ52743"/>
      <c r="KX52743" s="23"/>
      <c r="KY52743" s="23"/>
    </row>
    <row r="52744" spans="36:311" x14ac:dyDescent="0.2">
      <c r="AJ52744" s="23"/>
      <c r="HH52744"/>
      <c r="IW52744" s="36"/>
      <c r="JI52744"/>
      <c r="JJ52744"/>
      <c r="KX52744" s="23"/>
      <c r="KY52744" s="23"/>
    </row>
    <row r="52745" spans="36:311" x14ac:dyDescent="0.2">
      <c r="AJ52745" s="23"/>
      <c r="HH52745"/>
      <c r="IW52745" s="36"/>
      <c r="JI52745"/>
      <c r="JJ52745"/>
      <c r="KX52745" s="23"/>
      <c r="KY52745" s="23"/>
    </row>
    <row r="52746" spans="36:311" x14ac:dyDescent="0.2">
      <c r="AJ52746" s="23"/>
      <c r="HH52746"/>
      <c r="IW52746" s="36"/>
      <c r="JI52746"/>
      <c r="JJ52746"/>
      <c r="KX52746" s="23"/>
      <c r="KY52746" s="23"/>
    </row>
    <row r="52747" spans="36:311" x14ac:dyDescent="0.2">
      <c r="AJ52747" s="23"/>
      <c r="HH52747"/>
      <c r="IW52747" s="36"/>
      <c r="JI52747"/>
      <c r="JJ52747"/>
      <c r="KX52747" s="23"/>
      <c r="KY52747" s="23"/>
    </row>
    <row r="52748" spans="36:311" x14ac:dyDescent="0.2">
      <c r="AJ52748" s="23"/>
      <c r="HH52748"/>
      <c r="IW52748" s="36"/>
      <c r="JI52748"/>
      <c r="JJ52748"/>
      <c r="KX52748" s="23"/>
      <c r="KY52748" s="23"/>
    </row>
    <row r="52749" spans="36:311" x14ac:dyDescent="0.2">
      <c r="AJ52749" s="23"/>
      <c r="HH52749"/>
      <c r="IW52749" s="36"/>
      <c r="JI52749"/>
      <c r="JJ52749"/>
      <c r="KX52749" s="23"/>
      <c r="KY52749" s="23"/>
    </row>
    <row r="52750" spans="36:311" x14ac:dyDescent="0.2">
      <c r="AJ52750" s="23"/>
      <c r="HH52750"/>
      <c r="IW52750" s="36"/>
      <c r="JI52750"/>
      <c r="JJ52750"/>
      <c r="KX52750" s="23"/>
      <c r="KY52750" s="23"/>
    </row>
    <row r="52751" spans="36:311" x14ac:dyDescent="0.2">
      <c r="AJ52751" s="23"/>
      <c r="HH52751"/>
      <c r="IW52751" s="36"/>
      <c r="JI52751"/>
      <c r="JJ52751"/>
      <c r="KX52751" s="23"/>
      <c r="KY52751" s="23"/>
    </row>
    <row r="52752" spans="36:311" x14ac:dyDescent="0.2">
      <c r="AJ52752" s="23"/>
      <c r="HH52752"/>
      <c r="IW52752" s="36"/>
      <c r="JI52752"/>
      <c r="JJ52752"/>
      <c r="KX52752" s="23"/>
      <c r="KY52752" s="23"/>
    </row>
    <row r="52753" spans="36:311" x14ac:dyDescent="0.2">
      <c r="AJ52753" s="23"/>
      <c r="HH52753"/>
      <c r="IW52753" s="36"/>
      <c r="JI52753"/>
      <c r="JJ52753"/>
      <c r="KX52753" s="23"/>
      <c r="KY52753" s="23"/>
    </row>
    <row r="52754" spans="36:311" x14ac:dyDescent="0.2">
      <c r="AJ52754" s="23"/>
      <c r="HH52754"/>
      <c r="IW52754" s="36"/>
      <c r="JI52754"/>
      <c r="JJ52754"/>
      <c r="KX52754" s="23"/>
      <c r="KY52754" s="23"/>
    </row>
    <row r="52755" spans="36:311" x14ac:dyDescent="0.2">
      <c r="AJ52755" s="23"/>
      <c r="HH52755"/>
      <c r="IW52755" s="36"/>
      <c r="JI52755"/>
      <c r="JJ52755"/>
      <c r="KX52755" s="23"/>
      <c r="KY52755" s="23"/>
    </row>
    <row r="52756" spans="36:311" x14ac:dyDescent="0.2">
      <c r="AJ52756" s="23"/>
      <c r="HH52756"/>
      <c r="IW52756" s="36"/>
      <c r="JI52756"/>
      <c r="JJ52756"/>
      <c r="KX52756" s="23"/>
      <c r="KY52756" s="23"/>
    </row>
    <row r="52757" spans="36:311" x14ac:dyDescent="0.2">
      <c r="AJ52757" s="23"/>
      <c r="HH52757"/>
      <c r="IW52757" s="36"/>
      <c r="JI52757"/>
      <c r="JJ52757"/>
      <c r="KX52757" s="23"/>
      <c r="KY52757" s="23"/>
    </row>
    <row r="52758" spans="36:311" x14ac:dyDescent="0.2">
      <c r="AJ52758" s="23"/>
      <c r="HH52758"/>
      <c r="IW52758" s="36"/>
      <c r="JI52758"/>
      <c r="JJ52758"/>
      <c r="KX52758" s="23"/>
      <c r="KY52758" s="23"/>
    </row>
    <row r="52759" spans="36:311" x14ac:dyDescent="0.2">
      <c r="AJ52759" s="23"/>
      <c r="HH52759"/>
      <c r="IW52759" s="36"/>
      <c r="JI52759"/>
      <c r="JJ52759"/>
      <c r="KX52759" s="23"/>
      <c r="KY52759" s="23"/>
    </row>
    <row r="52760" spans="36:311" x14ac:dyDescent="0.2">
      <c r="AJ52760" s="23"/>
      <c r="HH52760"/>
      <c r="IW52760" s="36"/>
      <c r="JI52760"/>
      <c r="JJ52760"/>
      <c r="KX52760" s="23"/>
      <c r="KY52760" s="23"/>
    </row>
    <row r="52761" spans="36:311" x14ac:dyDescent="0.2">
      <c r="AJ52761" s="23"/>
      <c r="HH52761"/>
      <c r="IW52761" s="36"/>
      <c r="JI52761"/>
      <c r="JJ52761"/>
      <c r="KX52761" s="23"/>
      <c r="KY52761" s="23"/>
    </row>
    <row r="52762" spans="36:311" x14ac:dyDescent="0.2">
      <c r="AJ52762" s="23"/>
      <c r="HH52762"/>
      <c r="IW52762" s="36"/>
      <c r="JI52762"/>
      <c r="JJ52762"/>
      <c r="KX52762" s="23"/>
      <c r="KY52762" s="23"/>
    </row>
    <row r="52763" spans="36:311" x14ac:dyDescent="0.2">
      <c r="AJ52763" s="23"/>
      <c r="HH52763"/>
      <c r="IW52763" s="36"/>
      <c r="JI52763"/>
      <c r="JJ52763"/>
      <c r="KX52763" s="23"/>
      <c r="KY52763" s="23"/>
    </row>
    <row r="52764" spans="36:311" x14ac:dyDescent="0.2">
      <c r="AJ52764" s="23"/>
      <c r="HH52764"/>
      <c r="IW52764" s="36"/>
      <c r="JI52764"/>
      <c r="JJ52764"/>
      <c r="KX52764" s="23"/>
      <c r="KY52764" s="23"/>
    </row>
    <row r="52765" spans="36:311" x14ac:dyDescent="0.2">
      <c r="AJ52765" s="23"/>
      <c r="HH52765"/>
      <c r="IW52765" s="36"/>
      <c r="JI52765"/>
      <c r="JJ52765"/>
      <c r="KX52765" s="23"/>
      <c r="KY52765" s="23"/>
    </row>
    <row r="52766" spans="36:311" x14ac:dyDescent="0.2">
      <c r="AJ52766" s="23"/>
      <c r="HH52766"/>
      <c r="IW52766" s="36"/>
      <c r="JI52766"/>
      <c r="JJ52766"/>
      <c r="KX52766" s="23"/>
      <c r="KY52766" s="23"/>
    </row>
    <row r="52767" spans="36:311" x14ac:dyDescent="0.2">
      <c r="AJ52767" s="23"/>
      <c r="HH52767"/>
      <c r="IW52767" s="36"/>
      <c r="JI52767"/>
      <c r="JJ52767"/>
      <c r="KX52767" s="23"/>
      <c r="KY52767" s="23"/>
    </row>
    <row r="52768" spans="36:311" x14ac:dyDescent="0.2">
      <c r="AJ52768" s="23"/>
      <c r="HH52768"/>
      <c r="IW52768" s="36"/>
      <c r="JI52768"/>
      <c r="JJ52768"/>
      <c r="KX52768" s="23"/>
      <c r="KY52768" s="23"/>
    </row>
    <row r="52769" spans="36:311" x14ac:dyDescent="0.2">
      <c r="AJ52769" s="23"/>
      <c r="HH52769"/>
      <c r="IW52769" s="36"/>
      <c r="JI52769"/>
      <c r="JJ52769"/>
      <c r="KX52769" s="23"/>
      <c r="KY52769" s="23"/>
    </row>
    <row r="52770" spans="36:311" x14ac:dyDescent="0.2">
      <c r="AJ52770" s="23"/>
      <c r="HH52770"/>
      <c r="IW52770" s="36"/>
      <c r="JI52770"/>
      <c r="JJ52770"/>
      <c r="KX52770" s="23"/>
      <c r="KY52770" s="23"/>
    </row>
    <row r="52771" spans="36:311" x14ac:dyDescent="0.2">
      <c r="AJ52771" s="23"/>
      <c r="HH52771"/>
      <c r="IW52771" s="36"/>
      <c r="JI52771"/>
      <c r="JJ52771"/>
      <c r="KX52771" s="23"/>
      <c r="KY52771" s="23"/>
    </row>
    <row r="52772" spans="36:311" x14ac:dyDescent="0.2">
      <c r="AJ52772" s="23"/>
      <c r="HH52772"/>
      <c r="IW52772" s="36"/>
      <c r="JI52772"/>
      <c r="JJ52772"/>
      <c r="KX52772" s="23"/>
      <c r="KY52772" s="23"/>
    </row>
    <row r="52773" spans="36:311" x14ac:dyDescent="0.2">
      <c r="AJ52773" s="23"/>
      <c r="HH52773"/>
      <c r="IW52773" s="36"/>
      <c r="JI52773"/>
      <c r="JJ52773"/>
      <c r="KX52773" s="23"/>
      <c r="KY52773" s="23"/>
    </row>
    <row r="52774" spans="36:311" x14ac:dyDescent="0.2">
      <c r="AJ52774" s="23"/>
      <c r="HH52774"/>
      <c r="IW52774" s="36"/>
      <c r="JI52774"/>
      <c r="JJ52774"/>
      <c r="KX52774" s="23"/>
      <c r="KY52774" s="23"/>
    </row>
    <row r="52775" spans="36:311" x14ac:dyDescent="0.2">
      <c r="AJ52775" s="23"/>
      <c r="HH52775"/>
      <c r="IW52775" s="36"/>
      <c r="JI52775"/>
      <c r="JJ52775"/>
      <c r="KX52775" s="23"/>
      <c r="KY52775" s="23"/>
    </row>
    <row r="52776" spans="36:311" x14ac:dyDescent="0.2">
      <c r="AJ52776" s="23"/>
      <c r="HH52776"/>
      <c r="IW52776" s="36"/>
      <c r="JI52776"/>
      <c r="JJ52776"/>
      <c r="KX52776" s="23"/>
      <c r="KY52776" s="23"/>
    </row>
    <row r="52777" spans="36:311" x14ac:dyDescent="0.2">
      <c r="AJ52777" s="23"/>
      <c r="HH52777"/>
      <c r="IW52777" s="36"/>
      <c r="JI52777"/>
      <c r="JJ52777"/>
      <c r="KX52777" s="23"/>
      <c r="KY52777" s="23"/>
    </row>
    <row r="52778" spans="36:311" x14ac:dyDescent="0.2">
      <c r="AJ52778" s="23"/>
      <c r="HH52778"/>
      <c r="IW52778" s="36"/>
      <c r="JI52778"/>
      <c r="JJ52778"/>
      <c r="KX52778" s="23"/>
      <c r="KY52778" s="23"/>
    </row>
    <row r="52779" spans="36:311" x14ac:dyDescent="0.2">
      <c r="AJ52779" s="23"/>
      <c r="HH52779"/>
      <c r="IW52779" s="36"/>
      <c r="JI52779"/>
      <c r="JJ52779"/>
      <c r="KX52779" s="23"/>
      <c r="KY52779" s="23"/>
    </row>
    <row r="52780" spans="36:311" x14ac:dyDescent="0.2">
      <c r="AJ52780" s="23"/>
      <c r="HH52780"/>
      <c r="IW52780" s="36"/>
      <c r="JI52780"/>
      <c r="JJ52780"/>
      <c r="KX52780" s="23"/>
      <c r="KY52780" s="23"/>
    </row>
    <row r="52781" spans="36:311" x14ac:dyDescent="0.2">
      <c r="AJ52781" s="23"/>
      <c r="HH52781"/>
      <c r="IW52781" s="36"/>
      <c r="JI52781"/>
      <c r="JJ52781"/>
      <c r="KX52781" s="23"/>
      <c r="KY52781" s="23"/>
    </row>
    <row r="52782" spans="36:311" x14ac:dyDescent="0.2">
      <c r="AJ52782" s="23"/>
      <c r="HH52782"/>
      <c r="IW52782" s="36"/>
      <c r="JI52782"/>
      <c r="JJ52782"/>
      <c r="KX52782" s="23"/>
      <c r="KY52782" s="23"/>
    </row>
    <row r="52783" spans="36:311" x14ac:dyDescent="0.2">
      <c r="AJ52783" s="23"/>
      <c r="HH52783"/>
      <c r="IW52783" s="36"/>
      <c r="JI52783"/>
      <c r="JJ52783"/>
      <c r="KX52783" s="23"/>
      <c r="KY52783" s="23"/>
    </row>
    <row r="52784" spans="36:311" x14ac:dyDescent="0.2">
      <c r="AJ52784" s="23"/>
      <c r="HH52784"/>
      <c r="IW52784" s="36"/>
      <c r="JI52784"/>
      <c r="JJ52784"/>
      <c r="KX52784" s="23"/>
      <c r="KY52784" s="23"/>
    </row>
    <row r="52785" spans="36:311" x14ac:dyDescent="0.2">
      <c r="AJ52785" s="23"/>
      <c r="HH52785"/>
      <c r="IW52785" s="36"/>
      <c r="JI52785"/>
      <c r="JJ52785"/>
      <c r="KX52785" s="23"/>
      <c r="KY52785" s="23"/>
    </row>
    <row r="52786" spans="36:311" x14ac:dyDescent="0.2">
      <c r="AJ52786" s="23"/>
      <c r="HH52786"/>
      <c r="IW52786" s="36"/>
      <c r="JI52786"/>
      <c r="JJ52786"/>
      <c r="KX52786" s="23"/>
      <c r="KY52786" s="23"/>
    </row>
    <row r="52787" spans="36:311" x14ac:dyDescent="0.2">
      <c r="AJ52787" s="23"/>
      <c r="HH52787"/>
      <c r="IW52787" s="36"/>
      <c r="JI52787"/>
      <c r="JJ52787"/>
      <c r="KX52787" s="23"/>
      <c r="KY52787" s="23"/>
    </row>
    <row r="52788" spans="36:311" x14ac:dyDescent="0.2">
      <c r="AJ52788" s="23"/>
      <c r="HH52788"/>
      <c r="IW52788" s="36"/>
      <c r="JI52788"/>
      <c r="JJ52788"/>
      <c r="KX52788" s="23"/>
      <c r="KY52788" s="23"/>
    </row>
    <row r="52789" spans="36:311" x14ac:dyDescent="0.2">
      <c r="AJ52789" s="23"/>
      <c r="HH52789"/>
      <c r="IW52789" s="36"/>
      <c r="JI52789"/>
      <c r="JJ52789"/>
      <c r="KX52789" s="23"/>
      <c r="KY52789" s="23"/>
    </row>
    <row r="52790" spans="36:311" x14ac:dyDescent="0.2">
      <c r="AJ52790" s="23"/>
      <c r="HH52790"/>
      <c r="IW52790" s="36"/>
      <c r="JI52790"/>
      <c r="JJ52790"/>
      <c r="KX52790" s="23"/>
      <c r="KY52790" s="23"/>
    </row>
    <row r="52791" spans="36:311" x14ac:dyDescent="0.2">
      <c r="AJ52791" s="23"/>
      <c r="HH52791"/>
      <c r="IW52791" s="36"/>
      <c r="JI52791"/>
      <c r="JJ52791"/>
      <c r="KX52791" s="23"/>
      <c r="KY52791" s="23"/>
    </row>
    <row r="52792" spans="36:311" x14ac:dyDescent="0.2">
      <c r="AJ52792" s="23"/>
      <c r="HH52792"/>
      <c r="IW52792" s="36"/>
      <c r="JI52792"/>
      <c r="JJ52792"/>
      <c r="KX52792" s="23"/>
      <c r="KY52792" s="23"/>
    </row>
    <row r="52793" spans="36:311" x14ac:dyDescent="0.2">
      <c r="AJ52793" s="23"/>
      <c r="HH52793"/>
      <c r="IW52793" s="36"/>
      <c r="JI52793"/>
      <c r="JJ52793"/>
      <c r="KX52793" s="23"/>
      <c r="KY52793" s="23"/>
    </row>
    <row r="52794" spans="36:311" x14ac:dyDescent="0.2">
      <c r="AJ52794" s="23"/>
      <c r="HH52794"/>
      <c r="IW52794" s="36"/>
      <c r="JI52794"/>
      <c r="JJ52794"/>
      <c r="KX52794" s="23"/>
      <c r="KY52794" s="23"/>
    </row>
    <row r="52795" spans="36:311" x14ac:dyDescent="0.2">
      <c r="AJ52795" s="23"/>
      <c r="HH52795"/>
      <c r="IW52795" s="36"/>
      <c r="JI52795"/>
      <c r="JJ52795"/>
      <c r="KX52795" s="23"/>
      <c r="KY52795" s="23"/>
    </row>
    <row r="52796" spans="36:311" x14ac:dyDescent="0.2">
      <c r="AJ52796" s="23"/>
      <c r="HH52796"/>
      <c r="IW52796" s="36"/>
      <c r="JI52796"/>
      <c r="JJ52796"/>
      <c r="KX52796" s="23"/>
      <c r="KY52796" s="23"/>
    </row>
    <row r="52797" spans="36:311" x14ac:dyDescent="0.2">
      <c r="AJ52797" s="23"/>
      <c r="HH52797"/>
      <c r="IW52797" s="36"/>
      <c r="JI52797"/>
      <c r="JJ52797"/>
      <c r="KX52797" s="23"/>
      <c r="KY52797" s="23"/>
    </row>
    <row r="52798" spans="36:311" x14ac:dyDescent="0.2">
      <c r="AJ52798" s="23"/>
      <c r="HH52798"/>
      <c r="IW52798" s="36"/>
      <c r="JI52798"/>
      <c r="JJ52798"/>
      <c r="KX52798" s="23"/>
      <c r="KY52798" s="23"/>
    </row>
    <row r="52799" spans="36:311" x14ac:dyDescent="0.2">
      <c r="AJ52799" s="23"/>
      <c r="HH52799"/>
      <c r="IW52799" s="36"/>
      <c r="JI52799"/>
      <c r="JJ52799"/>
      <c r="KX52799" s="23"/>
      <c r="KY52799" s="23"/>
    </row>
    <row r="52800" spans="36:311" x14ac:dyDescent="0.2">
      <c r="AJ52800" s="23"/>
      <c r="HH52800"/>
      <c r="IW52800" s="36"/>
      <c r="JI52800"/>
      <c r="JJ52800"/>
      <c r="KX52800" s="23"/>
      <c r="KY52800" s="23"/>
    </row>
    <row r="52801" spans="36:311" x14ac:dyDescent="0.2">
      <c r="AJ52801" s="23"/>
      <c r="HH52801"/>
      <c r="IW52801" s="36"/>
      <c r="JI52801"/>
      <c r="JJ52801"/>
      <c r="KX52801" s="23"/>
      <c r="KY52801" s="23"/>
    </row>
    <row r="52802" spans="36:311" x14ac:dyDescent="0.2">
      <c r="AJ52802" s="23"/>
      <c r="HH52802"/>
      <c r="IW52802" s="36"/>
      <c r="JI52802"/>
      <c r="JJ52802"/>
      <c r="KX52802" s="23"/>
      <c r="KY52802" s="23"/>
    </row>
    <row r="52803" spans="36:311" x14ac:dyDescent="0.2">
      <c r="AJ52803" s="23"/>
      <c r="HH52803"/>
      <c r="IW52803" s="36"/>
      <c r="JI52803"/>
      <c r="JJ52803"/>
      <c r="KX52803" s="23"/>
      <c r="KY52803" s="23"/>
    </row>
    <row r="52804" spans="36:311" x14ac:dyDescent="0.2">
      <c r="AJ52804" s="23"/>
      <c r="HH52804"/>
      <c r="IW52804" s="36"/>
      <c r="JI52804"/>
      <c r="JJ52804"/>
      <c r="KX52804" s="23"/>
      <c r="KY52804" s="23"/>
    </row>
    <row r="52805" spans="36:311" x14ac:dyDescent="0.2">
      <c r="AJ52805" s="23"/>
      <c r="HH52805"/>
      <c r="IW52805" s="36"/>
      <c r="JI52805"/>
      <c r="JJ52805"/>
      <c r="KX52805" s="23"/>
      <c r="KY52805" s="23"/>
    </row>
    <row r="52806" spans="36:311" x14ac:dyDescent="0.2">
      <c r="AJ52806" s="23"/>
      <c r="HH52806"/>
      <c r="IW52806" s="36"/>
      <c r="JI52806"/>
      <c r="JJ52806"/>
      <c r="KX52806" s="23"/>
      <c r="KY52806" s="23"/>
    </row>
    <row r="52807" spans="36:311" x14ac:dyDescent="0.2">
      <c r="AJ52807" s="23"/>
      <c r="HH52807"/>
      <c r="IW52807" s="36"/>
      <c r="JI52807"/>
      <c r="JJ52807"/>
      <c r="KX52807" s="23"/>
      <c r="KY52807" s="23"/>
    </row>
    <row r="52808" spans="36:311" x14ac:dyDescent="0.2">
      <c r="AJ52808" s="23"/>
      <c r="HH52808"/>
      <c r="IW52808" s="36"/>
      <c r="JI52808"/>
      <c r="JJ52808"/>
      <c r="KX52808" s="23"/>
      <c r="KY52808" s="23"/>
    </row>
    <row r="52809" spans="36:311" x14ac:dyDescent="0.2">
      <c r="AJ52809" s="23"/>
      <c r="HH52809"/>
      <c r="IW52809" s="36"/>
      <c r="JI52809"/>
      <c r="JJ52809"/>
      <c r="KX52809" s="23"/>
      <c r="KY52809" s="23"/>
    </row>
    <row r="52810" spans="36:311" x14ac:dyDescent="0.2">
      <c r="AJ52810" s="23"/>
      <c r="HH52810"/>
      <c r="IW52810" s="36"/>
      <c r="JI52810"/>
      <c r="JJ52810"/>
      <c r="KX52810" s="23"/>
      <c r="KY52810" s="23"/>
    </row>
    <row r="52811" spans="36:311" x14ac:dyDescent="0.2">
      <c r="AJ52811" s="23"/>
      <c r="HH52811"/>
      <c r="IW52811" s="36"/>
      <c r="JI52811"/>
      <c r="JJ52811"/>
      <c r="KX52811" s="23"/>
      <c r="KY52811" s="23"/>
    </row>
    <row r="52812" spans="36:311" x14ac:dyDescent="0.2">
      <c r="AJ52812" s="23"/>
      <c r="HH52812"/>
      <c r="IW52812" s="36"/>
      <c r="JI52812"/>
      <c r="JJ52812"/>
      <c r="KX52812" s="23"/>
      <c r="KY52812" s="23"/>
    </row>
    <row r="52813" spans="36:311" x14ac:dyDescent="0.2">
      <c r="AJ52813" s="23"/>
      <c r="HH52813"/>
      <c r="IW52813" s="36"/>
      <c r="JI52813"/>
      <c r="JJ52813"/>
      <c r="KX52813" s="23"/>
      <c r="KY52813" s="23"/>
    </row>
    <row r="52814" spans="36:311" x14ac:dyDescent="0.2">
      <c r="AJ52814" s="23"/>
      <c r="HH52814"/>
      <c r="IW52814" s="36"/>
      <c r="JI52814"/>
      <c r="JJ52814"/>
      <c r="KX52814" s="23"/>
      <c r="KY52814" s="23"/>
    </row>
    <row r="52815" spans="36:311" x14ac:dyDescent="0.2">
      <c r="AJ52815" s="23"/>
      <c r="HH52815"/>
      <c r="IW52815" s="36"/>
      <c r="JI52815"/>
      <c r="JJ52815"/>
      <c r="KX52815" s="23"/>
      <c r="KY52815" s="23"/>
    </row>
    <row r="52816" spans="36:311" x14ac:dyDescent="0.2">
      <c r="AJ52816" s="23"/>
      <c r="HH52816"/>
      <c r="IW52816" s="36"/>
      <c r="JI52816"/>
      <c r="JJ52816"/>
      <c r="KX52816" s="23"/>
      <c r="KY52816" s="23"/>
    </row>
    <row r="52817" spans="36:311" x14ac:dyDescent="0.2">
      <c r="AJ52817" s="23"/>
      <c r="HH52817"/>
      <c r="IW52817" s="36"/>
      <c r="JI52817"/>
      <c r="JJ52817"/>
      <c r="KX52817" s="23"/>
      <c r="KY52817" s="23"/>
    </row>
    <row r="52818" spans="36:311" x14ac:dyDescent="0.2">
      <c r="AJ52818" s="23"/>
      <c r="HH52818"/>
      <c r="IW52818" s="36"/>
      <c r="JI52818"/>
      <c r="JJ52818"/>
      <c r="KX52818" s="23"/>
      <c r="KY52818" s="23"/>
    </row>
    <row r="52819" spans="36:311" x14ac:dyDescent="0.2">
      <c r="AJ52819" s="23"/>
      <c r="HH52819"/>
      <c r="IW52819" s="36"/>
      <c r="JI52819"/>
      <c r="JJ52819"/>
      <c r="KX52819" s="23"/>
      <c r="KY52819" s="23"/>
    </row>
    <row r="52820" spans="36:311" x14ac:dyDescent="0.2">
      <c r="AJ52820" s="23"/>
      <c r="HH52820"/>
      <c r="IW52820" s="36"/>
      <c r="JI52820"/>
      <c r="JJ52820"/>
      <c r="KX52820" s="23"/>
      <c r="KY52820" s="23"/>
    </row>
    <row r="52821" spans="36:311" x14ac:dyDescent="0.2">
      <c r="AJ52821" s="23"/>
      <c r="HH52821"/>
      <c r="IW52821" s="36"/>
      <c r="JI52821"/>
      <c r="JJ52821"/>
      <c r="KX52821" s="23"/>
      <c r="KY52821" s="23"/>
    </row>
    <row r="52822" spans="36:311" x14ac:dyDescent="0.2">
      <c r="AJ52822" s="23"/>
      <c r="HH52822"/>
      <c r="IW52822" s="36"/>
      <c r="JI52822"/>
      <c r="JJ52822"/>
      <c r="KX52822" s="23"/>
      <c r="KY52822" s="23"/>
    </row>
    <row r="52823" spans="36:311" x14ac:dyDescent="0.2">
      <c r="AJ52823" s="23"/>
      <c r="HH52823"/>
      <c r="IW52823" s="36"/>
      <c r="JI52823"/>
      <c r="JJ52823"/>
      <c r="KX52823" s="23"/>
      <c r="KY52823" s="23"/>
    </row>
    <row r="52824" spans="36:311" x14ac:dyDescent="0.2">
      <c r="AJ52824" s="23"/>
      <c r="HH52824"/>
      <c r="IW52824" s="36"/>
      <c r="JI52824"/>
      <c r="JJ52824"/>
      <c r="KX52824" s="23"/>
      <c r="KY52824" s="23"/>
    </row>
    <row r="52825" spans="36:311" x14ac:dyDescent="0.2">
      <c r="AJ52825" s="23"/>
      <c r="HH52825"/>
      <c r="IW52825" s="36"/>
      <c r="JI52825"/>
      <c r="JJ52825"/>
      <c r="KX52825" s="23"/>
      <c r="KY52825" s="23"/>
    </row>
    <row r="52826" spans="36:311" x14ac:dyDescent="0.2">
      <c r="AJ52826" s="23"/>
      <c r="HH52826"/>
      <c r="IW52826" s="36"/>
      <c r="JI52826"/>
      <c r="JJ52826"/>
      <c r="KX52826" s="23"/>
      <c r="KY52826" s="23"/>
    </row>
    <row r="52827" spans="36:311" x14ac:dyDescent="0.2">
      <c r="AJ52827" s="23"/>
      <c r="HH52827"/>
      <c r="IW52827" s="36"/>
      <c r="JI52827"/>
      <c r="JJ52827"/>
      <c r="KX52827" s="23"/>
      <c r="KY52827" s="23"/>
    </row>
    <row r="52828" spans="36:311" x14ac:dyDescent="0.2">
      <c r="AJ52828" s="23"/>
      <c r="HH52828"/>
      <c r="IW52828" s="36"/>
      <c r="JI52828"/>
      <c r="JJ52828"/>
      <c r="KX52828" s="23"/>
      <c r="KY52828" s="23"/>
    </row>
    <row r="52829" spans="36:311" x14ac:dyDescent="0.2">
      <c r="AJ52829" s="23"/>
      <c r="HH52829"/>
      <c r="IW52829" s="36"/>
      <c r="JI52829"/>
      <c r="JJ52829"/>
      <c r="KX52829" s="23"/>
      <c r="KY52829" s="23"/>
    </row>
    <row r="52830" spans="36:311" x14ac:dyDescent="0.2">
      <c r="AJ52830" s="23"/>
      <c r="HH52830"/>
      <c r="IW52830" s="36"/>
      <c r="JI52830"/>
      <c r="JJ52830"/>
      <c r="KX52830" s="23"/>
      <c r="KY52830" s="23"/>
    </row>
    <row r="52831" spans="36:311" x14ac:dyDescent="0.2">
      <c r="AJ52831" s="23"/>
      <c r="HH52831"/>
      <c r="IW52831" s="36"/>
      <c r="JI52831"/>
      <c r="JJ52831"/>
      <c r="KX52831" s="23"/>
      <c r="KY52831" s="23"/>
    </row>
    <row r="52832" spans="36:311" x14ac:dyDescent="0.2">
      <c r="AJ52832" s="23"/>
      <c r="HH52832"/>
      <c r="IW52832" s="36"/>
      <c r="JI52832"/>
      <c r="JJ52832"/>
      <c r="KX52832" s="23"/>
      <c r="KY52832" s="23"/>
    </row>
    <row r="52833" spans="36:311" x14ac:dyDescent="0.2">
      <c r="AJ52833" s="23"/>
      <c r="HH52833"/>
      <c r="IW52833" s="36"/>
      <c r="JI52833"/>
      <c r="JJ52833"/>
      <c r="KX52833" s="23"/>
      <c r="KY52833" s="23"/>
    </row>
    <row r="52834" spans="36:311" x14ac:dyDescent="0.2">
      <c r="AJ52834" s="23"/>
      <c r="HH52834"/>
      <c r="IW52834" s="36"/>
      <c r="JI52834"/>
      <c r="JJ52834"/>
      <c r="KX52834" s="23"/>
      <c r="KY52834" s="23"/>
    </row>
    <row r="52835" spans="36:311" x14ac:dyDescent="0.2">
      <c r="AJ52835" s="23"/>
      <c r="HH52835"/>
      <c r="IW52835" s="36"/>
      <c r="JI52835"/>
      <c r="JJ52835"/>
      <c r="KX52835" s="23"/>
      <c r="KY52835" s="23"/>
    </row>
    <row r="52836" spans="36:311" x14ac:dyDescent="0.2">
      <c r="AJ52836" s="23"/>
      <c r="HH52836"/>
      <c r="IW52836" s="36"/>
      <c r="JI52836"/>
      <c r="JJ52836"/>
      <c r="KX52836" s="23"/>
      <c r="KY52836" s="23"/>
    </row>
    <row r="52837" spans="36:311" x14ac:dyDescent="0.2">
      <c r="AJ52837" s="23"/>
      <c r="HH52837"/>
      <c r="IW52837" s="36"/>
      <c r="JI52837"/>
      <c r="JJ52837"/>
      <c r="KX52837" s="23"/>
      <c r="KY52837" s="23"/>
    </row>
    <row r="52838" spans="36:311" x14ac:dyDescent="0.2">
      <c r="AJ52838" s="23"/>
      <c r="HH52838"/>
      <c r="IW52838" s="36"/>
      <c r="JI52838"/>
      <c r="JJ52838"/>
      <c r="KX52838" s="23"/>
      <c r="KY52838" s="23"/>
    </row>
    <row r="52839" spans="36:311" x14ac:dyDescent="0.2">
      <c r="AJ52839" s="23"/>
      <c r="HH52839"/>
      <c r="IW52839" s="36"/>
      <c r="JI52839"/>
      <c r="JJ52839"/>
      <c r="KX52839" s="23"/>
      <c r="KY52839" s="23"/>
    </row>
    <row r="52840" spans="36:311" x14ac:dyDescent="0.2">
      <c r="AJ52840" s="23"/>
      <c r="HH52840"/>
      <c r="IW52840" s="36"/>
      <c r="JI52840"/>
      <c r="JJ52840"/>
      <c r="KX52840" s="23"/>
      <c r="KY52840" s="23"/>
    </row>
    <row r="52841" spans="36:311" x14ac:dyDescent="0.2">
      <c r="AJ52841" s="23"/>
      <c r="HH52841"/>
      <c r="IW52841" s="36"/>
      <c r="JI52841"/>
      <c r="JJ52841"/>
      <c r="KX52841" s="23"/>
      <c r="KY52841" s="23"/>
    </row>
    <row r="52842" spans="36:311" x14ac:dyDescent="0.2">
      <c r="AJ52842" s="23"/>
      <c r="HH52842"/>
      <c r="IW52842" s="36"/>
      <c r="JI52842"/>
      <c r="JJ52842"/>
      <c r="KX52842" s="23"/>
      <c r="KY52842" s="23"/>
    </row>
    <row r="52843" spans="36:311" x14ac:dyDescent="0.2">
      <c r="AJ52843" s="23"/>
      <c r="HH52843"/>
      <c r="IW52843" s="36"/>
      <c r="JI52843"/>
      <c r="JJ52843"/>
      <c r="KX52843" s="23"/>
      <c r="KY52843" s="23"/>
    </row>
    <row r="52844" spans="36:311" x14ac:dyDescent="0.2">
      <c r="AJ52844" s="23"/>
      <c r="HH52844"/>
      <c r="IW52844" s="36"/>
      <c r="JI52844"/>
      <c r="JJ52844"/>
      <c r="KX52844" s="23"/>
      <c r="KY52844" s="23"/>
    </row>
    <row r="52845" spans="36:311" x14ac:dyDescent="0.2">
      <c r="AJ52845" s="23"/>
      <c r="HH52845"/>
      <c r="IW52845" s="36"/>
      <c r="JI52845"/>
      <c r="JJ52845"/>
      <c r="KX52845" s="23"/>
      <c r="KY52845" s="23"/>
    </row>
    <row r="52846" spans="36:311" x14ac:dyDescent="0.2">
      <c r="AJ52846" s="23"/>
      <c r="HH52846"/>
      <c r="IW52846" s="36"/>
      <c r="JI52846"/>
      <c r="JJ52846"/>
      <c r="KX52846" s="23"/>
      <c r="KY52846" s="23"/>
    </row>
    <row r="52847" spans="36:311" x14ac:dyDescent="0.2">
      <c r="AJ52847" s="23"/>
      <c r="HH52847"/>
      <c r="IW52847" s="36"/>
      <c r="JI52847"/>
      <c r="JJ52847"/>
      <c r="KX52847" s="23"/>
      <c r="KY52847" s="23"/>
    </row>
    <row r="52848" spans="36:311" x14ac:dyDescent="0.2">
      <c r="AJ52848" s="23"/>
      <c r="HH52848"/>
      <c r="IW52848" s="36"/>
      <c r="JI52848"/>
      <c r="JJ52848"/>
      <c r="KX52848" s="23"/>
      <c r="KY52848" s="23"/>
    </row>
    <row r="52849" spans="36:311" x14ac:dyDescent="0.2">
      <c r="AJ52849" s="23"/>
      <c r="HH52849"/>
      <c r="IW52849" s="36"/>
      <c r="JI52849"/>
      <c r="JJ52849"/>
      <c r="KX52849" s="23"/>
      <c r="KY52849" s="23"/>
    </row>
    <row r="52850" spans="36:311" x14ac:dyDescent="0.2">
      <c r="AJ52850" s="23"/>
      <c r="HH52850"/>
      <c r="IW52850" s="36"/>
      <c r="JI52850"/>
      <c r="JJ52850"/>
      <c r="KX52850" s="23"/>
      <c r="KY52850" s="23"/>
    </row>
    <row r="52851" spans="36:311" x14ac:dyDescent="0.2">
      <c r="AJ52851" s="23"/>
      <c r="HH52851"/>
      <c r="IW52851" s="36"/>
      <c r="JI52851"/>
      <c r="JJ52851"/>
      <c r="KX52851" s="23"/>
      <c r="KY52851" s="23"/>
    </row>
    <row r="52852" spans="36:311" x14ac:dyDescent="0.2">
      <c r="AJ52852" s="23"/>
      <c r="HH52852"/>
      <c r="IW52852" s="36"/>
      <c r="JI52852"/>
      <c r="JJ52852"/>
      <c r="KX52852" s="23"/>
      <c r="KY52852" s="23"/>
    </row>
    <row r="52853" spans="36:311" x14ac:dyDescent="0.2">
      <c r="AJ52853" s="23"/>
      <c r="HH52853"/>
      <c r="IW52853" s="36"/>
      <c r="JI52853"/>
      <c r="JJ52853"/>
      <c r="KX52853" s="23"/>
      <c r="KY52853" s="23"/>
    </row>
    <row r="52854" spans="36:311" x14ac:dyDescent="0.2">
      <c r="AJ52854" s="23"/>
      <c r="HH52854"/>
      <c r="IW52854" s="36"/>
      <c r="JI52854"/>
      <c r="JJ52854"/>
      <c r="KX52854" s="23"/>
      <c r="KY52854" s="23"/>
    </row>
    <row r="52855" spans="36:311" x14ac:dyDescent="0.2">
      <c r="AJ52855" s="23"/>
      <c r="HH52855"/>
      <c r="IW52855" s="36"/>
      <c r="JI52855"/>
      <c r="JJ52855"/>
      <c r="KX52855" s="23"/>
      <c r="KY52855" s="23"/>
    </row>
    <row r="52856" spans="36:311" x14ac:dyDescent="0.2">
      <c r="AJ52856" s="23"/>
      <c r="HH52856"/>
      <c r="IW52856" s="36"/>
      <c r="JI52856"/>
      <c r="JJ52856"/>
      <c r="KX52856" s="23"/>
      <c r="KY52856" s="23"/>
    </row>
    <row r="52857" spans="36:311" x14ac:dyDescent="0.2">
      <c r="AJ52857" s="23"/>
      <c r="HH52857"/>
      <c r="IW52857" s="36"/>
      <c r="JI52857"/>
      <c r="JJ52857"/>
      <c r="KX52857" s="23"/>
      <c r="KY52857" s="23"/>
    </row>
    <row r="52858" spans="36:311" x14ac:dyDescent="0.2">
      <c r="AJ52858" s="23"/>
      <c r="HH52858"/>
      <c r="IW52858" s="36"/>
      <c r="JI52858"/>
      <c r="JJ52858"/>
      <c r="KX52858" s="23"/>
      <c r="KY52858" s="23"/>
    </row>
    <row r="52859" spans="36:311" x14ac:dyDescent="0.2">
      <c r="AJ52859" s="23"/>
      <c r="HH52859"/>
      <c r="IW52859" s="36"/>
      <c r="JI52859"/>
      <c r="JJ52859"/>
      <c r="KX52859" s="23"/>
      <c r="KY52859" s="23"/>
    </row>
    <row r="52860" spans="36:311" x14ac:dyDescent="0.2">
      <c r="AJ52860" s="23"/>
      <c r="HH52860"/>
      <c r="IW52860" s="36"/>
      <c r="JI52860"/>
      <c r="JJ52860"/>
      <c r="KX52860" s="23"/>
      <c r="KY52860" s="23"/>
    </row>
    <row r="52861" spans="36:311" x14ac:dyDescent="0.2">
      <c r="AJ52861" s="23"/>
      <c r="HH52861"/>
      <c r="IW52861" s="36"/>
      <c r="JI52861"/>
      <c r="JJ52861"/>
      <c r="KX52861" s="23"/>
      <c r="KY52861" s="23"/>
    </row>
    <row r="52862" spans="36:311" x14ac:dyDescent="0.2">
      <c r="AJ52862" s="23"/>
      <c r="HH52862"/>
      <c r="IW52862" s="36"/>
      <c r="JI52862"/>
      <c r="JJ52862"/>
      <c r="KX52862" s="23"/>
      <c r="KY52862" s="23"/>
    </row>
    <row r="52863" spans="36:311" x14ac:dyDescent="0.2">
      <c r="AJ52863" s="23"/>
      <c r="HH52863"/>
      <c r="IW52863" s="36"/>
      <c r="JI52863"/>
      <c r="JJ52863"/>
      <c r="KX52863" s="23"/>
      <c r="KY52863" s="23"/>
    </row>
    <row r="52864" spans="36:311" x14ac:dyDescent="0.2">
      <c r="AJ52864" s="23"/>
      <c r="HH52864"/>
      <c r="IW52864" s="36"/>
      <c r="JI52864"/>
      <c r="JJ52864"/>
      <c r="KX52864" s="23"/>
      <c r="KY52864" s="23"/>
    </row>
    <row r="52865" spans="36:311" x14ac:dyDescent="0.2">
      <c r="AJ52865" s="23"/>
      <c r="HH52865"/>
      <c r="IW52865" s="36"/>
      <c r="JI52865"/>
      <c r="JJ52865"/>
      <c r="KX52865" s="23"/>
      <c r="KY52865" s="23"/>
    </row>
    <row r="52866" spans="36:311" x14ac:dyDescent="0.2">
      <c r="AJ52866" s="23"/>
      <c r="HH52866"/>
      <c r="IW52866" s="36"/>
      <c r="JI52866"/>
      <c r="JJ52866"/>
      <c r="KX52866" s="23"/>
      <c r="KY52866" s="23"/>
    </row>
    <row r="52867" spans="36:311" x14ac:dyDescent="0.2">
      <c r="AJ52867" s="23"/>
      <c r="HH52867"/>
      <c r="IW52867" s="36"/>
      <c r="JI52867"/>
      <c r="JJ52867"/>
      <c r="KX52867" s="23"/>
      <c r="KY52867" s="23"/>
    </row>
    <row r="52868" spans="36:311" x14ac:dyDescent="0.2">
      <c r="AJ52868" s="23"/>
      <c r="HH52868"/>
      <c r="IW52868" s="36"/>
      <c r="JI52868"/>
      <c r="JJ52868"/>
      <c r="KX52868" s="23"/>
      <c r="KY52868" s="23"/>
    </row>
    <row r="52869" spans="36:311" x14ac:dyDescent="0.2">
      <c r="AJ52869" s="23"/>
      <c r="HH52869"/>
      <c r="IW52869" s="36"/>
      <c r="JI52869"/>
      <c r="JJ52869"/>
      <c r="KX52869" s="23"/>
      <c r="KY52869" s="23"/>
    </row>
    <row r="52870" spans="36:311" x14ac:dyDescent="0.2">
      <c r="AJ52870" s="23"/>
      <c r="HH52870"/>
      <c r="IW52870" s="36"/>
      <c r="JI52870"/>
      <c r="JJ52870"/>
      <c r="KX52870" s="23"/>
      <c r="KY52870" s="23"/>
    </row>
    <row r="52871" spans="36:311" x14ac:dyDescent="0.2">
      <c r="AJ52871" s="23"/>
      <c r="HH52871"/>
      <c r="IW52871" s="36"/>
      <c r="JI52871"/>
      <c r="JJ52871"/>
      <c r="KX52871" s="23"/>
      <c r="KY52871" s="23"/>
    </row>
    <row r="52872" spans="36:311" x14ac:dyDescent="0.2">
      <c r="AJ52872" s="23"/>
      <c r="HH52872"/>
      <c r="IW52872" s="36"/>
      <c r="JI52872"/>
      <c r="JJ52872"/>
      <c r="KX52872" s="23"/>
      <c r="KY52872" s="23"/>
    </row>
    <row r="52873" spans="36:311" x14ac:dyDescent="0.2">
      <c r="AJ52873" s="23"/>
      <c r="HH52873"/>
      <c r="IW52873" s="36"/>
      <c r="JI52873"/>
      <c r="JJ52873"/>
      <c r="KX52873" s="23"/>
      <c r="KY52873" s="23"/>
    </row>
    <row r="52874" spans="36:311" x14ac:dyDescent="0.2">
      <c r="AJ52874" s="23"/>
      <c r="HH52874"/>
      <c r="IW52874" s="36"/>
      <c r="JI52874"/>
      <c r="JJ52874"/>
      <c r="KX52874" s="23"/>
      <c r="KY52874" s="23"/>
    </row>
    <row r="52875" spans="36:311" x14ac:dyDescent="0.2">
      <c r="AJ52875" s="23"/>
      <c r="HH52875"/>
      <c r="IW52875" s="36"/>
      <c r="JI52875"/>
      <c r="JJ52875"/>
      <c r="KX52875" s="23"/>
      <c r="KY52875" s="23"/>
    </row>
    <row r="52876" spans="36:311" x14ac:dyDescent="0.2">
      <c r="AJ52876" s="23"/>
      <c r="HH52876"/>
      <c r="IW52876" s="36"/>
      <c r="JI52876"/>
      <c r="JJ52876"/>
      <c r="KX52876" s="23"/>
      <c r="KY52876" s="23"/>
    </row>
    <row r="52877" spans="36:311" x14ac:dyDescent="0.2">
      <c r="AJ52877" s="23"/>
      <c r="HH52877"/>
      <c r="IW52877" s="36"/>
      <c r="JI52877"/>
      <c r="JJ52877"/>
      <c r="KX52877" s="23"/>
      <c r="KY52877" s="23"/>
    </row>
    <row r="52878" spans="36:311" x14ac:dyDescent="0.2">
      <c r="AJ52878" s="23"/>
      <c r="HH52878"/>
      <c r="IW52878" s="36"/>
      <c r="JI52878"/>
      <c r="JJ52878"/>
      <c r="KX52878" s="23"/>
      <c r="KY52878" s="23"/>
    </row>
    <row r="52879" spans="36:311" x14ac:dyDescent="0.2">
      <c r="AJ52879" s="23"/>
      <c r="HH52879"/>
      <c r="IW52879" s="36"/>
      <c r="JI52879"/>
      <c r="JJ52879"/>
      <c r="KX52879" s="23"/>
      <c r="KY52879" s="23"/>
    </row>
    <row r="52880" spans="36:311" x14ac:dyDescent="0.2">
      <c r="AJ52880" s="23"/>
      <c r="HH52880"/>
      <c r="IW52880" s="36"/>
      <c r="JI52880"/>
      <c r="JJ52880"/>
      <c r="KX52880" s="23"/>
      <c r="KY52880" s="23"/>
    </row>
    <row r="52881" spans="36:311" x14ac:dyDescent="0.2">
      <c r="AJ52881" s="23"/>
      <c r="HH52881"/>
      <c r="IW52881" s="36"/>
      <c r="JI52881"/>
      <c r="JJ52881"/>
      <c r="KX52881" s="23"/>
      <c r="KY52881" s="23"/>
    </row>
    <row r="52882" spans="36:311" x14ac:dyDescent="0.2">
      <c r="AJ52882" s="23"/>
      <c r="HH52882"/>
      <c r="IW52882" s="36"/>
      <c r="JI52882"/>
      <c r="JJ52882"/>
      <c r="KX52882" s="23"/>
      <c r="KY52882" s="23"/>
    </row>
    <row r="52883" spans="36:311" x14ac:dyDescent="0.2">
      <c r="AJ52883" s="23"/>
      <c r="HH52883"/>
      <c r="IW52883" s="36"/>
      <c r="JI52883"/>
      <c r="JJ52883"/>
      <c r="KX52883" s="23"/>
      <c r="KY52883" s="23"/>
    </row>
    <row r="52884" spans="36:311" x14ac:dyDescent="0.2">
      <c r="AJ52884" s="23"/>
      <c r="HH52884"/>
      <c r="IW52884" s="36"/>
      <c r="JI52884"/>
      <c r="JJ52884"/>
      <c r="KX52884" s="23"/>
      <c r="KY52884" s="23"/>
    </row>
    <row r="52885" spans="36:311" x14ac:dyDescent="0.2">
      <c r="AJ52885" s="23"/>
      <c r="HH52885"/>
      <c r="IW52885" s="36"/>
      <c r="JI52885"/>
      <c r="JJ52885"/>
      <c r="KX52885" s="23"/>
      <c r="KY52885" s="23"/>
    </row>
    <row r="52886" spans="36:311" x14ac:dyDescent="0.2">
      <c r="AJ52886" s="23"/>
      <c r="HH52886"/>
      <c r="IW52886" s="36"/>
      <c r="JI52886"/>
      <c r="JJ52886"/>
      <c r="KX52886" s="23"/>
      <c r="KY52886" s="23"/>
    </row>
    <row r="52887" spans="36:311" x14ac:dyDescent="0.2">
      <c r="AJ52887" s="23"/>
      <c r="HH52887"/>
      <c r="IW52887" s="36"/>
      <c r="JI52887"/>
      <c r="JJ52887"/>
      <c r="KX52887" s="23"/>
      <c r="KY52887" s="23"/>
    </row>
    <row r="52888" spans="36:311" x14ac:dyDescent="0.2">
      <c r="AJ52888" s="23"/>
      <c r="HH52888"/>
      <c r="IW52888" s="36"/>
      <c r="JI52888"/>
      <c r="JJ52888"/>
      <c r="KX52888" s="23"/>
      <c r="KY52888" s="23"/>
    </row>
    <row r="52889" spans="36:311" x14ac:dyDescent="0.2">
      <c r="AJ52889" s="23"/>
      <c r="HH52889"/>
      <c r="IW52889" s="36"/>
      <c r="JI52889"/>
      <c r="JJ52889"/>
      <c r="KX52889" s="23"/>
      <c r="KY52889" s="23"/>
    </row>
    <row r="52890" spans="36:311" x14ac:dyDescent="0.2">
      <c r="AJ52890" s="23"/>
      <c r="HH52890"/>
      <c r="IW52890" s="36"/>
      <c r="JI52890"/>
      <c r="JJ52890"/>
      <c r="KX52890" s="23"/>
      <c r="KY52890" s="23"/>
    </row>
    <row r="52891" spans="36:311" x14ac:dyDescent="0.2">
      <c r="AJ52891" s="23"/>
      <c r="HH52891"/>
      <c r="IW52891" s="36"/>
      <c r="JI52891"/>
      <c r="JJ52891"/>
      <c r="KX52891" s="23"/>
      <c r="KY52891" s="23"/>
    </row>
    <row r="52892" spans="36:311" x14ac:dyDescent="0.2">
      <c r="AJ52892" s="23"/>
      <c r="HH52892"/>
      <c r="IW52892" s="36"/>
      <c r="JI52892"/>
      <c r="JJ52892"/>
      <c r="KX52892" s="23"/>
      <c r="KY52892" s="23"/>
    </row>
    <row r="52893" spans="36:311" x14ac:dyDescent="0.2">
      <c r="AJ52893" s="23"/>
      <c r="HH52893"/>
      <c r="IW52893" s="36"/>
      <c r="JI52893"/>
      <c r="JJ52893"/>
      <c r="KX52893" s="23"/>
      <c r="KY52893" s="23"/>
    </row>
    <row r="52894" spans="36:311" x14ac:dyDescent="0.2">
      <c r="AJ52894" s="23"/>
      <c r="HH52894"/>
      <c r="IW52894" s="36"/>
      <c r="JI52894"/>
      <c r="JJ52894"/>
      <c r="KX52894" s="23"/>
      <c r="KY52894" s="23"/>
    </row>
    <row r="52895" spans="36:311" x14ac:dyDescent="0.2">
      <c r="AJ52895" s="23"/>
      <c r="HH52895"/>
      <c r="IW52895" s="36"/>
      <c r="JI52895"/>
      <c r="JJ52895"/>
      <c r="KX52895" s="23"/>
      <c r="KY52895" s="23"/>
    </row>
    <row r="52896" spans="36:311" x14ac:dyDescent="0.2">
      <c r="AJ52896" s="23"/>
      <c r="HH52896"/>
      <c r="IW52896" s="36"/>
      <c r="JI52896"/>
      <c r="JJ52896"/>
      <c r="KX52896" s="23"/>
      <c r="KY52896" s="23"/>
    </row>
    <row r="52897" spans="36:311" x14ac:dyDescent="0.2">
      <c r="AJ52897" s="23"/>
      <c r="HH52897"/>
      <c r="IW52897" s="36"/>
      <c r="JI52897"/>
      <c r="JJ52897"/>
      <c r="KX52897" s="23"/>
      <c r="KY52897" s="23"/>
    </row>
    <row r="52898" spans="36:311" x14ac:dyDescent="0.2">
      <c r="AJ52898" s="23"/>
      <c r="HH52898"/>
      <c r="IW52898" s="36"/>
      <c r="JI52898"/>
      <c r="JJ52898"/>
      <c r="KX52898" s="23"/>
      <c r="KY52898" s="23"/>
    </row>
    <row r="52899" spans="36:311" x14ac:dyDescent="0.2">
      <c r="AJ52899" s="23"/>
      <c r="HH52899"/>
      <c r="IW52899" s="36"/>
      <c r="JI52899"/>
      <c r="JJ52899"/>
      <c r="KX52899" s="23"/>
      <c r="KY52899" s="23"/>
    </row>
    <row r="52900" spans="36:311" x14ac:dyDescent="0.2">
      <c r="AJ52900" s="23"/>
      <c r="HH52900"/>
      <c r="IW52900" s="36"/>
      <c r="JI52900"/>
      <c r="JJ52900"/>
      <c r="KX52900" s="23"/>
      <c r="KY52900" s="23"/>
    </row>
    <row r="52901" spans="36:311" x14ac:dyDescent="0.2">
      <c r="AJ52901" s="23"/>
      <c r="HH52901"/>
      <c r="IW52901" s="36"/>
      <c r="JI52901"/>
      <c r="JJ52901"/>
      <c r="KX52901" s="23"/>
      <c r="KY52901" s="23"/>
    </row>
    <row r="52902" spans="36:311" x14ac:dyDescent="0.2">
      <c r="AJ52902" s="23"/>
      <c r="HH52902"/>
      <c r="IW52902" s="36"/>
      <c r="JI52902"/>
      <c r="JJ52902"/>
      <c r="KX52902" s="23"/>
      <c r="KY52902" s="23"/>
    </row>
    <row r="52903" spans="36:311" x14ac:dyDescent="0.2">
      <c r="AJ52903" s="23"/>
      <c r="HH52903"/>
      <c r="IW52903" s="36"/>
      <c r="JI52903"/>
      <c r="JJ52903"/>
      <c r="KX52903" s="23"/>
      <c r="KY52903" s="23"/>
    </row>
    <row r="52904" spans="36:311" x14ac:dyDescent="0.2">
      <c r="AJ52904" s="23"/>
      <c r="HH52904"/>
      <c r="IW52904" s="36"/>
      <c r="JI52904"/>
      <c r="JJ52904"/>
      <c r="KX52904" s="23"/>
      <c r="KY52904" s="23"/>
    </row>
    <row r="52905" spans="36:311" x14ac:dyDescent="0.2">
      <c r="AJ52905" s="23"/>
      <c r="HH52905"/>
      <c r="IW52905" s="36"/>
      <c r="JI52905"/>
      <c r="JJ52905"/>
      <c r="KX52905" s="23"/>
      <c r="KY52905" s="23"/>
    </row>
    <row r="52906" spans="36:311" x14ac:dyDescent="0.2">
      <c r="AJ52906" s="23"/>
      <c r="HH52906"/>
      <c r="IW52906" s="36"/>
      <c r="JI52906"/>
      <c r="JJ52906"/>
      <c r="KX52906" s="23"/>
      <c r="KY52906" s="23"/>
    </row>
    <row r="52907" spans="36:311" x14ac:dyDescent="0.2">
      <c r="AJ52907" s="23"/>
      <c r="HH52907"/>
      <c r="IW52907" s="36"/>
      <c r="JI52907"/>
      <c r="JJ52907"/>
      <c r="KX52907" s="23"/>
      <c r="KY52907" s="23"/>
    </row>
    <row r="52908" spans="36:311" x14ac:dyDescent="0.2">
      <c r="AJ52908" s="23"/>
      <c r="HH52908"/>
      <c r="IW52908" s="36"/>
      <c r="JI52908"/>
      <c r="JJ52908"/>
      <c r="KX52908" s="23"/>
      <c r="KY52908" s="23"/>
    </row>
    <row r="52909" spans="36:311" x14ac:dyDescent="0.2">
      <c r="AJ52909" s="23"/>
      <c r="HH52909"/>
      <c r="IW52909" s="36"/>
      <c r="JI52909"/>
      <c r="JJ52909"/>
      <c r="KX52909" s="23"/>
      <c r="KY52909" s="23"/>
    </row>
    <row r="52910" spans="36:311" x14ac:dyDescent="0.2">
      <c r="AJ52910" s="23"/>
      <c r="HH52910"/>
      <c r="IW52910" s="36"/>
      <c r="JI52910"/>
      <c r="JJ52910"/>
      <c r="KX52910" s="23"/>
      <c r="KY52910" s="23"/>
    </row>
    <row r="52911" spans="36:311" x14ac:dyDescent="0.2">
      <c r="AJ52911" s="23"/>
      <c r="HH52911"/>
      <c r="IW52911" s="36"/>
      <c r="JI52911"/>
      <c r="JJ52911"/>
      <c r="KX52911" s="23"/>
      <c r="KY52911" s="23"/>
    </row>
    <row r="52912" spans="36:311" x14ac:dyDescent="0.2">
      <c r="AJ52912" s="23"/>
      <c r="HH52912"/>
      <c r="IW52912" s="36"/>
      <c r="JI52912"/>
      <c r="JJ52912"/>
      <c r="KX52912" s="23"/>
      <c r="KY52912" s="23"/>
    </row>
    <row r="52913" spans="36:311" x14ac:dyDescent="0.2">
      <c r="AJ52913" s="23"/>
      <c r="HH52913"/>
      <c r="IW52913" s="36"/>
      <c r="JI52913"/>
      <c r="JJ52913"/>
      <c r="KX52913" s="23"/>
      <c r="KY52913" s="23"/>
    </row>
    <row r="52914" spans="36:311" x14ac:dyDescent="0.2">
      <c r="AJ52914" s="23"/>
      <c r="HH52914"/>
      <c r="IW52914" s="36"/>
      <c r="JI52914"/>
      <c r="JJ52914"/>
      <c r="KX52914" s="23"/>
      <c r="KY52914" s="23"/>
    </row>
    <row r="52915" spans="36:311" x14ac:dyDescent="0.2">
      <c r="AJ52915" s="23"/>
      <c r="HH52915"/>
      <c r="IW52915" s="36"/>
      <c r="JI52915"/>
      <c r="JJ52915"/>
      <c r="KX52915" s="23"/>
      <c r="KY52915" s="23"/>
    </row>
    <row r="52916" spans="36:311" x14ac:dyDescent="0.2">
      <c r="AJ52916" s="23"/>
      <c r="HH52916"/>
      <c r="IW52916" s="36"/>
      <c r="JI52916"/>
      <c r="JJ52916"/>
      <c r="KX52916" s="23"/>
      <c r="KY52916" s="23"/>
    </row>
    <row r="52917" spans="36:311" x14ac:dyDescent="0.2">
      <c r="AJ52917" s="23"/>
      <c r="HH52917"/>
      <c r="IW52917" s="36"/>
      <c r="JI52917"/>
      <c r="JJ52917"/>
      <c r="KX52917" s="23"/>
      <c r="KY52917" s="23"/>
    </row>
    <row r="52918" spans="36:311" x14ac:dyDescent="0.2">
      <c r="AJ52918" s="23"/>
      <c r="HH52918"/>
      <c r="IW52918" s="36"/>
      <c r="JI52918"/>
      <c r="JJ52918"/>
      <c r="KX52918" s="23"/>
      <c r="KY52918" s="23"/>
    </row>
    <row r="52919" spans="36:311" x14ac:dyDescent="0.2">
      <c r="AJ52919" s="23"/>
      <c r="HH52919"/>
      <c r="IW52919" s="36"/>
      <c r="JI52919"/>
      <c r="JJ52919"/>
      <c r="KX52919" s="23"/>
      <c r="KY52919" s="23"/>
    </row>
    <row r="52920" spans="36:311" x14ac:dyDescent="0.2">
      <c r="AJ52920" s="23"/>
      <c r="HH52920"/>
      <c r="IW52920" s="36"/>
      <c r="JI52920"/>
      <c r="JJ52920"/>
      <c r="KX52920" s="23"/>
      <c r="KY52920" s="23"/>
    </row>
    <row r="52921" spans="36:311" x14ac:dyDescent="0.2">
      <c r="AJ52921" s="23"/>
      <c r="HH52921"/>
      <c r="IW52921" s="36"/>
      <c r="JI52921"/>
      <c r="JJ52921"/>
      <c r="KX52921" s="23"/>
      <c r="KY52921" s="23"/>
    </row>
    <row r="52922" spans="36:311" x14ac:dyDescent="0.2">
      <c r="AJ52922" s="23"/>
      <c r="HH52922"/>
      <c r="IW52922" s="36"/>
      <c r="JI52922"/>
      <c r="JJ52922"/>
      <c r="KX52922" s="23"/>
      <c r="KY52922" s="23"/>
    </row>
    <row r="52923" spans="36:311" x14ac:dyDescent="0.2">
      <c r="AJ52923" s="23"/>
      <c r="HH52923"/>
      <c r="IW52923" s="36"/>
      <c r="JI52923"/>
      <c r="JJ52923"/>
      <c r="KX52923" s="23"/>
      <c r="KY52923" s="23"/>
    </row>
    <row r="52924" spans="36:311" x14ac:dyDescent="0.2">
      <c r="AJ52924" s="23"/>
      <c r="HH52924"/>
      <c r="IW52924" s="36"/>
      <c r="JI52924"/>
      <c r="JJ52924"/>
      <c r="KX52924" s="23"/>
      <c r="KY52924" s="23"/>
    </row>
    <row r="52925" spans="36:311" x14ac:dyDescent="0.2">
      <c r="AJ52925" s="23"/>
      <c r="HH52925"/>
      <c r="IW52925" s="36"/>
      <c r="JI52925"/>
      <c r="JJ52925"/>
      <c r="KX52925" s="23"/>
      <c r="KY52925" s="23"/>
    </row>
    <row r="52926" spans="36:311" x14ac:dyDescent="0.2">
      <c r="AJ52926" s="23"/>
      <c r="HH52926"/>
      <c r="IW52926" s="36"/>
      <c r="JI52926"/>
      <c r="JJ52926"/>
      <c r="KX52926" s="23"/>
      <c r="KY52926" s="23"/>
    </row>
    <row r="52927" spans="36:311" x14ac:dyDescent="0.2">
      <c r="AJ52927" s="23"/>
      <c r="HH52927"/>
      <c r="IW52927" s="36"/>
      <c r="JI52927"/>
      <c r="JJ52927"/>
      <c r="KX52927" s="23"/>
      <c r="KY52927" s="23"/>
    </row>
    <row r="52928" spans="36:311" x14ac:dyDescent="0.2">
      <c r="AJ52928" s="23"/>
      <c r="HH52928"/>
      <c r="IW52928" s="36"/>
      <c r="JI52928"/>
      <c r="JJ52928"/>
      <c r="KX52928" s="23"/>
      <c r="KY52928" s="23"/>
    </row>
    <row r="52929" spans="36:311" x14ac:dyDescent="0.2">
      <c r="AJ52929" s="23"/>
      <c r="HH52929"/>
      <c r="IW52929" s="36"/>
      <c r="JI52929"/>
      <c r="JJ52929"/>
      <c r="KX52929" s="23"/>
      <c r="KY52929" s="23"/>
    </row>
    <row r="52930" spans="36:311" x14ac:dyDescent="0.2">
      <c r="AJ52930" s="23"/>
      <c r="HH52930"/>
      <c r="IW52930" s="36"/>
      <c r="JI52930"/>
      <c r="JJ52930"/>
      <c r="KX52930" s="23"/>
      <c r="KY52930" s="23"/>
    </row>
    <row r="52931" spans="36:311" x14ac:dyDescent="0.2">
      <c r="AJ52931" s="23"/>
      <c r="HH52931"/>
      <c r="IW52931" s="36"/>
      <c r="JI52931"/>
      <c r="JJ52931"/>
      <c r="KX52931" s="23"/>
      <c r="KY52931" s="23"/>
    </row>
    <row r="52932" spans="36:311" x14ac:dyDescent="0.2">
      <c r="AJ52932" s="23"/>
      <c r="HH52932"/>
      <c r="IW52932" s="36"/>
      <c r="JI52932"/>
      <c r="JJ52932"/>
      <c r="KX52932" s="23"/>
      <c r="KY52932" s="23"/>
    </row>
    <row r="52933" spans="36:311" x14ac:dyDescent="0.2">
      <c r="AJ52933" s="23"/>
      <c r="HH52933"/>
      <c r="IW52933" s="36"/>
      <c r="JI52933"/>
      <c r="JJ52933"/>
      <c r="KX52933" s="23"/>
      <c r="KY52933" s="23"/>
    </row>
    <row r="52934" spans="36:311" x14ac:dyDescent="0.2">
      <c r="AJ52934" s="23"/>
      <c r="HH52934"/>
      <c r="IW52934" s="36"/>
      <c r="JI52934"/>
      <c r="JJ52934"/>
      <c r="KX52934" s="23"/>
      <c r="KY52934" s="23"/>
    </row>
    <row r="52935" spans="36:311" x14ac:dyDescent="0.2">
      <c r="AJ52935" s="23"/>
      <c r="HH52935"/>
      <c r="IW52935" s="36"/>
      <c r="JI52935"/>
      <c r="JJ52935"/>
      <c r="KX52935" s="23"/>
      <c r="KY52935" s="23"/>
    </row>
    <row r="52936" spans="36:311" x14ac:dyDescent="0.2">
      <c r="AJ52936" s="23"/>
      <c r="HH52936"/>
      <c r="IW52936" s="36"/>
      <c r="JI52936"/>
      <c r="JJ52936"/>
      <c r="KX52936" s="23"/>
      <c r="KY52936" s="23"/>
    </row>
    <row r="52937" spans="36:311" x14ac:dyDescent="0.2">
      <c r="AJ52937" s="23"/>
      <c r="HH52937"/>
      <c r="IW52937" s="36"/>
      <c r="JI52937"/>
      <c r="JJ52937"/>
      <c r="KX52937" s="23"/>
      <c r="KY52937" s="23"/>
    </row>
    <row r="52938" spans="36:311" x14ac:dyDescent="0.2">
      <c r="AJ52938" s="23"/>
      <c r="HH52938"/>
      <c r="IW52938" s="36"/>
      <c r="JI52938"/>
      <c r="JJ52938"/>
      <c r="KX52938" s="23"/>
      <c r="KY52938" s="23"/>
    </row>
    <row r="52939" spans="36:311" x14ac:dyDescent="0.2">
      <c r="AJ52939" s="23"/>
      <c r="HH52939"/>
      <c r="IW52939" s="36"/>
      <c r="JI52939"/>
      <c r="JJ52939"/>
      <c r="KX52939" s="23"/>
      <c r="KY52939" s="23"/>
    </row>
    <row r="52940" spans="36:311" x14ac:dyDescent="0.2">
      <c r="AJ52940" s="23"/>
      <c r="HH52940"/>
      <c r="IW52940" s="36"/>
      <c r="JI52940"/>
      <c r="JJ52940"/>
      <c r="KX52940" s="23"/>
      <c r="KY52940" s="23"/>
    </row>
    <row r="52941" spans="36:311" x14ac:dyDescent="0.2">
      <c r="AJ52941" s="23"/>
      <c r="HH52941"/>
      <c r="IW52941" s="36"/>
      <c r="JI52941"/>
      <c r="JJ52941"/>
      <c r="KX52941" s="23"/>
      <c r="KY52941" s="23"/>
    </row>
    <row r="52942" spans="36:311" x14ac:dyDescent="0.2">
      <c r="AJ52942" s="23"/>
      <c r="HH52942"/>
      <c r="IW52942" s="36"/>
      <c r="JI52942"/>
      <c r="JJ52942"/>
      <c r="KX52942" s="23"/>
      <c r="KY52942" s="23"/>
    </row>
    <row r="52943" spans="36:311" x14ac:dyDescent="0.2">
      <c r="AJ52943" s="23"/>
      <c r="HH52943"/>
      <c r="IW52943" s="36"/>
      <c r="JI52943"/>
      <c r="JJ52943"/>
      <c r="KX52943" s="23"/>
      <c r="KY52943" s="23"/>
    </row>
    <row r="52944" spans="36:311" x14ac:dyDescent="0.2">
      <c r="AJ52944" s="23"/>
      <c r="HH52944"/>
      <c r="IW52944" s="36"/>
      <c r="JI52944"/>
      <c r="JJ52944"/>
      <c r="KX52944" s="23"/>
      <c r="KY52944" s="23"/>
    </row>
    <row r="52945" spans="36:311" x14ac:dyDescent="0.2">
      <c r="AJ52945" s="23"/>
      <c r="HH52945"/>
      <c r="IW52945" s="36"/>
      <c r="JI52945"/>
      <c r="JJ52945"/>
      <c r="KX52945" s="23"/>
      <c r="KY52945" s="23"/>
    </row>
    <row r="52946" spans="36:311" x14ac:dyDescent="0.2">
      <c r="AJ52946" s="23"/>
      <c r="HH52946"/>
      <c r="IW52946" s="36"/>
      <c r="JI52946"/>
      <c r="JJ52946"/>
      <c r="KX52946" s="23"/>
      <c r="KY52946" s="23"/>
    </row>
    <row r="52947" spans="36:311" x14ac:dyDescent="0.2">
      <c r="AJ52947" s="23"/>
      <c r="HH52947"/>
      <c r="IW52947" s="36"/>
      <c r="JI52947"/>
      <c r="JJ52947"/>
      <c r="KX52947" s="23"/>
      <c r="KY52947" s="23"/>
    </row>
    <row r="52948" spans="36:311" x14ac:dyDescent="0.2">
      <c r="AJ52948" s="23"/>
      <c r="HH52948"/>
      <c r="IW52948" s="36"/>
      <c r="JI52948"/>
      <c r="JJ52948"/>
      <c r="KX52948" s="23"/>
      <c r="KY52948" s="23"/>
    </row>
    <row r="52949" spans="36:311" x14ac:dyDescent="0.2">
      <c r="AJ52949" s="23"/>
      <c r="HH52949"/>
      <c r="IW52949" s="36"/>
      <c r="JI52949"/>
      <c r="JJ52949"/>
      <c r="KX52949" s="23"/>
      <c r="KY52949" s="23"/>
    </row>
    <row r="52950" spans="36:311" x14ac:dyDescent="0.2">
      <c r="AJ52950" s="23"/>
      <c r="HH52950"/>
      <c r="IW52950" s="36"/>
      <c r="JI52950"/>
      <c r="JJ52950"/>
      <c r="KX52950" s="23"/>
      <c r="KY52950" s="23"/>
    </row>
    <row r="52951" spans="36:311" x14ac:dyDescent="0.2">
      <c r="AJ52951" s="23"/>
      <c r="HH52951"/>
      <c r="IW52951" s="36"/>
      <c r="JI52951"/>
      <c r="JJ52951"/>
      <c r="KX52951" s="23"/>
      <c r="KY52951" s="23"/>
    </row>
    <row r="52952" spans="36:311" x14ac:dyDescent="0.2">
      <c r="AJ52952" s="23"/>
      <c r="HH52952"/>
      <c r="IW52952" s="36"/>
      <c r="JI52952"/>
      <c r="JJ52952"/>
      <c r="KX52952" s="23"/>
      <c r="KY52952" s="23"/>
    </row>
    <row r="52953" spans="36:311" x14ac:dyDescent="0.2">
      <c r="AJ52953" s="23"/>
      <c r="HH52953"/>
      <c r="IW52953" s="36"/>
      <c r="JI52953"/>
      <c r="JJ52953"/>
      <c r="KX52953" s="23"/>
      <c r="KY52953" s="23"/>
    </row>
    <row r="52954" spans="36:311" x14ac:dyDescent="0.2">
      <c r="AJ52954" s="23"/>
      <c r="HH52954"/>
      <c r="IW52954" s="36"/>
      <c r="JI52954"/>
      <c r="JJ52954"/>
      <c r="KX52954" s="23"/>
      <c r="KY52954" s="23"/>
    </row>
    <row r="52955" spans="36:311" x14ac:dyDescent="0.2">
      <c r="AJ52955" s="23"/>
      <c r="HH52955"/>
      <c r="IW52955" s="36"/>
      <c r="JI52955"/>
      <c r="JJ52955"/>
      <c r="KX52955" s="23"/>
      <c r="KY52955" s="23"/>
    </row>
    <row r="52956" spans="36:311" x14ac:dyDescent="0.2">
      <c r="AJ52956" s="23"/>
      <c r="HH52956"/>
      <c r="IW52956" s="36"/>
      <c r="JI52956"/>
      <c r="JJ52956"/>
      <c r="KX52956" s="23"/>
      <c r="KY52956" s="23"/>
    </row>
    <row r="52957" spans="36:311" x14ac:dyDescent="0.2">
      <c r="AJ52957" s="23"/>
      <c r="HH52957"/>
      <c r="IW52957" s="36"/>
      <c r="JI52957"/>
      <c r="JJ52957"/>
      <c r="KX52957" s="23"/>
      <c r="KY52957" s="23"/>
    </row>
    <row r="52958" spans="36:311" x14ac:dyDescent="0.2">
      <c r="AJ52958" s="23"/>
      <c r="HH52958"/>
      <c r="IW52958" s="36"/>
      <c r="JI52958"/>
      <c r="JJ52958"/>
      <c r="KX52958" s="23"/>
      <c r="KY52958" s="23"/>
    </row>
    <row r="52959" spans="36:311" x14ac:dyDescent="0.2">
      <c r="AJ52959" s="23"/>
      <c r="HH52959"/>
      <c r="IW52959" s="36"/>
      <c r="JI52959"/>
      <c r="JJ52959"/>
      <c r="KX52959" s="23"/>
      <c r="KY52959" s="23"/>
    </row>
    <row r="52960" spans="36:311" x14ac:dyDescent="0.2">
      <c r="AJ52960" s="23"/>
      <c r="HH52960"/>
      <c r="IW52960" s="36"/>
      <c r="JI52960"/>
      <c r="JJ52960"/>
      <c r="KX52960" s="23"/>
      <c r="KY52960" s="23"/>
    </row>
    <row r="52961" spans="36:311" x14ac:dyDescent="0.2">
      <c r="AJ52961" s="23"/>
      <c r="HH52961"/>
      <c r="IW52961" s="36"/>
      <c r="JI52961"/>
      <c r="JJ52961"/>
      <c r="KX52961" s="23"/>
      <c r="KY52961" s="23"/>
    </row>
    <row r="52962" spans="36:311" x14ac:dyDescent="0.2">
      <c r="AJ52962" s="23"/>
      <c r="HH52962"/>
      <c r="IW52962" s="36"/>
      <c r="JI52962"/>
      <c r="JJ52962"/>
      <c r="KX52962" s="23"/>
      <c r="KY52962" s="23"/>
    </row>
    <row r="52963" spans="36:311" x14ac:dyDescent="0.2">
      <c r="AJ52963" s="23"/>
      <c r="HH52963"/>
      <c r="IW52963" s="36"/>
      <c r="JI52963"/>
      <c r="JJ52963"/>
      <c r="KX52963" s="23"/>
      <c r="KY52963" s="23"/>
    </row>
    <row r="52964" spans="36:311" x14ac:dyDescent="0.2">
      <c r="AJ52964" s="23"/>
      <c r="HH52964"/>
      <c r="IW52964" s="36"/>
      <c r="JI52964"/>
      <c r="JJ52964"/>
      <c r="KX52964" s="23"/>
      <c r="KY52964" s="23"/>
    </row>
    <row r="52965" spans="36:311" x14ac:dyDescent="0.2">
      <c r="AJ52965" s="23"/>
      <c r="HH52965"/>
      <c r="IW52965" s="36"/>
      <c r="JI52965"/>
      <c r="JJ52965"/>
      <c r="KX52965" s="23"/>
      <c r="KY52965" s="23"/>
    </row>
    <row r="52966" spans="36:311" x14ac:dyDescent="0.2">
      <c r="AJ52966" s="23"/>
      <c r="HH52966"/>
      <c r="IW52966" s="36"/>
      <c r="JI52966"/>
      <c r="JJ52966"/>
      <c r="KX52966" s="23"/>
      <c r="KY52966" s="23"/>
    </row>
    <row r="52967" spans="36:311" x14ac:dyDescent="0.2">
      <c r="AJ52967" s="23"/>
      <c r="HH52967"/>
      <c r="IW52967" s="36"/>
      <c r="JI52967"/>
      <c r="JJ52967"/>
      <c r="KX52967" s="23"/>
      <c r="KY52967" s="23"/>
    </row>
    <row r="52968" spans="36:311" x14ac:dyDescent="0.2">
      <c r="AJ52968" s="23"/>
      <c r="HH52968"/>
      <c r="IW52968" s="36"/>
      <c r="JI52968"/>
      <c r="JJ52968"/>
      <c r="KX52968" s="23"/>
      <c r="KY52968" s="23"/>
    </row>
    <row r="52969" spans="36:311" x14ac:dyDescent="0.2">
      <c r="AJ52969" s="23"/>
      <c r="HH52969"/>
      <c r="IW52969" s="36"/>
      <c r="JI52969"/>
      <c r="JJ52969"/>
      <c r="KX52969" s="23"/>
      <c r="KY52969" s="23"/>
    </row>
    <row r="52970" spans="36:311" x14ac:dyDescent="0.2">
      <c r="AJ52970" s="23"/>
      <c r="HH52970"/>
      <c r="IW52970" s="36"/>
      <c r="JI52970"/>
      <c r="JJ52970"/>
      <c r="KX52970" s="23"/>
      <c r="KY52970" s="23"/>
    </row>
    <row r="52971" spans="36:311" x14ac:dyDescent="0.2">
      <c r="AJ52971" s="23"/>
      <c r="HH52971"/>
      <c r="IW52971" s="36"/>
      <c r="JI52971"/>
      <c r="JJ52971"/>
      <c r="KX52971" s="23"/>
      <c r="KY52971" s="23"/>
    </row>
    <row r="52972" spans="36:311" x14ac:dyDescent="0.2">
      <c r="AJ52972" s="23"/>
      <c r="HH52972"/>
      <c r="IW52972" s="36"/>
      <c r="JI52972"/>
      <c r="JJ52972"/>
      <c r="KX52972" s="23"/>
      <c r="KY52972" s="23"/>
    </row>
    <row r="52973" spans="36:311" x14ac:dyDescent="0.2">
      <c r="AJ52973" s="23"/>
      <c r="HH52973"/>
      <c r="IW52973" s="36"/>
      <c r="JI52973"/>
      <c r="JJ52973"/>
      <c r="KX52973" s="23"/>
      <c r="KY52973" s="23"/>
    </row>
    <row r="52974" spans="36:311" x14ac:dyDescent="0.2">
      <c r="AJ52974" s="23"/>
      <c r="HH52974"/>
      <c r="IW52974" s="36"/>
      <c r="JI52974"/>
      <c r="JJ52974"/>
      <c r="KX52974" s="23"/>
      <c r="KY52974" s="23"/>
    </row>
    <row r="52975" spans="36:311" x14ac:dyDescent="0.2">
      <c r="AJ52975" s="23"/>
      <c r="HH52975"/>
      <c r="IW52975" s="36"/>
      <c r="JI52975"/>
      <c r="JJ52975"/>
      <c r="KX52975" s="23"/>
      <c r="KY52975" s="23"/>
    </row>
    <row r="52976" spans="36:311" x14ac:dyDescent="0.2">
      <c r="AJ52976" s="23"/>
      <c r="HH52976"/>
      <c r="IW52976" s="36"/>
      <c r="JI52976"/>
      <c r="JJ52976"/>
      <c r="KX52976" s="23"/>
      <c r="KY52976" s="23"/>
    </row>
    <row r="52977" spans="36:311" x14ac:dyDescent="0.2">
      <c r="AJ52977" s="23"/>
      <c r="HH52977"/>
      <c r="IW52977" s="36"/>
      <c r="JI52977"/>
      <c r="JJ52977"/>
      <c r="KX52977" s="23"/>
      <c r="KY52977" s="23"/>
    </row>
    <row r="52978" spans="36:311" x14ac:dyDescent="0.2">
      <c r="AJ52978" s="23"/>
      <c r="HH52978"/>
      <c r="IW52978" s="36"/>
      <c r="JI52978"/>
      <c r="JJ52978"/>
      <c r="KX52978" s="23"/>
      <c r="KY52978" s="23"/>
    </row>
    <row r="52979" spans="36:311" x14ac:dyDescent="0.2">
      <c r="AJ52979" s="23"/>
      <c r="HH52979"/>
      <c r="IW52979" s="36"/>
      <c r="JI52979"/>
      <c r="JJ52979"/>
      <c r="KX52979" s="23"/>
      <c r="KY52979" s="23"/>
    </row>
    <row r="52980" spans="36:311" x14ac:dyDescent="0.2">
      <c r="AJ52980" s="23"/>
      <c r="HH52980"/>
      <c r="IW52980" s="36"/>
      <c r="JI52980"/>
      <c r="JJ52980"/>
      <c r="KX52980" s="23"/>
      <c r="KY52980" s="23"/>
    </row>
    <row r="52981" spans="36:311" x14ac:dyDescent="0.2">
      <c r="AJ52981" s="23"/>
      <c r="HH52981"/>
      <c r="IW52981" s="36"/>
      <c r="JI52981"/>
      <c r="JJ52981"/>
      <c r="KX52981" s="23"/>
      <c r="KY52981" s="23"/>
    </row>
    <row r="52982" spans="36:311" x14ac:dyDescent="0.2">
      <c r="AJ52982" s="23"/>
      <c r="HH52982"/>
      <c r="IW52982" s="36"/>
      <c r="JI52982"/>
      <c r="JJ52982"/>
      <c r="KX52982" s="23"/>
      <c r="KY52982" s="23"/>
    </row>
    <row r="52983" spans="36:311" x14ac:dyDescent="0.2">
      <c r="AJ52983" s="23"/>
      <c r="HH52983"/>
      <c r="IW52983" s="36"/>
      <c r="JI52983"/>
      <c r="JJ52983"/>
      <c r="KX52983" s="23"/>
      <c r="KY52983" s="23"/>
    </row>
    <row r="52984" spans="36:311" x14ac:dyDescent="0.2">
      <c r="AJ52984" s="23"/>
      <c r="HH52984"/>
      <c r="IW52984" s="36"/>
      <c r="JI52984"/>
      <c r="JJ52984"/>
      <c r="KX52984" s="23"/>
      <c r="KY52984" s="23"/>
    </row>
    <row r="52985" spans="36:311" x14ac:dyDescent="0.2">
      <c r="AJ52985" s="23"/>
      <c r="HH52985"/>
      <c r="IW52985" s="36"/>
      <c r="JI52985"/>
      <c r="JJ52985"/>
      <c r="KX52985" s="23"/>
      <c r="KY52985" s="23"/>
    </row>
    <row r="52986" spans="36:311" x14ac:dyDescent="0.2">
      <c r="AJ52986" s="23"/>
      <c r="HH52986"/>
      <c r="IW52986" s="36"/>
      <c r="JI52986"/>
      <c r="JJ52986"/>
      <c r="KX52986" s="23"/>
      <c r="KY52986" s="23"/>
    </row>
    <row r="52987" spans="36:311" x14ac:dyDescent="0.2">
      <c r="AJ52987" s="23"/>
      <c r="HH52987"/>
      <c r="IW52987" s="36"/>
      <c r="JI52987"/>
      <c r="JJ52987"/>
      <c r="KX52987" s="23"/>
      <c r="KY52987" s="23"/>
    </row>
    <row r="52988" spans="36:311" x14ac:dyDescent="0.2">
      <c r="AJ52988" s="23"/>
      <c r="HH52988"/>
      <c r="IW52988" s="36"/>
      <c r="JI52988"/>
      <c r="JJ52988"/>
      <c r="KX52988" s="23"/>
      <c r="KY52988" s="23"/>
    </row>
    <row r="52989" spans="36:311" x14ac:dyDescent="0.2">
      <c r="AJ52989" s="23"/>
      <c r="HH52989"/>
      <c r="IW52989" s="36"/>
      <c r="JI52989"/>
      <c r="JJ52989"/>
      <c r="KX52989" s="23"/>
      <c r="KY52989" s="23"/>
    </row>
    <row r="52990" spans="36:311" x14ac:dyDescent="0.2">
      <c r="AJ52990" s="23"/>
      <c r="HH52990"/>
      <c r="IW52990" s="36"/>
      <c r="JI52990"/>
      <c r="JJ52990"/>
      <c r="KX52990" s="23"/>
      <c r="KY52990" s="23"/>
    </row>
    <row r="52991" spans="36:311" x14ac:dyDescent="0.2">
      <c r="AJ52991" s="23"/>
      <c r="HH52991"/>
      <c r="IW52991" s="36"/>
      <c r="JI52991"/>
      <c r="JJ52991"/>
      <c r="KX52991" s="23"/>
      <c r="KY52991" s="23"/>
    </row>
    <row r="52992" spans="36:311" x14ac:dyDescent="0.2">
      <c r="AJ52992" s="23"/>
      <c r="HH52992"/>
      <c r="IW52992" s="36"/>
      <c r="JI52992"/>
      <c r="JJ52992"/>
      <c r="KX52992" s="23"/>
      <c r="KY52992" s="23"/>
    </row>
    <row r="52993" spans="36:311" x14ac:dyDescent="0.2">
      <c r="AJ52993" s="23"/>
      <c r="HH52993"/>
      <c r="IW52993" s="36"/>
      <c r="JI52993"/>
      <c r="JJ52993"/>
      <c r="KX52993" s="23"/>
      <c r="KY52993" s="23"/>
    </row>
    <row r="52994" spans="36:311" x14ac:dyDescent="0.2">
      <c r="AJ52994" s="23"/>
      <c r="HH52994"/>
      <c r="IW52994" s="36"/>
      <c r="JI52994"/>
      <c r="JJ52994"/>
      <c r="KX52994" s="23"/>
      <c r="KY52994" s="23"/>
    </row>
    <row r="52995" spans="36:311" x14ac:dyDescent="0.2">
      <c r="AJ52995" s="23"/>
      <c r="HH52995"/>
      <c r="IW52995" s="36"/>
      <c r="JI52995"/>
      <c r="JJ52995"/>
      <c r="KX52995" s="23"/>
      <c r="KY52995" s="23"/>
    </row>
    <row r="52996" spans="36:311" x14ac:dyDescent="0.2">
      <c r="AJ52996" s="23"/>
      <c r="HH52996"/>
      <c r="IW52996" s="36"/>
      <c r="JI52996"/>
      <c r="JJ52996"/>
      <c r="KX52996" s="23"/>
      <c r="KY52996" s="23"/>
    </row>
    <row r="52997" spans="36:311" x14ac:dyDescent="0.2">
      <c r="AJ52997" s="23"/>
      <c r="HH52997"/>
      <c r="IW52997" s="36"/>
      <c r="JI52997"/>
      <c r="JJ52997"/>
      <c r="KX52997" s="23"/>
      <c r="KY52997" s="23"/>
    </row>
    <row r="52998" spans="36:311" x14ac:dyDescent="0.2">
      <c r="AJ52998" s="23"/>
      <c r="HH52998"/>
      <c r="IW52998" s="36"/>
      <c r="JI52998"/>
      <c r="JJ52998"/>
      <c r="KX52998" s="23"/>
      <c r="KY52998" s="23"/>
    </row>
    <row r="52999" spans="36:311" x14ac:dyDescent="0.2">
      <c r="AJ52999" s="23"/>
      <c r="HH52999"/>
      <c r="IW52999" s="36"/>
      <c r="JI52999"/>
      <c r="JJ52999"/>
      <c r="KX52999" s="23"/>
      <c r="KY52999" s="23"/>
    </row>
    <row r="53000" spans="36:311" x14ac:dyDescent="0.2">
      <c r="AJ53000" s="23"/>
      <c r="HH53000"/>
      <c r="IW53000" s="36"/>
      <c r="JI53000"/>
      <c r="JJ53000"/>
      <c r="KX53000" s="23"/>
      <c r="KY53000" s="23"/>
    </row>
    <row r="53001" spans="36:311" x14ac:dyDescent="0.2">
      <c r="AJ53001" s="23"/>
      <c r="HH53001"/>
      <c r="IW53001" s="36"/>
      <c r="JI53001"/>
      <c r="JJ53001"/>
      <c r="KX53001" s="23"/>
      <c r="KY53001" s="23"/>
    </row>
    <row r="53002" spans="36:311" x14ac:dyDescent="0.2">
      <c r="AJ53002" s="23"/>
      <c r="HH53002"/>
      <c r="IW53002" s="36"/>
      <c r="JI53002"/>
      <c r="JJ53002"/>
      <c r="KX53002" s="23"/>
      <c r="KY53002" s="23"/>
    </row>
    <row r="53003" spans="36:311" x14ac:dyDescent="0.2">
      <c r="AJ53003" s="23"/>
      <c r="HH53003"/>
      <c r="IW53003" s="36"/>
      <c r="JI53003"/>
      <c r="JJ53003"/>
      <c r="KX53003" s="23"/>
      <c r="KY53003" s="23"/>
    </row>
    <row r="53004" spans="36:311" x14ac:dyDescent="0.2">
      <c r="AJ53004" s="23"/>
      <c r="HH53004"/>
      <c r="IW53004" s="36"/>
      <c r="JI53004"/>
      <c r="JJ53004"/>
      <c r="KX53004" s="23"/>
      <c r="KY53004" s="23"/>
    </row>
    <row r="53005" spans="36:311" x14ac:dyDescent="0.2">
      <c r="AJ53005" s="23"/>
      <c r="HH53005"/>
      <c r="IW53005" s="36"/>
      <c r="JI53005"/>
      <c r="JJ53005"/>
      <c r="KX53005" s="23"/>
      <c r="KY53005" s="23"/>
    </row>
    <row r="53006" spans="36:311" x14ac:dyDescent="0.2">
      <c r="AJ53006" s="23"/>
      <c r="HH53006"/>
      <c r="IW53006" s="36"/>
      <c r="JI53006"/>
      <c r="JJ53006"/>
      <c r="KX53006" s="23"/>
      <c r="KY53006" s="23"/>
    </row>
    <row r="53007" spans="36:311" x14ac:dyDescent="0.2">
      <c r="AJ53007" s="23"/>
      <c r="HH53007"/>
      <c r="IW53007" s="36"/>
      <c r="JI53007"/>
      <c r="JJ53007"/>
      <c r="KX53007" s="23"/>
      <c r="KY53007" s="23"/>
    </row>
    <row r="53008" spans="36:311" x14ac:dyDescent="0.2">
      <c r="AJ53008" s="23"/>
      <c r="HH53008"/>
      <c r="IW53008" s="36"/>
      <c r="JI53008"/>
      <c r="JJ53008"/>
      <c r="KX53008" s="23"/>
      <c r="KY53008" s="23"/>
    </row>
    <row r="53009" spans="36:311" x14ac:dyDescent="0.2">
      <c r="AJ53009" s="23"/>
      <c r="HH53009"/>
      <c r="IW53009" s="36"/>
      <c r="JI53009"/>
      <c r="JJ53009"/>
      <c r="KX53009" s="23"/>
      <c r="KY53009" s="23"/>
    </row>
    <row r="53010" spans="36:311" x14ac:dyDescent="0.2">
      <c r="AJ53010" s="23"/>
      <c r="HH53010"/>
      <c r="IW53010" s="36"/>
      <c r="JI53010"/>
      <c r="JJ53010"/>
      <c r="KX53010" s="23"/>
      <c r="KY53010" s="23"/>
    </row>
    <row r="53011" spans="36:311" x14ac:dyDescent="0.2">
      <c r="AJ53011" s="23"/>
      <c r="HH53011"/>
      <c r="IW53011" s="36"/>
      <c r="JI53011"/>
      <c r="JJ53011"/>
      <c r="KX53011" s="23"/>
      <c r="KY53011" s="23"/>
    </row>
    <row r="53012" spans="36:311" x14ac:dyDescent="0.2">
      <c r="AJ53012" s="23"/>
      <c r="HH53012"/>
      <c r="IW53012" s="36"/>
      <c r="JI53012"/>
      <c r="JJ53012"/>
      <c r="KX53012" s="23"/>
      <c r="KY53012" s="23"/>
    </row>
    <row r="53013" spans="36:311" x14ac:dyDescent="0.2">
      <c r="AJ53013" s="23"/>
      <c r="HH53013"/>
      <c r="IW53013" s="36"/>
      <c r="JI53013"/>
      <c r="JJ53013"/>
      <c r="KX53013" s="23"/>
      <c r="KY53013" s="23"/>
    </row>
    <row r="53014" spans="36:311" x14ac:dyDescent="0.2">
      <c r="AJ53014" s="23"/>
      <c r="HH53014"/>
      <c r="IW53014" s="36"/>
      <c r="JI53014"/>
      <c r="JJ53014"/>
      <c r="KX53014" s="23"/>
      <c r="KY53014" s="23"/>
    </row>
    <row r="53015" spans="36:311" x14ac:dyDescent="0.2">
      <c r="AJ53015" s="23"/>
      <c r="HH53015"/>
      <c r="IW53015" s="36"/>
      <c r="JI53015"/>
      <c r="JJ53015"/>
      <c r="KX53015" s="23"/>
      <c r="KY53015" s="23"/>
    </row>
    <row r="53016" spans="36:311" x14ac:dyDescent="0.2">
      <c r="AJ53016" s="23"/>
      <c r="HH53016"/>
      <c r="IW53016" s="36"/>
      <c r="JI53016"/>
      <c r="JJ53016"/>
      <c r="KX53016" s="23"/>
      <c r="KY53016" s="23"/>
    </row>
    <row r="53017" spans="36:311" x14ac:dyDescent="0.2">
      <c r="AJ53017" s="23"/>
      <c r="HH53017"/>
      <c r="IW53017" s="36"/>
      <c r="JI53017"/>
      <c r="JJ53017"/>
      <c r="KX53017" s="23"/>
      <c r="KY53017" s="23"/>
    </row>
    <row r="53018" spans="36:311" x14ac:dyDescent="0.2">
      <c r="AJ53018" s="23"/>
      <c r="HH53018"/>
      <c r="IW53018" s="36"/>
      <c r="JI53018"/>
      <c r="JJ53018"/>
      <c r="KX53018" s="23"/>
      <c r="KY53018" s="23"/>
    </row>
    <row r="53019" spans="36:311" x14ac:dyDescent="0.2">
      <c r="AJ53019" s="23"/>
      <c r="HH53019"/>
      <c r="IW53019" s="36"/>
      <c r="JI53019"/>
      <c r="JJ53019"/>
      <c r="KX53019" s="23"/>
      <c r="KY53019" s="23"/>
    </row>
    <row r="53020" spans="36:311" x14ac:dyDescent="0.2">
      <c r="AJ53020" s="23"/>
      <c r="HH53020"/>
      <c r="IW53020" s="36"/>
      <c r="JI53020"/>
      <c r="JJ53020"/>
      <c r="KX53020" s="23"/>
      <c r="KY53020" s="23"/>
    </row>
    <row r="53021" spans="36:311" x14ac:dyDescent="0.2">
      <c r="AJ53021" s="23"/>
      <c r="HH53021"/>
      <c r="IW53021" s="36"/>
      <c r="JI53021"/>
      <c r="JJ53021"/>
      <c r="KX53021" s="23"/>
      <c r="KY53021" s="23"/>
    </row>
    <row r="53022" spans="36:311" x14ac:dyDescent="0.2">
      <c r="AJ53022" s="23"/>
      <c r="HH53022"/>
      <c r="IW53022" s="36"/>
      <c r="JI53022"/>
      <c r="JJ53022"/>
      <c r="KX53022" s="23"/>
      <c r="KY53022" s="23"/>
    </row>
    <row r="53023" spans="36:311" x14ac:dyDescent="0.2">
      <c r="AJ53023" s="23"/>
      <c r="HH53023"/>
      <c r="IW53023" s="36"/>
      <c r="JI53023"/>
      <c r="JJ53023"/>
      <c r="KX53023" s="23"/>
      <c r="KY53023" s="23"/>
    </row>
    <row r="53024" spans="36:311" x14ac:dyDescent="0.2">
      <c r="AJ53024" s="23"/>
      <c r="HH53024"/>
      <c r="IW53024" s="36"/>
      <c r="JI53024"/>
      <c r="JJ53024"/>
      <c r="KX53024" s="23"/>
      <c r="KY53024" s="23"/>
    </row>
    <row r="53025" spans="36:311" x14ac:dyDescent="0.2">
      <c r="AJ53025" s="23"/>
      <c r="HH53025"/>
      <c r="IW53025" s="36"/>
      <c r="JI53025"/>
      <c r="JJ53025"/>
      <c r="KX53025" s="23"/>
      <c r="KY53025" s="23"/>
    </row>
    <row r="53026" spans="36:311" x14ac:dyDescent="0.2">
      <c r="AJ53026" s="23"/>
      <c r="HH53026"/>
      <c r="IW53026" s="36"/>
      <c r="JI53026"/>
      <c r="JJ53026"/>
      <c r="KX53026" s="23"/>
      <c r="KY53026" s="23"/>
    </row>
    <row r="53027" spans="36:311" x14ac:dyDescent="0.2">
      <c r="AJ53027" s="23"/>
      <c r="HH53027"/>
      <c r="IW53027" s="36"/>
      <c r="JI53027"/>
      <c r="JJ53027"/>
      <c r="KX53027" s="23"/>
      <c r="KY53027" s="23"/>
    </row>
    <row r="53028" spans="36:311" x14ac:dyDescent="0.2">
      <c r="AJ53028" s="23"/>
      <c r="HH53028"/>
      <c r="IW53028" s="36"/>
      <c r="JI53028"/>
      <c r="JJ53028"/>
      <c r="KX53028" s="23"/>
      <c r="KY53028" s="23"/>
    </row>
    <row r="53029" spans="36:311" x14ac:dyDescent="0.2">
      <c r="AJ53029" s="23"/>
      <c r="HH53029"/>
      <c r="IW53029" s="36"/>
      <c r="JI53029"/>
      <c r="JJ53029"/>
      <c r="KX53029" s="23"/>
      <c r="KY53029" s="23"/>
    </row>
    <row r="53030" spans="36:311" x14ac:dyDescent="0.2">
      <c r="AJ53030" s="23"/>
      <c r="HH53030"/>
      <c r="IW53030" s="36"/>
      <c r="JI53030"/>
      <c r="JJ53030"/>
      <c r="KX53030" s="23"/>
      <c r="KY53030" s="23"/>
    </row>
    <row r="53031" spans="36:311" x14ac:dyDescent="0.2">
      <c r="AJ53031" s="23"/>
      <c r="HH53031"/>
      <c r="IW53031" s="36"/>
      <c r="JI53031"/>
      <c r="JJ53031"/>
      <c r="KX53031" s="23"/>
      <c r="KY53031" s="23"/>
    </row>
    <row r="53032" spans="36:311" x14ac:dyDescent="0.2">
      <c r="AJ53032" s="23"/>
      <c r="HH53032"/>
      <c r="IW53032" s="36"/>
      <c r="JI53032"/>
      <c r="JJ53032"/>
      <c r="KX53032" s="23"/>
      <c r="KY53032" s="23"/>
    </row>
    <row r="53033" spans="36:311" x14ac:dyDescent="0.2">
      <c r="AJ53033" s="23"/>
      <c r="HH53033"/>
      <c r="IW53033" s="36"/>
      <c r="JI53033"/>
      <c r="JJ53033"/>
      <c r="KX53033" s="23"/>
      <c r="KY53033" s="23"/>
    </row>
    <row r="53034" spans="36:311" x14ac:dyDescent="0.2">
      <c r="AJ53034" s="23"/>
      <c r="HH53034"/>
      <c r="IW53034" s="36"/>
      <c r="JI53034"/>
      <c r="JJ53034"/>
      <c r="KX53034" s="23"/>
      <c r="KY53034" s="23"/>
    </row>
    <row r="53035" spans="36:311" x14ac:dyDescent="0.2">
      <c r="AJ53035" s="23"/>
      <c r="HH53035"/>
      <c r="IW53035" s="36"/>
      <c r="JI53035"/>
      <c r="JJ53035"/>
      <c r="KX53035" s="23"/>
      <c r="KY53035" s="23"/>
    </row>
    <row r="53036" spans="36:311" x14ac:dyDescent="0.2">
      <c r="AJ53036" s="23"/>
      <c r="HH53036"/>
      <c r="IW53036" s="36"/>
      <c r="JI53036"/>
      <c r="JJ53036"/>
      <c r="KX53036" s="23"/>
      <c r="KY53036" s="23"/>
    </row>
    <row r="53037" spans="36:311" x14ac:dyDescent="0.2">
      <c r="AJ53037" s="23"/>
      <c r="HH53037"/>
      <c r="IW53037" s="36"/>
      <c r="JI53037"/>
      <c r="JJ53037"/>
      <c r="KX53037" s="23"/>
      <c r="KY53037" s="23"/>
    </row>
    <row r="53038" spans="36:311" x14ac:dyDescent="0.2">
      <c r="AJ53038" s="23"/>
      <c r="HH53038"/>
      <c r="IW53038" s="36"/>
      <c r="JI53038"/>
      <c r="JJ53038"/>
      <c r="KX53038" s="23"/>
      <c r="KY53038" s="23"/>
    </row>
    <row r="53039" spans="36:311" x14ac:dyDescent="0.2">
      <c r="AJ53039" s="23"/>
      <c r="HH53039"/>
      <c r="IW53039" s="36"/>
      <c r="JI53039"/>
      <c r="JJ53039"/>
      <c r="KX53039" s="23"/>
      <c r="KY53039" s="23"/>
    </row>
    <row r="53040" spans="36:311" x14ac:dyDescent="0.2">
      <c r="AJ53040" s="23"/>
      <c r="HH53040"/>
      <c r="IW53040" s="36"/>
      <c r="JI53040"/>
      <c r="JJ53040"/>
      <c r="KX53040" s="23"/>
      <c r="KY53040" s="23"/>
    </row>
    <row r="53041" spans="36:311" x14ac:dyDescent="0.2">
      <c r="AJ53041" s="23"/>
      <c r="HH53041"/>
      <c r="IW53041" s="36"/>
      <c r="JI53041"/>
      <c r="JJ53041"/>
      <c r="KX53041" s="23"/>
      <c r="KY53041" s="23"/>
    </row>
    <row r="53042" spans="36:311" x14ac:dyDescent="0.2">
      <c r="AJ53042" s="23"/>
      <c r="HH53042"/>
      <c r="IW53042" s="36"/>
      <c r="JI53042"/>
      <c r="JJ53042"/>
      <c r="KX53042" s="23"/>
      <c r="KY53042" s="23"/>
    </row>
    <row r="53043" spans="36:311" x14ac:dyDescent="0.2">
      <c r="AJ53043" s="23"/>
      <c r="HH53043"/>
      <c r="IW53043" s="36"/>
      <c r="JI53043"/>
      <c r="JJ53043"/>
      <c r="KX53043" s="23"/>
      <c r="KY53043" s="23"/>
    </row>
    <row r="53044" spans="36:311" x14ac:dyDescent="0.2">
      <c r="AJ53044" s="23"/>
      <c r="HH53044"/>
      <c r="IW53044" s="36"/>
      <c r="JI53044"/>
      <c r="JJ53044"/>
      <c r="KX53044" s="23"/>
      <c r="KY53044" s="23"/>
    </row>
    <row r="53045" spans="36:311" x14ac:dyDescent="0.2">
      <c r="AJ53045" s="23"/>
      <c r="HH53045"/>
      <c r="IW53045" s="36"/>
      <c r="JI53045"/>
      <c r="JJ53045"/>
      <c r="KX53045" s="23"/>
      <c r="KY53045" s="23"/>
    </row>
    <row r="53046" spans="36:311" x14ac:dyDescent="0.2">
      <c r="AJ53046" s="23"/>
      <c r="HH53046"/>
      <c r="IW53046" s="36"/>
      <c r="JI53046"/>
      <c r="JJ53046"/>
      <c r="KX53046" s="23"/>
      <c r="KY53046" s="23"/>
    </row>
    <row r="53047" spans="36:311" x14ac:dyDescent="0.2">
      <c r="AJ53047" s="23"/>
      <c r="HH53047"/>
      <c r="IW53047" s="36"/>
      <c r="JI53047"/>
      <c r="JJ53047"/>
      <c r="KX53047" s="23"/>
      <c r="KY53047" s="23"/>
    </row>
    <row r="53048" spans="36:311" x14ac:dyDescent="0.2">
      <c r="AJ53048" s="23"/>
      <c r="HH53048"/>
      <c r="IW53048" s="36"/>
      <c r="JI53048"/>
      <c r="JJ53048"/>
      <c r="KX53048" s="23"/>
      <c r="KY53048" s="23"/>
    </row>
    <row r="53049" spans="36:311" x14ac:dyDescent="0.2">
      <c r="AJ53049" s="23"/>
      <c r="HH53049"/>
      <c r="IW53049" s="36"/>
      <c r="JI53049"/>
      <c r="JJ53049"/>
      <c r="KX53049" s="23"/>
      <c r="KY53049" s="23"/>
    </row>
    <row r="53050" spans="36:311" x14ac:dyDescent="0.2">
      <c r="AJ53050" s="23"/>
      <c r="HH53050"/>
      <c r="IW53050" s="36"/>
      <c r="JI53050"/>
      <c r="JJ53050"/>
      <c r="KX53050" s="23"/>
      <c r="KY53050" s="23"/>
    </row>
    <row r="53051" spans="36:311" x14ac:dyDescent="0.2">
      <c r="AJ53051" s="23"/>
      <c r="HH53051"/>
      <c r="IW53051" s="36"/>
      <c r="JI53051"/>
      <c r="JJ53051"/>
      <c r="KX53051" s="23"/>
      <c r="KY53051" s="23"/>
    </row>
    <row r="53052" spans="36:311" x14ac:dyDescent="0.2">
      <c r="AJ53052" s="23"/>
      <c r="HH53052"/>
      <c r="IW53052" s="36"/>
      <c r="JI53052"/>
      <c r="JJ53052"/>
      <c r="KX53052" s="23"/>
      <c r="KY53052" s="23"/>
    </row>
    <row r="53053" spans="36:311" x14ac:dyDescent="0.2">
      <c r="AJ53053" s="23"/>
      <c r="HH53053"/>
      <c r="IW53053" s="36"/>
      <c r="JI53053"/>
      <c r="JJ53053"/>
      <c r="KX53053" s="23"/>
      <c r="KY53053" s="23"/>
    </row>
    <row r="53054" spans="36:311" x14ac:dyDescent="0.2">
      <c r="AJ53054" s="23"/>
      <c r="HH53054"/>
      <c r="IW53054" s="36"/>
      <c r="JI53054"/>
      <c r="JJ53054"/>
      <c r="KX53054" s="23"/>
      <c r="KY53054" s="23"/>
    </row>
    <row r="53055" spans="36:311" x14ac:dyDescent="0.2">
      <c r="AJ53055" s="23"/>
      <c r="HH53055"/>
      <c r="IW53055" s="36"/>
      <c r="JI53055"/>
      <c r="JJ53055"/>
      <c r="KX53055" s="23"/>
      <c r="KY53055" s="23"/>
    </row>
    <row r="53056" spans="36:311" x14ac:dyDescent="0.2">
      <c r="AJ53056" s="23"/>
      <c r="HH53056"/>
      <c r="IW53056" s="36"/>
      <c r="JI53056"/>
      <c r="JJ53056"/>
      <c r="KX53056" s="23"/>
      <c r="KY53056" s="23"/>
    </row>
    <row r="53057" spans="36:311" x14ac:dyDescent="0.2">
      <c r="AJ53057" s="23"/>
      <c r="HH53057"/>
      <c r="IW53057" s="36"/>
      <c r="JI53057"/>
      <c r="JJ53057"/>
      <c r="KX53057" s="23"/>
      <c r="KY53057" s="23"/>
    </row>
    <row r="53058" spans="36:311" x14ac:dyDescent="0.2">
      <c r="AJ53058" s="23"/>
      <c r="HH53058"/>
      <c r="IW53058" s="36"/>
      <c r="JI53058"/>
      <c r="JJ53058"/>
      <c r="KX53058" s="23"/>
      <c r="KY53058" s="23"/>
    </row>
    <row r="53059" spans="36:311" x14ac:dyDescent="0.2">
      <c r="AJ53059" s="23"/>
      <c r="HH53059"/>
      <c r="IW53059" s="36"/>
      <c r="JI53059"/>
      <c r="JJ53059"/>
      <c r="KX53059" s="23"/>
      <c r="KY53059" s="23"/>
    </row>
    <row r="53060" spans="36:311" x14ac:dyDescent="0.2">
      <c r="AJ53060" s="23"/>
      <c r="HH53060"/>
      <c r="IW53060" s="36"/>
      <c r="JI53060"/>
      <c r="JJ53060"/>
      <c r="KX53060" s="23"/>
      <c r="KY53060" s="23"/>
    </row>
    <row r="53061" spans="36:311" x14ac:dyDescent="0.2">
      <c r="AJ53061" s="23"/>
      <c r="HH53061"/>
      <c r="IW53061" s="36"/>
      <c r="JI53061"/>
      <c r="JJ53061"/>
      <c r="KX53061" s="23"/>
      <c r="KY53061" s="23"/>
    </row>
    <row r="53062" spans="36:311" x14ac:dyDescent="0.2">
      <c r="AJ53062" s="23"/>
      <c r="HH53062"/>
      <c r="IW53062" s="36"/>
      <c r="JI53062"/>
      <c r="JJ53062"/>
      <c r="KX53062" s="23"/>
      <c r="KY53062" s="23"/>
    </row>
    <row r="53063" spans="36:311" x14ac:dyDescent="0.2">
      <c r="AJ53063" s="23"/>
      <c r="HH53063"/>
      <c r="IW53063" s="36"/>
      <c r="JI53063"/>
      <c r="JJ53063"/>
      <c r="KX53063" s="23"/>
      <c r="KY53063" s="23"/>
    </row>
    <row r="53064" spans="36:311" x14ac:dyDescent="0.2">
      <c r="AJ53064" s="23"/>
      <c r="HH53064"/>
      <c r="IW53064" s="36"/>
      <c r="JI53064"/>
      <c r="JJ53064"/>
      <c r="KX53064" s="23"/>
      <c r="KY53064" s="23"/>
    </row>
    <row r="53065" spans="36:311" x14ac:dyDescent="0.2">
      <c r="AJ53065" s="23"/>
      <c r="HH53065"/>
      <c r="IW53065" s="36"/>
      <c r="JI53065"/>
      <c r="JJ53065"/>
      <c r="KX53065" s="23"/>
      <c r="KY53065" s="23"/>
    </row>
    <row r="53066" spans="36:311" x14ac:dyDescent="0.2">
      <c r="AJ53066" s="23"/>
      <c r="HH53066"/>
      <c r="IW53066" s="36"/>
      <c r="JI53066"/>
      <c r="JJ53066"/>
      <c r="KX53066" s="23"/>
      <c r="KY53066" s="23"/>
    </row>
    <row r="53067" spans="36:311" x14ac:dyDescent="0.2">
      <c r="AJ53067" s="23"/>
      <c r="HH53067"/>
      <c r="IW53067" s="36"/>
      <c r="JI53067"/>
      <c r="JJ53067"/>
      <c r="KX53067" s="23"/>
      <c r="KY53067" s="23"/>
    </row>
    <row r="53068" spans="36:311" x14ac:dyDescent="0.2">
      <c r="AJ53068" s="23"/>
      <c r="HH53068"/>
      <c r="IW53068" s="36"/>
      <c r="JI53068"/>
      <c r="JJ53068"/>
      <c r="KX53068" s="23"/>
      <c r="KY53068" s="23"/>
    </row>
    <row r="53069" spans="36:311" x14ac:dyDescent="0.2">
      <c r="AJ53069" s="23"/>
      <c r="HH53069"/>
      <c r="IW53069" s="36"/>
      <c r="JI53069"/>
      <c r="JJ53069"/>
      <c r="KX53069" s="23"/>
      <c r="KY53069" s="23"/>
    </row>
    <row r="53070" spans="36:311" x14ac:dyDescent="0.2">
      <c r="AJ53070" s="23"/>
      <c r="HH53070"/>
      <c r="IW53070" s="36"/>
      <c r="JI53070"/>
      <c r="JJ53070"/>
      <c r="KX53070" s="23"/>
      <c r="KY53070" s="23"/>
    </row>
    <row r="53071" spans="36:311" x14ac:dyDescent="0.2">
      <c r="AJ53071" s="23"/>
      <c r="HH53071"/>
      <c r="IW53071" s="36"/>
      <c r="JI53071"/>
      <c r="JJ53071"/>
      <c r="KX53071" s="23"/>
      <c r="KY53071" s="23"/>
    </row>
    <row r="53072" spans="36:311" x14ac:dyDescent="0.2">
      <c r="AJ53072" s="23"/>
      <c r="HH53072"/>
      <c r="IW53072" s="36"/>
      <c r="JI53072"/>
      <c r="JJ53072"/>
      <c r="KX53072" s="23"/>
      <c r="KY53072" s="23"/>
    </row>
    <row r="53073" spans="36:311" x14ac:dyDescent="0.2">
      <c r="AJ53073" s="23"/>
      <c r="HH53073"/>
      <c r="IW53073" s="36"/>
      <c r="JI53073"/>
      <c r="JJ53073"/>
      <c r="KX53073" s="23"/>
      <c r="KY53073" s="23"/>
    </row>
    <row r="53074" spans="36:311" x14ac:dyDescent="0.2">
      <c r="AJ53074" s="23"/>
      <c r="HH53074"/>
      <c r="IW53074" s="36"/>
      <c r="JI53074"/>
      <c r="JJ53074"/>
      <c r="KX53074" s="23"/>
      <c r="KY53074" s="23"/>
    </row>
    <row r="53075" spans="36:311" x14ac:dyDescent="0.2">
      <c r="AJ53075" s="23"/>
      <c r="HH53075"/>
      <c r="IW53075" s="36"/>
      <c r="JI53075"/>
      <c r="JJ53075"/>
      <c r="KX53075" s="23"/>
      <c r="KY53075" s="23"/>
    </row>
    <row r="53076" spans="36:311" x14ac:dyDescent="0.2">
      <c r="AJ53076" s="23"/>
      <c r="HH53076"/>
      <c r="IW53076" s="36"/>
      <c r="JI53076"/>
      <c r="JJ53076"/>
      <c r="KX53076" s="23"/>
      <c r="KY53076" s="23"/>
    </row>
    <row r="53077" spans="36:311" x14ac:dyDescent="0.2">
      <c r="AJ53077" s="23"/>
      <c r="HH53077"/>
      <c r="IW53077" s="36"/>
      <c r="JI53077"/>
      <c r="JJ53077"/>
      <c r="KX53077" s="23"/>
      <c r="KY53077" s="23"/>
    </row>
    <row r="53078" spans="36:311" x14ac:dyDescent="0.2">
      <c r="AJ53078" s="23"/>
      <c r="HH53078"/>
      <c r="IW53078" s="36"/>
      <c r="JI53078"/>
      <c r="JJ53078"/>
      <c r="KX53078" s="23"/>
      <c r="KY53078" s="23"/>
    </row>
    <row r="53079" spans="36:311" x14ac:dyDescent="0.2">
      <c r="AJ53079" s="23"/>
      <c r="HH53079"/>
      <c r="IW53079" s="36"/>
      <c r="JI53079"/>
      <c r="JJ53079"/>
      <c r="KX53079" s="23"/>
      <c r="KY53079" s="23"/>
    </row>
    <row r="53080" spans="36:311" x14ac:dyDescent="0.2">
      <c r="AJ53080" s="23"/>
      <c r="HH53080"/>
      <c r="IW53080" s="36"/>
      <c r="JI53080"/>
      <c r="JJ53080"/>
      <c r="KX53080" s="23"/>
      <c r="KY53080" s="23"/>
    </row>
    <row r="53081" spans="36:311" x14ac:dyDescent="0.2">
      <c r="AJ53081" s="23"/>
      <c r="HH53081"/>
      <c r="IW53081" s="36"/>
      <c r="JI53081"/>
      <c r="JJ53081"/>
      <c r="KX53081" s="23"/>
      <c r="KY53081" s="23"/>
    </row>
    <row r="53082" spans="36:311" x14ac:dyDescent="0.2">
      <c r="AJ53082" s="23"/>
      <c r="HH53082"/>
      <c r="IW53082" s="36"/>
      <c r="JI53082"/>
      <c r="JJ53082"/>
      <c r="KX53082" s="23"/>
      <c r="KY53082" s="23"/>
    </row>
    <row r="53083" spans="36:311" x14ac:dyDescent="0.2">
      <c r="AJ53083" s="23"/>
      <c r="HH53083"/>
      <c r="IW53083" s="36"/>
      <c r="JI53083"/>
      <c r="JJ53083"/>
      <c r="KX53083" s="23"/>
      <c r="KY53083" s="23"/>
    </row>
    <row r="53084" spans="36:311" x14ac:dyDescent="0.2">
      <c r="AJ53084" s="23"/>
      <c r="HH53084"/>
      <c r="IW53084" s="36"/>
      <c r="JI53084"/>
      <c r="JJ53084"/>
      <c r="KX53084" s="23"/>
      <c r="KY53084" s="23"/>
    </row>
    <row r="53085" spans="36:311" x14ac:dyDescent="0.2">
      <c r="AJ53085" s="23"/>
      <c r="HH53085"/>
      <c r="IW53085" s="36"/>
      <c r="JI53085"/>
      <c r="JJ53085"/>
      <c r="KX53085" s="23"/>
      <c r="KY53085" s="23"/>
    </row>
    <row r="53086" spans="36:311" x14ac:dyDescent="0.2">
      <c r="AJ53086" s="23"/>
      <c r="HH53086"/>
      <c r="IW53086" s="36"/>
      <c r="JI53086"/>
      <c r="JJ53086"/>
      <c r="KX53086" s="23"/>
      <c r="KY53086" s="23"/>
    </row>
    <row r="53087" spans="36:311" x14ac:dyDescent="0.2">
      <c r="AJ53087" s="23"/>
      <c r="HH53087"/>
      <c r="IW53087" s="36"/>
      <c r="JI53087"/>
      <c r="JJ53087"/>
      <c r="KX53087" s="23"/>
      <c r="KY53087" s="23"/>
    </row>
    <row r="53088" spans="36:311" x14ac:dyDescent="0.2">
      <c r="AJ53088" s="23"/>
      <c r="HH53088"/>
      <c r="IW53088" s="36"/>
      <c r="JI53088"/>
      <c r="JJ53088"/>
      <c r="KX53088" s="23"/>
      <c r="KY53088" s="23"/>
    </row>
    <row r="53089" spans="36:311" x14ac:dyDescent="0.2">
      <c r="AJ53089" s="23"/>
      <c r="HH53089"/>
      <c r="IW53089" s="36"/>
      <c r="JI53089"/>
      <c r="JJ53089"/>
      <c r="KX53089" s="23"/>
      <c r="KY53089" s="23"/>
    </row>
    <row r="53090" spans="36:311" x14ac:dyDescent="0.2">
      <c r="AJ53090" s="23"/>
      <c r="HH53090"/>
      <c r="IW53090" s="36"/>
      <c r="JI53090"/>
      <c r="JJ53090"/>
      <c r="KX53090" s="23"/>
      <c r="KY53090" s="23"/>
    </row>
    <row r="53091" spans="36:311" x14ac:dyDescent="0.2">
      <c r="AJ53091" s="23"/>
      <c r="HH53091"/>
      <c r="IW53091" s="36"/>
      <c r="JI53091"/>
      <c r="JJ53091"/>
      <c r="KX53091" s="23"/>
      <c r="KY53091" s="23"/>
    </row>
    <row r="53092" spans="36:311" x14ac:dyDescent="0.2">
      <c r="AJ53092" s="23"/>
      <c r="HH53092"/>
      <c r="IW53092" s="36"/>
      <c r="JI53092"/>
      <c r="JJ53092"/>
      <c r="KX53092" s="23"/>
      <c r="KY53092" s="23"/>
    </row>
    <row r="53093" spans="36:311" x14ac:dyDescent="0.2">
      <c r="AJ53093" s="23"/>
      <c r="HH53093"/>
      <c r="IW53093" s="36"/>
      <c r="JI53093"/>
      <c r="JJ53093"/>
      <c r="KX53093" s="23"/>
      <c r="KY53093" s="23"/>
    </row>
    <row r="53094" spans="36:311" x14ac:dyDescent="0.2">
      <c r="AJ53094" s="23"/>
      <c r="HH53094"/>
      <c r="IW53094" s="36"/>
      <c r="JI53094"/>
      <c r="JJ53094"/>
      <c r="KX53094" s="23"/>
      <c r="KY53094" s="23"/>
    </row>
    <row r="53095" spans="36:311" x14ac:dyDescent="0.2">
      <c r="AJ53095" s="23"/>
      <c r="HH53095"/>
      <c r="IW53095" s="36"/>
      <c r="JI53095"/>
      <c r="JJ53095"/>
      <c r="KX53095" s="23"/>
      <c r="KY53095" s="23"/>
    </row>
    <row r="53096" spans="36:311" x14ac:dyDescent="0.2">
      <c r="AJ53096" s="23"/>
      <c r="HH53096"/>
      <c r="IW53096" s="36"/>
      <c r="JI53096"/>
      <c r="JJ53096"/>
      <c r="KX53096" s="23"/>
      <c r="KY53096" s="23"/>
    </row>
    <row r="53097" spans="36:311" x14ac:dyDescent="0.2">
      <c r="AJ53097" s="23"/>
      <c r="HH53097"/>
      <c r="IW53097" s="36"/>
      <c r="JI53097"/>
      <c r="JJ53097"/>
      <c r="KX53097" s="23"/>
      <c r="KY53097" s="23"/>
    </row>
    <row r="53098" spans="36:311" x14ac:dyDescent="0.2">
      <c r="AJ53098" s="23"/>
      <c r="HH53098"/>
      <c r="IW53098" s="36"/>
      <c r="JI53098"/>
      <c r="JJ53098"/>
      <c r="KX53098" s="23"/>
      <c r="KY53098" s="23"/>
    </row>
    <row r="53099" spans="36:311" x14ac:dyDescent="0.2">
      <c r="AJ53099" s="23"/>
      <c r="HH53099"/>
      <c r="IW53099" s="36"/>
      <c r="JI53099"/>
      <c r="JJ53099"/>
      <c r="KX53099" s="23"/>
      <c r="KY53099" s="23"/>
    </row>
    <row r="53100" spans="36:311" x14ac:dyDescent="0.2">
      <c r="AJ53100" s="23"/>
      <c r="HH53100"/>
      <c r="IW53100" s="36"/>
      <c r="JI53100"/>
      <c r="JJ53100"/>
      <c r="KX53100" s="23"/>
      <c r="KY53100" s="23"/>
    </row>
    <row r="53101" spans="36:311" x14ac:dyDescent="0.2">
      <c r="AJ53101" s="23"/>
      <c r="HH53101"/>
      <c r="IW53101" s="36"/>
      <c r="JI53101"/>
      <c r="JJ53101"/>
      <c r="KX53101" s="23"/>
      <c r="KY53101" s="23"/>
    </row>
    <row r="53102" spans="36:311" x14ac:dyDescent="0.2">
      <c r="AJ53102" s="23"/>
      <c r="HH53102"/>
      <c r="IW53102" s="36"/>
      <c r="JI53102"/>
      <c r="JJ53102"/>
      <c r="KX53102" s="23"/>
      <c r="KY53102" s="23"/>
    </row>
    <row r="53103" spans="36:311" x14ac:dyDescent="0.2">
      <c r="AJ53103" s="23"/>
      <c r="HH53103"/>
      <c r="IW53103" s="36"/>
      <c r="JI53103"/>
      <c r="JJ53103"/>
      <c r="KX53103" s="23"/>
      <c r="KY53103" s="23"/>
    </row>
    <row r="53104" spans="36:311" x14ac:dyDescent="0.2">
      <c r="AJ53104" s="23"/>
      <c r="HH53104"/>
      <c r="IW53104" s="36"/>
      <c r="JI53104"/>
      <c r="JJ53104"/>
      <c r="KX53104" s="23"/>
      <c r="KY53104" s="23"/>
    </row>
    <row r="53105" spans="36:311" x14ac:dyDescent="0.2">
      <c r="AJ53105" s="23"/>
      <c r="HH53105"/>
      <c r="IW53105" s="36"/>
      <c r="JI53105"/>
      <c r="JJ53105"/>
      <c r="KX53105" s="23"/>
      <c r="KY53105" s="23"/>
    </row>
    <row r="53106" spans="36:311" x14ac:dyDescent="0.2">
      <c r="AJ53106" s="23"/>
      <c r="HH53106"/>
      <c r="IW53106" s="36"/>
      <c r="JI53106"/>
      <c r="JJ53106"/>
      <c r="KX53106" s="23"/>
      <c r="KY53106" s="23"/>
    </row>
    <row r="53107" spans="36:311" x14ac:dyDescent="0.2">
      <c r="AJ53107" s="23"/>
      <c r="HH53107"/>
      <c r="IW53107" s="36"/>
      <c r="JI53107"/>
      <c r="JJ53107"/>
      <c r="KX53107" s="23"/>
      <c r="KY53107" s="23"/>
    </row>
    <row r="53108" spans="36:311" x14ac:dyDescent="0.2">
      <c r="AJ53108" s="23"/>
      <c r="HH53108"/>
      <c r="IW53108" s="36"/>
      <c r="JI53108"/>
      <c r="JJ53108"/>
      <c r="KX53108" s="23"/>
      <c r="KY53108" s="23"/>
    </row>
    <row r="53109" spans="36:311" x14ac:dyDescent="0.2">
      <c r="AJ53109" s="23"/>
      <c r="HH53109"/>
      <c r="IW53109" s="36"/>
      <c r="JI53109"/>
      <c r="JJ53109"/>
      <c r="KX53109" s="23"/>
      <c r="KY53109" s="23"/>
    </row>
    <row r="53110" spans="36:311" x14ac:dyDescent="0.2">
      <c r="AJ53110" s="23"/>
      <c r="HH53110"/>
      <c r="IW53110" s="36"/>
      <c r="JI53110"/>
      <c r="JJ53110"/>
      <c r="KX53110" s="23"/>
      <c r="KY53110" s="23"/>
    </row>
    <row r="53111" spans="36:311" x14ac:dyDescent="0.2">
      <c r="AJ53111" s="23"/>
      <c r="HH53111"/>
      <c r="IW53111" s="36"/>
      <c r="JI53111"/>
      <c r="JJ53111"/>
      <c r="KX53111" s="23"/>
      <c r="KY53111" s="23"/>
    </row>
    <row r="53112" spans="36:311" x14ac:dyDescent="0.2">
      <c r="AJ53112" s="23"/>
      <c r="HH53112"/>
      <c r="IW53112" s="36"/>
      <c r="JI53112"/>
      <c r="JJ53112"/>
      <c r="KX53112" s="23"/>
      <c r="KY53112" s="23"/>
    </row>
    <row r="53113" spans="36:311" x14ac:dyDescent="0.2">
      <c r="AJ53113" s="23"/>
      <c r="HH53113"/>
      <c r="IW53113" s="36"/>
      <c r="JI53113"/>
      <c r="JJ53113"/>
      <c r="KX53113" s="23"/>
      <c r="KY53113" s="23"/>
    </row>
    <row r="53114" spans="36:311" x14ac:dyDescent="0.2">
      <c r="AJ53114" s="23"/>
      <c r="HH53114"/>
      <c r="IW53114" s="36"/>
      <c r="JI53114"/>
      <c r="JJ53114"/>
      <c r="KX53114" s="23"/>
      <c r="KY53114" s="23"/>
    </row>
    <row r="53115" spans="36:311" x14ac:dyDescent="0.2">
      <c r="AJ53115" s="23"/>
      <c r="HH53115"/>
      <c r="IW53115" s="36"/>
      <c r="JI53115"/>
      <c r="JJ53115"/>
      <c r="KX53115" s="23"/>
      <c r="KY53115" s="23"/>
    </row>
    <row r="53116" spans="36:311" x14ac:dyDescent="0.2">
      <c r="AJ53116" s="23"/>
      <c r="HH53116"/>
      <c r="IW53116" s="36"/>
      <c r="JI53116"/>
      <c r="JJ53116"/>
      <c r="KX53116" s="23"/>
      <c r="KY53116" s="23"/>
    </row>
    <row r="53117" spans="36:311" x14ac:dyDescent="0.2">
      <c r="AJ53117" s="23"/>
      <c r="HH53117"/>
      <c r="IW53117" s="36"/>
      <c r="JI53117"/>
      <c r="JJ53117"/>
      <c r="KX53117" s="23"/>
      <c r="KY53117" s="23"/>
    </row>
    <row r="53118" spans="36:311" x14ac:dyDescent="0.2">
      <c r="AJ53118" s="23"/>
      <c r="HH53118"/>
      <c r="IW53118" s="36"/>
      <c r="JI53118"/>
      <c r="JJ53118"/>
      <c r="KX53118" s="23"/>
      <c r="KY53118" s="23"/>
    </row>
    <row r="53119" spans="36:311" x14ac:dyDescent="0.2">
      <c r="AJ53119" s="23"/>
      <c r="HH53119"/>
      <c r="IW53119" s="36"/>
      <c r="JI53119"/>
      <c r="JJ53119"/>
      <c r="KX53119" s="23"/>
      <c r="KY53119" s="23"/>
    </row>
    <row r="53120" spans="36:311" x14ac:dyDescent="0.2">
      <c r="AJ53120" s="23"/>
      <c r="HH53120"/>
      <c r="IW53120" s="36"/>
      <c r="JI53120"/>
      <c r="JJ53120"/>
      <c r="KX53120" s="23"/>
      <c r="KY53120" s="23"/>
    </row>
    <row r="53121" spans="36:311" x14ac:dyDescent="0.2">
      <c r="AJ53121" s="23"/>
      <c r="HH53121"/>
      <c r="IW53121" s="36"/>
      <c r="JI53121"/>
      <c r="JJ53121"/>
      <c r="KX53121" s="23"/>
      <c r="KY53121" s="23"/>
    </row>
    <row r="53122" spans="36:311" x14ac:dyDescent="0.2">
      <c r="AJ53122" s="23"/>
      <c r="HH53122"/>
      <c r="IW53122" s="36"/>
      <c r="JI53122"/>
      <c r="JJ53122"/>
      <c r="KX53122" s="23"/>
      <c r="KY53122" s="23"/>
    </row>
    <row r="53123" spans="36:311" x14ac:dyDescent="0.2">
      <c r="AJ53123" s="23"/>
      <c r="HH53123"/>
      <c r="IW53123" s="36"/>
      <c r="JI53123"/>
      <c r="JJ53123"/>
      <c r="KX53123" s="23"/>
      <c r="KY53123" s="23"/>
    </row>
    <row r="53124" spans="36:311" x14ac:dyDescent="0.2">
      <c r="AJ53124" s="23"/>
      <c r="HH53124"/>
      <c r="IW53124" s="36"/>
      <c r="JI53124"/>
      <c r="JJ53124"/>
      <c r="KX53124" s="23"/>
      <c r="KY53124" s="23"/>
    </row>
    <row r="53125" spans="36:311" x14ac:dyDescent="0.2">
      <c r="AJ53125" s="23"/>
      <c r="HH53125"/>
      <c r="IW53125" s="36"/>
      <c r="JI53125"/>
      <c r="JJ53125"/>
      <c r="KX53125" s="23"/>
      <c r="KY53125" s="23"/>
    </row>
    <row r="53126" spans="36:311" x14ac:dyDescent="0.2">
      <c r="AJ53126" s="23"/>
      <c r="HH53126"/>
      <c r="IW53126" s="36"/>
      <c r="JI53126"/>
      <c r="JJ53126"/>
      <c r="KX53126" s="23"/>
      <c r="KY53126" s="23"/>
    </row>
    <row r="53127" spans="36:311" x14ac:dyDescent="0.2">
      <c r="AJ53127" s="23"/>
      <c r="HH53127"/>
      <c r="IW53127" s="36"/>
      <c r="JI53127"/>
      <c r="JJ53127"/>
      <c r="KX53127" s="23"/>
      <c r="KY53127" s="23"/>
    </row>
    <row r="53128" spans="36:311" x14ac:dyDescent="0.2">
      <c r="AJ53128" s="23"/>
      <c r="HH53128"/>
      <c r="IW53128" s="36"/>
      <c r="JI53128"/>
      <c r="JJ53128"/>
      <c r="KX53128" s="23"/>
      <c r="KY53128" s="23"/>
    </row>
    <row r="53129" spans="36:311" x14ac:dyDescent="0.2">
      <c r="AJ53129" s="23"/>
      <c r="HH53129"/>
      <c r="IW53129" s="36"/>
      <c r="JI53129"/>
      <c r="JJ53129"/>
      <c r="KX53129" s="23"/>
      <c r="KY53129" s="23"/>
    </row>
    <row r="53130" spans="36:311" x14ac:dyDescent="0.2">
      <c r="AJ53130" s="23"/>
      <c r="HH53130"/>
      <c r="IW53130" s="36"/>
      <c r="JI53130"/>
      <c r="JJ53130"/>
      <c r="KX53130" s="23"/>
      <c r="KY53130" s="23"/>
    </row>
    <row r="53131" spans="36:311" x14ac:dyDescent="0.2">
      <c r="AJ53131" s="23"/>
      <c r="HH53131"/>
      <c r="IW53131" s="36"/>
      <c r="JI53131"/>
      <c r="JJ53131"/>
      <c r="KX53131" s="23"/>
      <c r="KY53131" s="23"/>
    </row>
    <row r="53132" spans="36:311" x14ac:dyDescent="0.2">
      <c r="AJ53132" s="23"/>
      <c r="HH53132"/>
      <c r="IW53132" s="36"/>
      <c r="JI53132"/>
      <c r="JJ53132"/>
      <c r="KX53132" s="23"/>
      <c r="KY53132" s="23"/>
    </row>
    <row r="53133" spans="36:311" x14ac:dyDescent="0.2">
      <c r="AJ53133" s="23"/>
      <c r="HH53133"/>
      <c r="IW53133" s="36"/>
      <c r="JI53133"/>
      <c r="JJ53133"/>
      <c r="KX53133" s="23"/>
      <c r="KY53133" s="23"/>
    </row>
    <row r="53134" spans="36:311" x14ac:dyDescent="0.2">
      <c r="AJ53134" s="23"/>
      <c r="HH53134"/>
      <c r="IW53134" s="36"/>
      <c r="JI53134"/>
      <c r="JJ53134"/>
      <c r="KX53134" s="23"/>
      <c r="KY53134" s="23"/>
    </row>
    <row r="53135" spans="36:311" x14ac:dyDescent="0.2">
      <c r="AJ53135" s="23"/>
      <c r="HH53135"/>
      <c r="IW53135" s="36"/>
      <c r="JI53135"/>
      <c r="JJ53135"/>
      <c r="KX53135" s="23"/>
      <c r="KY53135" s="23"/>
    </row>
    <row r="53136" spans="36:311" x14ac:dyDescent="0.2">
      <c r="AJ53136" s="23"/>
      <c r="HH53136"/>
      <c r="IW53136" s="36"/>
      <c r="JI53136"/>
      <c r="JJ53136"/>
      <c r="KX53136" s="23"/>
      <c r="KY53136" s="23"/>
    </row>
    <row r="53137" spans="36:311" x14ac:dyDescent="0.2">
      <c r="AJ53137" s="23"/>
      <c r="HH53137"/>
      <c r="IW53137" s="36"/>
      <c r="JI53137"/>
      <c r="JJ53137"/>
      <c r="KX53137" s="23"/>
      <c r="KY53137" s="23"/>
    </row>
    <row r="53138" spans="36:311" x14ac:dyDescent="0.2">
      <c r="AJ53138" s="23"/>
      <c r="HH53138"/>
      <c r="IW53138" s="36"/>
      <c r="JI53138"/>
      <c r="JJ53138"/>
      <c r="KX53138" s="23"/>
      <c r="KY53138" s="23"/>
    </row>
    <row r="53139" spans="36:311" x14ac:dyDescent="0.2">
      <c r="AJ53139" s="23"/>
      <c r="HH53139"/>
      <c r="IW53139" s="36"/>
      <c r="JI53139"/>
      <c r="JJ53139"/>
      <c r="KX53139" s="23"/>
      <c r="KY53139" s="23"/>
    </row>
    <row r="53140" spans="36:311" x14ac:dyDescent="0.2">
      <c r="AJ53140" s="23"/>
      <c r="HH53140"/>
      <c r="IW53140" s="36"/>
      <c r="JI53140"/>
      <c r="JJ53140"/>
      <c r="KX53140" s="23"/>
      <c r="KY53140" s="23"/>
    </row>
    <row r="53141" spans="36:311" x14ac:dyDescent="0.2">
      <c r="AJ53141" s="23"/>
      <c r="HH53141"/>
      <c r="IW53141" s="36"/>
      <c r="JI53141"/>
      <c r="JJ53141"/>
      <c r="KX53141" s="23"/>
      <c r="KY53141" s="23"/>
    </row>
    <row r="53142" spans="36:311" x14ac:dyDescent="0.2">
      <c r="AJ53142" s="23"/>
      <c r="HH53142"/>
      <c r="IW53142" s="36"/>
      <c r="JI53142"/>
      <c r="JJ53142"/>
      <c r="KX53142" s="23"/>
      <c r="KY53142" s="23"/>
    </row>
    <row r="53143" spans="36:311" x14ac:dyDescent="0.2">
      <c r="AJ53143" s="23"/>
      <c r="HH53143"/>
      <c r="IW53143" s="36"/>
      <c r="JI53143"/>
      <c r="JJ53143"/>
      <c r="KX53143" s="23"/>
      <c r="KY53143" s="23"/>
    </row>
    <row r="53144" spans="36:311" x14ac:dyDescent="0.2">
      <c r="AJ53144" s="23"/>
      <c r="HH53144"/>
      <c r="IW53144" s="36"/>
      <c r="JI53144"/>
      <c r="JJ53144"/>
      <c r="KX53144" s="23"/>
      <c r="KY53144" s="23"/>
    </row>
    <row r="53145" spans="36:311" x14ac:dyDescent="0.2">
      <c r="AJ53145" s="23"/>
      <c r="HH53145"/>
      <c r="IW53145" s="36"/>
      <c r="JI53145"/>
      <c r="JJ53145"/>
      <c r="KX53145" s="23"/>
      <c r="KY53145" s="23"/>
    </row>
    <row r="53146" spans="36:311" x14ac:dyDescent="0.2">
      <c r="AJ53146" s="23"/>
      <c r="HH53146"/>
      <c r="IW53146" s="36"/>
      <c r="JI53146"/>
      <c r="JJ53146"/>
      <c r="KX53146" s="23"/>
      <c r="KY53146" s="23"/>
    </row>
    <row r="53147" spans="36:311" x14ac:dyDescent="0.2">
      <c r="AJ53147" s="23"/>
      <c r="HH53147"/>
      <c r="IW53147" s="36"/>
      <c r="JI53147"/>
      <c r="JJ53147"/>
      <c r="KX53147" s="23"/>
      <c r="KY53147" s="23"/>
    </row>
    <row r="53148" spans="36:311" x14ac:dyDescent="0.2">
      <c r="AJ53148" s="23"/>
      <c r="HH53148"/>
      <c r="IW53148" s="36"/>
      <c r="JI53148"/>
      <c r="JJ53148"/>
      <c r="KX53148" s="23"/>
      <c r="KY53148" s="23"/>
    </row>
    <row r="53149" spans="36:311" x14ac:dyDescent="0.2">
      <c r="AJ53149" s="23"/>
      <c r="HH53149"/>
      <c r="IW53149" s="36"/>
      <c r="JI53149"/>
      <c r="JJ53149"/>
      <c r="KX53149" s="23"/>
      <c r="KY53149" s="23"/>
    </row>
    <row r="53150" spans="36:311" x14ac:dyDescent="0.2">
      <c r="AJ53150" s="23"/>
      <c r="HH53150"/>
      <c r="IW53150" s="36"/>
      <c r="JI53150"/>
      <c r="JJ53150"/>
      <c r="KX53150" s="23"/>
      <c r="KY53150" s="23"/>
    </row>
    <row r="53151" spans="36:311" x14ac:dyDescent="0.2">
      <c r="AJ53151" s="23"/>
      <c r="HH53151"/>
      <c r="IW53151" s="36"/>
      <c r="JI53151"/>
      <c r="JJ53151"/>
      <c r="KX53151" s="23"/>
      <c r="KY53151" s="23"/>
    </row>
    <row r="53152" spans="36:311" x14ac:dyDescent="0.2">
      <c r="AJ53152" s="23"/>
      <c r="HH53152"/>
      <c r="IW53152" s="36"/>
      <c r="JI53152"/>
      <c r="JJ53152"/>
      <c r="KX53152" s="23"/>
      <c r="KY53152" s="23"/>
    </row>
    <row r="53153" spans="36:311" x14ac:dyDescent="0.2">
      <c r="AJ53153" s="23"/>
      <c r="HH53153"/>
      <c r="IW53153" s="36"/>
      <c r="JI53153"/>
      <c r="JJ53153"/>
      <c r="KX53153" s="23"/>
      <c r="KY53153" s="23"/>
    </row>
    <row r="53154" spans="36:311" x14ac:dyDescent="0.2">
      <c r="AJ53154" s="23"/>
      <c r="HH53154"/>
      <c r="IW53154" s="36"/>
      <c r="JI53154"/>
      <c r="JJ53154"/>
      <c r="KX53154" s="23"/>
      <c r="KY53154" s="23"/>
    </row>
    <row r="53155" spans="36:311" x14ac:dyDescent="0.2">
      <c r="AJ53155" s="23"/>
      <c r="HH53155"/>
      <c r="IW53155" s="36"/>
      <c r="JI53155"/>
      <c r="JJ53155"/>
      <c r="KX53155" s="23"/>
      <c r="KY53155" s="23"/>
    </row>
    <row r="53156" spans="36:311" x14ac:dyDescent="0.2">
      <c r="AJ53156" s="23"/>
      <c r="HH53156"/>
      <c r="IW53156" s="36"/>
      <c r="JI53156"/>
      <c r="JJ53156"/>
      <c r="KX53156" s="23"/>
      <c r="KY53156" s="23"/>
    </row>
    <row r="53157" spans="36:311" x14ac:dyDescent="0.2">
      <c r="AJ53157" s="23"/>
      <c r="HH53157"/>
      <c r="IW53157" s="36"/>
      <c r="JI53157"/>
      <c r="JJ53157"/>
      <c r="KX53157" s="23"/>
      <c r="KY53157" s="23"/>
    </row>
    <row r="53158" spans="36:311" x14ac:dyDescent="0.2">
      <c r="AJ53158" s="23"/>
      <c r="HH53158"/>
      <c r="IW53158" s="36"/>
      <c r="JI53158"/>
      <c r="JJ53158"/>
      <c r="KX53158" s="23"/>
      <c r="KY53158" s="23"/>
    </row>
    <row r="53159" spans="36:311" x14ac:dyDescent="0.2">
      <c r="AJ53159" s="23"/>
      <c r="HH53159"/>
      <c r="IW53159" s="36"/>
      <c r="JI53159"/>
      <c r="JJ53159"/>
      <c r="KX53159" s="23"/>
      <c r="KY53159" s="23"/>
    </row>
    <row r="53160" spans="36:311" x14ac:dyDescent="0.2">
      <c r="AJ53160" s="23"/>
      <c r="HH53160"/>
      <c r="IW53160" s="36"/>
      <c r="JI53160"/>
      <c r="JJ53160"/>
      <c r="KX53160" s="23"/>
      <c r="KY53160" s="23"/>
    </row>
    <row r="53161" spans="36:311" x14ac:dyDescent="0.2">
      <c r="AJ53161" s="23"/>
      <c r="HH53161"/>
      <c r="IW53161" s="36"/>
      <c r="JI53161"/>
      <c r="JJ53161"/>
      <c r="KX53161" s="23"/>
      <c r="KY53161" s="23"/>
    </row>
    <row r="53162" spans="36:311" x14ac:dyDescent="0.2">
      <c r="AJ53162" s="23"/>
      <c r="HH53162"/>
      <c r="IW53162" s="36"/>
      <c r="JI53162"/>
      <c r="JJ53162"/>
      <c r="KX53162" s="23"/>
      <c r="KY53162" s="23"/>
    </row>
    <row r="53163" spans="36:311" x14ac:dyDescent="0.2">
      <c r="AJ53163" s="23"/>
      <c r="HH53163"/>
      <c r="IW53163" s="36"/>
      <c r="JI53163"/>
      <c r="JJ53163"/>
      <c r="KX53163" s="23"/>
      <c r="KY53163" s="23"/>
    </row>
    <row r="53164" spans="36:311" x14ac:dyDescent="0.2">
      <c r="AJ53164" s="23"/>
      <c r="HH53164"/>
      <c r="IW53164" s="36"/>
      <c r="JI53164"/>
      <c r="JJ53164"/>
      <c r="KX53164" s="23"/>
      <c r="KY53164" s="23"/>
    </row>
    <row r="53165" spans="36:311" x14ac:dyDescent="0.2">
      <c r="AJ53165" s="23"/>
      <c r="HH53165"/>
      <c r="IW53165" s="36"/>
      <c r="JI53165"/>
      <c r="JJ53165"/>
      <c r="KX53165" s="23"/>
      <c r="KY53165" s="23"/>
    </row>
    <row r="53166" spans="36:311" x14ac:dyDescent="0.2">
      <c r="AJ53166" s="23"/>
      <c r="HH53166"/>
      <c r="IW53166" s="36"/>
      <c r="JI53166"/>
      <c r="JJ53166"/>
      <c r="KX53166" s="23"/>
      <c r="KY53166" s="23"/>
    </row>
    <row r="53167" spans="36:311" x14ac:dyDescent="0.2">
      <c r="AJ53167" s="23"/>
      <c r="HH53167"/>
      <c r="IW53167" s="36"/>
      <c r="JI53167"/>
      <c r="JJ53167"/>
      <c r="KX53167" s="23"/>
      <c r="KY53167" s="23"/>
    </row>
    <row r="53168" spans="36:311" x14ac:dyDescent="0.2">
      <c r="AJ53168" s="23"/>
      <c r="HH53168"/>
      <c r="IW53168" s="36"/>
      <c r="JI53168"/>
      <c r="JJ53168"/>
      <c r="KX53168" s="23"/>
      <c r="KY53168" s="23"/>
    </row>
    <row r="53169" spans="36:311" x14ac:dyDescent="0.2">
      <c r="AJ53169" s="23"/>
      <c r="HH53169"/>
      <c r="IW53169" s="36"/>
      <c r="JI53169"/>
      <c r="JJ53169"/>
      <c r="KX53169" s="23"/>
      <c r="KY53169" s="23"/>
    </row>
    <row r="53170" spans="36:311" x14ac:dyDescent="0.2">
      <c r="AJ53170" s="23"/>
      <c r="HH53170"/>
      <c r="IW53170" s="36"/>
      <c r="JI53170"/>
      <c r="JJ53170"/>
      <c r="KX53170" s="23"/>
      <c r="KY53170" s="23"/>
    </row>
    <row r="53171" spans="36:311" x14ac:dyDescent="0.2">
      <c r="AJ53171" s="23"/>
      <c r="HH53171"/>
      <c r="IW53171" s="36"/>
      <c r="JI53171"/>
      <c r="JJ53171"/>
      <c r="KX53171" s="23"/>
      <c r="KY53171" s="23"/>
    </row>
    <row r="53172" spans="36:311" x14ac:dyDescent="0.2">
      <c r="AJ53172" s="23"/>
      <c r="HH53172"/>
      <c r="IW53172" s="36"/>
      <c r="JI53172"/>
      <c r="JJ53172"/>
      <c r="KX53172" s="23"/>
      <c r="KY53172" s="23"/>
    </row>
    <row r="53173" spans="36:311" x14ac:dyDescent="0.2">
      <c r="AJ53173" s="23"/>
      <c r="HH53173"/>
      <c r="IW53173" s="36"/>
      <c r="JI53173"/>
      <c r="JJ53173"/>
      <c r="KX53173" s="23"/>
      <c r="KY53173" s="23"/>
    </row>
    <row r="53174" spans="36:311" x14ac:dyDescent="0.2">
      <c r="AJ53174" s="23"/>
      <c r="HH53174"/>
      <c r="IW53174" s="36"/>
      <c r="JI53174"/>
      <c r="JJ53174"/>
      <c r="KX53174" s="23"/>
      <c r="KY53174" s="23"/>
    </row>
    <row r="53175" spans="36:311" x14ac:dyDescent="0.2">
      <c r="AJ53175" s="23"/>
      <c r="HH53175"/>
      <c r="IW53175" s="36"/>
      <c r="JI53175"/>
      <c r="JJ53175"/>
      <c r="KX53175" s="23"/>
      <c r="KY53175" s="23"/>
    </row>
    <row r="53176" spans="36:311" x14ac:dyDescent="0.2">
      <c r="AJ53176" s="23"/>
      <c r="HH53176"/>
      <c r="IW53176" s="36"/>
      <c r="JI53176"/>
      <c r="JJ53176"/>
      <c r="KX53176" s="23"/>
      <c r="KY53176" s="23"/>
    </row>
    <row r="53177" spans="36:311" x14ac:dyDescent="0.2">
      <c r="AJ53177" s="23"/>
      <c r="HH53177"/>
      <c r="IW53177" s="36"/>
      <c r="JI53177"/>
      <c r="JJ53177"/>
      <c r="KX53177" s="23"/>
      <c r="KY53177" s="23"/>
    </row>
    <row r="53178" spans="36:311" x14ac:dyDescent="0.2">
      <c r="AJ53178" s="23"/>
      <c r="HH53178"/>
      <c r="IW53178" s="36"/>
      <c r="JI53178"/>
      <c r="JJ53178"/>
      <c r="KX53178" s="23"/>
      <c r="KY53178" s="23"/>
    </row>
    <row r="53179" spans="36:311" x14ac:dyDescent="0.2">
      <c r="AJ53179" s="23"/>
      <c r="HH53179"/>
      <c r="IW53179" s="36"/>
      <c r="JI53179"/>
      <c r="JJ53179"/>
      <c r="KX53179" s="23"/>
      <c r="KY53179" s="23"/>
    </row>
    <row r="53180" spans="36:311" x14ac:dyDescent="0.2">
      <c r="AJ53180" s="23"/>
      <c r="HH53180"/>
      <c r="IW53180" s="36"/>
      <c r="JI53180"/>
      <c r="JJ53180"/>
      <c r="KX53180" s="23"/>
      <c r="KY53180" s="23"/>
    </row>
    <row r="53181" spans="36:311" x14ac:dyDescent="0.2">
      <c r="AJ53181" s="23"/>
      <c r="HH53181"/>
      <c r="IW53181" s="36"/>
      <c r="JI53181"/>
      <c r="JJ53181"/>
      <c r="KX53181" s="23"/>
      <c r="KY53181" s="23"/>
    </row>
    <row r="53182" spans="36:311" x14ac:dyDescent="0.2">
      <c r="AJ53182" s="23"/>
      <c r="HH53182"/>
      <c r="IW53182" s="36"/>
      <c r="JI53182"/>
      <c r="JJ53182"/>
      <c r="KX53182" s="23"/>
      <c r="KY53182" s="23"/>
    </row>
    <row r="53183" spans="36:311" x14ac:dyDescent="0.2">
      <c r="AJ53183" s="23"/>
      <c r="HH53183"/>
      <c r="IW53183" s="36"/>
      <c r="JI53183"/>
      <c r="JJ53183"/>
      <c r="KX53183" s="23"/>
      <c r="KY53183" s="23"/>
    </row>
    <row r="53184" spans="36:311" x14ac:dyDescent="0.2">
      <c r="AJ53184" s="23"/>
      <c r="HH53184"/>
      <c r="IW53184" s="36"/>
      <c r="JI53184"/>
      <c r="JJ53184"/>
      <c r="KX53184" s="23"/>
      <c r="KY53184" s="23"/>
    </row>
    <row r="53185" spans="36:311" x14ac:dyDescent="0.2">
      <c r="AJ53185" s="23"/>
      <c r="HH53185"/>
      <c r="IW53185" s="36"/>
      <c r="JI53185"/>
      <c r="JJ53185"/>
      <c r="KX53185" s="23"/>
      <c r="KY53185" s="23"/>
    </row>
    <row r="53186" spans="36:311" x14ac:dyDescent="0.2">
      <c r="AJ53186" s="23"/>
      <c r="HH53186"/>
      <c r="IW53186" s="36"/>
      <c r="JI53186"/>
      <c r="JJ53186"/>
      <c r="KX53186" s="23"/>
      <c r="KY53186" s="23"/>
    </row>
    <row r="53187" spans="36:311" x14ac:dyDescent="0.2">
      <c r="AJ53187" s="23"/>
      <c r="HH53187"/>
      <c r="IW53187" s="36"/>
      <c r="JI53187"/>
      <c r="JJ53187"/>
      <c r="KX53187" s="23"/>
      <c r="KY53187" s="23"/>
    </row>
    <row r="53188" spans="36:311" x14ac:dyDescent="0.2">
      <c r="AJ53188" s="23"/>
      <c r="HH53188"/>
      <c r="IW53188" s="36"/>
      <c r="JI53188"/>
      <c r="JJ53188"/>
      <c r="KX53188" s="23"/>
      <c r="KY53188" s="23"/>
    </row>
    <row r="53189" spans="36:311" x14ac:dyDescent="0.2">
      <c r="AJ53189" s="23"/>
      <c r="HH53189"/>
      <c r="IW53189" s="36"/>
      <c r="JI53189"/>
      <c r="JJ53189"/>
      <c r="KX53189" s="23"/>
      <c r="KY53189" s="23"/>
    </row>
    <row r="53190" spans="36:311" x14ac:dyDescent="0.2">
      <c r="AJ53190" s="23"/>
      <c r="HH53190"/>
      <c r="IW53190" s="36"/>
      <c r="JI53190"/>
      <c r="JJ53190"/>
      <c r="KX53190" s="23"/>
      <c r="KY53190" s="23"/>
    </row>
    <row r="53191" spans="36:311" x14ac:dyDescent="0.2">
      <c r="AJ53191" s="23"/>
      <c r="HH53191"/>
      <c r="IW53191" s="36"/>
      <c r="JI53191"/>
      <c r="JJ53191"/>
      <c r="KX53191" s="23"/>
      <c r="KY53191" s="23"/>
    </row>
    <row r="53192" spans="36:311" x14ac:dyDescent="0.2">
      <c r="AJ53192" s="23"/>
      <c r="HH53192"/>
      <c r="IW53192" s="36"/>
      <c r="JI53192"/>
      <c r="JJ53192"/>
      <c r="KX53192" s="23"/>
      <c r="KY53192" s="23"/>
    </row>
    <row r="53193" spans="36:311" x14ac:dyDescent="0.2">
      <c r="AJ53193" s="23"/>
      <c r="HH53193"/>
      <c r="IW53193" s="36"/>
      <c r="JI53193"/>
      <c r="JJ53193"/>
      <c r="KX53193" s="23"/>
      <c r="KY53193" s="23"/>
    </row>
    <row r="53194" spans="36:311" x14ac:dyDescent="0.2">
      <c r="AJ53194" s="23"/>
      <c r="HH53194"/>
      <c r="IW53194" s="36"/>
      <c r="JI53194"/>
      <c r="JJ53194"/>
      <c r="KX53194" s="23"/>
      <c r="KY53194" s="23"/>
    </row>
    <row r="53195" spans="36:311" x14ac:dyDescent="0.2">
      <c r="AJ53195" s="23"/>
      <c r="HH53195"/>
      <c r="IW53195" s="36"/>
      <c r="JI53195"/>
      <c r="JJ53195"/>
      <c r="KX53195" s="23"/>
      <c r="KY53195" s="23"/>
    </row>
    <row r="53196" spans="36:311" x14ac:dyDescent="0.2">
      <c r="AJ53196" s="23"/>
      <c r="HH53196"/>
      <c r="IW53196" s="36"/>
      <c r="JI53196"/>
      <c r="JJ53196"/>
      <c r="KX53196" s="23"/>
      <c r="KY53196" s="23"/>
    </row>
    <row r="53197" spans="36:311" x14ac:dyDescent="0.2">
      <c r="AJ53197" s="23"/>
      <c r="HH53197"/>
      <c r="IW53197" s="36"/>
      <c r="JI53197"/>
      <c r="JJ53197"/>
      <c r="KX53197" s="23"/>
      <c r="KY53197" s="23"/>
    </row>
    <row r="53198" spans="36:311" x14ac:dyDescent="0.2">
      <c r="AJ53198" s="23"/>
      <c r="HH53198"/>
      <c r="IW53198" s="36"/>
      <c r="JI53198"/>
      <c r="JJ53198"/>
      <c r="KX53198" s="23"/>
      <c r="KY53198" s="23"/>
    </row>
    <row r="53199" spans="36:311" x14ac:dyDescent="0.2">
      <c r="AJ53199" s="23"/>
      <c r="HH53199"/>
      <c r="IW53199" s="36"/>
      <c r="JI53199"/>
      <c r="JJ53199"/>
      <c r="KX53199" s="23"/>
      <c r="KY53199" s="23"/>
    </row>
    <row r="53200" spans="36:311" x14ac:dyDescent="0.2">
      <c r="AJ53200" s="23"/>
      <c r="HH53200"/>
      <c r="IW53200" s="36"/>
      <c r="JI53200"/>
      <c r="JJ53200"/>
      <c r="KX53200" s="23"/>
      <c r="KY53200" s="23"/>
    </row>
    <row r="53201" spans="36:311" x14ac:dyDescent="0.2">
      <c r="AJ53201" s="23"/>
      <c r="HH53201"/>
      <c r="IW53201" s="36"/>
      <c r="JI53201"/>
      <c r="JJ53201"/>
      <c r="KX53201" s="23"/>
      <c r="KY53201" s="23"/>
    </row>
    <row r="53202" spans="36:311" x14ac:dyDescent="0.2">
      <c r="AJ53202" s="23"/>
      <c r="HH53202"/>
      <c r="IW53202" s="36"/>
      <c r="JI53202"/>
      <c r="JJ53202"/>
      <c r="KX53202" s="23"/>
      <c r="KY53202" s="23"/>
    </row>
    <row r="53203" spans="36:311" x14ac:dyDescent="0.2">
      <c r="AJ53203" s="23"/>
      <c r="HH53203"/>
      <c r="IW53203" s="36"/>
      <c r="JI53203"/>
      <c r="JJ53203"/>
      <c r="KX53203" s="23"/>
      <c r="KY53203" s="23"/>
    </row>
    <row r="53204" spans="36:311" x14ac:dyDescent="0.2">
      <c r="AJ53204" s="23"/>
      <c r="HH53204"/>
      <c r="IW53204" s="36"/>
      <c r="JI53204"/>
      <c r="JJ53204"/>
      <c r="KX53204" s="23"/>
      <c r="KY53204" s="23"/>
    </row>
    <row r="53205" spans="36:311" x14ac:dyDescent="0.2">
      <c r="AJ53205" s="23"/>
      <c r="HH53205"/>
      <c r="IW53205" s="36"/>
      <c r="JI53205"/>
      <c r="JJ53205"/>
      <c r="KX53205" s="23"/>
      <c r="KY53205" s="23"/>
    </row>
    <row r="53206" spans="36:311" x14ac:dyDescent="0.2">
      <c r="AJ53206" s="23"/>
      <c r="HH53206"/>
      <c r="IW53206" s="36"/>
      <c r="JI53206"/>
      <c r="JJ53206"/>
      <c r="KX53206" s="23"/>
      <c r="KY53206" s="23"/>
    </row>
    <row r="53207" spans="36:311" x14ac:dyDescent="0.2">
      <c r="AJ53207" s="23"/>
      <c r="HH53207"/>
      <c r="IW53207" s="36"/>
      <c r="JI53207"/>
      <c r="JJ53207"/>
      <c r="KX53207" s="23"/>
      <c r="KY53207" s="23"/>
    </row>
    <row r="53208" spans="36:311" x14ac:dyDescent="0.2">
      <c r="AJ53208" s="23"/>
      <c r="HH53208"/>
      <c r="IW53208" s="36"/>
      <c r="JI53208"/>
      <c r="JJ53208"/>
      <c r="KX53208" s="23"/>
      <c r="KY53208" s="23"/>
    </row>
    <row r="53209" spans="36:311" x14ac:dyDescent="0.2">
      <c r="AJ53209" s="23"/>
      <c r="HH53209"/>
      <c r="IW53209" s="36"/>
      <c r="JI53209"/>
      <c r="JJ53209"/>
      <c r="KX53209" s="23"/>
      <c r="KY53209" s="23"/>
    </row>
    <row r="53210" spans="36:311" x14ac:dyDescent="0.2">
      <c r="AJ53210" s="23"/>
      <c r="HH53210"/>
      <c r="IW53210" s="36"/>
      <c r="JI53210"/>
      <c r="JJ53210"/>
      <c r="KX53210" s="23"/>
      <c r="KY53210" s="23"/>
    </row>
    <row r="53211" spans="36:311" x14ac:dyDescent="0.2">
      <c r="AJ53211" s="23"/>
      <c r="HH53211"/>
      <c r="IW53211" s="36"/>
      <c r="JI53211"/>
      <c r="JJ53211"/>
      <c r="KX53211" s="23"/>
      <c r="KY53211" s="23"/>
    </row>
    <row r="53212" spans="36:311" x14ac:dyDescent="0.2">
      <c r="AJ53212" s="23"/>
      <c r="HH53212"/>
      <c r="IW53212" s="36"/>
      <c r="JI53212"/>
      <c r="JJ53212"/>
      <c r="KX53212" s="23"/>
      <c r="KY53212" s="23"/>
    </row>
    <row r="53213" spans="36:311" x14ac:dyDescent="0.2">
      <c r="AJ53213" s="23"/>
      <c r="HH53213"/>
      <c r="IW53213" s="36"/>
      <c r="JI53213"/>
      <c r="JJ53213"/>
      <c r="KX53213" s="23"/>
      <c r="KY53213" s="23"/>
    </row>
    <row r="53214" spans="36:311" x14ac:dyDescent="0.2">
      <c r="AJ53214" s="23"/>
      <c r="HH53214"/>
      <c r="IW53214" s="36"/>
      <c r="JI53214"/>
      <c r="JJ53214"/>
      <c r="KX53214" s="23"/>
      <c r="KY53214" s="23"/>
    </row>
    <row r="53215" spans="36:311" x14ac:dyDescent="0.2">
      <c r="AJ53215" s="23"/>
      <c r="HH53215"/>
      <c r="IW53215" s="36"/>
      <c r="JI53215"/>
      <c r="JJ53215"/>
      <c r="KX53215" s="23"/>
      <c r="KY53215" s="23"/>
    </row>
    <row r="53216" spans="36:311" x14ac:dyDescent="0.2">
      <c r="AJ53216" s="23"/>
      <c r="HH53216"/>
      <c r="IW53216" s="36"/>
      <c r="JI53216"/>
      <c r="JJ53216"/>
      <c r="KX53216" s="23"/>
      <c r="KY53216" s="23"/>
    </row>
    <row r="53217" spans="36:311" x14ac:dyDescent="0.2">
      <c r="AJ53217" s="23"/>
      <c r="HH53217"/>
      <c r="IW53217" s="36"/>
      <c r="JI53217"/>
      <c r="JJ53217"/>
      <c r="KX53217" s="23"/>
      <c r="KY53217" s="23"/>
    </row>
    <row r="53218" spans="36:311" x14ac:dyDescent="0.2">
      <c r="AJ53218" s="23"/>
      <c r="HH53218"/>
      <c r="IW53218" s="36"/>
      <c r="JI53218"/>
      <c r="JJ53218"/>
      <c r="KX53218" s="23"/>
      <c r="KY53218" s="23"/>
    </row>
    <row r="53219" spans="36:311" x14ac:dyDescent="0.2">
      <c r="AJ53219" s="23"/>
      <c r="HH53219"/>
      <c r="IW53219" s="36"/>
      <c r="JI53219"/>
      <c r="JJ53219"/>
      <c r="KX53219" s="23"/>
      <c r="KY53219" s="23"/>
    </row>
    <row r="53220" spans="36:311" x14ac:dyDescent="0.2">
      <c r="AJ53220" s="23"/>
      <c r="HH53220"/>
      <c r="IW53220" s="36"/>
      <c r="JI53220"/>
      <c r="JJ53220"/>
      <c r="KX53220" s="23"/>
      <c r="KY53220" s="23"/>
    </row>
    <row r="53221" spans="36:311" x14ac:dyDescent="0.2">
      <c r="AJ53221" s="23"/>
      <c r="HH53221"/>
      <c r="IW53221" s="36"/>
      <c r="JI53221"/>
      <c r="JJ53221"/>
      <c r="KX53221" s="23"/>
      <c r="KY53221" s="23"/>
    </row>
    <row r="53222" spans="36:311" x14ac:dyDescent="0.2">
      <c r="AJ53222" s="23"/>
      <c r="HH53222"/>
      <c r="IW53222" s="36"/>
      <c r="JI53222"/>
      <c r="JJ53222"/>
      <c r="KX53222" s="23"/>
      <c r="KY53222" s="23"/>
    </row>
    <row r="53223" spans="36:311" x14ac:dyDescent="0.2">
      <c r="AJ53223" s="23"/>
      <c r="HH53223"/>
      <c r="IW53223" s="36"/>
      <c r="JI53223"/>
      <c r="JJ53223"/>
      <c r="KX53223" s="23"/>
      <c r="KY53223" s="23"/>
    </row>
    <row r="53224" spans="36:311" x14ac:dyDescent="0.2">
      <c r="AJ53224" s="23"/>
      <c r="HH53224"/>
      <c r="IW53224" s="36"/>
      <c r="JI53224"/>
      <c r="JJ53224"/>
      <c r="KX53224" s="23"/>
      <c r="KY53224" s="23"/>
    </row>
    <row r="53225" spans="36:311" x14ac:dyDescent="0.2">
      <c r="AJ53225" s="23"/>
      <c r="HH53225"/>
      <c r="IW53225" s="36"/>
      <c r="JI53225"/>
      <c r="JJ53225"/>
      <c r="KX53225" s="23"/>
      <c r="KY53225" s="23"/>
    </row>
    <row r="53226" spans="36:311" x14ac:dyDescent="0.2">
      <c r="AJ53226" s="23"/>
      <c r="HH53226"/>
      <c r="IW53226" s="36"/>
      <c r="JI53226"/>
      <c r="JJ53226"/>
      <c r="KX53226" s="23"/>
      <c r="KY53226" s="23"/>
    </row>
    <row r="53227" spans="36:311" x14ac:dyDescent="0.2">
      <c r="AJ53227" s="23"/>
      <c r="HH53227"/>
      <c r="IW53227" s="36"/>
      <c r="JI53227"/>
      <c r="JJ53227"/>
      <c r="KX53227" s="23"/>
      <c r="KY53227" s="23"/>
    </row>
    <row r="53228" spans="36:311" x14ac:dyDescent="0.2">
      <c r="AJ53228" s="23"/>
      <c r="HH53228"/>
      <c r="IW53228" s="36"/>
      <c r="JI53228"/>
      <c r="JJ53228"/>
      <c r="KX53228" s="23"/>
      <c r="KY53228" s="23"/>
    </row>
    <row r="53229" spans="36:311" x14ac:dyDescent="0.2">
      <c r="AJ53229" s="23"/>
      <c r="HH53229"/>
      <c r="IW53229" s="36"/>
      <c r="JI53229"/>
      <c r="JJ53229"/>
      <c r="KX53229" s="23"/>
      <c r="KY53229" s="23"/>
    </row>
    <row r="53230" spans="36:311" x14ac:dyDescent="0.2">
      <c r="AJ53230" s="23"/>
      <c r="HH53230"/>
      <c r="IW53230" s="36"/>
      <c r="JI53230"/>
      <c r="JJ53230"/>
      <c r="KX53230" s="23"/>
      <c r="KY53230" s="23"/>
    </row>
    <row r="53231" spans="36:311" x14ac:dyDescent="0.2">
      <c r="AJ53231" s="23"/>
      <c r="HH53231"/>
      <c r="IW53231" s="36"/>
      <c r="JI53231"/>
      <c r="JJ53231"/>
      <c r="KX53231" s="23"/>
      <c r="KY53231" s="23"/>
    </row>
    <row r="53232" spans="36:311" x14ac:dyDescent="0.2">
      <c r="AJ53232" s="23"/>
      <c r="HH53232"/>
      <c r="IW53232" s="36"/>
      <c r="JI53232"/>
      <c r="JJ53232"/>
      <c r="KX53232" s="23"/>
      <c r="KY53232" s="23"/>
    </row>
    <row r="53233" spans="36:311" x14ac:dyDescent="0.2">
      <c r="AJ53233" s="23"/>
      <c r="HH53233"/>
      <c r="IW53233" s="36"/>
      <c r="JI53233"/>
      <c r="JJ53233"/>
      <c r="KX53233" s="23"/>
      <c r="KY53233" s="23"/>
    </row>
    <row r="53234" spans="36:311" x14ac:dyDescent="0.2">
      <c r="AJ53234" s="23"/>
      <c r="HH53234"/>
      <c r="IW53234" s="36"/>
      <c r="JI53234"/>
      <c r="JJ53234"/>
      <c r="KX53234" s="23"/>
      <c r="KY53234" s="23"/>
    </row>
    <row r="53235" spans="36:311" x14ac:dyDescent="0.2">
      <c r="AJ53235" s="23"/>
      <c r="HH53235"/>
      <c r="IW53235" s="36"/>
      <c r="JI53235"/>
      <c r="JJ53235"/>
      <c r="KX53235" s="23"/>
      <c r="KY53235" s="23"/>
    </row>
    <row r="53236" spans="36:311" x14ac:dyDescent="0.2">
      <c r="AJ53236" s="23"/>
      <c r="HH53236"/>
      <c r="IW53236" s="36"/>
      <c r="JI53236"/>
      <c r="JJ53236"/>
      <c r="KX53236" s="23"/>
      <c r="KY53236" s="23"/>
    </row>
    <row r="53237" spans="36:311" x14ac:dyDescent="0.2">
      <c r="AJ53237" s="23"/>
      <c r="HH53237"/>
      <c r="IW53237" s="36"/>
      <c r="JI53237"/>
      <c r="JJ53237"/>
      <c r="KX53237" s="23"/>
      <c r="KY53237" s="23"/>
    </row>
    <row r="53238" spans="36:311" x14ac:dyDescent="0.2">
      <c r="AJ53238" s="23"/>
      <c r="HH53238"/>
      <c r="IW53238" s="36"/>
      <c r="JI53238"/>
      <c r="JJ53238"/>
      <c r="KX53238" s="23"/>
      <c r="KY53238" s="23"/>
    </row>
    <row r="53239" spans="36:311" x14ac:dyDescent="0.2">
      <c r="AJ53239" s="23"/>
      <c r="HH53239"/>
      <c r="IW53239" s="36"/>
      <c r="JI53239"/>
      <c r="JJ53239"/>
      <c r="KX53239" s="23"/>
      <c r="KY53239" s="23"/>
    </row>
    <row r="53240" spans="36:311" x14ac:dyDescent="0.2">
      <c r="AJ53240" s="23"/>
      <c r="HH53240"/>
      <c r="IW53240" s="36"/>
      <c r="JI53240"/>
      <c r="JJ53240"/>
      <c r="KX53240" s="23"/>
      <c r="KY53240" s="23"/>
    </row>
    <row r="53241" spans="36:311" x14ac:dyDescent="0.2">
      <c r="AJ53241" s="23"/>
      <c r="HH53241"/>
      <c r="IW53241" s="36"/>
      <c r="JI53241"/>
      <c r="JJ53241"/>
      <c r="KX53241" s="23"/>
      <c r="KY53241" s="23"/>
    </row>
    <row r="53242" spans="36:311" x14ac:dyDescent="0.2">
      <c r="AJ53242" s="23"/>
      <c r="HH53242"/>
      <c r="IW53242" s="36"/>
      <c r="JI53242"/>
      <c r="JJ53242"/>
      <c r="KX53242" s="23"/>
      <c r="KY53242" s="23"/>
    </row>
    <row r="53243" spans="36:311" x14ac:dyDescent="0.2">
      <c r="AJ53243" s="23"/>
      <c r="HH53243"/>
      <c r="IW53243" s="36"/>
      <c r="JI53243"/>
      <c r="JJ53243"/>
      <c r="KX53243" s="23"/>
      <c r="KY53243" s="23"/>
    </row>
    <row r="53244" spans="36:311" x14ac:dyDescent="0.2">
      <c r="AJ53244" s="23"/>
      <c r="HH53244"/>
      <c r="IW53244" s="36"/>
      <c r="JI53244"/>
      <c r="JJ53244"/>
      <c r="KX53244" s="23"/>
      <c r="KY53244" s="23"/>
    </row>
    <row r="53245" spans="36:311" x14ac:dyDescent="0.2">
      <c r="AJ53245" s="23"/>
      <c r="HH53245"/>
      <c r="IW53245" s="36"/>
      <c r="JI53245"/>
      <c r="JJ53245"/>
      <c r="KX53245" s="23"/>
      <c r="KY53245" s="23"/>
    </row>
    <row r="53246" spans="36:311" x14ac:dyDescent="0.2">
      <c r="AJ53246" s="23"/>
      <c r="HH53246"/>
      <c r="IW53246" s="36"/>
      <c r="JI53246"/>
      <c r="JJ53246"/>
      <c r="KX53246" s="23"/>
      <c r="KY53246" s="23"/>
    </row>
    <row r="53247" spans="36:311" x14ac:dyDescent="0.2">
      <c r="AJ53247" s="23"/>
      <c r="HH53247"/>
      <c r="IW53247" s="36"/>
      <c r="JI53247"/>
      <c r="JJ53247"/>
      <c r="KX53247" s="23"/>
      <c r="KY53247" s="23"/>
    </row>
    <row r="53248" spans="36:311" x14ac:dyDescent="0.2">
      <c r="AJ53248" s="23"/>
      <c r="HH53248"/>
      <c r="IW53248" s="36"/>
      <c r="JI53248"/>
      <c r="JJ53248"/>
      <c r="KX53248" s="23"/>
      <c r="KY53248" s="23"/>
    </row>
    <row r="53249" spans="36:311" x14ac:dyDescent="0.2">
      <c r="AJ53249" s="23"/>
      <c r="HH53249"/>
      <c r="IW53249" s="36"/>
      <c r="JI53249"/>
      <c r="JJ53249"/>
      <c r="KX53249" s="23"/>
      <c r="KY53249" s="23"/>
    </row>
    <row r="53250" spans="36:311" x14ac:dyDescent="0.2">
      <c r="AJ53250" s="23"/>
      <c r="HH53250"/>
      <c r="IW53250" s="36"/>
      <c r="JI53250"/>
      <c r="JJ53250"/>
      <c r="KX53250" s="23"/>
      <c r="KY53250" s="23"/>
    </row>
    <row r="53251" spans="36:311" x14ac:dyDescent="0.2">
      <c r="AJ53251" s="23"/>
      <c r="HH53251"/>
      <c r="IW53251" s="36"/>
      <c r="JI53251"/>
      <c r="JJ53251"/>
      <c r="KX53251" s="23"/>
      <c r="KY53251" s="23"/>
    </row>
    <row r="53252" spans="36:311" x14ac:dyDescent="0.2">
      <c r="AJ53252" s="23"/>
      <c r="HH53252"/>
      <c r="IW53252" s="36"/>
      <c r="JI53252"/>
      <c r="JJ53252"/>
      <c r="KX53252" s="23"/>
      <c r="KY53252" s="23"/>
    </row>
    <row r="53253" spans="36:311" x14ac:dyDescent="0.2">
      <c r="AJ53253" s="23"/>
      <c r="HH53253"/>
      <c r="IW53253" s="36"/>
      <c r="JI53253"/>
      <c r="JJ53253"/>
      <c r="KX53253" s="23"/>
      <c r="KY53253" s="23"/>
    </row>
    <row r="53254" spans="36:311" x14ac:dyDescent="0.2">
      <c r="AJ53254" s="23"/>
      <c r="HH53254"/>
      <c r="IW53254" s="36"/>
      <c r="JI53254"/>
      <c r="JJ53254"/>
      <c r="KX53254" s="23"/>
      <c r="KY53254" s="23"/>
    </row>
    <row r="53255" spans="36:311" x14ac:dyDescent="0.2">
      <c r="AJ53255" s="23"/>
      <c r="HH53255"/>
      <c r="IW53255" s="36"/>
      <c r="JI53255"/>
      <c r="JJ53255"/>
      <c r="KX53255" s="23"/>
      <c r="KY53255" s="23"/>
    </row>
    <row r="53256" spans="36:311" x14ac:dyDescent="0.2">
      <c r="AJ53256" s="23"/>
      <c r="HH53256"/>
      <c r="IW53256" s="36"/>
      <c r="JI53256"/>
      <c r="JJ53256"/>
      <c r="KX53256" s="23"/>
      <c r="KY53256" s="23"/>
    </row>
    <row r="53257" spans="36:311" x14ac:dyDescent="0.2">
      <c r="AJ53257" s="23"/>
      <c r="HH53257"/>
      <c r="IW53257" s="36"/>
      <c r="JI53257"/>
      <c r="JJ53257"/>
      <c r="KX53257" s="23"/>
      <c r="KY53257" s="23"/>
    </row>
    <row r="53258" spans="36:311" x14ac:dyDescent="0.2">
      <c r="AJ53258" s="23"/>
      <c r="HH53258"/>
      <c r="IW53258" s="36"/>
      <c r="JI53258"/>
      <c r="JJ53258"/>
      <c r="KX53258" s="23"/>
      <c r="KY53258" s="23"/>
    </row>
    <row r="53259" spans="36:311" x14ac:dyDescent="0.2">
      <c r="AJ53259" s="23"/>
      <c r="HH53259"/>
      <c r="IW53259" s="36"/>
      <c r="JI53259"/>
      <c r="JJ53259"/>
      <c r="KX53259" s="23"/>
      <c r="KY53259" s="23"/>
    </row>
    <row r="53260" spans="36:311" x14ac:dyDescent="0.2">
      <c r="AJ53260" s="23"/>
      <c r="HH53260"/>
      <c r="IW53260" s="36"/>
      <c r="JI53260"/>
      <c r="JJ53260"/>
      <c r="KX53260" s="23"/>
      <c r="KY53260" s="23"/>
    </row>
    <row r="53261" spans="36:311" x14ac:dyDescent="0.2">
      <c r="AJ53261" s="23"/>
      <c r="HH53261"/>
      <c r="IW53261" s="36"/>
      <c r="JI53261"/>
      <c r="JJ53261"/>
      <c r="KX53261" s="23"/>
      <c r="KY53261" s="23"/>
    </row>
    <row r="53262" spans="36:311" x14ac:dyDescent="0.2">
      <c r="AJ53262" s="23"/>
      <c r="HH53262"/>
      <c r="IW53262" s="36"/>
      <c r="JI53262"/>
      <c r="JJ53262"/>
      <c r="KX53262" s="23"/>
      <c r="KY53262" s="23"/>
    </row>
    <row r="53263" spans="36:311" x14ac:dyDescent="0.2">
      <c r="AJ53263" s="23"/>
      <c r="HH53263"/>
      <c r="IW53263" s="36"/>
      <c r="JI53263"/>
      <c r="JJ53263"/>
      <c r="KX53263" s="23"/>
      <c r="KY53263" s="23"/>
    </row>
    <row r="53264" spans="36:311" x14ac:dyDescent="0.2">
      <c r="AJ53264" s="23"/>
      <c r="HH53264"/>
      <c r="IW53264" s="36"/>
      <c r="JI53264"/>
      <c r="JJ53264"/>
      <c r="KX53264" s="23"/>
      <c r="KY53264" s="23"/>
    </row>
    <row r="53265" spans="36:311" x14ac:dyDescent="0.2">
      <c r="AJ53265" s="23"/>
      <c r="HH53265"/>
      <c r="IW53265" s="36"/>
      <c r="JI53265"/>
      <c r="JJ53265"/>
      <c r="KX53265" s="23"/>
      <c r="KY53265" s="23"/>
    </row>
    <row r="53266" spans="36:311" x14ac:dyDescent="0.2">
      <c r="AJ53266" s="23"/>
      <c r="HH53266"/>
      <c r="IW53266" s="36"/>
      <c r="JI53266"/>
      <c r="JJ53266"/>
      <c r="KX53266" s="23"/>
      <c r="KY53266" s="23"/>
    </row>
    <row r="53267" spans="36:311" x14ac:dyDescent="0.2">
      <c r="AJ53267" s="23"/>
      <c r="HH53267"/>
      <c r="IW53267" s="36"/>
      <c r="JI53267"/>
      <c r="JJ53267"/>
      <c r="KX53267" s="23"/>
      <c r="KY53267" s="23"/>
    </row>
    <row r="53268" spans="36:311" x14ac:dyDescent="0.2">
      <c r="AJ53268" s="23"/>
      <c r="HH53268"/>
      <c r="IW53268" s="36"/>
      <c r="JI53268"/>
      <c r="JJ53268"/>
      <c r="KX53268" s="23"/>
      <c r="KY53268" s="23"/>
    </row>
    <row r="53269" spans="36:311" x14ac:dyDescent="0.2">
      <c r="AJ53269" s="23"/>
      <c r="HH53269"/>
      <c r="IW53269" s="36"/>
      <c r="JI53269"/>
      <c r="JJ53269"/>
      <c r="KX53269" s="23"/>
      <c r="KY53269" s="23"/>
    </row>
    <row r="53270" spans="36:311" x14ac:dyDescent="0.2">
      <c r="AJ53270" s="23"/>
      <c r="HH53270"/>
      <c r="IW53270" s="36"/>
      <c r="JI53270"/>
      <c r="JJ53270"/>
      <c r="KX53270" s="23"/>
      <c r="KY53270" s="23"/>
    </row>
    <row r="53271" spans="36:311" x14ac:dyDescent="0.2">
      <c r="AJ53271" s="23"/>
      <c r="HH53271"/>
      <c r="IW53271" s="36"/>
      <c r="JI53271"/>
      <c r="JJ53271"/>
      <c r="KX53271" s="23"/>
      <c r="KY53271" s="23"/>
    </row>
    <row r="53272" spans="36:311" x14ac:dyDescent="0.2">
      <c r="AJ53272" s="23"/>
      <c r="HH53272"/>
      <c r="IW53272" s="36"/>
      <c r="JI53272"/>
      <c r="JJ53272"/>
      <c r="KX53272" s="23"/>
      <c r="KY53272" s="23"/>
    </row>
    <row r="53273" spans="36:311" x14ac:dyDescent="0.2">
      <c r="AJ53273" s="23"/>
      <c r="HH53273"/>
      <c r="IW53273" s="36"/>
      <c r="JI53273"/>
      <c r="JJ53273"/>
      <c r="KX53273" s="23"/>
      <c r="KY53273" s="23"/>
    </row>
    <row r="53274" spans="36:311" x14ac:dyDescent="0.2">
      <c r="AJ53274" s="23"/>
      <c r="HH53274"/>
      <c r="IW53274" s="36"/>
      <c r="JI53274"/>
      <c r="JJ53274"/>
      <c r="KX53274" s="23"/>
      <c r="KY53274" s="23"/>
    </row>
    <row r="53275" spans="36:311" x14ac:dyDescent="0.2">
      <c r="AJ53275" s="23"/>
      <c r="HH53275"/>
      <c r="IW53275" s="36"/>
      <c r="JI53275"/>
      <c r="JJ53275"/>
      <c r="KX53275" s="23"/>
      <c r="KY53275" s="23"/>
    </row>
    <row r="53276" spans="36:311" x14ac:dyDescent="0.2">
      <c r="AJ53276" s="23"/>
      <c r="HH53276"/>
      <c r="IW53276" s="36"/>
      <c r="JI53276"/>
      <c r="JJ53276"/>
      <c r="KX53276" s="23"/>
      <c r="KY53276" s="23"/>
    </row>
    <row r="53277" spans="36:311" x14ac:dyDescent="0.2">
      <c r="AJ53277" s="23"/>
      <c r="HH53277"/>
      <c r="IW53277" s="36"/>
      <c r="JI53277"/>
      <c r="JJ53277"/>
      <c r="KX53277" s="23"/>
      <c r="KY53277" s="23"/>
    </row>
    <row r="53278" spans="36:311" x14ac:dyDescent="0.2">
      <c r="AJ53278" s="23"/>
      <c r="HH53278"/>
      <c r="IW53278" s="36"/>
      <c r="JI53278"/>
      <c r="JJ53278"/>
      <c r="KX53278" s="23"/>
      <c r="KY53278" s="23"/>
    </row>
    <row r="53279" spans="36:311" x14ac:dyDescent="0.2">
      <c r="AJ53279" s="23"/>
      <c r="HH53279"/>
      <c r="IW53279" s="36"/>
      <c r="JI53279"/>
      <c r="JJ53279"/>
      <c r="KX53279" s="23"/>
      <c r="KY53279" s="23"/>
    </row>
    <row r="53280" spans="36:311" x14ac:dyDescent="0.2">
      <c r="AJ53280" s="23"/>
      <c r="HH53280"/>
      <c r="IW53280" s="36"/>
      <c r="JI53280"/>
      <c r="JJ53280"/>
      <c r="KX53280" s="23"/>
      <c r="KY53280" s="23"/>
    </row>
    <row r="53281" spans="36:311" x14ac:dyDescent="0.2">
      <c r="AJ53281" s="23"/>
      <c r="HH53281"/>
      <c r="IW53281" s="36"/>
      <c r="JI53281"/>
      <c r="JJ53281"/>
      <c r="KX53281" s="23"/>
      <c r="KY53281" s="23"/>
    </row>
    <row r="53282" spans="36:311" x14ac:dyDescent="0.2">
      <c r="AJ53282" s="23"/>
      <c r="HH53282"/>
      <c r="IW53282" s="36"/>
      <c r="JI53282"/>
      <c r="JJ53282"/>
      <c r="KX53282" s="23"/>
      <c r="KY53282" s="23"/>
    </row>
    <row r="53283" spans="36:311" x14ac:dyDescent="0.2">
      <c r="AJ53283" s="23"/>
      <c r="HH53283"/>
      <c r="IW53283" s="36"/>
      <c r="JI53283"/>
      <c r="JJ53283"/>
      <c r="KX53283" s="23"/>
      <c r="KY53283" s="23"/>
    </row>
    <row r="53284" spans="36:311" x14ac:dyDescent="0.2">
      <c r="AJ53284" s="23"/>
      <c r="HH53284"/>
      <c r="IW53284" s="36"/>
      <c r="JI53284"/>
      <c r="JJ53284"/>
      <c r="KX53284" s="23"/>
      <c r="KY53284" s="23"/>
    </row>
    <row r="53285" spans="36:311" x14ac:dyDescent="0.2">
      <c r="AJ53285" s="23"/>
      <c r="HH53285"/>
      <c r="IW53285" s="36"/>
      <c r="JI53285"/>
      <c r="JJ53285"/>
      <c r="KX53285" s="23"/>
      <c r="KY53285" s="23"/>
    </row>
    <row r="53286" spans="36:311" x14ac:dyDescent="0.2">
      <c r="AJ53286" s="23"/>
      <c r="HH53286"/>
      <c r="IW53286" s="36"/>
      <c r="JI53286"/>
      <c r="JJ53286"/>
      <c r="KX53286" s="23"/>
      <c r="KY53286" s="23"/>
    </row>
    <row r="53287" spans="36:311" x14ac:dyDescent="0.2">
      <c r="AJ53287" s="23"/>
      <c r="HH53287"/>
      <c r="IW53287" s="36"/>
      <c r="JI53287"/>
      <c r="JJ53287"/>
      <c r="KX53287" s="23"/>
      <c r="KY53287" s="23"/>
    </row>
    <row r="53288" spans="36:311" x14ac:dyDescent="0.2">
      <c r="AJ53288" s="23"/>
      <c r="HH53288"/>
      <c r="IW53288" s="36"/>
      <c r="JI53288"/>
      <c r="JJ53288"/>
      <c r="KX53288" s="23"/>
      <c r="KY53288" s="23"/>
    </row>
    <row r="53289" spans="36:311" x14ac:dyDescent="0.2">
      <c r="AJ53289" s="23"/>
      <c r="HH53289"/>
      <c r="IW53289" s="36"/>
      <c r="JI53289"/>
      <c r="JJ53289"/>
      <c r="KX53289" s="23"/>
      <c r="KY53289" s="23"/>
    </row>
    <row r="53290" spans="36:311" x14ac:dyDescent="0.2">
      <c r="AJ53290" s="23"/>
      <c r="HH53290"/>
      <c r="IW53290" s="36"/>
      <c r="JI53290"/>
      <c r="JJ53290"/>
      <c r="KX53290" s="23"/>
      <c r="KY53290" s="23"/>
    </row>
    <row r="53291" spans="36:311" x14ac:dyDescent="0.2">
      <c r="AJ53291" s="23"/>
      <c r="HH53291"/>
      <c r="IW53291" s="36"/>
      <c r="JI53291"/>
      <c r="JJ53291"/>
      <c r="KX53291" s="23"/>
      <c r="KY53291" s="23"/>
    </row>
    <row r="53292" spans="36:311" x14ac:dyDescent="0.2">
      <c r="AJ53292" s="23"/>
      <c r="HH53292"/>
      <c r="IW53292" s="36"/>
      <c r="JI53292"/>
      <c r="JJ53292"/>
      <c r="KX53292" s="23"/>
      <c r="KY53292" s="23"/>
    </row>
    <row r="53293" spans="36:311" x14ac:dyDescent="0.2">
      <c r="AJ53293" s="23"/>
      <c r="HH53293"/>
      <c r="IW53293" s="36"/>
      <c r="JI53293"/>
      <c r="JJ53293"/>
      <c r="KX53293" s="23"/>
      <c r="KY53293" s="23"/>
    </row>
    <row r="53294" spans="36:311" x14ac:dyDescent="0.2">
      <c r="AJ53294" s="23"/>
      <c r="HH53294"/>
      <c r="IW53294" s="36"/>
      <c r="JI53294"/>
      <c r="JJ53294"/>
      <c r="KX53294" s="23"/>
      <c r="KY53294" s="23"/>
    </row>
    <row r="53295" spans="36:311" x14ac:dyDescent="0.2">
      <c r="AJ53295" s="23"/>
      <c r="HH53295"/>
      <c r="IW53295" s="36"/>
      <c r="JI53295"/>
      <c r="JJ53295"/>
      <c r="KX53295" s="23"/>
      <c r="KY53295" s="23"/>
    </row>
    <row r="53296" spans="36:311" x14ac:dyDescent="0.2">
      <c r="AJ53296" s="23"/>
      <c r="HH53296"/>
      <c r="IW53296" s="36"/>
      <c r="JI53296"/>
      <c r="JJ53296"/>
      <c r="KX53296" s="23"/>
      <c r="KY53296" s="23"/>
    </row>
    <row r="53297" spans="36:311" x14ac:dyDescent="0.2">
      <c r="AJ53297" s="23"/>
      <c r="HH53297"/>
      <c r="IW53297" s="36"/>
      <c r="JI53297"/>
      <c r="JJ53297"/>
      <c r="KX53297" s="23"/>
      <c r="KY53297" s="23"/>
    </row>
    <row r="53298" spans="36:311" x14ac:dyDescent="0.2">
      <c r="AJ53298" s="23"/>
      <c r="HH53298"/>
      <c r="IW53298" s="36"/>
      <c r="JI53298"/>
      <c r="JJ53298"/>
      <c r="KX53298" s="23"/>
      <c r="KY53298" s="23"/>
    </row>
    <row r="53299" spans="36:311" x14ac:dyDescent="0.2">
      <c r="AJ53299" s="23"/>
      <c r="HH53299"/>
      <c r="IW53299" s="36"/>
      <c r="JI53299"/>
      <c r="JJ53299"/>
      <c r="KX53299" s="23"/>
      <c r="KY53299" s="23"/>
    </row>
    <row r="53300" spans="36:311" x14ac:dyDescent="0.2">
      <c r="AJ53300" s="23"/>
      <c r="HH53300"/>
      <c r="IW53300" s="36"/>
      <c r="JI53300"/>
      <c r="JJ53300"/>
      <c r="KX53300" s="23"/>
      <c r="KY53300" s="23"/>
    </row>
    <row r="53301" spans="36:311" x14ac:dyDescent="0.2">
      <c r="AJ53301" s="23"/>
      <c r="HH53301"/>
      <c r="IW53301" s="36"/>
      <c r="JI53301"/>
      <c r="JJ53301"/>
      <c r="KX53301" s="23"/>
      <c r="KY53301" s="23"/>
    </row>
    <row r="53302" spans="36:311" x14ac:dyDescent="0.2">
      <c r="AJ53302" s="23"/>
      <c r="HH53302"/>
      <c r="IW53302" s="36"/>
      <c r="JI53302"/>
      <c r="JJ53302"/>
      <c r="KX53302" s="23"/>
      <c r="KY53302" s="23"/>
    </row>
    <row r="53303" spans="36:311" x14ac:dyDescent="0.2">
      <c r="AJ53303" s="23"/>
      <c r="HH53303"/>
      <c r="IW53303" s="36"/>
      <c r="JI53303"/>
      <c r="JJ53303"/>
      <c r="KX53303" s="23"/>
      <c r="KY53303" s="23"/>
    </row>
    <row r="53304" spans="36:311" x14ac:dyDescent="0.2">
      <c r="AJ53304" s="23"/>
      <c r="HH53304"/>
      <c r="IW53304" s="36"/>
      <c r="JI53304"/>
      <c r="JJ53304"/>
      <c r="KX53304" s="23"/>
      <c r="KY53304" s="23"/>
    </row>
    <row r="53305" spans="36:311" x14ac:dyDescent="0.2">
      <c r="AJ53305" s="23"/>
      <c r="HH53305"/>
      <c r="IW53305" s="36"/>
      <c r="JI53305"/>
      <c r="JJ53305"/>
      <c r="KX53305" s="23"/>
      <c r="KY53305" s="23"/>
    </row>
    <row r="53306" spans="36:311" x14ac:dyDescent="0.2">
      <c r="AJ53306" s="23"/>
      <c r="HH53306"/>
      <c r="IW53306" s="36"/>
      <c r="JI53306"/>
      <c r="JJ53306"/>
      <c r="KX53306" s="23"/>
      <c r="KY53306" s="23"/>
    </row>
    <row r="53307" spans="36:311" x14ac:dyDescent="0.2">
      <c r="AJ53307" s="23"/>
      <c r="HH53307"/>
      <c r="IW53307" s="36"/>
      <c r="JI53307"/>
      <c r="JJ53307"/>
      <c r="KX53307" s="23"/>
      <c r="KY53307" s="23"/>
    </row>
    <row r="53308" spans="36:311" x14ac:dyDescent="0.2">
      <c r="AJ53308" s="23"/>
      <c r="HH53308"/>
      <c r="IW53308" s="36"/>
      <c r="JI53308"/>
      <c r="JJ53308"/>
      <c r="KX53308" s="23"/>
      <c r="KY53308" s="23"/>
    </row>
    <row r="53309" spans="36:311" x14ac:dyDescent="0.2">
      <c r="AJ53309" s="23"/>
      <c r="HH53309"/>
      <c r="IW53309" s="36"/>
      <c r="JI53309"/>
      <c r="JJ53309"/>
      <c r="KX53309" s="23"/>
      <c r="KY53309" s="23"/>
    </row>
    <row r="53310" spans="36:311" x14ac:dyDescent="0.2">
      <c r="AJ53310" s="23"/>
      <c r="HH53310"/>
      <c r="IW53310" s="36"/>
      <c r="JI53310"/>
      <c r="JJ53310"/>
      <c r="KX53310" s="23"/>
      <c r="KY53310" s="23"/>
    </row>
    <row r="53311" spans="36:311" x14ac:dyDescent="0.2">
      <c r="AJ53311" s="23"/>
      <c r="HH53311"/>
      <c r="IW53311" s="36"/>
      <c r="JI53311"/>
      <c r="JJ53311"/>
      <c r="KX53311" s="23"/>
      <c r="KY53311" s="23"/>
    </row>
    <row r="53312" spans="36:311" x14ac:dyDescent="0.2">
      <c r="AJ53312" s="23"/>
      <c r="HH53312"/>
      <c r="IW53312" s="36"/>
      <c r="JI53312"/>
      <c r="JJ53312"/>
      <c r="KX53312" s="23"/>
      <c r="KY53312" s="23"/>
    </row>
    <row r="53313" spans="36:311" x14ac:dyDescent="0.2">
      <c r="AJ53313" s="23"/>
      <c r="HH53313"/>
      <c r="IW53313" s="36"/>
      <c r="JI53313"/>
      <c r="JJ53313"/>
      <c r="KX53313" s="23"/>
      <c r="KY53313" s="23"/>
    </row>
    <row r="53314" spans="36:311" x14ac:dyDescent="0.2">
      <c r="AJ53314" s="23"/>
      <c r="HH53314"/>
      <c r="IW53314" s="36"/>
      <c r="JI53314"/>
      <c r="JJ53314"/>
      <c r="KX53314" s="23"/>
      <c r="KY53314" s="23"/>
    </row>
    <row r="53315" spans="36:311" x14ac:dyDescent="0.2">
      <c r="AJ53315" s="23"/>
      <c r="HH53315"/>
      <c r="IW53315" s="36"/>
      <c r="JI53315"/>
      <c r="JJ53315"/>
      <c r="KX53315" s="23"/>
      <c r="KY53315" s="23"/>
    </row>
    <row r="53316" spans="36:311" x14ac:dyDescent="0.2">
      <c r="AJ53316" s="23"/>
      <c r="HH53316"/>
      <c r="IW53316" s="36"/>
      <c r="JI53316"/>
      <c r="JJ53316"/>
      <c r="KX53316" s="23"/>
      <c r="KY53316" s="23"/>
    </row>
    <row r="53317" spans="36:311" x14ac:dyDescent="0.2">
      <c r="AJ53317" s="23"/>
      <c r="HH53317"/>
      <c r="IW53317" s="36"/>
      <c r="JI53317"/>
      <c r="JJ53317"/>
      <c r="KX53317" s="23"/>
      <c r="KY53317" s="23"/>
    </row>
    <row r="53318" spans="36:311" x14ac:dyDescent="0.2">
      <c r="AJ53318" s="23"/>
      <c r="HH53318"/>
      <c r="IW53318" s="36"/>
      <c r="JI53318"/>
      <c r="JJ53318"/>
      <c r="KX53318" s="23"/>
      <c r="KY53318" s="23"/>
    </row>
    <row r="53319" spans="36:311" x14ac:dyDescent="0.2">
      <c r="AJ53319" s="23"/>
      <c r="HH53319"/>
      <c r="IW53319" s="36"/>
      <c r="JI53319"/>
      <c r="JJ53319"/>
      <c r="KX53319" s="23"/>
      <c r="KY53319" s="23"/>
    </row>
    <row r="53320" spans="36:311" x14ac:dyDescent="0.2">
      <c r="AJ53320" s="23"/>
      <c r="HH53320"/>
      <c r="IW53320" s="36"/>
      <c r="JI53320"/>
      <c r="JJ53320"/>
      <c r="KX53320" s="23"/>
      <c r="KY53320" s="23"/>
    </row>
    <row r="53321" spans="36:311" x14ac:dyDescent="0.2">
      <c r="AJ53321" s="23"/>
      <c r="HH53321"/>
      <c r="IW53321" s="36"/>
      <c r="JI53321"/>
      <c r="JJ53321"/>
      <c r="KX53321" s="23"/>
      <c r="KY53321" s="23"/>
    </row>
    <row r="53322" spans="36:311" x14ac:dyDescent="0.2">
      <c r="AJ53322" s="23"/>
      <c r="HH53322"/>
      <c r="IW53322" s="36"/>
      <c r="JI53322"/>
      <c r="JJ53322"/>
      <c r="KX53322" s="23"/>
      <c r="KY53322" s="23"/>
    </row>
    <row r="53323" spans="36:311" x14ac:dyDescent="0.2">
      <c r="AJ53323" s="23"/>
      <c r="HH53323"/>
      <c r="IW53323" s="36"/>
      <c r="JI53323"/>
      <c r="JJ53323"/>
      <c r="KX53323" s="23"/>
      <c r="KY53323" s="23"/>
    </row>
    <row r="53324" spans="36:311" x14ac:dyDescent="0.2">
      <c r="AJ53324" s="23"/>
      <c r="HH53324"/>
      <c r="IW53324" s="36"/>
      <c r="JI53324"/>
      <c r="JJ53324"/>
      <c r="KX53324" s="23"/>
      <c r="KY53324" s="23"/>
    </row>
    <row r="53325" spans="36:311" x14ac:dyDescent="0.2">
      <c r="AJ53325" s="23"/>
      <c r="HH53325"/>
      <c r="IW53325" s="36"/>
      <c r="JI53325"/>
      <c r="JJ53325"/>
      <c r="KX53325" s="23"/>
      <c r="KY53325" s="23"/>
    </row>
    <row r="53326" spans="36:311" x14ac:dyDescent="0.2">
      <c r="AJ53326" s="23"/>
      <c r="HH53326"/>
      <c r="IW53326" s="36"/>
      <c r="JI53326"/>
      <c r="JJ53326"/>
      <c r="KX53326" s="23"/>
      <c r="KY53326" s="23"/>
    </row>
    <row r="53327" spans="36:311" x14ac:dyDescent="0.2">
      <c r="AJ53327" s="23"/>
      <c r="HH53327"/>
      <c r="IW53327" s="36"/>
      <c r="JI53327"/>
      <c r="JJ53327"/>
      <c r="KX53327" s="23"/>
      <c r="KY53327" s="23"/>
    </row>
    <row r="53328" spans="36:311" x14ac:dyDescent="0.2">
      <c r="AJ53328" s="23"/>
      <c r="HH53328"/>
      <c r="IW53328" s="36"/>
      <c r="JI53328"/>
      <c r="JJ53328"/>
      <c r="KX53328" s="23"/>
      <c r="KY53328" s="23"/>
    </row>
    <row r="53329" spans="36:311" x14ac:dyDescent="0.2">
      <c r="AJ53329" s="23"/>
      <c r="HH53329"/>
      <c r="IW53329" s="36"/>
      <c r="JI53329"/>
      <c r="JJ53329"/>
      <c r="KX53329" s="23"/>
      <c r="KY53329" s="23"/>
    </row>
    <row r="53330" spans="36:311" x14ac:dyDescent="0.2">
      <c r="AJ53330" s="23"/>
      <c r="HH53330"/>
      <c r="IW53330" s="36"/>
      <c r="JI53330"/>
      <c r="JJ53330"/>
      <c r="KX53330" s="23"/>
      <c r="KY53330" s="23"/>
    </row>
    <row r="53331" spans="36:311" x14ac:dyDescent="0.2">
      <c r="AJ53331" s="23"/>
      <c r="HH53331"/>
      <c r="IW53331" s="36"/>
      <c r="JI53331"/>
      <c r="JJ53331"/>
      <c r="KX53331" s="23"/>
      <c r="KY53331" s="23"/>
    </row>
    <row r="53332" spans="36:311" x14ac:dyDescent="0.2">
      <c r="AJ53332" s="23"/>
      <c r="HH53332"/>
      <c r="IW53332" s="36"/>
      <c r="JI53332"/>
      <c r="JJ53332"/>
      <c r="KX53332" s="23"/>
      <c r="KY53332" s="23"/>
    </row>
    <row r="53333" spans="36:311" x14ac:dyDescent="0.2">
      <c r="AJ53333" s="23"/>
      <c r="HH53333"/>
      <c r="IW53333" s="36"/>
      <c r="JI53333"/>
      <c r="JJ53333"/>
      <c r="KX53333" s="23"/>
      <c r="KY53333" s="23"/>
    </row>
    <row r="53334" spans="36:311" x14ac:dyDescent="0.2">
      <c r="AJ53334" s="23"/>
      <c r="HH53334"/>
      <c r="IW53334" s="36"/>
      <c r="JI53334"/>
      <c r="JJ53334"/>
      <c r="KX53334" s="23"/>
      <c r="KY53334" s="23"/>
    </row>
    <row r="53335" spans="36:311" x14ac:dyDescent="0.2">
      <c r="AJ53335" s="23"/>
      <c r="HH53335"/>
      <c r="IW53335" s="36"/>
      <c r="JI53335"/>
      <c r="JJ53335"/>
      <c r="KX53335" s="23"/>
      <c r="KY53335" s="23"/>
    </row>
    <row r="53336" spans="36:311" x14ac:dyDescent="0.2">
      <c r="AJ53336" s="23"/>
      <c r="HH53336"/>
      <c r="IW53336" s="36"/>
      <c r="JI53336"/>
      <c r="JJ53336"/>
      <c r="KX53336" s="23"/>
      <c r="KY53336" s="23"/>
    </row>
    <row r="53337" spans="36:311" x14ac:dyDescent="0.2">
      <c r="AJ53337" s="23"/>
      <c r="HH53337"/>
      <c r="IW53337" s="36"/>
      <c r="JI53337"/>
      <c r="JJ53337"/>
      <c r="KX53337" s="23"/>
      <c r="KY53337" s="23"/>
    </row>
    <row r="53338" spans="36:311" x14ac:dyDescent="0.2">
      <c r="AJ53338" s="23"/>
      <c r="HH53338"/>
      <c r="IW53338" s="36"/>
      <c r="JI53338"/>
      <c r="JJ53338"/>
      <c r="KX53338" s="23"/>
      <c r="KY53338" s="23"/>
    </row>
    <row r="53339" spans="36:311" x14ac:dyDescent="0.2">
      <c r="AJ53339" s="23"/>
      <c r="HH53339"/>
      <c r="IW53339" s="36"/>
      <c r="JI53339"/>
      <c r="JJ53339"/>
      <c r="KX53339" s="23"/>
      <c r="KY53339" s="23"/>
    </row>
    <row r="53340" spans="36:311" x14ac:dyDescent="0.2">
      <c r="AJ53340" s="23"/>
      <c r="HH53340"/>
      <c r="IW53340" s="36"/>
      <c r="JI53340"/>
      <c r="JJ53340"/>
      <c r="KX53340" s="23"/>
      <c r="KY53340" s="23"/>
    </row>
    <row r="53341" spans="36:311" x14ac:dyDescent="0.2">
      <c r="AJ53341" s="23"/>
      <c r="HH53341"/>
      <c r="IW53341" s="36"/>
      <c r="JI53341"/>
      <c r="JJ53341"/>
      <c r="KX53341" s="23"/>
      <c r="KY53341" s="23"/>
    </row>
    <row r="53342" spans="36:311" x14ac:dyDescent="0.2">
      <c r="AJ53342" s="23"/>
      <c r="HH53342"/>
      <c r="IW53342" s="36"/>
      <c r="JI53342"/>
      <c r="JJ53342"/>
      <c r="KX53342" s="23"/>
      <c r="KY53342" s="23"/>
    </row>
    <row r="53343" spans="36:311" x14ac:dyDescent="0.2">
      <c r="AJ53343" s="23"/>
      <c r="HH53343"/>
      <c r="IW53343" s="36"/>
      <c r="JI53343"/>
      <c r="JJ53343"/>
      <c r="KX53343" s="23"/>
      <c r="KY53343" s="23"/>
    </row>
    <row r="53344" spans="36:311" x14ac:dyDescent="0.2">
      <c r="AJ53344" s="23"/>
      <c r="HH53344"/>
      <c r="IW53344" s="36"/>
      <c r="JI53344"/>
      <c r="JJ53344"/>
      <c r="KX53344" s="23"/>
      <c r="KY53344" s="23"/>
    </row>
    <row r="53345" spans="36:311" x14ac:dyDescent="0.2">
      <c r="AJ53345" s="23"/>
      <c r="HH53345"/>
      <c r="IW53345" s="36"/>
      <c r="JI53345"/>
      <c r="JJ53345"/>
      <c r="KX53345" s="23"/>
      <c r="KY53345" s="23"/>
    </row>
    <row r="53346" spans="36:311" x14ac:dyDescent="0.2">
      <c r="AJ53346" s="23"/>
      <c r="HH53346"/>
      <c r="IW53346" s="36"/>
      <c r="JI53346"/>
      <c r="JJ53346"/>
      <c r="KX53346" s="23"/>
      <c r="KY53346" s="23"/>
    </row>
    <row r="53347" spans="36:311" x14ac:dyDescent="0.2">
      <c r="AJ53347" s="23"/>
      <c r="HH53347"/>
      <c r="IW53347" s="36"/>
      <c r="JI53347"/>
      <c r="JJ53347"/>
      <c r="KX53347" s="23"/>
      <c r="KY53347" s="23"/>
    </row>
    <row r="53348" spans="36:311" x14ac:dyDescent="0.2">
      <c r="AJ53348" s="23"/>
      <c r="HH53348"/>
      <c r="IW53348" s="36"/>
      <c r="JI53348"/>
      <c r="JJ53348"/>
      <c r="KX53348" s="23"/>
      <c r="KY53348" s="23"/>
    </row>
    <row r="53349" spans="36:311" x14ac:dyDescent="0.2">
      <c r="AJ53349" s="23"/>
      <c r="HH53349"/>
      <c r="IW53349" s="36"/>
      <c r="JI53349"/>
      <c r="JJ53349"/>
      <c r="KX53349" s="23"/>
      <c r="KY53349" s="23"/>
    </row>
    <row r="53350" spans="36:311" x14ac:dyDescent="0.2">
      <c r="AJ53350" s="23"/>
      <c r="HH53350"/>
      <c r="IW53350" s="36"/>
      <c r="JI53350"/>
      <c r="JJ53350"/>
      <c r="KX53350" s="23"/>
      <c r="KY53350" s="23"/>
    </row>
    <row r="53351" spans="36:311" x14ac:dyDescent="0.2">
      <c r="AJ53351" s="23"/>
      <c r="HH53351"/>
      <c r="IW53351" s="36"/>
      <c r="JI53351"/>
      <c r="JJ53351"/>
      <c r="KX53351" s="23"/>
      <c r="KY53351" s="23"/>
    </row>
    <row r="53352" spans="36:311" x14ac:dyDescent="0.2">
      <c r="AJ53352" s="23"/>
      <c r="HH53352"/>
      <c r="IW53352" s="36"/>
      <c r="JI53352"/>
      <c r="JJ53352"/>
      <c r="KX53352" s="23"/>
      <c r="KY53352" s="23"/>
    </row>
    <row r="53353" spans="36:311" x14ac:dyDescent="0.2">
      <c r="AJ53353" s="23"/>
      <c r="HH53353"/>
      <c r="IW53353" s="36"/>
      <c r="JI53353"/>
      <c r="JJ53353"/>
      <c r="KX53353" s="23"/>
      <c r="KY53353" s="23"/>
    </row>
    <row r="53354" spans="36:311" x14ac:dyDescent="0.2">
      <c r="AJ53354" s="23"/>
      <c r="HH53354"/>
      <c r="IW53354" s="36"/>
      <c r="JI53354"/>
      <c r="JJ53354"/>
      <c r="KX53354" s="23"/>
      <c r="KY53354" s="23"/>
    </row>
    <row r="53355" spans="36:311" x14ac:dyDescent="0.2">
      <c r="AJ53355" s="23"/>
      <c r="HH53355"/>
      <c r="IW53355" s="36"/>
      <c r="JI53355"/>
      <c r="JJ53355"/>
      <c r="KX53355" s="23"/>
      <c r="KY53355" s="23"/>
    </row>
    <row r="53356" spans="36:311" x14ac:dyDescent="0.2">
      <c r="AJ53356" s="23"/>
      <c r="HH53356"/>
      <c r="IW53356" s="36"/>
      <c r="JI53356"/>
      <c r="JJ53356"/>
      <c r="KX53356" s="23"/>
      <c r="KY53356" s="23"/>
    </row>
    <row r="53357" spans="36:311" x14ac:dyDescent="0.2">
      <c r="AJ53357" s="23"/>
      <c r="HH53357"/>
      <c r="IW53357" s="36"/>
      <c r="JI53357"/>
      <c r="JJ53357"/>
      <c r="KX53357" s="23"/>
      <c r="KY53357" s="23"/>
    </row>
    <row r="53358" spans="36:311" x14ac:dyDescent="0.2">
      <c r="AJ53358" s="23"/>
      <c r="HH53358"/>
      <c r="IW53358" s="36"/>
      <c r="JI53358"/>
      <c r="JJ53358"/>
      <c r="KX53358" s="23"/>
      <c r="KY53358" s="23"/>
    </row>
    <row r="53359" spans="36:311" x14ac:dyDescent="0.2">
      <c r="AJ53359" s="23"/>
      <c r="HH53359"/>
      <c r="IW53359" s="36"/>
      <c r="JI53359"/>
      <c r="JJ53359"/>
      <c r="KX53359" s="23"/>
      <c r="KY53359" s="23"/>
    </row>
    <row r="53360" spans="36:311" x14ac:dyDescent="0.2">
      <c r="AJ53360" s="23"/>
      <c r="HH53360"/>
      <c r="IW53360" s="36"/>
      <c r="JI53360"/>
      <c r="JJ53360"/>
      <c r="KX53360" s="23"/>
      <c r="KY53360" s="23"/>
    </row>
    <row r="53361" spans="36:311" x14ac:dyDescent="0.2">
      <c r="AJ53361" s="23"/>
      <c r="HH53361"/>
      <c r="IW53361" s="36"/>
      <c r="JI53361"/>
      <c r="JJ53361"/>
      <c r="KX53361" s="23"/>
      <c r="KY53361" s="23"/>
    </row>
    <row r="53362" spans="36:311" x14ac:dyDescent="0.2">
      <c r="AJ53362" s="23"/>
      <c r="HH53362"/>
      <c r="IW53362" s="36"/>
      <c r="JI53362"/>
      <c r="JJ53362"/>
      <c r="KX53362" s="23"/>
      <c r="KY53362" s="23"/>
    </row>
    <row r="53363" spans="36:311" x14ac:dyDescent="0.2">
      <c r="AJ53363" s="23"/>
      <c r="HH53363"/>
      <c r="IW53363" s="36"/>
      <c r="JI53363"/>
      <c r="JJ53363"/>
      <c r="KX53363" s="23"/>
      <c r="KY53363" s="23"/>
    </row>
    <row r="53364" spans="36:311" x14ac:dyDescent="0.2">
      <c r="AJ53364" s="23"/>
      <c r="HH53364"/>
      <c r="IW53364" s="36"/>
      <c r="JI53364"/>
      <c r="JJ53364"/>
      <c r="KX53364" s="23"/>
      <c r="KY53364" s="23"/>
    </row>
    <row r="53365" spans="36:311" x14ac:dyDescent="0.2">
      <c r="AJ53365" s="23"/>
      <c r="HH53365"/>
      <c r="IW53365" s="36"/>
      <c r="JI53365"/>
      <c r="JJ53365"/>
      <c r="KX53365" s="23"/>
      <c r="KY53365" s="23"/>
    </row>
    <row r="53366" spans="36:311" x14ac:dyDescent="0.2">
      <c r="AJ53366" s="23"/>
      <c r="HH53366"/>
      <c r="IW53366" s="36"/>
      <c r="JI53366"/>
      <c r="JJ53366"/>
      <c r="KX53366" s="23"/>
      <c r="KY53366" s="23"/>
    </row>
    <row r="53367" spans="36:311" x14ac:dyDescent="0.2">
      <c r="AJ53367" s="23"/>
      <c r="HH53367"/>
      <c r="IW53367" s="36"/>
      <c r="JI53367"/>
      <c r="JJ53367"/>
      <c r="KX53367" s="23"/>
      <c r="KY53367" s="23"/>
    </row>
    <row r="53368" spans="36:311" x14ac:dyDescent="0.2">
      <c r="AJ53368" s="23"/>
      <c r="HH53368"/>
      <c r="IW53368" s="36"/>
      <c r="JI53368"/>
      <c r="JJ53368"/>
      <c r="KX53368" s="23"/>
      <c r="KY53368" s="23"/>
    </row>
    <row r="53369" spans="36:311" x14ac:dyDescent="0.2">
      <c r="AJ53369" s="23"/>
      <c r="HH53369"/>
      <c r="IW53369" s="36"/>
      <c r="JI53369"/>
      <c r="JJ53369"/>
      <c r="KX53369" s="23"/>
      <c r="KY53369" s="23"/>
    </row>
    <row r="53370" spans="36:311" x14ac:dyDescent="0.2">
      <c r="AJ53370" s="23"/>
      <c r="HH53370"/>
      <c r="IW53370" s="36"/>
      <c r="JI53370"/>
      <c r="JJ53370"/>
      <c r="KX53370" s="23"/>
      <c r="KY53370" s="23"/>
    </row>
    <row r="53371" spans="36:311" x14ac:dyDescent="0.2">
      <c r="AJ53371" s="23"/>
      <c r="HH53371"/>
      <c r="IW53371" s="36"/>
      <c r="JI53371"/>
      <c r="JJ53371"/>
      <c r="KX53371" s="23"/>
      <c r="KY53371" s="23"/>
    </row>
    <row r="53372" spans="36:311" x14ac:dyDescent="0.2">
      <c r="AJ53372" s="23"/>
      <c r="HH53372"/>
      <c r="IW53372" s="36"/>
      <c r="JI53372"/>
      <c r="JJ53372"/>
      <c r="KX53372" s="23"/>
      <c r="KY53372" s="23"/>
    </row>
    <row r="53373" spans="36:311" x14ac:dyDescent="0.2">
      <c r="AJ53373" s="23"/>
      <c r="HH53373"/>
      <c r="IW53373" s="36"/>
      <c r="JI53373"/>
      <c r="JJ53373"/>
      <c r="KX53373" s="23"/>
      <c r="KY53373" s="23"/>
    </row>
    <row r="53374" spans="36:311" x14ac:dyDescent="0.2">
      <c r="AJ53374" s="23"/>
      <c r="HH53374"/>
      <c r="IW53374" s="36"/>
      <c r="JI53374"/>
      <c r="JJ53374"/>
      <c r="KX53374" s="23"/>
      <c r="KY53374" s="23"/>
    </row>
    <row r="53375" spans="36:311" x14ac:dyDescent="0.2">
      <c r="AJ53375" s="23"/>
      <c r="HH53375"/>
      <c r="IW53375" s="36"/>
      <c r="JI53375"/>
      <c r="JJ53375"/>
      <c r="KX53375" s="23"/>
      <c r="KY53375" s="23"/>
    </row>
    <row r="53376" spans="36:311" x14ac:dyDescent="0.2">
      <c r="AJ53376" s="23"/>
      <c r="HH53376"/>
      <c r="IW53376" s="36"/>
      <c r="JI53376"/>
      <c r="JJ53376"/>
      <c r="KX53376" s="23"/>
      <c r="KY53376" s="23"/>
    </row>
    <row r="53377" spans="36:311" x14ac:dyDescent="0.2">
      <c r="AJ53377" s="23"/>
      <c r="HH53377"/>
      <c r="IW53377" s="36"/>
      <c r="JI53377"/>
      <c r="JJ53377"/>
      <c r="KX53377" s="23"/>
      <c r="KY53377" s="23"/>
    </row>
    <row r="53378" spans="36:311" x14ac:dyDescent="0.2">
      <c r="AJ53378" s="23"/>
      <c r="HH53378"/>
      <c r="IW53378" s="36"/>
      <c r="JI53378"/>
      <c r="JJ53378"/>
      <c r="KX53378" s="23"/>
      <c r="KY53378" s="23"/>
    </row>
    <row r="53379" spans="36:311" x14ac:dyDescent="0.2">
      <c r="AJ53379" s="23"/>
      <c r="HH53379"/>
      <c r="IW53379" s="36"/>
      <c r="JI53379"/>
      <c r="JJ53379"/>
      <c r="KX53379" s="23"/>
      <c r="KY53379" s="23"/>
    </row>
    <row r="53380" spans="36:311" x14ac:dyDescent="0.2">
      <c r="AJ53380" s="23"/>
      <c r="HH53380"/>
      <c r="IW53380" s="36"/>
      <c r="JI53380"/>
      <c r="JJ53380"/>
      <c r="KX53380" s="23"/>
      <c r="KY53380" s="23"/>
    </row>
    <row r="53381" spans="36:311" x14ac:dyDescent="0.2">
      <c r="AJ53381" s="23"/>
      <c r="HH53381"/>
      <c r="IW53381" s="36"/>
      <c r="JI53381"/>
      <c r="JJ53381"/>
      <c r="KX53381" s="23"/>
      <c r="KY53381" s="23"/>
    </row>
    <row r="53382" spans="36:311" x14ac:dyDescent="0.2">
      <c r="AJ53382" s="23"/>
      <c r="HH53382"/>
      <c r="IW53382" s="36"/>
      <c r="JI53382"/>
      <c r="JJ53382"/>
      <c r="KX53382" s="23"/>
      <c r="KY53382" s="23"/>
    </row>
    <row r="53383" spans="36:311" x14ac:dyDescent="0.2">
      <c r="AJ53383" s="23"/>
      <c r="HH53383"/>
      <c r="IW53383" s="36"/>
      <c r="JI53383"/>
      <c r="JJ53383"/>
      <c r="KX53383" s="23"/>
      <c r="KY53383" s="23"/>
    </row>
    <row r="53384" spans="36:311" x14ac:dyDescent="0.2">
      <c r="AJ53384" s="23"/>
      <c r="HH53384"/>
      <c r="IW53384" s="36"/>
      <c r="JI53384"/>
      <c r="JJ53384"/>
      <c r="KX53384" s="23"/>
      <c r="KY53384" s="23"/>
    </row>
    <row r="53385" spans="36:311" x14ac:dyDescent="0.2">
      <c r="AJ53385" s="23"/>
      <c r="HH53385"/>
      <c r="IW53385" s="36"/>
      <c r="JI53385"/>
      <c r="JJ53385"/>
      <c r="KX53385" s="23"/>
      <c r="KY53385" s="23"/>
    </row>
    <row r="53386" spans="36:311" x14ac:dyDescent="0.2">
      <c r="AJ53386" s="23"/>
      <c r="HH53386"/>
      <c r="IW53386" s="36"/>
      <c r="JI53386"/>
      <c r="JJ53386"/>
      <c r="KX53386" s="23"/>
      <c r="KY53386" s="23"/>
    </row>
    <row r="53387" spans="36:311" x14ac:dyDescent="0.2">
      <c r="AJ53387" s="23"/>
      <c r="HH53387"/>
      <c r="IW53387" s="36"/>
      <c r="JI53387"/>
      <c r="JJ53387"/>
      <c r="KX53387" s="23"/>
      <c r="KY53387" s="23"/>
    </row>
    <row r="53388" spans="36:311" x14ac:dyDescent="0.2">
      <c r="AJ53388" s="23"/>
      <c r="HH53388"/>
      <c r="IW53388" s="36"/>
      <c r="JI53388"/>
      <c r="JJ53388"/>
      <c r="KX53388" s="23"/>
      <c r="KY53388" s="23"/>
    </row>
    <row r="53389" spans="36:311" x14ac:dyDescent="0.2">
      <c r="AJ53389" s="23"/>
      <c r="HH53389"/>
      <c r="IW53389" s="36"/>
      <c r="JI53389"/>
      <c r="JJ53389"/>
      <c r="KX53389" s="23"/>
      <c r="KY53389" s="23"/>
    </row>
    <row r="53390" spans="36:311" x14ac:dyDescent="0.2">
      <c r="AJ53390" s="23"/>
      <c r="HH53390"/>
      <c r="IW53390" s="36"/>
      <c r="JI53390"/>
      <c r="JJ53390"/>
      <c r="KX53390" s="23"/>
      <c r="KY53390" s="23"/>
    </row>
    <row r="53391" spans="36:311" x14ac:dyDescent="0.2">
      <c r="AJ53391" s="23"/>
      <c r="HH53391"/>
      <c r="IW53391" s="36"/>
      <c r="JI53391"/>
      <c r="JJ53391"/>
      <c r="KX53391" s="23"/>
      <c r="KY53391" s="23"/>
    </row>
    <row r="53392" spans="36:311" x14ac:dyDescent="0.2">
      <c r="AJ53392" s="23"/>
      <c r="HH53392"/>
      <c r="IW53392" s="36"/>
      <c r="JI53392"/>
      <c r="JJ53392"/>
      <c r="KX53392" s="23"/>
      <c r="KY53392" s="23"/>
    </row>
    <row r="53393" spans="36:311" x14ac:dyDescent="0.2">
      <c r="AJ53393" s="23"/>
      <c r="HH53393"/>
      <c r="IW53393" s="36"/>
      <c r="JI53393"/>
      <c r="JJ53393"/>
      <c r="KX53393" s="23"/>
      <c r="KY53393" s="23"/>
    </row>
    <row r="53394" spans="36:311" x14ac:dyDescent="0.2">
      <c r="AJ53394" s="23"/>
      <c r="HH53394"/>
      <c r="IW53394" s="36"/>
      <c r="JI53394"/>
      <c r="JJ53394"/>
      <c r="KX53394" s="23"/>
      <c r="KY53394" s="23"/>
    </row>
    <row r="53395" spans="36:311" x14ac:dyDescent="0.2">
      <c r="AJ53395" s="23"/>
      <c r="HH53395"/>
      <c r="IW53395" s="36"/>
      <c r="JI53395"/>
      <c r="JJ53395"/>
      <c r="KX53395" s="23"/>
      <c r="KY53395" s="23"/>
    </row>
    <row r="53396" spans="36:311" x14ac:dyDescent="0.2">
      <c r="AJ53396" s="23"/>
      <c r="HH53396"/>
      <c r="IW53396" s="36"/>
      <c r="JI53396"/>
      <c r="JJ53396"/>
      <c r="KX53396" s="23"/>
      <c r="KY53396" s="23"/>
    </row>
    <row r="53397" spans="36:311" x14ac:dyDescent="0.2">
      <c r="AJ53397" s="23"/>
      <c r="HH53397"/>
      <c r="IW53397" s="36"/>
      <c r="JI53397"/>
      <c r="JJ53397"/>
      <c r="KX53397" s="23"/>
      <c r="KY53397" s="23"/>
    </row>
    <row r="53398" spans="36:311" x14ac:dyDescent="0.2">
      <c r="AJ53398" s="23"/>
      <c r="HH53398"/>
      <c r="IW53398" s="36"/>
      <c r="JI53398"/>
      <c r="JJ53398"/>
      <c r="KX53398" s="23"/>
      <c r="KY53398" s="23"/>
    </row>
    <row r="53399" spans="36:311" x14ac:dyDescent="0.2">
      <c r="AJ53399" s="23"/>
      <c r="HH53399"/>
      <c r="IW53399" s="36"/>
      <c r="JI53399"/>
      <c r="JJ53399"/>
      <c r="KX53399" s="23"/>
      <c r="KY53399" s="23"/>
    </row>
    <row r="53400" spans="36:311" x14ac:dyDescent="0.2">
      <c r="AJ53400" s="23"/>
      <c r="HH53400"/>
      <c r="IW53400" s="36"/>
      <c r="JI53400"/>
      <c r="JJ53400"/>
      <c r="KX53400" s="23"/>
      <c r="KY53400" s="23"/>
    </row>
    <row r="53401" spans="36:311" x14ac:dyDescent="0.2">
      <c r="AJ53401" s="23"/>
      <c r="HH53401"/>
      <c r="IW53401" s="36"/>
      <c r="JI53401"/>
      <c r="JJ53401"/>
      <c r="KX53401" s="23"/>
      <c r="KY53401" s="23"/>
    </row>
    <row r="53402" spans="36:311" x14ac:dyDescent="0.2">
      <c r="AJ53402" s="23"/>
      <c r="HH53402"/>
      <c r="IW53402" s="36"/>
      <c r="JI53402"/>
      <c r="JJ53402"/>
      <c r="KX53402" s="23"/>
      <c r="KY53402" s="23"/>
    </row>
    <row r="53403" spans="36:311" x14ac:dyDescent="0.2">
      <c r="AJ53403" s="23"/>
      <c r="HH53403"/>
      <c r="IW53403" s="36"/>
      <c r="JI53403"/>
      <c r="JJ53403"/>
      <c r="KX53403" s="23"/>
      <c r="KY53403" s="23"/>
    </row>
    <row r="53404" spans="36:311" x14ac:dyDescent="0.2">
      <c r="AJ53404" s="23"/>
      <c r="HH53404"/>
      <c r="IW53404" s="36"/>
      <c r="JI53404"/>
      <c r="JJ53404"/>
      <c r="KX53404" s="23"/>
      <c r="KY53404" s="23"/>
    </row>
    <row r="53405" spans="36:311" x14ac:dyDescent="0.2">
      <c r="AJ53405" s="23"/>
      <c r="HH53405"/>
      <c r="IW53405" s="36"/>
      <c r="JI53405"/>
      <c r="JJ53405"/>
      <c r="KX53405" s="23"/>
      <c r="KY53405" s="23"/>
    </row>
    <row r="53406" spans="36:311" x14ac:dyDescent="0.2">
      <c r="AJ53406" s="23"/>
      <c r="HH53406"/>
      <c r="IW53406" s="36"/>
      <c r="JI53406"/>
      <c r="JJ53406"/>
      <c r="KX53406" s="23"/>
      <c r="KY53406" s="23"/>
    </row>
    <row r="53407" spans="36:311" x14ac:dyDescent="0.2">
      <c r="AJ53407" s="23"/>
      <c r="HH53407"/>
      <c r="IW53407" s="36"/>
      <c r="JI53407"/>
      <c r="JJ53407"/>
      <c r="KX53407" s="23"/>
      <c r="KY53407" s="23"/>
    </row>
    <row r="53408" spans="36:311" x14ac:dyDescent="0.2">
      <c r="AJ53408" s="23"/>
      <c r="HH53408"/>
      <c r="IW53408" s="36"/>
      <c r="JI53408"/>
      <c r="JJ53408"/>
      <c r="KX53408" s="23"/>
      <c r="KY53408" s="23"/>
    </row>
    <row r="53409" spans="36:311" x14ac:dyDescent="0.2">
      <c r="AJ53409" s="23"/>
      <c r="HH53409"/>
      <c r="IW53409" s="36"/>
      <c r="JI53409"/>
      <c r="JJ53409"/>
      <c r="KX53409" s="23"/>
      <c r="KY53409" s="23"/>
    </row>
    <row r="53410" spans="36:311" x14ac:dyDescent="0.2">
      <c r="AJ53410" s="23"/>
      <c r="HH53410"/>
      <c r="IW53410" s="36"/>
      <c r="JI53410"/>
      <c r="JJ53410"/>
      <c r="KX53410" s="23"/>
      <c r="KY53410" s="23"/>
    </row>
    <row r="53411" spans="36:311" x14ac:dyDescent="0.2">
      <c r="AJ53411" s="23"/>
      <c r="HH53411"/>
      <c r="IW53411" s="36"/>
      <c r="JI53411"/>
      <c r="JJ53411"/>
      <c r="KX53411" s="23"/>
      <c r="KY53411" s="23"/>
    </row>
    <row r="53412" spans="36:311" x14ac:dyDescent="0.2">
      <c r="AJ53412" s="23"/>
      <c r="HH53412"/>
      <c r="IW53412" s="36"/>
      <c r="JI53412"/>
      <c r="JJ53412"/>
      <c r="KX53412" s="23"/>
      <c r="KY53412" s="23"/>
    </row>
    <row r="53413" spans="36:311" x14ac:dyDescent="0.2">
      <c r="AJ53413" s="23"/>
      <c r="HH53413"/>
      <c r="IW53413" s="36"/>
      <c r="JI53413"/>
      <c r="JJ53413"/>
      <c r="KX53413" s="23"/>
      <c r="KY53413" s="23"/>
    </row>
    <row r="53414" spans="36:311" x14ac:dyDescent="0.2">
      <c r="AJ53414" s="23"/>
      <c r="HH53414"/>
      <c r="IW53414" s="36"/>
      <c r="JI53414"/>
      <c r="JJ53414"/>
      <c r="KX53414" s="23"/>
      <c r="KY53414" s="23"/>
    </row>
    <row r="53415" spans="36:311" x14ac:dyDescent="0.2">
      <c r="AJ53415" s="23"/>
      <c r="HH53415"/>
      <c r="IW53415" s="36"/>
      <c r="JI53415"/>
      <c r="JJ53415"/>
      <c r="KX53415" s="23"/>
      <c r="KY53415" s="23"/>
    </row>
    <row r="53416" spans="36:311" x14ac:dyDescent="0.2">
      <c r="AJ53416" s="23"/>
      <c r="HH53416"/>
      <c r="IW53416" s="36"/>
      <c r="JI53416"/>
      <c r="JJ53416"/>
      <c r="KX53416" s="23"/>
      <c r="KY53416" s="23"/>
    </row>
    <row r="53417" spans="36:311" x14ac:dyDescent="0.2">
      <c r="AJ53417" s="23"/>
      <c r="HH53417"/>
      <c r="IW53417" s="36"/>
      <c r="JI53417"/>
      <c r="JJ53417"/>
      <c r="KX53417" s="23"/>
      <c r="KY53417" s="23"/>
    </row>
    <row r="53418" spans="36:311" x14ac:dyDescent="0.2">
      <c r="AJ53418" s="23"/>
      <c r="HH53418"/>
      <c r="IW53418" s="36"/>
      <c r="JI53418"/>
      <c r="JJ53418"/>
      <c r="KX53418" s="23"/>
      <c r="KY53418" s="23"/>
    </row>
    <row r="53419" spans="36:311" x14ac:dyDescent="0.2">
      <c r="AJ53419" s="23"/>
      <c r="HH53419"/>
      <c r="IW53419" s="36"/>
      <c r="JI53419"/>
      <c r="JJ53419"/>
      <c r="KX53419" s="23"/>
      <c r="KY53419" s="23"/>
    </row>
    <row r="53420" spans="36:311" x14ac:dyDescent="0.2">
      <c r="AJ53420" s="23"/>
      <c r="HH53420"/>
      <c r="IW53420" s="36"/>
      <c r="JI53420"/>
      <c r="JJ53420"/>
      <c r="KX53420" s="23"/>
      <c r="KY53420" s="23"/>
    </row>
    <row r="53421" spans="36:311" x14ac:dyDescent="0.2">
      <c r="AJ53421" s="23"/>
      <c r="HH53421"/>
      <c r="IW53421" s="36"/>
      <c r="JI53421"/>
      <c r="JJ53421"/>
      <c r="KX53421" s="23"/>
      <c r="KY53421" s="23"/>
    </row>
    <row r="53422" spans="36:311" x14ac:dyDescent="0.2">
      <c r="AJ53422" s="23"/>
      <c r="HH53422"/>
      <c r="IW53422" s="36"/>
      <c r="JI53422"/>
      <c r="JJ53422"/>
      <c r="KX53422" s="23"/>
      <c r="KY53422" s="23"/>
    </row>
    <row r="53423" spans="36:311" x14ac:dyDescent="0.2">
      <c r="AJ53423" s="23"/>
      <c r="HH53423"/>
      <c r="IW53423" s="36"/>
      <c r="JI53423"/>
      <c r="JJ53423"/>
      <c r="KX53423" s="23"/>
      <c r="KY53423" s="23"/>
    </row>
    <row r="53424" spans="36:311" x14ac:dyDescent="0.2">
      <c r="AJ53424" s="23"/>
      <c r="HH53424"/>
      <c r="IW53424" s="36"/>
      <c r="JI53424"/>
      <c r="JJ53424"/>
      <c r="KX53424" s="23"/>
      <c r="KY53424" s="23"/>
    </row>
    <row r="53425" spans="36:311" x14ac:dyDescent="0.2">
      <c r="AJ53425" s="23"/>
      <c r="HH53425"/>
      <c r="IW53425" s="36"/>
      <c r="JI53425"/>
      <c r="JJ53425"/>
      <c r="KX53425" s="23"/>
      <c r="KY53425" s="23"/>
    </row>
    <row r="53426" spans="36:311" x14ac:dyDescent="0.2">
      <c r="AJ53426" s="23"/>
      <c r="HH53426"/>
      <c r="IW53426" s="36"/>
      <c r="JI53426"/>
      <c r="JJ53426"/>
      <c r="KX53426" s="23"/>
      <c r="KY53426" s="23"/>
    </row>
    <row r="53427" spans="36:311" x14ac:dyDescent="0.2">
      <c r="AJ53427" s="23"/>
      <c r="HH53427"/>
      <c r="IW53427" s="36"/>
      <c r="JI53427"/>
      <c r="JJ53427"/>
      <c r="KX53427" s="23"/>
      <c r="KY53427" s="23"/>
    </row>
    <row r="53428" spans="36:311" x14ac:dyDescent="0.2">
      <c r="AJ53428" s="23"/>
      <c r="HH53428"/>
      <c r="IW53428" s="36"/>
      <c r="JI53428"/>
      <c r="JJ53428"/>
      <c r="KX53428" s="23"/>
      <c r="KY53428" s="23"/>
    </row>
    <row r="53429" spans="36:311" x14ac:dyDescent="0.2">
      <c r="AJ53429" s="23"/>
      <c r="HH53429"/>
      <c r="IW53429" s="36"/>
      <c r="JI53429"/>
      <c r="JJ53429"/>
      <c r="KX53429" s="23"/>
      <c r="KY53429" s="23"/>
    </row>
    <row r="53430" spans="36:311" x14ac:dyDescent="0.2">
      <c r="AJ53430" s="23"/>
      <c r="HH53430"/>
      <c r="IW53430" s="36"/>
      <c r="JI53430"/>
      <c r="JJ53430"/>
      <c r="KX53430" s="23"/>
      <c r="KY53430" s="23"/>
    </row>
    <row r="53431" spans="36:311" x14ac:dyDescent="0.2">
      <c r="AJ53431" s="23"/>
      <c r="HH53431"/>
      <c r="IW53431" s="36"/>
      <c r="JI53431"/>
      <c r="JJ53431"/>
      <c r="KX53431" s="23"/>
      <c r="KY53431" s="23"/>
    </row>
    <row r="53432" spans="36:311" x14ac:dyDescent="0.2">
      <c r="AJ53432" s="23"/>
      <c r="HH53432"/>
      <c r="IW53432" s="36"/>
      <c r="JI53432"/>
      <c r="JJ53432"/>
      <c r="KX53432" s="23"/>
      <c r="KY53432" s="23"/>
    </row>
    <row r="53433" spans="36:311" x14ac:dyDescent="0.2">
      <c r="AJ53433" s="23"/>
      <c r="HH53433"/>
      <c r="IW53433" s="36"/>
      <c r="JI53433"/>
      <c r="JJ53433"/>
      <c r="KX53433" s="23"/>
      <c r="KY53433" s="23"/>
    </row>
    <row r="53434" spans="36:311" x14ac:dyDescent="0.2">
      <c r="AJ53434" s="23"/>
      <c r="HH53434"/>
      <c r="IW53434" s="36"/>
      <c r="JI53434"/>
      <c r="JJ53434"/>
      <c r="KX53434" s="23"/>
      <c r="KY53434" s="23"/>
    </row>
    <row r="53435" spans="36:311" x14ac:dyDescent="0.2">
      <c r="AJ53435" s="23"/>
      <c r="HH53435"/>
      <c r="IW53435" s="36"/>
      <c r="JI53435"/>
      <c r="JJ53435"/>
      <c r="KX53435" s="23"/>
      <c r="KY53435" s="23"/>
    </row>
    <row r="53436" spans="36:311" x14ac:dyDescent="0.2">
      <c r="AJ53436" s="23"/>
      <c r="HH53436"/>
      <c r="IW53436" s="36"/>
      <c r="JI53436"/>
      <c r="JJ53436"/>
      <c r="KX53436" s="23"/>
      <c r="KY53436" s="23"/>
    </row>
    <row r="53437" spans="36:311" x14ac:dyDescent="0.2">
      <c r="AJ53437" s="23"/>
      <c r="HH53437"/>
      <c r="IW53437" s="36"/>
      <c r="JI53437"/>
      <c r="JJ53437"/>
      <c r="KX53437" s="23"/>
      <c r="KY53437" s="23"/>
    </row>
    <row r="53438" spans="36:311" x14ac:dyDescent="0.2">
      <c r="AJ53438" s="23"/>
      <c r="HH53438"/>
      <c r="IW53438" s="36"/>
      <c r="JI53438"/>
      <c r="JJ53438"/>
      <c r="KX53438" s="23"/>
      <c r="KY53438" s="23"/>
    </row>
    <row r="53439" spans="36:311" x14ac:dyDescent="0.2">
      <c r="AJ53439" s="23"/>
      <c r="HH53439"/>
      <c r="IW53439" s="36"/>
      <c r="JI53439"/>
      <c r="JJ53439"/>
      <c r="KX53439" s="23"/>
      <c r="KY53439" s="23"/>
    </row>
    <row r="53440" spans="36:311" x14ac:dyDescent="0.2">
      <c r="AJ53440" s="23"/>
      <c r="HH53440"/>
      <c r="IW53440" s="36"/>
      <c r="JI53440"/>
      <c r="JJ53440"/>
      <c r="KX53440" s="23"/>
      <c r="KY53440" s="23"/>
    </row>
    <row r="53441" spans="36:311" x14ac:dyDescent="0.2">
      <c r="AJ53441" s="23"/>
      <c r="HH53441"/>
      <c r="IW53441" s="36"/>
      <c r="JI53441"/>
      <c r="JJ53441"/>
      <c r="KX53441" s="23"/>
      <c r="KY53441" s="23"/>
    </row>
    <row r="53442" spans="36:311" x14ac:dyDescent="0.2">
      <c r="AJ53442" s="23"/>
      <c r="HH53442"/>
      <c r="IW53442" s="36"/>
      <c r="JI53442"/>
      <c r="JJ53442"/>
      <c r="KX53442" s="23"/>
      <c r="KY53442" s="23"/>
    </row>
    <row r="53443" spans="36:311" x14ac:dyDescent="0.2">
      <c r="AJ53443" s="23"/>
      <c r="HH53443"/>
      <c r="IW53443" s="36"/>
      <c r="JI53443"/>
      <c r="JJ53443"/>
      <c r="KX53443" s="23"/>
      <c r="KY53443" s="23"/>
    </row>
    <row r="53444" spans="36:311" x14ac:dyDescent="0.2">
      <c r="AJ53444" s="23"/>
      <c r="HH53444"/>
      <c r="IW53444" s="36"/>
      <c r="JI53444"/>
      <c r="JJ53444"/>
      <c r="KX53444" s="23"/>
      <c r="KY53444" s="23"/>
    </row>
    <row r="53445" spans="36:311" x14ac:dyDescent="0.2">
      <c r="AJ53445" s="23"/>
      <c r="HH53445"/>
      <c r="IW53445" s="36"/>
      <c r="JI53445"/>
      <c r="JJ53445"/>
      <c r="KX53445" s="23"/>
      <c r="KY53445" s="23"/>
    </row>
    <row r="53446" spans="36:311" x14ac:dyDescent="0.2">
      <c r="AJ53446" s="23"/>
      <c r="HH53446"/>
      <c r="IW53446" s="36"/>
      <c r="JI53446"/>
      <c r="JJ53446"/>
      <c r="KX53446" s="23"/>
      <c r="KY53446" s="23"/>
    </row>
    <row r="53447" spans="36:311" x14ac:dyDescent="0.2">
      <c r="AJ53447" s="23"/>
      <c r="HH53447"/>
      <c r="IW53447" s="36"/>
      <c r="JI53447"/>
      <c r="JJ53447"/>
      <c r="KX53447" s="23"/>
      <c r="KY53447" s="23"/>
    </row>
    <row r="53448" spans="36:311" x14ac:dyDescent="0.2">
      <c r="AJ53448" s="23"/>
      <c r="HH53448"/>
      <c r="IW53448" s="36"/>
      <c r="JI53448"/>
      <c r="JJ53448"/>
      <c r="KX53448" s="23"/>
      <c r="KY53448" s="23"/>
    </row>
    <row r="53449" spans="36:311" x14ac:dyDescent="0.2">
      <c r="AJ53449" s="23"/>
      <c r="HH53449"/>
      <c r="IW53449" s="36"/>
      <c r="JI53449"/>
      <c r="JJ53449"/>
      <c r="KX53449" s="23"/>
      <c r="KY53449" s="23"/>
    </row>
    <row r="53450" spans="36:311" x14ac:dyDescent="0.2">
      <c r="AJ53450" s="23"/>
      <c r="HH53450"/>
      <c r="IW53450" s="36"/>
      <c r="JI53450"/>
      <c r="JJ53450"/>
      <c r="KX53450" s="23"/>
      <c r="KY53450" s="23"/>
    </row>
    <row r="53451" spans="36:311" x14ac:dyDescent="0.2">
      <c r="AJ53451" s="23"/>
      <c r="HH53451"/>
      <c r="IW53451" s="36"/>
      <c r="JI53451"/>
      <c r="JJ53451"/>
      <c r="KX53451" s="23"/>
      <c r="KY53451" s="23"/>
    </row>
    <row r="53452" spans="36:311" x14ac:dyDescent="0.2">
      <c r="AJ53452" s="23"/>
      <c r="HH53452"/>
      <c r="IW53452" s="36"/>
      <c r="JI53452"/>
      <c r="JJ53452"/>
      <c r="KX53452" s="23"/>
      <c r="KY53452" s="23"/>
    </row>
    <row r="53453" spans="36:311" x14ac:dyDescent="0.2">
      <c r="AJ53453" s="23"/>
      <c r="HH53453"/>
      <c r="IW53453" s="36"/>
      <c r="JI53453"/>
      <c r="JJ53453"/>
      <c r="KX53453" s="23"/>
      <c r="KY53453" s="23"/>
    </row>
    <row r="53454" spans="36:311" x14ac:dyDescent="0.2">
      <c r="AJ53454" s="23"/>
      <c r="HH53454"/>
      <c r="IW53454" s="36"/>
      <c r="JI53454"/>
      <c r="JJ53454"/>
      <c r="KX53454" s="23"/>
      <c r="KY53454" s="23"/>
    </row>
    <row r="53455" spans="36:311" x14ac:dyDescent="0.2">
      <c r="AJ53455" s="23"/>
      <c r="HH53455"/>
      <c r="IW53455" s="36"/>
      <c r="JI53455"/>
      <c r="JJ53455"/>
      <c r="KX53455" s="23"/>
      <c r="KY53455" s="23"/>
    </row>
    <row r="53456" spans="36:311" x14ac:dyDescent="0.2">
      <c r="AJ53456" s="23"/>
      <c r="HH53456"/>
      <c r="IW53456" s="36"/>
      <c r="JI53456"/>
      <c r="JJ53456"/>
      <c r="KX53456" s="23"/>
      <c r="KY53456" s="23"/>
    </row>
    <row r="53457" spans="36:311" x14ac:dyDescent="0.2">
      <c r="AJ53457" s="23"/>
      <c r="HH53457"/>
      <c r="IW53457" s="36"/>
      <c r="JI53457"/>
      <c r="JJ53457"/>
      <c r="KX53457" s="23"/>
      <c r="KY53457" s="23"/>
    </row>
    <row r="53458" spans="36:311" x14ac:dyDescent="0.2">
      <c r="AJ53458" s="23"/>
      <c r="HH53458"/>
      <c r="IW53458" s="36"/>
      <c r="JI53458"/>
      <c r="JJ53458"/>
      <c r="KX53458" s="23"/>
      <c r="KY53458" s="23"/>
    </row>
    <row r="53459" spans="36:311" x14ac:dyDescent="0.2">
      <c r="AJ53459" s="23"/>
      <c r="HH53459"/>
      <c r="IW53459" s="36"/>
      <c r="JI53459"/>
      <c r="JJ53459"/>
      <c r="KX53459" s="23"/>
      <c r="KY53459" s="23"/>
    </row>
    <row r="53460" spans="36:311" x14ac:dyDescent="0.2">
      <c r="AJ53460" s="23"/>
      <c r="HH53460"/>
      <c r="IW53460" s="36"/>
      <c r="JI53460"/>
      <c r="JJ53460"/>
      <c r="KX53460" s="23"/>
      <c r="KY53460" s="23"/>
    </row>
    <row r="53461" spans="36:311" x14ac:dyDescent="0.2">
      <c r="AJ53461" s="23"/>
      <c r="HH53461"/>
      <c r="IW53461" s="36"/>
      <c r="JI53461"/>
      <c r="JJ53461"/>
      <c r="KX53461" s="23"/>
      <c r="KY53461" s="23"/>
    </row>
    <row r="53462" spans="36:311" x14ac:dyDescent="0.2">
      <c r="AJ53462" s="23"/>
      <c r="HH53462"/>
      <c r="IW53462" s="36"/>
      <c r="JI53462"/>
      <c r="JJ53462"/>
      <c r="KX53462" s="23"/>
      <c r="KY53462" s="23"/>
    </row>
    <row r="53463" spans="36:311" x14ac:dyDescent="0.2">
      <c r="AJ53463" s="23"/>
      <c r="HH53463"/>
      <c r="IW53463" s="36"/>
      <c r="JI53463"/>
      <c r="JJ53463"/>
      <c r="KX53463" s="23"/>
      <c r="KY53463" s="23"/>
    </row>
    <row r="53464" spans="36:311" x14ac:dyDescent="0.2">
      <c r="AJ53464" s="23"/>
      <c r="HH53464"/>
      <c r="IW53464" s="36"/>
      <c r="JI53464"/>
      <c r="JJ53464"/>
      <c r="KX53464" s="23"/>
      <c r="KY53464" s="23"/>
    </row>
    <row r="53465" spans="36:311" x14ac:dyDescent="0.2">
      <c r="AJ53465" s="23"/>
      <c r="HH53465"/>
      <c r="IW53465" s="36"/>
      <c r="JI53465"/>
      <c r="JJ53465"/>
      <c r="KX53465" s="23"/>
      <c r="KY53465" s="23"/>
    </row>
    <row r="53466" spans="36:311" x14ac:dyDescent="0.2">
      <c r="AJ53466" s="23"/>
      <c r="HH53466"/>
      <c r="IW53466" s="36"/>
      <c r="JI53466"/>
      <c r="JJ53466"/>
      <c r="KX53466" s="23"/>
      <c r="KY53466" s="23"/>
    </row>
    <row r="53467" spans="36:311" x14ac:dyDescent="0.2">
      <c r="AJ53467" s="23"/>
      <c r="HH53467"/>
      <c r="IW53467" s="36"/>
      <c r="JI53467"/>
      <c r="JJ53467"/>
      <c r="KX53467" s="23"/>
      <c r="KY53467" s="23"/>
    </row>
    <row r="53468" spans="36:311" x14ac:dyDescent="0.2">
      <c r="AJ53468" s="23"/>
      <c r="HH53468"/>
      <c r="IW53468" s="36"/>
      <c r="JI53468"/>
      <c r="JJ53468"/>
      <c r="KX53468" s="23"/>
      <c r="KY53468" s="23"/>
    </row>
    <row r="53469" spans="36:311" x14ac:dyDescent="0.2">
      <c r="AJ53469" s="23"/>
      <c r="HH53469"/>
      <c r="IW53469" s="36"/>
      <c r="JI53469"/>
      <c r="JJ53469"/>
      <c r="KX53469" s="23"/>
      <c r="KY53469" s="23"/>
    </row>
    <row r="53470" spans="36:311" x14ac:dyDescent="0.2">
      <c r="AJ53470" s="23"/>
      <c r="HH53470"/>
      <c r="IW53470" s="36"/>
      <c r="JI53470"/>
      <c r="JJ53470"/>
      <c r="KX53470" s="23"/>
      <c r="KY53470" s="23"/>
    </row>
    <row r="53471" spans="36:311" x14ac:dyDescent="0.2">
      <c r="AJ53471" s="23"/>
      <c r="HH53471"/>
      <c r="IW53471" s="36"/>
      <c r="JI53471"/>
      <c r="JJ53471"/>
      <c r="KX53471" s="23"/>
      <c r="KY53471" s="23"/>
    </row>
    <row r="53472" spans="36:311" x14ac:dyDescent="0.2">
      <c r="AJ53472" s="23"/>
      <c r="HH53472"/>
      <c r="IW53472" s="36"/>
      <c r="JI53472"/>
      <c r="JJ53472"/>
      <c r="KX53472" s="23"/>
      <c r="KY53472" s="23"/>
    </row>
    <row r="53473" spans="36:311" x14ac:dyDescent="0.2">
      <c r="AJ53473" s="23"/>
      <c r="HH53473"/>
      <c r="IW53473" s="36"/>
      <c r="JI53473"/>
      <c r="JJ53473"/>
      <c r="KX53473" s="23"/>
      <c r="KY53473" s="23"/>
    </row>
    <row r="53474" spans="36:311" x14ac:dyDescent="0.2">
      <c r="AJ53474" s="23"/>
      <c r="HH53474"/>
      <c r="IW53474" s="36"/>
      <c r="JI53474"/>
      <c r="JJ53474"/>
      <c r="KX53474" s="23"/>
      <c r="KY53474" s="23"/>
    </row>
    <row r="53475" spans="36:311" x14ac:dyDescent="0.2">
      <c r="AJ53475" s="23"/>
      <c r="HH53475"/>
      <c r="IW53475" s="36"/>
      <c r="JI53475"/>
      <c r="JJ53475"/>
      <c r="KX53475" s="23"/>
      <c r="KY53475" s="23"/>
    </row>
    <row r="53476" spans="36:311" x14ac:dyDescent="0.2">
      <c r="AJ53476" s="23"/>
      <c r="HH53476"/>
      <c r="IW53476" s="36"/>
      <c r="JI53476"/>
      <c r="JJ53476"/>
      <c r="KX53476" s="23"/>
      <c r="KY53476" s="23"/>
    </row>
    <row r="53477" spans="36:311" x14ac:dyDescent="0.2">
      <c r="AJ53477" s="23"/>
      <c r="HH53477"/>
      <c r="IW53477" s="36"/>
      <c r="JI53477"/>
      <c r="JJ53477"/>
      <c r="KX53477" s="23"/>
      <c r="KY53477" s="23"/>
    </row>
    <row r="53478" spans="36:311" x14ac:dyDescent="0.2">
      <c r="AJ53478" s="23"/>
      <c r="HH53478"/>
      <c r="IW53478" s="36"/>
      <c r="JI53478"/>
      <c r="JJ53478"/>
      <c r="KX53478" s="23"/>
      <c r="KY53478" s="23"/>
    </row>
    <row r="53479" spans="36:311" x14ac:dyDescent="0.2">
      <c r="AJ53479" s="23"/>
      <c r="HH53479"/>
      <c r="IW53479" s="36"/>
      <c r="JI53479"/>
      <c r="JJ53479"/>
      <c r="KX53479" s="23"/>
      <c r="KY53479" s="23"/>
    </row>
    <row r="53480" spans="36:311" x14ac:dyDescent="0.2">
      <c r="AJ53480" s="23"/>
      <c r="HH53480"/>
      <c r="IW53480" s="36"/>
      <c r="JI53480"/>
      <c r="JJ53480"/>
      <c r="KX53480" s="23"/>
      <c r="KY53480" s="23"/>
    </row>
    <row r="53481" spans="36:311" x14ac:dyDescent="0.2">
      <c r="AJ53481" s="23"/>
      <c r="HH53481"/>
      <c r="IW53481" s="36"/>
      <c r="JI53481"/>
      <c r="JJ53481"/>
      <c r="KX53481" s="23"/>
      <c r="KY53481" s="23"/>
    </row>
    <row r="53482" spans="36:311" x14ac:dyDescent="0.2">
      <c r="AJ53482" s="23"/>
      <c r="HH53482"/>
      <c r="IW53482" s="36"/>
      <c r="JI53482"/>
      <c r="JJ53482"/>
      <c r="KX53482" s="23"/>
      <c r="KY53482" s="23"/>
    </row>
    <row r="53483" spans="36:311" x14ac:dyDescent="0.2">
      <c r="AJ53483" s="23"/>
      <c r="HH53483"/>
      <c r="IW53483" s="36"/>
      <c r="JI53483"/>
      <c r="JJ53483"/>
      <c r="KX53483" s="23"/>
      <c r="KY53483" s="23"/>
    </row>
    <row r="53484" spans="36:311" x14ac:dyDescent="0.2">
      <c r="AJ53484" s="23"/>
      <c r="HH53484"/>
      <c r="IW53484" s="36"/>
      <c r="JI53484"/>
      <c r="JJ53484"/>
      <c r="KX53484" s="23"/>
      <c r="KY53484" s="23"/>
    </row>
    <row r="53485" spans="36:311" x14ac:dyDescent="0.2">
      <c r="AJ53485" s="23"/>
      <c r="HH53485"/>
      <c r="IW53485" s="36"/>
      <c r="JI53485"/>
      <c r="JJ53485"/>
      <c r="KX53485" s="23"/>
      <c r="KY53485" s="23"/>
    </row>
    <row r="53486" spans="36:311" x14ac:dyDescent="0.2">
      <c r="AJ53486" s="23"/>
      <c r="HH53486"/>
      <c r="IW53486" s="36"/>
      <c r="JI53486"/>
      <c r="JJ53486"/>
      <c r="KX53486" s="23"/>
      <c r="KY53486" s="23"/>
    </row>
    <row r="53487" spans="36:311" x14ac:dyDescent="0.2">
      <c r="AJ53487" s="23"/>
      <c r="HH53487"/>
      <c r="IW53487" s="36"/>
      <c r="JI53487"/>
      <c r="JJ53487"/>
      <c r="KX53487" s="23"/>
      <c r="KY53487" s="23"/>
    </row>
    <row r="53488" spans="36:311" x14ac:dyDescent="0.2">
      <c r="AJ53488" s="23"/>
      <c r="HH53488"/>
      <c r="IW53488" s="36"/>
      <c r="JI53488"/>
      <c r="JJ53488"/>
      <c r="KX53488" s="23"/>
      <c r="KY53488" s="23"/>
    </row>
    <row r="53489" spans="36:311" x14ac:dyDescent="0.2">
      <c r="AJ53489" s="23"/>
      <c r="HH53489"/>
      <c r="IW53489" s="36"/>
      <c r="JI53489"/>
      <c r="JJ53489"/>
      <c r="KX53489" s="23"/>
      <c r="KY53489" s="23"/>
    </row>
    <row r="53490" spans="36:311" x14ac:dyDescent="0.2">
      <c r="AJ53490" s="23"/>
      <c r="HH53490"/>
      <c r="IW53490" s="36"/>
      <c r="JI53490"/>
      <c r="JJ53490"/>
      <c r="KX53490" s="23"/>
      <c r="KY53490" s="23"/>
    </row>
    <row r="53491" spans="36:311" x14ac:dyDescent="0.2">
      <c r="AJ53491" s="23"/>
      <c r="HH53491"/>
      <c r="IW53491" s="36"/>
      <c r="JI53491"/>
      <c r="JJ53491"/>
      <c r="KX53491" s="23"/>
      <c r="KY53491" s="23"/>
    </row>
    <row r="53492" spans="36:311" x14ac:dyDescent="0.2">
      <c r="AJ53492" s="23"/>
      <c r="HH53492"/>
      <c r="IW53492" s="36"/>
      <c r="JI53492"/>
      <c r="JJ53492"/>
      <c r="KX53492" s="23"/>
      <c r="KY53492" s="23"/>
    </row>
    <row r="53493" spans="36:311" x14ac:dyDescent="0.2">
      <c r="AJ53493" s="23"/>
      <c r="HH53493"/>
      <c r="IW53493" s="36"/>
      <c r="JI53493"/>
      <c r="JJ53493"/>
      <c r="KX53493" s="23"/>
      <c r="KY53493" s="23"/>
    </row>
    <row r="53494" spans="36:311" x14ac:dyDescent="0.2">
      <c r="AJ53494" s="23"/>
      <c r="HH53494"/>
      <c r="IW53494" s="36"/>
      <c r="JI53494"/>
      <c r="JJ53494"/>
      <c r="KX53494" s="23"/>
      <c r="KY53494" s="23"/>
    </row>
    <row r="53495" spans="36:311" x14ac:dyDescent="0.2">
      <c r="AJ53495" s="23"/>
      <c r="HH53495"/>
      <c r="IW53495" s="36"/>
      <c r="JI53495"/>
      <c r="JJ53495"/>
      <c r="KX53495" s="23"/>
      <c r="KY53495" s="23"/>
    </row>
    <row r="53496" spans="36:311" x14ac:dyDescent="0.2">
      <c r="AJ53496" s="23"/>
      <c r="HH53496"/>
      <c r="IW53496" s="36"/>
      <c r="JI53496"/>
      <c r="JJ53496"/>
      <c r="KX53496" s="23"/>
      <c r="KY53496" s="23"/>
    </row>
    <row r="53497" spans="36:311" x14ac:dyDescent="0.2">
      <c r="AJ53497" s="23"/>
      <c r="HH53497"/>
      <c r="IW53497" s="36"/>
      <c r="JI53497"/>
      <c r="JJ53497"/>
      <c r="KX53497" s="23"/>
      <c r="KY53497" s="23"/>
    </row>
    <row r="53498" spans="36:311" x14ac:dyDescent="0.2">
      <c r="AJ53498" s="23"/>
      <c r="HH53498"/>
      <c r="IW53498" s="36"/>
      <c r="JI53498"/>
      <c r="JJ53498"/>
      <c r="KX53498" s="23"/>
      <c r="KY53498" s="23"/>
    </row>
    <row r="53499" spans="36:311" x14ac:dyDescent="0.2">
      <c r="AJ53499" s="23"/>
      <c r="HH53499"/>
      <c r="IW53499" s="36"/>
      <c r="JI53499"/>
      <c r="JJ53499"/>
      <c r="KX53499" s="23"/>
      <c r="KY53499" s="23"/>
    </row>
    <row r="53500" spans="36:311" x14ac:dyDescent="0.2">
      <c r="AJ53500" s="23"/>
      <c r="HH53500"/>
      <c r="IW53500" s="36"/>
      <c r="JI53500"/>
      <c r="JJ53500"/>
      <c r="KX53500" s="23"/>
      <c r="KY53500" s="23"/>
    </row>
    <row r="53501" spans="36:311" x14ac:dyDescent="0.2">
      <c r="AJ53501" s="23"/>
      <c r="HH53501"/>
      <c r="IW53501" s="36"/>
      <c r="JI53501"/>
      <c r="JJ53501"/>
      <c r="KX53501" s="23"/>
      <c r="KY53501" s="23"/>
    </row>
    <row r="53502" spans="36:311" x14ac:dyDescent="0.2">
      <c r="AJ53502" s="23"/>
      <c r="HH53502"/>
      <c r="IW53502" s="36"/>
      <c r="JI53502"/>
      <c r="JJ53502"/>
      <c r="KX53502" s="23"/>
      <c r="KY53502" s="23"/>
    </row>
    <row r="53503" spans="36:311" x14ac:dyDescent="0.2">
      <c r="AJ53503" s="23"/>
      <c r="HH53503"/>
      <c r="IW53503" s="36"/>
      <c r="JI53503"/>
      <c r="JJ53503"/>
      <c r="KX53503" s="23"/>
      <c r="KY53503" s="23"/>
    </row>
    <row r="53504" spans="36:311" x14ac:dyDescent="0.2">
      <c r="AJ53504" s="23"/>
      <c r="HH53504"/>
      <c r="IW53504" s="36"/>
      <c r="JI53504"/>
      <c r="JJ53504"/>
      <c r="KX53504" s="23"/>
      <c r="KY53504" s="23"/>
    </row>
    <row r="53505" spans="36:311" x14ac:dyDescent="0.2">
      <c r="AJ53505" s="23"/>
      <c r="HH53505"/>
      <c r="IW53505" s="36"/>
      <c r="JI53505"/>
      <c r="JJ53505"/>
      <c r="KX53505" s="23"/>
      <c r="KY53505" s="23"/>
    </row>
    <row r="53506" spans="36:311" x14ac:dyDescent="0.2">
      <c r="AJ53506" s="23"/>
      <c r="HH53506"/>
      <c r="IW53506" s="36"/>
      <c r="JI53506"/>
      <c r="JJ53506"/>
      <c r="KX53506" s="23"/>
      <c r="KY53506" s="23"/>
    </row>
    <row r="53507" spans="36:311" x14ac:dyDescent="0.2">
      <c r="AJ53507" s="23"/>
      <c r="HH53507"/>
      <c r="IW53507" s="36"/>
      <c r="JI53507"/>
      <c r="JJ53507"/>
      <c r="KX53507" s="23"/>
      <c r="KY53507" s="23"/>
    </row>
    <row r="53508" spans="36:311" x14ac:dyDescent="0.2">
      <c r="AJ53508" s="23"/>
      <c r="HH53508"/>
      <c r="IW53508" s="36"/>
      <c r="JI53508"/>
      <c r="JJ53508"/>
      <c r="KX53508" s="23"/>
      <c r="KY53508" s="23"/>
    </row>
    <row r="53509" spans="36:311" x14ac:dyDescent="0.2">
      <c r="AJ53509" s="23"/>
      <c r="HH53509"/>
      <c r="IW53509" s="36"/>
      <c r="JI53509"/>
      <c r="JJ53509"/>
      <c r="KX53509" s="23"/>
      <c r="KY53509" s="23"/>
    </row>
    <row r="53510" spans="36:311" x14ac:dyDescent="0.2">
      <c r="AJ53510" s="23"/>
      <c r="HH53510"/>
      <c r="IW53510" s="36"/>
      <c r="JI53510"/>
      <c r="JJ53510"/>
      <c r="KX53510" s="23"/>
      <c r="KY53510" s="23"/>
    </row>
    <row r="53511" spans="36:311" x14ac:dyDescent="0.2">
      <c r="AJ53511" s="23"/>
      <c r="HH53511"/>
      <c r="IW53511" s="36"/>
      <c r="JI53511"/>
      <c r="JJ53511"/>
      <c r="KX53511" s="23"/>
      <c r="KY53511" s="23"/>
    </row>
    <row r="53512" spans="36:311" x14ac:dyDescent="0.2">
      <c r="AJ53512" s="23"/>
      <c r="HH53512"/>
      <c r="IW53512" s="36"/>
      <c r="JI53512"/>
      <c r="JJ53512"/>
      <c r="KX53512" s="23"/>
      <c r="KY53512" s="23"/>
    </row>
    <row r="53513" spans="36:311" x14ac:dyDescent="0.2">
      <c r="AJ53513" s="23"/>
      <c r="HH53513"/>
      <c r="IW53513" s="36"/>
      <c r="JI53513"/>
      <c r="JJ53513"/>
      <c r="KX53513" s="23"/>
      <c r="KY53513" s="23"/>
    </row>
    <row r="53514" spans="36:311" x14ac:dyDescent="0.2">
      <c r="AJ53514" s="23"/>
      <c r="HH53514"/>
      <c r="IW53514" s="36"/>
      <c r="JI53514"/>
      <c r="JJ53514"/>
      <c r="KX53514" s="23"/>
      <c r="KY53514" s="23"/>
    </row>
    <row r="53515" spans="36:311" x14ac:dyDescent="0.2">
      <c r="AJ53515" s="23"/>
      <c r="HH53515"/>
      <c r="IW53515" s="36"/>
      <c r="JI53515"/>
      <c r="JJ53515"/>
      <c r="KX53515" s="23"/>
      <c r="KY53515" s="23"/>
    </row>
    <row r="53516" spans="36:311" x14ac:dyDescent="0.2">
      <c r="AJ53516" s="23"/>
      <c r="HH53516"/>
      <c r="IW53516" s="36"/>
      <c r="JI53516"/>
      <c r="JJ53516"/>
      <c r="KX53516" s="23"/>
      <c r="KY53516" s="23"/>
    </row>
    <row r="53517" spans="36:311" x14ac:dyDescent="0.2">
      <c r="AJ53517" s="23"/>
      <c r="HH53517"/>
      <c r="IW53517" s="36"/>
      <c r="JI53517"/>
      <c r="JJ53517"/>
      <c r="KX53517" s="23"/>
      <c r="KY53517" s="23"/>
    </row>
    <row r="53518" spans="36:311" x14ac:dyDescent="0.2">
      <c r="AJ53518" s="23"/>
      <c r="HH53518"/>
      <c r="IW53518" s="36"/>
      <c r="JI53518"/>
      <c r="JJ53518"/>
      <c r="KX53518" s="23"/>
      <c r="KY53518" s="23"/>
    </row>
    <row r="53519" spans="36:311" x14ac:dyDescent="0.2">
      <c r="AJ53519" s="23"/>
      <c r="HH53519"/>
      <c r="IW53519" s="36"/>
      <c r="JI53519"/>
      <c r="JJ53519"/>
      <c r="KX53519" s="23"/>
      <c r="KY53519" s="23"/>
    </row>
    <row r="53520" spans="36:311" x14ac:dyDescent="0.2">
      <c r="AJ53520" s="23"/>
      <c r="HH53520"/>
      <c r="IW53520" s="36"/>
      <c r="JI53520"/>
      <c r="JJ53520"/>
      <c r="KX53520" s="23"/>
      <c r="KY53520" s="23"/>
    </row>
    <row r="53521" spans="36:311" x14ac:dyDescent="0.2">
      <c r="AJ53521" s="23"/>
      <c r="HH53521"/>
      <c r="IW53521" s="36"/>
      <c r="JI53521"/>
      <c r="JJ53521"/>
      <c r="KX53521" s="23"/>
      <c r="KY53521" s="23"/>
    </row>
    <row r="53522" spans="36:311" x14ac:dyDescent="0.2">
      <c r="AJ53522" s="23"/>
      <c r="HH53522"/>
      <c r="IW53522" s="36"/>
      <c r="JI53522"/>
      <c r="JJ53522"/>
      <c r="KX53522" s="23"/>
      <c r="KY53522" s="23"/>
    </row>
    <row r="53523" spans="36:311" x14ac:dyDescent="0.2">
      <c r="AJ53523" s="23"/>
      <c r="HH53523"/>
      <c r="IW53523" s="36"/>
      <c r="JI53523"/>
      <c r="JJ53523"/>
      <c r="KX53523" s="23"/>
      <c r="KY53523" s="23"/>
    </row>
    <row r="53524" spans="36:311" x14ac:dyDescent="0.2">
      <c r="AJ53524" s="23"/>
      <c r="HH53524"/>
      <c r="IW53524" s="36"/>
      <c r="JI53524"/>
      <c r="JJ53524"/>
      <c r="KX53524" s="23"/>
      <c r="KY53524" s="23"/>
    </row>
    <row r="53525" spans="36:311" x14ac:dyDescent="0.2">
      <c r="AJ53525" s="23"/>
      <c r="HH53525"/>
      <c r="IW53525" s="36"/>
      <c r="JI53525"/>
      <c r="JJ53525"/>
      <c r="KX53525" s="23"/>
      <c r="KY53525" s="23"/>
    </row>
    <row r="53526" spans="36:311" x14ac:dyDescent="0.2">
      <c r="AJ53526" s="23"/>
      <c r="HH53526"/>
      <c r="IW53526" s="36"/>
      <c r="JI53526"/>
      <c r="JJ53526"/>
      <c r="KX53526" s="23"/>
      <c r="KY53526" s="23"/>
    </row>
    <row r="53527" spans="36:311" x14ac:dyDescent="0.2">
      <c r="AJ53527" s="23"/>
      <c r="HH53527"/>
      <c r="IW53527" s="36"/>
      <c r="JI53527"/>
      <c r="JJ53527"/>
      <c r="KX53527" s="23"/>
      <c r="KY53527" s="23"/>
    </row>
    <row r="53528" spans="36:311" x14ac:dyDescent="0.2">
      <c r="AJ53528" s="23"/>
      <c r="HH53528"/>
      <c r="IW53528" s="36"/>
      <c r="JI53528"/>
      <c r="JJ53528"/>
      <c r="KX53528" s="23"/>
      <c r="KY53528" s="23"/>
    </row>
    <row r="53529" spans="36:311" x14ac:dyDescent="0.2">
      <c r="AJ53529" s="23"/>
      <c r="HH53529"/>
      <c r="IW53529" s="36"/>
      <c r="JI53529"/>
      <c r="JJ53529"/>
      <c r="KX53529" s="23"/>
      <c r="KY53529" s="23"/>
    </row>
    <row r="53530" spans="36:311" x14ac:dyDescent="0.2">
      <c r="AJ53530" s="23"/>
      <c r="HH53530"/>
      <c r="IW53530" s="36"/>
      <c r="JI53530"/>
      <c r="JJ53530"/>
      <c r="KX53530" s="23"/>
      <c r="KY53530" s="23"/>
    </row>
    <row r="53531" spans="36:311" x14ac:dyDescent="0.2">
      <c r="AJ53531" s="23"/>
      <c r="HH53531"/>
      <c r="IW53531" s="36"/>
      <c r="JI53531"/>
      <c r="JJ53531"/>
      <c r="KX53531" s="23"/>
      <c r="KY53531" s="23"/>
    </row>
    <row r="53532" spans="36:311" x14ac:dyDescent="0.2">
      <c r="AJ53532" s="23"/>
      <c r="HH53532"/>
      <c r="IW53532" s="36"/>
      <c r="JI53532"/>
      <c r="JJ53532"/>
      <c r="KX53532" s="23"/>
      <c r="KY53532" s="23"/>
    </row>
    <row r="53533" spans="36:311" x14ac:dyDescent="0.2">
      <c r="AJ53533" s="23"/>
      <c r="HH53533"/>
      <c r="IW53533" s="36"/>
      <c r="JI53533"/>
      <c r="JJ53533"/>
      <c r="KX53533" s="23"/>
      <c r="KY53533" s="23"/>
    </row>
    <row r="53534" spans="36:311" x14ac:dyDescent="0.2">
      <c r="AJ53534" s="23"/>
      <c r="HH53534"/>
      <c r="IW53534" s="36"/>
      <c r="JI53534"/>
      <c r="JJ53534"/>
      <c r="KX53534" s="23"/>
      <c r="KY53534" s="23"/>
    </row>
    <row r="53535" spans="36:311" x14ac:dyDescent="0.2">
      <c r="AJ53535" s="23"/>
      <c r="HH53535"/>
      <c r="IW53535" s="36"/>
      <c r="JI53535"/>
      <c r="JJ53535"/>
      <c r="KX53535" s="23"/>
      <c r="KY53535" s="23"/>
    </row>
    <row r="53536" spans="36:311" x14ac:dyDescent="0.2">
      <c r="AJ53536" s="23"/>
      <c r="HH53536"/>
      <c r="IW53536" s="36"/>
      <c r="JI53536"/>
      <c r="JJ53536"/>
      <c r="KX53536" s="23"/>
      <c r="KY53536" s="23"/>
    </row>
    <row r="53537" spans="36:311" x14ac:dyDescent="0.2">
      <c r="AJ53537" s="23"/>
      <c r="HH53537"/>
      <c r="IW53537" s="36"/>
      <c r="JI53537"/>
      <c r="JJ53537"/>
      <c r="KX53537" s="23"/>
      <c r="KY53537" s="23"/>
    </row>
    <row r="53538" spans="36:311" x14ac:dyDescent="0.2">
      <c r="AJ53538" s="23"/>
      <c r="HH53538"/>
      <c r="IW53538" s="36"/>
      <c r="JI53538"/>
      <c r="JJ53538"/>
      <c r="KX53538" s="23"/>
      <c r="KY53538" s="23"/>
    </row>
    <row r="53539" spans="36:311" x14ac:dyDescent="0.2">
      <c r="AJ53539" s="23"/>
      <c r="HH53539"/>
      <c r="IW53539" s="36"/>
      <c r="JI53539"/>
      <c r="JJ53539"/>
      <c r="KX53539" s="23"/>
      <c r="KY53539" s="23"/>
    </row>
    <row r="53540" spans="36:311" x14ac:dyDescent="0.2">
      <c r="AJ53540" s="23"/>
      <c r="HH53540"/>
      <c r="IW53540" s="36"/>
      <c r="JI53540"/>
      <c r="JJ53540"/>
      <c r="KX53540" s="23"/>
      <c r="KY53540" s="23"/>
    </row>
    <row r="53541" spans="36:311" x14ac:dyDescent="0.2">
      <c r="AJ53541" s="23"/>
      <c r="HH53541"/>
      <c r="IW53541" s="36"/>
      <c r="JI53541"/>
      <c r="JJ53541"/>
      <c r="KX53541" s="23"/>
      <c r="KY53541" s="23"/>
    </row>
    <row r="53542" spans="36:311" x14ac:dyDescent="0.2">
      <c r="AJ53542" s="23"/>
      <c r="HH53542"/>
      <c r="IW53542" s="36"/>
      <c r="JI53542"/>
      <c r="JJ53542"/>
      <c r="KX53542" s="23"/>
      <c r="KY53542" s="23"/>
    </row>
    <row r="53543" spans="36:311" x14ac:dyDescent="0.2">
      <c r="AJ53543" s="23"/>
      <c r="HH53543"/>
      <c r="IW53543" s="36"/>
      <c r="JI53543"/>
      <c r="JJ53543"/>
      <c r="KX53543" s="23"/>
      <c r="KY53543" s="23"/>
    </row>
    <row r="53544" spans="36:311" x14ac:dyDescent="0.2">
      <c r="AJ53544" s="23"/>
      <c r="HH53544"/>
      <c r="IW53544" s="36"/>
      <c r="JI53544"/>
      <c r="JJ53544"/>
      <c r="KX53544" s="23"/>
      <c r="KY53544" s="23"/>
    </row>
    <row r="53545" spans="36:311" x14ac:dyDescent="0.2">
      <c r="AJ53545" s="23"/>
      <c r="HH53545"/>
      <c r="IW53545" s="36"/>
      <c r="JI53545"/>
      <c r="JJ53545"/>
      <c r="KX53545" s="23"/>
      <c r="KY53545" s="23"/>
    </row>
    <row r="53546" spans="36:311" x14ac:dyDescent="0.2">
      <c r="AJ53546" s="23"/>
      <c r="HH53546"/>
      <c r="IW53546" s="36"/>
      <c r="JI53546"/>
      <c r="JJ53546"/>
      <c r="KX53546" s="23"/>
      <c r="KY53546" s="23"/>
    </row>
    <row r="53547" spans="36:311" x14ac:dyDescent="0.2">
      <c r="AJ53547" s="23"/>
      <c r="HH53547"/>
      <c r="IW53547" s="36"/>
      <c r="JI53547"/>
      <c r="JJ53547"/>
      <c r="KX53547" s="23"/>
      <c r="KY53547" s="23"/>
    </row>
    <row r="53548" spans="36:311" x14ac:dyDescent="0.2">
      <c r="AJ53548" s="23"/>
      <c r="HH53548"/>
      <c r="IW53548" s="36"/>
      <c r="JI53548"/>
      <c r="JJ53548"/>
      <c r="KX53548" s="23"/>
      <c r="KY53548" s="23"/>
    </row>
    <row r="53549" spans="36:311" x14ac:dyDescent="0.2">
      <c r="AJ53549" s="23"/>
      <c r="HH53549"/>
      <c r="IW53549" s="36"/>
      <c r="JI53549"/>
      <c r="JJ53549"/>
      <c r="KX53549" s="23"/>
      <c r="KY53549" s="23"/>
    </row>
    <row r="53550" spans="36:311" x14ac:dyDescent="0.2">
      <c r="AJ53550" s="23"/>
      <c r="HH53550"/>
      <c r="IW53550" s="36"/>
      <c r="JI53550"/>
      <c r="JJ53550"/>
      <c r="KX53550" s="23"/>
      <c r="KY53550" s="23"/>
    </row>
    <row r="53551" spans="36:311" x14ac:dyDescent="0.2">
      <c r="AJ53551" s="23"/>
      <c r="HH53551"/>
      <c r="IW53551" s="36"/>
      <c r="JI53551"/>
      <c r="JJ53551"/>
      <c r="KX53551" s="23"/>
      <c r="KY53551" s="23"/>
    </row>
    <row r="53552" spans="36:311" x14ac:dyDescent="0.2">
      <c r="AJ53552" s="23"/>
      <c r="HH53552"/>
      <c r="IW53552" s="36"/>
      <c r="JI53552"/>
      <c r="JJ53552"/>
      <c r="KX53552" s="23"/>
      <c r="KY53552" s="23"/>
    </row>
    <row r="53553" spans="36:311" x14ac:dyDescent="0.2">
      <c r="AJ53553" s="23"/>
      <c r="HH53553"/>
      <c r="IW53553" s="36"/>
      <c r="JI53553"/>
      <c r="JJ53553"/>
      <c r="KX53553" s="23"/>
      <c r="KY53553" s="23"/>
    </row>
    <row r="53554" spans="36:311" x14ac:dyDescent="0.2">
      <c r="AJ53554" s="23"/>
      <c r="HH53554"/>
      <c r="IW53554" s="36"/>
      <c r="JI53554"/>
      <c r="JJ53554"/>
      <c r="KX53554" s="23"/>
      <c r="KY53554" s="23"/>
    </row>
    <row r="53555" spans="36:311" x14ac:dyDescent="0.2">
      <c r="AJ53555" s="23"/>
      <c r="HH53555"/>
      <c r="IW53555" s="36"/>
      <c r="JI53555"/>
      <c r="JJ53555"/>
      <c r="KX53555" s="23"/>
      <c r="KY53555" s="23"/>
    </row>
    <row r="53556" spans="36:311" x14ac:dyDescent="0.2">
      <c r="AJ53556" s="23"/>
      <c r="HH53556"/>
      <c r="IW53556" s="36"/>
      <c r="JI53556"/>
      <c r="JJ53556"/>
      <c r="KX53556" s="23"/>
      <c r="KY53556" s="23"/>
    </row>
    <row r="53557" spans="36:311" x14ac:dyDescent="0.2">
      <c r="AJ53557" s="23"/>
      <c r="HH53557"/>
      <c r="IW53557" s="36"/>
      <c r="JI53557"/>
      <c r="JJ53557"/>
      <c r="KX53557" s="23"/>
      <c r="KY53557" s="23"/>
    </row>
    <row r="53558" spans="36:311" x14ac:dyDescent="0.2">
      <c r="AJ53558" s="23"/>
      <c r="HH53558"/>
      <c r="IW53558" s="36"/>
      <c r="JI53558"/>
      <c r="JJ53558"/>
      <c r="KX53558" s="23"/>
      <c r="KY53558" s="23"/>
    </row>
    <row r="53559" spans="36:311" x14ac:dyDescent="0.2">
      <c r="AJ53559" s="23"/>
      <c r="HH53559"/>
      <c r="IW53559" s="36"/>
      <c r="JI53559"/>
      <c r="JJ53559"/>
      <c r="KX53559" s="23"/>
      <c r="KY53559" s="23"/>
    </row>
    <row r="53560" spans="36:311" x14ac:dyDescent="0.2">
      <c r="AJ53560" s="23"/>
      <c r="HH53560"/>
      <c r="IW53560" s="36"/>
      <c r="JI53560"/>
      <c r="JJ53560"/>
      <c r="KX53560" s="23"/>
      <c r="KY53560" s="23"/>
    </row>
    <row r="53561" spans="36:311" x14ac:dyDescent="0.2">
      <c r="AJ53561" s="23"/>
      <c r="HH53561"/>
      <c r="IW53561" s="36"/>
      <c r="JI53561"/>
      <c r="JJ53561"/>
      <c r="KX53561" s="23"/>
      <c r="KY53561" s="23"/>
    </row>
    <row r="53562" spans="36:311" x14ac:dyDescent="0.2">
      <c r="AJ53562" s="23"/>
      <c r="HH53562"/>
      <c r="IW53562" s="36"/>
      <c r="JI53562"/>
      <c r="JJ53562"/>
      <c r="KX53562" s="23"/>
      <c r="KY53562" s="23"/>
    </row>
    <row r="53563" spans="36:311" x14ac:dyDescent="0.2">
      <c r="AJ53563" s="23"/>
      <c r="HH53563"/>
      <c r="IW53563" s="36"/>
      <c r="JI53563"/>
      <c r="JJ53563"/>
      <c r="KX53563" s="23"/>
      <c r="KY53563" s="23"/>
    </row>
    <row r="53564" spans="36:311" x14ac:dyDescent="0.2">
      <c r="AJ53564" s="23"/>
      <c r="HH53564"/>
      <c r="IW53564" s="36"/>
      <c r="JI53564"/>
      <c r="JJ53564"/>
      <c r="KX53564" s="23"/>
      <c r="KY53564" s="23"/>
    </row>
    <row r="53565" spans="36:311" x14ac:dyDescent="0.2">
      <c r="AJ53565" s="23"/>
      <c r="HH53565"/>
      <c r="IW53565" s="36"/>
      <c r="JI53565"/>
      <c r="JJ53565"/>
      <c r="KX53565" s="23"/>
      <c r="KY53565" s="23"/>
    </row>
    <row r="53566" spans="36:311" x14ac:dyDescent="0.2">
      <c r="AJ53566" s="23"/>
      <c r="HH53566"/>
      <c r="IW53566" s="36"/>
      <c r="JI53566"/>
      <c r="JJ53566"/>
      <c r="KX53566" s="23"/>
      <c r="KY53566" s="23"/>
    </row>
    <row r="53567" spans="36:311" x14ac:dyDescent="0.2">
      <c r="AJ53567" s="23"/>
      <c r="HH53567"/>
      <c r="IW53567" s="36"/>
      <c r="JI53567"/>
      <c r="JJ53567"/>
      <c r="KX53567" s="23"/>
      <c r="KY53567" s="23"/>
    </row>
    <row r="53568" spans="36:311" x14ac:dyDescent="0.2">
      <c r="AJ53568" s="23"/>
      <c r="HH53568"/>
      <c r="IW53568" s="36"/>
      <c r="JI53568"/>
      <c r="JJ53568"/>
      <c r="KX53568" s="23"/>
      <c r="KY53568" s="23"/>
    </row>
    <row r="53569" spans="36:311" x14ac:dyDescent="0.2">
      <c r="AJ53569" s="23"/>
      <c r="HH53569"/>
      <c r="IW53569" s="36"/>
      <c r="JI53569"/>
      <c r="JJ53569"/>
      <c r="KX53569" s="23"/>
      <c r="KY53569" s="23"/>
    </row>
    <row r="53570" spans="36:311" x14ac:dyDescent="0.2">
      <c r="AJ53570" s="23"/>
      <c r="HH53570"/>
      <c r="IW53570" s="36"/>
      <c r="JI53570"/>
      <c r="JJ53570"/>
      <c r="KX53570" s="23"/>
      <c r="KY53570" s="23"/>
    </row>
    <row r="53571" spans="36:311" x14ac:dyDescent="0.2">
      <c r="AJ53571" s="23"/>
      <c r="HH53571"/>
      <c r="IW53571" s="36"/>
      <c r="JI53571"/>
      <c r="JJ53571"/>
      <c r="KX53571" s="23"/>
      <c r="KY53571" s="23"/>
    </row>
    <row r="53572" spans="36:311" x14ac:dyDescent="0.2">
      <c r="AJ53572" s="23"/>
      <c r="HH53572"/>
      <c r="IW53572" s="36"/>
      <c r="JI53572"/>
      <c r="JJ53572"/>
      <c r="KX53572" s="23"/>
      <c r="KY53572" s="23"/>
    </row>
    <row r="53573" spans="36:311" x14ac:dyDescent="0.2">
      <c r="AJ53573" s="23"/>
      <c r="HH53573"/>
      <c r="IW53573" s="36"/>
      <c r="JI53573"/>
      <c r="JJ53573"/>
      <c r="KX53573" s="23"/>
      <c r="KY53573" s="23"/>
    </row>
    <row r="53574" spans="36:311" x14ac:dyDescent="0.2">
      <c r="AJ53574" s="23"/>
      <c r="HH53574"/>
      <c r="IW53574" s="36"/>
      <c r="JI53574"/>
      <c r="JJ53574"/>
      <c r="KX53574" s="23"/>
      <c r="KY53574" s="23"/>
    </row>
    <row r="53575" spans="36:311" x14ac:dyDescent="0.2">
      <c r="AJ53575" s="23"/>
      <c r="HH53575"/>
      <c r="IW53575" s="36"/>
      <c r="JI53575"/>
      <c r="JJ53575"/>
      <c r="KX53575" s="23"/>
      <c r="KY53575" s="23"/>
    </row>
    <row r="53576" spans="36:311" x14ac:dyDescent="0.2">
      <c r="AJ53576" s="23"/>
      <c r="HH53576"/>
      <c r="IW53576" s="36"/>
      <c r="JI53576"/>
      <c r="JJ53576"/>
      <c r="KX53576" s="23"/>
      <c r="KY53576" s="23"/>
    </row>
    <row r="53577" spans="36:311" x14ac:dyDescent="0.2">
      <c r="AJ53577" s="23"/>
      <c r="HH53577"/>
      <c r="IW53577" s="36"/>
      <c r="JI53577"/>
      <c r="JJ53577"/>
      <c r="KX53577" s="23"/>
      <c r="KY53577" s="23"/>
    </row>
    <row r="53578" spans="36:311" x14ac:dyDescent="0.2">
      <c r="AJ53578" s="23"/>
      <c r="HH53578"/>
      <c r="IW53578" s="36"/>
      <c r="JI53578"/>
      <c r="JJ53578"/>
      <c r="KX53578" s="23"/>
      <c r="KY53578" s="23"/>
    </row>
    <row r="53579" spans="36:311" x14ac:dyDescent="0.2">
      <c r="AJ53579" s="23"/>
      <c r="HH53579"/>
      <c r="IW53579" s="36"/>
      <c r="JI53579"/>
      <c r="JJ53579"/>
      <c r="KX53579" s="23"/>
      <c r="KY53579" s="23"/>
    </row>
    <row r="53580" spans="36:311" x14ac:dyDescent="0.2">
      <c r="AJ53580" s="23"/>
      <c r="HH53580"/>
      <c r="IW53580" s="36"/>
      <c r="JI53580"/>
      <c r="JJ53580"/>
      <c r="KX53580" s="23"/>
      <c r="KY53580" s="23"/>
    </row>
    <row r="53581" spans="36:311" x14ac:dyDescent="0.2">
      <c r="AJ53581" s="23"/>
      <c r="HH53581"/>
      <c r="IW53581" s="36"/>
      <c r="JI53581"/>
      <c r="JJ53581"/>
      <c r="KX53581" s="23"/>
      <c r="KY53581" s="23"/>
    </row>
    <row r="53582" spans="36:311" x14ac:dyDescent="0.2">
      <c r="AJ53582" s="23"/>
      <c r="HH53582"/>
      <c r="IW53582" s="36"/>
      <c r="JI53582"/>
      <c r="JJ53582"/>
      <c r="KX53582" s="23"/>
      <c r="KY53582" s="23"/>
    </row>
    <row r="53583" spans="36:311" x14ac:dyDescent="0.2">
      <c r="AJ53583" s="23"/>
      <c r="HH53583"/>
      <c r="IW53583" s="36"/>
      <c r="JI53583"/>
      <c r="JJ53583"/>
      <c r="KX53583" s="23"/>
      <c r="KY53583" s="23"/>
    </row>
    <row r="53584" spans="36:311" x14ac:dyDescent="0.2">
      <c r="AJ53584" s="23"/>
      <c r="HH53584"/>
      <c r="IW53584" s="36"/>
      <c r="JI53584"/>
      <c r="JJ53584"/>
      <c r="KX53584" s="23"/>
      <c r="KY53584" s="23"/>
    </row>
    <row r="53585" spans="36:311" x14ac:dyDescent="0.2">
      <c r="AJ53585" s="23"/>
      <c r="HH53585"/>
      <c r="IW53585" s="36"/>
      <c r="JI53585"/>
      <c r="JJ53585"/>
      <c r="KX53585" s="23"/>
      <c r="KY53585" s="23"/>
    </row>
    <row r="53586" spans="36:311" x14ac:dyDescent="0.2">
      <c r="AJ53586" s="23"/>
      <c r="HH53586"/>
      <c r="IW53586" s="36"/>
      <c r="JI53586"/>
      <c r="JJ53586"/>
      <c r="KX53586" s="23"/>
      <c r="KY53586" s="23"/>
    </row>
    <row r="53587" spans="36:311" x14ac:dyDescent="0.2">
      <c r="AJ53587" s="23"/>
      <c r="HH53587"/>
      <c r="IW53587" s="36"/>
      <c r="JI53587"/>
      <c r="JJ53587"/>
      <c r="KX53587" s="23"/>
      <c r="KY53587" s="23"/>
    </row>
    <row r="53588" spans="36:311" x14ac:dyDescent="0.2">
      <c r="AJ53588" s="23"/>
      <c r="HH53588"/>
      <c r="IW53588" s="36"/>
      <c r="JI53588"/>
      <c r="JJ53588"/>
      <c r="KX53588" s="23"/>
      <c r="KY53588" s="23"/>
    </row>
    <row r="53589" spans="36:311" x14ac:dyDescent="0.2">
      <c r="AJ53589" s="23"/>
      <c r="HH53589"/>
      <c r="IW53589" s="36"/>
      <c r="JI53589"/>
      <c r="JJ53589"/>
      <c r="KX53589" s="23"/>
      <c r="KY53589" s="23"/>
    </row>
    <row r="53590" spans="36:311" x14ac:dyDescent="0.2">
      <c r="AJ53590" s="23"/>
      <c r="HH53590"/>
      <c r="IW53590" s="36"/>
      <c r="JI53590"/>
      <c r="JJ53590"/>
      <c r="KX53590" s="23"/>
      <c r="KY53590" s="23"/>
    </row>
    <row r="53591" spans="36:311" x14ac:dyDescent="0.2">
      <c r="AJ53591" s="23"/>
      <c r="HH53591"/>
      <c r="IW53591" s="36"/>
      <c r="JI53591"/>
      <c r="JJ53591"/>
      <c r="KX53591" s="23"/>
      <c r="KY53591" s="23"/>
    </row>
    <row r="53592" spans="36:311" x14ac:dyDescent="0.2">
      <c r="AJ53592" s="23"/>
      <c r="HH53592"/>
      <c r="IW53592" s="36"/>
      <c r="JI53592"/>
      <c r="JJ53592"/>
      <c r="KX53592" s="23"/>
      <c r="KY53592" s="23"/>
    </row>
    <row r="53593" spans="36:311" x14ac:dyDescent="0.2">
      <c r="AJ53593" s="23"/>
      <c r="HH53593"/>
      <c r="IW53593" s="36"/>
      <c r="JI53593"/>
      <c r="JJ53593"/>
      <c r="KX53593" s="23"/>
      <c r="KY53593" s="23"/>
    </row>
    <row r="53594" spans="36:311" x14ac:dyDescent="0.2">
      <c r="AJ53594" s="23"/>
      <c r="HH53594"/>
      <c r="IW53594" s="36"/>
      <c r="JI53594"/>
      <c r="JJ53594"/>
      <c r="KX53594" s="23"/>
      <c r="KY53594" s="23"/>
    </row>
    <row r="53595" spans="36:311" x14ac:dyDescent="0.2">
      <c r="AJ53595" s="23"/>
      <c r="HH53595"/>
      <c r="IW53595" s="36"/>
      <c r="JI53595"/>
      <c r="JJ53595"/>
      <c r="KX53595" s="23"/>
      <c r="KY53595" s="23"/>
    </row>
    <row r="53596" spans="36:311" x14ac:dyDescent="0.2">
      <c r="AJ53596" s="23"/>
      <c r="HH53596"/>
      <c r="IW53596" s="36"/>
      <c r="JI53596"/>
      <c r="JJ53596"/>
      <c r="KX53596" s="23"/>
      <c r="KY53596" s="23"/>
    </row>
    <row r="53597" spans="36:311" x14ac:dyDescent="0.2">
      <c r="AJ53597" s="23"/>
      <c r="HH53597"/>
      <c r="IW53597" s="36"/>
      <c r="JI53597"/>
      <c r="JJ53597"/>
      <c r="KX53597" s="23"/>
      <c r="KY53597" s="23"/>
    </row>
    <row r="53598" spans="36:311" x14ac:dyDescent="0.2">
      <c r="AJ53598" s="23"/>
      <c r="HH53598"/>
      <c r="IW53598" s="36"/>
      <c r="JI53598"/>
      <c r="JJ53598"/>
      <c r="KX53598" s="23"/>
      <c r="KY53598" s="23"/>
    </row>
    <row r="53599" spans="36:311" x14ac:dyDescent="0.2">
      <c r="AJ53599" s="23"/>
      <c r="HH53599"/>
      <c r="IW53599" s="36"/>
      <c r="JI53599"/>
      <c r="JJ53599"/>
      <c r="KX53599" s="23"/>
      <c r="KY53599" s="23"/>
    </row>
    <row r="53600" spans="36:311" x14ac:dyDescent="0.2">
      <c r="AJ53600" s="23"/>
      <c r="HH53600"/>
      <c r="IW53600" s="36"/>
      <c r="JI53600"/>
      <c r="JJ53600"/>
      <c r="KX53600" s="23"/>
      <c r="KY53600" s="23"/>
    </row>
    <row r="53601" spans="36:311" x14ac:dyDescent="0.2">
      <c r="AJ53601" s="23"/>
      <c r="HH53601"/>
      <c r="IW53601" s="36"/>
      <c r="JI53601"/>
      <c r="JJ53601"/>
      <c r="KX53601" s="23"/>
      <c r="KY53601" s="23"/>
    </row>
    <row r="53602" spans="36:311" x14ac:dyDescent="0.2">
      <c r="AJ53602" s="23"/>
      <c r="HH53602"/>
      <c r="IW53602" s="36"/>
      <c r="JI53602"/>
      <c r="JJ53602"/>
      <c r="KX53602" s="23"/>
      <c r="KY53602" s="23"/>
    </row>
    <row r="53603" spans="36:311" x14ac:dyDescent="0.2">
      <c r="AJ53603" s="23"/>
      <c r="HH53603"/>
      <c r="IW53603" s="36"/>
      <c r="JI53603"/>
      <c r="JJ53603"/>
      <c r="KX53603" s="23"/>
      <c r="KY53603" s="23"/>
    </row>
    <row r="53604" spans="36:311" x14ac:dyDescent="0.2">
      <c r="AJ53604" s="23"/>
      <c r="HH53604"/>
      <c r="IW53604" s="36"/>
      <c r="JI53604"/>
      <c r="JJ53604"/>
      <c r="KX53604" s="23"/>
      <c r="KY53604" s="23"/>
    </row>
    <row r="53605" spans="36:311" x14ac:dyDescent="0.2">
      <c r="AJ53605" s="23"/>
      <c r="HH53605"/>
      <c r="IW53605" s="36"/>
      <c r="JI53605"/>
      <c r="JJ53605"/>
      <c r="KX53605" s="23"/>
      <c r="KY53605" s="23"/>
    </row>
    <row r="53606" spans="36:311" x14ac:dyDescent="0.2">
      <c r="AJ53606" s="23"/>
      <c r="HH53606"/>
      <c r="IW53606" s="36"/>
      <c r="JI53606"/>
      <c r="JJ53606"/>
      <c r="KX53606" s="23"/>
      <c r="KY53606" s="23"/>
    </row>
    <row r="53607" spans="36:311" x14ac:dyDescent="0.2">
      <c r="AJ53607" s="23"/>
      <c r="HH53607"/>
      <c r="IW53607" s="36"/>
      <c r="JI53607"/>
      <c r="JJ53607"/>
      <c r="KX53607" s="23"/>
      <c r="KY53607" s="23"/>
    </row>
    <row r="53608" spans="36:311" x14ac:dyDescent="0.2">
      <c r="AJ53608" s="23"/>
      <c r="HH53608"/>
      <c r="IW53608" s="36"/>
      <c r="JI53608"/>
      <c r="JJ53608"/>
      <c r="KX53608" s="23"/>
      <c r="KY53608" s="23"/>
    </row>
    <row r="53609" spans="36:311" x14ac:dyDescent="0.2">
      <c r="AJ53609" s="23"/>
      <c r="HH53609"/>
      <c r="IW53609" s="36"/>
      <c r="JI53609"/>
      <c r="JJ53609"/>
      <c r="KX53609" s="23"/>
      <c r="KY53609" s="23"/>
    </row>
    <row r="53610" spans="36:311" x14ac:dyDescent="0.2">
      <c r="AJ53610" s="23"/>
      <c r="HH53610"/>
      <c r="IW53610" s="36"/>
      <c r="JI53610"/>
      <c r="JJ53610"/>
      <c r="KX53610" s="23"/>
      <c r="KY53610" s="23"/>
    </row>
    <row r="53611" spans="36:311" x14ac:dyDescent="0.2">
      <c r="AJ53611" s="23"/>
      <c r="HH53611"/>
      <c r="IW53611" s="36"/>
      <c r="JI53611"/>
      <c r="JJ53611"/>
      <c r="KX53611" s="23"/>
      <c r="KY53611" s="23"/>
    </row>
    <row r="53612" spans="36:311" x14ac:dyDescent="0.2">
      <c r="AJ53612" s="23"/>
      <c r="HH53612"/>
      <c r="IW53612" s="36"/>
      <c r="JI53612"/>
      <c r="JJ53612"/>
      <c r="KX53612" s="23"/>
      <c r="KY53612" s="23"/>
    </row>
    <row r="53613" spans="36:311" x14ac:dyDescent="0.2">
      <c r="AJ53613" s="23"/>
      <c r="HH53613"/>
      <c r="IW53613" s="36"/>
      <c r="JI53613"/>
      <c r="JJ53613"/>
      <c r="KX53613" s="23"/>
      <c r="KY53613" s="23"/>
    </row>
    <row r="53614" spans="36:311" x14ac:dyDescent="0.2">
      <c r="AJ53614" s="23"/>
      <c r="HH53614"/>
      <c r="IW53614" s="36"/>
      <c r="JI53614"/>
      <c r="JJ53614"/>
      <c r="KX53614" s="23"/>
      <c r="KY53614" s="23"/>
    </row>
    <row r="53615" spans="36:311" x14ac:dyDescent="0.2">
      <c r="AJ53615" s="23"/>
      <c r="HH53615"/>
      <c r="IW53615" s="36"/>
      <c r="JI53615"/>
      <c r="JJ53615"/>
      <c r="KX53615" s="23"/>
      <c r="KY53615" s="23"/>
    </row>
    <row r="53616" spans="36:311" x14ac:dyDescent="0.2">
      <c r="AJ53616" s="23"/>
      <c r="HH53616"/>
      <c r="IW53616" s="36"/>
      <c r="JI53616"/>
      <c r="JJ53616"/>
      <c r="KX53616" s="23"/>
      <c r="KY53616" s="23"/>
    </row>
    <row r="53617" spans="36:311" x14ac:dyDescent="0.2">
      <c r="AJ53617" s="23"/>
      <c r="HH53617"/>
      <c r="IW53617" s="36"/>
      <c r="JI53617"/>
      <c r="JJ53617"/>
      <c r="KX53617" s="23"/>
      <c r="KY53617" s="23"/>
    </row>
    <row r="53618" spans="36:311" x14ac:dyDescent="0.2">
      <c r="AJ53618" s="23"/>
      <c r="HH53618"/>
      <c r="IW53618" s="36"/>
      <c r="JI53618"/>
      <c r="JJ53618"/>
      <c r="KX53618" s="23"/>
      <c r="KY53618" s="23"/>
    </row>
    <row r="53619" spans="36:311" x14ac:dyDescent="0.2">
      <c r="AJ53619" s="23"/>
      <c r="HH53619"/>
      <c r="IW53619" s="36"/>
      <c r="JI53619"/>
      <c r="JJ53619"/>
      <c r="KX53619" s="23"/>
      <c r="KY53619" s="23"/>
    </row>
    <row r="53620" spans="36:311" x14ac:dyDescent="0.2">
      <c r="AJ53620" s="23"/>
      <c r="HH53620"/>
      <c r="IW53620" s="36"/>
      <c r="JI53620"/>
      <c r="JJ53620"/>
      <c r="KX53620" s="23"/>
      <c r="KY53620" s="23"/>
    </row>
    <row r="53621" spans="36:311" x14ac:dyDescent="0.2">
      <c r="AJ53621" s="23"/>
      <c r="HH53621"/>
      <c r="IW53621" s="36"/>
      <c r="JI53621"/>
      <c r="JJ53621"/>
      <c r="KX53621" s="23"/>
      <c r="KY53621" s="23"/>
    </row>
    <row r="53622" spans="36:311" x14ac:dyDescent="0.2">
      <c r="AJ53622" s="23"/>
      <c r="HH53622"/>
      <c r="IW53622" s="36"/>
      <c r="JI53622"/>
      <c r="JJ53622"/>
      <c r="KX53622" s="23"/>
      <c r="KY53622" s="23"/>
    </row>
    <row r="53623" spans="36:311" x14ac:dyDescent="0.2">
      <c r="AJ53623" s="23"/>
      <c r="HH53623"/>
      <c r="IW53623" s="36"/>
      <c r="JI53623"/>
      <c r="JJ53623"/>
      <c r="KX53623" s="23"/>
      <c r="KY53623" s="23"/>
    </row>
    <row r="53624" spans="36:311" x14ac:dyDescent="0.2">
      <c r="AJ53624" s="23"/>
      <c r="HH53624"/>
      <c r="IW53624" s="36"/>
      <c r="JI53624"/>
      <c r="JJ53624"/>
      <c r="KX53624" s="23"/>
      <c r="KY53624" s="23"/>
    </row>
    <row r="53625" spans="36:311" x14ac:dyDescent="0.2">
      <c r="AJ53625" s="23"/>
      <c r="HH53625"/>
      <c r="IW53625" s="36"/>
      <c r="JI53625"/>
      <c r="JJ53625"/>
      <c r="KX53625" s="23"/>
      <c r="KY53625" s="23"/>
    </row>
    <row r="53626" spans="36:311" x14ac:dyDescent="0.2">
      <c r="AJ53626" s="23"/>
      <c r="HH53626"/>
      <c r="IW53626" s="36"/>
      <c r="JI53626"/>
      <c r="JJ53626"/>
      <c r="KX53626" s="23"/>
      <c r="KY53626" s="23"/>
    </row>
    <row r="53627" spans="36:311" x14ac:dyDescent="0.2">
      <c r="AJ53627" s="23"/>
      <c r="HH53627"/>
      <c r="IW53627" s="36"/>
      <c r="JI53627"/>
      <c r="JJ53627"/>
      <c r="KX53627" s="23"/>
      <c r="KY53627" s="23"/>
    </row>
    <row r="53628" spans="36:311" x14ac:dyDescent="0.2">
      <c r="AJ53628" s="23"/>
      <c r="HH53628"/>
      <c r="IW53628" s="36"/>
      <c r="JI53628"/>
      <c r="JJ53628"/>
      <c r="KX53628" s="23"/>
      <c r="KY53628" s="23"/>
    </row>
    <row r="53629" spans="36:311" x14ac:dyDescent="0.2">
      <c r="AJ53629" s="23"/>
      <c r="HH53629"/>
      <c r="IW53629" s="36"/>
      <c r="JI53629"/>
      <c r="JJ53629"/>
      <c r="KX53629" s="23"/>
      <c r="KY53629" s="23"/>
    </row>
    <row r="53630" spans="36:311" x14ac:dyDescent="0.2">
      <c r="AJ53630" s="23"/>
      <c r="HH53630"/>
      <c r="IW53630" s="36"/>
      <c r="JI53630"/>
      <c r="JJ53630"/>
      <c r="KX53630" s="23"/>
      <c r="KY53630" s="23"/>
    </row>
    <row r="53631" spans="36:311" x14ac:dyDescent="0.2">
      <c r="AJ53631" s="23"/>
      <c r="HH53631"/>
      <c r="IW53631" s="36"/>
      <c r="JI53631"/>
      <c r="JJ53631"/>
      <c r="KX53631" s="23"/>
      <c r="KY53631" s="23"/>
    </row>
    <row r="53632" spans="36:311" x14ac:dyDescent="0.2">
      <c r="AJ53632" s="23"/>
      <c r="HH53632"/>
      <c r="IW53632" s="36"/>
      <c r="JI53632"/>
      <c r="JJ53632"/>
      <c r="KX53632" s="23"/>
      <c r="KY53632" s="23"/>
    </row>
    <row r="53633" spans="36:311" x14ac:dyDescent="0.2">
      <c r="AJ53633" s="23"/>
      <c r="HH53633"/>
      <c r="IW53633" s="36"/>
      <c r="JI53633"/>
      <c r="JJ53633"/>
      <c r="KX53633" s="23"/>
      <c r="KY53633" s="23"/>
    </row>
    <row r="53634" spans="36:311" x14ac:dyDescent="0.2">
      <c r="AJ53634" s="23"/>
      <c r="HH53634"/>
      <c r="IW53634" s="36"/>
      <c r="JI53634"/>
      <c r="JJ53634"/>
      <c r="KX53634" s="23"/>
      <c r="KY53634" s="23"/>
    </row>
    <row r="53635" spans="36:311" x14ac:dyDescent="0.2">
      <c r="AJ53635" s="23"/>
      <c r="HH53635"/>
      <c r="IW53635" s="36"/>
      <c r="JI53635"/>
      <c r="JJ53635"/>
      <c r="KX53635" s="23"/>
      <c r="KY53635" s="23"/>
    </row>
    <row r="53636" spans="36:311" x14ac:dyDescent="0.2">
      <c r="AJ53636" s="23"/>
      <c r="HH53636"/>
      <c r="IW53636" s="36"/>
      <c r="JI53636"/>
      <c r="JJ53636"/>
      <c r="KX53636" s="23"/>
      <c r="KY53636" s="23"/>
    </row>
    <row r="53637" spans="36:311" x14ac:dyDescent="0.2">
      <c r="AJ53637" s="23"/>
      <c r="HH53637"/>
      <c r="IW53637" s="36"/>
      <c r="JI53637"/>
      <c r="JJ53637"/>
      <c r="KX53637" s="23"/>
      <c r="KY53637" s="23"/>
    </row>
    <row r="53638" spans="36:311" x14ac:dyDescent="0.2">
      <c r="AJ53638" s="23"/>
      <c r="HH53638"/>
      <c r="IW53638" s="36"/>
      <c r="JI53638"/>
      <c r="JJ53638"/>
      <c r="KX53638" s="23"/>
      <c r="KY53638" s="23"/>
    </row>
    <row r="53639" spans="36:311" x14ac:dyDescent="0.2">
      <c r="AJ53639" s="23"/>
      <c r="HH53639"/>
      <c r="IW53639" s="36"/>
      <c r="JI53639"/>
      <c r="JJ53639"/>
      <c r="KX53639" s="23"/>
      <c r="KY53639" s="23"/>
    </row>
    <row r="53640" spans="36:311" x14ac:dyDescent="0.2">
      <c r="AJ53640" s="23"/>
      <c r="HH53640"/>
      <c r="IW53640" s="36"/>
      <c r="JI53640"/>
      <c r="JJ53640"/>
      <c r="KX53640" s="23"/>
      <c r="KY53640" s="23"/>
    </row>
    <row r="53641" spans="36:311" x14ac:dyDescent="0.2">
      <c r="AJ53641" s="23"/>
      <c r="HH53641"/>
      <c r="IW53641" s="36"/>
      <c r="JI53641"/>
      <c r="JJ53641"/>
      <c r="KX53641" s="23"/>
      <c r="KY53641" s="23"/>
    </row>
    <row r="53642" spans="36:311" x14ac:dyDescent="0.2">
      <c r="AJ53642" s="23"/>
      <c r="HH53642"/>
      <c r="IW53642" s="36"/>
      <c r="JI53642"/>
      <c r="JJ53642"/>
      <c r="KX53642" s="23"/>
      <c r="KY53642" s="23"/>
    </row>
    <row r="53643" spans="36:311" x14ac:dyDescent="0.2">
      <c r="AJ53643" s="23"/>
      <c r="HH53643"/>
      <c r="IW53643" s="36"/>
      <c r="JI53643"/>
      <c r="JJ53643"/>
      <c r="KX53643" s="23"/>
      <c r="KY53643" s="23"/>
    </row>
    <row r="53644" spans="36:311" x14ac:dyDescent="0.2">
      <c r="AJ53644" s="23"/>
      <c r="HH53644"/>
      <c r="IW53644" s="36"/>
      <c r="JI53644"/>
      <c r="JJ53644"/>
      <c r="KX53644" s="23"/>
      <c r="KY53644" s="23"/>
    </row>
    <row r="53645" spans="36:311" x14ac:dyDescent="0.2">
      <c r="AJ53645" s="23"/>
      <c r="HH53645"/>
      <c r="IW53645" s="36"/>
      <c r="JI53645"/>
      <c r="JJ53645"/>
      <c r="KX53645" s="23"/>
      <c r="KY53645" s="23"/>
    </row>
    <row r="53646" spans="36:311" x14ac:dyDescent="0.2">
      <c r="AJ53646" s="23"/>
      <c r="HH53646"/>
      <c r="IW53646" s="36"/>
      <c r="JI53646"/>
      <c r="JJ53646"/>
      <c r="KX53646" s="23"/>
      <c r="KY53646" s="23"/>
    </row>
    <row r="53647" spans="36:311" x14ac:dyDescent="0.2">
      <c r="AJ53647" s="23"/>
      <c r="HH53647"/>
      <c r="IW53647" s="36"/>
      <c r="JI53647"/>
      <c r="JJ53647"/>
      <c r="KX53647" s="23"/>
      <c r="KY53647" s="23"/>
    </row>
    <row r="53648" spans="36:311" x14ac:dyDescent="0.2">
      <c r="AJ53648" s="23"/>
      <c r="HH53648"/>
      <c r="IW53648" s="36"/>
      <c r="JI53648"/>
      <c r="JJ53648"/>
      <c r="KX53648" s="23"/>
      <c r="KY53648" s="23"/>
    </row>
    <row r="53649" spans="36:311" x14ac:dyDescent="0.2">
      <c r="AJ53649" s="23"/>
      <c r="HH53649"/>
      <c r="IW53649" s="36"/>
      <c r="JI53649"/>
      <c r="JJ53649"/>
      <c r="KX53649" s="23"/>
      <c r="KY53649" s="23"/>
    </row>
    <row r="53650" spans="36:311" x14ac:dyDescent="0.2">
      <c r="AJ53650" s="23"/>
      <c r="HH53650"/>
      <c r="IW53650" s="36"/>
      <c r="JI53650"/>
      <c r="JJ53650"/>
      <c r="KX53650" s="23"/>
      <c r="KY53650" s="23"/>
    </row>
    <row r="53651" spans="36:311" x14ac:dyDescent="0.2">
      <c r="AJ53651" s="23"/>
      <c r="HH53651"/>
      <c r="IW53651" s="36"/>
      <c r="JI53651"/>
      <c r="JJ53651"/>
      <c r="KX53651" s="23"/>
      <c r="KY53651" s="23"/>
    </row>
    <row r="53652" spans="36:311" x14ac:dyDescent="0.2">
      <c r="AJ53652" s="23"/>
      <c r="HH53652"/>
      <c r="IW53652" s="36"/>
      <c r="JI53652"/>
      <c r="JJ53652"/>
      <c r="KX53652" s="23"/>
      <c r="KY53652" s="23"/>
    </row>
    <row r="53653" spans="36:311" x14ac:dyDescent="0.2">
      <c r="AJ53653" s="23"/>
      <c r="HH53653"/>
      <c r="IW53653" s="36"/>
      <c r="JI53653"/>
      <c r="JJ53653"/>
      <c r="KX53653" s="23"/>
      <c r="KY53653" s="23"/>
    </row>
    <row r="53654" spans="36:311" x14ac:dyDescent="0.2">
      <c r="AJ53654" s="23"/>
      <c r="HH53654"/>
      <c r="IW53654" s="36"/>
      <c r="JI53654"/>
      <c r="JJ53654"/>
      <c r="KX53654" s="23"/>
      <c r="KY53654" s="23"/>
    </row>
    <row r="53655" spans="36:311" x14ac:dyDescent="0.2">
      <c r="AJ53655" s="23"/>
      <c r="HH53655"/>
      <c r="IW53655" s="36"/>
      <c r="JI53655"/>
      <c r="JJ53655"/>
      <c r="KX53655" s="23"/>
      <c r="KY53655" s="23"/>
    </row>
    <row r="53656" spans="36:311" x14ac:dyDescent="0.2">
      <c r="AJ53656" s="23"/>
      <c r="HH53656"/>
      <c r="IW53656" s="36"/>
      <c r="JI53656"/>
      <c r="JJ53656"/>
      <c r="KX53656" s="23"/>
      <c r="KY53656" s="23"/>
    </row>
    <row r="53657" spans="36:311" x14ac:dyDescent="0.2">
      <c r="AJ53657" s="23"/>
      <c r="HH53657"/>
      <c r="IW53657" s="36"/>
      <c r="JI53657"/>
      <c r="JJ53657"/>
      <c r="KX53657" s="23"/>
      <c r="KY53657" s="23"/>
    </row>
    <row r="53658" spans="36:311" x14ac:dyDescent="0.2">
      <c r="AJ53658" s="23"/>
      <c r="HH53658"/>
      <c r="IW53658" s="36"/>
      <c r="JI53658"/>
      <c r="JJ53658"/>
      <c r="KX53658" s="23"/>
      <c r="KY53658" s="23"/>
    </row>
    <row r="53659" spans="36:311" x14ac:dyDescent="0.2">
      <c r="AJ53659" s="23"/>
      <c r="HH53659"/>
      <c r="IW53659" s="36"/>
      <c r="JI53659"/>
      <c r="JJ53659"/>
      <c r="KX53659" s="23"/>
      <c r="KY53659" s="23"/>
    </row>
    <row r="53660" spans="36:311" x14ac:dyDescent="0.2">
      <c r="AJ53660" s="23"/>
      <c r="HH53660"/>
      <c r="IW53660" s="36"/>
      <c r="JI53660"/>
      <c r="JJ53660"/>
      <c r="KX53660" s="23"/>
      <c r="KY53660" s="23"/>
    </row>
    <row r="53661" spans="36:311" x14ac:dyDescent="0.2">
      <c r="AJ53661" s="23"/>
      <c r="HH53661"/>
      <c r="IW53661" s="36"/>
      <c r="JI53661"/>
      <c r="JJ53661"/>
      <c r="KX53661" s="23"/>
      <c r="KY53661" s="23"/>
    </row>
    <row r="53662" spans="36:311" x14ac:dyDescent="0.2">
      <c r="AJ53662" s="23"/>
      <c r="HH53662"/>
      <c r="IW53662" s="36"/>
      <c r="JI53662"/>
      <c r="JJ53662"/>
      <c r="KX53662" s="23"/>
      <c r="KY53662" s="23"/>
    </row>
    <row r="53663" spans="36:311" x14ac:dyDescent="0.2">
      <c r="AJ53663" s="23"/>
      <c r="HH53663"/>
      <c r="IW53663" s="36"/>
      <c r="JI53663"/>
      <c r="JJ53663"/>
      <c r="KX53663" s="23"/>
      <c r="KY53663" s="23"/>
    </row>
    <row r="53664" spans="36:311" x14ac:dyDescent="0.2">
      <c r="AJ53664" s="23"/>
      <c r="HH53664"/>
      <c r="IW53664" s="36"/>
      <c r="JI53664"/>
      <c r="JJ53664"/>
      <c r="KX53664" s="23"/>
      <c r="KY53664" s="23"/>
    </row>
    <row r="53665" spans="36:311" x14ac:dyDescent="0.2">
      <c r="AJ53665" s="23"/>
      <c r="HH53665"/>
      <c r="IW53665" s="36"/>
      <c r="JI53665"/>
      <c r="JJ53665"/>
      <c r="KX53665" s="23"/>
      <c r="KY53665" s="23"/>
    </row>
    <row r="53666" spans="36:311" x14ac:dyDescent="0.2">
      <c r="AJ53666" s="23"/>
      <c r="HH53666"/>
      <c r="IW53666" s="36"/>
      <c r="JI53666"/>
      <c r="JJ53666"/>
      <c r="KX53666" s="23"/>
      <c r="KY53666" s="23"/>
    </row>
    <row r="53667" spans="36:311" x14ac:dyDescent="0.2">
      <c r="AJ53667" s="23"/>
      <c r="HH53667"/>
      <c r="IW53667" s="36"/>
      <c r="JI53667"/>
      <c r="JJ53667"/>
      <c r="KX53667" s="23"/>
      <c r="KY53667" s="23"/>
    </row>
    <row r="53668" spans="36:311" x14ac:dyDescent="0.2">
      <c r="AJ53668" s="23"/>
      <c r="HH53668"/>
      <c r="IW53668" s="36"/>
      <c r="JI53668"/>
      <c r="JJ53668"/>
      <c r="KX53668" s="23"/>
      <c r="KY53668" s="23"/>
    </row>
    <row r="53669" spans="36:311" x14ac:dyDescent="0.2">
      <c r="AJ53669" s="23"/>
      <c r="HH53669"/>
      <c r="IW53669" s="36"/>
      <c r="JI53669"/>
      <c r="JJ53669"/>
      <c r="KX53669" s="23"/>
      <c r="KY53669" s="23"/>
    </row>
    <row r="53670" spans="36:311" x14ac:dyDescent="0.2">
      <c r="AJ53670" s="23"/>
      <c r="HH53670"/>
      <c r="IW53670" s="36"/>
      <c r="JI53670"/>
      <c r="JJ53670"/>
      <c r="KX53670" s="23"/>
      <c r="KY53670" s="23"/>
    </row>
    <row r="53671" spans="36:311" x14ac:dyDescent="0.2">
      <c r="AJ53671" s="23"/>
      <c r="HH53671"/>
      <c r="IW53671" s="36"/>
      <c r="JI53671"/>
      <c r="JJ53671"/>
      <c r="KX53671" s="23"/>
      <c r="KY53671" s="23"/>
    </row>
    <row r="53672" spans="36:311" x14ac:dyDescent="0.2">
      <c r="AJ53672" s="23"/>
      <c r="HH53672"/>
      <c r="IW53672" s="36"/>
      <c r="JI53672"/>
      <c r="JJ53672"/>
      <c r="KX53672" s="23"/>
      <c r="KY53672" s="23"/>
    </row>
    <row r="53673" spans="36:311" x14ac:dyDescent="0.2">
      <c r="AJ53673" s="23"/>
      <c r="HH53673"/>
      <c r="IW53673" s="36"/>
      <c r="JI53673"/>
      <c r="JJ53673"/>
      <c r="KX53673" s="23"/>
      <c r="KY53673" s="23"/>
    </row>
    <row r="53674" spans="36:311" x14ac:dyDescent="0.2">
      <c r="AJ53674" s="23"/>
      <c r="HH53674"/>
      <c r="IW53674" s="36"/>
      <c r="JI53674"/>
      <c r="JJ53674"/>
      <c r="KX53674" s="23"/>
      <c r="KY53674" s="23"/>
    </row>
    <row r="53675" spans="36:311" x14ac:dyDescent="0.2">
      <c r="AJ53675" s="23"/>
      <c r="HH53675"/>
      <c r="IW53675" s="36"/>
      <c r="JI53675"/>
      <c r="JJ53675"/>
      <c r="KX53675" s="23"/>
      <c r="KY53675" s="23"/>
    </row>
    <row r="53676" spans="36:311" x14ac:dyDescent="0.2">
      <c r="AJ53676" s="23"/>
      <c r="HH53676"/>
      <c r="IW53676" s="36"/>
      <c r="JI53676"/>
      <c r="JJ53676"/>
      <c r="KX53676" s="23"/>
      <c r="KY53676" s="23"/>
    </row>
    <row r="53677" spans="36:311" x14ac:dyDescent="0.2">
      <c r="AJ53677" s="23"/>
      <c r="HH53677"/>
      <c r="IW53677" s="36"/>
      <c r="JI53677"/>
      <c r="JJ53677"/>
      <c r="KX53677" s="23"/>
      <c r="KY53677" s="23"/>
    </row>
    <row r="53678" spans="36:311" x14ac:dyDescent="0.2">
      <c r="AJ53678" s="23"/>
      <c r="HH53678"/>
      <c r="IW53678" s="36"/>
      <c r="JI53678"/>
      <c r="JJ53678"/>
      <c r="KX53678" s="23"/>
      <c r="KY53678" s="23"/>
    </row>
    <row r="53679" spans="36:311" x14ac:dyDescent="0.2">
      <c r="AJ53679" s="23"/>
      <c r="HH53679"/>
      <c r="IW53679" s="36"/>
      <c r="JI53679"/>
      <c r="JJ53679"/>
      <c r="KX53679" s="23"/>
      <c r="KY53679" s="23"/>
    </row>
    <row r="53680" spans="36:311" x14ac:dyDescent="0.2">
      <c r="AJ53680" s="23"/>
      <c r="HH53680"/>
      <c r="IW53680" s="36"/>
      <c r="JI53680"/>
      <c r="JJ53680"/>
      <c r="KX53680" s="23"/>
      <c r="KY53680" s="23"/>
    </row>
    <row r="53681" spans="36:311" x14ac:dyDescent="0.2">
      <c r="AJ53681" s="23"/>
      <c r="HH53681"/>
      <c r="IW53681" s="36"/>
      <c r="JI53681"/>
      <c r="JJ53681"/>
      <c r="KX53681" s="23"/>
      <c r="KY53681" s="23"/>
    </row>
    <row r="53682" spans="36:311" x14ac:dyDescent="0.2">
      <c r="AJ53682" s="23"/>
      <c r="HH53682"/>
      <c r="IW53682" s="36"/>
      <c r="JI53682"/>
      <c r="JJ53682"/>
      <c r="KX53682" s="23"/>
      <c r="KY53682" s="23"/>
    </row>
    <row r="53683" spans="36:311" x14ac:dyDescent="0.2">
      <c r="AJ53683" s="23"/>
      <c r="HH53683"/>
      <c r="IW53683" s="36"/>
      <c r="JI53683"/>
      <c r="JJ53683"/>
      <c r="KX53683" s="23"/>
      <c r="KY53683" s="23"/>
    </row>
    <row r="53684" spans="36:311" x14ac:dyDescent="0.2">
      <c r="AJ53684" s="23"/>
      <c r="HH53684"/>
      <c r="IW53684" s="36"/>
      <c r="JI53684"/>
      <c r="JJ53684"/>
      <c r="KX53684" s="23"/>
      <c r="KY53684" s="23"/>
    </row>
    <row r="53685" spans="36:311" x14ac:dyDescent="0.2">
      <c r="AJ53685" s="23"/>
      <c r="HH53685"/>
      <c r="IW53685" s="36"/>
      <c r="JI53685"/>
      <c r="JJ53685"/>
      <c r="KX53685" s="23"/>
      <c r="KY53685" s="23"/>
    </row>
    <row r="53686" spans="36:311" x14ac:dyDescent="0.2">
      <c r="AJ53686" s="23"/>
      <c r="HH53686"/>
      <c r="IW53686" s="36"/>
      <c r="JI53686"/>
      <c r="JJ53686"/>
      <c r="KX53686" s="23"/>
      <c r="KY53686" s="23"/>
    </row>
    <row r="53687" spans="36:311" x14ac:dyDescent="0.2">
      <c r="AJ53687" s="23"/>
      <c r="HH53687"/>
      <c r="IW53687" s="36"/>
      <c r="JI53687"/>
      <c r="JJ53687"/>
      <c r="KX53687" s="23"/>
      <c r="KY53687" s="23"/>
    </row>
    <row r="53688" spans="36:311" x14ac:dyDescent="0.2">
      <c r="AJ53688" s="23"/>
      <c r="HH53688"/>
      <c r="IW53688" s="36"/>
      <c r="JI53688"/>
      <c r="JJ53688"/>
      <c r="KX53688" s="23"/>
      <c r="KY53688" s="23"/>
    </row>
    <row r="53689" spans="36:311" x14ac:dyDescent="0.2">
      <c r="AJ53689" s="23"/>
      <c r="HH53689"/>
      <c r="IW53689" s="36"/>
      <c r="JI53689"/>
      <c r="JJ53689"/>
      <c r="KX53689" s="23"/>
      <c r="KY53689" s="23"/>
    </row>
    <row r="53690" spans="36:311" x14ac:dyDescent="0.2">
      <c r="AJ53690" s="23"/>
      <c r="HH53690"/>
      <c r="IW53690" s="36"/>
      <c r="JI53690"/>
      <c r="JJ53690"/>
      <c r="KX53690" s="23"/>
      <c r="KY53690" s="23"/>
    </row>
    <row r="53691" spans="36:311" x14ac:dyDescent="0.2">
      <c r="AJ53691" s="23"/>
      <c r="HH53691"/>
      <c r="IW53691" s="36"/>
      <c r="JI53691"/>
      <c r="JJ53691"/>
      <c r="KX53691" s="23"/>
      <c r="KY53691" s="23"/>
    </row>
    <row r="53692" spans="36:311" x14ac:dyDescent="0.2">
      <c r="AJ53692" s="23"/>
      <c r="HH53692"/>
      <c r="IW53692" s="36"/>
      <c r="JI53692"/>
      <c r="JJ53692"/>
      <c r="KX53692" s="23"/>
      <c r="KY53692" s="23"/>
    </row>
    <row r="53693" spans="36:311" x14ac:dyDescent="0.2">
      <c r="AJ53693" s="23"/>
      <c r="HH53693"/>
      <c r="IW53693" s="36"/>
      <c r="JI53693"/>
      <c r="JJ53693"/>
      <c r="KX53693" s="23"/>
      <c r="KY53693" s="23"/>
    </row>
    <row r="53694" spans="36:311" x14ac:dyDescent="0.2">
      <c r="AJ53694" s="23"/>
      <c r="HH53694"/>
      <c r="IW53694" s="36"/>
      <c r="JI53694"/>
      <c r="JJ53694"/>
      <c r="KX53694" s="23"/>
      <c r="KY53694" s="23"/>
    </row>
    <row r="53695" spans="36:311" x14ac:dyDescent="0.2">
      <c r="AJ53695" s="23"/>
      <c r="HH53695"/>
      <c r="IW53695" s="36"/>
      <c r="JI53695"/>
      <c r="JJ53695"/>
      <c r="KX53695" s="23"/>
      <c r="KY53695" s="23"/>
    </row>
    <row r="53696" spans="36:311" x14ac:dyDescent="0.2">
      <c r="AJ53696" s="23"/>
      <c r="HH53696"/>
      <c r="IW53696" s="36"/>
      <c r="JI53696"/>
      <c r="JJ53696"/>
      <c r="KX53696" s="23"/>
      <c r="KY53696" s="23"/>
    </row>
    <row r="53697" spans="36:311" x14ac:dyDescent="0.2">
      <c r="AJ53697" s="23"/>
      <c r="HH53697"/>
      <c r="IW53697" s="36"/>
      <c r="JI53697"/>
      <c r="JJ53697"/>
      <c r="KX53697" s="23"/>
      <c r="KY53697" s="23"/>
    </row>
    <row r="53698" spans="36:311" x14ac:dyDescent="0.2">
      <c r="AJ53698" s="23"/>
      <c r="HH53698"/>
      <c r="IW53698" s="36"/>
      <c r="JI53698"/>
      <c r="JJ53698"/>
      <c r="KX53698" s="23"/>
      <c r="KY53698" s="23"/>
    </row>
    <row r="53699" spans="36:311" x14ac:dyDescent="0.2">
      <c r="AJ53699" s="23"/>
      <c r="HH53699"/>
      <c r="IW53699" s="36"/>
      <c r="JI53699"/>
      <c r="JJ53699"/>
      <c r="KX53699" s="23"/>
      <c r="KY53699" s="23"/>
    </row>
    <row r="53700" spans="36:311" x14ac:dyDescent="0.2">
      <c r="AJ53700" s="23"/>
      <c r="HH53700"/>
      <c r="IW53700" s="36"/>
      <c r="JI53700"/>
      <c r="JJ53700"/>
      <c r="KX53700" s="23"/>
      <c r="KY53700" s="23"/>
    </row>
    <row r="53701" spans="36:311" x14ac:dyDescent="0.2">
      <c r="AJ53701" s="23"/>
      <c r="HH53701"/>
      <c r="IW53701" s="36"/>
      <c r="JI53701"/>
      <c r="JJ53701"/>
      <c r="KX53701" s="23"/>
      <c r="KY53701" s="23"/>
    </row>
    <row r="53702" spans="36:311" x14ac:dyDescent="0.2">
      <c r="AJ53702" s="23"/>
      <c r="HH53702"/>
      <c r="IW53702" s="36"/>
      <c r="JI53702"/>
      <c r="JJ53702"/>
      <c r="KX53702" s="23"/>
      <c r="KY53702" s="23"/>
    </row>
    <row r="53703" spans="36:311" x14ac:dyDescent="0.2">
      <c r="AJ53703" s="23"/>
      <c r="HH53703"/>
      <c r="IW53703" s="36"/>
      <c r="JI53703"/>
      <c r="JJ53703"/>
      <c r="KX53703" s="23"/>
      <c r="KY53703" s="23"/>
    </row>
    <row r="53704" spans="36:311" x14ac:dyDescent="0.2">
      <c r="AJ53704" s="23"/>
      <c r="HH53704"/>
      <c r="IW53704" s="36"/>
      <c r="JI53704"/>
      <c r="JJ53704"/>
      <c r="KX53704" s="23"/>
      <c r="KY53704" s="23"/>
    </row>
    <row r="53705" spans="36:311" x14ac:dyDescent="0.2">
      <c r="AJ53705" s="23"/>
      <c r="HH53705"/>
      <c r="IW53705" s="36"/>
      <c r="JI53705"/>
      <c r="JJ53705"/>
      <c r="KX53705" s="23"/>
      <c r="KY53705" s="23"/>
    </row>
    <row r="53706" spans="36:311" x14ac:dyDescent="0.2">
      <c r="AJ53706" s="23"/>
      <c r="HH53706"/>
      <c r="IW53706" s="36"/>
      <c r="JI53706"/>
      <c r="JJ53706"/>
      <c r="KX53706" s="23"/>
      <c r="KY53706" s="23"/>
    </row>
    <row r="53707" spans="36:311" x14ac:dyDescent="0.2">
      <c r="AJ53707" s="23"/>
      <c r="HH53707"/>
      <c r="IW53707" s="36"/>
      <c r="JI53707"/>
      <c r="JJ53707"/>
      <c r="KX53707" s="23"/>
      <c r="KY53707" s="23"/>
    </row>
    <row r="53708" spans="36:311" x14ac:dyDescent="0.2">
      <c r="AJ53708" s="23"/>
      <c r="HH53708"/>
      <c r="IW53708" s="36"/>
      <c r="JI53708"/>
      <c r="JJ53708"/>
      <c r="KX53708" s="23"/>
      <c r="KY53708" s="23"/>
    </row>
    <row r="53709" spans="36:311" x14ac:dyDescent="0.2">
      <c r="AJ53709" s="23"/>
      <c r="HH53709"/>
      <c r="IW53709" s="36"/>
      <c r="JI53709"/>
      <c r="JJ53709"/>
      <c r="KX53709" s="23"/>
      <c r="KY53709" s="23"/>
    </row>
    <row r="53710" spans="36:311" x14ac:dyDescent="0.2">
      <c r="AJ53710" s="23"/>
      <c r="HH53710"/>
      <c r="IW53710" s="36"/>
      <c r="JI53710"/>
      <c r="JJ53710"/>
      <c r="KX53710" s="23"/>
      <c r="KY53710" s="23"/>
    </row>
    <row r="53711" spans="36:311" x14ac:dyDescent="0.2">
      <c r="AJ53711" s="23"/>
      <c r="HH53711"/>
      <c r="IW53711" s="36"/>
      <c r="JI53711"/>
      <c r="JJ53711"/>
      <c r="KX53711" s="23"/>
      <c r="KY53711" s="23"/>
    </row>
    <row r="53712" spans="36:311" x14ac:dyDescent="0.2">
      <c r="AJ53712" s="23"/>
      <c r="HH53712"/>
      <c r="IW53712" s="36"/>
      <c r="JI53712"/>
      <c r="JJ53712"/>
      <c r="KX53712" s="23"/>
      <c r="KY53712" s="23"/>
    </row>
    <row r="53713" spans="36:311" x14ac:dyDescent="0.2">
      <c r="AJ53713" s="23"/>
      <c r="HH53713"/>
      <c r="IW53713" s="36"/>
      <c r="JI53713"/>
      <c r="JJ53713"/>
      <c r="KX53713" s="23"/>
      <c r="KY53713" s="23"/>
    </row>
    <row r="53714" spans="36:311" x14ac:dyDescent="0.2">
      <c r="AJ53714" s="23"/>
      <c r="HH53714"/>
      <c r="IW53714" s="36"/>
      <c r="JI53714"/>
      <c r="JJ53714"/>
      <c r="KX53714" s="23"/>
      <c r="KY53714" s="23"/>
    </row>
    <row r="53715" spans="36:311" x14ac:dyDescent="0.2">
      <c r="AJ53715" s="23"/>
      <c r="HH53715"/>
      <c r="IW53715" s="36"/>
      <c r="JI53715"/>
      <c r="JJ53715"/>
      <c r="KX53715" s="23"/>
      <c r="KY53715" s="23"/>
    </row>
    <row r="53716" spans="36:311" x14ac:dyDescent="0.2">
      <c r="AJ53716" s="23"/>
      <c r="HH53716"/>
      <c r="IW53716" s="36"/>
      <c r="JI53716"/>
      <c r="JJ53716"/>
      <c r="KX53716" s="23"/>
      <c r="KY53716" s="23"/>
    </row>
    <row r="53717" spans="36:311" x14ac:dyDescent="0.2">
      <c r="AJ53717" s="23"/>
      <c r="HH53717"/>
      <c r="IW53717" s="36"/>
      <c r="JI53717"/>
      <c r="JJ53717"/>
      <c r="KX53717" s="23"/>
      <c r="KY53717" s="23"/>
    </row>
    <row r="53718" spans="36:311" x14ac:dyDescent="0.2">
      <c r="AJ53718" s="23"/>
      <c r="HH53718"/>
      <c r="IW53718" s="36"/>
      <c r="JI53718"/>
      <c r="JJ53718"/>
      <c r="KX53718" s="23"/>
      <c r="KY53718" s="23"/>
    </row>
    <row r="53719" spans="36:311" x14ac:dyDescent="0.2">
      <c r="AJ53719" s="23"/>
      <c r="HH53719"/>
      <c r="IW53719" s="36"/>
      <c r="JI53719"/>
      <c r="JJ53719"/>
      <c r="KX53719" s="23"/>
      <c r="KY53719" s="23"/>
    </row>
    <row r="53720" spans="36:311" x14ac:dyDescent="0.2">
      <c r="AJ53720" s="23"/>
      <c r="HH53720"/>
      <c r="IW53720" s="36"/>
      <c r="JI53720"/>
      <c r="JJ53720"/>
      <c r="KX53720" s="23"/>
      <c r="KY53720" s="23"/>
    </row>
    <row r="53721" spans="36:311" x14ac:dyDescent="0.2">
      <c r="AJ53721" s="23"/>
      <c r="HH53721"/>
      <c r="IW53721" s="36"/>
      <c r="JI53721"/>
      <c r="JJ53721"/>
      <c r="KX53721" s="23"/>
      <c r="KY53721" s="23"/>
    </row>
    <row r="53722" spans="36:311" x14ac:dyDescent="0.2">
      <c r="AJ53722" s="23"/>
      <c r="HH53722"/>
      <c r="IW53722" s="36"/>
      <c r="JI53722"/>
      <c r="JJ53722"/>
      <c r="KX53722" s="23"/>
      <c r="KY53722" s="23"/>
    </row>
    <row r="53723" spans="36:311" x14ac:dyDescent="0.2">
      <c r="AJ53723" s="23"/>
      <c r="HH53723"/>
      <c r="IW53723" s="36"/>
      <c r="JI53723"/>
      <c r="JJ53723"/>
      <c r="KX53723" s="23"/>
      <c r="KY53723" s="23"/>
    </row>
    <row r="53724" spans="36:311" x14ac:dyDescent="0.2">
      <c r="AJ53724" s="23"/>
      <c r="HH53724"/>
      <c r="IW53724" s="36"/>
      <c r="JI53724"/>
      <c r="JJ53724"/>
      <c r="KX53724" s="23"/>
      <c r="KY53724" s="23"/>
    </row>
    <row r="53725" spans="36:311" x14ac:dyDescent="0.2">
      <c r="AJ53725" s="23"/>
      <c r="HH53725"/>
      <c r="IW53725" s="36"/>
      <c r="JI53725"/>
      <c r="JJ53725"/>
      <c r="KX53725" s="23"/>
      <c r="KY53725" s="23"/>
    </row>
    <row r="53726" spans="36:311" x14ac:dyDescent="0.2">
      <c r="AJ53726" s="23"/>
      <c r="HH53726"/>
      <c r="IW53726" s="36"/>
      <c r="JI53726"/>
      <c r="JJ53726"/>
      <c r="KX53726" s="23"/>
      <c r="KY53726" s="23"/>
    </row>
    <row r="53727" spans="36:311" x14ac:dyDescent="0.2">
      <c r="AJ53727" s="23"/>
      <c r="HH53727"/>
      <c r="IW53727" s="36"/>
      <c r="JI53727"/>
      <c r="JJ53727"/>
      <c r="KX53727" s="23"/>
      <c r="KY53727" s="23"/>
    </row>
    <row r="53728" spans="36:311" x14ac:dyDescent="0.2">
      <c r="AJ53728" s="23"/>
      <c r="HH53728"/>
      <c r="IW53728" s="36"/>
      <c r="JI53728"/>
      <c r="JJ53728"/>
      <c r="KX53728" s="23"/>
      <c r="KY53728" s="23"/>
    </row>
    <row r="53729" spans="36:311" x14ac:dyDescent="0.2">
      <c r="AJ53729" s="23"/>
      <c r="HH53729"/>
      <c r="IW53729" s="36"/>
      <c r="JI53729"/>
      <c r="JJ53729"/>
      <c r="KX53729" s="23"/>
      <c r="KY53729" s="23"/>
    </row>
    <row r="53730" spans="36:311" x14ac:dyDescent="0.2">
      <c r="AJ53730" s="23"/>
      <c r="HH53730"/>
      <c r="IW53730" s="36"/>
      <c r="JI53730"/>
      <c r="JJ53730"/>
      <c r="KX53730" s="23"/>
      <c r="KY53730" s="23"/>
    </row>
    <row r="53731" spans="36:311" x14ac:dyDescent="0.2">
      <c r="AJ53731" s="23"/>
      <c r="HH53731"/>
      <c r="IW53731" s="36"/>
      <c r="JI53731"/>
      <c r="JJ53731"/>
      <c r="KX53731" s="23"/>
      <c r="KY53731" s="23"/>
    </row>
    <row r="53732" spans="36:311" x14ac:dyDescent="0.2">
      <c r="AJ53732" s="23"/>
      <c r="HH53732"/>
      <c r="IW53732" s="36"/>
      <c r="JI53732"/>
      <c r="JJ53732"/>
      <c r="KX53732" s="23"/>
      <c r="KY53732" s="23"/>
    </row>
    <row r="53733" spans="36:311" x14ac:dyDescent="0.2">
      <c r="AJ53733" s="23"/>
      <c r="HH53733"/>
      <c r="IW53733" s="36"/>
      <c r="JI53733"/>
      <c r="JJ53733"/>
      <c r="KX53733" s="23"/>
      <c r="KY53733" s="23"/>
    </row>
    <row r="53734" spans="36:311" x14ac:dyDescent="0.2">
      <c r="AJ53734" s="23"/>
      <c r="HH53734"/>
      <c r="IW53734" s="36"/>
      <c r="JI53734"/>
      <c r="JJ53734"/>
      <c r="KX53734" s="23"/>
      <c r="KY53734" s="23"/>
    </row>
    <row r="53735" spans="36:311" x14ac:dyDescent="0.2">
      <c r="AJ53735" s="23"/>
      <c r="HH53735"/>
      <c r="IW53735" s="36"/>
      <c r="JI53735"/>
      <c r="JJ53735"/>
      <c r="KX53735" s="23"/>
      <c r="KY53735" s="23"/>
    </row>
    <row r="53736" spans="36:311" x14ac:dyDescent="0.2">
      <c r="AJ53736" s="23"/>
      <c r="HH53736"/>
      <c r="IW53736" s="36"/>
      <c r="JI53736"/>
      <c r="JJ53736"/>
      <c r="KX53736" s="23"/>
      <c r="KY53736" s="23"/>
    </row>
    <row r="53737" spans="36:311" x14ac:dyDescent="0.2">
      <c r="AJ53737" s="23"/>
      <c r="HH53737"/>
      <c r="IW53737" s="36"/>
      <c r="JI53737"/>
      <c r="JJ53737"/>
      <c r="KX53737" s="23"/>
      <c r="KY53737" s="23"/>
    </row>
    <row r="53738" spans="36:311" x14ac:dyDescent="0.2">
      <c r="AJ53738" s="23"/>
      <c r="HH53738"/>
      <c r="IW53738" s="36"/>
      <c r="JI53738"/>
      <c r="JJ53738"/>
      <c r="KX53738" s="23"/>
      <c r="KY53738" s="23"/>
    </row>
    <row r="53739" spans="36:311" x14ac:dyDescent="0.2">
      <c r="AJ53739" s="23"/>
      <c r="HH53739"/>
      <c r="IW53739" s="36"/>
      <c r="JI53739"/>
      <c r="JJ53739"/>
      <c r="KX53739" s="23"/>
      <c r="KY53739" s="23"/>
    </row>
    <row r="53740" spans="36:311" x14ac:dyDescent="0.2">
      <c r="AJ53740" s="23"/>
      <c r="HH53740"/>
      <c r="IW53740" s="36"/>
      <c r="JI53740"/>
      <c r="JJ53740"/>
      <c r="KX53740" s="23"/>
      <c r="KY53740" s="23"/>
    </row>
    <row r="53741" spans="36:311" x14ac:dyDescent="0.2">
      <c r="AJ53741" s="23"/>
      <c r="HH53741"/>
      <c r="IW53741" s="36"/>
      <c r="JI53741"/>
      <c r="JJ53741"/>
      <c r="KX53741" s="23"/>
      <c r="KY53741" s="23"/>
    </row>
    <row r="53742" spans="36:311" x14ac:dyDescent="0.2">
      <c r="AJ53742" s="23"/>
      <c r="HH53742"/>
      <c r="IW53742" s="36"/>
      <c r="JI53742"/>
      <c r="JJ53742"/>
      <c r="KX53742" s="23"/>
      <c r="KY53742" s="23"/>
    </row>
    <row r="53743" spans="36:311" x14ac:dyDescent="0.2">
      <c r="AJ53743" s="23"/>
      <c r="HH53743"/>
      <c r="IW53743" s="36"/>
      <c r="JI53743"/>
      <c r="JJ53743"/>
      <c r="KX53743" s="23"/>
      <c r="KY53743" s="23"/>
    </row>
    <row r="53744" spans="36:311" x14ac:dyDescent="0.2">
      <c r="AJ53744" s="23"/>
      <c r="HH53744"/>
      <c r="IW53744" s="36"/>
      <c r="JI53744"/>
      <c r="JJ53744"/>
      <c r="KX53744" s="23"/>
      <c r="KY53744" s="23"/>
    </row>
    <row r="53745" spans="36:311" x14ac:dyDescent="0.2">
      <c r="AJ53745" s="23"/>
      <c r="HH53745"/>
      <c r="IW53745" s="36"/>
      <c r="JI53745"/>
      <c r="JJ53745"/>
      <c r="KX53745" s="23"/>
      <c r="KY53745" s="23"/>
    </row>
    <row r="53746" spans="36:311" x14ac:dyDescent="0.2">
      <c r="AJ53746" s="23"/>
      <c r="HH53746"/>
      <c r="IW53746" s="36"/>
      <c r="JI53746"/>
      <c r="JJ53746"/>
      <c r="KX53746" s="23"/>
      <c r="KY53746" s="23"/>
    </row>
    <row r="53747" spans="36:311" x14ac:dyDescent="0.2">
      <c r="AJ53747" s="23"/>
      <c r="HH53747"/>
      <c r="IW53747" s="36"/>
      <c r="JI53747"/>
      <c r="JJ53747"/>
      <c r="KX53747" s="23"/>
      <c r="KY53747" s="23"/>
    </row>
    <row r="53748" spans="36:311" x14ac:dyDescent="0.2">
      <c r="AJ53748" s="23"/>
      <c r="HH53748"/>
      <c r="IW53748" s="36"/>
      <c r="JI53748"/>
      <c r="JJ53748"/>
      <c r="KX53748" s="23"/>
      <c r="KY53748" s="23"/>
    </row>
    <row r="53749" spans="36:311" x14ac:dyDescent="0.2">
      <c r="AJ53749" s="23"/>
      <c r="HH53749"/>
      <c r="IW53749" s="36"/>
      <c r="JI53749"/>
      <c r="JJ53749"/>
      <c r="KX53749" s="23"/>
      <c r="KY53749" s="23"/>
    </row>
    <row r="53750" spans="36:311" x14ac:dyDescent="0.2">
      <c r="AJ53750" s="23"/>
      <c r="HH53750"/>
      <c r="IW53750" s="36"/>
      <c r="JI53750"/>
      <c r="JJ53750"/>
      <c r="KX53750" s="23"/>
      <c r="KY53750" s="23"/>
    </row>
    <row r="53751" spans="36:311" x14ac:dyDescent="0.2">
      <c r="AJ53751" s="23"/>
      <c r="HH53751"/>
      <c r="IW53751" s="36"/>
      <c r="JI53751"/>
      <c r="JJ53751"/>
      <c r="KX53751" s="23"/>
      <c r="KY53751" s="23"/>
    </row>
    <row r="53752" spans="36:311" x14ac:dyDescent="0.2">
      <c r="AJ53752" s="23"/>
      <c r="HH53752"/>
      <c r="IW53752" s="36"/>
      <c r="JI53752"/>
      <c r="JJ53752"/>
      <c r="KX53752" s="23"/>
      <c r="KY53752" s="23"/>
    </row>
    <row r="53753" spans="36:311" x14ac:dyDescent="0.2">
      <c r="AJ53753" s="23"/>
      <c r="HH53753"/>
      <c r="IW53753" s="36"/>
      <c r="JI53753"/>
      <c r="JJ53753"/>
      <c r="KX53753" s="23"/>
      <c r="KY53753" s="23"/>
    </row>
    <row r="53754" spans="36:311" x14ac:dyDescent="0.2">
      <c r="AJ53754" s="23"/>
      <c r="HH53754"/>
      <c r="IW53754" s="36"/>
      <c r="JI53754"/>
      <c r="JJ53754"/>
      <c r="KX53754" s="23"/>
      <c r="KY53754" s="23"/>
    </row>
    <row r="53755" spans="36:311" x14ac:dyDescent="0.2">
      <c r="AJ53755" s="23"/>
      <c r="HH53755"/>
      <c r="IW53755" s="36"/>
      <c r="JI53755"/>
      <c r="JJ53755"/>
      <c r="KX53755" s="23"/>
      <c r="KY53755" s="23"/>
    </row>
    <row r="53756" spans="36:311" x14ac:dyDescent="0.2">
      <c r="AJ53756" s="23"/>
      <c r="HH53756"/>
      <c r="IW53756" s="36"/>
      <c r="JI53756"/>
      <c r="JJ53756"/>
      <c r="KX53756" s="23"/>
      <c r="KY53756" s="23"/>
    </row>
    <row r="53757" spans="36:311" x14ac:dyDescent="0.2">
      <c r="AJ53757" s="23"/>
      <c r="HH53757"/>
      <c r="IW53757" s="36"/>
      <c r="JI53757"/>
      <c r="JJ53757"/>
      <c r="KX53757" s="23"/>
      <c r="KY53757" s="23"/>
    </row>
    <row r="53758" spans="36:311" x14ac:dyDescent="0.2">
      <c r="AJ53758" s="23"/>
      <c r="HH53758"/>
      <c r="IW53758" s="36"/>
      <c r="JI53758"/>
      <c r="JJ53758"/>
      <c r="KX53758" s="23"/>
      <c r="KY53758" s="23"/>
    </row>
    <row r="53759" spans="36:311" x14ac:dyDescent="0.2">
      <c r="AJ53759" s="23"/>
      <c r="HH53759"/>
      <c r="IW53759" s="36"/>
      <c r="JI53759"/>
      <c r="JJ53759"/>
      <c r="KX53759" s="23"/>
      <c r="KY53759" s="23"/>
    </row>
    <row r="53760" spans="36:311" x14ac:dyDescent="0.2">
      <c r="AJ53760" s="23"/>
      <c r="HH53760"/>
      <c r="IW53760" s="36"/>
      <c r="JI53760"/>
      <c r="JJ53760"/>
      <c r="KX53760" s="23"/>
      <c r="KY53760" s="23"/>
    </row>
    <row r="53761" spans="36:311" x14ac:dyDescent="0.2">
      <c r="AJ53761" s="23"/>
      <c r="HH53761"/>
      <c r="IW53761" s="36"/>
      <c r="JI53761"/>
      <c r="JJ53761"/>
      <c r="KX53761" s="23"/>
      <c r="KY53761" s="23"/>
    </row>
    <row r="53762" spans="36:311" x14ac:dyDescent="0.2">
      <c r="AJ53762" s="23"/>
      <c r="HH53762"/>
      <c r="IW53762" s="36"/>
      <c r="JI53762"/>
      <c r="JJ53762"/>
      <c r="KX53762" s="23"/>
      <c r="KY53762" s="23"/>
    </row>
    <row r="53763" spans="36:311" x14ac:dyDescent="0.2">
      <c r="AJ53763" s="23"/>
      <c r="HH53763"/>
      <c r="IW53763" s="36"/>
      <c r="JI53763"/>
      <c r="JJ53763"/>
      <c r="KX53763" s="23"/>
      <c r="KY53763" s="23"/>
    </row>
    <row r="53764" spans="36:311" x14ac:dyDescent="0.2">
      <c r="AJ53764" s="23"/>
      <c r="HH53764"/>
      <c r="IW53764" s="36"/>
      <c r="JI53764"/>
      <c r="JJ53764"/>
      <c r="KX53764" s="23"/>
      <c r="KY53764" s="23"/>
    </row>
    <row r="53765" spans="36:311" x14ac:dyDescent="0.2">
      <c r="AJ53765" s="23"/>
      <c r="HH53765"/>
      <c r="IW53765" s="36"/>
      <c r="JI53765"/>
      <c r="JJ53765"/>
      <c r="KX53765" s="23"/>
      <c r="KY53765" s="23"/>
    </row>
    <row r="53766" spans="36:311" x14ac:dyDescent="0.2">
      <c r="AJ53766" s="23"/>
      <c r="HH53766"/>
      <c r="IW53766" s="36"/>
      <c r="JI53766"/>
      <c r="JJ53766"/>
      <c r="KX53766" s="23"/>
      <c r="KY53766" s="23"/>
    </row>
    <row r="53767" spans="36:311" x14ac:dyDescent="0.2">
      <c r="AJ53767" s="23"/>
      <c r="HH53767"/>
      <c r="IW53767" s="36"/>
      <c r="JI53767"/>
      <c r="JJ53767"/>
      <c r="KX53767" s="23"/>
      <c r="KY53767" s="23"/>
    </row>
    <row r="53768" spans="36:311" x14ac:dyDescent="0.2">
      <c r="AJ53768" s="23"/>
      <c r="HH53768"/>
      <c r="IW53768" s="36"/>
      <c r="JI53768"/>
      <c r="JJ53768"/>
      <c r="KX53768" s="23"/>
      <c r="KY53768" s="23"/>
    </row>
    <row r="53769" spans="36:311" x14ac:dyDescent="0.2">
      <c r="AJ53769" s="23"/>
      <c r="HH53769"/>
      <c r="IW53769" s="36"/>
      <c r="JI53769"/>
      <c r="JJ53769"/>
      <c r="KX53769" s="23"/>
      <c r="KY53769" s="23"/>
    </row>
    <row r="53770" spans="36:311" x14ac:dyDescent="0.2">
      <c r="AJ53770" s="23"/>
      <c r="HH53770"/>
      <c r="IW53770" s="36"/>
      <c r="JI53770"/>
      <c r="JJ53770"/>
      <c r="KX53770" s="23"/>
      <c r="KY53770" s="23"/>
    </row>
    <row r="53771" spans="36:311" x14ac:dyDescent="0.2">
      <c r="AJ53771" s="23"/>
      <c r="HH53771"/>
      <c r="IW53771" s="36"/>
      <c r="JI53771"/>
      <c r="JJ53771"/>
      <c r="KX53771" s="23"/>
      <c r="KY53771" s="23"/>
    </row>
    <row r="53772" spans="36:311" x14ac:dyDescent="0.2">
      <c r="AJ53772" s="23"/>
      <c r="HH53772"/>
      <c r="IW53772" s="36"/>
      <c r="JI53772"/>
      <c r="JJ53772"/>
      <c r="KX53772" s="23"/>
      <c r="KY53772" s="23"/>
    </row>
    <row r="53773" spans="36:311" x14ac:dyDescent="0.2">
      <c r="AJ53773" s="23"/>
      <c r="HH53773"/>
      <c r="IW53773" s="36"/>
      <c r="JI53773"/>
      <c r="JJ53773"/>
      <c r="KX53773" s="23"/>
      <c r="KY53773" s="23"/>
    </row>
    <row r="53774" spans="36:311" x14ac:dyDescent="0.2">
      <c r="AJ53774" s="23"/>
      <c r="HH53774"/>
      <c r="IW53774" s="36"/>
      <c r="JI53774"/>
      <c r="JJ53774"/>
      <c r="KX53774" s="23"/>
      <c r="KY53774" s="23"/>
    </row>
    <row r="53775" spans="36:311" x14ac:dyDescent="0.2">
      <c r="AJ53775" s="23"/>
      <c r="HH53775"/>
      <c r="IW53775" s="36"/>
      <c r="JI53775"/>
      <c r="JJ53775"/>
      <c r="KX53775" s="23"/>
      <c r="KY53775" s="23"/>
    </row>
    <row r="53776" spans="36:311" x14ac:dyDescent="0.2">
      <c r="AJ53776" s="23"/>
      <c r="HH53776"/>
      <c r="IW53776" s="36"/>
      <c r="JI53776"/>
      <c r="JJ53776"/>
      <c r="KX53776" s="23"/>
      <c r="KY53776" s="23"/>
    </row>
    <row r="53777" spans="36:311" x14ac:dyDescent="0.2">
      <c r="AJ53777" s="23"/>
      <c r="HH53777"/>
      <c r="IW53777" s="36"/>
      <c r="JI53777"/>
      <c r="JJ53777"/>
      <c r="KX53777" s="23"/>
      <c r="KY53777" s="23"/>
    </row>
    <row r="53778" spans="36:311" x14ac:dyDescent="0.2">
      <c r="AJ53778" s="23"/>
      <c r="HH53778"/>
      <c r="IW53778" s="36"/>
      <c r="JI53778"/>
      <c r="JJ53778"/>
      <c r="KX53778" s="23"/>
      <c r="KY53778" s="23"/>
    </row>
    <row r="53779" spans="36:311" x14ac:dyDescent="0.2">
      <c r="AJ53779" s="23"/>
      <c r="HH53779"/>
      <c r="IW53779" s="36"/>
      <c r="JI53779"/>
      <c r="JJ53779"/>
      <c r="KX53779" s="23"/>
      <c r="KY53779" s="23"/>
    </row>
    <row r="53780" spans="36:311" x14ac:dyDescent="0.2">
      <c r="AJ53780" s="23"/>
      <c r="HH53780"/>
      <c r="IW53780" s="36"/>
      <c r="JI53780"/>
      <c r="JJ53780"/>
      <c r="KX53780" s="23"/>
      <c r="KY53780" s="23"/>
    </row>
    <row r="53781" spans="36:311" x14ac:dyDescent="0.2">
      <c r="AJ53781" s="23"/>
      <c r="HH53781"/>
      <c r="IW53781" s="36"/>
      <c r="JI53781"/>
      <c r="JJ53781"/>
      <c r="KX53781" s="23"/>
      <c r="KY53781" s="23"/>
    </row>
    <row r="53782" spans="36:311" x14ac:dyDescent="0.2">
      <c r="AJ53782" s="23"/>
      <c r="HH53782"/>
      <c r="IW53782" s="36"/>
      <c r="JI53782"/>
      <c r="JJ53782"/>
      <c r="KX53782" s="23"/>
      <c r="KY53782" s="23"/>
    </row>
    <row r="53783" spans="36:311" x14ac:dyDescent="0.2">
      <c r="AJ53783" s="23"/>
      <c r="HH53783"/>
      <c r="IW53783" s="36"/>
      <c r="JI53783"/>
      <c r="JJ53783"/>
      <c r="KX53783" s="23"/>
      <c r="KY53783" s="23"/>
    </row>
    <row r="53784" spans="36:311" x14ac:dyDescent="0.2">
      <c r="AJ53784" s="23"/>
      <c r="HH53784"/>
      <c r="IW53784" s="36"/>
      <c r="JI53784"/>
      <c r="JJ53784"/>
      <c r="KX53784" s="23"/>
      <c r="KY53784" s="23"/>
    </row>
    <row r="53785" spans="36:311" x14ac:dyDescent="0.2">
      <c r="AJ53785" s="23"/>
      <c r="HH53785"/>
      <c r="IW53785" s="36"/>
      <c r="JI53785"/>
      <c r="JJ53785"/>
      <c r="KX53785" s="23"/>
      <c r="KY53785" s="23"/>
    </row>
    <row r="53786" spans="36:311" x14ac:dyDescent="0.2">
      <c r="AJ53786" s="23"/>
      <c r="HH53786"/>
      <c r="IW53786" s="36"/>
      <c r="JI53786"/>
      <c r="JJ53786"/>
      <c r="KX53786" s="23"/>
      <c r="KY53786" s="23"/>
    </row>
    <row r="53787" spans="36:311" x14ac:dyDescent="0.2">
      <c r="AJ53787" s="23"/>
      <c r="HH53787"/>
      <c r="IW53787" s="36"/>
      <c r="JI53787"/>
      <c r="JJ53787"/>
      <c r="KX53787" s="23"/>
      <c r="KY53787" s="23"/>
    </row>
    <row r="53788" spans="36:311" x14ac:dyDescent="0.2">
      <c r="AJ53788" s="23"/>
      <c r="HH53788"/>
      <c r="IW53788" s="36"/>
      <c r="JI53788"/>
      <c r="JJ53788"/>
      <c r="KX53788" s="23"/>
      <c r="KY53788" s="23"/>
    </row>
    <row r="53789" spans="36:311" x14ac:dyDescent="0.2">
      <c r="AJ53789" s="23"/>
      <c r="HH53789"/>
      <c r="IW53789" s="36"/>
      <c r="JI53789"/>
      <c r="JJ53789"/>
      <c r="KX53789" s="23"/>
      <c r="KY53789" s="23"/>
    </row>
    <row r="53790" spans="36:311" x14ac:dyDescent="0.2">
      <c r="AJ53790" s="23"/>
      <c r="HH53790"/>
      <c r="IW53790" s="36"/>
      <c r="JI53790"/>
      <c r="JJ53790"/>
      <c r="KX53790" s="23"/>
      <c r="KY53790" s="23"/>
    </row>
    <row r="53791" spans="36:311" x14ac:dyDescent="0.2">
      <c r="AJ53791" s="23"/>
      <c r="HH53791"/>
      <c r="IW53791" s="36"/>
      <c r="JI53791"/>
      <c r="JJ53791"/>
      <c r="KX53791" s="23"/>
      <c r="KY53791" s="23"/>
    </row>
    <row r="53792" spans="36:311" x14ac:dyDescent="0.2">
      <c r="AJ53792" s="23"/>
      <c r="HH53792"/>
      <c r="IW53792" s="36"/>
      <c r="JI53792"/>
      <c r="JJ53792"/>
      <c r="KX53792" s="23"/>
      <c r="KY53792" s="23"/>
    </row>
    <row r="53793" spans="36:311" x14ac:dyDescent="0.2">
      <c r="AJ53793" s="23"/>
      <c r="HH53793"/>
      <c r="IW53793" s="36"/>
      <c r="JI53793"/>
      <c r="JJ53793"/>
      <c r="KX53793" s="23"/>
      <c r="KY53793" s="23"/>
    </row>
    <row r="53794" spans="36:311" x14ac:dyDescent="0.2">
      <c r="AJ53794" s="23"/>
      <c r="HH53794"/>
      <c r="IW53794" s="36"/>
      <c r="JI53794"/>
      <c r="JJ53794"/>
      <c r="KX53794" s="23"/>
      <c r="KY53794" s="23"/>
    </row>
    <row r="53795" spans="36:311" x14ac:dyDescent="0.2">
      <c r="AJ53795" s="23"/>
      <c r="HH53795"/>
      <c r="IW53795" s="36"/>
      <c r="JI53795"/>
      <c r="JJ53795"/>
      <c r="KX53795" s="23"/>
      <c r="KY53795" s="23"/>
    </row>
    <row r="53796" spans="36:311" x14ac:dyDescent="0.2">
      <c r="AJ53796" s="23"/>
      <c r="HH53796"/>
      <c r="IW53796" s="36"/>
      <c r="JI53796"/>
      <c r="JJ53796"/>
      <c r="KX53796" s="23"/>
      <c r="KY53796" s="23"/>
    </row>
    <row r="53797" spans="36:311" x14ac:dyDescent="0.2">
      <c r="AJ53797" s="23"/>
      <c r="HH53797"/>
      <c r="IW53797" s="36"/>
      <c r="JI53797"/>
      <c r="JJ53797"/>
      <c r="KX53797" s="23"/>
      <c r="KY53797" s="23"/>
    </row>
    <row r="53798" spans="36:311" x14ac:dyDescent="0.2">
      <c r="AJ53798" s="23"/>
      <c r="HH53798"/>
      <c r="IW53798" s="36"/>
      <c r="JI53798"/>
      <c r="JJ53798"/>
      <c r="KX53798" s="23"/>
      <c r="KY53798" s="23"/>
    </row>
    <row r="53799" spans="36:311" x14ac:dyDescent="0.2">
      <c r="AJ53799" s="23"/>
      <c r="HH53799"/>
      <c r="IW53799" s="36"/>
      <c r="JI53799"/>
      <c r="JJ53799"/>
      <c r="KX53799" s="23"/>
      <c r="KY53799" s="23"/>
    </row>
    <row r="53800" spans="36:311" x14ac:dyDescent="0.2">
      <c r="AJ53800" s="23"/>
      <c r="HH53800"/>
      <c r="IW53800" s="36"/>
      <c r="JI53800"/>
      <c r="JJ53800"/>
      <c r="KX53800" s="23"/>
      <c r="KY53800" s="23"/>
    </row>
    <row r="53801" spans="36:311" x14ac:dyDescent="0.2">
      <c r="AJ53801" s="23"/>
      <c r="HH53801"/>
      <c r="IW53801" s="36"/>
      <c r="JI53801"/>
      <c r="JJ53801"/>
      <c r="KX53801" s="23"/>
      <c r="KY53801" s="23"/>
    </row>
    <row r="53802" spans="36:311" x14ac:dyDescent="0.2">
      <c r="AJ53802" s="23"/>
      <c r="HH53802"/>
      <c r="IW53802" s="36"/>
      <c r="JI53802"/>
      <c r="JJ53802"/>
      <c r="KX53802" s="23"/>
      <c r="KY53802" s="23"/>
    </row>
    <row r="53803" spans="36:311" x14ac:dyDescent="0.2">
      <c r="AJ53803" s="23"/>
      <c r="HH53803"/>
      <c r="IW53803" s="36"/>
      <c r="JI53803"/>
      <c r="JJ53803"/>
      <c r="KX53803" s="23"/>
      <c r="KY53803" s="23"/>
    </row>
    <row r="53804" spans="36:311" x14ac:dyDescent="0.2">
      <c r="AJ53804" s="23"/>
      <c r="HH53804"/>
      <c r="IW53804" s="36"/>
      <c r="JI53804"/>
      <c r="JJ53804"/>
      <c r="KX53804" s="23"/>
      <c r="KY53804" s="23"/>
    </row>
    <row r="53805" spans="36:311" x14ac:dyDescent="0.2">
      <c r="AJ53805" s="23"/>
      <c r="HH53805"/>
      <c r="IW53805" s="36"/>
      <c r="JI53805"/>
      <c r="JJ53805"/>
      <c r="KX53805" s="23"/>
      <c r="KY53805" s="23"/>
    </row>
    <row r="53806" spans="36:311" x14ac:dyDescent="0.2">
      <c r="AJ53806" s="23"/>
      <c r="HH53806"/>
      <c r="IW53806" s="36"/>
      <c r="JI53806"/>
      <c r="JJ53806"/>
      <c r="KX53806" s="23"/>
      <c r="KY53806" s="23"/>
    </row>
    <row r="53807" spans="36:311" x14ac:dyDescent="0.2">
      <c r="AJ53807" s="23"/>
      <c r="HH53807"/>
      <c r="IW53807" s="36"/>
      <c r="JI53807"/>
      <c r="JJ53807"/>
      <c r="KX53807" s="23"/>
      <c r="KY53807" s="23"/>
    </row>
    <row r="53808" spans="36:311" x14ac:dyDescent="0.2">
      <c r="AJ53808" s="23"/>
      <c r="HH53808"/>
      <c r="IW53808" s="36"/>
      <c r="JI53808"/>
      <c r="JJ53808"/>
      <c r="KX53808" s="23"/>
      <c r="KY53808" s="23"/>
    </row>
    <row r="53809" spans="36:311" x14ac:dyDescent="0.2">
      <c r="AJ53809" s="23"/>
      <c r="HH53809"/>
      <c r="IW53809" s="36"/>
      <c r="JI53809"/>
      <c r="JJ53809"/>
      <c r="KX53809" s="23"/>
      <c r="KY53809" s="23"/>
    </row>
    <row r="53810" spans="36:311" x14ac:dyDescent="0.2">
      <c r="AJ53810" s="23"/>
      <c r="HH53810"/>
      <c r="IW53810" s="36"/>
      <c r="JI53810"/>
      <c r="JJ53810"/>
      <c r="KX53810" s="23"/>
      <c r="KY53810" s="23"/>
    </row>
    <row r="53811" spans="36:311" x14ac:dyDescent="0.2">
      <c r="AJ53811" s="23"/>
      <c r="HH53811"/>
      <c r="IW53811" s="36"/>
      <c r="JI53811"/>
      <c r="JJ53811"/>
      <c r="KX53811" s="23"/>
      <c r="KY53811" s="23"/>
    </row>
    <row r="53812" spans="36:311" x14ac:dyDescent="0.2">
      <c r="AJ53812" s="23"/>
      <c r="HH53812"/>
      <c r="IW53812" s="36"/>
      <c r="JI53812"/>
      <c r="JJ53812"/>
      <c r="KX53812" s="23"/>
      <c r="KY53812" s="23"/>
    </row>
    <row r="53813" spans="36:311" x14ac:dyDescent="0.2">
      <c r="AJ53813" s="23"/>
      <c r="HH53813"/>
      <c r="IW53813" s="36"/>
      <c r="JI53813"/>
      <c r="JJ53813"/>
      <c r="KX53813" s="23"/>
      <c r="KY53813" s="23"/>
    </row>
    <row r="53814" spans="36:311" x14ac:dyDescent="0.2">
      <c r="AJ53814" s="23"/>
      <c r="HH53814"/>
      <c r="IW53814" s="36"/>
      <c r="JI53814"/>
      <c r="JJ53814"/>
      <c r="KX53814" s="23"/>
      <c r="KY53814" s="23"/>
    </row>
    <row r="53815" spans="36:311" x14ac:dyDescent="0.2">
      <c r="AJ53815" s="23"/>
      <c r="HH53815"/>
      <c r="IW53815" s="36"/>
      <c r="JI53815"/>
      <c r="JJ53815"/>
      <c r="KX53815" s="23"/>
      <c r="KY53815" s="23"/>
    </row>
    <row r="53816" spans="36:311" x14ac:dyDescent="0.2">
      <c r="AJ53816" s="23"/>
      <c r="HH53816"/>
      <c r="IW53816" s="36"/>
      <c r="JI53816"/>
      <c r="JJ53816"/>
      <c r="KX53816" s="23"/>
      <c r="KY53816" s="23"/>
    </row>
    <row r="53817" spans="36:311" x14ac:dyDescent="0.2">
      <c r="AJ53817" s="23"/>
      <c r="HH53817"/>
      <c r="IW53817" s="36"/>
      <c r="JI53817"/>
      <c r="JJ53817"/>
      <c r="KX53817" s="23"/>
      <c r="KY53817" s="23"/>
    </row>
    <row r="53818" spans="36:311" x14ac:dyDescent="0.2">
      <c r="AJ53818" s="23"/>
      <c r="HH53818"/>
      <c r="IW53818" s="36"/>
      <c r="JI53818"/>
      <c r="JJ53818"/>
      <c r="KX53818" s="23"/>
      <c r="KY53818" s="23"/>
    </row>
    <row r="53819" spans="36:311" x14ac:dyDescent="0.2">
      <c r="AJ53819" s="23"/>
      <c r="HH53819"/>
      <c r="IW53819" s="36"/>
      <c r="JI53819"/>
      <c r="JJ53819"/>
      <c r="KX53819" s="23"/>
      <c r="KY53819" s="23"/>
    </row>
    <row r="53820" spans="36:311" x14ac:dyDescent="0.2">
      <c r="AJ53820" s="23"/>
      <c r="HH53820"/>
      <c r="IW53820" s="36"/>
      <c r="JI53820"/>
      <c r="JJ53820"/>
      <c r="KX53820" s="23"/>
      <c r="KY53820" s="23"/>
    </row>
    <row r="53821" spans="36:311" x14ac:dyDescent="0.2">
      <c r="AJ53821" s="23"/>
      <c r="HH53821"/>
      <c r="IW53821" s="36"/>
      <c r="JI53821"/>
      <c r="JJ53821"/>
      <c r="KX53821" s="23"/>
      <c r="KY53821" s="23"/>
    </row>
    <row r="53822" spans="36:311" x14ac:dyDescent="0.2">
      <c r="AJ53822" s="23"/>
      <c r="HH53822"/>
      <c r="IW53822" s="36"/>
      <c r="JI53822"/>
      <c r="JJ53822"/>
      <c r="KX53822" s="23"/>
      <c r="KY53822" s="23"/>
    </row>
    <row r="53823" spans="36:311" x14ac:dyDescent="0.2">
      <c r="AJ53823" s="23"/>
      <c r="HH53823"/>
      <c r="IW53823" s="36"/>
      <c r="JI53823"/>
      <c r="JJ53823"/>
      <c r="KX53823" s="23"/>
      <c r="KY53823" s="23"/>
    </row>
    <row r="53824" spans="36:311" x14ac:dyDescent="0.2">
      <c r="AJ53824" s="23"/>
      <c r="HH53824"/>
      <c r="IW53824" s="36"/>
      <c r="JI53824"/>
      <c r="JJ53824"/>
      <c r="KX53824" s="23"/>
      <c r="KY53824" s="23"/>
    </row>
    <row r="53825" spans="36:311" x14ac:dyDescent="0.2">
      <c r="AJ53825" s="23"/>
      <c r="HH53825"/>
      <c r="IW53825" s="36"/>
      <c r="JI53825"/>
      <c r="JJ53825"/>
      <c r="KX53825" s="23"/>
      <c r="KY53825" s="23"/>
    </row>
    <row r="53826" spans="36:311" x14ac:dyDescent="0.2">
      <c r="AJ53826" s="23"/>
      <c r="HH53826"/>
      <c r="IW53826" s="36"/>
      <c r="JI53826"/>
      <c r="JJ53826"/>
      <c r="KX53826" s="23"/>
      <c r="KY53826" s="23"/>
    </row>
    <row r="53827" spans="36:311" x14ac:dyDescent="0.2">
      <c r="AJ53827" s="23"/>
      <c r="HH53827"/>
      <c r="IW53827" s="36"/>
      <c r="JI53827"/>
      <c r="JJ53827"/>
      <c r="KX53827" s="23"/>
      <c r="KY53827" s="23"/>
    </row>
    <row r="53828" spans="36:311" x14ac:dyDescent="0.2">
      <c r="AJ53828" s="23"/>
      <c r="HH53828"/>
      <c r="IW53828" s="36"/>
      <c r="JI53828"/>
      <c r="JJ53828"/>
      <c r="KX53828" s="23"/>
      <c r="KY53828" s="23"/>
    </row>
    <row r="53829" spans="36:311" x14ac:dyDescent="0.2">
      <c r="AJ53829" s="23"/>
      <c r="HH53829"/>
      <c r="IW53829" s="36"/>
      <c r="JI53829"/>
      <c r="JJ53829"/>
      <c r="KX53829" s="23"/>
      <c r="KY53829" s="23"/>
    </row>
    <row r="53830" spans="36:311" x14ac:dyDescent="0.2">
      <c r="AJ53830" s="23"/>
      <c r="HH53830"/>
      <c r="IW53830" s="36"/>
      <c r="JI53830"/>
      <c r="JJ53830"/>
      <c r="KX53830" s="23"/>
      <c r="KY53830" s="23"/>
    </row>
    <row r="53831" spans="36:311" x14ac:dyDescent="0.2">
      <c r="AJ53831" s="23"/>
      <c r="HH53831"/>
      <c r="IW53831" s="36"/>
      <c r="JI53831"/>
      <c r="JJ53831"/>
      <c r="KX53831" s="23"/>
      <c r="KY53831" s="23"/>
    </row>
    <row r="53832" spans="36:311" x14ac:dyDescent="0.2">
      <c r="AJ53832" s="23"/>
      <c r="HH53832"/>
      <c r="IW53832" s="36"/>
      <c r="JI53832"/>
      <c r="JJ53832"/>
      <c r="KX53832" s="23"/>
      <c r="KY53832" s="23"/>
    </row>
    <row r="53833" spans="36:311" x14ac:dyDescent="0.2">
      <c r="AJ53833" s="23"/>
      <c r="HH53833"/>
      <c r="IW53833" s="36"/>
      <c r="JI53833"/>
      <c r="JJ53833"/>
      <c r="KX53833" s="23"/>
      <c r="KY53833" s="23"/>
    </row>
    <row r="53834" spans="36:311" x14ac:dyDescent="0.2">
      <c r="AJ53834" s="23"/>
      <c r="HH53834"/>
      <c r="IW53834" s="36"/>
      <c r="JI53834"/>
      <c r="JJ53834"/>
      <c r="KX53834" s="23"/>
      <c r="KY53834" s="23"/>
    </row>
    <row r="53835" spans="36:311" x14ac:dyDescent="0.2">
      <c r="AJ53835" s="23"/>
      <c r="HH53835"/>
      <c r="IW53835" s="36"/>
      <c r="JI53835"/>
      <c r="JJ53835"/>
      <c r="KX53835" s="23"/>
      <c r="KY53835" s="23"/>
    </row>
    <row r="53836" spans="36:311" x14ac:dyDescent="0.2">
      <c r="AJ53836" s="23"/>
      <c r="HH53836"/>
      <c r="IW53836" s="36"/>
      <c r="JI53836"/>
      <c r="JJ53836"/>
      <c r="KX53836" s="23"/>
      <c r="KY53836" s="23"/>
    </row>
    <row r="53837" spans="36:311" x14ac:dyDescent="0.2">
      <c r="AJ53837" s="23"/>
      <c r="HH53837"/>
      <c r="IW53837" s="36"/>
      <c r="JI53837"/>
      <c r="JJ53837"/>
      <c r="KX53837" s="23"/>
      <c r="KY53837" s="23"/>
    </row>
    <row r="53838" spans="36:311" x14ac:dyDescent="0.2">
      <c r="AJ53838" s="23"/>
      <c r="HH53838"/>
      <c r="IW53838" s="36"/>
      <c r="JI53838"/>
      <c r="JJ53838"/>
      <c r="KX53838" s="23"/>
      <c r="KY53838" s="23"/>
    </row>
    <row r="53839" spans="36:311" x14ac:dyDescent="0.2">
      <c r="AJ53839" s="23"/>
      <c r="HH53839"/>
      <c r="IW53839" s="36"/>
      <c r="JI53839"/>
      <c r="JJ53839"/>
      <c r="KX53839" s="23"/>
      <c r="KY53839" s="23"/>
    </row>
    <row r="53840" spans="36:311" x14ac:dyDescent="0.2">
      <c r="AJ53840" s="23"/>
      <c r="HH53840"/>
      <c r="IW53840" s="36"/>
      <c r="JI53840"/>
      <c r="JJ53840"/>
      <c r="KX53840" s="23"/>
      <c r="KY53840" s="23"/>
    </row>
    <row r="53841" spans="36:311" x14ac:dyDescent="0.2">
      <c r="AJ53841" s="23"/>
      <c r="HH53841"/>
      <c r="IW53841" s="36"/>
      <c r="JI53841"/>
      <c r="JJ53841"/>
      <c r="KX53841" s="23"/>
      <c r="KY53841" s="23"/>
    </row>
    <row r="53842" spans="36:311" x14ac:dyDescent="0.2">
      <c r="AJ53842" s="23"/>
      <c r="HH53842"/>
      <c r="IW53842" s="36"/>
      <c r="JI53842"/>
      <c r="JJ53842"/>
      <c r="KX53842" s="23"/>
      <c r="KY53842" s="23"/>
    </row>
    <row r="53843" spans="36:311" x14ac:dyDescent="0.2">
      <c r="AJ53843" s="23"/>
      <c r="HH53843"/>
      <c r="IW53843" s="36"/>
      <c r="JI53843"/>
      <c r="JJ53843"/>
      <c r="KX53843" s="23"/>
      <c r="KY53843" s="23"/>
    </row>
    <row r="53844" spans="36:311" x14ac:dyDescent="0.2">
      <c r="AJ53844" s="23"/>
      <c r="HH53844"/>
      <c r="IW53844" s="36"/>
      <c r="JI53844"/>
      <c r="JJ53844"/>
      <c r="KX53844" s="23"/>
      <c r="KY53844" s="23"/>
    </row>
    <row r="53845" spans="36:311" x14ac:dyDescent="0.2">
      <c r="AJ53845" s="23"/>
      <c r="HH53845"/>
      <c r="IW53845" s="36"/>
      <c r="JI53845"/>
      <c r="JJ53845"/>
      <c r="KX53845" s="23"/>
      <c r="KY53845" s="23"/>
    </row>
    <row r="53846" spans="36:311" x14ac:dyDescent="0.2">
      <c r="AJ53846" s="23"/>
      <c r="HH53846"/>
      <c r="IW53846" s="36"/>
      <c r="JI53846"/>
      <c r="JJ53846"/>
      <c r="KX53846" s="23"/>
      <c r="KY53846" s="23"/>
    </row>
    <row r="53847" spans="36:311" x14ac:dyDescent="0.2">
      <c r="AJ53847" s="23"/>
      <c r="HH53847"/>
      <c r="IW53847" s="36"/>
      <c r="JI53847"/>
      <c r="JJ53847"/>
      <c r="KX53847" s="23"/>
      <c r="KY53847" s="23"/>
    </row>
    <row r="53848" spans="36:311" x14ac:dyDescent="0.2">
      <c r="AJ53848" s="23"/>
      <c r="HH53848"/>
      <c r="IW53848" s="36"/>
      <c r="JI53848"/>
      <c r="JJ53848"/>
      <c r="KX53848" s="23"/>
      <c r="KY53848" s="23"/>
    </row>
    <row r="53849" spans="36:311" x14ac:dyDescent="0.2">
      <c r="AJ53849" s="23"/>
      <c r="HH53849"/>
      <c r="IW53849" s="36"/>
      <c r="JI53849"/>
      <c r="JJ53849"/>
      <c r="KX53849" s="23"/>
      <c r="KY53849" s="23"/>
    </row>
    <row r="53850" spans="36:311" x14ac:dyDescent="0.2">
      <c r="AJ53850" s="23"/>
      <c r="HH53850"/>
      <c r="IW53850" s="36"/>
      <c r="JI53850"/>
      <c r="JJ53850"/>
      <c r="KX53850" s="23"/>
      <c r="KY53850" s="23"/>
    </row>
    <row r="53851" spans="36:311" x14ac:dyDescent="0.2">
      <c r="AJ53851" s="23"/>
      <c r="HH53851"/>
      <c r="IW53851" s="36"/>
      <c r="JI53851"/>
      <c r="JJ53851"/>
      <c r="KX53851" s="23"/>
      <c r="KY53851" s="23"/>
    </row>
    <row r="53852" spans="36:311" x14ac:dyDescent="0.2">
      <c r="AJ53852" s="23"/>
      <c r="HH53852"/>
      <c r="IW53852" s="36"/>
      <c r="JI53852"/>
      <c r="JJ53852"/>
      <c r="KX53852" s="23"/>
      <c r="KY53852" s="23"/>
    </row>
    <row r="53853" spans="36:311" x14ac:dyDescent="0.2">
      <c r="AJ53853" s="23"/>
      <c r="HH53853"/>
      <c r="IW53853" s="36"/>
      <c r="JI53853"/>
      <c r="JJ53853"/>
      <c r="KX53853" s="23"/>
      <c r="KY53853" s="23"/>
    </row>
    <row r="53854" spans="36:311" x14ac:dyDescent="0.2">
      <c r="AJ53854" s="23"/>
      <c r="HH53854"/>
      <c r="IW53854" s="36"/>
      <c r="JI53854"/>
      <c r="JJ53854"/>
      <c r="KX53854" s="23"/>
      <c r="KY53854" s="23"/>
    </row>
    <row r="53855" spans="36:311" x14ac:dyDescent="0.2">
      <c r="AJ53855" s="23"/>
      <c r="HH53855"/>
      <c r="IW53855" s="36"/>
      <c r="JI53855"/>
      <c r="JJ53855"/>
      <c r="KX53855" s="23"/>
      <c r="KY53855" s="23"/>
    </row>
    <row r="53856" spans="36:311" x14ac:dyDescent="0.2">
      <c r="AJ53856" s="23"/>
      <c r="HH53856"/>
      <c r="IW53856" s="36"/>
      <c r="JI53856"/>
      <c r="JJ53856"/>
      <c r="KX53856" s="23"/>
      <c r="KY53856" s="23"/>
    </row>
    <row r="53857" spans="36:311" x14ac:dyDescent="0.2">
      <c r="AJ53857" s="23"/>
      <c r="HH53857"/>
      <c r="IW53857" s="36"/>
      <c r="JI53857"/>
      <c r="JJ53857"/>
      <c r="KX53857" s="23"/>
      <c r="KY53857" s="23"/>
    </row>
    <row r="53858" spans="36:311" x14ac:dyDescent="0.2">
      <c r="AJ53858" s="23"/>
      <c r="HH53858"/>
      <c r="IW53858" s="36"/>
      <c r="JI53858"/>
      <c r="JJ53858"/>
      <c r="KX53858" s="23"/>
      <c r="KY53858" s="23"/>
    </row>
    <row r="53859" spans="36:311" x14ac:dyDescent="0.2">
      <c r="AJ53859" s="23"/>
      <c r="HH53859"/>
      <c r="IW53859" s="36"/>
      <c r="JI53859"/>
      <c r="JJ53859"/>
      <c r="KX53859" s="23"/>
      <c r="KY53859" s="23"/>
    </row>
    <row r="53860" spans="36:311" x14ac:dyDescent="0.2">
      <c r="AJ53860" s="23"/>
      <c r="HH53860"/>
      <c r="IW53860" s="36"/>
      <c r="JI53860"/>
      <c r="JJ53860"/>
      <c r="KX53860" s="23"/>
      <c r="KY53860" s="23"/>
    </row>
    <row r="53861" spans="36:311" x14ac:dyDescent="0.2">
      <c r="AJ53861" s="23"/>
      <c r="HH53861"/>
      <c r="IW53861" s="36"/>
      <c r="JI53861"/>
      <c r="JJ53861"/>
      <c r="KX53861" s="23"/>
      <c r="KY53861" s="23"/>
    </row>
    <row r="53862" spans="36:311" x14ac:dyDescent="0.2">
      <c r="AJ53862" s="23"/>
      <c r="HH53862"/>
      <c r="IW53862" s="36"/>
      <c r="JI53862"/>
      <c r="JJ53862"/>
      <c r="KX53862" s="23"/>
      <c r="KY53862" s="23"/>
    </row>
    <row r="53863" spans="36:311" x14ac:dyDescent="0.2">
      <c r="AJ53863" s="23"/>
      <c r="HH53863"/>
      <c r="IW53863" s="36"/>
      <c r="JI53863"/>
      <c r="JJ53863"/>
      <c r="KX53863" s="23"/>
      <c r="KY53863" s="23"/>
    </row>
    <row r="53864" spans="36:311" x14ac:dyDescent="0.2">
      <c r="AJ53864" s="23"/>
      <c r="HH53864"/>
      <c r="IW53864" s="36"/>
      <c r="JI53864"/>
      <c r="JJ53864"/>
      <c r="KX53864" s="23"/>
      <c r="KY53864" s="23"/>
    </row>
    <row r="53865" spans="36:311" x14ac:dyDescent="0.2">
      <c r="AJ53865" s="23"/>
      <c r="HH53865"/>
      <c r="IW53865" s="36"/>
      <c r="JI53865"/>
      <c r="JJ53865"/>
      <c r="KX53865" s="23"/>
      <c r="KY53865" s="23"/>
    </row>
    <row r="53866" spans="36:311" x14ac:dyDescent="0.2">
      <c r="AJ53866" s="23"/>
      <c r="HH53866"/>
      <c r="IW53866" s="36"/>
      <c r="JI53866"/>
      <c r="JJ53866"/>
      <c r="KX53866" s="23"/>
      <c r="KY53866" s="23"/>
    </row>
    <row r="53867" spans="36:311" x14ac:dyDescent="0.2">
      <c r="AJ53867" s="23"/>
      <c r="HH53867"/>
      <c r="IW53867" s="36"/>
      <c r="JI53867"/>
      <c r="JJ53867"/>
      <c r="KX53867" s="23"/>
      <c r="KY53867" s="23"/>
    </row>
    <row r="53868" spans="36:311" x14ac:dyDescent="0.2">
      <c r="AJ53868" s="23"/>
      <c r="HH53868"/>
      <c r="IW53868" s="36"/>
      <c r="JI53868"/>
      <c r="JJ53868"/>
      <c r="KX53868" s="23"/>
      <c r="KY53868" s="23"/>
    </row>
    <row r="53869" spans="36:311" x14ac:dyDescent="0.2">
      <c r="AJ53869" s="23"/>
      <c r="HH53869"/>
      <c r="IW53869" s="36"/>
      <c r="JI53869"/>
      <c r="JJ53869"/>
      <c r="KX53869" s="23"/>
      <c r="KY53869" s="23"/>
    </row>
    <row r="53870" spans="36:311" x14ac:dyDescent="0.2">
      <c r="AJ53870" s="23"/>
      <c r="HH53870"/>
      <c r="IW53870" s="36"/>
      <c r="JI53870"/>
      <c r="JJ53870"/>
      <c r="KX53870" s="23"/>
      <c r="KY53870" s="23"/>
    </row>
    <row r="53871" spans="36:311" x14ac:dyDescent="0.2">
      <c r="AJ53871" s="23"/>
      <c r="HH53871"/>
      <c r="IW53871" s="36"/>
      <c r="JI53871"/>
      <c r="JJ53871"/>
      <c r="KX53871" s="23"/>
      <c r="KY53871" s="23"/>
    </row>
    <row r="53872" spans="36:311" x14ac:dyDescent="0.2">
      <c r="AJ53872" s="23"/>
      <c r="HH53872"/>
      <c r="IW53872" s="36"/>
      <c r="JI53872"/>
      <c r="JJ53872"/>
      <c r="KX53872" s="23"/>
      <c r="KY53872" s="23"/>
    </row>
    <row r="53873" spans="36:311" x14ac:dyDescent="0.2">
      <c r="AJ53873" s="23"/>
      <c r="HH53873"/>
      <c r="IW53873" s="36"/>
      <c r="JI53873"/>
      <c r="JJ53873"/>
      <c r="KX53873" s="23"/>
      <c r="KY53873" s="23"/>
    </row>
    <row r="53874" spans="36:311" x14ac:dyDescent="0.2">
      <c r="AJ53874" s="23"/>
      <c r="HH53874"/>
      <c r="IW53874" s="36"/>
      <c r="JI53874"/>
      <c r="JJ53874"/>
      <c r="KX53874" s="23"/>
      <c r="KY53874" s="23"/>
    </row>
    <row r="53875" spans="36:311" x14ac:dyDescent="0.2">
      <c r="AJ53875" s="23"/>
      <c r="HH53875"/>
      <c r="IW53875" s="36"/>
      <c r="JI53875"/>
      <c r="JJ53875"/>
      <c r="KX53875" s="23"/>
      <c r="KY53875" s="23"/>
    </row>
    <row r="53876" spans="36:311" x14ac:dyDescent="0.2">
      <c r="AJ53876" s="23"/>
      <c r="HH53876"/>
      <c r="IW53876" s="36"/>
      <c r="JI53876"/>
      <c r="JJ53876"/>
      <c r="KX53876" s="23"/>
      <c r="KY53876" s="23"/>
    </row>
    <row r="53877" spans="36:311" x14ac:dyDescent="0.2">
      <c r="AJ53877" s="23"/>
      <c r="HH53877"/>
      <c r="IW53877" s="36"/>
      <c r="JI53877"/>
      <c r="JJ53877"/>
      <c r="KX53877" s="23"/>
      <c r="KY53877" s="23"/>
    </row>
    <row r="53878" spans="36:311" x14ac:dyDescent="0.2">
      <c r="AJ53878" s="23"/>
      <c r="HH53878"/>
      <c r="IW53878" s="36"/>
      <c r="JI53878"/>
      <c r="JJ53878"/>
      <c r="KX53878" s="23"/>
      <c r="KY53878" s="23"/>
    </row>
    <row r="53879" spans="36:311" x14ac:dyDescent="0.2">
      <c r="AJ53879" s="23"/>
      <c r="HH53879"/>
      <c r="IW53879" s="36"/>
      <c r="JI53879"/>
      <c r="JJ53879"/>
      <c r="KX53879" s="23"/>
      <c r="KY53879" s="23"/>
    </row>
    <row r="53880" spans="36:311" x14ac:dyDescent="0.2">
      <c r="AJ53880" s="23"/>
      <c r="HH53880"/>
      <c r="IW53880" s="36"/>
      <c r="JI53880"/>
      <c r="JJ53880"/>
      <c r="KX53880" s="23"/>
      <c r="KY53880" s="23"/>
    </row>
    <row r="53881" spans="36:311" x14ac:dyDescent="0.2">
      <c r="AJ53881" s="23"/>
      <c r="HH53881"/>
      <c r="IW53881" s="36"/>
      <c r="JI53881"/>
      <c r="JJ53881"/>
      <c r="KX53881" s="23"/>
      <c r="KY53881" s="23"/>
    </row>
    <row r="53882" spans="36:311" x14ac:dyDescent="0.2">
      <c r="AJ53882" s="23"/>
      <c r="HH53882"/>
      <c r="IW53882" s="36"/>
      <c r="JI53882"/>
      <c r="JJ53882"/>
      <c r="KX53882" s="23"/>
      <c r="KY53882" s="23"/>
    </row>
    <row r="53883" spans="36:311" x14ac:dyDescent="0.2">
      <c r="AJ53883" s="23"/>
      <c r="HH53883"/>
      <c r="IW53883" s="36"/>
      <c r="JI53883"/>
      <c r="JJ53883"/>
      <c r="KX53883" s="23"/>
      <c r="KY53883" s="23"/>
    </row>
    <row r="53884" spans="36:311" x14ac:dyDescent="0.2">
      <c r="AJ53884" s="23"/>
      <c r="HH53884"/>
      <c r="IW53884" s="36"/>
      <c r="JI53884"/>
      <c r="JJ53884"/>
      <c r="KX53884" s="23"/>
      <c r="KY53884" s="23"/>
    </row>
    <row r="53885" spans="36:311" x14ac:dyDescent="0.2">
      <c r="AJ53885" s="23"/>
      <c r="HH53885"/>
      <c r="IW53885" s="36"/>
      <c r="JI53885"/>
      <c r="JJ53885"/>
      <c r="KX53885" s="23"/>
      <c r="KY53885" s="23"/>
    </row>
    <row r="53886" spans="36:311" x14ac:dyDescent="0.2">
      <c r="AJ53886" s="23"/>
      <c r="HH53886"/>
      <c r="IW53886" s="36"/>
      <c r="JI53886"/>
      <c r="JJ53886"/>
      <c r="KX53886" s="23"/>
      <c r="KY53886" s="23"/>
    </row>
    <row r="53887" spans="36:311" x14ac:dyDescent="0.2">
      <c r="AJ53887" s="23"/>
      <c r="HH53887"/>
      <c r="IW53887" s="36"/>
      <c r="JI53887"/>
      <c r="JJ53887"/>
      <c r="KX53887" s="23"/>
      <c r="KY53887" s="23"/>
    </row>
    <row r="53888" spans="36:311" x14ac:dyDescent="0.2">
      <c r="AJ53888" s="23"/>
      <c r="HH53888"/>
      <c r="IW53888" s="36"/>
      <c r="JI53888"/>
      <c r="JJ53888"/>
      <c r="KX53888" s="23"/>
      <c r="KY53888" s="23"/>
    </row>
    <row r="53889" spans="36:311" x14ac:dyDescent="0.2">
      <c r="AJ53889" s="23"/>
      <c r="HH53889"/>
      <c r="IW53889" s="36"/>
      <c r="JI53889"/>
      <c r="JJ53889"/>
      <c r="KX53889" s="23"/>
      <c r="KY53889" s="23"/>
    </row>
    <row r="53890" spans="36:311" x14ac:dyDescent="0.2">
      <c r="AJ53890" s="23"/>
      <c r="HH53890"/>
      <c r="IW53890" s="36"/>
      <c r="JI53890"/>
      <c r="JJ53890"/>
      <c r="KX53890" s="23"/>
      <c r="KY53890" s="23"/>
    </row>
    <row r="53891" spans="36:311" x14ac:dyDescent="0.2">
      <c r="AJ53891" s="23"/>
      <c r="HH53891"/>
      <c r="IW53891" s="36"/>
      <c r="JI53891"/>
      <c r="JJ53891"/>
      <c r="KX53891" s="23"/>
      <c r="KY53891" s="23"/>
    </row>
    <row r="53892" spans="36:311" x14ac:dyDescent="0.2">
      <c r="AJ53892" s="23"/>
      <c r="HH53892"/>
      <c r="IW53892" s="36"/>
      <c r="JI53892"/>
      <c r="JJ53892"/>
      <c r="KX53892" s="23"/>
      <c r="KY53892" s="23"/>
    </row>
    <row r="53893" spans="36:311" x14ac:dyDescent="0.2">
      <c r="AJ53893" s="23"/>
      <c r="HH53893"/>
      <c r="IW53893" s="36"/>
      <c r="JI53893"/>
      <c r="JJ53893"/>
      <c r="KX53893" s="23"/>
      <c r="KY53893" s="23"/>
    </row>
    <row r="53894" spans="36:311" x14ac:dyDescent="0.2">
      <c r="AJ53894" s="23"/>
      <c r="HH53894"/>
      <c r="IW53894" s="36"/>
      <c r="JI53894"/>
      <c r="JJ53894"/>
      <c r="KX53894" s="23"/>
      <c r="KY53894" s="23"/>
    </row>
    <row r="53895" spans="36:311" x14ac:dyDescent="0.2">
      <c r="AJ53895" s="23"/>
      <c r="HH53895"/>
      <c r="IW53895" s="36"/>
      <c r="JI53895"/>
      <c r="JJ53895"/>
      <c r="KX53895" s="23"/>
      <c r="KY53895" s="23"/>
    </row>
    <row r="53896" spans="36:311" x14ac:dyDescent="0.2">
      <c r="AJ53896" s="23"/>
      <c r="HH53896"/>
      <c r="IW53896" s="36"/>
      <c r="JI53896"/>
      <c r="JJ53896"/>
      <c r="KX53896" s="23"/>
      <c r="KY53896" s="23"/>
    </row>
    <row r="53897" spans="36:311" x14ac:dyDescent="0.2">
      <c r="AJ53897" s="23"/>
      <c r="HH53897"/>
      <c r="IW53897" s="36"/>
      <c r="JI53897"/>
      <c r="JJ53897"/>
      <c r="KX53897" s="23"/>
      <c r="KY53897" s="23"/>
    </row>
    <row r="53898" spans="36:311" x14ac:dyDescent="0.2">
      <c r="AJ53898" s="23"/>
      <c r="HH53898"/>
      <c r="IW53898" s="36"/>
      <c r="JI53898"/>
      <c r="JJ53898"/>
      <c r="KX53898" s="23"/>
      <c r="KY53898" s="23"/>
    </row>
    <row r="53899" spans="36:311" x14ac:dyDescent="0.2">
      <c r="AJ53899" s="23"/>
      <c r="HH53899"/>
      <c r="IW53899" s="36"/>
      <c r="JI53899"/>
      <c r="JJ53899"/>
      <c r="KX53899" s="23"/>
      <c r="KY53899" s="23"/>
    </row>
    <row r="53900" spans="36:311" x14ac:dyDescent="0.2">
      <c r="AJ53900" s="23"/>
      <c r="HH53900"/>
      <c r="IW53900" s="36"/>
      <c r="JI53900"/>
      <c r="JJ53900"/>
      <c r="KX53900" s="23"/>
      <c r="KY53900" s="23"/>
    </row>
    <row r="53901" spans="36:311" x14ac:dyDescent="0.2">
      <c r="AJ53901" s="23"/>
      <c r="HH53901"/>
      <c r="IW53901" s="36"/>
      <c r="JI53901"/>
      <c r="JJ53901"/>
      <c r="KX53901" s="23"/>
      <c r="KY53901" s="23"/>
    </row>
    <row r="53902" spans="36:311" x14ac:dyDescent="0.2">
      <c r="AJ53902" s="23"/>
      <c r="HH53902"/>
      <c r="IW53902" s="36"/>
      <c r="JI53902"/>
      <c r="JJ53902"/>
      <c r="KX53902" s="23"/>
      <c r="KY53902" s="23"/>
    </row>
    <row r="53903" spans="36:311" x14ac:dyDescent="0.2">
      <c r="AJ53903" s="23"/>
      <c r="HH53903"/>
      <c r="IW53903" s="36"/>
      <c r="JI53903"/>
      <c r="JJ53903"/>
      <c r="KX53903" s="23"/>
      <c r="KY53903" s="23"/>
    </row>
    <row r="53904" spans="36:311" x14ac:dyDescent="0.2">
      <c r="AJ53904" s="23"/>
      <c r="HH53904"/>
      <c r="IW53904" s="36"/>
      <c r="JI53904"/>
      <c r="JJ53904"/>
      <c r="KX53904" s="23"/>
      <c r="KY53904" s="23"/>
    </row>
    <row r="53905" spans="36:311" x14ac:dyDescent="0.2">
      <c r="AJ53905" s="23"/>
      <c r="HH53905"/>
      <c r="IW53905" s="36"/>
      <c r="JI53905"/>
      <c r="JJ53905"/>
      <c r="KX53905" s="23"/>
      <c r="KY53905" s="23"/>
    </row>
    <row r="53906" spans="36:311" x14ac:dyDescent="0.2">
      <c r="AJ53906" s="23"/>
      <c r="HH53906"/>
      <c r="IW53906" s="36"/>
      <c r="JI53906"/>
      <c r="JJ53906"/>
      <c r="KX53906" s="23"/>
      <c r="KY53906" s="23"/>
    </row>
    <row r="53907" spans="36:311" x14ac:dyDescent="0.2">
      <c r="AJ53907" s="23"/>
      <c r="HH53907"/>
      <c r="IW53907" s="36"/>
      <c r="JI53907"/>
      <c r="JJ53907"/>
      <c r="KX53907" s="23"/>
      <c r="KY53907" s="23"/>
    </row>
    <row r="53908" spans="36:311" x14ac:dyDescent="0.2">
      <c r="AJ53908" s="23"/>
      <c r="HH53908"/>
      <c r="IW53908" s="36"/>
      <c r="JI53908"/>
      <c r="JJ53908"/>
      <c r="KX53908" s="23"/>
      <c r="KY53908" s="23"/>
    </row>
    <row r="53909" spans="36:311" x14ac:dyDescent="0.2">
      <c r="AJ53909" s="23"/>
      <c r="HH53909"/>
      <c r="IW53909" s="36"/>
      <c r="JI53909"/>
      <c r="JJ53909"/>
      <c r="KX53909" s="23"/>
      <c r="KY53909" s="23"/>
    </row>
    <row r="53910" spans="36:311" x14ac:dyDescent="0.2">
      <c r="AJ53910" s="23"/>
      <c r="HH53910"/>
      <c r="IW53910" s="36"/>
      <c r="JI53910"/>
      <c r="JJ53910"/>
      <c r="KX53910" s="23"/>
      <c r="KY53910" s="23"/>
    </row>
    <row r="53911" spans="36:311" x14ac:dyDescent="0.2">
      <c r="AJ53911" s="23"/>
      <c r="HH53911"/>
      <c r="IW53911" s="36"/>
      <c r="JI53911"/>
      <c r="JJ53911"/>
      <c r="KX53911" s="23"/>
      <c r="KY53911" s="23"/>
    </row>
    <row r="53912" spans="36:311" x14ac:dyDescent="0.2">
      <c r="AJ53912" s="23"/>
      <c r="HH53912"/>
      <c r="IW53912" s="36"/>
      <c r="JI53912"/>
      <c r="JJ53912"/>
      <c r="KX53912" s="23"/>
      <c r="KY53912" s="23"/>
    </row>
    <row r="53913" spans="36:311" x14ac:dyDescent="0.2">
      <c r="AJ53913" s="23"/>
      <c r="HH53913"/>
      <c r="IW53913" s="36"/>
      <c r="JI53913"/>
      <c r="JJ53913"/>
      <c r="KX53913" s="23"/>
      <c r="KY53913" s="23"/>
    </row>
    <row r="53914" spans="36:311" x14ac:dyDescent="0.2">
      <c r="AJ53914" s="23"/>
      <c r="HH53914"/>
      <c r="IW53914" s="36"/>
      <c r="JI53914"/>
      <c r="JJ53914"/>
      <c r="KX53914" s="23"/>
      <c r="KY53914" s="23"/>
    </row>
    <row r="53915" spans="36:311" x14ac:dyDescent="0.2">
      <c r="AJ53915" s="23"/>
      <c r="HH53915"/>
      <c r="IW53915" s="36"/>
      <c r="JI53915"/>
      <c r="JJ53915"/>
      <c r="KX53915" s="23"/>
      <c r="KY53915" s="23"/>
    </row>
    <row r="53916" spans="36:311" x14ac:dyDescent="0.2">
      <c r="AJ53916" s="23"/>
      <c r="HH53916"/>
      <c r="IW53916" s="36"/>
      <c r="JI53916"/>
      <c r="JJ53916"/>
      <c r="KX53916" s="23"/>
      <c r="KY53916" s="23"/>
    </row>
    <row r="53917" spans="36:311" x14ac:dyDescent="0.2">
      <c r="AJ53917" s="23"/>
      <c r="HH53917"/>
      <c r="IW53917" s="36"/>
      <c r="JI53917"/>
      <c r="JJ53917"/>
      <c r="KX53917" s="23"/>
      <c r="KY53917" s="23"/>
    </row>
    <row r="53918" spans="36:311" x14ac:dyDescent="0.2">
      <c r="AJ53918" s="23"/>
      <c r="HH53918"/>
      <c r="IW53918" s="36"/>
      <c r="JI53918"/>
      <c r="JJ53918"/>
      <c r="KX53918" s="23"/>
      <c r="KY53918" s="23"/>
    </row>
    <row r="53919" spans="36:311" x14ac:dyDescent="0.2">
      <c r="AJ53919" s="23"/>
      <c r="HH53919"/>
      <c r="IW53919" s="36"/>
      <c r="JI53919"/>
      <c r="JJ53919"/>
      <c r="KX53919" s="23"/>
      <c r="KY53919" s="23"/>
    </row>
    <row r="53920" spans="36:311" x14ac:dyDescent="0.2">
      <c r="AJ53920" s="23"/>
      <c r="HH53920"/>
      <c r="IW53920" s="36"/>
      <c r="JI53920"/>
      <c r="JJ53920"/>
      <c r="KX53920" s="23"/>
      <c r="KY53920" s="23"/>
    </row>
    <row r="53921" spans="36:311" x14ac:dyDescent="0.2">
      <c r="AJ53921" s="23"/>
      <c r="HH53921"/>
      <c r="IW53921" s="36"/>
      <c r="JI53921"/>
      <c r="JJ53921"/>
      <c r="KX53921" s="23"/>
      <c r="KY53921" s="23"/>
    </row>
    <row r="53922" spans="36:311" x14ac:dyDescent="0.2">
      <c r="AJ53922" s="23"/>
      <c r="HH53922"/>
      <c r="IW53922" s="36"/>
      <c r="JI53922"/>
      <c r="JJ53922"/>
      <c r="KX53922" s="23"/>
      <c r="KY53922" s="23"/>
    </row>
    <row r="53923" spans="36:311" x14ac:dyDescent="0.2">
      <c r="AJ53923" s="23"/>
      <c r="HH53923"/>
      <c r="IW53923" s="36"/>
      <c r="JI53923"/>
      <c r="JJ53923"/>
      <c r="KX53923" s="23"/>
      <c r="KY53923" s="23"/>
    </row>
    <row r="53924" spans="36:311" x14ac:dyDescent="0.2">
      <c r="AJ53924" s="23"/>
      <c r="HH53924"/>
      <c r="IW53924" s="36"/>
      <c r="JI53924"/>
      <c r="JJ53924"/>
      <c r="KX53924" s="23"/>
      <c r="KY53924" s="23"/>
    </row>
    <row r="53925" spans="36:311" x14ac:dyDescent="0.2">
      <c r="AJ53925" s="23"/>
      <c r="HH53925"/>
      <c r="IW53925" s="36"/>
      <c r="JI53925"/>
      <c r="JJ53925"/>
      <c r="KX53925" s="23"/>
      <c r="KY53925" s="23"/>
    </row>
    <row r="53926" spans="36:311" x14ac:dyDescent="0.2">
      <c r="AJ53926" s="23"/>
      <c r="HH53926"/>
      <c r="IW53926" s="36"/>
      <c r="JI53926"/>
      <c r="JJ53926"/>
      <c r="KX53926" s="23"/>
      <c r="KY53926" s="23"/>
    </row>
    <row r="53927" spans="36:311" x14ac:dyDescent="0.2">
      <c r="AJ53927" s="23"/>
      <c r="HH53927"/>
      <c r="IW53927" s="36"/>
      <c r="JI53927"/>
      <c r="JJ53927"/>
      <c r="KX53927" s="23"/>
      <c r="KY53927" s="23"/>
    </row>
    <row r="53928" spans="36:311" x14ac:dyDescent="0.2">
      <c r="AJ53928" s="23"/>
      <c r="HH53928"/>
      <c r="IW53928" s="36"/>
      <c r="JI53928"/>
      <c r="JJ53928"/>
      <c r="KX53928" s="23"/>
      <c r="KY53928" s="23"/>
    </row>
    <row r="53929" spans="36:311" x14ac:dyDescent="0.2">
      <c r="AJ53929" s="23"/>
      <c r="HH53929"/>
      <c r="IW53929" s="36"/>
      <c r="JI53929"/>
      <c r="JJ53929"/>
      <c r="KX53929" s="23"/>
      <c r="KY53929" s="23"/>
    </row>
    <row r="53930" spans="36:311" x14ac:dyDescent="0.2">
      <c r="AJ53930" s="23"/>
      <c r="HH53930"/>
      <c r="IW53930" s="36"/>
      <c r="JI53930"/>
      <c r="JJ53930"/>
      <c r="KX53930" s="23"/>
      <c r="KY53930" s="23"/>
    </row>
    <row r="53931" spans="36:311" x14ac:dyDescent="0.2">
      <c r="AJ53931" s="23"/>
      <c r="HH53931"/>
      <c r="IW53931" s="36"/>
      <c r="JI53931"/>
      <c r="JJ53931"/>
      <c r="KX53931" s="23"/>
      <c r="KY53931" s="23"/>
    </row>
    <row r="53932" spans="36:311" x14ac:dyDescent="0.2">
      <c r="AJ53932" s="23"/>
      <c r="HH53932"/>
      <c r="IW53932" s="36"/>
      <c r="JI53932"/>
      <c r="JJ53932"/>
      <c r="KX53932" s="23"/>
      <c r="KY53932" s="23"/>
    </row>
    <row r="53933" spans="36:311" x14ac:dyDescent="0.2">
      <c r="AJ53933" s="23"/>
      <c r="HH53933"/>
      <c r="IW53933" s="36"/>
      <c r="JI53933"/>
      <c r="JJ53933"/>
      <c r="KX53933" s="23"/>
      <c r="KY53933" s="23"/>
    </row>
    <row r="53934" spans="36:311" x14ac:dyDescent="0.2">
      <c r="AJ53934" s="23"/>
      <c r="HH53934"/>
      <c r="IW53934" s="36"/>
      <c r="JI53934"/>
      <c r="JJ53934"/>
      <c r="KX53934" s="23"/>
      <c r="KY53934" s="23"/>
    </row>
    <row r="53935" spans="36:311" x14ac:dyDescent="0.2">
      <c r="AJ53935" s="23"/>
      <c r="HH53935"/>
      <c r="IW53935" s="36"/>
      <c r="JI53935"/>
      <c r="JJ53935"/>
      <c r="KX53935" s="23"/>
      <c r="KY53935" s="23"/>
    </row>
    <row r="53936" spans="36:311" x14ac:dyDescent="0.2">
      <c r="AJ53936" s="23"/>
      <c r="HH53936"/>
      <c r="IW53936" s="36"/>
      <c r="JI53936"/>
      <c r="JJ53936"/>
      <c r="KX53936" s="23"/>
      <c r="KY53936" s="23"/>
    </row>
    <row r="53937" spans="36:311" x14ac:dyDescent="0.2">
      <c r="AJ53937" s="23"/>
      <c r="HH53937"/>
      <c r="IW53937" s="36"/>
      <c r="JI53937"/>
      <c r="JJ53937"/>
      <c r="KX53937" s="23"/>
      <c r="KY53937" s="23"/>
    </row>
    <row r="53938" spans="36:311" x14ac:dyDescent="0.2">
      <c r="AJ53938" s="23"/>
      <c r="HH53938"/>
      <c r="IW53938" s="36"/>
      <c r="JI53938"/>
      <c r="JJ53938"/>
      <c r="KX53938" s="23"/>
      <c r="KY53938" s="23"/>
    </row>
    <row r="53939" spans="36:311" x14ac:dyDescent="0.2">
      <c r="AJ53939" s="23"/>
      <c r="HH53939"/>
      <c r="IW53939" s="36"/>
      <c r="JI53939"/>
      <c r="JJ53939"/>
      <c r="KX53939" s="23"/>
      <c r="KY53939" s="23"/>
    </row>
    <row r="53940" spans="36:311" x14ac:dyDescent="0.2">
      <c r="AJ53940" s="23"/>
      <c r="HH53940"/>
      <c r="IW53940" s="36"/>
      <c r="JI53940"/>
      <c r="JJ53940"/>
      <c r="KX53940" s="23"/>
      <c r="KY53940" s="23"/>
    </row>
    <row r="53941" spans="36:311" x14ac:dyDescent="0.2">
      <c r="AJ53941" s="23"/>
      <c r="HH53941"/>
      <c r="IW53941" s="36"/>
      <c r="JI53941"/>
      <c r="JJ53941"/>
      <c r="KX53941" s="23"/>
      <c r="KY53941" s="23"/>
    </row>
    <row r="53942" spans="36:311" x14ac:dyDescent="0.2">
      <c r="AJ53942" s="23"/>
      <c r="HH53942"/>
      <c r="IW53942" s="36"/>
      <c r="JI53942"/>
      <c r="JJ53942"/>
      <c r="KX53942" s="23"/>
      <c r="KY53942" s="23"/>
    </row>
    <row r="53943" spans="36:311" x14ac:dyDescent="0.2">
      <c r="AJ53943" s="23"/>
      <c r="HH53943"/>
      <c r="IW53943" s="36"/>
      <c r="JI53943"/>
      <c r="JJ53943"/>
      <c r="KX53943" s="23"/>
      <c r="KY53943" s="23"/>
    </row>
    <row r="53944" spans="36:311" x14ac:dyDescent="0.2">
      <c r="AJ53944" s="23"/>
      <c r="HH53944"/>
      <c r="IW53944" s="36"/>
      <c r="JI53944"/>
      <c r="JJ53944"/>
      <c r="KX53944" s="23"/>
      <c r="KY53944" s="23"/>
    </row>
    <row r="53945" spans="36:311" x14ac:dyDescent="0.2">
      <c r="AJ53945" s="23"/>
      <c r="HH53945"/>
      <c r="IW53945" s="36"/>
      <c r="JI53945"/>
      <c r="JJ53945"/>
      <c r="KX53945" s="23"/>
      <c r="KY53945" s="23"/>
    </row>
    <row r="53946" spans="36:311" x14ac:dyDescent="0.2">
      <c r="AJ53946" s="23"/>
      <c r="HH53946"/>
      <c r="IW53946" s="36"/>
      <c r="JI53946"/>
      <c r="JJ53946"/>
      <c r="KX53946" s="23"/>
      <c r="KY53946" s="23"/>
    </row>
    <row r="53947" spans="36:311" x14ac:dyDescent="0.2">
      <c r="AJ53947" s="23"/>
      <c r="HH53947"/>
      <c r="IW53947" s="36"/>
      <c r="JI53947"/>
      <c r="JJ53947"/>
      <c r="KX53947" s="23"/>
      <c r="KY53947" s="23"/>
    </row>
    <row r="53948" spans="36:311" x14ac:dyDescent="0.2">
      <c r="AJ53948" s="23"/>
      <c r="HH53948"/>
      <c r="IW53948" s="36"/>
      <c r="JI53948"/>
      <c r="JJ53948"/>
      <c r="KX53948" s="23"/>
      <c r="KY53948" s="23"/>
    </row>
    <row r="53949" spans="36:311" x14ac:dyDescent="0.2">
      <c r="AJ53949" s="23"/>
      <c r="HH53949"/>
      <c r="IW53949" s="36"/>
      <c r="JI53949"/>
      <c r="JJ53949"/>
      <c r="KX53949" s="23"/>
      <c r="KY53949" s="23"/>
    </row>
    <row r="53950" spans="36:311" x14ac:dyDescent="0.2">
      <c r="AJ53950" s="23"/>
      <c r="HH53950"/>
      <c r="IW53950" s="36"/>
      <c r="JI53950"/>
      <c r="JJ53950"/>
      <c r="KX53950" s="23"/>
      <c r="KY53950" s="23"/>
    </row>
    <row r="53951" spans="36:311" x14ac:dyDescent="0.2">
      <c r="AJ53951" s="23"/>
      <c r="HH53951"/>
      <c r="IW53951" s="36"/>
      <c r="JI53951"/>
      <c r="JJ53951"/>
      <c r="KX53951" s="23"/>
      <c r="KY53951" s="23"/>
    </row>
    <row r="53952" spans="36:311" x14ac:dyDescent="0.2">
      <c r="AJ53952" s="23"/>
      <c r="HH53952"/>
      <c r="IW53952" s="36"/>
      <c r="JI53952"/>
      <c r="JJ53952"/>
      <c r="KX53952" s="23"/>
      <c r="KY53952" s="23"/>
    </row>
    <row r="53953" spans="36:311" x14ac:dyDescent="0.2">
      <c r="AJ53953" s="23"/>
      <c r="HH53953"/>
      <c r="IW53953" s="36"/>
      <c r="JI53953"/>
      <c r="JJ53953"/>
      <c r="KX53953" s="23"/>
      <c r="KY53953" s="23"/>
    </row>
    <row r="53954" spans="36:311" x14ac:dyDescent="0.2">
      <c r="AJ53954" s="23"/>
      <c r="HH53954"/>
      <c r="IW53954" s="36"/>
      <c r="JI53954"/>
      <c r="JJ53954"/>
      <c r="KX53954" s="23"/>
      <c r="KY53954" s="23"/>
    </row>
    <row r="53955" spans="36:311" x14ac:dyDescent="0.2">
      <c r="AJ53955" s="23"/>
      <c r="HH53955"/>
      <c r="IW53955" s="36"/>
      <c r="JI53955"/>
      <c r="JJ53955"/>
      <c r="KX53955" s="23"/>
      <c r="KY53955" s="23"/>
    </row>
    <row r="53956" spans="36:311" x14ac:dyDescent="0.2">
      <c r="AJ53956" s="23"/>
      <c r="HH53956"/>
      <c r="IW53956" s="36"/>
      <c r="JI53956"/>
      <c r="JJ53956"/>
      <c r="KX53956" s="23"/>
      <c r="KY53956" s="23"/>
    </row>
    <row r="53957" spans="36:311" x14ac:dyDescent="0.2">
      <c r="AJ53957" s="23"/>
      <c r="HH53957"/>
      <c r="IW53957" s="36"/>
      <c r="JI53957"/>
      <c r="JJ53957"/>
      <c r="KX53957" s="23"/>
      <c r="KY53957" s="23"/>
    </row>
    <row r="53958" spans="36:311" x14ac:dyDescent="0.2">
      <c r="AJ53958" s="23"/>
      <c r="HH53958"/>
      <c r="IW53958" s="36"/>
      <c r="JI53958"/>
      <c r="JJ53958"/>
      <c r="KX53958" s="23"/>
      <c r="KY53958" s="23"/>
    </row>
    <row r="53959" spans="36:311" x14ac:dyDescent="0.2">
      <c r="AJ53959" s="23"/>
      <c r="HH53959"/>
      <c r="IW53959" s="36"/>
      <c r="JI53959"/>
      <c r="JJ53959"/>
      <c r="KX53959" s="23"/>
      <c r="KY53959" s="23"/>
    </row>
    <row r="53960" spans="36:311" x14ac:dyDescent="0.2">
      <c r="AJ53960" s="23"/>
      <c r="HH53960"/>
      <c r="IW53960" s="36"/>
      <c r="JI53960"/>
      <c r="JJ53960"/>
      <c r="KX53960" s="23"/>
      <c r="KY53960" s="23"/>
    </row>
    <row r="53961" spans="36:311" x14ac:dyDescent="0.2">
      <c r="AJ53961" s="23"/>
      <c r="HH53961"/>
      <c r="IW53961" s="36"/>
      <c r="JI53961"/>
      <c r="JJ53961"/>
      <c r="KX53961" s="23"/>
      <c r="KY53961" s="23"/>
    </row>
    <row r="53962" spans="36:311" x14ac:dyDescent="0.2">
      <c r="AJ53962" s="23"/>
      <c r="HH53962"/>
      <c r="IW53962" s="36"/>
      <c r="JI53962"/>
      <c r="JJ53962"/>
      <c r="KX53962" s="23"/>
      <c r="KY53962" s="23"/>
    </row>
    <row r="53963" spans="36:311" x14ac:dyDescent="0.2">
      <c r="AJ53963" s="23"/>
      <c r="HH53963"/>
      <c r="IW53963" s="36"/>
      <c r="JI53963"/>
      <c r="JJ53963"/>
      <c r="KX53963" s="23"/>
      <c r="KY53963" s="23"/>
    </row>
    <row r="53964" spans="36:311" x14ac:dyDescent="0.2">
      <c r="AJ53964" s="23"/>
      <c r="HH53964"/>
      <c r="IW53964" s="36"/>
      <c r="JI53964"/>
      <c r="JJ53964"/>
      <c r="KX53964" s="23"/>
      <c r="KY53964" s="23"/>
    </row>
    <row r="53965" spans="36:311" x14ac:dyDescent="0.2">
      <c r="AJ53965" s="23"/>
      <c r="HH53965"/>
      <c r="IW53965" s="36"/>
      <c r="JI53965"/>
      <c r="JJ53965"/>
      <c r="KX53965" s="23"/>
      <c r="KY53965" s="23"/>
    </row>
    <row r="53966" spans="36:311" x14ac:dyDescent="0.2">
      <c r="AJ53966" s="23"/>
      <c r="HH53966"/>
      <c r="IW53966" s="36"/>
      <c r="JI53966"/>
      <c r="JJ53966"/>
      <c r="KX53966" s="23"/>
      <c r="KY53966" s="23"/>
    </row>
    <row r="53967" spans="36:311" x14ac:dyDescent="0.2">
      <c r="AJ53967" s="23"/>
      <c r="HH53967"/>
      <c r="IW53967" s="36"/>
      <c r="JI53967"/>
      <c r="JJ53967"/>
      <c r="KX53967" s="23"/>
      <c r="KY53967" s="23"/>
    </row>
    <row r="53968" spans="36:311" x14ac:dyDescent="0.2">
      <c r="AJ53968" s="23"/>
      <c r="HH53968"/>
      <c r="IW53968" s="36"/>
      <c r="JI53968"/>
      <c r="JJ53968"/>
      <c r="KX53968" s="23"/>
      <c r="KY53968" s="23"/>
    </row>
    <row r="53969" spans="36:311" x14ac:dyDescent="0.2">
      <c r="AJ53969" s="23"/>
      <c r="HH53969"/>
      <c r="IW53969" s="36"/>
      <c r="JI53969"/>
      <c r="JJ53969"/>
      <c r="KX53969" s="23"/>
      <c r="KY53969" s="23"/>
    </row>
    <row r="53970" spans="36:311" x14ac:dyDescent="0.2">
      <c r="AJ53970" s="23"/>
      <c r="HH53970"/>
      <c r="IW53970" s="36"/>
      <c r="JI53970"/>
      <c r="JJ53970"/>
      <c r="KX53970" s="23"/>
      <c r="KY53970" s="23"/>
    </row>
    <row r="53971" spans="36:311" x14ac:dyDescent="0.2">
      <c r="AJ53971" s="23"/>
      <c r="HH53971"/>
      <c r="IW53971" s="36"/>
      <c r="JI53971"/>
      <c r="JJ53971"/>
      <c r="KX53971" s="23"/>
      <c r="KY53971" s="23"/>
    </row>
    <row r="53972" spans="36:311" x14ac:dyDescent="0.2">
      <c r="AJ53972" s="23"/>
      <c r="HH53972"/>
      <c r="IW53972" s="36"/>
      <c r="JI53972"/>
      <c r="JJ53972"/>
      <c r="KX53972" s="23"/>
      <c r="KY53972" s="23"/>
    </row>
    <row r="53973" spans="36:311" x14ac:dyDescent="0.2">
      <c r="AJ53973" s="23"/>
      <c r="HH53973"/>
      <c r="IW53973" s="36"/>
      <c r="JI53973"/>
      <c r="JJ53973"/>
      <c r="KX53973" s="23"/>
      <c r="KY53973" s="23"/>
    </row>
    <row r="53974" spans="36:311" x14ac:dyDescent="0.2">
      <c r="AJ53974" s="23"/>
      <c r="HH53974"/>
      <c r="IW53974" s="36"/>
      <c r="JI53974"/>
      <c r="JJ53974"/>
      <c r="KX53974" s="23"/>
      <c r="KY53974" s="23"/>
    </row>
    <row r="53975" spans="36:311" x14ac:dyDescent="0.2">
      <c r="AJ53975" s="23"/>
      <c r="HH53975"/>
      <c r="IW53975" s="36"/>
      <c r="JI53975"/>
      <c r="JJ53975"/>
      <c r="KX53975" s="23"/>
      <c r="KY53975" s="23"/>
    </row>
    <row r="53976" spans="36:311" x14ac:dyDescent="0.2">
      <c r="AJ53976" s="23"/>
      <c r="HH53976"/>
      <c r="IW53976" s="36"/>
      <c r="JI53976"/>
      <c r="JJ53976"/>
      <c r="KX53976" s="23"/>
      <c r="KY53976" s="23"/>
    </row>
    <row r="53977" spans="36:311" x14ac:dyDescent="0.2">
      <c r="AJ53977" s="23"/>
      <c r="HH53977"/>
      <c r="IW53977" s="36"/>
      <c r="JI53977"/>
      <c r="JJ53977"/>
      <c r="KX53977" s="23"/>
      <c r="KY53977" s="23"/>
    </row>
    <row r="53978" spans="36:311" x14ac:dyDescent="0.2">
      <c r="AJ53978" s="23"/>
      <c r="HH53978"/>
      <c r="IW53978" s="36"/>
      <c r="JI53978"/>
      <c r="JJ53978"/>
      <c r="KX53978" s="23"/>
      <c r="KY53978" s="23"/>
    </row>
    <row r="53979" spans="36:311" x14ac:dyDescent="0.2">
      <c r="AJ53979" s="23"/>
      <c r="HH53979"/>
      <c r="IW53979" s="36"/>
      <c r="JI53979"/>
      <c r="JJ53979"/>
      <c r="KX53979" s="23"/>
      <c r="KY53979" s="23"/>
    </row>
    <row r="53980" spans="36:311" x14ac:dyDescent="0.2">
      <c r="AJ53980" s="23"/>
      <c r="HH53980"/>
      <c r="IW53980" s="36"/>
      <c r="JI53980"/>
      <c r="JJ53980"/>
      <c r="KX53980" s="23"/>
      <c r="KY53980" s="23"/>
    </row>
    <row r="53981" spans="36:311" x14ac:dyDescent="0.2">
      <c r="AJ53981" s="23"/>
      <c r="HH53981"/>
      <c r="IW53981" s="36"/>
      <c r="JI53981"/>
      <c r="JJ53981"/>
      <c r="KX53981" s="23"/>
      <c r="KY53981" s="23"/>
    </row>
    <row r="53982" spans="36:311" x14ac:dyDescent="0.2">
      <c r="AJ53982" s="23"/>
      <c r="HH53982"/>
      <c r="IW53982" s="36"/>
      <c r="JI53982"/>
      <c r="JJ53982"/>
      <c r="KX53982" s="23"/>
      <c r="KY53982" s="23"/>
    </row>
    <row r="53983" spans="36:311" x14ac:dyDescent="0.2">
      <c r="AJ53983" s="23"/>
      <c r="HH53983"/>
      <c r="IW53983" s="36"/>
      <c r="JI53983"/>
      <c r="JJ53983"/>
      <c r="KX53983" s="23"/>
      <c r="KY53983" s="23"/>
    </row>
    <row r="53984" spans="36:311" x14ac:dyDescent="0.2">
      <c r="AJ53984" s="23"/>
      <c r="HH53984"/>
      <c r="IW53984" s="36"/>
      <c r="JI53984"/>
      <c r="JJ53984"/>
      <c r="KX53984" s="23"/>
      <c r="KY53984" s="23"/>
    </row>
    <row r="53985" spans="36:311" x14ac:dyDescent="0.2">
      <c r="AJ53985" s="23"/>
      <c r="HH53985"/>
      <c r="IW53985" s="36"/>
      <c r="JI53985"/>
      <c r="JJ53985"/>
      <c r="KX53985" s="23"/>
      <c r="KY53985" s="23"/>
    </row>
    <row r="53986" spans="36:311" x14ac:dyDescent="0.2">
      <c r="AJ53986" s="23"/>
      <c r="HH53986"/>
      <c r="IW53986" s="36"/>
      <c r="JI53986"/>
      <c r="JJ53986"/>
      <c r="KX53986" s="23"/>
      <c r="KY53986" s="23"/>
    </row>
    <row r="53987" spans="36:311" x14ac:dyDescent="0.2">
      <c r="AJ53987" s="23"/>
      <c r="HH53987"/>
      <c r="IW53987" s="36"/>
      <c r="JI53987"/>
      <c r="JJ53987"/>
      <c r="KX53987" s="23"/>
      <c r="KY53987" s="23"/>
    </row>
    <row r="53988" spans="36:311" x14ac:dyDescent="0.2">
      <c r="AJ53988" s="23"/>
      <c r="HH53988"/>
      <c r="IW53988" s="36"/>
      <c r="JI53988"/>
      <c r="JJ53988"/>
      <c r="KX53988" s="23"/>
      <c r="KY53988" s="23"/>
    </row>
    <row r="53989" spans="36:311" x14ac:dyDescent="0.2">
      <c r="AJ53989" s="23"/>
      <c r="HH53989"/>
      <c r="IW53989" s="36"/>
      <c r="JI53989"/>
      <c r="JJ53989"/>
      <c r="KX53989" s="23"/>
      <c r="KY53989" s="23"/>
    </row>
    <row r="53990" spans="36:311" x14ac:dyDescent="0.2">
      <c r="AJ53990" s="23"/>
      <c r="HH53990"/>
      <c r="IW53990" s="36"/>
      <c r="JI53990"/>
      <c r="JJ53990"/>
      <c r="KX53990" s="23"/>
      <c r="KY53990" s="23"/>
    </row>
    <row r="53991" spans="36:311" x14ac:dyDescent="0.2">
      <c r="AJ53991" s="23"/>
      <c r="HH53991"/>
      <c r="IW53991" s="36"/>
      <c r="JI53991"/>
      <c r="JJ53991"/>
      <c r="KX53991" s="23"/>
      <c r="KY53991" s="23"/>
    </row>
    <row r="53992" spans="36:311" x14ac:dyDescent="0.2">
      <c r="AJ53992" s="23"/>
      <c r="HH53992"/>
      <c r="IW53992" s="36"/>
      <c r="JI53992"/>
      <c r="JJ53992"/>
      <c r="KX53992" s="23"/>
      <c r="KY53992" s="23"/>
    </row>
    <row r="53993" spans="36:311" x14ac:dyDescent="0.2">
      <c r="AJ53993" s="23"/>
      <c r="HH53993"/>
      <c r="IW53993" s="36"/>
      <c r="JI53993"/>
      <c r="JJ53993"/>
      <c r="KX53993" s="23"/>
      <c r="KY53993" s="23"/>
    </row>
    <row r="53994" spans="36:311" x14ac:dyDescent="0.2">
      <c r="AJ53994" s="23"/>
      <c r="HH53994"/>
      <c r="IW53994" s="36"/>
      <c r="JI53994"/>
      <c r="JJ53994"/>
      <c r="KX53994" s="23"/>
      <c r="KY53994" s="23"/>
    </row>
    <row r="53995" spans="36:311" x14ac:dyDescent="0.2">
      <c r="AJ53995" s="23"/>
      <c r="HH53995"/>
      <c r="IW53995" s="36"/>
      <c r="JI53995"/>
      <c r="JJ53995"/>
      <c r="KX53995" s="23"/>
      <c r="KY53995" s="23"/>
    </row>
    <row r="53996" spans="36:311" x14ac:dyDescent="0.2">
      <c r="AJ53996" s="23"/>
      <c r="HH53996"/>
      <c r="IW53996" s="36"/>
      <c r="JI53996"/>
      <c r="JJ53996"/>
      <c r="KX53996" s="23"/>
      <c r="KY53996" s="23"/>
    </row>
    <row r="53997" spans="36:311" x14ac:dyDescent="0.2">
      <c r="AJ53997" s="23"/>
      <c r="HH53997"/>
      <c r="IW53997" s="36"/>
      <c r="JI53997"/>
      <c r="JJ53997"/>
      <c r="KX53997" s="23"/>
      <c r="KY53997" s="23"/>
    </row>
    <row r="53998" spans="36:311" x14ac:dyDescent="0.2">
      <c r="AJ53998" s="23"/>
      <c r="HH53998"/>
      <c r="IW53998" s="36"/>
      <c r="JI53998"/>
      <c r="JJ53998"/>
      <c r="KX53998" s="23"/>
      <c r="KY53998" s="23"/>
    </row>
    <row r="53999" spans="36:311" x14ac:dyDescent="0.2">
      <c r="AJ53999" s="23"/>
      <c r="HH53999"/>
      <c r="IW53999" s="36"/>
      <c r="JI53999"/>
      <c r="JJ53999"/>
      <c r="KX53999" s="23"/>
      <c r="KY53999" s="23"/>
    </row>
    <row r="54000" spans="36:311" x14ac:dyDescent="0.2">
      <c r="AJ54000" s="23"/>
      <c r="HH54000"/>
      <c r="IW54000" s="36"/>
      <c r="JI54000"/>
      <c r="JJ54000"/>
      <c r="KX54000" s="23"/>
      <c r="KY54000" s="23"/>
    </row>
    <row r="54001" spans="36:311" x14ac:dyDescent="0.2">
      <c r="AJ54001" s="23"/>
      <c r="HH54001"/>
      <c r="IW54001" s="36"/>
      <c r="JI54001"/>
      <c r="JJ54001"/>
      <c r="KX54001" s="23"/>
      <c r="KY54001" s="23"/>
    </row>
    <row r="54002" spans="36:311" x14ac:dyDescent="0.2">
      <c r="AJ54002" s="23"/>
      <c r="HH54002"/>
      <c r="IW54002" s="36"/>
      <c r="JI54002"/>
      <c r="JJ54002"/>
      <c r="KX54002" s="23"/>
      <c r="KY54002" s="23"/>
    </row>
    <row r="54003" spans="36:311" x14ac:dyDescent="0.2">
      <c r="AJ54003" s="23"/>
      <c r="HH54003"/>
      <c r="IW54003" s="36"/>
      <c r="JI54003"/>
      <c r="JJ54003"/>
      <c r="KX54003" s="23"/>
      <c r="KY54003" s="23"/>
    </row>
    <row r="54004" spans="36:311" x14ac:dyDescent="0.2">
      <c r="AJ54004" s="23"/>
      <c r="HH54004"/>
      <c r="IW54004" s="36"/>
      <c r="JI54004"/>
      <c r="JJ54004"/>
      <c r="KX54004" s="23"/>
      <c r="KY54004" s="23"/>
    </row>
    <row r="54005" spans="36:311" x14ac:dyDescent="0.2">
      <c r="AJ54005" s="23"/>
      <c r="HH54005"/>
      <c r="IW54005" s="36"/>
      <c r="JI54005"/>
      <c r="JJ54005"/>
      <c r="KX54005" s="23"/>
      <c r="KY54005" s="23"/>
    </row>
    <row r="54006" spans="36:311" x14ac:dyDescent="0.2">
      <c r="AJ54006" s="23"/>
      <c r="HH54006"/>
      <c r="IW54006" s="36"/>
      <c r="JI54006"/>
      <c r="JJ54006"/>
      <c r="KX54006" s="23"/>
      <c r="KY54006" s="23"/>
    </row>
    <row r="54007" spans="36:311" x14ac:dyDescent="0.2">
      <c r="AJ54007" s="23"/>
      <c r="HH54007"/>
      <c r="IW54007" s="36"/>
      <c r="JI54007"/>
      <c r="JJ54007"/>
      <c r="KX54007" s="23"/>
      <c r="KY54007" s="23"/>
    </row>
    <row r="54008" spans="36:311" x14ac:dyDescent="0.2">
      <c r="AJ54008" s="23"/>
      <c r="HH54008"/>
      <c r="IW54008" s="36"/>
      <c r="JI54008"/>
      <c r="JJ54008"/>
      <c r="KX54008" s="23"/>
      <c r="KY54008" s="23"/>
    </row>
    <row r="54009" spans="36:311" x14ac:dyDescent="0.2">
      <c r="AJ54009" s="23"/>
      <c r="HH54009"/>
      <c r="IW54009" s="36"/>
      <c r="JI54009"/>
      <c r="JJ54009"/>
      <c r="KX54009" s="23"/>
      <c r="KY54009" s="23"/>
    </row>
    <row r="54010" spans="36:311" x14ac:dyDescent="0.2">
      <c r="AJ54010" s="23"/>
      <c r="HH54010"/>
      <c r="IW54010" s="36"/>
      <c r="JI54010"/>
      <c r="JJ54010"/>
      <c r="KX54010" s="23"/>
      <c r="KY54010" s="23"/>
    </row>
    <row r="54011" spans="36:311" x14ac:dyDescent="0.2">
      <c r="AJ54011" s="23"/>
      <c r="HH54011"/>
      <c r="IW54011" s="36"/>
      <c r="JI54011"/>
      <c r="JJ54011"/>
      <c r="KX54011" s="23"/>
      <c r="KY54011" s="23"/>
    </row>
    <row r="54012" spans="36:311" x14ac:dyDescent="0.2">
      <c r="AJ54012" s="23"/>
      <c r="HH54012"/>
      <c r="IW54012" s="36"/>
      <c r="JI54012"/>
      <c r="JJ54012"/>
      <c r="KX54012" s="23"/>
      <c r="KY54012" s="23"/>
    </row>
    <row r="54013" spans="36:311" x14ac:dyDescent="0.2">
      <c r="AJ54013" s="23"/>
      <c r="HH54013"/>
      <c r="IW54013" s="36"/>
      <c r="JI54013"/>
      <c r="JJ54013"/>
      <c r="KX54013" s="23"/>
      <c r="KY54013" s="23"/>
    </row>
    <row r="54014" spans="36:311" x14ac:dyDescent="0.2">
      <c r="AJ54014" s="23"/>
      <c r="HH54014"/>
      <c r="IW54014" s="36"/>
      <c r="JI54014"/>
      <c r="JJ54014"/>
      <c r="KX54014" s="23"/>
      <c r="KY54014" s="23"/>
    </row>
    <row r="54015" spans="36:311" x14ac:dyDescent="0.2">
      <c r="AJ54015" s="23"/>
      <c r="HH54015"/>
      <c r="IW54015" s="36"/>
      <c r="JI54015"/>
      <c r="JJ54015"/>
      <c r="KX54015" s="23"/>
      <c r="KY54015" s="23"/>
    </row>
    <row r="54016" spans="36:311" x14ac:dyDescent="0.2">
      <c r="AJ54016" s="23"/>
      <c r="HH54016"/>
      <c r="IW54016" s="36"/>
      <c r="JI54016"/>
      <c r="JJ54016"/>
      <c r="KX54016" s="23"/>
      <c r="KY54016" s="23"/>
    </row>
    <row r="54017" spans="36:311" x14ac:dyDescent="0.2">
      <c r="AJ54017" s="23"/>
      <c r="HH54017"/>
      <c r="IW54017" s="36"/>
      <c r="JI54017"/>
      <c r="JJ54017"/>
      <c r="KX54017" s="23"/>
      <c r="KY54017" s="23"/>
    </row>
    <row r="54018" spans="36:311" x14ac:dyDescent="0.2">
      <c r="AJ54018" s="23"/>
      <c r="HH54018"/>
      <c r="IW54018" s="36"/>
      <c r="JI54018"/>
      <c r="JJ54018"/>
      <c r="KX54018" s="23"/>
      <c r="KY54018" s="23"/>
    </row>
    <row r="54019" spans="36:311" x14ac:dyDescent="0.2">
      <c r="AJ54019" s="23"/>
      <c r="HH54019"/>
      <c r="IW54019" s="36"/>
      <c r="JI54019"/>
      <c r="JJ54019"/>
      <c r="KX54019" s="23"/>
      <c r="KY54019" s="23"/>
    </row>
    <row r="54020" spans="36:311" x14ac:dyDescent="0.2">
      <c r="AJ54020" s="23"/>
      <c r="HH54020"/>
      <c r="IW54020" s="36"/>
      <c r="JI54020"/>
      <c r="JJ54020"/>
      <c r="KX54020" s="23"/>
      <c r="KY54020" s="23"/>
    </row>
    <row r="54021" spans="36:311" x14ac:dyDescent="0.2">
      <c r="AJ54021" s="23"/>
      <c r="HH54021"/>
      <c r="IW54021" s="36"/>
      <c r="JI54021"/>
      <c r="JJ54021"/>
      <c r="KX54021" s="23"/>
      <c r="KY54021" s="23"/>
    </row>
    <row r="54022" spans="36:311" x14ac:dyDescent="0.2">
      <c r="AJ54022" s="23"/>
      <c r="HH54022"/>
      <c r="IW54022" s="36"/>
      <c r="JI54022"/>
      <c r="JJ54022"/>
      <c r="KX54022" s="23"/>
      <c r="KY54022" s="23"/>
    </row>
    <row r="54023" spans="36:311" x14ac:dyDescent="0.2">
      <c r="AJ54023" s="23"/>
      <c r="HH54023"/>
      <c r="IW54023" s="36"/>
      <c r="JI54023"/>
      <c r="JJ54023"/>
      <c r="KX54023" s="23"/>
      <c r="KY54023" s="23"/>
    </row>
    <row r="54024" spans="36:311" x14ac:dyDescent="0.2">
      <c r="AJ54024" s="23"/>
      <c r="HH54024"/>
      <c r="IW54024" s="36"/>
      <c r="JI54024"/>
      <c r="JJ54024"/>
      <c r="KX54024" s="23"/>
      <c r="KY54024" s="23"/>
    </row>
    <row r="54025" spans="36:311" x14ac:dyDescent="0.2">
      <c r="AJ54025" s="23"/>
      <c r="HH54025"/>
      <c r="IW54025" s="36"/>
      <c r="JI54025"/>
      <c r="JJ54025"/>
      <c r="KX54025" s="23"/>
      <c r="KY54025" s="23"/>
    </row>
    <row r="54026" spans="36:311" x14ac:dyDescent="0.2">
      <c r="AJ54026" s="23"/>
      <c r="HH54026"/>
      <c r="IW54026" s="36"/>
      <c r="JI54026"/>
      <c r="JJ54026"/>
      <c r="KX54026" s="23"/>
      <c r="KY54026" s="23"/>
    </row>
    <row r="54027" spans="36:311" x14ac:dyDescent="0.2">
      <c r="AJ54027" s="23"/>
      <c r="HH54027"/>
      <c r="IW54027" s="36"/>
      <c r="JI54027"/>
      <c r="JJ54027"/>
      <c r="KX54027" s="23"/>
      <c r="KY54027" s="23"/>
    </row>
    <row r="54028" spans="36:311" x14ac:dyDescent="0.2">
      <c r="AJ54028" s="23"/>
      <c r="HH54028"/>
      <c r="IW54028" s="36"/>
      <c r="JI54028"/>
      <c r="JJ54028"/>
      <c r="KX54028" s="23"/>
      <c r="KY54028" s="23"/>
    </row>
    <row r="54029" spans="36:311" x14ac:dyDescent="0.2">
      <c r="AJ54029" s="23"/>
      <c r="HH54029"/>
      <c r="IW54029" s="36"/>
      <c r="JI54029"/>
      <c r="JJ54029"/>
      <c r="KX54029" s="23"/>
      <c r="KY54029" s="23"/>
    </row>
    <row r="54030" spans="36:311" x14ac:dyDescent="0.2">
      <c r="AJ54030" s="23"/>
      <c r="HH54030"/>
      <c r="IW54030" s="36"/>
      <c r="JI54030"/>
      <c r="JJ54030"/>
      <c r="KX54030" s="23"/>
      <c r="KY54030" s="23"/>
    </row>
    <row r="54031" spans="36:311" x14ac:dyDescent="0.2">
      <c r="AJ54031" s="23"/>
      <c r="HH54031"/>
      <c r="IW54031" s="36"/>
      <c r="JI54031"/>
      <c r="JJ54031"/>
      <c r="KX54031" s="23"/>
      <c r="KY54031" s="23"/>
    </row>
    <row r="54032" spans="36:311" x14ac:dyDescent="0.2">
      <c r="AJ54032" s="23"/>
      <c r="HH54032"/>
      <c r="IW54032" s="36"/>
      <c r="JI54032"/>
      <c r="JJ54032"/>
      <c r="KX54032" s="23"/>
      <c r="KY54032" s="23"/>
    </row>
    <row r="54033" spans="36:311" x14ac:dyDescent="0.2">
      <c r="AJ54033" s="23"/>
      <c r="HH54033"/>
      <c r="IW54033" s="36"/>
      <c r="JI54033"/>
      <c r="JJ54033"/>
      <c r="KX54033" s="23"/>
      <c r="KY54033" s="23"/>
    </row>
    <row r="54034" spans="36:311" x14ac:dyDescent="0.2">
      <c r="AJ54034" s="23"/>
      <c r="HH54034"/>
      <c r="IW54034" s="36"/>
      <c r="JI54034"/>
      <c r="JJ54034"/>
      <c r="KX54034" s="23"/>
      <c r="KY54034" s="23"/>
    </row>
    <row r="54035" spans="36:311" x14ac:dyDescent="0.2">
      <c r="AJ54035" s="23"/>
      <c r="HH54035"/>
      <c r="IW54035" s="36"/>
      <c r="JI54035"/>
      <c r="JJ54035"/>
      <c r="KX54035" s="23"/>
      <c r="KY54035" s="23"/>
    </row>
    <row r="54036" spans="36:311" x14ac:dyDescent="0.2">
      <c r="AJ54036" s="23"/>
      <c r="HH54036"/>
      <c r="IW54036" s="36"/>
      <c r="JI54036"/>
      <c r="JJ54036"/>
      <c r="KX54036" s="23"/>
      <c r="KY54036" s="23"/>
    </row>
    <row r="54037" spans="36:311" x14ac:dyDescent="0.2">
      <c r="AJ54037" s="23"/>
      <c r="HH54037"/>
      <c r="IW54037" s="36"/>
      <c r="JI54037"/>
      <c r="JJ54037"/>
      <c r="KX54037" s="23"/>
      <c r="KY54037" s="23"/>
    </row>
    <row r="54038" spans="36:311" x14ac:dyDescent="0.2">
      <c r="AJ54038" s="23"/>
      <c r="HH54038"/>
      <c r="IW54038" s="36"/>
      <c r="JI54038"/>
      <c r="JJ54038"/>
      <c r="KX54038" s="23"/>
      <c r="KY54038" s="23"/>
    </row>
    <row r="54039" spans="36:311" x14ac:dyDescent="0.2">
      <c r="AJ54039" s="23"/>
      <c r="HH54039"/>
      <c r="IW54039" s="36"/>
      <c r="JI54039"/>
      <c r="JJ54039"/>
      <c r="KX54039" s="23"/>
      <c r="KY54039" s="23"/>
    </row>
    <row r="54040" spans="36:311" x14ac:dyDescent="0.2">
      <c r="AJ54040" s="23"/>
      <c r="HH54040"/>
      <c r="IW54040" s="36"/>
      <c r="JI54040"/>
      <c r="JJ54040"/>
      <c r="KX54040" s="23"/>
      <c r="KY54040" s="23"/>
    </row>
    <row r="54041" spans="36:311" x14ac:dyDescent="0.2">
      <c r="AJ54041" s="23"/>
      <c r="HH54041"/>
      <c r="IW54041" s="36"/>
      <c r="JI54041"/>
      <c r="JJ54041"/>
      <c r="KX54041" s="23"/>
      <c r="KY54041" s="23"/>
    </row>
    <row r="54042" spans="36:311" x14ac:dyDescent="0.2">
      <c r="AJ54042" s="23"/>
      <c r="HH54042"/>
      <c r="IW54042" s="36"/>
      <c r="JI54042"/>
      <c r="JJ54042"/>
      <c r="KX54042" s="23"/>
      <c r="KY54042" s="23"/>
    </row>
    <row r="54043" spans="36:311" x14ac:dyDescent="0.2">
      <c r="AJ54043" s="23"/>
      <c r="HH54043"/>
      <c r="IW54043" s="36"/>
      <c r="JI54043"/>
      <c r="JJ54043"/>
      <c r="KX54043" s="23"/>
      <c r="KY54043" s="23"/>
    </row>
    <row r="54044" spans="36:311" x14ac:dyDescent="0.2">
      <c r="AJ54044" s="23"/>
      <c r="HH54044"/>
      <c r="IW54044" s="36"/>
      <c r="JI54044"/>
      <c r="JJ54044"/>
      <c r="KX54044" s="23"/>
      <c r="KY54044" s="23"/>
    </row>
    <row r="54045" spans="36:311" x14ac:dyDescent="0.2">
      <c r="AJ54045" s="23"/>
      <c r="HH54045"/>
      <c r="IW54045" s="36"/>
      <c r="JI54045"/>
      <c r="JJ54045"/>
      <c r="KX54045" s="23"/>
      <c r="KY54045" s="23"/>
    </row>
    <row r="54046" spans="36:311" x14ac:dyDescent="0.2">
      <c r="AJ54046" s="23"/>
      <c r="HH54046"/>
      <c r="IW54046" s="36"/>
      <c r="JI54046"/>
      <c r="JJ54046"/>
      <c r="KX54046" s="23"/>
      <c r="KY54046" s="23"/>
    </row>
    <row r="54047" spans="36:311" x14ac:dyDescent="0.2">
      <c r="AJ54047" s="23"/>
      <c r="HH54047"/>
      <c r="IW54047" s="36"/>
      <c r="JI54047"/>
      <c r="JJ54047"/>
      <c r="KX54047" s="23"/>
      <c r="KY54047" s="23"/>
    </row>
    <row r="54048" spans="36:311" x14ac:dyDescent="0.2">
      <c r="AJ54048" s="23"/>
      <c r="HH54048"/>
      <c r="IW54048" s="36"/>
      <c r="JI54048"/>
      <c r="JJ54048"/>
      <c r="KX54048" s="23"/>
      <c r="KY54048" s="23"/>
    </row>
    <row r="54049" spans="36:311" x14ac:dyDescent="0.2">
      <c r="AJ54049" s="23"/>
      <c r="HH54049"/>
      <c r="IW54049" s="36"/>
      <c r="JI54049"/>
      <c r="JJ54049"/>
      <c r="KX54049" s="23"/>
      <c r="KY54049" s="23"/>
    </row>
    <row r="54050" spans="36:311" x14ac:dyDescent="0.2">
      <c r="AJ54050" s="23"/>
      <c r="HH54050"/>
      <c r="IW54050" s="36"/>
      <c r="JI54050"/>
      <c r="JJ54050"/>
      <c r="KX54050" s="23"/>
      <c r="KY54050" s="23"/>
    </row>
    <row r="54051" spans="36:311" x14ac:dyDescent="0.2">
      <c r="AJ54051" s="23"/>
      <c r="HH54051"/>
      <c r="IW54051" s="36"/>
      <c r="JI54051"/>
      <c r="JJ54051"/>
      <c r="KX54051" s="23"/>
      <c r="KY54051" s="23"/>
    </row>
    <row r="54052" spans="36:311" x14ac:dyDescent="0.2">
      <c r="AJ54052" s="23"/>
      <c r="HH54052"/>
      <c r="IW54052" s="36"/>
      <c r="JI54052"/>
      <c r="JJ54052"/>
      <c r="KX54052" s="23"/>
      <c r="KY54052" s="23"/>
    </row>
    <row r="54053" spans="36:311" x14ac:dyDescent="0.2">
      <c r="AJ54053" s="23"/>
      <c r="HH54053"/>
      <c r="IW54053" s="36"/>
      <c r="JI54053"/>
      <c r="JJ54053"/>
      <c r="KX54053" s="23"/>
      <c r="KY54053" s="23"/>
    </row>
    <row r="54054" spans="36:311" x14ac:dyDescent="0.2">
      <c r="AJ54054" s="23"/>
      <c r="HH54054"/>
      <c r="IW54054" s="36"/>
      <c r="JI54054"/>
      <c r="JJ54054"/>
      <c r="KX54054" s="23"/>
      <c r="KY54054" s="23"/>
    </row>
    <row r="54055" spans="36:311" x14ac:dyDescent="0.2">
      <c r="AJ54055" s="23"/>
      <c r="HH54055"/>
      <c r="IW54055" s="36"/>
      <c r="JI54055"/>
      <c r="JJ54055"/>
      <c r="KX54055" s="23"/>
      <c r="KY54055" s="23"/>
    </row>
    <row r="54056" spans="36:311" x14ac:dyDescent="0.2">
      <c r="AJ54056" s="23"/>
      <c r="HH54056"/>
      <c r="IW54056" s="36"/>
      <c r="JI54056"/>
      <c r="JJ54056"/>
      <c r="KX54056" s="23"/>
      <c r="KY54056" s="23"/>
    </row>
    <row r="54057" spans="36:311" x14ac:dyDescent="0.2">
      <c r="AJ54057" s="23"/>
      <c r="HH54057"/>
      <c r="IW54057" s="36"/>
      <c r="JI54057"/>
      <c r="JJ54057"/>
      <c r="KX54057" s="23"/>
      <c r="KY54057" s="23"/>
    </row>
    <row r="54058" spans="36:311" x14ac:dyDescent="0.2">
      <c r="AJ54058" s="23"/>
      <c r="HH54058"/>
      <c r="IW54058" s="36"/>
      <c r="JI54058"/>
      <c r="JJ54058"/>
      <c r="KX54058" s="23"/>
      <c r="KY54058" s="23"/>
    </row>
    <row r="54059" spans="36:311" x14ac:dyDescent="0.2">
      <c r="AJ54059" s="23"/>
      <c r="HH54059"/>
      <c r="IW54059" s="36"/>
      <c r="JI54059"/>
      <c r="JJ54059"/>
      <c r="KX54059" s="23"/>
      <c r="KY54059" s="23"/>
    </row>
    <row r="54060" spans="36:311" x14ac:dyDescent="0.2">
      <c r="AJ54060" s="23"/>
      <c r="HH54060"/>
      <c r="IW54060" s="36"/>
      <c r="JI54060"/>
      <c r="JJ54060"/>
      <c r="KX54060" s="23"/>
      <c r="KY54060" s="23"/>
    </row>
    <row r="54061" spans="36:311" x14ac:dyDescent="0.2">
      <c r="AJ54061" s="23"/>
      <c r="HH54061"/>
      <c r="IW54061" s="36"/>
      <c r="JI54061"/>
      <c r="JJ54061"/>
      <c r="KX54061" s="23"/>
      <c r="KY54061" s="23"/>
    </row>
    <row r="54062" spans="36:311" x14ac:dyDescent="0.2">
      <c r="AJ54062" s="23"/>
      <c r="HH54062"/>
      <c r="IW54062" s="36"/>
      <c r="JI54062"/>
      <c r="JJ54062"/>
      <c r="KX54062" s="23"/>
      <c r="KY54062" s="23"/>
    </row>
    <row r="54063" spans="36:311" x14ac:dyDescent="0.2">
      <c r="AJ54063" s="23"/>
      <c r="HH54063"/>
      <c r="IW54063" s="36"/>
      <c r="JI54063"/>
      <c r="JJ54063"/>
      <c r="KX54063" s="23"/>
      <c r="KY54063" s="23"/>
    </row>
    <row r="54064" spans="36:311" x14ac:dyDescent="0.2">
      <c r="AJ54064" s="23"/>
      <c r="HH54064"/>
      <c r="IW54064" s="36"/>
      <c r="JI54064"/>
      <c r="JJ54064"/>
      <c r="KX54064" s="23"/>
      <c r="KY54064" s="23"/>
    </row>
    <row r="54065" spans="36:311" x14ac:dyDescent="0.2">
      <c r="AJ54065" s="23"/>
      <c r="HH54065"/>
      <c r="IW54065" s="36"/>
      <c r="JI54065"/>
      <c r="JJ54065"/>
      <c r="KX54065" s="23"/>
      <c r="KY54065" s="23"/>
    </row>
    <row r="54066" spans="36:311" x14ac:dyDescent="0.2">
      <c r="AJ54066" s="23"/>
      <c r="HH54066"/>
      <c r="IW54066" s="36"/>
      <c r="JI54066"/>
      <c r="JJ54066"/>
      <c r="KX54066" s="23"/>
      <c r="KY54066" s="23"/>
    </row>
    <row r="54067" spans="36:311" x14ac:dyDescent="0.2">
      <c r="AJ54067" s="23"/>
      <c r="HH54067"/>
      <c r="IW54067" s="36"/>
      <c r="JI54067"/>
      <c r="JJ54067"/>
      <c r="KX54067" s="23"/>
      <c r="KY54067" s="23"/>
    </row>
    <row r="54068" spans="36:311" x14ac:dyDescent="0.2">
      <c r="AJ54068" s="23"/>
      <c r="HH54068"/>
      <c r="IW54068" s="36"/>
      <c r="JI54068"/>
      <c r="JJ54068"/>
      <c r="KX54068" s="23"/>
      <c r="KY54068" s="23"/>
    </row>
    <row r="54069" spans="36:311" x14ac:dyDescent="0.2">
      <c r="AJ54069" s="23"/>
      <c r="HH54069"/>
      <c r="IW54069" s="36"/>
      <c r="JI54069"/>
      <c r="JJ54069"/>
      <c r="KX54069" s="23"/>
      <c r="KY54069" s="23"/>
    </row>
    <row r="54070" spans="36:311" x14ac:dyDescent="0.2">
      <c r="AJ54070" s="23"/>
      <c r="HH54070"/>
      <c r="IW54070" s="36"/>
      <c r="JI54070"/>
      <c r="JJ54070"/>
      <c r="KX54070" s="23"/>
      <c r="KY54070" s="23"/>
    </row>
    <row r="54071" spans="36:311" x14ac:dyDescent="0.2">
      <c r="AJ54071" s="23"/>
      <c r="HH54071"/>
      <c r="IW54071" s="36"/>
      <c r="JI54071"/>
      <c r="JJ54071"/>
      <c r="KX54071" s="23"/>
      <c r="KY54071" s="23"/>
    </row>
    <row r="54072" spans="36:311" x14ac:dyDescent="0.2">
      <c r="AJ54072" s="23"/>
      <c r="HH54072"/>
      <c r="IW54072" s="36"/>
      <c r="JI54072"/>
      <c r="JJ54072"/>
      <c r="KX54072" s="23"/>
      <c r="KY54072" s="23"/>
    </row>
    <row r="54073" spans="36:311" x14ac:dyDescent="0.2">
      <c r="AJ54073" s="23"/>
      <c r="HH54073"/>
      <c r="IW54073" s="36"/>
      <c r="JI54073"/>
      <c r="JJ54073"/>
      <c r="KX54073" s="23"/>
      <c r="KY54073" s="23"/>
    </row>
    <row r="54074" spans="36:311" x14ac:dyDescent="0.2">
      <c r="AJ54074" s="23"/>
      <c r="HH54074"/>
      <c r="IW54074" s="36"/>
      <c r="JI54074"/>
      <c r="JJ54074"/>
      <c r="KX54074" s="23"/>
      <c r="KY54074" s="23"/>
    </row>
    <row r="54075" spans="36:311" x14ac:dyDescent="0.2">
      <c r="AJ54075" s="23"/>
      <c r="HH54075"/>
      <c r="IW54075" s="36"/>
      <c r="JI54075"/>
      <c r="JJ54075"/>
      <c r="KX54075" s="23"/>
      <c r="KY54075" s="23"/>
    </row>
    <row r="54076" spans="36:311" x14ac:dyDescent="0.2">
      <c r="AJ54076" s="23"/>
      <c r="HH54076"/>
      <c r="IW54076" s="36"/>
      <c r="JI54076"/>
      <c r="JJ54076"/>
      <c r="KX54076" s="23"/>
      <c r="KY54076" s="23"/>
    </row>
    <row r="54077" spans="36:311" x14ac:dyDescent="0.2">
      <c r="AJ54077" s="23"/>
      <c r="HH54077"/>
      <c r="IW54077" s="36"/>
      <c r="JI54077"/>
      <c r="JJ54077"/>
      <c r="KX54077" s="23"/>
      <c r="KY54077" s="23"/>
    </row>
    <row r="54078" spans="36:311" x14ac:dyDescent="0.2">
      <c r="AJ54078" s="23"/>
      <c r="HH54078"/>
      <c r="IW54078" s="36"/>
      <c r="JI54078"/>
      <c r="JJ54078"/>
      <c r="KX54078" s="23"/>
      <c r="KY54078" s="23"/>
    </row>
    <row r="54079" spans="36:311" x14ac:dyDescent="0.2">
      <c r="AJ54079" s="23"/>
      <c r="HH54079"/>
      <c r="IW54079" s="36"/>
      <c r="JI54079"/>
      <c r="JJ54079"/>
      <c r="KX54079" s="23"/>
      <c r="KY54079" s="23"/>
    </row>
    <row r="54080" spans="36:311" x14ac:dyDescent="0.2">
      <c r="AJ54080" s="23"/>
      <c r="HH54080"/>
      <c r="IW54080" s="36"/>
      <c r="JI54080"/>
      <c r="JJ54080"/>
      <c r="KX54080" s="23"/>
      <c r="KY54080" s="23"/>
    </row>
    <row r="54081" spans="36:311" x14ac:dyDescent="0.2">
      <c r="AJ54081" s="23"/>
      <c r="HH54081"/>
      <c r="IW54081" s="36"/>
      <c r="JI54081"/>
      <c r="JJ54081"/>
      <c r="KX54081" s="23"/>
      <c r="KY54081" s="23"/>
    </row>
    <row r="54082" spans="36:311" x14ac:dyDescent="0.2">
      <c r="AJ54082" s="23"/>
      <c r="HH54082"/>
      <c r="IW54082" s="36"/>
      <c r="JI54082"/>
      <c r="JJ54082"/>
      <c r="KX54082" s="23"/>
      <c r="KY54082" s="23"/>
    </row>
    <row r="54083" spans="36:311" x14ac:dyDescent="0.2">
      <c r="AJ54083" s="23"/>
      <c r="HH54083"/>
      <c r="IW54083" s="36"/>
      <c r="JI54083"/>
      <c r="JJ54083"/>
      <c r="KX54083" s="23"/>
      <c r="KY54083" s="23"/>
    </row>
    <row r="54084" spans="36:311" x14ac:dyDescent="0.2">
      <c r="AJ54084" s="23"/>
      <c r="HH54084"/>
      <c r="IW54084" s="36"/>
      <c r="JI54084"/>
      <c r="JJ54084"/>
      <c r="KX54084" s="23"/>
      <c r="KY54084" s="23"/>
    </row>
    <row r="54085" spans="36:311" x14ac:dyDescent="0.2">
      <c r="AJ54085" s="23"/>
      <c r="HH54085"/>
      <c r="IW54085" s="36"/>
      <c r="JI54085"/>
      <c r="JJ54085"/>
      <c r="KX54085" s="23"/>
      <c r="KY54085" s="23"/>
    </row>
    <row r="54086" spans="36:311" x14ac:dyDescent="0.2">
      <c r="AJ54086" s="23"/>
      <c r="HH54086"/>
      <c r="IW54086" s="36"/>
      <c r="JI54086"/>
      <c r="JJ54086"/>
      <c r="KX54086" s="23"/>
      <c r="KY54086" s="23"/>
    </row>
    <row r="54087" spans="36:311" x14ac:dyDescent="0.2">
      <c r="AJ54087" s="23"/>
      <c r="HH54087"/>
      <c r="IW54087" s="36"/>
      <c r="JI54087"/>
      <c r="JJ54087"/>
      <c r="KX54087" s="23"/>
      <c r="KY54087" s="23"/>
    </row>
    <row r="54088" spans="36:311" x14ac:dyDescent="0.2">
      <c r="AJ54088" s="23"/>
      <c r="HH54088"/>
      <c r="IW54088" s="36"/>
      <c r="JI54088"/>
      <c r="JJ54088"/>
      <c r="KX54088" s="23"/>
      <c r="KY54088" s="23"/>
    </row>
    <row r="54089" spans="36:311" x14ac:dyDescent="0.2">
      <c r="AJ54089" s="23"/>
      <c r="HH54089"/>
      <c r="IW54089" s="36"/>
      <c r="JI54089"/>
      <c r="JJ54089"/>
      <c r="KX54089" s="23"/>
      <c r="KY54089" s="23"/>
    </row>
    <row r="54090" spans="36:311" x14ac:dyDescent="0.2">
      <c r="AJ54090" s="23"/>
      <c r="HH54090"/>
      <c r="IW54090" s="36"/>
      <c r="JI54090"/>
      <c r="JJ54090"/>
      <c r="KX54090" s="23"/>
      <c r="KY54090" s="23"/>
    </row>
    <row r="54091" spans="36:311" x14ac:dyDescent="0.2">
      <c r="AJ54091" s="23"/>
      <c r="HH54091"/>
      <c r="IW54091" s="36"/>
      <c r="JI54091"/>
      <c r="JJ54091"/>
      <c r="KX54091" s="23"/>
      <c r="KY54091" s="23"/>
    </row>
    <row r="54092" spans="36:311" x14ac:dyDescent="0.2">
      <c r="AJ54092" s="23"/>
      <c r="HH54092"/>
      <c r="IW54092" s="36"/>
      <c r="JI54092"/>
      <c r="JJ54092"/>
      <c r="KX54092" s="23"/>
      <c r="KY54092" s="23"/>
    </row>
    <row r="54093" spans="36:311" x14ac:dyDescent="0.2">
      <c r="AJ54093" s="23"/>
      <c r="HH54093"/>
      <c r="IW54093" s="36"/>
      <c r="JI54093"/>
      <c r="JJ54093"/>
      <c r="KX54093" s="23"/>
      <c r="KY54093" s="23"/>
    </row>
    <row r="54094" spans="36:311" x14ac:dyDescent="0.2">
      <c r="AJ54094" s="23"/>
      <c r="HH54094"/>
      <c r="IW54094" s="36"/>
      <c r="JI54094"/>
      <c r="JJ54094"/>
      <c r="KX54094" s="23"/>
      <c r="KY54094" s="23"/>
    </row>
    <row r="54095" spans="36:311" x14ac:dyDescent="0.2">
      <c r="AJ54095" s="23"/>
      <c r="HH54095"/>
      <c r="IW54095" s="36"/>
      <c r="JI54095"/>
      <c r="JJ54095"/>
      <c r="KX54095" s="23"/>
      <c r="KY54095" s="23"/>
    </row>
    <row r="54096" spans="36:311" x14ac:dyDescent="0.2">
      <c r="AJ54096" s="23"/>
      <c r="HH54096"/>
      <c r="IW54096" s="36"/>
      <c r="JI54096"/>
      <c r="JJ54096"/>
      <c r="KX54096" s="23"/>
      <c r="KY54096" s="23"/>
    </row>
    <row r="54097" spans="36:311" x14ac:dyDescent="0.2">
      <c r="AJ54097" s="23"/>
      <c r="HH54097"/>
      <c r="IW54097" s="36"/>
      <c r="JI54097"/>
      <c r="JJ54097"/>
      <c r="KX54097" s="23"/>
      <c r="KY54097" s="23"/>
    </row>
    <row r="54098" spans="36:311" x14ac:dyDescent="0.2">
      <c r="AJ54098" s="23"/>
      <c r="HH54098"/>
      <c r="IW54098" s="36"/>
      <c r="JI54098"/>
      <c r="JJ54098"/>
      <c r="KX54098" s="23"/>
      <c r="KY54098" s="23"/>
    </row>
    <row r="54099" spans="36:311" x14ac:dyDescent="0.2">
      <c r="AJ54099" s="23"/>
      <c r="HH54099"/>
      <c r="IW54099" s="36"/>
      <c r="JI54099"/>
      <c r="JJ54099"/>
      <c r="KX54099" s="23"/>
      <c r="KY54099" s="23"/>
    </row>
    <row r="54100" spans="36:311" x14ac:dyDescent="0.2">
      <c r="AJ54100" s="23"/>
      <c r="HH54100"/>
      <c r="IW54100" s="36"/>
      <c r="JI54100"/>
      <c r="JJ54100"/>
      <c r="KX54100" s="23"/>
      <c r="KY54100" s="23"/>
    </row>
    <row r="54101" spans="36:311" x14ac:dyDescent="0.2">
      <c r="AJ54101" s="23"/>
      <c r="HH54101"/>
      <c r="IW54101" s="36"/>
      <c r="JI54101"/>
      <c r="JJ54101"/>
      <c r="KX54101" s="23"/>
      <c r="KY54101" s="23"/>
    </row>
    <row r="54102" spans="36:311" x14ac:dyDescent="0.2">
      <c r="AJ54102" s="23"/>
      <c r="HH54102"/>
      <c r="IW54102" s="36"/>
      <c r="JI54102"/>
      <c r="JJ54102"/>
      <c r="KX54102" s="23"/>
      <c r="KY54102" s="23"/>
    </row>
    <row r="54103" spans="36:311" x14ac:dyDescent="0.2">
      <c r="AJ54103" s="23"/>
      <c r="HH54103"/>
      <c r="IW54103" s="36"/>
      <c r="JI54103"/>
      <c r="JJ54103"/>
      <c r="KX54103" s="23"/>
      <c r="KY54103" s="23"/>
    </row>
    <row r="54104" spans="36:311" x14ac:dyDescent="0.2">
      <c r="AJ54104" s="23"/>
      <c r="HH54104"/>
      <c r="IW54104" s="36"/>
      <c r="JI54104"/>
      <c r="JJ54104"/>
      <c r="KX54104" s="23"/>
      <c r="KY54104" s="23"/>
    </row>
    <row r="54105" spans="36:311" x14ac:dyDescent="0.2">
      <c r="AJ54105" s="23"/>
      <c r="HH54105"/>
      <c r="IW54105" s="36"/>
      <c r="JI54105"/>
      <c r="JJ54105"/>
      <c r="KX54105" s="23"/>
      <c r="KY54105" s="23"/>
    </row>
    <row r="54106" spans="36:311" x14ac:dyDescent="0.2">
      <c r="AJ54106" s="23"/>
      <c r="HH54106"/>
      <c r="IW54106" s="36"/>
      <c r="JI54106"/>
      <c r="JJ54106"/>
      <c r="KX54106" s="23"/>
      <c r="KY54106" s="23"/>
    </row>
    <row r="54107" spans="36:311" x14ac:dyDescent="0.2">
      <c r="AJ54107" s="23"/>
      <c r="HH54107"/>
      <c r="IW54107" s="36"/>
      <c r="JI54107"/>
      <c r="JJ54107"/>
      <c r="KX54107" s="23"/>
      <c r="KY54107" s="23"/>
    </row>
    <row r="54108" spans="36:311" x14ac:dyDescent="0.2">
      <c r="AJ54108" s="23"/>
      <c r="HH54108"/>
      <c r="IW54108" s="36"/>
      <c r="JI54108"/>
      <c r="JJ54108"/>
      <c r="KX54108" s="23"/>
      <c r="KY54108" s="23"/>
    </row>
    <row r="54109" spans="36:311" x14ac:dyDescent="0.2">
      <c r="AJ54109" s="23"/>
      <c r="HH54109"/>
      <c r="IW54109" s="36"/>
      <c r="JI54109"/>
      <c r="JJ54109"/>
      <c r="KX54109" s="23"/>
      <c r="KY54109" s="23"/>
    </row>
    <row r="54110" spans="36:311" x14ac:dyDescent="0.2">
      <c r="AJ54110" s="23"/>
      <c r="HH54110"/>
      <c r="IW54110" s="36"/>
      <c r="JI54110"/>
      <c r="JJ54110"/>
      <c r="KX54110" s="23"/>
      <c r="KY54110" s="23"/>
    </row>
    <row r="54111" spans="36:311" x14ac:dyDescent="0.2">
      <c r="AJ54111" s="23"/>
      <c r="HH54111"/>
      <c r="IW54111" s="36"/>
      <c r="JI54111"/>
      <c r="JJ54111"/>
      <c r="KX54111" s="23"/>
      <c r="KY54111" s="23"/>
    </row>
    <row r="54112" spans="36:311" x14ac:dyDescent="0.2">
      <c r="AJ54112" s="23"/>
      <c r="HH54112"/>
      <c r="IW54112" s="36"/>
      <c r="JI54112"/>
      <c r="JJ54112"/>
      <c r="KX54112" s="23"/>
      <c r="KY54112" s="23"/>
    </row>
    <row r="54113" spans="36:311" x14ac:dyDescent="0.2">
      <c r="AJ54113" s="23"/>
      <c r="HH54113"/>
      <c r="IW54113" s="36"/>
      <c r="JI54113"/>
      <c r="JJ54113"/>
      <c r="KX54113" s="23"/>
      <c r="KY54113" s="23"/>
    </row>
    <row r="54114" spans="36:311" x14ac:dyDescent="0.2">
      <c r="AJ54114" s="23"/>
      <c r="HH54114"/>
      <c r="IW54114" s="36"/>
      <c r="JI54114"/>
      <c r="JJ54114"/>
      <c r="KX54114" s="23"/>
      <c r="KY54114" s="23"/>
    </row>
    <row r="54115" spans="36:311" x14ac:dyDescent="0.2">
      <c r="AJ54115" s="23"/>
      <c r="HH54115"/>
      <c r="IW54115" s="36"/>
      <c r="JI54115"/>
      <c r="JJ54115"/>
      <c r="KX54115" s="23"/>
      <c r="KY54115" s="23"/>
    </row>
    <row r="54116" spans="36:311" x14ac:dyDescent="0.2">
      <c r="AJ54116" s="23"/>
      <c r="HH54116"/>
      <c r="IW54116" s="36"/>
      <c r="JI54116"/>
      <c r="JJ54116"/>
      <c r="KX54116" s="23"/>
      <c r="KY54116" s="23"/>
    </row>
    <row r="54117" spans="36:311" x14ac:dyDescent="0.2">
      <c r="AJ54117" s="23"/>
      <c r="HH54117"/>
      <c r="IW54117" s="36"/>
      <c r="JI54117"/>
      <c r="JJ54117"/>
      <c r="KX54117" s="23"/>
      <c r="KY54117" s="23"/>
    </row>
    <row r="54118" spans="36:311" x14ac:dyDescent="0.2">
      <c r="AJ54118" s="23"/>
      <c r="HH54118"/>
      <c r="IW54118" s="36"/>
      <c r="JI54118"/>
      <c r="JJ54118"/>
      <c r="KX54118" s="23"/>
      <c r="KY54118" s="23"/>
    </row>
    <row r="54119" spans="36:311" x14ac:dyDescent="0.2">
      <c r="AJ54119" s="23"/>
      <c r="HH54119"/>
      <c r="IW54119" s="36"/>
      <c r="JI54119"/>
      <c r="JJ54119"/>
      <c r="KX54119" s="23"/>
      <c r="KY54119" s="23"/>
    </row>
    <row r="54120" spans="36:311" x14ac:dyDescent="0.2">
      <c r="AJ54120" s="23"/>
      <c r="HH54120"/>
      <c r="IW54120" s="36"/>
      <c r="JI54120"/>
      <c r="JJ54120"/>
      <c r="KX54120" s="23"/>
      <c r="KY54120" s="23"/>
    </row>
    <row r="54121" spans="36:311" x14ac:dyDescent="0.2">
      <c r="AJ54121" s="23"/>
      <c r="HH54121"/>
      <c r="IW54121" s="36"/>
      <c r="JI54121"/>
      <c r="JJ54121"/>
      <c r="KX54121" s="23"/>
      <c r="KY54121" s="23"/>
    </row>
    <row r="54122" spans="36:311" x14ac:dyDescent="0.2">
      <c r="AJ54122" s="23"/>
      <c r="HH54122"/>
      <c r="IW54122" s="36"/>
      <c r="JI54122"/>
      <c r="JJ54122"/>
      <c r="KX54122" s="23"/>
      <c r="KY54122" s="23"/>
    </row>
    <row r="54123" spans="36:311" x14ac:dyDescent="0.2">
      <c r="AJ54123" s="23"/>
      <c r="HH54123"/>
      <c r="IW54123" s="36"/>
      <c r="JI54123"/>
      <c r="JJ54123"/>
      <c r="KX54123" s="23"/>
      <c r="KY54123" s="23"/>
    </row>
    <row r="54124" spans="36:311" x14ac:dyDescent="0.2">
      <c r="AJ54124" s="23"/>
      <c r="HH54124"/>
      <c r="IW54124" s="36"/>
      <c r="JI54124"/>
      <c r="JJ54124"/>
      <c r="KX54124" s="23"/>
      <c r="KY54124" s="23"/>
    </row>
    <row r="54125" spans="36:311" x14ac:dyDescent="0.2">
      <c r="AJ54125" s="23"/>
      <c r="HH54125"/>
      <c r="IW54125" s="36"/>
      <c r="JI54125"/>
      <c r="JJ54125"/>
      <c r="KX54125" s="23"/>
      <c r="KY54125" s="23"/>
    </row>
    <row r="54126" spans="36:311" x14ac:dyDescent="0.2">
      <c r="AJ54126" s="23"/>
      <c r="HH54126"/>
      <c r="IW54126" s="36"/>
      <c r="JI54126"/>
      <c r="JJ54126"/>
      <c r="KX54126" s="23"/>
      <c r="KY54126" s="23"/>
    </row>
    <row r="54127" spans="36:311" x14ac:dyDescent="0.2">
      <c r="AJ54127" s="23"/>
      <c r="HH54127"/>
      <c r="IW54127" s="36"/>
      <c r="JI54127"/>
      <c r="JJ54127"/>
      <c r="KX54127" s="23"/>
      <c r="KY54127" s="23"/>
    </row>
    <row r="54128" spans="36:311" x14ac:dyDescent="0.2">
      <c r="AJ54128" s="23"/>
      <c r="HH54128"/>
      <c r="IW54128" s="36"/>
      <c r="JI54128"/>
      <c r="JJ54128"/>
      <c r="KX54128" s="23"/>
      <c r="KY54128" s="23"/>
    </row>
    <row r="54129" spans="36:311" x14ac:dyDescent="0.2">
      <c r="AJ54129" s="23"/>
      <c r="HH54129"/>
      <c r="IW54129" s="36"/>
      <c r="JI54129"/>
      <c r="JJ54129"/>
      <c r="KX54129" s="23"/>
      <c r="KY54129" s="23"/>
    </row>
    <row r="54130" spans="36:311" x14ac:dyDescent="0.2">
      <c r="AJ54130" s="23"/>
      <c r="HH54130"/>
      <c r="IW54130" s="36"/>
      <c r="JI54130"/>
      <c r="JJ54130"/>
      <c r="KX54130" s="23"/>
      <c r="KY54130" s="23"/>
    </row>
    <row r="54131" spans="36:311" x14ac:dyDescent="0.2">
      <c r="AJ54131" s="23"/>
      <c r="HH54131"/>
      <c r="IW54131" s="36"/>
      <c r="JI54131"/>
      <c r="JJ54131"/>
      <c r="KX54131" s="23"/>
      <c r="KY54131" s="23"/>
    </row>
    <row r="54132" spans="36:311" x14ac:dyDescent="0.2">
      <c r="AJ54132" s="23"/>
      <c r="HH54132"/>
      <c r="IW54132" s="36"/>
      <c r="JI54132"/>
      <c r="JJ54132"/>
      <c r="KX54132" s="23"/>
      <c r="KY54132" s="23"/>
    </row>
    <row r="54133" spans="36:311" x14ac:dyDescent="0.2">
      <c r="AJ54133" s="23"/>
      <c r="HH54133"/>
      <c r="IW54133" s="36"/>
      <c r="JI54133"/>
      <c r="JJ54133"/>
      <c r="KX54133" s="23"/>
      <c r="KY54133" s="23"/>
    </row>
    <row r="54134" spans="36:311" x14ac:dyDescent="0.2">
      <c r="AJ54134" s="23"/>
      <c r="HH54134"/>
      <c r="IW54134" s="36"/>
      <c r="JI54134"/>
      <c r="JJ54134"/>
      <c r="KX54134" s="23"/>
      <c r="KY54134" s="23"/>
    </row>
    <row r="54135" spans="36:311" x14ac:dyDescent="0.2">
      <c r="AJ54135" s="23"/>
      <c r="HH54135"/>
      <c r="IW54135" s="36"/>
      <c r="JI54135"/>
      <c r="JJ54135"/>
      <c r="KX54135" s="23"/>
      <c r="KY54135" s="23"/>
    </row>
    <row r="54136" spans="36:311" x14ac:dyDescent="0.2">
      <c r="AJ54136" s="23"/>
      <c r="HH54136"/>
      <c r="IW54136" s="36"/>
      <c r="JI54136"/>
      <c r="JJ54136"/>
      <c r="KX54136" s="23"/>
      <c r="KY54136" s="23"/>
    </row>
    <row r="54137" spans="36:311" x14ac:dyDescent="0.2">
      <c r="AJ54137" s="23"/>
      <c r="HH54137"/>
      <c r="IW54137" s="36"/>
      <c r="JI54137"/>
      <c r="JJ54137"/>
      <c r="KX54137" s="23"/>
      <c r="KY54137" s="23"/>
    </row>
    <row r="54138" spans="36:311" x14ac:dyDescent="0.2">
      <c r="AJ54138" s="23"/>
      <c r="HH54138"/>
      <c r="IW54138" s="36"/>
      <c r="JI54138"/>
      <c r="JJ54138"/>
      <c r="KX54138" s="23"/>
      <c r="KY54138" s="23"/>
    </row>
    <row r="54139" spans="36:311" x14ac:dyDescent="0.2">
      <c r="AJ54139" s="23"/>
      <c r="HH54139"/>
      <c r="IW54139" s="36"/>
      <c r="JI54139"/>
      <c r="JJ54139"/>
      <c r="KX54139" s="23"/>
      <c r="KY54139" s="23"/>
    </row>
    <row r="54140" spans="36:311" x14ac:dyDescent="0.2">
      <c r="AJ54140" s="23"/>
      <c r="HH54140"/>
      <c r="IW54140" s="36"/>
      <c r="JI54140"/>
      <c r="JJ54140"/>
      <c r="KX54140" s="23"/>
      <c r="KY54140" s="23"/>
    </row>
    <row r="54141" spans="36:311" x14ac:dyDescent="0.2">
      <c r="AJ54141" s="23"/>
      <c r="HH54141"/>
      <c r="IW54141" s="36"/>
      <c r="JI54141"/>
      <c r="JJ54141"/>
      <c r="KX54141" s="23"/>
      <c r="KY54141" s="23"/>
    </row>
    <row r="54142" spans="36:311" x14ac:dyDescent="0.2">
      <c r="AJ54142" s="23"/>
      <c r="HH54142"/>
      <c r="IW54142" s="36"/>
      <c r="JI54142"/>
      <c r="JJ54142"/>
      <c r="KX54142" s="23"/>
      <c r="KY54142" s="23"/>
    </row>
    <row r="54143" spans="36:311" x14ac:dyDescent="0.2">
      <c r="AJ54143" s="23"/>
      <c r="HH54143"/>
      <c r="IW54143" s="36"/>
      <c r="JI54143"/>
      <c r="JJ54143"/>
      <c r="KX54143" s="23"/>
      <c r="KY54143" s="23"/>
    </row>
    <row r="54144" spans="36:311" x14ac:dyDescent="0.2">
      <c r="AJ54144" s="23"/>
      <c r="HH54144"/>
      <c r="IW54144" s="36"/>
      <c r="JI54144"/>
      <c r="JJ54144"/>
      <c r="KX54144" s="23"/>
      <c r="KY54144" s="23"/>
    </row>
    <row r="54145" spans="36:311" x14ac:dyDescent="0.2">
      <c r="AJ54145" s="23"/>
      <c r="HH54145"/>
      <c r="IW54145" s="36"/>
      <c r="JI54145"/>
      <c r="JJ54145"/>
      <c r="KX54145" s="23"/>
      <c r="KY54145" s="23"/>
    </row>
    <row r="54146" spans="36:311" x14ac:dyDescent="0.2">
      <c r="AJ54146" s="23"/>
      <c r="HH54146"/>
      <c r="IW54146" s="36"/>
      <c r="JI54146"/>
      <c r="JJ54146"/>
      <c r="KX54146" s="23"/>
      <c r="KY54146" s="23"/>
    </row>
    <row r="54147" spans="36:311" x14ac:dyDescent="0.2">
      <c r="AJ54147" s="23"/>
      <c r="HH54147"/>
      <c r="IW54147" s="36"/>
      <c r="JI54147"/>
      <c r="JJ54147"/>
      <c r="KX54147" s="23"/>
      <c r="KY54147" s="23"/>
    </row>
    <row r="54148" spans="36:311" x14ac:dyDescent="0.2">
      <c r="AJ54148" s="23"/>
      <c r="HH54148"/>
      <c r="IW54148" s="36"/>
      <c r="JI54148"/>
      <c r="JJ54148"/>
      <c r="KX54148" s="23"/>
      <c r="KY54148" s="23"/>
    </row>
    <row r="54149" spans="36:311" x14ac:dyDescent="0.2">
      <c r="AJ54149" s="23"/>
      <c r="HH54149"/>
      <c r="IW54149" s="36"/>
      <c r="JI54149"/>
      <c r="JJ54149"/>
      <c r="KX54149" s="23"/>
      <c r="KY54149" s="23"/>
    </row>
    <row r="54150" spans="36:311" x14ac:dyDescent="0.2">
      <c r="AJ54150" s="23"/>
      <c r="HH54150"/>
      <c r="IW54150" s="36"/>
      <c r="JI54150"/>
      <c r="JJ54150"/>
      <c r="KX54150" s="23"/>
      <c r="KY54150" s="23"/>
    </row>
    <row r="54151" spans="36:311" x14ac:dyDescent="0.2">
      <c r="AJ54151" s="23"/>
      <c r="HH54151"/>
      <c r="IW54151" s="36"/>
      <c r="JI54151"/>
      <c r="JJ54151"/>
      <c r="KX54151" s="23"/>
      <c r="KY54151" s="23"/>
    </row>
    <row r="54152" spans="36:311" x14ac:dyDescent="0.2">
      <c r="AJ54152" s="23"/>
      <c r="HH54152"/>
      <c r="IW54152" s="36"/>
      <c r="JI54152"/>
      <c r="JJ54152"/>
      <c r="KX54152" s="23"/>
      <c r="KY54152" s="23"/>
    </row>
    <row r="54153" spans="36:311" x14ac:dyDescent="0.2">
      <c r="AJ54153" s="23"/>
      <c r="HH54153"/>
      <c r="IW54153" s="36"/>
      <c r="JI54153"/>
      <c r="JJ54153"/>
      <c r="KX54153" s="23"/>
      <c r="KY54153" s="23"/>
    </row>
    <row r="54154" spans="36:311" x14ac:dyDescent="0.2">
      <c r="AJ54154" s="23"/>
      <c r="HH54154"/>
      <c r="IW54154" s="36"/>
      <c r="JI54154"/>
      <c r="JJ54154"/>
      <c r="KX54154" s="23"/>
      <c r="KY54154" s="23"/>
    </row>
    <row r="54155" spans="36:311" x14ac:dyDescent="0.2">
      <c r="AJ54155" s="23"/>
      <c r="HH54155"/>
      <c r="IW54155" s="36"/>
      <c r="JI54155"/>
      <c r="JJ54155"/>
      <c r="KX54155" s="23"/>
      <c r="KY54155" s="23"/>
    </row>
    <row r="54156" spans="36:311" x14ac:dyDescent="0.2">
      <c r="AJ54156" s="23"/>
      <c r="HH54156"/>
      <c r="IW54156" s="36"/>
      <c r="JI54156"/>
      <c r="JJ54156"/>
      <c r="KX54156" s="23"/>
      <c r="KY54156" s="23"/>
    </row>
    <row r="54157" spans="36:311" x14ac:dyDescent="0.2">
      <c r="AJ54157" s="23"/>
      <c r="HH54157"/>
      <c r="IW54157" s="36"/>
      <c r="JI54157"/>
      <c r="JJ54157"/>
      <c r="KX54157" s="23"/>
      <c r="KY54157" s="23"/>
    </row>
    <row r="54158" spans="36:311" x14ac:dyDescent="0.2">
      <c r="AJ54158" s="23"/>
      <c r="HH54158"/>
      <c r="IW54158" s="36"/>
      <c r="JI54158"/>
      <c r="JJ54158"/>
      <c r="KX54158" s="23"/>
      <c r="KY54158" s="23"/>
    </row>
    <row r="54159" spans="36:311" x14ac:dyDescent="0.2">
      <c r="AJ54159" s="23"/>
      <c r="HH54159"/>
      <c r="IW54159" s="36"/>
      <c r="JI54159"/>
      <c r="JJ54159"/>
      <c r="KX54159" s="23"/>
      <c r="KY54159" s="23"/>
    </row>
    <row r="54160" spans="36:311" x14ac:dyDescent="0.2">
      <c r="AJ54160" s="23"/>
      <c r="HH54160"/>
      <c r="IW54160" s="36"/>
      <c r="JI54160"/>
      <c r="JJ54160"/>
      <c r="KX54160" s="23"/>
      <c r="KY54160" s="23"/>
    </row>
    <row r="54161" spans="36:311" x14ac:dyDescent="0.2">
      <c r="AJ54161" s="23"/>
      <c r="HH54161"/>
      <c r="IW54161" s="36"/>
      <c r="JI54161"/>
      <c r="JJ54161"/>
      <c r="KX54161" s="23"/>
      <c r="KY54161" s="23"/>
    </row>
    <row r="54162" spans="36:311" x14ac:dyDescent="0.2">
      <c r="AJ54162" s="23"/>
      <c r="HH54162"/>
      <c r="IW54162" s="36"/>
      <c r="JI54162"/>
      <c r="JJ54162"/>
      <c r="KX54162" s="23"/>
      <c r="KY54162" s="23"/>
    </row>
    <row r="54163" spans="36:311" x14ac:dyDescent="0.2">
      <c r="AJ54163" s="23"/>
      <c r="HH54163"/>
      <c r="IW54163" s="36"/>
      <c r="JI54163"/>
      <c r="JJ54163"/>
      <c r="KX54163" s="23"/>
      <c r="KY54163" s="23"/>
    </row>
    <row r="54164" spans="36:311" x14ac:dyDescent="0.2">
      <c r="AJ54164" s="23"/>
      <c r="HH54164"/>
      <c r="IW54164" s="36"/>
      <c r="JI54164"/>
      <c r="JJ54164"/>
      <c r="KX54164" s="23"/>
      <c r="KY54164" s="23"/>
    </row>
    <row r="54165" spans="36:311" x14ac:dyDescent="0.2">
      <c r="AJ54165" s="23"/>
      <c r="HH54165"/>
      <c r="IW54165" s="36"/>
      <c r="JI54165"/>
      <c r="JJ54165"/>
      <c r="KX54165" s="23"/>
      <c r="KY54165" s="23"/>
    </row>
    <row r="54166" spans="36:311" x14ac:dyDescent="0.2">
      <c r="AJ54166" s="23"/>
      <c r="HH54166"/>
      <c r="IW54166" s="36"/>
      <c r="JI54166"/>
      <c r="JJ54166"/>
      <c r="KX54166" s="23"/>
      <c r="KY54166" s="23"/>
    </row>
    <row r="54167" spans="36:311" x14ac:dyDescent="0.2">
      <c r="AJ54167" s="23"/>
      <c r="HH54167"/>
      <c r="IW54167" s="36"/>
      <c r="JI54167"/>
      <c r="JJ54167"/>
      <c r="KX54167" s="23"/>
      <c r="KY54167" s="23"/>
    </row>
    <row r="54168" spans="36:311" x14ac:dyDescent="0.2">
      <c r="AJ54168" s="23"/>
      <c r="HH54168"/>
      <c r="IW54168" s="36"/>
      <c r="JI54168"/>
      <c r="JJ54168"/>
      <c r="KX54168" s="23"/>
      <c r="KY54168" s="23"/>
    </row>
    <row r="54169" spans="36:311" x14ac:dyDescent="0.2">
      <c r="AJ54169" s="23"/>
      <c r="HH54169"/>
      <c r="IW54169" s="36"/>
      <c r="JI54169"/>
      <c r="JJ54169"/>
      <c r="KX54169" s="23"/>
      <c r="KY54169" s="23"/>
    </row>
    <row r="54170" spans="36:311" x14ac:dyDescent="0.2">
      <c r="AJ54170" s="23"/>
      <c r="HH54170"/>
      <c r="IW54170" s="36"/>
      <c r="JI54170"/>
      <c r="JJ54170"/>
      <c r="KX54170" s="23"/>
      <c r="KY54170" s="23"/>
    </row>
    <row r="54171" spans="36:311" x14ac:dyDescent="0.2">
      <c r="AJ54171" s="23"/>
      <c r="HH54171"/>
      <c r="IW54171" s="36"/>
      <c r="JI54171"/>
      <c r="JJ54171"/>
      <c r="KX54171" s="23"/>
      <c r="KY54171" s="23"/>
    </row>
    <row r="54172" spans="36:311" x14ac:dyDescent="0.2">
      <c r="AJ54172" s="23"/>
      <c r="HH54172"/>
      <c r="IW54172" s="36"/>
      <c r="JI54172"/>
      <c r="JJ54172"/>
      <c r="KX54172" s="23"/>
      <c r="KY54172" s="23"/>
    </row>
    <row r="54173" spans="36:311" x14ac:dyDescent="0.2">
      <c r="AJ54173" s="23"/>
      <c r="HH54173"/>
      <c r="IW54173" s="36"/>
      <c r="JI54173"/>
      <c r="JJ54173"/>
      <c r="KX54173" s="23"/>
      <c r="KY54173" s="23"/>
    </row>
    <row r="54174" spans="36:311" x14ac:dyDescent="0.2">
      <c r="AJ54174" s="23"/>
      <c r="HH54174"/>
      <c r="IW54174" s="36"/>
      <c r="JI54174"/>
      <c r="JJ54174"/>
      <c r="KX54174" s="23"/>
      <c r="KY54174" s="23"/>
    </row>
    <row r="54175" spans="36:311" x14ac:dyDescent="0.2">
      <c r="AJ54175" s="23"/>
      <c r="HH54175"/>
      <c r="IW54175" s="36"/>
      <c r="JI54175"/>
      <c r="JJ54175"/>
      <c r="KX54175" s="23"/>
      <c r="KY54175" s="23"/>
    </row>
    <row r="54176" spans="36:311" x14ac:dyDescent="0.2">
      <c r="AJ54176" s="23"/>
      <c r="HH54176"/>
      <c r="IW54176" s="36"/>
      <c r="JI54176"/>
      <c r="JJ54176"/>
      <c r="KX54176" s="23"/>
      <c r="KY54176" s="23"/>
    </row>
    <row r="54177" spans="36:311" x14ac:dyDescent="0.2">
      <c r="AJ54177" s="23"/>
      <c r="HH54177"/>
      <c r="IW54177" s="36"/>
      <c r="JI54177"/>
      <c r="JJ54177"/>
      <c r="KX54177" s="23"/>
      <c r="KY54177" s="23"/>
    </row>
    <row r="54178" spans="36:311" x14ac:dyDescent="0.2">
      <c r="AJ54178" s="23"/>
      <c r="HH54178"/>
      <c r="IW54178" s="36"/>
      <c r="JI54178"/>
      <c r="JJ54178"/>
      <c r="KX54178" s="23"/>
      <c r="KY54178" s="23"/>
    </row>
    <row r="54179" spans="36:311" x14ac:dyDescent="0.2">
      <c r="AJ54179" s="23"/>
      <c r="HH54179"/>
      <c r="IW54179" s="36"/>
      <c r="JI54179"/>
      <c r="JJ54179"/>
      <c r="KX54179" s="23"/>
      <c r="KY54179" s="23"/>
    </row>
    <row r="54180" spans="36:311" x14ac:dyDescent="0.2">
      <c r="AJ54180" s="23"/>
      <c r="HH54180"/>
      <c r="IW54180" s="36"/>
      <c r="JI54180"/>
      <c r="JJ54180"/>
      <c r="KX54180" s="23"/>
      <c r="KY54180" s="23"/>
    </row>
    <row r="54181" spans="36:311" x14ac:dyDescent="0.2">
      <c r="AJ54181" s="23"/>
      <c r="HH54181"/>
      <c r="IW54181" s="36"/>
      <c r="JI54181"/>
      <c r="JJ54181"/>
      <c r="KX54181" s="23"/>
      <c r="KY54181" s="23"/>
    </row>
    <row r="54182" spans="36:311" x14ac:dyDescent="0.2">
      <c r="AJ54182" s="23"/>
      <c r="HH54182"/>
      <c r="IW54182" s="36"/>
      <c r="JI54182"/>
      <c r="JJ54182"/>
      <c r="KX54182" s="23"/>
      <c r="KY54182" s="23"/>
    </row>
    <row r="54183" spans="36:311" x14ac:dyDescent="0.2">
      <c r="AJ54183" s="23"/>
      <c r="HH54183"/>
      <c r="IW54183" s="36"/>
      <c r="JI54183"/>
      <c r="JJ54183"/>
      <c r="KX54183" s="23"/>
      <c r="KY54183" s="23"/>
    </row>
    <row r="54184" spans="36:311" x14ac:dyDescent="0.2">
      <c r="AJ54184" s="23"/>
      <c r="HH54184"/>
      <c r="IW54184" s="36"/>
      <c r="JI54184"/>
      <c r="JJ54184"/>
      <c r="KX54184" s="23"/>
      <c r="KY54184" s="23"/>
    </row>
    <row r="54185" spans="36:311" x14ac:dyDescent="0.2">
      <c r="AJ54185" s="23"/>
      <c r="HH54185"/>
      <c r="IW54185" s="36"/>
      <c r="JI54185"/>
      <c r="JJ54185"/>
      <c r="KX54185" s="23"/>
      <c r="KY54185" s="23"/>
    </row>
    <row r="54186" spans="36:311" x14ac:dyDescent="0.2">
      <c r="AJ54186" s="23"/>
      <c r="HH54186"/>
      <c r="IW54186" s="36"/>
      <c r="JI54186"/>
      <c r="JJ54186"/>
      <c r="KX54186" s="23"/>
      <c r="KY54186" s="23"/>
    </row>
    <row r="54187" spans="36:311" x14ac:dyDescent="0.2">
      <c r="AJ54187" s="23"/>
      <c r="HH54187"/>
      <c r="IW54187" s="36"/>
      <c r="JI54187"/>
      <c r="JJ54187"/>
      <c r="KX54187" s="23"/>
      <c r="KY54187" s="23"/>
    </row>
    <row r="54188" spans="36:311" x14ac:dyDescent="0.2">
      <c r="AJ54188" s="23"/>
      <c r="HH54188"/>
      <c r="IW54188" s="36"/>
      <c r="JI54188"/>
      <c r="JJ54188"/>
      <c r="KX54188" s="23"/>
      <c r="KY54188" s="23"/>
    </row>
    <row r="54189" spans="36:311" x14ac:dyDescent="0.2">
      <c r="AJ54189" s="23"/>
      <c r="HH54189"/>
      <c r="IW54189" s="36"/>
      <c r="JI54189"/>
      <c r="JJ54189"/>
      <c r="KX54189" s="23"/>
      <c r="KY54189" s="23"/>
    </row>
    <row r="54190" spans="36:311" x14ac:dyDescent="0.2">
      <c r="AJ54190" s="23"/>
      <c r="HH54190"/>
      <c r="IW54190" s="36"/>
      <c r="JI54190"/>
      <c r="JJ54190"/>
      <c r="KX54190" s="23"/>
      <c r="KY54190" s="23"/>
    </row>
    <row r="54191" spans="36:311" x14ac:dyDescent="0.2">
      <c r="AJ54191" s="23"/>
      <c r="HH54191"/>
      <c r="IW54191" s="36"/>
      <c r="JI54191"/>
      <c r="JJ54191"/>
      <c r="KX54191" s="23"/>
      <c r="KY54191" s="23"/>
    </row>
    <row r="54192" spans="36:311" x14ac:dyDescent="0.2">
      <c r="AJ54192" s="23"/>
      <c r="HH54192"/>
      <c r="IW54192" s="36"/>
      <c r="JI54192"/>
      <c r="JJ54192"/>
      <c r="KX54192" s="23"/>
      <c r="KY54192" s="23"/>
    </row>
    <row r="54193" spans="36:311" x14ac:dyDescent="0.2">
      <c r="AJ54193" s="23"/>
      <c r="HH54193"/>
      <c r="IW54193" s="36"/>
      <c r="JI54193"/>
      <c r="JJ54193"/>
      <c r="KX54193" s="23"/>
      <c r="KY54193" s="23"/>
    </row>
    <row r="54194" spans="36:311" x14ac:dyDescent="0.2">
      <c r="AJ54194" s="23"/>
      <c r="HH54194"/>
      <c r="IW54194" s="36"/>
      <c r="JI54194"/>
      <c r="JJ54194"/>
      <c r="KX54194" s="23"/>
      <c r="KY54194" s="23"/>
    </row>
    <row r="54195" spans="36:311" x14ac:dyDescent="0.2">
      <c r="AJ54195" s="23"/>
      <c r="HH54195"/>
      <c r="IW54195" s="36"/>
      <c r="JI54195"/>
      <c r="JJ54195"/>
      <c r="KX54195" s="23"/>
      <c r="KY54195" s="23"/>
    </row>
    <row r="54196" spans="36:311" x14ac:dyDescent="0.2">
      <c r="AJ54196" s="23"/>
      <c r="HH54196"/>
      <c r="IW54196" s="36"/>
      <c r="JI54196"/>
      <c r="JJ54196"/>
      <c r="KX54196" s="23"/>
      <c r="KY54196" s="23"/>
    </row>
    <row r="54197" spans="36:311" x14ac:dyDescent="0.2">
      <c r="AJ54197" s="23"/>
      <c r="HH54197"/>
      <c r="IW54197" s="36"/>
      <c r="JI54197"/>
      <c r="JJ54197"/>
      <c r="KX54197" s="23"/>
      <c r="KY54197" s="23"/>
    </row>
    <row r="54198" spans="36:311" x14ac:dyDescent="0.2">
      <c r="AJ54198" s="23"/>
      <c r="HH54198"/>
      <c r="IW54198" s="36"/>
      <c r="JI54198"/>
      <c r="JJ54198"/>
      <c r="KX54198" s="23"/>
      <c r="KY54198" s="23"/>
    </row>
    <row r="54199" spans="36:311" x14ac:dyDescent="0.2">
      <c r="AJ54199" s="23"/>
      <c r="HH54199"/>
      <c r="IW54199" s="36"/>
      <c r="JI54199"/>
      <c r="JJ54199"/>
      <c r="KX54199" s="23"/>
      <c r="KY54199" s="23"/>
    </row>
    <row r="54200" spans="36:311" x14ac:dyDescent="0.2">
      <c r="AJ54200" s="23"/>
      <c r="HH54200"/>
      <c r="IW54200" s="36"/>
      <c r="JI54200"/>
      <c r="JJ54200"/>
      <c r="KX54200" s="23"/>
      <c r="KY54200" s="23"/>
    </row>
    <row r="54201" spans="36:311" x14ac:dyDescent="0.2">
      <c r="AJ54201" s="23"/>
      <c r="HH54201"/>
      <c r="IW54201" s="36"/>
      <c r="JI54201"/>
      <c r="JJ54201"/>
      <c r="KX54201" s="23"/>
      <c r="KY54201" s="23"/>
    </row>
    <row r="54202" spans="36:311" x14ac:dyDescent="0.2">
      <c r="AJ54202" s="23"/>
      <c r="HH54202"/>
      <c r="IW54202" s="36"/>
      <c r="JI54202"/>
      <c r="JJ54202"/>
      <c r="KX54202" s="23"/>
      <c r="KY54202" s="23"/>
    </row>
    <row r="54203" spans="36:311" x14ac:dyDescent="0.2">
      <c r="AJ54203" s="23"/>
      <c r="HH54203"/>
      <c r="IW54203" s="36"/>
      <c r="JI54203"/>
      <c r="JJ54203"/>
      <c r="KX54203" s="23"/>
      <c r="KY54203" s="23"/>
    </row>
    <row r="54204" spans="36:311" x14ac:dyDescent="0.2">
      <c r="AJ54204" s="23"/>
      <c r="HH54204"/>
      <c r="IW54204" s="36"/>
      <c r="JI54204"/>
      <c r="JJ54204"/>
      <c r="KX54204" s="23"/>
      <c r="KY54204" s="23"/>
    </row>
    <row r="54205" spans="36:311" x14ac:dyDescent="0.2">
      <c r="AJ54205" s="23"/>
      <c r="HH54205"/>
      <c r="IW54205" s="36"/>
      <c r="JI54205"/>
      <c r="JJ54205"/>
      <c r="KX54205" s="23"/>
      <c r="KY54205" s="23"/>
    </row>
    <row r="54206" spans="36:311" x14ac:dyDescent="0.2">
      <c r="AJ54206" s="23"/>
      <c r="HH54206"/>
      <c r="IW54206" s="36"/>
      <c r="JI54206"/>
      <c r="JJ54206"/>
      <c r="KX54206" s="23"/>
      <c r="KY54206" s="23"/>
    </row>
    <row r="54207" spans="36:311" x14ac:dyDescent="0.2">
      <c r="AJ54207" s="23"/>
      <c r="HH54207"/>
      <c r="IW54207" s="36"/>
      <c r="JI54207"/>
      <c r="JJ54207"/>
      <c r="KX54207" s="23"/>
      <c r="KY54207" s="23"/>
    </row>
    <row r="54208" spans="36:311" x14ac:dyDescent="0.2">
      <c r="AJ54208" s="23"/>
      <c r="HH54208"/>
      <c r="IW54208" s="36"/>
      <c r="JI54208"/>
      <c r="JJ54208"/>
      <c r="KX54208" s="23"/>
      <c r="KY54208" s="23"/>
    </row>
    <row r="54209" spans="36:311" x14ac:dyDescent="0.2">
      <c r="AJ54209" s="23"/>
      <c r="HH54209"/>
      <c r="IW54209" s="36"/>
      <c r="JI54209"/>
      <c r="JJ54209"/>
      <c r="KX54209" s="23"/>
      <c r="KY54209" s="23"/>
    </row>
    <row r="54210" spans="36:311" x14ac:dyDescent="0.2">
      <c r="AJ54210" s="23"/>
      <c r="HH54210"/>
      <c r="IW54210" s="36"/>
      <c r="JI54210"/>
      <c r="JJ54210"/>
      <c r="KX54210" s="23"/>
      <c r="KY54210" s="23"/>
    </row>
    <row r="54211" spans="36:311" x14ac:dyDescent="0.2">
      <c r="AJ54211" s="23"/>
      <c r="HH54211"/>
      <c r="IW54211" s="36"/>
      <c r="JI54211"/>
      <c r="JJ54211"/>
      <c r="KX54211" s="23"/>
      <c r="KY54211" s="23"/>
    </row>
    <row r="54212" spans="36:311" x14ac:dyDescent="0.2">
      <c r="AJ54212" s="23"/>
      <c r="HH54212"/>
      <c r="IW54212" s="36"/>
      <c r="JI54212"/>
      <c r="JJ54212"/>
      <c r="KX54212" s="23"/>
      <c r="KY54212" s="23"/>
    </row>
    <row r="54213" spans="36:311" x14ac:dyDescent="0.2">
      <c r="AJ54213" s="23"/>
      <c r="HH54213"/>
      <c r="IW54213" s="36"/>
      <c r="JI54213"/>
      <c r="JJ54213"/>
      <c r="KX54213" s="23"/>
      <c r="KY54213" s="23"/>
    </row>
    <row r="54214" spans="36:311" x14ac:dyDescent="0.2">
      <c r="AJ54214" s="23"/>
      <c r="HH54214"/>
      <c r="IW54214" s="36"/>
      <c r="JI54214"/>
      <c r="JJ54214"/>
      <c r="KX54214" s="23"/>
      <c r="KY54214" s="23"/>
    </row>
    <row r="54215" spans="36:311" x14ac:dyDescent="0.2">
      <c r="AJ54215" s="23"/>
      <c r="HH54215"/>
      <c r="IW54215" s="36"/>
      <c r="JI54215"/>
      <c r="JJ54215"/>
      <c r="KX54215" s="23"/>
      <c r="KY54215" s="23"/>
    </row>
    <row r="54216" spans="36:311" x14ac:dyDescent="0.2">
      <c r="AJ54216" s="23"/>
      <c r="HH54216"/>
      <c r="IW54216" s="36"/>
      <c r="JI54216"/>
      <c r="JJ54216"/>
      <c r="KX54216" s="23"/>
      <c r="KY54216" s="23"/>
    </row>
    <row r="54217" spans="36:311" x14ac:dyDescent="0.2">
      <c r="AJ54217" s="23"/>
      <c r="HH54217"/>
      <c r="IW54217" s="36"/>
      <c r="JI54217"/>
      <c r="JJ54217"/>
      <c r="KX54217" s="23"/>
      <c r="KY54217" s="23"/>
    </row>
    <row r="54218" spans="36:311" x14ac:dyDescent="0.2">
      <c r="AJ54218" s="23"/>
      <c r="HH54218"/>
      <c r="IW54218" s="36"/>
      <c r="JI54218"/>
      <c r="JJ54218"/>
      <c r="KX54218" s="23"/>
      <c r="KY54218" s="23"/>
    </row>
    <row r="54219" spans="36:311" x14ac:dyDescent="0.2">
      <c r="AJ54219" s="23"/>
      <c r="HH54219"/>
      <c r="IW54219" s="36"/>
      <c r="JI54219"/>
      <c r="JJ54219"/>
      <c r="KX54219" s="23"/>
      <c r="KY54219" s="23"/>
    </row>
    <row r="54220" spans="36:311" x14ac:dyDescent="0.2">
      <c r="AJ54220" s="23"/>
      <c r="HH54220"/>
      <c r="IW54220" s="36"/>
      <c r="JI54220"/>
      <c r="JJ54220"/>
      <c r="KX54220" s="23"/>
      <c r="KY54220" s="23"/>
    </row>
    <row r="54221" spans="36:311" x14ac:dyDescent="0.2">
      <c r="AJ54221" s="23"/>
      <c r="HH54221"/>
      <c r="IW54221" s="36"/>
      <c r="JI54221"/>
      <c r="JJ54221"/>
      <c r="KX54221" s="23"/>
      <c r="KY54221" s="23"/>
    </row>
    <row r="54222" spans="36:311" x14ac:dyDescent="0.2">
      <c r="AJ54222" s="23"/>
      <c r="HH54222"/>
      <c r="IW54222" s="36"/>
      <c r="JI54222"/>
      <c r="JJ54222"/>
      <c r="KX54222" s="23"/>
      <c r="KY54222" s="23"/>
    </row>
    <row r="54223" spans="36:311" x14ac:dyDescent="0.2">
      <c r="AJ54223" s="23"/>
      <c r="HH54223"/>
      <c r="IW54223" s="36"/>
      <c r="JI54223"/>
      <c r="JJ54223"/>
      <c r="KX54223" s="23"/>
      <c r="KY54223" s="23"/>
    </row>
    <row r="54224" spans="36:311" x14ac:dyDescent="0.2">
      <c r="AJ54224" s="23"/>
      <c r="HH54224"/>
      <c r="IW54224" s="36"/>
      <c r="JI54224"/>
      <c r="JJ54224"/>
      <c r="KX54224" s="23"/>
      <c r="KY54224" s="23"/>
    </row>
    <row r="54225" spans="36:311" x14ac:dyDescent="0.2">
      <c r="AJ54225" s="23"/>
      <c r="HH54225"/>
      <c r="IW54225" s="36"/>
      <c r="JI54225"/>
      <c r="JJ54225"/>
      <c r="KX54225" s="23"/>
      <c r="KY54225" s="23"/>
    </row>
    <row r="54226" spans="36:311" x14ac:dyDescent="0.2">
      <c r="AJ54226" s="23"/>
      <c r="HH54226"/>
      <c r="IW54226" s="36"/>
      <c r="JI54226"/>
      <c r="JJ54226"/>
      <c r="KX54226" s="23"/>
      <c r="KY54226" s="23"/>
    </row>
    <row r="54227" spans="36:311" x14ac:dyDescent="0.2">
      <c r="AJ54227" s="23"/>
      <c r="HH54227"/>
      <c r="IW54227" s="36"/>
      <c r="JI54227"/>
      <c r="JJ54227"/>
      <c r="KX54227" s="23"/>
      <c r="KY54227" s="23"/>
    </row>
    <row r="54228" spans="36:311" x14ac:dyDescent="0.2">
      <c r="AJ54228" s="23"/>
      <c r="HH54228"/>
      <c r="IW54228" s="36"/>
      <c r="JI54228"/>
      <c r="JJ54228"/>
      <c r="KX54228" s="23"/>
      <c r="KY54228" s="23"/>
    </row>
    <row r="54229" spans="36:311" x14ac:dyDescent="0.2">
      <c r="AJ54229" s="23"/>
      <c r="HH54229"/>
      <c r="IW54229" s="36"/>
      <c r="JI54229"/>
      <c r="JJ54229"/>
      <c r="KX54229" s="23"/>
      <c r="KY54229" s="23"/>
    </row>
    <row r="54230" spans="36:311" x14ac:dyDescent="0.2">
      <c r="AJ54230" s="23"/>
      <c r="HH54230"/>
      <c r="IW54230" s="36"/>
      <c r="JI54230"/>
      <c r="JJ54230"/>
      <c r="KX54230" s="23"/>
      <c r="KY54230" s="23"/>
    </row>
    <row r="54231" spans="36:311" x14ac:dyDescent="0.2">
      <c r="AJ54231" s="23"/>
      <c r="HH54231"/>
      <c r="IW54231" s="36"/>
      <c r="JI54231"/>
      <c r="JJ54231"/>
      <c r="KX54231" s="23"/>
      <c r="KY54231" s="23"/>
    </row>
    <row r="54232" spans="36:311" x14ac:dyDescent="0.2">
      <c r="AJ54232" s="23"/>
      <c r="HH54232"/>
      <c r="IW54232" s="36"/>
      <c r="JI54232"/>
      <c r="JJ54232"/>
      <c r="KX54232" s="23"/>
      <c r="KY54232" s="23"/>
    </row>
    <row r="54233" spans="36:311" x14ac:dyDescent="0.2">
      <c r="AJ54233" s="23"/>
      <c r="HH54233"/>
      <c r="IW54233" s="36"/>
      <c r="JI54233"/>
      <c r="JJ54233"/>
      <c r="KX54233" s="23"/>
      <c r="KY54233" s="23"/>
    </row>
    <row r="54234" spans="36:311" x14ac:dyDescent="0.2">
      <c r="AJ54234" s="23"/>
      <c r="HH54234"/>
      <c r="IW54234" s="36"/>
      <c r="JI54234"/>
      <c r="JJ54234"/>
      <c r="KX54234" s="23"/>
      <c r="KY54234" s="23"/>
    </row>
    <row r="54235" spans="36:311" x14ac:dyDescent="0.2">
      <c r="AJ54235" s="23"/>
      <c r="HH54235"/>
      <c r="IW54235" s="36"/>
      <c r="JI54235"/>
      <c r="JJ54235"/>
      <c r="KX54235" s="23"/>
      <c r="KY54235" s="23"/>
    </row>
    <row r="54236" spans="36:311" x14ac:dyDescent="0.2">
      <c r="AJ54236" s="23"/>
      <c r="HH54236"/>
      <c r="IW54236" s="36"/>
      <c r="JI54236"/>
      <c r="JJ54236"/>
      <c r="KX54236" s="23"/>
      <c r="KY54236" s="23"/>
    </row>
    <row r="54237" spans="36:311" x14ac:dyDescent="0.2">
      <c r="AJ54237" s="23"/>
      <c r="HH54237"/>
      <c r="IW54237" s="36"/>
      <c r="JI54237"/>
      <c r="JJ54237"/>
      <c r="KX54237" s="23"/>
      <c r="KY54237" s="23"/>
    </row>
    <row r="54238" spans="36:311" x14ac:dyDescent="0.2">
      <c r="AJ54238" s="23"/>
      <c r="HH54238"/>
      <c r="IW54238" s="36"/>
      <c r="JI54238"/>
      <c r="JJ54238"/>
      <c r="KX54238" s="23"/>
      <c r="KY54238" s="23"/>
    </row>
    <row r="54239" spans="36:311" x14ac:dyDescent="0.2">
      <c r="AJ54239" s="23"/>
      <c r="HH54239"/>
      <c r="IW54239" s="36"/>
      <c r="JI54239"/>
      <c r="JJ54239"/>
      <c r="KX54239" s="23"/>
      <c r="KY54239" s="23"/>
    </row>
    <row r="54240" spans="36:311" x14ac:dyDescent="0.2">
      <c r="AJ54240" s="23"/>
      <c r="HH54240"/>
      <c r="IW54240" s="36"/>
      <c r="JI54240"/>
      <c r="JJ54240"/>
      <c r="KX54240" s="23"/>
      <c r="KY54240" s="23"/>
    </row>
    <row r="54241" spans="36:311" x14ac:dyDescent="0.2">
      <c r="AJ54241" s="23"/>
      <c r="HH54241"/>
      <c r="IW54241" s="36"/>
      <c r="JI54241"/>
      <c r="JJ54241"/>
      <c r="KX54241" s="23"/>
      <c r="KY54241" s="23"/>
    </row>
    <row r="54242" spans="36:311" x14ac:dyDescent="0.2">
      <c r="AJ54242" s="23"/>
      <c r="HH54242"/>
      <c r="IW54242" s="36"/>
      <c r="JI54242"/>
      <c r="JJ54242"/>
      <c r="KX54242" s="23"/>
      <c r="KY54242" s="23"/>
    </row>
    <row r="54243" spans="36:311" x14ac:dyDescent="0.2">
      <c r="AJ54243" s="23"/>
      <c r="HH54243"/>
      <c r="IW54243" s="36"/>
      <c r="JI54243"/>
      <c r="JJ54243"/>
      <c r="KX54243" s="23"/>
      <c r="KY54243" s="23"/>
    </row>
    <row r="54244" spans="36:311" x14ac:dyDescent="0.2">
      <c r="AJ54244" s="23"/>
      <c r="HH54244"/>
      <c r="IW54244" s="36"/>
      <c r="JI54244"/>
      <c r="JJ54244"/>
      <c r="KX54244" s="23"/>
      <c r="KY54244" s="23"/>
    </row>
    <row r="54245" spans="36:311" x14ac:dyDescent="0.2">
      <c r="AJ54245" s="23"/>
      <c r="HH54245"/>
      <c r="IW54245" s="36"/>
      <c r="JI54245"/>
      <c r="JJ54245"/>
      <c r="KX54245" s="23"/>
      <c r="KY54245" s="23"/>
    </row>
    <row r="54246" spans="36:311" x14ac:dyDescent="0.2">
      <c r="AJ54246" s="23"/>
      <c r="HH54246"/>
      <c r="IW54246" s="36"/>
      <c r="JI54246"/>
      <c r="JJ54246"/>
      <c r="KX54246" s="23"/>
      <c r="KY54246" s="23"/>
    </row>
    <row r="54247" spans="36:311" x14ac:dyDescent="0.2">
      <c r="AJ54247" s="23"/>
      <c r="HH54247"/>
      <c r="IW54247" s="36"/>
      <c r="JI54247"/>
      <c r="JJ54247"/>
      <c r="KX54247" s="23"/>
      <c r="KY54247" s="23"/>
    </row>
    <row r="54248" spans="36:311" x14ac:dyDescent="0.2">
      <c r="AJ54248" s="23"/>
      <c r="HH54248"/>
      <c r="IW54248" s="36"/>
      <c r="JI54248"/>
      <c r="JJ54248"/>
      <c r="KX54248" s="23"/>
      <c r="KY54248" s="23"/>
    </row>
    <row r="54249" spans="36:311" x14ac:dyDescent="0.2">
      <c r="AJ54249" s="23"/>
      <c r="HH54249"/>
      <c r="IW54249" s="36"/>
      <c r="JI54249"/>
      <c r="JJ54249"/>
      <c r="KX54249" s="23"/>
      <c r="KY54249" s="23"/>
    </row>
    <row r="54250" spans="36:311" x14ac:dyDescent="0.2">
      <c r="AJ54250" s="23"/>
      <c r="HH54250"/>
      <c r="IW54250" s="36"/>
      <c r="JI54250"/>
      <c r="JJ54250"/>
      <c r="KX54250" s="23"/>
      <c r="KY54250" s="23"/>
    </row>
    <row r="54251" spans="36:311" x14ac:dyDescent="0.2">
      <c r="AJ54251" s="23"/>
      <c r="HH54251"/>
      <c r="IW54251" s="36"/>
      <c r="JI54251"/>
      <c r="JJ54251"/>
      <c r="KX54251" s="23"/>
      <c r="KY54251" s="23"/>
    </row>
    <row r="54252" spans="36:311" x14ac:dyDescent="0.2">
      <c r="AJ54252" s="23"/>
      <c r="HH54252"/>
      <c r="IW54252" s="36"/>
      <c r="JI54252"/>
      <c r="JJ54252"/>
      <c r="KX54252" s="23"/>
      <c r="KY54252" s="23"/>
    </row>
    <row r="54253" spans="36:311" x14ac:dyDescent="0.2">
      <c r="AJ54253" s="23"/>
      <c r="HH54253"/>
      <c r="IW54253" s="36"/>
      <c r="JI54253"/>
      <c r="JJ54253"/>
      <c r="KX54253" s="23"/>
      <c r="KY54253" s="23"/>
    </row>
    <row r="54254" spans="36:311" x14ac:dyDescent="0.2">
      <c r="AJ54254" s="23"/>
      <c r="HH54254"/>
      <c r="IW54254" s="36"/>
      <c r="JI54254"/>
      <c r="JJ54254"/>
      <c r="KX54254" s="23"/>
      <c r="KY54254" s="23"/>
    </row>
    <row r="54255" spans="36:311" x14ac:dyDescent="0.2">
      <c r="AJ54255" s="23"/>
      <c r="HH54255"/>
      <c r="IW54255" s="36"/>
      <c r="JI54255"/>
      <c r="JJ54255"/>
      <c r="KX54255" s="23"/>
      <c r="KY54255" s="23"/>
    </row>
    <row r="54256" spans="36:311" x14ac:dyDescent="0.2">
      <c r="AJ54256" s="23"/>
      <c r="HH54256"/>
      <c r="IW54256" s="36"/>
      <c r="JI54256"/>
      <c r="JJ54256"/>
      <c r="KX54256" s="23"/>
      <c r="KY54256" s="23"/>
    </row>
    <row r="54257" spans="36:311" x14ac:dyDescent="0.2">
      <c r="AJ54257" s="23"/>
      <c r="HH54257"/>
      <c r="IW54257" s="36"/>
      <c r="JI54257"/>
      <c r="JJ54257"/>
      <c r="KX54257" s="23"/>
      <c r="KY54257" s="23"/>
    </row>
    <row r="54258" spans="36:311" x14ac:dyDescent="0.2">
      <c r="AJ54258" s="23"/>
      <c r="HH54258"/>
      <c r="IW54258" s="36"/>
      <c r="JI54258"/>
      <c r="JJ54258"/>
      <c r="KX54258" s="23"/>
      <c r="KY54258" s="23"/>
    </row>
    <row r="54259" spans="36:311" x14ac:dyDescent="0.2">
      <c r="AJ54259" s="23"/>
      <c r="HH54259"/>
      <c r="IW54259" s="36"/>
      <c r="JI54259"/>
      <c r="JJ54259"/>
      <c r="KX54259" s="23"/>
      <c r="KY54259" s="23"/>
    </row>
    <row r="54260" spans="36:311" x14ac:dyDescent="0.2">
      <c r="AJ54260" s="23"/>
      <c r="HH54260"/>
      <c r="IW54260" s="36"/>
      <c r="JI54260"/>
      <c r="JJ54260"/>
      <c r="KX54260" s="23"/>
      <c r="KY54260" s="23"/>
    </row>
    <row r="54261" spans="36:311" x14ac:dyDescent="0.2">
      <c r="AJ54261" s="23"/>
      <c r="HH54261"/>
      <c r="IW54261" s="36"/>
      <c r="JI54261"/>
      <c r="JJ54261"/>
      <c r="KX54261" s="23"/>
      <c r="KY54261" s="23"/>
    </row>
    <row r="54262" spans="36:311" x14ac:dyDescent="0.2">
      <c r="AJ54262" s="23"/>
      <c r="HH54262"/>
      <c r="IW54262" s="36"/>
      <c r="JI54262"/>
      <c r="JJ54262"/>
      <c r="KX54262" s="23"/>
      <c r="KY54262" s="23"/>
    </row>
    <row r="54263" spans="36:311" x14ac:dyDescent="0.2">
      <c r="AJ54263" s="23"/>
      <c r="HH54263"/>
      <c r="IW54263" s="36"/>
      <c r="JI54263"/>
      <c r="JJ54263"/>
      <c r="KX54263" s="23"/>
      <c r="KY54263" s="23"/>
    </row>
    <row r="54264" spans="36:311" x14ac:dyDescent="0.2">
      <c r="AJ54264" s="23"/>
      <c r="HH54264"/>
      <c r="IW54264" s="36"/>
      <c r="JI54264"/>
      <c r="JJ54264"/>
      <c r="KX54264" s="23"/>
      <c r="KY54264" s="23"/>
    </row>
    <row r="54265" spans="36:311" x14ac:dyDescent="0.2">
      <c r="AJ54265" s="23"/>
      <c r="HH54265"/>
      <c r="IW54265" s="36"/>
      <c r="JI54265"/>
      <c r="JJ54265"/>
      <c r="KX54265" s="23"/>
      <c r="KY54265" s="23"/>
    </row>
    <row r="54266" spans="36:311" x14ac:dyDescent="0.2">
      <c r="AJ54266" s="23"/>
      <c r="HH54266"/>
      <c r="IW54266" s="36"/>
      <c r="JI54266"/>
      <c r="JJ54266"/>
      <c r="KX54266" s="23"/>
      <c r="KY54266" s="23"/>
    </row>
    <row r="54267" spans="36:311" x14ac:dyDescent="0.2">
      <c r="AJ54267" s="23"/>
      <c r="HH54267"/>
      <c r="IW54267" s="36"/>
      <c r="JI54267"/>
      <c r="JJ54267"/>
      <c r="KX54267" s="23"/>
      <c r="KY54267" s="23"/>
    </row>
    <row r="54268" spans="36:311" x14ac:dyDescent="0.2">
      <c r="AJ54268" s="23"/>
      <c r="HH54268"/>
      <c r="IW54268" s="36"/>
      <c r="JI54268"/>
      <c r="JJ54268"/>
      <c r="KX54268" s="23"/>
      <c r="KY54268" s="23"/>
    </row>
    <row r="54269" spans="36:311" x14ac:dyDescent="0.2">
      <c r="AJ54269" s="23"/>
      <c r="HH54269"/>
      <c r="IW54269" s="36"/>
      <c r="JI54269"/>
      <c r="JJ54269"/>
      <c r="KX54269" s="23"/>
      <c r="KY54269" s="23"/>
    </row>
    <row r="54270" spans="36:311" x14ac:dyDescent="0.2">
      <c r="AJ54270" s="23"/>
      <c r="HH54270"/>
      <c r="IW54270" s="36"/>
      <c r="JI54270"/>
      <c r="JJ54270"/>
      <c r="KX54270" s="23"/>
      <c r="KY54270" s="23"/>
    </row>
    <row r="54271" spans="36:311" x14ac:dyDescent="0.2">
      <c r="AJ54271" s="23"/>
      <c r="HH54271"/>
      <c r="IW54271" s="36"/>
      <c r="JI54271"/>
      <c r="JJ54271"/>
      <c r="KX54271" s="23"/>
      <c r="KY54271" s="23"/>
    </row>
    <row r="54272" spans="36:311" x14ac:dyDescent="0.2">
      <c r="AJ54272" s="23"/>
      <c r="HH54272"/>
      <c r="IW54272" s="36"/>
      <c r="JI54272"/>
      <c r="JJ54272"/>
      <c r="KX54272" s="23"/>
      <c r="KY54272" s="23"/>
    </row>
    <row r="54273" spans="36:311" x14ac:dyDescent="0.2">
      <c r="AJ54273" s="23"/>
      <c r="HH54273"/>
      <c r="IW54273" s="36"/>
      <c r="JI54273"/>
      <c r="JJ54273"/>
      <c r="KX54273" s="23"/>
      <c r="KY54273" s="23"/>
    </row>
    <row r="54274" spans="36:311" x14ac:dyDescent="0.2">
      <c r="AJ54274" s="23"/>
      <c r="HH54274"/>
      <c r="IW54274" s="36"/>
      <c r="JI54274"/>
      <c r="JJ54274"/>
      <c r="KX54274" s="23"/>
      <c r="KY54274" s="23"/>
    </row>
    <row r="54275" spans="36:311" x14ac:dyDescent="0.2">
      <c r="AJ54275" s="23"/>
      <c r="HH54275"/>
      <c r="IW54275" s="36"/>
      <c r="JI54275"/>
      <c r="JJ54275"/>
      <c r="KX54275" s="23"/>
      <c r="KY54275" s="23"/>
    </row>
    <row r="54276" spans="36:311" x14ac:dyDescent="0.2">
      <c r="AJ54276" s="23"/>
      <c r="HH54276"/>
      <c r="IW54276" s="36"/>
      <c r="JI54276"/>
      <c r="JJ54276"/>
      <c r="KX54276" s="23"/>
      <c r="KY54276" s="23"/>
    </row>
    <row r="54277" spans="36:311" x14ac:dyDescent="0.2">
      <c r="AJ54277" s="23"/>
      <c r="HH54277"/>
      <c r="IW54277" s="36"/>
      <c r="JI54277"/>
      <c r="JJ54277"/>
      <c r="KX54277" s="23"/>
      <c r="KY54277" s="23"/>
    </row>
    <row r="54278" spans="36:311" x14ac:dyDescent="0.2">
      <c r="AJ54278" s="23"/>
      <c r="HH54278"/>
      <c r="IW54278" s="36"/>
      <c r="JI54278"/>
      <c r="JJ54278"/>
      <c r="KX54278" s="23"/>
      <c r="KY54278" s="23"/>
    </row>
    <row r="54279" spans="36:311" x14ac:dyDescent="0.2">
      <c r="AJ54279" s="23"/>
      <c r="HH54279"/>
      <c r="IW54279" s="36"/>
      <c r="JI54279"/>
      <c r="JJ54279"/>
      <c r="KX54279" s="23"/>
      <c r="KY54279" s="23"/>
    </row>
    <row r="54280" spans="36:311" x14ac:dyDescent="0.2">
      <c r="AJ54280" s="23"/>
      <c r="HH54280"/>
      <c r="IW54280" s="36"/>
      <c r="JI54280"/>
      <c r="JJ54280"/>
      <c r="KX54280" s="23"/>
      <c r="KY54280" s="23"/>
    </row>
    <row r="54281" spans="36:311" x14ac:dyDescent="0.2">
      <c r="AJ54281" s="23"/>
      <c r="HH54281"/>
      <c r="IW54281" s="36"/>
      <c r="JI54281"/>
      <c r="JJ54281"/>
      <c r="KX54281" s="23"/>
      <c r="KY54281" s="23"/>
    </row>
    <row r="54282" spans="36:311" x14ac:dyDescent="0.2">
      <c r="AJ54282" s="23"/>
      <c r="HH54282"/>
      <c r="IW54282" s="36"/>
      <c r="JI54282"/>
      <c r="JJ54282"/>
      <c r="KX54282" s="23"/>
      <c r="KY54282" s="23"/>
    </row>
    <row r="54283" spans="36:311" x14ac:dyDescent="0.2">
      <c r="AJ54283" s="23"/>
      <c r="HH54283"/>
      <c r="IW54283" s="36"/>
      <c r="JI54283"/>
      <c r="JJ54283"/>
      <c r="KX54283" s="23"/>
      <c r="KY54283" s="23"/>
    </row>
    <row r="54284" spans="36:311" x14ac:dyDescent="0.2">
      <c r="AJ54284" s="23"/>
      <c r="HH54284"/>
      <c r="IW54284" s="36"/>
      <c r="JI54284"/>
      <c r="JJ54284"/>
      <c r="KX54284" s="23"/>
      <c r="KY54284" s="23"/>
    </row>
    <row r="54285" spans="36:311" x14ac:dyDescent="0.2">
      <c r="AJ54285" s="23"/>
      <c r="HH54285"/>
      <c r="IW54285" s="36"/>
      <c r="JI54285"/>
      <c r="JJ54285"/>
      <c r="KX54285" s="23"/>
      <c r="KY54285" s="23"/>
    </row>
    <row r="54286" spans="36:311" x14ac:dyDescent="0.2">
      <c r="AJ54286" s="23"/>
      <c r="HH54286"/>
      <c r="IW54286" s="36"/>
      <c r="JI54286"/>
      <c r="JJ54286"/>
      <c r="KX54286" s="23"/>
      <c r="KY54286" s="23"/>
    </row>
    <row r="54287" spans="36:311" x14ac:dyDescent="0.2">
      <c r="AJ54287" s="23"/>
      <c r="HH54287"/>
      <c r="IW54287" s="36"/>
      <c r="JI54287"/>
      <c r="JJ54287"/>
      <c r="KX54287" s="23"/>
      <c r="KY54287" s="23"/>
    </row>
    <row r="54288" spans="36:311" x14ac:dyDescent="0.2">
      <c r="AJ54288" s="23"/>
      <c r="HH54288"/>
      <c r="IW54288" s="36"/>
      <c r="JI54288"/>
      <c r="JJ54288"/>
      <c r="KX54288" s="23"/>
      <c r="KY54288" s="23"/>
    </row>
    <row r="54289" spans="36:311" x14ac:dyDescent="0.2">
      <c r="AJ54289" s="23"/>
      <c r="HH54289"/>
      <c r="IW54289" s="36"/>
      <c r="JI54289"/>
      <c r="JJ54289"/>
      <c r="KX54289" s="23"/>
      <c r="KY54289" s="23"/>
    </row>
    <row r="54290" spans="36:311" x14ac:dyDescent="0.2">
      <c r="AJ54290" s="23"/>
      <c r="HH54290"/>
      <c r="IW54290" s="36"/>
      <c r="JI54290"/>
      <c r="JJ54290"/>
      <c r="KX54290" s="23"/>
      <c r="KY54290" s="23"/>
    </row>
    <row r="54291" spans="36:311" x14ac:dyDescent="0.2">
      <c r="AJ54291" s="23"/>
      <c r="HH54291"/>
      <c r="IW54291" s="36"/>
      <c r="JI54291"/>
      <c r="JJ54291"/>
      <c r="KX54291" s="23"/>
      <c r="KY54291" s="23"/>
    </row>
    <row r="54292" spans="36:311" x14ac:dyDescent="0.2">
      <c r="AJ54292" s="23"/>
      <c r="HH54292"/>
      <c r="IW54292" s="36"/>
      <c r="JI54292"/>
      <c r="JJ54292"/>
      <c r="KX54292" s="23"/>
      <c r="KY54292" s="23"/>
    </row>
    <row r="54293" spans="36:311" x14ac:dyDescent="0.2">
      <c r="AJ54293" s="23"/>
      <c r="HH54293"/>
      <c r="IW54293" s="36"/>
      <c r="JI54293"/>
      <c r="JJ54293"/>
      <c r="KX54293" s="23"/>
      <c r="KY54293" s="23"/>
    </row>
    <row r="54294" spans="36:311" x14ac:dyDescent="0.2">
      <c r="AJ54294" s="23"/>
      <c r="HH54294"/>
      <c r="IW54294" s="36"/>
      <c r="JI54294"/>
      <c r="JJ54294"/>
      <c r="KX54294" s="23"/>
      <c r="KY54294" s="23"/>
    </row>
    <row r="54295" spans="36:311" x14ac:dyDescent="0.2">
      <c r="AJ54295" s="23"/>
      <c r="HH54295"/>
      <c r="IW54295" s="36"/>
      <c r="JI54295"/>
      <c r="JJ54295"/>
      <c r="KX54295" s="23"/>
      <c r="KY54295" s="23"/>
    </row>
    <row r="54296" spans="36:311" x14ac:dyDescent="0.2">
      <c r="AJ54296" s="23"/>
      <c r="HH54296"/>
      <c r="IW54296" s="36"/>
      <c r="JI54296"/>
      <c r="JJ54296"/>
      <c r="KX54296" s="23"/>
      <c r="KY54296" s="23"/>
    </row>
    <row r="54297" spans="36:311" x14ac:dyDescent="0.2">
      <c r="AJ54297" s="23"/>
      <c r="HH54297"/>
      <c r="IW54297" s="36"/>
      <c r="JI54297"/>
      <c r="JJ54297"/>
      <c r="KX54297" s="23"/>
      <c r="KY54297" s="23"/>
    </row>
    <row r="54298" spans="36:311" x14ac:dyDescent="0.2">
      <c r="AJ54298" s="23"/>
      <c r="HH54298"/>
      <c r="IW54298" s="36"/>
      <c r="JI54298"/>
      <c r="JJ54298"/>
      <c r="KX54298" s="23"/>
      <c r="KY54298" s="23"/>
    </row>
    <row r="54299" spans="36:311" x14ac:dyDescent="0.2">
      <c r="AJ54299" s="23"/>
      <c r="HH54299"/>
      <c r="IW54299" s="36"/>
      <c r="JI54299"/>
      <c r="JJ54299"/>
      <c r="KX54299" s="23"/>
      <c r="KY54299" s="23"/>
    </row>
    <row r="54300" spans="36:311" x14ac:dyDescent="0.2">
      <c r="AJ54300" s="23"/>
      <c r="HH54300"/>
      <c r="IW54300" s="36"/>
      <c r="JI54300"/>
      <c r="JJ54300"/>
      <c r="KX54300" s="23"/>
      <c r="KY54300" s="23"/>
    </row>
    <row r="54301" spans="36:311" x14ac:dyDescent="0.2">
      <c r="AJ54301" s="23"/>
      <c r="HH54301"/>
      <c r="IW54301" s="36"/>
      <c r="JI54301"/>
      <c r="JJ54301"/>
      <c r="KX54301" s="23"/>
      <c r="KY54301" s="23"/>
    </row>
    <row r="54302" spans="36:311" x14ac:dyDescent="0.2">
      <c r="AJ54302" s="23"/>
      <c r="HH54302"/>
      <c r="IW54302" s="36"/>
      <c r="JI54302"/>
      <c r="JJ54302"/>
      <c r="KX54302" s="23"/>
      <c r="KY54302" s="23"/>
    </row>
    <row r="54303" spans="36:311" x14ac:dyDescent="0.2">
      <c r="AJ54303" s="23"/>
      <c r="HH54303"/>
      <c r="IW54303" s="36"/>
      <c r="JI54303"/>
      <c r="JJ54303"/>
      <c r="KX54303" s="23"/>
      <c r="KY54303" s="23"/>
    </row>
    <row r="54304" spans="36:311" x14ac:dyDescent="0.2">
      <c r="AJ54304" s="23"/>
      <c r="HH54304"/>
      <c r="IW54304" s="36"/>
      <c r="JI54304"/>
      <c r="JJ54304"/>
      <c r="KX54304" s="23"/>
      <c r="KY54304" s="23"/>
    </row>
    <row r="54305" spans="36:311" x14ac:dyDescent="0.2">
      <c r="AJ54305" s="23"/>
      <c r="HH54305"/>
      <c r="IW54305" s="36"/>
      <c r="JI54305"/>
      <c r="JJ54305"/>
      <c r="KX54305" s="23"/>
      <c r="KY54305" s="23"/>
    </row>
    <row r="54306" spans="36:311" x14ac:dyDescent="0.2">
      <c r="AJ54306" s="23"/>
      <c r="HH54306"/>
      <c r="IW54306" s="36"/>
      <c r="JI54306"/>
      <c r="JJ54306"/>
      <c r="KX54306" s="23"/>
      <c r="KY54306" s="23"/>
    </row>
    <row r="54307" spans="36:311" x14ac:dyDescent="0.2">
      <c r="AJ54307" s="23"/>
      <c r="HH54307"/>
      <c r="IW54307" s="36"/>
      <c r="JI54307"/>
      <c r="JJ54307"/>
      <c r="KX54307" s="23"/>
      <c r="KY54307" s="23"/>
    </row>
    <row r="54308" spans="36:311" x14ac:dyDescent="0.2">
      <c r="AJ54308" s="23"/>
      <c r="HH54308"/>
      <c r="IW54308" s="36"/>
      <c r="JI54308"/>
      <c r="JJ54308"/>
      <c r="KX54308" s="23"/>
      <c r="KY54308" s="23"/>
    </row>
    <row r="54309" spans="36:311" x14ac:dyDescent="0.2">
      <c r="AJ54309" s="23"/>
      <c r="HH54309"/>
      <c r="IW54309" s="36"/>
      <c r="JI54309"/>
      <c r="JJ54309"/>
      <c r="KX54309" s="23"/>
      <c r="KY54309" s="23"/>
    </row>
    <row r="54310" spans="36:311" x14ac:dyDescent="0.2">
      <c r="AJ54310" s="23"/>
      <c r="HH54310"/>
      <c r="IW54310" s="36"/>
      <c r="JI54310"/>
      <c r="JJ54310"/>
      <c r="KX54310" s="23"/>
      <c r="KY54310" s="23"/>
    </row>
    <row r="54311" spans="36:311" x14ac:dyDescent="0.2">
      <c r="AJ54311" s="23"/>
      <c r="HH54311"/>
      <c r="IW54311" s="36"/>
      <c r="JI54311"/>
      <c r="JJ54311"/>
      <c r="KX54311" s="23"/>
      <c r="KY54311" s="23"/>
    </row>
    <row r="54312" spans="36:311" x14ac:dyDescent="0.2">
      <c r="AJ54312" s="23"/>
      <c r="HH54312"/>
      <c r="IW54312" s="36"/>
      <c r="JI54312"/>
      <c r="JJ54312"/>
      <c r="KX54312" s="23"/>
      <c r="KY54312" s="23"/>
    </row>
    <row r="54313" spans="36:311" x14ac:dyDescent="0.2">
      <c r="AJ54313" s="23"/>
      <c r="HH54313"/>
      <c r="IW54313" s="36"/>
      <c r="JI54313"/>
      <c r="JJ54313"/>
      <c r="KX54313" s="23"/>
      <c r="KY54313" s="23"/>
    </row>
    <row r="54314" spans="36:311" x14ac:dyDescent="0.2">
      <c r="AJ54314" s="23"/>
      <c r="HH54314"/>
      <c r="IW54314" s="36"/>
      <c r="JI54314"/>
      <c r="JJ54314"/>
      <c r="KX54314" s="23"/>
      <c r="KY54314" s="23"/>
    </row>
    <row r="54315" spans="36:311" x14ac:dyDescent="0.2">
      <c r="AJ54315" s="23"/>
      <c r="HH54315"/>
      <c r="IW54315" s="36"/>
      <c r="JI54315"/>
      <c r="JJ54315"/>
      <c r="KX54315" s="23"/>
      <c r="KY54315" s="23"/>
    </row>
    <row r="54316" spans="36:311" x14ac:dyDescent="0.2">
      <c r="AJ54316" s="23"/>
      <c r="HH54316"/>
      <c r="IW54316" s="36"/>
      <c r="JI54316"/>
      <c r="JJ54316"/>
      <c r="KX54316" s="23"/>
      <c r="KY54316" s="23"/>
    </row>
    <row r="54317" spans="36:311" x14ac:dyDescent="0.2">
      <c r="AJ54317" s="23"/>
      <c r="HH54317"/>
      <c r="IW54317" s="36"/>
      <c r="JI54317"/>
      <c r="JJ54317"/>
      <c r="KX54317" s="23"/>
      <c r="KY54317" s="23"/>
    </row>
    <row r="54318" spans="36:311" x14ac:dyDescent="0.2">
      <c r="AJ54318" s="23"/>
      <c r="HH54318"/>
      <c r="IW54318" s="36"/>
      <c r="JI54318"/>
      <c r="JJ54318"/>
      <c r="KX54318" s="23"/>
      <c r="KY54318" s="23"/>
    </row>
    <row r="54319" spans="36:311" x14ac:dyDescent="0.2">
      <c r="AJ54319" s="23"/>
      <c r="HH54319"/>
      <c r="IW54319" s="36"/>
      <c r="JI54319"/>
      <c r="JJ54319"/>
      <c r="KX54319" s="23"/>
      <c r="KY54319" s="23"/>
    </row>
    <row r="54320" spans="36:311" x14ac:dyDescent="0.2">
      <c r="AJ54320" s="23"/>
      <c r="HH54320"/>
      <c r="IW54320" s="36"/>
      <c r="JI54320"/>
      <c r="JJ54320"/>
      <c r="KX54320" s="23"/>
      <c r="KY54320" s="23"/>
    </row>
    <row r="54321" spans="36:311" x14ac:dyDescent="0.2">
      <c r="AJ54321" s="23"/>
      <c r="HH54321"/>
      <c r="IW54321" s="36"/>
      <c r="JI54321"/>
      <c r="JJ54321"/>
      <c r="KX54321" s="23"/>
      <c r="KY54321" s="23"/>
    </row>
    <row r="54322" spans="36:311" x14ac:dyDescent="0.2">
      <c r="AJ54322" s="23"/>
      <c r="HH54322"/>
      <c r="IW54322" s="36"/>
      <c r="JI54322"/>
      <c r="JJ54322"/>
      <c r="KX54322" s="23"/>
      <c r="KY54322" s="23"/>
    </row>
    <row r="54323" spans="36:311" x14ac:dyDescent="0.2">
      <c r="AJ54323" s="23"/>
      <c r="HH54323"/>
      <c r="IW54323" s="36"/>
      <c r="JI54323"/>
      <c r="JJ54323"/>
      <c r="KX54323" s="23"/>
      <c r="KY54323" s="23"/>
    </row>
    <row r="54324" spans="36:311" x14ac:dyDescent="0.2">
      <c r="AJ54324" s="23"/>
      <c r="HH54324"/>
      <c r="IW54324" s="36"/>
      <c r="JI54324"/>
      <c r="JJ54324"/>
      <c r="KX54324" s="23"/>
      <c r="KY54324" s="23"/>
    </row>
    <row r="54325" spans="36:311" x14ac:dyDescent="0.2">
      <c r="AJ54325" s="23"/>
      <c r="HH54325"/>
      <c r="IW54325" s="36"/>
      <c r="JI54325"/>
      <c r="JJ54325"/>
      <c r="KX54325" s="23"/>
      <c r="KY54325" s="23"/>
    </row>
    <row r="54326" spans="36:311" x14ac:dyDescent="0.2">
      <c r="AJ54326" s="23"/>
      <c r="HH54326"/>
      <c r="IW54326" s="36"/>
      <c r="JI54326"/>
      <c r="JJ54326"/>
      <c r="KX54326" s="23"/>
      <c r="KY54326" s="23"/>
    </row>
    <row r="54327" spans="36:311" x14ac:dyDescent="0.2">
      <c r="AJ54327" s="23"/>
      <c r="HH54327"/>
      <c r="IW54327" s="36"/>
      <c r="JI54327"/>
      <c r="JJ54327"/>
      <c r="KX54327" s="23"/>
      <c r="KY54327" s="23"/>
    </row>
    <row r="54328" spans="36:311" x14ac:dyDescent="0.2">
      <c r="AJ54328" s="23"/>
      <c r="HH54328"/>
      <c r="IW54328" s="36"/>
      <c r="JI54328"/>
      <c r="JJ54328"/>
      <c r="KX54328" s="23"/>
      <c r="KY54328" s="23"/>
    </row>
    <row r="54329" spans="36:311" x14ac:dyDescent="0.2">
      <c r="AJ54329" s="23"/>
      <c r="HH54329"/>
      <c r="IW54329" s="36"/>
      <c r="JI54329"/>
      <c r="JJ54329"/>
      <c r="KX54329" s="23"/>
      <c r="KY54329" s="23"/>
    </row>
    <row r="54330" spans="36:311" x14ac:dyDescent="0.2">
      <c r="AJ54330" s="23"/>
      <c r="HH54330"/>
      <c r="IW54330" s="36"/>
      <c r="JI54330"/>
      <c r="JJ54330"/>
      <c r="KX54330" s="23"/>
      <c r="KY54330" s="23"/>
    </row>
    <row r="54331" spans="36:311" x14ac:dyDescent="0.2">
      <c r="AJ54331" s="23"/>
      <c r="HH54331"/>
      <c r="IW54331" s="36"/>
      <c r="JI54331"/>
      <c r="JJ54331"/>
      <c r="KX54331" s="23"/>
      <c r="KY54331" s="23"/>
    </row>
    <row r="54332" spans="36:311" x14ac:dyDescent="0.2">
      <c r="AJ54332" s="23"/>
      <c r="HH54332"/>
      <c r="IW54332" s="36"/>
      <c r="JI54332"/>
      <c r="JJ54332"/>
      <c r="KX54332" s="23"/>
      <c r="KY54332" s="23"/>
    </row>
    <row r="54333" spans="36:311" x14ac:dyDescent="0.2">
      <c r="AJ54333" s="23"/>
      <c r="HH54333"/>
      <c r="IW54333" s="36"/>
      <c r="JI54333"/>
      <c r="JJ54333"/>
      <c r="KX54333" s="23"/>
      <c r="KY54333" s="23"/>
    </row>
    <row r="54334" spans="36:311" x14ac:dyDescent="0.2">
      <c r="AJ54334" s="23"/>
      <c r="HH54334"/>
      <c r="IW54334" s="36"/>
      <c r="JI54334"/>
      <c r="JJ54334"/>
      <c r="KX54334" s="23"/>
      <c r="KY54334" s="23"/>
    </row>
    <row r="54335" spans="36:311" x14ac:dyDescent="0.2">
      <c r="AJ54335" s="23"/>
      <c r="HH54335"/>
      <c r="IW54335" s="36"/>
      <c r="JI54335"/>
      <c r="JJ54335"/>
      <c r="KX54335" s="23"/>
      <c r="KY54335" s="23"/>
    </row>
    <row r="54336" spans="36:311" x14ac:dyDescent="0.2">
      <c r="AJ54336" s="23"/>
      <c r="HH54336"/>
      <c r="IW54336" s="36"/>
      <c r="JI54336"/>
      <c r="JJ54336"/>
      <c r="KX54336" s="23"/>
      <c r="KY54336" s="23"/>
    </row>
    <row r="54337" spans="36:311" x14ac:dyDescent="0.2">
      <c r="AJ54337" s="23"/>
      <c r="HH54337"/>
      <c r="IW54337" s="36"/>
      <c r="JI54337"/>
      <c r="JJ54337"/>
      <c r="KX54337" s="23"/>
      <c r="KY54337" s="23"/>
    </row>
    <row r="54338" spans="36:311" x14ac:dyDescent="0.2">
      <c r="AJ54338" s="23"/>
      <c r="HH54338"/>
      <c r="IW54338" s="36"/>
      <c r="JI54338"/>
      <c r="JJ54338"/>
      <c r="KX54338" s="23"/>
      <c r="KY54338" s="23"/>
    </row>
    <row r="54339" spans="36:311" x14ac:dyDescent="0.2">
      <c r="AJ54339" s="23"/>
      <c r="HH54339"/>
      <c r="IW54339" s="36"/>
      <c r="JI54339"/>
      <c r="JJ54339"/>
      <c r="KX54339" s="23"/>
      <c r="KY54339" s="23"/>
    </row>
    <row r="54340" spans="36:311" x14ac:dyDescent="0.2">
      <c r="AJ54340" s="23"/>
      <c r="HH54340"/>
      <c r="IW54340" s="36"/>
      <c r="JI54340"/>
      <c r="JJ54340"/>
      <c r="KX54340" s="23"/>
      <c r="KY54340" s="23"/>
    </row>
    <row r="54341" spans="36:311" x14ac:dyDescent="0.2">
      <c r="AJ54341" s="23"/>
      <c r="HH54341"/>
      <c r="IW54341" s="36"/>
      <c r="JI54341"/>
      <c r="JJ54341"/>
      <c r="KX54341" s="23"/>
      <c r="KY54341" s="23"/>
    </row>
    <row r="54342" spans="36:311" x14ac:dyDescent="0.2">
      <c r="AJ54342" s="23"/>
      <c r="HH54342"/>
      <c r="IW54342" s="36"/>
      <c r="JI54342"/>
      <c r="JJ54342"/>
      <c r="KX54342" s="23"/>
      <c r="KY54342" s="23"/>
    </row>
    <row r="54343" spans="36:311" x14ac:dyDescent="0.2">
      <c r="AJ54343" s="23"/>
      <c r="HH54343"/>
      <c r="IW54343" s="36"/>
      <c r="JI54343"/>
      <c r="JJ54343"/>
      <c r="KX54343" s="23"/>
      <c r="KY54343" s="23"/>
    </row>
    <row r="54344" spans="36:311" x14ac:dyDescent="0.2">
      <c r="AJ54344" s="23"/>
      <c r="HH54344"/>
      <c r="IW54344" s="36"/>
      <c r="JI54344"/>
      <c r="JJ54344"/>
      <c r="KX54344" s="23"/>
      <c r="KY54344" s="23"/>
    </row>
    <row r="54345" spans="36:311" x14ac:dyDescent="0.2">
      <c r="AJ54345" s="23"/>
      <c r="HH54345"/>
      <c r="IW54345" s="36"/>
      <c r="JI54345"/>
      <c r="JJ54345"/>
      <c r="KX54345" s="23"/>
      <c r="KY54345" s="23"/>
    </row>
    <row r="54346" spans="36:311" x14ac:dyDescent="0.2">
      <c r="AJ54346" s="23"/>
      <c r="HH54346"/>
      <c r="IW54346" s="36"/>
      <c r="JI54346"/>
      <c r="JJ54346"/>
      <c r="KX54346" s="23"/>
      <c r="KY54346" s="23"/>
    </row>
    <row r="54347" spans="36:311" x14ac:dyDescent="0.2">
      <c r="AJ54347" s="23"/>
      <c r="HH54347"/>
      <c r="IW54347" s="36"/>
      <c r="JI54347"/>
      <c r="JJ54347"/>
      <c r="KX54347" s="23"/>
      <c r="KY54347" s="23"/>
    </row>
    <row r="54348" spans="36:311" x14ac:dyDescent="0.2">
      <c r="AJ54348" s="23"/>
      <c r="HH54348"/>
      <c r="IW54348" s="36"/>
      <c r="JI54348"/>
      <c r="JJ54348"/>
      <c r="KX54348" s="23"/>
      <c r="KY54348" s="23"/>
    </row>
    <row r="54349" spans="36:311" x14ac:dyDescent="0.2">
      <c r="AJ54349" s="23"/>
      <c r="HH54349"/>
      <c r="IW54349" s="36"/>
      <c r="JI54349"/>
      <c r="JJ54349"/>
      <c r="KX54349" s="23"/>
      <c r="KY54349" s="23"/>
    </row>
    <row r="54350" spans="36:311" x14ac:dyDescent="0.2">
      <c r="AJ54350" s="23"/>
      <c r="HH54350"/>
      <c r="IW54350" s="36"/>
      <c r="JI54350"/>
      <c r="JJ54350"/>
      <c r="KX54350" s="23"/>
      <c r="KY54350" s="23"/>
    </row>
    <row r="54351" spans="36:311" x14ac:dyDescent="0.2">
      <c r="AJ54351" s="23"/>
      <c r="HH54351"/>
      <c r="IW54351" s="36"/>
      <c r="JI54351"/>
      <c r="JJ54351"/>
      <c r="KX54351" s="23"/>
      <c r="KY54351" s="23"/>
    </row>
    <row r="54352" spans="36:311" x14ac:dyDescent="0.2">
      <c r="AJ54352" s="23"/>
      <c r="HH54352"/>
      <c r="IW54352" s="36"/>
      <c r="JI54352"/>
      <c r="JJ54352"/>
      <c r="KX54352" s="23"/>
      <c r="KY54352" s="23"/>
    </row>
    <row r="54353" spans="36:311" x14ac:dyDescent="0.2">
      <c r="AJ54353" s="23"/>
      <c r="HH54353"/>
      <c r="IW54353" s="36"/>
      <c r="JI54353"/>
      <c r="JJ54353"/>
      <c r="KX54353" s="23"/>
      <c r="KY54353" s="23"/>
    </row>
    <row r="54354" spans="36:311" x14ac:dyDescent="0.2">
      <c r="AJ54354" s="23"/>
      <c r="HH54354"/>
      <c r="IW54354" s="36"/>
      <c r="JI54354"/>
      <c r="JJ54354"/>
      <c r="KX54354" s="23"/>
      <c r="KY54354" s="23"/>
    </row>
    <row r="54355" spans="36:311" x14ac:dyDescent="0.2">
      <c r="AJ54355" s="23"/>
      <c r="HH54355"/>
      <c r="IW54355" s="36"/>
      <c r="JI54355"/>
      <c r="JJ54355"/>
      <c r="KX54355" s="23"/>
      <c r="KY54355" s="23"/>
    </row>
    <row r="54356" spans="36:311" x14ac:dyDescent="0.2">
      <c r="AJ54356" s="23"/>
      <c r="HH54356"/>
      <c r="IW54356" s="36"/>
      <c r="JI54356"/>
      <c r="JJ54356"/>
      <c r="KX54356" s="23"/>
      <c r="KY54356" s="23"/>
    </row>
    <row r="54357" spans="36:311" x14ac:dyDescent="0.2">
      <c r="AJ54357" s="23"/>
      <c r="HH54357"/>
      <c r="IW54357" s="36"/>
      <c r="JI54357"/>
      <c r="JJ54357"/>
      <c r="KX54357" s="23"/>
      <c r="KY54357" s="23"/>
    </row>
    <row r="54358" spans="36:311" x14ac:dyDescent="0.2">
      <c r="AJ54358" s="23"/>
      <c r="HH54358"/>
      <c r="IW54358" s="36"/>
      <c r="JI54358"/>
      <c r="JJ54358"/>
      <c r="KX54358" s="23"/>
      <c r="KY54358" s="23"/>
    </row>
    <row r="54359" spans="36:311" x14ac:dyDescent="0.2">
      <c r="AJ54359" s="23"/>
      <c r="HH54359"/>
      <c r="IW54359" s="36"/>
      <c r="JI54359"/>
      <c r="JJ54359"/>
      <c r="KX54359" s="23"/>
      <c r="KY54359" s="23"/>
    </row>
    <row r="54360" spans="36:311" x14ac:dyDescent="0.2">
      <c r="AJ54360" s="23"/>
      <c r="HH54360"/>
      <c r="IW54360" s="36"/>
      <c r="JI54360"/>
      <c r="JJ54360"/>
      <c r="KX54360" s="23"/>
      <c r="KY54360" s="23"/>
    </row>
    <row r="54361" spans="36:311" x14ac:dyDescent="0.2">
      <c r="AJ54361" s="23"/>
      <c r="HH54361"/>
      <c r="IW54361" s="36"/>
      <c r="JI54361"/>
      <c r="JJ54361"/>
      <c r="KX54361" s="23"/>
      <c r="KY54361" s="23"/>
    </row>
    <row r="54362" spans="36:311" x14ac:dyDescent="0.2">
      <c r="AJ54362" s="23"/>
      <c r="HH54362"/>
      <c r="IW54362" s="36"/>
      <c r="JI54362"/>
      <c r="JJ54362"/>
      <c r="KX54362" s="23"/>
      <c r="KY54362" s="23"/>
    </row>
    <row r="54363" spans="36:311" x14ac:dyDescent="0.2">
      <c r="AJ54363" s="23"/>
      <c r="HH54363"/>
      <c r="IW54363" s="36"/>
      <c r="JI54363"/>
      <c r="JJ54363"/>
      <c r="KX54363" s="23"/>
      <c r="KY54363" s="23"/>
    </row>
    <row r="54364" spans="36:311" x14ac:dyDescent="0.2">
      <c r="AJ54364" s="23"/>
      <c r="HH54364"/>
      <c r="IW54364" s="36"/>
      <c r="JI54364"/>
      <c r="JJ54364"/>
      <c r="KX54364" s="23"/>
      <c r="KY54364" s="23"/>
    </row>
    <row r="54365" spans="36:311" x14ac:dyDescent="0.2">
      <c r="AJ54365" s="23"/>
      <c r="HH54365"/>
      <c r="IW54365" s="36"/>
      <c r="JI54365"/>
      <c r="JJ54365"/>
      <c r="KX54365" s="23"/>
      <c r="KY54365" s="23"/>
    </row>
    <row r="54366" spans="36:311" x14ac:dyDescent="0.2">
      <c r="AJ54366" s="23"/>
      <c r="HH54366"/>
      <c r="IW54366" s="36"/>
      <c r="JI54366"/>
      <c r="JJ54366"/>
      <c r="KX54366" s="23"/>
      <c r="KY54366" s="23"/>
    </row>
    <row r="54367" spans="36:311" x14ac:dyDescent="0.2">
      <c r="AJ54367" s="23"/>
      <c r="HH54367"/>
      <c r="IW54367" s="36"/>
      <c r="JI54367"/>
      <c r="JJ54367"/>
      <c r="KX54367" s="23"/>
      <c r="KY54367" s="23"/>
    </row>
    <row r="54368" spans="36:311" x14ac:dyDescent="0.2">
      <c r="AJ54368" s="23"/>
      <c r="HH54368"/>
      <c r="IW54368" s="36"/>
      <c r="JI54368"/>
      <c r="JJ54368"/>
      <c r="KX54368" s="23"/>
      <c r="KY54368" s="23"/>
    </row>
    <row r="54369" spans="36:311" x14ac:dyDescent="0.2">
      <c r="AJ54369" s="23"/>
      <c r="HH54369"/>
      <c r="IW54369" s="36"/>
      <c r="JI54369"/>
      <c r="JJ54369"/>
      <c r="KX54369" s="23"/>
      <c r="KY54369" s="23"/>
    </row>
    <row r="54370" spans="36:311" x14ac:dyDescent="0.2">
      <c r="AJ54370" s="23"/>
      <c r="HH54370"/>
      <c r="IW54370" s="36"/>
      <c r="JI54370"/>
      <c r="JJ54370"/>
      <c r="KX54370" s="23"/>
      <c r="KY54370" s="23"/>
    </row>
    <row r="54371" spans="36:311" x14ac:dyDescent="0.2">
      <c r="AJ54371" s="23"/>
      <c r="HH54371"/>
      <c r="IW54371" s="36"/>
      <c r="JI54371"/>
      <c r="JJ54371"/>
      <c r="KX54371" s="23"/>
      <c r="KY54371" s="23"/>
    </row>
    <row r="54372" spans="36:311" x14ac:dyDescent="0.2">
      <c r="AJ54372" s="23"/>
      <c r="HH54372"/>
      <c r="IW54372" s="36"/>
      <c r="JI54372"/>
      <c r="JJ54372"/>
      <c r="KX54372" s="23"/>
      <c r="KY54372" s="23"/>
    </row>
    <row r="54373" spans="36:311" x14ac:dyDescent="0.2">
      <c r="AJ54373" s="23"/>
      <c r="HH54373"/>
      <c r="IW54373" s="36"/>
      <c r="JI54373"/>
      <c r="JJ54373"/>
      <c r="KX54373" s="23"/>
      <c r="KY54373" s="23"/>
    </row>
    <row r="54374" spans="36:311" x14ac:dyDescent="0.2">
      <c r="AJ54374" s="23"/>
      <c r="HH54374"/>
      <c r="IW54374" s="36"/>
      <c r="JI54374"/>
      <c r="JJ54374"/>
      <c r="KX54374" s="23"/>
      <c r="KY54374" s="23"/>
    </row>
    <row r="54375" spans="36:311" x14ac:dyDescent="0.2">
      <c r="AJ54375" s="23"/>
      <c r="HH54375"/>
      <c r="IW54375" s="36"/>
      <c r="JI54375"/>
      <c r="JJ54375"/>
      <c r="KX54375" s="23"/>
      <c r="KY54375" s="23"/>
    </row>
    <row r="54376" spans="36:311" x14ac:dyDescent="0.2">
      <c r="AJ54376" s="23"/>
      <c r="HH54376"/>
      <c r="IW54376" s="36"/>
      <c r="JI54376"/>
      <c r="JJ54376"/>
      <c r="KX54376" s="23"/>
      <c r="KY54376" s="23"/>
    </row>
    <row r="54377" spans="36:311" x14ac:dyDescent="0.2">
      <c r="AJ54377" s="23"/>
      <c r="HH54377"/>
      <c r="IW54377" s="36"/>
      <c r="JI54377"/>
      <c r="JJ54377"/>
      <c r="KX54377" s="23"/>
      <c r="KY54377" s="23"/>
    </row>
    <row r="54378" spans="36:311" x14ac:dyDescent="0.2">
      <c r="AJ54378" s="23"/>
      <c r="HH54378"/>
      <c r="IW54378" s="36"/>
      <c r="JI54378"/>
      <c r="JJ54378"/>
      <c r="KX54378" s="23"/>
      <c r="KY54378" s="23"/>
    </row>
    <row r="54379" spans="36:311" x14ac:dyDescent="0.2">
      <c r="AJ54379" s="23"/>
      <c r="HH54379"/>
      <c r="IW54379" s="36"/>
      <c r="JI54379"/>
      <c r="JJ54379"/>
      <c r="KX54379" s="23"/>
      <c r="KY54379" s="23"/>
    </row>
    <row r="54380" spans="36:311" x14ac:dyDescent="0.2">
      <c r="AJ54380" s="23"/>
      <c r="HH54380"/>
      <c r="IW54380" s="36"/>
      <c r="JI54380"/>
      <c r="JJ54380"/>
      <c r="KX54380" s="23"/>
      <c r="KY54380" s="23"/>
    </row>
    <row r="54381" spans="36:311" x14ac:dyDescent="0.2">
      <c r="AJ54381" s="23"/>
      <c r="HH54381"/>
      <c r="IW54381" s="36"/>
      <c r="JI54381"/>
      <c r="JJ54381"/>
      <c r="KX54381" s="23"/>
      <c r="KY54381" s="23"/>
    </row>
    <row r="54382" spans="36:311" x14ac:dyDescent="0.2">
      <c r="AJ54382" s="23"/>
      <c r="HH54382"/>
      <c r="IW54382" s="36"/>
      <c r="JI54382"/>
      <c r="JJ54382"/>
      <c r="KX54382" s="23"/>
      <c r="KY54382" s="23"/>
    </row>
    <row r="54383" spans="36:311" x14ac:dyDescent="0.2">
      <c r="AJ54383" s="23"/>
      <c r="HH54383"/>
      <c r="IW54383" s="36"/>
      <c r="JI54383"/>
      <c r="JJ54383"/>
      <c r="KX54383" s="23"/>
      <c r="KY54383" s="23"/>
    </row>
    <row r="54384" spans="36:311" x14ac:dyDescent="0.2">
      <c r="AJ54384" s="23"/>
      <c r="HH54384"/>
      <c r="IW54384" s="36"/>
      <c r="JI54384"/>
      <c r="JJ54384"/>
      <c r="KX54384" s="23"/>
      <c r="KY54384" s="23"/>
    </row>
    <row r="54385" spans="36:311" x14ac:dyDescent="0.2">
      <c r="AJ54385" s="23"/>
      <c r="HH54385"/>
      <c r="IW54385" s="36"/>
      <c r="JI54385"/>
      <c r="JJ54385"/>
      <c r="KX54385" s="23"/>
      <c r="KY54385" s="23"/>
    </row>
    <row r="54386" spans="36:311" x14ac:dyDescent="0.2">
      <c r="AJ54386" s="23"/>
      <c r="HH54386"/>
      <c r="IW54386" s="36"/>
      <c r="JI54386"/>
      <c r="JJ54386"/>
      <c r="KX54386" s="23"/>
      <c r="KY54386" s="23"/>
    </row>
    <row r="54387" spans="36:311" x14ac:dyDescent="0.2">
      <c r="AJ54387" s="23"/>
      <c r="HH54387"/>
      <c r="IW54387" s="36"/>
      <c r="JI54387"/>
      <c r="JJ54387"/>
      <c r="KX54387" s="23"/>
      <c r="KY54387" s="23"/>
    </row>
    <row r="54388" spans="36:311" x14ac:dyDescent="0.2">
      <c r="AJ54388" s="23"/>
      <c r="HH54388"/>
      <c r="IW54388" s="36"/>
      <c r="JI54388"/>
      <c r="JJ54388"/>
      <c r="KX54388" s="23"/>
      <c r="KY54388" s="23"/>
    </row>
    <row r="54389" spans="36:311" x14ac:dyDescent="0.2">
      <c r="AJ54389" s="23"/>
      <c r="HH54389"/>
      <c r="IW54389" s="36"/>
      <c r="JI54389"/>
      <c r="JJ54389"/>
      <c r="KX54389" s="23"/>
      <c r="KY54389" s="23"/>
    </row>
    <row r="54390" spans="36:311" x14ac:dyDescent="0.2">
      <c r="AJ54390" s="23"/>
      <c r="HH54390"/>
      <c r="IW54390" s="36"/>
      <c r="JI54390"/>
      <c r="JJ54390"/>
      <c r="KX54390" s="23"/>
      <c r="KY54390" s="23"/>
    </row>
    <row r="54391" spans="36:311" x14ac:dyDescent="0.2">
      <c r="AJ54391" s="23"/>
      <c r="HH54391"/>
      <c r="IW54391" s="36"/>
      <c r="JI54391"/>
      <c r="JJ54391"/>
      <c r="KX54391" s="23"/>
      <c r="KY54391" s="23"/>
    </row>
    <row r="54392" spans="36:311" x14ac:dyDescent="0.2">
      <c r="AJ54392" s="23"/>
      <c r="HH54392"/>
      <c r="IW54392" s="36"/>
      <c r="JI54392"/>
      <c r="JJ54392"/>
      <c r="KX54392" s="23"/>
      <c r="KY54392" s="23"/>
    </row>
    <row r="54393" spans="36:311" x14ac:dyDescent="0.2">
      <c r="AJ54393" s="23"/>
      <c r="HH54393"/>
      <c r="IW54393" s="36"/>
      <c r="JI54393"/>
      <c r="JJ54393"/>
      <c r="KX54393" s="23"/>
      <c r="KY54393" s="23"/>
    </row>
    <row r="54394" spans="36:311" x14ac:dyDescent="0.2">
      <c r="AJ54394" s="23"/>
      <c r="HH54394"/>
      <c r="IW54394" s="36"/>
      <c r="JI54394"/>
      <c r="JJ54394"/>
      <c r="KX54394" s="23"/>
      <c r="KY54394" s="23"/>
    </row>
    <row r="54395" spans="36:311" x14ac:dyDescent="0.2">
      <c r="AJ54395" s="23"/>
      <c r="HH54395"/>
      <c r="IW54395" s="36"/>
      <c r="JI54395"/>
      <c r="JJ54395"/>
      <c r="KX54395" s="23"/>
      <c r="KY54395" s="23"/>
    </row>
    <row r="54396" spans="36:311" x14ac:dyDescent="0.2">
      <c r="AJ54396" s="23"/>
      <c r="HH54396"/>
      <c r="IW54396" s="36"/>
      <c r="JI54396"/>
      <c r="JJ54396"/>
      <c r="KX54396" s="23"/>
      <c r="KY54396" s="23"/>
    </row>
    <row r="54397" spans="36:311" x14ac:dyDescent="0.2">
      <c r="AJ54397" s="23"/>
      <c r="HH54397"/>
      <c r="IW54397" s="36"/>
      <c r="JI54397"/>
      <c r="JJ54397"/>
      <c r="KX54397" s="23"/>
      <c r="KY54397" s="23"/>
    </row>
    <row r="54398" spans="36:311" x14ac:dyDescent="0.2">
      <c r="AJ54398" s="23"/>
      <c r="HH54398"/>
      <c r="IW54398" s="36"/>
      <c r="JI54398"/>
      <c r="JJ54398"/>
      <c r="KX54398" s="23"/>
      <c r="KY54398" s="23"/>
    </row>
    <row r="54399" spans="36:311" x14ac:dyDescent="0.2">
      <c r="AJ54399" s="23"/>
      <c r="HH54399"/>
      <c r="IW54399" s="36"/>
      <c r="JI54399"/>
      <c r="JJ54399"/>
      <c r="KX54399" s="23"/>
      <c r="KY54399" s="23"/>
    </row>
    <row r="54400" spans="36:311" x14ac:dyDescent="0.2">
      <c r="AJ54400" s="23"/>
      <c r="HH54400"/>
      <c r="IW54400" s="36"/>
      <c r="JI54400"/>
      <c r="JJ54400"/>
      <c r="KX54400" s="23"/>
      <c r="KY54400" s="23"/>
    </row>
    <row r="54401" spans="36:311" x14ac:dyDescent="0.2">
      <c r="AJ54401" s="23"/>
      <c r="HH54401"/>
      <c r="IW54401" s="36"/>
      <c r="JI54401"/>
      <c r="JJ54401"/>
      <c r="KX54401" s="23"/>
      <c r="KY54401" s="23"/>
    </row>
    <row r="54402" spans="36:311" x14ac:dyDescent="0.2">
      <c r="AJ54402" s="23"/>
      <c r="HH54402"/>
      <c r="IW54402" s="36"/>
      <c r="JI54402"/>
      <c r="JJ54402"/>
      <c r="KX54402" s="23"/>
      <c r="KY54402" s="23"/>
    </row>
    <row r="54403" spans="36:311" x14ac:dyDescent="0.2">
      <c r="AJ54403" s="23"/>
      <c r="HH54403"/>
      <c r="IW54403" s="36"/>
      <c r="JI54403"/>
      <c r="JJ54403"/>
      <c r="KX54403" s="23"/>
      <c r="KY54403" s="23"/>
    </row>
    <row r="54404" spans="36:311" x14ac:dyDescent="0.2">
      <c r="AJ54404" s="23"/>
      <c r="HH54404"/>
      <c r="IW54404" s="36"/>
      <c r="JI54404"/>
      <c r="JJ54404"/>
      <c r="KX54404" s="23"/>
      <c r="KY54404" s="23"/>
    </row>
    <row r="54405" spans="36:311" x14ac:dyDescent="0.2">
      <c r="AJ54405" s="23"/>
      <c r="HH54405"/>
      <c r="IW54405" s="36"/>
      <c r="JI54405"/>
      <c r="JJ54405"/>
      <c r="KX54405" s="23"/>
      <c r="KY54405" s="23"/>
    </row>
    <row r="54406" spans="36:311" x14ac:dyDescent="0.2">
      <c r="AJ54406" s="23"/>
      <c r="HH54406"/>
      <c r="IW54406" s="36"/>
      <c r="JI54406"/>
      <c r="JJ54406"/>
      <c r="KX54406" s="23"/>
      <c r="KY54406" s="23"/>
    </row>
    <row r="54407" spans="36:311" x14ac:dyDescent="0.2">
      <c r="AJ54407" s="23"/>
      <c r="HH54407"/>
      <c r="IW54407" s="36"/>
      <c r="JI54407"/>
      <c r="JJ54407"/>
      <c r="KX54407" s="23"/>
      <c r="KY54407" s="23"/>
    </row>
    <row r="54408" spans="36:311" x14ac:dyDescent="0.2">
      <c r="AJ54408" s="23"/>
      <c r="HH54408"/>
      <c r="IW54408" s="36"/>
      <c r="JI54408"/>
      <c r="JJ54408"/>
      <c r="KX54408" s="23"/>
      <c r="KY54408" s="23"/>
    </row>
    <row r="54409" spans="36:311" x14ac:dyDescent="0.2">
      <c r="AJ54409" s="23"/>
      <c r="HH54409"/>
      <c r="IW54409" s="36"/>
      <c r="JI54409"/>
      <c r="JJ54409"/>
      <c r="KX54409" s="23"/>
      <c r="KY54409" s="23"/>
    </row>
    <row r="54410" spans="36:311" x14ac:dyDescent="0.2">
      <c r="AJ54410" s="23"/>
      <c r="HH54410"/>
      <c r="IW54410" s="36"/>
      <c r="JI54410"/>
      <c r="JJ54410"/>
      <c r="KX54410" s="23"/>
      <c r="KY54410" s="23"/>
    </row>
    <row r="54411" spans="36:311" x14ac:dyDescent="0.2">
      <c r="AJ54411" s="23"/>
      <c r="HH54411"/>
      <c r="IW54411" s="36"/>
      <c r="JI54411"/>
      <c r="JJ54411"/>
      <c r="KX54411" s="23"/>
      <c r="KY54411" s="23"/>
    </row>
    <row r="54412" spans="36:311" x14ac:dyDescent="0.2">
      <c r="AJ54412" s="23"/>
      <c r="HH54412"/>
      <c r="IW54412" s="36"/>
      <c r="JI54412"/>
      <c r="JJ54412"/>
      <c r="KX54412" s="23"/>
      <c r="KY54412" s="23"/>
    </row>
    <row r="54413" spans="36:311" x14ac:dyDescent="0.2">
      <c r="AJ54413" s="23"/>
      <c r="HH54413"/>
      <c r="IW54413" s="36"/>
      <c r="JI54413"/>
      <c r="JJ54413"/>
      <c r="KX54413" s="23"/>
      <c r="KY54413" s="23"/>
    </row>
    <row r="54414" spans="36:311" x14ac:dyDescent="0.2">
      <c r="AJ54414" s="23"/>
      <c r="HH54414"/>
      <c r="IW54414" s="36"/>
      <c r="JI54414"/>
      <c r="JJ54414"/>
      <c r="KX54414" s="23"/>
      <c r="KY54414" s="23"/>
    </row>
    <row r="54415" spans="36:311" x14ac:dyDescent="0.2">
      <c r="AJ54415" s="23"/>
      <c r="HH54415"/>
      <c r="IW54415" s="36"/>
      <c r="JI54415"/>
      <c r="JJ54415"/>
      <c r="KX54415" s="23"/>
      <c r="KY54415" s="23"/>
    </row>
    <row r="54416" spans="36:311" x14ac:dyDescent="0.2">
      <c r="AJ54416" s="23"/>
      <c r="HH54416"/>
      <c r="IW54416" s="36"/>
      <c r="JI54416"/>
      <c r="JJ54416"/>
      <c r="KX54416" s="23"/>
      <c r="KY54416" s="23"/>
    </row>
    <row r="54417" spans="36:311" x14ac:dyDescent="0.2">
      <c r="AJ54417" s="23"/>
      <c r="HH54417"/>
      <c r="IW54417" s="36"/>
      <c r="JI54417"/>
      <c r="JJ54417"/>
      <c r="KX54417" s="23"/>
      <c r="KY54417" s="23"/>
    </row>
    <row r="54418" spans="36:311" x14ac:dyDescent="0.2">
      <c r="AJ54418" s="23"/>
      <c r="HH54418"/>
      <c r="IW54418" s="36"/>
      <c r="JI54418"/>
      <c r="JJ54418"/>
      <c r="KX54418" s="23"/>
      <c r="KY54418" s="23"/>
    </row>
    <row r="54419" spans="36:311" x14ac:dyDescent="0.2">
      <c r="AJ54419" s="23"/>
      <c r="HH54419"/>
      <c r="IW54419" s="36"/>
      <c r="JI54419"/>
      <c r="JJ54419"/>
      <c r="KX54419" s="23"/>
      <c r="KY54419" s="23"/>
    </row>
    <row r="54420" spans="36:311" x14ac:dyDescent="0.2">
      <c r="AJ54420" s="23"/>
      <c r="HH54420"/>
      <c r="IW54420" s="36"/>
      <c r="JI54420"/>
      <c r="JJ54420"/>
      <c r="KX54420" s="23"/>
      <c r="KY54420" s="23"/>
    </row>
    <row r="54421" spans="36:311" x14ac:dyDescent="0.2">
      <c r="AJ54421" s="23"/>
      <c r="HH54421"/>
      <c r="IW54421" s="36"/>
      <c r="JI54421"/>
      <c r="JJ54421"/>
      <c r="KX54421" s="23"/>
      <c r="KY54421" s="23"/>
    </row>
    <row r="54422" spans="36:311" x14ac:dyDescent="0.2">
      <c r="AJ54422" s="23"/>
      <c r="HH54422"/>
      <c r="IW54422" s="36"/>
      <c r="JI54422"/>
      <c r="JJ54422"/>
      <c r="KX54422" s="23"/>
      <c r="KY54422" s="23"/>
    </row>
    <row r="54423" spans="36:311" x14ac:dyDescent="0.2">
      <c r="AJ54423" s="23"/>
      <c r="HH54423"/>
      <c r="IW54423" s="36"/>
      <c r="JI54423"/>
      <c r="JJ54423"/>
      <c r="KX54423" s="23"/>
      <c r="KY54423" s="23"/>
    </row>
    <row r="54424" spans="36:311" x14ac:dyDescent="0.2">
      <c r="AJ54424" s="23"/>
      <c r="HH54424"/>
      <c r="IW54424" s="36"/>
      <c r="JI54424"/>
      <c r="JJ54424"/>
      <c r="KX54424" s="23"/>
      <c r="KY54424" s="23"/>
    </row>
    <row r="54425" spans="36:311" x14ac:dyDescent="0.2">
      <c r="AJ54425" s="23"/>
      <c r="HH54425"/>
      <c r="IW54425" s="36"/>
      <c r="JI54425"/>
      <c r="JJ54425"/>
      <c r="KX54425" s="23"/>
      <c r="KY54425" s="23"/>
    </row>
    <row r="54426" spans="36:311" x14ac:dyDescent="0.2">
      <c r="AJ54426" s="23"/>
      <c r="HH54426"/>
      <c r="IW54426" s="36"/>
      <c r="JI54426"/>
      <c r="JJ54426"/>
      <c r="KX54426" s="23"/>
      <c r="KY54426" s="23"/>
    </row>
    <row r="54427" spans="36:311" x14ac:dyDescent="0.2">
      <c r="AJ54427" s="23"/>
      <c r="HH54427"/>
      <c r="IW54427" s="36"/>
      <c r="JI54427"/>
      <c r="JJ54427"/>
      <c r="KX54427" s="23"/>
      <c r="KY54427" s="23"/>
    </row>
    <row r="54428" spans="36:311" x14ac:dyDescent="0.2">
      <c r="AJ54428" s="23"/>
      <c r="HH54428"/>
      <c r="IW54428" s="36"/>
      <c r="JI54428"/>
      <c r="JJ54428"/>
      <c r="KX54428" s="23"/>
      <c r="KY54428" s="23"/>
    </row>
    <row r="54429" spans="36:311" x14ac:dyDescent="0.2">
      <c r="AJ54429" s="23"/>
      <c r="HH54429"/>
      <c r="IW54429" s="36"/>
      <c r="JI54429"/>
      <c r="JJ54429"/>
      <c r="KX54429" s="23"/>
      <c r="KY54429" s="23"/>
    </row>
    <row r="54430" spans="36:311" x14ac:dyDescent="0.2">
      <c r="AJ54430" s="23"/>
      <c r="HH54430"/>
      <c r="IW54430" s="36"/>
      <c r="JI54430"/>
      <c r="JJ54430"/>
      <c r="KX54430" s="23"/>
      <c r="KY54430" s="23"/>
    </row>
    <row r="54431" spans="36:311" x14ac:dyDescent="0.2">
      <c r="AJ54431" s="23"/>
      <c r="HH54431"/>
      <c r="IW54431" s="36"/>
      <c r="JI54431"/>
      <c r="JJ54431"/>
      <c r="KX54431" s="23"/>
      <c r="KY54431" s="23"/>
    </row>
    <row r="54432" spans="36:311" x14ac:dyDescent="0.2">
      <c r="AJ54432" s="23"/>
      <c r="HH54432"/>
      <c r="IW54432" s="36"/>
      <c r="JI54432"/>
      <c r="JJ54432"/>
      <c r="KX54432" s="23"/>
      <c r="KY54432" s="23"/>
    </row>
    <row r="54433" spans="36:311" x14ac:dyDescent="0.2">
      <c r="AJ54433" s="23"/>
      <c r="HH54433"/>
      <c r="IW54433" s="36"/>
      <c r="JI54433"/>
      <c r="JJ54433"/>
      <c r="KX54433" s="23"/>
      <c r="KY54433" s="23"/>
    </row>
    <row r="54434" spans="36:311" x14ac:dyDescent="0.2">
      <c r="AJ54434" s="23"/>
      <c r="HH54434"/>
      <c r="IW54434" s="36"/>
      <c r="JI54434"/>
      <c r="JJ54434"/>
      <c r="KX54434" s="23"/>
      <c r="KY54434" s="23"/>
    </row>
    <row r="54435" spans="36:311" x14ac:dyDescent="0.2">
      <c r="AJ54435" s="23"/>
      <c r="HH54435"/>
      <c r="IW54435" s="36"/>
      <c r="JI54435"/>
      <c r="JJ54435"/>
      <c r="KX54435" s="23"/>
      <c r="KY54435" s="23"/>
    </row>
    <row r="54436" spans="36:311" x14ac:dyDescent="0.2">
      <c r="AJ54436" s="23"/>
      <c r="HH54436"/>
      <c r="IW54436" s="36"/>
      <c r="JI54436"/>
      <c r="JJ54436"/>
      <c r="KX54436" s="23"/>
      <c r="KY54436" s="23"/>
    </row>
    <row r="54437" spans="36:311" x14ac:dyDescent="0.2">
      <c r="AJ54437" s="23"/>
      <c r="HH54437"/>
      <c r="IW54437" s="36"/>
      <c r="JI54437"/>
      <c r="JJ54437"/>
      <c r="KX54437" s="23"/>
      <c r="KY54437" s="23"/>
    </row>
    <row r="54438" spans="36:311" x14ac:dyDescent="0.2">
      <c r="AJ54438" s="23"/>
      <c r="HH54438"/>
      <c r="IW54438" s="36"/>
      <c r="JI54438"/>
      <c r="JJ54438"/>
      <c r="KX54438" s="23"/>
      <c r="KY54438" s="23"/>
    </row>
    <row r="54439" spans="36:311" x14ac:dyDescent="0.2">
      <c r="AJ54439" s="23"/>
      <c r="HH54439"/>
      <c r="IW54439" s="36"/>
      <c r="JI54439"/>
      <c r="JJ54439"/>
      <c r="KX54439" s="23"/>
      <c r="KY54439" s="23"/>
    </row>
    <row r="54440" spans="36:311" x14ac:dyDescent="0.2">
      <c r="AJ54440" s="23"/>
      <c r="HH54440"/>
      <c r="IW54440" s="36"/>
      <c r="JI54440"/>
      <c r="JJ54440"/>
      <c r="KX54440" s="23"/>
      <c r="KY54440" s="23"/>
    </row>
    <row r="54441" spans="36:311" x14ac:dyDescent="0.2">
      <c r="AJ54441" s="23"/>
      <c r="HH54441"/>
      <c r="IW54441" s="36"/>
      <c r="JI54441"/>
      <c r="JJ54441"/>
      <c r="KX54441" s="23"/>
      <c r="KY54441" s="23"/>
    </row>
    <row r="54442" spans="36:311" x14ac:dyDescent="0.2">
      <c r="AJ54442" s="23"/>
      <c r="HH54442"/>
      <c r="IW54442" s="36"/>
      <c r="JI54442"/>
      <c r="JJ54442"/>
      <c r="KX54442" s="23"/>
      <c r="KY54442" s="23"/>
    </row>
    <row r="54443" spans="36:311" x14ac:dyDescent="0.2">
      <c r="AJ54443" s="23"/>
      <c r="HH54443"/>
      <c r="IW54443" s="36"/>
      <c r="JI54443"/>
      <c r="JJ54443"/>
      <c r="KX54443" s="23"/>
      <c r="KY54443" s="23"/>
    </row>
    <row r="54444" spans="36:311" x14ac:dyDescent="0.2">
      <c r="AJ54444" s="23"/>
      <c r="HH54444"/>
      <c r="IW54444" s="36"/>
      <c r="JI54444"/>
      <c r="JJ54444"/>
      <c r="KX54444" s="23"/>
      <c r="KY54444" s="23"/>
    </row>
    <row r="54445" spans="36:311" x14ac:dyDescent="0.2">
      <c r="AJ54445" s="23"/>
      <c r="HH54445"/>
      <c r="IW54445" s="36"/>
      <c r="JI54445"/>
      <c r="JJ54445"/>
      <c r="KX54445" s="23"/>
      <c r="KY54445" s="23"/>
    </row>
    <row r="54446" spans="36:311" x14ac:dyDescent="0.2">
      <c r="AJ54446" s="23"/>
      <c r="HH54446"/>
      <c r="IW54446" s="36"/>
      <c r="JI54446"/>
      <c r="JJ54446"/>
      <c r="KX54446" s="23"/>
      <c r="KY54446" s="23"/>
    </row>
    <row r="54447" spans="36:311" x14ac:dyDescent="0.2">
      <c r="AJ54447" s="23"/>
      <c r="HH54447"/>
      <c r="IW54447" s="36"/>
      <c r="JI54447"/>
      <c r="JJ54447"/>
      <c r="KX54447" s="23"/>
      <c r="KY54447" s="23"/>
    </row>
    <row r="54448" spans="36:311" x14ac:dyDescent="0.2">
      <c r="AJ54448" s="23"/>
      <c r="HH54448"/>
      <c r="IW54448" s="36"/>
      <c r="JI54448"/>
      <c r="JJ54448"/>
      <c r="KX54448" s="23"/>
      <c r="KY54448" s="23"/>
    </row>
    <row r="54449" spans="36:311" x14ac:dyDescent="0.2">
      <c r="AJ54449" s="23"/>
      <c r="HH54449"/>
      <c r="IW54449" s="36"/>
      <c r="JI54449"/>
      <c r="JJ54449"/>
      <c r="KX54449" s="23"/>
      <c r="KY54449" s="23"/>
    </row>
    <row r="54450" spans="36:311" x14ac:dyDescent="0.2">
      <c r="AJ54450" s="23"/>
      <c r="HH54450"/>
      <c r="IW54450" s="36"/>
      <c r="JI54450"/>
      <c r="JJ54450"/>
      <c r="KX54450" s="23"/>
      <c r="KY54450" s="23"/>
    </row>
    <row r="54451" spans="36:311" x14ac:dyDescent="0.2">
      <c r="AJ54451" s="23"/>
      <c r="HH54451"/>
      <c r="IW54451" s="36"/>
      <c r="JI54451"/>
      <c r="JJ54451"/>
      <c r="KX54451" s="23"/>
      <c r="KY54451" s="23"/>
    </row>
    <row r="54452" spans="36:311" x14ac:dyDescent="0.2">
      <c r="AJ54452" s="23"/>
      <c r="HH54452"/>
      <c r="IW54452" s="36"/>
      <c r="JI54452"/>
      <c r="JJ54452"/>
      <c r="KX54452" s="23"/>
      <c r="KY54452" s="23"/>
    </row>
    <row r="54453" spans="36:311" x14ac:dyDescent="0.2">
      <c r="AJ54453" s="23"/>
      <c r="HH54453"/>
      <c r="IW54453" s="36"/>
      <c r="JI54453"/>
      <c r="JJ54453"/>
      <c r="KX54453" s="23"/>
      <c r="KY54453" s="23"/>
    </row>
    <row r="54454" spans="36:311" x14ac:dyDescent="0.2">
      <c r="AJ54454" s="23"/>
      <c r="HH54454"/>
      <c r="IW54454" s="36"/>
      <c r="JI54454"/>
      <c r="JJ54454"/>
      <c r="KX54454" s="23"/>
      <c r="KY54454" s="23"/>
    </row>
    <row r="54455" spans="36:311" x14ac:dyDescent="0.2">
      <c r="AJ54455" s="23"/>
      <c r="HH54455"/>
      <c r="IW54455" s="36"/>
      <c r="JI54455"/>
      <c r="JJ54455"/>
      <c r="KX54455" s="23"/>
      <c r="KY54455" s="23"/>
    </row>
    <row r="54456" spans="36:311" x14ac:dyDescent="0.2">
      <c r="AJ54456" s="23"/>
      <c r="HH54456"/>
      <c r="IW54456" s="36"/>
      <c r="JI54456"/>
      <c r="JJ54456"/>
      <c r="KX54456" s="23"/>
      <c r="KY54456" s="23"/>
    </row>
    <row r="54457" spans="36:311" x14ac:dyDescent="0.2">
      <c r="AJ54457" s="23"/>
      <c r="HH54457"/>
      <c r="IW54457" s="36"/>
      <c r="JI54457"/>
      <c r="JJ54457"/>
      <c r="KX54457" s="23"/>
      <c r="KY54457" s="23"/>
    </row>
    <row r="54458" spans="36:311" x14ac:dyDescent="0.2">
      <c r="AJ54458" s="23"/>
      <c r="HH54458"/>
      <c r="IW54458" s="36"/>
      <c r="JI54458"/>
      <c r="JJ54458"/>
      <c r="KX54458" s="23"/>
      <c r="KY54458" s="23"/>
    </row>
    <row r="54459" spans="36:311" x14ac:dyDescent="0.2">
      <c r="AJ54459" s="23"/>
      <c r="HH54459"/>
      <c r="IW54459" s="36"/>
      <c r="JI54459"/>
      <c r="JJ54459"/>
      <c r="KX54459" s="23"/>
      <c r="KY54459" s="23"/>
    </row>
    <row r="54460" spans="36:311" x14ac:dyDescent="0.2">
      <c r="AJ54460" s="23"/>
      <c r="HH54460"/>
      <c r="IW54460" s="36"/>
      <c r="JI54460"/>
      <c r="JJ54460"/>
      <c r="KX54460" s="23"/>
      <c r="KY54460" s="23"/>
    </row>
    <row r="54461" spans="36:311" x14ac:dyDescent="0.2">
      <c r="AJ54461" s="23"/>
      <c r="HH54461"/>
      <c r="IW54461" s="36"/>
      <c r="JI54461"/>
      <c r="JJ54461"/>
      <c r="KX54461" s="23"/>
      <c r="KY54461" s="23"/>
    </row>
    <row r="54462" spans="36:311" x14ac:dyDescent="0.2">
      <c r="AJ54462" s="23"/>
      <c r="HH54462"/>
      <c r="IW54462" s="36"/>
      <c r="JI54462"/>
      <c r="JJ54462"/>
      <c r="KX54462" s="23"/>
      <c r="KY54462" s="23"/>
    </row>
    <row r="54463" spans="36:311" x14ac:dyDescent="0.2">
      <c r="AJ54463" s="23"/>
      <c r="HH54463"/>
      <c r="IW54463" s="36"/>
      <c r="JI54463"/>
      <c r="JJ54463"/>
      <c r="KX54463" s="23"/>
      <c r="KY54463" s="23"/>
    </row>
    <row r="54464" spans="36:311" x14ac:dyDescent="0.2">
      <c r="AJ54464" s="23"/>
      <c r="HH54464"/>
      <c r="IW54464" s="36"/>
      <c r="JI54464"/>
      <c r="JJ54464"/>
      <c r="KX54464" s="23"/>
      <c r="KY54464" s="23"/>
    </row>
    <row r="54465" spans="36:311" x14ac:dyDescent="0.2">
      <c r="AJ54465" s="23"/>
      <c r="HH54465"/>
      <c r="IW54465" s="36"/>
      <c r="JI54465"/>
      <c r="JJ54465"/>
      <c r="KX54465" s="23"/>
      <c r="KY54465" s="23"/>
    </row>
    <row r="54466" spans="36:311" x14ac:dyDescent="0.2">
      <c r="AJ54466" s="23"/>
      <c r="HH54466"/>
      <c r="IW54466" s="36"/>
      <c r="JI54466"/>
      <c r="JJ54466"/>
      <c r="KX54466" s="23"/>
      <c r="KY54466" s="23"/>
    </row>
    <row r="54467" spans="36:311" x14ac:dyDescent="0.2">
      <c r="AJ54467" s="23"/>
      <c r="HH54467"/>
      <c r="IW54467" s="36"/>
      <c r="JI54467"/>
      <c r="JJ54467"/>
      <c r="KX54467" s="23"/>
      <c r="KY54467" s="23"/>
    </row>
    <row r="54468" spans="36:311" x14ac:dyDescent="0.2">
      <c r="AJ54468" s="23"/>
      <c r="HH54468"/>
      <c r="IW54468" s="36"/>
      <c r="JI54468"/>
      <c r="JJ54468"/>
      <c r="KX54468" s="23"/>
      <c r="KY54468" s="23"/>
    </row>
    <row r="54469" spans="36:311" x14ac:dyDescent="0.2">
      <c r="AJ54469" s="23"/>
      <c r="HH54469"/>
      <c r="IW54469" s="36"/>
      <c r="JI54469"/>
      <c r="JJ54469"/>
      <c r="KX54469" s="23"/>
      <c r="KY54469" s="23"/>
    </row>
    <row r="54470" spans="36:311" x14ac:dyDescent="0.2">
      <c r="AJ54470" s="23"/>
      <c r="HH54470"/>
      <c r="IW54470" s="36"/>
      <c r="JI54470"/>
      <c r="JJ54470"/>
      <c r="KX54470" s="23"/>
      <c r="KY54470" s="23"/>
    </row>
    <row r="54471" spans="36:311" x14ac:dyDescent="0.2">
      <c r="AJ54471" s="23"/>
      <c r="HH54471"/>
      <c r="IW54471" s="36"/>
      <c r="JI54471"/>
      <c r="JJ54471"/>
      <c r="KX54471" s="23"/>
      <c r="KY54471" s="23"/>
    </row>
    <row r="54472" spans="36:311" x14ac:dyDescent="0.2">
      <c r="AJ54472" s="23"/>
      <c r="HH54472"/>
      <c r="IW54472" s="36"/>
      <c r="JI54472"/>
      <c r="JJ54472"/>
      <c r="KX54472" s="23"/>
      <c r="KY54472" s="23"/>
    </row>
    <row r="54473" spans="36:311" x14ac:dyDescent="0.2">
      <c r="AJ54473" s="23"/>
      <c r="HH54473"/>
      <c r="IW54473" s="36"/>
      <c r="JI54473"/>
      <c r="JJ54473"/>
      <c r="KX54473" s="23"/>
      <c r="KY54473" s="23"/>
    </row>
    <row r="54474" spans="36:311" x14ac:dyDescent="0.2">
      <c r="AJ54474" s="23"/>
      <c r="HH54474"/>
      <c r="IW54474" s="36"/>
      <c r="JI54474"/>
      <c r="JJ54474"/>
      <c r="KX54474" s="23"/>
      <c r="KY54474" s="23"/>
    </row>
    <row r="54475" spans="36:311" x14ac:dyDescent="0.2">
      <c r="AJ54475" s="23"/>
      <c r="HH54475"/>
      <c r="IW54475" s="36"/>
      <c r="JI54475"/>
      <c r="JJ54475"/>
      <c r="KX54475" s="23"/>
      <c r="KY54475" s="23"/>
    </row>
    <row r="54476" spans="36:311" x14ac:dyDescent="0.2">
      <c r="AJ54476" s="23"/>
      <c r="HH54476"/>
      <c r="IW54476" s="36"/>
      <c r="JI54476"/>
      <c r="JJ54476"/>
      <c r="KX54476" s="23"/>
      <c r="KY54476" s="23"/>
    </row>
    <row r="54477" spans="36:311" x14ac:dyDescent="0.2">
      <c r="AJ54477" s="23"/>
      <c r="HH54477"/>
      <c r="IW54477" s="36"/>
      <c r="JI54477"/>
      <c r="JJ54477"/>
      <c r="KX54477" s="23"/>
      <c r="KY54477" s="23"/>
    </row>
    <row r="54478" spans="36:311" x14ac:dyDescent="0.2">
      <c r="AJ54478" s="23"/>
      <c r="HH54478"/>
      <c r="IW54478" s="36"/>
      <c r="JI54478"/>
      <c r="JJ54478"/>
      <c r="KX54478" s="23"/>
      <c r="KY54478" s="23"/>
    </row>
    <row r="54479" spans="36:311" x14ac:dyDescent="0.2">
      <c r="AJ54479" s="23"/>
      <c r="HH54479"/>
      <c r="IW54479" s="36"/>
      <c r="JI54479"/>
      <c r="JJ54479"/>
      <c r="KX54479" s="23"/>
      <c r="KY54479" s="23"/>
    </row>
    <row r="54480" spans="36:311" x14ac:dyDescent="0.2">
      <c r="AJ54480" s="23"/>
      <c r="HH54480"/>
      <c r="IW54480" s="36"/>
      <c r="JI54480"/>
      <c r="JJ54480"/>
      <c r="KX54480" s="23"/>
      <c r="KY54480" s="23"/>
    </row>
    <row r="54481" spans="36:311" x14ac:dyDescent="0.2">
      <c r="AJ54481" s="23"/>
      <c r="HH54481"/>
      <c r="IW54481" s="36"/>
      <c r="JI54481"/>
      <c r="JJ54481"/>
      <c r="KX54481" s="23"/>
      <c r="KY54481" s="23"/>
    </row>
    <row r="54482" spans="36:311" x14ac:dyDescent="0.2">
      <c r="AJ54482" s="23"/>
      <c r="HH54482"/>
      <c r="IW54482" s="36"/>
      <c r="JI54482"/>
      <c r="JJ54482"/>
      <c r="KX54482" s="23"/>
      <c r="KY54482" s="23"/>
    </row>
    <row r="54483" spans="36:311" x14ac:dyDescent="0.2">
      <c r="AJ54483" s="23"/>
      <c r="HH54483"/>
      <c r="IW54483" s="36"/>
      <c r="JI54483"/>
      <c r="JJ54483"/>
      <c r="KX54483" s="23"/>
      <c r="KY54483" s="23"/>
    </row>
    <row r="54484" spans="36:311" x14ac:dyDescent="0.2">
      <c r="AJ54484" s="23"/>
      <c r="HH54484"/>
      <c r="IW54484" s="36"/>
      <c r="JI54484"/>
      <c r="JJ54484"/>
      <c r="KX54484" s="23"/>
      <c r="KY54484" s="23"/>
    </row>
    <row r="54485" spans="36:311" x14ac:dyDescent="0.2">
      <c r="AJ54485" s="23"/>
      <c r="HH54485"/>
      <c r="IW54485" s="36"/>
      <c r="JI54485"/>
      <c r="JJ54485"/>
      <c r="KX54485" s="23"/>
      <c r="KY54485" s="23"/>
    </row>
    <row r="54486" spans="36:311" x14ac:dyDescent="0.2">
      <c r="AJ54486" s="23"/>
      <c r="HH54486"/>
      <c r="IW54486" s="36"/>
      <c r="JI54486"/>
      <c r="JJ54486"/>
      <c r="KX54486" s="23"/>
      <c r="KY54486" s="23"/>
    </row>
    <row r="54487" spans="36:311" x14ac:dyDescent="0.2">
      <c r="AJ54487" s="23"/>
      <c r="HH54487"/>
      <c r="IW54487" s="36"/>
      <c r="JI54487"/>
      <c r="JJ54487"/>
      <c r="KX54487" s="23"/>
      <c r="KY54487" s="23"/>
    </row>
    <row r="54488" spans="36:311" x14ac:dyDescent="0.2">
      <c r="AJ54488" s="23"/>
      <c r="HH54488"/>
      <c r="IW54488" s="36"/>
      <c r="JI54488"/>
      <c r="JJ54488"/>
      <c r="KX54488" s="23"/>
      <c r="KY54488" s="23"/>
    </row>
    <row r="54489" spans="36:311" x14ac:dyDescent="0.2">
      <c r="AJ54489" s="23"/>
      <c r="HH54489"/>
      <c r="IW54489" s="36"/>
      <c r="JI54489"/>
      <c r="JJ54489"/>
      <c r="KX54489" s="23"/>
      <c r="KY54489" s="23"/>
    </row>
    <row r="54490" spans="36:311" x14ac:dyDescent="0.2">
      <c r="AJ54490" s="23"/>
      <c r="HH54490"/>
      <c r="IW54490" s="36"/>
      <c r="JI54490"/>
      <c r="JJ54490"/>
      <c r="KX54490" s="23"/>
      <c r="KY54490" s="23"/>
    </row>
    <row r="54491" spans="36:311" x14ac:dyDescent="0.2">
      <c r="AJ54491" s="23"/>
      <c r="HH54491"/>
      <c r="IW54491" s="36"/>
      <c r="JI54491"/>
      <c r="JJ54491"/>
      <c r="KX54491" s="23"/>
      <c r="KY54491" s="23"/>
    </row>
    <row r="54492" spans="36:311" x14ac:dyDescent="0.2">
      <c r="AJ54492" s="23"/>
      <c r="HH54492"/>
      <c r="IW54492" s="36"/>
      <c r="JI54492"/>
      <c r="JJ54492"/>
      <c r="KX54492" s="23"/>
      <c r="KY54492" s="23"/>
    </row>
    <row r="54493" spans="36:311" x14ac:dyDescent="0.2">
      <c r="AJ54493" s="23"/>
      <c r="HH54493"/>
      <c r="IW54493" s="36"/>
      <c r="JI54493"/>
      <c r="JJ54493"/>
      <c r="KX54493" s="23"/>
      <c r="KY54493" s="23"/>
    </row>
    <row r="54494" spans="36:311" x14ac:dyDescent="0.2">
      <c r="AJ54494" s="23"/>
      <c r="HH54494"/>
      <c r="IW54494" s="36"/>
      <c r="JI54494"/>
      <c r="JJ54494"/>
      <c r="KX54494" s="23"/>
      <c r="KY54494" s="23"/>
    </row>
    <row r="54495" spans="36:311" x14ac:dyDescent="0.2">
      <c r="AJ54495" s="23"/>
      <c r="HH54495"/>
      <c r="IW54495" s="36"/>
      <c r="JI54495"/>
      <c r="JJ54495"/>
      <c r="KX54495" s="23"/>
      <c r="KY54495" s="23"/>
    </row>
    <row r="54496" spans="36:311" x14ac:dyDescent="0.2">
      <c r="AJ54496" s="23"/>
      <c r="HH54496"/>
      <c r="IW54496" s="36"/>
      <c r="JI54496"/>
      <c r="JJ54496"/>
      <c r="KX54496" s="23"/>
      <c r="KY54496" s="23"/>
    </row>
    <row r="54497" spans="36:311" x14ac:dyDescent="0.2">
      <c r="AJ54497" s="23"/>
      <c r="HH54497"/>
      <c r="IW54497" s="36"/>
      <c r="JI54497"/>
      <c r="JJ54497"/>
      <c r="KX54497" s="23"/>
      <c r="KY54497" s="23"/>
    </row>
    <row r="54498" spans="36:311" x14ac:dyDescent="0.2">
      <c r="AJ54498" s="23"/>
      <c r="HH54498"/>
      <c r="IW54498" s="36"/>
      <c r="JI54498"/>
      <c r="JJ54498"/>
      <c r="KX54498" s="23"/>
      <c r="KY54498" s="23"/>
    </row>
    <row r="54499" spans="36:311" x14ac:dyDescent="0.2">
      <c r="AJ54499" s="23"/>
      <c r="HH54499"/>
      <c r="IW54499" s="36"/>
      <c r="JI54499"/>
      <c r="JJ54499"/>
      <c r="KX54499" s="23"/>
      <c r="KY54499" s="23"/>
    </row>
    <row r="54500" spans="36:311" x14ac:dyDescent="0.2">
      <c r="AJ54500" s="23"/>
      <c r="HH54500"/>
      <c r="IW54500" s="36"/>
      <c r="JI54500"/>
      <c r="JJ54500"/>
      <c r="KX54500" s="23"/>
      <c r="KY54500" s="23"/>
    </row>
    <row r="54501" spans="36:311" x14ac:dyDescent="0.2">
      <c r="AJ54501" s="23"/>
      <c r="HH54501"/>
      <c r="IW54501" s="36"/>
      <c r="JI54501"/>
      <c r="JJ54501"/>
      <c r="KX54501" s="23"/>
      <c r="KY54501" s="23"/>
    </row>
    <row r="54502" spans="36:311" x14ac:dyDescent="0.2">
      <c r="AJ54502" s="23"/>
      <c r="HH54502"/>
      <c r="IW54502" s="36"/>
      <c r="JI54502"/>
      <c r="JJ54502"/>
      <c r="KX54502" s="23"/>
      <c r="KY54502" s="23"/>
    </row>
    <row r="54503" spans="36:311" x14ac:dyDescent="0.2">
      <c r="AJ54503" s="23"/>
      <c r="HH54503"/>
      <c r="IW54503" s="36"/>
      <c r="JI54503"/>
      <c r="JJ54503"/>
      <c r="KX54503" s="23"/>
      <c r="KY54503" s="23"/>
    </row>
    <row r="54504" spans="36:311" x14ac:dyDescent="0.2">
      <c r="AJ54504" s="23"/>
      <c r="HH54504"/>
      <c r="IW54504" s="36"/>
      <c r="JI54504"/>
      <c r="JJ54504"/>
      <c r="KX54504" s="23"/>
      <c r="KY54504" s="23"/>
    </row>
    <row r="54505" spans="36:311" x14ac:dyDescent="0.2">
      <c r="AJ54505" s="23"/>
      <c r="HH54505"/>
      <c r="IW54505" s="36"/>
      <c r="JI54505"/>
      <c r="JJ54505"/>
      <c r="KX54505" s="23"/>
      <c r="KY54505" s="23"/>
    </row>
    <row r="54506" spans="36:311" x14ac:dyDescent="0.2">
      <c r="AJ54506" s="23"/>
      <c r="HH54506"/>
      <c r="IW54506" s="36"/>
      <c r="JI54506"/>
      <c r="JJ54506"/>
      <c r="KX54506" s="23"/>
      <c r="KY54506" s="23"/>
    </row>
    <row r="54507" spans="36:311" x14ac:dyDescent="0.2">
      <c r="AJ54507" s="23"/>
      <c r="HH54507"/>
      <c r="IW54507" s="36"/>
      <c r="JI54507"/>
      <c r="JJ54507"/>
      <c r="KX54507" s="23"/>
      <c r="KY54507" s="23"/>
    </row>
    <row r="54508" spans="36:311" x14ac:dyDescent="0.2">
      <c r="AJ54508" s="23"/>
      <c r="HH54508"/>
      <c r="IW54508" s="36"/>
      <c r="JI54508"/>
      <c r="JJ54508"/>
      <c r="KX54508" s="23"/>
      <c r="KY54508" s="23"/>
    </row>
    <row r="54509" spans="36:311" x14ac:dyDescent="0.2">
      <c r="AJ54509" s="23"/>
      <c r="HH54509"/>
      <c r="IW54509" s="36"/>
      <c r="JI54509"/>
      <c r="JJ54509"/>
      <c r="KX54509" s="23"/>
      <c r="KY54509" s="23"/>
    </row>
    <row r="54510" spans="36:311" x14ac:dyDescent="0.2">
      <c r="AJ54510" s="23"/>
      <c r="HH54510"/>
      <c r="IW54510" s="36"/>
      <c r="JI54510"/>
      <c r="JJ54510"/>
      <c r="KX54510" s="23"/>
      <c r="KY54510" s="23"/>
    </row>
    <row r="54511" spans="36:311" x14ac:dyDescent="0.2">
      <c r="AJ54511" s="23"/>
      <c r="HH54511"/>
      <c r="IW54511" s="36"/>
      <c r="JI54511"/>
      <c r="JJ54511"/>
      <c r="KX54511" s="23"/>
      <c r="KY54511" s="23"/>
    </row>
    <row r="54512" spans="36:311" x14ac:dyDescent="0.2">
      <c r="AJ54512" s="23"/>
      <c r="HH54512"/>
      <c r="IW54512" s="36"/>
      <c r="JI54512"/>
      <c r="JJ54512"/>
      <c r="KX54512" s="23"/>
      <c r="KY54512" s="23"/>
    </row>
    <row r="54513" spans="36:311" x14ac:dyDescent="0.2">
      <c r="AJ54513" s="23"/>
      <c r="HH54513"/>
      <c r="IW54513" s="36"/>
      <c r="JI54513"/>
      <c r="JJ54513"/>
      <c r="KX54513" s="23"/>
      <c r="KY54513" s="23"/>
    </row>
    <row r="54514" spans="36:311" x14ac:dyDescent="0.2">
      <c r="AJ54514" s="23"/>
      <c r="HH54514"/>
      <c r="IW54514" s="36"/>
      <c r="JI54514"/>
      <c r="JJ54514"/>
      <c r="KX54514" s="23"/>
      <c r="KY54514" s="23"/>
    </row>
    <row r="54515" spans="36:311" x14ac:dyDescent="0.2">
      <c r="AJ54515" s="23"/>
      <c r="HH54515"/>
      <c r="IW54515" s="36"/>
      <c r="JI54515"/>
      <c r="JJ54515"/>
      <c r="KX54515" s="23"/>
      <c r="KY54515" s="23"/>
    </row>
    <row r="54516" spans="36:311" x14ac:dyDescent="0.2">
      <c r="AJ54516" s="23"/>
      <c r="HH54516"/>
      <c r="IW54516" s="36"/>
      <c r="JI54516"/>
      <c r="JJ54516"/>
      <c r="KX54516" s="23"/>
      <c r="KY54516" s="23"/>
    </row>
    <row r="54517" spans="36:311" x14ac:dyDescent="0.2">
      <c r="AJ54517" s="23"/>
      <c r="HH54517"/>
      <c r="IW54517" s="36"/>
      <c r="JI54517"/>
      <c r="JJ54517"/>
      <c r="KX54517" s="23"/>
      <c r="KY54517" s="23"/>
    </row>
    <row r="54518" spans="36:311" x14ac:dyDescent="0.2">
      <c r="AJ54518" s="23"/>
      <c r="HH54518"/>
      <c r="IW54518" s="36"/>
      <c r="JI54518"/>
      <c r="JJ54518"/>
      <c r="KX54518" s="23"/>
      <c r="KY54518" s="23"/>
    </row>
    <row r="54519" spans="36:311" x14ac:dyDescent="0.2">
      <c r="AJ54519" s="23"/>
      <c r="HH54519"/>
      <c r="IW54519" s="36"/>
      <c r="JI54519"/>
      <c r="JJ54519"/>
      <c r="KX54519" s="23"/>
      <c r="KY54519" s="23"/>
    </row>
    <row r="54520" spans="36:311" x14ac:dyDescent="0.2">
      <c r="AJ54520" s="23"/>
      <c r="HH54520"/>
      <c r="IW54520" s="36"/>
      <c r="JI54520"/>
      <c r="JJ54520"/>
      <c r="KX54520" s="23"/>
      <c r="KY54520" s="23"/>
    </row>
    <row r="54521" spans="36:311" x14ac:dyDescent="0.2">
      <c r="AJ54521" s="23"/>
      <c r="HH54521"/>
      <c r="IW54521" s="36"/>
      <c r="JI54521"/>
      <c r="JJ54521"/>
      <c r="KX54521" s="23"/>
      <c r="KY54521" s="23"/>
    </row>
    <row r="54522" spans="36:311" x14ac:dyDescent="0.2">
      <c r="AJ54522" s="23"/>
      <c r="HH54522"/>
      <c r="IW54522" s="36"/>
      <c r="JI54522"/>
      <c r="JJ54522"/>
      <c r="KX54522" s="23"/>
      <c r="KY54522" s="23"/>
    </row>
    <row r="54523" spans="36:311" x14ac:dyDescent="0.2">
      <c r="AJ54523" s="23"/>
      <c r="HH54523"/>
      <c r="IW54523" s="36"/>
      <c r="JI54523"/>
      <c r="JJ54523"/>
      <c r="KX54523" s="23"/>
      <c r="KY54523" s="23"/>
    </row>
    <row r="54524" spans="36:311" x14ac:dyDescent="0.2">
      <c r="AJ54524" s="23"/>
      <c r="HH54524"/>
      <c r="IW54524" s="36"/>
      <c r="JI54524"/>
      <c r="JJ54524"/>
      <c r="KX54524" s="23"/>
      <c r="KY54524" s="23"/>
    </row>
    <row r="54525" spans="36:311" x14ac:dyDescent="0.2">
      <c r="AJ54525" s="23"/>
      <c r="HH54525"/>
      <c r="IW54525" s="36"/>
      <c r="JI54525"/>
      <c r="JJ54525"/>
      <c r="KX54525" s="23"/>
      <c r="KY54525" s="23"/>
    </row>
    <row r="54526" spans="36:311" x14ac:dyDescent="0.2">
      <c r="AJ54526" s="23"/>
      <c r="HH54526"/>
      <c r="IW54526" s="36"/>
      <c r="JI54526"/>
      <c r="JJ54526"/>
      <c r="KX54526" s="23"/>
      <c r="KY54526" s="23"/>
    </row>
    <row r="54527" spans="36:311" x14ac:dyDescent="0.2">
      <c r="AJ54527" s="23"/>
      <c r="HH54527"/>
      <c r="IW54527" s="36"/>
      <c r="JI54527"/>
      <c r="JJ54527"/>
      <c r="KX54527" s="23"/>
      <c r="KY54527" s="23"/>
    </row>
    <row r="54528" spans="36:311" x14ac:dyDescent="0.2">
      <c r="AJ54528" s="23"/>
      <c r="HH54528"/>
      <c r="IW54528" s="36"/>
      <c r="JI54528"/>
      <c r="JJ54528"/>
      <c r="KX54528" s="23"/>
      <c r="KY54528" s="23"/>
    </row>
    <row r="54529" spans="36:311" x14ac:dyDescent="0.2">
      <c r="AJ54529" s="23"/>
      <c r="HH54529"/>
      <c r="IW54529" s="36"/>
      <c r="JI54529"/>
      <c r="JJ54529"/>
      <c r="KX54529" s="23"/>
      <c r="KY54529" s="23"/>
    </row>
    <row r="54530" spans="36:311" x14ac:dyDescent="0.2">
      <c r="AJ54530" s="23"/>
      <c r="HH54530"/>
      <c r="IW54530" s="36"/>
      <c r="JI54530"/>
      <c r="JJ54530"/>
      <c r="KX54530" s="23"/>
      <c r="KY54530" s="23"/>
    </row>
    <row r="54531" spans="36:311" x14ac:dyDescent="0.2">
      <c r="AJ54531" s="23"/>
      <c r="HH54531"/>
      <c r="IW54531" s="36"/>
      <c r="JI54531"/>
      <c r="JJ54531"/>
      <c r="KX54531" s="23"/>
      <c r="KY54531" s="23"/>
    </row>
    <row r="54532" spans="36:311" x14ac:dyDescent="0.2">
      <c r="AJ54532" s="23"/>
      <c r="HH54532"/>
      <c r="IW54532" s="36"/>
      <c r="JI54532"/>
      <c r="JJ54532"/>
      <c r="KX54532" s="23"/>
      <c r="KY54532" s="23"/>
    </row>
    <row r="54533" spans="36:311" x14ac:dyDescent="0.2">
      <c r="AJ54533" s="23"/>
      <c r="HH54533"/>
      <c r="IW54533" s="36"/>
      <c r="JI54533"/>
      <c r="JJ54533"/>
      <c r="KX54533" s="23"/>
      <c r="KY54533" s="23"/>
    </row>
    <row r="54534" spans="36:311" x14ac:dyDescent="0.2">
      <c r="AJ54534" s="23"/>
      <c r="HH54534"/>
      <c r="IW54534" s="36"/>
      <c r="JI54534"/>
      <c r="JJ54534"/>
      <c r="KX54534" s="23"/>
      <c r="KY54534" s="23"/>
    </row>
    <row r="54535" spans="36:311" x14ac:dyDescent="0.2">
      <c r="AJ54535" s="23"/>
      <c r="HH54535"/>
      <c r="IW54535" s="36"/>
      <c r="JI54535"/>
      <c r="JJ54535"/>
      <c r="KX54535" s="23"/>
      <c r="KY54535" s="23"/>
    </row>
    <row r="54536" spans="36:311" x14ac:dyDescent="0.2">
      <c r="AJ54536" s="23"/>
      <c r="HH54536"/>
      <c r="IW54536" s="36"/>
      <c r="JI54536"/>
      <c r="JJ54536"/>
      <c r="KX54536" s="23"/>
      <c r="KY54536" s="23"/>
    </row>
    <row r="54537" spans="36:311" x14ac:dyDescent="0.2">
      <c r="AJ54537" s="23"/>
      <c r="HH54537"/>
      <c r="IW54537" s="36"/>
      <c r="JI54537"/>
      <c r="JJ54537"/>
      <c r="KX54537" s="23"/>
      <c r="KY54537" s="23"/>
    </row>
    <row r="54538" spans="36:311" x14ac:dyDescent="0.2">
      <c r="AJ54538" s="23"/>
      <c r="HH54538"/>
      <c r="IW54538" s="36"/>
      <c r="JI54538"/>
      <c r="JJ54538"/>
      <c r="KX54538" s="23"/>
      <c r="KY54538" s="23"/>
    </row>
    <row r="54539" spans="36:311" x14ac:dyDescent="0.2">
      <c r="AJ54539" s="23"/>
      <c r="HH54539"/>
      <c r="IW54539" s="36"/>
      <c r="JI54539"/>
      <c r="JJ54539"/>
      <c r="KX54539" s="23"/>
      <c r="KY54539" s="23"/>
    </row>
    <row r="54540" spans="36:311" x14ac:dyDescent="0.2">
      <c r="AJ54540" s="23"/>
      <c r="HH54540"/>
      <c r="IW54540" s="36"/>
      <c r="JI54540"/>
      <c r="JJ54540"/>
      <c r="KX54540" s="23"/>
      <c r="KY54540" s="23"/>
    </row>
    <row r="54541" spans="36:311" x14ac:dyDescent="0.2">
      <c r="AJ54541" s="23"/>
      <c r="HH54541"/>
      <c r="IW54541" s="36"/>
      <c r="JI54541"/>
      <c r="JJ54541"/>
      <c r="KX54541" s="23"/>
      <c r="KY54541" s="23"/>
    </row>
    <row r="54542" spans="36:311" x14ac:dyDescent="0.2">
      <c r="AJ54542" s="23"/>
      <c r="HH54542"/>
      <c r="IW54542" s="36"/>
      <c r="JI54542"/>
      <c r="JJ54542"/>
      <c r="KX54542" s="23"/>
      <c r="KY54542" s="23"/>
    </row>
    <row r="54543" spans="36:311" x14ac:dyDescent="0.2">
      <c r="AJ54543" s="23"/>
      <c r="HH54543"/>
      <c r="IW54543" s="36"/>
      <c r="JI54543"/>
      <c r="JJ54543"/>
      <c r="KX54543" s="23"/>
      <c r="KY54543" s="23"/>
    </row>
    <row r="54544" spans="36:311" x14ac:dyDescent="0.2">
      <c r="AJ54544" s="23"/>
      <c r="HH54544"/>
      <c r="IW54544" s="36"/>
      <c r="JI54544"/>
      <c r="JJ54544"/>
      <c r="KX54544" s="23"/>
      <c r="KY54544" s="23"/>
    </row>
    <row r="54545" spans="36:311" x14ac:dyDescent="0.2">
      <c r="AJ54545" s="23"/>
      <c r="HH54545"/>
      <c r="IW54545" s="36"/>
      <c r="JI54545"/>
      <c r="JJ54545"/>
      <c r="KX54545" s="23"/>
      <c r="KY54545" s="23"/>
    </row>
    <row r="54546" spans="36:311" x14ac:dyDescent="0.2">
      <c r="AJ54546" s="23"/>
      <c r="HH54546"/>
      <c r="IW54546" s="36"/>
      <c r="JI54546"/>
      <c r="JJ54546"/>
      <c r="KX54546" s="23"/>
      <c r="KY54546" s="23"/>
    </row>
    <row r="54547" spans="36:311" x14ac:dyDescent="0.2">
      <c r="AJ54547" s="23"/>
      <c r="HH54547"/>
      <c r="IW54547" s="36"/>
      <c r="JI54547"/>
      <c r="JJ54547"/>
      <c r="KX54547" s="23"/>
      <c r="KY54547" s="23"/>
    </row>
    <row r="54548" spans="36:311" x14ac:dyDescent="0.2">
      <c r="AJ54548" s="23"/>
      <c r="HH54548"/>
      <c r="IW54548" s="36"/>
      <c r="JI54548"/>
      <c r="JJ54548"/>
      <c r="KX54548" s="23"/>
      <c r="KY54548" s="23"/>
    </row>
    <row r="54549" spans="36:311" x14ac:dyDescent="0.2">
      <c r="AJ54549" s="23"/>
      <c r="HH54549"/>
      <c r="IW54549" s="36"/>
      <c r="JI54549"/>
      <c r="JJ54549"/>
      <c r="KX54549" s="23"/>
      <c r="KY54549" s="23"/>
    </row>
    <row r="54550" spans="36:311" x14ac:dyDescent="0.2">
      <c r="AJ54550" s="23"/>
      <c r="HH54550"/>
      <c r="IW54550" s="36"/>
      <c r="JI54550"/>
      <c r="JJ54550"/>
      <c r="KX54550" s="23"/>
      <c r="KY54550" s="23"/>
    </row>
    <row r="54551" spans="36:311" x14ac:dyDescent="0.2">
      <c r="AJ54551" s="23"/>
      <c r="HH54551"/>
      <c r="IW54551" s="36"/>
      <c r="JI54551"/>
      <c r="JJ54551"/>
      <c r="KX54551" s="23"/>
      <c r="KY54551" s="23"/>
    </row>
    <row r="54552" spans="36:311" x14ac:dyDescent="0.2">
      <c r="AJ54552" s="23"/>
      <c r="HH54552"/>
      <c r="IW54552" s="36"/>
      <c r="JI54552"/>
      <c r="JJ54552"/>
      <c r="KX54552" s="23"/>
      <c r="KY54552" s="23"/>
    </row>
    <row r="54553" spans="36:311" x14ac:dyDescent="0.2">
      <c r="AJ54553" s="23"/>
      <c r="HH54553"/>
      <c r="IW54553" s="36"/>
      <c r="JI54553"/>
      <c r="JJ54553"/>
      <c r="KX54553" s="23"/>
      <c r="KY54553" s="23"/>
    </row>
    <row r="54554" spans="36:311" x14ac:dyDescent="0.2">
      <c r="AJ54554" s="23"/>
      <c r="HH54554"/>
      <c r="IW54554" s="36"/>
      <c r="JI54554"/>
      <c r="JJ54554"/>
      <c r="KX54554" s="23"/>
      <c r="KY54554" s="23"/>
    </row>
    <row r="54555" spans="36:311" x14ac:dyDescent="0.2">
      <c r="AJ54555" s="23"/>
      <c r="HH54555"/>
      <c r="IW54555" s="36"/>
      <c r="JI54555"/>
      <c r="JJ54555"/>
      <c r="KX54555" s="23"/>
      <c r="KY54555" s="23"/>
    </row>
    <row r="54556" spans="36:311" x14ac:dyDescent="0.2">
      <c r="AJ54556" s="23"/>
      <c r="HH54556"/>
      <c r="IW54556" s="36"/>
      <c r="JI54556"/>
      <c r="JJ54556"/>
      <c r="KX54556" s="23"/>
      <c r="KY54556" s="23"/>
    </row>
    <row r="54557" spans="36:311" x14ac:dyDescent="0.2">
      <c r="AJ54557" s="23"/>
      <c r="HH54557"/>
      <c r="IW54557" s="36"/>
      <c r="JI54557"/>
      <c r="JJ54557"/>
      <c r="KX54557" s="23"/>
      <c r="KY54557" s="23"/>
    </row>
    <row r="54558" spans="36:311" x14ac:dyDescent="0.2">
      <c r="AJ54558" s="23"/>
      <c r="HH54558"/>
      <c r="IW54558" s="36"/>
      <c r="JI54558"/>
      <c r="JJ54558"/>
      <c r="KX54558" s="23"/>
      <c r="KY54558" s="23"/>
    </row>
    <row r="54559" spans="36:311" x14ac:dyDescent="0.2">
      <c r="AJ54559" s="23"/>
      <c r="HH54559"/>
      <c r="IW54559" s="36"/>
      <c r="JI54559"/>
      <c r="JJ54559"/>
      <c r="KX54559" s="23"/>
      <c r="KY54559" s="23"/>
    </row>
    <row r="54560" spans="36:311" x14ac:dyDescent="0.2">
      <c r="AJ54560" s="23"/>
      <c r="HH54560"/>
      <c r="IW54560" s="36"/>
      <c r="JI54560"/>
      <c r="JJ54560"/>
      <c r="KX54560" s="23"/>
      <c r="KY54560" s="23"/>
    </row>
    <row r="54561" spans="36:311" x14ac:dyDescent="0.2">
      <c r="AJ54561" s="23"/>
      <c r="HH54561"/>
      <c r="IW54561" s="36"/>
      <c r="JI54561"/>
      <c r="JJ54561"/>
      <c r="KX54561" s="23"/>
      <c r="KY54561" s="23"/>
    </row>
    <row r="54562" spans="36:311" x14ac:dyDescent="0.2">
      <c r="AJ54562" s="23"/>
      <c r="HH54562"/>
      <c r="IW54562" s="36"/>
      <c r="JI54562"/>
      <c r="JJ54562"/>
      <c r="KX54562" s="23"/>
      <c r="KY54562" s="23"/>
    </row>
    <row r="54563" spans="36:311" x14ac:dyDescent="0.2">
      <c r="AJ54563" s="23"/>
      <c r="HH54563"/>
      <c r="IW54563" s="36"/>
      <c r="JI54563"/>
      <c r="JJ54563"/>
      <c r="KX54563" s="23"/>
      <c r="KY54563" s="23"/>
    </row>
    <row r="54564" spans="36:311" x14ac:dyDescent="0.2">
      <c r="AJ54564" s="23"/>
      <c r="HH54564"/>
      <c r="IW54564" s="36"/>
      <c r="JI54564"/>
      <c r="JJ54564"/>
      <c r="KX54564" s="23"/>
      <c r="KY54564" s="23"/>
    </row>
    <row r="54565" spans="36:311" x14ac:dyDescent="0.2">
      <c r="AJ54565" s="23"/>
      <c r="HH54565"/>
      <c r="IW54565" s="36"/>
      <c r="JI54565"/>
      <c r="JJ54565"/>
      <c r="KX54565" s="23"/>
      <c r="KY54565" s="23"/>
    </row>
    <row r="54566" spans="36:311" x14ac:dyDescent="0.2">
      <c r="AJ54566" s="23"/>
      <c r="HH54566"/>
      <c r="IW54566" s="36"/>
      <c r="JI54566"/>
      <c r="JJ54566"/>
      <c r="KX54566" s="23"/>
      <c r="KY54566" s="23"/>
    </row>
    <row r="54567" spans="36:311" x14ac:dyDescent="0.2">
      <c r="AJ54567" s="23"/>
      <c r="HH54567"/>
      <c r="IW54567" s="36"/>
      <c r="JI54567"/>
      <c r="JJ54567"/>
      <c r="KX54567" s="23"/>
      <c r="KY54567" s="23"/>
    </row>
    <row r="54568" spans="36:311" x14ac:dyDescent="0.2">
      <c r="AJ54568" s="23"/>
      <c r="HH54568"/>
      <c r="IW54568" s="36"/>
      <c r="JI54568"/>
      <c r="JJ54568"/>
      <c r="KX54568" s="23"/>
      <c r="KY54568" s="23"/>
    </row>
    <row r="54569" spans="36:311" x14ac:dyDescent="0.2">
      <c r="AJ54569" s="23"/>
      <c r="HH54569"/>
      <c r="IW54569" s="36"/>
      <c r="JI54569"/>
      <c r="JJ54569"/>
      <c r="KX54569" s="23"/>
      <c r="KY54569" s="23"/>
    </row>
    <row r="54570" spans="36:311" x14ac:dyDescent="0.2">
      <c r="AJ54570" s="23"/>
      <c r="HH54570"/>
      <c r="IW54570" s="36"/>
      <c r="JI54570"/>
      <c r="JJ54570"/>
      <c r="KX54570" s="23"/>
      <c r="KY54570" s="23"/>
    </row>
    <row r="54571" spans="36:311" x14ac:dyDescent="0.2">
      <c r="AJ54571" s="23"/>
      <c r="HH54571"/>
      <c r="IW54571" s="36"/>
      <c r="JI54571"/>
      <c r="JJ54571"/>
      <c r="KX54571" s="23"/>
      <c r="KY54571" s="23"/>
    </row>
    <row r="54572" spans="36:311" x14ac:dyDescent="0.2">
      <c r="AJ54572" s="23"/>
      <c r="HH54572"/>
      <c r="IW54572" s="36"/>
      <c r="JI54572"/>
      <c r="JJ54572"/>
      <c r="KX54572" s="23"/>
      <c r="KY54572" s="23"/>
    </row>
    <row r="54573" spans="36:311" x14ac:dyDescent="0.2">
      <c r="AJ54573" s="23"/>
      <c r="HH54573"/>
      <c r="IW54573" s="36"/>
      <c r="JI54573"/>
      <c r="JJ54573"/>
      <c r="KX54573" s="23"/>
      <c r="KY54573" s="23"/>
    </row>
    <row r="54574" spans="36:311" x14ac:dyDescent="0.2">
      <c r="AJ54574" s="23"/>
      <c r="HH54574"/>
      <c r="IW54574" s="36"/>
      <c r="JI54574"/>
      <c r="JJ54574"/>
      <c r="KX54574" s="23"/>
      <c r="KY54574" s="23"/>
    </row>
    <row r="54575" spans="36:311" x14ac:dyDescent="0.2">
      <c r="AJ54575" s="23"/>
      <c r="HH54575"/>
      <c r="IW54575" s="36"/>
      <c r="JI54575"/>
      <c r="JJ54575"/>
      <c r="KX54575" s="23"/>
      <c r="KY54575" s="23"/>
    </row>
    <row r="54576" spans="36:311" x14ac:dyDescent="0.2">
      <c r="AJ54576" s="23"/>
      <c r="HH54576"/>
      <c r="IW54576" s="36"/>
      <c r="JI54576"/>
      <c r="JJ54576"/>
      <c r="KX54576" s="23"/>
      <c r="KY54576" s="23"/>
    </row>
    <row r="54577" spans="36:311" x14ac:dyDescent="0.2">
      <c r="AJ54577" s="23"/>
      <c r="HH54577"/>
      <c r="IW54577" s="36"/>
      <c r="JI54577"/>
      <c r="JJ54577"/>
      <c r="KX54577" s="23"/>
      <c r="KY54577" s="23"/>
    </row>
    <row r="54578" spans="36:311" x14ac:dyDescent="0.2">
      <c r="AJ54578" s="23"/>
      <c r="HH54578"/>
      <c r="IW54578" s="36"/>
      <c r="JI54578"/>
      <c r="JJ54578"/>
      <c r="KX54578" s="23"/>
      <c r="KY54578" s="23"/>
    </row>
    <row r="54579" spans="36:311" x14ac:dyDescent="0.2">
      <c r="AJ54579" s="23"/>
      <c r="HH54579"/>
      <c r="IW54579" s="36"/>
      <c r="JI54579"/>
      <c r="JJ54579"/>
      <c r="KX54579" s="23"/>
      <c r="KY54579" s="23"/>
    </row>
    <row r="54580" spans="36:311" x14ac:dyDescent="0.2">
      <c r="AJ54580" s="23"/>
      <c r="HH54580"/>
      <c r="IW54580" s="36"/>
      <c r="JI54580"/>
      <c r="JJ54580"/>
      <c r="KX54580" s="23"/>
      <c r="KY54580" s="23"/>
    </row>
    <row r="54581" spans="36:311" x14ac:dyDescent="0.2">
      <c r="AJ54581" s="23"/>
      <c r="HH54581"/>
      <c r="IW54581" s="36"/>
      <c r="JI54581"/>
      <c r="JJ54581"/>
      <c r="KX54581" s="23"/>
      <c r="KY54581" s="23"/>
    </row>
    <row r="54582" spans="36:311" x14ac:dyDescent="0.2">
      <c r="AJ54582" s="23"/>
      <c r="HH54582"/>
      <c r="IW54582" s="36"/>
      <c r="JI54582"/>
      <c r="JJ54582"/>
      <c r="KX54582" s="23"/>
      <c r="KY54582" s="23"/>
    </row>
    <row r="54583" spans="36:311" x14ac:dyDescent="0.2">
      <c r="AJ54583" s="23"/>
      <c r="HH54583"/>
      <c r="IW54583" s="36"/>
      <c r="JI54583"/>
      <c r="JJ54583"/>
      <c r="KX54583" s="23"/>
      <c r="KY54583" s="23"/>
    </row>
    <row r="54584" spans="36:311" x14ac:dyDescent="0.2">
      <c r="AJ54584" s="23"/>
      <c r="HH54584"/>
      <c r="IW54584" s="36"/>
      <c r="JI54584"/>
      <c r="JJ54584"/>
      <c r="KX54584" s="23"/>
      <c r="KY54584" s="23"/>
    </row>
    <row r="54585" spans="36:311" x14ac:dyDescent="0.2">
      <c r="AJ54585" s="23"/>
      <c r="HH54585"/>
      <c r="IW54585" s="36"/>
      <c r="JI54585"/>
      <c r="JJ54585"/>
      <c r="KX54585" s="23"/>
      <c r="KY54585" s="23"/>
    </row>
    <row r="54586" spans="36:311" x14ac:dyDescent="0.2">
      <c r="AJ54586" s="23"/>
      <c r="HH54586"/>
      <c r="IW54586" s="36"/>
      <c r="JI54586"/>
      <c r="JJ54586"/>
      <c r="KX54586" s="23"/>
      <c r="KY54586" s="23"/>
    </row>
    <row r="54587" spans="36:311" x14ac:dyDescent="0.2">
      <c r="AJ54587" s="23"/>
      <c r="HH54587"/>
      <c r="IW54587" s="36"/>
      <c r="JI54587"/>
      <c r="JJ54587"/>
      <c r="KX54587" s="23"/>
      <c r="KY54587" s="23"/>
    </row>
    <row r="54588" spans="36:311" x14ac:dyDescent="0.2">
      <c r="AJ54588" s="23"/>
      <c r="HH54588"/>
      <c r="IW54588" s="36"/>
      <c r="JI54588"/>
      <c r="JJ54588"/>
      <c r="KX54588" s="23"/>
      <c r="KY54588" s="23"/>
    </row>
    <row r="54589" spans="36:311" x14ac:dyDescent="0.2">
      <c r="AJ54589" s="23"/>
      <c r="HH54589"/>
      <c r="IW54589" s="36"/>
      <c r="JI54589"/>
      <c r="JJ54589"/>
      <c r="KX54589" s="23"/>
      <c r="KY54589" s="23"/>
    </row>
    <row r="54590" spans="36:311" x14ac:dyDescent="0.2">
      <c r="AJ54590" s="23"/>
      <c r="HH54590"/>
      <c r="IW54590" s="36"/>
      <c r="JI54590"/>
      <c r="JJ54590"/>
      <c r="KX54590" s="23"/>
      <c r="KY54590" s="23"/>
    </row>
    <row r="54591" spans="36:311" x14ac:dyDescent="0.2">
      <c r="AJ54591" s="23"/>
      <c r="HH54591"/>
      <c r="IW54591" s="36"/>
      <c r="JI54591"/>
      <c r="JJ54591"/>
      <c r="KX54591" s="23"/>
      <c r="KY54591" s="23"/>
    </row>
    <row r="54592" spans="36:311" x14ac:dyDescent="0.2">
      <c r="AJ54592" s="23"/>
      <c r="HH54592"/>
      <c r="IW54592" s="36"/>
      <c r="JI54592"/>
      <c r="JJ54592"/>
      <c r="KX54592" s="23"/>
      <c r="KY54592" s="23"/>
    </row>
    <row r="54593" spans="36:311" x14ac:dyDescent="0.2">
      <c r="AJ54593" s="23"/>
      <c r="HH54593"/>
      <c r="IW54593" s="36"/>
      <c r="JI54593"/>
      <c r="JJ54593"/>
      <c r="KX54593" s="23"/>
      <c r="KY54593" s="23"/>
    </row>
    <row r="54594" spans="36:311" x14ac:dyDescent="0.2">
      <c r="AJ54594" s="23"/>
      <c r="HH54594"/>
      <c r="IW54594" s="36"/>
      <c r="JI54594"/>
      <c r="JJ54594"/>
      <c r="KX54594" s="23"/>
      <c r="KY54594" s="23"/>
    </row>
    <row r="54595" spans="36:311" x14ac:dyDescent="0.2">
      <c r="AJ54595" s="23"/>
      <c r="HH54595"/>
      <c r="IW54595" s="36"/>
      <c r="JI54595"/>
      <c r="JJ54595"/>
      <c r="KX54595" s="23"/>
      <c r="KY54595" s="23"/>
    </row>
    <row r="54596" spans="36:311" x14ac:dyDescent="0.2">
      <c r="AJ54596" s="23"/>
      <c r="HH54596"/>
      <c r="IW54596" s="36"/>
      <c r="JI54596"/>
      <c r="JJ54596"/>
      <c r="KX54596" s="23"/>
      <c r="KY54596" s="23"/>
    </row>
    <row r="54597" spans="36:311" x14ac:dyDescent="0.2">
      <c r="AJ54597" s="23"/>
      <c r="HH54597"/>
      <c r="IW54597" s="36"/>
      <c r="JI54597"/>
      <c r="JJ54597"/>
      <c r="KX54597" s="23"/>
      <c r="KY54597" s="23"/>
    </row>
    <row r="54598" spans="36:311" x14ac:dyDescent="0.2">
      <c r="AJ54598" s="23"/>
      <c r="HH54598"/>
      <c r="IW54598" s="36"/>
      <c r="JI54598"/>
      <c r="JJ54598"/>
      <c r="KX54598" s="23"/>
      <c r="KY54598" s="23"/>
    </row>
    <row r="54599" spans="36:311" x14ac:dyDescent="0.2">
      <c r="AJ54599" s="23"/>
      <c r="HH54599"/>
      <c r="IW54599" s="36"/>
      <c r="JI54599"/>
      <c r="JJ54599"/>
      <c r="KX54599" s="23"/>
      <c r="KY54599" s="23"/>
    </row>
    <row r="54600" spans="36:311" x14ac:dyDescent="0.2">
      <c r="AJ54600" s="23"/>
      <c r="HH54600"/>
      <c r="IW54600" s="36"/>
      <c r="JI54600"/>
      <c r="JJ54600"/>
      <c r="KX54600" s="23"/>
      <c r="KY54600" s="23"/>
    </row>
    <row r="54601" spans="36:311" x14ac:dyDescent="0.2">
      <c r="AJ54601" s="23"/>
      <c r="HH54601"/>
      <c r="IW54601" s="36"/>
      <c r="JI54601"/>
      <c r="JJ54601"/>
      <c r="KX54601" s="23"/>
      <c r="KY54601" s="23"/>
    </row>
    <row r="54602" spans="36:311" x14ac:dyDescent="0.2">
      <c r="AJ54602" s="23"/>
      <c r="HH54602"/>
      <c r="IW54602" s="36"/>
      <c r="JI54602"/>
      <c r="JJ54602"/>
      <c r="KX54602" s="23"/>
      <c r="KY54602" s="23"/>
    </row>
    <row r="54603" spans="36:311" x14ac:dyDescent="0.2">
      <c r="AJ54603" s="23"/>
      <c r="HH54603"/>
      <c r="IW54603" s="36"/>
      <c r="JI54603"/>
      <c r="JJ54603"/>
      <c r="KX54603" s="23"/>
      <c r="KY54603" s="23"/>
    </row>
    <row r="54604" spans="36:311" x14ac:dyDescent="0.2">
      <c r="AJ54604" s="23"/>
      <c r="HH54604"/>
      <c r="IW54604" s="36"/>
      <c r="JI54604"/>
      <c r="JJ54604"/>
      <c r="KX54604" s="23"/>
      <c r="KY54604" s="23"/>
    </row>
    <row r="54605" spans="36:311" x14ac:dyDescent="0.2">
      <c r="AJ54605" s="23"/>
      <c r="HH54605"/>
      <c r="IW54605" s="36"/>
      <c r="JI54605"/>
      <c r="JJ54605"/>
      <c r="KX54605" s="23"/>
      <c r="KY54605" s="23"/>
    </row>
    <row r="54606" spans="36:311" x14ac:dyDescent="0.2">
      <c r="AJ54606" s="23"/>
      <c r="HH54606"/>
      <c r="IW54606" s="36"/>
      <c r="JI54606"/>
      <c r="JJ54606"/>
      <c r="KX54606" s="23"/>
      <c r="KY54606" s="23"/>
    </row>
    <row r="54607" spans="36:311" x14ac:dyDescent="0.2">
      <c r="AJ54607" s="23"/>
      <c r="HH54607"/>
      <c r="IW54607" s="36"/>
      <c r="JI54607"/>
      <c r="JJ54607"/>
      <c r="KX54607" s="23"/>
      <c r="KY54607" s="23"/>
    </row>
    <row r="54608" spans="36:311" x14ac:dyDescent="0.2">
      <c r="AJ54608" s="23"/>
      <c r="HH54608"/>
      <c r="IW54608" s="36"/>
      <c r="JI54608"/>
      <c r="JJ54608"/>
      <c r="KX54608" s="23"/>
      <c r="KY54608" s="23"/>
    </row>
    <row r="54609" spans="36:311" x14ac:dyDescent="0.2">
      <c r="AJ54609" s="23"/>
      <c r="HH54609"/>
      <c r="IW54609" s="36"/>
      <c r="JI54609"/>
      <c r="JJ54609"/>
      <c r="KX54609" s="23"/>
      <c r="KY54609" s="23"/>
    </row>
    <row r="54610" spans="36:311" x14ac:dyDescent="0.2">
      <c r="AJ54610" s="23"/>
      <c r="HH54610"/>
      <c r="IW54610" s="36"/>
      <c r="JI54610"/>
      <c r="JJ54610"/>
      <c r="KX54610" s="23"/>
      <c r="KY54610" s="23"/>
    </row>
    <row r="54611" spans="36:311" x14ac:dyDescent="0.2">
      <c r="AJ54611" s="23"/>
      <c r="HH54611"/>
      <c r="IW54611" s="36"/>
      <c r="JI54611"/>
      <c r="JJ54611"/>
      <c r="KX54611" s="23"/>
      <c r="KY54611" s="23"/>
    </row>
    <row r="54612" spans="36:311" x14ac:dyDescent="0.2">
      <c r="AJ54612" s="23"/>
      <c r="HH54612"/>
      <c r="IW54612" s="36"/>
      <c r="JI54612"/>
      <c r="JJ54612"/>
      <c r="KX54612" s="23"/>
      <c r="KY54612" s="23"/>
    </row>
    <row r="54613" spans="36:311" x14ac:dyDescent="0.2">
      <c r="AJ54613" s="23"/>
      <c r="HH54613"/>
      <c r="IW54613" s="36"/>
      <c r="JI54613"/>
      <c r="JJ54613"/>
      <c r="KX54613" s="23"/>
      <c r="KY54613" s="23"/>
    </row>
    <row r="54614" spans="36:311" x14ac:dyDescent="0.2">
      <c r="AJ54614" s="23"/>
      <c r="HH54614"/>
      <c r="IW54614" s="36"/>
      <c r="JI54614"/>
      <c r="JJ54614"/>
      <c r="KX54614" s="23"/>
      <c r="KY54614" s="23"/>
    </row>
    <row r="54615" spans="36:311" x14ac:dyDescent="0.2">
      <c r="AJ54615" s="23"/>
      <c r="HH54615"/>
      <c r="IW54615" s="36"/>
      <c r="JI54615"/>
      <c r="JJ54615"/>
      <c r="KX54615" s="23"/>
      <c r="KY54615" s="23"/>
    </row>
    <row r="54616" spans="36:311" x14ac:dyDescent="0.2">
      <c r="AJ54616" s="23"/>
      <c r="HH54616"/>
      <c r="IW54616" s="36"/>
      <c r="JI54616"/>
      <c r="JJ54616"/>
      <c r="KX54616" s="23"/>
      <c r="KY54616" s="23"/>
    </row>
    <row r="54617" spans="36:311" x14ac:dyDescent="0.2">
      <c r="AJ54617" s="23"/>
      <c r="HH54617"/>
      <c r="IW54617" s="36"/>
      <c r="JI54617"/>
      <c r="JJ54617"/>
      <c r="KX54617" s="23"/>
      <c r="KY54617" s="23"/>
    </row>
    <row r="54618" spans="36:311" x14ac:dyDescent="0.2">
      <c r="AJ54618" s="23"/>
      <c r="HH54618"/>
      <c r="IW54618" s="36"/>
      <c r="JI54618"/>
      <c r="JJ54618"/>
      <c r="KX54618" s="23"/>
      <c r="KY54618" s="23"/>
    </row>
    <row r="54619" spans="36:311" x14ac:dyDescent="0.2">
      <c r="AJ54619" s="23"/>
      <c r="HH54619"/>
      <c r="IW54619" s="36"/>
      <c r="JI54619"/>
      <c r="JJ54619"/>
      <c r="KX54619" s="23"/>
      <c r="KY54619" s="23"/>
    </row>
    <row r="54620" spans="36:311" x14ac:dyDescent="0.2">
      <c r="AJ54620" s="23"/>
      <c r="HH54620"/>
      <c r="IW54620" s="36"/>
      <c r="JI54620"/>
      <c r="JJ54620"/>
      <c r="KX54620" s="23"/>
      <c r="KY54620" s="23"/>
    </row>
    <row r="54621" spans="36:311" x14ac:dyDescent="0.2">
      <c r="AJ54621" s="23"/>
      <c r="HH54621"/>
      <c r="IW54621" s="36"/>
      <c r="JI54621"/>
      <c r="JJ54621"/>
      <c r="KX54621" s="23"/>
      <c r="KY54621" s="23"/>
    </row>
    <row r="54622" spans="36:311" x14ac:dyDescent="0.2">
      <c r="AJ54622" s="23"/>
      <c r="HH54622"/>
      <c r="IW54622" s="36"/>
      <c r="JI54622"/>
      <c r="JJ54622"/>
      <c r="KX54622" s="23"/>
      <c r="KY54622" s="23"/>
    </row>
    <row r="54623" spans="36:311" x14ac:dyDescent="0.2">
      <c r="AJ54623" s="23"/>
      <c r="HH54623"/>
      <c r="IW54623" s="36"/>
      <c r="JI54623"/>
      <c r="JJ54623"/>
      <c r="KX54623" s="23"/>
      <c r="KY54623" s="23"/>
    </row>
    <row r="54624" spans="36:311" x14ac:dyDescent="0.2">
      <c r="AJ54624" s="23"/>
      <c r="HH54624"/>
      <c r="IW54624" s="36"/>
      <c r="JI54624"/>
      <c r="JJ54624"/>
      <c r="KX54624" s="23"/>
      <c r="KY54624" s="23"/>
    </row>
    <row r="54625" spans="36:311" x14ac:dyDescent="0.2">
      <c r="AJ54625" s="23"/>
      <c r="HH54625"/>
      <c r="IW54625" s="36"/>
      <c r="JI54625"/>
      <c r="JJ54625"/>
      <c r="KX54625" s="23"/>
      <c r="KY54625" s="23"/>
    </row>
    <row r="54626" spans="36:311" x14ac:dyDescent="0.2">
      <c r="AJ54626" s="23"/>
      <c r="HH54626"/>
      <c r="IW54626" s="36"/>
      <c r="JI54626"/>
      <c r="JJ54626"/>
      <c r="KX54626" s="23"/>
      <c r="KY54626" s="23"/>
    </row>
    <row r="54627" spans="36:311" x14ac:dyDescent="0.2">
      <c r="AJ54627" s="23"/>
      <c r="HH54627"/>
      <c r="IW54627" s="36"/>
      <c r="JI54627"/>
      <c r="JJ54627"/>
      <c r="KX54627" s="23"/>
      <c r="KY54627" s="23"/>
    </row>
    <row r="54628" spans="36:311" x14ac:dyDescent="0.2">
      <c r="AJ54628" s="23"/>
      <c r="HH54628"/>
      <c r="IW54628" s="36"/>
      <c r="JI54628"/>
      <c r="JJ54628"/>
      <c r="KX54628" s="23"/>
      <c r="KY54628" s="23"/>
    </row>
    <row r="54629" spans="36:311" x14ac:dyDescent="0.2">
      <c r="AJ54629" s="23"/>
      <c r="HH54629"/>
      <c r="IW54629" s="36"/>
      <c r="JI54629"/>
      <c r="JJ54629"/>
      <c r="KX54629" s="23"/>
      <c r="KY54629" s="23"/>
    </row>
    <row r="54630" spans="36:311" x14ac:dyDescent="0.2">
      <c r="AJ54630" s="23"/>
      <c r="HH54630"/>
      <c r="IW54630" s="36"/>
      <c r="JI54630"/>
      <c r="JJ54630"/>
      <c r="KX54630" s="23"/>
      <c r="KY54630" s="23"/>
    </row>
    <row r="54631" spans="36:311" x14ac:dyDescent="0.2">
      <c r="AJ54631" s="23"/>
      <c r="HH54631"/>
      <c r="IW54631" s="36"/>
      <c r="JI54631"/>
      <c r="JJ54631"/>
      <c r="KX54631" s="23"/>
      <c r="KY54631" s="23"/>
    </row>
    <row r="54632" spans="36:311" x14ac:dyDescent="0.2">
      <c r="AJ54632" s="23"/>
      <c r="HH54632"/>
      <c r="IW54632" s="36"/>
      <c r="JI54632"/>
      <c r="JJ54632"/>
      <c r="KX54632" s="23"/>
      <c r="KY54632" s="23"/>
    </row>
    <row r="54633" spans="36:311" x14ac:dyDescent="0.2">
      <c r="AJ54633" s="23"/>
      <c r="HH54633"/>
      <c r="IW54633" s="36"/>
      <c r="JI54633"/>
      <c r="JJ54633"/>
      <c r="KX54633" s="23"/>
      <c r="KY54633" s="23"/>
    </row>
    <row r="54634" spans="36:311" x14ac:dyDescent="0.2">
      <c r="AJ54634" s="23"/>
      <c r="HH54634"/>
      <c r="IW54634" s="36"/>
      <c r="JI54634"/>
      <c r="JJ54634"/>
      <c r="KX54634" s="23"/>
      <c r="KY54634" s="23"/>
    </row>
    <row r="54635" spans="36:311" x14ac:dyDescent="0.2">
      <c r="AJ54635" s="23"/>
      <c r="HH54635"/>
      <c r="IW54635" s="36"/>
      <c r="JI54635"/>
      <c r="JJ54635"/>
      <c r="KX54635" s="23"/>
      <c r="KY54635" s="23"/>
    </row>
    <row r="54636" spans="36:311" x14ac:dyDescent="0.2">
      <c r="AJ54636" s="23"/>
      <c r="HH54636"/>
      <c r="IW54636" s="36"/>
      <c r="JI54636"/>
      <c r="JJ54636"/>
      <c r="KX54636" s="23"/>
      <c r="KY54636" s="23"/>
    </row>
    <row r="54637" spans="36:311" x14ac:dyDescent="0.2">
      <c r="AJ54637" s="23"/>
      <c r="HH54637"/>
      <c r="IW54637" s="36"/>
      <c r="JI54637"/>
      <c r="JJ54637"/>
      <c r="KX54637" s="23"/>
      <c r="KY54637" s="23"/>
    </row>
    <row r="54638" spans="36:311" x14ac:dyDescent="0.2">
      <c r="AJ54638" s="23"/>
      <c r="HH54638"/>
      <c r="IW54638" s="36"/>
      <c r="JI54638"/>
      <c r="JJ54638"/>
      <c r="KX54638" s="23"/>
      <c r="KY54638" s="23"/>
    </row>
    <row r="54639" spans="36:311" x14ac:dyDescent="0.2">
      <c r="AJ54639" s="23"/>
      <c r="HH54639"/>
      <c r="IW54639" s="36"/>
      <c r="JI54639"/>
      <c r="JJ54639"/>
      <c r="KX54639" s="23"/>
      <c r="KY54639" s="23"/>
    </row>
    <row r="54640" spans="36:311" x14ac:dyDescent="0.2">
      <c r="AJ54640" s="23"/>
      <c r="HH54640"/>
      <c r="IW54640" s="36"/>
      <c r="JI54640"/>
      <c r="JJ54640"/>
      <c r="KX54640" s="23"/>
      <c r="KY54640" s="23"/>
    </row>
    <row r="54641" spans="36:311" x14ac:dyDescent="0.2">
      <c r="AJ54641" s="23"/>
      <c r="HH54641"/>
      <c r="IW54641" s="36"/>
      <c r="JI54641"/>
      <c r="JJ54641"/>
      <c r="KX54641" s="23"/>
      <c r="KY54641" s="23"/>
    </row>
    <row r="54642" spans="36:311" x14ac:dyDescent="0.2">
      <c r="AJ54642" s="23"/>
      <c r="HH54642"/>
      <c r="IW54642" s="36"/>
      <c r="JI54642"/>
      <c r="JJ54642"/>
      <c r="KX54642" s="23"/>
      <c r="KY54642" s="23"/>
    </row>
    <row r="54643" spans="36:311" x14ac:dyDescent="0.2">
      <c r="AJ54643" s="23"/>
      <c r="HH54643"/>
      <c r="IW54643" s="36"/>
      <c r="JI54643"/>
      <c r="JJ54643"/>
      <c r="KX54643" s="23"/>
      <c r="KY54643" s="23"/>
    </row>
    <row r="54644" spans="36:311" x14ac:dyDescent="0.2">
      <c r="AJ54644" s="23"/>
      <c r="HH54644"/>
      <c r="IW54644" s="36"/>
      <c r="JI54644"/>
      <c r="JJ54644"/>
      <c r="KX54644" s="23"/>
      <c r="KY54644" s="23"/>
    </row>
    <row r="54645" spans="36:311" x14ac:dyDescent="0.2">
      <c r="AJ54645" s="23"/>
      <c r="HH54645"/>
      <c r="IW54645" s="36"/>
      <c r="JI54645"/>
      <c r="JJ54645"/>
      <c r="KX54645" s="23"/>
      <c r="KY54645" s="23"/>
    </row>
    <row r="54646" spans="36:311" x14ac:dyDescent="0.2">
      <c r="AJ54646" s="23"/>
      <c r="HH54646"/>
      <c r="IW54646" s="36"/>
      <c r="JI54646"/>
      <c r="JJ54646"/>
      <c r="KX54646" s="23"/>
      <c r="KY54646" s="23"/>
    </row>
    <row r="54647" spans="36:311" x14ac:dyDescent="0.2">
      <c r="AJ54647" s="23"/>
      <c r="HH54647"/>
      <c r="IW54647" s="36"/>
      <c r="JI54647"/>
      <c r="JJ54647"/>
      <c r="KX54647" s="23"/>
      <c r="KY54647" s="23"/>
    </row>
    <row r="54648" spans="36:311" x14ac:dyDescent="0.2">
      <c r="AJ54648" s="23"/>
      <c r="HH54648"/>
      <c r="IW54648" s="36"/>
      <c r="JI54648"/>
      <c r="JJ54648"/>
      <c r="KX54648" s="23"/>
      <c r="KY54648" s="23"/>
    </row>
    <row r="54649" spans="36:311" x14ac:dyDescent="0.2">
      <c r="AJ54649" s="23"/>
      <c r="HH54649"/>
      <c r="IW54649" s="36"/>
      <c r="JI54649"/>
      <c r="JJ54649"/>
      <c r="KX54649" s="23"/>
      <c r="KY54649" s="23"/>
    </row>
    <row r="54650" spans="36:311" x14ac:dyDescent="0.2">
      <c r="AJ54650" s="23"/>
      <c r="HH54650"/>
      <c r="IW54650" s="36"/>
      <c r="JI54650"/>
      <c r="JJ54650"/>
      <c r="KX54650" s="23"/>
      <c r="KY54650" s="23"/>
    </row>
    <row r="54651" spans="36:311" x14ac:dyDescent="0.2">
      <c r="AJ54651" s="23"/>
      <c r="HH54651"/>
      <c r="IW54651" s="36"/>
      <c r="JI54651"/>
      <c r="JJ54651"/>
      <c r="KX54651" s="23"/>
      <c r="KY54651" s="23"/>
    </row>
    <row r="54652" spans="36:311" x14ac:dyDescent="0.2">
      <c r="AJ54652" s="23"/>
      <c r="HH54652"/>
      <c r="IW54652" s="36"/>
      <c r="JI54652"/>
      <c r="JJ54652"/>
      <c r="KX54652" s="23"/>
      <c r="KY54652" s="23"/>
    </row>
    <row r="54653" spans="36:311" x14ac:dyDescent="0.2">
      <c r="AJ54653" s="23"/>
      <c r="HH54653"/>
      <c r="IW54653" s="36"/>
      <c r="JI54653"/>
      <c r="JJ54653"/>
      <c r="KX54653" s="23"/>
      <c r="KY54653" s="23"/>
    </row>
    <row r="54654" spans="36:311" x14ac:dyDescent="0.2">
      <c r="AJ54654" s="23"/>
      <c r="HH54654"/>
      <c r="IW54654" s="36"/>
      <c r="JI54654"/>
      <c r="JJ54654"/>
      <c r="KX54654" s="23"/>
      <c r="KY54654" s="23"/>
    </row>
    <row r="54655" spans="36:311" x14ac:dyDescent="0.2">
      <c r="AJ54655" s="23"/>
      <c r="HH54655"/>
      <c r="IW54655" s="36"/>
      <c r="JI54655"/>
      <c r="JJ54655"/>
      <c r="KX54655" s="23"/>
      <c r="KY54655" s="23"/>
    </row>
    <row r="54656" spans="36:311" x14ac:dyDescent="0.2">
      <c r="AJ54656" s="23"/>
      <c r="HH54656"/>
      <c r="IW54656" s="36"/>
      <c r="JI54656"/>
      <c r="JJ54656"/>
      <c r="KX54656" s="23"/>
      <c r="KY54656" s="23"/>
    </row>
    <row r="54657" spans="36:311" x14ac:dyDescent="0.2">
      <c r="AJ54657" s="23"/>
      <c r="HH54657"/>
      <c r="IW54657" s="36"/>
      <c r="JI54657"/>
      <c r="JJ54657"/>
      <c r="KX54657" s="23"/>
      <c r="KY54657" s="23"/>
    </row>
    <row r="54658" spans="36:311" x14ac:dyDescent="0.2">
      <c r="AJ54658" s="23"/>
      <c r="HH54658"/>
      <c r="IW54658" s="36"/>
      <c r="JI54658"/>
      <c r="JJ54658"/>
      <c r="KX54658" s="23"/>
      <c r="KY54658" s="23"/>
    </row>
    <row r="54659" spans="36:311" x14ac:dyDescent="0.2">
      <c r="AJ54659" s="23"/>
      <c r="HH54659"/>
      <c r="IW54659" s="36"/>
      <c r="JI54659"/>
      <c r="JJ54659"/>
      <c r="KX54659" s="23"/>
      <c r="KY54659" s="23"/>
    </row>
    <row r="54660" spans="36:311" x14ac:dyDescent="0.2">
      <c r="AJ54660" s="23"/>
      <c r="HH54660"/>
      <c r="IW54660" s="36"/>
      <c r="JI54660"/>
      <c r="JJ54660"/>
      <c r="KX54660" s="23"/>
      <c r="KY54660" s="23"/>
    </row>
    <row r="54661" spans="36:311" x14ac:dyDescent="0.2">
      <c r="AJ54661" s="23"/>
      <c r="HH54661"/>
      <c r="IW54661" s="36"/>
      <c r="JI54661"/>
      <c r="JJ54661"/>
      <c r="KX54661" s="23"/>
      <c r="KY54661" s="23"/>
    </row>
    <row r="54662" spans="36:311" x14ac:dyDescent="0.2">
      <c r="AJ54662" s="23"/>
      <c r="HH54662"/>
      <c r="IW54662" s="36"/>
      <c r="JI54662"/>
      <c r="JJ54662"/>
      <c r="KX54662" s="23"/>
      <c r="KY54662" s="23"/>
    </row>
    <row r="54663" spans="36:311" x14ac:dyDescent="0.2">
      <c r="AJ54663" s="23"/>
      <c r="HH54663"/>
      <c r="IW54663" s="36"/>
      <c r="JI54663"/>
      <c r="JJ54663"/>
      <c r="KX54663" s="23"/>
      <c r="KY54663" s="23"/>
    </row>
    <row r="54664" spans="36:311" x14ac:dyDescent="0.2">
      <c r="AJ54664" s="23"/>
      <c r="HH54664"/>
      <c r="IW54664" s="36"/>
      <c r="JI54664"/>
      <c r="JJ54664"/>
      <c r="KX54664" s="23"/>
      <c r="KY54664" s="23"/>
    </row>
    <row r="54665" spans="36:311" x14ac:dyDescent="0.2">
      <c r="AJ54665" s="23"/>
      <c r="HH54665"/>
      <c r="IW54665" s="36"/>
      <c r="JI54665"/>
      <c r="JJ54665"/>
      <c r="KX54665" s="23"/>
      <c r="KY54665" s="23"/>
    </row>
    <row r="54666" spans="36:311" x14ac:dyDescent="0.2">
      <c r="AJ54666" s="23"/>
      <c r="HH54666"/>
      <c r="IW54666" s="36"/>
      <c r="JI54666"/>
      <c r="JJ54666"/>
      <c r="KX54666" s="23"/>
      <c r="KY54666" s="23"/>
    </row>
    <row r="54667" spans="36:311" x14ac:dyDescent="0.2">
      <c r="AJ54667" s="23"/>
      <c r="HH54667"/>
      <c r="IW54667" s="36"/>
      <c r="JI54667"/>
      <c r="JJ54667"/>
      <c r="KX54667" s="23"/>
      <c r="KY54667" s="23"/>
    </row>
    <row r="54668" spans="36:311" x14ac:dyDescent="0.2">
      <c r="AJ54668" s="23"/>
      <c r="HH54668"/>
      <c r="IW54668" s="36"/>
      <c r="JI54668"/>
      <c r="JJ54668"/>
      <c r="KX54668" s="23"/>
      <c r="KY54668" s="23"/>
    </row>
    <row r="54669" spans="36:311" x14ac:dyDescent="0.2">
      <c r="AJ54669" s="23"/>
      <c r="HH54669"/>
      <c r="IW54669" s="36"/>
      <c r="JI54669"/>
      <c r="JJ54669"/>
      <c r="KX54669" s="23"/>
      <c r="KY54669" s="23"/>
    </row>
    <row r="54670" spans="36:311" x14ac:dyDescent="0.2">
      <c r="AJ54670" s="23"/>
      <c r="HH54670"/>
      <c r="IW54670" s="36"/>
      <c r="JI54670"/>
      <c r="JJ54670"/>
      <c r="KX54670" s="23"/>
      <c r="KY54670" s="23"/>
    </row>
    <row r="54671" spans="36:311" x14ac:dyDescent="0.2">
      <c r="AJ54671" s="23"/>
      <c r="HH54671"/>
      <c r="IW54671" s="36"/>
      <c r="JI54671"/>
      <c r="JJ54671"/>
      <c r="KX54671" s="23"/>
      <c r="KY54671" s="23"/>
    </row>
    <row r="54672" spans="36:311" x14ac:dyDescent="0.2">
      <c r="AJ54672" s="23"/>
      <c r="HH54672"/>
      <c r="IW54672" s="36"/>
      <c r="JI54672"/>
      <c r="JJ54672"/>
      <c r="KX54672" s="23"/>
      <c r="KY54672" s="23"/>
    </row>
    <row r="54673" spans="36:311" x14ac:dyDescent="0.2">
      <c r="AJ54673" s="23"/>
      <c r="HH54673"/>
      <c r="IW54673" s="36"/>
      <c r="JI54673"/>
      <c r="JJ54673"/>
      <c r="KX54673" s="23"/>
      <c r="KY54673" s="23"/>
    </row>
    <row r="54674" spans="36:311" x14ac:dyDescent="0.2">
      <c r="AJ54674" s="23"/>
      <c r="HH54674"/>
      <c r="IW54674" s="36"/>
      <c r="JI54674"/>
      <c r="JJ54674"/>
      <c r="KX54674" s="23"/>
      <c r="KY54674" s="23"/>
    </row>
    <row r="54675" spans="36:311" x14ac:dyDescent="0.2">
      <c r="AJ54675" s="23"/>
      <c r="HH54675"/>
      <c r="IW54675" s="36"/>
      <c r="JI54675"/>
      <c r="JJ54675"/>
      <c r="KX54675" s="23"/>
      <c r="KY54675" s="23"/>
    </row>
    <row r="54676" spans="36:311" x14ac:dyDescent="0.2">
      <c r="AJ54676" s="23"/>
      <c r="HH54676"/>
      <c r="IW54676" s="36"/>
      <c r="JI54676"/>
      <c r="JJ54676"/>
      <c r="KX54676" s="23"/>
      <c r="KY54676" s="23"/>
    </row>
    <row r="54677" spans="36:311" x14ac:dyDescent="0.2">
      <c r="AJ54677" s="23"/>
      <c r="HH54677"/>
      <c r="IW54677" s="36"/>
      <c r="JI54677"/>
      <c r="JJ54677"/>
      <c r="KX54677" s="23"/>
      <c r="KY54677" s="23"/>
    </row>
    <row r="54678" spans="36:311" x14ac:dyDescent="0.2">
      <c r="AJ54678" s="23"/>
      <c r="HH54678"/>
      <c r="IW54678" s="36"/>
      <c r="JI54678"/>
      <c r="JJ54678"/>
      <c r="KX54678" s="23"/>
      <c r="KY54678" s="23"/>
    </row>
    <row r="54679" spans="36:311" x14ac:dyDescent="0.2">
      <c r="AJ54679" s="23"/>
      <c r="HH54679"/>
      <c r="IW54679" s="36"/>
      <c r="JI54679"/>
      <c r="JJ54679"/>
      <c r="KX54679" s="23"/>
      <c r="KY54679" s="23"/>
    </row>
    <row r="54680" spans="36:311" x14ac:dyDescent="0.2">
      <c r="AJ54680" s="23"/>
      <c r="HH54680"/>
      <c r="IW54680" s="36"/>
      <c r="JI54680"/>
      <c r="JJ54680"/>
      <c r="KX54680" s="23"/>
      <c r="KY54680" s="23"/>
    </row>
    <row r="54681" spans="36:311" x14ac:dyDescent="0.2">
      <c r="AJ54681" s="23"/>
      <c r="HH54681"/>
      <c r="IW54681" s="36"/>
      <c r="JI54681"/>
      <c r="JJ54681"/>
      <c r="KX54681" s="23"/>
      <c r="KY54681" s="23"/>
    </row>
    <row r="54682" spans="36:311" x14ac:dyDescent="0.2">
      <c r="AJ54682" s="23"/>
      <c r="HH54682"/>
      <c r="IW54682" s="36"/>
      <c r="JI54682"/>
      <c r="JJ54682"/>
      <c r="KX54682" s="23"/>
      <c r="KY54682" s="23"/>
    </row>
    <row r="54683" spans="36:311" x14ac:dyDescent="0.2">
      <c r="AJ54683" s="23"/>
      <c r="HH54683"/>
      <c r="IW54683" s="36"/>
      <c r="JI54683"/>
      <c r="JJ54683"/>
      <c r="KX54683" s="23"/>
      <c r="KY54683" s="23"/>
    </row>
    <row r="54684" spans="36:311" x14ac:dyDescent="0.2">
      <c r="AJ54684" s="23"/>
      <c r="HH54684"/>
      <c r="IW54684" s="36"/>
      <c r="JI54684"/>
      <c r="JJ54684"/>
      <c r="KX54684" s="23"/>
      <c r="KY54684" s="23"/>
    </row>
    <row r="54685" spans="36:311" x14ac:dyDescent="0.2">
      <c r="AJ54685" s="23"/>
      <c r="HH54685"/>
      <c r="IW54685" s="36"/>
      <c r="JI54685"/>
      <c r="JJ54685"/>
      <c r="KX54685" s="23"/>
      <c r="KY54685" s="23"/>
    </row>
    <row r="54686" spans="36:311" x14ac:dyDescent="0.2">
      <c r="AJ54686" s="23"/>
      <c r="HH54686"/>
      <c r="IW54686" s="36"/>
      <c r="JI54686"/>
      <c r="JJ54686"/>
      <c r="KX54686" s="23"/>
      <c r="KY54686" s="23"/>
    </row>
    <row r="54687" spans="36:311" x14ac:dyDescent="0.2">
      <c r="AJ54687" s="23"/>
      <c r="HH54687"/>
      <c r="IW54687" s="36"/>
      <c r="JI54687"/>
      <c r="JJ54687"/>
      <c r="KX54687" s="23"/>
      <c r="KY54687" s="23"/>
    </row>
    <row r="54688" spans="36:311" x14ac:dyDescent="0.2">
      <c r="AJ54688" s="23"/>
      <c r="HH54688"/>
      <c r="IW54688" s="36"/>
      <c r="JI54688"/>
      <c r="JJ54688"/>
      <c r="KX54688" s="23"/>
      <c r="KY54688" s="23"/>
    </row>
    <row r="54689" spans="36:311" x14ac:dyDescent="0.2">
      <c r="AJ54689" s="23"/>
      <c r="HH54689"/>
      <c r="IW54689" s="36"/>
      <c r="JI54689"/>
      <c r="JJ54689"/>
      <c r="KX54689" s="23"/>
      <c r="KY54689" s="23"/>
    </row>
    <row r="54690" spans="36:311" x14ac:dyDescent="0.2">
      <c r="AJ54690" s="23"/>
      <c r="HH54690"/>
      <c r="IW54690" s="36"/>
      <c r="JI54690"/>
      <c r="JJ54690"/>
      <c r="KX54690" s="23"/>
      <c r="KY54690" s="23"/>
    </row>
    <row r="54691" spans="36:311" x14ac:dyDescent="0.2">
      <c r="AJ54691" s="23"/>
      <c r="HH54691"/>
      <c r="IW54691" s="36"/>
      <c r="JI54691"/>
      <c r="JJ54691"/>
      <c r="KX54691" s="23"/>
      <c r="KY54691" s="23"/>
    </row>
    <row r="54692" spans="36:311" x14ac:dyDescent="0.2">
      <c r="AJ54692" s="23"/>
      <c r="HH54692"/>
      <c r="IW54692" s="36"/>
      <c r="JI54692"/>
      <c r="JJ54692"/>
      <c r="KX54692" s="23"/>
      <c r="KY54692" s="23"/>
    </row>
    <row r="54693" spans="36:311" x14ac:dyDescent="0.2">
      <c r="AJ54693" s="23"/>
      <c r="HH54693"/>
      <c r="IW54693" s="36"/>
      <c r="JI54693"/>
      <c r="JJ54693"/>
      <c r="KX54693" s="23"/>
      <c r="KY54693" s="23"/>
    </row>
    <row r="54694" spans="36:311" x14ac:dyDescent="0.2">
      <c r="AJ54694" s="23"/>
      <c r="HH54694"/>
      <c r="IW54694" s="36"/>
      <c r="JI54694"/>
      <c r="JJ54694"/>
      <c r="KX54694" s="23"/>
      <c r="KY54694" s="23"/>
    </row>
    <row r="54695" spans="36:311" x14ac:dyDescent="0.2">
      <c r="AJ54695" s="23"/>
      <c r="HH54695"/>
      <c r="IW54695" s="36"/>
      <c r="JI54695"/>
      <c r="JJ54695"/>
      <c r="KX54695" s="23"/>
      <c r="KY54695" s="23"/>
    </row>
    <row r="54696" spans="36:311" x14ac:dyDescent="0.2">
      <c r="AJ54696" s="23"/>
      <c r="HH54696"/>
      <c r="IW54696" s="36"/>
      <c r="JI54696"/>
      <c r="JJ54696"/>
      <c r="KX54696" s="23"/>
      <c r="KY54696" s="23"/>
    </row>
    <row r="54697" spans="36:311" x14ac:dyDescent="0.2">
      <c r="AJ54697" s="23"/>
      <c r="HH54697"/>
      <c r="IW54697" s="36"/>
      <c r="JI54697"/>
      <c r="JJ54697"/>
      <c r="KX54697" s="23"/>
      <c r="KY54697" s="23"/>
    </row>
    <row r="54698" spans="36:311" x14ac:dyDescent="0.2">
      <c r="AJ54698" s="23"/>
      <c r="HH54698"/>
      <c r="IW54698" s="36"/>
      <c r="JI54698"/>
      <c r="JJ54698"/>
      <c r="KX54698" s="23"/>
      <c r="KY54698" s="23"/>
    </row>
    <row r="54699" spans="36:311" x14ac:dyDescent="0.2">
      <c r="AJ54699" s="23"/>
      <c r="HH54699"/>
      <c r="IW54699" s="36"/>
      <c r="JI54699"/>
      <c r="JJ54699"/>
      <c r="KX54699" s="23"/>
      <c r="KY54699" s="23"/>
    </row>
    <row r="54700" spans="36:311" x14ac:dyDescent="0.2">
      <c r="AJ54700" s="23"/>
      <c r="HH54700"/>
      <c r="IW54700" s="36"/>
      <c r="JI54700"/>
      <c r="JJ54700"/>
      <c r="KX54700" s="23"/>
      <c r="KY54700" s="23"/>
    </row>
    <row r="54701" spans="36:311" x14ac:dyDescent="0.2">
      <c r="AJ54701" s="23"/>
      <c r="HH54701"/>
      <c r="IW54701" s="36"/>
      <c r="JI54701"/>
      <c r="JJ54701"/>
      <c r="KX54701" s="23"/>
      <c r="KY54701" s="23"/>
    </row>
    <row r="54702" spans="36:311" x14ac:dyDescent="0.2">
      <c r="AJ54702" s="23"/>
      <c r="HH54702"/>
      <c r="IW54702" s="36"/>
      <c r="JI54702"/>
      <c r="JJ54702"/>
      <c r="KX54702" s="23"/>
      <c r="KY54702" s="23"/>
    </row>
    <row r="54703" spans="36:311" x14ac:dyDescent="0.2">
      <c r="AJ54703" s="23"/>
      <c r="HH54703"/>
      <c r="IW54703" s="36"/>
      <c r="JI54703"/>
      <c r="JJ54703"/>
      <c r="KX54703" s="23"/>
      <c r="KY54703" s="23"/>
    </row>
    <row r="54704" spans="36:311" x14ac:dyDescent="0.2">
      <c r="AJ54704" s="23"/>
      <c r="HH54704"/>
      <c r="IW54704" s="36"/>
      <c r="JI54704"/>
      <c r="JJ54704"/>
      <c r="KX54704" s="23"/>
      <c r="KY54704" s="23"/>
    </row>
    <row r="54705" spans="36:311" x14ac:dyDescent="0.2">
      <c r="AJ54705" s="23"/>
      <c r="HH54705"/>
      <c r="IW54705" s="36"/>
      <c r="JI54705"/>
      <c r="JJ54705"/>
      <c r="KX54705" s="23"/>
      <c r="KY54705" s="23"/>
    </row>
    <row r="54706" spans="36:311" x14ac:dyDescent="0.2">
      <c r="AJ54706" s="23"/>
      <c r="HH54706"/>
      <c r="IW54706" s="36"/>
      <c r="JI54706"/>
      <c r="JJ54706"/>
      <c r="KX54706" s="23"/>
      <c r="KY54706" s="23"/>
    </row>
    <row r="54707" spans="36:311" x14ac:dyDescent="0.2">
      <c r="AJ54707" s="23"/>
      <c r="HH54707"/>
      <c r="IW54707" s="36"/>
      <c r="JI54707"/>
      <c r="JJ54707"/>
      <c r="KX54707" s="23"/>
      <c r="KY54707" s="23"/>
    </row>
    <row r="54708" spans="36:311" x14ac:dyDescent="0.2">
      <c r="AJ54708" s="23"/>
      <c r="HH54708"/>
      <c r="IW54708" s="36"/>
      <c r="JI54708"/>
      <c r="JJ54708"/>
      <c r="KX54708" s="23"/>
      <c r="KY54708" s="23"/>
    </row>
    <row r="54709" spans="36:311" x14ac:dyDescent="0.2">
      <c r="AJ54709" s="23"/>
      <c r="HH54709"/>
      <c r="IW54709" s="36"/>
      <c r="JI54709"/>
      <c r="JJ54709"/>
      <c r="KX54709" s="23"/>
      <c r="KY54709" s="23"/>
    </row>
    <row r="54710" spans="36:311" x14ac:dyDescent="0.2">
      <c r="AJ54710" s="23"/>
      <c r="HH54710"/>
      <c r="IW54710" s="36"/>
      <c r="JI54710"/>
      <c r="JJ54710"/>
      <c r="KX54710" s="23"/>
      <c r="KY54710" s="23"/>
    </row>
    <row r="54711" spans="36:311" x14ac:dyDescent="0.2">
      <c r="AJ54711" s="23"/>
      <c r="HH54711"/>
      <c r="IW54711" s="36"/>
      <c r="JI54711"/>
      <c r="JJ54711"/>
      <c r="KX54711" s="23"/>
      <c r="KY54711" s="23"/>
    </row>
    <row r="54712" spans="36:311" x14ac:dyDescent="0.2">
      <c r="AJ54712" s="23"/>
      <c r="HH54712"/>
      <c r="IW54712" s="36"/>
      <c r="JI54712"/>
      <c r="JJ54712"/>
      <c r="KX54712" s="23"/>
      <c r="KY54712" s="23"/>
    </row>
    <row r="54713" spans="36:311" x14ac:dyDescent="0.2">
      <c r="AJ54713" s="23"/>
      <c r="HH54713"/>
      <c r="IW54713" s="36"/>
      <c r="JI54713"/>
      <c r="JJ54713"/>
      <c r="KX54713" s="23"/>
      <c r="KY54713" s="23"/>
    </row>
    <row r="54714" spans="36:311" x14ac:dyDescent="0.2">
      <c r="AJ54714" s="23"/>
      <c r="HH54714"/>
      <c r="IW54714" s="36"/>
      <c r="JI54714"/>
      <c r="JJ54714"/>
      <c r="KX54714" s="23"/>
      <c r="KY54714" s="23"/>
    </row>
    <row r="54715" spans="36:311" x14ac:dyDescent="0.2">
      <c r="AJ54715" s="23"/>
      <c r="HH54715"/>
      <c r="IW54715" s="36"/>
      <c r="JI54715"/>
      <c r="JJ54715"/>
      <c r="KX54715" s="23"/>
      <c r="KY54715" s="23"/>
    </row>
    <row r="54716" spans="36:311" x14ac:dyDescent="0.2">
      <c r="AJ54716" s="23"/>
      <c r="HH54716"/>
      <c r="IW54716" s="36"/>
      <c r="JI54716"/>
      <c r="JJ54716"/>
      <c r="KX54716" s="23"/>
      <c r="KY54716" s="23"/>
    </row>
    <row r="54717" spans="36:311" x14ac:dyDescent="0.2">
      <c r="AJ54717" s="23"/>
      <c r="HH54717"/>
      <c r="IW54717" s="36"/>
      <c r="JI54717"/>
      <c r="JJ54717"/>
      <c r="KX54717" s="23"/>
      <c r="KY54717" s="23"/>
    </row>
    <row r="54718" spans="36:311" x14ac:dyDescent="0.2">
      <c r="AJ54718" s="23"/>
      <c r="HH54718"/>
      <c r="IW54718" s="36"/>
      <c r="JI54718"/>
      <c r="JJ54718"/>
      <c r="KX54718" s="23"/>
      <c r="KY54718" s="23"/>
    </row>
    <row r="54719" spans="36:311" x14ac:dyDescent="0.2">
      <c r="AJ54719" s="23"/>
      <c r="HH54719"/>
      <c r="IW54719" s="36"/>
      <c r="JI54719"/>
      <c r="JJ54719"/>
      <c r="KX54719" s="23"/>
      <c r="KY54719" s="23"/>
    </row>
    <row r="54720" spans="36:311" x14ac:dyDescent="0.2">
      <c r="AJ54720" s="23"/>
      <c r="HH54720"/>
      <c r="IW54720" s="36"/>
      <c r="JI54720"/>
      <c r="JJ54720"/>
      <c r="KX54720" s="23"/>
      <c r="KY54720" s="23"/>
    </row>
    <row r="54721" spans="36:311" x14ac:dyDescent="0.2">
      <c r="AJ54721" s="23"/>
      <c r="HH54721"/>
      <c r="IW54721" s="36"/>
      <c r="JI54721"/>
      <c r="JJ54721"/>
      <c r="KX54721" s="23"/>
      <c r="KY54721" s="23"/>
    </row>
    <row r="54722" spans="36:311" x14ac:dyDescent="0.2">
      <c r="AJ54722" s="23"/>
      <c r="HH54722"/>
      <c r="IW54722" s="36"/>
      <c r="JI54722"/>
      <c r="JJ54722"/>
      <c r="KX54722" s="23"/>
      <c r="KY54722" s="23"/>
    </row>
    <row r="54723" spans="36:311" x14ac:dyDescent="0.2">
      <c r="AJ54723" s="23"/>
      <c r="HH54723"/>
      <c r="IW54723" s="36"/>
      <c r="JI54723"/>
      <c r="JJ54723"/>
      <c r="KX54723" s="23"/>
      <c r="KY54723" s="23"/>
    </row>
    <row r="54724" spans="36:311" x14ac:dyDescent="0.2">
      <c r="AJ54724" s="23"/>
      <c r="HH54724"/>
      <c r="IW54724" s="36"/>
      <c r="JI54724"/>
      <c r="JJ54724"/>
      <c r="KX54724" s="23"/>
      <c r="KY54724" s="23"/>
    </row>
    <row r="54725" spans="36:311" x14ac:dyDescent="0.2">
      <c r="AJ54725" s="23"/>
      <c r="HH54725"/>
      <c r="IW54725" s="36"/>
      <c r="JI54725"/>
      <c r="JJ54725"/>
      <c r="KX54725" s="23"/>
      <c r="KY54725" s="23"/>
    </row>
    <row r="54726" spans="36:311" x14ac:dyDescent="0.2">
      <c r="AJ54726" s="23"/>
      <c r="HH54726"/>
      <c r="IW54726" s="36"/>
      <c r="JI54726"/>
      <c r="JJ54726"/>
      <c r="KX54726" s="23"/>
      <c r="KY54726" s="23"/>
    </row>
    <row r="54727" spans="36:311" x14ac:dyDescent="0.2">
      <c r="AJ54727" s="23"/>
      <c r="HH54727"/>
      <c r="IW54727" s="36"/>
      <c r="JI54727"/>
      <c r="JJ54727"/>
      <c r="KX54727" s="23"/>
      <c r="KY54727" s="23"/>
    </row>
    <row r="54728" spans="36:311" x14ac:dyDescent="0.2">
      <c r="AJ54728" s="23"/>
      <c r="HH54728"/>
      <c r="IW54728" s="36"/>
      <c r="JI54728"/>
      <c r="JJ54728"/>
      <c r="KX54728" s="23"/>
      <c r="KY54728" s="23"/>
    </row>
    <row r="54729" spans="36:311" x14ac:dyDescent="0.2">
      <c r="AJ54729" s="23"/>
      <c r="HH54729"/>
      <c r="IW54729" s="36"/>
      <c r="JI54729"/>
      <c r="JJ54729"/>
      <c r="KX54729" s="23"/>
      <c r="KY54729" s="23"/>
    </row>
    <row r="54730" spans="36:311" x14ac:dyDescent="0.2">
      <c r="AJ54730" s="23"/>
      <c r="HH54730"/>
      <c r="IW54730" s="36"/>
      <c r="JI54730"/>
      <c r="JJ54730"/>
      <c r="KX54730" s="23"/>
      <c r="KY54730" s="23"/>
    </row>
    <row r="54731" spans="36:311" x14ac:dyDescent="0.2">
      <c r="AJ54731" s="23"/>
      <c r="HH54731"/>
      <c r="IW54731" s="36"/>
      <c r="JI54731"/>
      <c r="JJ54731"/>
      <c r="KX54731" s="23"/>
      <c r="KY54731" s="23"/>
    </row>
    <row r="54732" spans="36:311" x14ac:dyDescent="0.2">
      <c r="AJ54732" s="23"/>
      <c r="HH54732"/>
      <c r="IW54732" s="36"/>
      <c r="JI54732"/>
      <c r="JJ54732"/>
      <c r="KX54732" s="23"/>
      <c r="KY54732" s="23"/>
    </row>
    <row r="54733" spans="36:311" x14ac:dyDescent="0.2">
      <c r="AJ54733" s="23"/>
      <c r="HH54733"/>
      <c r="IW54733" s="36"/>
      <c r="JI54733"/>
      <c r="JJ54733"/>
      <c r="KX54733" s="23"/>
      <c r="KY54733" s="23"/>
    </row>
    <row r="54734" spans="36:311" x14ac:dyDescent="0.2">
      <c r="AJ54734" s="23"/>
      <c r="HH54734"/>
      <c r="IW54734" s="36"/>
      <c r="JI54734"/>
      <c r="JJ54734"/>
      <c r="KX54734" s="23"/>
      <c r="KY54734" s="23"/>
    </row>
    <row r="54735" spans="36:311" x14ac:dyDescent="0.2">
      <c r="AJ54735" s="23"/>
      <c r="HH54735"/>
      <c r="IW54735" s="36"/>
      <c r="JI54735"/>
      <c r="JJ54735"/>
      <c r="KX54735" s="23"/>
      <c r="KY54735" s="23"/>
    </row>
    <row r="54736" spans="36:311" x14ac:dyDescent="0.2">
      <c r="AJ54736" s="23"/>
      <c r="HH54736"/>
      <c r="IW54736" s="36"/>
      <c r="JI54736"/>
      <c r="JJ54736"/>
      <c r="KX54736" s="23"/>
      <c r="KY54736" s="23"/>
    </row>
    <row r="54737" spans="36:311" x14ac:dyDescent="0.2">
      <c r="AJ54737" s="23"/>
      <c r="HH54737"/>
      <c r="IW54737" s="36"/>
      <c r="JI54737"/>
      <c r="JJ54737"/>
      <c r="KX54737" s="23"/>
      <c r="KY54737" s="23"/>
    </row>
    <row r="54738" spans="36:311" x14ac:dyDescent="0.2">
      <c r="AJ54738" s="23"/>
      <c r="HH54738"/>
      <c r="IW54738" s="36"/>
      <c r="JI54738"/>
      <c r="JJ54738"/>
      <c r="KX54738" s="23"/>
      <c r="KY54738" s="23"/>
    </row>
    <row r="54739" spans="36:311" x14ac:dyDescent="0.2">
      <c r="AJ54739" s="23"/>
      <c r="HH54739"/>
      <c r="IW54739" s="36"/>
      <c r="JI54739"/>
      <c r="JJ54739"/>
      <c r="KX54739" s="23"/>
      <c r="KY54739" s="23"/>
    </row>
    <row r="54740" spans="36:311" x14ac:dyDescent="0.2">
      <c r="AJ54740" s="23"/>
      <c r="HH54740"/>
      <c r="IW54740" s="36"/>
      <c r="JI54740"/>
      <c r="JJ54740"/>
      <c r="KX54740" s="23"/>
      <c r="KY54740" s="23"/>
    </row>
    <row r="54741" spans="36:311" x14ac:dyDescent="0.2">
      <c r="AJ54741" s="23"/>
      <c r="HH54741"/>
      <c r="IW54741" s="36"/>
      <c r="JI54741"/>
      <c r="JJ54741"/>
      <c r="KX54741" s="23"/>
      <c r="KY54741" s="23"/>
    </row>
    <row r="54742" spans="36:311" x14ac:dyDescent="0.2">
      <c r="AJ54742" s="23"/>
      <c r="HH54742"/>
      <c r="IW54742" s="36"/>
      <c r="JI54742"/>
      <c r="JJ54742"/>
      <c r="KX54742" s="23"/>
      <c r="KY54742" s="23"/>
    </row>
    <row r="54743" spans="36:311" x14ac:dyDescent="0.2">
      <c r="AJ54743" s="23"/>
      <c r="HH54743"/>
      <c r="IW54743" s="36"/>
      <c r="JI54743"/>
      <c r="JJ54743"/>
      <c r="KX54743" s="23"/>
      <c r="KY54743" s="23"/>
    </row>
    <row r="54744" spans="36:311" x14ac:dyDescent="0.2">
      <c r="AJ54744" s="23"/>
      <c r="HH54744"/>
      <c r="IW54744" s="36"/>
      <c r="JI54744"/>
      <c r="JJ54744"/>
      <c r="KX54744" s="23"/>
      <c r="KY54744" s="23"/>
    </row>
    <row r="54745" spans="36:311" x14ac:dyDescent="0.2">
      <c r="AJ54745" s="23"/>
      <c r="HH54745"/>
      <c r="IW54745" s="36"/>
      <c r="JI54745"/>
      <c r="JJ54745"/>
      <c r="KX54745" s="23"/>
      <c r="KY54745" s="23"/>
    </row>
    <row r="54746" spans="36:311" x14ac:dyDescent="0.2">
      <c r="AJ54746" s="23"/>
      <c r="HH54746"/>
      <c r="IW54746" s="36"/>
      <c r="JI54746"/>
      <c r="JJ54746"/>
      <c r="KX54746" s="23"/>
      <c r="KY54746" s="23"/>
    </row>
    <row r="54747" spans="36:311" x14ac:dyDescent="0.2">
      <c r="AJ54747" s="23"/>
      <c r="HH54747"/>
      <c r="IW54747" s="36"/>
      <c r="JI54747"/>
      <c r="JJ54747"/>
      <c r="KX54747" s="23"/>
      <c r="KY54747" s="23"/>
    </row>
    <row r="54748" spans="36:311" x14ac:dyDescent="0.2">
      <c r="AJ54748" s="23"/>
      <c r="HH54748"/>
      <c r="IW54748" s="36"/>
      <c r="JI54748"/>
      <c r="JJ54748"/>
      <c r="KX54748" s="23"/>
      <c r="KY54748" s="23"/>
    </row>
    <row r="54749" spans="36:311" x14ac:dyDescent="0.2">
      <c r="AJ54749" s="23"/>
      <c r="HH54749"/>
      <c r="IW54749" s="36"/>
      <c r="JI54749"/>
      <c r="JJ54749"/>
      <c r="KX54749" s="23"/>
      <c r="KY54749" s="23"/>
    </row>
    <row r="54750" spans="36:311" x14ac:dyDescent="0.2">
      <c r="AJ54750" s="23"/>
      <c r="HH54750"/>
      <c r="IW54750" s="36"/>
      <c r="JI54750"/>
      <c r="JJ54750"/>
      <c r="KX54750" s="23"/>
      <c r="KY54750" s="23"/>
    </row>
    <row r="54751" spans="36:311" x14ac:dyDescent="0.2">
      <c r="AJ54751" s="23"/>
      <c r="HH54751"/>
      <c r="IW54751" s="36"/>
      <c r="JI54751"/>
      <c r="JJ54751"/>
      <c r="KX54751" s="23"/>
      <c r="KY54751" s="23"/>
    </row>
    <row r="54752" spans="36:311" x14ac:dyDescent="0.2">
      <c r="AJ54752" s="23"/>
      <c r="HH54752"/>
      <c r="IW54752" s="36"/>
      <c r="JI54752"/>
      <c r="JJ54752"/>
      <c r="KX54752" s="23"/>
      <c r="KY54752" s="23"/>
    </row>
    <row r="54753" spans="36:311" x14ac:dyDescent="0.2">
      <c r="AJ54753" s="23"/>
      <c r="HH54753"/>
      <c r="IW54753" s="36"/>
      <c r="JI54753"/>
      <c r="JJ54753"/>
      <c r="KX54753" s="23"/>
      <c r="KY54753" s="23"/>
    </row>
    <row r="54754" spans="36:311" x14ac:dyDescent="0.2">
      <c r="AJ54754" s="23"/>
      <c r="HH54754"/>
      <c r="IW54754" s="36"/>
      <c r="JI54754"/>
      <c r="JJ54754"/>
      <c r="KX54754" s="23"/>
      <c r="KY54754" s="23"/>
    </row>
    <row r="54755" spans="36:311" x14ac:dyDescent="0.2">
      <c r="AJ54755" s="23"/>
      <c r="HH54755"/>
      <c r="IW54755" s="36"/>
      <c r="JI54755"/>
      <c r="JJ54755"/>
      <c r="KX54755" s="23"/>
      <c r="KY54755" s="23"/>
    </row>
    <row r="54756" spans="36:311" x14ac:dyDescent="0.2">
      <c r="AJ54756" s="23"/>
      <c r="HH54756"/>
      <c r="IW54756" s="36"/>
      <c r="JI54756"/>
      <c r="JJ54756"/>
      <c r="KX54756" s="23"/>
      <c r="KY54756" s="23"/>
    </row>
    <row r="54757" spans="36:311" x14ac:dyDescent="0.2">
      <c r="AJ54757" s="23"/>
      <c r="HH54757"/>
      <c r="IW54757" s="36"/>
      <c r="JI54757"/>
      <c r="JJ54757"/>
      <c r="KX54757" s="23"/>
      <c r="KY54757" s="23"/>
    </row>
    <row r="54758" spans="36:311" x14ac:dyDescent="0.2">
      <c r="AJ54758" s="23"/>
      <c r="HH54758"/>
      <c r="IW54758" s="36"/>
      <c r="JI54758"/>
      <c r="JJ54758"/>
      <c r="KX54758" s="23"/>
      <c r="KY54758" s="23"/>
    </row>
    <row r="54759" spans="36:311" x14ac:dyDescent="0.2">
      <c r="AJ54759" s="23"/>
      <c r="HH54759"/>
      <c r="IW54759" s="36"/>
      <c r="JI54759"/>
      <c r="JJ54759"/>
      <c r="KX54759" s="23"/>
      <c r="KY54759" s="23"/>
    </row>
    <row r="54760" spans="36:311" x14ac:dyDescent="0.2">
      <c r="AJ54760" s="23"/>
      <c r="HH54760"/>
      <c r="IW54760" s="36"/>
      <c r="JI54760"/>
      <c r="JJ54760"/>
      <c r="KX54760" s="23"/>
      <c r="KY54760" s="23"/>
    </row>
    <row r="54761" spans="36:311" x14ac:dyDescent="0.2">
      <c r="AJ54761" s="23"/>
      <c r="HH54761"/>
      <c r="IW54761" s="36"/>
      <c r="JI54761"/>
      <c r="JJ54761"/>
      <c r="KX54761" s="23"/>
      <c r="KY54761" s="23"/>
    </row>
    <row r="54762" spans="36:311" x14ac:dyDescent="0.2">
      <c r="AJ54762" s="23"/>
      <c r="HH54762"/>
      <c r="IW54762" s="36"/>
      <c r="JI54762"/>
      <c r="JJ54762"/>
      <c r="KX54762" s="23"/>
      <c r="KY54762" s="23"/>
    </row>
    <row r="54763" spans="36:311" x14ac:dyDescent="0.2">
      <c r="AJ54763" s="23"/>
      <c r="HH54763"/>
      <c r="IW54763" s="36"/>
      <c r="JI54763"/>
      <c r="JJ54763"/>
      <c r="KX54763" s="23"/>
      <c r="KY54763" s="23"/>
    </row>
    <row r="54764" spans="36:311" x14ac:dyDescent="0.2">
      <c r="AJ54764" s="23"/>
      <c r="HH54764"/>
      <c r="IW54764" s="36"/>
      <c r="JI54764"/>
      <c r="JJ54764"/>
      <c r="KX54764" s="23"/>
      <c r="KY54764" s="23"/>
    </row>
    <row r="54765" spans="36:311" x14ac:dyDescent="0.2">
      <c r="AJ54765" s="23"/>
      <c r="HH54765"/>
      <c r="IW54765" s="36"/>
      <c r="JI54765"/>
      <c r="JJ54765"/>
      <c r="KX54765" s="23"/>
      <c r="KY54765" s="23"/>
    </row>
    <row r="54766" spans="36:311" x14ac:dyDescent="0.2">
      <c r="AJ54766" s="23"/>
      <c r="HH54766"/>
      <c r="IW54766" s="36"/>
      <c r="JI54766"/>
      <c r="JJ54766"/>
      <c r="KX54766" s="23"/>
      <c r="KY54766" s="23"/>
    </row>
    <row r="54767" spans="36:311" x14ac:dyDescent="0.2">
      <c r="AJ54767" s="23"/>
      <c r="HH54767"/>
      <c r="IW54767" s="36"/>
      <c r="JI54767"/>
      <c r="JJ54767"/>
      <c r="KX54767" s="23"/>
      <c r="KY54767" s="23"/>
    </row>
    <row r="54768" spans="36:311" x14ac:dyDescent="0.2">
      <c r="AJ54768" s="23"/>
      <c r="HH54768"/>
      <c r="IW54768" s="36"/>
      <c r="JI54768"/>
      <c r="JJ54768"/>
      <c r="KX54768" s="23"/>
      <c r="KY54768" s="23"/>
    </row>
    <row r="54769" spans="36:311" x14ac:dyDescent="0.2">
      <c r="AJ54769" s="23"/>
      <c r="HH54769"/>
      <c r="IW54769" s="36"/>
      <c r="JI54769"/>
      <c r="JJ54769"/>
      <c r="KX54769" s="23"/>
      <c r="KY54769" s="23"/>
    </row>
    <row r="54770" spans="36:311" x14ac:dyDescent="0.2">
      <c r="AJ54770" s="23"/>
      <c r="HH54770"/>
      <c r="IW54770" s="36"/>
      <c r="JI54770"/>
      <c r="JJ54770"/>
      <c r="KX54770" s="23"/>
      <c r="KY54770" s="23"/>
    </row>
    <row r="54771" spans="36:311" x14ac:dyDescent="0.2">
      <c r="AJ54771" s="23"/>
      <c r="HH54771"/>
      <c r="IW54771" s="36"/>
      <c r="JI54771"/>
      <c r="JJ54771"/>
      <c r="KX54771" s="23"/>
      <c r="KY54771" s="23"/>
    </row>
    <row r="54772" spans="36:311" x14ac:dyDescent="0.2">
      <c r="AJ54772" s="23"/>
      <c r="HH54772"/>
      <c r="IW54772" s="36"/>
      <c r="JI54772"/>
      <c r="JJ54772"/>
      <c r="KX54772" s="23"/>
      <c r="KY54772" s="23"/>
    </row>
    <row r="54773" spans="36:311" x14ac:dyDescent="0.2">
      <c r="AJ54773" s="23"/>
      <c r="HH54773"/>
      <c r="IW54773" s="36"/>
      <c r="JI54773"/>
      <c r="JJ54773"/>
      <c r="KX54773" s="23"/>
      <c r="KY54773" s="23"/>
    </row>
    <row r="54774" spans="36:311" x14ac:dyDescent="0.2">
      <c r="AJ54774" s="23"/>
      <c r="HH54774"/>
      <c r="IW54774" s="36"/>
      <c r="JI54774"/>
      <c r="JJ54774"/>
      <c r="KX54774" s="23"/>
      <c r="KY54774" s="23"/>
    </row>
    <row r="54775" spans="36:311" x14ac:dyDescent="0.2">
      <c r="AJ54775" s="23"/>
      <c r="HH54775"/>
      <c r="IW54775" s="36"/>
      <c r="JI54775"/>
      <c r="JJ54775"/>
      <c r="KX54775" s="23"/>
      <c r="KY54775" s="23"/>
    </row>
    <row r="54776" spans="36:311" x14ac:dyDescent="0.2">
      <c r="AJ54776" s="23"/>
      <c r="HH54776"/>
      <c r="IW54776" s="36"/>
      <c r="JI54776"/>
      <c r="JJ54776"/>
      <c r="KX54776" s="23"/>
      <c r="KY54776" s="23"/>
    </row>
    <row r="54777" spans="36:311" x14ac:dyDescent="0.2">
      <c r="AJ54777" s="23"/>
      <c r="HH54777"/>
      <c r="IW54777" s="36"/>
      <c r="JI54777"/>
      <c r="JJ54777"/>
      <c r="KX54777" s="23"/>
      <c r="KY54777" s="23"/>
    </row>
    <row r="54778" spans="36:311" x14ac:dyDescent="0.2">
      <c r="AJ54778" s="23"/>
      <c r="HH54778"/>
      <c r="IW54778" s="36"/>
      <c r="JI54778"/>
      <c r="JJ54778"/>
      <c r="KX54778" s="23"/>
      <c r="KY54778" s="23"/>
    </row>
    <row r="54779" spans="36:311" x14ac:dyDescent="0.2">
      <c r="AJ54779" s="23"/>
      <c r="HH54779"/>
      <c r="IW54779" s="36"/>
      <c r="JI54779"/>
      <c r="JJ54779"/>
      <c r="KX54779" s="23"/>
      <c r="KY54779" s="23"/>
    </row>
    <row r="54780" spans="36:311" x14ac:dyDescent="0.2">
      <c r="AJ54780" s="23"/>
      <c r="HH54780"/>
      <c r="IW54780" s="36"/>
      <c r="JI54780"/>
      <c r="JJ54780"/>
      <c r="KX54780" s="23"/>
      <c r="KY54780" s="23"/>
    </row>
    <row r="54781" spans="36:311" x14ac:dyDescent="0.2">
      <c r="AJ54781" s="23"/>
      <c r="HH54781"/>
      <c r="IW54781" s="36"/>
      <c r="JI54781"/>
      <c r="JJ54781"/>
      <c r="KX54781" s="23"/>
      <c r="KY54781" s="23"/>
    </row>
    <row r="54782" spans="36:311" x14ac:dyDescent="0.2">
      <c r="AJ54782" s="23"/>
      <c r="HH54782"/>
      <c r="IW54782" s="36"/>
      <c r="JI54782"/>
      <c r="JJ54782"/>
      <c r="KX54782" s="23"/>
      <c r="KY54782" s="23"/>
    </row>
    <row r="54783" spans="36:311" x14ac:dyDescent="0.2">
      <c r="AJ54783" s="23"/>
      <c r="HH54783"/>
      <c r="IW54783" s="36"/>
      <c r="JI54783"/>
      <c r="JJ54783"/>
      <c r="KX54783" s="23"/>
      <c r="KY54783" s="23"/>
    </row>
    <row r="54784" spans="36:311" x14ac:dyDescent="0.2">
      <c r="AJ54784" s="23"/>
      <c r="HH54784"/>
      <c r="IW54784" s="36"/>
      <c r="JI54784"/>
      <c r="JJ54784"/>
      <c r="KX54784" s="23"/>
      <c r="KY54784" s="23"/>
    </row>
    <row r="54785" spans="36:311" x14ac:dyDescent="0.2">
      <c r="AJ54785" s="23"/>
      <c r="HH54785"/>
      <c r="IW54785" s="36"/>
      <c r="JI54785"/>
      <c r="JJ54785"/>
      <c r="KX54785" s="23"/>
      <c r="KY54785" s="23"/>
    </row>
    <row r="54786" spans="36:311" x14ac:dyDescent="0.2">
      <c r="AJ54786" s="23"/>
      <c r="HH54786"/>
      <c r="IW54786" s="36"/>
      <c r="JI54786"/>
      <c r="JJ54786"/>
      <c r="KX54786" s="23"/>
      <c r="KY54786" s="23"/>
    </row>
    <row r="54787" spans="36:311" x14ac:dyDescent="0.2">
      <c r="AJ54787" s="23"/>
      <c r="HH54787"/>
      <c r="IW54787" s="36"/>
      <c r="JI54787"/>
      <c r="JJ54787"/>
      <c r="KX54787" s="23"/>
      <c r="KY54787" s="23"/>
    </row>
    <row r="54788" spans="36:311" x14ac:dyDescent="0.2">
      <c r="AJ54788" s="23"/>
      <c r="HH54788"/>
      <c r="IW54788" s="36"/>
      <c r="JI54788"/>
      <c r="JJ54788"/>
      <c r="KX54788" s="23"/>
      <c r="KY54788" s="23"/>
    </row>
    <row r="54789" spans="36:311" x14ac:dyDescent="0.2">
      <c r="AJ54789" s="23"/>
      <c r="HH54789"/>
      <c r="IW54789" s="36"/>
      <c r="JI54789"/>
      <c r="JJ54789"/>
      <c r="KX54789" s="23"/>
      <c r="KY54789" s="23"/>
    </row>
    <row r="54790" spans="36:311" x14ac:dyDescent="0.2">
      <c r="AJ54790" s="23"/>
      <c r="HH54790"/>
      <c r="IW54790" s="36"/>
      <c r="JI54790"/>
      <c r="JJ54790"/>
      <c r="KX54790" s="23"/>
      <c r="KY54790" s="23"/>
    </row>
    <row r="54791" spans="36:311" x14ac:dyDescent="0.2">
      <c r="AJ54791" s="23"/>
      <c r="HH54791"/>
      <c r="IW54791" s="36"/>
      <c r="JI54791"/>
      <c r="JJ54791"/>
      <c r="KX54791" s="23"/>
      <c r="KY54791" s="23"/>
    </row>
    <row r="54792" spans="36:311" x14ac:dyDescent="0.2">
      <c r="AJ54792" s="23"/>
      <c r="HH54792"/>
      <c r="IW54792" s="36"/>
      <c r="JI54792"/>
      <c r="JJ54792"/>
      <c r="KX54792" s="23"/>
      <c r="KY54792" s="23"/>
    </row>
    <row r="54793" spans="36:311" x14ac:dyDescent="0.2">
      <c r="AJ54793" s="23"/>
      <c r="HH54793"/>
      <c r="IW54793" s="36"/>
      <c r="JI54793"/>
      <c r="JJ54793"/>
      <c r="KX54793" s="23"/>
      <c r="KY54793" s="23"/>
    </row>
    <row r="54794" spans="36:311" x14ac:dyDescent="0.2">
      <c r="AJ54794" s="23"/>
      <c r="HH54794"/>
      <c r="IW54794" s="36"/>
      <c r="JI54794"/>
      <c r="JJ54794"/>
      <c r="KX54794" s="23"/>
      <c r="KY54794" s="23"/>
    </row>
    <row r="54795" spans="36:311" x14ac:dyDescent="0.2">
      <c r="AJ54795" s="23"/>
      <c r="HH54795"/>
      <c r="IW54795" s="36"/>
      <c r="JI54795"/>
      <c r="JJ54795"/>
      <c r="KX54795" s="23"/>
      <c r="KY54795" s="23"/>
    </row>
    <row r="54796" spans="36:311" x14ac:dyDescent="0.2">
      <c r="AJ54796" s="23"/>
      <c r="HH54796"/>
      <c r="IW54796" s="36"/>
      <c r="JI54796"/>
      <c r="JJ54796"/>
      <c r="KX54796" s="23"/>
      <c r="KY54796" s="23"/>
    </row>
    <row r="54797" spans="36:311" x14ac:dyDescent="0.2">
      <c r="AJ54797" s="23"/>
      <c r="HH54797"/>
      <c r="IW54797" s="36"/>
      <c r="JI54797"/>
      <c r="JJ54797"/>
      <c r="KX54797" s="23"/>
      <c r="KY54797" s="23"/>
    </row>
    <row r="54798" spans="36:311" x14ac:dyDescent="0.2">
      <c r="AJ54798" s="23"/>
      <c r="HH54798"/>
      <c r="IW54798" s="36"/>
      <c r="JI54798"/>
      <c r="JJ54798"/>
      <c r="KX54798" s="23"/>
      <c r="KY54798" s="23"/>
    </row>
    <row r="54799" spans="36:311" x14ac:dyDescent="0.2">
      <c r="AJ54799" s="23"/>
      <c r="HH54799"/>
      <c r="IW54799" s="36"/>
      <c r="JI54799"/>
      <c r="JJ54799"/>
      <c r="KX54799" s="23"/>
      <c r="KY54799" s="23"/>
    </row>
    <row r="54800" spans="36:311" x14ac:dyDescent="0.2">
      <c r="AJ54800" s="23"/>
      <c r="HH54800"/>
      <c r="IW54800" s="36"/>
      <c r="JI54800"/>
      <c r="JJ54800"/>
      <c r="KX54800" s="23"/>
      <c r="KY54800" s="23"/>
    </row>
    <row r="54801" spans="36:311" x14ac:dyDescent="0.2">
      <c r="AJ54801" s="23"/>
      <c r="HH54801"/>
      <c r="IW54801" s="36"/>
      <c r="JI54801"/>
      <c r="JJ54801"/>
      <c r="KX54801" s="23"/>
      <c r="KY54801" s="23"/>
    </row>
    <row r="54802" spans="36:311" x14ac:dyDescent="0.2">
      <c r="AJ54802" s="23"/>
      <c r="HH54802"/>
      <c r="IW54802" s="36"/>
      <c r="JI54802"/>
      <c r="JJ54802"/>
      <c r="KX54802" s="23"/>
      <c r="KY54802" s="23"/>
    </row>
    <row r="54803" spans="36:311" x14ac:dyDescent="0.2">
      <c r="AJ54803" s="23"/>
      <c r="HH54803"/>
      <c r="IW54803" s="36"/>
      <c r="JI54803"/>
      <c r="JJ54803"/>
      <c r="KX54803" s="23"/>
      <c r="KY54803" s="23"/>
    </row>
    <row r="54804" spans="36:311" x14ac:dyDescent="0.2">
      <c r="AJ54804" s="23"/>
      <c r="HH54804"/>
      <c r="IW54804" s="36"/>
      <c r="JI54804"/>
      <c r="JJ54804"/>
      <c r="KX54804" s="23"/>
      <c r="KY54804" s="23"/>
    </row>
    <row r="54805" spans="36:311" x14ac:dyDescent="0.2">
      <c r="AJ54805" s="23"/>
      <c r="HH54805"/>
      <c r="IW54805" s="36"/>
      <c r="JI54805"/>
      <c r="JJ54805"/>
      <c r="KX54805" s="23"/>
      <c r="KY54805" s="23"/>
    </row>
    <row r="54806" spans="36:311" x14ac:dyDescent="0.2">
      <c r="AJ54806" s="23"/>
      <c r="HH54806"/>
      <c r="IW54806" s="36"/>
      <c r="JI54806"/>
      <c r="JJ54806"/>
      <c r="KX54806" s="23"/>
      <c r="KY54806" s="23"/>
    </row>
    <row r="54807" spans="36:311" x14ac:dyDescent="0.2">
      <c r="AJ54807" s="23"/>
      <c r="HH54807"/>
      <c r="IW54807" s="36"/>
      <c r="JI54807"/>
      <c r="JJ54807"/>
      <c r="KX54807" s="23"/>
      <c r="KY54807" s="23"/>
    </row>
    <row r="54808" spans="36:311" x14ac:dyDescent="0.2">
      <c r="AJ54808" s="23"/>
      <c r="HH54808"/>
      <c r="IW54808" s="36"/>
      <c r="JI54808"/>
      <c r="JJ54808"/>
      <c r="KX54808" s="23"/>
      <c r="KY54808" s="23"/>
    </row>
    <row r="54809" spans="36:311" x14ac:dyDescent="0.2">
      <c r="AJ54809" s="23"/>
      <c r="HH54809"/>
      <c r="IW54809" s="36"/>
      <c r="JI54809"/>
      <c r="JJ54809"/>
      <c r="KX54809" s="23"/>
      <c r="KY54809" s="23"/>
    </row>
    <row r="54810" spans="36:311" x14ac:dyDescent="0.2">
      <c r="AJ54810" s="23"/>
      <c r="HH54810"/>
      <c r="IW54810" s="36"/>
      <c r="JI54810"/>
      <c r="JJ54810"/>
      <c r="KX54810" s="23"/>
      <c r="KY54810" s="23"/>
    </row>
    <row r="54811" spans="36:311" x14ac:dyDescent="0.2">
      <c r="AJ54811" s="23"/>
      <c r="HH54811"/>
      <c r="IW54811" s="36"/>
      <c r="JI54811"/>
      <c r="JJ54811"/>
      <c r="KX54811" s="23"/>
      <c r="KY54811" s="23"/>
    </row>
    <row r="54812" spans="36:311" x14ac:dyDescent="0.2">
      <c r="AJ54812" s="23"/>
      <c r="HH54812"/>
      <c r="IW54812" s="36"/>
      <c r="JI54812"/>
      <c r="JJ54812"/>
      <c r="KX54812" s="23"/>
      <c r="KY54812" s="23"/>
    </row>
    <row r="54813" spans="36:311" x14ac:dyDescent="0.2">
      <c r="AJ54813" s="23"/>
      <c r="HH54813"/>
      <c r="IW54813" s="36"/>
      <c r="JI54813"/>
      <c r="JJ54813"/>
      <c r="KX54813" s="23"/>
      <c r="KY54813" s="23"/>
    </row>
    <row r="54814" spans="36:311" x14ac:dyDescent="0.2">
      <c r="AJ54814" s="23"/>
      <c r="HH54814"/>
      <c r="IW54814" s="36"/>
      <c r="JI54814"/>
      <c r="JJ54814"/>
      <c r="KX54814" s="23"/>
      <c r="KY54814" s="23"/>
    </row>
    <row r="54815" spans="36:311" x14ac:dyDescent="0.2">
      <c r="AJ54815" s="23"/>
      <c r="HH54815"/>
      <c r="IW54815" s="36"/>
      <c r="JI54815"/>
      <c r="JJ54815"/>
      <c r="KX54815" s="23"/>
      <c r="KY54815" s="23"/>
    </row>
    <row r="54816" spans="36:311" x14ac:dyDescent="0.2">
      <c r="AJ54816" s="23"/>
      <c r="HH54816"/>
      <c r="IW54816" s="36"/>
      <c r="JI54816"/>
      <c r="JJ54816"/>
      <c r="KX54816" s="23"/>
      <c r="KY54816" s="23"/>
    </row>
    <row r="54817" spans="36:311" x14ac:dyDescent="0.2">
      <c r="AJ54817" s="23"/>
      <c r="HH54817"/>
      <c r="IW54817" s="36"/>
      <c r="JI54817"/>
      <c r="JJ54817"/>
      <c r="KX54817" s="23"/>
      <c r="KY54817" s="23"/>
    </row>
    <row r="54818" spans="36:311" x14ac:dyDescent="0.2">
      <c r="AJ54818" s="23"/>
      <c r="HH54818"/>
      <c r="IW54818" s="36"/>
      <c r="JI54818"/>
      <c r="JJ54818"/>
      <c r="KX54818" s="23"/>
      <c r="KY54818" s="23"/>
    </row>
    <row r="54819" spans="36:311" x14ac:dyDescent="0.2">
      <c r="AJ54819" s="23"/>
      <c r="HH54819"/>
      <c r="IW54819" s="36"/>
      <c r="JI54819"/>
      <c r="JJ54819"/>
      <c r="KX54819" s="23"/>
      <c r="KY54819" s="23"/>
    </row>
    <row r="54820" spans="36:311" x14ac:dyDescent="0.2">
      <c r="AJ54820" s="23"/>
      <c r="HH54820"/>
      <c r="IW54820" s="36"/>
      <c r="JI54820"/>
      <c r="JJ54820"/>
      <c r="KX54820" s="23"/>
      <c r="KY54820" s="23"/>
    </row>
    <row r="54821" spans="36:311" x14ac:dyDescent="0.2">
      <c r="AJ54821" s="23"/>
      <c r="HH54821"/>
      <c r="IW54821" s="36"/>
      <c r="JI54821"/>
      <c r="JJ54821"/>
      <c r="KX54821" s="23"/>
      <c r="KY54821" s="23"/>
    </row>
    <row r="54822" spans="36:311" x14ac:dyDescent="0.2">
      <c r="AJ54822" s="23"/>
      <c r="HH54822"/>
      <c r="IW54822" s="36"/>
      <c r="JI54822"/>
      <c r="JJ54822"/>
      <c r="KX54822" s="23"/>
      <c r="KY54822" s="23"/>
    </row>
    <row r="54823" spans="36:311" x14ac:dyDescent="0.2">
      <c r="AJ54823" s="23"/>
      <c r="HH54823"/>
      <c r="IW54823" s="36"/>
      <c r="JI54823"/>
      <c r="JJ54823"/>
      <c r="KX54823" s="23"/>
      <c r="KY54823" s="23"/>
    </row>
    <row r="54824" spans="36:311" x14ac:dyDescent="0.2">
      <c r="AJ54824" s="23"/>
      <c r="HH54824"/>
      <c r="IW54824" s="36"/>
      <c r="JI54824"/>
      <c r="JJ54824"/>
      <c r="KX54824" s="23"/>
      <c r="KY54824" s="23"/>
    </row>
    <row r="54825" spans="36:311" x14ac:dyDescent="0.2">
      <c r="AJ54825" s="23"/>
      <c r="HH54825"/>
      <c r="IW54825" s="36"/>
      <c r="JI54825"/>
      <c r="JJ54825"/>
      <c r="KX54825" s="23"/>
      <c r="KY54825" s="23"/>
    </row>
    <row r="54826" spans="36:311" x14ac:dyDescent="0.2">
      <c r="AJ54826" s="23"/>
      <c r="HH54826"/>
      <c r="IW54826" s="36"/>
      <c r="JI54826"/>
      <c r="JJ54826"/>
      <c r="KX54826" s="23"/>
      <c r="KY54826" s="23"/>
    </row>
    <row r="54827" spans="36:311" x14ac:dyDescent="0.2">
      <c r="AJ54827" s="23"/>
      <c r="HH54827"/>
      <c r="IW54827" s="36"/>
      <c r="JI54827"/>
      <c r="JJ54827"/>
      <c r="KX54827" s="23"/>
      <c r="KY54827" s="23"/>
    </row>
    <row r="54828" spans="36:311" x14ac:dyDescent="0.2">
      <c r="AJ54828" s="23"/>
      <c r="HH54828"/>
      <c r="IW54828" s="36"/>
      <c r="JI54828"/>
      <c r="JJ54828"/>
      <c r="KX54828" s="23"/>
      <c r="KY54828" s="23"/>
    </row>
    <row r="54829" spans="36:311" x14ac:dyDescent="0.2">
      <c r="AJ54829" s="23"/>
      <c r="HH54829"/>
      <c r="IW54829" s="36"/>
      <c r="JI54829"/>
      <c r="JJ54829"/>
      <c r="KX54829" s="23"/>
      <c r="KY54829" s="23"/>
    </row>
    <row r="54830" spans="36:311" x14ac:dyDescent="0.2">
      <c r="AJ54830" s="23"/>
      <c r="HH54830"/>
      <c r="IW54830" s="36"/>
      <c r="JI54830"/>
      <c r="JJ54830"/>
      <c r="KX54830" s="23"/>
      <c r="KY54830" s="23"/>
    </row>
    <row r="54831" spans="36:311" x14ac:dyDescent="0.2">
      <c r="AJ54831" s="23"/>
      <c r="HH54831"/>
      <c r="IW54831" s="36"/>
      <c r="JI54831"/>
      <c r="JJ54831"/>
      <c r="KX54831" s="23"/>
      <c r="KY54831" s="23"/>
    </row>
    <row r="54832" spans="36:311" x14ac:dyDescent="0.2">
      <c r="AJ54832" s="23"/>
      <c r="HH54832"/>
      <c r="IW54832" s="36"/>
      <c r="JI54832"/>
      <c r="JJ54832"/>
      <c r="KX54832" s="23"/>
      <c r="KY54832" s="23"/>
    </row>
    <row r="54833" spans="36:311" x14ac:dyDescent="0.2">
      <c r="AJ54833" s="23"/>
      <c r="HH54833"/>
      <c r="IW54833" s="36"/>
      <c r="JI54833"/>
      <c r="JJ54833"/>
      <c r="KX54833" s="23"/>
      <c r="KY54833" s="23"/>
    </row>
    <row r="54834" spans="36:311" x14ac:dyDescent="0.2">
      <c r="AJ54834" s="23"/>
      <c r="HH54834"/>
      <c r="IW54834" s="36"/>
      <c r="JI54834"/>
      <c r="JJ54834"/>
      <c r="KX54834" s="23"/>
      <c r="KY54834" s="23"/>
    </row>
    <row r="54835" spans="36:311" x14ac:dyDescent="0.2">
      <c r="AJ54835" s="23"/>
      <c r="HH54835"/>
      <c r="IW54835" s="36"/>
      <c r="JI54835"/>
      <c r="JJ54835"/>
      <c r="KX54835" s="23"/>
      <c r="KY54835" s="23"/>
    </row>
    <row r="54836" spans="36:311" x14ac:dyDescent="0.2">
      <c r="AJ54836" s="23"/>
      <c r="HH54836"/>
      <c r="IW54836" s="36"/>
      <c r="JI54836"/>
      <c r="JJ54836"/>
      <c r="KX54836" s="23"/>
      <c r="KY54836" s="23"/>
    </row>
    <row r="54837" spans="36:311" x14ac:dyDescent="0.2">
      <c r="AJ54837" s="23"/>
      <c r="HH54837"/>
      <c r="IW54837" s="36"/>
      <c r="JI54837"/>
      <c r="JJ54837"/>
      <c r="KX54837" s="23"/>
      <c r="KY54837" s="23"/>
    </row>
    <row r="54838" spans="36:311" x14ac:dyDescent="0.2">
      <c r="AJ54838" s="23"/>
      <c r="HH54838"/>
      <c r="IW54838" s="36"/>
      <c r="JI54838"/>
      <c r="JJ54838"/>
      <c r="KX54838" s="23"/>
      <c r="KY54838" s="23"/>
    </row>
    <row r="54839" spans="36:311" x14ac:dyDescent="0.2">
      <c r="AJ54839" s="23"/>
      <c r="HH54839"/>
      <c r="IW54839" s="36"/>
      <c r="JI54839"/>
      <c r="JJ54839"/>
      <c r="KX54839" s="23"/>
      <c r="KY54839" s="23"/>
    </row>
    <row r="54840" spans="36:311" x14ac:dyDescent="0.2">
      <c r="AJ54840" s="23"/>
      <c r="HH54840"/>
      <c r="IW54840" s="36"/>
      <c r="JI54840"/>
      <c r="JJ54840"/>
      <c r="KX54840" s="23"/>
      <c r="KY54840" s="23"/>
    </row>
    <row r="54841" spans="36:311" x14ac:dyDescent="0.2">
      <c r="AJ54841" s="23"/>
      <c r="HH54841"/>
      <c r="IW54841" s="36"/>
      <c r="JI54841"/>
      <c r="JJ54841"/>
      <c r="KX54841" s="23"/>
      <c r="KY54841" s="23"/>
    </row>
    <row r="54842" spans="36:311" x14ac:dyDescent="0.2">
      <c r="AJ54842" s="23"/>
      <c r="HH54842"/>
      <c r="IW54842" s="36"/>
      <c r="JI54842"/>
      <c r="JJ54842"/>
      <c r="KX54842" s="23"/>
      <c r="KY54842" s="23"/>
    </row>
    <row r="54843" spans="36:311" x14ac:dyDescent="0.2">
      <c r="AJ54843" s="23"/>
      <c r="HH54843"/>
      <c r="IW54843" s="36"/>
      <c r="JI54843"/>
      <c r="JJ54843"/>
      <c r="KX54843" s="23"/>
      <c r="KY54843" s="23"/>
    </row>
    <row r="54844" spans="36:311" x14ac:dyDescent="0.2">
      <c r="AJ54844" s="23"/>
      <c r="HH54844"/>
      <c r="IW54844" s="36"/>
      <c r="JI54844"/>
      <c r="JJ54844"/>
      <c r="KX54844" s="23"/>
      <c r="KY54844" s="23"/>
    </row>
    <row r="54845" spans="36:311" x14ac:dyDescent="0.2">
      <c r="AJ54845" s="23"/>
      <c r="HH54845"/>
      <c r="IW54845" s="36"/>
      <c r="JI54845"/>
      <c r="JJ54845"/>
      <c r="KX54845" s="23"/>
      <c r="KY54845" s="23"/>
    </row>
    <row r="54846" spans="36:311" x14ac:dyDescent="0.2">
      <c r="AJ54846" s="23"/>
      <c r="HH54846"/>
      <c r="IW54846" s="36"/>
      <c r="JI54846"/>
      <c r="JJ54846"/>
      <c r="KX54846" s="23"/>
      <c r="KY54846" s="23"/>
    </row>
    <row r="54847" spans="36:311" x14ac:dyDescent="0.2">
      <c r="AJ54847" s="23"/>
      <c r="HH54847"/>
      <c r="IW54847" s="36"/>
      <c r="JI54847"/>
      <c r="JJ54847"/>
      <c r="KX54847" s="23"/>
      <c r="KY54847" s="23"/>
    </row>
    <row r="54848" spans="36:311" x14ac:dyDescent="0.2">
      <c r="AJ54848" s="23"/>
      <c r="HH54848"/>
      <c r="IW54848" s="36"/>
      <c r="JI54848"/>
      <c r="JJ54848"/>
      <c r="KX54848" s="23"/>
      <c r="KY54848" s="23"/>
    </row>
    <row r="54849" spans="36:311" x14ac:dyDescent="0.2">
      <c r="AJ54849" s="23"/>
      <c r="HH54849"/>
      <c r="IW54849" s="36"/>
      <c r="JI54849"/>
      <c r="JJ54849"/>
      <c r="KX54849" s="23"/>
      <c r="KY54849" s="23"/>
    </row>
    <row r="54850" spans="36:311" x14ac:dyDescent="0.2">
      <c r="AJ54850" s="23"/>
      <c r="HH54850"/>
      <c r="IW54850" s="36"/>
      <c r="JI54850"/>
      <c r="JJ54850"/>
      <c r="KX54850" s="23"/>
      <c r="KY54850" s="23"/>
    </row>
    <row r="54851" spans="36:311" x14ac:dyDescent="0.2">
      <c r="AJ54851" s="23"/>
      <c r="HH54851"/>
      <c r="IW54851" s="36"/>
      <c r="JI54851"/>
      <c r="JJ54851"/>
      <c r="KX54851" s="23"/>
      <c r="KY54851" s="23"/>
    </row>
    <row r="54852" spans="36:311" x14ac:dyDescent="0.2">
      <c r="AJ54852" s="23"/>
      <c r="HH54852"/>
      <c r="IW54852" s="36"/>
      <c r="JI54852"/>
      <c r="JJ54852"/>
      <c r="KX54852" s="23"/>
      <c r="KY54852" s="23"/>
    </row>
    <row r="54853" spans="36:311" x14ac:dyDescent="0.2">
      <c r="AJ54853" s="23"/>
      <c r="HH54853"/>
      <c r="IW54853" s="36"/>
      <c r="JI54853"/>
      <c r="JJ54853"/>
      <c r="KX54853" s="23"/>
      <c r="KY54853" s="23"/>
    </row>
    <row r="54854" spans="36:311" x14ac:dyDescent="0.2">
      <c r="AJ54854" s="23"/>
      <c r="HH54854"/>
      <c r="IW54854" s="36"/>
      <c r="JI54854"/>
      <c r="JJ54854"/>
      <c r="KX54854" s="23"/>
      <c r="KY54854" s="23"/>
    </row>
    <row r="54855" spans="36:311" x14ac:dyDescent="0.2">
      <c r="AJ54855" s="23"/>
      <c r="HH54855"/>
      <c r="IW54855" s="36"/>
      <c r="JI54855"/>
      <c r="JJ54855"/>
      <c r="KX54855" s="23"/>
      <c r="KY54855" s="23"/>
    </row>
    <row r="54856" spans="36:311" x14ac:dyDescent="0.2">
      <c r="AJ54856" s="23"/>
      <c r="HH54856"/>
      <c r="IW54856" s="36"/>
      <c r="JI54856"/>
      <c r="JJ54856"/>
      <c r="KX54856" s="23"/>
      <c r="KY54856" s="23"/>
    </row>
    <row r="54857" spans="36:311" x14ac:dyDescent="0.2">
      <c r="AJ54857" s="23"/>
      <c r="HH54857"/>
      <c r="IW54857" s="36"/>
      <c r="JI54857"/>
      <c r="JJ54857"/>
      <c r="KX54857" s="23"/>
      <c r="KY54857" s="23"/>
    </row>
    <row r="54858" spans="36:311" x14ac:dyDescent="0.2">
      <c r="AJ54858" s="23"/>
      <c r="HH54858"/>
      <c r="IW54858" s="36"/>
      <c r="JI54858"/>
      <c r="JJ54858"/>
      <c r="KX54858" s="23"/>
      <c r="KY54858" s="23"/>
    </row>
    <row r="54859" spans="36:311" x14ac:dyDescent="0.2">
      <c r="AJ54859" s="23"/>
      <c r="HH54859"/>
      <c r="IW54859" s="36"/>
      <c r="JI54859"/>
      <c r="JJ54859"/>
      <c r="KX54859" s="23"/>
      <c r="KY54859" s="23"/>
    </row>
    <row r="54860" spans="36:311" x14ac:dyDescent="0.2">
      <c r="AJ54860" s="23"/>
      <c r="HH54860"/>
      <c r="IW54860" s="36"/>
      <c r="JI54860"/>
      <c r="JJ54860"/>
      <c r="KX54860" s="23"/>
      <c r="KY54860" s="23"/>
    </row>
    <row r="54861" spans="36:311" x14ac:dyDescent="0.2">
      <c r="AJ54861" s="23"/>
      <c r="HH54861"/>
      <c r="IW54861" s="36"/>
      <c r="JI54861"/>
      <c r="JJ54861"/>
      <c r="KX54861" s="23"/>
      <c r="KY54861" s="23"/>
    </row>
    <row r="54862" spans="36:311" x14ac:dyDescent="0.2">
      <c r="AJ54862" s="23"/>
      <c r="HH54862"/>
      <c r="IW54862" s="36"/>
      <c r="JI54862"/>
      <c r="JJ54862"/>
      <c r="KX54862" s="23"/>
      <c r="KY54862" s="23"/>
    </row>
    <row r="54863" spans="36:311" x14ac:dyDescent="0.2">
      <c r="AJ54863" s="23"/>
      <c r="HH54863"/>
      <c r="IW54863" s="36"/>
      <c r="JI54863"/>
      <c r="JJ54863"/>
      <c r="KX54863" s="23"/>
      <c r="KY54863" s="23"/>
    </row>
    <row r="54864" spans="36:311" x14ac:dyDescent="0.2">
      <c r="AJ54864" s="23"/>
      <c r="HH54864"/>
      <c r="IW54864" s="36"/>
      <c r="JI54864"/>
      <c r="JJ54864"/>
      <c r="KX54864" s="23"/>
      <c r="KY54864" s="23"/>
    </row>
    <row r="54865" spans="36:311" x14ac:dyDescent="0.2">
      <c r="AJ54865" s="23"/>
      <c r="HH54865"/>
      <c r="IW54865" s="36"/>
      <c r="JI54865"/>
      <c r="JJ54865"/>
      <c r="KX54865" s="23"/>
      <c r="KY54865" s="23"/>
    </row>
    <row r="54866" spans="36:311" x14ac:dyDescent="0.2">
      <c r="AJ54866" s="23"/>
      <c r="HH54866"/>
      <c r="IW54866" s="36"/>
      <c r="JI54866"/>
      <c r="JJ54866"/>
      <c r="KX54866" s="23"/>
      <c r="KY54866" s="23"/>
    </row>
    <row r="54867" spans="36:311" x14ac:dyDescent="0.2">
      <c r="AJ54867" s="23"/>
      <c r="HH54867"/>
      <c r="IW54867" s="36"/>
      <c r="JI54867"/>
      <c r="JJ54867"/>
      <c r="KX54867" s="23"/>
      <c r="KY54867" s="23"/>
    </row>
    <row r="54868" spans="36:311" x14ac:dyDescent="0.2">
      <c r="AJ54868" s="23"/>
      <c r="HH54868"/>
      <c r="IW54868" s="36"/>
      <c r="JI54868"/>
      <c r="JJ54868"/>
      <c r="KX54868" s="23"/>
      <c r="KY54868" s="23"/>
    </row>
    <row r="54869" spans="36:311" x14ac:dyDescent="0.2">
      <c r="AJ54869" s="23"/>
      <c r="HH54869"/>
      <c r="IW54869" s="36"/>
      <c r="JI54869"/>
      <c r="JJ54869"/>
      <c r="KX54869" s="23"/>
      <c r="KY54869" s="23"/>
    </row>
    <row r="54870" spans="36:311" x14ac:dyDescent="0.2">
      <c r="AJ54870" s="23"/>
      <c r="HH54870"/>
      <c r="IW54870" s="36"/>
      <c r="JI54870"/>
      <c r="JJ54870"/>
      <c r="KX54870" s="23"/>
      <c r="KY54870" s="23"/>
    </row>
    <row r="54871" spans="36:311" x14ac:dyDescent="0.2">
      <c r="AJ54871" s="23"/>
      <c r="HH54871"/>
      <c r="IW54871" s="36"/>
      <c r="JI54871"/>
      <c r="JJ54871"/>
      <c r="KX54871" s="23"/>
      <c r="KY54871" s="23"/>
    </row>
    <row r="54872" spans="36:311" x14ac:dyDescent="0.2">
      <c r="AJ54872" s="23"/>
      <c r="HH54872"/>
      <c r="IW54872" s="36"/>
      <c r="JI54872"/>
      <c r="JJ54872"/>
      <c r="KX54872" s="23"/>
      <c r="KY54872" s="23"/>
    </row>
    <row r="54873" spans="36:311" x14ac:dyDescent="0.2">
      <c r="AJ54873" s="23"/>
      <c r="HH54873"/>
      <c r="IW54873" s="36"/>
      <c r="JI54873"/>
      <c r="JJ54873"/>
      <c r="KX54873" s="23"/>
      <c r="KY54873" s="23"/>
    </row>
    <row r="54874" spans="36:311" x14ac:dyDescent="0.2">
      <c r="AJ54874" s="23"/>
      <c r="HH54874"/>
      <c r="IW54874" s="36"/>
      <c r="JI54874"/>
      <c r="JJ54874"/>
      <c r="KX54874" s="23"/>
      <c r="KY54874" s="23"/>
    </row>
    <row r="54875" spans="36:311" x14ac:dyDescent="0.2">
      <c r="AJ54875" s="23"/>
      <c r="HH54875"/>
      <c r="IW54875" s="36"/>
      <c r="JI54875"/>
      <c r="JJ54875"/>
      <c r="KX54875" s="23"/>
      <c r="KY54875" s="23"/>
    </row>
    <row r="54876" spans="36:311" x14ac:dyDescent="0.2">
      <c r="AJ54876" s="23"/>
      <c r="HH54876"/>
      <c r="IW54876" s="36"/>
      <c r="JI54876"/>
      <c r="JJ54876"/>
      <c r="KX54876" s="23"/>
      <c r="KY54876" s="23"/>
    </row>
    <row r="54877" spans="36:311" x14ac:dyDescent="0.2">
      <c r="AJ54877" s="23"/>
      <c r="HH54877"/>
      <c r="IW54877" s="36"/>
      <c r="JI54877"/>
      <c r="JJ54877"/>
      <c r="KX54877" s="23"/>
      <c r="KY54877" s="23"/>
    </row>
    <row r="54878" spans="36:311" x14ac:dyDescent="0.2">
      <c r="AJ54878" s="23"/>
      <c r="HH54878"/>
      <c r="IW54878" s="36"/>
      <c r="JI54878"/>
      <c r="JJ54878"/>
      <c r="KX54878" s="23"/>
      <c r="KY54878" s="23"/>
    </row>
    <row r="54879" spans="36:311" x14ac:dyDescent="0.2">
      <c r="AJ54879" s="23"/>
      <c r="HH54879"/>
      <c r="IW54879" s="36"/>
      <c r="JI54879"/>
      <c r="JJ54879"/>
      <c r="KX54879" s="23"/>
      <c r="KY54879" s="23"/>
    </row>
    <row r="54880" spans="36:311" x14ac:dyDescent="0.2">
      <c r="AJ54880" s="23"/>
      <c r="HH54880"/>
      <c r="IW54880" s="36"/>
      <c r="JI54880"/>
      <c r="JJ54880"/>
      <c r="KX54880" s="23"/>
      <c r="KY54880" s="23"/>
    </row>
    <row r="54881" spans="36:311" x14ac:dyDescent="0.2">
      <c r="AJ54881" s="23"/>
      <c r="HH54881"/>
      <c r="IW54881" s="36"/>
      <c r="JI54881"/>
      <c r="JJ54881"/>
      <c r="KX54881" s="23"/>
      <c r="KY54881" s="23"/>
    </row>
    <row r="54882" spans="36:311" x14ac:dyDescent="0.2">
      <c r="AJ54882" s="23"/>
      <c r="HH54882"/>
      <c r="IW54882" s="36"/>
      <c r="JI54882"/>
      <c r="JJ54882"/>
      <c r="KX54882" s="23"/>
      <c r="KY54882" s="23"/>
    </row>
    <row r="54883" spans="36:311" x14ac:dyDescent="0.2">
      <c r="AJ54883" s="23"/>
      <c r="HH54883"/>
      <c r="IW54883" s="36"/>
      <c r="JI54883"/>
      <c r="JJ54883"/>
      <c r="KX54883" s="23"/>
      <c r="KY54883" s="23"/>
    </row>
    <row r="54884" spans="36:311" x14ac:dyDescent="0.2">
      <c r="AJ54884" s="23"/>
      <c r="HH54884"/>
      <c r="IW54884" s="36"/>
      <c r="JI54884"/>
      <c r="JJ54884"/>
      <c r="KX54884" s="23"/>
      <c r="KY54884" s="23"/>
    </row>
    <row r="54885" spans="36:311" x14ac:dyDescent="0.2">
      <c r="AJ54885" s="23"/>
      <c r="HH54885"/>
      <c r="IW54885" s="36"/>
      <c r="JI54885"/>
      <c r="JJ54885"/>
      <c r="KX54885" s="23"/>
      <c r="KY54885" s="23"/>
    </row>
    <row r="54886" spans="36:311" x14ac:dyDescent="0.2">
      <c r="AJ54886" s="23"/>
      <c r="HH54886"/>
      <c r="IW54886" s="36"/>
      <c r="JI54886"/>
      <c r="JJ54886"/>
      <c r="KX54886" s="23"/>
      <c r="KY54886" s="23"/>
    </row>
    <row r="54887" spans="36:311" x14ac:dyDescent="0.2">
      <c r="AJ54887" s="23"/>
      <c r="HH54887"/>
      <c r="IW54887" s="36"/>
      <c r="JI54887"/>
      <c r="JJ54887"/>
      <c r="KX54887" s="23"/>
      <c r="KY54887" s="23"/>
    </row>
    <row r="54888" spans="36:311" x14ac:dyDescent="0.2">
      <c r="AJ54888" s="23"/>
      <c r="HH54888"/>
      <c r="IW54888" s="36"/>
      <c r="JI54888"/>
      <c r="JJ54888"/>
      <c r="KX54888" s="23"/>
      <c r="KY54888" s="23"/>
    </row>
    <row r="54889" spans="36:311" x14ac:dyDescent="0.2">
      <c r="AJ54889" s="23"/>
      <c r="HH54889"/>
      <c r="IW54889" s="36"/>
      <c r="JI54889"/>
      <c r="JJ54889"/>
      <c r="KX54889" s="23"/>
      <c r="KY54889" s="23"/>
    </row>
    <row r="54890" spans="36:311" x14ac:dyDescent="0.2">
      <c r="AJ54890" s="23"/>
      <c r="HH54890"/>
      <c r="IW54890" s="36"/>
      <c r="JI54890"/>
      <c r="JJ54890"/>
      <c r="KX54890" s="23"/>
      <c r="KY54890" s="23"/>
    </row>
    <row r="54891" spans="36:311" x14ac:dyDescent="0.2">
      <c r="AJ54891" s="23"/>
      <c r="HH54891"/>
      <c r="IW54891" s="36"/>
      <c r="JI54891"/>
      <c r="JJ54891"/>
      <c r="KX54891" s="23"/>
      <c r="KY54891" s="23"/>
    </row>
    <row r="54892" spans="36:311" x14ac:dyDescent="0.2">
      <c r="AJ54892" s="23"/>
      <c r="HH54892"/>
      <c r="IW54892" s="36"/>
      <c r="JI54892"/>
      <c r="JJ54892"/>
      <c r="KX54892" s="23"/>
      <c r="KY54892" s="23"/>
    </row>
    <row r="54893" spans="36:311" x14ac:dyDescent="0.2">
      <c r="AJ54893" s="23"/>
      <c r="HH54893"/>
      <c r="IW54893" s="36"/>
      <c r="JI54893"/>
      <c r="JJ54893"/>
      <c r="KX54893" s="23"/>
      <c r="KY54893" s="23"/>
    </row>
    <row r="54894" spans="36:311" x14ac:dyDescent="0.2">
      <c r="AJ54894" s="23"/>
      <c r="HH54894"/>
      <c r="IW54894" s="36"/>
      <c r="JI54894"/>
      <c r="JJ54894"/>
      <c r="KX54894" s="23"/>
      <c r="KY54894" s="23"/>
    </row>
    <row r="54895" spans="36:311" x14ac:dyDescent="0.2">
      <c r="AJ54895" s="23"/>
      <c r="HH54895"/>
      <c r="IW54895" s="36"/>
      <c r="JI54895"/>
      <c r="JJ54895"/>
      <c r="KX54895" s="23"/>
      <c r="KY54895" s="23"/>
    </row>
    <row r="54896" spans="36:311" x14ac:dyDescent="0.2">
      <c r="AJ54896" s="23"/>
      <c r="HH54896"/>
      <c r="IW54896" s="36"/>
      <c r="JI54896"/>
      <c r="JJ54896"/>
      <c r="KX54896" s="23"/>
      <c r="KY54896" s="23"/>
    </row>
    <row r="54897" spans="36:311" x14ac:dyDescent="0.2">
      <c r="AJ54897" s="23"/>
      <c r="HH54897"/>
      <c r="IW54897" s="36"/>
      <c r="JI54897"/>
      <c r="JJ54897"/>
      <c r="KX54897" s="23"/>
      <c r="KY54897" s="23"/>
    </row>
    <row r="54898" spans="36:311" x14ac:dyDescent="0.2">
      <c r="AJ54898" s="23"/>
      <c r="HH54898"/>
      <c r="IW54898" s="36"/>
      <c r="JI54898"/>
      <c r="JJ54898"/>
      <c r="KX54898" s="23"/>
      <c r="KY54898" s="23"/>
    </row>
    <row r="54899" spans="36:311" x14ac:dyDescent="0.2">
      <c r="AJ54899" s="23"/>
      <c r="HH54899"/>
      <c r="IW54899" s="36"/>
      <c r="JI54899"/>
      <c r="JJ54899"/>
      <c r="KX54899" s="23"/>
      <c r="KY54899" s="23"/>
    </row>
    <row r="54900" spans="36:311" x14ac:dyDescent="0.2">
      <c r="AJ54900" s="23"/>
      <c r="HH54900"/>
      <c r="IW54900" s="36"/>
      <c r="JI54900"/>
      <c r="JJ54900"/>
      <c r="KX54900" s="23"/>
      <c r="KY54900" s="23"/>
    </row>
    <row r="54901" spans="36:311" x14ac:dyDescent="0.2">
      <c r="AJ54901" s="23"/>
      <c r="HH54901"/>
      <c r="IW54901" s="36"/>
      <c r="JI54901"/>
      <c r="JJ54901"/>
      <c r="KX54901" s="23"/>
      <c r="KY54901" s="23"/>
    </row>
    <row r="54902" spans="36:311" x14ac:dyDescent="0.2">
      <c r="AJ54902" s="23"/>
      <c r="HH54902"/>
      <c r="IW54902" s="36"/>
      <c r="JI54902"/>
      <c r="JJ54902"/>
      <c r="KX54902" s="23"/>
      <c r="KY54902" s="23"/>
    </row>
    <row r="54903" spans="36:311" x14ac:dyDescent="0.2">
      <c r="AJ54903" s="23"/>
      <c r="HH54903"/>
      <c r="IW54903" s="36"/>
      <c r="JI54903"/>
      <c r="JJ54903"/>
      <c r="KX54903" s="23"/>
      <c r="KY54903" s="23"/>
    </row>
    <row r="54904" spans="36:311" x14ac:dyDescent="0.2">
      <c r="AJ54904" s="23"/>
      <c r="HH54904"/>
      <c r="IW54904" s="36"/>
      <c r="JI54904"/>
      <c r="JJ54904"/>
      <c r="KX54904" s="23"/>
      <c r="KY54904" s="23"/>
    </row>
    <row r="54905" spans="36:311" x14ac:dyDescent="0.2">
      <c r="AJ54905" s="23"/>
      <c r="HH54905"/>
      <c r="IW54905" s="36"/>
      <c r="JI54905"/>
      <c r="JJ54905"/>
      <c r="KX54905" s="23"/>
      <c r="KY54905" s="23"/>
    </row>
    <row r="54906" spans="36:311" x14ac:dyDescent="0.2">
      <c r="AJ54906" s="23"/>
      <c r="HH54906"/>
      <c r="IW54906" s="36"/>
      <c r="JI54906"/>
      <c r="JJ54906"/>
      <c r="KX54906" s="23"/>
      <c r="KY54906" s="23"/>
    </row>
    <row r="54907" spans="36:311" x14ac:dyDescent="0.2">
      <c r="AJ54907" s="23"/>
      <c r="HH54907"/>
      <c r="IW54907" s="36"/>
      <c r="JI54907"/>
      <c r="JJ54907"/>
      <c r="KX54907" s="23"/>
      <c r="KY54907" s="23"/>
    </row>
    <row r="54908" spans="36:311" x14ac:dyDescent="0.2">
      <c r="AJ54908" s="23"/>
      <c r="HH54908"/>
      <c r="IW54908" s="36"/>
      <c r="JI54908"/>
      <c r="JJ54908"/>
      <c r="KX54908" s="23"/>
      <c r="KY54908" s="23"/>
    </row>
    <row r="54909" spans="36:311" x14ac:dyDescent="0.2">
      <c r="AJ54909" s="23"/>
      <c r="HH54909"/>
      <c r="IW54909" s="36"/>
      <c r="JI54909"/>
      <c r="JJ54909"/>
      <c r="KX54909" s="23"/>
      <c r="KY54909" s="23"/>
    </row>
    <row r="54910" spans="36:311" x14ac:dyDescent="0.2">
      <c r="AJ54910" s="23"/>
      <c r="HH54910"/>
      <c r="IW54910" s="36"/>
      <c r="JI54910"/>
      <c r="JJ54910"/>
      <c r="KX54910" s="23"/>
      <c r="KY54910" s="23"/>
    </row>
    <row r="54911" spans="36:311" x14ac:dyDescent="0.2">
      <c r="AJ54911" s="23"/>
      <c r="HH54911"/>
      <c r="IW54911" s="36"/>
      <c r="JI54911"/>
      <c r="JJ54911"/>
      <c r="KX54911" s="23"/>
      <c r="KY54911" s="23"/>
    </row>
    <row r="54912" spans="36:311" x14ac:dyDescent="0.2">
      <c r="AJ54912" s="23"/>
      <c r="HH54912"/>
      <c r="IW54912" s="36"/>
      <c r="JI54912"/>
      <c r="JJ54912"/>
      <c r="KX54912" s="23"/>
      <c r="KY54912" s="23"/>
    </row>
    <row r="54913" spans="36:311" x14ac:dyDescent="0.2">
      <c r="AJ54913" s="23"/>
      <c r="HH54913"/>
      <c r="IW54913" s="36"/>
      <c r="JI54913"/>
      <c r="JJ54913"/>
      <c r="KX54913" s="23"/>
      <c r="KY54913" s="23"/>
    </row>
    <row r="54914" spans="36:311" x14ac:dyDescent="0.2">
      <c r="AJ54914" s="23"/>
      <c r="HH54914"/>
      <c r="IW54914" s="36"/>
      <c r="JI54914"/>
      <c r="JJ54914"/>
      <c r="KX54914" s="23"/>
      <c r="KY54914" s="23"/>
    </row>
    <row r="54915" spans="36:311" x14ac:dyDescent="0.2">
      <c r="AJ54915" s="23"/>
      <c r="HH54915"/>
      <c r="IW54915" s="36"/>
      <c r="JI54915"/>
      <c r="JJ54915"/>
      <c r="KX54915" s="23"/>
      <c r="KY54915" s="23"/>
    </row>
    <row r="54916" spans="36:311" x14ac:dyDescent="0.2">
      <c r="AJ54916" s="23"/>
      <c r="HH54916"/>
      <c r="IW54916" s="36"/>
      <c r="JI54916"/>
      <c r="JJ54916"/>
      <c r="KX54916" s="23"/>
      <c r="KY54916" s="23"/>
    </row>
    <row r="54917" spans="36:311" x14ac:dyDescent="0.2">
      <c r="AJ54917" s="23"/>
      <c r="HH54917"/>
      <c r="IW54917" s="36"/>
      <c r="JI54917"/>
      <c r="JJ54917"/>
      <c r="KX54917" s="23"/>
      <c r="KY54917" s="23"/>
    </row>
    <row r="54918" spans="36:311" x14ac:dyDescent="0.2">
      <c r="AJ54918" s="23"/>
      <c r="HH54918"/>
      <c r="IW54918" s="36"/>
      <c r="JI54918"/>
      <c r="JJ54918"/>
      <c r="KX54918" s="23"/>
      <c r="KY54918" s="23"/>
    </row>
    <row r="54919" spans="36:311" x14ac:dyDescent="0.2">
      <c r="AJ54919" s="23"/>
      <c r="HH54919"/>
      <c r="IW54919" s="36"/>
      <c r="JI54919"/>
      <c r="JJ54919"/>
      <c r="KX54919" s="23"/>
      <c r="KY54919" s="23"/>
    </row>
    <row r="54920" spans="36:311" x14ac:dyDescent="0.2">
      <c r="AJ54920" s="23"/>
      <c r="HH54920"/>
      <c r="IW54920" s="36"/>
      <c r="JI54920"/>
      <c r="JJ54920"/>
      <c r="KX54920" s="23"/>
      <c r="KY54920" s="23"/>
    </row>
    <row r="54921" spans="36:311" x14ac:dyDescent="0.2">
      <c r="AJ54921" s="23"/>
      <c r="HH54921"/>
      <c r="IW54921" s="36"/>
      <c r="JI54921"/>
      <c r="JJ54921"/>
      <c r="KX54921" s="23"/>
      <c r="KY54921" s="23"/>
    </row>
    <row r="54922" spans="36:311" x14ac:dyDescent="0.2">
      <c r="AJ54922" s="23"/>
      <c r="HH54922"/>
      <c r="IW54922" s="36"/>
      <c r="JI54922"/>
      <c r="JJ54922"/>
      <c r="KX54922" s="23"/>
      <c r="KY54922" s="23"/>
    </row>
    <row r="54923" spans="36:311" x14ac:dyDescent="0.2">
      <c r="AJ54923" s="23"/>
      <c r="HH54923"/>
      <c r="IW54923" s="36"/>
      <c r="JI54923"/>
      <c r="JJ54923"/>
      <c r="KX54923" s="23"/>
      <c r="KY54923" s="23"/>
    </row>
    <row r="54924" spans="36:311" x14ac:dyDescent="0.2">
      <c r="AJ54924" s="23"/>
      <c r="HH54924"/>
      <c r="IW54924" s="36"/>
      <c r="JI54924"/>
      <c r="JJ54924"/>
      <c r="KX54924" s="23"/>
      <c r="KY54924" s="23"/>
    </row>
    <row r="54925" spans="36:311" x14ac:dyDescent="0.2">
      <c r="AJ54925" s="23"/>
      <c r="HH54925"/>
      <c r="IW54925" s="36"/>
      <c r="JI54925"/>
      <c r="JJ54925"/>
      <c r="KX54925" s="23"/>
      <c r="KY54925" s="23"/>
    </row>
    <row r="54926" spans="36:311" x14ac:dyDescent="0.2">
      <c r="AJ54926" s="23"/>
      <c r="HH54926"/>
      <c r="IW54926" s="36"/>
      <c r="JI54926"/>
      <c r="JJ54926"/>
      <c r="KX54926" s="23"/>
      <c r="KY54926" s="23"/>
    </row>
    <row r="54927" spans="36:311" x14ac:dyDescent="0.2">
      <c r="AJ54927" s="23"/>
      <c r="HH54927"/>
      <c r="IW54927" s="36"/>
      <c r="JI54927"/>
      <c r="JJ54927"/>
      <c r="KX54927" s="23"/>
      <c r="KY54927" s="23"/>
    </row>
    <row r="54928" spans="36:311" x14ac:dyDescent="0.2">
      <c r="AJ54928" s="23"/>
      <c r="HH54928"/>
      <c r="IW54928" s="36"/>
      <c r="JI54928"/>
      <c r="JJ54928"/>
      <c r="KX54928" s="23"/>
      <c r="KY54928" s="23"/>
    </row>
    <row r="54929" spans="36:311" x14ac:dyDescent="0.2">
      <c r="AJ54929" s="23"/>
      <c r="HH54929"/>
      <c r="IW54929" s="36"/>
      <c r="JI54929"/>
      <c r="JJ54929"/>
      <c r="KX54929" s="23"/>
      <c r="KY54929" s="23"/>
    </row>
    <row r="54930" spans="36:311" x14ac:dyDescent="0.2">
      <c r="AJ54930" s="23"/>
      <c r="HH54930"/>
      <c r="IW54930" s="36"/>
      <c r="JI54930"/>
      <c r="JJ54930"/>
      <c r="KX54930" s="23"/>
      <c r="KY54930" s="23"/>
    </row>
    <row r="54931" spans="36:311" x14ac:dyDescent="0.2">
      <c r="AJ54931" s="23"/>
      <c r="HH54931"/>
      <c r="IW54931" s="36"/>
      <c r="JI54931"/>
      <c r="JJ54931"/>
      <c r="KX54931" s="23"/>
      <c r="KY54931" s="23"/>
    </row>
    <row r="54932" spans="36:311" x14ac:dyDescent="0.2">
      <c r="AJ54932" s="23"/>
      <c r="HH54932"/>
      <c r="IW54932" s="36"/>
      <c r="JI54932"/>
      <c r="JJ54932"/>
      <c r="KX54932" s="23"/>
      <c r="KY54932" s="23"/>
    </row>
    <row r="54933" spans="36:311" x14ac:dyDescent="0.2">
      <c r="AJ54933" s="23"/>
      <c r="HH54933"/>
      <c r="IW54933" s="36"/>
      <c r="JI54933"/>
      <c r="JJ54933"/>
      <c r="KX54933" s="23"/>
      <c r="KY54933" s="23"/>
    </row>
    <row r="54934" spans="36:311" x14ac:dyDescent="0.2">
      <c r="AJ54934" s="23"/>
      <c r="HH54934"/>
      <c r="IW54934" s="36"/>
      <c r="JI54934"/>
      <c r="JJ54934"/>
      <c r="KX54934" s="23"/>
      <c r="KY54934" s="23"/>
    </row>
    <row r="54935" spans="36:311" x14ac:dyDescent="0.2">
      <c r="AJ54935" s="23"/>
      <c r="HH54935"/>
      <c r="IW54935" s="36"/>
      <c r="JI54935"/>
      <c r="JJ54935"/>
      <c r="KX54935" s="23"/>
      <c r="KY54935" s="23"/>
    </row>
    <row r="54936" spans="36:311" x14ac:dyDescent="0.2">
      <c r="AJ54936" s="23"/>
      <c r="HH54936"/>
      <c r="IW54936" s="36"/>
      <c r="JI54936"/>
      <c r="JJ54936"/>
      <c r="KX54936" s="23"/>
      <c r="KY54936" s="23"/>
    </row>
    <row r="54937" spans="36:311" x14ac:dyDescent="0.2">
      <c r="AJ54937" s="23"/>
      <c r="HH54937"/>
      <c r="IW54937" s="36"/>
      <c r="JI54937"/>
      <c r="JJ54937"/>
      <c r="KX54937" s="23"/>
      <c r="KY54937" s="23"/>
    </row>
    <row r="54938" spans="36:311" x14ac:dyDescent="0.2">
      <c r="AJ54938" s="23"/>
      <c r="HH54938"/>
      <c r="IW54938" s="36"/>
      <c r="JI54938"/>
      <c r="JJ54938"/>
      <c r="KX54938" s="23"/>
      <c r="KY54938" s="23"/>
    </row>
    <row r="54939" spans="36:311" x14ac:dyDescent="0.2">
      <c r="AJ54939" s="23"/>
      <c r="HH54939"/>
      <c r="IW54939" s="36"/>
      <c r="JI54939"/>
      <c r="JJ54939"/>
      <c r="KX54939" s="23"/>
      <c r="KY54939" s="23"/>
    </row>
    <row r="54940" spans="36:311" x14ac:dyDescent="0.2">
      <c r="AJ54940" s="23"/>
      <c r="HH54940"/>
      <c r="IW54940" s="36"/>
      <c r="JI54940"/>
      <c r="JJ54940"/>
      <c r="KX54940" s="23"/>
      <c r="KY54940" s="23"/>
    </row>
    <row r="54941" spans="36:311" x14ac:dyDescent="0.2">
      <c r="AJ54941" s="23"/>
      <c r="HH54941"/>
      <c r="IW54941" s="36"/>
      <c r="JI54941"/>
      <c r="JJ54941"/>
      <c r="KX54941" s="23"/>
      <c r="KY54941" s="23"/>
    </row>
    <row r="54942" spans="36:311" x14ac:dyDescent="0.2">
      <c r="AJ54942" s="23"/>
      <c r="HH54942"/>
      <c r="IW54942" s="36"/>
      <c r="JI54942"/>
      <c r="JJ54942"/>
      <c r="KX54942" s="23"/>
      <c r="KY54942" s="23"/>
    </row>
    <row r="54943" spans="36:311" x14ac:dyDescent="0.2">
      <c r="AJ54943" s="23"/>
      <c r="HH54943"/>
      <c r="IW54943" s="36"/>
      <c r="JI54943"/>
      <c r="JJ54943"/>
      <c r="KX54943" s="23"/>
      <c r="KY54943" s="23"/>
    </row>
    <row r="54944" spans="36:311" x14ac:dyDescent="0.2">
      <c r="AJ54944" s="23"/>
      <c r="HH54944"/>
      <c r="IW54944" s="36"/>
      <c r="JI54944"/>
      <c r="JJ54944"/>
      <c r="KX54944" s="23"/>
      <c r="KY54944" s="23"/>
    </row>
    <row r="54945" spans="36:311" x14ac:dyDescent="0.2">
      <c r="AJ54945" s="23"/>
      <c r="HH54945"/>
      <c r="IW54945" s="36"/>
      <c r="JI54945"/>
      <c r="JJ54945"/>
      <c r="KX54945" s="23"/>
      <c r="KY54945" s="23"/>
    </row>
    <row r="54946" spans="36:311" x14ac:dyDescent="0.2">
      <c r="AJ54946" s="23"/>
      <c r="HH54946"/>
      <c r="IW54946" s="36"/>
      <c r="JI54946"/>
      <c r="JJ54946"/>
      <c r="KX54946" s="23"/>
      <c r="KY54946" s="23"/>
    </row>
    <row r="54947" spans="36:311" x14ac:dyDescent="0.2">
      <c r="AJ54947" s="23"/>
      <c r="HH54947"/>
      <c r="IW54947" s="36"/>
      <c r="JI54947"/>
      <c r="JJ54947"/>
      <c r="KX54947" s="23"/>
      <c r="KY54947" s="23"/>
    </row>
    <row r="54948" spans="36:311" x14ac:dyDescent="0.2">
      <c r="AJ54948" s="23"/>
      <c r="HH54948"/>
      <c r="IW54948" s="36"/>
      <c r="JI54948"/>
      <c r="JJ54948"/>
      <c r="KX54948" s="23"/>
      <c r="KY54948" s="23"/>
    </row>
    <row r="54949" spans="36:311" x14ac:dyDescent="0.2">
      <c r="AJ54949" s="23"/>
      <c r="HH54949"/>
      <c r="IW54949" s="36"/>
      <c r="JI54949"/>
      <c r="JJ54949"/>
      <c r="KX54949" s="23"/>
      <c r="KY54949" s="23"/>
    </row>
    <row r="54950" spans="36:311" x14ac:dyDescent="0.2">
      <c r="AJ54950" s="23"/>
      <c r="HH54950"/>
      <c r="IW54950" s="36"/>
      <c r="JI54950"/>
      <c r="JJ54950"/>
      <c r="KX54950" s="23"/>
      <c r="KY54950" s="23"/>
    </row>
    <row r="54951" spans="36:311" x14ac:dyDescent="0.2">
      <c r="AJ54951" s="23"/>
      <c r="HH54951"/>
      <c r="IW54951" s="36"/>
      <c r="JI54951"/>
      <c r="JJ54951"/>
      <c r="KX54951" s="23"/>
      <c r="KY54951" s="23"/>
    </row>
    <row r="54952" spans="36:311" x14ac:dyDescent="0.2">
      <c r="AJ54952" s="23"/>
      <c r="HH54952"/>
      <c r="IW54952" s="36"/>
      <c r="JI54952"/>
      <c r="JJ54952"/>
      <c r="KX54952" s="23"/>
      <c r="KY54952" s="23"/>
    </row>
    <row r="54953" spans="36:311" x14ac:dyDescent="0.2">
      <c r="AJ54953" s="23"/>
      <c r="HH54953"/>
      <c r="IW54953" s="36"/>
      <c r="JI54953"/>
      <c r="JJ54953"/>
      <c r="KX54953" s="23"/>
      <c r="KY54953" s="23"/>
    </row>
    <row r="54954" spans="36:311" x14ac:dyDescent="0.2">
      <c r="AJ54954" s="23"/>
      <c r="HH54954"/>
      <c r="IW54954" s="36"/>
      <c r="JI54954"/>
      <c r="JJ54954"/>
      <c r="KX54954" s="23"/>
      <c r="KY54954" s="23"/>
    </row>
    <row r="54955" spans="36:311" x14ac:dyDescent="0.2">
      <c r="AJ54955" s="23"/>
      <c r="HH54955"/>
      <c r="IW54955" s="36"/>
      <c r="JI54955"/>
      <c r="JJ54955"/>
      <c r="KX54955" s="23"/>
      <c r="KY54955" s="23"/>
    </row>
    <row r="54956" spans="36:311" x14ac:dyDescent="0.2">
      <c r="AJ54956" s="23"/>
      <c r="HH54956"/>
      <c r="IW54956" s="36"/>
      <c r="JI54956"/>
      <c r="JJ54956"/>
      <c r="KX54956" s="23"/>
      <c r="KY54956" s="23"/>
    </row>
    <row r="54957" spans="36:311" x14ac:dyDescent="0.2">
      <c r="AJ54957" s="23"/>
      <c r="HH54957"/>
      <c r="IW54957" s="36"/>
      <c r="JI54957"/>
      <c r="JJ54957"/>
      <c r="KX54957" s="23"/>
      <c r="KY54957" s="23"/>
    </row>
    <row r="54958" spans="36:311" x14ac:dyDescent="0.2">
      <c r="AJ54958" s="23"/>
      <c r="HH54958"/>
      <c r="IW54958" s="36"/>
      <c r="JI54958"/>
      <c r="JJ54958"/>
      <c r="KX54958" s="23"/>
      <c r="KY54958" s="23"/>
    </row>
    <row r="54959" spans="36:311" x14ac:dyDescent="0.2">
      <c r="AJ54959" s="23"/>
      <c r="HH54959"/>
      <c r="IW54959" s="36"/>
      <c r="JI54959"/>
      <c r="JJ54959"/>
      <c r="KX54959" s="23"/>
      <c r="KY54959" s="23"/>
    </row>
    <row r="54960" spans="36:311" x14ac:dyDescent="0.2">
      <c r="AJ54960" s="23"/>
      <c r="HH54960"/>
      <c r="IW54960" s="36"/>
      <c r="JI54960"/>
      <c r="JJ54960"/>
      <c r="KX54960" s="23"/>
      <c r="KY54960" s="23"/>
    </row>
    <row r="54961" spans="36:311" x14ac:dyDescent="0.2">
      <c r="AJ54961" s="23"/>
      <c r="HH54961"/>
      <c r="IW54961" s="36"/>
      <c r="JI54961"/>
      <c r="JJ54961"/>
      <c r="KX54961" s="23"/>
      <c r="KY54961" s="23"/>
    </row>
    <row r="54962" spans="36:311" x14ac:dyDescent="0.2">
      <c r="AJ54962" s="23"/>
      <c r="HH54962"/>
      <c r="IW54962" s="36"/>
      <c r="JI54962"/>
      <c r="JJ54962"/>
      <c r="KX54962" s="23"/>
      <c r="KY54962" s="23"/>
    </row>
    <row r="54963" spans="36:311" x14ac:dyDescent="0.2">
      <c r="AJ54963" s="23"/>
      <c r="HH54963"/>
      <c r="IW54963" s="36"/>
      <c r="JI54963"/>
      <c r="JJ54963"/>
      <c r="KX54963" s="23"/>
      <c r="KY54963" s="23"/>
    </row>
    <row r="54964" spans="36:311" x14ac:dyDescent="0.2">
      <c r="AJ54964" s="23"/>
      <c r="HH54964"/>
      <c r="IW54964" s="36"/>
      <c r="JI54964"/>
      <c r="JJ54964"/>
      <c r="KX54964" s="23"/>
      <c r="KY54964" s="23"/>
    </row>
    <row r="54965" spans="36:311" x14ac:dyDescent="0.2">
      <c r="AJ54965" s="23"/>
      <c r="HH54965"/>
      <c r="IW54965" s="36"/>
      <c r="JI54965"/>
      <c r="JJ54965"/>
      <c r="KX54965" s="23"/>
      <c r="KY54965" s="23"/>
    </row>
    <row r="54966" spans="36:311" x14ac:dyDescent="0.2">
      <c r="AJ54966" s="23"/>
      <c r="HH54966"/>
      <c r="IW54966" s="36"/>
      <c r="JI54966"/>
      <c r="JJ54966"/>
      <c r="KX54966" s="23"/>
      <c r="KY54966" s="23"/>
    </row>
    <row r="54967" spans="36:311" x14ac:dyDescent="0.2">
      <c r="AJ54967" s="23"/>
      <c r="HH54967"/>
      <c r="IW54967" s="36"/>
      <c r="JI54967"/>
      <c r="JJ54967"/>
      <c r="KX54967" s="23"/>
      <c r="KY54967" s="23"/>
    </row>
    <row r="54968" spans="36:311" x14ac:dyDescent="0.2">
      <c r="AJ54968" s="23"/>
      <c r="HH54968"/>
      <c r="IW54968" s="36"/>
      <c r="JI54968"/>
      <c r="JJ54968"/>
      <c r="KX54968" s="23"/>
      <c r="KY54968" s="23"/>
    </row>
    <row r="54969" spans="36:311" x14ac:dyDescent="0.2">
      <c r="AJ54969" s="23"/>
      <c r="HH54969"/>
      <c r="IW54969" s="36"/>
      <c r="JI54969"/>
      <c r="JJ54969"/>
      <c r="KX54969" s="23"/>
      <c r="KY54969" s="23"/>
    </row>
    <row r="54970" spans="36:311" x14ac:dyDescent="0.2">
      <c r="AJ54970" s="23"/>
      <c r="HH54970"/>
      <c r="IW54970" s="36"/>
      <c r="JI54970"/>
      <c r="JJ54970"/>
      <c r="KX54970" s="23"/>
      <c r="KY54970" s="23"/>
    </row>
    <row r="54971" spans="36:311" x14ac:dyDescent="0.2">
      <c r="AJ54971" s="23"/>
      <c r="HH54971"/>
      <c r="IW54971" s="36"/>
      <c r="JI54971"/>
      <c r="JJ54971"/>
      <c r="KX54971" s="23"/>
      <c r="KY54971" s="23"/>
    </row>
    <row r="54972" spans="36:311" x14ac:dyDescent="0.2">
      <c r="AJ54972" s="23"/>
      <c r="HH54972"/>
      <c r="IW54972" s="36"/>
      <c r="JI54972"/>
      <c r="JJ54972"/>
      <c r="KX54972" s="23"/>
      <c r="KY54972" s="23"/>
    </row>
    <row r="54973" spans="36:311" x14ac:dyDescent="0.2">
      <c r="AJ54973" s="23"/>
      <c r="HH54973"/>
      <c r="IW54973" s="36"/>
      <c r="JI54973"/>
      <c r="JJ54973"/>
      <c r="KX54973" s="23"/>
      <c r="KY54973" s="23"/>
    </row>
    <row r="54974" spans="36:311" x14ac:dyDescent="0.2">
      <c r="AJ54974" s="23"/>
      <c r="HH54974"/>
      <c r="IW54974" s="36"/>
      <c r="JI54974"/>
      <c r="JJ54974"/>
      <c r="KX54974" s="23"/>
      <c r="KY54974" s="23"/>
    </row>
    <row r="54975" spans="36:311" x14ac:dyDescent="0.2">
      <c r="AJ54975" s="23"/>
      <c r="HH54975"/>
      <c r="IW54975" s="36"/>
      <c r="JI54975"/>
      <c r="JJ54975"/>
      <c r="KX54975" s="23"/>
      <c r="KY54975" s="23"/>
    </row>
    <row r="54976" spans="36:311" x14ac:dyDescent="0.2">
      <c r="AJ54976" s="23"/>
      <c r="HH54976"/>
      <c r="IW54976" s="36"/>
      <c r="JI54976"/>
      <c r="JJ54976"/>
      <c r="KX54976" s="23"/>
      <c r="KY54976" s="23"/>
    </row>
    <row r="54977" spans="36:311" x14ac:dyDescent="0.2">
      <c r="AJ54977" s="23"/>
      <c r="HH54977"/>
      <c r="IW54977" s="36"/>
      <c r="JI54977"/>
      <c r="JJ54977"/>
      <c r="KX54977" s="23"/>
      <c r="KY54977" s="23"/>
    </row>
    <row r="54978" spans="36:311" x14ac:dyDescent="0.2">
      <c r="AJ54978" s="23"/>
      <c r="HH54978"/>
      <c r="IW54978" s="36"/>
      <c r="JI54978"/>
      <c r="JJ54978"/>
      <c r="KX54978" s="23"/>
      <c r="KY54978" s="23"/>
    </row>
    <row r="54979" spans="36:311" x14ac:dyDescent="0.2">
      <c r="AJ54979" s="23"/>
      <c r="HH54979"/>
      <c r="IW54979" s="36"/>
      <c r="JI54979"/>
      <c r="JJ54979"/>
      <c r="KX54979" s="23"/>
      <c r="KY54979" s="23"/>
    </row>
    <row r="54980" spans="36:311" x14ac:dyDescent="0.2">
      <c r="AJ54980" s="23"/>
      <c r="HH54980"/>
      <c r="IW54980" s="36"/>
      <c r="JI54980"/>
      <c r="JJ54980"/>
      <c r="KX54980" s="23"/>
      <c r="KY54980" s="23"/>
    </row>
    <row r="54981" spans="36:311" x14ac:dyDescent="0.2">
      <c r="AJ54981" s="23"/>
      <c r="HH54981"/>
      <c r="IW54981" s="36"/>
      <c r="JI54981"/>
      <c r="JJ54981"/>
      <c r="KX54981" s="23"/>
      <c r="KY54981" s="23"/>
    </row>
    <row r="54982" spans="36:311" x14ac:dyDescent="0.2">
      <c r="AJ54982" s="23"/>
      <c r="HH54982"/>
      <c r="IW54982" s="36"/>
      <c r="JI54982"/>
      <c r="JJ54982"/>
      <c r="KX54982" s="23"/>
      <c r="KY54982" s="23"/>
    </row>
    <row r="54983" spans="36:311" x14ac:dyDescent="0.2">
      <c r="AJ54983" s="23"/>
      <c r="HH54983"/>
      <c r="IW54983" s="36"/>
      <c r="JI54983"/>
      <c r="JJ54983"/>
      <c r="KX54983" s="23"/>
      <c r="KY54983" s="23"/>
    </row>
    <row r="54984" spans="36:311" x14ac:dyDescent="0.2">
      <c r="AJ54984" s="23"/>
      <c r="HH54984"/>
      <c r="IW54984" s="36"/>
      <c r="JI54984"/>
      <c r="JJ54984"/>
      <c r="KX54984" s="23"/>
      <c r="KY54984" s="23"/>
    </row>
    <row r="54985" spans="36:311" x14ac:dyDescent="0.2">
      <c r="AJ54985" s="23"/>
      <c r="HH54985"/>
      <c r="IW54985" s="36"/>
      <c r="JI54985"/>
      <c r="JJ54985"/>
      <c r="KX54985" s="23"/>
      <c r="KY54985" s="23"/>
    </row>
    <row r="54986" spans="36:311" x14ac:dyDescent="0.2">
      <c r="AJ54986" s="23"/>
      <c r="HH54986"/>
      <c r="IW54986" s="36"/>
      <c r="JI54986"/>
      <c r="JJ54986"/>
      <c r="KX54986" s="23"/>
      <c r="KY54986" s="23"/>
    </row>
    <row r="54987" spans="36:311" x14ac:dyDescent="0.2">
      <c r="AJ54987" s="23"/>
      <c r="HH54987"/>
      <c r="IW54987" s="36"/>
      <c r="JI54987"/>
      <c r="JJ54987"/>
      <c r="KX54987" s="23"/>
      <c r="KY54987" s="23"/>
    </row>
    <row r="54988" spans="36:311" x14ac:dyDescent="0.2">
      <c r="AJ54988" s="23"/>
      <c r="HH54988"/>
      <c r="IW54988" s="36"/>
      <c r="JI54988"/>
      <c r="JJ54988"/>
      <c r="KX54988" s="23"/>
      <c r="KY54988" s="23"/>
    </row>
    <row r="54989" spans="36:311" x14ac:dyDescent="0.2">
      <c r="AJ54989" s="23"/>
      <c r="HH54989"/>
      <c r="IW54989" s="36"/>
      <c r="JI54989"/>
      <c r="JJ54989"/>
      <c r="KX54989" s="23"/>
      <c r="KY54989" s="23"/>
    </row>
    <row r="54990" spans="36:311" x14ac:dyDescent="0.2">
      <c r="AJ54990" s="23"/>
      <c r="HH54990"/>
      <c r="IW54990" s="36"/>
      <c r="JI54990"/>
      <c r="JJ54990"/>
      <c r="KX54990" s="23"/>
      <c r="KY54990" s="23"/>
    </row>
    <row r="54991" spans="36:311" x14ac:dyDescent="0.2">
      <c r="AJ54991" s="23"/>
      <c r="HH54991"/>
      <c r="IW54991" s="36"/>
      <c r="JI54991"/>
      <c r="JJ54991"/>
      <c r="KX54991" s="23"/>
      <c r="KY54991" s="23"/>
    </row>
    <row r="54992" spans="36:311" x14ac:dyDescent="0.2">
      <c r="AJ54992" s="23"/>
      <c r="HH54992"/>
      <c r="IW54992" s="36"/>
      <c r="JI54992"/>
      <c r="JJ54992"/>
      <c r="KX54992" s="23"/>
      <c r="KY54992" s="23"/>
    </row>
    <row r="54993" spans="36:311" x14ac:dyDescent="0.2">
      <c r="AJ54993" s="23"/>
      <c r="HH54993"/>
      <c r="IW54993" s="36"/>
      <c r="JI54993"/>
      <c r="JJ54993"/>
      <c r="KX54993" s="23"/>
      <c r="KY54993" s="23"/>
    </row>
    <row r="54994" spans="36:311" x14ac:dyDescent="0.2">
      <c r="AJ54994" s="23"/>
      <c r="HH54994"/>
      <c r="IW54994" s="36"/>
      <c r="JI54994"/>
      <c r="JJ54994"/>
      <c r="KX54994" s="23"/>
      <c r="KY54994" s="23"/>
    </row>
    <row r="54995" spans="36:311" x14ac:dyDescent="0.2">
      <c r="AJ54995" s="23"/>
      <c r="HH54995"/>
      <c r="IW54995" s="36"/>
      <c r="JI54995"/>
      <c r="JJ54995"/>
      <c r="KX54995" s="23"/>
      <c r="KY54995" s="23"/>
    </row>
    <row r="54996" spans="36:311" x14ac:dyDescent="0.2">
      <c r="AJ54996" s="23"/>
      <c r="HH54996"/>
      <c r="IW54996" s="36"/>
      <c r="JI54996"/>
      <c r="JJ54996"/>
      <c r="KX54996" s="23"/>
      <c r="KY54996" s="23"/>
    </row>
    <row r="54997" spans="36:311" x14ac:dyDescent="0.2">
      <c r="AJ54997" s="23"/>
      <c r="HH54997"/>
      <c r="IW54997" s="36"/>
      <c r="JI54997"/>
      <c r="JJ54997"/>
      <c r="KX54997" s="23"/>
      <c r="KY54997" s="23"/>
    </row>
    <row r="54998" spans="36:311" x14ac:dyDescent="0.2">
      <c r="AJ54998" s="23"/>
      <c r="HH54998"/>
      <c r="IW54998" s="36"/>
      <c r="JI54998"/>
      <c r="JJ54998"/>
      <c r="KX54998" s="23"/>
      <c r="KY54998" s="23"/>
    </row>
    <row r="54999" spans="36:311" x14ac:dyDescent="0.2">
      <c r="AJ54999" s="23"/>
      <c r="HH54999"/>
      <c r="IW54999" s="36"/>
      <c r="JI54999"/>
      <c r="JJ54999"/>
      <c r="KX54999" s="23"/>
      <c r="KY54999" s="23"/>
    </row>
    <row r="55000" spans="36:311" x14ac:dyDescent="0.2">
      <c r="AJ55000" s="23"/>
      <c r="HH55000"/>
      <c r="IW55000" s="36"/>
      <c r="JI55000"/>
      <c r="JJ55000"/>
      <c r="KX55000" s="23"/>
      <c r="KY55000" s="23"/>
    </row>
    <row r="55001" spans="36:311" x14ac:dyDescent="0.2">
      <c r="AJ55001" s="23"/>
      <c r="HH55001"/>
      <c r="IW55001" s="36"/>
      <c r="JI55001"/>
      <c r="JJ55001"/>
      <c r="KX55001" s="23"/>
      <c r="KY55001" s="23"/>
    </row>
    <row r="55002" spans="36:311" x14ac:dyDescent="0.2">
      <c r="AJ55002" s="23"/>
      <c r="HH55002"/>
      <c r="IW55002" s="36"/>
      <c r="JI55002"/>
      <c r="JJ55002"/>
      <c r="KX55002" s="23"/>
      <c r="KY55002" s="23"/>
    </row>
    <row r="55003" spans="36:311" x14ac:dyDescent="0.2">
      <c r="AJ55003" s="23"/>
      <c r="HH55003"/>
      <c r="IW55003" s="36"/>
      <c r="JI55003"/>
      <c r="JJ55003"/>
      <c r="KX55003" s="23"/>
      <c r="KY55003" s="23"/>
    </row>
    <row r="55004" spans="36:311" x14ac:dyDescent="0.2">
      <c r="AJ55004" s="23"/>
      <c r="HH55004"/>
      <c r="IW55004" s="36"/>
      <c r="JI55004"/>
      <c r="JJ55004"/>
      <c r="KX55004" s="23"/>
      <c r="KY55004" s="23"/>
    </row>
    <row r="55005" spans="36:311" x14ac:dyDescent="0.2">
      <c r="AJ55005" s="23"/>
      <c r="HH55005"/>
      <c r="IW55005" s="36"/>
      <c r="JI55005"/>
      <c r="JJ55005"/>
      <c r="KX55005" s="23"/>
      <c r="KY55005" s="23"/>
    </row>
    <row r="55006" spans="36:311" x14ac:dyDescent="0.2">
      <c r="AJ55006" s="23"/>
      <c r="HH55006"/>
      <c r="IW55006" s="36"/>
      <c r="JI55006"/>
      <c r="JJ55006"/>
      <c r="KX55006" s="23"/>
      <c r="KY55006" s="23"/>
    </row>
    <row r="55007" spans="36:311" x14ac:dyDescent="0.2">
      <c r="AJ55007" s="23"/>
      <c r="HH55007"/>
      <c r="IW55007" s="36"/>
      <c r="JI55007"/>
      <c r="JJ55007"/>
      <c r="KX55007" s="23"/>
      <c r="KY55007" s="23"/>
    </row>
    <row r="55008" spans="36:311" x14ac:dyDescent="0.2">
      <c r="AJ55008" s="23"/>
      <c r="HH55008"/>
      <c r="IW55008" s="36"/>
      <c r="JI55008"/>
      <c r="JJ55008"/>
      <c r="KX55008" s="23"/>
      <c r="KY55008" s="23"/>
    </row>
    <row r="55009" spans="36:311" x14ac:dyDescent="0.2">
      <c r="AJ55009" s="23"/>
      <c r="HH55009"/>
      <c r="IW55009" s="36"/>
      <c r="JI55009"/>
      <c r="JJ55009"/>
      <c r="KX55009" s="23"/>
      <c r="KY55009" s="23"/>
    </row>
    <row r="55010" spans="36:311" x14ac:dyDescent="0.2">
      <c r="AJ55010" s="23"/>
      <c r="HH55010"/>
      <c r="IW55010" s="36"/>
      <c r="JI55010"/>
      <c r="JJ55010"/>
      <c r="KX55010" s="23"/>
      <c r="KY55010" s="23"/>
    </row>
    <row r="55011" spans="36:311" x14ac:dyDescent="0.2">
      <c r="AJ55011" s="23"/>
      <c r="HH55011"/>
      <c r="IW55011" s="36"/>
      <c r="JI55011"/>
      <c r="JJ55011"/>
      <c r="KX55011" s="23"/>
      <c r="KY55011" s="23"/>
    </row>
    <row r="55012" spans="36:311" x14ac:dyDescent="0.2">
      <c r="AJ55012" s="23"/>
      <c r="HH55012"/>
      <c r="IW55012" s="36"/>
      <c r="JI55012"/>
      <c r="JJ55012"/>
      <c r="KX55012" s="23"/>
      <c r="KY55012" s="23"/>
    </row>
    <row r="55013" spans="36:311" x14ac:dyDescent="0.2">
      <c r="AJ55013" s="23"/>
      <c r="HH55013"/>
      <c r="IW55013" s="36"/>
      <c r="JI55013"/>
      <c r="JJ55013"/>
      <c r="KX55013" s="23"/>
      <c r="KY55013" s="23"/>
    </row>
    <row r="55014" spans="36:311" x14ac:dyDescent="0.2">
      <c r="AJ55014" s="23"/>
      <c r="HH55014"/>
      <c r="IW55014" s="36"/>
      <c r="JI55014"/>
      <c r="JJ55014"/>
      <c r="KX55014" s="23"/>
      <c r="KY55014" s="23"/>
    </row>
    <row r="55015" spans="36:311" x14ac:dyDescent="0.2">
      <c r="AJ55015" s="23"/>
      <c r="HH55015"/>
      <c r="IW55015" s="36"/>
      <c r="JI55015"/>
      <c r="JJ55015"/>
      <c r="KX55015" s="23"/>
      <c r="KY55015" s="23"/>
    </row>
    <row r="55016" spans="36:311" x14ac:dyDescent="0.2">
      <c r="AJ55016" s="23"/>
      <c r="HH55016"/>
      <c r="IW55016" s="36"/>
      <c r="JI55016"/>
      <c r="JJ55016"/>
      <c r="KX55016" s="23"/>
      <c r="KY55016" s="23"/>
    </row>
    <row r="55017" spans="36:311" x14ac:dyDescent="0.2">
      <c r="AJ55017" s="23"/>
      <c r="HH55017"/>
      <c r="IW55017" s="36"/>
      <c r="JI55017"/>
      <c r="JJ55017"/>
      <c r="KX55017" s="23"/>
      <c r="KY55017" s="23"/>
    </row>
    <row r="55018" spans="36:311" x14ac:dyDescent="0.2">
      <c r="AJ55018" s="23"/>
      <c r="HH55018"/>
      <c r="IW55018" s="36"/>
      <c r="JI55018"/>
      <c r="JJ55018"/>
      <c r="KX55018" s="23"/>
      <c r="KY55018" s="23"/>
    </row>
    <row r="55019" spans="36:311" x14ac:dyDescent="0.2">
      <c r="AJ55019" s="23"/>
      <c r="HH55019"/>
      <c r="IW55019" s="36"/>
      <c r="JI55019"/>
      <c r="JJ55019"/>
      <c r="KX55019" s="23"/>
      <c r="KY55019" s="23"/>
    </row>
    <row r="55020" spans="36:311" x14ac:dyDescent="0.2">
      <c r="AJ55020" s="23"/>
      <c r="HH55020"/>
      <c r="IW55020" s="36"/>
      <c r="JI55020"/>
      <c r="JJ55020"/>
      <c r="KX55020" s="23"/>
      <c r="KY55020" s="23"/>
    </row>
    <row r="55021" spans="36:311" x14ac:dyDescent="0.2">
      <c r="AJ55021" s="23"/>
      <c r="HH55021"/>
      <c r="IW55021" s="36"/>
      <c r="JI55021"/>
      <c r="JJ55021"/>
      <c r="KX55021" s="23"/>
      <c r="KY55021" s="23"/>
    </row>
    <row r="55022" spans="36:311" x14ac:dyDescent="0.2">
      <c r="AJ55022" s="23"/>
      <c r="HH55022"/>
      <c r="IW55022" s="36"/>
      <c r="JI55022"/>
      <c r="JJ55022"/>
      <c r="KX55022" s="23"/>
      <c r="KY55022" s="23"/>
    </row>
    <row r="55023" spans="36:311" x14ac:dyDescent="0.2">
      <c r="AJ55023" s="23"/>
      <c r="HH55023"/>
      <c r="IW55023" s="36"/>
      <c r="JI55023"/>
      <c r="JJ55023"/>
      <c r="KX55023" s="23"/>
      <c r="KY55023" s="23"/>
    </row>
    <row r="55024" spans="36:311" x14ac:dyDescent="0.2">
      <c r="AJ55024" s="23"/>
      <c r="HH55024"/>
      <c r="IW55024" s="36"/>
      <c r="JI55024"/>
      <c r="JJ55024"/>
      <c r="KX55024" s="23"/>
      <c r="KY55024" s="23"/>
    </row>
    <row r="55025" spans="36:311" x14ac:dyDescent="0.2">
      <c r="AJ55025" s="23"/>
      <c r="HH55025"/>
      <c r="IW55025" s="36"/>
      <c r="JI55025"/>
      <c r="JJ55025"/>
      <c r="KX55025" s="23"/>
      <c r="KY55025" s="23"/>
    </row>
    <row r="55026" spans="36:311" x14ac:dyDescent="0.2">
      <c r="AJ55026" s="23"/>
      <c r="HH55026"/>
      <c r="IW55026" s="36"/>
      <c r="JI55026"/>
      <c r="JJ55026"/>
      <c r="KX55026" s="23"/>
      <c r="KY55026" s="23"/>
    </row>
    <row r="55027" spans="36:311" x14ac:dyDescent="0.2">
      <c r="AJ55027" s="23"/>
      <c r="HH55027"/>
      <c r="IW55027" s="36"/>
      <c r="JI55027"/>
      <c r="JJ55027"/>
      <c r="KX55027" s="23"/>
      <c r="KY55027" s="23"/>
    </row>
    <row r="55028" spans="36:311" x14ac:dyDescent="0.2">
      <c r="AJ55028" s="23"/>
      <c r="HH55028"/>
      <c r="IW55028" s="36"/>
      <c r="JI55028"/>
      <c r="JJ55028"/>
      <c r="KX55028" s="23"/>
      <c r="KY55028" s="23"/>
    </row>
    <row r="55029" spans="36:311" x14ac:dyDescent="0.2">
      <c r="AJ55029" s="23"/>
      <c r="HH55029"/>
      <c r="IW55029" s="36"/>
      <c r="JI55029"/>
      <c r="JJ55029"/>
      <c r="KX55029" s="23"/>
      <c r="KY55029" s="23"/>
    </row>
    <row r="55030" spans="36:311" x14ac:dyDescent="0.2">
      <c r="AJ55030" s="23"/>
      <c r="HH55030"/>
      <c r="IW55030" s="36"/>
      <c r="JI55030"/>
      <c r="JJ55030"/>
      <c r="KX55030" s="23"/>
      <c r="KY55030" s="23"/>
    </row>
    <row r="55031" spans="36:311" x14ac:dyDescent="0.2">
      <c r="AJ55031" s="23"/>
      <c r="HH55031"/>
      <c r="IW55031" s="36"/>
      <c r="JI55031"/>
      <c r="JJ55031"/>
      <c r="KX55031" s="23"/>
      <c r="KY55031" s="23"/>
    </row>
    <row r="55032" spans="36:311" x14ac:dyDescent="0.2">
      <c r="AJ55032" s="23"/>
      <c r="HH55032"/>
      <c r="IW55032" s="36"/>
      <c r="JI55032"/>
      <c r="JJ55032"/>
      <c r="KX55032" s="23"/>
      <c r="KY55032" s="23"/>
    </row>
    <row r="55033" spans="36:311" x14ac:dyDescent="0.2">
      <c r="AJ55033" s="23"/>
      <c r="HH55033"/>
      <c r="IW55033" s="36"/>
      <c r="JI55033"/>
      <c r="JJ55033"/>
      <c r="KX55033" s="23"/>
      <c r="KY55033" s="23"/>
    </row>
    <row r="55034" spans="36:311" x14ac:dyDescent="0.2">
      <c r="AJ55034" s="23"/>
      <c r="HH55034"/>
      <c r="IW55034" s="36"/>
      <c r="JI55034"/>
      <c r="JJ55034"/>
      <c r="KX55034" s="23"/>
      <c r="KY55034" s="23"/>
    </row>
    <row r="55035" spans="36:311" x14ac:dyDescent="0.2">
      <c r="AJ55035" s="23"/>
      <c r="HH55035"/>
      <c r="IW55035" s="36"/>
      <c r="JI55035"/>
      <c r="JJ55035"/>
      <c r="KX55035" s="23"/>
      <c r="KY55035" s="23"/>
    </row>
    <row r="55036" spans="36:311" x14ac:dyDescent="0.2">
      <c r="AJ55036" s="23"/>
      <c r="HH55036"/>
      <c r="IW55036" s="36"/>
      <c r="JI55036"/>
      <c r="JJ55036"/>
      <c r="KX55036" s="23"/>
      <c r="KY55036" s="23"/>
    </row>
    <row r="55037" spans="36:311" x14ac:dyDescent="0.2">
      <c r="AJ55037" s="23"/>
      <c r="HH55037"/>
      <c r="IW55037" s="36"/>
      <c r="JI55037"/>
      <c r="JJ55037"/>
      <c r="KX55037" s="23"/>
      <c r="KY55037" s="23"/>
    </row>
    <row r="55038" spans="36:311" x14ac:dyDescent="0.2">
      <c r="AJ55038" s="23"/>
      <c r="HH55038"/>
      <c r="IW55038" s="36"/>
      <c r="JI55038"/>
      <c r="JJ55038"/>
      <c r="KX55038" s="23"/>
      <c r="KY55038" s="23"/>
    </row>
    <row r="55039" spans="36:311" x14ac:dyDescent="0.2">
      <c r="AJ55039" s="23"/>
      <c r="HH55039"/>
      <c r="IW55039" s="36"/>
      <c r="JI55039"/>
      <c r="JJ55039"/>
      <c r="KX55039" s="23"/>
      <c r="KY55039" s="23"/>
    </row>
    <row r="55040" spans="36:311" x14ac:dyDescent="0.2">
      <c r="AJ55040" s="23"/>
      <c r="HH55040"/>
      <c r="IW55040" s="36"/>
      <c r="JI55040"/>
      <c r="JJ55040"/>
      <c r="KX55040" s="23"/>
      <c r="KY55040" s="23"/>
    </row>
    <row r="55041" spans="36:311" x14ac:dyDescent="0.2">
      <c r="AJ55041" s="23"/>
      <c r="HH55041"/>
      <c r="IW55041" s="36"/>
      <c r="JI55041"/>
      <c r="JJ55041"/>
      <c r="KX55041" s="23"/>
      <c r="KY55041" s="23"/>
    </row>
    <row r="55042" spans="36:311" x14ac:dyDescent="0.2">
      <c r="AJ55042" s="23"/>
      <c r="HH55042"/>
      <c r="IW55042" s="36"/>
      <c r="JI55042"/>
      <c r="JJ55042"/>
      <c r="KX55042" s="23"/>
      <c r="KY55042" s="23"/>
    </row>
    <row r="55043" spans="36:311" x14ac:dyDescent="0.2">
      <c r="AJ55043" s="23"/>
      <c r="HH55043"/>
      <c r="IW55043" s="36"/>
      <c r="JI55043"/>
      <c r="JJ55043"/>
      <c r="KX55043" s="23"/>
      <c r="KY55043" s="23"/>
    </row>
    <row r="55044" spans="36:311" x14ac:dyDescent="0.2">
      <c r="AJ55044" s="23"/>
      <c r="HH55044"/>
      <c r="IW55044" s="36"/>
      <c r="JI55044"/>
      <c r="JJ55044"/>
      <c r="KX55044" s="23"/>
      <c r="KY55044" s="23"/>
    </row>
    <row r="55045" spans="36:311" x14ac:dyDescent="0.2">
      <c r="AJ55045" s="23"/>
      <c r="HH55045"/>
      <c r="IW55045" s="36"/>
      <c r="JI55045"/>
      <c r="JJ55045"/>
      <c r="KX55045" s="23"/>
      <c r="KY55045" s="23"/>
    </row>
    <row r="55046" spans="36:311" x14ac:dyDescent="0.2">
      <c r="AJ55046" s="23"/>
      <c r="HH55046"/>
      <c r="IW55046" s="36"/>
      <c r="JI55046"/>
      <c r="JJ55046"/>
      <c r="KX55046" s="23"/>
      <c r="KY55046" s="23"/>
    </row>
    <row r="55047" spans="36:311" x14ac:dyDescent="0.2">
      <c r="AJ55047" s="23"/>
      <c r="HH55047"/>
      <c r="IW55047" s="36"/>
      <c r="JI55047"/>
      <c r="JJ55047"/>
      <c r="KX55047" s="23"/>
      <c r="KY55047" s="23"/>
    </row>
    <row r="55048" spans="36:311" x14ac:dyDescent="0.2">
      <c r="AJ55048" s="23"/>
      <c r="HH55048"/>
      <c r="IW55048" s="36"/>
      <c r="JI55048"/>
      <c r="JJ55048"/>
      <c r="KX55048" s="23"/>
      <c r="KY55048" s="23"/>
    </row>
    <row r="55049" spans="36:311" x14ac:dyDescent="0.2">
      <c r="AJ55049" s="23"/>
      <c r="HH55049"/>
      <c r="IW55049" s="36"/>
      <c r="JI55049"/>
      <c r="JJ55049"/>
      <c r="KX55049" s="23"/>
      <c r="KY55049" s="23"/>
    </row>
    <row r="55050" spans="36:311" x14ac:dyDescent="0.2">
      <c r="AJ55050" s="23"/>
      <c r="HH55050"/>
      <c r="IW55050" s="36"/>
      <c r="JI55050"/>
      <c r="JJ55050"/>
      <c r="KX55050" s="23"/>
      <c r="KY55050" s="23"/>
    </row>
    <row r="55051" spans="36:311" x14ac:dyDescent="0.2">
      <c r="AJ55051" s="23"/>
      <c r="HH55051"/>
      <c r="IW55051" s="36"/>
      <c r="JI55051"/>
      <c r="JJ55051"/>
      <c r="KX55051" s="23"/>
      <c r="KY55051" s="23"/>
    </row>
    <row r="55052" spans="36:311" x14ac:dyDescent="0.2">
      <c r="AJ55052" s="23"/>
      <c r="HH55052"/>
      <c r="IW55052" s="36"/>
      <c r="JI55052"/>
      <c r="JJ55052"/>
      <c r="KX55052" s="23"/>
      <c r="KY55052" s="23"/>
    </row>
    <row r="55053" spans="36:311" x14ac:dyDescent="0.2">
      <c r="AJ55053" s="23"/>
      <c r="HH55053"/>
      <c r="IW55053" s="36"/>
      <c r="JI55053"/>
      <c r="JJ55053"/>
      <c r="KX55053" s="23"/>
      <c r="KY55053" s="23"/>
    </row>
    <row r="55054" spans="36:311" x14ac:dyDescent="0.2">
      <c r="AJ55054" s="23"/>
      <c r="HH55054"/>
      <c r="IW55054" s="36"/>
      <c r="JI55054"/>
      <c r="JJ55054"/>
      <c r="KX55054" s="23"/>
      <c r="KY55054" s="23"/>
    </row>
    <row r="55055" spans="36:311" x14ac:dyDescent="0.2">
      <c r="AJ55055" s="23"/>
      <c r="HH55055"/>
      <c r="IW55055" s="36"/>
      <c r="JI55055"/>
      <c r="JJ55055"/>
      <c r="KX55055" s="23"/>
      <c r="KY55055" s="23"/>
    </row>
    <row r="55056" spans="36:311" x14ac:dyDescent="0.2">
      <c r="AJ55056" s="23"/>
      <c r="HH55056"/>
      <c r="IW55056" s="36"/>
      <c r="JI55056"/>
      <c r="JJ55056"/>
      <c r="KX55056" s="23"/>
      <c r="KY55056" s="23"/>
    </row>
    <row r="55057" spans="36:311" x14ac:dyDescent="0.2">
      <c r="AJ55057" s="23"/>
      <c r="HH55057"/>
      <c r="IW55057" s="36"/>
      <c r="JI55057"/>
      <c r="JJ55057"/>
      <c r="KX55057" s="23"/>
      <c r="KY55057" s="23"/>
    </row>
    <row r="55058" spans="36:311" x14ac:dyDescent="0.2">
      <c r="AJ55058" s="23"/>
      <c r="HH55058"/>
      <c r="IW55058" s="36"/>
      <c r="JI55058"/>
      <c r="JJ55058"/>
      <c r="KX55058" s="23"/>
      <c r="KY55058" s="23"/>
    </row>
    <row r="55059" spans="36:311" x14ac:dyDescent="0.2">
      <c r="AJ55059" s="23"/>
      <c r="HH55059"/>
      <c r="IW55059" s="36"/>
      <c r="JI55059"/>
      <c r="JJ55059"/>
      <c r="KX55059" s="23"/>
      <c r="KY55059" s="23"/>
    </row>
    <row r="55060" spans="36:311" x14ac:dyDescent="0.2">
      <c r="AJ55060" s="23"/>
      <c r="HH55060"/>
      <c r="IW55060" s="36"/>
      <c r="JI55060"/>
      <c r="JJ55060"/>
      <c r="KX55060" s="23"/>
      <c r="KY55060" s="23"/>
    </row>
    <row r="55061" spans="36:311" x14ac:dyDescent="0.2">
      <c r="AJ55061" s="23"/>
      <c r="HH55061"/>
      <c r="IW55061" s="36"/>
      <c r="JI55061"/>
      <c r="JJ55061"/>
      <c r="KX55061" s="23"/>
      <c r="KY55061" s="23"/>
    </row>
    <row r="55062" spans="36:311" x14ac:dyDescent="0.2">
      <c r="AJ55062" s="23"/>
      <c r="HH55062"/>
      <c r="IW55062" s="36"/>
      <c r="JI55062"/>
      <c r="JJ55062"/>
      <c r="KX55062" s="23"/>
      <c r="KY55062" s="23"/>
    </row>
    <row r="55063" spans="36:311" x14ac:dyDescent="0.2">
      <c r="AJ55063" s="23"/>
      <c r="HH55063"/>
      <c r="IW55063" s="36"/>
      <c r="JI55063"/>
      <c r="JJ55063"/>
      <c r="KX55063" s="23"/>
      <c r="KY55063" s="23"/>
    </row>
    <row r="55064" spans="36:311" x14ac:dyDescent="0.2">
      <c r="AJ55064" s="23"/>
      <c r="HH55064"/>
      <c r="IW55064" s="36"/>
      <c r="JI55064"/>
      <c r="JJ55064"/>
      <c r="KX55064" s="23"/>
      <c r="KY55064" s="23"/>
    </row>
    <row r="55065" spans="36:311" x14ac:dyDescent="0.2">
      <c r="AJ55065" s="23"/>
      <c r="HH55065"/>
      <c r="IW55065" s="36"/>
      <c r="JI55065"/>
      <c r="JJ55065"/>
      <c r="KX55065" s="23"/>
      <c r="KY55065" s="23"/>
    </row>
    <row r="55066" spans="36:311" x14ac:dyDescent="0.2">
      <c r="AJ55066" s="23"/>
      <c r="HH55066"/>
      <c r="IW55066" s="36"/>
      <c r="JI55066"/>
      <c r="JJ55066"/>
      <c r="KX55066" s="23"/>
      <c r="KY55066" s="23"/>
    </row>
    <row r="55067" spans="36:311" x14ac:dyDescent="0.2">
      <c r="AJ55067" s="23"/>
      <c r="HH55067"/>
      <c r="IW55067" s="36"/>
      <c r="JI55067"/>
      <c r="JJ55067"/>
      <c r="KX55067" s="23"/>
      <c r="KY55067" s="23"/>
    </row>
    <row r="55068" spans="36:311" x14ac:dyDescent="0.2">
      <c r="AJ55068" s="23"/>
      <c r="HH55068"/>
      <c r="IW55068" s="36"/>
      <c r="JI55068"/>
      <c r="JJ55068"/>
      <c r="KX55068" s="23"/>
      <c r="KY55068" s="23"/>
    </row>
    <row r="55069" spans="36:311" x14ac:dyDescent="0.2">
      <c r="AJ55069" s="23"/>
      <c r="HH55069"/>
      <c r="IW55069" s="36"/>
      <c r="JI55069"/>
      <c r="JJ55069"/>
      <c r="KX55069" s="23"/>
      <c r="KY55069" s="23"/>
    </row>
    <row r="55070" spans="36:311" x14ac:dyDescent="0.2">
      <c r="AJ55070" s="23"/>
      <c r="HH55070"/>
      <c r="IW55070" s="36"/>
      <c r="JI55070"/>
      <c r="JJ55070"/>
      <c r="KX55070" s="23"/>
      <c r="KY55070" s="23"/>
    </row>
    <row r="55071" spans="36:311" x14ac:dyDescent="0.2">
      <c r="AJ55071" s="23"/>
      <c r="HH55071"/>
      <c r="IW55071" s="36"/>
      <c r="JI55071"/>
      <c r="JJ55071"/>
      <c r="KX55071" s="23"/>
      <c r="KY55071" s="23"/>
    </row>
    <row r="55072" spans="36:311" x14ac:dyDescent="0.2">
      <c r="AJ55072" s="23"/>
      <c r="HH55072"/>
      <c r="IW55072" s="36"/>
      <c r="JI55072"/>
      <c r="JJ55072"/>
      <c r="KX55072" s="23"/>
      <c r="KY55072" s="23"/>
    </row>
    <row r="55073" spans="36:311" x14ac:dyDescent="0.2">
      <c r="AJ55073" s="23"/>
      <c r="HH55073"/>
      <c r="IW55073" s="36"/>
      <c r="JI55073"/>
      <c r="JJ55073"/>
      <c r="KX55073" s="23"/>
      <c r="KY55073" s="23"/>
    </row>
    <row r="55074" spans="36:311" x14ac:dyDescent="0.2">
      <c r="AJ55074" s="23"/>
      <c r="HH55074"/>
      <c r="IW55074" s="36"/>
      <c r="JI55074"/>
      <c r="JJ55074"/>
      <c r="KX55074" s="23"/>
      <c r="KY55074" s="23"/>
    </row>
    <row r="55075" spans="36:311" x14ac:dyDescent="0.2">
      <c r="AJ55075" s="23"/>
      <c r="HH55075"/>
      <c r="IW55075" s="36"/>
      <c r="JI55075"/>
      <c r="JJ55075"/>
      <c r="KX55075" s="23"/>
      <c r="KY55075" s="23"/>
    </row>
    <row r="55076" spans="36:311" x14ac:dyDescent="0.2">
      <c r="AJ55076" s="23"/>
      <c r="HH55076"/>
      <c r="IW55076" s="36"/>
      <c r="JI55076"/>
      <c r="JJ55076"/>
      <c r="KX55076" s="23"/>
      <c r="KY55076" s="23"/>
    </row>
    <row r="55077" spans="36:311" x14ac:dyDescent="0.2">
      <c r="AJ55077" s="23"/>
      <c r="HH55077"/>
      <c r="IW55077" s="36"/>
      <c r="JI55077"/>
      <c r="JJ55077"/>
      <c r="KX55077" s="23"/>
      <c r="KY55077" s="23"/>
    </row>
    <row r="55078" spans="36:311" x14ac:dyDescent="0.2">
      <c r="AJ55078" s="23"/>
      <c r="HH55078"/>
      <c r="IW55078" s="36"/>
      <c r="JI55078"/>
      <c r="JJ55078"/>
      <c r="KX55078" s="23"/>
      <c r="KY55078" s="23"/>
    </row>
    <row r="55079" spans="36:311" x14ac:dyDescent="0.2">
      <c r="AJ55079" s="23"/>
      <c r="HH55079"/>
      <c r="IW55079" s="36"/>
      <c r="JI55079"/>
      <c r="JJ55079"/>
      <c r="KX55079" s="23"/>
      <c r="KY55079" s="23"/>
    </row>
    <row r="55080" spans="36:311" x14ac:dyDescent="0.2">
      <c r="AJ55080" s="23"/>
      <c r="HH55080"/>
      <c r="IW55080" s="36"/>
      <c r="JI55080"/>
      <c r="JJ55080"/>
      <c r="KX55080" s="23"/>
      <c r="KY55080" s="23"/>
    </row>
    <row r="55081" spans="36:311" x14ac:dyDescent="0.2">
      <c r="AJ55081" s="23"/>
      <c r="HH55081"/>
      <c r="IW55081" s="36"/>
      <c r="JI55081"/>
      <c r="JJ55081"/>
      <c r="KX55081" s="23"/>
      <c r="KY55081" s="23"/>
    </row>
    <row r="55082" spans="36:311" x14ac:dyDescent="0.2">
      <c r="AJ55082" s="23"/>
      <c r="HH55082"/>
      <c r="IW55082" s="36"/>
      <c r="JI55082"/>
      <c r="JJ55082"/>
      <c r="KX55082" s="23"/>
      <c r="KY55082" s="23"/>
    </row>
    <row r="55083" spans="36:311" x14ac:dyDescent="0.2">
      <c r="AJ55083" s="23"/>
      <c r="HH55083"/>
      <c r="IW55083" s="36"/>
      <c r="JI55083"/>
      <c r="JJ55083"/>
      <c r="KX55083" s="23"/>
      <c r="KY55083" s="23"/>
    </row>
    <row r="55084" spans="36:311" x14ac:dyDescent="0.2">
      <c r="AJ55084" s="23"/>
      <c r="HH55084"/>
      <c r="IW55084" s="36"/>
      <c r="JI55084"/>
      <c r="JJ55084"/>
      <c r="KX55084" s="23"/>
      <c r="KY55084" s="23"/>
    </row>
    <row r="55085" spans="36:311" x14ac:dyDescent="0.2">
      <c r="AJ55085" s="23"/>
      <c r="HH55085"/>
      <c r="IW55085" s="36"/>
      <c r="JI55085"/>
      <c r="JJ55085"/>
      <c r="KX55085" s="23"/>
      <c r="KY55085" s="23"/>
    </row>
    <row r="55086" spans="36:311" x14ac:dyDescent="0.2">
      <c r="AJ55086" s="23"/>
      <c r="HH55086"/>
      <c r="IW55086" s="36"/>
      <c r="JI55086"/>
      <c r="JJ55086"/>
      <c r="KX55086" s="23"/>
      <c r="KY55086" s="23"/>
    </row>
    <row r="55087" spans="36:311" x14ac:dyDescent="0.2">
      <c r="AJ55087" s="23"/>
      <c r="HH55087"/>
      <c r="IW55087" s="36"/>
      <c r="JI55087"/>
      <c r="JJ55087"/>
      <c r="KX55087" s="23"/>
      <c r="KY55087" s="23"/>
    </row>
    <row r="55088" spans="36:311" x14ac:dyDescent="0.2">
      <c r="AJ55088" s="23"/>
      <c r="HH55088"/>
      <c r="IW55088" s="36"/>
      <c r="JI55088"/>
      <c r="JJ55088"/>
      <c r="KX55088" s="23"/>
      <c r="KY55088" s="23"/>
    </row>
    <row r="55089" spans="36:311" x14ac:dyDescent="0.2">
      <c r="AJ55089" s="23"/>
      <c r="HH55089"/>
      <c r="IW55089" s="36"/>
      <c r="JI55089"/>
      <c r="JJ55089"/>
      <c r="KX55089" s="23"/>
      <c r="KY55089" s="23"/>
    </row>
    <row r="55090" spans="36:311" x14ac:dyDescent="0.2">
      <c r="AJ55090" s="23"/>
      <c r="HH55090"/>
      <c r="IW55090" s="36"/>
      <c r="JI55090"/>
      <c r="JJ55090"/>
      <c r="KX55090" s="23"/>
      <c r="KY55090" s="23"/>
    </row>
    <row r="55091" spans="36:311" x14ac:dyDescent="0.2">
      <c r="AJ55091" s="23"/>
      <c r="HH55091"/>
      <c r="IW55091" s="36"/>
      <c r="JI55091"/>
      <c r="JJ55091"/>
      <c r="KX55091" s="23"/>
      <c r="KY55091" s="23"/>
    </row>
    <row r="55092" spans="36:311" x14ac:dyDescent="0.2">
      <c r="AJ55092" s="23"/>
      <c r="HH55092"/>
      <c r="IW55092" s="36"/>
      <c r="JI55092"/>
      <c r="JJ55092"/>
      <c r="KX55092" s="23"/>
      <c r="KY55092" s="23"/>
    </row>
    <row r="55093" spans="36:311" x14ac:dyDescent="0.2">
      <c r="AJ55093" s="23"/>
      <c r="HH55093"/>
      <c r="IW55093" s="36"/>
      <c r="JI55093"/>
      <c r="JJ55093"/>
      <c r="KX55093" s="23"/>
      <c r="KY55093" s="23"/>
    </row>
    <row r="55094" spans="36:311" x14ac:dyDescent="0.2">
      <c r="AJ55094" s="23"/>
      <c r="HH55094"/>
      <c r="IW55094" s="36"/>
      <c r="JI55094"/>
      <c r="JJ55094"/>
      <c r="KX55094" s="23"/>
      <c r="KY55094" s="23"/>
    </row>
    <row r="55095" spans="36:311" x14ac:dyDescent="0.2">
      <c r="AJ55095" s="23"/>
      <c r="HH55095"/>
      <c r="IW55095" s="36"/>
      <c r="JI55095"/>
      <c r="JJ55095"/>
      <c r="KX55095" s="23"/>
      <c r="KY55095" s="23"/>
    </row>
    <row r="55096" spans="36:311" x14ac:dyDescent="0.2">
      <c r="AJ55096" s="23"/>
      <c r="HH55096"/>
      <c r="IW55096" s="36"/>
      <c r="JI55096"/>
      <c r="JJ55096"/>
      <c r="KX55096" s="23"/>
      <c r="KY55096" s="23"/>
    </row>
    <row r="55097" spans="36:311" x14ac:dyDescent="0.2">
      <c r="AJ55097" s="23"/>
      <c r="HH55097"/>
      <c r="IW55097" s="36"/>
      <c r="JI55097"/>
      <c r="JJ55097"/>
      <c r="KX55097" s="23"/>
      <c r="KY55097" s="23"/>
    </row>
    <row r="55098" spans="36:311" x14ac:dyDescent="0.2">
      <c r="AJ55098" s="23"/>
      <c r="HH55098"/>
      <c r="IW55098" s="36"/>
      <c r="JI55098"/>
      <c r="JJ55098"/>
      <c r="KX55098" s="23"/>
      <c r="KY55098" s="23"/>
    </row>
    <row r="55099" spans="36:311" x14ac:dyDescent="0.2">
      <c r="AJ55099" s="23"/>
      <c r="HH55099"/>
      <c r="IW55099" s="36"/>
      <c r="JI55099"/>
      <c r="JJ55099"/>
      <c r="KX55099" s="23"/>
      <c r="KY55099" s="23"/>
    </row>
    <row r="55100" spans="36:311" x14ac:dyDescent="0.2">
      <c r="AJ55100" s="23"/>
      <c r="HH55100"/>
      <c r="IW55100" s="36"/>
      <c r="JI55100"/>
      <c r="JJ55100"/>
      <c r="KX55100" s="23"/>
      <c r="KY55100" s="23"/>
    </row>
    <row r="55101" spans="36:311" x14ac:dyDescent="0.2">
      <c r="AJ55101" s="23"/>
      <c r="HH55101"/>
      <c r="IW55101" s="36"/>
      <c r="JI55101"/>
      <c r="JJ55101"/>
      <c r="KX55101" s="23"/>
      <c r="KY55101" s="23"/>
    </row>
    <row r="55102" spans="36:311" x14ac:dyDescent="0.2">
      <c r="AJ55102" s="23"/>
      <c r="HH55102"/>
      <c r="IW55102" s="36"/>
      <c r="JI55102"/>
      <c r="JJ55102"/>
      <c r="KX55102" s="23"/>
      <c r="KY55102" s="23"/>
    </row>
    <row r="55103" spans="36:311" x14ac:dyDescent="0.2">
      <c r="AJ55103" s="23"/>
      <c r="HH55103"/>
      <c r="IW55103" s="36"/>
      <c r="JI55103"/>
      <c r="JJ55103"/>
      <c r="KX55103" s="23"/>
      <c r="KY55103" s="23"/>
    </row>
    <row r="55104" spans="36:311" x14ac:dyDescent="0.2">
      <c r="AJ55104" s="23"/>
      <c r="HH55104"/>
      <c r="IW55104" s="36"/>
      <c r="JI55104"/>
      <c r="JJ55104"/>
      <c r="KX55104" s="23"/>
      <c r="KY55104" s="23"/>
    </row>
    <row r="55105" spans="36:311" x14ac:dyDescent="0.2">
      <c r="AJ55105" s="23"/>
      <c r="HH55105"/>
      <c r="IW55105" s="36"/>
      <c r="JI55105"/>
      <c r="JJ55105"/>
      <c r="KX55105" s="23"/>
      <c r="KY55105" s="23"/>
    </row>
    <row r="55106" spans="36:311" x14ac:dyDescent="0.2">
      <c r="AJ55106" s="23"/>
      <c r="HH55106"/>
      <c r="IW55106" s="36"/>
      <c r="JI55106"/>
      <c r="JJ55106"/>
      <c r="KX55106" s="23"/>
      <c r="KY55106" s="23"/>
    </row>
    <row r="55107" spans="36:311" x14ac:dyDescent="0.2">
      <c r="AJ55107" s="23"/>
      <c r="HH55107"/>
      <c r="IW55107" s="36"/>
      <c r="JI55107"/>
      <c r="JJ55107"/>
      <c r="KX55107" s="23"/>
      <c r="KY55107" s="23"/>
    </row>
    <row r="55108" spans="36:311" x14ac:dyDescent="0.2">
      <c r="AJ55108" s="23"/>
      <c r="HH55108"/>
      <c r="IW55108" s="36"/>
      <c r="JI55108"/>
      <c r="JJ55108"/>
      <c r="KX55108" s="23"/>
      <c r="KY55108" s="23"/>
    </row>
    <row r="55109" spans="36:311" x14ac:dyDescent="0.2">
      <c r="AJ55109" s="23"/>
      <c r="HH55109"/>
      <c r="IW55109" s="36"/>
      <c r="JI55109"/>
      <c r="JJ55109"/>
      <c r="KX55109" s="23"/>
      <c r="KY55109" s="23"/>
    </row>
    <row r="55110" spans="36:311" x14ac:dyDescent="0.2">
      <c r="AJ55110" s="23"/>
      <c r="HH55110"/>
      <c r="IW55110" s="36"/>
      <c r="JI55110"/>
      <c r="JJ55110"/>
      <c r="KX55110" s="23"/>
      <c r="KY55110" s="23"/>
    </row>
    <row r="55111" spans="36:311" x14ac:dyDescent="0.2">
      <c r="AJ55111" s="23"/>
      <c r="HH55111"/>
      <c r="IW55111" s="36"/>
      <c r="JI55111"/>
      <c r="JJ55111"/>
      <c r="KX55111" s="23"/>
      <c r="KY55111" s="23"/>
    </row>
    <row r="55112" spans="36:311" x14ac:dyDescent="0.2">
      <c r="AJ55112" s="23"/>
      <c r="HH55112"/>
      <c r="IW55112" s="36"/>
      <c r="JI55112"/>
      <c r="JJ55112"/>
      <c r="KX55112" s="23"/>
      <c r="KY55112" s="23"/>
    </row>
    <row r="55113" spans="36:311" x14ac:dyDescent="0.2">
      <c r="AJ55113" s="23"/>
      <c r="HH55113"/>
      <c r="IW55113" s="36"/>
      <c r="JI55113"/>
      <c r="JJ55113"/>
      <c r="KX55113" s="23"/>
      <c r="KY55113" s="23"/>
    </row>
    <row r="55114" spans="36:311" x14ac:dyDescent="0.2">
      <c r="AJ55114" s="23"/>
      <c r="HH55114"/>
      <c r="IW55114" s="36"/>
      <c r="JI55114"/>
      <c r="JJ55114"/>
      <c r="KX55114" s="23"/>
      <c r="KY55114" s="23"/>
    </row>
    <row r="55115" spans="36:311" x14ac:dyDescent="0.2">
      <c r="AJ55115" s="23"/>
      <c r="HH55115"/>
      <c r="IW55115" s="36"/>
      <c r="JI55115"/>
      <c r="JJ55115"/>
      <c r="KX55115" s="23"/>
      <c r="KY55115" s="23"/>
    </row>
    <row r="55116" spans="36:311" x14ac:dyDescent="0.2">
      <c r="AJ55116" s="23"/>
      <c r="HH55116"/>
      <c r="IW55116" s="36"/>
      <c r="JI55116"/>
      <c r="JJ55116"/>
      <c r="KX55116" s="23"/>
      <c r="KY55116" s="23"/>
    </row>
    <row r="55117" spans="36:311" x14ac:dyDescent="0.2">
      <c r="AJ55117" s="23"/>
      <c r="HH55117"/>
      <c r="IW55117" s="36"/>
      <c r="JI55117"/>
      <c r="JJ55117"/>
      <c r="KX55117" s="23"/>
      <c r="KY55117" s="23"/>
    </row>
    <row r="55118" spans="36:311" x14ac:dyDescent="0.2">
      <c r="AJ55118" s="23"/>
      <c r="HH55118"/>
      <c r="IW55118" s="36"/>
      <c r="JI55118"/>
      <c r="JJ55118"/>
      <c r="KX55118" s="23"/>
      <c r="KY55118" s="23"/>
    </row>
    <row r="55119" spans="36:311" x14ac:dyDescent="0.2">
      <c r="AJ55119" s="23"/>
      <c r="HH55119"/>
      <c r="IW55119" s="36"/>
      <c r="JI55119"/>
      <c r="JJ55119"/>
      <c r="KX55119" s="23"/>
      <c r="KY55119" s="23"/>
    </row>
    <row r="55120" spans="36:311" x14ac:dyDescent="0.2">
      <c r="AJ55120" s="23"/>
      <c r="HH55120"/>
      <c r="IW55120" s="36"/>
      <c r="JI55120"/>
      <c r="JJ55120"/>
      <c r="KX55120" s="23"/>
      <c r="KY55120" s="23"/>
    </row>
    <row r="55121" spans="36:311" x14ac:dyDescent="0.2">
      <c r="AJ55121" s="23"/>
      <c r="HH55121"/>
      <c r="IW55121" s="36"/>
      <c r="JI55121"/>
      <c r="JJ55121"/>
      <c r="KX55121" s="23"/>
      <c r="KY55121" s="23"/>
    </row>
    <row r="55122" spans="36:311" x14ac:dyDescent="0.2">
      <c r="AJ55122" s="23"/>
      <c r="HH55122"/>
      <c r="IW55122" s="36"/>
      <c r="JI55122"/>
      <c r="JJ55122"/>
      <c r="KX55122" s="23"/>
      <c r="KY55122" s="23"/>
    </row>
    <row r="55123" spans="36:311" x14ac:dyDescent="0.2">
      <c r="AJ55123" s="23"/>
      <c r="HH55123"/>
      <c r="IW55123" s="36"/>
      <c r="JI55123"/>
      <c r="JJ55123"/>
      <c r="KX55123" s="23"/>
      <c r="KY55123" s="23"/>
    </row>
    <row r="55124" spans="36:311" x14ac:dyDescent="0.2">
      <c r="AJ55124" s="23"/>
      <c r="HH55124"/>
      <c r="IW55124" s="36"/>
      <c r="JI55124"/>
      <c r="JJ55124"/>
      <c r="KX55124" s="23"/>
      <c r="KY55124" s="23"/>
    </row>
    <row r="55125" spans="36:311" x14ac:dyDescent="0.2">
      <c r="AJ55125" s="23"/>
      <c r="HH55125"/>
      <c r="IW55125" s="36"/>
      <c r="JI55125"/>
      <c r="JJ55125"/>
      <c r="KX55125" s="23"/>
      <c r="KY55125" s="23"/>
    </row>
    <row r="55126" spans="36:311" x14ac:dyDescent="0.2">
      <c r="AJ55126" s="23"/>
      <c r="HH55126"/>
      <c r="IW55126" s="36"/>
      <c r="JI55126"/>
      <c r="JJ55126"/>
      <c r="KX55126" s="23"/>
      <c r="KY55126" s="23"/>
    </row>
    <row r="55127" spans="36:311" x14ac:dyDescent="0.2">
      <c r="AJ55127" s="23"/>
      <c r="HH55127"/>
      <c r="IW55127" s="36"/>
      <c r="JI55127"/>
      <c r="JJ55127"/>
      <c r="KX55127" s="23"/>
      <c r="KY55127" s="23"/>
    </row>
    <row r="55128" spans="36:311" x14ac:dyDescent="0.2">
      <c r="AJ55128" s="23"/>
      <c r="HH55128"/>
      <c r="IW55128" s="36"/>
      <c r="JI55128"/>
      <c r="JJ55128"/>
      <c r="KX55128" s="23"/>
      <c r="KY55128" s="23"/>
    </row>
    <row r="55129" spans="36:311" x14ac:dyDescent="0.2">
      <c r="AJ55129" s="23"/>
      <c r="HH55129"/>
      <c r="IW55129" s="36"/>
      <c r="JI55129"/>
      <c r="JJ55129"/>
      <c r="KX55129" s="23"/>
      <c r="KY55129" s="23"/>
    </row>
    <row r="55130" spans="36:311" x14ac:dyDescent="0.2">
      <c r="AJ55130" s="23"/>
      <c r="HH55130"/>
      <c r="IW55130" s="36"/>
      <c r="JI55130"/>
      <c r="JJ55130"/>
      <c r="KX55130" s="23"/>
      <c r="KY55130" s="23"/>
    </row>
    <row r="55131" spans="36:311" x14ac:dyDescent="0.2">
      <c r="AJ55131" s="23"/>
      <c r="HH55131"/>
      <c r="IW55131" s="36"/>
      <c r="JI55131"/>
      <c r="JJ55131"/>
      <c r="KX55131" s="23"/>
      <c r="KY55131" s="23"/>
    </row>
    <row r="55132" spans="36:311" x14ac:dyDescent="0.2">
      <c r="AJ55132" s="23"/>
      <c r="HH55132"/>
      <c r="IW55132" s="36"/>
      <c r="JI55132"/>
      <c r="JJ55132"/>
      <c r="KX55132" s="23"/>
      <c r="KY55132" s="23"/>
    </row>
    <row r="55133" spans="36:311" x14ac:dyDescent="0.2">
      <c r="AJ55133" s="23"/>
      <c r="HH55133"/>
      <c r="IW55133" s="36"/>
      <c r="JI55133"/>
      <c r="JJ55133"/>
      <c r="KX55133" s="23"/>
      <c r="KY55133" s="23"/>
    </row>
    <row r="55134" spans="36:311" x14ac:dyDescent="0.2">
      <c r="AJ55134" s="23"/>
      <c r="HH55134"/>
      <c r="IW55134" s="36"/>
      <c r="JI55134"/>
      <c r="JJ55134"/>
      <c r="KX55134" s="23"/>
      <c r="KY55134" s="23"/>
    </row>
    <row r="55135" spans="36:311" x14ac:dyDescent="0.2">
      <c r="AJ55135" s="23"/>
      <c r="HH55135"/>
      <c r="IW55135" s="36"/>
      <c r="JI55135"/>
      <c r="JJ55135"/>
      <c r="KX55135" s="23"/>
      <c r="KY55135" s="23"/>
    </row>
    <row r="55136" spans="36:311" x14ac:dyDescent="0.2">
      <c r="AJ55136" s="23"/>
      <c r="HH55136"/>
      <c r="IW55136" s="36"/>
      <c r="JI55136"/>
      <c r="JJ55136"/>
      <c r="KX55136" s="23"/>
      <c r="KY55136" s="23"/>
    </row>
    <row r="55137" spans="36:311" x14ac:dyDescent="0.2">
      <c r="AJ55137" s="23"/>
      <c r="HH55137"/>
      <c r="IW55137" s="36"/>
      <c r="JI55137"/>
      <c r="JJ55137"/>
      <c r="KX55137" s="23"/>
      <c r="KY55137" s="23"/>
    </row>
    <row r="55138" spans="36:311" x14ac:dyDescent="0.2">
      <c r="AJ55138" s="23"/>
      <c r="HH55138"/>
      <c r="IW55138" s="36"/>
      <c r="JI55138"/>
      <c r="JJ55138"/>
      <c r="KX55138" s="23"/>
      <c r="KY55138" s="23"/>
    </row>
    <row r="55139" spans="36:311" x14ac:dyDescent="0.2">
      <c r="AJ55139" s="23"/>
      <c r="HH55139"/>
      <c r="IW55139" s="36"/>
      <c r="JI55139"/>
      <c r="JJ55139"/>
      <c r="KX55139" s="23"/>
      <c r="KY55139" s="23"/>
    </row>
    <row r="55140" spans="36:311" x14ac:dyDescent="0.2">
      <c r="AJ55140" s="23"/>
      <c r="HH55140"/>
      <c r="IW55140" s="36"/>
      <c r="JI55140"/>
      <c r="JJ55140"/>
      <c r="KX55140" s="23"/>
      <c r="KY55140" s="23"/>
    </row>
    <row r="55141" spans="36:311" x14ac:dyDescent="0.2">
      <c r="AJ55141" s="23"/>
      <c r="HH55141"/>
      <c r="IW55141" s="36"/>
      <c r="JI55141"/>
      <c r="JJ55141"/>
      <c r="KX55141" s="23"/>
      <c r="KY55141" s="23"/>
    </row>
    <row r="55142" spans="36:311" x14ac:dyDescent="0.2">
      <c r="AJ55142" s="23"/>
      <c r="HH55142"/>
      <c r="IW55142" s="36"/>
      <c r="JI55142"/>
      <c r="JJ55142"/>
      <c r="KX55142" s="23"/>
      <c r="KY55142" s="23"/>
    </row>
    <row r="55143" spans="36:311" x14ac:dyDescent="0.2">
      <c r="AJ55143" s="23"/>
      <c r="HH55143"/>
      <c r="IW55143" s="36"/>
      <c r="JI55143"/>
      <c r="JJ55143"/>
      <c r="KX55143" s="23"/>
      <c r="KY55143" s="23"/>
    </row>
    <row r="55144" spans="36:311" x14ac:dyDescent="0.2">
      <c r="AJ55144" s="23"/>
      <c r="HH55144"/>
      <c r="IW55144" s="36"/>
      <c r="JI55144"/>
      <c r="JJ55144"/>
      <c r="KX55144" s="23"/>
      <c r="KY55144" s="23"/>
    </row>
    <row r="55145" spans="36:311" x14ac:dyDescent="0.2">
      <c r="AJ55145" s="23"/>
      <c r="HH55145"/>
      <c r="IW55145" s="36"/>
      <c r="JI55145"/>
      <c r="JJ55145"/>
      <c r="KX55145" s="23"/>
      <c r="KY55145" s="23"/>
    </row>
    <row r="55146" spans="36:311" x14ac:dyDescent="0.2">
      <c r="AJ55146" s="23"/>
      <c r="HH55146"/>
      <c r="IW55146" s="36"/>
      <c r="JI55146"/>
      <c r="JJ55146"/>
      <c r="KX55146" s="23"/>
      <c r="KY55146" s="23"/>
    </row>
    <row r="55147" spans="36:311" x14ac:dyDescent="0.2">
      <c r="AJ55147" s="23"/>
      <c r="HH55147"/>
      <c r="IW55147" s="36"/>
      <c r="JI55147"/>
      <c r="JJ55147"/>
      <c r="KX55147" s="23"/>
      <c r="KY55147" s="23"/>
    </row>
    <row r="55148" spans="36:311" x14ac:dyDescent="0.2">
      <c r="AJ55148" s="23"/>
      <c r="HH55148"/>
      <c r="IW55148" s="36"/>
      <c r="JI55148"/>
      <c r="JJ55148"/>
      <c r="KX55148" s="23"/>
      <c r="KY55148" s="23"/>
    </row>
    <row r="55149" spans="36:311" x14ac:dyDescent="0.2">
      <c r="AJ55149" s="23"/>
      <c r="HH55149"/>
      <c r="IW55149" s="36"/>
      <c r="JI55149"/>
      <c r="JJ55149"/>
      <c r="KX55149" s="23"/>
      <c r="KY55149" s="23"/>
    </row>
    <row r="55150" spans="36:311" x14ac:dyDescent="0.2">
      <c r="AJ55150" s="23"/>
      <c r="HH55150"/>
      <c r="IW55150" s="36"/>
      <c r="JI55150"/>
      <c r="JJ55150"/>
      <c r="KX55150" s="23"/>
      <c r="KY55150" s="23"/>
    </row>
    <row r="55151" spans="36:311" x14ac:dyDescent="0.2">
      <c r="AJ55151" s="23"/>
      <c r="HH55151"/>
      <c r="IW55151" s="36"/>
      <c r="JI55151"/>
      <c r="JJ55151"/>
      <c r="KX55151" s="23"/>
      <c r="KY55151" s="23"/>
    </row>
    <row r="55152" spans="36:311" x14ac:dyDescent="0.2">
      <c r="AJ55152" s="23"/>
      <c r="HH55152"/>
      <c r="IW55152" s="36"/>
      <c r="JI55152"/>
      <c r="JJ55152"/>
      <c r="KX55152" s="23"/>
      <c r="KY55152" s="23"/>
    </row>
    <row r="55153" spans="36:311" x14ac:dyDescent="0.2">
      <c r="AJ55153" s="23"/>
      <c r="HH55153"/>
      <c r="IW55153" s="36"/>
      <c r="JI55153"/>
      <c r="JJ55153"/>
      <c r="KX55153" s="23"/>
      <c r="KY55153" s="23"/>
    </row>
    <row r="55154" spans="36:311" x14ac:dyDescent="0.2">
      <c r="AJ55154" s="23"/>
      <c r="HH55154"/>
      <c r="IW55154" s="36"/>
      <c r="JI55154"/>
      <c r="JJ55154"/>
      <c r="KX55154" s="23"/>
      <c r="KY55154" s="23"/>
    </row>
    <row r="55155" spans="36:311" x14ac:dyDescent="0.2">
      <c r="AJ55155" s="23"/>
      <c r="HH55155"/>
      <c r="IW55155" s="36"/>
      <c r="JI55155"/>
      <c r="JJ55155"/>
      <c r="KX55155" s="23"/>
      <c r="KY55155" s="23"/>
    </row>
    <row r="55156" spans="36:311" x14ac:dyDescent="0.2">
      <c r="AJ55156" s="23"/>
      <c r="HH55156"/>
      <c r="IW55156" s="36"/>
      <c r="JI55156"/>
      <c r="JJ55156"/>
      <c r="KX55156" s="23"/>
      <c r="KY55156" s="23"/>
    </row>
    <row r="55157" spans="36:311" x14ac:dyDescent="0.2">
      <c r="AJ55157" s="23"/>
      <c r="HH55157"/>
      <c r="IW55157" s="36"/>
      <c r="JI55157"/>
      <c r="JJ55157"/>
      <c r="KX55157" s="23"/>
      <c r="KY55157" s="23"/>
    </row>
    <row r="55158" spans="36:311" x14ac:dyDescent="0.2">
      <c r="AJ55158" s="23"/>
      <c r="HH55158"/>
      <c r="IW55158" s="36"/>
      <c r="JI55158"/>
      <c r="JJ55158"/>
      <c r="KX55158" s="23"/>
      <c r="KY55158" s="23"/>
    </row>
    <row r="55159" spans="36:311" x14ac:dyDescent="0.2">
      <c r="AJ55159" s="23"/>
      <c r="HH55159"/>
      <c r="IW55159" s="36"/>
      <c r="JI55159"/>
      <c r="JJ55159"/>
      <c r="KX55159" s="23"/>
      <c r="KY55159" s="23"/>
    </row>
    <row r="55160" spans="36:311" x14ac:dyDescent="0.2">
      <c r="AJ55160" s="23"/>
      <c r="HH55160"/>
      <c r="IW55160" s="36"/>
      <c r="JI55160"/>
      <c r="JJ55160"/>
      <c r="KX55160" s="23"/>
      <c r="KY55160" s="23"/>
    </row>
    <row r="55161" spans="36:311" x14ac:dyDescent="0.2">
      <c r="AJ55161" s="23"/>
      <c r="HH55161"/>
      <c r="IW55161" s="36"/>
      <c r="JI55161"/>
      <c r="JJ55161"/>
      <c r="KX55161" s="23"/>
      <c r="KY55161" s="23"/>
    </row>
    <row r="55162" spans="36:311" x14ac:dyDescent="0.2">
      <c r="AJ55162" s="23"/>
      <c r="HH55162"/>
      <c r="IW55162" s="36"/>
      <c r="JI55162"/>
      <c r="JJ55162"/>
      <c r="KX55162" s="23"/>
      <c r="KY55162" s="23"/>
    </row>
    <row r="55163" spans="36:311" x14ac:dyDescent="0.2">
      <c r="AJ55163" s="23"/>
      <c r="HH55163"/>
      <c r="IW55163" s="36"/>
      <c r="JI55163"/>
      <c r="JJ55163"/>
      <c r="KX55163" s="23"/>
      <c r="KY55163" s="23"/>
    </row>
    <row r="55164" spans="36:311" x14ac:dyDescent="0.2">
      <c r="AJ55164" s="23"/>
      <c r="HH55164"/>
      <c r="IW55164" s="36"/>
      <c r="JI55164"/>
      <c r="JJ55164"/>
      <c r="KX55164" s="23"/>
      <c r="KY55164" s="23"/>
    </row>
    <row r="55165" spans="36:311" x14ac:dyDescent="0.2">
      <c r="AJ55165" s="23"/>
      <c r="HH55165"/>
      <c r="IW55165" s="36"/>
      <c r="JI55165"/>
      <c r="JJ55165"/>
      <c r="KX55165" s="23"/>
      <c r="KY55165" s="23"/>
    </row>
    <row r="55166" spans="36:311" x14ac:dyDescent="0.2">
      <c r="AJ55166" s="23"/>
      <c r="HH55166"/>
      <c r="IW55166" s="36"/>
      <c r="JI55166"/>
      <c r="JJ55166"/>
      <c r="KX55166" s="23"/>
      <c r="KY55166" s="23"/>
    </row>
    <row r="55167" spans="36:311" x14ac:dyDescent="0.2">
      <c r="AJ55167" s="23"/>
      <c r="HH55167"/>
      <c r="IW55167" s="36"/>
      <c r="JI55167"/>
      <c r="JJ55167"/>
      <c r="KX55167" s="23"/>
      <c r="KY55167" s="23"/>
    </row>
    <row r="55168" spans="36:311" x14ac:dyDescent="0.2">
      <c r="AJ55168" s="23"/>
      <c r="HH55168"/>
      <c r="IW55168" s="36"/>
      <c r="JI55168"/>
      <c r="JJ55168"/>
      <c r="KX55168" s="23"/>
      <c r="KY55168" s="23"/>
    </row>
    <row r="55169" spans="36:311" x14ac:dyDescent="0.2">
      <c r="AJ55169" s="23"/>
      <c r="HH55169"/>
      <c r="IW55169" s="36"/>
      <c r="JI55169"/>
      <c r="JJ55169"/>
      <c r="KX55169" s="23"/>
      <c r="KY55169" s="23"/>
    </row>
    <row r="55170" spans="36:311" x14ac:dyDescent="0.2">
      <c r="AJ55170" s="23"/>
      <c r="HH55170"/>
      <c r="IW55170" s="36"/>
      <c r="JI55170"/>
      <c r="JJ55170"/>
      <c r="KX55170" s="23"/>
      <c r="KY55170" s="23"/>
    </row>
    <row r="55171" spans="36:311" x14ac:dyDescent="0.2">
      <c r="AJ55171" s="23"/>
      <c r="HH55171"/>
      <c r="IW55171" s="36"/>
      <c r="JI55171"/>
      <c r="JJ55171"/>
      <c r="KX55171" s="23"/>
      <c r="KY55171" s="23"/>
    </row>
    <row r="55172" spans="36:311" x14ac:dyDescent="0.2">
      <c r="AJ55172" s="23"/>
      <c r="HH55172"/>
      <c r="IW55172" s="36"/>
      <c r="JI55172"/>
      <c r="JJ55172"/>
      <c r="KX55172" s="23"/>
      <c r="KY55172" s="23"/>
    </row>
    <row r="55173" spans="36:311" x14ac:dyDescent="0.2">
      <c r="AJ55173" s="23"/>
      <c r="HH55173"/>
      <c r="IW55173" s="36"/>
      <c r="JI55173"/>
      <c r="JJ55173"/>
      <c r="KX55173" s="23"/>
      <c r="KY55173" s="23"/>
    </row>
    <row r="55174" spans="36:311" x14ac:dyDescent="0.2">
      <c r="AJ55174" s="23"/>
      <c r="HH55174"/>
      <c r="IW55174" s="36"/>
      <c r="JI55174"/>
      <c r="JJ55174"/>
      <c r="KX55174" s="23"/>
      <c r="KY55174" s="23"/>
    </row>
    <row r="55175" spans="36:311" x14ac:dyDescent="0.2">
      <c r="AJ55175" s="23"/>
      <c r="HH55175"/>
      <c r="IW55175" s="36"/>
      <c r="JI55175"/>
      <c r="JJ55175"/>
      <c r="KX55175" s="23"/>
      <c r="KY55175" s="23"/>
    </row>
    <row r="55176" spans="36:311" x14ac:dyDescent="0.2">
      <c r="AJ55176" s="23"/>
      <c r="HH55176"/>
      <c r="IW55176" s="36"/>
      <c r="JI55176"/>
      <c r="JJ55176"/>
      <c r="KX55176" s="23"/>
      <c r="KY55176" s="23"/>
    </row>
    <row r="55177" spans="36:311" x14ac:dyDescent="0.2">
      <c r="AJ55177" s="23"/>
      <c r="HH55177"/>
      <c r="IW55177" s="36"/>
      <c r="JI55177"/>
      <c r="JJ55177"/>
      <c r="KX55177" s="23"/>
      <c r="KY55177" s="23"/>
    </row>
    <row r="55178" spans="36:311" x14ac:dyDescent="0.2">
      <c r="AJ55178" s="23"/>
      <c r="HH55178"/>
      <c r="IW55178" s="36"/>
      <c r="JI55178"/>
      <c r="JJ55178"/>
      <c r="KX55178" s="23"/>
      <c r="KY55178" s="23"/>
    </row>
    <row r="55179" spans="36:311" x14ac:dyDescent="0.2">
      <c r="AJ55179" s="23"/>
      <c r="HH55179"/>
      <c r="IW55179" s="36"/>
      <c r="JI55179"/>
      <c r="JJ55179"/>
      <c r="KX55179" s="23"/>
      <c r="KY55179" s="23"/>
    </row>
    <row r="55180" spans="36:311" x14ac:dyDescent="0.2">
      <c r="AJ55180" s="23"/>
      <c r="HH55180"/>
      <c r="IW55180" s="36"/>
      <c r="JI55180"/>
      <c r="JJ55180"/>
      <c r="KX55180" s="23"/>
      <c r="KY55180" s="23"/>
    </row>
    <row r="55181" spans="36:311" x14ac:dyDescent="0.2">
      <c r="AJ55181" s="23"/>
      <c r="HH55181"/>
      <c r="IW55181" s="36"/>
      <c r="JI55181"/>
      <c r="JJ55181"/>
      <c r="KX55181" s="23"/>
      <c r="KY55181" s="23"/>
    </row>
    <row r="55182" spans="36:311" x14ac:dyDescent="0.2">
      <c r="AJ55182" s="23"/>
      <c r="HH55182"/>
      <c r="IW55182" s="36"/>
      <c r="JI55182"/>
      <c r="JJ55182"/>
      <c r="KX55182" s="23"/>
      <c r="KY55182" s="23"/>
    </row>
    <row r="55183" spans="36:311" x14ac:dyDescent="0.2">
      <c r="AJ55183" s="23"/>
      <c r="HH55183"/>
      <c r="IW55183" s="36"/>
      <c r="JI55183"/>
      <c r="JJ55183"/>
      <c r="KX55183" s="23"/>
      <c r="KY55183" s="23"/>
    </row>
    <row r="55184" spans="36:311" x14ac:dyDescent="0.2">
      <c r="AJ55184" s="23"/>
      <c r="HH55184"/>
      <c r="IW55184" s="36"/>
      <c r="JI55184"/>
      <c r="JJ55184"/>
      <c r="KX55184" s="23"/>
      <c r="KY55184" s="23"/>
    </row>
    <row r="55185" spans="36:311" x14ac:dyDescent="0.2">
      <c r="AJ55185" s="23"/>
      <c r="HH55185"/>
      <c r="IW55185" s="36"/>
      <c r="JI55185"/>
      <c r="JJ55185"/>
      <c r="KX55185" s="23"/>
      <c r="KY55185" s="23"/>
    </row>
    <row r="55186" spans="36:311" x14ac:dyDescent="0.2">
      <c r="AJ55186" s="23"/>
      <c r="HH55186"/>
      <c r="IW55186" s="36"/>
      <c r="JI55186"/>
      <c r="JJ55186"/>
      <c r="KX55186" s="23"/>
      <c r="KY55186" s="23"/>
    </row>
    <row r="55187" spans="36:311" x14ac:dyDescent="0.2">
      <c r="AJ55187" s="23"/>
      <c r="HH55187"/>
      <c r="IW55187" s="36"/>
      <c r="JI55187"/>
      <c r="JJ55187"/>
      <c r="KX55187" s="23"/>
      <c r="KY55187" s="23"/>
    </row>
    <row r="55188" spans="36:311" x14ac:dyDescent="0.2">
      <c r="AJ55188" s="23"/>
      <c r="HH55188"/>
      <c r="IW55188" s="36"/>
      <c r="JI55188"/>
      <c r="JJ55188"/>
      <c r="KX55188" s="23"/>
      <c r="KY55188" s="23"/>
    </row>
    <row r="55189" spans="36:311" x14ac:dyDescent="0.2">
      <c r="AJ55189" s="23"/>
      <c r="HH55189"/>
      <c r="IW55189" s="36"/>
      <c r="JI55189"/>
      <c r="JJ55189"/>
      <c r="KX55189" s="23"/>
      <c r="KY55189" s="23"/>
    </row>
    <row r="55190" spans="36:311" x14ac:dyDescent="0.2">
      <c r="AJ55190" s="23"/>
      <c r="HH55190"/>
      <c r="IW55190" s="36"/>
      <c r="JI55190"/>
      <c r="JJ55190"/>
      <c r="KX55190" s="23"/>
      <c r="KY55190" s="23"/>
    </row>
    <row r="55191" spans="36:311" x14ac:dyDescent="0.2">
      <c r="AJ55191" s="23"/>
      <c r="HH55191"/>
      <c r="IW55191" s="36"/>
      <c r="JI55191"/>
      <c r="JJ55191"/>
      <c r="KX55191" s="23"/>
      <c r="KY55191" s="23"/>
    </row>
    <row r="55192" spans="36:311" x14ac:dyDescent="0.2">
      <c r="AJ55192" s="23"/>
      <c r="HH55192"/>
      <c r="IW55192" s="36"/>
      <c r="JI55192"/>
      <c r="JJ55192"/>
      <c r="KX55192" s="23"/>
      <c r="KY55192" s="23"/>
    </row>
    <row r="55193" spans="36:311" x14ac:dyDescent="0.2">
      <c r="AJ55193" s="23"/>
      <c r="HH55193"/>
      <c r="IW55193" s="36"/>
      <c r="JI55193"/>
      <c r="JJ55193"/>
      <c r="KX55193" s="23"/>
      <c r="KY55193" s="23"/>
    </row>
    <row r="55194" spans="36:311" x14ac:dyDescent="0.2">
      <c r="AJ55194" s="23"/>
      <c r="HH55194"/>
      <c r="IW55194" s="36"/>
      <c r="JI55194"/>
      <c r="JJ55194"/>
      <c r="KX55194" s="23"/>
      <c r="KY55194" s="23"/>
    </row>
    <row r="55195" spans="36:311" x14ac:dyDescent="0.2">
      <c r="AJ55195" s="23"/>
      <c r="HH55195"/>
      <c r="IW55195" s="36"/>
      <c r="JI55195"/>
      <c r="JJ55195"/>
      <c r="KX55195" s="23"/>
      <c r="KY55195" s="23"/>
    </row>
    <row r="55196" spans="36:311" x14ac:dyDescent="0.2">
      <c r="AJ55196" s="23"/>
      <c r="HH55196"/>
      <c r="IW55196" s="36"/>
      <c r="JI55196"/>
      <c r="JJ55196"/>
      <c r="KX55196" s="23"/>
      <c r="KY55196" s="23"/>
    </row>
    <row r="55197" spans="36:311" x14ac:dyDescent="0.2">
      <c r="AJ55197" s="23"/>
      <c r="HH55197"/>
      <c r="IW55197" s="36"/>
      <c r="JI55197"/>
      <c r="JJ55197"/>
      <c r="KX55197" s="23"/>
      <c r="KY55197" s="23"/>
    </row>
    <row r="55198" spans="36:311" x14ac:dyDescent="0.2">
      <c r="AJ55198" s="23"/>
      <c r="HH55198"/>
      <c r="IW55198" s="36"/>
      <c r="JI55198"/>
      <c r="JJ55198"/>
      <c r="KX55198" s="23"/>
      <c r="KY55198" s="23"/>
    </row>
    <row r="55199" spans="36:311" x14ac:dyDescent="0.2">
      <c r="AJ55199" s="23"/>
      <c r="HH55199"/>
      <c r="IW55199" s="36"/>
      <c r="JI55199"/>
      <c r="JJ55199"/>
      <c r="KX55199" s="23"/>
      <c r="KY55199" s="23"/>
    </row>
    <row r="55200" spans="36:311" x14ac:dyDescent="0.2">
      <c r="AJ55200" s="23"/>
      <c r="HH55200"/>
      <c r="IW55200" s="36"/>
      <c r="JI55200"/>
      <c r="JJ55200"/>
      <c r="KX55200" s="23"/>
      <c r="KY55200" s="23"/>
    </row>
    <row r="55201" spans="36:311" x14ac:dyDescent="0.2">
      <c r="AJ55201" s="23"/>
      <c r="HH55201"/>
      <c r="IW55201" s="36"/>
      <c r="JI55201"/>
      <c r="JJ55201"/>
      <c r="KX55201" s="23"/>
      <c r="KY55201" s="23"/>
    </row>
    <row r="55202" spans="36:311" x14ac:dyDescent="0.2">
      <c r="AJ55202" s="23"/>
      <c r="HH55202"/>
      <c r="IW55202" s="36"/>
      <c r="JI55202"/>
      <c r="JJ55202"/>
      <c r="KX55202" s="23"/>
      <c r="KY55202" s="23"/>
    </row>
    <row r="55203" spans="36:311" x14ac:dyDescent="0.2">
      <c r="AJ55203" s="23"/>
      <c r="HH55203"/>
      <c r="IW55203" s="36"/>
      <c r="JI55203"/>
      <c r="JJ55203"/>
      <c r="KX55203" s="23"/>
      <c r="KY55203" s="23"/>
    </row>
    <row r="55204" spans="36:311" x14ac:dyDescent="0.2">
      <c r="AJ55204" s="23"/>
      <c r="HH55204"/>
      <c r="IW55204" s="36"/>
      <c r="JI55204"/>
      <c r="JJ55204"/>
      <c r="KX55204" s="23"/>
      <c r="KY55204" s="23"/>
    </row>
    <row r="55205" spans="36:311" x14ac:dyDescent="0.2">
      <c r="AJ55205" s="23"/>
      <c r="HH55205"/>
      <c r="IW55205" s="36"/>
      <c r="JI55205"/>
      <c r="JJ55205"/>
      <c r="KX55205" s="23"/>
      <c r="KY55205" s="23"/>
    </row>
    <row r="55206" spans="36:311" x14ac:dyDescent="0.2">
      <c r="AJ55206" s="23"/>
      <c r="HH55206"/>
      <c r="IW55206" s="36"/>
      <c r="JI55206"/>
      <c r="JJ55206"/>
      <c r="KX55206" s="23"/>
      <c r="KY55206" s="23"/>
    </row>
    <row r="55207" spans="36:311" x14ac:dyDescent="0.2">
      <c r="AJ55207" s="23"/>
      <c r="HH55207"/>
      <c r="IW55207" s="36"/>
      <c r="JI55207"/>
      <c r="JJ55207"/>
      <c r="KX55207" s="23"/>
      <c r="KY55207" s="23"/>
    </row>
    <row r="55208" spans="36:311" x14ac:dyDescent="0.2">
      <c r="AJ55208" s="23"/>
      <c r="HH55208"/>
      <c r="IW55208" s="36"/>
      <c r="JI55208"/>
      <c r="JJ55208"/>
      <c r="KX55208" s="23"/>
      <c r="KY55208" s="23"/>
    </row>
    <row r="55209" spans="36:311" x14ac:dyDescent="0.2">
      <c r="AJ55209" s="23"/>
      <c r="HH55209"/>
      <c r="IW55209" s="36"/>
      <c r="JI55209"/>
      <c r="JJ55209"/>
      <c r="KX55209" s="23"/>
      <c r="KY55209" s="23"/>
    </row>
    <row r="55210" spans="36:311" x14ac:dyDescent="0.2">
      <c r="AJ55210" s="23"/>
      <c r="HH55210"/>
      <c r="IW55210" s="36"/>
      <c r="JI55210"/>
      <c r="JJ55210"/>
      <c r="KX55210" s="23"/>
      <c r="KY55210" s="23"/>
    </row>
    <row r="55211" spans="36:311" x14ac:dyDescent="0.2">
      <c r="AJ55211" s="23"/>
      <c r="HH55211"/>
      <c r="IW55211" s="36"/>
      <c r="JI55211"/>
      <c r="JJ55211"/>
      <c r="KX55211" s="23"/>
      <c r="KY55211" s="23"/>
    </row>
    <row r="55212" spans="36:311" x14ac:dyDescent="0.2">
      <c r="AJ55212" s="23"/>
      <c r="HH55212"/>
      <c r="IW55212" s="36"/>
      <c r="JI55212"/>
      <c r="JJ55212"/>
      <c r="KX55212" s="23"/>
      <c r="KY55212" s="23"/>
    </row>
    <row r="55213" spans="36:311" x14ac:dyDescent="0.2">
      <c r="AJ55213" s="23"/>
      <c r="HH55213"/>
      <c r="IW55213" s="36"/>
      <c r="JI55213"/>
      <c r="JJ55213"/>
      <c r="KX55213" s="23"/>
      <c r="KY55213" s="23"/>
    </row>
    <row r="55214" spans="36:311" x14ac:dyDescent="0.2">
      <c r="AJ55214" s="23"/>
      <c r="HH55214"/>
      <c r="IW55214" s="36"/>
      <c r="JI55214"/>
      <c r="JJ55214"/>
      <c r="KX55214" s="23"/>
      <c r="KY55214" s="23"/>
    </row>
    <row r="55215" spans="36:311" x14ac:dyDescent="0.2">
      <c r="AJ55215" s="23"/>
      <c r="HH55215"/>
      <c r="IW55215" s="36"/>
      <c r="JI55215"/>
      <c r="JJ55215"/>
      <c r="KX55215" s="23"/>
      <c r="KY55215" s="23"/>
    </row>
    <row r="55216" spans="36:311" x14ac:dyDescent="0.2">
      <c r="AJ55216" s="23"/>
      <c r="HH55216"/>
      <c r="IW55216" s="36"/>
      <c r="JI55216"/>
      <c r="JJ55216"/>
      <c r="KX55216" s="23"/>
      <c r="KY55216" s="23"/>
    </row>
    <row r="55217" spans="36:311" x14ac:dyDescent="0.2">
      <c r="AJ55217" s="23"/>
      <c r="HH55217"/>
      <c r="IW55217" s="36"/>
      <c r="JI55217"/>
      <c r="JJ55217"/>
      <c r="KX55217" s="23"/>
      <c r="KY55217" s="23"/>
    </row>
    <row r="55218" spans="36:311" x14ac:dyDescent="0.2">
      <c r="AJ55218" s="23"/>
      <c r="HH55218"/>
      <c r="IW55218" s="36"/>
      <c r="JI55218"/>
      <c r="JJ55218"/>
      <c r="KX55218" s="23"/>
      <c r="KY55218" s="23"/>
    </row>
    <row r="55219" spans="36:311" x14ac:dyDescent="0.2">
      <c r="AJ55219" s="23"/>
      <c r="HH55219"/>
      <c r="IW55219" s="36"/>
      <c r="JI55219"/>
      <c r="JJ55219"/>
      <c r="KX55219" s="23"/>
      <c r="KY55219" s="23"/>
    </row>
    <row r="55220" spans="36:311" x14ac:dyDescent="0.2">
      <c r="AJ55220" s="23"/>
      <c r="HH55220"/>
      <c r="IW55220" s="36"/>
      <c r="JI55220"/>
      <c r="JJ55220"/>
      <c r="KX55220" s="23"/>
      <c r="KY55220" s="23"/>
    </row>
    <row r="55221" spans="36:311" x14ac:dyDescent="0.2">
      <c r="AJ55221" s="23"/>
      <c r="HH55221"/>
      <c r="IW55221" s="36"/>
      <c r="JI55221"/>
      <c r="JJ55221"/>
      <c r="KX55221" s="23"/>
      <c r="KY55221" s="23"/>
    </row>
    <row r="55222" spans="36:311" x14ac:dyDescent="0.2">
      <c r="AJ55222" s="23"/>
      <c r="HH55222"/>
      <c r="IW55222" s="36"/>
      <c r="JI55222"/>
      <c r="JJ55222"/>
      <c r="KX55222" s="23"/>
      <c r="KY55222" s="23"/>
    </row>
    <row r="55223" spans="36:311" x14ac:dyDescent="0.2">
      <c r="AJ55223" s="23"/>
      <c r="HH55223"/>
      <c r="IW55223" s="36"/>
      <c r="JI55223"/>
      <c r="JJ55223"/>
      <c r="KX55223" s="23"/>
      <c r="KY55223" s="23"/>
    </row>
    <row r="55224" spans="36:311" x14ac:dyDescent="0.2">
      <c r="AJ55224" s="23"/>
      <c r="HH55224"/>
      <c r="IW55224" s="36"/>
      <c r="JI55224"/>
      <c r="JJ55224"/>
      <c r="KX55224" s="23"/>
      <c r="KY55224" s="23"/>
    </row>
    <row r="55225" spans="36:311" x14ac:dyDescent="0.2">
      <c r="AJ55225" s="23"/>
      <c r="HH55225"/>
      <c r="IW55225" s="36"/>
      <c r="JI55225"/>
      <c r="JJ55225"/>
      <c r="KX55225" s="23"/>
      <c r="KY55225" s="23"/>
    </row>
    <row r="55226" spans="36:311" x14ac:dyDescent="0.2">
      <c r="AJ55226" s="23"/>
      <c r="HH55226"/>
      <c r="IW55226" s="36"/>
      <c r="JI55226"/>
      <c r="JJ55226"/>
      <c r="KX55226" s="23"/>
      <c r="KY55226" s="23"/>
    </row>
    <row r="55227" spans="36:311" x14ac:dyDescent="0.2">
      <c r="AJ55227" s="23"/>
      <c r="HH55227"/>
      <c r="IW55227" s="36"/>
      <c r="JI55227"/>
      <c r="JJ55227"/>
      <c r="KX55227" s="23"/>
      <c r="KY55227" s="23"/>
    </row>
    <row r="55228" spans="36:311" x14ac:dyDescent="0.2">
      <c r="AJ55228" s="23"/>
      <c r="HH55228"/>
      <c r="IW55228" s="36"/>
      <c r="JI55228"/>
      <c r="JJ55228"/>
      <c r="KX55228" s="23"/>
      <c r="KY55228" s="23"/>
    </row>
    <row r="55229" spans="36:311" x14ac:dyDescent="0.2">
      <c r="AJ55229" s="23"/>
      <c r="HH55229"/>
      <c r="IW55229" s="36"/>
      <c r="JI55229"/>
      <c r="JJ55229"/>
      <c r="KX55229" s="23"/>
      <c r="KY55229" s="23"/>
    </row>
    <row r="55230" spans="36:311" x14ac:dyDescent="0.2">
      <c r="AJ55230" s="23"/>
      <c r="HH55230"/>
      <c r="IW55230" s="36"/>
      <c r="JI55230"/>
      <c r="JJ55230"/>
      <c r="KX55230" s="23"/>
      <c r="KY55230" s="23"/>
    </row>
    <row r="55231" spans="36:311" x14ac:dyDescent="0.2">
      <c r="AJ55231" s="23"/>
      <c r="HH55231"/>
      <c r="IW55231" s="36"/>
      <c r="JI55231"/>
      <c r="JJ55231"/>
      <c r="KX55231" s="23"/>
      <c r="KY55231" s="23"/>
    </row>
    <row r="55232" spans="36:311" x14ac:dyDescent="0.2">
      <c r="AJ55232" s="23"/>
      <c r="HH55232"/>
      <c r="IW55232" s="36"/>
      <c r="JI55232"/>
      <c r="JJ55232"/>
      <c r="KX55232" s="23"/>
      <c r="KY55232" s="23"/>
    </row>
    <row r="55233" spans="36:311" x14ac:dyDescent="0.2">
      <c r="AJ55233" s="23"/>
      <c r="HH55233"/>
      <c r="IW55233" s="36"/>
      <c r="JI55233"/>
      <c r="JJ55233"/>
      <c r="KX55233" s="23"/>
      <c r="KY55233" s="23"/>
    </row>
    <row r="55234" spans="36:311" x14ac:dyDescent="0.2">
      <c r="AJ55234" s="23"/>
      <c r="HH55234"/>
      <c r="IW55234" s="36"/>
      <c r="JI55234"/>
      <c r="JJ55234"/>
      <c r="KX55234" s="23"/>
      <c r="KY55234" s="23"/>
    </row>
    <row r="55235" spans="36:311" x14ac:dyDescent="0.2">
      <c r="AJ55235" s="23"/>
      <c r="HH55235"/>
      <c r="IW55235" s="36"/>
      <c r="JI55235"/>
      <c r="JJ55235"/>
      <c r="KX55235" s="23"/>
      <c r="KY55235" s="23"/>
    </row>
    <row r="55236" spans="36:311" x14ac:dyDescent="0.2">
      <c r="AJ55236" s="23"/>
      <c r="HH55236"/>
      <c r="IW55236" s="36"/>
      <c r="JI55236"/>
      <c r="JJ55236"/>
      <c r="KX55236" s="23"/>
      <c r="KY55236" s="23"/>
    </row>
    <row r="55237" spans="36:311" x14ac:dyDescent="0.2">
      <c r="AJ55237" s="23"/>
      <c r="HH55237"/>
      <c r="IW55237" s="36"/>
      <c r="JI55237"/>
      <c r="JJ55237"/>
      <c r="KX55237" s="23"/>
      <c r="KY55237" s="23"/>
    </row>
    <row r="55238" spans="36:311" x14ac:dyDescent="0.2">
      <c r="AJ55238" s="23"/>
      <c r="HH55238"/>
      <c r="IW55238" s="36"/>
      <c r="JI55238"/>
      <c r="JJ55238"/>
      <c r="KX55238" s="23"/>
      <c r="KY55238" s="23"/>
    </row>
    <row r="55239" spans="36:311" x14ac:dyDescent="0.2">
      <c r="AJ55239" s="23"/>
      <c r="HH55239"/>
      <c r="IW55239" s="36"/>
      <c r="JI55239"/>
      <c r="JJ55239"/>
      <c r="KX55239" s="23"/>
      <c r="KY55239" s="23"/>
    </row>
    <row r="55240" spans="36:311" x14ac:dyDescent="0.2">
      <c r="AJ55240" s="23"/>
      <c r="HH55240"/>
      <c r="IW55240" s="36"/>
      <c r="JI55240"/>
      <c r="JJ55240"/>
      <c r="KX55240" s="23"/>
      <c r="KY55240" s="23"/>
    </row>
    <row r="55241" spans="36:311" x14ac:dyDescent="0.2">
      <c r="AJ55241" s="23"/>
      <c r="HH55241"/>
      <c r="IW55241" s="36"/>
      <c r="JI55241"/>
      <c r="JJ55241"/>
      <c r="KX55241" s="23"/>
      <c r="KY55241" s="23"/>
    </row>
    <row r="55242" spans="36:311" x14ac:dyDescent="0.2">
      <c r="AJ55242" s="23"/>
      <c r="HH55242"/>
      <c r="IW55242" s="36"/>
      <c r="JI55242"/>
      <c r="JJ55242"/>
      <c r="KX55242" s="23"/>
      <c r="KY55242" s="23"/>
    </row>
    <row r="55243" spans="36:311" x14ac:dyDescent="0.2">
      <c r="AJ55243" s="23"/>
      <c r="HH55243"/>
      <c r="IW55243" s="36"/>
      <c r="JI55243"/>
      <c r="JJ55243"/>
      <c r="KX55243" s="23"/>
      <c r="KY55243" s="23"/>
    </row>
    <row r="55244" spans="36:311" x14ac:dyDescent="0.2">
      <c r="AJ55244" s="23"/>
      <c r="HH55244"/>
      <c r="IW55244" s="36"/>
      <c r="JI55244"/>
      <c r="JJ55244"/>
      <c r="KX55244" s="23"/>
      <c r="KY55244" s="23"/>
    </row>
    <row r="55245" spans="36:311" x14ac:dyDescent="0.2">
      <c r="AJ55245" s="23"/>
      <c r="HH55245"/>
      <c r="IW55245" s="36"/>
      <c r="JI55245"/>
      <c r="JJ55245"/>
      <c r="KX55245" s="23"/>
      <c r="KY55245" s="23"/>
    </row>
    <row r="55246" spans="36:311" x14ac:dyDescent="0.2">
      <c r="AJ55246" s="23"/>
      <c r="HH55246"/>
      <c r="IW55246" s="36"/>
      <c r="JI55246"/>
      <c r="JJ55246"/>
      <c r="KX55246" s="23"/>
      <c r="KY55246" s="23"/>
    </row>
    <row r="55247" spans="36:311" x14ac:dyDescent="0.2">
      <c r="AJ55247" s="23"/>
      <c r="HH55247"/>
      <c r="IW55247" s="36"/>
      <c r="JI55247"/>
      <c r="JJ55247"/>
      <c r="KX55247" s="23"/>
      <c r="KY55247" s="23"/>
    </row>
    <row r="55248" spans="36:311" x14ac:dyDescent="0.2">
      <c r="AJ55248" s="23"/>
      <c r="HH55248"/>
      <c r="IW55248" s="36"/>
      <c r="JI55248"/>
      <c r="JJ55248"/>
      <c r="KX55248" s="23"/>
      <c r="KY55248" s="23"/>
    </row>
    <row r="55249" spans="36:311" x14ac:dyDescent="0.2">
      <c r="AJ55249" s="23"/>
      <c r="HH55249"/>
      <c r="IW55249" s="36"/>
      <c r="JI55249"/>
      <c r="JJ55249"/>
      <c r="KX55249" s="23"/>
      <c r="KY55249" s="23"/>
    </row>
    <row r="55250" spans="36:311" x14ac:dyDescent="0.2">
      <c r="AJ55250" s="23"/>
      <c r="HH55250"/>
      <c r="IW55250" s="36"/>
      <c r="JI55250"/>
      <c r="JJ55250"/>
      <c r="KX55250" s="23"/>
      <c r="KY55250" s="23"/>
    </row>
    <row r="55251" spans="36:311" x14ac:dyDescent="0.2">
      <c r="AJ55251" s="23"/>
      <c r="HH55251"/>
      <c r="IW55251" s="36"/>
      <c r="JI55251"/>
      <c r="JJ55251"/>
      <c r="KX55251" s="23"/>
      <c r="KY55251" s="23"/>
    </row>
    <row r="55252" spans="36:311" x14ac:dyDescent="0.2">
      <c r="AJ55252" s="23"/>
      <c r="HH55252"/>
      <c r="IW55252" s="36"/>
      <c r="JI55252"/>
      <c r="JJ55252"/>
      <c r="KX55252" s="23"/>
      <c r="KY55252" s="23"/>
    </row>
    <row r="55253" spans="36:311" x14ac:dyDescent="0.2">
      <c r="AJ55253" s="23"/>
      <c r="HH55253"/>
      <c r="IW55253" s="36"/>
      <c r="JI55253"/>
      <c r="JJ55253"/>
      <c r="KX55253" s="23"/>
      <c r="KY55253" s="23"/>
    </row>
    <row r="55254" spans="36:311" x14ac:dyDescent="0.2">
      <c r="AJ55254" s="23"/>
      <c r="HH55254"/>
      <c r="IW55254" s="36"/>
      <c r="JI55254"/>
      <c r="JJ55254"/>
      <c r="KX55254" s="23"/>
      <c r="KY55254" s="23"/>
    </row>
    <row r="55255" spans="36:311" x14ac:dyDescent="0.2">
      <c r="AJ55255" s="23"/>
      <c r="HH55255"/>
      <c r="IW55255" s="36"/>
      <c r="JI55255"/>
      <c r="JJ55255"/>
      <c r="KX55255" s="23"/>
      <c r="KY55255" s="23"/>
    </row>
    <row r="55256" spans="36:311" x14ac:dyDescent="0.2">
      <c r="AJ55256" s="23"/>
      <c r="HH55256"/>
      <c r="IW55256" s="36"/>
      <c r="JI55256"/>
      <c r="JJ55256"/>
      <c r="KX55256" s="23"/>
      <c r="KY55256" s="23"/>
    </row>
    <row r="55257" spans="36:311" x14ac:dyDescent="0.2">
      <c r="AJ55257" s="23"/>
      <c r="HH55257"/>
      <c r="IW55257" s="36"/>
      <c r="JI55257"/>
      <c r="JJ55257"/>
      <c r="KX55257" s="23"/>
      <c r="KY55257" s="23"/>
    </row>
    <row r="55258" spans="36:311" x14ac:dyDescent="0.2">
      <c r="AJ55258" s="23"/>
      <c r="HH55258"/>
      <c r="IW55258" s="36"/>
      <c r="JI55258"/>
      <c r="JJ55258"/>
      <c r="KX55258" s="23"/>
      <c r="KY55258" s="23"/>
    </row>
    <row r="55259" spans="36:311" x14ac:dyDescent="0.2">
      <c r="AJ55259" s="23"/>
      <c r="HH55259"/>
      <c r="IW55259" s="36"/>
      <c r="JI55259"/>
      <c r="JJ55259"/>
      <c r="KX55259" s="23"/>
      <c r="KY55259" s="23"/>
    </row>
    <row r="55260" spans="36:311" x14ac:dyDescent="0.2">
      <c r="AJ55260" s="23"/>
      <c r="HH55260"/>
      <c r="IW55260" s="36"/>
      <c r="JI55260"/>
      <c r="JJ55260"/>
      <c r="KX55260" s="23"/>
      <c r="KY55260" s="23"/>
    </row>
    <row r="55261" spans="36:311" x14ac:dyDescent="0.2">
      <c r="AJ55261" s="23"/>
      <c r="HH55261"/>
      <c r="IW55261" s="36"/>
      <c r="JI55261"/>
      <c r="JJ55261"/>
      <c r="KX55261" s="23"/>
      <c r="KY55261" s="23"/>
    </row>
    <row r="55262" spans="36:311" x14ac:dyDescent="0.2">
      <c r="AJ55262" s="23"/>
      <c r="HH55262"/>
      <c r="IW55262" s="36"/>
      <c r="JI55262"/>
      <c r="JJ55262"/>
      <c r="KX55262" s="23"/>
      <c r="KY55262" s="23"/>
    </row>
    <row r="55263" spans="36:311" x14ac:dyDescent="0.2">
      <c r="AJ55263" s="23"/>
      <c r="HH55263"/>
      <c r="IW55263" s="36"/>
      <c r="JI55263"/>
      <c r="JJ55263"/>
      <c r="KX55263" s="23"/>
      <c r="KY55263" s="23"/>
    </row>
    <row r="55264" spans="36:311" x14ac:dyDescent="0.2">
      <c r="AJ55264" s="23"/>
      <c r="HH55264"/>
      <c r="IW55264" s="36"/>
      <c r="JI55264"/>
      <c r="JJ55264"/>
      <c r="KX55264" s="23"/>
      <c r="KY55264" s="23"/>
    </row>
    <row r="55265" spans="36:311" x14ac:dyDescent="0.2">
      <c r="AJ55265" s="23"/>
      <c r="HH55265"/>
      <c r="IW55265" s="36"/>
      <c r="JI55265"/>
      <c r="JJ55265"/>
      <c r="KX55265" s="23"/>
      <c r="KY55265" s="23"/>
    </row>
    <row r="55266" spans="36:311" x14ac:dyDescent="0.2">
      <c r="AJ55266" s="23"/>
      <c r="HH55266"/>
      <c r="IW55266" s="36"/>
      <c r="JI55266"/>
      <c r="JJ55266"/>
      <c r="KX55266" s="23"/>
      <c r="KY55266" s="23"/>
    </row>
    <row r="55267" spans="36:311" x14ac:dyDescent="0.2">
      <c r="AJ55267" s="23"/>
      <c r="HH55267"/>
      <c r="IW55267" s="36"/>
      <c r="JI55267"/>
      <c r="JJ55267"/>
      <c r="KX55267" s="23"/>
      <c r="KY55267" s="23"/>
    </row>
    <row r="55268" spans="36:311" x14ac:dyDescent="0.2">
      <c r="AJ55268" s="23"/>
      <c r="HH55268"/>
      <c r="IW55268" s="36"/>
      <c r="JI55268"/>
      <c r="JJ55268"/>
      <c r="KX55268" s="23"/>
      <c r="KY55268" s="23"/>
    </row>
    <row r="55269" spans="36:311" x14ac:dyDescent="0.2">
      <c r="AJ55269" s="23"/>
      <c r="HH55269"/>
      <c r="IW55269" s="36"/>
      <c r="JI55269"/>
      <c r="JJ55269"/>
      <c r="KX55269" s="23"/>
      <c r="KY55269" s="23"/>
    </row>
    <row r="55270" spans="36:311" x14ac:dyDescent="0.2">
      <c r="AJ55270" s="23"/>
      <c r="HH55270"/>
      <c r="IW55270" s="36"/>
      <c r="JI55270"/>
      <c r="JJ55270"/>
      <c r="KX55270" s="23"/>
      <c r="KY55270" s="23"/>
    </row>
    <row r="55271" spans="36:311" x14ac:dyDescent="0.2">
      <c r="AJ55271" s="23"/>
      <c r="HH55271"/>
      <c r="IW55271" s="36"/>
      <c r="JI55271"/>
      <c r="JJ55271"/>
      <c r="KX55271" s="23"/>
      <c r="KY55271" s="23"/>
    </row>
    <row r="55272" spans="36:311" x14ac:dyDescent="0.2">
      <c r="AJ55272" s="23"/>
      <c r="HH55272"/>
      <c r="IW55272" s="36"/>
      <c r="JI55272"/>
      <c r="JJ55272"/>
      <c r="KX55272" s="23"/>
      <c r="KY55272" s="23"/>
    </row>
    <row r="55273" spans="36:311" x14ac:dyDescent="0.2">
      <c r="AJ55273" s="23"/>
      <c r="HH55273"/>
      <c r="IW55273" s="36"/>
      <c r="JI55273"/>
      <c r="JJ55273"/>
      <c r="KX55273" s="23"/>
      <c r="KY55273" s="23"/>
    </row>
    <row r="55274" spans="36:311" x14ac:dyDescent="0.2">
      <c r="AJ55274" s="23"/>
      <c r="HH55274"/>
      <c r="IW55274" s="36"/>
      <c r="JI55274"/>
      <c r="JJ55274"/>
      <c r="KX55274" s="23"/>
      <c r="KY55274" s="23"/>
    </row>
    <row r="55275" spans="36:311" x14ac:dyDescent="0.2">
      <c r="AJ55275" s="23"/>
      <c r="HH55275"/>
      <c r="IW55275" s="36"/>
      <c r="JI55275"/>
      <c r="JJ55275"/>
      <c r="KX55275" s="23"/>
      <c r="KY55275" s="23"/>
    </row>
    <row r="55276" spans="36:311" x14ac:dyDescent="0.2">
      <c r="AJ55276" s="23"/>
      <c r="HH55276"/>
      <c r="IW55276" s="36"/>
      <c r="JI55276"/>
      <c r="JJ55276"/>
      <c r="KX55276" s="23"/>
      <c r="KY55276" s="23"/>
    </row>
    <row r="55277" spans="36:311" x14ac:dyDescent="0.2">
      <c r="AJ55277" s="23"/>
      <c r="HH55277"/>
      <c r="IW55277" s="36"/>
      <c r="JI55277"/>
      <c r="JJ55277"/>
      <c r="KX55277" s="23"/>
      <c r="KY55277" s="23"/>
    </row>
    <row r="55278" spans="36:311" x14ac:dyDescent="0.2">
      <c r="AJ55278" s="23"/>
      <c r="HH55278"/>
      <c r="IW55278" s="36"/>
      <c r="JI55278"/>
      <c r="JJ55278"/>
      <c r="KX55278" s="23"/>
      <c r="KY55278" s="23"/>
    </row>
    <row r="55279" spans="36:311" x14ac:dyDescent="0.2">
      <c r="AJ55279" s="23"/>
      <c r="HH55279"/>
      <c r="IW55279" s="36"/>
      <c r="JI55279"/>
      <c r="JJ55279"/>
      <c r="KX55279" s="23"/>
      <c r="KY55279" s="23"/>
    </row>
    <row r="55280" spans="36:311" x14ac:dyDescent="0.2">
      <c r="AJ55280" s="23"/>
      <c r="HH55280"/>
      <c r="IW55280" s="36"/>
      <c r="JI55280"/>
      <c r="JJ55280"/>
      <c r="KX55280" s="23"/>
      <c r="KY55280" s="23"/>
    </row>
    <row r="55281" spans="36:311" x14ac:dyDescent="0.2">
      <c r="AJ55281" s="23"/>
      <c r="HH55281"/>
      <c r="IW55281" s="36"/>
      <c r="JI55281"/>
      <c r="JJ55281"/>
      <c r="KX55281" s="23"/>
      <c r="KY55281" s="23"/>
    </row>
    <row r="55282" spans="36:311" x14ac:dyDescent="0.2">
      <c r="AJ55282" s="23"/>
      <c r="HH55282"/>
      <c r="IW55282" s="36"/>
      <c r="JI55282"/>
      <c r="JJ55282"/>
      <c r="KX55282" s="23"/>
      <c r="KY55282" s="23"/>
    </row>
    <row r="55283" spans="36:311" x14ac:dyDescent="0.2">
      <c r="AJ55283" s="23"/>
      <c r="HH55283"/>
      <c r="IW55283" s="36"/>
      <c r="JI55283"/>
      <c r="JJ55283"/>
      <c r="KX55283" s="23"/>
      <c r="KY55283" s="23"/>
    </row>
    <row r="55284" spans="36:311" x14ac:dyDescent="0.2">
      <c r="AJ55284" s="23"/>
      <c r="HH55284"/>
      <c r="IW55284" s="36"/>
      <c r="JI55284"/>
      <c r="JJ55284"/>
      <c r="KX55284" s="23"/>
      <c r="KY55284" s="23"/>
    </row>
    <row r="55285" spans="36:311" x14ac:dyDescent="0.2">
      <c r="AJ55285" s="23"/>
      <c r="HH55285"/>
      <c r="IW55285" s="36"/>
      <c r="JI55285"/>
      <c r="JJ55285"/>
      <c r="KX55285" s="23"/>
      <c r="KY55285" s="23"/>
    </row>
    <row r="55286" spans="36:311" x14ac:dyDescent="0.2">
      <c r="AJ55286" s="23"/>
      <c r="HH55286"/>
      <c r="IW55286" s="36"/>
      <c r="JI55286"/>
      <c r="JJ55286"/>
      <c r="KX55286" s="23"/>
      <c r="KY55286" s="23"/>
    </row>
    <row r="55287" spans="36:311" x14ac:dyDescent="0.2">
      <c r="AJ55287" s="23"/>
      <c r="HH55287"/>
      <c r="IW55287" s="36"/>
      <c r="JI55287"/>
      <c r="JJ55287"/>
      <c r="KX55287" s="23"/>
      <c r="KY55287" s="23"/>
    </row>
    <row r="55288" spans="36:311" x14ac:dyDescent="0.2">
      <c r="AJ55288" s="23"/>
      <c r="HH55288"/>
      <c r="IW55288" s="36"/>
      <c r="JI55288"/>
      <c r="JJ55288"/>
      <c r="KX55288" s="23"/>
      <c r="KY55288" s="23"/>
    </row>
    <row r="55289" spans="36:311" x14ac:dyDescent="0.2">
      <c r="AJ55289" s="23"/>
      <c r="HH55289"/>
      <c r="IW55289" s="36"/>
      <c r="JI55289"/>
      <c r="JJ55289"/>
      <c r="KX55289" s="23"/>
      <c r="KY55289" s="23"/>
    </row>
    <row r="55290" spans="36:311" x14ac:dyDescent="0.2">
      <c r="AJ55290" s="23"/>
      <c r="HH55290"/>
      <c r="IW55290" s="36"/>
      <c r="JI55290"/>
      <c r="JJ55290"/>
      <c r="KX55290" s="23"/>
      <c r="KY55290" s="23"/>
    </row>
    <row r="55291" spans="36:311" x14ac:dyDescent="0.2">
      <c r="AJ55291" s="23"/>
      <c r="HH55291"/>
      <c r="IW55291" s="36"/>
      <c r="JI55291"/>
      <c r="JJ55291"/>
      <c r="KX55291" s="23"/>
      <c r="KY55291" s="23"/>
    </row>
    <row r="55292" spans="36:311" x14ac:dyDescent="0.2">
      <c r="AJ55292" s="23"/>
      <c r="HH55292"/>
      <c r="IW55292" s="36"/>
      <c r="JI55292"/>
      <c r="JJ55292"/>
      <c r="KX55292" s="23"/>
      <c r="KY55292" s="23"/>
    </row>
    <row r="55293" spans="36:311" x14ac:dyDescent="0.2">
      <c r="AJ55293" s="23"/>
      <c r="HH55293"/>
      <c r="IW55293" s="36"/>
      <c r="JI55293"/>
      <c r="JJ55293"/>
      <c r="KX55293" s="23"/>
      <c r="KY55293" s="23"/>
    </row>
    <row r="55294" spans="36:311" x14ac:dyDescent="0.2">
      <c r="AJ55294" s="23"/>
      <c r="HH55294"/>
      <c r="IW55294" s="36"/>
      <c r="JI55294"/>
      <c r="JJ55294"/>
      <c r="KX55294" s="23"/>
      <c r="KY55294" s="23"/>
    </row>
    <row r="55295" spans="36:311" x14ac:dyDescent="0.2">
      <c r="AJ55295" s="23"/>
      <c r="HH55295"/>
      <c r="IW55295" s="36"/>
      <c r="JI55295"/>
      <c r="JJ55295"/>
      <c r="KX55295" s="23"/>
      <c r="KY55295" s="23"/>
    </row>
    <row r="55296" spans="36:311" x14ac:dyDescent="0.2">
      <c r="AJ55296" s="23"/>
      <c r="HH55296"/>
      <c r="IW55296" s="36"/>
      <c r="JI55296"/>
      <c r="JJ55296"/>
      <c r="KX55296" s="23"/>
      <c r="KY55296" s="23"/>
    </row>
    <row r="55297" spans="36:311" x14ac:dyDescent="0.2">
      <c r="AJ55297" s="23"/>
      <c r="HH55297"/>
      <c r="IW55297" s="36"/>
      <c r="JI55297"/>
      <c r="JJ55297"/>
      <c r="KX55297" s="23"/>
      <c r="KY55297" s="23"/>
    </row>
    <row r="55298" spans="36:311" x14ac:dyDescent="0.2">
      <c r="AJ55298" s="23"/>
      <c r="HH55298"/>
      <c r="IW55298" s="36"/>
      <c r="JI55298"/>
      <c r="JJ55298"/>
      <c r="KX55298" s="23"/>
      <c r="KY55298" s="23"/>
    </row>
    <row r="55299" spans="36:311" x14ac:dyDescent="0.2">
      <c r="AJ55299" s="23"/>
      <c r="HH55299"/>
      <c r="IW55299" s="36"/>
      <c r="JI55299"/>
      <c r="JJ55299"/>
      <c r="KX55299" s="23"/>
      <c r="KY55299" s="23"/>
    </row>
    <row r="55300" spans="36:311" x14ac:dyDescent="0.2">
      <c r="AJ55300" s="23"/>
      <c r="HH55300"/>
      <c r="IW55300" s="36"/>
      <c r="JI55300"/>
      <c r="JJ55300"/>
      <c r="KX55300" s="23"/>
      <c r="KY55300" s="23"/>
    </row>
    <row r="55301" spans="36:311" x14ac:dyDescent="0.2">
      <c r="AJ55301" s="23"/>
      <c r="HH55301"/>
      <c r="IW55301" s="36"/>
      <c r="JI55301"/>
      <c r="JJ55301"/>
      <c r="KX55301" s="23"/>
      <c r="KY55301" s="23"/>
    </row>
    <row r="55302" spans="36:311" x14ac:dyDescent="0.2">
      <c r="AJ55302" s="23"/>
      <c r="HH55302"/>
      <c r="IW55302" s="36"/>
      <c r="JI55302"/>
      <c r="JJ55302"/>
      <c r="KX55302" s="23"/>
      <c r="KY55302" s="23"/>
    </row>
    <row r="55303" spans="36:311" x14ac:dyDescent="0.2">
      <c r="AJ55303" s="23"/>
      <c r="HH55303"/>
      <c r="IW55303" s="36"/>
      <c r="JI55303"/>
      <c r="JJ55303"/>
      <c r="KX55303" s="23"/>
      <c r="KY55303" s="23"/>
    </row>
    <row r="55304" spans="36:311" x14ac:dyDescent="0.2">
      <c r="AJ55304" s="23"/>
      <c r="HH55304"/>
      <c r="IW55304" s="36"/>
      <c r="JI55304"/>
      <c r="JJ55304"/>
      <c r="KX55304" s="23"/>
      <c r="KY55304" s="23"/>
    </row>
    <row r="55305" spans="36:311" x14ac:dyDescent="0.2">
      <c r="AJ55305" s="23"/>
      <c r="HH55305"/>
      <c r="IW55305" s="36"/>
      <c r="JI55305"/>
      <c r="JJ55305"/>
      <c r="KX55305" s="23"/>
      <c r="KY55305" s="23"/>
    </row>
    <row r="55306" spans="36:311" x14ac:dyDescent="0.2">
      <c r="AJ55306" s="23"/>
      <c r="HH55306"/>
      <c r="IW55306" s="36"/>
      <c r="JI55306"/>
      <c r="JJ55306"/>
      <c r="KX55306" s="23"/>
      <c r="KY55306" s="23"/>
    </row>
    <row r="55307" spans="36:311" x14ac:dyDescent="0.2">
      <c r="AJ55307" s="23"/>
      <c r="HH55307"/>
      <c r="IW55307" s="36"/>
      <c r="JI55307"/>
      <c r="JJ55307"/>
      <c r="KX55307" s="23"/>
      <c r="KY55307" s="23"/>
    </row>
    <row r="55308" spans="36:311" x14ac:dyDescent="0.2">
      <c r="AJ55308" s="23"/>
      <c r="HH55308"/>
      <c r="IW55308" s="36"/>
      <c r="JI55308"/>
      <c r="JJ55308"/>
      <c r="KX55308" s="23"/>
      <c r="KY55308" s="23"/>
    </row>
    <row r="55309" spans="36:311" x14ac:dyDescent="0.2">
      <c r="AJ55309" s="23"/>
      <c r="HH55309"/>
      <c r="IW55309" s="36"/>
      <c r="JI55309"/>
      <c r="JJ55309"/>
      <c r="KX55309" s="23"/>
      <c r="KY55309" s="23"/>
    </row>
    <row r="55310" spans="36:311" x14ac:dyDescent="0.2">
      <c r="AJ55310" s="23"/>
      <c r="HH55310"/>
      <c r="IW55310" s="36"/>
      <c r="JI55310"/>
      <c r="JJ55310"/>
      <c r="KX55310" s="23"/>
      <c r="KY55310" s="23"/>
    </row>
    <row r="55311" spans="36:311" x14ac:dyDescent="0.2">
      <c r="AJ55311" s="23"/>
      <c r="HH55311"/>
      <c r="IW55311" s="36"/>
      <c r="JI55311"/>
      <c r="JJ55311"/>
      <c r="KX55311" s="23"/>
      <c r="KY55311" s="23"/>
    </row>
    <row r="55312" spans="36:311" x14ac:dyDescent="0.2">
      <c r="AJ55312" s="23"/>
      <c r="HH55312"/>
      <c r="IW55312" s="36"/>
      <c r="JI55312"/>
      <c r="JJ55312"/>
      <c r="KX55312" s="23"/>
      <c r="KY55312" s="23"/>
    </row>
    <row r="55313" spans="36:311" x14ac:dyDescent="0.2">
      <c r="AJ55313" s="23"/>
      <c r="HH55313"/>
      <c r="IW55313" s="36"/>
      <c r="JI55313"/>
      <c r="JJ55313"/>
      <c r="KX55313" s="23"/>
      <c r="KY55313" s="23"/>
    </row>
    <row r="55314" spans="36:311" x14ac:dyDescent="0.2">
      <c r="AJ55314" s="23"/>
      <c r="HH55314"/>
      <c r="IW55314" s="36"/>
      <c r="JI55314"/>
      <c r="JJ55314"/>
      <c r="KX55314" s="23"/>
      <c r="KY55314" s="23"/>
    </row>
    <row r="55315" spans="36:311" x14ac:dyDescent="0.2">
      <c r="AJ55315" s="23"/>
      <c r="HH55315"/>
      <c r="IW55315" s="36"/>
      <c r="JI55315"/>
      <c r="JJ55315"/>
      <c r="KX55315" s="23"/>
      <c r="KY55315" s="23"/>
    </row>
    <row r="55316" spans="36:311" x14ac:dyDescent="0.2">
      <c r="AJ55316" s="23"/>
      <c r="HH55316"/>
      <c r="IW55316" s="36"/>
      <c r="JI55316"/>
      <c r="JJ55316"/>
      <c r="KX55316" s="23"/>
      <c r="KY55316" s="23"/>
    </row>
    <row r="55317" spans="36:311" x14ac:dyDescent="0.2">
      <c r="AJ55317" s="23"/>
      <c r="HH55317"/>
      <c r="IW55317" s="36"/>
      <c r="JI55317"/>
      <c r="JJ55317"/>
      <c r="KX55317" s="23"/>
      <c r="KY55317" s="23"/>
    </row>
    <row r="55318" spans="36:311" x14ac:dyDescent="0.2">
      <c r="AJ55318" s="23"/>
      <c r="HH55318"/>
      <c r="IW55318" s="36"/>
      <c r="JI55318"/>
      <c r="JJ55318"/>
      <c r="KX55318" s="23"/>
      <c r="KY55318" s="23"/>
    </row>
    <row r="55319" spans="36:311" x14ac:dyDescent="0.2">
      <c r="AJ55319" s="23"/>
      <c r="HH55319"/>
      <c r="IW55319" s="36"/>
      <c r="JI55319"/>
      <c r="JJ55319"/>
      <c r="KX55319" s="23"/>
      <c r="KY55319" s="23"/>
    </row>
    <row r="55320" spans="36:311" x14ac:dyDescent="0.2">
      <c r="AJ55320" s="23"/>
      <c r="HH55320"/>
      <c r="IW55320" s="36"/>
      <c r="JI55320"/>
      <c r="JJ55320"/>
      <c r="KX55320" s="23"/>
      <c r="KY55320" s="23"/>
    </row>
    <row r="55321" spans="36:311" x14ac:dyDescent="0.2">
      <c r="AJ55321" s="23"/>
      <c r="HH55321"/>
      <c r="IW55321" s="36"/>
      <c r="JI55321"/>
      <c r="JJ55321"/>
      <c r="KX55321" s="23"/>
      <c r="KY55321" s="23"/>
    </row>
    <row r="55322" spans="36:311" x14ac:dyDescent="0.2">
      <c r="AJ55322" s="23"/>
      <c r="HH55322"/>
      <c r="IW55322" s="36"/>
      <c r="JI55322"/>
      <c r="JJ55322"/>
      <c r="KX55322" s="23"/>
      <c r="KY55322" s="23"/>
    </row>
    <row r="55323" spans="36:311" x14ac:dyDescent="0.2">
      <c r="AJ55323" s="23"/>
      <c r="HH55323"/>
      <c r="IW55323" s="36"/>
      <c r="JI55323"/>
      <c r="JJ55323"/>
      <c r="KX55323" s="23"/>
      <c r="KY55323" s="23"/>
    </row>
    <row r="55324" spans="36:311" x14ac:dyDescent="0.2">
      <c r="AJ55324" s="23"/>
      <c r="HH55324"/>
      <c r="IW55324" s="36"/>
      <c r="JI55324"/>
      <c r="JJ55324"/>
      <c r="KX55324" s="23"/>
      <c r="KY55324" s="23"/>
    </row>
    <row r="55325" spans="36:311" x14ac:dyDescent="0.2">
      <c r="AJ55325" s="23"/>
      <c r="HH55325"/>
      <c r="IW55325" s="36"/>
      <c r="JI55325"/>
      <c r="JJ55325"/>
      <c r="KX55325" s="23"/>
      <c r="KY55325" s="23"/>
    </row>
    <row r="55326" spans="36:311" x14ac:dyDescent="0.2">
      <c r="AJ55326" s="23"/>
      <c r="HH55326"/>
      <c r="IW55326" s="36"/>
      <c r="JI55326"/>
      <c r="JJ55326"/>
      <c r="KX55326" s="23"/>
      <c r="KY55326" s="23"/>
    </row>
    <row r="55327" spans="36:311" x14ac:dyDescent="0.2">
      <c r="AJ55327" s="23"/>
      <c r="HH55327"/>
      <c r="IW55327" s="36"/>
      <c r="JI55327"/>
      <c r="JJ55327"/>
      <c r="KX55327" s="23"/>
      <c r="KY55327" s="23"/>
    </row>
    <row r="55328" spans="36:311" x14ac:dyDescent="0.2">
      <c r="AJ55328" s="23"/>
      <c r="HH55328"/>
      <c r="IW55328" s="36"/>
      <c r="JI55328"/>
      <c r="JJ55328"/>
      <c r="KX55328" s="23"/>
      <c r="KY55328" s="23"/>
    </row>
    <row r="55329" spans="36:311" x14ac:dyDescent="0.2">
      <c r="AJ55329" s="23"/>
      <c r="HH55329"/>
      <c r="IW55329" s="36"/>
      <c r="JI55329"/>
      <c r="JJ55329"/>
      <c r="KX55329" s="23"/>
      <c r="KY55329" s="23"/>
    </row>
    <row r="55330" spans="36:311" x14ac:dyDescent="0.2">
      <c r="AJ55330" s="23"/>
      <c r="HH55330"/>
      <c r="IW55330" s="36"/>
      <c r="JI55330"/>
      <c r="JJ55330"/>
      <c r="KX55330" s="23"/>
      <c r="KY55330" s="23"/>
    </row>
    <row r="55331" spans="36:311" x14ac:dyDescent="0.2">
      <c r="AJ55331" s="23"/>
      <c r="HH55331"/>
      <c r="IW55331" s="36"/>
      <c r="JI55331"/>
      <c r="JJ55331"/>
      <c r="KX55331" s="23"/>
      <c r="KY55331" s="23"/>
    </row>
    <row r="55332" spans="36:311" x14ac:dyDescent="0.2">
      <c r="AJ55332" s="23"/>
      <c r="HH55332"/>
      <c r="IW55332" s="36"/>
      <c r="JI55332"/>
      <c r="JJ55332"/>
      <c r="KX55332" s="23"/>
      <c r="KY55332" s="23"/>
    </row>
    <row r="55333" spans="36:311" x14ac:dyDescent="0.2">
      <c r="AJ55333" s="23"/>
      <c r="HH55333"/>
      <c r="IW55333" s="36"/>
      <c r="JI55333"/>
      <c r="JJ55333"/>
      <c r="KX55333" s="23"/>
      <c r="KY55333" s="23"/>
    </row>
    <row r="55334" spans="36:311" x14ac:dyDescent="0.2">
      <c r="AJ55334" s="23"/>
      <c r="HH55334"/>
      <c r="IW55334" s="36"/>
      <c r="JI55334"/>
      <c r="JJ55334"/>
      <c r="KX55334" s="23"/>
      <c r="KY55334" s="23"/>
    </row>
    <row r="55335" spans="36:311" x14ac:dyDescent="0.2">
      <c r="AJ55335" s="23"/>
      <c r="HH55335"/>
      <c r="IW55335" s="36"/>
      <c r="JI55335"/>
      <c r="JJ55335"/>
      <c r="KX55335" s="23"/>
      <c r="KY55335" s="23"/>
    </row>
    <row r="55336" spans="36:311" x14ac:dyDescent="0.2">
      <c r="AJ55336" s="23"/>
      <c r="HH55336"/>
      <c r="IW55336" s="36"/>
      <c r="JI55336"/>
      <c r="JJ55336"/>
      <c r="KX55336" s="23"/>
      <c r="KY55336" s="23"/>
    </row>
    <row r="55337" spans="36:311" x14ac:dyDescent="0.2">
      <c r="AJ55337" s="23"/>
      <c r="HH55337"/>
      <c r="IW55337" s="36"/>
      <c r="JI55337"/>
      <c r="JJ55337"/>
      <c r="KX55337" s="23"/>
      <c r="KY55337" s="23"/>
    </row>
    <row r="55338" spans="36:311" x14ac:dyDescent="0.2">
      <c r="AJ55338" s="23"/>
      <c r="HH55338"/>
      <c r="IW55338" s="36"/>
      <c r="JI55338"/>
      <c r="JJ55338"/>
      <c r="KX55338" s="23"/>
      <c r="KY55338" s="23"/>
    </row>
    <row r="55339" spans="36:311" x14ac:dyDescent="0.2">
      <c r="AJ55339" s="23"/>
      <c r="HH55339"/>
      <c r="IW55339" s="36"/>
      <c r="JI55339"/>
      <c r="JJ55339"/>
      <c r="KX55339" s="23"/>
      <c r="KY55339" s="23"/>
    </row>
    <row r="55340" spans="36:311" x14ac:dyDescent="0.2">
      <c r="AJ55340" s="23"/>
      <c r="HH55340"/>
      <c r="IW55340" s="36"/>
      <c r="JI55340"/>
      <c r="JJ55340"/>
      <c r="KX55340" s="23"/>
      <c r="KY55340" s="23"/>
    </row>
    <row r="55341" spans="36:311" x14ac:dyDescent="0.2">
      <c r="AJ55341" s="23"/>
      <c r="HH55341"/>
      <c r="IW55341" s="36"/>
      <c r="JI55341"/>
      <c r="JJ55341"/>
      <c r="KX55341" s="23"/>
      <c r="KY55341" s="23"/>
    </row>
    <row r="55342" spans="36:311" x14ac:dyDescent="0.2">
      <c r="AJ55342" s="23"/>
      <c r="HH55342"/>
      <c r="IW55342" s="36"/>
      <c r="JI55342"/>
      <c r="JJ55342"/>
      <c r="KX55342" s="23"/>
      <c r="KY55342" s="23"/>
    </row>
    <row r="55343" spans="36:311" x14ac:dyDescent="0.2">
      <c r="AJ55343" s="23"/>
      <c r="HH55343"/>
      <c r="IW55343" s="36"/>
      <c r="JI55343"/>
      <c r="JJ55343"/>
      <c r="KX55343" s="23"/>
      <c r="KY55343" s="23"/>
    </row>
    <row r="55344" spans="36:311" x14ac:dyDescent="0.2">
      <c r="AJ55344" s="23"/>
      <c r="HH55344"/>
      <c r="IW55344" s="36"/>
      <c r="JI55344"/>
      <c r="JJ55344"/>
      <c r="KX55344" s="23"/>
      <c r="KY55344" s="23"/>
    </row>
    <row r="55345" spans="36:311" x14ac:dyDescent="0.2">
      <c r="AJ55345" s="23"/>
      <c r="HH55345"/>
      <c r="IW55345" s="36"/>
      <c r="JI55345"/>
      <c r="JJ55345"/>
      <c r="KX55345" s="23"/>
      <c r="KY55345" s="23"/>
    </row>
    <row r="55346" spans="36:311" x14ac:dyDescent="0.2">
      <c r="AJ55346" s="23"/>
      <c r="HH55346"/>
      <c r="IW55346" s="36"/>
      <c r="JI55346"/>
      <c r="JJ55346"/>
      <c r="KX55346" s="23"/>
      <c r="KY55346" s="23"/>
    </row>
    <row r="55347" spans="36:311" x14ac:dyDescent="0.2">
      <c r="AJ55347" s="23"/>
      <c r="HH55347"/>
      <c r="IW55347" s="36"/>
      <c r="JI55347"/>
      <c r="JJ55347"/>
      <c r="KX55347" s="23"/>
      <c r="KY55347" s="23"/>
    </row>
    <row r="55348" spans="36:311" x14ac:dyDescent="0.2">
      <c r="AJ55348" s="23"/>
      <c r="HH55348"/>
      <c r="IW55348" s="36"/>
      <c r="JI55348"/>
      <c r="JJ55348"/>
      <c r="KX55348" s="23"/>
      <c r="KY55348" s="23"/>
    </row>
    <row r="55349" spans="36:311" x14ac:dyDescent="0.2">
      <c r="AJ55349" s="23"/>
      <c r="HH55349"/>
      <c r="IW55349" s="36"/>
      <c r="JI55349"/>
      <c r="JJ55349"/>
      <c r="KX55349" s="23"/>
      <c r="KY55349" s="23"/>
    </row>
    <row r="55350" spans="36:311" x14ac:dyDescent="0.2">
      <c r="AJ55350" s="23"/>
      <c r="HH55350"/>
      <c r="IW55350" s="36"/>
      <c r="JI55350"/>
      <c r="JJ55350"/>
      <c r="KX55350" s="23"/>
      <c r="KY55350" s="23"/>
    </row>
    <row r="55351" spans="36:311" x14ac:dyDescent="0.2">
      <c r="AJ55351" s="23"/>
      <c r="HH55351"/>
      <c r="IW55351" s="36"/>
      <c r="JI55351"/>
      <c r="JJ55351"/>
      <c r="KX55351" s="23"/>
      <c r="KY55351" s="23"/>
    </row>
    <row r="55352" spans="36:311" x14ac:dyDescent="0.2">
      <c r="AJ55352" s="23"/>
      <c r="HH55352"/>
      <c r="IW55352" s="36"/>
      <c r="JI55352"/>
      <c r="JJ55352"/>
      <c r="KX55352" s="23"/>
      <c r="KY55352" s="23"/>
    </row>
    <row r="55353" spans="36:311" x14ac:dyDescent="0.2">
      <c r="AJ55353" s="23"/>
      <c r="HH55353"/>
      <c r="IW55353" s="36"/>
      <c r="JI55353"/>
      <c r="JJ55353"/>
      <c r="KX55353" s="23"/>
      <c r="KY55353" s="23"/>
    </row>
    <row r="55354" spans="36:311" x14ac:dyDescent="0.2">
      <c r="AJ55354" s="23"/>
      <c r="HH55354"/>
      <c r="IW55354" s="36"/>
      <c r="JI55354"/>
      <c r="JJ55354"/>
      <c r="KX55354" s="23"/>
      <c r="KY55354" s="23"/>
    </row>
    <row r="55355" spans="36:311" x14ac:dyDescent="0.2">
      <c r="AJ55355" s="23"/>
      <c r="HH55355"/>
      <c r="IW55355" s="36"/>
      <c r="JI55355"/>
      <c r="JJ55355"/>
      <c r="KX55355" s="23"/>
      <c r="KY55355" s="23"/>
    </row>
    <row r="55356" spans="36:311" x14ac:dyDescent="0.2">
      <c r="AJ55356" s="23"/>
      <c r="HH55356"/>
      <c r="IW55356" s="36"/>
      <c r="JI55356"/>
      <c r="JJ55356"/>
      <c r="KX55356" s="23"/>
      <c r="KY55356" s="23"/>
    </row>
    <row r="55357" spans="36:311" x14ac:dyDescent="0.2">
      <c r="AJ55357" s="23"/>
      <c r="HH55357"/>
      <c r="IW55357" s="36"/>
      <c r="JI55357"/>
      <c r="JJ55357"/>
      <c r="KX55357" s="23"/>
      <c r="KY55357" s="23"/>
    </row>
    <row r="55358" spans="36:311" x14ac:dyDescent="0.2">
      <c r="AJ55358" s="23"/>
      <c r="HH55358"/>
      <c r="IW55358" s="36"/>
      <c r="JI55358"/>
      <c r="JJ55358"/>
      <c r="KX55358" s="23"/>
      <c r="KY55358" s="23"/>
    </row>
    <row r="55359" spans="36:311" x14ac:dyDescent="0.2">
      <c r="AJ55359" s="23"/>
      <c r="HH55359"/>
      <c r="IW55359" s="36"/>
      <c r="JI55359"/>
      <c r="JJ55359"/>
      <c r="KX55359" s="23"/>
      <c r="KY55359" s="23"/>
    </row>
    <row r="55360" spans="36:311" x14ac:dyDescent="0.2">
      <c r="AJ55360" s="23"/>
      <c r="HH55360"/>
      <c r="IW55360" s="36"/>
      <c r="JI55360"/>
      <c r="JJ55360"/>
      <c r="KX55360" s="23"/>
      <c r="KY55360" s="23"/>
    </row>
    <row r="55361" spans="36:311" x14ac:dyDescent="0.2">
      <c r="AJ55361" s="23"/>
      <c r="HH55361"/>
      <c r="IW55361" s="36"/>
      <c r="JI55361"/>
      <c r="JJ55361"/>
      <c r="KX55361" s="23"/>
      <c r="KY55361" s="23"/>
    </row>
    <row r="55362" spans="36:311" x14ac:dyDescent="0.2">
      <c r="AJ55362" s="23"/>
      <c r="HH55362"/>
      <c r="IW55362" s="36"/>
      <c r="JI55362"/>
      <c r="JJ55362"/>
      <c r="KX55362" s="23"/>
      <c r="KY55362" s="23"/>
    </row>
    <row r="55363" spans="36:311" x14ac:dyDescent="0.2">
      <c r="AJ55363" s="23"/>
      <c r="HH55363"/>
      <c r="IW55363" s="36"/>
      <c r="JI55363"/>
      <c r="JJ55363"/>
      <c r="KX55363" s="23"/>
      <c r="KY55363" s="23"/>
    </row>
    <row r="55364" spans="36:311" x14ac:dyDescent="0.2">
      <c r="AJ55364" s="23"/>
      <c r="HH55364"/>
      <c r="IW55364" s="36"/>
      <c r="JI55364"/>
      <c r="JJ55364"/>
      <c r="KX55364" s="23"/>
      <c r="KY55364" s="23"/>
    </row>
    <row r="55365" spans="36:311" x14ac:dyDescent="0.2">
      <c r="AJ55365" s="23"/>
      <c r="HH55365"/>
      <c r="IW55365" s="36"/>
      <c r="JI55365"/>
      <c r="JJ55365"/>
      <c r="KX55365" s="23"/>
      <c r="KY55365" s="23"/>
    </row>
    <row r="55366" spans="36:311" x14ac:dyDescent="0.2">
      <c r="AJ55366" s="23"/>
      <c r="HH55366"/>
      <c r="IW55366" s="36"/>
      <c r="JI55366"/>
      <c r="JJ55366"/>
      <c r="KX55366" s="23"/>
      <c r="KY55366" s="23"/>
    </row>
    <row r="55367" spans="36:311" x14ac:dyDescent="0.2">
      <c r="AJ55367" s="23"/>
      <c r="HH55367"/>
      <c r="IW55367" s="36"/>
      <c r="JI55367"/>
      <c r="JJ55367"/>
      <c r="KX55367" s="23"/>
      <c r="KY55367" s="23"/>
    </row>
    <row r="55368" spans="36:311" x14ac:dyDescent="0.2">
      <c r="AJ55368" s="23"/>
      <c r="HH55368"/>
      <c r="IW55368" s="36"/>
      <c r="JI55368"/>
      <c r="JJ55368"/>
      <c r="KX55368" s="23"/>
      <c r="KY55368" s="23"/>
    </row>
    <row r="55369" spans="36:311" x14ac:dyDescent="0.2">
      <c r="AJ55369" s="23"/>
      <c r="HH55369"/>
      <c r="IW55369" s="36"/>
      <c r="JI55369"/>
      <c r="JJ55369"/>
      <c r="KX55369" s="23"/>
      <c r="KY55369" s="23"/>
    </row>
    <row r="55370" spans="36:311" x14ac:dyDescent="0.2">
      <c r="AJ55370" s="23"/>
      <c r="HH55370"/>
      <c r="IW55370" s="36"/>
      <c r="JI55370"/>
      <c r="JJ55370"/>
      <c r="KX55370" s="23"/>
      <c r="KY55370" s="23"/>
    </row>
    <row r="55371" spans="36:311" x14ac:dyDescent="0.2">
      <c r="AJ55371" s="23"/>
      <c r="HH55371"/>
      <c r="IW55371" s="36"/>
      <c r="JI55371"/>
      <c r="JJ55371"/>
      <c r="KX55371" s="23"/>
      <c r="KY55371" s="23"/>
    </row>
    <row r="55372" spans="36:311" x14ac:dyDescent="0.2">
      <c r="AJ55372" s="23"/>
      <c r="HH55372"/>
      <c r="IW55372" s="36"/>
      <c r="JI55372"/>
      <c r="JJ55372"/>
      <c r="KX55372" s="23"/>
      <c r="KY55372" s="23"/>
    </row>
    <row r="55373" spans="36:311" x14ac:dyDescent="0.2">
      <c r="AJ55373" s="23"/>
      <c r="HH55373"/>
      <c r="IW55373" s="36"/>
      <c r="JI55373"/>
      <c r="JJ55373"/>
      <c r="KX55373" s="23"/>
      <c r="KY55373" s="23"/>
    </row>
    <row r="55374" spans="36:311" x14ac:dyDescent="0.2">
      <c r="AJ55374" s="23"/>
      <c r="HH55374"/>
      <c r="IW55374" s="36"/>
      <c r="JI55374"/>
      <c r="JJ55374"/>
      <c r="KX55374" s="23"/>
      <c r="KY55374" s="23"/>
    </row>
    <row r="55375" spans="36:311" x14ac:dyDescent="0.2">
      <c r="AJ55375" s="23"/>
      <c r="HH55375"/>
      <c r="IW55375" s="36"/>
      <c r="JI55375"/>
      <c r="JJ55375"/>
      <c r="KX55375" s="23"/>
      <c r="KY55375" s="23"/>
    </row>
    <row r="55376" spans="36:311" x14ac:dyDescent="0.2">
      <c r="AJ55376" s="23"/>
      <c r="HH55376"/>
      <c r="IW55376" s="36"/>
      <c r="JI55376"/>
      <c r="JJ55376"/>
      <c r="KX55376" s="23"/>
      <c r="KY55376" s="23"/>
    </row>
    <row r="55377" spans="36:311" x14ac:dyDescent="0.2">
      <c r="AJ55377" s="23"/>
      <c r="HH55377"/>
      <c r="IW55377" s="36"/>
      <c r="JI55377"/>
      <c r="JJ55377"/>
      <c r="KX55377" s="23"/>
      <c r="KY55377" s="23"/>
    </row>
    <row r="55378" spans="36:311" x14ac:dyDescent="0.2">
      <c r="AJ55378" s="23"/>
      <c r="HH55378"/>
      <c r="IW55378" s="36"/>
      <c r="JI55378"/>
      <c r="JJ55378"/>
      <c r="KX55378" s="23"/>
      <c r="KY55378" s="23"/>
    </row>
    <row r="55379" spans="36:311" x14ac:dyDescent="0.2">
      <c r="AJ55379" s="23"/>
      <c r="HH55379"/>
      <c r="IW55379" s="36"/>
      <c r="JI55379"/>
      <c r="JJ55379"/>
      <c r="KX55379" s="23"/>
      <c r="KY55379" s="23"/>
    </row>
    <row r="55380" spans="36:311" x14ac:dyDescent="0.2">
      <c r="AJ55380" s="23"/>
      <c r="HH55380"/>
      <c r="IW55380" s="36"/>
      <c r="JI55380"/>
      <c r="JJ55380"/>
      <c r="KX55380" s="23"/>
      <c r="KY55380" s="23"/>
    </row>
    <row r="55381" spans="36:311" x14ac:dyDescent="0.2">
      <c r="AJ55381" s="23"/>
      <c r="HH55381"/>
      <c r="IW55381" s="36"/>
      <c r="JI55381"/>
      <c r="JJ55381"/>
      <c r="KX55381" s="23"/>
      <c r="KY55381" s="23"/>
    </row>
    <row r="55382" spans="36:311" x14ac:dyDescent="0.2">
      <c r="AJ55382" s="23"/>
      <c r="HH55382"/>
      <c r="IW55382" s="36"/>
      <c r="JI55382"/>
      <c r="JJ55382"/>
      <c r="KX55382" s="23"/>
      <c r="KY55382" s="23"/>
    </row>
    <row r="55383" spans="36:311" x14ac:dyDescent="0.2">
      <c r="AJ55383" s="23"/>
      <c r="HH55383"/>
      <c r="IW55383" s="36"/>
      <c r="JI55383"/>
      <c r="JJ55383"/>
      <c r="KX55383" s="23"/>
      <c r="KY55383" s="23"/>
    </row>
    <row r="55384" spans="36:311" x14ac:dyDescent="0.2">
      <c r="AJ55384" s="23"/>
      <c r="HH55384"/>
      <c r="IW55384" s="36"/>
      <c r="JI55384"/>
      <c r="JJ55384"/>
      <c r="KX55384" s="23"/>
      <c r="KY55384" s="23"/>
    </row>
    <row r="55385" spans="36:311" x14ac:dyDescent="0.2">
      <c r="AJ55385" s="23"/>
      <c r="HH55385"/>
      <c r="IW55385" s="36"/>
      <c r="JI55385"/>
      <c r="JJ55385"/>
      <c r="KX55385" s="23"/>
      <c r="KY55385" s="23"/>
    </row>
    <row r="55386" spans="36:311" x14ac:dyDescent="0.2">
      <c r="AJ55386" s="23"/>
      <c r="HH55386"/>
      <c r="IW55386" s="36"/>
      <c r="JI55386"/>
      <c r="JJ55386"/>
      <c r="KX55386" s="23"/>
      <c r="KY55386" s="23"/>
    </row>
    <row r="55387" spans="36:311" x14ac:dyDescent="0.2">
      <c r="AJ55387" s="23"/>
      <c r="HH55387"/>
      <c r="IW55387" s="36"/>
      <c r="JI55387"/>
      <c r="JJ55387"/>
      <c r="KX55387" s="23"/>
      <c r="KY55387" s="23"/>
    </row>
    <row r="55388" spans="36:311" x14ac:dyDescent="0.2">
      <c r="AJ55388" s="23"/>
      <c r="HH55388"/>
      <c r="IW55388" s="36"/>
      <c r="JI55388"/>
      <c r="JJ55388"/>
      <c r="KX55388" s="23"/>
      <c r="KY55388" s="23"/>
    </row>
    <row r="55389" spans="36:311" x14ac:dyDescent="0.2">
      <c r="AJ55389" s="23"/>
      <c r="HH55389"/>
      <c r="IW55389" s="36"/>
      <c r="JI55389"/>
      <c r="JJ55389"/>
      <c r="KX55389" s="23"/>
      <c r="KY55389" s="23"/>
    </row>
    <row r="55390" spans="36:311" x14ac:dyDescent="0.2">
      <c r="AJ55390" s="23"/>
      <c r="HH55390"/>
      <c r="IW55390" s="36"/>
      <c r="JI55390"/>
      <c r="JJ55390"/>
      <c r="KX55390" s="23"/>
      <c r="KY55390" s="23"/>
    </row>
    <row r="55391" spans="36:311" x14ac:dyDescent="0.2">
      <c r="AJ55391" s="23"/>
      <c r="HH55391"/>
      <c r="IW55391" s="36"/>
      <c r="JI55391"/>
      <c r="JJ55391"/>
      <c r="KX55391" s="23"/>
      <c r="KY55391" s="23"/>
    </row>
    <row r="55392" spans="36:311" x14ac:dyDescent="0.2">
      <c r="AJ55392" s="23"/>
      <c r="HH55392"/>
      <c r="IW55392" s="36"/>
      <c r="JI55392"/>
      <c r="JJ55392"/>
      <c r="KX55392" s="23"/>
      <c r="KY55392" s="23"/>
    </row>
    <row r="55393" spans="36:311" x14ac:dyDescent="0.2">
      <c r="AJ55393" s="23"/>
      <c r="HH55393"/>
      <c r="IW55393" s="36"/>
      <c r="JI55393"/>
      <c r="JJ55393"/>
      <c r="KX55393" s="23"/>
      <c r="KY55393" s="23"/>
    </row>
    <row r="55394" spans="36:311" x14ac:dyDescent="0.2">
      <c r="AJ55394" s="23"/>
      <c r="HH55394"/>
      <c r="IW55394" s="36"/>
      <c r="JI55394"/>
      <c r="JJ55394"/>
      <c r="KX55394" s="23"/>
      <c r="KY55394" s="23"/>
    </row>
    <row r="55395" spans="36:311" x14ac:dyDescent="0.2">
      <c r="AJ55395" s="23"/>
      <c r="HH55395"/>
      <c r="IW55395" s="36"/>
      <c r="JI55395"/>
      <c r="JJ55395"/>
      <c r="KX55395" s="23"/>
      <c r="KY55395" s="23"/>
    </row>
    <row r="55396" spans="36:311" x14ac:dyDescent="0.2">
      <c r="AJ55396" s="23"/>
      <c r="HH55396"/>
      <c r="IW55396" s="36"/>
      <c r="JI55396"/>
      <c r="JJ55396"/>
      <c r="KX55396" s="23"/>
      <c r="KY55396" s="23"/>
    </row>
    <row r="55397" spans="36:311" x14ac:dyDescent="0.2">
      <c r="AJ55397" s="23"/>
      <c r="HH55397"/>
      <c r="IW55397" s="36"/>
      <c r="JI55397"/>
      <c r="JJ55397"/>
      <c r="KX55397" s="23"/>
      <c r="KY55397" s="23"/>
    </row>
    <row r="55398" spans="36:311" x14ac:dyDescent="0.2">
      <c r="AJ55398" s="23"/>
      <c r="HH55398"/>
      <c r="IW55398" s="36"/>
      <c r="JI55398"/>
      <c r="JJ55398"/>
      <c r="KX55398" s="23"/>
      <c r="KY55398" s="23"/>
    </row>
    <row r="55399" spans="36:311" x14ac:dyDescent="0.2">
      <c r="AJ55399" s="23"/>
      <c r="HH55399"/>
      <c r="IW55399" s="36"/>
      <c r="JI55399"/>
      <c r="JJ55399"/>
      <c r="KX55399" s="23"/>
      <c r="KY55399" s="23"/>
    </row>
    <row r="55400" spans="36:311" x14ac:dyDescent="0.2">
      <c r="AJ55400" s="23"/>
      <c r="HH55400"/>
      <c r="IW55400" s="36"/>
      <c r="JI55400"/>
      <c r="JJ55400"/>
      <c r="KX55400" s="23"/>
      <c r="KY55400" s="23"/>
    </row>
    <row r="55401" spans="36:311" x14ac:dyDescent="0.2">
      <c r="AJ55401" s="23"/>
      <c r="HH55401"/>
      <c r="IW55401" s="36"/>
      <c r="JI55401"/>
      <c r="JJ55401"/>
      <c r="KX55401" s="23"/>
      <c r="KY55401" s="23"/>
    </row>
    <row r="55402" spans="36:311" x14ac:dyDescent="0.2">
      <c r="AJ55402" s="23"/>
      <c r="HH55402"/>
      <c r="IW55402" s="36"/>
      <c r="JI55402"/>
      <c r="JJ55402"/>
      <c r="KX55402" s="23"/>
      <c r="KY55402" s="23"/>
    </row>
    <row r="55403" spans="36:311" x14ac:dyDescent="0.2">
      <c r="AJ55403" s="23"/>
      <c r="HH55403"/>
      <c r="IW55403" s="36"/>
      <c r="JI55403"/>
      <c r="JJ55403"/>
      <c r="KX55403" s="23"/>
      <c r="KY55403" s="23"/>
    </row>
    <row r="55404" spans="36:311" x14ac:dyDescent="0.2">
      <c r="AJ55404" s="23"/>
      <c r="HH55404"/>
      <c r="IW55404" s="36"/>
      <c r="JI55404"/>
      <c r="JJ55404"/>
      <c r="KX55404" s="23"/>
      <c r="KY55404" s="23"/>
    </row>
    <row r="55405" spans="36:311" x14ac:dyDescent="0.2">
      <c r="AJ55405" s="23"/>
      <c r="HH55405"/>
      <c r="IW55405" s="36"/>
      <c r="JI55405"/>
      <c r="JJ55405"/>
      <c r="KX55405" s="23"/>
      <c r="KY55405" s="23"/>
    </row>
    <row r="55406" spans="36:311" x14ac:dyDescent="0.2">
      <c r="AJ55406" s="23"/>
      <c r="HH55406"/>
      <c r="IW55406" s="36"/>
      <c r="JI55406"/>
      <c r="JJ55406"/>
      <c r="KX55406" s="23"/>
      <c r="KY55406" s="23"/>
    </row>
    <row r="55407" spans="36:311" x14ac:dyDescent="0.2">
      <c r="AJ55407" s="23"/>
      <c r="HH55407"/>
      <c r="IW55407" s="36"/>
      <c r="JI55407"/>
      <c r="JJ55407"/>
      <c r="KX55407" s="23"/>
      <c r="KY55407" s="23"/>
    </row>
    <row r="55408" spans="36:311" x14ac:dyDescent="0.2">
      <c r="AJ55408" s="23"/>
      <c r="HH55408"/>
      <c r="IW55408" s="36"/>
      <c r="JI55408"/>
      <c r="JJ55408"/>
      <c r="KX55408" s="23"/>
      <c r="KY55408" s="23"/>
    </row>
    <row r="55409" spans="36:311" x14ac:dyDescent="0.2">
      <c r="AJ55409" s="23"/>
      <c r="HH55409"/>
      <c r="IW55409" s="36"/>
      <c r="JI55409"/>
      <c r="JJ55409"/>
      <c r="KX55409" s="23"/>
      <c r="KY55409" s="23"/>
    </row>
    <row r="55410" spans="36:311" x14ac:dyDescent="0.2">
      <c r="AJ55410" s="23"/>
      <c r="HH55410"/>
      <c r="IW55410" s="36"/>
      <c r="JI55410"/>
      <c r="JJ55410"/>
      <c r="KX55410" s="23"/>
      <c r="KY55410" s="23"/>
    </row>
    <row r="55411" spans="36:311" x14ac:dyDescent="0.2">
      <c r="AJ55411" s="23"/>
      <c r="HH55411"/>
      <c r="IW55411" s="36"/>
      <c r="JI55411"/>
      <c r="JJ55411"/>
      <c r="KX55411" s="23"/>
      <c r="KY55411" s="23"/>
    </row>
    <row r="55412" spans="36:311" x14ac:dyDescent="0.2">
      <c r="AJ55412" s="23"/>
      <c r="HH55412"/>
      <c r="IW55412" s="36"/>
      <c r="JI55412"/>
      <c r="JJ55412"/>
      <c r="KX55412" s="23"/>
      <c r="KY55412" s="23"/>
    </row>
    <row r="55413" spans="36:311" x14ac:dyDescent="0.2">
      <c r="AJ55413" s="23"/>
      <c r="HH55413"/>
      <c r="IW55413" s="36"/>
      <c r="JI55413"/>
      <c r="JJ55413"/>
      <c r="KX55413" s="23"/>
      <c r="KY55413" s="23"/>
    </row>
    <row r="55414" spans="36:311" x14ac:dyDescent="0.2">
      <c r="AJ55414" s="23"/>
      <c r="HH55414"/>
      <c r="IW55414" s="36"/>
      <c r="JI55414"/>
      <c r="JJ55414"/>
      <c r="KX55414" s="23"/>
      <c r="KY55414" s="23"/>
    </row>
    <row r="55415" spans="36:311" x14ac:dyDescent="0.2">
      <c r="AJ55415" s="23"/>
      <c r="HH55415"/>
      <c r="IW55415" s="36"/>
      <c r="JI55415"/>
      <c r="JJ55415"/>
      <c r="KX55415" s="23"/>
      <c r="KY55415" s="23"/>
    </row>
    <row r="55416" spans="36:311" x14ac:dyDescent="0.2">
      <c r="AJ55416" s="23"/>
      <c r="HH55416"/>
      <c r="IW55416" s="36"/>
      <c r="JI55416"/>
      <c r="JJ55416"/>
      <c r="KX55416" s="23"/>
      <c r="KY55416" s="23"/>
    </row>
    <row r="55417" spans="36:311" x14ac:dyDescent="0.2">
      <c r="AJ55417" s="23"/>
      <c r="HH55417"/>
      <c r="IW55417" s="36"/>
      <c r="JI55417"/>
      <c r="JJ55417"/>
      <c r="KX55417" s="23"/>
      <c r="KY55417" s="23"/>
    </row>
    <row r="55418" spans="36:311" x14ac:dyDescent="0.2">
      <c r="AJ55418" s="23"/>
      <c r="HH55418"/>
      <c r="IW55418" s="36"/>
      <c r="JI55418"/>
      <c r="JJ55418"/>
      <c r="KX55418" s="23"/>
      <c r="KY55418" s="23"/>
    </row>
    <row r="55419" spans="36:311" x14ac:dyDescent="0.2">
      <c r="AJ55419" s="23"/>
      <c r="HH55419"/>
      <c r="IW55419" s="36"/>
      <c r="JI55419"/>
      <c r="JJ55419"/>
      <c r="KX55419" s="23"/>
      <c r="KY55419" s="23"/>
    </row>
    <row r="55420" spans="36:311" x14ac:dyDescent="0.2">
      <c r="AJ55420" s="23"/>
      <c r="HH55420"/>
      <c r="IW55420" s="36"/>
      <c r="JI55420"/>
      <c r="JJ55420"/>
      <c r="KX55420" s="23"/>
      <c r="KY55420" s="23"/>
    </row>
    <row r="55421" spans="36:311" x14ac:dyDescent="0.2">
      <c r="AJ55421" s="23"/>
      <c r="HH55421"/>
      <c r="IW55421" s="36"/>
      <c r="JI55421"/>
      <c r="JJ55421"/>
      <c r="KX55421" s="23"/>
      <c r="KY55421" s="23"/>
    </row>
    <row r="55422" spans="36:311" x14ac:dyDescent="0.2">
      <c r="AJ55422" s="23"/>
      <c r="HH55422"/>
      <c r="IW55422" s="36"/>
      <c r="JI55422"/>
      <c r="JJ55422"/>
      <c r="KX55422" s="23"/>
      <c r="KY55422" s="23"/>
    </row>
    <row r="55423" spans="36:311" x14ac:dyDescent="0.2">
      <c r="AJ55423" s="23"/>
      <c r="HH55423"/>
      <c r="IW55423" s="36"/>
      <c r="JI55423"/>
      <c r="JJ55423"/>
      <c r="KX55423" s="23"/>
      <c r="KY55423" s="23"/>
    </row>
    <row r="55424" spans="36:311" x14ac:dyDescent="0.2">
      <c r="AJ55424" s="23"/>
      <c r="HH55424"/>
      <c r="IW55424" s="36"/>
      <c r="JI55424"/>
      <c r="JJ55424"/>
      <c r="KX55424" s="23"/>
      <c r="KY55424" s="23"/>
    </row>
    <row r="55425" spans="36:311" x14ac:dyDescent="0.2">
      <c r="AJ55425" s="23"/>
      <c r="HH55425"/>
      <c r="IW55425" s="36"/>
      <c r="JI55425"/>
      <c r="JJ55425"/>
      <c r="KX55425" s="23"/>
      <c r="KY55425" s="23"/>
    </row>
    <row r="55426" spans="36:311" x14ac:dyDescent="0.2">
      <c r="AJ55426" s="23"/>
      <c r="HH55426"/>
      <c r="IW55426" s="36"/>
      <c r="JI55426"/>
      <c r="JJ55426"/>
      <c r="KX55426" s="23"/>
      <c r="KY55426" s="23"/>
    </row>
    <row r="55427" spans="36:311" x14ac:dyDescent="0.2">
      <c r="AJ55427" s="23"/>
      <c r="HH55427"/>
      <c r="IW55427" s="36"/>
      <c r="JI55427"/>
      <c r="JJ55427"/>
      <c r="KX55427" s="23"/>
      <c r="KY55427" s="23"/>
    </row>
    <row r="55428" spans="36:311" x14ac:dyDescent="0.2">
      <c r="AJ55428" s="23"/>
      <c r="HH55428"/>
      <c r="IW55428" s="36"/>
      <c r="JI55428"/>
      <c r="JJ55428"/>
      <c r="KX55428" s="23"/>
      <c r="KY55428" s="23"/>
    </row>
    <row r="55429" spans="36:311" x14ac:dyDescent="0.2">
      <c r="AJ55429" s="23"/>
      <c r="HH55429"/>
      <c r="IW55429" s="36"/>
      <c r="JI55429"/>
      <c r="JJ55429"/>
      <c r="KX55429" s="23"/>
      <c r="KY55429" s="23"/>
    </row>
    <row r="55430" spans="36:311" x14ac:dyDescent="0.2">
      <c r="AJ55430" s="23"/>
      <c r="HH55430"/>
      <c r="IW55430" s="36"/>
      <c r="JI55430"/>
      <c r="JJ55430"/>
      <c r="KX55430" s="23"/>
      <c r="KY55430" s="23"/>
    </row>
    <row r="55431" spans="36:311" x14ac:dyDescent="0.2">
      <c r="AJ55431" s="23"/>
      <c r="HH55431"/>
      <c r="IW55431" s="36"/>
      <c r="JI55431"/>
      <c r="JJ55431"/>
      <c r="KX55431" s="23"/>
      <c r="KY55431" s="23"/>
    </row>
    <row r="55432" spans="36:311" x14ac:dyDescent="0.2">
      <c r="AJ55432" s="23"/>
      <c r="HH55432"/>
      <c r="IW55432" s="36"/>
      <c r="JI55432"/>
      <c r="JJ55432"/>
      <c r="KX55432" s="23"/>
      <c r="KY55432" s="23"/>
    </row>
    <row r="55433" spans="36:311" x14ac:dyDescent="0.2">
      <c r="AJ55433" s="23"/>
      <c r="HH55433"/>
      <c r="IW55433" s="36"/>
      <c r="JI55433"/>
      <c r="JJ55433"/>
      <c r="KX55433" s="23"/>
      <c r="KY55433" s="23"/>
    </row>
    <row r="55434" spans="36:311" x14ac:dyDescent="0.2">
      <c r="AJ55434" s="23"/>
      <c r="HH55434"/>
      <c r="IW55434" s="36"/>
      <c r="JI55434"/>
      <c r="JJ55434"/>
      <c r="KX55434" s="23"/>
      <c r="KY55434" s="23"/>
    </row>
    <row r="55435" spans="36:311" x14ac:dyDescent="0.2">
      <c r="AJ55435" s="23"/>
      <c r="HH55435"/>
      <c r="IW55435" s="36"/>
      <c r="JI55435"/>
      <c r="JJ55435"/>
      <c r="KX55435" s="23"/>
      <c r="KY55435" s="23"/>
    </row>
    <row r="55436" spans="36:311" x14ac:dyDescent="0.2">
      <c r="AJ55436" s="23"/>
      <c r="HH55436"/>
      <c r="IW55436" s="36"/>
      <c r="JI55436"/>
      <c r="JJ55436"/>
      <c r="KX55436" s="23"/>
      <c r="KY55436" s="23"/>
    </row>
    <row r="55437" spans="36:311" x14ac:dyDescent="0.2">
      <c r="AJ55437" s="23"/>
      <c r="HH55437"/>
      <c r="IW55437" s="36"/>
      <c r="JI55437"/>
      <c r="JJ55437"/>
      <c r="KX55437" s="23"/>
      <c r="KY55437" s="23"/>
    </row>
    <row r="55438" spans="36:311" x14ac:dyDescent="0.2">
      <c r="AJ55438" s="23"/>
      <c r="HH55438"/>
      <c r="IW55438" s="36"/>
      <c r="JI55438"/>
      <c r="JJ55438"/>
      <c r="KX55438" s="23"/>
      <c r="KY55438" s="23"/>
    </row>
    <row r="55439" spans="36:311" x14ac:dyDescent="0.2">
      <c r="AJ55439" s="23"/>
      <c r="HH55439"/>
      <c r="IW55439" s="36"/>
      <c r="JI55439"/>
      <c r="JJ55439"/>
      <c r="KX55439" s="23"/>
      <c r="KY55439" s="23"/>
    </row>
    <row r="55440" spans="36:311" x14ac:dyDescent="0.2">
      <c r="AJ55440" s="23"/>
      <c r="HH55440"/>
      <c r="IW55440" s="36"/>
      <c r="JI55440"/>
      <c r="JJ55440"/>
      <c r="KX55440" s="23"/>
      <c r="KY55440" s="23"/>
    </row>
    <row r="55441" spans="36:311" x14ac:dyDescent="0.2">
      <c r="AJ55441" s="23"/>
      <c r="HH55441"/>
      <c r="IW55441" s="36"/>
      <c r="JI55441"/>
      <c r="JJ55441"/>
      <c r="KX55441" s="23"/>
      <c r="KY55441" s="23"/>
    </row>
    <row r="55442" spans="36:311" x14ac:dyDescent="0.2">
      <c r="AJ55442" s="23"/>
      <c r="HH55442"/>
      <c r="IW55442" s="36"/>
      <c r="JI55442"/>
      <c r="JJ55442"/>
      <c r="KX55442" s="23"/>
      <c r="KY55442" s="23"/>
    </row>
    <row r="55443" spans="36:311" x14ac:dyDescent="0.2">
      <c r="AJ55443" s="23"/>
      <c r="HH55443"/>
      <c r="IW55443" s="36"/>
      <c r="JI55443"/>
      <c r="JJ55443"/>
      <c r="KX55443" s="23"/>
      <c r="KY55443" s="23"/>
    </row>
    <row r="55444" spans="36:311" x14ac:dyDescent="0.2">
      <c r="AJ55444" s="23"/>
      <c r="HH55444"/>
      <c r="IW55444" s="36"/>
      <c r="JI55444"/>
      <c r="JJ55444"/>
      <c r="KX55444" s="23"/>
      <c r="KY55444" s="23"/>
    </row>
    <row r="55445" spans="36:311" x14ac:dyDescent="0.2">
      <c r="AJ55445" s="23"/>
      <c r="HH55445"/>
      <c r="IW55445" s="36"/>
      <c r="JI55445"/>
      <c r="JJ55445"/>
      <c r="KX55445" s="23"/>
      <c r="KY55445" s="23"/>
    </row>
    <row r="55446" spans="36:311" x14ac:dyDescent="0.2">
      <c r="AJ55446" s="23"/>
      <c r="HH55446"/>
      <c r="IW55446" s="36"/>
      <c r="JI55446"/>
      <c r="JJ55446"/>
      <c r="KX55446" s="23"/>
      <c r="KY55446" s="23"/>
    </row>
    <row r="55447" spans="36:311" x14ac:dyDescent="0.2">
      <c r="AJ55447" s="23"/>
      <c r="HH55447"/>
      <c r="IW55447" s="36"/>
      <c r="JI55447"/>
      <c r="JJ55447"/>
      <c r="KX55447" s="23"/>
      <c r="KY55447" s="23"/>
    </row>
    <row r="55448" spans="36:311" x14ac:dyDescent="0.2">
      <c r="AJ55448" s="23"/>
      <c r="HH55448"/>
      <c r="IW55448" s="36"/>
      <c r="JI55448"/>
      <c r="JJ55448"/>
      <c r="KX55448" s="23"/>
      <c r="KY55448" s="23"/>
    </row>
    <row r="55449" spans="36:311" x14ac:dyDescent="0.2">
      <c r="AJ55449" s="23"/>
      <c r="HH55449"/>
      <c r="IW55449" s="36"/>
      <c r="JI55449"/>
      <c r="JJ55449"/>
      <c r="KX55449" s="23"/>
      <c r="KY55449" s="23"/>
    </row>
    <row r="55450" spans="36:311" x14ac:dyDescent="0.2">
      <c r="AJ55450" s="23"/>
      <c r="HH55450"/>
      <c r="IW55450" s="36"/>
      <c r="JI55450"/>
      <c r="JJ55450"/>
      <c r="KX55450" s="23"/>
      <c r="KY55450" s="23"/>
    </row>
    <row r="55451" spans="36:311" x14ac:dyDescent="0.2">
      <c r="AJ55451" s="23"/>
      <c r="HH55451"/>
      <c r="IW55451" s="36"/>
      <c r="JI55451"/>
      <c r="JJ55451"/>
      <c r="KX55451" s="23"/>
      <c r="KY55451" s="23"/>
    </row>
    <row r="55452" spans="36:311" x14ac:dyDescent="0.2">
      <c r="AJ55452" s="23"/>
      <c r="HH55452"/>
      <c r="IW55452" s="36"/>
      <c r="JI55452"/>
      <c r="JJ55452"/>
      <c r="KX55452" s="23"/>
      <c r="KY55452" s="23"/>
    </row>
    <row r="55453" spans="36:311" x14ac:dyDescent="0.2">
      <c r="AJ55453" s="23"/>
      <c r="HH55453"/>
      <c r="IW55453" s="36"/>
      <c r="JI55453"/>
      <c r="JJ55453"/>
      <c r="KX55453" s="23"/>
      <c r="KY55453" s="23"/>
    </row>
    <row r="55454" spans="36:311" x14ac:dyDescent="0.2">
      <c r="AJ55454" s="23"/>
      <c r="HH55454"/>
      <c r="IW55454" s="36"/>
      <c r="JI55454"/>
      <c r="JJ55454"/>
      <c r="KX55454" s="23"/>
      <c r="KY55454" s="23"/>
    </row>
    <row r="55455" spans="36:311" x14ac:dyDescent="0.2">
      <c r="AJ55455" s="23"/>
      <c r="HH55455"/>
      <c r="IW55455" s="36"/>
      <c r="JI55455"/>
      <c r="JJ55455"/>
      <c r="KX55455" s="23"/>
      <c r="KY55455" s="23"/>
    </row>
    <row r="55456" spans="36:311" x14ac:dyDescent="0.2">
      <c r="AJ55456" s="23"/>
      <c r="HH55456"/>
      <c r="IW55456" s="36"/>
      <c r="JI55456"/>
      <c r="JJ55456"/>
      <c r="KX55456" s="23"/>
      <c r="KY55456" s="23"/>
    </row>
    <row r="55457" spans="36:311" x14ac:dyDescent="0.2">
      <c r="AJ55457" s="23"/>
      <c r="HH55457"/>
      <c r="IW55457" s="36"/>
      <c r="JI55457"/>
      <c r="JJ55457"/>
      <c r="KX55457" s="23"/>
      <c r="KY55457" s="23"/>
    </row>
    <row r="55458" spans="36:311" x14ac:dyDescent="0.2">
      <c r="AJ55458" s="23"/>
      <c r="HH55458"/>
      <c r="IW55458" s="36"/>
      <c r="JI55458"/>
      <c r="JJ55458"/>
      <c r="KX55458" s="23"/>
      <c r="KY55458" s="23"/>
    </row>
    <row r="55459" spans="36:311" x14ac:dyDescent="0.2">
      <c r="AJ55459" s="23"/>
      <c r="HH55459"/>
      <c r="IW55459" s="36"/>
      <c r="JI55459"/>
      <c r="JJ55459"/>
      <c r="KX55459" s="23"/>
      <c r="KY55459" s="23"/>
    </row>
    <row r="55460" spans="36:311" x14ac:dyDescent="0.2">
      <c r="AJ55460" s="23"/>
      <c r="HH55460"/>
      <c r="IW55460" s="36"/>
      <c r="JI55460"/>
      <c r="JJ55460"/>
      <c r="KX55460" s="23"/>
      <c r="KY55460" s="23"/>
    </row>
    <row r="55461" spans="36:311" x14ac:dyDescent="0.2">
      <c r="AJ55461" s="23"/>
      <c r="HH55461"/>
      <c r="IW55461" s="36"/>
      <c r="JI55461"/>
      <c r="JJ55461"/>
      <c r="KX55461" s="23"/>
      <c r="KY55461" s="23"/>
    </row>
    <row r="55462" spans="36:311" x14ac:dyDescent="0.2">
      <c r="AJ55462" s="23"/>
      <c r="HH55462"/>
      <c r="IW55462" s="36"/>
      <c r="JI55462"/>
      <c r="JJ55462"/>
      <c r="KX55462" s="23"/>
      <c r="KY55462" s="23"/>
    </row>
    <row r="55463" spans="36:311" x14ac:dyDescent="0.2">
      <c r="AJ55463" s="23"/>
      <c r="HH55463"/>
      <c r="IW55463" s="36"/>
      <c r="JI55463"/>
      <c r="JJ55463"/>
      <c r="KX55463" s="23"/>
      <c r="KY55463" s="23"/>
    </row>
    <row r="55464" spans="36:311" x14ac:dyDescent="0.2">
      <c r="AJ55464" s="23"/>
      <c r="HH55464"/>
      <c r="IW55464" s="36"/>
      <c r="JI55464"/>
      <c r="JJ55464"/>
      <c r="KX55464" s="23"/>
      <c r="KY55464" s="23"/>
    </row>
    <row r="55465" spans="36:311" x14ac:dyDescent="0.2">
      <c r="AJ55465" s="23"/>
      <c r="HH55465"/>
      <c r="IW55465" s="36"/>
      <c r="JI55465"/>
      <c r="JJ55465"/>
      <c r="KX55465" s="23"/>
      <c r="KY55465" s="23"/>
    </row>
    <row r="55466" spans="36:311" x14ac:dyDescent="0.2">
      <c r="AJ55466" s="23"/>
      <c r="HH55466"/>
      <c r="IW55466" s="36"/>
      <c r="JI55466"/>
      <c r="JJ55466"/>
      <c r="KX55466" s="23"/>
      <c r="KY55466" s="23"/>
    </row>
    <row r="55467" spans="36:311" x14ac:dyDescent="0.2">
      <c r="AJ55467" s="23"/>
      <c r="HH55467"/>
      <c r="IW55467" s="36"/>
      <c r="JI55467"/>
      <c r="JJ55467"/>
      <c r="KX55467" s="23"/>
      <c r="KY55467" s="23"/>
    </row>
    <row r="55468" spans="36:311" x14ac:dyDescent="0.2">
      <c r="AJ55468" s="23"/>
      <c r="HH55468"/>
      <c r="IW55468" s="36"/>
      <c r="JI55468"/>
      <c r="JJ55468"/>
      <c r="KX55468" s="23"/>
      <c r="KY55468" s="23"/>
    </row>
    <row r="55469" spans="36:311" x14ac:dyDescent="0.2">
      <c r="AJ55469" s="23"/>
      <c r="HH55469"/>
      <c r="IW55469" s="36"/>
      <c r="JI55469"/>
      <c r="JJ55469"/>
      <c r="KX55469" s="23"/>
      <c r="KY55469" s="23"/>
    </row>
    <row r="55470" spans="36:311" x14ac:dyDescent="0.2">
      <c r="AJ55470" s="23"/>
      <c r="HH55470"/>
      <c r="IW55470" s="36"/>
      <c r="JI55470"/>
      <c r="JJ55470"/>
      <c r="KX55470" s="23"/>
      <c r="KY55470" s="23"/>
    </row>
    <row r="55471" spans="36:311" x14ac:dyDescent="0.2">
      <c r="AJ55471" s="23"/>
      <c r="HH55471"/>
      <c r="IW55471" s="36"/>
      <c r="JI55471"/>
      <c r="JJ55471"/>
      <c r="KX55471" s="23"/>
      <c r="KY55471" s="23"/>
    </row>
    <row r="55472" spans="36:311" x14ac:dyDescent="0.2">
      <c r="AJ55472" s="23"/>
      <c r="HH55472"/>
      <c r="IW55472" s="36"/>
      <c r="JI55472"/>
      <c r="JJ55472"/>
      <c r="KX55472" s="23"/>
      <c r="KY55472" s="23"/>
    </row>
    <row r="55473" spans="36:311" x14ac:dyDescent="0.2">
      <c r="AJ55473" s="23"/>
      <c r="HH55473"/>
      <c r="IW55473" s="36"/>
      <c r="JI55473"/>
      <c r="JJ55473"/>
      <c r="KX55473" s="23"/>
      <c r="KY55473" s="23"/>
    </row>
    <row r="55474" spans="36:311" x14ac:dyDescent="0.2">
      <c r="AJ55474" s="23"/>
      <c r="HH55474"/>
      <c r="IW55474" s="36"/>
      <c r="JI55474"/>
      <c r="JJ55474"/>
      <c r="KX55474" s="23"/>
      <c r="KY55474" s="23"/>
    </row>
    <row r="55475" spans="36:311" x14ac:dyDescent="0.2">
      <c r="AJ55475" s="23"/>
      <c r="HH55475"/>
      <c r="IW55475" s="36"/>
      <c r="JI55475"/>
      <c r="JJ55475"/>
      <c r="KX55475" s="23"/>
      <c r="KY55475" s="23"/>
    </row>
    <row r="55476" spans="36:311" x14ac:dyDescent="0.2">
      <c r="AJ55476" s="23"/>
      <c r="HH55476"/>
      <c r="IW55476" s="36"/>
      <c r="JI55476"/>
      <c r="JJ55476"/>
      <c r="KX55476" s="23"/>
      <c r="KY55476" s="23"/>
    </row>
    <row r="55477" spans="36:311" x14ac:dyDescent="0.2">
      <c r="AJ55477" s="23"/>
      <c r="HH55477"/>
      <c r="IW55477" s="36"/>
      <c r="JI55477"/>
      <c r="JJ55477"/>
      <c r="KX55477" s="23"/>
      <c r="KY55477" s="23"/>
    </row>
    <row r="55478" spans="36:311" x14ac:dyDescent="0.2">
      <c r="AJ55478" s="23"/>
      <c r="HH55478"/>
      <c r="IW55478" s="36"/>
      <c r="JI55478"/>
      <c r="JJ55478"/>
      <c r="KX55478" s="23"/>
      <c r="KY55478" s="23"/>
    </row>
    <row r="55479" spans="36:311" x14ac:dyDescent="0.2">
      <c r="AJ55479" s="23"/>
      <c r="HH55479"/>
      <c r="IW55479" s="36"/>
      <c r="JI55479"/>
      <c r="JJ55479"/>
      <c r="KX55479" s="23"/>
      <c r="KY55479" s="23"/>
    </row>
    <row r="55480" spans="36:311" x14ac:dyDescent="0.2">
      <c r="AJ55480" s="23"/>
      <c r="HH55480"/>
      <c r="IW55480" s="36"/>
      <c r="JI55480"/>
      <c r="JJ55480"/>
      <c r="KX55480" s="23"/>
      <c r="KY55480" s="23"/>
    </row>
    <row r="55481" spans="36:311" x14ac:dyDescent="0.2">
      <c r="AJ55481" s="23"/>
      <c r="HH55481"/>
      <c r="IW55481" s="36"/>
      <c r="JI55481"/>
      <c r="JJ55481"/>
      <c r="KX55481" s="23"/>
      <c r="KY55481" s="23"/>
    </row>
    <row r="55482" spans="36:311" x14ac:dyDescent="0.2">
      <c r="AJ55482" s="23"/>
      <c r="HH55482"/>
      <c r="IW55482" s="36"/>
      <c r="JI55482"/>
      <c r="JJ55482"/>
      <c r="KX55482" s="23"/>
      <c r="KY55482" s="23"/>
    </row>
    <row r="55483" spans="36:311" x14ac:dyDescent="0.2">
      <c r="AJ55483" s="23"/>
      <c r="HH55483"/>
      <c r="IW55483" s="36"/>
      <c r="JI55483"/>
      <c r="JJ55483"/>
      <c r="KX55483" s="23"/>
      <c r="KY55483" s="23"/>
    </row>
    <row r="55484" spans="36:311" x14ac:dyDescent="0.2">
      <c r="AJ55484" s="23"/>
      <c r="HH55484"/>
      <c r="IW55484" s="36"/>
      <c r="JI55484"/>
      <c r="JJ55484"/>
      <c r="KX55484" s="23"/>
      <c r="KY55484" s="23"/>
    </row>
    <row r="55485" spans="36:311" x14ac:dyDescent="0.2">
      <c r="AJ55485" s="23"/>
      <c r="HH55485"/>
      <c r="IW55485" s="36"/>
      <c r="JI55485"/>
      <c r="JJ55485"/>
      <c r="KX55485" s="23"/>
      <c r="KY55485" s="23"/>
    </row>
    <row r="55486" spans="36:311" x14ac:dyDescent="0.2">
      <c r="AJ55486" s="23"/>
      <c r="HH55486"/>
      <c r="IW55486" s="36"/>
      <c r="JI55486"/>
      <c r="JJ55486"/>
      <c r="KX55486" s="23"/>
      <c r="KY55486" s="23"/>
    </row>
    <row r="55487" spans="36:311" x14ac:dyDescent="0.2">
      <c r="AJ55487" s="23"/>
      <c r="HH55487"/>
      <c r="IW55487" s="36"/>
      <c r="JI55487"/>
      <c r="JJ55487"/>
      <c r="KX55487" s="23"/>
      <c r="KY55487" s="23"/>
    </row>
    <row r="55488" spans="36:311" x14ac:dyDescent="0.2">
      <c r="AJ55488" s="23"/>
      <c r="HH55488"/>
      <c r="IW55488" s="36"/>
      <c r="JI55488"/>
      <c r="JJ55488"/>
      <c r="KX55488" s="23"/>
      <c r="KY55488" s="23"/>
    </row>
    <row r="55489" spans="36:311" x14ac:dyDescent="0.2">
      <c r="AJ55489" s="23"/>
      <c r="HH55489"/>
      <c r="IW55489" s="36"/>
      <c r="JI55489"/>
      <c r="JJ55489"/>
      <c r="KX55489" s="23"/>
      <c r="KY55489" s="23"/>
    </row>
    <row r="55490" spans="36:311" x14ac:dyDescent="0.2">
      <c r="AJ55490" s="23"/>
      <c r="HH55490"/>
      <c r="IW55490" s="36"/>
      <c r="JI55490"/>
      <c r="JJ55490"/>
      <c r="KX55490" s="23"/>
      <c r="KY55490" s="23"/>
    </row>
    <row r="55491" spans="36:311" x14ac:dyDescent="0.2">
      <c r="AJ55491" s="23"/>
      <c r="HH55491"/>
      <c r="IW55491" s="36"/>
      <c r="JI55491"/>
      <c r="JJ55491"/>
      <c r="KX55491" s="23"/>
      <c r="KY55491" s="23"/>
    </row>
    <row r="55492" spans="36:311" x14ac:dyDescent="0.2">
      <c r="AJ55492" s="23"/>
      <c r="HH55492"/>
      <c r="IW55492" s="36"/>
      <c r="JI55492"/>
      <c r="JJ55492"/>
      <c r="KX55492" s="23"/>
      <c r="KY55492" s="23"/>
    </row>
    <row r="55493" spans="36:311" x14ac:dyDescent="0.2">
      <c r="AJ55493" s="23"/>
      <c r="HH55493"/>
      <c r="IW55493" s="36"/>
      <c r="JI55493"/>
      <c r="JJ55493"/>
      <c r="KX55493" s="23"/>
      <c r="KY55493" s="23"/>
    </row>
    <row r="55494" spans="36:311" x14ac:dyDescent="0.2">
      <c r="AJ55494" s="23"/>
      <c r="HH55494"/>
      <c r="IW55494" s="36"/>
      <c r="JI55494"/>
      <c r="JJ55494"/>
      <c r="KX55494" s="23"/>
      <c r="KY55494" s="23"/>
    </row>
    <row r="55495" spans="36:311" x14ac:dyDescent="0.2">
      <c r="AJ55495" s="23"/>
      <c r="HH55495"/>
      <c r="IW55495" s="36"/>
      <c r="JI55495"/>
      <c r="JJ55495"/>
      <c r="KX55495" s="23"/>
      <c r="KY55495" s="23"/>
    </row>
    <row r="55496" spans="36:311" x14ac:dyDescent="0.2">
      <c r="AJ55496" s="23"/>
      <c r="HH55496"/>
      <c r="IW55496" s="36"/>
      <c r="JI55496"/>
      <c r="JJ55496"/>
      <c r="KX55496" s="23"/>
      <c r="KY55496" s="23"/>
    </row>
    <row r="55497" spans="36:311" x14ac:dyDescent="0.2">
      <c r="AJ55497" s="23"/>
      <c r="HH55497"/>
      <c r="IW55497" s="36"/>
      <c r="JI55497"/>
      <c r="JJ55497"/>
      <c r="KX55497" s="23"/>
      <c r="KY55497" s="23"/>
    </row>
    <row r="55498" spans="36:311" x14ac:dyDescent="0.2">
      <c r="AJ55498" s="23"/>
      <c r="HH55498"/>
      <c r="IW55498" s="36"/>
      <c r="JI55498"/>
      <c r="JJ55498"/>
      <c r="KX55498" s="23"/>
      <c r="KY55498" s="23"/>
    </row>
    <row r="55499" spans="36:311" x14ac:dyDescent="0.2">
      <c r="AJ55499" s="23"/>
      <c r="HH55499"/>
      <c r="IW55499" s="36"/>
      <c r="JI55499"/>
      <c r="JJ55499"/>
      <c r="KX55499" s="23"/>
      <c r="KY55499" s="23"/>
    </row>
    <row r="55500" spans="36:311" x14ac:dyDescent="0.2">
      <c r="AJ55500" s="23"/>
      <c r="HH55500"/>
      <c r="IW55500" s="36"/>
      <c r="JI55500"/>
      <c r="JJ55500"/>
      <c r="KX55500" s="23"/>
      <c r="KY55500" s="23"/>
    </row>
    <row r="55501" spans="36:311" x14ac:dyDescent="0.2">
      <c r="AJ55501" s="23"/>
      <c r="HH55501"/>
      <c r="IW55501" s="36"/>
      <c r="JI55501"/>
      <c r="JJ55501"/>
      <c r="KX55501" s="23"/>
      <c r="KY55501" s="23"/>
    </row>
    <row r="55502" spans="36:311" x14ac:dyDescent="0.2">
      <c r="AJ55502" s="23"/>
      <c r="HH55502"/>
      <c r="IW55502" s="36"/>
      <c r="JI55502"/>
      <c r="JJ55502"/>
      <c r="KX55502" s="23"/>
      <c r="KY55502" s="23"/>
    </row>
    <row r="55503" spans="36:311" x14ac:dyDescent="0.2">
      <c r="AJ55503" s="23"/>
      <c r="HH55503"/>
      <c r="IW55503" s="36"/>
      <c r="JI55503"/>
      <c r="JJ55503"/>
      <c r="KX55503" s="23"/>
      <c r="KY55503" s="23"/>
    </row>
    <row r="55504" spans="36:311" x14ac:dyDescent="0.2">
      <c r="AJ55504" s="23"/>
      <c r="HH55504"/>
      <c r="IW55504" s="36"/>
      <c r="JI55504"/>
      <c r="JJ55504"/>
      <c r="KX55504" s="23"/>
      <c r="KY55504" s="23"/>
    </row>
    <row r="55505" spans="36:311" x14ac:dyDescent="0.2">
      <c r="AJ55505" s="23"/>
      <c r="HH55505"/>
      <c r="IW55505" s="36"/>
      <c r="JI55505"/>
      <c r="JJ55505"/>
      <c r="KX55505" s="23"/>
      <c r="KY55505" s="23"/>
    </row>
    <row r="55506" spans="36:311" x14ac:dyDescent="0.2">
      <c r="AJ55506" s="23"/>
      <c r="HH55506"/>
      <c r="IW55506" s="36"/>
      <c r="JI55506"/>
      <c r="JJ55506"/>
      <c r="KX55506" s="23"/>
      <c r="KY55506" s="23"/>
    </row>
    <row r="55507" spans="36:311" x14ac:dyDescent="0.2">
      <c r="AJ55507" s="23"/>
      <c r="HH55507"/>
      <c r="IW55507" s="36"/>
      <c r="JI55507"/>
      <c r="JJ55507"/>
      <c r="KX55507" s="23"/>
      <c r="KY55507" s="23"/>
    </row>
    <row r="55508" spans="36:311" x14ac:dyDescent="0.2">
      <c r="AJ55508" s="23"/>
      <c r="HH55508"/>
      <c r="IW55508" s="36"/>
      <c r="JI55508"/>
      <c r="JJ55508"/>
      <c r="KX55508" s="23"/>
      <c r="KY55508" s="23"/>
    </row>
    <row r="55509" spans="36:311" x14ac:dyDescent="0.2">
      <c r="AJ55509" s="23"/>
      <c r="HH55509"/>
      <c r="IW55509" s="36"/>
      <c r="JI55509"/>
      <c r="JJ55509"/>
      <c r="KX55509" s="23"/>
      <c r="KY55509" s="23"/>
    </row>
    <row r="55510" spans="36:311" x14ac:dyDescent="0.2">
      <c r="AJ55510" s="23"/>
      <c r="HH55510"/>
      <c r="IW55510" s="36"/>
      <c r="JI55510"/>
      <c r="JJ55510"/>
      <c r="KX55510" s="23"/>
      <c r="KY55510" s="23"/>
    </row>
    <row r="55511" spans="36:311" x14ac:dyDescent="0.2">
      <c r="AJ55511" s="23"/>
      <c r="HH55511"/>
      <c r="IW55511" s="36"/>
      <c r="JI55511"/>
      <c r="JJ55511"/>
      <c r="KX55511" s="23"/>
      <c r="KY55511" s="23"/>
    </row>
    <row r="55512" spans="36:311" x14ac:dyDescent="0.2">
      <c r="AJ55512" s="23"/>
      <c r="HH55512"/>
      <c r="IW55512" s="36"/>
      <c r="JI55512"/>
      <c r="JJ55512"/>
      <c r="KX55512" s="23"/>
      <c r="KY55512" s="23"/>
    </row>
    <row r="55513" spans="36:311" x14ac:dyDescent="0.2">
      <c r="AJ55513" s="23"/>
      <c r="HH55513"/>
      <c r="IW55513" s="36"/>
      <c r="JI55513"/>
      <c r="JJ55513"/>
      <c r="KX55513" s="23"/>
      <c r="KY55513" s="23"/>
    </row>
    <row r="55514" spans="36:311" x14ac:dyDescent="0.2">
      <c r="AJ55514" s="23"/>
      <c r="HH55514"/>
      <c r="IW55514" s="36"/>
      <c r="JI55514"/>
      <c r="JJ55514"/>
      <c r="KX55514" s="23"/>
      <c r="KY55514" s="23"/>
    </row>
    <row r="55515" spans="36:311" x14ac:dyDescent="0.2">
      <c r="AJ55515" s="23"/>
      <c r="HH55515"/>
      <c r="IW55515" s="36"/>
      <c r="JI55515"/>
      <c r="JJ55515"/>
      <c r="KX55515" s="23"/>
      <c r="KY55515" s="23"/>
    </row>
    <row r="55516" spans="36:311" x14ac:dyDescent="0.2">
      <c r="AJ55516" s="23"/>
      <c r="HH55516"/>
      <c r="IW55516" s="36"/>
      <c r="JI55516"/>
      <c r="JJ55516"/>
      <c r="KX55516" s="23"/>
      <c r="KY55516" s="23"/>
    </row>
    <row r="55517" spans="36:311" x14ac:dyDescent="0.2">
      <c r="AJ55517" s="23"/>
      <c r="HH55517"/>
      <c r="IW55517" s="36"/>
      <c r="JI55517"/>
      <c r="JJ55517"/>
      <c r="KX55517" s="23"/>
      <c r="KY55517" s="23"/>
    </row>
    <row r="55518" spans="36:311" x14ac:dyDescent="0.2">
      <c r="AJ55518" s="23"/>
      <c r="HH55518"/>
      <c r="IW55518" s="36"/>
      <c r="JI55518"/>
      <c r="JJ55518"/>
      <c r="KX55518" s="23"/>
      <c r="KY55518" s="23"/>
    </row>
    <row r="55519" spans="36:311" x14ac:dyDescent="0.2">
      <c r="AJ55519" s="23"/>
      <c r="HH55519"/>
      <c r="IW55519" s="36"/>
      <c r="JI55519"/>
      <c r="JJ55519"/>
      <c r="KX55519" s="23"/>
      <c r="KY55519" s="23"/>
    </row>
    <row r="55520" spans="36:311" x14ac:dyDescent="0.2">
      <c r="AJ55520" s="23"/>
      <c r="HH55520"/>
      <c r="IW55520" s="36"/>
      <c r="JI55520"/>
      <c r="JJ55520"/>
      <c r="KX55520" s="23"/>
      <c r="KY55520" s="23"/>
    </row>
    <row r="55521" spans="36:311" x14ac:dyDescent="0.2">
      <c r="AJ55521" s="23"/>
      <c r="HH55521"/>
      <c r="IW55521" s="36"/>
      <c r="JI55521"/>
      <c r="JJ55521"/>
      <c r="KX55521" s="23"/>
      <c r="KY55521" s="23"/>
    </row>
    <row r="55522" spans="36:311" x14ac:dyDescent="0.2">
      <c r="AJ55522" s="23"/>
      <c r="HH55522"/>
      <c r="IW55522" s="36"/>
      <c r="JI55522"/>
      <c r="JJ55522"/>
      <c r="KX55522" s="23"/>
      <c r="KY55522" s="23"/>
    </row>
    <row r="55523" spans="36:311" x14ac:dyDescent="0.2">
      <c r="AJ55523" s="23"/>
      <c r="HH55523"/>
      <c r="IW55523" s="36"/>
      <c r="JI55523"/>
      <c r="JJ55523"/>
      <c r="KX55523" s="23"/>
      <c r="KY55523" s="23"/>
    </row>
    <row r="55524" spans="36:311" x14ac:dyDescent="0.2">
      <c r="AJ55524" s="23"/>
      <c r="HH55524"/>
      <c r="IW55524" s="36"/>
      <c r="JI55524"/>
      <c r="JJ55524"/>
      <c r="KX55524" s="23"/>
      <c r="KY55524" s="23"/>
    </row>
    <row r="55525" spans="36:311" x14ac:dyDescent="0.2">
      <c r="AJ55525" s="23"/>
      <c r="HH55525"/>
      <c r="IW55525" s="36"/>
      <c r="JI55525"/>
      <c r="JJ55525"/>
      <c r="KX55525" s="23"/>
      <c r="KY55525" s="23"/>
    </row>
    <row r="55526" spans="36:311" x14ac:dyDescent="0.2">
      <c r="AJ55526" s="23"/>
      <c r="HH55526"/>
      <c r="IW55526" s="36"/>
      <c r="JI55526"/>
      <c r="JJ55526"/>
      <c r="KX55526" s="23"/>
      <c r="KY55526" s="23"/>
    </row>
    <row r="55527" spans="36:311" x14ac:dyDescent="0.2">
      <c r="AJ55527" s="23"/>
      <c r="HH55527"/>
      <c r="IW55527" s="36"/>
      <c r="JI55527"/>
      <c r="JJ55527"/>
      <c r="KX55527" s="23"/>
      <c r="KY55527" s="23"/>
    </row>
    <row r="55528" spans="36:311" x14ac:dyDescent="0.2">
      <c r="AJ55528" s="23"/>
      <c r="HH55528"/>
      <c r="IW55528" s="36"/>
      <c r="JI55528"/>
      <c r="JJ55528"/>
      <c r="KX55528" s="23"/>
      <c r="KY55528" s="23"/>
    </row>
    <row r="55529" spans="36:311" x14ac:dyDescent="0.2">
      <c r="AJ55529" s="23"/>
      <c r="HH55529"/>
      <c r="IW55529" s="36"/>
      <c r="JI55529"/>
      <c r="JJ55529"/>
      <c r="KX55529" s="23"/>
      <c r="KY55529" s="23"/>
    </row>
    <row r="55530" spans="36:311" x14ac:dyDescent="0.2">
      <c r="AJ55530" s="23"/>
      <c r="HH55530"/>
      <c r="IW55530" s="36"/>
      <c r="JI55530"/>
      <c r="JJ55530"/>
      <c r="KX55530" s="23"/>
      <c r="KY55530" s="23"/>
    </row>
    <row r="55531" spans="36:311" x14ac:dyDescent="0.2">
      <c r="AJ55531" s="23"/>
      <c r="HH55531"/>
      <c r="IW55531" s="36"/>
      <c r="JI55531"/>
      <c r="JJ55531"/>
      <c r="KX55531" s="23"/>
      <c r="KY55531" s="23"/>
    </row>
    <row r="55532" spans="36:311" x14ac:dyDescent="0.2">
      <c r="AJ55532" s="23"/>
      <c r="HH55532"/>
      <c r="IW55532" s="36"/>
      <c r="JI55532"/>
      <c r="JJ55532"/>
      <c r="KX55532" s="23"/>
      <c r="KY55532" s="23"/>
    </row>
    <row r="55533" spans="36:311" x14ac:dyDescent="0.2">
      <c r="AJ55533" s="23"/>
      <c r="HH55533"/>
      <c r="IW55533" s="36"/>
      <c r="JI55533"/>
      <c r="JJ55533"/>
      <c r="KX55533" s="23"/>
      <c r="KY55533" s="23"/>
    </row>
    <row r="55534" spans="36:311" x14ac:dyDescent="0.2">
      <c r="AJ55534" s="23"/>
      <c r="HH55534"/>
      <c r="IW55534" s="36"/>
      <c r="JI55534"/>
      <c r="JJ55534"/>
      <c r="KX55534" s="23"/>
      <c r="KY55534" s="23"/>
    </row>
    <row r="55535" spans="36:311" x14ac:dyDescent="0.2">
      <c r="AJ55535" s="23"/>
      <c r="HH55535"/>
      <c r="IW55535" s="36"/>
      <c r="JI55535"/>
      <c r="JJ55535"/>
      <c r="KX55535" s="23"/>
      <c r="KY55535" s="23"/>
    </row>
    <row r="55536" spans="36:311" x14ac:dyDescent="0.2">
      <c r="AJ55536" s="23"/>
      <c r="HH55536"/>
      <c r="IW55536" s="36"/>
      <c r="JI55536"/>
      <c r="JJ55536"/>
      <c r="KX55536" s="23"/>
      <c r="KY55536" s="23"/>
    </row>
    <row r="55537" spans="36:311" x14ac:dyDescent="0.2">
      <c r="AJ55537" s="23"/>
      <c r="HH55537"/>
      <c r="IW55537" s="36"/>
      <c r="JI55537"/>
      <c r="JJ55537"/>
      <c r="KX55537" s="23"/>
      <c r="KY55537" s="23"/>
    </row>
    <row r="55538" spans="36:311" x14ac:dyDescent="0.2">
      <c r="AJ55538" s="23"/>
      <c r="HH55538"/>
      <c r="IW55538" s="36"/>
      <c r="JI55538"/>
      <c r="JJ55538"/>
      <c r="KX55538" s="23"/>
      <c r="KY55538" s="23"/>
    </row>
    <row r="55539" spans="36:311" x14ac:dyDescent="0.2">
      <c r="AJ55539" s="23"/>
      <c r="HH55539"/>
      <c r="IW55539" s="36"/>
      <c r="JI55539"/>
      <c r="JJ55539"/>
      <c r="KX55539" s="23"/>
      <c r="KY55539" s="23"/>
    </row>
    <row r="55540" spans="36:311" x14ac:dyDescent="0.2">
      <c r="AJ55540" s="23"/>
      <c r="HH55540"/>
      <c r="IW55540" s="36"/>
      <c r="JI55540"/>
      <c r="JJ55540"/>
      <c r="KX55540" s="23"/>
      <c r="KY55540" s="23"/>
    </row>
    <row r="55541" spans="36:311" x14ac:dyDescent="0.2">
      <c r="AJ55541" s="23"/>
      <c r="HH55541"/>
      <c r="IW55541" s="36"/>
      <c r="JI55541"/>
      <c r="JJ55541"/>
      <c r="KX55541" s="23"/>
      <c r="KY55541" s="23"/>
    </row>
    <row r="55542" spans="36:311" x14ac:dyDescent="0.2">
      <c r="AJ55542" s="23"/>
      <c r="HH55542"/>
      <c r="IW55542" s="36"/>
      <c r="JI55542"/>
      <c r="JJ55542"/>
      <c r="KX55542" s="23"/>
      <c r="KY55542" s="23"/>
    </row>
    <row r="55543" spans="36:311" x14ac:dyDescent="0.2">
      <c r="AJ55543" s="23"/>
      <c r="HH55543"/>
      <c r="IW55543" s="36"/>
      <c r="JI55543"/>
      <c r="JJ55543"/>
      <c r="KX55543" s="23"/>
      <c r="KY55543" s="23"/>
    </row>
    <row r="55544" spans="36:311" x14ac:dyDescent="0.2">
      <c r="AJ55544" s="23"/>
      <c r="HH55544"/>
      <c r="IW55544" s="36"/>
      <c r="JI55544"/>
      <c r="JJ55544"/>
      <c r="KX55544" s="23"/>
      <c r="KY55544" s="23"/>
    </row>
    <row r="55545" spans="36:311" x14ac:dyDescent="0.2">
      <c r="AJ55545" s="23"/>
      <c r="HH55545"/>
      <c r="IW55545" s="36"/>
      <c r="JI55545"/>
      <c r="JJ55545"/>
      <c r="KX55545" s="23"/>
      <c r="KY55545" s="23"/>
    </row>
    <row r="55546" spans="36:311" x14ac:dyDescent="0.2">
      <c r="AJ55546" s="23"/>
      <c r="HH55546"/>
      <c r="IW55546" s="36"/>
      <c r="JI55546"/>
      <c r="JJ55546"/>
      <c r="KX55546" s="23"/>
      <c r="KY55546" s="23"/>
    </row>
    <row r="55547" spans="36:311" x14ac:dyDescent="0.2">
      <c r="AJ55547" s="23"/>
      <c r="HH55547"/>
      <c r="IW55547" s="36"/>
      <c r="JI55547"/>
      <c r="JJ55547"/>
      <c r="KX55547" s="23"/>
      <c r="KY55547" s="23"/>
    </row>
    <row r="55548" spans="36:311" x14ac:dyDescent="0.2">
      <c r="AJ55548" s="23"/>
      <c r="HH55548"/>
      <c r="IW55548" s="36"/>
      <c r="JI55548"/>
      <c r="JJ55548"/>
      <c r="KX55548" s="23"/>
      <c r="KY55548" s="23"/>
    </row>
    <row r="55549" spans="36:311" x14ac:dyDescent="0.2">
      <c r="AJ55549" s="23"/>
      <c r="HH55549"/>
      <c r="IW55549" s="36"/>
      <c r="JI55549"/>
      <c r="JJ55549"/>
      <c r="KX55549" s="23"/>
      <c r="KY55549" s="23"/>
    </row>
    <row r="55550" spans="36:311" x14ac:dyDescent="0.2">
      <c r="AJ55550" s="23"/>
      <c r="HH55550"/>
      <c r="IW55550" s="36"/>
      <c r="JI55550"/>
      <c r="JJ55550"/>
      <c r="KX55550" s="23"/>
      <c r="KY55550" s="23"/>
    </row>
    <row r="55551" spans="36:311" x14ac:dyDescent="0.2">
      <c r="AJ55551" s="23"/>
      <c r="HH55551"/>
      <c r="IW55551" s="36"/>
      <c r="JI55551"/>
      <c r="JJ55551"/>
      <c r="KX55551" s="23"/>
      <c r="KY55551" s="23"/>
    </row>
    <row r="55552" spans="36:311" x14ac:dyDescent="0.2">
      <c r="AJ55552" s="23"/>
      <c r="HH55552"/>
      <c r="IW55552" s="36"/>
      <c r="JI55552"/>
      <c r="JJ55552"/>
      <c r="KX55552" s="23"/>
      <c r="KY55552" s="23"/>
    </row>
    <row r="55553" spans="36:311" x14ac:dyDescent="0.2">
      <c r="AJ55553" s="23"/>
      <c r="HH55553"/>
      <c r="IW55553" s="36"/>
      <c r="JI55553"/>
      <c r="JJ55553"/>
      <c r="KX55553" s="23"/>
      <c r="KY55553" s="23"/>
    </row>
    <row r="55554" spans="36:311" x14ac:dyDescent="0.2">
      <c r="AJ55554" s="23"/>
      <c r="HH55554"/>
      <c r="IW55554" s="36"/>
      <c r="JI55554"/>
      <c r="JJ55554"/>
      <c r="KX55554" s="23"/>
      <c r="KY55554" s="23"/>
    </row>
    <row r="55555" spans="36:311" x14ac:dyDescent="0.2">
      <c r="AJ55555" s="23"/>
      <c r="HH55555"/>
      <c r="IW55555" s="36"/>
      <c r="JI55555"/>
      <c r="JJ55555"/>
      <c r="KX55555" s="23"/>
      <c r="KY55555" s="23"/>
    </row>
    <row r="55556" spans="36:311" x14ac:dyDescent="0.2">
      <c r="AJ55556" s="23"/>
      <c r="HH55556"/>
      <c r="IW55556" s="36"/>
      <c r="JI55556"/>
      <c r="JJ55556"/>
      <c r="KX55556" s="23"/>
      <c r="KY55556" s="23"/>
    </row>
    <row r="55557" spans="36:311" x14ac:dyDescent="0.2">
      <c r="AJ55557" s="23"/>
      <c r="HH55557"/>
      <c r="IW55557" s="36"/>
      <c r="JI55557"/>
      <c r="JJ55557"/>
      <c r="KX55557" s="23"/>
      <c r="KY55557" s="23"/>
    </row>
    <row r="55558" spans="36:311" x14ac:dyDescent="0.2">
      <c r="AJ55558" s="23"/>
      <c r="HH55558"/>
      <c r="IW55558" s="36"/>
      <c r="JI55558"/>
      <c r="JJ55558"/>
      <c r="KX55558" s="23"/>
      <c r="KY55558" s="23"/>
    </row>
    <row r="55559" spans="36:311" x14ac:dyDescent="0.2">
      <c r="AJ55559" s="23"/>
      <c r="HH55559"/>
      <c r="IW55559" s="36"/>
      <c r="JI55559"/>
      <c r="JJ55559"/>
      <c r="KX55559" s="23"/>
      <c r="KY55559" s="23"/>
    </row>
    <row r="55560" spans="36:311" x14ac:dyDescent="0.2">
      <c r="AJ55560" s="23"/>
      <c r="HH55560"/>
      <c r="IW55560" s="36"/>
      <c r="JI55560"/>
      <c r="JJ55560"/>
      <c r="KX55560" s="23"/>
      <c r="KY55560" s="23"/>
    </row>
    <row r="55561" spans="36:311" x14ac:dyDescent="0.2">
      <c r="AJ55561" s="23"/>
      <c r="HH55561"/>
      <c r="IW55561" s="36"/>
      <c r="JI55561"/>
      <c r="JJ55561"/>
      <c r="KX55561" s="23"/>
      <c r="KY55561" s="23"/>
    </row>
    <row r="55562" spans="36:311" x14ac:dyDescent="0.2">
      <c r="AJ55562" s="23"/>
      <c r="HH55562"/>
      <c r="IW55562" s="36"/>
      <c r="JI55562"/>
      <c r="JJ55562"/>
      <c r="KX55562" s="23"/>
      <c r="KY55562" s="23"/>
    </row>
    <row r="55563" spans="36:311" x14ac:dyDescent="0.2">
      <c r="AJ55563" s="23"/>
      <c r="HH55563"/>
      <c r="IW55563" s="36"/>
      <c r="JI55563"/>
      <c r="JJ55563"/>
      <c r="KX55563" s="23"/>
      <c r="KY55563" s="23"/>
    </row>
    <row r="55564" spans="36:311" x14ac:dyDescent="0.2">
      <c r="AJ55564" s="23"/>
      <c r="HH55564"/>
      <c r="IW55564" s="36"/>
      <c r="JI55564"/>
      <c r="JJ55564"/>
      <c r="KX55564" s="23"/>
      <c r="KY55564" s="23"/>
    </row>
    <row r="55565" spans="36:311" x14ac:dyDescent="0.2">
      <c r="AJ55565" s="23"/>
      <c r="HH55565"/>
      <c r="IW55565" s="36"/>
      <c r="JI55565"/>
      <c r="JJ55565"/>
      <c r="KX55565" s="23"/>
      <c r="KY55565" s="23"/>
    </row>
    <row r="55566" spans="36:311" x14ac:dyDescent="0.2">
      <c r="AJ55566" s="23"/>
      <c r="HH55566"/>
      <c r="IW55566" s="36"/>
      <c r="JI55566"/>
      <c r="JJ55566"/>
      <c r="KX55566" s="23"/>
      <c r="KY55566" s="23"/>
    </row>
    <row r="55567" spans="36:311" x14ac:dyDescent="0.2">
      <c r="AJ55567" s="23"/>
      <c r="HH55567"/>
      <c r="IW55567" s="36"/>
      <c r="JI55567"/>
      <c r="JJ55567"/>
      <c r="KX55567" s="23"/>
      <c r="KY55567" s="23"/>
    </row>
    <row r="55568" spans="36:311" x14ac:dyDescent="0.2">
      <c r="AJ55568" s="23"/>
      <c r="HH55568"/>
      <c r="IW55568" s="36"/>
      <c r="JI55568"/>
      <c r="JJ55568"/>
      <c r="KX55568" s="23"/>
      <c r="KY55568" s="23"/>
    </row>
    <row r="55569" spans="36:311" x14ac:dyDescent="0.2">
      <c r="AJ55569" s="23"/>
      <c r="HH55569"/>
      <c r="IW55569" s="36"/>
      <c r="JI55569"/>
      <c r="JJ55569"/>
      <c r="KX55569" s="23"/>
      <c r="KY55569" s="23"/>
    </row>
    <row r="55570" spans="36:311" x14ac:dyDescent="0.2">
      <c r="AJ55570" s="23"/>
      <c r="HH55570"/>
      <c r="IW55570" s="36"/>
      <c r="JI55570"/>
      <c r="JJ55570"/>
      <c r="KX55570" s="23"/>
      <c r="KY55570" s="23"/>
    </row>
    <row r="55571" spans="36:311" x14ac:dyDescent="0.2">
      <c r="AJ55571" s="23"/>
      <c r="HH55571"/>
      <c r="IW55571" s="36"/>
      <c r="JI55571"/>
      <c r="JJ55571"/>
      <c r="KX55571" s="23"/>
      <c r="KY55571" s="23"/>
    </row>
    <row r="55572" spans="36:311" x14ac:dyDescent="0.2">
      <c r="AJ55572" s="23"/>
      <c r="HH55572"/>
      <c r="IW55572" s="36"/>
      <c r="JI55572"/>
      <c r="JJ55572"/>
      <c r="KX55572" s="23"/>
      <c r="KY55572" s="23"/>
    </row>
    <row r="55573" spans="36:311" x14ac:dyDescent="0.2">
      <c r="AJ55573" s="23"/>
      <c r="HH55573"/>
      <c r="IW55573" s="36"/>
      <c r="JI55573"/>
      <c r="JJ55573"/>
      <c r="KX55573" s="23"/>
      <c r="KY55573" s="23"/>
    </row>
    <row r="55574" spans="36:311" x14ac:dyDescent="0.2">
      <c r="AJ55574" s="23"/>
      <c r="HH55574"/>
      <c r="IW55574" s="36"/>
      <c r="JI55574"/>
      <c r="JJ55574"/>
      <c r="KX55574" s="23"/>
      <c r="KY55574" s="23"/>
    </row>
    <row r="55575" spans="36:311" x14ac:dyDescent="0.2">
      <c r="AJ55575" s="23"/>
      <c r="HH55575"/>
      <c r="IW55575" s="36"/>
      <c r="JI55575"/>
      <c r="JJ55575"/>
      <c r="KX55575" s="23"/>
      <c r="KY55575" s="23"/>
    </row>
    <row r="55576" spans="36:311" x14ac:dyDescent="0.2">
      <c r="AJ55576" s="23"/>
      <c r="HH55576"/>
      <c r="IW55576" s="36"/>
      <c r="JI55576"/>
      <c r="JJ55576"/>
      <c r="KX55576" s="23"/>
      <c r="KY55576" s="23"/>
    </row>
    <row r="55577" spans="36:311" x14ac:dyDescent="0.2">
      <c r="AJ55577" s="23"/>
      <c r="HH55577"/>
      <c r="IW55577" s="36"/>
      <c r="JI55577"/>
      <c r="JJ55577"/>
      <c r="KX55577" s="23"/>
      <c r="KY55577" s="23"/>
    </row>
    <row r="55578" spans="36:311" x14ac:dyDescent="0.2">
      <c r="AJ55578" s="23"/>
      <c r="HH55578"/>
      <c r="IW55578" s="36"/>
      <c r="JI55578"/>
      <c r="JJ55578"/>
      <c r="KX55578" s="23"/>
      <c r="KY55578" s="23"/>
    </row>
    <row r="55579" spans="36:311" x14ac:dyDescent="0.2">
      <c r="AJ55579" s="23"/>
      <c r="HH55579"/>
      <c r="IW55579" s="36"/>
      <c r="JI55579"/>
      <c r="JJ55579"/>
      <c r="KX55579" s="23"/>
      <c r="KY55579" s="23"/>
    </row>
    <row r="55580" spans="36:311" x14ac:dyDescent="0.2">
      <c r="AJ55580" s="23"/>
      <c r="HH55580"/>
      <c r="IW55580" s="36"/>
      <c r="JI55580"/>
      <c r="JJ55580"/>
      <c r="KX55580" s="23"/>
      <c r="KY55580" s="23"/>
    </row>
    <row r="55581" spans="36:311" x14ac:dyDescent="0.2">
      <c r="AJ55581" s="23"/>
      <c r="HH55581"/>
      <c r="IW55581" s="36"/>
      <c r="JI55581"/>
      <c r="JJ55581"/>
      <c r="KX55581" s="23"/>
      <c r="KY55581" s="23"/>
    </row>
    <row r="55582" spans="36:311" x14ac:dyDescent="0.2">
      <c r="AJ55582" s="23"/>
      <c r="HH55582"/>
      <c r="IW55582" s="36"/>
      <c r="JI55582"/>
      <c r="JJ55582"/>
      <c r="KX55582" s="23"/>
      <c r="KY55582" s="23"/>
    </row>
    <row r="55583" spans="36:311" x14ac:dyDescent="0.2">
      <c r="AJ55583" s="23"/>
      <c r="HH55583"/>
      <c r="IW55583" s="36"/>
      <c r="JI55583"/>
      <c r="JJ55583"/>
      <c r="KX55583" s="23"/>
      <c r="KY55583" s="23"/>
    </row>
    <row r="55584" spans="36:311" x14ac:dyDescent="0.2">
      <c r="AJ55584" s="23"/>
      <c r="HH55584"/>
      <c r="IW55584" s="36"/>
      <c r="JI55584"/>
      <c r="JJ55584"/>
      <c r="KX55584" s="23"/>
      <c r="KY55584" s="23"/>
    </row>
    <row r="55585" spans="36:311" x14ac:dyDescent="0.2">
      <c r="AJ55585" s="23"/>
      <c r="HH55585"/>
      <c r="IW55585" s="36"/>
      <c r="JI55585"/>
      <c r="JJ55585"/>
      <c r="KX55585" s="23"/>
      <c r="KY55585" s="23"/>
    </row>
    <row r="55586" spans="36:311" x14ac:dyDescent="0.2">
      <c r="AJ55586" s="23"/>
      <c r="HH55586"/>
      <c r="IW55586" s="36"/>
      <c r="JI55586"/>
      <c r="JJ55586"/>
      <c r="KX55586" s="23"/>
      <c r="KY55586" s="23"/>
    </row>
    <row r="55587" spans="36:311" x14ac:dyDescent="0.2">
      <c r="AJ55587" s="23"/>
      <c r="HH55587"/>
      <c r="IW55587" s="36"/>
      <c r="JI55587"/>
      <c r="JJ55587"/>
      <c r="KX55587" s="23"/>
      <c r="KY55587" s="23"/>
    </row>
    <row r="55588" spans="36:311" x14ac:dyDescent="0.2">
      <c r="AJ55588" s="23"/>
      <c r="HH55588"/>
      <c r="IW55588" s="36"/>
      <c r="JI55588"/>
      <c r="JJ55588"/>
      <c r="KX55588" s="23"/>
      <c r="KY55588" s="23"/>
    </row>
    <row r="55589" spans="36:311" x14ac:dyDescent="0.2">
      <c r="AJ55589" s="23"/>
      <c r="HH55589"/>
      <c r="IW55589" s="36"/>
      <c r="JI55589"/>
      <c r="JJ55589"/>
      <c r="KX55589" s="23"/>
      <c r="KY55589" s="23"/>
    </row>
    <row r="55590" spans="36:311" x14ac:dyDescent="0.2">
      <c r="AJ55590" s="23"/>
      <c r="HH55590"/>
      <c r="IW55590" s="36"/>
      <c r="JI55590"/>
      <c r="JJ55590"/>
      <c r="KX55590" s="23"/>
      <c r="KY55590" s="23"/>
    </row>
    <row r="55591" spans="36:311" x14ac:dyDescent="0.2">
      <c r="AJ55591" s="23"/>
      <c r="HH55591"/>
      <c r="IW55591" s="36"/>
      <c r="JI55591"/>
      <c r="JJ55591"/>
      <c r="KX55591" s="23"/>
      <c r="KY55591" s="23"/>
    </row>
    <row r="55592" spans="36:311" x14ac:dyDescent="0.2">
      <c r="AJ55592" s="23"/>
      <c r="HH55592"/>
      <c r="IW55592" s="36"/>
      <c r="JI55592"/>
      <c r="JJ55592"/>
      <c r="KX55592" s="23"/>
      <c r="KY55592" s="23"/>
    </row>
    <row r="55593" spans="36:311" x14ac:dyDescent="0.2">
      <c r="AJ55593" s="23"/>
      <c r="HH55593"/>
      <c r="IW55593" s="36"/>
      <c r="JI55593"/>
      <c r="JJ55593"/>
      <c r="KX55593" s="23"/>
      <c r="KY55593" s="23"/>
    </row>
    <row r="55594" spans="36:311" x14ac:dyDescent="0.2">
      <c r="AJ55594" s="23"/>
      <c r="HH55594"/>
      <c r="IW55594" s="36"/>
      <c r="JI55594"/>
      <c r="JJ55594"/>
      <c r="KX55594" s="23"/>
      <c r="KY55594" s="23"/>
    </row>
    <row r="55595" spans="36:311" x14ac:dyDescent="0.2">
      <c r="AJ55595" s="23"/>
      <c r="HH55595"/>
      <c r="IW55595" s="36"/>
      <c r="JI55595"/>
      <c r="JJ55595"/>
      <c r="KX55595" s="23"/>
      <c r="KY55595" s="23"/>
    </row>
    <row r="55596" spans="36:311" x14ac:dyDescent="0.2">
      <c r="AJ55596" s="23"/>
      <c r="HH55596"/>
      <c r="IW55596" s="36"/>
      <c r="JI55596"/>
      <c r="JJ55596"/>
      <c r="KX55596" s="23"/>
      <c r="KY55596" s="23"/>
    </row>
    <row r="55597" spans="36:311" x14ac:dyDescent="0.2">
      <c r="AJ55597" s="23"/>
      <c r="HH55597"/>
      <c r="IW55597" s="36"/>
      <c r="JI55597"/>
      <c r="JJ55597"/>
      <c r="KX55597" s="23"/>
      <c r="KY55597" s="23"/>
    </row>
    <row r="55598" spans="36:311" x14ac:dyDescent="0.2">
      <c r="AJ55598" s="23"/>
      <c r="HH55598"/>
      <c r="IW55598" s="36"/>
      <c r="JI55598"/>
      <c r="JJ55598"/>
      <c r="KX55598" s="23"/>
      <c r="KY55598" s="23"/>
    </row>
    <row r="55599" spans="36:311" x14ac:dyDescent="0.2">
      <c r="AJ55599" s="23"/>
      <c r="HH55599"/>
      <c r="IW55599" s="36"/>
      <c r="JI55599"/>
      <c r="JJ55599"/>
      <c r="KX55599" s="23"/>
      <c r="KY55599" s="23"/>
    </row>
    <row r="55600" spans="36:311" x14ac:dyDescent="0.2">
      <c r="AJ55600" s="23"/>
      <c r="HH55600"/>
      <c r="IW55600" s="36"/>
      <c r="JI55600"/>
      <c r="JJ55600"/>
      <c r="KX55600" s="23"/>
      <c r="KY55600" s="23"/>
    </row>
    <row r="55601" spans="36:311" x14ac:dyDescent="0.2">
      <c r="AJ55601" s="23"/>
      <c r="HH55601"/>
      <c r="IW55601" s="36"/>
      <c r="JI55601"/>
      <c r="JJ55601"/>
      <c r="KX55601" s="23"/>
      <c r="KY55601" s="23"/>
    </row>
    <row r="55602" spans="36:311" x14ac:dyDescent="0.2">
      <c r="AJ55602" s="23"/>
      <c r="HH55602"/>
      <c r="IW55602" s="36"/>
      <c r="JI55602"/>
      <c r="JJ55602"/>
      <c r="KX55602" s="23"/>
      <c r="KY55602" s="23"/>
    </row>
    <row r="55603" spans="36:311" x14ac:dyDescent="0.2">
      <c r="AJ55603" s="23"/>
      <c r="HH55603"/>
      <c r="IW55603" s="36"/>
      <c r="JI55603"/>
      <c r="JJ55603"/>
      <c r="KX55603" s="23"/>
      <c r="KY55603" s="23"/>
    </row>
    <row r="55604" spans="36:311" x14ac:dyDescent="0.2">
      <c r="AJ55604" s="23"/>
      <c r="HH55604"/>
      <c r="IW55604" s="36"/>
      <c r="JI55604"/>
      <c r="JJ55604"/>
      <c r="KX55604" s="23"/>
      <c r="KY55604" s="23"/>
    </row>
    <row r="55605" spans="36:311" x14ac:dyDescent="0.2">
      <c r="AJ55605" s="23"/>
      <c r="HH55605"/>
      <c r="IW55605" s="36"/>
      <c r="JI55605"/>
      <c r="JJ55605"/>
      <c r="KX55605" s="23"/>
      <c r="KY55605" s="23"/>
    </row>
    <row r="55606" spans="36:311" x14ac:dyDescent="0.2">
      <c r="AJ55606" s="23"/>
      <c r="HH55606"/>
      <c r="IW55606" s="36"/>
      <c r="JI55606"/>
      <c r="JJ55606"/>
      <c r="KX55606" s="23"/>
      <c r="KY55606" s="23"/>
    </row>
    <row r="55607" spans="36:311" x14ac:dyDescent="0.2">
      <c r="AJ55607" s="23"/>
      <c r="HH55607"/>
      <c r="IW55607" s="36"/>
      <c r="JI55607"/>
      <c r="JJ55607"/>
      <c r="KX55607" s="23"/>
      <c r="KY55607" s="23"/>
    </row>
    <row r="55608" spans="36:311" x14ac:dyDescent="0.2">
      <c r="AJ55608" s="23"/>
      <c r="HH55608"/>
      <c r="IW55608" s="36"/>
      <c r="JI55608"/>
      <c r="JJ55608"/>
      <c r="KX55608" s="23"/>
      <c r="KY55608" s="23"/>
    </row>
    <row r="55609" spans="36:311" x14ac:dyDescent="0.2">
      <c r="AJ55609" s="23"/>
      <c r="HH55609"/>
      <c r="IW55609" s="36"/>
      <c r="JI55609"/>
      <c r="JJ55609"/>
      <c r="KX55609" s="23"/>
      <c r="KY55609" s="23"/>
    </row>
    <row r="55610" spans="36:311" x14ac:dyDescent="0.2">
      <c r="AJ55610" s="23"/>
      <c r="HH55610"/>
      <c r="IW55610" s="36"/>
      <c r="JI55610"/>
      <c r="JJ55610"/>
      <c r="KX55610" s="23"/>
      <c r="KY55610" s="23"/>
    </row>
    <row r="55611" spans="36:311" x14ac:dyDescent="0.2">
      <c r="AJ55611" s="23"/>
      <c r="HH55611"/>
      <c r="IW55611" s="36"/>
      <c r="JI55611"/>
      <c r="JJ55611"/>
      <c r="KX55611" s="23"/>
      <c r="KY55611" s="23"/>
    </row>
    <row r="55612" spans="36:311" x14ac:dyDescent="0.2">
      <c r="AJ55612" s="23"/>
      <c r="HH55612"/>
      <c r="IW55612" s="36"/>
      <c r="JI55612"/>
      <c r="JJ55612"/>
      <c r="KX55612" s="23"/>
      <c r="KY55612" s="23"/>
    </row>
    <row r="55613" spans="36:311" x14ac:dyDescent="0.2">
      <c r="AJ55613" s="23"/>
      <c r="HH55613"/>
      <c r="IW55613" s="36"/>
      <c r="JI55613"/>
      <c r="JJ55613"/>
      <c r="KX55613" s="23"/>
      <c r="KY55613" s="23"/>
    </row>
    <row r="55614" spans="36:311" x14ac:dyDescent="0.2">
      <c r="AJ55614" s="23"/>
      <c r="HH55614"/>
      <c r="IW55614" s="36"/>
      <c r="JI55614"/>
      <c r="JJ55614"/>
      <c r="KX55614" s="23"/>
      <c r="KY55614" s="23"/>
    </row>
    <row r="55615" spans="36:311" x14ac:dyDescent="0.2">
      <c r="AJ55615" s="23"/>
      <c r="HH55615"/>
      <c r="IW55615" s="36"/>
      <c r="JI55615"/>
      <c r="JJ55615"/>
      <c r="KX55615" s="23"/>
      <c r="KY55615" s="23"/>
    </row>
    <row r="55616" spans="36:311" x14ac:dyDescent="0.2">
      <c r="AJ55616" s="23"/>
      <c r="HH55616"/>
      <c r="IW55616" s="36"/>
      <c r="JI55616"/>
      <c r="JJ55616"/>
      <c r="KX55616" s="23"/>
      <c r="KY55616" s="23"/>
    </row>
    <row r="55617" spans="36:311" x14ac:dyDescent="0.2">
      <c r="AJ55617" s="23"/>
      <c r="HH55617"/>
      <c r="IW55617" s="36"/>
      <c r="JI55617"/>
      <c r="JJ55617"/>
      <c r="KX55617" s="23"/>
      <c r="KY55617" s="23"/>
    </row>
    <row r="55618" spans="36:311" x14ac:dyDescent="0.2">
      <c r="AJ55618" s="23"/>
      <c r="HH55618"/>
      <c r="IW55618" s="36"/>
      <c r="JI55618"/>
      <c r="JJ55618"/>
      <c r="KX55618" s="23"/>
      <c r="KY55618" s="23"/>
    </row>
    <row r="55619" spans="36:311" x14ac:dyDescent="0.2">
      <c r="AJ55619" s="23"/>
      <c r="HH55619"/>
      <c r="IW55619" s="36"/>
      <c r="JI55619"/>
      <c r="JJ55619"/>
      <c r="KX55619" s="23"/>
      <c r="KY55619" s="23"/>
    </row>
    <row r="55620" spans="36:311" x14ac:dyDescent="0.2">
      <c r="AJ55620" s="23"/>
      <c r="HH55620"/>
      <c r="IW55620" s="36"/>
      <c r="JI55620"/>
      <c r="JJ55620"/>
      <c r="KX55620" s="23"/>
      <c r="KY55620" s="23"/>
    </row>
    <row r="55621" spans="36:311" x14ac:dyDescent="0.2">
      <c r="AJ55621" s="23"/>
      <c r="HH55621"/>
      <c r="IW55621" s="36"/>
      <c r="JI55621"/>
      <c r="JJ55621"/>
      <c r="KX55621" s="23"/>
      <c r="KY55621" s="23"/>
    </row>
    <row r="55622" spans="36:311" x14ac:dyDescent="0.2">
      <c r="AJ55622" s="23"/>
      <c r="HH55622"/>
      <c r="IW55622" s="36"/>
      <c r="JI55622"/>
      <c r="JJ55622"/>
      <c r="KX55622" s="23"/>
      <c r="KY55622" s="23"/>
    </row>
    <row r="55623" spans="36:311" x14ac:dyDescent="0.2">
      <c r="AJ55623" s="23"/>
      <c r="HH55623"/>
      <c r="IW55623" s="36"/>
      <c r="JI55623"/>
      <c r="JJ55623"/>
      <c r="KX55623" s="23"/>
      <c r="KY55623" s="23"/>
    </row>
    <row r="55624" spans="36:311" x14ac:dyDescent="0.2">
      <c r="AJ55624" s="23"/>
      <c r="HH55624"/>
      <c r="IW55624" s="36"/>
      <c r="JI55624"/>
      <c r="JJ55624"/>
      <c r="KX55624" s="23"/>
      <c r="KY55624" s="23"/>
    </row>
    <row r="55625" spans="36:311" x14ac:dyDescent="0.2">
      <c r="AJ55625" s="23"/>
      <c r="HH55625"/>
      <c r="IW55625" s="36"/>
      <c r="JI55625"/>
      <c r="JJ55625"/>
      <c r="KX55625" s="23"/>
      <c r="KY55625" s="23"/>
    </row>
    <row r="55626" spans="36:311" x14ac:dyDescent="0.2">
      <c r="AJ55626" s="23"/>
      <c r="HH55626"/>
      <c r="IW55626" s="36"/>
      <c r="JI55626"/>
      <c r="JJ55626"/>
      <c r="KX55626" s="23"/>
      <c r="KY55626" s="23"/>
    </row>
    <row r="55627" spans="36:311" x14ac:dyDescent="0.2">
      <c r="AJ55627" s="23"/>
      <c r="HH55627"/>
      <c r="IW55627" s="36"/>
      <c r="JI55627"/>
      <c r="JJ55627"/>
      <c r="KX55627" s="23"/>
      <c r="KY55627" s="23"/>
    </row>
    <row r="55628" spans="36:311" x14ac:dyDescent="0.2">
      <c r="AJ55628" s="23"/>
      <c r="HH55628"/>
      <c r="IW55628" s="36"/>
      <c r="JI55628"/>
      <c r="JJ55628"/>
      <c r="KX55628" s="23"/>
      <c r="KY55628" s="23"/>
    </row>
    <row r="55629" spans="36:311" x14ac:dyDescent="0.2">
      <c r="AJ55629" s="23"/>
      <c r="HH55629"/>
      <c r="IW55629" s="36"/>
      <c r="JI55629"/>
      <c r="JJ55629"/>
      <c r="KX55629" s="23"/>
      <c r="KY55629" s="23"/>
    </row>
    <row r="55630" spans="36:311" x14ac:dyDescent="0.2">
      <c r="AJ55630" s="23"/>
      <c r="HH55630"/>
      <c r="IW55630" s="36"/>
      <c r="JI55630"/>
      <c r="JJ55630"/>
      <c r="KX55630" s="23"/>
      <c r="KY55630" s="23"/>
    </row>
    <row r="55631" spans="36:311" x14ac:dyDescent="0.2">
      <c r="AJ55631" s="23"/>
      <c r="HH55631"/>
      <c r="IW55631" s="36"/>
      <c r="JI55631"/>
      <c r="JJ55631"/>
      <c r="KX55631" s="23"/>
      <c r="KY55631" s="23"/>
    </row>
    <row r="55632" spans="36:311" x14ac:dyDescent="0.2">
      <c r="AJ55632" s="23"/>
      <c r="HH55632"/>
      <c r="IW55632" s="36"/>
      <c r="JI55632"/>
      <c r="JJ55632"/>
      <c r="KX55632" s="23"/>
      <c r="KY55632" s="23"/>
    </row>
    <row r="55633" spans="36:311" x14ac:dyDescent="0.2">
      <c r="AJ55633" s="23"/>
      <c r="HH55633"/>
      <c r="IW55633" s="36"/>
      <c r="JI55633"/>
      <c r="JJ55633"/>
      <c r="KX55633" s="23"/>
      <c r="KY55633" s="23"/>
    </row>
    <row r="55634" spans="36:311" x14ac:dyDescent="0.2">
      <c r="AJ55634" s="23"/>
      <c r="HH55634"/>
      <c r="IW55634" s="36"/>
      <c r="JI55634"/>
      <c r="JJ55634"/>
      <c r="KX55634" s="23"/>
      <c r="KY55634" s="23"/>
    </row>
    <row r="55635" spans="36:311" x14ac:dyDescent="0.2">
      <c r="AJ55635" s="23"/>
      <c r="HH55635"/>
      <c r="IW55635" s="36"/>
      <c r="JI55635"/>
      <c r="JJ55635"/>
      <c r="KX55635" s="23"/>
      <c r="KY55635" s="23"/>
    </row>
    <row r="55636" spans="36:311" x14ac:dyDescent="0.2">
      <c r="AJ55636" s="23"/>
      <c r="HH55636"/>
      <c r="IW55636" s="36"/>
      <c r="JI55636"/>
      <c r="JJ55636"/>
      <c r="KX55636" s="23"/>
      <c r="KY55636" s="23"/>
    </row>
    <row r="55637" spans="36:311" x14ac:dyDescent="0.2">
      <c r="AJ55637" s="23"/>
      <c r="HH55637"/>
      <c r="IW55637" s="36"/>
      <c r="JI55637"/>
      <c r="JJ55637"/>
      <c r="KX55637" s="23"/>
      <c r="KY55637" s="23"/>
    </row>
    <row r="55638" spans="36:311" x14ac:dyDescent="0.2">
      <c r="AJ55638" s="23"/>
      <c r="HH55638"/>
      <c r="IW55638" s="36"/>
      <c r="JI55638"/>
      <c r="JJ55638"/>
      <c r="KX55638" s="23"/>
      <c r="KY55638" s="23"/>
    </row>
    <row r="55639" spans="36:311" x14ac:dyDescent="0.2">
      <c r="AJ55639" s="23"/>
      <c r="HH55639"/>
      <c r="IW55639" s="36"/>
      <c r="JI55639"/>
      <c r="JJ55639"/>
      <c r="KX55639" s="23"/>
      <c r="KY55639" s="23"/>
    </row>
    <row r="55640" spans="36:311" x14ac:dyDescent="0.2">
      <c r="AJ55640" s="23"/>
      <c r="HH55640"/>
      <c r="IW55640" s="36"/>
      <c r="JI55640"/>
      <c r="JJ55640"/>
      <c r="KX55640" s="23"/>
      <c r="KY55640" s="23"/>
    </row>
    <row r="55641" spans="36:311" x14ac:dyDescent="0.2">
      <c r="AJ55641" s="23"/>
      <c r="HH55641"/>
      <c r="IW55641" s="36"/>
      <c r="JI55641"/>
      <c r="JJ55641"/>
      <c r="KX55641" s="23"/>
      <c r="KY55641" s="23"/>
    </row>
    <row r="55642" spans="36:311" x14ac:dyDescent="0.2">
      <c r="AJ55642" s="23"/>
      <c r="HH55642"/>
      <c r="IW55642" s="36"/>
      <c r="JI55642"/>
      <c r="JJ55642"/>
      <c r="KX55642" s="23"/>
      <c r="KY55642" s="23"/>
    </row>
    <row r="55643" spans="36:311" x14ac:dyDescent="0.2">
      <c r="AJ55643" s="23"/>
      <c r="HH55643"/>
      <c r="IW55643" s="36"/>
      <c r="JI55643"/>
      <c r="JJ55643"/>
      <c r="KX55643" s="23"/>
      <c r="KY55643" s="23"/>
    </row>
    <row r="55644" spans="36:311" x14ac:dyDescent="0.2">
      <c r="AJ55644" s="23"/>
      <c r="HH55644"/>
      <c r="IW55644" s="36"/>
      <c r="JI55644"/>
      <c r="JJ55644"/>
      <c r="KX55644" s="23"/>
      <c r="KY55644" s="23"/>
    </row>
    <row r="55645" spans="36:311" x14ac:dyDescent="0.2">
      <c r="AJ55645" s="23"/>
      <c r="HH55645"/>
      <c r="IW55645" s="36"/>
      <c r="JI55645"/>
      <c r="JJ55645"/>
      <c r="KX55645" s="23"/>
      <c r="KY55645" s="23"/>
    </row>
    <row r="55646" spans="36:311" x14ac:dyDescent="0.2">
      <c r="AJ55646" s="23"/>
      <c r="HH55646"/>
      <c r="IW55646" s="36"/>
      <c r="JI55646"/>
      <c r="JJ55646"/>
      <c r="KX55646" s="23"/>
      <c r="KY55646" s="23"/>
    </row>
    <row r="55647" spans="36:311" x14ac:dyDescent="0.2">
      <c r="AJ55647" s="23"/>
      <c r="HH55647"/>
      <c r="IW55647" s="36"/>
      <c r="JI55647"/>
      <c r="JJ55647"/>
      <c r="KX55647" s="23"/>
      <c r="KY55647" s="23"/>
    </row>
    <row r="55648" spans="36:311" x14ac:dyDescent="0.2">
      <c r="AJ55648" s="23"/>
      <c r="HH55648"/>
      <c r="IW55648" s="36"/>
      <c r="JI55648"/>
      <c r="JJ55648"/>
      <c r="KX55648" s="23"/>
      <c r="KY55648" s="23"/>
    </row>
    <row r="55649" spans="36:311" x14ac:dyDescent="0.2">
      <c r="AJ55649" s="23"/>
      <c r="HH55649"/>
      <c r="IW55649" s="36"/>
      <c r="JI55649"/>
      <c r="JJ55649"/>
      <c r="KX55649" s="23"/>
      <c r="KY55649" s="23"/>
    </row>
    <row r="55650" spans="36:311" x14ac:dyDescent="0.2">
      <c r="AJ55650" s="23"/>
      <c r="HH55650"/>
      <c r="IW55650" s="36"/>
      <c r="JI55650"/>
      <c r="JJ55650"/>
      <c r="KX55650" s="23"/>
      <c r="KY55650" s="23"/>
    </row>
    <row r="55651" spans="36:311" x14ac:dyDescent="0.2">
      <c r="AJ55651" s="23"/>
      <c r="HH55651"/>
      <c r="IW55651" s="36"/>
      <c r="JI55651"/>
      <c r="JJ55651"/>
      <c r="KX55651" s="23"/>
      <c r="KY55651" s="23"/>
    </row>
    <row r="55652" spans="36:311" x14ac:dyDescent="0.2">
      <c r="AJ55652" s="23"/>
      <c r="HH55652"/>
      <c r="IW55652" s="36"/>
      <c r="JI55652"/>
      <c r="JJ55652"/>
      <c r="KX55652" s="23"/>
      <c r="KY55652" s="23"/>
    </row>
    <row r="55653" spans="36:311" x14ac:dyDescent="0.2">
      <c r="AJ55653" s="23"/>
      <c r="HH55653"/>
      <c r="IW55653" s="36"/>
      <c r="JI55653"/>
      <c r="JJ55653"/>
      <c r="KX55653" s="23"/>
      <c r="KY55653" s="23"/>
    </row>
    <row r="55654" spans="36:311" x14ac:dyDescent="0.2">
      <c r="AJ55654" s="23"/>
      <c r="HH55654"/>
      <c r="IW55654" s="36"/>
      <c r="JI55654"/>
      <c r="JJ55654"/>
      <c r="KX55654" s="23"/>
      <c r="KY55654" s="23"/>
    </row>
    <row r="55655" spans="36:311" x14ac:dyDescent="0.2">
      <c r="AJ55655" s="23"/>
      <c r="HH55655"/>
      <c r="IW55655" s="36"/>
      <c r="JI55655"/>
      <c r="JJ55655"/>
      <c r="KX55655" s="23"/>
      <c r="KY55655" s="23"/>
    </row>
    <row r="55656" spans="36:311" x14ac:dyDescent="0.2">
      <c r="AJ55656" s="23"/>
      <c r="HH55656"/>
      <c r="IW55656" s="36"/>
      <c r="JI55656"/>
      <c r="JJ55656"/>
      <c r="KX55656" s="23"/>
      <c r="KY55656" s="23"/>
    </row>
    <row r="55657" spans="36:311" x14ac:dyDescent="0.2">
      <c r="AJ55657" s="23"/>
      <c r="HH55657"/>
      <c r="IW55657" s="36"/>
      <c r="JI55657"/>
      <c r="JJ55657"/>
      <c r="KX55657" s="23"/>
      <c r="KY55657" s="23"/>
    </row>
    <row r="55658" spans="36:311" x14ac:dyDescent="0.2">
      <c r="AJ55658" s="23"/>
      <c r="HH55658"/>
      <c r="IW55658" s="36"/>
      <c r="JI55658"/>
      <c r="JJ55658"/>
      <c r="KX55658" s="23"/>
      <c r="KY55658" s="23"/>
    </row>
    <row r="55659" spans="36:311" x14ac:dyDescent="0.2">
      <c r="AJ55659" s="23"/>
      <c r="HH55659"/>
      <c r="IW55659" s="36"/>
      <c r="JI55659"/>
      <c r="JJ55659"/>
      <c r="KX55659" s="23"/>
      <c r="KY55659" s="23"/>
    </row>
    <row r="55660" spans="36:311" x14ac:dyDescent="0.2">
      <c r="AJ55660" s="23"/>
      <c r="HH55660"/>
      <c r="IW55660" s="36"/>
      <c r="JI55660"/>
      <c r="JJ55660"/>
      <c r="KX55660" s="23"/>
      <c r="KY55660" s="23"/>
    </row>
    <row r="55661" spans="36:311" x14ac:dyDescent="0.2">
      <c r="AJ55661" s="23"/>
      <c r="HH55661"/>
      <c r="IW55661" s="36"/>
      <c r="JI55661"/>
      <c r="JJ55661"/>
      <c r="KX55661" s="23"/>
      <c r="KY55661" s="23"/>
    </row>
    <row r="55662" spans="36:311" x14ac:dyDescent="0.2">
      <c r="AJ55662" s="23"/>
      <c r="HH55662"/>
      <c r="IW55662" s="36"/>
      <c r="JI55662"/>
      <c r="JJ55662"/>
      <c r="KX55662" s="23"/>
      <c r="KY55662" s="23"/>
    </row>
    <row r="55663" spans="36:311" x14ac:dyDescent="0.2">
      <c r="AJ55663" s="23"/>
      <c r="HH55663"/>
      <c r="IW55663" s="36"/>
      <c r="JI55663"/>
      <c r="JJ55663"/>
      <c r="KX55663" s="23"/>
      <c r="KY55663" s="23"/>
    </row>
    <row r="55664" spans="36:311" x14ac:dyDescent="0.2">
      <c r="AJ55664" s="23"/>
      <c r="HH55664"/>
      <c r="IW55664" s="36"/>
      <c r="JI55664"/>
      <c r="JJ55664"/>
      <c r="KX55664" s="23"/>
      <c r="KY55664" s="23"/>
    </row>
    <row r="55665" spans="36:311" x14ac:dyDescent="0.2">
      <c r="AJ55665" s="23"/>
      <c r="HH55665"/>
      <c r="IW55665" s="36"/>
      <c r="JI55665"/>
      <c r="JJ55665"/>
      <c r="KX55665" s="23"/>
      <c r="KY55665" s="23"/>
    </row>
    <row r="55666" spans="36:311" x14ac:dyDescent="0.2">
      <c r="AJ55666" s="23"/>
      <c r="HH55666"/>
      <c r="IW55666" s="36"/>
      <c r="JI55666"/>
      <c r="JJ55666"/>
      <c r="KX55666" s="23"/>
      <c r="KY55666" s="23"/>
    </row>
    <row r="55667" spans="36:311" x14ac:dyDescent="0.2">
      <c r="AJ55667" s="23"/>
      <c r="HH55667"/>
      <c r="IW55667" s="36"/>
      <c r="JI55667"/>
      <c r="JJ55667"/>
      <c r="KX55667" s="23"/>
      <c r="KY55667" s="23"/>
    </row>
    <row r="55668" spans="36:311" x14ac:dyDescent="0.2">
      <c r="AJ55668" s="23"/>
      <c r="HH55668"/>
      <c r="IW55668" s="36"/>
      <c r="JI55668"/>
      <c r="JJ55668"/>
      <c r="KX55668" s="23"/>
      <c r="KY55668" s="23"/>
    </row>
    <row r="55669" spans="36:311" x14ac:dyDescent="0.2">
      <c r="AJ55669" s="23"/>
      <c r="HH55669"/>
      <c r="IW55669" s="36"/>
      <c r="JI55669"/>
      <c r="JJ55669"/>
      <c r="KX55669" s="23"/>
      <c r="KY55669" s="23"/>
    </row>
    <row r="55670" spans="36:311" x14ac:dyDescent="0.2">
      <c r="AJ55670" s="23"/>
      <c r="HH55670"/>
      <c r="IW55670" s="36"/>
      <c r="JI55670"/>
      <c r="JJ55670"/>
      <c r="KX55670" s="23"/>
      <c r="KY55670" s="23"/>
    </row>
    <row r="55671" spans="36:311" x14ac:dyDescent="0.2">
      <c r="AJ55671" s="23"/>
      <c r="HH55671"/>
      <c r="IW55671" s="36"/>
      <c r="JI55671"/>
      <c r="JJ55671"/>
      <c r="KX55671" s="23"/>
      <c r="KY55671" s="23"/>
    </row>
    <row r="55672" spans="36:311" x14ac:dyDescent="0.2">
      <c r="AJ55672" s="23"/>
      <c r="HH55672"/>
      <c r="IW55672" s="36"/>
      <c r="JI55672"/>
      <c r="JJ55672"/>
      <c r="KX55672" s="23"/>
      <c r="KY55672" s="23"/>
    </row>
    <row r="55673" spans="36:311" x14ac:dyDescent="0.2">
      <c r="AJ55673" s="23"/>
      <c r="HH55673"/>
      <c r="IW55673" s="36"/>
      <c r="JI55673"/>
      <c r="JJ55673"/>
      <c r="KX55673" s="23"/>
      <c r="KY55673" s="23"/>
    </row>
    <row r="55674" spans="36:311" x14ac:dyDescent="0.2">
      <c r="AJ55674" s="23"/>
      <c r="HH55674"/>
      <c r="IW55674" s="36"/>
      <c r="JI55674"/>
      <c r="JJ55674"/>
      <c r="KX55674" s="23"/>
      <c r="KY55674" s="23"/>
    </row>
    <row r="55675" spans="36:311" x14ac:dyDescent="0.2">
      <c r="AJ55675" s="23"/>
      <c r="HH55675"/>
      <c r="IW55675" s="36"/>
      <c r="JI55675"/>
      <c r="JJ55675"/>
      <c r="KX55675" s="23"/>
      <c r="KY55675" s="23"/>
    </row>
    <row r="55676" spans="36:311" x14ac:dyDescent="0.2">
      <c r="AJ55676" s="23"/>
      <c r="HH55676"/>
      <c r="IW55676" s="36"/>
      <c r="JI55676"/>
      <c r="JJ55676"/>
      <c r="KX55676" s="23"/>
      <c r="KY55676" s="23"/>
    </row>
    <row r="55677" spans="36:311" x14ac:dyDescent="0.2">
      <c r="AJ55677" s="23"/>
      <c r="HH55677"/>
      <c r="IW55677" s="36"/>
      <c r="JI55677"/>
      <c r="JJ55677"/>
      <c r="KX55677" s="23"/>
      <c r="KY55677" s="23"/>
    </row>
    <row r="55678" spans="36:311" x14ac:dyDescent="0.2">
      <c r="AJ55678" s="23"/>
      <c r="HH55678"/>
      <c r="IW55678" s="36"/>
      <c r="JI55678"/>
      <c r="JJ55678"/>
      <c r="KX55678" s="23"/>
      <c r="KY55678" s="23"/>
    </row>
    <row r="55679" spans="36:311" x14ac:dyDescent="0.2">
      <c r="AJ55679" s="23"/>
      <c r="HH55679"/>
      <c r="IW55679" s="36"/>
      <c r="JI55679"/>
      <c r="JJ55679"/>
      <c r="KX55679" s="23"/>
      <c r="KY55679" s="23"/>
    </row>
    <row r="55680" spans="36:311" x14ac:dyDescent="0.2">
      <c r="AJ55680" s="23"/>
      <c r="HH55680"/>
      <c r="IW55680" s="36"/>
      <c r="JI55680"/>
      <c r="JJ55680"/>
      <c r="KX55680" s="23"/>
      <c r="KY55680" s="23"/>
    </row>
    <row r="55681" spans="36:311" x14ac:dyDescent="0.2">
      <c r="AJ55681" s="23"/>
      <c r="HH55681"/>
      <c r="IW55681" s="36"/>
      <c r="JI55681"/>
      <c r="JJ55681"/>
      <c r="KX55681" s="23"/>
      <c r="KY55681" s="23"/>
    </row>
    <row r="55682" spans="36:311" x14ac:dyDescent="0.2">
      <c r="AJ55682" s="23"/>
      <c r="HH55682"/>
      <c r="IW55682" s="36"/>
      <c r="JI55682"/>
      <c r="JJ55682"/>
      <c r="KX55682" s="23"/>
      <c r="KY55682" s="23"/>
    </row>
    <row r="55683" spans="36:311" x14ac:dyDescent="0.2">
      <c r="AJ55683" s="23"/>
      <c r="HH55683"/>
      <c r="IW55683" s="36"/>
      <c r="JI55683"/>
      <c r="JJ55683"/>
      <c r="KX55683" s="23"/>
      <c r="KY55683" s="23"/>
    </row>
    <row r="55684" spans="36:311" x14ac:dyDescent="0.2">
      <c r="AJ55684" s="23"/>
      <c r="HH55684"/>
      <c r="IW55684" s="36"/>
      <c r="JI55684"/>
      <c r="JJ55684"/>
      <c r="KX55684" s="23"/>
      <c r="KY55684" s="23"/>
    </row>
    <row r="55685" spans="36:311" x14ac:dyDescent="0.2">
      <c r="AJ55685" s="23"/>
      <c r="HH55685"/>
      <c r="IW55685" s="36"/>
      <c r="JI55685"/>
      <c r="JJ55685"/>
      <c r="KX55685" s="23"/>
      <c r="KY55685" s="23"/>
    </row>
    <row r="55686" spans="36:311" x14ac:dyDescent="0.2">
      <c r="AJ55686" s="23"/>
      <c r="HH55686"/>
      <c r="IW55686" s="36"/>
      <c r="JI55686"/>
      <c r="JJ55686"/>
      <c r="KX55686" s="23"/>
      <c r="KY55686" s="23"/>
    </row>
    <row r="55687" spans="36:311" x14ac:dyDescent="0.2">
      <c r="AJ55687" s="23"/>
      <c r="HH55687"/>
      <c r="IW55687" s="36"/>
      <c r="JI55687"/>
      <c r="JJ55687"/>
      <c r="KX55687" s="23"/>
      <c r="KY55687" s="23"/>
    </row>
    <row r="55688" spans="36:311" x14ac:dyDescent="0.2">
      <c r="AJ55688" s="23"/>
      <c r="HH55688"/>
      <c r="IW55688" s="36"/>
      <c r="JI55688"/>
      <c r="JJ55688"/>
      <c r="KX55688" s="23"/>
      <c r="KY55688" s="23"/>
    </row>
    <row r="55689" spans="36:311" x14ac:dyDescent="0.2">
      <c r="AJ55689" s="23"/>
      <c r="HH55689"/>
      <c r="IW55689" s="36"/>
      <c r="JI55689"/>
      <c r="JJ55689"/>
      <c r="KX55689" s="23"/>
      <c r="KY55689" s="23"/>
    </row>
    <row r="55690" spans="36:311" x14ac:dyDescent="0.2">
      <c r="AJ55690" s="23"/>
      <c r="HH55690"/>
      <c r="IW55690" s="36"/>
      <c r="JI55690"/>
      <c r="JJ55690"/>
      <c r="KX55690" s="23"/>
      <c r="KY55690" s="23"/>
    </row>
    <row r="55691" spans="36:311" x14ac:dyDescent="0.2">
      <c r="AJ55691" s="23"/>
      <c r="HH55691"/>
      <c r="IW55691" s="36"/>
      <c r="JI55691"/>
      <c r="JJ55691"/>
      <c r="KX55691" s="23"/>
      <c r="KY55691" s="23"/>
    </row>
    <row r="55692" spans="36:311" x14ac:dyDescent="0.2">
      <c r="AJ55692" s="23"/>
      <c r="HH55692"/>
      <c r="IW55692" s="36"/>
      <c r="JI55692"/>
      <c r="JJ55692"/>
      <c r="KX55692" s="23"/>
      <c r="KY55692" s="23"/>
    </row>
    <row r="55693" spans="36:311" x14ac:dyDescent="0.2">
      <c r="AJ55693" s="23"/>
      <c r="HH55693"/>
      <c r="IW55693" s="36"/>
      <c r="JI55693"/>
      <c r="JJ55693"/>
      <c r="KX55693" s="23"/>
      <c r="KY55693" s="23"/>
    </row>
    <row r="55694" spans="36:311" x14ac:dyDescent="0.2">
      <c r="AJ55694" s="23"/>
      <c r="HH55694"/>
      <c r="IW55694" s="36"/>
      <c r="JI55694"/>
      <c r="JJ55694"/>
      <c r="KX55694" s="23"/>
      <c r="KY55694" s="23"/>
    </row>
    <row r="55695" spans="36:311" x14ac:dyDescent="0.2">
      <c r="AJ55695" s="23"/>
      <c r="HH55695"/>
      <c r="IW55695" s="36"/>
      <c r="JI55695"/>
      <c r="JJ55695"/>
      <c r="KX55695" s="23"/>
      <c r="KY55695" s="23"/>
    </row>
    <row r="55696" spans="36:311" x14ac:dyDescent="0.2">
      <c r="AJ55696" s="23"/>
      <c r="HH55696"/>
      <c r="IW55696" s="36"/>
      <c r="JI55696"/>
      <c r="JJ55696"/>
      <c r="KX55696" s="23"/>
      <c r="KY55696" s="23"/>
    </row>
    <row r="55697" spans="36:311" x14ac:dyDescent="0.2">
      <c r="AJ55697" s="23"/>
      <c r="HH55697"/>
      <c r="IW55697" s="36"/>
      <c r="JI55697"/>
      <c r="JJ55697"/>
      <c r="KX55697" s="23"/>
      <c r="KY55697" s="23"/>
    </row>
    <row r="55698" spans="36:311" x14ac:dyDescent="0.2">
      <c r="AJ55698" s="23"/>
      <c r="HH55698"/>
      <c r="IW55698" s="36"/>
      <c r="JI55698"/>
      <c r="JJ55698"/>
      <c r="KX55698" s="23"/>
      <c r="KY55698" s="23"/>
    </row>
    <row r="55699" spans="36:311" x14ac:dyDescent="0.2">
      <c r="AJ55699" s="23"/>
      <c r="HH55699"/>
      <c r="IW55699" s="36"/>
      <c r="JI55699"/>
      <c r="JJ55699"/>
      <c r="KX55699" s="23"/>
      <c r="KY55699" s="23"/>
    </row>
    <row r="55700" spans="36:311" x14ac:dyDescent="0.2">
      <c r="AJ55700" s="23"/>
      <c r="HH55700"/>
      <c r="IW55700" s="36"/>
      <c r="JI55700"/>
      <c r="JJ55700"/>
      <c r="KX55700" s="23"/>
      <c r="KY55700" s="23"/>
    </row>
    <row r="55701" spans="36:311" x14ac:dyDescent="0.2">
      <c r="AJ55701" s="23"/>
      <c r="HH55701"/>
      <c r="IW55701" s="36"/>
      <c r="JI55701"/>
      <c r="JJ55701"/>
      <c r="KX55701" s="23"/>
      <c r="KY55701" s="23"/>
    </row>
    <row r="55702" spans="36:311" x14ac:dyDescent="0.2">
      <c r="AJ55702" s="23"/>
      <c r="HH55702"/>
      <c r="IW55702" s="36"/>
      <c r="JI55702"/>
      <c r="JJ55702"/>
      <c r="KX55702" s="23"/>
      <c r="KY55702" s="23"/>
    </row>
    <row r="55703" spans="36:311" x14ac:dyDescent="0.2">
      <c r="AJ55703" s="23"/>
      <c r="HH55703"/>
      <c r="IW55703" s="36"/>
      <c r="JI55703"/>
      <c r="JJ55703"/>
      <c r="KX55703" s="23"/>
      <c r="KY55703" s="23"/>
    </row>
    <row r="55704" spans="36:311" x14ac:dyDescent="0.2">
      <c r="AJ55704" s="23"/>
      <c r="HH55704"/>
      <c r="IW55704" s="36"/>
      <c r="JI55704"/>
      <c r="JJ55704"/>
      <c r="KX55704" s="23"/>
      <c r="KY55704" s="23"/>
    </row>
    <row r="55705" spans="36:311" x14ac:dyDescent="0.2">
      <c r="AJ55705" s="23"/>
      <c r="HH55705"/>
      <c r="IW55705" s="36"/>
      <c r="JI55705"/>
      <c r="JJ55705"/>
      <c r="KX55705" s="23"/>
      <c r="KY55705" s="23"/>
    </row>
    <row r="55706" spans="36:311" x14ac:dyDescent="0.2">
      <c r="AJ55706" s="23"/>
      <c r="HH55706"/>
      <c r="IW55706" s="36"/>
      <c r="JI55706"/>
      <c r="JJ55706"/>
      <c r="KX55706" s="23"/>
      <c r="KY55706" s="23"/>
    </row>
    <row r="55707" spans="36:311" x14ac:dyDescent="0.2">
      <c r="AJ55707" s="23"/>
      <c r="HH55707"/>
      <c r="IW55707" s="36"/>
      <c r="JI55707"/>
      <c r="JJ55707"/>
      <c r="KX55707" s="23"/>
      <c r="KY55707" s="23"/>
    </row>
    <row r="55708" spans="36:311" x14ac:dyDescent="0.2">
      <c r="AJ55708" s="23"/>
      <c r="HH55708"/>
      <c r="IW55708" s="36"/>
      <c r="JI55708"/>
      <c r="JJ55708"/>
      <c r="KX55708" s="23"/>
      <c r="KY55708" s="23"/>
    </row>
    <row r="55709" spans="36:311" x14ac:dyDescent="0.2">
      <c r="AJ55709" s="23"/>
      <c r="HH55709"/>
      <c r="IW55709" s="36"/>
      <c r="JI55709"/>
      <c r="JJ55709"/>
      <c r="KX55709" s="23"/>
      <c r="KY55709" s="23"/>
    </row>
    <row r="55710" spans="36:311" x14ac:dyDescent="0.2">
      <c r="AJ55710" s="23"/>
      <c r="HH55710"/>
      <c r="IW55710" s="36"/>
      <c r="JI55710"/>
      <c r="JJ55710"/>
      <c r="KX55710" s="23"/>
      <c r="KY55710" s="23"/>
    </row>
    <row r="55711" spans="36:311" x14ac:dyDescent="0.2">
      <c r="AJ55711" s="23"/>
      <c r="HH55711"/>
      <c r="IW55711" s="36"/>
      <c r="JI55711"/>
      <c r="JJ55711"/>
      <c r="KX55711" s="23"/>
      <c r="KY55711" s="23"/>
    </row>
    <row r="55712" spans="36:311" x14ac:dyDescent="0.2">
      <c r="AJ55712" s="23"/>
      <c r="HH55712"/>
      <c r="IW55712" s="36"/>
      <c r="JI55712"/>
      <c r="JJ55712"/>
      <c r="KX55712" s="23"/>
      <c r="KY55712" s="23"/>
    </row>
    <row r="55713" spans="36:311" x14ac:dyDescent="0.2">
      <c r="AJ55713" s="23"/>
      <c r="HH55713"/>
      <c r="IW55713" s="36"/>
      <c r="JI55713"/>
      <c r="JJ55713"/>
      <c r="KX55713" s="23"/>
      <c r="KY55713" s="23"/>
    </row>
    <row r="55714" spans="36:311" x14ac:dyDescent="0.2">
      <c r="AJ55714" s="23"/>
      <c r="HH55714"/>
      <c r="IW55714" s="36"/>
      <c r="JI55714"/>
      <c r="JJ55714"/>
      <c r="KX55714" s="23"/>
      <c r="KY55714" s="23"/>
    </row>
    <row r="55715" spans="36:311" x14ac:dyDescent="0.2">
      <c r="AJ55715" s="23"/>
      <c r="HH55715"/>
      <c r="IW55715" s="36"/>
      <c r="JI55715"/>
      <c r="JJ55715"/>
      <c r="KX55715" s="23"/>
      <c r="KY55715" s="23"/>
    </row>
    <row r="55716" spans="36:311" x14ac:dyDescent="0.2">
      <c r="AJ55716" s="23"/>
      <c r="HH55716"/>
      <c r="IW55716" s="36"/>
      <c r="JI55716"/>
      <c r="JJ55716"/>
      <c r="KX55716" s="23"/>
      <c r="KY55716" s="23"/>
    </row>
    <row r="55717" spans="36:311" x14ac:dyDescent="0.2">
      <c r="AJ55717" s="23"/>
      <c r="HH55717"/>
      <c r="IW55717" s="36"/>
      <c r="JI55717"/>
      <c r="JJ55717"/>
      <c r="KX55717" s="23"/>
      <c r="KY55717" s="23"/>
    </row>
    <row r="55718" spans="36:311" x14ac:dyDescent="0.2">
      <c r="AJ55718" s="23"/>
      <c r="HH55718"/>
      <c r="IW55718" s="36"/>
      <c r="JI55718"/>
      <c r="JJ55718"/>
      <c r="KX55718" s="23"/>
      <c r="KY55718" s="23"/>
    </row>
    <row r="55719" spans="36:311" x14ac:dyDescent="0.2">
      <c r="AJ55719" s="23"/>
      <c r="HH55719"/>
      <c r="IW55719" s="36"/>
      <c r="JI55719"/>
      <c r="JJ55719"/>
      <c r="KX55719" s="23"/>
      <c r="KY55719" s="23"/>
    </row>
    <row r="55720" spans="36:311" x14ac:dyDescent="0.2">
      <c r="AJ55720" s="23"/>
      <c r="HH55720"/>
      <c r="IW55720" s="36"/>
      <c r="JI55720"/>
      <c r="JJ55720"/>
      <c r="KX55720" s="23"/>
      <c r="KY55720" s="23"/>
    </row>
    <row r="55721" spans="36:311" x14ac:dyDescent="0.2">
      <c r="AJ55721" s="23"/>
      <c r="HH55721"/>
      <c r="IW55721" s="36"/>
      <c r="JI55721"/>
      <c r="JJ55721"/>
      <c r="KX55721" s="23"/>
      <c r="KY55721" s="23"/>
    </row>
    <row r="55722" spans="36:311" x14ac:dyDescent="0.2">
      <c r="AJ55722" s="23"/>
      <c r="HH55722"/>
      <c r="IW55722" s="36"/>
      <c r="JI55722"/>
      <c r="JJ55722"/>
      <c r="KX55722" s="23"/>
      <c r="KY55722" s="23"/>
    </row>
    <row r="55723" spans="36:311" x14ac:dyDescent="0.2">
      <c r="AJ55723" s="23"/>
      <c r="HH55723"/>
      <c r="IW55723" s="36"/>
      <c r="JI55723"/>
      <c r="JJ55723"/>
      <c r="KX55723" s="23"/>
      <c r="KY55723" s="23"/>
    </row>
    <row r="55724" spans="36:311" x14ac:dyDescent="0.2">
      <c r="AJ55724" s="23"/>
      <c r="HH55724"/>
      <c r="IW55724" s="36"/>
      <c r="JI55724"/>
      <c r="JJ55724"/>
      <c r="KX55724" s="23"/>
      <c r="KY55724" s="23"/>
    </row>
    <row r="55725" spans="36:311" x14ac:dyDescent="0.2">
      <c r="AJ55725" s="23"/>
      <c r="HH55725"/>
      <c r="IW55725" s="36"/>
      <c r="JI55725"/>
      <c r="JJ55725"/>
      <c r="KX55725" s="23"/>
      <c r="KY55725" s="23"/>
    </row>
    <row r="55726" spans="36:311" x14ac:dyDescent="0.2">
      <c r="AJ55726" s="23"/>
      <c r="HH55726"/>
      <c r="IW55726" s="36"/>
      <c r="JI55726"/>
      <c r="JJ55726"/>
      <c r="KX55726" s="23"/>
      <c r="KY55726" s="23"/>
    </row>
    <row r="55727" spans="36:311" x14ac:dyDescent="0.2">
      <c r="AJ55727" s="23"/>
      <c r="HH55727"/>
      <c r="IW55727" s="36"/>
      <c r="JI55727"/>
      <c r="JJ55727"/>
      <c r="KX55727" s="23"/>
      <c r="KY55727" s="23"/>
    </row>
    <row r="55728" spans="36:311" x14ac:dyDescent="0.2">
      <c r="AJ55728" s="23"/>
      <c r="HH55728"/>
      <c r="IW55728" s="36"/>
      <c r="JI55728"/>
      <c r="JJ55728"/>
      <c r="KX55728" s="23"/>
      <c r="KY55728" s="23"/>
    </row>
    <row r="55729" spans="36:311" x14ac:dyDescent="0.2">
      <c r="AJ55729" s="23"/>
      <c r="HH55729"/>
      <c r="IW55729" s="36"/>
      <c r="JI55729"/>
      <c r="JJ55729"/>
      <c r="KX55729" s="23"/>
      <c r="KY55729" s="23"/>
    </row>
    <row r="55730" spans="36:311" x14ac:dyDescent="0.2">
      <c r="AJ55730" s="23"/>
      <c r="HH55730"/>
      <c r="IW55730" s="36"/>
      <c r="JI55730"/>
      <c r="JJ55730"/>
      <c r="KX55730" s="23"/>
      <c r="KY55730" s="23"/>
    </row>
    <row r="55731" spans="36:311" x14ac:dyDescent="0.2">
      <c r="AJ55731" s="23"/>
      <c r="HH55731"/>
      <c r="IW55731" s="36"/>
      <c r="JI55731"/>
      <c r="JJ55731"/>
      <c r="KX55731" s="23"/>
      <c r="KY55731" s="23"/>
    </row>
    <row r="55732" spans="36:311" x14ac:dyDescent="0.2">
      <c r="AJ55732" s="23"/>
      <c r="HH55732"/>
      <c r="IW55732" s="36"/>
      <c r="JI55732"/>
      <c r="JJ55732"/>
      <c r="KX55732" s="23"/>
      <c r="KY55732" s="23"/>
    </row>
    <row r="55733" spans="36:311" x14ac:dyDescent="0.2">
      <c r="AJ55733" s="23"/>
      <c r="HH55733"/>
      <c r="IW55733" s="36"/>
      <c r="JI55733"/>
      <c r="JJ55733"/>
      <c r="KX55733" s="23"/>
      <c r="KY55733" s="23"/>
    </row>
    <row r="55734" spans="36:311" x14ac:dyDescent="0.2">
      <c r="AJ55734" s="23"/>
      <c r="HH55734"/>
      <c r="IW55734" s="36"/>
      <c r="JI55734"/>
      <c r="JJ55734"/>
      <c r="KX55734" s="23"/>
      <c r="KY55734" s="23"/>
    </row>
    <row r="55735" spans="36:311" x14ac:dyDescent="0.2">
      <c r="AJ55735" s="23"/>
      <c r="HH55735"/>
      <c r="IW55735" s="36"/>
      <c r="JI55735"/>
      <c r="JJ55735"/>
      <c r="KX55735" s="23"/>
      <c r="KY55735" s="23"/>
    </row>
    <row r="55736" spans="36:311" x14ac:dyDescent="0.2">
      <c r="AJ55736" s="23"/>
      <c r="HH55736"/>
      <c r="IW55736" s="36"/>
      <c r="JI55736"/>
      <c r="JJ55736"/>
      <c r="KX55736" s="23"/>
      <c r="KY55736" s="23"/>
    </row>
    <row r="55737" spans="36:311" x14ac:dyDescent="0.2">
      <c r="AJ55737" s="23"/>
      <c r="HH55737"/>
      <c r="IW55737" s="36"/>
      <c r="JI55737"/>
      <c r="JJ55737"/>
      <c r="KX55737" s="23"/>
      <c r="KY55737" s="23"/>
    </row>
    <row r="55738" spans="36:311" x14ac:dyDescent="0.2">
      <c r="AJ55738" s="23"/>
      <c r="HH55738"/>
      <c r="IW55738" s="36"/>
      <c r="JI55738"/>
      <c r="JJ55738"/>
      <c r="KX55738" s="23"/>
      <c r="KY55738" s="23"/>
    </row>
    <row r="55739" spans="36:311" x14ac:dyDescent="0.2">
      <c r="AJ55739" s="23"/>
      <c r="HH55739"/>
      <c r="IW55739" s="36"/>
      <c r="JI55739"/>
      <c r="JJ55739"/>
      <c r="KX55739" s="23"/>
      <c r="KY55739" s="23"/>
    </row>
    <row r="55740" spans="36:311" x14ac:dyDescent="0.2">
      <c r="AJ55740" s="23"/>
      <c r="HH55740"/>
      <c r="IW55740" s="36"/>
      <c r="JI55740"/>
      <c r="JJ55740"/>
      <c r="KX55740" s="23"/>
      <c r="KY55740" s="23"/>
    </row>
    <row r="55741" spans="36:311" x14ac:dyDescent="0.2">
      <c r="AJ55741" s="23"/>
      <c r="HH55741"/>
      <c r="IW55741" s="36"/>
      <c r="JI55741"/>
      <c r="JJ55741"/>
      <c r="KX55741" s="23"/>
      <c r="KY55741" s="23"/>
    </row>
    <row r="55742" spans="36:311" x14ac:dyDescent="0.2">
      <c r="AJ55742" s="23"/>
      <c r="HH55742"/>
      <c r="IW55742" s="36"/>
      <c r="JI55742"/>
      <c r="JJ55742"/>
      <c r="KX55742" s="23"/>
      <c r="KY55742" s="23"/>
    </row>
    <row r="55743" spans="36:311" x14ac:dyDescent="0.2">
      <c r="AJ55743" s="23"/>
      <c r="HH55743"/>
      <c r="IW55743" s="36"/>
      <c r="JI55743"/>
      <c r="JJ55743"/>
      <c r="KX55743" s="23"/>
      <c r="KY55743" s="23"/>
    </row>
    <row r="55744" spans="36:311" x14ac:dyDescent="0.2">
      <c r="AJ55744" s="23"/>
      <c r="HH55744"/>
      <c r="IW55744" s="36"/>
      <c r="JI55744"/>
      <c r="JJ55744"/>
      <c r="KX55744" s="23"/>
      <c r="KY55744" s="23"/>
    </row>
    <row r="55745" spans="36:311" x14ac:dyDescent="0.2">
      <c r="AJ55745" s="23"/>
      <c r="HH55745"/>
      <c r="IW55745" s="36"/>
      <c r="JI55745"/>
      <c r="JJ55745"/>
      <c r="KX55745" s="23"/>
      <c r="KY55745" s="23"/>
    </row>
    <row r="55746" spans="36:311" x14ac:dyDescent="0.2">
      <c r="AJ55746" s="23"/>
      <c r="HH55746"/>
      <c r="IW55746" s="36"/>
      <c r="JI55746"/>
      <c r="JJ55746"/>
      <c r="KX55746" s="23"/>
      <c r="KY55746" s="23"/>
    </row>
    <row r="55747" spans="36:311" x14ac:dyDescent="0.2">
      <c r="AJ55747" s="23"/>
      <c r="HH55747"/>
      <c r="IW55747" s="36"/>
      <c r="JI55747"/>
      <c r="JJ55747"/>
      <c r="KX55747" s="23"/>
      <c r="KY55747" s="23"/>
    </row>
    <row r="55748" spans="36:311" x14ac:dyDescent="0.2">
      <c r="AJ55748" s="23"/>
      <c r="HH55748"/>
      <c r="IW55748" s="36"/>
      <c r="JI55748"/>
      <c r="JJ55748"/>
      <c r="KX55748" s="23"/>
      <c r="KY55748" s="23"/>
    </row>
    <row r="55749" spans="36:311" x14ac:dyDescent="0.2">
      <c r="AJ55749" s="23"/>
      <c r="HH55749"/>
      <c r="IW55749" s="36"/>
      <c r="JI55749"/>
      <c r="JJ55749"/>
      <c r="KX55749" s="23"/>
      <c r="KY55749" s="23"/>
    </row>
    <row r="55750" spans="36:311" x14ac:dyDescent="0.2">
      <c r="AJ55750" s="23"/>
      <c r="HH55750"/>
      <c r="IW55750" s="36"/>
      <c r="JI55750"/>
      <c r="JJ55750"/>
      <c r="KX55750" s="23"/>
      <c r="KY55750" s="23"/>
    </row>
    <row r="55751" spans="36:311" x14ac:dyDescent="0.2">
      <c r="AJ55751" s="23"/>
      <c r="HH55751"/>
      <c r="IW55751" s="36"/>
      <c r="JI55751"/>
      <c r="JJ55751"/>
      <c r="KX55751" s="23"/>
      <c r="KY55751" s="23"/>
    </row>
    <row r="55752" spans="36:311" x14ac:dyDescent="0.2">
      <c r="AJ55752" s="23"/>
      <c r="HH55752"/>
      <c r="IW55752" s="36"/>
      <c r="JI55752"/>
      <c r="JJ55752"/>
      <c r="KX55752" s="23"/>
      <c r="KY55752" s="23"/>
    </row>
    <row r="55753" spans="36:311" x14ac:dyDescent="0.2">
      <c r="AJ55753" s="23"/>
      <c r="HH55753"/>
      <c r="IW55753" s="36"/>
      <c r="JI55753"/>
      <c r="JJ55753"/>
      <c r="KX55753" s="23"/>
      <c r="KY55753" s="23"/>
    </row>
    <row r="55754" spans="36:311" x14ac:dyDescent="0.2">
      <c r="AJ55754" s="23"/>
      <c r="HH55754"/>
      <c r="IW55754" s="36"/>
      <c r="JI55754"/>
      <c r="JJ55754"/>
      <c r="KX55754" s="23"/>
      <c r="KY55754" s="23"/>
    </row>
    <row r="55755" spans="36:311" x14ac:dyDescent="0.2">
      <c r="AJ55755" s="23"/>
      <c r="HH55755"/>
      <c r="IW55755" s="36"/>
      <c r="JI55755"/>
      <c r="JJ55755"/>
      <c r="KX55755" s="23"/>
      <c r="KY55755" s="23"/>
    </row>
    <row r="55756" spans="36:311" x14ac:dyDescent="0.2">
      <c r="AJ55756" s="23"/>
      <c r="HH55756"/>
      <c r="IW55756" s="36"/>
      <c r="JI55756"/>
      <c r="JJ55756"/>
      <c r="KX55756" s="23"/>
      <c r="KY55756" s="23"/>
    </row>
    <row r="55757" spans="36:311" x14ac:dyDescent="0.2">
      <c r="AJ55757" s="23"/>
      <c r="HH55757"/>
      <c r="IW55757" s="36"/>
      <c r="JI55757"/>
      <c r="JJ55757"/>
      <c r="KX55757" s="23"/>
      <c r="KY55757" s="23"/>
    </row>
    <row r="55758" spans="36:311" x14ac:dyDescent="0.2">
      <c r="AJ55758" s="23"/>
      <c r="HH55758"/>
      <c r="IW55758" s="36"/>
      <c r="JI55758"/>
      <c r="JJ55758"/>
      <c r="KX55758" s="23"/>
      <c r="KY55758" s="23"/>
    </row>
    <row r="55759" spans="36:311" x14ac:dyDescent="0.2">
      <c r="AJ55759" s="23"/>
      <c r="HH55759"/>
      <c r="IW55759" s="36"/>
      <c r="JI55759"/>
      <c r="JJ55759"/>
      <c r="KX55759" s="23"/>
      <c r="KY55759" s="23"/>
    </row>
    <row r="55760" spans="36:311" x14ac:dyDescent="0.2">
      <c r="AJ55760" s="23"/>
      <c r="HH55760"/>
      <c r="IW55760" s="36"/>
      <c r="JI55760"/>
      <c r="JJ55760"/>
      <c r="KX55760" s="23"/>
      <c r="KY55760" s="23"/>
    </row>
    <row r="55761" spans="36:311" x14ac:dyDescent="0.2">
      <c r="AJ55761" s="23"/>
      <c r="HH55761"/>
      <c r="IW55761" s="36"/>
      <c r="JI55761"/>
      <c r="JJ55761"/>
      <c r="KX55761" s="23"/>
      <c r="KY55761" s="23"/>
    </row>
    <row r="55762" spans="36:311" x14ac:dyDescent="0.2">
      <c r="AJ55762" s="23"/>
      <c r="HH55762"/>
      <c r="IW55762" s="36"/>
      <c r="JI55762"/>
      <c r="JJ55762"/>
      <c r="KX55762" s="23"/>
      <c r="KY55762" s="23"/>
    </row>
    <row r="55763" spans="36:311" x14ac:dyDescent="0.2">
      <c r="AJ55763" s="23"/>
      <c r="HH55763"/>
      <c r="IW55763" s="36"/>
      <c r="JI55763"/>
      <c r="JJ55763"/>
      <c r="KX55763" s="23"/>
      <c r="KY55763" s="23"/>
    </row>
    <row r="55764" spans="36:311" x14ac:dyDescent="0.2">
      <c r="AJ55764" s="23"/>
      <c r="HH55764"/>
      <c r="IW55764" s="36"/>
      <c r="JI55764"/>
      <c r="JJ55764"/>
      <c r="KX55764" s="23"/>
      <c r="KY55764" s="23"/>
    </row>
    <row r="55765" spans="36:311" x14ac:dyDescent="0.2">
      <c r="AJ55765" s="23"/>
      <c r="HH55765"/>
      <c r="IW55765" s="36"/>
      <c r="JI55765"/>
      <c r="JJ55765"/>
      <c r="KX55765" s="23"/>
      <c r="KY55765" s="23"/>
    </row>
    <row r="55766" spans="36:311" x14ac:dyDescent="0.2">
      <c r="AJ55766" s="23"/>
      <c r="HH55766"/>
      <c r="IW55766" s="36"/>
      <c r="JI55766"/>
      <c r="JJ55766"/>
      <c r="KX55766" s="23"/>
      <c r="KY55766" s="23"/>
    </row>
    <row r="55767" spans="36:311" x14ac:dyDescent="0.2">
      <c r="AJ55767" s="23"/>
      <c r="HH55767"/>
      <c r="IW55767" s="36"/>
      <c r="JI55767"/>
      <c r="JJ55767"/>
      <c r="KX55767" s="23"/>
      <c r="KY55767" s="23"/>
    </row>
    <row r="55768" spans="36:311" x14ac:dyDescent="0.2">
      <c r="AJ55768" s="23"/>
      <c r="HH55768"/>
      <c r="IW55768" s="36"/>
      <c r="JI55768"/>
      <c r="JJ55768"/>
      <c r="KX55768" s="23"/>
      <c r="KY55768" s="23"/>
    </row>
    <row r="55769" spans="36:311" x14ac:dyDescent="0.2">
      <c r="AJ55769" s="23"/>
      <c r="HH55769"/>
      <c r="IW55769" s="36"/>
      <c r="JI55769"/>
      <c r="JJ55769"/>
      <c r="KX55769" s="23"/>
      <c r="KY55769" s="23"/>
    </row>
    <row r="55770" spans="36:311" x14ac:dyDescent="0.2">
      <c r="AJ55770" s="23"/>
      <c r="HH55770"/>
      <c r="IW55770" s="36"/>
      <c r="JI55770"/>
      <c r="JJ55770"/>
      <c r="KX55770" s="23"/>
      <c r="KY55770" s="23"/>
    </row>
    <row r="55771" spans="36:311" x14ac:dyDescent="0.2">
      <c r="AJ55771" s="23"/>
      <c r="HH55771"/>
      <c r="IW55771" s="36"/>
      <c r="JI55771"/>
      <c r="JJ55771"/>
      <c r="KX55771" s="23"/>
      <c r="KY55771" s="23"/>
    </row>
    <row r="55772" spans="36:311" x14ac:dyDescent="0.2">
      <c r="AJ55772" s="23"/>
      <c r="HH55772"/>
      <c r="IW55772" s="36"/>
      <c r="JI55772"/>
      <c r="JJ55772"/>
      <c r="KX55772" s="23"/>
      <c r="KY55772" s="23"/>
    </row>
    <row r="55773" spans="36:311" x14ac:dyDescent="0.2">
      <c r="AJ55773" s="23"/>
      <c r="HH55773"/>
      <c r="IW55773" s="36"/>
      <c r="JI55773"/>
      <c r="JJ55773"/>
      <c r="KX55773" s="23"/>
      <c r="KY55773" s="23"/>
    </row>
    <row r="55774" spans="36:311" x14ac:dyDescent="0.2">
      <c r="AJ55774" s="23"/>
      <c r="HH55774"/>
      <c r="IW55774" s="36"/>
      <c r="JI55774"/>
      <c r="JJ55774"/>
      <c r="KX55774" s="23"/>
      <c r="KY55774" s="23"/>
    </row>
    <row r="55775" spans="36:311" x14ac:dyDescent="0.2">
      <c r="AJ55775" s="23"/>
      <c r="HH55775"/>
      <c r="IW55775" s="36"/>
      <c r="JI55775"/>
      <c r="JJ55775"/>
      <c r="KX55775" s="23"/>
      <c r="KY55775" s="23"/>
    </row>
    <row r="55776" spans="36:311" x14ac:dyDescent="0.2">
      <c r="AJ55776" s="23"/>
      <c r="HH55776"/>
      <c r="IW55776" s="36"/>
      <c r="JI55776"/>
      <c r="JJ55776"/>
      <c r="KX55776" s="23"/>
      <c r="KY55776" s="23"/>
    </row>
    <row r="55777" spans="36:311" x14ac:dyDescent="0.2">
      <c r="AJ55777" s="23"/>
      <c r="HH55777"/>
      <c r="IW55777" s="36"/>
      <c r="JI55777"/>
      <c r="JJ55777"/>
      <c r="KX55777" s="23"/>
      <c r="KY55777" s="23"/>
    </row>
    <row r="55778" spans="36:311" x14ac:dyDescent="0.2">
      <c r="AJ55778" s="23"/>
      <c r="HH55778"/>
      <c r="IW55778" s="36"/>
      <c r="JI55778"/>
      <c r="JJ55778"/>
      <c r="KX55778" s="23"/>
      <c r="KY55778" s="23"/>
    </row>
    <row r="55779" spans="36:311" x14ac:dyDescent="0.2">
      <c r="AJ55779" s="23"/>
      <c r="HH55779"/>
      <c r="IW55779" s="36"/>
      <c r="JI55779"/>
      <c r="JJ55779"/>
      <c r="KX55779" s="23"/>
      <c r="KY55779" s="23"/>
    </row>
    <row r="55780" spans="36:311" x14ac:dyDescent="0.2">
      <c r="AJ55780" s="23"/>
      <c r="HH55780"/>
      <c r="IW55780" s="36"/>
      <c r="JI55780"/>
      <c r="JJ55780"/>
      <c r="KX55780" s="23"/>
      <c r="KY55780" s="23"/>
    </row>
    <row r="55781" spans="36:311" x14ac:dyDescent="0.2">
      <c r="AJ55781" s="23"/>
      <c r="HH55781"/>
      <c r="IW55781" s="36"/>
      <c r="JI55781"/>
      <c r="JJ55781"/>
      <c r="KX55781" s="23"/>
      <c r="KY55781" s="23"/>
    </row>
    <row r="55782" spans="36:311" x14ac:dyDescent="0.2">
      <c r="AJ55782" s="23"/>
      <c r="HH55782"/>
      <c r="IW55782" s="36"/>
      <c r="JI55782"/>
      <c r="JJ55782"/>
      <c r="KX55782" s="23"/>
      <c r="KY55782" s="23"/>
    </row>
    <row r="55783" spans="36:311" x14ac:dyDescent="0.2">
      <c r="AJ55783" s="23"/>
      <c r="HH55783"/>
      <c r="IW55783" s="36"/>
      <c r="JI55783"/>
      <c r="JJ55783"/>
      <c r="KX55783" s="23"/>
      <c r="KY55783" s="23"/>
    </row>
    <row r="55784" spans="36:311" x14ac:dyDescent="0.2">
      <c r="AJ55784" s="23"/>
      <c r="HH55784"/>
      <c r="IW55784" s="36"/>
      <c r="JI55784"/>
      <c r="JJ55784"/>
      <c r="KX55784" s="23"/>
      <c r="KY55784" s="23"/>
    </row>
    <row r="55785" spans="36:311" x14ac:dyDescent="0.2">
      <c r="AJ55785" s="23"/>
      <c r="HH55785"/>
      <c r="IW55785" s="36"/>
      <c r="JI55785"/>
      <c r="JJ55785"/>
      <c r="KX55785" s="23"/>
      <c r="KY55785" s="23"/>
    </row>
    <row r="55786" spans="36:311" x14ac:dyDescent="0.2">
      <c r="AJ55786" s="23"/>
      <c r="HH55786"/>
      <c r="IW55786" s="36"/>
      <c r="JI55786"/>
      <c r="JJ55786"/>
      <c r="KX55786" s="23"/>
      <c r="KY55786" s="23"/>
    </row>
    <row r="55787" spans="36:311" x14ac:dyDescent="0.2">
      <c r="AJ55787" s="23"/>
      <c r="HH55787"/>
      <c r="IW55787" s="36"/>
      <c r="JI55787"/>
      <c r="JJ55787"/>
      <c r="KX55787" s="23"/>
      <c r="KY55787" s="23"/>
    </row>
    <row r="55788" spans="36:311" x14ac:dyDescent="0.2">
      <c r="AJ55788" s="23"/>
      <c r="HH55788"/>
      <c r="IW55788" s="36"/>
      <c r="JI55788"/>
      <c r="JJ55788"/>
      <c r="KX55788" s="23"/>
      <c r="KY55788" s="23"/>
    </row>
    <row r="55789" spans="36:311" x14ac:dyDescent="0.2">
      <c r="AJ55789" s="23"/>
      <c r="HH55789"/>
      <c r="IW55789" s="36"/>
      <c r="JI55789"/>
      <c r="JJ55789"/>
      <c r="KX55789" s="23"/>
      <c r="KY55789" s="23"/>
    </row>
    <row r="55790" spans="36:311" x14ac:dyDescent="0.2">
      <c r="AJ55790" s="23"/>
      <c r="HH55790"/>
      <c r="IW55790" s="36"/>
      <c r="JI55790"/>
      <c r="JJ55790"/>
      <c r="KX55790" s="23"/>
      <c r="KY55790" s="23"/>
    </row>
    <row r="55791" spans="36:311" x14ac:dyDescent="0.2">
      <c r="AJ55791" s="23"/>
      <c r="HH55791"/>
      <c r="IW55791" s="36"/>
      <c r="JI55791"/>
      <c r="JJ55791"/>
      <c r="KX55791" s="23"/>
      <c r="KY55791" s="23"/>
    </row>
    <row r="55792" spans="36:311" x14ac:dyDescent="0.2">
      <c r="AJ55792" s="23"/>
      <c r="HH55792"/>
      <c r="IW55792" s="36"/>
      <c r="JI55792"/>
      <c r="JJ55792"/>
      <c r="KX55792" s="23"/>
      <c r="KY55792" s="23"/>
    </row>
    <row r="55793" spans="36:311" x14ac:dyDescent="0.2">
      <c r="AJ55793" s="23"/>
      <c r="HH55793"/>
      <c r="IW55793" s="36"/>
      <c r="JI55793"/>
      <c r="JJ55793"/>
      <c r="KX55793" s="23"/>
      <c r="KY55793" s="23"/>
    </row>
    <row r="55794" spans="36:311" x14ac:dyDescent="0.2">
      <c r="AJ55794" s="23"/>
      <c r="HH55794"/>
      <c r="IW55794" s="36"/>
      <c r="JI55794"/>
      <c r="JJ55794"/>
      <c r="KX55794" s="23"/>
      <c r="KY55794" s="23"/>
    </row>
    <row r="55795" spans="36:311" x14ac:dyDescent="0.2">
      <c r="AJ55795" s="23"/>
      <c r="HH55795"/>
      <c r="IW55795" s="36"/>
      <c r="JI55795"/>
      <c r="JJ55795"/>
      <c r="KX55795" s="23"/>
      <c r="KY55795" s="23"/>
    </row>
    <row r="55796" spans="36:311" x14ac:dyDescent="0.2">
      <c r="AJ55796" s="23"/>
      <c r="HH55796"/>
      <c r="IW55796" s="36"/>
      <c r="JI55796"/>
      <c r="JJ55796"/>
      <c r="KX55796" s="23"/>
      <c r="KY55796" s="23"/>
    </row>
    <row r="55797" spans="36:311" x14ac:dyDescent="0.2">
      <c r="AJ55797" s="23"/>
      <c r="HH55797"/>
      <c r="IW55797" s="36"/>
      <c r="JI55797"/>
      <c r="JJ55797"/>
      <c r="KX55797" s="23"/>
      <c r="KY55797" s="23"/>
    </row>
    <row r="55798" spans="36:311" x14ac:dyDescent="0.2">
      <c r="AJ55798" s="23"/>
      <c r="HH55798"/>
      <c r="IW55798" s="36"/>
      <c r="JI55798"/>
      <c r="JJ55798"/>
      <c r="KX55798" s="23"/>
      <c r="KY55798" s="23"/>
    </row>
    <row r="55799" spans="36:311" x14ac:dyDescent="0.2">
      <c r="AJ55799" s="23"/>
      <c r="HH55799"/>
      <c r="IW55799" s="36"/>
      <c r="JI55799"/>
      <c r="JJ55799"/>
      <c r="KX55799" s="23"/>
      <c r="KY55799" s="23"/>
    </row>
    <row r="55800" spans="36:311" x14ac:dyDescent="0.2">
      <c r="AJ55800" s="23"/>
      <c r="HH55800"/>
      <c r="IW55800" s="36"/>
      <c r="JI55800"/>
      <c r="JJ55800"/>
      <c r="KX55800" s="23"/>
      <c r="KY55800" s="23"/>
    </row>
    <row r="55801" spans="36:311" x14ac:dyDescent="0.2">
      <c r="AJ55801" s="23"/>
      <c r="HH55801"/>
      <c r="IW55801" s="36"/>
      <c r="JI55801"/>
      <c r="JJ55801"/>
      <c r="KX55801" s="23"/>
      <c r="KY55801" s="23"/>
    </row>
    <row r="55802" spans="36:311" x14ac:dyDescent="0.2">
      <c r="AJ55802" s="23"/>
      <c r="HH55802"/>
      <c r="IW55802" s="36"/>
      <c r="JI55802"/>
      <c r="JJ55802"/>
      <c r="KX55802" s="23"/>
      <c r="KY55802" s="23"/>
    </row>
    <row r="55803" spans="36:311" x14ac:dyDescent="0.2">
      <c r="AJ55803" s="23"/>
      <c r="HH55803"/>
      <c r="IW55803" s="36"/>
      <c r="JI55803"/>
      <c r="JJ55803"/>
      <c r="KX55803" s="23"/>
      <c r="KY55803" s="23"/>
    </row>
    <row r="55804" spans="36:311" x14ac:dyDescent="0.2">
      <c r="AJ55804" s="23"/>
      <c r="HH55804"/>
      <c r="IW55804" s="36"/>
      <c r="JI55804"/>
      <c r="JJ55804"/>
      <c r="KX55804" s="23"/>
      <c r="KY55804" s="23"/>
    </row>
    <row r="55805" spans="36:311" x14ac:dyDescent="0.2">
      <c r="AJ55805" s="23"/>
      <c r="HH55805"/>
      <c r="IW55805" s="36"/>
      <c r="JI55805"/>
      <c r="JJ55805"/>
      <c r="KX55805" s="23"/>
      <c r="KY55805" s="23"/>
    </row>
    <row r="55806" spans="36:311" x14ac:dyDescent="0.2">
      <c r="AJ55806" s="23"/>
      <c r="HH55806"/>
      <c r="IW55806" s="36"/>
      <c r="JI55806"/>
      <c r="JJ55806"/>
      <c r="KX55806" s="23"/>
      <c r="KY55806" s="23"/>
    </row>
    <row r="55807" spans="36:311" x14ac:dyDescent="0.2">
      <c r="AJ55807" s="23"/>
      <c r="HH55807"/>
      <c r="IW55807" s="36"/>
      <c r="JI55807"/>
      <c r="JJ55807"/>
      <c r="KX55807" s="23"/>
      <c r="KY55807" s="23"/>
    </row>
    <row r="55808" spans="36:311" x14ac:dyDescent="0.2">
      <c r="AJ55808" s="23"/>
      <c r="HH55808"/>
      <c r="IW55808" s="36"/>
      <c r="JI55808"/>
      <c r="JJ55808"/>
      <c r="KX55808" s="23"/>
      <c r="KY55808" s="23"/>
    </row>
    <row r="55809" spans="36:311" x14ac:dyDescent="0.2">
      <c r="AJ55809" s="23"/>
      <c r="HH55809"/>
      <c r="IW55809" s="36"/>
      <c r="JI55809"/>
      <c r="JJ55809"/>
      <c r="KX55809" s="23"/>
      <c r="KY55809" s="23"/>
    </row>
    <row r="55810" spans="36:311" x14ac:dyDescent="0.2">
      <c r="AJ55810" s="23"/>
      <c r="HH55810"/>
      <c r="IW55810" s="36"/>
      <c r="JI55810"/>
      <c r="JJ55810"/>
      <c r="KX55810" s="23"/>
      <c r="KY55810" s="23"/>
    </row>
    <row r="55811" spans="36:311" x14ac:dyDescent="0.2">
      <c r="AJ55811" s="23"/>
      <c r="HH55811"/>
      <c r="IW55811" s="36"/>
      <c r="JI55811"/>
      <c r="JJ55811"/>
      <c r="KX55811" s="23"/>
      <c r="KY55811" s="23"/>
    </row>
    <row r="55812" spans="36:311" x14ac:dyDescent="0.2">
      <c r="AJ55812" s="23"/>
      <c r="HH55812"/>
      <c r="IW55812" s="36"/>
      <c r="JI55812"/>
      <c r="JJ55812"/>
      <c r="KX55812" s="23"/>
      <c r="KY55812" s="23"/>
    </row>
    <row r="55813" spans="36:311" x14ac:dyDescent="0.2">
      <c r="AJ55813" s="23"/>
      <c r="HH55813"/>
      <c r="IW55813" s="36"/>
      <c r="JI55813"/>
      <c r="JJ55813"/>
      <c r="KX55813" s="23"/>
      <c r="KY55813" s="23"/>
    </row>
    <row r="55814" spans="36:311" x14ac:dyDescent="0.2">
      <c r="AJ55814" s="23"/>
      <c r="HH55814"/>
      <c r="IW55814" s="36"/>
      <c r="JI55814"/>
      <c r="JJ55814"/>
      <c r="KX55814" s="23"/>
      <c r="KY55814" s="23"/>
    </row>
    <row r="55815" spans="36:311" x14ac:dyDescent="0.2">
      <c r="AJ55815" s="23"/>
      <c r="HH55815"/>
      <c r="IW55815" s="36"/>
      <c r="JI55815"/>
      <c r="JJ55815"/>
      <c r="KX55815" s="23"/>
      <c r="KY55815" s="23"/>
    </row>
    <row r="55816" spans="36:311" x14ac:dyDescent="0.2">
      <c r="AJ55816" s="23"/>
      <c r="HH55816"/>
      <c r="IW55816" s="36"/>
      <c r="JI55816"/>
      <c r="JJ55816"/>
      <c r="KX55816" s="23"/>
      <c r="KY55816" s="23"/>
    </row>
    <row r="55817" spans="36:311" x14ac:dyDescent="0.2">
      <c r="AJ55817" s="23"/>
      <c r="HH55817"/>
      <c r="IW55817" s="36"/>
      <c r="JI55817"/>
      <c r="JJ55817"/>
      <c r="KX55817" s="23"/>
      <c r="KY55817" s="23"/>
    </row>
    <row r="55818" spans="36:311" x14ac:dyDescent="0.2">
      <c r="AJ55818" s="23"/>
      <c r="HH55818"/>
      <c r="IW55818" s="36"/>
      <c r="JI55818"/>
      <c r="JJ55818"/>
      <c r="KX55818" s="23"/>
      <c r="KY55818" s="23"/>
    </row>
    <row r="55819" spans="36:311" x14ac:dyDescent="0.2">
      <c r="AJ55819" s="23"/>
      <c r="HH55819"/>
      <c r="IW55819" s="36"/>
      <c r="JI55819"/>
      <c r="JJ55819"/>
      <c r="KX55819" s="23"/>
      <c r="KY55819" s="23"/>
    </row>
    <row r="55820" spans="36:311" x14ac:dyDescent="0.2">
      <c r="AJ55820" s="23"/>
      <c r="HH55820"/>
      <c r="IW55820" s="36"/>
      <c r="JI55820"/>
      <c r="JJ55820"/>
      <c r="KX55820" s="23"/>
      <c r="KY55820" s="23"/>
    </row>
    <row r="55821" spans="36:311" x14ac:dyDescent="0.2">
      <c r="AJ55821" s="23"/>
      <c r="HH55821"/>
      <c r="IW55821" s="36"/>
      <c r="JI55821"/>
      <c r="JJ55821"/>
      <c r="KX55821" s="23"/>
      <c r="KY55821" s="23"/>
    </row>
    <row r="55822" spans="36:311" x14ac:dyDescent="0.2">
      <c r="AJ55822" s="23"/>
      <c r="HH55822"/>
      <c r="IW55822" s="36"/>
      <c r="JI55822"/>
      <c r="JJ55822"/>
      <c r="KX55822" s="23"/>
      <c r="KY55822" s="23"/>
    </row>
    <row r="55823" spans="36:311" x14ac:dyDescent="0.2">
      <c r="AJ55823" s="23"/>
      <c r="HH55823"/>
      <c r="IW55823" s="36"/>
      <c r="JI55823"/>
      <c r="JJ55823"/>
      <c r="KX55823" s="23"/>
      <c r="KY55823" s="23"/>
    </row>
    <row r="55824" spans="36:311" x14ac:dyDescent="0.2">
      <c r="AJ55824" s="23"/>
      <c r="HH55824"/>
      <c r="IW55824" s="36"/>
      <c r="JI55824"/>
      <c r="JJ55824"/>
      <c r="KX55824" s="23"/>
      <c r="KY55824" s="23"/>
    </row>
    <row r="55825" spans="36:311" x14ac:dyDescent="0.2">
      <c r="AJ55825" s="23"/>
      <c r="HH55825"/>
      <c r="IW55825" s="36"/>
      <c r="JI55825"/>
      <c r="JJ55825"/>
      <c r="KX55825" s="23"/>
      <c r="KY55825" s="23"/>
    </row>
    <row r="55826" spans="36:311" x14ac:dyDescent="0.2">
      <c r="AJ55826" s="23"/>
      <c r="HH55826"/>
      <c r="IW55826" s="36"/>
      <c r="JI55826"/>
      <c r="JJ55826"/>
      <c r="KX55826" s="23"/>
      <c r="KY55826" s="23"/>
    </row>
    <row r="55827" spans="36:311" x14ac:dyDescent="0.2">
      <c r="AJ55827" s="23"/>
      <c r="HH55827"/>
      <c r="IW55827" s="36"/>
      <c r="JI55827"/>
      <c r="JJ55827"/>
      <c r="KX55827" s="23"/>
      <c r="KY55827" s="23"/>
    </row>
    <row r="55828" spans="36:311" x14ac:dyDescent="0.2">
      <c r="AJ55828" s="23"/>
      <c r="HH55828"/>
      <c r="IW55828" s="36"/>
      <c r="JI55828"/>
      <c r="JJ55828"/>
      <c r="KX55828" s="23"/>
      <c r="KY55828" s="23"/>
    </row>
    <row r="55829" spans="36:311" x14ac:dyDescent="0.2">
      <c r="AJ55829" s="23"/>
      <c r="HH55829"/>
      <c r="IW55829" s="36"/>
      <c r="JI55829"/>
      <c r="JJ55829"/>
      <c r="KX55829" s="23"/>
      <c r="KY55829" s="23"/>
    </row>
    <row r="55830" spans="36:311" x14ac:dyDescent="0.2">
      <c r="AJ55830" s="23"/>
      <c r="HH55830"/>
      <c r="IW55830" s="36"/>
      <c r="JI55830"/>
      <c r="JJ55830"/>
      <c r="KX55830" s="23"/>
      <c r="KY55830" s="23"/>
    </row>
    <row r="55831" spans="36:311" x14ac:dyDescent="0.2">
      <c r="AJ55831" s="23"/>
      <c r="HH55831"/>
      <c r="IW55831" s="36"/>
      <c r="JI55831"/>
      <c r="JJ55831"/>
      <c r="KX55831" s="23"/>
      <c r="KY55831" s="23"/>
    </row>
    <row r="55832" spans="36:311" x14ac:dyDescent="0.2">
      <c r="AJ55832" s="23"/>
      <c r="HH55832"/>
      <c r="IW55832" s="36"/>
      <c r="JI55832"/>
      <c r="JJ55832"/>
      <c r="KX55832" s="23"/>
      <c r="KY55832" s="23"/>
    </row>
    <row r="55833" spans="36:311" x14ac:dyDescent="0.2">
      <c r="AJ55833" s="23"/>
      <c r="HH55833"/>
      <c r="IW55833" s="36"/>
      <c r="JI55833"/>
      <c r="JJ55833"/>
      <c r="KX55833" s="23"/>
      <c r="KY55833" s="23"/>
    </row>
    <row r="55834" spans="36:311" x14ac:dyDescent="0.2">
      <c r="AJ55834" s="23"/>
      <c r="HH55834"/>
      <c r="IW55834" s="36"/>
      <c r="JI55834"/>
      <c r="JJ55834"/>
      <c r="KX55834" s="23"/>
      <c r="KY55834" s="23"/>
    </row>
    <row r="55835" spans="36:311" x14ac:dyDescent="0.2">
      <c r="AJ55835" s="23"/>
      <c r="HH55835"/>
      <c r="IW55835" s="36"/>
      <c r="JI55835"/>
      <c r="JJ55835"/>
      <c r="KX55835" s="23"/>
      <c r="KY55835" s="23"/>
    </row>
    <row r="55836" spans="36:311" x14ac:dyDescent="0.2">
      <c r="AJ55836" s="23"/>
      <c r="HH55836"/>
      <c r="IW55836" s="36"/>
      <c r="JI55836"/>
      <c r="JJ55836"/>
      <c r="KX55836" s="23"/>
      <c r="KY55836" s="23"/>
    </row>
    <row r="55837" spans="36:311" x14ac:dyDescent="0.2">
      <c r="AJ55837" s="23"/>
      <c r="HH55837"/>
      <c r="IW55837" s="36"/>
      <c r="JI55837"/>
      <c r="JJ55837"/>
      <c r="KX55837" s="23"/>
      <c r="KY55837" s="23"/>
    </row>
    <row r="55838" spans="36:311" x14ac:dyDescent="0.2">
      <c r="AJ55838" s="23"/>
      <c r="HH55838"/>
      <c r="IW55838" s="36"/>
      <c r="JI55838"/>
      <c r="JJ55838"/>
      <c r="KX55838" s="23"/>
      <c r="KY55838" s="23"/>
    </row>
    <row r="55839" spans="36:311" x14ac:dyDescent="0.2">
      <c r="AJ55839" s="23"/>
      <c r="HH55839"/>
      <c r="IW55839" s="36"/>
      <c r="JI55839"/>
      <c r="JJ55839"/>
      <c r="KX55839" s="23"/>
      <c r="KY55839" s="23"/>
    </row>
    <row r="55840" spans="36:311" x14ac:dyDescent="0.2">
      <c r="AJ55840" s="23"/>
      <c r="HH55840"/>
      <c r="IW55840" s="36"/>
      <c r="JI55840"/>
      <c r="JJ55840"/>
      <c r="KX55840" s="23"/>
      <c r="KY55840" s="23"/>
    </row>
    <row r="55841" spans="36:311" x14ac:dyDescent="0.2">
      <c r="AJ55841" s="23"/>
      <c r="HH55841"/>
      <c r="IW55841" s="36"/>
      <c r="JI55841"/>
      <c r="JJ55841"/>
      <c r="KX55841" s="23"/>
      <c r="KY55841" s="23"/>
    </row>
    <row r="55842" spans="36:311" x14ac:dyDescent="0.2">
      <c r="AJ55842" s="23"/>
      <c r="HH55842"/>
      <c r="IW55842" s="36"/>
      <c r="JI55842"/>
      <c r="JJ55842"/>
      <c r="KX55842" s="23"/>
      <c r="KY55842" s="23"/>
    </row>
    <row r="55843" spans="36:311" x14ac:dyDescent="0.2">
      <c r="AJ55843" s="23"/>
      <c r="HH55843"/>
      <c r="IW55843" s="36"/>
      <c r="JI55843"/>
      <c r="JJ55843"/>
      <c r="KX55843" s="23"/>
      <c r="KY55843" s="23"/>
    </row>
    <row r="55844" spans="36:311" x14ac:dyDescent="0.2">
      <c r="AJ55844" s="23"/>
      <c r="HH55844"/>
      <c r="IW55844" s="36"/>
      <c r="JI55844"/>
      <c r="JJ55844"/>
      <c r="KX55844" s="23"/>
      <c r="KY55844" s="23"/>
    </row>
    <row r="55845" spans="36:311" x14ac:dyDescent="0.2">
      <c r="AJ55845" s="23"/>
      <c r="HH55845"/>
      <c r="IW55845" s="36"/>
      <c r="JI55845"/>
      <c r="JJ55845"/>
      <c r="KX55845" s="23"/>
      <c r="KY55845" s="23"/>
    </row>
    <row r="55846" spans="36:311" x14ac:dyDescent="0.2">
      <c r="AJ55846" s="23"/>
      <c r="HH55846"/>
      <c r="IW55846" s="36"/>
      <c r="JI55846"/>
      <c r="JJ55846"/>
      <c r="KX55846" s="23"/>
      <c r="KY55846" s="23"/>
    </row>
    <row r="55847" spans="36:311" x14ac:dyDescent="0.2">
      <c r="AJ55847" s="23"/>
      <c r="HH55847"/>
      <c r="IW55847" s="36"/>
      <c r="JI55847"/>
      <c r="JJ55847"/>
      <c r="KX55847" s="23"/>
      <c r="KY55847" s="23"/>
    </row>
    <row r="55848" spans="36:311" x14ac:dyDescent="0.2">
      <c r="AJ55848" s="23"/>
      <c r="HH55848"/>
      <c r="IW55848" s="36"/>
      <c r="JI55848"/>
      <c r="JJ55848"/>
      <c r="KX55848" s="23"/>
      <c r="KY55848" s="23"/>
    </row>
    <row r="55849" spans="36:311" x14ac:dyDescent="0.2">
      <c r="AJ55849" s="23"/>
      <c r="HH55849"/>
      <c r="IW55849" s="36"/>
      <c r="JI55849"/>
      <c r="JJ55849"/>
      <c r="KX55849" s="23"/>
      <c r="KY55849" s="23"/>
    </row>
    <row r="55850" spans="36:311" x14ac:dyDescent="0.2">
      <c r="AJ55850" s="23"/>
      <c r="HH55850"/>
      <c r="IW55850" s="36"/>
      <c r="JI55850"/>
      <c r="JJ55850"/>
      <c r="KX55850" s="23"/>
      <c r="KY55850" s="23"/>
    </row>
    <row r="55851" spans="36:311" x14ac:dyDescent="0.2">
      <c r="AJ55851" s="23"/>
      <c r="HH55851"/>
      <c r="IW55851" s="36"/>
      <c r="JI55851"/>
      <c r="JJ55851"/>
      <c r="KX55851" s="23"/>
      <c r="KY55851" s="23"/>
    </row>
    <row r="55852" spans="36:311" x14ac:dyDescent="0.2">
      <c r="AJ55852" s="23"/>
      <c r="HH55852"/>
      <c r="IW55852" s="36"/>
      <c r="JI55852"/>
      <c r="JJ55852"/>
      <c r="KX55852" s="23"/>
      <c r="KY55852" s="23"/>
    </row>
    <row r="55853" spans="36:311" x14ac:dyDescent="0.2">
      <c r="AJ55853" s="23"/>
      <c r="HH55853"/>
      <c r="IW55853" s="36"/>
      <c r="JI55853"/>
      <c r="JJ55853"/>
      <c r="KX55853" s="23"/>
      <c r="KY55853" s="23"/>
    </row>
    <row r="55854" spans="36:311" x14ac:dyDescent="0.2">
      <c r="AJ55854" s="23"/>
      <c r="HH55854"/>
      <c r="IW55854" s="36"/>
      <c r="JI55854"/>
      <c r="JJ55854"/>
      <c r="KX55854" s="23"/>
      <c r="KY55854" s="23"/>
    </row>
    <row r="55855" spans="36:311" x14ac:dyDescent="0.2">
      <c r="AJ55855" s="23"/>
      <c r="HH55855"/>
      <c r="IW55855" s="36"/>
      <c r="JI55855"/>
      <c r="JJ55855"/>
      <c r="KX55855" s="23"/>
      <c r="KY55855" s="23"/>
    </row>
    <row r="55856" spans="36:311" x14ac:dyDescent="0.2">
      <c r="AJ55856" s="23"/>
      <c r="HH55856"/>
      <c r="IW55856" s="36"/>
      <c r="JI55856"/>
      <c r="JJ55856"/>
      <c r="KX55856" s="23"/>
      <c r="KY55856" s="23"/>
    </row>
    <row r="55857" spans="36:311" x14ac:dyDescent="0.2">
      <c r="AJ55857" s="23"/>
      <c r="HH55857"/>
      <c r="IW55857" s="36"/>
      <c r="JI55857"/>
      <c r="JJ55857"/>
      <c r="KX55857" s="23"/>
      <c r="KY55857" s="23"/>
    </row>
    <row r="55858" spans="36:311" x14ac:dyDescent="0.2">
      <c r="AJ55858" s="23"/>
      <c r="HH55858"/>
      <c r="IW55858" s="36"/>
      <c r="JI55858"/>
      <c r="JJ55858"/>
      <c r="KX55858" s="23"/>
      <c r="KY55858" s="23"/>
    </row>
    <row r="55859" spans="36:311" x14ac:dyDescent="0.2">
      <c r="AJ55859" s="23"/>
      <c r="HH55859"/>
      <c r="IW55859" s="36"/>
      <c r="JI55859"/>
      <c r="JJ55859"/>
      <c r="KX55859" s="23"/>
      <c r="KY55859" s="23"/>
    </row>
    <row r="55860" spans="36:311" x14ac:dyDescent="0.2">
      <c r="AJ55860" s="23"/>
      <c r="HH55860"/>
      <c r="IW55860" s="36"/>
      <c r="JI55860"/>
      <c r="JJ55860"/>
      <c r="KX55860" s="23"/>
      <c r="KY55860" s="23"/>
    </row>
    <row r="55861" spans="36:311" x14ac:dyDescent="0.2">
      <c r="AJ55861" s="23"/>
      <c r="HH55861"/>
      <c r="IW55861" s="36"/>
      <c r="JI55861"/>
      <c r="JJ55861"/>
      <c r="KX55861" s="23"/>
      <c r="KY55861" s="23"/>
    </row>
    <row r="55862" spans="36:311" x14ac:dyDescent="0.2">
      <c r="AJ55862" s="23"/>
      <c r="HH55862"/>
      <c r="IW55862" s="36"/>
      <c r="JI55862"/>
      <c r="JJ55862"/>
      <c r="KX55862" s="23"/>
      <c r="KY55862" s="23"/>
    </row>
    <row r="55863" spans="36:311" x14ac:dyDescent="0.2">
      <c r="AJ55863" s="23"/>
      <c r="HH55863"/>
      <c r="IW55863" s="36"/>
      <c r="JI55863"/>
      <c r="JJ55863"/>
      <c r="KX55863" s="23"/>
      <c r="KY55863" s="23"/>
    </row>
    <row r="55864" spans="36:311" x14ac:dyDescent="0.2">
      <c r="AJ55864" s="23"/>
      <c r="HH55864"/>
      <c r="IW55864" s="36"/>
      <c r="JI55864"/>
      <c r="JJ55864"/>
      <c r="KX55864" s="23"/>
      <c r="KY55864" s="23"/>
    </row>
    <row r="55865" spans="36:311" x14ac:dyDescent="0.2">
      <c r="AJ55865" s="23"/>
      <c r="HH55865"/>
      <c r="IW55865" s="36"/>
      <c r="JI55865"/>
      <c r="JJ55865"/>
      <c r="KX55865" s="23"/>
      <c r="KY55865" s="23"/>
    </row>
    <row r="55866" spans="36:311" x14ac:dyDescent="0.2">
      <c r="AJ55866" s="23"/>
      <c r="HH55866"/>
      <c r="IW55866" s="36"/>
      <c r="JI55866"/>
      <c r="JJ55866"/>
      <c r="KX55866" s="23"/>
      <c r="KY55866" s="23"/>
    </row>
    <row r="55867" spans="36:311" x14ac:dyDescent="0.2">
      <c r="AJ55867" s="23"/>
      <c r="HH55867"/>
      <c r="IW55867" s="36"/>
      <c r="JI55867"/>
      <c r="JJ55867"/>
      <c r="KX55867" s="23"/>
      <c r="KY55867" s="23"/>
    </row>
    <row r="55868" spans="36:311" x14ac:dyDescent="0.2">
      <c r="AJ55868" s="23"/>
      <c r="HH55868"/>
      <c r="IW55868" s="36"/>
      <c r="JI55868"/>
      <c r="JJ55868"/>
      <c r="KX55868" s="23"/>
      <c r="KY55868" s="23"/>
    </row>
    <row r="55869" spans="36:311" x14ac:dyDescent="0.2">
      <c r="AJ55869" s="23"/>
      <c r="HH55869"/>
      <c r="IW55869" s="36"/>
      <c r="JI55869"/>
      <c r="JJ55869"/>
      <c r="KX55869" s="23"/>
      <c r="KY55869" s="23"/>
    </row>
    <row r="55870" spans="36:311" x14ac:dyDescent="0.2">
      <c r="AJ55870" s="23"/>
      <c r="HH55870"/>
      <c r="IW55870" s="36"/>
      <c r="JI55870"/>
      <c r="JJ55870"/>
      <c r="KX55870" s="23"/>
      <c r="KY55870" s="23"/>
    </row>
    <row r="55871" spans="36:311" x14ac:dyDescent="0.2">
      <c r="AJ55871" s="23"/>
      <c r="HH55871"/>
      <c r="IW55871" s="36"/>
      <c r="JI55871"/>
      <c r="JJ55871"/>
      <c r="KX55871" s="23"/>
      <c r="KY55871" s="23"/>
    </row>
    <row r="55872" spans="36:311" x14ac:dyDescent="0.2">
      <c r="AJ55872" s="23"/>
      <c r="HH55872"/>
      <c r="IW55872" s="36"/>
      <c r="JI55872"/>
      <c r="JJ55872"/>
      <c r="KX55872" s="23"/>
      <c r="KY55872" s="23"/>
    </row>
    <row r="55873" spans="36:311" x14ac:dyDescent="0.2">
      <c r="AJ55873" s="23"/>
      <c r="HH55873"/>
      <c r="IW55873" s="36"/>
      <c r="JI55873"/>
      <c r="JJ55873"/>
      <c r="KX55873" s="23"/>
      <c r="KY55873" s="23"/>
    </row>
    <row r="55874" spans="36:311" x14ac:dyDescent="0.2">
      <c r="AJ55874" s="23"/>
      <c r="HH55874"/>
      <c r="IW55874" s="36"/>
      <c r="JI55874"/>
      <c r="JJ55874"/>
      <c r="KX55874" s="23"/>
      <c r="KY55874" s="23"/>
    </row>
    <row r="55875" spans="36:311" x14ac:dyDescent="0.2">
      <c r="AJ55875" s="23"/>
      <c r="HH55875"/>
      <c r="IW55875" s="36"/>
      <c r="JI55875"/>
      <c r="JJ55875"/>
      <c r="KX55875" s="23"/>
      <c r="KY55875" s="23"/>
    </row>
    <row r="55876" spans="36:311" x14ac:dyDescent="0.2">
      <c r="AJ55876" s="23"/>
      <c r="HH55876"/>
      <c r="IW55876" s="36"/>
      <c r="JI55876"/>
      <c r="JJ55876"/>
      <c r="KX55876" s="23"/>
      <c r="KY55876" s="23"/>
    </row>
    <row r="55877" spans="36:311" x14ac:dyDescent="0.2">
      <c r="AJ55877" s="23"/>
      <c r="HH55877"/>
      <c r="IW55877" s="36"/>
      <c r="JI55877"/>
      <c r="JJ55877"/>
      <c r="KX55877" s="23"/>
      <c r="KY55877" s="23"/>
    </row>
    <row r="55878" spans="36:311" x14ac:dyDescent="0.2">
      <c r="AJ55878" s="23"/>
      <c r="HH55878"/>
      <c r="IW55878" s="36"/>
      <c r="JI55878"/>
      <c r="JJ55878"/>
      <c r="KX55878" s="23"/>
      <c r="KY55878" s="23"/>
    </row>
    <row r="55879" spans="36:311" x14ac:dyDescent="0.2">
      <c r="AJ55879" s="23"/>
      <c r="HH55879"/>
      <c r="IW55879" s="36"/>
      <c r="JI55879"/>
      <c r="JJ55879"/>
      <c r="KX55879" s="23"/>
      <c r="KY55879" s="23"/>
    </row>
    <row r="55880" spans="36:311" x14ac:dyDescent="0.2">
      <c r="AJ55880" s="23"/>
      <c r="HH55880"/>
      <c r="IW55880" s="36"/>
      <c r="JI55880"/>
      <c r="JJ55880"/>
      <c r="KX55880" s="23"/>
      <c r="KY55880" s="23"/>
    </row>
    <row r="55881" spans="36:311" x14ac:dyDescent="0.2">
      <c r="AJ55881" s="23"/>
      <c r="HH55881"/>
      <c r="IW55881" s="36"/>
      <c r="JI55881"/>
      <c r="JJ55881"/>
      <c r="KX55881" s="23"/>
      <c r="KY55881" s="23"/>
    </row>
    <row r="55882" spans="36:311" x14ac:dyDescent="0.2">
      <c r="AJ55882" s="23"/>
      <c r="HH55882"/>
      <c r="IW55882" s="36"/>
      <c r="JI55882"/>
      <c r="JJ55882"/>
      <c r="KX55882" s="23"/>
      <c r="KY55882" s="23"/>
    </row>
    <row r="55883" spans="36:311" x14ac:dyDescent="0.2">
      <c r="AJ55883" s="23"/>
      <c r="HH55883"/>
      <c r="IW55883" s="36"/>
      <c r="JI55883"/>
      <c r="JJ55883"/>
      <c r="KX55883" s="23"/>
      <c r="KY55883" s="23"/>
    </row>
    <row r="55884" spans="36:311" x14ac:dyDescent="0.2">
      <c r="AJ55884" s="23"/>
      <c r="HH55884"/>
      <c r="IW55884" s="36"/>
      <c r="JI55884"/>
      <c r="JJ55884"/>
      <c r="KX55884" s="23"/>
      <c r="KY55884" s="23"/>
    </row>
    <row r="55885" spans="36:311" x14ac:dyDescent="0.2">
      <c r="AJ55885" s="23"/>
      <c r="HH55885"/>
      <c r="IW55885" s="36"/>
      <c r="JI55885"/>
      <c r="JJ55885"/>
      <c r="KX55885" s="23"/>
      <c r="KY55885" s="23"/>
    </row>
    <row r="55886" spans="36:311" x14ac:dyDescent="0.2">
      <c r="AJ55886" s="23"/>
      <c r="HH55886"/>
      <c r="IW55886" s="36"/>
      <c r="JI55886"/>
      <c r="JJ55886"/>
      <c r="KX55886" s="23"/>
      <c r="KY55886" s="23"/>
    </row>
    <row r="55887" spans="36:311" x14ac:dyDescent="0.2">
      <c r="AJ55887" s="23"/>
      <c r="HH55887"/>
      <c r="IW55887" s="36"/>
      <c r="JI55887"/>
      <c r="JJ55887"/>
      <c r="KX55887" s="23"/>
      <c r="KY55887" s="23"/>
    </row>
    <row r="55888" spans="36:311" x14ac:dyDescent="0.2">
      <c r="AJ55888" s="23"/>
      <c r="HH55888"/>
      <c r="IW55888" s="36"/>
      <c r="JI55888"/>
      <c r="JJ55888"/>
      <c r="KX55888" s="23"/>
      <c r="KY55888" s="23"/>
    </row>
    <row r="55889" spans="36:311" x14ac:dyDescent="0.2">
      <c r="AJ55889" s="23"/>
      <c r="HH55889"/>
      <c r="IW55889" s="36"/>
      <c r="JI55889"/>
      <c r="JJ55889"/>
      <c r="KX55889" s="23"/>
      <c r="KY55889" s="23"/>
    </row>
    <row r="55890" spans="36:311" x14ac:dyDescent="0.2">
      <c r="AJ55890" s="23"/>
      <c r="HH55890"/>
      <c r="IW55890" s="36"/>
      <c r="JI55890"/>
      <c r="JJ55890"/>
      <c r="KX55890" s="23"/>
      <c r="KY55890" s="23"/>
    </row>
    <row r="55891" spans="36:311" x14ac:dyDescent="0.2">
      <c r="AJ55891" s="23"/>
      <c r="HH55891"/>
      <c r="IW55891" s="36"/>
      <c r="JI55891"/>
      <c r="JJ55891"/>
      <c r="KX55891" s="23"/>
      <c r="KY55891" s="23"/>
    </row>
    <row r="55892" spans="36:311" x14ac:dyDescent="0.2">
      <c r="AJ55892" s="23"/>
      <c r="HH55892"/>
      <c r="IW55892" s="36"/>
      <c r="JI55892"/>
      <c r="JJ55892"/>
      <c r="KX55892" s="23"/>
      <c r="KY55892" s="23"/>
    </row>
    <row r="55893" spans="36:311" x14ac:dyDescent="0.2">
      <c r="AJ55893" s="23"/>
      <c r="HH55893"/>
      <c r="IW55893" s="36"/>
      <c r="JI55893"/>
      <c r="JJ55893"/>
      <c r="KX55893" s="23"/>
      <c r="KY55893" s="23"/>
    </row>
    <row r="55894" spans="36:311" x14ac:dyDescent="0.2">
      <c r="AJ55894" s="23"/>
      <c r="HH55894"/>
      <c r="IW55894" s="36"/>
      <c r="JI55894"/>
      <c r="JJ55894"/>
      <c r="KX55894" s="23"/>
      <c r="KY55894" s="23"/>
    </row>
    <row r="55895" spans="36:311" x14ac:dyDescent="0.2">
      <c r="AJ55895" s="23"/>
      <c r="HH55895"/>
      <c r="IW55895" s="36"/>
      <c r="JI55895"/>
      <c r="JJ55895"/>
      <c r="KX55895" s="23"/>
      <c r="KY55895" s="23"/>
    </row>
    <row r="55896" spans="36:311" x14ac:dyDescent="0.2">
      <c r="AJ55896" s="23"/>
      <c r="HH55896"/>
      <c r="IW55896" s="36"/>
      <c r="JI55896"/>
      <c r="JJ55896"/>
      <c r="KX55896" s="23"/>
      <c r="KY55896" s="23"/>
    </row>
    <row r="55897" spans="36:311" x14ac:dyDescent="0.2">
      <c r="AJ55897" s="23"/>
      <c r="HH55897"/>
      <c r="IW55897" s="36"/>
      <c r="JI55897"/>
      <c r="JJ55897"/>
      <c r="KX55897" s="23"/>
      <c r="KY55897" s="23"/>
    </row>
    <row r="55898" spans="36:311" x14ac:dyDescent="0.2">
      <c r="AJ55898" s="23"/>
      <c r="HH55898"/>
      <c r="IW55898" s="36"/>
      <c r="JI55898"/>
      <c r="JJ55898"/>
      <c r="KX55898" s="23"/>
      <c r="KY55898" s="23"/>
    </row>
    <row r="55899" spans="36:311" x14ac:dyDescent="0.2">
      <c r="AJ55899" s="23"/>
      <c r="HH55899"/>
      <c r="IW55899" s="36"/>
      <c r="JI55899"/>
      <c r="JJ55899"/>
      <c r="KX55899" s="23"/>
      <c r="KY55899" s="23"/>
    </row>
    <row r="55900" spans="36:311" x14ac:dyDescent="0.2">
      <c r="AJ55900" s="23"/>
      <c r="HH55900"/>
      <c r="IW55900" s="36"/>
      <c r="JI55900"/>
      <c r="JJ55900"/>
      <c r="KX55900" s="23"/>
      <c r="KY55900" s="23"/>
    </row>
    <row r="55901" spans="36:311" x14ac:dyDescent="0.2">
      <c r="AJ55901" s="23"/>
      <c r="HH55901"/>
      <c r="IW55901" s="36"/>
      <c r="JI55901"/>
      <c r="JJ55901"/>
      <c r="KX55901" s="23"/>
      <c r="KY55901" s="23"/>
    </row>
    <row r="55902" spans="36:311" x14ac:dyDescent="0.2">
      <c r="AJ55902" s="23"/>
      <c r="HH55902"/>
      <c r="IW55902" s="36"/>
      <c r="JI55902"/>
      <c r="JJ55902"/>
      <c r="KX55902" s="23"/>
      <c r="KY55902" s="23"/>
    </row>
    <row r="55903" spans="36:311" x14ac:dyDescent="0.2">
      <c r="AJ55903" s="23"/>
      <c r="HH55903"/>
      <c r="IW55903" s="36"/>
      <c r="JI55903"/>
      <c r="JJ55903"/>
      <c r="KX55903" s="23"/>
      <c r="KY55903" s="23"/>
    </row>
    <row r="55904" spans="36:311" x14ac:dyDescent="0.2">
      <c r="AJ55904" s="23"/>
      <c r="HH55904"/>
      <c r="IW55904" s="36"/>
      <c r="JI55904"/>
      <c r="JJ55904"/>
      <c r="KX55904" s="23"/>
      <c r="KY55904" s="23"/>
    </row>
    <row r="55905" spans="36:311" x14ac:dyDescent="0.2">
      <c r="AJ55905" s="23"/>
      <c r="HH55905"/>
      <c r="IW55905" s="36"/>
      <c r="JI55905"/>
      <c r="JJ55905"/>
      <c r="KX55905" s="23"/>
      <c r="KY55905" s="23"/>
    </row>
    <row r="55906" spans="36:311" x14ac:dyDescent="0.2">
      <c r="AJ55906" s="23"/>
      <c r="HH55906"/>
      <c r="IW55906" s="36"/>
      <c r="JI55906"/>
      <c r="JJ55906"/>
      <c r="KX55906" s="23"/>
      <c r="KY55906" s="23"/>
    </row>
    <row r="55907" spans="36:311" x14ac:dyDescent="0.2">
      <c r="AJ55907" s="23"/>
      <c r="HH55907"/>
      <c r="IW55907" s="36"/>
      <c r="JI55907"/>
      <c r="JJ55907"/>
      <c r="KX55907" s="23"/>
      <c r="KY55907" s="23"/>
    </row>
    <row r="55908" spans="36:311" x14ac:dyDescent="0.2">
      <c r="AJ55908" s="23"/>
      <c r="HH55908"/>
      <c r="IW55908" s="36"/>
      <c r="JI55908"/>
      <c r="JJ55908"/>
      <c r="KX55908" s="23"/>
      <c r="KY55908" s="23"/>
    </row>
    <row r="55909" spans="36:311" x14ac:dyDescent="0.2">
      <c r="AJ55909" s="23"/>
      <c r="HH55909"/>
      <c r="IW55909" s="36"/>
      <c r="JI55909"/>
      <c r="JJ55909"/>
      <c r="KX55909" s="23"/>
      <c r="KY55909" s="23"/>
    </row>
    <row r="55910" spans="36:311" x14ac:dyDescent="0.2">
      <c r="AJ55910" s="23"/>
      <c r="HH55910"/>
      <c r="IW55910" s="36"/>
      <c r="JI55910"/>
      <c r="JJ55910"/>
      <c r="KX55910" s="23"/>
      <c r="KY55910" s="23"/>
    </row>
    <row r="55911" spans="36:311" x14ac:dyDescent="0.2">
      <c r="AJ55911" s="23"/>
      <c r="HH55911"/>
      <c r="IW55911" s="36"/>
      <c r="JI55911"/>
      <c r="JJ55911"/>
      <c r="KX55911" s="23"/>
      <c r="KY55911" s="23"/>
    </row>
    <row r="55912" spans="36:311" x14ac:dyDescent="0.2">
      <c r="AJ55912" s="23"/>
      <c r="HH55912"/>
      <c r="IW55912" s="36"/>
      <c r="JI55912"/>
      <c r="JJ55912"/>
      <c r="KX55912" s="23"/>
      <c r="KY55912" s="23"/>
    </row>
    <row r="55913" spans="36:311" x14ac:dyDescent="0.2">
      <c r="AJ55913" s="23"/>
      <c r="HH55913"/>
      <c r="IW55913" s="36"/>
      <c r="JI55913"/>
      <c r="JJ55913"/>
      <c r="KX55913" s="23"/>
      <c r="KY55913" s="23"/>
    </row>
    <row r="55914" spans="36:311" x14ac:dyDescent="0.2">
      <c r="AJ55914" s="23"/>
      <c r="HH55914"/>
      <c r="IW55914" s="36"/>
      <c r="JI55914"/>
      <c r="JJ55914"/>
      <c r="KX55914" s="23"/>
      <c r="KY55914" s="23"/>
    </row>
    <row r="55915" spans="36:311" x14ac:dyDescent="0.2">
      <c r="AJ55915" s="23"/>
      <c r="HH55915"/>
      <c r="IW55915" s="36"/>
      <c r="JI55915"/>
      <c r="JJ55915"/>
      <c r="KX55915" s="23"/>
      <c r="KY55915" s="23"/>
    </row>
    <row r="55916" spans="36:311" x14ac:dyDescent="0.2">
      <c r="AJ55916" s="23"/>
      <c r="HH55916"/>
      <c r="IW55916" s="36"/>
      <c r="JI55916"/>
      <c r="JJ55916"/>
      <c r="KX55916" s="23"/>
      <c r="KY55916" s="23"/>
    </row>
    <row r="55917" spans="36:311" x14ac:dyDescent="0.2">
      <c r="AJ55917" s="23"/>
      <c r="HH55917"/>
      <c r="IW55917" s="36"/>
      <c r="JI55917"/>
      <c r="JJ55917"/>
      <c r="KX55917" s="23"/>
      <c r="KY55917" s="23"/>
    </row>
    <row r="55918" spans="36:311" x14ac:dyDescent="0.2">
      <c r="AJ55918" s="23"/>
      <c r="HH55918"/>
      <c r="IW55918" s="36"/>
      <c r="JI55918"/>
      <c r="JJ55918"/>
      <c r="KX55918" s="23"/>
      <c r="KY55918" s="23"/>
    </row>
    <row r="55919" spans="36:311" x14ac:dyDescent="0.2">
      <c r="AJ55919" s="23"/>
      <c r="HH55919"/>
      <c r="IW55919" s="36"/>
      <c r="JI55919"/>
      <c r="JJ55919"/>
      <c r="KX55919" s="23"/>
      <c r="KY55919" s="23"/>
    </row>
    <row r="55920" spans="36:311" x14ac:dyDescent="0.2">
      <c r="AJ55920" s="23"/>
      <c r="HH55920"/>
      <c r="IW55920" s="36"/>
      <c r="JI55920"/>
      <c r="JJ55920"/>
      <c r="KX55920" s="23"/>
      <c r="KY55920" s="23"/>
    </row>
    <row r="55921" spans="36:311" x14ac:dyDescent="0.2">
      <c r="AJ55921" s="23"/>
      <c r="HH55921"/>
      <c r="IW55921" s="36"/>
      <c r="JI55921"/>
      <c r="JJ55921"/>
      <c r="KX55921" s="23"/>
      <c r="KY55921" s="23"/>
    </row>
    <row r="55922" spans="36:311" x14ac:dyDescent="0.2">
      <c r="AJ55922" s="23"/>
      <c r="HH55922"/>
      <c r="IW55922" s="36"/>
      <c r="JI55922"/>
      <c r="JJ55922"/>
      <c r="KX55922" s="23"/>
      <c r="KY55922" s="23"/>
    </row>
    <row r="55923" spans="36:311" x14ac:dyDescent="0.2">
      <c r="AJ55923" s="23"/>
      <c r="HH55923"/>
      <c r="IW55923" s="36"/>
      <c r="JI55923"/>
      <c r="JJ55923"/>
      <c r="KX55923" s="23"/>
      <c r="KY55923" s="23"/>
    </row>
    <row r="55924" spans="36:311" x14ac:dyDescent="0.2">
      <c r="AJ55924" s="23"/>
      <c r="HH55924"/>
      <c r="IW55924" s="36"/>
      <c r="JI55924"/>
      <c r="JJ55924"/>
      <c r="KX55924" s="23"/>
      <c r="KY55924" s="23"/>
    </row>
    <row r="55925" spans="36:311" x14ac:dyDescent="0.2">
      <c r="AJ55925" s="23"/>
      <c r="HH55925"/>
      <c r="IW55925" s="36"/>
      <c r="JI55925"/>
      <c r="JJ55925"/>
      <c r="KX55925" s="23"/>
      <c r="KY55925" s="23"/>
    </row>
    <row r="55926" spans="36:311" x14ac:dyDescent="0.2">
      <c r="AJ55926" s="23"/>
      <c r="HH55926"/>
      <c r="IW55926" s="36"/>
      <c r="JI55926"/>
      <c r="JJ55926"/>
      <c r="KX55926" s="23"/>
      <c r="KY55926" s="23"/>
    </row>
    <row r="55927" spans="36:311" x14ac:dyDescent="0.2">
      <c r="AJ55927" s="23"/>
      <c r="HH55927"/>
      <c r="IW55927" s="36"/>
      <c r="JI55927"/>
      <c r="JJ55927"/>
      <c r="KX55927" s="23"/>
      <c r="KY55927" s="23"/>
    </row>
    <row r="55928" spans="36:311" x14ac:dyDescent="0.2">
      <c r="AJ55928" s="23"/>
      <c r="HH55928"/>
      <c r="IW55928" s="36"/>
      <c r="JI55928"/>
      <c r="JJ55928"/>
      <c r="KX55928" s="23"/>
      <c r="KY55928" s="23"/>
    </row>
    <row r="55929" spans="36:311" x14ac:dyDescent="0.2">
      <c r="AJ55929" s="23"/>
      <c r="HH55929"/>
      <c r="IW55929" s="36"/>
      <c r="JI55929"/>
      <c r="JJ55929"/>
      <c r="KX55929" s="23"/>
      <c r="KY55929" s="23"/>
    </row>
    <row r="55930" spans="36:311" x14ac:dyDescent="0.2">
      <c r="AJ55930" s="23"/>
      <c r="HH55930"/>
      <c r="IW55930" s="36"/>
      <c r="JI55930"/>
      <c r="JJ55930"/>
      <c r="KX55930" s="23"/>
      <c r="KY55930" s="23"/>
    </row>
    <row r="55931" spans="36:311" x14ac:dyDescent="0.2">
      <c r="AJ55931" s="23"/>
      <c r="HH55931"/>
      <c r="IW55931" s="36"/>
      <c r="JI55931"/>
      <c r="JJ55931"/>
      <c r="KX55931" s="23"/>
      <c r="KY55931" s="23"/>
    </row>
    <row r="55932" spans="36:311" x14ac:dyDescent="0.2">
      <c r="AJ55932" s="23"/>
      <c r="HH55932"/>
      <c r="IW55932" s="36"/>
      <c r="JI55932"/>
      <c r="JJ55932"/>
      <c r="KX55932" s="23"/>
      <c r="KY55932" s="23"/>
    </row>
    <row r="55933" spans="36:311" x14ac:dyDescent="0.2">
      <c r="AJ55933" s="23"/>
      <c r="HH55933"/>
      <c r="IW55933" s="36"/>
      <c r="JI55933"/>
      <c r="JJ55933"/>
      <c r="KX55933" s="23"/>
      <c r="KY55933" s="23"/>
    </row>
    <row r="55934" spans="36:311" x14ac:dyDescent="0.2">
      <c r="AJ55934" s="23"/>
      <c r="HH55934"/>
      <c r="IW55934" s="36"/>
      <c r="JI55934"/>
      <c r="JJ55934"/>
      <c r="KX55934" s="23"/>
      <c r="KY55934" s="23"/>
    </row>
    <row r="55935" spans="36:311" x14ac:dyDescent="0.2">
      <c r="AJ55935" s="23"/>
      <c r="HH55935"/>
      <c r="IW55935" s="36"/>
      <c r="JI55935"/>
      <c r="JJ55935"/>
      <c r="KX55935" s="23"/>
      <c r="KY55935" s="23"/>
    </row>
    <row r="55936" spans="36:311" x14ac:dyDescent="0.2">
      <c r="AJ55936" s="23"/>
      <c r="HH55936"/>
      <c r="IW55936" s="36"/>
      <c r="JI55936"/>
      <c r="JJ55936"/>
      <c r="KX55936" s="23"/>
      <c r="KY55936" s="23"/>
    </row>
    <row r="55937" spans="36:311" x14ac:dyDescent="0.2">
      <c r="AJ55937" s="23"/>
      <c r="HH55937"/>
      <c r="IW55937" s="36"/>
      <c r="JI55937"/>
      <c r="JJ55937"/>
      <c r="KX55937" s="23"/>
      <c r="KY55937" s="23"/>
    </row>
    <row r="55938" spans="36:311" x14ac:dyDescent="0.2">
      <c r="AJ55938" s="23"/>
      <c r="HH55938"/>
      <c r="IW55938" s="36"/>
      <c r="JI55938"/>
      <c r="JJ55938"/>
      <c r="KX55938" s="23"/>
      <c r="KY55938" s="23"/>
    </row>
    <row r="55939" spans="36:311" x14ac:dyDescent="0.2">
      <c r="AJ55939" s="23"/>
      <c r="HH55939"/>
      <c r="IW55939" s="36"/>
      <c r="JI55939"/>
      <c r="JJ55939"/>
      <c r="KX55939" s="23"/>
      <c r="KY55939" s="23"/>
    </row>
    <row r="55940" spans="36:311" x14ac:dyDescent="0.2">
      <c r="AJ55940" s="23"/>
      <c r="HH55940"/>
      <c r="IW55940" s="36"/>
      <c r="JI55940"/>
      <c r="JJ55940"/>
      <c r="KX55940" s="23"/>
      <c r="KY55940" s="23"/>
    </row>
    <row r="55941" spans="36:311" x14ac:dyDescent="0.2">
      <c r="AJ55941" s="23"/>
      <c r="HH55941"/>
      <c r="IW55941" s="36"/>
      <c r="JI55941"/>
      <c r="JJ55941"/>
      <c r="KX55941" s="23"/>
      <c r="KY55941" s="23"/>
    </row>
    <row r="55942" spans="36:311" x14ac:dyDescent="0.2">
      <c r="AJ55942" s="23"/>
      <c r="HH55942"/>
      <c r="IW55942" s="36"/>
      <c r="JI55942"/>
      <c r="JJ55942"/>
      <c r="KX55942" s="23"/>
      <c r="KY55942" s="23"/>
    </row>
    <row r="55943" spans="36:311" x14ac:dyDescent="0.2">
      <c r="AJ55943" s="23"/>
      <c r="HH55943"/>
      <c r="IW55943" s="36"/>
      <c r="JI55943"/>
      <c r="JJ55943"/>
      <c r="KX55943" s="23"/>
      <c r="KY55943" s="23"/>
    </row>
    <row r="55944" spans="36:311" x14ac:dyDescent="0.2">
      <c r="AJ55944" s="23"/>
      <c r="HH55944"/>
      <c r="IW55944" s="36"/>
      <c r="JI55944"/>
      <c r="JJ55944"/>
      <c r="KX55944" s="23"/>
      <c r="KY55944" s="23"/>
    </row>
    <row r="55945" spans="36:311" x14ac:dyDescent="0.2">
      <c r="AJ55945" s="23"/>
      <c r="HH55945"/>
      <c r="IW55945" s="36"/>
      <c r="JI55945"/>
      <c r="JJ55945"/>
      <c r="KX55945" s="23"/>
      <c r="KY55945" s="23"/>
    </row>
    <row r="55946" spans="36:311" x14ac:dyDescent="0.2">
      <c r="AJ55946" s="23"/>
      <c r="HH55946"/>
      <c r="IW55946" s="36"/>
      <c r="JI55946"/>
      <c r="JJ55946"/>
      <c r="KX55946" s="23"/>
      <c r="KY55946" s="23"/>
    </row>
    <row r="55947" spans="36:311" x14ac:dyDescent="0.2">
      <c r="AJ55947" s="23"/>
      <c r="HH55947"/>
      <c r="IW55947" s="36"/>
      <c r="JI55947"/>
      <c r="JJ55947"/>
      <c r="KX55947" s="23"/>
      <c r="KY55947" s="23"/>
    </row>
    <row r="55948" spans="36:311" x14ac:dyDescent="0.2">
      <c r="AJ55948" s="23"/>
      <c r="HH55948"/>
      <c r="IW55948" s="36"/>
      <c r="JI55948"/>
      <c r="JJ55948"/>
      <c r="KX55948" s="23"/>
      <c r="KY55948" s="23"/>
    </row>
    <row r="55949" spans="36:311" x14ac:dyDescent="0.2">
      <c r="AJ55949" s="23"/>
      <c r="HH55949"/>
      <c r="IW55949" s="36"/>
      <c r="JI55949"/>
      <c r="JJ55949"/>
      <c r="KX55949" s="23"/>
      <c r="KY55949" s="23"/>
    </row>
    <row r="55950" spans="36:311" x14ac:dyDescent="0.2">
      <c r="AJ55950" s="23"/>
      <c r="HH55950"/>
      <c r="IW55950" s="36"/>
      <c r="JI55950"/>
      <c r="JJ55950"/>
      <c r="KX55950" s="23"/>
      <c r="KY55950" s="23"/>
    </row>
    <row r="55951" spans="36:311" x14ac:dyDescent="0.2">
      <c r="AJ55951" s="23"/>
      <c r="HH55951"/>
      <c r="IW55951" s="36"/>
      <c r="JI55951"/>
      <c r="JJ55951"/>
      <c r="KX55951" s="23"/>
      <c r="KY55951" s="23"/>
    </row>
    <row r="55952" spans="36:311" x14ac:dyDescent="0.2">
      <c r="AJ55952" s="23"/>
      <c r="HH55952"/>
      <c r="IW55952" s="36"/>
      <c r="JI55952"/>
      <c r="JJ55952"/>
      <c r="KX55952" s="23"/>
      <c r="KY55952" s="23"/>
    </row>
    <row r="55953" spans="36:311" x14ac:dyDescent="0.2">
      <c r="AJ55953" s="23"/>
      <c r="HH55953"/>
      <c r="IW55953" s="36"/>
      <c r="JI55953"/>
      <c r="JJ55953"/>
      <c r="KX55953" s="23"/>
      <c r="KY55953" s="23"/>
    </row>
    <row r="55954" spans="36:311" x14ac:dyDescent="0.2">
      <c r="AJ55954" s="23"/>
      <c r="HH55954"/>
      <c r="IW55954" s="36"/>
      <c r="JI55954"/>
      <c r="JJ55954"/>
      <c r="KX55954" s="23"/>
      <c r="KY55954" s="23"/>
    </row>
    <row r="55955" spans="36:311" x14ac:dyDescent="0.2">
      <c r="AJ55955" s="23"/>
      <c r="HH55955"/>
      <c r="IW55955" s="36"/>
      <c r="JI55955"/>
      <c r="JJ55955"/>
      <c r="KX55955" s="23"/>
      <c r="KY55955" s="23"/>
    </row>
    <row r="55956" spans="36:311" x14ac:dyDescent="0.2">
      <c r="AJ55956" s="23"/>
      <c r="HH55956"/>
      <c r="IW55956" s="36"/>
      <c r="JI55956"/>
      <c r="JJ55956"/>
      <c r="KX55956" s="23"/>
      <c r="KY55956" s="23"/>
    </row>
    <row r="55957" spans="36:311" x14ac:dyDescent="0.2">
      <c r="AJ55957" s="23"/>
      <c r="HH55957"/>
      <c r="IW55957" s="36"/>
      <c r="JI55957"/>
      <c r="JJ55957"/>
      <c r="KX55957" s="23"/>
      <c r="KY55957" s="23"/>
    </row>
    <row r="55958" spans="36:311" x14ac:dyDescent="0.2">
      <c r="AJ55958" s="23"/>
      <c r="HH55958"/>
      <c r="IW55958" s="36"/>
      <c r="JI55958"/>
      <c r="JJ55958"/>
      <c r="KX55958" s="23"/>
      <c r="KY55958" s="23"/>
    </row>
    <row r="55959" spans="36:311" x14ac:dyDescent="0.2">
      <c r="AJ55959" s="23"/>
      <c r="HH55959"/>
      <c r="IW55959" s="36"/>
      <c r="JI55959"/>
      <c r="JJ55959"/>
      <c r="KX55959" s="23"/>
      <c r="KY55959" s="23"/>
    </row>
    <row r="55960" spans="36:311" x14ac:dyDescent="0.2">
      <c r="AJ55960" s="23"/>
      <c r="HH55960"/>
      <c r="IW55960" s="36"/>
      <c r="JI55960"/>
      <c r="JJ55960"/>
      <c r="KX55960" s="23"/>
      <c r="KY55960" s="23"/>
    </row>
    <row r="55961" spans="36:311" x14ac:dyDescent="0.2">
      <c r="AJ55961" s="23"/>
      <c r="HH55961"/>
      <c r="IW55961" s="36"/>
      <c r="JI55961"/>
      <c r="JJ55961"/>
      <c r="KX55961" s="23"/>
      <c r="KY55961" s="23"/>
    </row>
    <row r="55962" spans="36:311" x14ac:dyDescent="0.2">
      <c r="AJ55962" s="23"/>
      <c r="HH55962"/>
      <c r="IW55962" s="36"/>
      <c r="JI55962"/>
      <c r="JJ55962"/>
      <c r="KX55962" s="23"/>
      <c r="KY55962" s="23"/>
    </row>
    <row r="55963" spans="36:311" x14ac:dyDescent="0.2">
      <c r="AJ55963" s="23"/>
      <c r="HH55963"/>
      <c r="IW55963" s="36"/>
      <c r="JI55963"/>
      <c r="JJ55963"/>
      <c r="KX55963" s="23"/>
      <c r="KY55963" s="23"/>
    </row>
    <row r="55964" spans="36:311" x14ac:dyDescent="0.2">
      <c r="AJ55964" s="23"/>
      <c r="HH55964"/>
      <c r="IW55964" s="36"/>
      <c r="JI55964"/>
      <c r="JJ55964"/>
      <c r="KX55964" s="23"/>
      <c r="KY55964" s="23"/>
    </row>
    <row r="55965" spans="36:311" x14ac:dyDescent="0.2">
      <c r="AJ55965" s="23"/>
      <c r="HH55965"/>
      <c r="IW55965" s="36"/>
      <c r="JI55965"/>
      <c r="JJ55965"/>
      <c r="KX55965" s="23"/>
      <c r="KY55965" s="23"/>
    </row>
    <row r="55966" spans="36:311" x14ac:dyDescent="0.2">
      <c r="AJ55966" s="23"/>
      <c r="HH55966"/>
      <c r="IW55966" s="36"/>
      <c r="JI55966"/>
      <c r="JJ55966"/>
      <c r="KX55966" s="23"/>
      <c r="KY55966" s="23"/>
    </row>
    <row r="55967" spans="36:311" x14ac:dyDescent="0.2">
      <c r="AJ55967" s="23"/>
      <c r="HH55967"/>
      <c r="IW55967" s="36"/>
      <c r="JI55967"/>
      <c r="JJ55967"/>
      <c r="KX55967" s="23"/>
      <c r="KY55967" s="23"/>
    </row>
    <row r="55968" spans="36:311" x14ac:dyDescent="0.2">
      <c r="AJ55968" s="23"/>
      <c r="HH55968"/>
      <c r="IW55968" s="36"/>
      <c r="JI55968"/>
      <c r="JJ55968"/>
      <c r="KX55968" s="23"/>
      <c r="KY55968" s="23"/>
    </row>
    <row r="55969" spans="36:311" x14ac:dyDescent="0.2">
      <c r="AJ55969" s="23"/>
      <c r="HH55969"/>
      <c r="IW55969" s="36"/>
      <c r="JI55969"/>
      <c r="JJ55969"/>
      <c r="KX55969" s="23"/>
      <c r="KY55969" s="23"/>
    </row>
    <row r="55970" spans="36:311" x14ac:dyDescent="0.2">
      <c r="AJ55970" s="23"/>
      <c r="HH55970"/>
      <c r="IW55970" s="36"/>
      <c r="JI55970"/>
      <c r="JJ55970"/>
      <c r="KX55970" s="23"/>
      <c r="KY55970" s="23"/>
    </row>
    <row r="55971" spans="36:311" x14ac:dyDescent="0.2">
      <c r="AJ55971" s="23"/>
      <c r="HH55971"/>
      <c r="IW55971" s="36"/>
      <c r="JI55971"/>
      <c r="JJ55971"/>
      <c r="KX55971" s="23"/>
      <c r="KY55971" s="23"/>
    </row>
    <row r="55972" spans="36:311" x14ac:dyDescent="0.2">
      <c r="AJ55972" s="23"/>
      <c r="HH55972"/>
      <c r="IW55972" s="36"/>
      <c r="JI55972"/>
      <c r="JJ55972"/>
      <c r="KX55972" s="23"/>
      <c r="KY55972" s="23"/>
    </row>
    <row r="55973" spans="36:311" x14ac:dyDescent="0.2">
      <c r="AJ55973" s="23"/>
      <c r="HH55973"/>
      <c r="IW55973" s="36"/>
      <c r="JI55973"/>
      <c r="JJ55973"/>
      <c r="KX55973" s="23"/>
      <c r="KY55973" s="23"/>
    </row>
    <row r="55974" spans="36:311" x14ac:dyDescent="0.2">
      <c r="AJ55974" s="23"/>
      <c r="HH55974"/>
      <c r="IW55974" s="36"/>
      <c r="JI55974"/>
      <c r="JJ55974"/>
      <c r="KX55974" s="23"/>
      <c r="KY55974" s="23"/>
    </row>
    <row r="55975" spans="36:311" x14ac:dyDescent="0.2">
      <c r="AJ55975" s="23"/>
      <c r="HH55975"/>
      <c r="IW55975" s="36"/>
      <c r="JI55975"/>
      <c r="JJ55975"/>
      <c r="KX55975" s="23"/>
      <c r="KY55975" s="23"/>
    </row>
    <row r="55976" spans="36:311" x14ac:dyDescent="0.2">
      <c r="AJ55976" s="23"/>
      <c r="HH55976"/>
      <c r="IW55976" s="36"/>
      <c r="JI55976"/>
      <c r="JJ55976"/>
      <c r="KX55976" s="23"/>
      <c r="KY55976" s="23"/>
    </row>
    <row r="55977" spans="36:311" x14ac:dyDescent="0.2">
      <c r="AJ55977" s="23"/>
      <c r="HH55977"/>
      <c r="IW55977" s="36"/>
      <c r="JI55977"/>
      <c r="JJ55977"/>
      <c r="KX55977" s="23"/>
      <c r="KY55977" s="23"/>
    </row>
    <row r="55978" spans="36:311" x14ac:dyDescent="0.2">
      <c r="AJ55978" s="23"/>
      <c r="HH55978"/>
      <c r="IW55978" s="36"/>
      <c r="JI55978"/>
      <c r="JJ55978"/>
      <c r="KX55978" s="23"/>
      <c r="KY55978" s="23"/>
    </row>
    <row r="55979" spans="36:311" x14ac:dyDescent="0.2">
      <c r="AJ55979" s="23"/>
      <c r="HH55979"/>
      <c r="IW55979" s="36"/>
      <c r="JI55979"/>
      <c r="JJ55979"/>
      <c r="KX55979" s="23"/>
      <c r="KY55979" s="23"/>
    </row>
    <row r="55980" spans="36:311" x14ac:dyDescent="0.2">
      <c r="AJ55980" s="23"/>
      <c r="HH55980"/>
      <c r="IW55980" s="36"/>
      <c r="JI55980"/>
      <c r="JJ55980"/>
      <c r="KX55980" s="23"/>
      <c r="KY55980" s="23"/>
    </row>
    <row r="55981" spans="36:311" x14ac:dyDescent="0.2">
      <c r="AJ55981" s="23"/>
      <c r="HH55981"/>
      <c r="IW55981" s="36"/>
      <c r="JI55981"/>
      <c r="JJ55981"/>
      <c r="KX55981" s="23"/>
      <c r="KY55981" s="23"/>
    </row>
    <row r="55982" spans="36:311" x14ac:dyDescent="0.2">
      <c r="AJ55982" s="23"/>
      <c r="HH55982"/>
      <c r="IW55982" s="36"/>
      <c r="JI55982"/>
      <c r="JJ55982"/>
      <c r="KX55982" s="23"/>
      <c r="KY55982" s="23"/>
    </row>
    <row r="55983" spans="36:311" x14ac:dyDescent="0.2">
      <c r="AJ55983" s="23"/>
      <c r="HH55983"/>
      <c r="IW55983" s="36"/>
      <c r="JI55983"/>
      <c r="JJ55983"/>
      <c r="KX55983" s="23"/>
      <c r="KY55983" s="23"/>
    </row>
    <row r="55984" spans="36:311" x14ac:dyDescent="0.2">
      <c r="AJ55984" s="23"/>
      <c r="HH55984"/>
      <c r="IW55984" s="36"/>
      <c r="JI55984"/>
      <c r="JJ55984"/>
      <c r="KX55984" s="23"/>
      <c r="KY55984" s="23"/>
    </row>
    <row r="55985" spans="36:311" x14ac:dyDescent="0.2">
      <c r="AJ55985" s="23"/>
      <c r="HH55985"/>
      <c r="IW55985" s="36"/>
      <c r="JI55985"/>
      <c r="JJ55985"/>
      <c r="KX55985" s="23"/>
      <c r="KY55985" s="23"/>
    </row>
    <row r="55986" spans="36:311" x14ac:dyDescent="0.2">
      <c r="AJ55986" s="23"/>
      <c r="HH55986"/>
      <c r="IW55986" s="36"/>
      <c r="JI55986"/>
      <c r="JJ55986"/>
      <c r="KX55986" s="23"/>
      <c r="KY55986" s="23"/>
    </row>
    <row r="55987" spans="36:311" x14ac:dyDescent="0.2">
      <c r="AJ55987" s="23"/>
      <c r="HH55987"/>
      <c r="IW55987" s="36"/>
      <c r="JI55987"/>
      <c r="JJ55987"/>
      <c r="KX55987" s="23"/>
      <c r="KY55987" s="23"/>
    </row>
    <row r="55988" spans="36:311" x14ac:dyDescent="0.2">
      <c r="AJ55988" s="23"/>
      <c r="HH55988"/>
      <c r="IW55988" s="36"/>
      <c r="JI55988"/>
      <c r="JJ55988"/>
      <c r="KX55988" s="23"/>
      <c r="KY55988" s="23"/>
    </row>
    <row r="55989" spans="36:311" x14ac:dyDescent="0.2">
      <c r="AJ55989" s="23"/>
      <c r="HH55989"/>
      <c r="IW55989" s="36"/>
      <c r="JI55989"/>
      <c r="JJ55989"/>
      <c r="KX55989" s="23"/>
      <c r="KY55989" s="23"/>
    </row>
    <row r="55990" spans="36:311" x14ac:dyDescent="0.2">
      <c r="AJ55990" s="23"/>
      <c r="HH55990"/>
      <c r="IW55990" s="36"/>
      <c r="JI55990"/>
      <c r="JJ55990"/>
      <c r="KX55990" s="23"/>
      <c r="KY55990" s="23"/>
    </row>
    <row r="55991" spans="36:311" x14ac:dyDescent="0.2">
      <c r="AJ55991" s="23"/>
      <c r="HH55991"/>
      <c r="IW55991" s="36"/>
      <c r="JI55991"/>
      <c r="JJ55991"/>
      <c r="KX55991" s="23"/>
      <c r="KY55991" s="23"/>
    </row>
    <row r="55992" spans="36:311" x14ac:dyDescent="0.2">
      <c r="AJ55992" s="23"/>
      <c r="HH55992"/>
      <c r="IW55992" s="36"/>
      <c r="JI55992"/>
      <c r="JJ55992"/>
      <c r="KX55992" s="23"/>
      <c r="KY55992" s="23"/>
    </row>
    <row r="55993" spans="36:311" x14ac:dyDescent="0.2">
      <c r="AJ55993" s="23"/>
      <c r="HH55993"/>
      <c r="IW55993" s="36"/>
      <c r="JI55993"/>
      <c r="JJ55993"/>
      <c r="KX55993" s="23"/>
      <c r="KY55993" s="23"/>
    </row>
    <row r="55994" spans="36:311" x14ac:dyDescent="0.2">
      <c r="AJ55994" s="23"/>
      <c r="HH55994"/>
      <c r="IW55994" s="36"/>
      <c r="JI55994"/>
      <c r="JJ55994"/>
      <c r="KX55994" s="23"/>
      <c r="KY55994" s="23"/>
    </row>
    <row r="55995" spans="36:311" x14ac:dyDescent="0.2">
      <c r="AJ55995" s="23"/>
      <c r="HH55995"/>
      <c r="IW55995" s="36"/>
      <c r="JI55995"/>
      <c r="JJ55995"/>
      <c r="KX55995" s="23"/>
      <c r="KY55995" s="23"/>
    </row>
    <row r="55996" spans="36:311" x14ac:dyDescent="0.2">
      <c r="AJ55996" s="23"/>
      <c r="HH55996"/>
      <c r="IW55996" s="36"/>
      <c r="JI55996"/>
      <c r="JJ55996"/>
      <c r="KX55996" s="23"/>
      <c r="KY55996" s="23"/>
    </row>
    <row r="55997" spans="36:311" x14ac:dyDescent="0.2">
      <c r="AJ55997" s="23"/>
      <c r="HH55997"/>
      <c r="IW55997" s="36"/>
      <c r="JI55997"/>
      <c r="JJ55997"/>
      <c r="KX55997" s="23"/>
      <c r="KY55997" s="23"/>
    </row>
    <row r="55998" spans="36:311" x14ac:dyDescent="0.2">
      <c r="AJ55998" s="23"/>
      <c r="HH55998"/>
      <c r="IW55998" s="36"/>
      <c r="JI55998"/>
      <c r="JJ55998"/>
      <c r="KX55998" s="23"/>
      <c r="KY55998" s="23"/>
    </row>
    <row r="55999" spans="36:311" x14ac:dyDescent="0.2">
      <c r="AJ55999" s="23"/>
      <c r="HH55999"/>
      <c r="IW55999" s="36"/>
      <c r="JI55999"/>
      <c r="JJ55999"/>
      <c r="KX55999" s="23"/>
      <c r="KY55999" s="23"/>
    </row>
    <row r="56000" spans="36:311" x14ac:dyDescent="0.2">
      <c r="AJ56000" s="23"/>
      <c r="HH56000"/>
      <c r="IW56000" s="36"/>
      <c r="JI56000"/>
      <c r="JJ56000"/>
      <c r="KX56000" s="23"/>
      <c r="KY56000" s="23"/>
    </row>
    <row r="56001" spans="36:311" x14ac:dyDescent="0.2">
      <c r="AJ56001" s="23"/>
      <c r="HH56001"/>
      <c r="IW56001" s="36"/>
      <c r="JI56001"/>
      <c r="JJ56001"/>
      <c r="KX56001" s="23"/>
      <c r="KY56001" s="23"/>
    </row>
    <row r="56002" spans="36:311" x14ac:dyDescent="0.2">
      <c r="AJ56002" s="23"/>
      <c r="HH56002"/>
      <c r="IW56002" s="36"/>
      <c r="JI56002"/>
      <c r="JJ56002"/>
      <c r="KX56002" s="23"/>
      <c r="KY56002" s="23"/>
    </row>
    <row r="56003" spans="36:311" x14ac:dyDescent="0.2">
      <c r="AJ56003" s="23"/>
      <c r="HH56003"/>
      <c r="IW56003" s="36"/>
      <c r="JI56003"/>
      <c r="JJ56003"/>
      <c r="KX56003" s="23"/>
      <c r="KY56003" s="23"/>
    </row>
    <row r="56004" spans="36:311" x14ac:dyDescent="0.2">
      <c r="AJ56004" s="23"/>
      <c r="HH56004"/>
      <c r="IW56004" s="36"/>
      <c r="JI56004"/>
      <c r="JJ56004"/>
      <c r="KX56004" s="23"/>
      <c r="KY56004" s="23"/>
    </row>
    <row r="56005" spans="36:311" x14ac:dyDescent="0.2">
      <c r="AJ56005" s="23"/>
      <c r="HH56005"/>
      <c r="IW56005" s="36"/>
      <c r="JI56005"/>
      <c r="JJ56005"/>
      <c r="KX56005" s="23"/>
      <c r="KY56005" s="23"/>
    </row>
    <row r="56006" spans="36:311" x14ac:dyDescent="0.2">
      <c r="AJ56006" s="23"/>
      <c r="HH56006"/>
      <c r="IW56006" s="36"/>
      <c r="JI56006"/>
      <c r="JJ56006"/>
      <c r="KX56006" s="23"/>
      <c r="KY56006" s="23"/>
    </row>
    <row r="56007" spans="36:311" x14ac:dyDescent="0.2">
      <c r="AJ56007" s="23"/>
      <c r="HH56007"/>
      <c r="IW56007" s="36"/>
      <c r="JI56007"/>
      <c r="JJ56007"/>
      <c r="KX56007" s="23"/>
      <c r="KY56007" s="23"/>
    </row>
    <row r="56008" spans="36:311" x14ac:dyDescent="0.2">
      <c r="AJ56008" s="23"/>
      <c r="HH56008"/>
      <c r="IW56008" s="36"/>
      <c r="JI56008"/>
      <c r="JJ56008"/>
      <c r="KX56008" s="23"/>
      <c r="KY56008" s="23"/>
    </row>
    <row r="56009" spans="36:311" x14ac:dyDescent="0.2">
      <c r="AJ56009" s="23"/>
      <c r="HH56009"/>
      <c r="IW56009" s="36"/>
      <c r="JI56009"/>
      <c r="JJ56009"/>
      <c r="KX56009" s="23"/>
      <c r="KY56009" s="23"/>
    </row>
    <row r="56010" spans="36:311" x14ac:dyDescent="0.2">
      <c r="AJ56010" s="23"/>
      <c r="HH56010"/>
      <c r="IW56010" s="36"/>
      <c r="JI56010"/>
      <c r="JJ56010"/>
      <c r="KX56010" s="23"/>
      <c r="KY56010" s="23"/>
    </row>
    <row r="56011" spans="36:311" x14ac:dyDescent="0.2">
      <c r="AJ56011" s="23"/>
      <c r="HH56011"/>
      <c r="IW56011" s="36"/>
      <c r="JI56011"/>
      <c r="JJ56011"/>
      <c r="KX56011" s="23"/>
      <c r="KY56011" s="23"/>
    </row>
    <row r="56012" spans="36:311" x14ac:dyDescent="0.2">
      <c r="AJ56012" s="23"/>
      <c r="HH56012"/>
      <c r="IW56012" s="36"/>
      <c r="JI56012"/>
      <c r="JJ56012"/>
      <c r="KX56012" s="23"/>
      <c r="KY56012" s="23"/>
    </row>
    <row r="56013" spans="36:311" x14ac:dyDescent="0.2">
      <c r="AJ56013" s="23"/>
      <c r="HH56013"/>
      <c r="IW56013" s="36"/>
      <c r="JI56013"/>
      <c r="JJ56013"/>
      <c r="KX56013" s="23"/>
      <c r="KY56013" s="23"/>
    </row>
    <row r="56014" spans="36:311" x14ac:dyDescent="0.2">
      <c r="AJ56014" s="23"/>
      <c r="HH56014"/>
      <c r="IW56014" s="36"/>
      <c r="JI56014"/>
      <c r="JJ56014"/>
      <c r="KX56014" s="23"/>
      <c r="KY56014" s="23"/>
    </row>
    <row r="56015" spans="36:311" x14ac:dyDescent="0.2">
      <c r="AJ56015" s="23"/>
      <c r="HH56015"/>
      <c r="IW56015" s="36"/>
      <c r="JI56015"/>
      <c r="JJ56015"/>
      <c r="KX56015" s="23"/>
      <c r="KY56015" s="23"/>
    </row>
    <row r="56016" spans="36:311" x14ac:dyDescent="0.2">
      <c r="AJ56016" s="23"/>
      <c r="HH56016"/>
      <c r="IW56016" s="36"/>
      <c r="JI56016"/>
      <c r="JJ56016"/>
      <c r="KX56016" s="23"/>
      <c r="KY56016" s="23"/>
    </row>
    <row r="56017" spans="36:311" x14ac:dyDescent="0.2">
      <c r="AJ56017" s="23"/>
      <c r="HH56017"/>
      <c r="IW56017" s="36"/>
      <c r="JI56017"/>
      <c r="JJ56017"/>
      <c r="KX56017" s="23"/>
      <c r="KY56017" s="23"/>
    </row>
    <row r="56018" spans="36:311" x14ac:dyDescent="0.2">
      <c r="AJ56018" s="23"/>
      <c r="HH56018"/>
      <c r="IW56018" s="36"/>
      <c r="JI56018"/>
      <c r="JJ56018"/>
      <c r="KX56018" s="23"/>
      <c r="KY56018" s="23"/>
    </row>
    <row r="56019" spans="36:311" x14ac:dyDescent="0.2">
      <c r="AJ56019" s="23"/>
      <c r="HH56019"/>
      <c r="IW56019" s="36"/>
      <c r="JI56019"/>
      <c r="JJ56019"/>
      <c r="KX56019" s="23"/>
      <c r="KY56019" s="23"/>
    </row>
    <row r="56020" spans="36:311" x14ac:dyDescent="0.2">
      <c r="AJ56020" s="23"/>
      <c r="HH56020"/>
      <c r="IW56020" s="36"/>
      <c r="JI56020"/>
      <c r="JJ56020"/>
      <c r="KX56020" s="23"/>
      <c r="KY56020" s="23"/>
    </row>
    <row r="56021" spans="36:311" x14ac:dyDescent="0.2">
      <c r="AJ56021" s="23"/>
      <c r="HH56021"/>
      <c r="IW56021" s="36"/>
      <c r="JI56021"/>
      <c r="JJ56021"/>
      <c r="KX56021" s="23"/>
      <c r="KY56021" s="23"/>
    </row>
    <row r="56022" spans="36:311" x14ac:dyDescent="0.2">
      <c r="AJ56022" s="23"/>
      <c r="HH56022"/>
      <c r="IW56022" s="36"/>
      <c r="JI56022"/>
      <c r="JJ56022"/>
      <c r="KX56022" s="23"/>
      <c r="KY56022" s="23"/>
    </row>
    <row r="56023" spans="36:311" x14ac:dyDescent="0.2">
      <c r="AJ56023" s="23"/>
      <c r="HH56023"/>
      <c r="IW56023" s="36"/>
      <c r="JI56023"/>
      <c r="JJ56023"/>
      <c r="KX56023" s="23"/>
      <c r="KY56023" s="23"/>
    </row>
    <row r="56024" spans="36:311" x14ac:dyDescent="0.2">
      <c r="AJ56024" s="23"/>
      <c r="HH56024"/>
      <c r="IW56024" s="36"/>
      <c r="JI56024"/>
      <c r="JJ56024"/>
      <c r="KX56024" s="23"/>
      <c r="KY56024" s="23"/>
    </row>
    <row r="56025" spans="36:311" x14ac:dyDescent="0.2">
      <c r="AJ56025" s="23"/>
      <c r="HH56025"/>
      <c r="IW56025" s="36"/>
      <c r="JI56025"/>
      <c r="JJ56025"/>
      <c r="KX56025" s="23"/>
      <c r="KY56025" s="23"/>
    </row>
    <row r="56026" spans="36:311" x14ac:dyDescent="0.2">
      <c r="AJ56026" s="23"/>
      <c r="HH56026"/>
      <c r="IW56026" s="36"/>
      <c r="JI56026"/>
      <c r="JJ56026"/>
      <c r="KX56026" s="23"/>
      <c r="KY56026" s="23"/>
    </row>
    <row r="56027" spans="36:311" x14ac:dyDescent="0.2">
      <c r="AJ56027" s="23"/>
      <c r="HH56027"/>
      <c r="IW56027" s="36"/>
      <c r="JI56027"/>
      <c r="JJ56027"/>
      <c r="KX56027" s="23"/>
      <c r="KY56027" s="23"/>
    </row>
    <row r="56028" spans="36:311" x14ac:dyDescent="0.2">
      <c r="AJ56028" s="23"/>
      <c r="HH56028"/>
      <c r="IW56028" s="36"/>
      <c r="JI56028"/>
      <c r="JJ56028"/>
      <c r="KX56028" s="23"/>
      <c r="KY56028" s="23"/>
    </row>
    <row r="56029" spans="36:311" x14ac:dyDescent="0.2">
      <c r="AJ56029" s="23"/>
      <c r="HH56029"/>
      <c r="IW56029" s="36"/>
      <c r="JI56029"/>
      <c r="JJ56029"/>
      <c r="KX56029" s="23"/>
      <c r="KY56029" s="23"/>
    </row>
    <row r="56030" spans="36:311" x14ac:dyDescent="0.2">
      <c r="AJ56030" s="23"/>
      <c r="HH56030"/>
      <c r="IW56030" s="36"/>
      <c r="JI56030"/>
      <c r="JJ56030"/>
      <c r="KX56030" s="23"/>
      <c r="KY56030" s="23"/>
    </row>
    <row r="56031" spans="36:311" x14ac:dyDescent="0.2">
      <c r="AJ56031" s="23"/>
      <c r="HH56031"/>
      <c r="IW56031" s="36"/>
      <c r="JI56031"/>
      <c r="JJ56031"/>
      <c r="KX56031" s="23"/>
      <c r="KY56031" s="23"/>
    </row>
    <row r="56032" spans="36:311" x14ac:dyDescent="0.2">
      <c r="AJ56032" s="23"/>
      <c r="HH56032"/>
      <c r="IW56032" s="36"/>
      <c r="JI56032"/>
      <c r="JJ56032"/>
      <c r="KX56032" s="23"/>
      <c r="KY56032" s="23"/>
    </row>
    <row r="56033" spans="36:311" x14ac:dyDescent="0.2">
      <c r="AJ56033" s="23"/>
      <c r="HH56033"/>
      <c r="IW56033" s="36"/>
      <c r="JI56033"/>
      <c r="JJ56033"/>
      <c r="KX56033" s="23"/>
      <c r="KY56033" s="23"/>
    </row>
    <row r="56034" spans="36:311" x14ac:dyDescent="0.2">
      <c r="AJ56034" s="23"/>
      <c r="HH56034"/>
      <c r="IW56034" s="36"/>
      <c r="JI56034"/>
      <c r="JJ56034"/>
      <c r="KX56034" s="23"/>
      <c r="KY56034" s="23"/>
    </row>
    <row r="56035" spans="36:311" x14ac:dyDescent="0.2">
      <c r="AJ56035" s="23"/>
      <c r="HH56035"/>
      <c r="IW56035" s="36"/>
      <c r="JI56035"/>
      <c r="JJ56035"/>
      <c r="KX56035" s="23"/>
      <c r="KY56035" s="23"/>
    </row>
    <row r="56036" spans="36:311" x14ac:dyDescent="0.2">
      <c r="AJ56036" s="23"/>
      <c r="HH56036"/>
      <c r="IW56036" s="36"/>
      <c r="JI56036"/>
      <c r="JJ56036"/>
      <c r="KX56036" s="23"/>
      <c r="KY56036" s="23"/>
    </row>
    <row r="56037" spans="36:311" x14ac:dyDescent="0.2">
      <c r="AJ56037" s="23"/>
      <c r="HH56037"/>
      <c r="IW56037" s="36"/>
      <c r="JI56037"/>
      <c r="JJ56037"/>
      <c r="KX56037" s="23"/>
      <c r="KY56037" s="23"/>
    </row>
    <row r="56038" spans="36:311" x14ac:dyDescent="0.2">
      <c r="AJ56038" s="23"/>
      <c r="HH56038"/>
      <c r="IW56038" s="36"/>
      <c r="JI56038"/>
      <c r="JJ56038"/>
      <c r="KX56038" s="23"/>
      <c r="KY56038" s="23"/>
    </row>
    <row r="56039" spans="36:311" x14ac:dyDescent="0.2">
      <c r="AJ56039" s="23"/>
      <c r="HH56039"/>
      <c r="IW56039" s="36"/>
      <c r="JI56039"/>
      <c r="JJ56039"/>
      <c r="KX56039" s="23"/>
      <c r="KY56039" s="23"/>
    </row>
    <row r="56040" spans="36:311" x14ac:dyDescent="0.2">
      <c r="AJ56040" s="23"/>
      <c r="HH56040"/>
      <c r="IW56040" s="36"/>
      <c r="JI56040"/>
      <c r="JJ56040"/>
      <c r="KX56040" s="23"/>
      <c r="KY56040" s="23"/>
    </row>
    <row r="56041" spans="36:311" x14ac:dyDescent="0.2">
      <c r="AJ56041" s="23"/>
      <c r="HH56041"/>
      <c r="IW56041" s="36"/>
      <c r="JI56041"/>
      <c r="JJ56041"/>
      <c r="KX56041" s="23"/>
      <c r="KY56041" s="23"/>
    </row>
    <row r="56042" spans="36:311" x14ac:dyDescent="0.2">
      <c r="AJ56042" s="23"/>
      <c r="HH56042"/>
      <c r="IW56042" s="36"/>
      <c r="JI56042"/>
      <c r="JJ56042"/>
      <c r="KX56042" s="23"/>
      <c r="KY56042" s="23"/>
    </row>
    <row r="56043" spans="36:311" x14ac:dyDescent="0.2">
      <c r="AJ56043" s="23"/>
      <c r="HH56043"/>
      <c r="IW56043" s="36"/>
      <c r="JI56043"/>
      <c r="JJ56043"/>
      <c r="KX56043" s="23"/>
      <c r="KY56043" s="23"/>
    </row>
    <row r="56044" spans="36:311" x14ac:dyDescent="0.2">
      <c r="AJ56044" s="23"/>
      <c r="HH56044"/>
      <c r="IW56044" s="36"/>
      <c r="JI56044"/>
      <c r="JJ56044"/>
      <c r="KX56044" s="23"/>
      <c r="KY56044" s="23"/>
    </row>
    <row r="56045" spans="36:311" x14ac:dyDescent="0.2">
      <c r="AJ56045" s="23"/>
      <c r="HH56045"/>
      <c r="IW56045" s="36"/>
      <c r="JI56045"/>
      <c r="JJ56045"/>
      <c r="KX56045" s="23"/>
      <c r="KY56045" s="23"/>
    </row>
    <row r="56046" spans="36:311" x14ac:dyDescent="0.2">
      <c r="AJ56046" s="23"/>
      <c r="HH56046"/>
      <c r="IW56046" s="36"/>
      <c r="JI56046"/>
      <c r="JJ56046"/>
      <c r="KX56046" s="23"/>
      <c r="KY56046" s="23"/>
    </row>
    <row r="56047" spans="36:311" x14ac:dyDescent="0.2">
      <c r="AJ56047" s="23"/>
      <c r="HH56047"/>
      <c r="IW56047" s="36"/>
      <c r="JI56047"/>
      <c r="JJ56047"/>
      <c r="KX56047" s="23"/>
      <c r="KY56047" s="23"/>
    </row>
    <row r="56048" spans="36:311" x14ac:dyDescent="0.2">
      <c r="AJ56048" s="23"/>
      <c r="HH56048"/>
      <c r="IW56048" s="36"/>
      <c r="JI56048"/>
      <c r="JJ56048"/>
      <c r="KX56048" s="23"/>
      <c r="KY56048" s="23"/>
    </row>
    <row r="56049" spans="36:311" x14ac:dyDescent="0.2">
      <c r="AJ56049" s="23"/>
      <c r="HH56049"/>
      <c r="IW56049" s="36"/>
      <c r="JI56049"/>
      <c r="JJ56049"/>
      <c r="KX56049" s="23"/>
      <c r="KY56049" s="23"/>
    </row>
    <row r="56050" spans="36:311" x14ac:dyDescent="0.2">
      <c r="AJ56050" s="23"/>
      <c r="HH56050"/>
      <c r="IW56050" s="36"/>
      <c r="JI56050"/>
      <c r="JJ56050"/>
      <c r="KX56050" s="23"/>
      <c r="KY56050" s="23"/>
    </row>
    <row r="56051" spans="36:311" x14ac:dyDescent="0.2">
      <c r="AJ56051" s="23"/>
      <c r="HH56051"/>
      <c r="IW56051" s="36"/>
      <c r="JI56051"/>
      <c r="JJ56051"/>
      <c r="KX56051" s="23"/>
      <c r="KY56051" s="23"/>
    </row>
    <row r="56052" spans="36:311" x14ac:dyDescent="0.2">
      <c r="AJ56052" s="23"/>
      <c r="HH56052"/>
      <c r="IW56052" s="36"/>
      <c r="JI56052"/>
      <c r="JJ56052"/>
      <c r="KX56052" s="23"/>
      <c r="KY56052" s="23"/>
    </row>
    <row r="56053" spans="36:311" x14ac:dyDescent="0.2">
      <c r="AJ56053" s="23"/>
      <c r="HH56053"/>
      <c r="IW56053" s="36"/>
      <c r="JI56053"/>
      <c r="JJ56053"/>
      <c r="KX56053" s="23"/>
      <c r="KY56053" s="23"/>
    </row>
    <row r="56054" spans="36:311" x14ac:dyDescent="0.2">
      <c r="AJ56054" s="23"/>
      <c r="HH56054"/>
      <c r="IW56054" s="36"/>
      <c r="JI56054"/>
      <c r="JJ56054"/>
      <c r="KX56054" s="23"/>
      <c r="KY56054" s="23"/>
    </row>
    <row r="56055" spans="36:311" x14ac:dyDescent="0.2">
      <c r="AJ56055" s="23"/>
      <c r="HH56055"/>
      <c r="IW56055" s="36"/>
      <c r="JI56055"/>
      <c r="JJ56055"/>
      <c r="KX56055" s="23"/>
      <c r="KY56055" s="23"/>
    </row>
    <row r="56056" spans="36:311" x14ac:dyDescent="0.2">
      <c r="AJ56056" s="23"/>
      <c r="HH56056"/>
      <c r="IW56056" s="36"/>
      <c r="JI56056"/>
      <c r="JJ56056"/>
      <c r="KX56056" s="23"/>
      <c r="KY56056" s="23"/>
    </row>
    <row r="56057" spans="36:311" x14ac:dyDescent="0.2">
      <c r="AJ56057" s="23"/>
      <c r="HH56057"/>
      <c r="IW56057" s="36"/>
      <c r="JI56057"/>
      <c r="JJ56057"/>
      <c r="KX56057" s="23"/>
      <c r="KY56057" s="23"/>
    </row>
    <row r="56058" spans="36:311" x14ac:dyDescent="0.2">
      <c r="AJ56058" s="23"/>
      <c r="HH56058"/>
      <c r="IW56058" s="36"/>
      <c r="JI56058"/>
      <c r="JJ56058"/>
      <c r="KX56058" s="23"/>
      <c r="KY56058" s="23"/>
    </row>
    <row r="56059" spans="36:311" x14ac:dyDescent="0.2">
      <c r="AJ56059" s="23"/>
      <c r="HH56059"/>
      <c r="IW56059" s="36"/>
      <c r="JI56059"/>
      <c r="JJ56059"/>
      <c r="KX56059" s="23"/>
      <c r="KY56059" s="23"/>
    </row>
    <row r="56060" spans="36:311" x14ac:dyDescent="0.2">
      <c r="AJ56060" s="23"/>
      <c r="HH56060"/>
      <c r="IW56060" s="36"/>
      <c r="JI56060"/>
      <c r="JJ56060"/>
      <c r="KX56060" s="23"/>
      <c r="KY56060" s="23"/>
    </row>
    <row r="56061" spans="36:311" x14ac:dyDescent="0.2">
      <c r="AJ56061" s="23"/>
      <c r="HH56061"/>
      <c r="IW56061" s="36"/>
      <c r="JI56061"/>
      <c r="JJ56061"/>
      <c r="KX56061" s="23"/>
      <c r="KY56061" s="23"/>
    </row>
    <row r="56062" spans="36:311" x14ac:dyDescent="0.2">
      <c r="AJ56062" s="23"/>
      <c r="HH56062"/>
      <c r="IW56062" s="36"/>
      <c r="JI56062"/>
      <c r="JJ56062"/>
      <c r="KX56062" s="23"/>
      <c r="KY56062" s="23"/>
    </row>
    <row r="56063" spans="36:311" x14ac:dyDescent="0.2">
      <c r="AJ56063" s="23"/>
      <c r="HH56063"/>
      <c r="IW56063" s="36"/>
      <c r="JI56063"/>
      <c r="JJ56063"/>
      <c r="KX56063" s="23"/>
      <c r="KY56063" s="23"/>
    </row>
    <row r="56064" spans="36:311" x14ac:dyDescent="0.2">
      <c r="AJ56064" s="23"/>
      <c r="HH56064"/>
      <c r="IW56064" s="36"/>
      <c r="JI56064"/>
      <c r="JJ56064"/>
      <c r="KX56064" s="23"/>
      <c r="KY56064" s="23"/>
    </row>
    <row r="56065" spans="36:311" x14ac:dyDescent="0.2">
      <c r="AJ56065" s="23"/>
      <c r="HH56065"/>
      <c r="IW56065" s="36"/>
      <c r="JI56065"/>
      <c r="JJ56065"/>
      <c r="KX56065" s="23"/>
      <c r="KY56065" s="23"/>
    </row>
    <row r="56066" spans="36:311" x14ac:dyDescent="0.2">
      <c r="AJ56066" s="23"/>
      <c r="HH56066"/>
      <c r="IW56066" s="36"/>
      <c r="JI56066"/>
      <c r="JJ56066"/>
      <c r="KX56066" s="23"/>
      <c r="KY56066" s="23"/>
    </row>
    <row r="56067" spans="36:311" x14ac:dyDescent="0.2">
      <c r="AJ56067" s="23"/>
      <c r="HH56067"/>
      <c r="IW56067" s="36"/>
      <c r="JI56067"/>
      <c r="JJ56067"/>
      <c r="KX56067" s="23"/>
      <c r="KY56067" s="23"/>
    </row>
    <row r="56068" spans="36:311" x14ac:dyDescent="0.2">
      <c r="AJ56068" s="23"/>
      <c r="HH56068"/>
      <c r="IW56068" s="36"/>
      <c r="JI56068"/>
      <c r="JJ56068"/>
      <c r="KX56068" s="23"/>
      <c r="KY56068" s="23"/>
    </row>
    <row r="56069" spans="36:311" x14ac:dyDescent="0.2">
      <c r="AJ56069" s="23"/>
      <c r="HH56069"/>
      <c r="IW56069" s="36"/>
      <c r="JI56069"/>
      <c r="JJ56069"/>
      <c r="KX56069" s="23"/>
      <c r="KY56069" s="23"/>
    </row>
    <row r="56070" spans="36:311" x14ac:dyDescent="0.2">
      <c r="AJ56070" s="23"/>
      <c r="HH56070"/>
      <c r="IW56070" s="36"/>
      <c r="JI56070"/>
      <c r="JJ56070"/>
      <c r="KX56070" s="23"/>
      <c r="KY56070" s="23"/>
    </row>
    <row r="56071" spans="36:311" x14ac:dyDescent="0.2">
      <c r="AJ56071" s="23"/>
      <c r="HH56071"/>
      <c r="IW56071" s="36"/>
      <c r="JI56071"/>
      <c r="JJ56071"/>
      <c r="KX56071" s="23"/>
      <c r="KY56071" s="23"/>
    </row>
    <row r="56072" spans="36:311" x14ac:dyDescent="0.2">
      <c r="AJ56072" s="23"/>
      <c r="HH56072"/>
      <c r="IW56072" s="36"/>
      <c r="JI56072"/>
      <c r="JJ56072"/>
      <c r="KX56072" s="23"/>
      <c r="KY56072" s="23"/>
    </row>
    <row r="56073" spans="36:311" x14ac:dyDescent="0.2">
      <c r="AJ56073" s="23"/>
      <c r="HH56073"/>
      <c r="IW56073" s="36"/>
      <c r="JI56073"/>
      <c r="JJ56073"/>
      <c r="KX56073" s="23"/>
      <c r="KY56073" s="23"/>
    </row>
    <row r="56074" spans="36:311" x14ac:dyDescent="0.2">
      <c r="AJ56074" s="23"/>
      <c r="HH56074"/>
      <c r="IW56074" s="36"/>
      <c r="JI56074"/>
      <c r="JJ56074"/>
      <c r="KX56074" s="23"/>
      <c r="KY56074" s="23"/>
    </row>
    <row r="56075" spans="36:311" x14ac:dyDescent="0.2">
      <c r="AJ56075" s="23"/>
      <c r="HH56075"/>
      <c r="IW56075" s="36"/>
      <c r="JI56075"/>
      <c r="JJ56075"/>
      <c r="KX56075" s="23"/>
      <c r="KY56075" s="23"/>
    </row>
    <row r="56076" spans="36:311" x14ac:dyDescent="0.2">
      <c r="AJ56076" s="23"/>
      <c r="HH56076"/>
      <c r="IW56076" s="36"/>
      <c r="JI56076"/>
      <c r="JJ56076"/>
      <c r="KX56076" s="23"/>
      <c r="KY56076" s="23"/>
    </row>
    <row r="56077" spans="36:311" x14ac:dyDescent="0.2">
      <c r="AJ56077" s="23"/>
      <c r="HH56077"/>
      <c r="IW56077" s="36"/>
      <c r="JI56077"/>
      <c r="JJ56077"/>
      <c r="KX56077" s="23"/>
      <c r="KY56077" s="23"/>
    </row>
    <row r="56078" spans="36:311" x14ac:dyDescent="0.2">
      <c r="AJ56078" s="23"/>
      <c r="HH56078"/>
      <c r="IW56078" s="36"/>
      <c r="JI56078"/>
      <c r="JJ56078"/>
      <c r="KX56078" s="23"/>
      <c r="KY56078" s="23"/>
    </row>
    <row r="56079" spans="36:311" x14ac:dyDescent="0.2">
      <c r="AJ56079" s="23"/>
      <c r="HH56079"/>
      <c r="IW56079" s="36"/>
      <c r="JI56079"/>
      <c r="JJ56079"/>
      <c r="KX56079" s="23"/>
      <c r="KY56079" s="23"/>
    </row>
    <row r="56080" spans="36:311" x14ac:dyDescent="0.2">
      <c r="AJ56080" s="23"/>
      <c r="HH56080"/>
      <c r="IW56080" s="36"/>
      <c r="JI56080"/>
      <c r="JJ56080"/>
      <c r="KX56080" s="23"/>
      <c r="KY56080" s="23"/>
    </row>
    <row r="56081" spans="36:311" x14ac:dyDescent="0.2">
      <c r="AJ56081" s="23"/>
      <c r="HH56081"/>
      <c r="IW56081" s="36"/>
      <c r="JI56081"/>
      <c r="JJ56081"/>
      <c r="KX56081" s="23"/>
      <c r="KY56081" s="23"/>
    </row>
    <row r="56082" spans="36:311" x14ac:dyDescent="0.2">
      <c r="AJ56082" s="23"/>
      <c r="HH56082"/>
      <c r="IW56082" s="36"/>
      <c r="JI56082"/>
      <c r="JJ56082"/>
      <c r="KX56082" s="23"/>
      <c r="KY56082" s="23"/>
    </row>
    <row r="56083" spans="36:311" x14ac:dyDescent="0.2">
      <c r="AJ56083" s="23"/>
      <c r="HH56083"/>
      <c r="IW56083" s="36"/>
      <c r="JI56083"/>
      <c r="JJ56083"/>
      <c r="KX56083" s="23"/>
      <c r="KY56083" s="23"/>
    </row>
    <row r="56084" spans="36:311" x14ac:dyDescent="0.2">
      <c r="AJ56084" s="23"/>
      <c r="HH56084"/>
      <c r="IW56084" s="36"/>
      <c r="JI56084"/>
      <c r="JJ56084"/>
      <c r="KX56084" s="23"/>
      <c r="KY56084" s="23"/>
    </row>
    <row r="56085" spans="36:311" x14ac:dyDescent="0.2">
      <c r="AJ56085" s="23"/>
      <c r="HH56085"/>
      <c r="IW56085" s="36"/>
      <c r="JI56085"/>
      <c r="JJ56085"/>
      <c r="KX56085" s="23"/>
      <c r="KY56085" s="23"/>
    </row>
    <row r="56086" spans="36:311" x14ac:dyDescent="0.2">
      <c r="AJ56086" s="23"/>
      <c r="HH56086"/>
      <c r="IW56086" s="36"/>
      <c r="JI56086"/>
      <c r="JJ56086"/>
      <c r="KX56086" s="23"/>
      <c r="KY56086" s="23"/>
    </row>
    <row r="56087" spans="36:311" x14ac:dyDescent="0.2">
      <c r="AJ56087" s="23"/>
      <c r="HH56087"/>
      <c r="IW56087" s="36"/>
      <c r="JI56087"/>
      <c r="JJ56087"/>
      <c r="KX56087" s="23"/>
      <c r="KY56087" s="23"/>
    </row>
    <row r="56088" spans="36:311" x14ac:dyDescent="0.2">
      <c r="AJ56088" s="23"/>
      <c r="HH56088"/>
      <c r="IW56088" s="36"/>
      <c r="JI56088"/>
      <c r="JJ56088"/>
      <c r="KX56088" s="23"/>
      <c r="KY56088" s="23"/>
    </row>
    <row r="56089" spans="36:311" x14ac:dyDescent="0.2">
      <c r="AJ56089" s="23"/>
      <c r="HH56089"/>
      <c r="IW56089" s="36"/>
      <c r="JI56089"/>
      <c r="JJ56089"/>
      <c r="KX56089" s="23"/>
      <c r="KY56089" s="23"/>
    </row>
    <row r="56090" spans="36:311" x14ac:dyDescent="0.2">
      <c r="AJ56090" s="23"/>
      <c r="HH56090"/>
      <c r="IW56090" s="36"/>
      <c r="JI56090"/>
      <c r="JJ56090"/>
      <c r="KX56090" s="23"/>
      <c r="KY56090" s="23"/>
    </row>
    <row r="56091" spans="36:311" x14ac:dyDescent="0.2">
      <c r="AJ56091" s="23"/>
      <c r="HH56091"/>
      <c r="IW56091" s="36"/>
      <c r="JI56091"/>
      <c r="JJ56091"/>
      <c r="KX56091" s="23"/>
      <c r="KY56091" s="23"/>
    </row>
    <row r="56092" spans="36:311" x14ac:dyDescent="0.2">
      <c r="AJ56092" s="23"/>
      <c r="HH56092"/>
      <c r="IW56092" s="36"/>
      <c r="JI56092"/>
      <c r="JJ56092"/>
      <c r="KX56092" s="23"/>
      <c r="KY56092" s="23"/>
    </row>
    <row r="56093" spans="36:311" x14ac:dyDescent="0.2">
      <c r="AJ56093" s="23"/>
      <c r="HH56093"/>
      <c r="IW56093" s="36"/>
      <c r="JI56093"/>
      <c r="JJ56093"/>
      <c r="KX56093" s="23"/>
      <c r="KY56093" s="23"/>
    </row>
    <row r="56094" spans="36:311" x14ac:dyDescent="0.2">
      <c r="AJ56094" s="23"/>
      <c r="HH56094"/>
      <c r="IW56094" s="36"/>
      <c r="JI56094"/>
      <c r="JJ56094"/>
      <c r="KX56094" s="23"/>
      <c r="KY56094" s="23"/>
    </row>
    <row r="56095" spans="36:311" x14ac:dyDescent="0.2">
      <c r="AJ56095" s="23"/>
      <c r="HH56095"/>
      <c r="IW56095" s="36"/>
      <c r="JI56095"/>
      <c r="JJ56095"/>
      <c r="KX56095" s="23"/>
      <c r="KY56095" s="23"/>
    </row>
    <row r="56096" spans="36:311" x14ac:dyDescent="0.2">
      <c r="AJ56096" s="23"/>
      <c r="HH56096"/>
      <c r="IW56096" s="36"/>
      <c r="JI56096"/>
      <c r="JJ56096"/>
      <c r="KX56096" s="23"/>
      <c r="KY56096" s="23"/>
    </row>
    <row r="56097" spans="36:311" x14ac:dyDescent="0.2">
      <c r="AJ56097" s="23"/>
      <c r="HH56097"/>
      <c r="IW56097" s="36"/>
      <c r="JI56097"/>
      <c r="JJ56097"/>
      <c r="KX56097" s="23"/>
      <c r="KY56097" s="23"/>
    </row>
    <row r="56098" spans="36:311" x14ac:dyDescent="0.2">
      <c r="AJ56098" s="23"/>
      <c r="HH56098"/>
      <c r="IW56098" s="36"/>
      <c r="JI56098"/>
      <c r="JJ56098"/>
      <c r="KX56098" s="23"/>
      <c r="KY56098" s="23"/>
    </row>
    <row r="56099" spans="36:311" x14ac:dyDescent="0.2">
      <c r="AJ56099" s="23"/>
      <c r="HH56099"/>
      <c r="IW56099" s="36"/>
      <c r="JI56099"/>
      <c r="JJ56099"/>
      <c r="KX56099" s="23"/>
      <c r="KY56099" s="23"/>
    </row>
    <row r="56100" spans="36:311" x14ac:dyDescent="0.2">
      <c r="AJ56100" s="23"/>
      <c r="HH56100"/>
      <c r="IW56100" s="36"/>
      <c r="JI56100"/>
      <c r="JJ56100"/>
      <c r="KX56100" s="23"/>
      <c r="KY56100" s="23"/>
    </row>
    <row r="56101" spans="36:311" x14ac:dyDescent="0.2">
      <c r="AJ56101" s="23"/>
      <c r="HH56101"/>
      <c r="IW56101" s="36"/>
      <c r="JI56101"/>
      <c r="JJ56101"/>
      <c r="KX56101" s="23"/>
      <c r="KY56101" s="23"/>
    </row>
    <row r="56102" spans="36:311" x14ac:dyDescent="0.2">
      <c r="AJ56102" s="23"/>
      <c r="HH56102"/>
      <c r="IW56102" s="36"/>
      <c r="JI56102"/>
      <c r="JJ56102"/>
      <c r="KX56102" s="23"/>
      <c r="KY56102" s="23"/>
    </row>
    <row r="56103" spans="36:311" x14ac:dyDescent="0.2">
      <c r="AJ56103" s="23"/>
      <c r="HH56103"/>
      <c r="IW56103" s="36"/>
      <c r="JI56103"/>
      <c r="JJ56103"/>
      <c r="KX56103" s="23"/>
      <c r="KY56103" s="23"/>
    </row>
    <row r="56104" spans="36:311" x14ac:dyDescent="0.2">
      <c r="AJ56104" s="23"/>
      <c r="HH56104"/>
      <c r="IW56104" s="36"/>
      <c r="JI56104"/>
      <c r="JJ56104"/>
      <c r="KX56104" s="23"/>
      <c r="KY56104" s="23"/>
    </row>
    <row r="56105" spans="36:311" x14ac:dyDescent="0.2">
      <c r="AJ56105" s="23"/>
      <c r="HH56105"/>
      <c r="IW56105" s="36"/>
      <c r="JI56105"/>
      <c r="JJ56105"/>
      <c r="KX56105" s="23"/>
      <c r="KY56105" s="23"/>
    </row>
    <row r="56106" spans="36:311" x14ac:dyDescent="0.2">
      <c r="AJ56106" s="23"/>
      <c r="HH56106"/>
      <c r="IW56106" s="36"/>
      <c r="JI56106"/>
      <c r="JJ56106"/>
      <c r="KX56106" s="23"/>
      <c r="KY56106" s="23"/>
    </row>
    <row r="56107" spans="36:311" x14ac:dyDescent="0.2">
      <c r="AJ56107" s="23"/>
      <c r="HH56107"/>
      <c r="IW56107" s="36"/>
      <c r="JI56107"/>
      <c r="JJ56107"/>
      <c r="KX56107" s="23"/>
      <c r="KY56107" s="23"/>
    </row>
    <row r="56108" spans="36:311" x14ac:dyDescent="0.2">
      <c r="AJ56108" s="23"/>
      <c r="HH56108"/>
      <c r="IW56108" s="36"/>
      <c r="JI56108"/>
      <c r="JJ56108"/>
      <c r="KX56108" s="23"/>
      <c r="KY56108" s="23"/>
    </row>
    <row r="56109" spans="36:311" x14ac:dyDescent="0.2">
      <c r="AJ56109" s="23"/>
      <c r="HH56109"/>
      <c r="IW56109" s="36"/>
      <c r="JI56109"/>
      <c r="JJ56109"/>
      <c r="KX56109" s="23"/>
      <c r="KY56109" s="23"/>
    </row>
    <row r="56110" spans="36:311" x14ac:dyDescent="0.2">
      <c r="AJ56110" s="23"/>
      <c r="HH56110"/>
      <c r="IW56110" s="36"/>
      <c r="JI56110"/>
      <c r="JJ56110"/>
      <c r="KX56110" s="23"/>
      <c r="KY56110" s="23"/>
    </row>
    <row r="56111" spans="36:311" x14ac:dyDescent="0.2">
      <c r="AJ56111" s="23"/>
      <c r="HH56111"/>
      <c r="IW56111" s="36"/>
      <c r="JI56111"/>
      <c r="JJ56111"/>
      <c r="KX56111" s="23"/>
      <c r="KY56111" s="23"/>
    </row>
    <row r="56112" spans="36:311" x14ac:dyDescent="0.2">
      <c r="AJ56112" s="23"/>
      <c r="HH56112"/>
      <c r="IW56112" s="36"/>
      <c r="JI56112"/>
      <c r="JJ56112"/>
      <c r="KX56112" s="23"/>
      <c r="KY56112" s="23"/>
    </row>
    <row r="56113" spans="36:311" x14ac:dyDescent="0.2">
      <c r="AJ56113" s="23"/>
      <c r="HH56113"/>
      <c r="IW56113" s="36"/>
      <c r="JI56113"/>
      <c r="JJ56113"/>
      <c r="KX56113" s="23"/>
      <c r="KY56113" s="23"/>
    </row>
    <row r="56114" spans="36:311" x14ac:dyDescent="0.2">
      <c r="AJ56114" s="23"/>
      <c r="HH56114"/>
      <c r="IW56114" s="36"/>
      <c r="JI56114"/>
      <c r="JJ56114"/>
      <c r="KX56114" s="23"/>
      <c r="KY56114" s="23"/>
    </row>
    <row r="56115" spans="36:311" x14ac:dyDescent="0.2">
      <c r="AJ56115" s="23"/>
      <c r="HH56115"/>
      <c r="IW56115" s="36"/>
      <c r="JI56115"/>
      <c r="JJ56115"/>
      <c r="KX56115" s="23"/>
      <c r="KY56115" s="23"/>
    </row>
    <row r="56116" spans="36:311" x14ac:dyDescent="0.2">
      <c r="AJ56116" s="23"/>
      <c r="HH56116"/>
      <c r="IW56116" s="36"/>
      <c r="JI56116"/>
      <c r="JJ56116"/>
      <c r="KX56116" s="23"/>
      <c r="KY56116" s="23"/>
    </row>
    <row r="56117" spans="36:311" x14ac:dyDescent="0.2">
      <c r="AJ56117" s="23"/>
      <c r="HH56117"/>
      <c r="IW56117" s="36"/>
      <c r="JI56117"/>
      <c r="JJ56117"/>
      <c r="KX56117" s="23"/>
      <c r="KY56117" s="23"/>
    </row>
    <row r="56118" spans="36:311" x14ac:dyDescent="0.2">
      <c r="AJ56118" s="23"/>
      <c r="HH56118"/>
      <c r="IW56118" s="36"/>
      <c r="JI56118"/>
      <c r="JJ56118"/>
      <c r="KX56118" s="23"/>
      <c r="KY56118" s="23"/>
    </row>
    <row r="56119" spans="36:311" x14ac:dyDescent="0.2">
      <c r="AJ56119" s="23"/>
      <c r="HH56119"/>
      <c r="IW56119" s="36"/>
      <c r="JI56119"/>
      <c r="JJ56119"/>
      <c r="KX56119" s="23"/>
      <c r="KY56119" s="23"/>
    </row>
    <row r="56120" spans="36:311" x14ac:dyDescent="0.2">
      <c r="AJ56120" s="23"/>
      <c r="HH56120"/>
      <c r="IW56120" s="36"/>
      <c r="JI56120"/>
      <c r="JJ56120"/>
      <c r="KX56120" s="23"/>
      <c r="KY56120" s="23"/>
    </row>
    <row r="56121" spans="36:311" x14ac:dyDescent="0.2">
      <c r="AJ56121" s="23"/>
      <c r="HH56121"/>
      <c r="IW56121" s="36"/>
      <c r="JI56121"/>
      <c r="JJ56121"/>
      <c r="KX56121" s="23"/>
      <c r="KY56121" s="23"/>
    </row>
    <row r="56122" spans="36:311" x14ac:dyDescent="0.2">
      <c r="AJ56122" s="23"/>
      <c r="HH56122"/>
      <c r="IW56122" s="36"/>
      <c r="JI56122"/>
      <c r="JJ56122"/>
      <c r="KX56122" s="23"/>
      <c r="KY56122" s="23"/>
    </row>
    <row r="56123" spans="36:311" x14ac:dyDescent="0.2">
      <c r="AJ56123" s="23"/>
      <c r="HH56123"/>
      <c r="IW56123" s="36"/>
      <c r="JI56123"/>
      <c r="JJ56123"/>
      <c r="KX56123" s="23"/>
      <c r="KY56123" s="23"/>
    </row>
    <row r="56124" spans="36:311" x14ac:dyDescent="0.2">
      <c r="AJ56124" s="23"/>
      <c r="HH56124"/>
      <c r="IW56124" s="36"/>
      <c r="JI56124"/>
      <c r="JJ56124"/>
      <c r="KX56124" s="23"/>
      <c r="KY56124" s="23"/>
    </row>
    <row r="56125" spans="36:311" x14ac:dyDescent="0.2">
      <c r="AJ56125" s="23"/>
      <c r="HH56125"/>
      <c r="IW56125" s="36"/>
      <c r="JI56125"/>
      <c r="JJ56125"/>
      <c r="KX56125" s="23"/>
      <c r="KY56125" s="23"/>
    </row>
    <row r="56126" spans="36:311" x14ac:dyDescent="0.2">
      <c r="AJ56126" s="23"/>
      <c r="HH56126"/>
      <c r="IW56126" s="36"/>
      <c r="JI56126"/>
      <c r="JJ56126"/>
      <c r="KX56126" s="23"/>
      <c r="KY56126" s="23"/>
    </row>
    <row r="56127" spans="36:311" x14ac:dyDescent="0.2">
      <c r="AJ56127" s="23"/>
      <c r="HH56127"/>
      <c r="IW56127" s="36"/>
      <c r="JI56127"/>
      <c r="JJ56127"/>
      <c r="KX56127" s="23"/>
      <c r="KY56127" s="23"/>
    </row>
    <row r="56128" spans="36:311" x14ac:dyDescent="0.2">
      <c r="AJ56128" s="23"/>
      <c r="HH56128"/>
      <c r="IW56128" s="36"/>
      <c r="JI56128"/>
      <c r="JJ56128"/>
      <c r="KX56128" s="23"/>
      <c r="KY56128" s="23"/>
    </row>
    <row r="56129" spans="36:311" x14ac:dyDescent="0.2">
      <c r="AJ56129" s="23"/>
      <c r="HH56129"/>
      <c r="IW56129" s="36"/>
      <c r="JI56129"/>
      <c r="JJ56129"/>
      <c r="KX56129" s="23"/>
      <c r="KY56129" s="23"/>
    </row>
    <row r="56130" spans="36:311" x14ac:dyDescent="0.2">
      <c r="AJ56130" s="23"/>
      <c r="HH56130"/>
      <c r="IW56130" s="36"/>
      <c r="JI56130"/>
      <c r="JJ56130"/>
      <c r="KX56130" s="23"/>
      <c r="KY56130" s="23"/>
    </row>
    <row r="56131" spans="36:311" x14ac:dyDescent="0.2">
      <c r="AJ56131" s="23"/>
      <c r="HH56131"/>
      <c r="IW56131" s="36"/>
      <c r="JI56131"/>
      <c r="JJ56131"/>
      <c r="KX56131" s="23"/>
      <c r="KY56131" s="23"/>
    </row>
    <row r="56132" spans="36:311" x14ac:dyDescent="0.2">
      <c r="AJ56132" s="23"/>
      <c r="HH56132"/>
      <c r="IW56132" s="36"/>
      <c r="JI56132"/>
      <c r="JJ56132"/>
      <c r="KX56132" s="23"/>
      <c r="KY56132" s="23"/>
    </row>
    <row r="56133" spans="36:311" x14ac:dyDescent="0.2">
      <c r="AJ56133" s="23"/>
      <c r="HH56133"/>
      <c r="IW56133" s="36"/>
      <c r="JI56133"/>
      <c r="JJ56133"/>
      <c r="KX56133" s="23"/>
      <c r="KY56133" s="23"/>
    </row>
    <row r="56134" spans="36:311" x14ac:dyDescent="0.2">
      <c r="AJ56134" s="23"/>
      <c r="HH56134"/>
      <c r="IW56134" s="36"/>
      <c r="JI56134"/>
      <c r="JJ56134"/>
      <c r="KX56134" s="23"/>
      <c r="KY56134" s="23"/>
    </row>
    <row r="56135" spans="36:311" x14ac:dyDescent="0.2">
      <c r="AJ56135" s="23"/>
      <c r="HH56135"/>
      <c r="IW56135" s="36"/>
      <c r="JI56135"/>
      <c r="JJ56135"/>
      <c r="KX56135" s="23"/>
      <c r="KY56135" s="23"/>
    </row>
    <row r="56136" spans="36:311" x14ac:dyDescent="0.2">
      <c r="AJ56136" s="23"/>
      <c r="HH56136"/>
      <c r="IW56136" s="36"/>
      <c r="JI56136"/>
      <c r="JJ56136"/>
      <c r="KX56136" s="23"/>
      <c r="KY56136" s="23"/>
    </row>
    <row r="56137" spans="36:311" x14ac:dyDescent="0.2">
      <c r="AJ56137" s="23"/>
      <c r="HH56137"/>
      <c r="IW56137" s="36"/>
      <c r="JI56137"/>
      <c r="JJ56137"/>
      <c r="KX56137" s="23"/>
      <c r="KY56137" s="23"/>
    </row>
    <row r="56138" spans="36:311" x14ac:dyDescent="0.2">
      <c r="AJ56138" s="23"/>
      <c r="HH56138"/>
      <c r="IW56138" s="36"/>
      <c r="JI56138"/>
      <c r="JJ56138"/>
      <c r="KX56138" s="23"/>
      <c r="KY56138" s="23"/>
    </row>
    <row r="56139" spans="36:311" x14ac:dyDescent="0.2">
      <c r="AJ56139" s="23"/>
      <c r="HH56139"/>
      <c r="IW56139" s="36"/>
      <c r="JI56139"/>
      <c r="JJ56139"/>
      <c r="KX56139" s="23"/>
      <c r="KY56139" s="23"/>
    </row>
    <row r="56140" spans="36:311" x14ac:dyDescent="0.2">
      <c r="AJ56140" s="23"/>
      <c r="HH56140"/>
      <c r="IW56140" s="36"/>
      <c r="JI56140"/>
      <c r="JJ56140"/>
      <c r="KX56140" s="23"/>
      <c r="KY56140" s="23"/>
    </row>
    <row r="56141" spans="36:311" x14ac:dyDescent="0.2">
      <c r="AJ56141" s="23"/>
      <c r="HH56141"/>
      <c r="IW56141" s="36"/>
      <c r="JI56141"/>
      <c r="JJ56141"/>
      <c r="KX56141" s="23"/>
      <c r="KY56141" s="23"/>
    </row>
    <row r="56142" spans="36:311" x14ac:dyDescent="0.2">
      <c r="AJ56142" s="23"/>
      <c r="HH56142"/>
      <c r="IW56142" s="36"/>
      <c r="JI56142"/>
      <c r="JJ56142"/>
      <c r="KX56142" s="23"/>
      <c r="KY56142" s="23"/>
    </row>
    <row r="56143" spans="36:311" x14ac:dyDescent="0.2">
      <c r="AJ56143" s="23"/>
      <c r="HH56143"/>
      <c r="IW56143" s="36"/>
      <c r="JI56143"/>
      <c r="JJ56143"/>
      <c r="KX56143" s="23"/>
      <c r="KY56143" s="23"/>
    </row>
    <row r="56144" spans="36:311" x14ac:dyDescent="0.2">
      <c r="AJ56144" s="23"/>
      <c r="HH56144"/>
      <c r="IW56144" s="36"/>
      <c r="JI56144"/>
      <c r="JJ56144"/>
      <c r="KX56144" s="23"/>
      <c r="KY56144" s="23"/>
    </row>
    <row r="56145" spans="36:311" x14ac:dyDescent="0.2">
      <c r="AJ56145" s="23"/>
      <c r="HH56145"/>
      <c r="IW56145" s="36"/>
      <c r="JI56145"/>
      <c r="JJ56145"/>
      <c r="KX56145" s="23"/>
      <c r="KY56145" s="23"/>
    </row>
    <row r="56146" spans="36:311" x14ac:dyDescent="0.2">
      <c r="AJ56146" s="23"/>
      <c r="HH56146"/>
      <c r="IW56146" s="36"/>
      <c r="JI56146"/>
      <c r="JJ56146"/>
      <c r="KX56146" s="23"/>
      <c r="KY56146" s="23"/>
    </row>
    <row r="56147" spans="36:311" x14ac:dyDescent="0.2">
      <c r="AJ56147" s="23"/>
      <c r="HH56147"/>
      <c r="IW56147" s="36"/>
      <c r="JI56147"/>
      <c r="JJ56147"/>
      <c r="KX56147" s="23"/>
      <c r="KY56147" s="23"/>
    </row>
    <row r="56148" spans="36:311" x14ac:dyDescent="0.2">
      <c r="AJ56148" s="23"/>
      <c r="HH56148"/>
      <c r="IW56148" s="36"/>
      <c r="JI56148"/>
      <c r="JJ56148"/>
      <c r="KX56148" s="23"/>
      <c r="KY56148" s="23"/>
    </row>
    <row r="56149" spans="36:311" x14ac:dyDescent="0.2">
      <c r="AJ56149" s="23"/>
      <c r="HH56149"/>
      <c r="IW56149" s="36"/>
      <c r="JI56149"/>
      <c r="JJ56149"/>
      <c r="KX56149" s="23"/>
      <c r="KY56149" s="23"/>
    </row>
    <row r="56150" spans="36:311" x14ac:dyDescent="0.2">
      <c r="AJ56150" s="23"/>
      <c r="HH56150"/>
      <c r="IW56150" s="36"/>
      <c r="JI56150"/>
      <c r="JJ56150"/>
      <c r="KX56150" s="23"/>
      <c r="KY56150" s="23"/>
    </row>
    <row r="56151" spans="36:311" x14ac:dyDescent="0.2">
      <c r="AJ56151" s="23"/>
      <c r="HH56151"/>
      <c r="IW56151" s="36"/>
      <c r="JI56151"/>
      <c r="JJ56151"/>
      <c r="KX56151" s="23"/>
      <c r="KY56151" s="23"/>
    </row>
    <row r="56152" spans="36:311" x14ac:dyDescent="0.2">
      <c r="AJ56152" s="23"/>
      <c r="HH56152"/>
      <c r="IW56152" s="36"/>
      <c r="JI56152"/>
      <c r="JJ56152"/>
      <c r="KX56152" s="23"/>
      <c r="KY56152" s="23"/>
    </row>
    <row r="56153" spans="36:311" x14ac:dyDescent="0.2">
      <c r="AJ56153" s="23"/>
      <c r="HH56153"/>
      <c r="IW56153" s="36"/>
      <c r="JI56153"/>
      <c r="JJ56153"/>
      <c r="KX56153" s="23"/>
      <c r="KY56153" s="23"/>
    </row>
    <row r="56154" spans="36:311" x14ac:dyDescent="0.2">
      <c r="AJ56154" s="23"/>
      <c r="HH56154"/>
      <c r="IW56154" s="36"/>
      <c r="JI56154"/>
      <c r="JJ56154"/>
      <c r="KX56154" s="23"/>
      <c r="KY56154" s="23"/>
    </row>
    <row r="56155" spans="36:311" x14ac:dyDescent="0.2">
      <c r="AJ56155" s="23"/>
      <c r="HH56155"/>
      <c r="IW56155" s="36"/>
      <c r="JI56155"/>
      <c r="JJ56155"/>
      <c r="KX56155" s="23"/>
      <c r="KY56155" s="23"/>
    </row>
    <row r="56156" spans="36:311" x14ac:dyDescent="0.2">
      <c r="AJ56156" s="23"/>
      <c r="HH56156"/>
      <c r="IW56156" s="36"/>
      <c r="JI56156"/>
      <c r="JJ56156"/>
      <c r="KX56156" s="23"/>
      <c r="KY56156" s="23"/>
    </row>
    <row r="56157" spans="36:311" x14ac:dyDescent="0.2">
      <c r="AJ56157" s="23"/>
      <c r="HH56157"/>
      <c r="IW56157" s="36"/>
      <c r="JI56157"/>
      <c r="JJ56157"/>
      <c r="KX56157" s="23"/>
      <c r="KY56157" s="23"/>
    </row>
    <row r="56158" spans="36:311" x14ac:dyDescent="0.2">
      <c r="AJ56158" s="23"/>
      <c r="HH56158"/>
      <c r="IW56158" s="36"/>
      <c r="JI56158"/>
      <c r="JJ56158"/>
      <c r="KX56158" s="23"/>
      <c r="KY56158" s="23"/>
    </row>
    <row r="56159" spans="36:311" x14ac:dyDescent="0.2">
      <c r="AJ56159" s="23"/>
      <c r="HH56159"/>
      <c r="IW56159" s="36"/>
      <c r="JI56159"/>
      <c r="JJ56159"/>
      <c r="KX56159" s="23"/>
      <c r="KY56159" s="23"/>
    </row>
    <row r="56160" spans="36:311" x14ac:dyDescent="0.2">
      <c r="AJ56160" s="23"/>
      <c r="HH56160"/>
      <c r="IW56160" s="36"/>
      <c r="JI56160"/>
      <c r="JJ56160"/>
      <c r="KX56160" s="23"/>
      <c r="KY56160" s="23"/>
    </row>
    <row r="56161" spans="36:311" x14ac:dyDescent="0.2">
      <c r="AJ56161" s="23"/>
      <c r="HH56161"/>
      <c r="IW56161" s="36"/>
      <c r="JI56161"/>
      <c r="JJ56161"/>
      <c r="KX56161" s="23"/>
      <c r="KY56161" s="23"/>
    </row>
    <row r="56162" spans="36:311" x14ac:dyDescent="0.2">
      <c r="AJ56162" s="23"/>
      <c r="HH56162"/>
      <c r="IW56162" s="36"/>
      <c r="JI56162"/>
      <c r="JJ56162"/>
      <c r="KX56162" s="23"/>
      <c r="KY56162" s="23"/>
    </row>
    <row r="56163" spans="36:311" x14ac:dyDescent="0.2">
      <c r="AJ56163" s="23"/>
      <c r="HH56163"/>
      <c r="IW56163" s="36"/>
      <c r="JI56163"/>
      <c r="JJ56163"/>
      <c r="KX56163" s="23"/>
      <c r="KY56163" s="23"/>
    </row>
    <row r="56164" spans="36:311" x14ac:dyDescent="0.2">
      <c r="AJ56164" s="23"/>
      <c r="HH56164"/>
      <c r="IW56164" s="36"/>
      <c r="JI56164"/>
      <c r="JJ56164"/>
      <c r="KX56164" s="23"/>
      <c r="KY56164" s="23"/>
    </row>
    <row r="56165" spans="36:311" x14ac:dyDescent="0.2">
      <c r="AJ56165" s="23"/>
      <c r="HH56165"/>
      <c r="IW56165" s="36"/>
      <c r="JI56165"/>
      <c r="JJ56165"/>
      <c r="KX56165" s="23"/>
      <c r="KY56165" s="23"/>
    </row>
    <row r="56166" spans="36:311" x14ac:dyDescent="0.2">
      <c r="AJ56166" s="23"/>
      <c r="HH56166"/>
      <c r="IW56166" s="36"/>
      <c r="JI56166"/>
      <c r="JJ56166"/>
      <c r="KX56166" s="23"/>
      <c r="KY56166" s="23"/>
    </row>
    <row r="56167" spans="36:311" x14ac:dyDescent="0.2">
      <c r="AJ56167" s="23"/>
      <c r="HH56167"/>
      <c r="IW56167" s="36"/>
      <c r="JI56167"/>
      <c r="JJ56167"/>
      <c r="KX56167" s="23"/>
      <c r="KY56167" s="23"/>
    </row>
    <row r="56168" spans="36:311" x14ac:dyDescent="0.2">
      <c r="AJ56168" s="23"/>
      <c r="HH56168"/>
      <c r="IW56168" s="36"/>
      <c r="JI56168"/>
      <c r="JJ56168"/>
      <c r="KX56168" s="23"/>
      <c r="KY56168" s="23"/>
    </row>
    <row r="56169" spans="36:311" x14ac:dyDescent="0.2">
      <c r="AJ56169" s="23"/>
      <c r="HH56169"/>
      <c r="IW56169" s="36"/>
      <c r="JI56169"/>
      <c r="JJ56169"/>
      <c r="KX56169" s="23"/>
      <c r="KY56169" s="23"/>
    </row>
    <row r="56170" spans="36:311" x14ac:dyDescent="0.2">
      <c r="AJ56170" s="23"/>
      <c r="HH56170"/>
      <c r="IW56170" s="36"/>
      <c r="JI56170"/>
      <c r="JJ56170"/>
      <c r="KX56170" s="23"/>
      <c r="KY56170" s="23"/>
    </row>
    <row r="56171" spans="36:311" x14ac:dyDescent="0.2">
      <c r="AJ56171" s="23"/>
      <c r="HH56171"/>
      <c r="IW56171" s="36"/>
      <c r="JI56171"/>
      <c r="JJ56171"/>
      <c r="KX56171" s="23"/>
      <c r="KY56171" s="23"/>
    </row>
    <row r="56172" spans="36:311" x14ac:dyDescent="0.2">
      <c r="AJ56172" s="23"/>
      <c r="HH56172"/>
      <c r="IW56172" s="36"/>
      <c r="JI56172"/>
      <c r="JJ56172"/>
      <c r="KX56172" s="23"/>
      <c r="KY56172" s="23"/>
    </row>
    <row r="56173" spans="36:311" x14ac:dyDescent="0.2">
      <c r="AJ56173" s="23"/>
      <c r="HH56173"/>
      <c r="IW56173" s="36"/>
      <c r="JI56173"/>
      <c r="JJ56173"/>
      <c r="KX56173" s="23"/>
      <c r="KY56173" s="23"/>
    </row>
    <row r="56174" spans="36:311" x14ac:dyDescent="0.2">
      <c r="AJ56174" s="23"/>
      <c r="HH56174"/>
      <c r="IW56174" s="36"/>
      <c r="JI56174"/>
      <c r="JJ56174"/>
      <c r="KX56174" s="23"/>
      <c r="KY56174" s="23"/>
    </row>
    <row r="56175" spans="36:311" x14ac:dyDescent="0.2">
      <c r="AJ56175" s="23"/>
      <c r="HH56175"/>
      <c r="IW56175" s="36"/>
      <c r="JI56175"/>
      <c r="JJ56175"/>
      <c r="KX56175" s="23"/>
      <c r="KY56175" s="23"/>
    </row>
    <row r="56176" spans="36:311" x14ac:dyDescent="0.2">
      <c r="AJ56176" s="23"/>
      <c r="HH56176"/>
      <c r="IW56176" s="36"/>
      <c r="JI56176"/>
      <c r="JJ56176"/>
      <c r="KX56176" s="23"/>
      <c r="KY56176" s="23"/>
    </row>
    <row r="56177" spans="36:311" x14ac:dyDescent="0.2">
      <c r="AJ56177" s="23"/>
      <c r="HH56177"/>
      <c r="IW56177" s="36"/>
      <c r="JI56177"/>
      <c r="JJ56177"/>
      <c r="KX56177" s="23"/>
      <c r="KY56177" s="23"/>
    </row>
    <row r="56178" spans="36:311" x14ac:dyDescent="0.2">
      <c r="AJ56178" s="23"/>
      <c r="HH56178"/>
      <c r="IW56178" s="36"/>
      <c r="JI56178"/>
      <c r="JJ56178"/>
      <c r="KX56178" s="23"/>
      <c r="KY56178" s="23"/>
    </row>
    <row r="56179" spans="36:311" x14ac:dyDescent="0.2">
      <c r="AJ56179" s="23"/>
      <c r="HH56179"/>
      <c r="IW56179" s="36"/>
      <c r="JI56179"/>
      <c r="JJ56179"/>
      <c r="KX56179" s="23"/>
      <c r="KY56179" s="23"/>
    </row>
    <row r="56180" spans="36:311" x14ac:dyDescent="0.2">
      <c r="AJ56180" s="23"/>
      <c r="HH56180"/>
      <c r="IW56180" s="36"/>
      <c r="JI56180"/>
      <c r="JJ56180"/>
      <c r="KX56180" s="23"/>
      <c r="KY56180" s="23"/>
    </row>
    <row r="56181" spans="36:311" x14ac:dyDescent="0.2">
      <c r="AJ56181" s="23"/>
      <c r="HH56181"/>
      <c r="IW56181" s="36"/>
      <c r="JI56181"/>
      <c r="JJ56181"/>
      <c r="KX56181" s="23"/>
      <c r="KY56181" s="23"/>
    </row>
    <row r="56182" spans="36:311" x14ac:dyDescent="0.2">
      <c r="AJ56182" s="23"/>
      <c r="HH56182"/>
      <c r="IW56182" s="36"/>
      <c r="JI56182"/>
      <c r="JJ56182"/>
      <c r="KX56182" s="23"/>
      <c r="KY56182" s="23"/>
    </row>
    <row r="56183" spans="36:311" x14ac:dyDescent="0.2">
      <c r="AJ56183" s="23"/>
      <c r="HH56183"/>
      <c r="IW56183" s="36"/>
      <c r="JI56183"/>
      <c r="JJ56183"/>
      <c r="KX56183" s="23"/>
      <c r="KY56183" s="23"/>
    </row>
    <row r="56184" spans="36:311" x14ac:dyDescent="0.2">
      <c r="AJ56184" s="23"/>
      <c r="HH56184"/>
      <c r="IW56184" s="36"/>
      <c r="JI56184"/>
      <c r="JJ56184"/>
      <c r="KX56184" s="23"/>
      <c r="KY56184" s="23"/>
    </row>
    <row r="56185" spans="36:311" x14ac:dyDescent="0.2">
      <c r="AJ56185" s="23"/>
      <c r="HH56185"/>
      <c r="IW56185" s="36"/>
      <c r="JI56185"/>
      <c r="JJ56185"/>
      <c r="KX56185" s="23"/>
      <c r="KY56185" s="23"/>
    </row>
    <row r="56186" spans="36:311" x14ac:dyDescent="0.2">
      <c r="AJ56186" s="23"/>
      <c r="HH56186"/>
      <c r="IW56186" s="36"/>
      <c r="JI56186"/>
      <c r="JJ56186"/>
      <c r="KX56186" s="23"/>
      <c r="KY56186" s="23"/>
    </row>
    <row r="56187" spans="36:311" x14ac:dyDescent="0.2">
      <c r="AJ56187" s="23"/>
      <c r="HH56187"/>
      <c r="IW56187" s="36"/>
      <c r="JI56187"/>
      <c r="JJ56187"/>
      <c r="KX56187" s="23"/>
      <c r="KY56187" s="23"/>
    </row>
    <row r="56188" spans="36:311" x14ac:dyDescent="0.2">
      <c r="AJ56188" s="23"/>
      <c r="HH56188"/>
      <c r="IW56188" s="36"/>
      <c r="JI56188"/>
      <c r="JJ56188"/>
      <c r="KX56188" s="23"/>
      <c r="KY56188" s="23"/>
    </row>
    <row r="56189" spans="36:311" x14ac:dyDescent="0.2">
      <c r="AJ56189" s="23"/>
      <c r="HH56189"/>
      <c r="IW56189" s="36"/>
      <c r="JI56189"/>
      <c r="JJ56189"/>
      <c r="KX56189" s="23"/>
      <c r="KY56189" s="23"/>
    </row>
    <row r="56190" spans="36:311" x14ac:dyDescent="0.2">
      <c r="AJ56190" s="23"/>
      <c r="HH56190"/>
      <c r="IW56190" s="36"/>
      <c r="JI56190"/>
      <c r="JJ56190"/>
      <c r="KX56190" s="23"/>
      <c r="KY56190" s="23"/>
    </row>
    <row r="56191" spans="36:311" x14ac:dyDescent="0.2">
      <c r="AJ56191" s="23"/>
      <c r="HH56191"/>
      <c r="IW56191" s="36"/>
      <c r="JI56191"/>
      <c r="JJ56191"/>
      <c r="KX56191" s="23"/>
      <c r="KY56191" s="23"/>
    </row>
    <row r="56192" spans="36:311" x14ac:dyDescent="0.2">
      <c r="AJ56192" s="23"/>
      <c r="HH56192"/>
      <c r="IW56192" s="36"/>
      <c r="JI56192"/>
      <c r="JJ56192"/>
      <c r="KX56192" s="23"/>
      <c r="KY56192" s="23"/>
    </row>
    <row r="56193" spans="36:311" x14ac:dyDescent="0.2">
      <c r="AJ56193" s="23"/>
      <c r="HH56193"/>
      <c r="IW56193" s="36"/>
      <c r="JI56193"/>
      <c r="JJ56193"/>
      <c r="KX56193" s="23"/>
      <c r="KY56193" s="23"/>
    </row>
    <row r="56194" spans="36:311" x14ac:dyDescent="0.2">
      <c r="AJ56194" s="23"/>
      <c r="HH56194"/>
      <c r="IW56194" s="36"/>
      <c r="JI56194"/>
      <c r="JJ56194"/>
      <c r="KX56194" s="23"/>
      <c r="KY56194" s="23"/>
    </row>
    <row r="56195" spans="36:311" x14ac:dyDescent="0.2">
      <c r="AJ56195" s="23"/>
      <c r="HH56195"/>
      <c r="IW56195" s="36"/>
      <c r="JI56195"/>
      <c r="JJ56195"/>
      <c r="KX56195" s="23"/>
      <c r="KY56195" s="23"/>
    </row>
    <row r="56196" spans="36:311" x14ac:dyDescent="0.2">
      <c r="AJ56196" s="23"/>
      <c r="HH56196"/>
      <c r="IW56196" s="36"/>
      <c r="JI56196"/>
      <c r="JJ56196"/>
      <c r="KX56196" s="23"/>
      <c r="KY56196" s="23"/>
    </row>
    <row r="56197" spans="36:311" x14ac:dyDescent="0.2">
      <c r="AJ56197" s="23"/>
      <c r="HH56197"/>
      <c r="IW56197" s="36"/>
      <c r="JI56197"/>
      <c r="JJ56197"/>
      <c r="KX56197" s="23"/>
      <c r="KY56197" s="23"/>
    </row>
    <row r="56198" spans="36:311" x14ac:dyDescent="0.2">
      <c r="AJ56198" s="23"/>
      <c r="HH56198"/>
      <c r="IW56198" s="36"/>
      <c r="JI56198"/>
      <c r="JJ56198"/>
      <c r="KX56198" s="23"/>
      <c r="KY56198" s="23"/>
    </row>
    <row r="56199" spans="36:311" x14ac:dyDescent="0.2">
      <c r="AJ56199" s="23"/>
      <c r="HH56199"/>
      <c r="IW56199" s="36"/>
      <c r="JI56199"/>
      <c r="JJ56199"/>
      <c r="KX56199" s="23"/>
      <c r="KY56199" s="23"/>
    </row>
    <row r="56200" spans="36:311" x14ac:dyDescent="0.2">
      <c r="AJ56200" s="23"/>
      <c r="HH56200"/>
      <c r="IW56200" s="36"/>
      <c r="JI56200"/>
      <c r="JJ56200"/>
      <c r="KX56200" s="23"/>
      <c r="KY56200" s="23"/>
    </row>
    <row r="56201" spans="36:311" x14ac:dyDescent="0.2">
      <c r="AJ56201" s="23"/>
      <c r="HH56201"/>
      <c r="IW56201" s="36"/>
      <c r="JI56201"/>
      <c r="JJ56201"/>
      <c r="KX56201" s="23"/>
      <c r="KY56201" s="23"/>
    </row>
    <row r="56202" spans="36:311" x14ac:dyDescent="0.2">
      <c r="AJ56202" s="23"/>
      <c r="HH56202"/>
      <c r="IW56202" s="36"/>
      <c r="JI56202"/>
      <c r="JJ56202"/>
      <c r="KX56202" s="23"/>
      <c r="KY56202" s="23"/>
    </row>
    <row r="56203" spans="36:311" x14ac:dyDescent="0.2">
      <c r="AJ56203" s="23"/>
      <c r="HH56203"/>
      <c r="IW56203" s="36"/>
      <c r="JI56203"/>
      <c r="JJ56203"/>
      <c r="KX56203" s="23"/>
      <c r="KY56203" s="23"/>
    </row>
    <row r="56204" spans="36:311" x14ac:dyDescent="0.2">
      <c r="AJ56204" s="23"/>
      <c r="HH56204"/>
      <c r="IW56204" s="36"/>
      <c r="JI56204"/>
      <c r="JJ56204"/>
      <c r="KX56204" s="23"/>
      <c r="KY56204" s="23"/>
    </row>
    <row r="56205" spans="36:311" x14ac:dyDescent="0.2">
      <c r="AJ56205" s="23"/>
      <c r="HH56205"/>
      <c r="IW56205" s="36"/>
      <c r="JI56205"/>
      <c r="JJ56205"/>
      <c r="KX56205" s="23"/>
      <c r="KY56205" s="23"/>
    </row>
    <row r="56206" spans="36:311" x14ac:dyDescent="0.2">
      <c r="AJ56206" s="23"/>
      <c r="HH56206"/>
      <c r="IW56206" s="36"/>
      <c r="JI56206"/>
      <c r="JJ56206"/>
      <c r="KX56206" s="23"/>
      <c r="KY56206" s="23"/>
    </row>
    <row r="56207" spans="36:311" x14ac:dyDescent="0.2">
      <c r="AJ56207" s="23"/>
      <c r="HH56207"/>
      <c r="IW56207" s="36"/>
      <c r="JI56207"/>
      <c r="JJ56207"/>
      <c r="KX56207" s="23"/>
      <c r="KY56207" s="23"/>
    </row>
    <row r="56208" spans="36:311" x14ac:dyDescent="0.2">
      <c r="AJ56208" s="23"/>
      <c r="HH56208"/>
      <c r="IW56208" s="36"/>
      <c r="JI56208"/>
      <c r="JJ56208"/>
      <c r="KX56208" s="23"/>
      <c r="KY56208" s="23"/>
    </row>
    <row r="56209" spans="36:311" x14ac:dyDescent="0.2">
      <c r="AJ56209" s="23"/>
      <c r="HH56209"/>
      <c r="IW56209" s="36"/>
      <c r="JI56209"/>
      <c r="JJ56209"/>
      <c r="KX56209" s="23"/>
      <c r="KY56209" s="23"/>
    </row>
    <row r="56210" spans="36:311" x14ac:dyDescent="0.2">
      <c r="AJ56210" s="23"/>
      <c r="HH56210"/>
      <c r="IW56210" s="36"/>
      <c r="JI56210"/>
      <c r="JJ56210"/>
      <c r="KX56210" s="23"/>
      <c r="KY56210" s="23"/>
    </row>
    <row r="56211" spans="36:311" x14ac:dyDescent="0.2">
      <c r="AJ56211" s="23"/>
      <c r="HH56211"/>
      <c r="IW56211" s="36"/>
      <c r="JI56211"/>
      <c r="JJ56211"/>
      <c r="KX56211" s="23"/>
      <c r="KY56211" s="23"/>
    </row>
    <row r="56212" spans="36:311" x14ac:dyDescent="0.2">
      <c r="AJ56212" s="23"/>
      <c r="HH56212"/>
      <c r="IW56212" s="36"/>
      <c r="JI56212"/>
      <c r="JJ56212"/>
      <c r="KX56212" s="23"/>
      <c r="KY56212" s="23"/>
    </row>
    <row r="56213" spans="36:311" x14ac:dyDescent="0.2">
      <c r="AJ56213" s="23"/>
      <c r="HH56213"/>
      <c r="IW56213" s="36"/>
      <c r="JI56213"/>
      <c r="JJ56213"/>
      <c r="KX56213" s="23"/>
      <c r="KY56213" s="23"/>
    </row>
    <row r="56214" spans="36:311" x14ac:dyDescent="0.2">
      <c r="AJ56214" s="23"/>
      <c r="HH56214"/>
      <c r="IW56214" s="36"/>
      <c r="JI56214"/>
      <c r="JJ56214"/>
      <c r="KX56214" s="23"/>
      <c r="KY56214" s="23"/>
    </row>
    <row r="56215" spans="36:311" x14ac:dyDescent="0.2">
      <c r="AJ56215" s="23"/>
      <c r="HH56215"/>
      <c r="IW56215" s="36"/>
      <c r="JI56215"/>
      <c r="JJ56215"/>
      <c r="KX56215" s="23"/>
      <c r="KY56215" s="23"/>
    </row>
    <row r="56216" spans="36:311" x14ac:dyDescent="0.2">
      <c r="AJ56216" s="23"/>
      <c r="HH56216"/>
      <c r="IW56216" s="36"/>
      <c r="JI56216"/>
      <c r="JJ56216"/>
      <c r="KX56216" s="23"/>
      <c r="KY56216" s="23"/>
    </row>
    <row r="56217" spans="36:311" x14ac:dyDescent="0.2">
      <c r="AJ56217" s="23"/>
      <c r="HH56217"/>
      <c r="IW56217" s="36"/>
      <c r="JI56217"/>
      <c r="JJ56217"/>
      <c r="KX56217" s="23"/>
      <c r="KY56217" s="23"/>
    </row>
    <row r="56218" spans="36:311" x14ac:dyDescent="0.2">
      <c r="AJ56218" s="23"/>
      <c r="HH56218"/>
      <c r="IW56218" s="36"/>
      <c r="JI56218"/>
      <c r="JJ56218"/>
      <c r="KX56218" s="23"/>
      <c r="KY56218" s="23"/>
    </row>
    <row r="56219" spans="36:311" x14ac:dyDescent="0.2">
      <c r="AJ56219" s="23"/>
      <c r="HH56219"/>
      <c r="IW56219" s="36"/>
      <c r="JI56219"/>
      <c r="JJ56219"/>
      <c r="KX56219" s="23"/>
      <c r="KY56219" s="23"/>
    </row>
    <row r="56220" spans="36:311" x14ac:dyDescent="0.2">
      <c r="AJ56220" s="23"/>
      <c r="HH56220"/>
      <c r="IW56220" s="36"/>
      <c r="JI56220"/>
      <c r="JJ56220"/>
      <c r="KX56220" s="23"/>
      <c r="KY56220" s="23"/>
    </row>
    <row r="56221" spans="36:311" x14ac:dyDescent="0.2">
      <c r="AJ56221" s="23"/>
      <c r="HH56221"/>
      <c r="IW56221" s="36"/>
      <c r="JI56221"/>
      <c r="JJ56221"/>
      <c r="KX56221" s="23"/>
      <c r="KY56221" s="23"/>
    </row>
    <row r="56222" spans="36:311" x14ac:dyDescent="0.2">
      <c r="AJ56222" s="23"/>
      <c r="HH56222"/>
      <c r="IW56222" s="36"/>
      <c r="JI56222"/>
      <c r="JJ56222"/>
      <c r="KX56222" s="23"/>
      <c r="KY56222" s="23"/>
    </row>
    <row r="56223" spans="36:311" x14ac:dyDescent="0.2">
      <c r="AJ56223" s="23"/>
      <c r="HH56223"/>
      <c r="IW56223" s="36"/>
      <c r="JI56223"/>
      <c r="JJ56223"/>
      <c r="KX56223" s="23"/>
      <c r="KY56223" s="23"/>
    </row>
    <row r="56224" spans="36:311" x14ac:dyDescent="0.2">
      <c r="AJ56224" s="23"/>
      <c r="HH56224"/>
      <c r="IW56224" s="36"/>
      <c r="JI56224"/>
      <c r="JJ56224"/>
      <c r="KX56224" s="23"/>
      <c r="KY56224" s="23"/>
    </row>
    <row r="56225" spans="36:311" x14ac:dyDescent="0.2">
      <c r="AJ56225" s="23"/>
      <c r="HH56225"/>
      <c r="IW56225" s="36"/>
      <c r="JI56225"/>
      <c r="JJ56225"/>
      <c r="KX56225" s="23"/>
      <c r="KY56225" s="23"/>
    </row>
    <row r="56226" spans="36:311" x14ac:dyDescent="0.2">
      <c r="AJ56226" s="23"/>
      <c r="HH56226"/>
      <c r="IW56226" s="36"/>
      <c r="JI56226"/>
      <c r="JJ56226"/>
      <c r="KX56226" s="23"/>
      <c r="KY56226" s="23"/>
    </row>
    <row r="56227" spans="36:311" x14ac:dyDescent="0.2">
      <c r="AJ56227" s="23"/>
      <c r="HH56227"/>
      <c r="IW56227" s="36"/>
      <c r="JI56227"/>
      <c r="JJ56227"/>
      <c r="KX56227" s="23"/>
      <c r="KY56227" s="23"/>
    </row>
    <row r="56228" spans="36:311" x14ac:dyDescent="0.2">
      <c r="AJ56228" s="23"/>
      <c r="HH56228"/>
      <c r="IW56228" s="36"/>
      <c r="JI56228"/>
      <c r="JJ56228"/>
      <c r="KX56228" s="23"/>
      <c r="KY56228" s="23"/>
    </row>
    <row r="56229" spans="36:311" x14ac:dyDescent="0.2">
      <c r="AJ56229" s="23"/>
      <c r="HH56229"/>
      <c r="IW56229" s="36"/>
      <c r="JI56229"/>
      <c r="JJ56229"/>
      <c r="KX56229" s="23"/>
      <c r="KY56229" s="23"/>
    </row>
    <row r="56230" spans="36:311" x14ac:dyDescent="0.2">
      <c r="AJ56230" s="23"/>
      <c r="HH56230"/>
      <c r="IW56230" s="36"/>
      <c r="JI56230"/>
      <c r="JJ56230"/>
      <c r="KX56230" s="23"/>
      <c r="KY56230" s="23"/>
    </row>
    <row r="56231" spans="36:311" x14ac:dyDescent="0.2">
      <c r="AJ56231" s="23"/>
      <c r="HH56231"/>
      <c r="IW56231" s="36"/>
      <c r="JI56231"/>
      <c r="JJ56231"/>
      <c r="KX56231" s="23"/>
      <c r="KY56231" s="23"/>
    </row>
    <row r="56232" spans="36:311" x14ac:dyDescent="0.2">
      <c r="AJ56232" s="23"/>
      <c r="HH56232"/>
      <c r="IW56232" s="36"/>
      <c r="JI56232"/>
      <c r="JJ56232"/>
      <c r="KX56232" s="23"/>
      <c r="KY56232" s="23"/>
    </row>
    <row r="56233" spans="36:311" x14ac:dyDescent="0.2">
      <c r="AJ56233" s="23"/>
      <c r="HH56233"/>
      <c r="IW56233" s="36"/>
      <c r="JI56233"/>
      <c r="JJ56233"/>
      <c r="KX56233" s="23"/>
      <c r="KY56233" s="23"/>
    </row>
    <row r="56234" spans="36:311" x14ac:dyDescent="0.2">
      <c r="AJ56234" s="23"/>
      <c r="HH56234"/>
      <c r="IW56234" s="36"/>
      <c r="JI56234"/>
      <c r="JJ56234"/>
      <c r="KX56234" s="23"/>
      <c r="KY56234" s="23"/>
    </row>
    <row r="56235" spans="36:311" x14ac:dyDescent="0.2">
      <c r="AJ56235" s="23"/>
      <c r="HH56235"/>
      <c r="IW56235" s="36"/>
      <c r="JI56235"/>
      <c r="JJ56235"/>
      <c r="KX56235" s="23"/>
      <c r="KY56235" s="23"/>
    </row>
    <row r="56236" spans="36:311" x14ac:dyDescent="0.2">
      <c r="AJ56236" s="23"/>
      <c r="HH56236"/>
      <c r="IW56236" s="36"/>
      <c r="JI56236"/>
      <c r="JJ56236"/>
      <c r="KX56236" s="23"/>
      <c r="KY56236" s="23"/>
    </row>
    <row r="56237" spans="36:311" x14ac:dyDescent="0.2">
      <c r="AJ56237" s="23"/>
      <c r="HH56237"/>
      <c r="IW56237" s="36"/>
      <c r="JI56237"/>
      <c r="JJ56237"/>
      <c r="KX56237" s="23"/>
      <c r="KY56237" s="23"/>
    </row>
    <row r="56238" spans="36:311" x14ac:dyDescent="0.2">
      <c r="AJ56238" s="23"/>
      <c r="HH56238"/>
      <c r="IW56238" s="36"/>
      <c r="JI56238"/>
      <c r="JJ56238"/>
      <c r="KX56238" s="23"/>
      <c r="KY56238" s="23"/>
    </row>
    <row r="56239" spans="36:311" x14ac:dyDescent="0.2">
      <c r="AJ56239" s="23"/>
      <c r="HH56239"/>
      <c r="IW56239" s="36"/>
      <c r="JI56239"/>
      <c r="JJ56239"/>
      <c r="KX56239" s="23"/>
      <c r="KY56239" s="23"/>
    </row>
    <row r="56240" spans="36:311" x14ac:dyDescent="0.2">
      <c r="AJ56240" s="23"/>
      <c r="HH56240"/>
      <c r="IW56240" s="36"/>
      <c r="JI56240"/>
      <c r="JJ56240"/>
      <c r="KX56240" s="23"/>
      <c r="KY56240" s="23"/>
    </row>
    <row r="56241" spans="36:311" x14ac:dyDescent="0.2">
      <c r="AJ56241" s="23"/>
      <c r="HH56241"/>
      <c r="IW56241" s="36"/>
      <c r="JI56241"/>
      <c r="JJ56241"/>
      <c r="KX56241" s="23"/>
      <c r="KY56241" s="23"/>
    </row>
    <row r="56242" spans="36:311" x14ac:dyDescent="0.2">
      <c r="AJ56242" s="23"/>
      <c r="HH56242"/>
      <c r="IW56242" s="36"/>
      <c r="JI56242"/>
      <c r="JJ56242"/>
      <c r="KX56242" s="23"/>
      <c r="KY56242" s="23"/>
    </row>
    <row r="56243" spans="36:311" x14ac:dyDescent="0.2">
      <c r="AJ56243" s="23"/>
      <c r="HH56243"/>
      <c r="IW56243" s="36"/>
      <c r="JI56243"/>
      <c r="JJ56243"/>
      <c r="KX56243" s="23"/>
      <c r="KY56243" s="23"/>
    </row>
    <row r="56244" spans="36:311" x14ac:dyDescent="0.2">
      <c r="AJ56244" s="23"/>
      <c r="HH56244"/>
      <c r="IW56244" s="36"/>
      <c r="JI56244"/>
      <c r="JJ56244"/>
      <c r="KX56244" s="23"/>
      <c r="KY56244" s="23"/>
    </row>
    <row r="56245" spans="36:311" x14ac:dyDescent="0.2">
      <c r="AJ56245" s="23"/>
      <c r="HH56245"/>
      <c r="IW56245" s="36"/>
      <c r="JI56245"/>
      <c r="JJ56245"/>
      <c r="KX56245" s="23"/>
      <c r="KY56245" s="23"/>
    </row>
    <row r="56246" spans="36:311" x14ac:dyDescent="0.2">
      <c r="AJ56246" s="23"/>
      <c r="HH56246"/>
      <c r="IW56246" s="36"/>
      <c r="JI56246"/>
      <c r="JJ56246"/>
      <c r="KX56246" s="23"/>
      <c r="KY56246" s="23"/>
    </row>
    <row r="56247" spans="36:311" x14ac:dyDescent="0.2">
      <c r="AJ56247" s="23"/>
      <c r="HH56247"/>
      <c r="IW56247" s="36"/>
      <c r="JI56247"/>
      <c r="JJ56247"/>
      <c r="KX56247" s="23"/>
      <c r="KY56247" s="23"/>
    </row>
    <row r="56248" spans="36:311" x14ac:dyDescent="0.2">
      <c r="AJ56248" s="23"/>
      <c r="HH56248"/>
      <c r="IW56248" s="36"/>
      <c r="JI56248"/>
      <c r="JJ56248"/>
      <c r="KX56248" s="23"/>
      <c r="KY56248" s="23"/>
    </row>
    <row r="56249" spans="36:311" x14ac:dyDescent="0.2">
      <c r="AJ56249" s="23"/>
      <c r="HH56249"/>
      <c r="IW56249" s="36"/>
      <c r="JI56249"/>
      <c r="JJ56249"/>
      <c r="KX56249" s="23"/>
      <c r="KY56249" s="23"/>
    </row>
    <row r="56250" spans="36:311" x14ac:dyDescent="0.2">
      <c r="AJ56250" s="23"/>
      <c r="HH56250"/>
      <c r="IW56250" s="36"/>
      <c r="JI56250"/>
      <c r="JJ56250"/>
      <c r="KX56250" s="23"/>
      <c r="KY56250" s="23"/>
    </row>
    <row r="56251" spans="36:311" x14ac:dyDescent="0.2">
      <c r="AJ56251" s="23"/>
      <c r="HH56251"/>
      <c r="IW56251" s="36"/>
      <c r="JI56251"/>
      <c r="JJ56251"/>
      <c r="KX56251" s="23"/>
      <c r="KY56251" s="23"/>
    </row>
    <row r="56252" spans="36:311" x14ac:dyDescent="0.2">
      <c r="AJ56252" s="23"/>
      <c r="HH56252"/>
      <c r="IW56252" s="36"/>
      <c r="JI56252"/>
      <c r="JJ56252"/>
      <c r="KX56252" s="23"/>
      <c r="KY56252" s="23"/>
    </row>
    <row r="56253" spans="36:311" x14ac:dyDescent="0.2">
      <c r="AJ56253" s="23"/>
      <c r="HH56253"/>
      <c r="IW56253" s="36"/>
      <c r="JI56253"/>
      <c r="JJ56253"/>
      <c r="KX56253" s="23"/>
      <c r="KY56253" s="23"/>
    </row>
    <row r="56254" spans="36:311" x14ac:dyDescent="0.2">
      <c r="AJ56254" s="23"/>
      <c r="HH56254"/>
      <c r="IW56254" s="36"/>
      <c r="JI56254"/>
      <c r="JJ56254"/>
      <c r="KX56254" s="23"/>
      <c r="KY56254" s="23"/>
    </row>
    <row r="56255" spans="36:311" x14ac:dyDescent="0.2">
      <c r="AJ56255" s="23"/>
      <c r="HH56255"/>
      <c r="IW56255" s="36"/>
      <c r="JI56255"/>
      <c r="JJ56255"/>
      <c r="KX56255" s="23"/>
      <c r="KY56255" s="23"/>
    </row>
    <row r="56256" spans="36:311" x14ac:dyDescent="0.2">
      <c r="AJ56256" s="23"/>
      <c r="HH56256"/>
      <c r="IW56256" s="36"/>
      <c r="JI56256"/>
      <c r="JJ56256"/>
      <c r="KX56256" s="23"/>
      <c r="KY56256" s="23"/>
    </row>
    <row r="56257" spans="36:311" x14ac:dyDescent="0.2">
      <c r="AJ56257" s="23"/>
      <c r="HH56257"/>
      <c r="IW56257" s="36"/>
      <c r="JI56257"/>
      <c r="JJ56257"/>
      <c r="KX56257" s="23"/>
      <c r="KY56257" s="23"/>
    </row>
    <row r="56258" spans="36:311" x14ac:dyDescent="0.2">
      <c r="AJ56258" s="23"/>
      <c r="HH56258"/>
      <c r="IW56258" s="36"/>
      <c r="JI56258"/>
      <c r="JJ56258"/>
      <c r="KX56258" s="23"/>
      <c r="KY56258" s="23"/>
    </row>
    <row r="56259" spans="36:311" x14ac:dyDescent="0.2">
      <c r="AJ56259" s="23"/>
      <c r="HH56259"/>
      <c r="IW56259" s="36"/>
      <c r="JI56259"/>
      <c r="JJ56259"/>
      <c r="KX56259" s="23"/>
      <c r="KY56259" s="23"/>
    </row>
    <row r="56260" spans="36:311" x14ac:dyDescent="0.2">
      <c r="AJ56260" s="23"/>
      <c r="HH56260"/>
      <c r="IW56260" s="36"/>
      <c r="JI56260"/>
      <c r="JJ56260"/>
      <c r="KX56260" s="23"/>
      <c r="KY56260" s="23"/>
    </row>
    <row r="56261" spans="36:311" x14ac:dyDescent="0.2">
      <c r="AJ56261" s="23"/>
      <c r="HH56261"/>
      <c r="IW56261" s="36"/>
      <c r="JI56261"/>
      <c r="JJ56261"/>
      <c r="KX56261" s="23"/>
      <c r="KY56261" s="23"/>
    </row>
    <row r="56262" spans="36:311" x14ac:dyDescent="0.2">
      <c r="AJ56262" s="23"/>
      <c r="HH56262"/>
      <c r="IW56262" s="36"/>
      <c r="JI56262"/>
      <c r="JJ56262"/>
      <c r="KX56262" s="23"/>
      <c r="KY56262" s="23"/>
    </row>
    <row r="56263" spans="36:311" x14ac:dyDescent="0.2">
      <c r="AJ56263" s="23"/>
      <c r="HH56263"/>
      <c r="IW56263" s="36"/>
      <c r="JI56263"/>
      <c r="JJ56263"/>
      <c r="KX56263" s="23"/>
      <c r="KY56263" s="23"/>
    </row>
    <row r="56264" spans="36:311" x14ac:dyDescent="0.2">
      <c r="AJ56264" s="23"/>
      <c r="HH56264"/>
      <c r="IW56264" s="36"/>
      <c r="JI56264"/>
      <c r="JJ56264"/>
      <c r="KX56264" s="23"/>
      <c r="KY56264" s="23"/>
    </row>
    <row r="56265" spans="36:311" x14ac:dyDescent="0.2">
      <c r="AJ56265" s="23"/>
      <c r="HH56265"/>
      <c r="IW56265" s="36"/>
      <c r="JI56265"/>
      <c r="JJ56265"/>
      <c r="KX56265" s="23"/>
      <c r="KY56265" s="23"/>
    </row>
    <row r="56266" spans="36:311" x14ac:dyDescent="0.2">
      <c r="AJ56266" s="23"/>
      <c r="HH56266"/>
      <c r="IW56266" s="36"/>
      <c r="JI56266"/>
      <c r="JJ56266"/>
      <c r="KX56266" s="23"/>
      <c r="KY56266" s="23"/>
    </row>
    <row r="56267" spans="36:311" x14ac:dyDescent="0.2">
      <c r="AJ56267" s="23"/>
      <c r="HH56267"/>
      <c r="IW56267" s="36"/>
      <c r="JI56267"/>
      <c r="JJ56267"/>
      <c r="KX56267" s="23"/>
      <c r="KY56267" s="23"/>
    </row>
    <row r="56268" spans="36:311" x14ac:dyDescent="0.2">
      <c r="AJ56268" s="23"/>
      <c r="HH56268"/>
      <c r="IW56268" s="36"/>
      <c r="JI56268"/>
      <c r="JJ56268"/>
      <c r="KX56268" s="23"/>
      <c r="KY56268" s="23"/>
    </row>
    <row r="56269" spans="36:311" x14ac:dyDescent="0.2">
      <c r="AJ56269" s="23"/>
      <c r="HH56269"/>
      <c r="IW56269" s="36"/>
      <c r="JI56269"/>
      <c r="JJ56269"/>
      <c r="KX56269" s="23"/>
      <c r="KY56269" s="23"/>
    </row>
    <row r="56270" spans="36:311" x14ac:dyDescent="0.2">
      <c r="AJ56270" s="23"/>
      <c r="HH56270"/>
      <c r="IW56270" s="36"/>
      <c r="JI56270"/>
      <c r="JJ56270"/>
      <c r="KX56270" s="23"/>
      <c r="KY56270" s="23"/>
    </row>
    <row r="56271" spans="36:311" x14ac:dyDescent="0.2">
      <c r="AJ56271" s="23"/>
      <c r="HH56271"/>
      <c r="IW56271" s="36"/>
      <c r="JI56271"/>
      <c r="JJ56271"/>
      <c r="KX56271" s="23"/>
      <c r="KY56271" s="23"/>
    </row>
    <row r="56272" spans="36:311" x14ac:dyDescent="0.2">
      <c r="AJ56272" s="23"/>
      <c r="HH56272"/>
      <c r="IW56272" s="36"/>
      <c r="JI56272"/>
      <c r="JJ56272"/>
      <c r="KX56272" s="23"/>
      <c r="KY56272" s="23"/>
    </row>
    <row r="56273" spans="36:311" x14ac:dyDescent="0.2">
      <c r="AJ56273" s="23"/>
      <c r="HH56273"/>
      <c r="IW56273" s="36"/>
      <c r="JI56273"/>
      <c r="JJ56273"/>
      <c r="KX56273" s="23"/>
      <c r="KY56273" s="23"/>
    </row>
    <row r="56274" spans="36:311" x14ac:dyDescent="0.2">
      <c r="AJ56274" s="23"/>
      <c r="HH56274"/>
      <c r="IW56274" s="36"/>
      <c r="JI56274"/>
      <c r="JJ56274"/>
      <c r="KX56274" s="23"/>
      <c r="KY56274" s="23"/>
    </row>
    <row r="56275" spans="36:311" x14ac:dyDescent="0.2">
      <c r="AJ56275" s="23"/>
      <c r="HH56275"/>
      <c r="IW56275" s="36"/>
      <c r="JI56275"/>
      <c r="JJ56275"/>
      <c r="KX56275" s="23"/>
      <c r="KY56275" s="23"/>
    </row>
    <row r="56276" spans="36:311" x14ac:dyDescent="0.2">
      <c r="AJ56276" s="23"/>
      <c r="HH56276"/>
      <c r="IW56276" s="36"/>
      <c r="JI56276"/>
      <c r="JJ56276"/>
      <c r="KX56276" s="23"/>
      <c r="KY56276" s="23"/>
    </row>
    <row r="56277" spans="36:311" x14ac:dyDescent="0.2">
      <c r="AJ56277" s="23"/>
      <c r="HH56277"/>
      <c r="IW56277" s="36"/>
      <c r="JI56277"/>
      <c r="JJ56277"/>
      <c r="KX56277" s="23"/>
      <c r="KY56277" s="23"/>
    </row>
    <row r="56278" spans="36:311" x14ac:dyDescent="0.2">
      <c r="AJ56278" s="23"/>
      <c r="HH56278"/>
      <c r="IW56278" s="36"/>
      <c r="JI56278"/>
      <c r="JJ56278"/>
      <c r="KX56278" s="23"/>
      <c r="KY56278" s="23"/>
    </row>
    <row r="56279" spans="36:311" x14ac:dyDescent="0.2">
      <c r="AJ56279" s="23"/>
      <c r="HH56279"/>
      <c r="IW56279" s="36"/>
      <c r="JI56279"/>
      <c r="JJ56279"/>
      <c r="KX56279" s="23"/>
      <c r="KY56279" s="23"/>
    </row>
    <row r="56280" spans="36:311" x14ac:dyDescent="0.2">
      <c r="AJ56280" s="23"/>
      <c r="HH56280"/>
      <c r="IW56280" s="36"/>
      <c r="JI56280"/>
      <c r="JJ56280"/>
      <c r="KX56280" s="23"/>
      <c r="KY56280" s="23"/>
    </row>
    <row r="56281" spans="36:311" x14ac:dyDescent="0.2">
      <c r="AJ56281" s="23"/>
      <c r="HH56281"/>
      <c r="IW56281" s="36"/>
      <c r="JI56281"/>
      <c r="JJ56281"/>
      <c r="KX56281" s="23"/>
      <c r="KY56281" s="23"/>
    </row>
    <row r="56282" spans="36:311" x14ac:dyDescent="0.2">
      <c r="AJ56282" s="23"/>
      <c r="HH56282"/>
      <c r="IW56282" s="36"/>
      <c r="JI56282"/>
      <c r="JJ56282"/>
      <c r="KX56282" s="23"/>
      <c r="KY56282" s="23"/>
    </row>
    <row r="56283" spans="36:311" x14ac:dyDescent="0.2">
      <c r="AJ56283" s="23"/>
      <c r="HH56283"/>
      <c r="IW56283" s="36"/>
      <c r="JI56283"/>
      <c r="JJ56283"/>
      <c r="KX56283" s="23"/>
      <c r="KY56283" s="23"/>
    </row>
    <row r="56284" spans="36:311" x14ac:dyDescent="0.2">
      <c r="AJ56284" s="23"/>
      <c r="HH56284"/>
      <c r="IW56284" s="36"/>
      <c r="JI56284"/>
      <c r="JJ56284"/>
      <c r="KX56284" s="23"/>
      <c r="KY56284" s="23"/>
    </row>
    <row r="56285" spans="36:311" x14ac:dyDescent="0.2">
      <c r="AJ56285" s="23"/>
      <c r="HH56285"/>
      <c r="IW56285" s="36"/>
      <c r="JI56285"/>
      <c r="JJ56285"/>
      <c r="KX56285" s="23"/>
      <c r="KY56285" s="23"/>
    </row>
    <row r="56286" spans="36:311" x14ac:dyDescent="0.2">
      <c r="AJ56286" s="23"/>
      <c r="HH56286"/>
      <c r="IW56286" s="36"/>
      <c r="JI56286"/>
      <c r="JJ56286"/>
      <c r="KX56286" s="23"/>
      <c r="KY56286" s="23"/>
    </row>
    <row r="56287" spans="36:311" x14ac:dyDescent="0.2">
      <c r="AJ56287" s="23"/>
      <c r="HH56287"/>
      <c r="IW56287" s="36"/>
      <c r="JI56287"/>
      <c r="JJ56287"/>
      <c r="KX56287" s="23"/>
      <c r="KY56287" s="23"/>
    </row>
    <row r="56288" spans="36:311" x14ac:dyDescent="0.2">
      <c r="AJ56288" s="23"/>
      <c r="HH56288"/>
      <c r="IW56288" s="36"/>
      <c r="JI56288"/>
      <c r="JJ56288"/>
      <c r="KX56288" s="23"/>
      <c r="KY56288" s="23"/>
    </row>
    <row r="56289" spans="36:311" x14ac:dyDescent="0.2">
      <c r="AJ56289" s="23"/>
      <c r="HH56289"/>
      <c r="IW56289" s="36"/>
      <c r="JI56289"/>
      <c r="JJ56289"/>
      <c r="KX56289" s="23"/>
      <c r="KY56289" s="23"/>
    </row>
    <row r="56290" spans="36:311" x14ac:dyDescent="0.2">
      <c r="AJ56290" s="23"/>
      <c r="HH56290"/>
      <c r="IW56290" s="36"/>
      <c r="JI56290"/>
      <c r="JJ56290"/>
      <c r="KX56290" s="23"/>
      <c r="KY56290" s="23"/>
    </row>
    <row r="56291" spans="36:311" x14ac:dyDescent="0.2">
      <c r="AJ56291" s="23"/>
      <c r="HH56291"/>
      <c r="IW56291" s="36"/>
      <c r="JI56291"/>
      <c r="JJ56291"/>
      <c r="KX56291" s="23"/>
      <c r="KY56291" s="23"/>
    </row>
    <row r="56292" spans="36:311" x14ac:dyDescent="0.2">
      <c r="AJ56292" s="23"/>
      <c r="HH56292"/>
      <c r="IW56292" s="36"/>
      <c r="JI56292"/>
      <c r="JJ56292"/>
      <c r="KX56292" s="23"/>
      <c r="KY56292" s="23"/>
    </row>
    <row r="56293" spans="36:311" x14ac:dyDescent="0.2">
      <c r="AJ56293" s="23"/>
      <c r="HH56293"/>
      <c r="IW56293" s="36"/>
      <c r="JI56293"/>
      <c r="JJ56293"/>
      <c r="KX56293" s="23"/>
      <c r="KY56293" s="23"/>
    </row>
    <row r="56294" spans="36:311" x14ac:dyDescent="0.2">
      <c r="AJ56294" s="23"/>
      <c r="HH56294"/>
      <c r="IW56294" s="36"/>
      <c r="JI56294"/>
      <c r="JJ56294"/>
      <c r="KX56294" s="23"/>
      <c r="KY56294" s="23"/>
    </row>
    <row r="56295" spans="36:311" x14ac:dyDescent="0.2">
      <c r="AJ56295" s="23"/>
      <c r="HH56295"/>
      <c r="IW56295" s="36"/>
      <c r="JI56295"/>
      <c r="JJ56295"/>
      <c r="KX56295" s="23"/>
      <c r="KY56295" s="23"/>
    </row>
    <row r="56296" spans="36:311" x14ac:dyDescent="0.2">
      <c r="AJ56296" s="23"/>
      <c r="HH56296"/>
      <c r="IW56296" s="36"/>
      <c r="JI56296"/>
      <c r="JJ56296"/>
      <c r="KX56296" s="23"/>
      <c r="KY56296" s="23"/>
    </row>
    <row r="56297" spans="36:311" x14ac:dyDescent="0.2">
      <c r="AJ56297" s="23"/>
      <c r="HH56297"/>
      <c r="IW56297" s="36"/>
      <c r="JI56297"/>
      <c r="JJ56297"/>
      <c r="KX56297" s="23"/>
      <c r="KY56297" s="23"/>
    </row>
    <row r="56298" spans="36:311" x14ac:dyDescent="0.2">
      <c r="AJ56298" s="23"/>
      <c r="HH56298"/>
      <c r="IW56298" s="36"/>
      <c r="JI56298"/>
      <c r="JJ56298"/>
      <c r="KX56298" s="23"/>
      <c r="KY56298" s="23"/>
    </row>
    <row r="56299" spans="36:311" x14ac:dyDescent="0.2">
      <c r="AJ56299" s="23"/>
      <c r="HH56299"/>
      <c r="IW56299" s="36"/>
      <c r="JI56299"/>
      <c r="JJ56299"/>
      <c r="KX56299" s="23"/>
      <c r="KY56299" s="23"/>
    </row>
    <row r="56300" spans="36:311" x14ac:dyDescent="0.2">
      <c r="AJ56300" s="23"/>
      <c r="HH56300"/>
      <c r="IW56300" s="36"/>
      <c r="JI56300"/>
      <c r="JJ56300"/>
      <c r="KX56300" s="23"/>
      <c r="KY56300" s="23"/>
    </row>
    <row r="56301" spans="36:311" x14ac:dyDescent="0.2">
      <c r="AJ56301" s="23"/>
      <c r="HH56301"/>
      <c r="IW56301" s="36"/>
      <c r="JI56301"/>
      <c r="JJ56301"/>
      <c r="KX56301" s="23"/>
      <c r="KY56301" s="23"/>
    </row>
    <row r="56302" spans="36:311" x14ac:dyDescent="0.2">
      <c r="AJ56302" s="23"/>
      <c r="HH56302"/>
      <c r="IW56302" s="36"/>
      <c r="JI56302"/>
      <c r="JJ56302"/>
      <c r="KX56302" s="23"/>
      <c r="KY56302" s="23"/>
    </row>
    <row r="56303" spans="36:311" x14ac:dyDescent="0.2">
      <c r="AJ56303" s="23"/>
      <c r="HH56303"/>
      <c r="IW56303" s="36"/>
      <c r="JI56303"/>
      <c r="JJ56303"/>
      <c r="KX56303" s="23"/>
      <c r="KY56303" s="23"/>
    </row>
    <row r="56304" spans="36:311" x14ac:dyDescent="0.2">
      <c r="AJ56304" s="23"/>
      <c r="HH56304"/>
      <c r="IW56304" s="36"/>
      <c r="JI56304"/>
      <c r="JJ56304"/>
      <c r="KX56304" s="23"/>
      <c r="KY56304" s="23"/>
    </row>
    <row r="56305" spans="36:311" x14ac:dyDescent="0.2">
      <c r="AJ56305" s="23"/>
      <c r="HH56305"/>
      <c r="IW56305" s="36"/>
      <c r="JI56305"/>
      <c r="JJ56305"/>
      <c r="KX56305" s="23"/>
      <c r="KY56305" s="23"/>
    </row>
    <row r="56306" spans="36:311" x14ac:dyDescent="0.2">
      <c r="AJ56306" s="23"/>
      <c r="HH56306"/>
      <c r="IW56306" s="36"/>
      <c r="JI56306"/>
      <c r="JJ56306"/>
      <c r="KX56306" s="23"/>
      <c r="KY56306" s="23"/>
    </row>
    <row r="56307" spans="36:311" x14ac:dyDescent="0.2">
      <c r="AJ56307" s="23"/>
      <c r="HH56307"/>
      <c r="IW56307" s="36"/>
      <c r="JI56307"/>
      <c r="JJ56307"/>
      <c r="KX56307" s="23"/>
      <c r="KY56307" s="23"/>
    </row>
    <row r="56308" spans="36:311" x14ac:dyDescent="0.2">
      <c r="AJ56308" s="23"/>
      <c r="HH56308"/>
      <c r="IW56308" s="36"/>
      <c r="JI56308"/>
      <c r="JJ56308"/>
      <c r="KX56308" s="23"/>
      <c r="KY56308" s="23"/>
    </row>
    <row r="56309" spans="36:311" x14ac:dyDescent="0.2">
      <c r="AJ56309" s="23"/>
      <c r="HH56309"/>
      <c r="IW56309" s="36"/>
      <c r="JI56309"/>
      <c r="JJ56309"/>
      <c r="KX56309" s="23"/>
      <c r="KY56309" s="23"/>
    </row>
    <row r="56310" spans="36:311" x14ac:dyDescent="0.2">
      <c r="AJ56310" s="23"/>
      <c r="HH56310"/>
      <c r="IW56310" s="36"/>
      <c r="JI56310"/>
      <c r="JJ56310"/>
      <c r="KX56310" s="23"/>
      <c r="KY56310" s="23"/>
    </row>
    <row r="56311" spans="36:311" x14ac:dyDescent="0.2">
      <c r="AJ56311" s="23"/>
      <c r="HH56311"/>
      <c r="IW56311" s="36"/>
      <c r="JI56311"/>
      <c r="JJ56311"/>
      <c r="KX56311" s="23"/>
      <c r="KY56311" s="23"/>
    </row>
    <row r="56312" spans="36:311" x14ac:dyDescent="0.2">
      <c r="AJ56312" s="23"/>
      <c r="HH56312"/>
      <c r="IW56312" s="36"/>
      <c r="JI56312"/>
      <c r="JJ56312"/>
      <c r="KX56312" s="23"/>
      <c r="KY56312" s="23"/>
    </row>
    <row r="56313" spans="36:311" x14ac:dyDescent="0.2">
      <c r="AJ56313" s="23"/>
      <c r="HH56313"/>
      <c r="IW56313" s="36"/>
      <c r="JI56313"/>
      <c r="JJ56313"/>
      <c r="KX56313" s="23"/>
      <c r="KY56313" s="23"/>
    </row>
    <row r="56314" spans="36:311" x14ac:dyDescent="0.2">
      <c r="AJ56314" s="23"/>
      <c r="HH56314"/>
      <c r="IW56314" s="36"/>
      <c r="JI56314"/>
      <c r="JJ56314"/>
      <c r="KX56314" s="23"/>
      <c r="KY56314" s="23"/>
    </row>
    <row r="56315" spans="36:311" x14ac:dyDescent="0.2">
      <c r="AJ56315" s="23"/>
      <c r="HH56315"/>
      <c r="IW56315" s="36"/>
      <c r="JI56315"/>
      <c r="JJ56315"/>
      <c r="KX56315" s="23"/>
      <c r="KY56315" s="23"/>
    </row>
    <row r="56316" spans="36:311" x14ac:dyDescent="0.2">
      <c r="AJ56316" s="23"/>
      <c r="HH56316"/>
      <c r="IW56316" s="36"/>
      <c r="JI56316"/>
      <c r="JJ56316"/>
      <c r="KX56316" s="23"/>
      <c r="KY56316" s="23"/>
    </row>
    <row r="56317" spans="36:311" x14ac:dyDescent="0.2">
      <c r="AJ56317" s="23"/>
      <c r="HH56317"/>
      <c r="IW56317" s="36"/>
      <c r="JI56317"/>
      <c r="JJ56317"/>
      <c r="KX56317" s="23"/>
      <c r="KY56317" s="23"/>
    </row>
    <row r="56318" spans="36:311" x14ac:dyDescent="0.2">
      <c r="AJ56318" s="23"/>
      <c r="HH56318"/>
      <c r="IW56318" s="36"/>
      <c r="JI56318"/>
      <c r="JJ56318"/>
      <c r="KX56318" s="23"/>
      <c r="KY56318" s="23"/>
    </row>
    <row r="56319" spans="36:311" x14ac:dyDescent="0.2">
      <c r="AJ56319" s="23"/>
      <c r="HH56319"/>
      <c r="IW56319" s="36"/>
      <c r="JI56319"/>
      <c r="JJ56319"/>
      <c r="KX56319" s="23"/>
      <c r="KY56319" s="23"/>
    </row>
    <row r="56320" spans="36:311" x14ac:dyDescent="0.2">
      <c r="AJ56320" s="23"/>
      <c r="HH56320"/>
      <c r="IW56320" s="36"/>
      <c r="JI56320"/>
      <c r="JJ56320"/>
      <c r="KX56320" s="23"/>
      <c r="KY56320" s="23"/>
    </row>
    <row r="56321" spans="36:311" x14ac:dyDescent="0.2">
      <c r="AJ56321" s="23"/>
      <c r="HH56321"/>
      <c r="IW56321" s="36"/>
      <c r="JI56321"/>
      <c r="JJ56321"/>
      <c r="KX56321" s="23"/>
      <c r="KY56321" s="23"/>
    </row>
    <row r="56322" spans="36:311" x14ac:dyDescent="0.2">
      <c r="AJ56322" s="23"/>
      <c r="HH56322"/>
      <c r="IW56322" s="36"/>
      <c r="JI56322"/>
      <c r="JJ56322"/>
      <c r="KX56322" s="23"/>
      <c r="KY56322" s="23"/>
    </row>
    <row r="56323" spans="36:311" x14ac:dyDescent="0.2">
      <c r="AJ56323" s="23"/>
      <c r="HH56323"/>
      <c r="IW56323" s="36"/>
      <c r="JI56323"/>
      <c r="JJ56323"/>
      <c r="KX56323" s="23"/>
      <c r="KY56323" s="23"/>
    </row>
    <row r="56324" spans="36:311" x14ac:dyDescent="0.2">
      <c r="AJ56324" s="23"/>
      <c r="HH56324"/>
      <c r="IW56324" s="36"/>
      <c r="JI56324"/>
      <c r="JJ56324"/>
      <c r="KX56324" s="23"/>
      <c r="KY56324" s="23"/>
    </row>
    <row r="56325" spans="36:311" x14ac:dyDescent="0.2">
      <c r="AJ56325" s="23"/>
      <c r="HH56325"/>
      <c r="IW56325" s="36"/>
      <c r="JI56325"/>
      <c r="JJ56325"/>
      <c r="KX56325" s="23"/>
      <c r="KY56325" s="23"/>
    </row>
    <row r="56326" spans="36:311" x14ac:dyDescent="0.2">
      <c r="AJ56326" s="23"/>
      <c r="HH56326"/>
      <c r="IW56326" s="36"/>
      <c r="JI56326"/>
      <c r="JJ56326"/>
      <c r="KX56326" s="23"/>
      <c r="KY56326" s="23"/>
    </row>
    <row r="56327" spans="36:311" x14ac:dyDescent="0.2">
      <c r="AJ56327" s="23"/>
      <c r="HH56327"/>
      <c r="IW56327" s="36"/>
      <c r="JI56327"/>
      <c r="JJ56327"/>
      <c r="KX56327" s="23"/>
      <c r="KY56327" s="23"/>
    </row>
    <row r="56328" spans="36:311" x14ac:dyDescent="0.2">
      <c r="AJ56328" s="23"/>
      <c r="HH56328"/>
      <c r="IW56328" s="36"/>
      <c r="JI56328"/>
      <c r="JJ56328"/>
      <c r="KX56328" s="23"/>
      <c r="KY56328" s="23"/>
    </row>
    <row r="56329" spans="36:311" x14ac:dyDescent="0.2">
      <c r="AJ56329" s="23"/>
      <c r="HH56329"/>
      <c r="IW56329" s="36"/>
      <c r="JI56329"/>
      <c r="JJ56329"/>
      <c r="KX56329" s="23"/>
      <c r="KY56329" s="23"/>
    </row>
    <row r="56330" spans="36:311" x14ac:dyDescent="0.2">
      <c r="AJ56330" s="23"/>
      <c r="HH56330"/>
      <c r="IW56330" s="36"/>
      <c r="JI56330"/>
      <c r="JJ56330"/>
      <c r="KX56330" s="23"/>
      <c r="KY56330" s="23"/>
    </row>
    <row r="56331" spans="36:311" x14ac:dyDescent="0.2">
      <c r="AJ56331" s="23"/>
      <c r="HH56331"/>
      <c r="IW56331" s="36"/>
      <c r="JI56331"/>
      <c r="JJ56331"/>
      <c r="KX56331" s="23"/>
      <c r="KY56331" s="23"/>
    </row>
    <row r="56332" spans="36:311" x14ac:dyDescent="0.2">
      <c r="AJ56332" s="23"/>
      <c r="HH56332"/>
      <c r="IW56332" s="36"/>
      <c r="JI56332"/>
      <c r="JJ56332"/>
      <c r="KX56332" s="23"/>
      <c r="KY56332" s="23"/>
    </row>
    <row r="56333" spans="36:311" x14ac:dyDescent="0.2">
      <c r="AJ56333" s="23"/>
      <c r="HH56333"/>
      <c r="IW56333" s="36"/>
      <c r="JI56333"/>
      <c r="JJ56333"/>
      <c r="KX56333" s="23"/>
      <c r="KY56333" s="23"/>
    </row>
    <row r="56334" spans="36:311" x14ac:dyDescent="0.2">
      <c r="AJ56334" s="23"/>
      <c r="HH56334"/>
      <c r="IW56334" s="36"/>
      <c r="JI56334"/>
      <c r="JJ56334"/>
      <c r="KX56334" s="23"/>
      <c r="KY56334" s="23"/>
    </row>
    <row r="56335" spans="36:311" x14ac:dyDescent="0.2">
      <c r="AJ56335" s="23"/>
      <c r="HH56335"/>
      <c r="IW56335" s="36"/>
      <c r="JI56335"/>
      <c r="JJ56335"/>
      <c r="KX56335" s="23"/>
      <c r="KY56335" s="23"/>
    </row>
    <row r="56336" spans="36:311" x14ac:dyDescent="0.2">
      <c r="AJ56336" s="23"/>
      <c r="HH56336"/>
      <c r="IW56336" s="36"/>
      <c r="JI56336"/>
      <c r="JJ56336"/>
      <c r="KX56336" s="23"/>
      <c r="KY56336" s="23"/>
    </row>
    <row r="56337" spans="36:311" x14ac:dyDescent="0.2">
      <c r="AJ56337" s="23"/>
      <c r="HH56337"/>
      <c r="IW56337" s="36"/>
      <c r="JI56337"/>
      <c r="JJ56337"/>
      <c r="KX56337" s="23"/>
      <c r="KY56337" s="23"/>
    </row>
    <row r="56338" spans="36:311" x14ac:dyDescent="0.2">
      <c r="AJ56338" s="23"/>
      <c r="HH56338"/>
      <c r="IW56338" s="36"/>
      <c r="JI56338"/>
      <c r="JJ56338"/>
      <c r="KX56338" s="23"/>
      <c r="KY56338" s="23"/>
    </row>
    <row r="56339" spans="36:311" x14ac:dyDescent="0.2">
      <c r="AJ56339" s="23"/>
      <c r="HH56339"/>
      <c r="IW56339" s="36"/>
      <c r="JI56339"/>
      <c r="JJ56339"/>
      <c r="KX56339" s="23"/>
      <c r="KY56339" s="23"/>
    </row>
    <row r="56340" spans="36:311" x14ac:dyDescent="0.2">
      <c r="AJ56340" s="23"/>
      <c r="HH56340"/>
      <c r="IW56340" s="36"/>
      <c r="JI56340"/>
      <c r="JJ56340"/>
      <c r="KX56340" s="23"/>
      <c r="KY56340" s="23"/>
    </row>
    <row r="56341" spans="36:311" x14ac:dyDescent="0.2">
      <c r="AJ56341" s="23"/>
      <c r="HH56341"/>
      <c r="IW56341" s="36"/>
      <c r="JI56341"/>
      <c r="JJ56341"/>
      <c r="KX56341" s="23"/>
      <c r="KY56341" s="23"/>
    </row>
    <row r="56342" spans="36:311" x14ac:dyDescent="0.2">
      <c r="AJ56342" s="23"/>
      <c r="HH56342"/>
      <c r="IW56342" s="36"/>
      <c r="JI56342"/>
      <c r="JJ56342"/>
      <c r="KX56342" s="23"/>
      <c r="KY56342" s="23"/>
    </row>
    <row r="56343" spans="36:311" x14ac:dyDescent="0.2">
      <c r="AJ56343" s="23"/>
      <c r="HH56343"/>
      <c r="IW56343" s="36"/>
      <c r="JI56343"/>
      <c r="JJ56343"/>
      <c r="KX56343" s="23"/>
      <c r="KY56343" s="23"/>
    </row>
    <row r="56344" spans="36:311" x14ac:dyDescent="0.2">
      <c r="AJ56344" s="23"/>
      <c r="HH56344"/>
      <c r="IW56344" s="36"/>
      <c r="JI56344"/>
      <c r="JJ56344"/>
      <c r="KX56344" s="23"/>
      <c r="KY56344" s="23"/>
    </row>
    <row r="56345" spans="36:311" x14ac:dyDescent="0.2">
      <c r="AJ56345" s="23"/>
      <c r="HH56345"/>
      <c r="IW56345" s="36"/>
      <c r="JI56345"/>
      <c r="JJ56345"/>
      <c r="KX56345" s="23"/>
      <c r="KY56345" s="23"/>
    </row>
    <row r="56346" spans="36:311" x14ac:dyDescent="0.2">
      <c r="AJ56346" s="23"/>
      <c r="HH56346"/>
      <c r="IW56346" s="36"/>
      <c r="JI56346"/>
      <c r="JJ56346"/>
      <c r="KX56346" s="23"/>
      <c r="KY56346" s="23"/>
    </row>
    <row r="56347" spans="36:311" x14ac:dyDescent="0.2">
      <c r="AJ56347" s="23"/>
      <c r="HH56347"/>
      <c r="IW56347" s="36"/>
      <c r="JI56347"/>
      <c r="JJ56347"/>
      <c r="KX56347" s="23"/>
      <c r="KY56347" s="23"/>
    </row>
    <row r="56348" spans="36:311" x14ac:dyDescent="0.2">
      <c r="AJ56348" s="23"/>
      <c r="HH56348"/>
      <c r="IW56348" s="36"/>
      <c r="JI56348"/>
      <c r="JJ56348"/>
      <c r="KX56348" s="23"/>
      <c r="KY56348" s="23"/>
    </row>
    <row r="56349" spans="36:311" x14ac:dyDescent="0.2">
      <c r="AJ56349" s="23"/>
      <c r="HH56349"/>
      <c r="IW56349" s="36"/>
      <c r="JI56349"/>
      <c r="JJ56349"/>
      <c r="KX56349" s="23"/>
      <c r="KY56349" s="23"/>
    </row>
    <row r="56350" spans="36:311" x14ac:dyDescent="0.2">
      <c r="AJ56350" s="23"/>
      <c r="HH56350"/>
      <c r="IW56350" s="36"/>
      <c r="JI56350"/>
      <c r="JJ56350"/>
      <c r="KX56350" s="23"/>
      <c r="KY56350" s="23"/>
    </row>
    <row r="56351" spans="36:311" x14ac:dyDescent="0.2">
      <c r="AJ56351" s="23"/>
      <c r="HH56351"/>
      <c r="IW56351" s="36"/>
      <c r="JI56351"/>
      <c r="JJ56351"/>
      <c r="KX56351" s="23"/>
      <c r="KY56351" s="23"/>
    </row>
    <row r="56352" spans="36:311" x14ac:dyDescent="0.2">
      <c r="AJ56352" s="23"/>
      <c r="HH56352"/>
      <c r="IW56352" s="36"/>
      <c r="JI56352"/>
      <c r="JJ56352"/>
      <c r="KX56352" s="23"/>
      <c r="KY56352" s="23"/>
    </row>
    <row r="56353" spans="36:311" x14ac:dyDescent="0.2">
      <c r="AJ56353" s="23"/>
      <c r="HH56353"/>
      <c r="IW56353" s="36"/>
      <c r="JI56353"/>
      <c r="JJ56353"/>
      <c r="KX56353" s="23"/>
      <c r="KY56353" s="23"/>
    </row>
    <row r="56354" spans="36:311" x14ac:dyDescent="0.2">
      <c r="AJ56354" s="23"/>
      <c r="HH56354"/>
      <c r="IW56354" s="36"/>
      <c r="JI56354"/>
      <c r="JJ56354"/>
      <c r="KX56354" s="23"/>
      <c r="KY56354" s="23"/>
    </row>
    <row r="56355" spans="36:311" x14ac:dyDescent="0.2">
      <c r="AJ56355" s="23"/>
      <c r="HH56355"/>
      <c r="IW56355" s="36"/>
      <c r="JI56355"/>
      <c r="JJ56355"/>
      <c r="KX56355" s="23"/>
      <c r="KY56355" s="23"/>
    </row>
    <row r="56356" spans="36:311" x14ac:dyDescent="0.2">
      <c r="AJ56356" s="23"/>
      <c r="HH56356"/>
      <c r="IW56356" s="36"/>
      <c r="JI56356"/>
      <c r="JJ56356"/>
      <c r="KX56356" s="23"/>
      <c r="KY56356" s="23"/>
    </row>
    <row r="56357" spans="36:311" x14ac:dyDescent="0.2">
      <c r="AJ56357" s="23"/>
      <c r="HH56357"/>
      <c r="IW56357" s="36"/>
      <c r="JI56357"/>
      <c r="JJ56357"/>
      <c r="KX56357" s="23"/>
      <c r="KY56357" s="23"/>
    </row>
    <row r="56358" spans="36:311" x14ac:dyDescent="0.2">
      <c r="AJ56358" s="23"/>
      <c r="HH56358"/>
      <c r="IW56358" s="36"/>
      <c r="JI56358"/>
      <c r="JJ56358"/>
      <c r="KX56358" s="23"/>
      <c r="KY56358" s="23"/>
    </row>
    <row r="56359" spans="36:311" x14ac:dyDescent="0.2">
      <c r="AJ56359" s="23"/>
      <c r="HH56359"/>
      <c r="IW56359" s="36"/>
      <c r="JI56359"/>
      <c r="JJ56359"/>
      <c r="KX56359" s="23"/>
      <c r="KY56359" s="23"/>
    </row>
    <row r="56360" spans="36:311" x14ac:dyDescent="0.2">
      <c r="AJ56360" s="23"/>
      <c r="HH56360"/>
      <c r="IW56360" s="36"/>
      <c r="JI56360"/>
      <c r="JJ56360"/>
      <c r="KX56360" s="23"/>
      <c r="KY56360" s="23"/>
    </row>
    <row r="56361" spans="36:311" x14ac:dyDescent="0.2">
      <c r="AJ56361" s="23"/>
      <c r="HH56361"/>
      <c r="IW56361" s="36"/>
      <c r="JI56361"/>
      <c r="JJ56361"/>
      <c r="KX56361" s="23"/>
      <c r="KY56361" s="23"/>
    </row>
    <row r="56362" spans="36:311" x14ac:dyDescent="0.2">
      <c r="AJ56362" s="23"/>
      <c r="HH56362"/>
      <c r="IW56362" s="36"/>
      <c r="JI56362"/>
      <c r="JJ56362"/>
      <c r="KX56362" s="23"/>
      <c r="KY56362" s="23"/>
    </row>
    <row r="56363" spans="36:311" x14ac:dyDescent="0.2">
      <c r="AJ56363" s="23"/>
      <c r="HH56363"/>
      <c r="IW56363" s="36"/>
      <c r="JI56363"/>
      <c r="JJ56363"/>
      <c r="KX56363" s="23"/>
      <c r="KY56363" s="23"/>
    </row>
    <row r="56364" spans="36:311" x14ac:dyDescent="0.2">
      <c r="AJ56364" s="23"/>
      <c r="HH56364"/>
      <c r="IW56364" s="36"/>
      <c r="JI56364"/>
      <c r="JJ56364"/>
      <c r="KX56364" s="23"/>
      <c r="KY56364" s="23"/>
    </row>
    <row r="56365" spans="36:311" x14ac:dyDescent="0.2">
      <c r="AJ56365" s="23"/>
      <c r="HH56365"/>
      <c r="IW56365" s="36"/>
      <c r="JI56365"/>
      <c r="JJ56365"/>
      <c r="KX56365" s="23"/>
      <c r="KY56365" s="23"/>
    </row>
    <row r="56366" spans="36:311" x14ac:dyDescent="0.2">
      <c r="AJ56366" s="23"/>
      <c r="HH56366"/>
      <c r="IW56366" s="36"/>
      <c r="JI56366"/>
      <c r="JJ56366"/>
      <c r="KX56366" s="23"/>
      <c r="KY56366" s="23"/>
    </row>
    <row r="56367" spans="36:311" x14ac:dyDescent="0.2">
      <c r="AJ56367" s="23"/>
      <c r="HH56367"/>
      <c r="IW56367" s="36"/>
      <c r="JI56367"/>
      <c r="JJ56367"/>
      <c r="KX56367" s="23"/>
      <c r="KY56367" s="23"/>
    </row>
    <row r="56368" spans="36:311" x14ac:dyDescent="0.2">
      <c r="AJ56368" s="23"/>
      <c r="HH56368"/>
      <c r="IW56368" s="36"/>
      <c r="JI56368"/>
      <c r="JJ56368"/>
      <c r="KX56368" s="23"/>
      <c r="KY56368" s="23"/>
    </row>
    <row r="56369" spans="36:311" x14ac:dyDescent="0.2">
      <c r="AJ56369" s="23"/>
      <c r="HH56369"/>
      <c r="IW56369" s="36"/>
      <c r="JI56369"/>
      <c r="JJ56369"/>
      <c r="KX56369" s="23"/>
      <c r="KY56369" s="23"/>
    </row>
    <row r="56370" spans="36:311" x14ac:dyDescent="0.2">
      <c r="AJ56370" s="23"/>
      <c r="HH56370"/>
      <c r="IW56370" s="36"/>
      <c r="JI56370"/>
      <c r="JJ56370"/>
      <c r="KX56370" s="23"/>
      <c r="KY56370" s="23"/>
    </row>
    <row r="56371" spans="36:311" x14ac:dyDescent="0.2">
      <c r="AJ56371" s="23"/>
      <c r="HH56371"/>
      <c r="IW56371" s="36"/>
      <c r="JI56371"/>
      <c r="JJ56371"/>
      <c r="KX56371" s="23"/>
      <c r="KY56371" s="23"/>
    </row>
    <row r="56372" spans="36:311" x14ac:dyDescent="0.2">
      <c r="AJ56372" s="23"/>
      <c r="HH56372"/>
      <c r="IW56372" s="36"/>
      <c r="JI56372"/>
      <c r="JJ56372"/>
      <c r="KX56372" s="23"/>
      <c r="KY56372" s="23"/>
    </row>
    <row r="56373" spans="36:311" x14ac:dyDescent="0.2">
      <c r="AJ56373" s="23"/>
      <c r="HH56373"/>
      <c r="IW56373" s="36"/>
      <c r="JI56373"/>
      <c r="JJ56373"/>
      <c r="KX56373" s="23"/>
      <c r="KY56373" s="23"/>
    </row>
    <row r="56374" spans="36:311" x14ac:dyDescent="0.2">
      <c r="AJ56374" s="23"/>
      <c r="HH56374"/>
      <c r="IW56374" s="36"/>
      <c r="JI56374"/>
      <c r="JJ56374"/>
      <c r="KX56374" s="23"/>
      <c r="KY56374" s="23"/>
    </row>
    <row r="56375" spans="36:311" x14ac:dyDescent="0.2">
      <c r="AJ56375" s="23"/>
      <c r="HH56375"/>
      <c r="IW56375" s="36"/>
      <c r="JI56375"/>
      <c r="JJ56375"/>
      <c r="KX56375" s="23"/>
      <c r="KY56375" s="23"/>
    </row>
    <row r="56376" spans="36:311" x14ac:dyDescent="0.2">
      <c r="AJ56376" s="23"/>
      <c r="HH56376"/>
      <c r="IW56376" s="36"/>
      <c r="JI56376"/>
      <c r="JJ56376"/>
      <c r="KX56376" s="23"/>
      <c r="KY56376" s="23"/>
    </row>
    <row r="56377" spans="36:311" x14ac:dyDescent="0.2">
      <c r="AJ56377" s="23"/>
      <c r="HH56377"/>
      <c r="IW56377" s="36"/>
      <c r="JI56377"/>
      <c r="JJ56377"/>
      <c r="KX56377" s="23"/>
      <c r="KY56377" s="23"/>
    </row>
    <row r="56378" spans="36:311" x14ac:dyDescent="0.2">
      <c r="AJ56378" s="23"/>
      <c r="HH56378"/>
      <c r="IW56378" s="36"/>
      <c r="JI56378"/>
      <c r="JJ56378"/>
      <c r="KX56378" s="23"/>
      <c r="KY56378" s="23"/>
    </row>
    <row r="56379" spans="36:311" x14ac:dyDescent="0.2">
      <c r="AJ56379" s="23"/>
      <c r="HH56379"/>
      <c r="IW56379" s="36"/>
      <c r="JI56379"/>
      <c r="JJ56379"/>
      <c r="KX56379" s="23"/>
      <c r="KY56379" s="23"/>
    </row>
    <row r="56380" spans="36:311" x14ac:dyDescent="0.2">
      <c r="AJ56380" s="23"/>
      <c r="HH56380"/>
      <c r="IW56380" s="36"/>
      <c r="JI56380"/>
      <c r="JJ56380"/>
      <c r="KX56380" s="23"/>
      <c r="KY56380" s="23"/>
    </row>
    <row r="56381" spans="36:311" x14ac:dyDescent="0.2">
      <c r="AJ56381" s="23"/>
      <c r="HH56381"/>
      <c r="IW56381" s="36"/>
      <c r="JI56381"/>
      <c r="JJ56381"/>
      <c r="KX56381" s="23"/>
      <c r="KY56381" s="23"/>
    </row>
    <row r="56382" spans="36:311" x14ac:dyDescent="0.2">
      <c r="AJ56382" s="23"/>
      <c r="HH56382"/>
      <c r="IW56382" s="36"/>
      <c r="JI56382"/>
      <c r="JJ56382"/>
      <c r="KX56382" s="23"/>
      <c r="KY56382" s="23"/>
    </row>
    <row r="56383" spans="36:311" x14ac:dyDescent="0.2">
      <c r="AJ56383" s="23"/>
      <c r="HH56383"/>
      <c r="IW56383" s="36"/>
      <c r="JI56383"/>
      <c r="JJ56383"/>
      <c r="KX56383" s="23"/>
      <c r="KY56383" s="23"/>
    </row>
    <row r="56384" spans="36:311" x14ac:dyDescent="0.2">
      <c r="AJ56384" s="23"/>
      <c r="HH56384"/>
      <c r="IW56384" s="36"/>
      <c r="JI56384"/>
      <c r="JJ56384"/>
      <c r="KX56384" s="23"/>
      <c r="KY56384" s="23"/>
    </row>
    <row r="56385" spans="36:311" x14ac:dyDescent="0.2">
      <c r="AJ56385" s="23"/>
      <c r="HH56385"/>
      <c r="IW56385" s="36"/>
      <c r="JI56385"/>
      <c r="JJ56385"/>
      <c r="KX56385" s="23"/>
      <c r="KY56385" s="23"/>
    </row>
    <row r="56386" spans="36:311" x14ac:dyDescent="0.2">
      <c r="AJ56386" s="23"/>
      <c r="HH56386"/>
      <c r="IW56386" s="36"/>
      <c r="JI56386"/>
      <c r="JJ56386"/>
      <c r="KX56386" s="23"/>
      <c r="KY56386" s="23"/>
    </row>
    <row r="56387" spans="36:311" x14ac:dyDescent="0.2">
      <c r="AJ56387" s="23"/>
      <c r="HH56387"/>
      <c r="IW56387" s="36"/>
      <c r="JI56387"/>
      <c r="JJ56387"/>
      <c r="KX56387" s="23"/>
      <c r="KY56387" s="23"/>
    </row>
    <row r="56388" spans="36:311" x14ac:dyDescent="0.2">
      <c r="AJ56388" s="23"/>
      <c r="HH56388"/>
      <c r="IW56388" s="36"/>
      <c r="JI56388"/>
      <c r="JJ56388"/>
      <c r="KX56388" s="23"/>
      <c r="KY56388" s="23"/>
    </row>
    <row r="56389" spans="36:311" x14ac:dyDescent="0.2">
      <c r="AJ56389" s="23"/>
      <c r="HH56389"/>
      <c r="IW56389" s="36"/>
      <c r="JI56389"/>
      <c r="JJ56389"/>
      <c r="KX56389" s="23"/>
      <c r="KY56389" s="23"/>
    </row>
    <row r="56390" spans="36:311" x14ac:dyDescent="0.2">
      <c r="AJ56390" s="23"/>
      <c r="HH56390"/>
      <c r="IW56390" s="36"/>
      <c r="JI56390"/>
      <c r="JJ56390"/>
      <c r="KX56390" s="23"/>
      <c r="KY56390" s="23"/>
    </row>
    <row r="56391" spans="36:311" x14ac:dyDescent="0.2">
      <c r="AJ56391" s="23"/>
      <c r="HH56391"/>
      <c r="IW56391" s="36"/>
      <c r="JI56391"/>
      <c r="JJ56391"/>
      <c r="KX56391" s="23"/>
      <c r="KY56391" s="23"/>
    </row>
    <row r="56392" spans="36:311" x14ac:dyDescent="0.2">
      <c r="AJ56392" s="23"/>
      <c r="HH56392"/>
      <c r="IW56392" s="36"/>
      <c r="JI56392"/>
      <c r="JJ56392"/>
      <c r="KX56392" s="23"/>
      <c r="KY56392" s="23"/>
    </row>
    <row r="56393" spans="36:311" x14ac:dyDescent="0.2">
      <c r="AJ56393" s="23"/>
      <c r="HH56393"/>
      <c r="IW56393" s="36"/>
      <c r="JI56393"/>
      <c r="JJ56393"/>
      <c r="KX56393" s="23"/>
      <c r="KY56393" s="23"/>
    </row>
    <row r="56394" spans="36:311" x14ac:dyDescent="0.2">
      <c r="AJ56394" s="23"/>
      <c r="HH56394"/>
      <c r="IW56394" s="36"/>
      <c r="JI56394"/>
      <c r="JJ56394"/>
      <c r="KX56394" s="23"/>
      <c r="KY56394" s="23"/>
    </row>
    <row r="56395" spans="36:311" x14ac:dyDescent="0.2">
      <c r="AJ56395" s="23"/>
      <c r="HH56395"/>
      <c r="IW56395" s="36"/>
      <c r="JI56395"/>
      <c r="JJ56395"/>
      <c r="KX56395" s="23"/>
      <c r="KY56395" s="23"/>
    </row>
    <row r="56396" spans="36:311" x14ac:dyDescent="0.2">
      <c r="AJ56396" s="23"/>
      <c r="HH56396"/>
      <c r="IW56396" s="36"/>
      <c r="JI56396"/>
      <c r="JJ56396"/>
      <c r="KX56396" s="23"/>
      <c r="KY56396" s="23"/>
    </row>
    <row r="56397" spans="36:311" x14ac:dyDescent="0.2">
      <c r="AJ56397" s="23"/>
      <c r="HH56397"/>
      <c r="IW56397" s="36"/>
      <c r="JI56397"/>
      <c r="JJ56397"/>
      <c r="KX56397" s="23"/>
      <c r="KY56397" s="23"/>
    </row>
    <row r="56398" spans="36:311" x14ac:dyDescent="0.2">
      <c r="AJ56398" s="23"/>
      <c r="HH56398"/>
      <c r="IW56398" s="36"/>
      <c r="JI56398"/>
      <c r="JJ56398"/>
      <c r="KX56398" s="23"/>
      <c r="KY56398" s="23"/>
    </row>
    <row r="56399" spans="36:311" x14ac:dyDescent="0.2">
      <c r="AJ56399" s="23"/>
      <c r="HH56399"/>
      <c r="IW56399" s="36"/>
      <c r="JI56399"/>
      <c r="JJ56399"/>
      <c r="KX56399" s="23"/>
      <c r="KY56399" s="23"/>
    </row>
    <row r="56400" spans="36:311" x14ac:dyDescent="0.2">
      <c r="AJ56400" s="23"/>
      <c r="HH56400"/>
      <c r="IW56400" s="36"/>
      <c r="JI56400"/>
      <c r="JJ56400"/>
      <c r="KX56400" s="23"/>
      <c r="KY56400" s="23"/>
    </row>
    <row r="56401" spans="36:311" x14ac:dyDescent="0.2">
      <c r="AJ56401" s="23"/>
      <c r="HH56401"/>
      <c r="IW56401" s="36"/>
      <c r="JI56401"/>
      <c r="JJ56401"/>
      <c r="KX56401" s="23"/>
      <c r="KY56401" s="23"/>
    </row>
    <row r="56402" spans="36:311" x14ac:dyDescent="0.2">
      <c r="AJ56402" s="23"/>
      <c r="HH56402"/>
      <c r="IW56402" s="36"/>
      <c r="JI56402"/>
      <c r="JJ56402"/>
      <c r="KX56402" s="23"/>
      <c r="KY56402" s="23"/>
    </row>
    <row r="56403" spans="36:311" x14ac:dyDescent="0.2">
      <c r="AJ56403" s="23"/>
      <c r="HH56403"/>
      <c r="IW56403" s="36"/>
      <c r="JI56403"/>
      <c r="JJ56403"/>
      <c r="KX56403" s="23"/>
      <c r="KY56403" s="23"/>
    </row>
    <row r="56404" spans="36:311" x14ac:dyDescent="0.2">
      <c r="AJ56404" s="23"/>
      <c r="HH56404"/>
      <c r="IW56404" s="36"/>
      <c r="JI56404"/>
      <c r="JJ56404"/>
      <c r="KX56404" s="23"/>
      <c r="KY56404" s="23"/>
    </row>
    <row r="56405" spans="36:311" x14ac:dyDescent="0.2">
      <c r="AJ56405" s="23"/>
      <c r="HH56405"/>
      <c r="IW56405" s="36"/>
      <c r="JI56405"/>
      <c r="JJ56405"/>
      <c r="KX56405" s="23"/>
      <c r="KY56405" s="23"/>
    </row>
    <row r="56406" spans="36:311" x14ac:dyDescent="0.2">
      <c r="AJ56406" s="23"/>
      <c r="HH56406"/>
      <c r="IW56406" s="36"/>
      <c r="JI56406"/>
      <c r="JJ56406"/>
      <c r="KX56406" s="23"/>
      <c r="KY56406" s="23"/>
    </row>
    <row r="56407" spans="36:311" x14ac:dyDescent="0.2">
      <c r="AJ56407" s="23"/>
      <c r="HH56407"/>
      <c r="IW56407" s="36"/>
      <c r="JI56407"/>
      <c r="JJ56407"/>
      <c r="KX56407" s="23"/>
      <c r="KY56407" s="23"/>
    </row>
    <row r="56408" spans="36:311" x14ac:dyDescent="0.2">
      <c r="AJ56408" s="23"/>
      <c r="HH56408"/>
      <c r="IW56408" s="36"/>
      <c r="JI56408"/>
      <c r="JJ56408"/>
      <c r="KX56408" s="23"/>
      <c r="KY56408" s="23"/>
    </row>
    <row r="56409" spans="36:311" x14ac:dyDescent="0.2">
      <c r="AJ56409" s="23"/>
      <c r="HH56409"/>
      <c r="IW56409" s="36"/>
      <c r="JI56409"/>
      <c r="JJ56409"/>
      <c r="KX56409" s="23"/>
      <c r="KY56409" s="23"/>
    </row>
    <row r="56410" spans="36:311" x14ac:dyDescent="0.2">
      <c r="AJ56410" s="23"/>
      <c r="HH56410"/>
      <c r="IW56410" s="36"/>
      <c r="JI56410"/>
      <c r="JJ56410"/>
      <c r="KX56410" s="23"/>
      <c r="KY56410" s="23"/>
    </row>
    <row r="56411" spans="36:311" x14ac:dyDescent="0.2">
      <c r="AJ56411" s="23"/>
      <c r="HH56411"/>
      <c r="IW56411" s="36"/>
      <c r="JI56411"/>
      <c r="JJ56411"/>
      <c r="KX56411" s="23"/>
      <c r="KY56411" s="23"/>
    </row>
    <row r="56412" spans="36:311" x14ac:dyDescent="0.2">
      <c r="AJ56412" s="23"/>
      <c r="HH56412"/>
      <c r="IW56412" s="36"/>
      <c r="JI56412"/>
      <c r="JJ56412"/>
      <c r="KX56412" s="23"/>
      <c r="KY56412" s="23"/>
    </row>
    <row r="56413" spans="36:311" x14ac:dyDescent="0.2">
      <c r="AJ56413" s="23"/>
      <c r="HH56413"/>
      <c r="IW56413" s="36"/>
      <c r="JI56413"/>
      <c r="JJ56413"/>
      <c r="KX56413" s="23"/>
      <c r="KY56413" s="23"/>
    </row>
    <row r="56414" spans="36:311" x14ac:dyDescent="0.2">
      <c r="AJ56414" s="23"/>
      <c r="HH56414"/>
      <c r="IW56414" s="36"/>
      <c r="JI56414"/>
      <c r="JJ56414"/>
      <c r="KX56414" s="23"/>
      <c r="KY56414" s="23"/>
    </row>
    <row r="56415" spans="36:311" x14ac:dyDescent="0.2">
      <c r="AJ56415" s="23"/>
      <c r="HH56415"/>
      <c r="IW56415" s="36"/>
      <c r="JI56415"/>
      <c r="JJ56415"/>
      <c r="KX56415" s="23"/>
      <c r="KY56415" s="23"/>
    </row>
    <row r="56416" spans="36:311" x14ac:dyDescent="0.2">
      <c r="AJ56416" s="23"/>
      <c r="HH56416"/>
      <c r="IW56416" s="36"/>
      <c r="JI56416"/>
      <c r="JJ56416"/>
      <c r="KX56416" s="23"/>
      <c r="KY56416" s="23"/>
    </row>
    <row r="56417" spans="36:311" x14ac:dyDescent="0.2">
      <c r="AJ56417" s="23"/>
      <c r="HH56417"/>
      <c r="IW56417" s="36"/>
      <c r="JI56417"/>
      <c r="JJ56417"/>
      <c r="KX56417" s="23"/>
      <c r="KY56417" s="23"/>
    </row>
    <row r="56418" spans="36:311" x14ac:dyDescent="0.2">
      <c r="AJ56418" s="23"/>
      <c r="HH56418"/>
      <c r="IW56418" s="36"/>
      <c r="JI56418"/>
      <c r="JJ56418"/>
      <c r="KX56418" s="23"/>
      <c r="KY56418" s="23"/>
    </row>
    <row r="56419" spans="36:311" x14ac:dyDescent="0.2">
      <c r="AJ56419" s="23"/>
      <c r="HH56419"/>
      <c r="IW56419" s="36"/>
      <c r="JI56419"/>
      <c r="JJ56419"/>
      <c r="KX56419" s="23"/>
      <c r="KY56419" s="23"/>
    </row>
    <row r="56420" spans="36:311" x14ac:dyDescent="0.2">
      <c r="AJ56420" s="23"/>
      <c r="HH56420"/>
      <c r="IW56420" s="36"/>
      <c r="JI56420"/>
      <c r="JJ56420"/>
      <c r="KX56420" s="23"/>
      <c r="KY56420" s="23"/>
    </row>
    <row r="56421" spans="36:311" x14ac:dyDescent="0.2">
      <c r="AJ56421" s="23"/>
      <c r="HH56421"/>
      <c r="IW56421" s="36"/>
      <c r="JI56421"/>
      <c r="JJ56421"/>
      <c r="KX56421" s="23"/>
      <c r="KY56421" s="23"/>
    </row>
    <row r="56422" spans="36:311" x14ac:dyDescent="0.2">
      <c r="AJ56422" s="23"/>
      <c r="HH56422"/>
      <c r="IW56422" s="36"/>
      <c r="JI56422"/>
      <c r="JJ56422"/>
      <c r="KX56422" s="23"/>
      <c r="KY56422" s="23"/>
    </row>
    <row r="56423" spans="36:311" x14ac:dyDescent="0.2">
      <c r="AJ56423" s="23"/>
      <c r="HH56423"/>
      <c r="IW56423" s="36"/>
      <c r="JI56423"/>
      <c r="JJ56423"/>
      <c r="KX56423" s="23"/>
      <c r="KY56423" s="23"/>
    </row>
    <row r="56424" spans="36:311" x14ac:dyDescent="0.2">
      <c r="AJ56424" s="23"/>
      <c r="HH56424"/>
      <c r="IW56424" s="36"/>
      <c r="JI56424"/>
      <c r="JJ56424"/>
      <c r="KX56424" s="23"/>
      <c r="KY56424" s="23"/>
    </row>
    <row r="56425" spans="36:311" x14ac:dyDescent="0.2">
      <c r="AJ56425" s="23"/>
      <c r="HH56425"/>
      <c r="IW56425" s="36"/>
      <c r="JI56425"/>
      <c r="JJ56425"/>
      <c r="KX56425" s="23"/>
      <c r="KY56425" s="23"/>
    </row>
    <row r="56426" spans="36:311" x14ac:dyDescent="0.2">
      <c r="AJ56426" s="23"/>
      <c r="HH56426"/>
      <c r="IW56426" s="36"/>
      <c r="JI56426"/>
      <c r="JJ56426"/>
      <c r="KX56426" s="23"/>
      <c r="KY56426" s="23"/>
    </row>
    <row r="56427" spans="36:311" x14ac:dyDescent="0.2">
      <c r="AJ56427" s="23"/>
      <c r="HH56427"/>
      <c r="IW56427" s="36"/>
      <c r="JI56427"/>
      <c r="JJ56427"/>
      <c r="KX56427" s="23"/>
      <c r="KY56427" s="23"/>
    </row>
    <row r="56428" spans="36:311" x14ac:dyDescent="0.2">
      <c r="AJ56428" s="23"/>
      <c r="HH56428"/>
      <c r="IW56428" s="36"/>
      <c r="JI56428"/>
      <c r="JJ56428"/>
      <c r="KX56428" s="23"/>
      <c r="KY56428" s="23"/>
    </row>
    <row r="56429" spans="36:311" x14ac:dyDescent="0.2">
      <c r="AJ56429" s="23"/>
      <c r="HH56429"/>
      <c r="IW56429" s="36"/>
      <c r="JI56429"/>
      <c r="JJ56429"/>
      <c r="KX56429" s="23"/>
      <c r="KY56429" s="23"/>
    </row>
    <row r="56430" spans="36:311" x14ac:dyDescent="0.2">
      <c r="AJ56430" s="23"/>
      <c r="HH56430"/>
      <c r="IW56430" s="36"/>
      <c r="JI56430"/>
      <c r="JJ56430"/>
      <c r="KX56430" s="23"/>
      <c r="KY56430" s="23"/>
    </row>
    <row r="56431" spans="36:311" x14ac:dyDescent="0.2">
      <c r="AJ56431" s="23"/>
      <c r="HH56431"/>
      <c r="IW56431" s="36"/>
      <c r="JI56431"/>
      <c r="JJ56431"/>
      <c r="KX56431" s="23"/>
      <c r="KY56431" s="23"/>
    </row>
    <row r="56432" spans="36:311" x14ac:dyDescent="0.2">
      <c r="AJ56432" s="23"/>
      <c r="HH56432"/>
      <c r="IW56432" s="36"/>
      <c r="JI56432"/>
      <c r="JJ56432"/>
      <c r="KX56432" s="23"/>
      <c r="KY56432" s="23"/>
    </row>
    <row r="56433" spans="36:311" x14ac:dyDescent="0.2">
      <c r="AJ56433" s="23"/>
      <c r="HH56433"/>
      <c r="IW56433" s="36"/>
      <c r="JI56433"/>
      <c r="JJ56433"/>
      <c r="KX56433" s="23"/>
      <c r="KY56433" s="23"/>
    </row>
    <row r="56434" spans="36:311" x14ac:dyDescent="0.2">
      <c r="AJ56434" s="23"/>
      <c r="HH56434"/>
      <c r="IW56434" s="36"/>
      <c r="JI56434"/>
      <c r="JJ56434"/>
      <c r="KX56434" s="23"/>
      <c r="KY56434" s="23"/>
    </row>
    <row r="56435" spans="36:311" x14ac:dyDescent="0.2">
      <c r="AJ56435" s="23"/>
      <c r="HH56435"/>
      <c r="IW56435" s="36"/>
      <c r="JI56435"/>
      <c r="JJ56435"/>
      <c r="KX56435" s="23"/>
      <c r="KY56435" s="23"/>
    </row>
    <row r="56436" spans="36:311" x14ac:dyDescent="0.2">
      <c r="AJ56436" s="23"/>
      <c r="HH56436"/>
      <c r="IW56436" s="36"/>
      <c r="JI56436"/>
      <c r="JJ56436"/>
      <c r="KX56436" s="23"/>
      <c r="KY56436" s="23"/>
    </row>
    <row r="56437" spans="36:311" x14ac:dyDescent="0.2">
      <c r="AJ56437" s="23"/>
      <c r="HH56437"/>
      <c r="IW56437" s="36"/>
      <c r="JI56437"/>
      <c r="JJ56437"/>
      <c r="KX56437" s="23"/>
      <c r="KY56437" s="23"/>
    </row>
    <row r="56438" spans="36:311" x14ac:dyDescent="0.2">
      <c r="AJ56438" s="23"/>
      <c r="HH56438"/>
      <c r="IW56438" s="36"/>
      <c r="JI56438"/>
      <c r="JJ56438"/>
      <c r="KX56438" s="23"/>
      <c r="KY56438" s="23"/>
    </row>
    <row r="56439" spans="36:311" x14ac:dyDescent="0.2">
      <c r="AJ56439" s="23"/>
      <c r="HH56439"/>
      <c r="IW56439" s="36"/>
      <c r="JI56439"/>
      <c r="JJ56439"/>
      <c r="KX56439" s="23"/>
      <c r="KY56439" s="23"/>
    </row>
    <row r="56440" spans="36:311" x14ac:dyDescent="0.2">
      <c r="AJ56440" s="23"/>
      <c r="HH56440"/>
      <c r="IW56440" s="36"/>
      <c r="JI56440"/>
      <c r="JJ56440"/>
      <c r="KX56440" s="23"/>
      <c r="KY56440" s="23"/>
    </row>
    <row r="56441" spans="36:311" x14ac:dyDescent="0.2">
      <c r="AJ56441" s="23"/>
      <c r="HH56441"/>
      <c r="IW56441" s="36"/>
      <c r="JI56441"/>
      <c r="JJ56441"/>
      <c r="KX56441" s="23"/>
      <c r="KY56441" s="23"/>
    </row>
    <row r="56442" spans="36:311" x14ac:dyDescent="0.2">
      <c r="AJ56442" s="23"/>
      <c r="HH56442"/>
      <c r="IW56442" s="36"/>
      <c r="JI56442"/>
      <c r="JJ56442"/>
      <c r="KX56442" s="23"/>
      <c r="KY56442" s="23"/>
    </row>
    <row r="56443" spans="36:311" x14ac:dyDescent="0.2">
      <c r="AJ56443" s="23"/>
      <c r="HH56443"/>
      <c r="IW56443" s="36"/>
      <c r="JI56443"/>
      <c r="JJ56443"/>
      <c r="KX56443" s="23"/>
      <c r="KY56443" s="23"/>
    </row>
    <row r="56444" spans="36:311" x14ac:dyDescent="0.2">
      <c r="AJ56444" s="23"/>
      <c r="HH56444"/>
      <c r="IW56444" s="36"/>
      <c r="JI56444"/>
      <c r="JJ56444"/>
      <c r="KX56444" s="23"/>
      <c r="KY56444" s="23"/>
    </row>
    <row r="56445" spans="36:311" x14ac:dyDescent="0.2">
      <c r="AJ56445" s="23"/>
      <c r="HH56445"/>
      <c r="IW56445" s="36"/>
      <c r="JI56445"/>
      <c r="JJ56445"/>
      <c r="KX56445" s="23"/>
      <c r="KY56445" s="23"/>
    </row>
    <row r="56446" spans="36:311" x14ac:dyDescent="0.2">
      <c r="AJ56446" s="23"/>
      <c r="HH56446"/>
      <c r="IW56446" s="36"/>
      <c r="JI56446"/>
      <c r="JJ56446"/>
      <c r="KX56446" s="23"/>
      <c r="KY56446" s="23"/>
    </row>
    <row r="56447" spans="36:311" x14ac:dyDescent="0.2">
      <c r="AJ56447" s="23"/>
      <c r="HH56447"/>
      <c r="IW56447" s="36"/>
      <c r="JI56447"/>
      <c r="JJ56447"/>
      <c r="KX56447" s="23"/>
      <c r="KY56447" s="23"/>
    </row>
    <row r="56448" spans="36:311" x14ac:dyDescent="0.2">
      <c r="AJ56448" s="23"/>
      <c r="HH56448"/>
      <c r="IW56448" s="36"/>
      <c r="JI56448"/>
      <c r="JJ56448"/>
      <c r="KX56448" s="23"/>
      <c r="KY56448" s="23"/>
    </row>
    <row r="56449" spans="36:311" x14ac:dyDescent="0.2">
      <c r="AJ56449" s="23"/>
      <c r="HH56449"/>
      <c r="IW56449" s="36"/>
      <c r="JI56449"/>
      <c r="JJ56449"/>
      <c r="KX56449" s="23"/>
      <c r="KY56449" s="23"/>
    </row>
    <row r="56450" spans="36:311" x14ac:dyDescent="0.2">
      <c r="AJ56450" s="23"/>
      <c r="HH56450"/>
      <c r="IW56450" s="36"/>
      <c r="JI56450"/>
      <c r="JJ56450"/>
      <c r="KX56450" s="23"/>
      <c r="KY56450" s="23"/>
    </row>
    <row r="56451" spans="36:311" x14ac:dyDescent="0.2">
      <c r="AJ56451" s="23"/>
      <c r="HH56451"/>
      <c r="IW56451" s="36"/>
      <c r="JI56451"/>
      <c r="JJ56451"/>
      <c r="KX56451" s="23"/>
      <c r="KY56451" s="23"/>
    </row>
    <row r="56452" spans="36:311" x14ac:dyDescent="0.2">
      <c r="AJ56452" s="23"/>
      <c r="HH56452"/>
      <c r="IW56452" s="36"/>
      <c r="JI56452"/>
      <c r="JJ56452"/>
      <c r="KX56452" s="23"/>
      <c r="KY56452" s="23"/>
    </row>
    <row r="56453" spans="36:311" x14ac:dyDescent="0.2">
      <c r="AJ56453" s="23"/>
      <c r="HH56453"/>
      <c r="IW56453" s="36"/>
      <c r="JI56453"/>
      <c r="JJ56453"/>
      <c r="KX56453" s="23"/>
      <c r="KY56453" s="23"/>
    </row>
    <row r="56454" spans="36:311" x14ac:dyDescent="0.2">
      <c r="AJ56454" s="23"/>
      <c r="HH56454"/>
      <c r="IW56454" s="36"/>
      <c r="JI56454"/>
      <c r="JJ56454"/>
      <c r="KX56454" s="23"/>
      <c r="KY56454" s="23"/>
    </row>
    <row r="56455" spans="36:311" x14ac:dyDescent="0.2">
      <c r="AJ56455" s="23"/>
      <c r="HH56455"/>
      <c r="IW56455" s="36"/>
      <c r="JI56455"/>
      <c r="JJ56455"/>
      <c r="KX56455" s="23"/>
      <c r="KY56455" s="23"/>
    </row>
    <row r="56456" spans="36:311" x14ac:dyDescent="0.2">
      <c r="AJ56456" s="23"/>
      <c r="HH56456"/>
      <c r="IW56456" s="36"/>
      <c r="JI56456"/>
      <c r="JJ56456"/>
      <c r="KX56456" s="23"/>
      <c r="KY56456" s="23"/>
    </row>
    <row r="56457" spans="36:311" x14ac:dyDescent="0.2">
      <c r="AJ56457" s="23"/>
      <c r="HH56457"/>
      <c r="IW56457" s="36"/>
      <c r="JI56457"/>
      <c r="JJ56457"/>
      <c r="KX56457" s="23"/>
      <c r="KY56457" s="23"/>
    </row>
    <row r="56458" spans="36:311" x14ac:dyDescent="0.2">
      <c r="AJ56458" s="23"/>
      <c r="HH56458"/>
      <c r="IW56458" s="36"/>
      <c r="JI56458"/>
      <c r="JJ56458"/>
      <c r="KX56458" s="23"/>
      <c r="KY56458" s="23"/>
    </row>
    <row r="56459" spans="36:311" x14ac:dyDescent="0.2">
      <c r="AJ56459" s="23"/>
      <c r="HH56459"/>
      <c r="IW56459" s="36"/>
      <c r="JI56459"/>
      <c r="JJ56459"/>
      <c r="KX56459" s="23"/>
      <c r="KY56459" s="23"/>
    </row>
    <row r="56460" spans="36:311" x14ac:dyDescent="0.2">
      <c r="AJ56460" s="23"/>
      <c r="HH56460"/>
      <c r="IW56460" s="36"/>
      <c r="JI56460"/>
      <c r="JJ56460"/>
      <c r="KX56460" s="23"/>
      <c r="KY56460" s="23"/>
    </row>
    <row r="56461" spans="36:311" x14ac:dyDescent="0.2">
      <c r="AJ56461" s="23"/>
      <c r="HH56461"/>
      <c r="IW56461" s="36"/>
      <c r="JI56461"/>
      <c r="JJ56461"/>
      <c r="KX56461" s="23"/>
      <c r="KY56461" s="23"/>
    </row>
    <row r="56462" spans="36:311" x14ac:dyDescent="0.2">
      <c r="AJ56462" s="23"/>
      <c r="HH56462"/>
      <c r="IW56462" s="36"/>
      <c r="JI56462"/>
      <c r="JJ56462"/>
      <c r="KX56462" s="23"/>
      <c r="KY56462" s="23"/>
    </row>
    <row r="56463" spans="36:311" x14ac:dyDescent="0.2">
      <c r="AJ56463" s="23"/>
      <c r="HH56463"/>
      <c r="IW56463" s="36"/>
      <c r="JI56463"/>
      <c r="JJ56463"/>
      <c r="KX56463" s="23"/>
      <c r="KY56463" s="23"/>
    </row>
    <row r="56464" spans="36:311" x14ac:dyDescent="0.2">
      <c r="AJ56464" s="23"/>
      <c r="HH56464"/>
      <c r="IW56464" s="36"/>
      <c r="JI56464"/>
      <c r="JJ56464"/>
      <c r="KX56464" s="23"/>
      <c r="KY56464" s="23"/>
    </row>
    <row r="56465" spans="36:311" x14ac:dyDescent="0.2">
      <c r="AJ56465" s="23"/>
      <c r="HH56465"/>
      <c r="IW56465" s="36"/>
      <c r="JI56465"/>
      <c r="JJ56465"/>
      <c r="KX56465" s="23"/>
      <c r="KY56465" s="23"/>
    </row>
    <row r="56466" spans="36:311" x14ac:dyDescent="0.2">
      <c r="AJ56466" s="23"/>
      <c r="HH56466"/>
      <c r="IW56466" s="36"/>
      <c r="JI56466"/>
      <c r="JJ56466"/>
      <c r="KX56466" s="23"/>
      <c r="KY56466" s="23"/>
    </row>
    <row r="56467" spans="36:311" x14ac:dyDescent="0.2">
      <c r="AJ56467" s="23"/>
      <c r="HH56467"/>
      <c r="IW56467" s="36"/>
      <c r="JI56467"/>
      <c r="JJ56467"/>
      <c r="KX56467" s="23"/>
      <c r="KY56467" s="23"/>
    </row>
    <row r="56468" spans="36:311" x14ac:dyDescent="0.2">
      <c r="AJ56468" s="23"/>
      <c r="HH56468"/>
      <c r="IW56468" s="36"/>
      <c r="JI56468"/>
      <c r="JJ56468"/>
      <c r="KX56468" s="23"/>
      <c r="KY56468" s="23"/>
    </row>
    <row r="56469" spans="36:311" x14ac:dyDescent="0.2">
      <c r="AJ56469" s="23"/>
      <c r="HH56469"/>
      <c r="IW56469" s="36"/>
      <c r="JI56469"/>
      <c r="JJ56469"/>
      <c r="KX56469" s="23"/>
      <c r="KY56469" s="23"/>
    </row>
    <row r="56470" spans="36:311" x14ac:dyDescent="0.2">
      <c r="AJ56470" s="23"/>
      <c r="HH56470"/>
      <c r="IW56470" s="36"/>
      <c r="JI56470"/>
      <c r="JJ56470"/>
      <c r="KX56470" s="23"/>
      <c r="KY56470" s="23"/>
    </row>
    <row r="56471" spans="36:311" x14ac:dyDescent="0.2">
      <c r="AJ56471" s="23"/>
      <c r="HH56471"/>
      <c r="IW56471" s="36"/>
      <c r="JI56471"/>
      <c r="JJ56471"/>
      <c r="KX56471" s="23"/>
      <c r="KY56471" s="23"/>
    </row>
    <row r="56472" spans="36:311" x14ac:dyDescent="0.2">
      <c r="AJ56472" s="23"/>
      <c r="HH56472"/>
      <c r="IW56472" s="36"/>
      <c r="JI56472"/>
      <c r="JJ56472"/>
      <c r="KX56472" s="23"/>
      <c r="KY56472" s="23"/>
    </row>
    <row r="56473" spans="36:311" x14ac:dyDescent="0.2">
      <c r="AJ56473" s="23"/>
      <c r="HH56473"/>
      <c r="IW56473" s="36"/>
      <c r="JI56473"/>
      <c r="JJ56473"/>
      <c r="KX56473" s="23"/>
      <c r="KY56473" s="23"/>
    </row>
    <row r="56474" spans="36:311" x14ac:dyDescent="0.2">
      <c r="AJ56474" s="23"/>
      <c r="HH56474"/>
      <c r="IW56474" s="36"/>
      <c r="JI56474"/>
      <c r="JJ56474"/>
      <c r="KX56474" s="23"/>
      <c r="KY56474" s="23"/>
    </row>
    <row r="56475" spans="36:311" x14ac:dyDescent="0.2">
      <c r="AJ56475" s="23"/>
      <c r="HH56475"/>
      <c r="IW56475" s="36"/>
      <c r="JI56475"/>
      <c r="JJ56475"/>
      <c r="KX56475" s="23"/>
      <c r="KY56475" s="23"/>
    </row>
    <row r="56476" spans="36:311" x14ac:dyDescent="0.2">
      <c r="AJ56476" s="23"/>
      <c r="HH56476"/>
      <c r="IW56476" s="36"/>
      <c r="JI56476"/>
      <c r="JJ56476"/>
      <c r="KX56476" s="23"/>
      <c r="KY56476" s="23"/>
    </row>
    <row r="56477" spans="36:311" x14ac:dyDescent="0.2">
      <c r="AJ56477" s="23"/>
      <c r="HH56477"/>
      <c r="IW56477" s="36"/>
      <c r="JI56477"/>
      <c r="JJ56477"/>
      <c r="KX56477" s="23"/>
      <c r="KY56477" s="23"/>
    </row>
    <row r="56478" spans="36:311" x14ac:dyDescent="0.2">
      <c r="AJ56478" s="23"/>
      <c r="HH56478"/>
      <c r="IW56478" s="36"/>
      <c r="JI56478"/>
      <c r="JJ56478"/>
      <c r="KX56478" s="23"/>
      <c r="KY56478" s="23"/>
    </row>
    <row r="56479" spans="36:311" x14ac:dyDescent="0.2">
      <c r="AJ56479" s="23"/>
      <c r="HH56479"/>
      <c r="IW56479" s="36"/>
      <c r="JI56479"/>
      <c r="JJ56479"/>
      <c r="KX56479" s="23"/>
      <c r="KY56479" s="23"/>
    </row>
    <row r="56480" spans="36:311" x14ac:dyDescent="0.2">
      <c r="AJ56480" s="23"/>
      <c r="HH56480"/>
      <c r="IW56480" s="36"/>
      <c r="JI56480"/>
      <c r="JJ56480"/>
      <c r="KX56480" s="23"/>
      <c r="KY56480" s="23"/>
    </row>
    <row r="56481" spans="36:311" x14ac:dyDescent="0.2">
      <c r="AJ56481" s="23"/>
      <c r="HH56481"/>
      <c r="IW56481" s="36"/>
      <c r="JI56481"/>
      <c r="JJ56481"/>
      <c r="KX56481" s="23"/>
      <c r="KY56481" s="23"/>
    </row>
    <row r="56482" spans="36:311" x14ac:dyDescent="0.2">
      <c r="AJ56482" s="23"/>
      <c r="HH56482"/>
      <c r="IW56482" s="36"/>
      <c r="JI56482"/>
      <c r="JJ56482"/>
      <c r="KX56482" s="23"/>
      <c r="KY56482" s="23"/>
    </row>
    <row r="56483" spans="36:311" x14ac:dyDescent="0.2">
      <c r="AJ56483" s="23"/>
      <c r="HH56483"/>
      <c r="IW56483" s="36"/>
      <c r="JI56483"/>
      <c r="JJ56483"/>
      <c r="KX56483" s="23"/>
      <c r="KY56483" s="23"/>
    </row>
    <row r="56484" spans="36:311" x14ac:dyDescent="0.2">
      <c r="AJ56484" s="23"/>
      <c r="HH56484"/>
      <c r="IW56484" s="36"/>
      <c r="JI56484"/>
      <c r="JJ56484"/>
      <c r="KX56484" s="23"/>
      <c r="KY56484" s="23"/>
    </row>
    <row r="56485" spans="36:311" x14ac:dyDescent="0.2">
      <c r="AJ56485" s="23"/>
      <c r="HH56485"/>
      <c r="IW56485" s="36"/>
      <c r="JI56485"/>
      <c r="JJ56485"/>
      <c r="KX56485" s="23"/>
      <c r="KY56485" s="23"/>
    </row>
    <row r="56486" spans="36:311" x14ac:dyDescent="0.2">
      <c r="AJ56486" s="23"/>
      <c r="HH56486"/>
      <c r="IW56486" s="36"/>
      <c r="JI56486"/>
      <c r="JJ56486"/>
      <c r="KX56486" s="23"/>
      <c r="KY56486" s="23"/>
    </row>
    <row r="56487" spans="36:311" x14ac:dyDescent="0.2">
      <c r="AJ56487" s="23"/>
      <c r="HH56487"/>
      <c r="IW56487" s="36"/>
      <c r="JI56487"/>
      <c r="JJ56487"/>
      <c r="KX56487" s="23"/>
      <c r="KY56487" s="23"/>
    </row>
    <row r="56488" spans="36:311" x14ac:dyDescent="0.2">
      <c r="AJ56488" s="23"/>
      <c r="HH56488"/>
      <c r="IW56488" s="36"/>
      <c r="JI56488"/>
      <c r="JJ56488"/>
      <c r="KX56488" s="23"/>
      <c r="KY56488" s="23"/>
    </row>
    <row r="56489" spans="36:311" x14ac:dyDescent="0.2">
      <c r="AJ56489" s="23"/>
      <c r="HH56489"/>
      <c r="IW56489" s="36"/>
      <c r="JI56489"/>
      <c r="JJ56489"/>
      <c r="KX56489" s="23"/>
      <c r="KY56489" s="23"/>
    </row>
    <row r="56490" spans="36:311" x14ac:dyDescent="0.2">
      <c r="AJ56490" s="23"/>
      <c r="HH56490"/>
      <c r="IW56490" s="36"/>
      <c r="JI56490"/>
      <c r="JJ56490"/>
      <c r="KX56490" s="23"/>
      <c r="KY56490" s="23"/>
    </row>
    <row r="56491" spans="36:311" x14ac:dyDescent="0.2">
      <c r="AJ56491" s="23"/>
      <c r="HH56491"/>
      <c r="IW56491" s="36"/>
      <c r="JI56491"/>
      <c r="JJ56491"/>
      <c r="KX56491" s="23"/>
      <c r="KY56491" s="23"/>
    </row>
    <row r="56492" spans="36:311" x14ac:dyDescent="0.2">
      <c r="AJ56492" s="23"/>
      <c r="HH56492"/>
      <c r="IW56492" s="36"/>
      <c r="JI56492"/>
      <c r="JJ56492"/>
      <c r="KX56492" s="23"/>
      <c r="KY56492" s="23"/>
    </row>
    <row r="56493" spans="36:311" x14ac:dyDescent="0.2">
      <c r="AJ56493" s="23"/>
      <c r="HH56493"/>
      <c r="IW56493" s="36"/>
      <c r="JI56493"/>
      <c r="JJ56493"/>
      <c r="KX56493" s="23"/>
      <c r="KY56493" s="23"/>
    </row>
    <row r="56494" spans="36:311" x14ac:dyDescent="0.2">
      <c r="AJ56494" s="23"/>
      <c r="HH56494"/>
      <c r="IW56494" s="36"/>
      <c r="JI56494"/>
      <c r="JJ56494"/>
      <c r="KX56494" s="23"/>
      <c r="KY56494" s="23"/>
    </row>
    <row r="56495" spans="36:311" x14ac:dyDescent="0.2">
      <c r="AJ56495" s="23"/>
      <c r="HH56495"/>
      <c r="IW56495" s="36"/>
      <c r="JI56495"/>
      <c r="JJ56495"/>
      <c r="KX56495" s="23"/>
      <c r="KY56495" s="23"/>
    </row>
    <row r="56496" spans="36:311" x14ac:dyDescent="0.2">
      <c r="AJ56496" s="23"/>
      <c r="HH56496"/>
      <c r="IW56496" s="36"/>
      <c r="JI56496"/>
      <c r="JJ56496"/>
      <c r="KX56496" s="23"/>
      <c r="KY56496" s="23"/>
    </row>
    <row r="56497" spans="36:311" x14ac:dyDescent="0.2">
      <c r="AJ56497" s="23"/>
      <c r="HH56497"/>
      <c r="IW56497" s="36"/>
      <c r="JI56497"/>
      <c r="JJ56497"/>
      <c r="KX56497" s="23"/>
      <c r="KY56497" s="23"/>
    </row>
    <row r="56498" spans="36:311" x14ac:dyDescent="0.2">
      <c r="AJ56498" s="23"/>
      <c r="HH56498"/>
      <c r="IW56498" s="36"/>
      <c r="JI56498"/>
      <c r="JJ56498"/>
      <c r="KX56498" s="23"/>
      <c r="KY56498" s="23"/>
    </row>
    <row r="56499" spans="36:311" x14ac:dyDescent="0.2">
      <c r="AJ56499" s="23"/>
      <c r="HH56499"/>
      <c r="IW56499" s="36"/>
      <c r="JI56499"/>
      <c r="JJ56499"/>
      <c r="KX56499" s="23"/>
      <c r="KY56499" s="23"/>
    </row>
    <row r="56500" spans="36:311" x14ac:dyDescent="0.2">
      <c r="AJ56500" s="23"/>
      <c r="HH56500"/>
      <c r="IW56500" s="36"/>
      <c r="JI56500"/>
      <c r="JJ56500"/>
      <c r="KX56500" s="23"/>
      <c r="KY56500" s="23"/>
    </row>
    <row r="56501" spans="36:311" x14ac:dyDescent="0.2">
      <c r="AJ56501" s="23"/>
      <c r="HH56501"/>
      <c r="IW56501" s="36"/>
      <c r="JI56501"/>
      <c r="JJ56501"/>
      <c r="KX56501" s="23"/>
      <c r="KY56501" s="23"/>
    </row>
    <row r="56502" spans="36:311" x14ac:dyDescent="0.2">
      <c r="AJ56502" s="23"/>
      <c r="HH56502"/>
      <c r="IW56502" s="36"/>
      <c r="JI56502"/>
      <c r="JJ56502"/>
      <c r="KX56502" s="23"/>
      <c r="KY56502" s="23"/>
    </row>
    <row r="56503" spans="36:311" x14ac:dyDescent="0.2">
      <c r="AJ56503" s="23"/>
      <c r="HH56503"/>
      <c r="IW56503" s="36"/>
      <c r="JI56503"/>
      <c r="JJ56503"/>
      <c r="KX56503" s="23"/>
      <c r="KY56503" s="23"/>
    </row>
    <row r="56504" spans="36:311" x14ac:dyDescent="0.2">
      <c r="AJ56504" s="23"/>
      <c r="HH56504"/>
      <c r="IW56504" s="36"/>
      <c r="JI56504"/>
      <c r="JJ56504"/>
      <c r="KX56504" s="23"/>
      <c r="KY56504" s="23"/>
    </row>
    <row r="56505" spans="36:311" x14ac:dyDescent="0.2">
      <c r="AJ56505" s="23"/>
      <c r="HH56505"/>
      <c r="IW56505" s="36"/>
      <c r="JI56505"/>
      <c r="JJ56505"/>
      <c r="KX56505" s="23"/>
      <c r="KY56505" s="23"/>
    </row>
    <row r="56506" spans="36:311" x14ac:dyDescent="0.2">
      <c r="AJ56506" s="23"/>
      <c r="HH56506"/>
      <c r="IW56506" s="36"/>
      <c r="JI56506"/>
      <c r="JJ56506"/>
      <c r="KX56506" s="23"/>
      <c r="KY56506" s="23"/>
    </row>
    <row r="56507" spans="36:311" x14ac:dyDescent="0.2">
      <c r="AJ56507" s="23"/>
      <c r="HH56507"/>
      <c r="IW56507" s="36"/>
      <c r="JI56507"/>
      <c r="JJ56507"/>
      <c r="KX56507" s="23"/>
      <c r="KY56507" s="23"/>
    </row>
    <row r="56508" spans="36:311" x14ac:dyDescent="0.2">
      <c r="AJ56508" s="23"/>
      <c r="HH56508"/>
      <c r="IW56508" s="36"/>
      <c r="JI56508"/>
      <c r="JJ56508"/>
      <c r="KX56508" s="23"/>
      <c r="KY56508" s="23"/>
    </row>
    <row r="56509" spans="36:311" x14ac:dyDescent="0.2">
      <c r="AJ56509" s="23"/>
      <c r="HH56509"/>
      <c r="IW56509" s="36"/>
      <c r="JI56509"/>
      <c r="JJ56509"/>
      <c r="KX56509" s="23"/>
      <c r="KY56509" s="23"/>
    </row>
    <row r="56510" spans="36:311" x14ac:dyDescent="0.2">
      <c r="AJ56510" s="23"/>
      <c r="HH56510"/>
      <c r="IW56510" s="36"/>
      <c r="JI56510"/>
      <c r="JJ56510"/>
      <c r="KX56510" s="23"/>
      <c r="KY56510" s="23"/>
    </row>
    <row r="56511" spans="36:311" x14ac:dyDescent="0.2">
      <c r="AJ56511" s="23"/>
      <c r="HH56511"/>
      <c r="IW56511" s="36"/>
      <c r="JI56511"/>
      <c r="JJ56511"/>
      <c r="KX56511" s="23"/>
      <c r="KY56511" s="23"/>
    </row>
    <row r="56512" spans="36:311" x14ac:dyDescent="0.2">
      <c r="AJ56512" s="23"/>
      <c r="HH56512"/>
      <c r="IW56512" s="36"/>
      <c r="JI56512"/>
      <c r="JJ56512"/>
      <c r="KX56512" s="23"/>
      <c r="KY56512" s="23"/>
    </row>
    <row r="56513" spans="36:311" x14ac:dyDescent="0.2">
      <c r="AJ56513" s="23"/>
      <c r="HH56513"/>
      <c r="IW56513" s="36"/>
      <c r="JI56513"/>
      <c r="JJ56513"/>
      <c r="KX56513" s="23"/>
      <c r="KY56513" s="23"/>
    </row>
    <row r="56514" spans="36:311" x14ac:dyDescent="0.2">
      <c r="AJ56514" s="23"/>
      <c r="HH56514"/>
      <c r="IW56514" s="36"/>
      <c r="JI56514"/>
      <c r="JJ56514"/>
      <c r="KX56514" s="23"/>
      <c r="KY56514" s="23"/>
    </row>
    <row r="56515" spans="36:311" x14ac:dyDescent="0.2">
      <c r="AJ56515" s="23"/>
      <c r="HH56515"/>
      <c r="IW56515" s="36"/>
      <c r="JI56515"/>
      <c r="JJ56515"/>
      <c r="KX56515" s="23"/>
      <c r="KY56515" s="23"/>
    </row>
    <row r="56516" spans="36:311" x14ac:dyDescent="0.2">
      <c r="AJ56516" s="23"/>
      <c r="HH56516"/>
      <c r="IW56516" s="36"/>
      <c r="JI56516"/>
      <c r="JJ56516"/>
      <c r="KX56516" s="23"/>
      <c r="KY56516" s="23"/>
    </row>
    <row r="56517" spans="36:311" x14ac:dyDescent="0.2">
      <c r="AJ56517" s="23"/>
      <c r="HH56517"/>
      <c r="IW56517" s="36"/>
      <c r="JI56517"/>
      <c r="JJ56517"/>
      <c r="KX56517" s="23"/>
      <c r="KY56517" s="23"/>
    </row>
    <row r="56518" spans="36:311" x14ac:dyDescent="0.2">
      <c r="AJ56518" s="23"/>
      <c r="HH56518"/>
      <c r="IW56518" s="36"/>
      <c r="JI56518"/>
      <c r="JJ56518"/>
      <c r="KX56518" s="23"/>
      <c r="KY56518" s="23"/>
    </row>
    <row r="56519" spans="36:311" x14ac:dyDescent="0.2">
      <c r="AJ56519" s="23"/>
      <c r="HH56519"/>
      <c r="IW56519" s="36"/>
      <c r="JI56519"/>
      <c r="JJ56519"/>
      <c r="KX56519" s="23"/>
      <c r="KY56519" s="23"/>
    </row>
    <row r="56520" spans="36:311" x14ac:dyDescent="0.2">
      <c r="AJ56520" s="23"/>
      <c r="HH56520"/>
      <c r="IW56520" s="36"/>
      <c r="JI56520"/>
      <c r="JJ56520"/>
      <c r="KX56520" s="23"/>
      <c r="KY56520" s="23"/>
    </row>
    <row r="56521" spans="36:311" x14ac:dyDescent="0.2">
      <c r="AJ56521" s="23"/>
      <c r="HH56521"/>
      <c r="IW56521" s="36"/>
      <c r="JI56521"/>
      <c r="JJ56521"/>
      <c r="KX56521" s="23"/>
      <c r="KY56521" s="23"/>
    </row>
    <row r="56522" spans="36:311" x14ac:dyDescent="0.2">
      <c r="AJ56522" s="23"/>
      <c r="HH56522"/>
      <c r="IW56522" s="36"/>
      <c r="JI56522"/>
      <c r="JJ56522"/>
      <c r="KX56522" s="23"/>
      <c r="KY56522" s="23"/>
    </row>
    <row r="56523" spans="36:311" x14ac:dyDescent="0.2">
      <c r="AJ56523" s="23"/>
      <c r="HH56523"/>
      <c r="IW56523" s="36"/>
      <c r="JI56523"/>
      <c r="JJ56523"/>
      <c r="KX56523" s="23"/>
      <c r="KY56523" s="23"/>
    </row>
    <row r="56524" spans="36:311" x14ac:dyDescent="0.2">
      <c r="AJ56524" s="23"/>
      <c r="HH56524"/>
      <c r="IW56524" s="36"/>
      <c r="JI56524"/>
      <c r="JJ56524"/>
      <c r="KX56524" s="23"/>
      <c r="KY56524" s="23"/>
    </row>
    <row r="56525" spans="36:311" x14ac:dyDescent="0.2">
      <c r="AJ56525" s="23"/>
      <c r="HH56525"/>
      <c r="IW56525" s="36"/>
      <c r="JI56525"/>
      <c r="JJ56525"/>
      <c r="KX56525" s="23"/>
      <c r="KY56525" s="23"/>
    </row>
    <row r="56526" spans="36:311" x14ac:dyDescent="0.2">
      <c r="AJ56526" s="23"/>
      <c r="HH56526"/>
      <c r="IW56526" s="36"/>
      <c r="JI56526"/>
      <c r="JJ56526"/>
      <c r="KX56526" s="23"/>
      <c r="KY56526" s="23"/>
    </row>
    <row r="56527" spans="36:311" x14ac:dyDescent="0.2">
      <c r="AJ56527" s="23"/>
      <c r="HH56527"/>
      <c r="IW56527" s="36"/>
      <c r="JI56527"/>
      <c r="JJ56527"/>
      <c r="KX56527" s="23"/>
      <c r="KY56527" s="23"/>
    </row>
    <row r="56528" spans="36:311" x14ac:dyDescent="0.2">
      <c r="AJ56528" s="23"/>
      <c r="HH56528"/>
      <c r="IW56528" s="36"/>
      <c r="JI56528"/>
      <c r="JJ56528"/>
      <c r="KX56528" s="23"/>
      <c r="KY56528" s="23"/>
    </row>
    <row r="56529" spans="36:311" x14ac:dyDescent="0.2">
      <c r="AJ56529" s="23"/>
      <c r="HH56529"/>
      <c r="IW56529" s="36"/>
      <c r="JI56529"/>
      <c r="JJ56529"/>
      <c r="KX56529" s="23"/>
      <c r="KY56529" s="23"/>
    </row>
    <row r="56530" spans="36:311" x14ac:dyDescent="0.2">
      <c r="AJ56530" s="23"/>
      <c r="HH56530"/>
      <c r="IW56530" s="36"/>
      <c r="JI56530"/>
      <c r="JJ56530"/>
      <c r="KX56530" s="23"/>
      <c r="KY56530" s="23"/>
    </row>
    <row r="56531" spans="36:311" x14ac:dyDescent="0.2">
      <c r="AJ56531" s="23"/>
      <c r="HH56531"/>
      <c r="IW56531" s="36"/>
      <c r="JI56531"/>
      <c r="JJ56531"/>
      <c r="KX56531" s="23"/>
      <c r="KY56531" s="23"/>
    </row>
    <row r="56532" spans="36:311" x14ac:dyDescent="0.2">
      <c r="AJ56532" s="23"/>
      <c r="HH56532"/>
      <c r="IW56532" s="36"/>
      <c r="JI56532"/>
      <c r="JJ56532"/>
      <c r="KX56532" s="23"/>
      <c r="KY56532" s="23"/>
    </row>
    <row r="56533" spans="36:311" x14ac:dyDescent="0.2">
      <c r="AJ56533" s="23"/>
      <c r="HH56533"/>
      <c r="IW56533" s="36"/>
      <c r="JI56533"/>
      <c r="JJ56533"/>
      <c r="KX56533" s="23"/>
      <c r="KY56533" s="23"/>
    </row>
    <row r="56534" spans="36:311" x14ac:dyDescent="0.2">
      <c r="AJ56534" s="23"/>
      <c r="HH56534"/>
      <c r="IW56534" s="36"/>
      <c r="JI56534"/>
      <c r="JJ56534"/>
      <c r="KX56534" s="23"/>
      <c r="KY56534" s="23"/>
    </row>
    <row r="56535" spans="36:311" x14ac:dyDescent="0.2">
      <c r="AJ56535" s="23"/>
      <c r="HH56535"/>
      <c r="IW56535" s="36"/>
      <c r="JI56535"/>
      <c r="JJ56535"/>
      <c r="KX56535" s="23"/>
      <c r="KY56535" s="23"/>
    </row>
    <row r="56536" spans="36:311" x14ac:dyDescent="0.2">
      <c r="AJ56536" s="23"/>
      <c r="HH56536"/>
      <c r="IW56536" s="36"/>
      <c r="JI56536"/>
      <c r="JJ56536"/>
      <c r="KX56536" s="23"/>
      <c r="KY56536" s="23"/>
    </row>
    <row r="56537" spans="36:311" x14ac:dyDescent="0.2">
      <c r="AJ56537" s="23"/>
      <c r="HH56537"/>
      <c r="IW56537" s="36"/>
      <c r="JI56537"/>
      <c r="JJ56537"/>
      <c r="KX56537" s="23"/>
      <c r="KY56537" s="23"/>
    </row>
    <row r="56538" spans="36:311" x14ac:dyDescent="0.2">
      <c r="AJ56538" s="23"/>
      <c r="HH56538"/>
      <c r="IW56538" s="36"/>
      <c r="JI56538"/>
      <c r="JJ56538"/>
      <c r="KX56538" s="23"/>
      <c r="KY56538" s="23"/>
    </row>
    <row r="56539" spans="36:311" x14ac:dyDescent="0.2">
      <c r="AJ56539" s="23"/>
      <c r="HH56539"/>
      <c r="IW56539" s="36"/>
      <c r="JI56539"/>
      <c r="JJ56539"/>
      <c r="KX56539" s="23"/>
      <c r="KY56539" s="23"/>
    </row>
    <row r="56540" spans="36:311" x14ac:dyDescent="0.2">
      <c r="AJ56540" s="23"/>
      <c r="HH56540"/>
      <c r="IW56540" s="36"/>
      <c r="JI56540"/>
      <c r="JJ56540"/>
      <c r="KX56540" s="23"/>
      <c r="KY56540" s="23"/>
    </row>
    <row r="56541" spans="36:311" x14ac:dyDescent="0.2">
      <c r="AJ56541" s="23"/>
      <c r="HH56541"/>
      <c r="IW56541" s="36"/>
      <c r="JI56541"/>
      <c r="JJ56541"/>
      <c r="KX56541" s="23"/>
      <c r="KY56541" s="23"/>
    </row>
    <row r="56542" spans="36:311" x14ac:dyDescent="0.2">
      <c r="AJ56542" s="23"/>
      <c r="HH56542"/>
      <c r="IW56542" s="36"/>
      <c r="JI56542"/>
      <c r="JJ56542"/>
      <c r="KX56542" s="23"/>
      <c r="KY56542" s="23"/>
    </row>
    <row r="56543" spans="36:311" x14ac:dyDescent="0.2">
      <c r="AJ56543" s="23"/>
      <c r="HH56543"/>
      <c r="IW56543" s="36"/>
      <c r="JI56543"/>
      <c r="JJ56543"/>
      <c r="KX56543" s="23"/>
      <c r="KY56543" s="23"/>
    </row>
    <row r="56544" spans="36:311" x14ac:dyDescent="0.2">
      <c r="AJ56544" s="23"/>
      <c r="HH56544"/>
      <c r="IW56544" s="36"/>
      <c r="JI56544"/>
      <c r="JJ56544"/>
      <c r="KX56544" s="23"/>
      <c r="KY56544" s="23"/>
    </row>
    <row r="56545" spans="36:311" x14ac:dyDescent="0.2">
      <c r="AJ56545" s="23"/>
      <c r="HH56545"/>
      <c r="IW56545" s="36"/>
      <c r="JI56545"/>
      <c r="JJ56545"/>
      <c r="KX56545" s="23"/>
      <c r="KY56545" s="23"/>
    </row>
    <row r="56546" spans="36:311" x14ac:dyDescent="0.2">
      <c r="AJ56546" s="23"/>
      <c r="HH56546"/>
      <c r="IW56546" s="36"/>
      <c r="JI56546"/>
      <c r="JJ56546"/>
      <c r="KX56546" s="23"/>
      <c r="KY56546" s="23"/>
    </row>
    <row r="56547" spans="36:311" x14ac:dyDescent="0.2">
      <c r="AJ56547" s="23"/>
      <c r="HH56547"/>
      <c r="IW56547" s="36"/>
      <c r="JI56547"/>
      <c r="JJ56547"/>
      <c r="KX56547" s="23"/>
      <c r="KY56547" s="23"/>
    </row>
    <row r="56548" spans="36:311" x14ac:dyDescent="0.2">
      <c r="AJ56548" s="23"/>
      <c r="HH56548"/>
      <c r="IW56548" s="36"/>
      <c r="JI56548"/>
      <c r="JJ56548"/>
      <c r="KX56548" s="23"/>
      <c r="KY56548" s="23"/>
    </row>
    <row r="56549" spans="36:311" x14ac:dyDescent="0.2">
      <c r="AJ56549" s="23"/>
      <c r="HH56549"/>
      <c r="IW56549" s="36"/>
      <c r="JI56549"/>
      <c r="JJ56549"/>
      <c r="KX56549" s="23"/>
      <c r="KY56549" s="23"/>
    </row>
    <row r="56550" spans="36:311" x14ac:dyDescent="0.2">
      <c r="AJ56550" s="23"/>
      <c r="HH56550"/>
      <c r="IW56550" s="36"/>
      <c r="JI56550"/>
      <c r="JJ56550"/>
      <c r="KX56550" s="23"/>
      <c r="KY56550" s="23"/>
    </row>
    <row r="56551" spans="36:311" x14ac:dyDescent="0.2">
      <c r="AJ56551" s="23"/>
      <c r="HH56551"/>
      <c r="IW56551" s="36"/>
      <c r="JI56551"/>
      <c r="JJ56551"/>
      <c r="KX56551" s="23"/>
      <c r="KY56551" s="23"/>
    </row>
    <row r="56552" spans="36:311" x14ac:dyDescent="0.2">
      <c r="AJ56552" s="23"/>
      <c r="HH56552"/>
      <c r="IW56552" s="36"/>
      <c r="JI56552"/>
      <c r="JJ56552"/>
      <c r="KX56552" s="23"/>
      <c r="KY56552" s="23"/>
    </row>
    <row r="56553" spans="36:311" x14ac:dyDescent="0.2">
      <c r="AJ56553" s="23"/>
      <c r="HH56553"/>
      <c r="IW56553" s="36"/>
      <c r="JI56553"/>
      <c r="JJ56553"/>
      <c r="KX56553" s="23"/>
      <c r="KY56553" s="23"/>
    </row>
    <row r="56554" spans="36:311" x14ac:dyDescent="0.2">
      <c r="AJ56554" s="23"/>
      <c r="HH56554"/>
      <c r="IW56554" s="36"/>
      <c r="JI56554"/>
      <c r="JJ56554"/>
      <c r="KX56554" s="23"/>
      <c r="KY56554" s="23"/>
    </row>
    <row r="56555" spans="36:311" x14ac:dyDescent="0.2">
      <c r="AJ56555" s="23"/>
      <c r="HH56555"/>
      <c r="IW56555" s="36"/>
      <c r="JI56555"/>
      <c r="JJ56555"/>
      <c r="KX56555" s="23"/>
      <c r="KY56555" s="23"/>
    </row>
    <row r="56556" spans="36:311" x14ac:dyDescent="0.2">
      <c r="AJ56556" s="23"/>
      <c r="HH56556"/>
      <c r="IW56556" s="36"/>
      <c r="JI56556"/>
      <c r="JJ56556"/>
      <c r="KX56556" s="23"/>
      <c r="KY56556" s="23"/>
    </row>
    <row r="56557" spans="36:311" x14ac:dyDescent="0.2">
      <c r="AJ56557" s="23"/>
      <c r="HH56557"/>
      <c r="IW56557" s="36"/>
      <c r="JI56557"/>
      <c r="JJ56557"/>
      <c r="KX56557" s="23"/>
      <c r="KY56557" s="23"/>
    </row>
    <row r="56558" spans="36:311" x14ac:dyDescent="0.2">
      <c r="AJ56558" s="23"/>
      <c r="HH56558"/>
      <c r="IW56558" s="36"/>
      <c r="JI56558"/>
      <c r="JJ56558"/>
      <c r="KX56558" s="23"/>
      <c r="KY56558" s="23"/>
    </row>
    <row r="56559" spans="36:311" x14ac:dyDescent="0.2">
      <c r="AJ56559" s="23"/>
      <c r="HH56559"/>
      <c r="IW56559" s="36"/>
      <c r="JI56559"/>
      <c r="JJ56559"/>
      <c r="KX56559" s="23"/>
      <c r="KY56559" s="23"/>
    </row>
    <row r="56560" spans="36:311" x14ac:dyDescent="0.2">
      <c r="AJ56560" s="23"/>
      <c r="HH56560"/>
      <c r="IW56560" s="36"/>
      <c r="JI56560"/>
      <c r="JJ56560"/>
      <c r="KX56560" s="23"/>
      <c r="KY56560" s="23"/>
    </row>
    <row r="56561" spans="36:311" x14ac:dyDescent="0.2">
      <c r="AJ56561" s="23"/>
      <c r="HH56561"/>
      <c r="IW56561" s="36"/>
      <c r="JI56561"/>
      <c r="JJ56561"/>
      <c r="KX56561" s="23"/>
      <c r="KY56561" s="23"/>
    </row>
    <row r="56562" spans="36:311" x14ac:dyDescent="0.2">
      <c r="AJ56562" s="23"/>
      <c r="HH56562"/>
      <c r="IW56562" s="36"/>
      <c r="JI56562"/>
      <c r="JJ56562"/>
      <c r="KX56562" s="23"/>
      <c r="KY56562" s="23"/>
    </row>
    <row r="56563" spans="36:311" x14ac:dyDescent="0.2">
      <c r="AJ56563" s="23"/>
      <c r="HH56563"/>
      <c r="IW56563" s="36"/>
      <c r="JI56563"/>
      <c r="JJ56563"/>
      <c r="KX56563" s="23"/>
      <c r="KY56563" s="23"/>
    </row>
    <row r="56564" spans="36:311" x14ac:dyDescent="0.2">
      <c r="AJ56564" s="23"/>
      <c r="HH56564"/>
      <c r="IW56564" s="36"/>
      <c r="JI56564"/>
      <c r="JJ56564"/>
      <c r="KX56564" s="23"/>
      <c r="KY56564" s="23"/>
    </row>
    <row r="56565" spans="36:311" x14ac:dyDescent="0.2">
      <c r="AJ56565" s="23"/>
      <c r="HH56565"/>
      <c r="IW56565" s="36"/>
      <c r="JI56565"/>
      <c r="JJ56565"/>
      <c r="KX56565" s="23"/>
      <c r="KY56565" s="23"/>
    </row>
    <row r="56566" spans="36:311" x14ac:dyDescent="0.2">
      <c r="AJ56566" s="23"/>
      <c r="HH56566"/>
      <c r="IW56566" s="36"/>
      <c r="JI56566"/>
      <c r="JJ56566"/>
      <c r="KX56566" s="23"/>
      <c r="KY56566" s="23"/>
    </row>
    <row r="56567" spans="36:311" x14ac:dyDescent="0.2">
      <c r="AJ56567" s="23"/>
      <c r="HH56567"/>
      <c r="IW56567" s="36"/>
      <c r="JI56567"/>
      <c r="JJ56567"/>
      <c r="KX56567" s="23"/>
      <c r="KY56567" s="23"/>
    </row>
    <row r="56568" spans="36:311" x14ac:dyDescent="0.2">
      <c r="AJ56568" s="23"/>
      <c r="HH56568"/>
      <c r="IW56568" s="36"/>
      <c r="JI56568"/>
      <c r="JJ56568"/>
      <c r="KX56568" s="23"/>
      <c r="KY56568" s="23"/>
    </row>
    <row r="56569" spans="36:311" x14ac:dyDescent="0.2">
      <c r="AJ56569" s="23"/>
      <c r="HH56569"/>
      <c r="IW56569" s="36"/>
      <c r="JI56569"/>
      <c r="JJ56569"/>
      <c r="KX56569" s="23"/>
      <c r="KY56569" s="23"/>
    </row>
    <row r="56570" spans="36:311" x14ac:dyDescent="0.2">
      <c r="AJ56570" s="23"/>
      <c r="HH56570"/>
      <c r="IW56570" s="36"/>
      <c r="JI56570"/>
      <c r="JJ56570"/>
      <c r="KX56570" s="23"/>
      <c r="KY56570" s="23"/>
    </row>
    <row r="56571" spans="36:311" x14ac:dyDescent="0.2">
      <c r="AJ56571" s="23"/>
      <c r="HH56571"/>
      <c r="IW56571" s="36"/>
      <c r="JI56571"/>
      <c r="JJ56571"/>
      <c r="KX56571" s="23"/>
      <c r="KY56571" s="23"/>
    </row>
    <row r="56572" spans="36:311" x14ac:dyDescent="0.2">
      <c r="AJ56572" s="23"/>
      <c r="HH56572"/>
      <c r="IW56572" s="36"/>
      <c r="JI56572"/>
      <c r="JJ56572"/>
      <c r="KX56572" s="23"/>
      <c r="KY56572" s="23"/>
    </row>
    <row r="56573" spans="36:311" x14ac:dyDescent="0.2">
      <c r="AJ56573" s="23"/>
      <c r="HH56573"/>
      <c r="IW56573" s="36"/>
      <c r="JI56573"/>
      <c r="JJ56573"/>
      <c r="KX56573" s="23"/>
      <c r="KY56573" s="23"/>
    </row>
    <row r="56574" spans="36:311" x14ac:dyDescent="0.2">
      <c r="AJ56574" s="23"/>
      <c r="HH56574"/>
      <c r="IW56574" s="36"/>
      <c r="JI56574"/>
      <c r="JJ56574"/>
      <c r="KX56574" s="23"/>
      <c r="KY56574" s="23"/>
    </row>
    <row r="56575" spans="36:311" x14ac:dyDescent="0.2">
      <c r="AJ56575" s="23"/>
      <c r="HH56575"/>
      <c r="IW56575" s="36"/>
      <c r="JI56575"/>
      <c r="JJ56575"/>
      <c r="KX56575" s="23"/>
      <c r="KY56575" s="23"/>
    </row>
    <row r="56576" spans="36:311" x14ac:dyDescent="0.2">
      <c r="AJ56576" s="23"/>
      <c r="HH56576"/>
      <c r="IW56576" s="36"/>
      <c r="JI56576"/>
      <c r="JJ56576"/>
      <c r="KX56576" s="23"/>
      <c r="KY56576" s="23"/>
    </row>
    <row r="56577" spans="36:311" x14ac:dyDescent="0.2">
      <c r="AJ56577" s="23"/>
      <c r="HH56577"/>
      <c r="IW56577" s="36"/>
      <c r="JI56577"/>
      <c r="JJ56577"/>
      <c r="KX56577" s="23"/>
      <c r="KY56577" s="23"/>
    </row>
    <row r="56578" spans="36:311" x14ac:dyDescent="0.2">
      <c r="AJ56578" s="23"/>
      <c r="HH56578"/>
      <c r="IW56578" s="36"/>
      <c r="JI56578"/>
      <c r="JJ56578"/>
      <c r="KX56578" s="23"/>
      <c r="KY56578" s="23"/>
    </row>
    <row r="56579" spans="36:311" x14ac:dyDescent="0.2">
      <c r="AJ56579" s="23"/>
      <c r="HH56579"/>
      <c r="IW56579" s="36"/>
      <c r="JI56579"/>
      <c r="JJ56579"/>
      <c r="KX56579" s="23"/>
      <c r="KY56579" s="23"/>
    </row>
    <row r="56580" spans="36:311" x14ac:dyDescent="0.2">
      <c r="AJ56580" s="23"/>
      <c r="HH56580"/>
      <c r="IW56580" s="36"/>
      <c r="JI56580"/>
      <c r="JJ56580"/>
      <c r="KX56580" s="23"/>
      <c r="KY56580" s="23"/>
    </row>
    <row r="56581" spans="36:311" x14ac:dyDescent="0.2">
      <c r="AJ56581" s="23"/>
      <c r="HH56581"/>
      <c r="IW56581" s="36"/>
      <c r="JI56581"/>
      <c r="JJ56581"/>
      <c r="KX56581" s="23"/>
      <c r="KY56581" s="23"/>
    </row>
    <row r="56582" spans="36:311" x14ac:dyDescent="0.2">
      <c r="AJ56582" s="23"/>
      <c r="HH56582"/>
      <c r="IW56582" s="36"/>
      <c r="JI56582"/>
      <c r="JJ56582"/>
      <c r="KX56582" s="23"/>
      <c r="KY56582" s="23"/>
    </row>
    <row r="56583" spans="36:311" x14ac:dyDescent="0.2">
      <c r="AJ56583" s="23"/>
      <c r="HH56583"/>
      <c r="IW56583" s="36"/>
      <c r="JI56583"/>
      <c r="JJ56583"/>
      <c r="KX56583" s="23"/>
      <c r="KY56583" s="23"/>
    </row>
    <row r="56584" spans="36:311" x14ac:dyDescent="0.2">
      <c r="AJ56584" s="23"/>
      <c r="HH56584"/>
      <c r="IW56584" s="36"/>
      <c r="JI56584"/>
      <c r="JJ56584"/>
      <c r="KX56584" s="23"/>
      <c r="KY56584" s="23"/>
    </row>
    <row r="56585" spans="36:311" x14ac:dyDescent="0.2">
      <c r="AJ56585" s="23"/>
      <c r="HH56585"/>
      <c r="IW56585" s="36"/>
      <c r="JI56585"/>
      <c r="JJ56585"/>
      <c r="KX56585" s="23"/>
      <c r="KY56585" s="23"/>
    </row>
    <row r="56586" spans="36:311" x14ac:dyDescent="0.2">
      <c r="AJ56586" s="23"/>
      <c r="HH56586"/>
      <c r="IW56586" s="36"/>
      <c r="JI56586"/>
      <c r="JJ56586"/>
      <c r="KX56586" s="23"/>
      <c r="KY56586" s="23"/>
    </row>
    <row r="56587" spans="36:311" x14ac:dyDescent="0.2">
      <c r="AJ56587" s="23"/>
      <c r="HH56587"/>
      <c r="IW56587" s="36"/>
      <c r="JI56587"/>
      <c r="JJ56587"/>
      <c r="KX56587" s="23"/>
      <c r="KY56587" s="23"/>
    </row>
    <row r="56588" spans="36:311" x14ac:dyDescent="0.2">
      <c r="AJ56588" s="23"/>
      <c r="HH56588"/>
      <c r="IW56588" s="36"/>
      <c r="JI56588"/>
      <c r="JJ56588"/>
      <c r="KX56588" s="23"/>
      <c r="KY56588" s="23"/>
    </row>
    <row r="56589" spans="36:311" x14ac:dyDescent="0.2">
      <c r="AJ56589" s="23"/>
      <c r="HH56589"/>
      <c r="IW56589" s="36"/>
      <c r="JI56589"/>
      <c r="JJ56589"/>
      <c r="KX56589" s="23"/>
      <c r="KY56589" s="23"/>
    </row>
    <row r="56590" spans="36:311" x14ac:dyDescent="0.2">
      <c r="AJ56590" s="23"/>
      <c r="HH56590"/>
      <c r="IW56590" s="36"/>
      <c r="JI56590"/>
      <c r="JJ56590"/>
      <c r="KX56590" s="23"/>
      <c r="KY56590" s="23"/>
    </row>
    <row r="56591" spans="36:311" x14ac:dyDescent="0.2">
      <c r="AJ56591" s="23"/>
      <c r="HH56591"/>
      <c r="IW56591" s="36"/>
      <c r="JI56591"/>
      <c r="JJ56591"/>
      <c r="KX56591" s="23"/>
      <c r="KY56591" s="23"/>
    </row>
    <row r="56592" spans="36:311" x14ac:dyDescent="0.2">
      <c r="AJ56592" s="23"/>
      <c r="HH56592"/>
      <c r="IW56592" s="36"/>
      <c r="JI56592"/>
      <c r="JJ56592"/>
      <c r="KX56592" s="23"/>
      <c r="KY56592" s="23"/>
    </row>
    <row r="56593" spans="36:311" x14ac:dyDescent="0.2">
      <c r="AJ56593" s="23"/>
      <c r="HH56593"/>
      <c r="IW56593" s="36"/>
      <c r="JI56593"/>
      <c r="JJ56593"/>
      <c r="KX56593" s="23"/>
      <c r="KY56593" s="23"/>
    </row>
    <row r="56594" spans="36:311" x14ac:dyDescent="0.2">
      <c r="AJ56594" s="23"/>
      <c r="HH56594"/>
      <c r="IW56594" s="36"/>
      <c r="JI56594"/>
      <c r="JJ56594"/>
      <c r="KX56594" s="23"/>
      <c r="KY56594" s="23"/>
    </row>
    <row r="56595" spans="36:311" x14ac:dyDescent="0.2">
      <c r="AJ56595" s="23"/>
      <c r="HH56595"/>
      <c r="IW56595" s="36"/>
      <c r="JI56595"/>
      <c r="JJ56595"/>
      <c r="KX56595" s="23"/>
      <c r="KY56595" s="23"/>
    </row>
    <row r="56596" spans="36:311" x14ac:dyDescent="0.2">
      <c r="AJ56596" s="23"/>
      <c r="HH56596"/>
      <c r="IW56596" s="36"/>
      <c r="JI56596"/>
      <c r="JJ56596"/>
      <c r="KX56596" s="23"/>
      <c r="KY56596" s="23"/>
    </row>
    <row r="56597" spans="36:311" x14ac:dyDescent="0.2">
      <c r="AJ56597" s="23"/>
      <c r="HH56597"/>
      <c r="IW56597" s="36"/>
      <c r="JI56597"/>
      <c r="JJ56597"/>
      <c r="KX56597" s="23"/>
      <c r="KY56597" s="23"/>
    </row>
    <row r="56598" spans="36:311" x14ac:dyDescent="0.2">
      <c r="AJ56598" s="23"/>
      <c r="HH56598"/>
      <c r="IW56598" s="36"/>
      <c r="JI56598"/>
      <c r="JJ56598"/>
      <c r="KX56598" s="23"/>
      <c r="KY56598" s="23"/>
    </row>
    <row r="56599" spans="36:311" x14ac:dyDescent="0.2">
      <c r="AJ56599" s="23"/>
      <c r="HH56599"/>
      <c r="IW56599" s="36"/>
      <c r="JI56599"/>
      <c r="JJ56599"/>
      <c r="KX56599" s="23"/>
      <c r="KY56599" s="23"/>
    </row>
    <row r="56600" spans="36:311" x14ac:dyDescent="0.2">
      <c r="AJ56600" s="23"/>
      <c r="HH56600"/>
      <c r="IW56600" s="36"/>
      <c r="JI56600"/>
      <c r="JJ56600"/>
      <c r="KX56600" s="23"/>
      <c r="KY56600" s="23"/>
    </row>
    <row r="56601" spans="36:311" x14ac:dyDescent="0.2">
      <c r="AJ56601" s="23"/>
      <c r="HH56601"/>
      <c r="IW56601" s="36"/>
      <c r="JI56601"/>
      <c r="JJ56601"/>
      <c r="KX56601" s="23"/>
      <c r="KY56601" s="23"/>
    </row>
    <row r="56602" spans="36:311" x14ac:dyDescent="0.2">
      <c r="AJ56602" s="23"/>
      <c r="HH56602"/>
      <c r="IW56602" s="36"/>
      <c r="JI56602"/>
      <c r="JJ56602"/>
      <c r="KX56602" s="23"/>
      <c r="KY56602" s="23"/>
    </row>
    <row r="56603" spans="36:311" x14ac:dyDescent="0.2">
      <c r="AJ56603" s="23"/>
      <c r="HH56603"/>
      <c r="IW56603" s="36"/>
      <c r="JI56603"/>
      <c r="JJ56603"/>
      <c r="KX56603" s="23"/>
      <c r="KY56603" s="23"/>
    </row>
    <row r="56604" spans="36:311" x14ac:dyDescent="0.2">
      <c r="AJ56604" s="23"/>
      <c r="HH56604"/>
      <c r="IW56604" s="36"/>
      <c r="JI56604"/>
      <c r="JJ56604"/>
      <c r="KX56604" s="23"/>
      <c r="KY56604" s="23"/>
    </row>
    <row r="56605" spans="36:311" x14ac:dyDescent="0.2">
      <c r="AJ56605" s="23"/>
      <c r="HH56605"/>
      <c r="IW56605" s="36"/>
      <c r="JI56605"/>
      <c r="JJ56605"/>
      <c r="KX56605" s="23"/>
      <c r="KY56605" s="23"/>
    </row>
    <row r="56606" spans="36:311" x14ac:dyDescent="0.2">
      <c r="AJ56606" s="23"/>
      <c r="HH56606"/>
      <c r="IW56606" s="36"/>
      <c r="JI56606"/>
      <c r="JJ56606"/>
      <c r="KX56606" s="23"/>
      <c r="KY56606" s="23"/>
    </row>
    <row r="56607" spans="36:311" x14ac:dyDescent="0.2">
      <c r="AJ56607" s="23"/>
      <c r="HH56607"/>
      <c r="IW56607" s="36"/>
      <c r="JI56607"/>
      <c r="JJ56607"/>
      <c r="KX56607" s="23"/>
      <c r="KY56607" s="23"/>
    </row>
    <row r="56608" spans="36:311" x14ac:dyDescent="0.2">
      <c r="AJ56608" s="23"/>
      <c r="HH56608"/>
      <c r="IW56608" s="36"/>
      <c r="JI56608"/>
      <c r="JJ56608"/>
      <c r="KX56608" s="23"/>
      <c r="KY56608" s="23"/>
    </row>
    <row r="56609" spans="36:311" x14ac:dyDescent="0.2">
      <c r="AJ56609" s="23"/>
      <c r="HH56609"/>
      <c r="IW56609" s="36"/>
      <c r="JI56609"/>
      <c r="JJ56609"/>
      <c r="KX56609" s="23"/>
      <c r="KY56609" s="23"/>
    </row>
    <row r="56610" spans="36:311" x14ac:dyDescent="0.2">
      <c r="AJ56610" s="23"/>
      <c r="HH56610"/>
      <c r="IW56610" s="36"/>
      <c r="JI56610"/>
      <c r="JJ56610"/>
      <c r="KX56610" s="23"/>
      <c r="KY56610" s="23"/>
    </row>
    <row r="56611" spans="36:311" x14ac:dyDescent="0.2">
      <c r="AJ56611" s="23"/>
      <c r="HH56611"/>
      <c r="IW56611" s="36"/>
      <c r="JI56611"/>
      <c r="JJ56611"/>
      <c r="KX56611" s="23"/>
      <c r="KY56611" s="23"/>
    </row>
    <row r="56612" spans="36:311" x14ac:dyDescent="0.2">
      <c r="AJ56612" s="23"/>
      <c r="HH56612"/>
      <c r="IW56612" s="36"/>
      <c r="JI56612"/>
      <c r="JJ56612"/>
      <c r="KX56612" s="23"/>
      <c r="KY56612" s="23"/>
    </row>
    <row r="56613" spans="36:311" x14ac:dyDescent="0.2">
      <c r="AJ56613" s="23"/>
      <c r="HH56613"/>
      <c r="IW56613" s="36"/>
      <c r="JI56613"/>
      <c r="JJ56613"/>
      <c r="KX56613" s="23"/>
      <c r="KY56613" s="23"/>
    </row>
    <row r="56614" spans="36:311" x14ac:dyDescent="0.2">
      <c r="AJ56614" s="23"/>
      <c r="HH56614"/>
      <c r="IW56614" s="36"/>
      <c r="JI56614"/>
      <c r="JJ56614"/>
      <c r="KX56614" s="23"/>
      <c r="KY56614" s="23"/>
    </row>
    <row r="56615" spans="36:311" x14ac:dyDescent="0.2">
      <c r="AJ56615" s="23"/>
      <c r="HH56615"/>
      <c r="IW56615" s="36"/>
      <c r="JI56615"/>
      <c r="JJ56615"/>
      <c r="KX56615" s="23"/>
      <c r="KY56615" s="23"/>
    </row>
    <row r="56616" spans="36:311" x14ac:dyDescent="0.2">
      <c r="AJ56616" s="23"/>
      <c r="HH56616"/>
      <c r="IW56616" s="36"/>
      <c r="JI56616"/>
      <c r="JJ56616"/>
      <c r="KX56616" s="23"/>
      <c r="KY56616" s="23"/>
    </row>
    <row r="56617" spans="36:311" x14ac:dyDescent="0.2">
      <c r="AJ56617" s="23"/>
      <c r="HH56617"/>
      <c r="IW56617" s="36"/>
      <c r="JI56617"/>
      <c r="JJ56617"/>
      <c r="KX56617" s="23"/>
      <c r="KY56617" s="23"/>
    </row>
    <row r="56618" spans="36:311" x14ac:dyDescent="0.2">
      <c r="AJ56618" s="23"/>
      <c r="HH56618"/>
      <c r="IW56618" s="36"/>
      <c r="JI56618"/>
      <c r="JJ56618"/>
      <c r="KX56618" s="23"/>
      <c r="KY56618" s="23"/>
    </row>
    <row r="56619" spans="36:311" x14ac:dyDescent="0.2">
      <c r="AJ56619" s="23"/>
      <c r="HH56619"/>
      <c r="IW56619" s="36"/>
      <c r="JI56619"/>
      <c r="JJ56619"/>
      <c r="KX56619" s="23"/>
      <c r="KY56619" s="23"/>
    </row>
    <row r="56620" spans="36:311" x14ac:dyDescent="0.2">
      <c r="AJ56620" s="23"/>
      <c r="HH56620"/>
      <c r="IW56620" s="36"/>
      <c r="JI56620"/>
      <c r="JJ56620"/>
      <c r="KX56620" s="23"/>
      <c r="KY56620" s="23"/>
    </row>
    <row r="56621" spans="36:311" x14ac:dyDescent="0.2">
      <c r="AJ56621" s="23"/>
      <c r="HH56621"/>
      <c r="IW56621" s="36"/>
      <c r="JI56621"/>
      <c r="JJ56621"/>
      <c r="KX56621" s="23"/>
      <c r="KY56621" s="23"/>
    </row>
    <row r="56622" spans="36:311" x14ac:dyDescent="0.2">
      <c r="AJ56622" s="23"/>
      <c r="HH56622"/>
      <c r="IW56622" s="36"/>
      <c r="JI56622"/>
      <c r="JJ56622"/>
      <c r="KX56622" s="23"/>
      <c r="KY56622" s="23"/>
    </row>
    <row r="56623" spans="36:311" x14ac:dyDescent="0.2">
      <c r="AJ56623" s="23"/>
      <c r="HH56623"/>
      <c r="IW56623" s="36"/>
      <c r="JI56623"/>
      <c r="JJ56623"/>
      <c r="KX56623" s="23"/>
      <c r="KY56623" s="23"/>
    </row>
    <row r="56624" spans="36:311" x14ac:dyDescent="0.2">
      <c r="AJ56624" s="23"/>
      <c r="HH56624"/>
      <c r="IW56624" s="36"/>
      <c r="JI56624"/>
      <c r="JJ56624"/>
      <c r="KX56624" s="23"/>
      <c r="KY56624" s="23"/>
    </row>
    <row r="56625" spans="36:311" x14ac:dyDescent="0.2">
      <c r="AJ56625" s="23"/>
      <c r="HH56625"/>
      <c r="IW56625" s="36"/>
      <c r="JI56625"/>
      <c r="JJ56625"/>
      <c r="KX56625" s="23"/>
      <c r="KY56625" s="23"/>
    </row>
    <row r="56626" spans="36:311" x14ac:dyDescent="0.2">
      <c r="AJ56626" s="23"/>
      <c r="HH56626"/>
      <c r="IW56626" s="36"/>
      <c r="JI56626"/>
      <c r="JJ56626"/>
      <c r="KX56626" s="23"/>
      <c r="KY56626" s="23"/>
    </row>
    <row r="56627" spans="36:311" x14ac:dyDescent="0.2">
      <c r="AJ56627" s="23"/>
      <c r="HH56627"/>
      <c r="IW56627" s="36"/>
      <c r="JI56627"/>
      <c r="JJ56627"/>
      <c r="KX56627" s="23"/>
      <c r="KY56627" s="23"/>
    </row>
    <row r="56628" spans="36:311" x14ac:dyDescent="0.2">
      <c r="AJ56628" s="23"/>
      <c r="HH56628"/>
      <c r="IW56628" s="36"/>
      <c r="JI56628"/>
      <c r="JJ56628"/>
      <c r="KX56628" s="23"/>
      <c r="KY56628" s="23"/>
    </row>
    <row r="56629" spans="36:311" x14ac:dyDescent="0.2">
      <c r="AJ56629" s="23"/>
      <c r="HH56629"/>
      <c r="IW56629" s="36"/>
      <c r="JI56629"/>
      <c r="JJ56629"/>
      <c r="KX56629" s="23"/>
      <c r="KY56629" s="23"/>
    </row>
    <row r="56630" spans="36:311" x14ac:dyDescent="0.2">
      <c r="AJ56630" s="23"/>
      <c r="HH56630"/>
      <c r="IW56630" s="36"/>
      <c r="JI56630"/>
      <c r="JJ56630"/>
      <c r="KX56630" s="23"/>
      <c r="KY56630" s="23"/>
    </row>
    <row r="56631" spans="36:311" x14ac:dyDescent="0.2">
      <c r="AJ56631" s="23"/>
      <c r="HH56631"/>
      <c r="IW56631" s="36"/>
      <c r="JI56631"/>
      <c r="JJ56631"/>
      <c r="KX56631" s="23"/>
      <c r="KY56631" s="23"/>
    </row>
    <row r="56632" spans="36:311" x14ac:dyDescent="0.2">
      <c r="AJ56632" s="23"/>
      <c r="HH56632"/>
      <c r="IW56632" s="36"/>
      <c r="JI56632"/>
      <c r="JJ56632"/>
      <c r="KX56632" s="23"/>
      <c r="KY56632" s="23"/>
    </row>
    <row r="56633" spans="36:311" x14ac:dyDescent="0.2">
      <c r="AJ56633" s="23"/>
      <c r="HH56633"/>
      <c r="IW56633" s="36"/>
      <c r="JI56633"/>
      <c r="JJ56633"/>
      <c r="KX56633" s="23"/>
      <c r="KY56633" s="23"/>
    </row>
    <row r="56634" spans="36:311" x14ac:dyDescent="0.2">
      <c r="AJ56634" s="23"/>
      <c r="HH56634"/>
      <c r="IW56634" s="36"/>
      <c r="JI56634"/>
      <c r="JJ56634"/>
      <c r="KX56634" s="23"/>
      <c r="KY56634" s="23"/>
    </row>
    <row r="56635" spans="36:311" x14ac:dyDescent="0.2">
      <c r="AJ56635" s="23"/>
      <c r="HH56635"/>
      <c r="IW56635" s="36"/>
      <c r="JI56635"/>
      <c r="JJ56635"/>
      <c r="KX56635" s="23"/>
      <c r="KY56635" s="23"/>
    </row>
    <row r="56636" spans="36:311" x14ac:dyDescent="0.2">
      <c r="AJ56636" s="23"/>
      <c r="HH56636"/>
      <c r="IW56636" s="36"/>
      <c r="JI56636"/>
      <c r="JJ56636"/>
      <c r="KX56636" s="23"/>
      <c r="KY56636" s="23"/>
    </row>
    <row r="56637" spans="36:311" x14ac:dyDescent="0.2">
      <c r="AJ56637" s="23"/>
      <c r="HH56637"/>
      <c r="IW56637" s="36"/>
      <c r="JI56637"/>
      <c r="JJ56637"/>
      <c r="KX56637" s="23"/>
      <c r="KY56637" s="23"/>
    </row>
    <row r="56638" spans="36:311" x14ac:dyDescent="0.2">
      <c r="AJ56638" s="23"/>
      <c r="HH56638"/>
      <c r="IW56638" s="36"/>
      <c r="JI56638"/>
      <c r="JJ56638"/>
      <c r="KX56638" s="23"/>
      <c r="KY56638" s="23"/>
    </row>
    <row r="56639" spans="36:311" x14ac:dyDescent="0.2">
      <c r="AJ56639" s="23"/>
      <c r="HH56639"/>
      <c r="IW56639" s="36"/>
      <c r="JI56639"/>
      <c r="JJ56639"/>
      <c r="KX56639" s="23"/>
      <c r="KY56639" s="23"/>
    </row>
    <row r="56640" spans="36:311" x14ac:dyDescent="0.2">
      <c r="AJ56640" s="23"/>
      <c r="HH56640"/>
      <c r="IW56640" s="36"/>
      <c r="JI56640"/>
      <c r="JJ56640"/>
      <c r="KX56640" s="23"/>
      <c r="KY56640" s="23"/>
    </row>
    <row r="56641" spans="36:311" x14ac:dyDescent="0.2">
      <c r="AJ56641" s="23"/>
      <c r="HH56641"/>
      <c r="IW56641" s="36"/>
      <c r="JI56641"/>
      <c r="JJ56641"/>
      <c r="KX56641" s="23"/>
      <c r="KY56641" s="23"/>
    </row>
    <row r="56642" spans="36:311" x14ac:dyDescent="0.2">
      <c r="AJ56642" s="23"/>
      <c r="HH56642"/>
      <c r="IW56642" s="36"/>
      <c r="JI56642"/>
      <c r="JJ56642"/>
      <c r="KX56642" s="23"/>
      <c r="KY56642" s="23"/>
    </row>
    <row r="56643" spans="36:311" x14ac:dyDescent="0.2">
      <c r="AJ56643" s="23"/>
      <c r="HH56643"/>
      <c r="IW56643" s="36"/>
      <c r="JI56643"/>
      <c r="JJ56643"/>
      <c r="KX56643" s="23"/>
      <c r="KY56643" s="23"/>
    </row>
    <row r="56644" spans="36:311" x14ac:dyDescent="0.2">
      <c r="AJ56644" s="23"/>
      <c r="HH56644"/>
      <c r="IW56644" s="36"/>
      <c r="JI56644"/>
      <c r="JJ56644"/>
      <c r="KX56644" s="23"/>
      <c r="KY56644" s="23"/>
    </row>
    <row r="56645" spans="36:311" x14ac:dyDescent="0.2">
      <c r="AJ56645" s="23"/>
      <c r="HH56645"/>
      <c r="IW56645" s="36"/>
      <c r="JI56645"/>
      <c r="JJ56645"/>
      <c r="KX56645" s="23"/>
      <c r="KY56645" s="23"/>
    </row>
    <row r="56646" spans="36:311" x14ac:dyDescent="0.2">
      <c r="AJ56646" s="23"/>
      <c r="HH56646"/>
      <c r="IW56646" s="36"/>
      <c r="JI56646"/>
      <c r="JJ56646"/>
      <c r="KX56646" s="23"/>
      <c r="KY56646" s="23"/>
    </row>
    <row r="56647" spans="36:311" x14ac:dyDescent="0.2">
      <c r="AJ56647" s="23"/>
      <c r="HH56647"/>
      <c r="IW56647" s="36"/>
      <c r="JI56647"/>
      <c r="JJ56647"/>
      <c r="KX56647" s="23"/>
      <c r="KY56647" s="23"/>
    </row>
    <row r="56648" spans="36:311" x14ac:dyDescent="0.2">
      <c r="AJ56648" s="23"/>
      <c r="HH56648"/>
      <c r="IW56648" s="36"/>
      <c r="JI56648"/>
      <c r="JJ56648"/>
      <c r="KX56648" s="23"/>
      <c r="KY56648" s="23"/>
    </row>
    <row r="56649" spans="36:311" x14ac:dyDescent="0.2">
      <c r="AJ56649" s="23"/>
      <c r="HH56649"/>
      <c r="IW56649" s="36"/>
      <c r="JI56649"/>
      <c r="JJ56649"/>
      <c r="KX56649" s="23"/>
      <c r="KY56649" s="23"/>
    </row>
    <row r="56650" spans="36:311" x14ac:dyDescent="0.2">
      <c r="AJ56650" s="23"/>
      <c r="HH56650"/>
      <c r="IW56650" s="36"/>
      <c r="JI56650"/>
      <c r="JJ56650"/>
      <c r="KX56650" s="23"/>
      <c r="KY56650" s="23"/>
    </row>
    <row r="56651" spans="36:311" x14ac:dyDescent="0.2">
      <c r="AJ56651" s="23"/>
      <c r="HH56651"/>
      <c r="IW56651" s="36"/>
      <c r="JI56651"/>
      <c r="JJ56651"/>
      <c r="KX56651" s="23"/>
      <c r="KY56651" s="23"/>
    </row>
    <row r="56652" spans="36:311" x14ac:dyDescent="0.2">
      <c r="AJ56652" s="23"/>
      <c r="HH56652"/>
      <c r="IW56652" s="36"/>
      <c r="JI56652"/>
      <c r="JJ56652"/>
      <c r="KX56652" s="23"/>
      <c r="KY56652" s="23"/>
    </row>
    <row r="56653" spans="36:311" x14ac:dyDescent="0.2">
      <c r="AJ56653" s="23"/>
      <c r="HH56653"/>
      <c r="IW56653" s="36"/>
      <c r="JI56653"/>
      <c r="JJ56653"/>
      <c r="KX56653" s="23"/>
      <c r="KY56653" s="23"/>
    </row>
    <row r="56654" spans="36:311" x14ac:dyDescent="0.2">
      <c r="AJ56654" s="23"/>
      <c r="HH56654"/>
      <c r="IW56654" s="36"/>
      <c r="JI56654"/>
      <c r="JJ56654"/>
      <c r="KX56654" s="23"/>
      <c r="KY56654" s="23"/>
    </row>
    <row r="56655" spans="36:311" x14ac:dyDescent="0.2">
      <c r="AJ56655" s="23"/>
      <c r="HH56655"/>
      <c r="IW56655" s="36"/>
      <c r="JI56655"/>
      <c r="JJ56655"/>
      <c r="KX56655" s="23"/>
      <c r="KY56655" s="23"/>
    </row>
    <row r="56656" spans="36:311" x14ac:dyDescent="0.2">
      <c r="AJ56656" s="23"/>
      <c r="HH56656"/>
      <c r="IW56656" s="36"/>
      <c r="JI56656"/>
      <c r="JJ56656"/>
      <c r="KX56656" s="23"/>
      <c r="KY56656" s="23"/>
    </row>
    <row r="56657" spans="36:311" x14ac:dyDescent="0.2">
      <c r="AJ56657" s="23"/>
      <c r="HH56657"/>
      <c r="IW56657" s="36"/>
      <c r="JI56657"/>
      <c r="JJ56657"/>
      <c r="KX56657" s="23"/>
      <c r="KY56657" s="23"/>
    </row>
    <row r="56658" spans="36:311" x14ac:dyDescent="0.2">
      <c r="AJ56658" s="23"/>
      <c r="HH56658"/>
      <c r="IW56658" s="36"/>
      <c r="JI56658"/>
      <c r="JJ56658"/>
      <c r="KX56658" s="23"/>
      <c r="KY56658" s="23"/>
    </row>
    <row r="56659" spans="36:311" x14ac:dyDescent="0.2">
      <c r="AJ56659" s="23"/>
      <c r="HH56659"/>
      <c r="IW56659" s="36"/>
      <c r="JI56659"/>
      <c r="JJ56659"/>
      <c r="KX56659" s="23"/>
      <c r="KY56659" s="23"/>
    </row>
    <row r="56660" spans="36:311" x14ac:dyDescent="0.2">
      <c r="AJ56660" s="23"/>
      <c r="HH56660"/>
      <c r="IW56660" s="36"/>
      <c r="JI56660"/>
      <c r="JJ56660"/>
      <c r="KX56660" s="23"/>
      <c r="KY56660" s="23"/>
    </row>
    <row r="56661" spans="36:311" x14ac:dyDescent="0.2">
      <c r="AJ56661" s="23"/>
      <c r="HH56661"/>
      <c r="IW56661" s="36"/>
      <c r="JI56661"/>
      <c r="JJ56661"/>
      <c r="KX56661" s="23"/>
      <c r="KY56661" s="23"/>
    </row>
    <row r="56662" spans="36:311" x14ac:dyDescent="0.2">
      <c r="AJ56662" s="23"/>
      <c r="HH56662"/>
      <c r="IW56662" s="36"/>
      <c r="JI56662"/>
      <c r="JJ56662"/>
      <c r="KX56662" s="23"/>
      <c r="KY56662" s="23"/>
    </row>
    <row r="56663" spans="36:311" x14ac:dyDescent="0.2">
      <c r="AJ56663" s="23"/>
      <c r="HH56663"/>
      <c r="IW56663" s="36"/>
      <c r="JI56663"/>
      <c r="JJ56663"/>
      <c r="KX56663" s="23"/>
      <c r="KY56663" s="23"/>
    </row>
    <row r="56664" spans="36:311" x14ac:dyDescent="0.2">
      <c r="AJ56664" s="23"/>
      <c r="HH56664"/>
      <c r="IW56664" s="36"/>
      <c r="JI56664"/>
      <c r="JJ56664"/>
      <c r="KX56664" s="23"/>
      <c r="KY56664" s="23"/>
    </row>
    <row r="56665" spans="36:311" x14ac:dyDescent="0.2">
      <c r="AJ56665" s="23"/>
      <c r="HH56665"/>
      <c r="IW56665" s="36"/>
      <c r="JI56665"/>
      <c r="JJ56665"/>
      <c r="KX56665" s="23"/>
      <c r="KY56665" s="23"/>
    </row>
    <row r="56666" spans="36:311" x14ac:dyDescent="0.2">
      <c r="AJ56666" s="23"/>
      <c r="HH56666"/>
      <c r="IW56666" s="36"/>
      <c r="JI56666"/>
      <c r="JJ56666"/>
      <c r="KX56666" s="23"/>
      <c r="KY56666" s="23"/>
    </row>
    <row r="56667" spans="36:311" x14ac:dyDescent="0.2">
      <c r="AJ56667" s="23"/>
      <c r="HH56667"/>
      <c r="IW56667" s="36"/>
      <c r="JI56667"/>
      <c r="JJ56667"/>
      <c r="KX56667" s="23"/>
      <c r="KY56667" s="23"/>
    </row>
    <row r="56668" spans="36:311" x14ac:dyDescent="0.2">
      <c r="AJ56668" s="23"/>
      <c r="HH56668"/>
      <c r="IW56668" s="36"/>
      <c r="JI56668"/>
      <c r="JJ56668"/>
      <c r="KX56668" s="23"/>
      <c r="KY56668" s="23"/>
    </row>
    <row r="56669" spans="36:311" x14ac:dyDescent="0.2">
      <c r="AJ56669" s="23"/>
      <c r="HH56669"/>
      <c r="IW56669" s="36"/>
      <c r="JI56669"/>
      <c r="JJ56669"/>
      <c r="KX56669" s="23"/>
      <c r="KY56669" s="23"/>
    </row>
    <row r="56670" spans="36:311" x14ac:dyDescent="0.2">
      <c r="AJ56670" s="23"/>
      <c r="HH56670"/>
      <c r="IW56670" s="36"/>
      <c r="JI56670"/>
      <c r="JJ56670"/>
      <c r="KX56670" s="23"/>
      <c r="KY56670" s="23"/>
    </row>
    <row r="56671" spans="36:311" x14ac:dyDescent="0.2">
      <c r="AJ56671" s="23"/>
      <c r="HH56671"/>
      <c r="IW56671" s="36"/>
      <c r="JI56671"/>
      <c r="JJ56671"/>
      <c r="KX56671" s="23"/>
      <c r="KY56671" s="23"/>
    </row>
    <row r="56672" spans="36:311" x14ac:dyDescent="0.2">
      <c r="AJ56672" s="23"/>
      <c r="HH56672"/>
      <c r="IW56672" s="36"/>
      <c r="JI56672"/>
      <c r="JJ56672"/>
      <c r="KX56672" s="23"/>
      <c r="KY56672" s="23"/>
    </row>
    <row r="56673" spans="36:311" x14ac:dyDescent="0.2">
      <c r="AJ56673" s="23"/>
      <c r="HH56673"/>
      <c r="IW56673" s="36"/>
      <c r="JI56673"/>
      <c r="JJ56673"/>
      <c r="KX56673" s="23"/>
      <c r="KY56673" s="23"/>
    </row>
    <row r="56674" spans="36:311" x14ac:dyDescent="0.2">
      <c r="AJ56674" s="23"/>
      <c r="HH56674"/>
      <c r="IW56674" s="36"/>
      <c r="JI56674"/>
      <c r="JJ56674"/>
      <c r="KX56674" s="23"/>
      <c r="KY56674" s="23"/>
    </row>
    <row r="56675" spans="36:311" x14ac:dyDescent="0.2">
      <c r="AJ56675" s="23"/>
      <c r="HH56675"/>
      <c r="IW56675" s="36"/>
      <c r="JI56675"/>
      <c r="JJ56675"/>
      <c r="KX56675" s="23"/>
      <c r="KY56675" s="23"/>
    </row>
    <row r="56676" spans="36:311" x14ac:dyDescent="0.2">
      <c r="AJ56676" s="23"/>
      <c r="HH56676"/>
      <c r="IW56676" s="36"/>
      <c r="JI56676"/>
      <c r="JJ56676"/>
      <c r="KX56676" s="23"/>
      <c r="KY56676" s="23"/>
    </row>
    <row r="56677" spans="36:311" x14ac:dyDescent="0.2">
      <c r="AJ56677" s="23"/>
      <c r="HH56677"/>
      <c r="IW56677" s="36"/>
      <c r="JI56677"/>
      <c r="JJ56677"/>
      <c r="KX56677" s="23"/>
      <c r="KY56677" s="23"/>
    </row>
    <row r="56678" spans="36:311" x14ac:dyDescent="0.2">
      <c r="AJ56678" s="23"/>
      <c r="HH56678"/>
      <c r="IW56678" s="36"/>
      <c r="JI56678"/>
      <c r="JJ56678"/>
      <c r="KX56678" s="23"/>
      <c r="KY56678" s="23"/>
    </row>
    <row r="56679" spans="36:311" x14ac:dyDescent="0.2">
      <c r="AJ56679" s="23"/>
      <c r="HH56679"/>
      <c r="IW56679" s="36"/>
      <c r="JI56679"/>
      <c r="JJ56679"/>
      <c r="KX56679" s="23"/>
      <c r="KY56679" s="23"/>
    </row>
    <row r="56680" spans="36:311" x14ac:dyDescent="0.2">
      <c r="AJ56680" s="23"/>
      <c r="HH56680"/>
      <c r="IW56680" s="36"/>
      <c r="JI56680"/>
      <c r="JJ56680"/>
      <c r="KX56680" s="23"/>
      <c r="KY56680" s="23"/>
    </row>
    <row r="56681" spans="36:311" x14ac:dyDescent="0.2">
      <c r="AJ56681" s="23"/>
      <c r="HH56681"/>
      <c r="IW56681" s="36"/>
      <c r="JI56681"/>
      <c r="JJ56681"/>
      <c r="KX56681" s="23"/>
      <c r="KY56681" s="23"/>
    </row>
    <row r="56682" spans="36:311" x14ac:dyDescent="0.2">
      <c r="AJ56682" s="23"/>
      <c r="HH56682"/>
      <c r="IW56682" s="36"/>
      <c r="JI56682"/>
      <c r="JJ56682"/>
      <c r="KX56682" s="23"/>
      <c r="KY56682" s="23"/>
    </row>
    <row r="56683" spans="36:311" x14ac:dyDescent="0.2">
      <c r="AJ56683" s="23"/>
      <c r="HH56683"/>
      <c r="IW56683" s="36"/>
      <c r="JI56683"/>
      <c r="JJ56683"/>
      <c r="KX56683" s="23"/>
      <c r="KY56683" s="23"/>
    </row>
    <row r="56684" spans="36:311" x14ac:dyDescent="0.2">
      <c r="AJ56684" s="23"/>
      <c r="HH56684"/>
      <c r="IW56684" s="36"/>
      <c r="JI56684"/>
      <c r="JJ56684"/>
      <c r="KX56684" s="23"/>
      <c r="KY56684" s="23"/>
    </row>
    <row r="56685" spans="36:311" x14ac:dyDescent="0.2">
      <c r="AJ56685" s="23"/>
      <c r="HH56685"/>
      <c r="IW56685" s="36"/>
      <c r="JI56685"/>
      <c r="JJ56685"/>
      <c r="KX56685" s="23"/>
      <c r="KY56685" s="23"/>
    </row>
    <row r="56686" spans="36:311" x14ac:dyDescent="0.2">
      <c r="AJ56686" s="23"/>
      <c r="HH56686"/>
      <c r="IW56686" s="36"/>
      <c r="JI56686"/>
      <c r="JJ56686"/>
      <c r="KX56686" s="23"/>
      <c r="KY56686" s="23"/>
    </row>
    <row r="56687" spans="36:311" x14ac:dyDescent="0.2">
      <c r="AJ56687" s="23"/>
      <c r="HH56687"/>
      <c r="IW56687" s="36"/>
      <c r="JI56687"/>
      <c r="JJ56687"/>
      <c r="KX56687" s="23"/>
      <c r="KY56687" s="23"/>
    </row>
    <row r="56688" spans="36:311" x14ac:dyDescent="0.2">
      <c r="AJ56688" s="23"/>
      <c r="HH56688"/>
      <c r="IW56688" s="36"/>
      <c r="JI56688"/>
      <c r="JJ56688"/>
      <c r="KX56688" s="23"/>
      <c r="KY56688" s="23"/>
    </row>
    <row r="56689" spans="36:311" x14ac:dyDescent="0.2">
      <c r="AJ56689" s="23"/>
      <c r="HH56689"/>
      <c r="IW56689" s="36"/>
      <c r="JI56689"/>
      <c r="JJ56689"/>
      <c r="KX56689" s="23"/>
      <c r="KY56689" s="23"/>
    </row>
    <row r="56690" spans="36:311" x14ac:dyDescent="0.2">
      <c r="AJ56690" s="23"/>
      <c r="HH56690"/>
      <c r="IW56690" s="36"/>
      <c r="JI56690"/>
      <c r="JJ56690"/>
      <c r="KX56690" s="23"/>
      <c r="KY56690" s="23"/>
    </row>
    <row r="56691" spans="36:311" x14ac:dyDescent="0.2">
      <c r="AJ56691" s="23"/>
      <c r="HH56691"/>
      <c r="IW56691" s="36"/>
      <c r="JI56691"/>
      <c r="JJ56691"/>
      <c r="KX56691" s="23"/>
      <c r="KY56691" s="23"/>
    </row>
    <row r="56692" spans="36:311" x14ac:dyDescent="0.2">
      <c r="AJ56692" s="23"/>
      <c r="HH56692"/>
      <c r="IW56692" s="36"/>
      <c r="JI56692"/>
      <c r="JJ56692"/>
      <c r="KX56692" s="23"/>
      <c r="KY56692" s="23"/>
    </row>
    <row r="56693" spans="36:311" x14ac:dyDescent="0.2">
      <c r="AJ56693" s="23"/>
      <c r="HH56693"/>
      <c r="IW56693" s="36"/>
      <c r="JI56693"/>
      <c r="JJ56693"/>
      <c r="KX56693" s="23"/>
      <c r="KY56693" s="23"/>
    </row>
    <row r="56694" spans="36:311" x14ac:dyDescent="0.2">
      <c r="AJ56694" s="23"/>
      <c r="HH56694"/>
      <c r="IW56694" s="36"/>
      <c r="JI56694"/>
      <c r="JJ56694"/>
      <c r="KX56694" s="23"/>
      <c r="KY56694" s="23"/>
    </row>
    <row r="56695" spans="36:311" x14ac:dyDescent="0.2">
      <c r="AJ56695" s="23"/>
      <c r="HH56695"/>
      <c r="IW56695" s="36"/>
      <c r="JI56695"/>
      <c r="JJ56695"/>
      <c r="KX56695" s="23"/>
      <c r="KY56695" s="23"/>
    </row>
    <row r="56696" spans="36:311" x14ac:dyDescent="0.2">
      <c r="AJ56696" s="23"/>
      <c r="HH56696"/>
      <c r="IW56696" s="36"/>
      <c r="JI56696"/>
      <c r="JJ56696"/>
      <c r="KX56696" s="23"/>
      <c r="KY56696" s="23"/>
    </row>
    <row r="56697" spans="36:311" x14ac:dyDescent="0.2">
      <c r="AJ56697" s="23"/>
      <c r="HH56697"/>
      <c r="IW56697" s="36"/>
      <c r="JI56697"/>
      <c r="JJ56697"/>
      <c r="KX56697" s="23"/>
      <c r="KY56697" s="23"/>
    </row>
    <row r="56698" spans="36:311" x14ac:dyDescent="0.2">
      <c r="AJ56698" s="23"/>
      <c r="HH56698"/>
      <c r="IW56698" s="36"/>
      <c r="JI56698"/>
      <c r="JJ56698"/>
      <c r="KX56698" s="23"/>
      <c r="KY56698" s="23"/>
    </row>
    <row r="56699" spans="36:311" x14ac:dyDescent="0.2">
      <c r="AJ56699" s="23"/>
      <c r="HH56699"/>
      <c r="IW56699" s="36"/>
      <c r="JI56699"/>
      <c r="JJ56699"/>
      <c r="KX56699" s="23"/>
      <c r="KY56699" s="23"/>
    </row>
    <row r="56700" spans="36:311" x14ac:dyDescent="0.2">
      <c r="AJ56700" s="23"/>
      <c r="HH56700"/>
      <c r="IW56700" s="36"/>
      <c r="JI56700"/>
      <c r="JJ56700"/>
      <c r="KX56700" s="23"/>
      <c r="KY56700" s="23"/>
    </row>
    <row r="56701" spans="36:311" x14ac:dyDescent="0.2">
      <c r="AJ56701" s="23"/>
      <c r="HH56701"/>
      <c r="IW56701" s="36"/>
      <c r="JI56701"/>
      <c r="JJ56701"/>
      <c r="KX56701" s="23"/>
      <c r="KY56701" s="23"/>
    </row>
    <row r="56702" spans="36:311" x14ac:dyDescent="0.2">
      <c r="AJ56702" s="23"/>
      <c r="HH56702"/>
      <c r="IW56702" s="36"/>
      <c r="JI56702"/>
      <c r="JJ56702"/>
      <c r="KX56702" s="23"/>
      <c r="KY56702" s="23"/>
    </row>
    <row r="56703" spans="36:311" x14ac:dyDescent="0.2">
      <c r="AJ56703" s="23"/>
      <c r="HH56703"/>
      <c r="IW56703" s="36"/>
      <c r="JI56703"/>
      <c r="JJ56703"/>
      <c r="KX56703" s="23"/>
      <c r="KY56703" s="23"/>
    </row>
    <row r="56704" spans="36:311" x14ac:dyDescent="0.2">
      <c r="AJ56704" s="23"/>
      <c r="HH56704"/>
      <c r="IW56704" s="36"/>
      <c r="JI56704"/>
      <c r="JJ56704"/>
      <c r="KX56704" s="23"/>
      <c r="KY56704" s="23"/>
    </row>
    <row r="56705" spans="36:311" x14ac:dyDescent="0.2">
      <c r="AJ56705" s="23"/>
      <c r="HH56705"/>
      <c r="IW56705" s="36"/>
      <c r="JI56705"/>
      <c r="JJ56705"/>
      <c r="KX56705" s="23"/>
      <c r="KY56705" s="23"/>
    </row>
    <row r="56706" spans="36:311" x14ac:dyDescent="0.2">
      <c r="AJ56706" s="23"/>
      <c r="HH56706"/>
      <c r="IW56706" s="36"/>
      <c r="JI56706"/>
      <c r="JJ56706"/>
      <c r="KX56706" s="23"/>
      <c r="KY56706" s="23"/>
    </row>
    <row r="56707" spans="36:311" x14ac:dyDescent="0.2">
      <c r="AJ56707" s="23"/>
      <c r="HH56707"/>
      <c r="IW56707" s="36"/>
      <c r="JI56707"/>
      <c r="JJ56707"/>
      <c r="KX56707" s="23"/>
      <c r="KY56707" s="23"/>
    </row>
    <row r="56708" spans="36:311" x14ac:dyDescent="0.2">
      <c r="AJ56708" s="23"/>
      <c r="HH56708"/>
      <c r="IW56708" s="36"/>
      <c r="JI56708"/>
      <c r="JJ56708"/>
      <c r="KX56708" s="23"/>
      <c r="KY56708" s="23"/>
    </row>
    <row r="56709" spans="36:311" x14ac:dyDescent="0.2">
      <c r="AJ56709" s="23"/>
      <c r="HH56709"/>
      <c r="IW56709" s="36"/>
      <c r="JI56709"/>
      <c r="JJ56709"/>
      <c r="KX56709" s="23"/>
      <c r="KY56709" s="23"/>
    </row>
    <row r="56710" spans="36:311" x14ac:dyDescent="0.2">
      <c r="AJ56710" s="23"/>
      <c r="HH56710"/>
      <c r="IW56710" s="36"/>
      <c r="JI56710"/>
      <c r="JJ56710"/>
      <c r="KX56710" s="23"/>
      <c r="KY56710" s="23"/>
    </row>
    <row r="56711" spans="36:311" x14ac:dyDescent="0.2">
      <c r="AJ56711" s="23"/>
      <c r="HH56711"/>
      <c r="IW56711" s="36"/>
      <c r="JI56711"/>
      <c r="JJ56711"/>
      <c r="KX56711" s="23"/>
      <c r="KY56711" s="23"/>
    </row>
    <row r="56712" spans="36:311" x14ac:dyDescent="0.2">
      <c r="AJ56712" s="23"/>
      <c r="HH56712"/>
      <c r="IW56712" s="36"/>
      <c r="JI56712"/>
      <c r="JJ56712"/>
      <c r="KX56712" s="23"/>
      <c r="KY56712" s="23"/>
    </row>
    <row r="56713" spans="36:311" x14ac:dyDescent="0.2">
      <c r="AJ56713" s="23"/>
      <c r="HH56713"/>
      <c r="IW56713" s="36"/>
      <c r="JI56713"/>
      <c r="JJ56713"/>
      <c r="KX56713" s="23"/>
      <c r="KY56713" s="23"/>
    </row>
    <row r="56714" spans="36:311" x14ac:dyDescent="0.2">
      <c r="AJ56714" s="23"/>
      <c r="HH56714"/>
      <c r="IW56714" s="36"/>
      <c r="JI56714"/>
      <c r="JJ56714"/>
      <c r="KX56714" s="23"/>
      <c r="KY56714" s="23"/>
    </row>
    <row r="56715" spans="36:311" x14ac:dyDescent="0.2">
      <c r="AJ56715" s="23"/>
      <c r="HH56715"/>
      <c r="IW56715" s="36"/>
      <c r="JI56715"/>
      <c r="JJ56715"/>
      <c r="KX56715" s="23"/>
      <c r="KY56715" s="23"/>
    </row>
    <row r="56716" spans="36:311" x14ac:dyDescent="0.2">
      <c r="AJ56716" s="23"/>
      <c r="HH56716"/>
      <c r="IW56716" s="36"/>
      <c r="JI56716"/>
      <c r="JJ56716"/>
      <c r="KX56716" s="23"/>
      <c r="KY56716" s="23"/>
    </row>
    <row r="56717" spans="36:311" x14ac:dyDescent="0.2">
      <c r="AJ56717" s="23"/>
      <c r="HH56717"/>
      <c r="IW56717" s="36"/>
      <c r="JI56717"/>
      <c r="JJ56717"/>
      <c r="KX56717" s="23"/>
      <c r="KY56717" s="23"/>
    </row>
    <row r="56718" spans="36:311" x14ac:dyDescent="0.2">
      <c r="AJ56718" s="23"/>
      <c r="HH56718"/>
      <c r="IW56718" s="36"/>
      <c r="JI56718"/>
      <c r="JJ56718"/>
      <c r="KX56718" s="23"/>
      <c r="KY56718" s="23"/>
    </row>
    <row r="56719" spans="36:311" x14ac:dyDescent="0.2">
      <c r="AJ56719" s="23"/>
      <c r="HH56719"/>
      <c r="IW56719" s="36"/>
      <c r="JI56719"/>
      <c r="JJ56719"/>
      <c r="KX56719" s="23"/>
      <c r="KY56719" s="23"/>
    </row>
    <row r="56720" spans="36:311" x14ac:dyDescent="0.2">
      <c r="AJ56720" s="23"/>
      <c r="HH56720"/>
      <c r="IW56720" s="36"/>
      <c r="JI56720"/>
      <c r="JJ56720"/>
      <c r="KX56720" s="23"/>
      <c r="KY56720" s="23"/>
    </row>
    <row r="56721" spans="36:311" x14ac:dyDescent="0.2">
      <c r="AJ56721" s="23"/>
      <c r="HH56721"/>
      <c r="IW56721" s="36"/>
      <c r="JI56721"/>
      <c r="JJ56721"/>
      <c r="KX56721" s="23"/>
      <c r="KY56721" s="23"/>
    </row>
    <row r="56722" spans="36:311" x14ac:dyDescent="0.2">
      <c r="AJ56722" s="23"/>
      <c r="HH56722"/>
      <c r="IW56722" s="36"/>
      <c r="JI56722"/>
      <c r="JJ56722"/>
      <c r="KX56722" s="23"/>
      <c r="KY56722" s="23"/>
    </row>
    <row r="56723" spans="36:311" x14ac:dyDescent="0.2">
      <c r="AJ56723" s="23"/>
      <c r="HH56723"/>
      <c r="IW56723" s="36"/>
      <c r="JI56723"/>
      <c r="JJ56723"/>
      <c r="KX56723" s="23"/>
      <c r="KY56723" s="23"/>
    </row>
    <row r="56724" spans="36:311" x14ac:dyDescent="0.2">
      <c r="AJ56724" s="23"/>
      <c r="HH56724"/>
      <c r="IW56724" s="36"/>
      <c r="JI56724"/>
      <c r="JJ56724"/>
      <c r="KX56724" s="23"/>
      <c r="KY56724" s="23"/>
    </row>
    <row r="56725" spans="36:311" x14ac:dyDescent="0.2">
      <c r="AJ56725" s="23"/>
      <c r="HH56725"/>
      <c r="IW56725" s="36"/>
      <c r="JI56725"/>
      <c r="JJ56725"/>
      <c r="KX56725" s="23"/>
      <c r="KY56725" s="23"/>
    </row>
    <row r="56726" spans="36:311" x14ac:dyDescent="0.2">
      <c r="AJ56726" s="23"/>
      <c r="HH56726"/>
      <c r="IW56726" s="36"/>
      <c r="JI56726"/>
      <c r="JJ56726"/>
      <c r="KX56726" s="23"/>
      <c r="KY56726" s="23"/>
    </row>
    <row r="56727" spans="36:311" x14ac:dyDescent="0.2">
      <c r="AJ56727" s="23"/>
      <c r="HH56727"/>
      <c r="IW56727" s="36"/>
      <c r="JI56727"/>
      <c r="JJ56727"/>
      <c r="KX56727" s="23"/>
      <c r="KY56727" s="23"/>
    </row>
    <row r="56728" spans="36:311" x14ac:dyDescent="0.2">
      <c r="AJ56728" s="23"/>
      <c r="HH56728"/>
      <c r="IW56728" s="36"/>
      <c r="JI56728"/>
      <c r="JJ56728"/>
      <c r="KX56728" s="23"/>
      <c r="KY56728" s="23"/>
    </row>
    <row r="56729" spans="36:311" x14ac:dyDescent="0.2">
      <c r="AJ56729" s="23"/>
      <c r="HH56729"/>
      <c r="IW56729" s="36"/>
      <c r="JI56729"/>
      <c r="JJ56729"/>
      <c r="KX56729" s="23"/>
      <c r="KY56729" s="23"/>
    </row>
    <row r="56730" spans="36:311" x14ac:dyDescent="0.2">
      <c r="AJ56730" s="23"/>
      <c r="HH56730"/>
      <c r="IW56730" s="36"/>
      <c r="JI56730"/>
      <c r="JJ56730"/>
      <c r="KX56730" s="23"/>
      <c r="KY56730" s="23"/>
    </row>
    <row r="56731" spans="36:311" x14ac:dyDescent="0.2">
      <c r="AJ56731" s="23"/>
      <c r="HH56731"/>
      <c r="IW56731" s="36"/>
      <c r="JI56731"/>
      <c r="JJ56731"/>
      <c r="KX56731" s="23"/>
      <c r="KY56731" s="23"/>
    </row>
    <row r="56732" spans="36:311" x14ac:dyDescent="0.2">
      <c r="AJ56732" s="23"/>
      <c r="HH56732"/>
      <c r="IW56732" s="36"/>
      <c r="JI56732"/>
      <c r="JJ56732"/>
      <c r="KX56732" s="23"/>
      <c r="KY56732" s="23"/>
    </row>
    <row r="56733" spans="36:311" x14ac:dyDescent="0.2">
      <c r="AJ56733" s="23"/>
      <c r="HH56733"/>
      <c r="IW56733" s="36"/>
      <c r="JI56733"/>
      <c r="JJ56733"/>
      <c r="KX56733" s="23"/>
      <c r="KY56733" s="23"/>
    </row>
    <row r="56734" spans="36:311" x14ac:dyDescent="0.2">
      <c r="AJ56734" s="23"/>
      <c r="HH56734"/>
      <c r="IW56734" s="36"/>
      <c r="JI56734"/>
      <c r="JJ56734"/>
      <c r="KX56734" s="23"/>
      <c r="KY56734" s="23"/>
    </row>
    <row r="56735" spans="36:311" x14ac:dyDescent="0.2">
      <c r="AJ56735" s="23"/>
      <c r="HH56735"/>
      <c r="IW56735" s="36"/>
      <c r="JI56735"/>
      <c r="JJ56735"/>
      <c r="KX56735" s="23"/>
      <c r="KY56735" s="23"/>
    </row>
    <row r="56736" spans="36:311" x14ac:dyDescent="0.2">
      <c r="AJ56736" s="23"/>
      <c r="HH56736"/>
      <c r="IW56736" s="36"/>
      <c r="JI56736"/>
      <c r="JJ56736"/>
      <c r="KX56736" s="23"/>
      <c r="KY56736" s="23"/>
    </row>
    <row r="56737" spans="36:311" x14ac:dyDescent="0.2">
      <c r="AJ56737" s="23"/>
      <c r="HH56737"/>
      <c r="IW56737" s="36"/>
      <c r="JI56737"/>
      <c r="JJ56737"/>
      <c r="KX56737" s="23"/>
      <c r="KY56737" s="23"/>
    </row>
    <row r="56738" spans="36:311" x14ac:dyDescent="0.2">
      <c r="AJ56738" s="23"/>
      <c r="HH56738"/>
      <c r="IW56738" s="36"/>
      <c r="JI56738"/>
      <c r="JJ56738"/>
      <c r="KX56738" s="23"/>
      <c r="KY56738" s="23"/>
    </row>
    <row r="56739" spans="36:311" x14ac:dyDescent="0.2">
      <c r="AJ56739" s="23"/>
      <c r="HH56739"/>
      <c r="IW56739" s="36"/>
      <c r="JI56739"/>
      <c r="JJ56739"/>
      <c r="KX56739" s="23"/>
      <c r="KY56739" s="23"/>
    </row>
    <row r="56740" spans="36:311" x14ac:dyDescent="0.2">
      <c r="AJ56740" s="23"/>
      <c r="HH56740"/>
      <c r="IW56740" s="36"/>
      <c r="JI56740"/>
      <c r="JJ56740"/>
      <c r="KX56740" s="23"/>
      <c r="KY56740" s="23"/>
    </row>
    <row r="56741" spans="36:311" x14ac:dyDescent="0.2">
      <c r="AJ56741" s="23"/>
      <c r="HH56741"/>
      <c r="IW56741" s="36"/>
      <c r="JI56741"/>
      <c r="JJ56741"/>
      <c r="KX56741" s="23"/>
      <c r="KY56741" s="23"/>
    </row>
    <row r="56742" spans="36:311" x14ac:dyDescent="0.2">
      <c r="AJ56742" s="23"/>
      <c r="HH56742"/>
      <c r="IW56742" s="36"/>
      <c r="JI56742"/>
      <c r="JJ56742"/>
      <c r="KX56742" s="23"/>
      <c r="KY56742" s="23"/>
    </row>
    <row r="56743" spans="36:311" x14ac:dyDescent="0.2">
      <c r="AJ56743" s="23"/>
      <c r="HH56743"/>
      <c r="IW56743" s="36"/>
      <c r="JI56743"/>
      <c r="JJ56743"/>
      <c r="KX56743" s="23"/>
      <c r="KY56743" s="23"/>
    </row>
    <row r="56744" spans="36:311" x14ac:dyDescent="0.2">
      <c r="AJ56744" s="23"/>
      <c r="HH56744"/>
      <c r="IW56744" s="36"/>
      <c r="JI56744"/>
      <c r="JJ56744"/>
      <c r="KX56744" s="23"/>
      <c r="KY56744" s="23"/>
    </row>
    <row r="56745" spans="36:311" x14ac:dyDescent="0.2">
      <c r="AJ56745" s="23"/>
      <c r="HH56745"/>
      <c r="IW56745" s="36"/>
      <c r="JI56745"/>
      <c r="JJ56745"/>
      <c r="KX56745" s="23"/>
      <c r="KY56745" s="23"/>
    </row>
    <row r="56746" spans="36:311" x14ac:dyDescent="0.2">
      <c r="AJ56746" s="23"/>
      <c r="HH56746"/>
      <c r="IW56746" s="36"/>
      <c r="JI56746"/>
      <c r="JJ56746"/>
      <c r="KX56746" s="23"/>
      <c r="KY56746" s="23"/>
    </row>
    <row r="56747" spans="36:311" x14ac:dyDescent="0.2">
      <c r="AJ56747" s="23"/>
      <c r="HH56747"/>
      <c r="IW56747" s="36"/>
      <c r="JI56747"/>
      <c r="JJ56747"/>
      <c r="KX56747" s="23"/>
      <c r="KY56747" s="23"/>
    </row>
    <row r="56748" spans="36:311" x14ac:dyDescent="0.2">
      <c r="AJ56748" s="23"/>
      <c r="HH56748"/>
      <c r="IW56748" s="36"/>
      <c r="JI56748"/>
      <c r="JJ56748"/>
      <c r="KX56748" s="23"/>
      <c r="KY56748" s="23"/>
    </row>
    <row r="56749" spans="36:311" x14ac:dyDescent="0.2">
      <c r="AJ56749" s="23"/>
      <c r="HH56749"/>
      <c r="IW56749" s="36"/>
      <c r="JI56749"/>
      <c r="JJ56749"/>
      <c r="KX56749" s="23"/>
      <c r="KY56749" s="23"/>
    </row>
    <row r="56750" spans="36:311" x14ac:dyDescent="0.2">
      <c r="AJ56750" s="23"/>
      <c r="HH56750"/>
      <c r="IW56750" s="36"/>
      <c r="JI56750"/>
      <c r="JJ56750"/>
      <c r="KX56750" s="23"/>
      <c r="KY56750" s="23"/>
    </row>
    <row r="56751" spans="36:311" x14ac:dyDescent="0.2">
      <c r="AJ56751" s="23"/>
      <c r="HH56751"/>
      <c r="IW56751" s="36"/>
      <c r="JI56751"/>
      <c r="JJ56751"/>
      <c r="KX56751" s="23"/>
      <c r="KY56751" s="23"/>
    </row>
    <row r="56752" spans="36:311" x14ac:dyDescent="0.2">
      <c r="AJ56752" s="23"/>
      <c r="HH56752"/>
      <c r="IW56752" s="36"/>
      <c r="JI56752"/>
      <c r="JJ56752"/>
      <c r="KX56752" s="23"/>
      <c r="KY56752" s="23"/>
    </row>
    <row r="56753" spans="36:311" x14ac:dyDescent="0.2">
      <c r="AJ56753" s="23"/>
      <c r="HH56753"/>
      <c r="IW56753" s="36"/>
      <c r="JI56753"/>
      <c r="JJ56753"/>
      <c r="KX56753" s="23"/>
      <c r="KY56753" s="23"/>
    </row>
    <row r="56754" spans="36:311" x14ac:dyDescent="0.2">
      <c r="AJ56754" s="23"/>
      <c r="HH56754"/>
      <c r="IW56754" s="36"/>
      <c r="JI56754"/>
      <c r="JJ56754"/>
      <c r="KX56754" s="23"/>
      <c r="KY56754" s="23"/>
    </row>
    <row r="56755" spans="36:311" x14ac:dyDescent="0.2">
      <c r="AJ56755" s="23"/>
      <c r="HH56755"/>
      <c r="IW56755" s="36"/>
      <c r="JI56755"/>
      <c r="JJ56755"/>
      <c r="KX56755" s="23"/>
      <c r="KY56755" s="23"/>
    </row>
    <row r="56756" spans="36:311" x14ac:dyDescent="0.2">
      <c r="AJ56756" s="23"/>
      <c r="HH56756"/>
      <c r="IW56756" s="36"/>
      <c r="JI56756"/>
      <c r="JJ56756"/>
      <c r="KX56756" s="23"/>
      <c r="KY56756" s="23"/>
    </row>
    <row r="56757" spans="36:311" x14ac:dyDescent="0.2">
      <c r="AJ56757" s="23"/>
      <c r="HH56757"/>
      <c r="IW56757" s="36"/>
      <c r="JI56757"/>
      <c r="JJ56757"/>
      <c r="KX56757" s="23"/>
      <c r="KY56757" s="23"/>
    </row>
    <row r="56758" spans="36:311" x14ac:dyDescent="0.2">
      <c r="AJ56758" s="23"/>
      <c r="HH56758"/>
      <c r="IW56758" s="36"/>
      <c r="JI56758"/>
      <c r="JJ56758"/>
      <c r="KX56758" s="23"/>
      <c r="KY56758" s="23"/>
    </row>
    <row r="56759" spans="36:311" x14ac:dyDescent="0.2">
      <c r="AJ56759" s="23"/>
      <c r="HH56759"/>
      <c r="IW56759" s="36"/>
      <c r="JI56759"/>
      <c r="JJ56759"/>
      <c r="KX56759" s="23"/>
      <c r="KY56759" s="23"/>
    </row>
    <row r="56760" spans="36:311" x14ac:dyDescent="0.2">
      <c r="AJ56760" s="23"/>
      <c r="HH56760"/>
      <c r="IW56760" s="36"/>
      <c r="JI56760"/>
      <c r="JJ56760"/>
      <c r="KX56760" s="23"/>
      <c r="KY56760" s="23"/>
    </row>
    <row r="56761" spans="36:311" x14ac:dyDescent="0.2">
      <c r="AJ56761" s="23"/>
      <c r="HH56761"/>
      <c r="IW56761" s="36"/>
      <c r="JI56761"/>
      <c r="JJ56761"/>
      <c r="KX56761" s="23"/>
      <c r="KY56761" s="23"/>
    </row>
    <row r="56762" spans="36:311" x14ac:dyDescent="0.2">
      <c r="AJ56762" s="23"/>
      <c r="HH56762"/>
      <c r="IW56762" s="36"/>
      <c r="JI56762"/>
      <c r="JJ56762"/>
      <c r="KX56762" s="23"/>
      <c r="KY56762" s="23"/>
    </row>
    <row r="56763" spans="36:311" x14ac:dyDescent="0.2">
      <c r="AJ56763" s="23"/>
      <c r="HH56763"/>
      <c r="IW56763" s="36"/>
      <c r="JI56763"/>
      <c r="JJ56763"/>
      <c r="KX56763" s="23"/>
      <c r="KY56763" s="23"/>
    </row>
    <row r="56764" spans="36:311" x14ac:dyDescent="0.2">
      <c r="AJ56764" s="23"/>
      <c r="HH56764"/>
      <c r="IW56764" s="36"/>
      <c r="JI56764"/>
      <c r="JJ56764"/>
      <c r="KX56764" s="23"/>
      <c r="KY56764" s="23"/>
    </row>
    <row r="56765" spans="36:311" x14ac:dyDescent="0.2">
      <c r="AJ56765" s="23"/>
      <c r="HH56765"/>
      <c r="IW56765" s="36"/>
      <c r="JI56765"/>
      <c r="JJ56765"/>
      <c r="KX56765" s="23"/>
      <c r="KY56765" s="23"/>
    </row>
    <row r="56766" spans="36:311" x14ac:dyDescent="0.2">
      <c r="AJ56766" s="23"/>
      <c r="HH56766"/>
      <c r="IW56766" s="36"/>
      <c r="JI56766"/>
      <c r="JJ56766"/>
      <c r="KX56766" s="23"/>
      <c r="KY56766" s="23"/>
    </row>
    <row r="56767" spans="36:311" x14ac:dyDescent="0.2">
      <c r="AJ56767" s="23"/>
      <c r="HH56767"/>
      <c r="IW56767" s="36"/>
      <c r="JI56767"/>
      <c r="JJ56767"/>
      <c r="KX56767" s="23"/>
      <c r="KY56767" s="23"/>
    </row>
    <row r="56768" spans="36:311" x14ac:dyDescent="0.2">
      <c r="AJ56768" s="23"/>
      <c r="HH56768"/>
      <c r="IW56768" s="36"/>
      <c r="JI56768"/>
      <c r="JJ56768"/>
      <c r="KX56768" s="23"/>
      <c r="KY56768" s="23"/>
    </row>
    <row r="56769" spans="36:311" x14ac:dyDescent="0.2">
      <c r="AJ56769" s="23"/>
      <c r="HH56769"/>
      <c r="IW56769" s="36"/>
      <c r="JI56769"/>
      <c r="JJ56769"/>
      <c r="KX56769" s="23"/>
      <c r="KY56769" s="23"/>
    </row>
    <row r="56770" spans="36:311" x14ac:dyDescent="0.2">
      <c r="AJ56770" s="23"/>
      <c r="HH56770"/>
      <c r="IW56770" s="36"/>
      <c r="JI56770"/>
      <c r="JJ56770"/>
      <c r="KX56770" s="23"/>
      <c r="KY56770" s="23"/>
    </row>
    <row r="56771" spans="36:311" x14ac:dyDescent="0.2">
      <c r="AJ56771" s="23"/>
      <c r="HH56771"/>
      <c r="IW56771" s="36"/>
      <c r="JI56771"/>
      <c r="JJ56771"/>
      <c r="KX56771" s="23"/>
      <c r="KY56771" s="23"/>
    </row>
    <row r="56772" spans="36:311" x14ac:dyDescent="0.2">
      <c r="AJ56772" s="23"/>
      <c r="HH56772"/>
      <c r="IW56772" s="36"/>
      <c r="JI56772"/>
      <c r="JJ56772"/>
      <c r="KX56772" s="23"/>
      <c r="KY56772" s="23"/>
    </row>
    <row r="56773" spans="36:311" x14ac:dyDescent="0.2">
      <c r="AJ56773" s="23"/>
      <c r="HH56773"/>
      <c r="IW56773" s="36"/>
      <c r="JI56773"/>
      <c r="JJ56773"/>
      <c r="KX56773" s="23"/>
      <c r="KY56773" s="23"/>
    </row>
    <row r="56774" spans="36:311" x14ac:dyDescent="0.2">
      <c r="AJ56774" s="23"/>
      <c r="HH56774"/>
      <c r="IW56774" s="36"/>
      <c r="JI56774"/>
      <c r="JJ56774"/>
      <c r="KX56774" s="23"/>
      <c r="KY56774" s="23"/>
    </row>
    <row r="56775" spans="36:311" x14ac:dyDescent="0.2">
      <c r="AJ56775" s="23"/>
      <c r="HH56775"/>
      <c r="IW56775" s="36"/>
      <c r="JI56775"/>
      <c r="JJ56775"/>
      <c r="KX56775" s="23"/>
      <c r="KY56775" s="23"/>
    </row>
    <row r="56776" spans="36:311" x14ac:dyDescent="0.2">
      <c r="AJ56776" s="23"/>
      <c r="HH56776"/>
      <c r="IW56776" s="36"/>
      <c r="JI56776"/>
      <c r="JJ56776"/>
      <c r="KX56776" s="23"/>
      <c r="KY56776" s="23"/>
    </row>
    <row r="56777" spans="36:311" x14ac:dyDescent="0.2">
      <c r="AJ56777" s="23"/>
      <c r="HH56777"/>
      <c r="IW56777" s="36"/>
      <c r="JI56777"/>
      <c r="JJ56777"/>
      <c r="KX56777" s="23"/>
      <c r="KY56777" s="23"/>
    </row>
    <row r="56778" spans="36:311" x14ac:dyDescent="0.2">
      <c r="AJ56778" s="23"/>
      <c r="HH56778"/>
      <c r="IW56778" s="36"/>
      <c r="JI56778"/>
      <c r="JJ56778"/>
      <c r="KX56778" s="23"/>
      <c r="KY56778" s="23"/>
    </row>
    <row r="56779" spans="36:311" x14ac:dyDescent="0.2">
      <c r="AJ56779" s="23"/>
      <c r="HH56779"/>
      <c r="IW56779" s="36"/>
      <c r="JI56779"/>
      <c r="JJ56779"/>
      <c r="KX56779" s="23"/>
      <c r="KY56779" s="23"/>
    </row>
    <row r="56780" spans="36:311" x14ac:dyDescent="0.2">
      <c r="AJ56780" s="23"/>
      <c r="HH56780"/>
      <c r="IW56780" s="36"/>
      <c r="JI56780"/>
      <c r="JJ56780"/>
      <c r="KX56780" s="23"/>
      <c r="KY56780" s="23"/>
    </row>
    <row r="56781" spans="36:311" x14ac:dyDescent="0.2">
      <c r="AJ56781" s="23"/>
      <c r="HH56781"/>
      <c r="IW56781" s="36"/>
      <c r="JI56781"/>
      <c r="JJ56781"/>
      <c r="KX56781" s="23"/>
      <c r="KY56781" s="23"/>
    </row>
    <row r="56782" spans="36:311" x14ac:dyDescent="0.2">
      <c r="AJ56782" s="23"/>
      <c r="HH56782"/>
      <c r="IW56782" s="36"/>
      <c r="JI56782"/>
      <c r="JJ56782"/>
      <c r="KX56782" s="23"/>
      <c r="KY56782" s="23"/>
    </row>
    <row r="56783" spans="36:311" x14ac:dyDescent="0.2">
      <c r="AJ56783" s="23"/>
      <c r="HH56783"/>
      <c r="IW56783" s="36"/>
      <c r="JI56783"/>
      <c r="JJ56783"/>
      <c r="KX56783" s="23"/>
      <c r="KY56783" s="23"/>
    </row>
    <row r="56784" spans="36:311" x14ac:dyDescent="0.2">
      <c r="AJ56784" s="23"/>
      <c r="HH56784"/>
      <c r="IW56784" s="36"/>
      <c r="JI56784"/>
      <c r="JJ56784"/>
      <c r="KX56784" s="23"/>
      <c r="KY56784" s="23"/>
    </row>
    <row r="56785" spans="36:311" x14ac:dyDescent="0.2">
      <c r="AJ56785" s="23"/>
      <c r="HH56785"/>
      <c r="IW56785" s="36"/>
      <c r="JI56785"/>
      <c r="JJ56785"/>
      <c r="KX56785" s="23"/>
      <c r="KY56785" s="23"/>
    </row>
    <row r="56786" spans="36:311" x14ac:dyDescent="0.2">
      <c r="AJ56786" s="23"/>
      <c r="HH56786"/>
      <c r="IW56786" s="36"/>
      <c r="JI56786"/>
      <c r="JJ56786"/>
      <c r="KX56786" s="23"/>
      <c r="KY56786" s="23"/>
    </row>
    <row r="56787" spans="36:311" x14ac:dyDescent="0.2">
      <c r="AJ56787" s="23"/>
      <c r="HH56787"/>
      <c r="IW56787" s="36"/>
      <c r="JI56787"/>
      <c r="JJ56787"/>
      <c r="KX56787" s="23"/>
      <c r="KY56787" s="23"/>
    </row>
    <row r="56788" spans="36:311" x14ac:dyDescent="0.2">
      <c r="AJ56788" s="23"/>
      <c r="HH56788"/>
      <c r="IW56788" s="36"/>
      <c r="JI56788"/>
      <c r="JJ56788"/>
      <c r="KX56788" s="23"/>
      <c r="KY56788" s="23"/>
    </row>
    <row r="56789" spans="36:311" x14ac:dyDescent="0.2">
      <c r="AJ56789" s="23"/>
      <c r="HH56789"/>
      <c r="IW56789" s="36"/>
      <c r="JI56789"/>
      <c r="JJ56789"/>
      <c r="KX56789" s="23"/>
      <c r="KY56789" s="23"/>
    </row>
    <row r="56790" spans="36:311" x14ac:dyDescent="0.2">
      <c r="AJ56790" s="23"/>
      <c r="HH56790"/>
      <c r="IW56790" s="36"/>
      <c r="JI56790"/>
      <c r="JJ56790"/>
      <c r="KX56790" s="23"/>
      <c r="KY56790" s="23"/>
    </row>
    <row r="56791" spans="36:311" x14ac:dyDescent="0.2">
      <c r="AJ56791" s="23"/>
      <c r="HH56791"/>
      <c r="IW56791" s="36"/>
      <c r="JI56791"/>
      <c r="JJ56791"/>
      <c r="KX56791" s="23"/>
      <c r="KY56791" s="23"/>
    </row>
    <row r="56792" spans="36:311" x14ac:dyDescent="0.2">
      <c r="AJ56792" s="23"/>
      <c r="HH56792"/>
      <c r="IW56792" s="36"/>
      <c r="JI56792"/>
      <c r="JJ56792"/>
      <c r="KX56792" s="23"/>
      <c r="KY56792" s="23"/>
    </row>
    <row r="56793" spans="36:311" x14ac:dyDescent="0.2">
      <c r="AJ56793" s="23"/>
      <c r="HH56793"/>
      <c r="IW56793" s="36"/>
      <c r="JI56793"/>
      <c r="JJ56793"/>
      <c r="KX56793" s="23"/>
      <c r="KY56793" s="23"/>
    </row>
    <row r="56794" spans="36:311" x14ac:dyDescent="0.2">
      <c r="AJ56794" s="23"/>
      <c r="HH56794"/>
      <c r="IW56794" s="36"/>
      <c r="JI56794"/>
      <c r="JJ56794"/>
      <c r="KX56794" s="23"/>
      <c r="KY56794" s="23"/>
    </row>
    <row r="56795" spans="36:311" x14ac:dyDescent="0.2">
      <c r="AJ56795" s="23"/>
      <c r="HH56795"/>
      <c r="IW56795" s="36"/>
      <c r="JI56795"/>
      <c r="JJ56795"/>
      <c r="KX56795" s="23"/>
      <c r="KY56795" s="23"/>
    </row>
    <row r="56796" spans="36:311" x14ac:dyDescent="0.2">
      <c r="AJ56796" s="23"/>
      <c r="HH56796"/>
      <c r="IW56796" s="36"/>
      <c r="JI56796"/>
      <c r="JJ56796"/>
      <c r="KX56796" s="23"/>
      <c r="KY56796" s="23"/>
    </row>
    <row r="56797" spans="36:311" x14ac:dyDescent="0.2">
      <c r="AJ56797" s="23"/>
      <c r="HH56797"/>
      <c r="IW56797" s="36"/>
      <c r="JI56797"/>
      <c r="JJ56797"/>
      <c r="KX56797" s="23"/>
      <c r="KY56797" s="23"/>
    </row>
    <row r="56798" spans="36:311" x14ac:dyDescent="0.2">
      <c r="AJ56798" s="23"/>
      <c r="HH56798"/>
      <c r="IW56798" s="36"/>
      <c r="JI56798"/>
      <c r="JJ56798"/>
      <c r="KX56798" s="23"/>
      <c r="KY56798" s="23"/>
    </row>
    <row r="56799" spans="36:311" x14ac:dyDescent="0.2">
      <c r="AJ56799" s="23"/>
      <c r="HH56799"/>
      <c r="IW56799" s="36"/>
      <c r="JI56799"/>
      <c r="JJ56799"/>
      <c r="KX56799" s="23"/>
      <c r="KY56799" s="23"/>
    </row>
    <row r="56800" spans="36:311" x14ac:dyDescent="0.2">
      <c r="AJ56800" s="23"/>
      <c r="HH56800"/>
      <c r="IW56800" s="36"/>
      <c r="JI56800"/>
      <c r="JJ56800"/>
      <c r="KX56800" s="23"/>
      <c r="KY56800" s="23"/>
    </row>
    <row r="56801" spans="36:311" x14ac:dyDescent="0.2">
      <c r="AJ56801" s="23"/>
      <c r="HH56801"/>
      <c r="IW56801" s="36"/>
      <c r="JI56801"/>
      <c r="JJ56801"/>
      <c r="KX56801" s="23"/>
      <c r="KY56801" s="23"/>
    </row>
    <row r="56802" spans="36:311" x14ac:dyDescent="0.2">
      <c r="AJ56802" s="23"/>
      <c r="HH56802"/>
      <c r="IW56802" s="36"/>
      <c r="JI56802"/>
      <c r="JJ56802"/>
      <c r="KX56802" s="23"/>
      <c r="KY56802" s="23"/>
    </row>
    <row r="56803" spans="36:311" x14ac:dyDescent="0.2">
      <c r="AJ56803" s="23"/>
      <c r="HH56803"/>
      <c r="IW56803" s="36"/>
      <c r="JI56803"/>
      <c r="JJ56803"/>
      <c r="KX56803" s="23"/>
      <c r="KY56803" s="23"/>
    </row>
    <row r="56804" spans="36:311" x14ac:dyDescent="0.2">
      <c r="AJ56804" s="23"/>
      <c r="HH56804"/>
      <c r="IW56804" s="36"/>
      <c r="JI56804"/>
      <c r="JJ56804"/>
      <c r="KX56804" s="23"/>
      <c r="KY56804" s="23"/>
    </row>
    <row r="56805" spans="36:311" x14ac:dyDescent="0.2">
      <c r="AJ56805" s="23"/>
      <c r="HH56805"/>
      <c r="IW56805" s="36"/>
      <c r="JI56805"/>
      <c r="JJ56805"/>
      <c r="KX56805" s="23"/>
      <c r="KY56805" s="23"/>
    </row>
    <row r="56806" spans="36:311" x14ac:dyDescent="0.2">
      <c r="AJ56806" s="23"/>
      <c r="HH56806"/>
      <c r="IW56806" s="36"/>
      <c r="JI56806"/>
      <c r="JJ56806"/>
      <c r="KX56806" s="23"/>
      <c r="KY56806" s="23"/>
    </row>
    <row r="56807" spans="36:311" x14ac:dyDescent="0.2">
      <c r="AJ56807" s="23"/>
      <c r="HH56807"/>
      <c r="IW56807" s="36"/>
      <c r="JI56807"/>
      <c r="JJ56807"/>
      <c r="KX56807" s="23"/>
      <c r="KY56807" s="23"/>
    </row>
    <row r="56808" spans="36:311" x14ac:dyDescent="0.2">
      <c r="AJ56808" s="23"/>
      <c r="HH56808"/>
      <c r="IW56808" s="36"/>
      <c r="JI56808"/>
      <c r="JJ56808"/>
      <c r="KX56808" s="23"/>
      <c r="KY56808" s="23"/>
    </row>
    <row r="56809" spans="36:311" x14ac:dyDescent="0.2">
      <c r="AJ56809" s="23"/>
      <c r="HH56809"/>
      <c r="IW56809" s="36"/>
      <c r="JI56809"/>
      <c r="JJ56809"/>
      <c r="KX56809" s="23"/>
      <c r="KY56809" s="23"/>
    </row>
    <row r="56810" spans="36:311" x14ac:dyDescent="0.2">
      <c r="AJ56810" s="23"/>
      <c r="HH56810"/>
      <c r="IW56810" s="36"/>
      <c r="JI56810"/>
      <c r="JJ56810"/>
      <c r="KX56810" s="23"/>
      <c r="KY56810" s="23"/>
    </row>
    <row r="56811" spans="36:311" x14ac:dyDescent="0.2">
      <c r="AJ56811" s="23"/>
      <c r="HH56811"/>
      <c r="IW56811" s="36"/>
      <c r="JI56811"/>
      <c r="JJ56811"/>
      <c r="KX56811" s="23"/>
      <c r="KY56811" s="23"/>
    </row>
    <row r="56812" spans="36:311" x14ac:dyDescent="0.2">
      <c r="AJ56812" s="23"/>
      <c r="HH56812"/>
      <c r="IW56812" s="36"/>
      <c r="JI56812"/>
      <c r="JJ56812"/>
      <c r="KX56812" s="23"/>
      <c r="KY56812" s="23"/>
    </row>
    <row r="56813" spans="36:311" x14ac:dyDescent="0.2">
      <c r="AJ56813" s="23"/>
      <c r="HH56813"/>
      <c r="IW56813" s="36"/>
      <c r="JI56813"/>
      <c r="JJ56813"/>
      <c r="KX56813" s="23"/>
      <c r="KY56813" s="23"/>
    </row>
    <row r="56814" spans="36:311" x14ac:dyDescent="0.2">
      <c r="AJ56814" s="23"/>
      <c r="HH56814"/>
      <c r="IW56814" s="36"/>
      <c r="JI56814"/>
      <c r="JJ56814"/>
      <c r="KX56814" s="23"/>
      <c r="KY56814" s="23"/>
    </row>
    <row r="56815" spans="36:311" x14ac:dyDescent="0.2">
      <c r="AJ56815" s="23"/>
      <c r="HH56815"/>
      <c r="IW56815" s="36"/>
      <c r="JI56815"/>
      <c r="JJ56815"/>
      <c r="KX56815" s="23"/>
      <c r="KY56815" s="23"/>
    </row>
    <row r="56816" spans="36:311" x14ac:dyDescent="0.2">
      <c r="AJ56816" s="23"/>
      <c r="HH56816"/>
      <c r="IW56816" s="36"/>
      <c r="JI56816"/>
      <c r="JJ56816"/>
      <c r="KX56816" s="23"/>
      <c r="KY56816" s="23"/>
    </row>
    <row r="56817" spans="36:311" x14ac:dyDescent="0.2">
      <c r="AJ56817" s="23"/>
      <c r="HH56817"/>
      <c r="IW56817" s="36"/>
      <c r="JI56817"/>
      <c r="JJ56817"/>
      <c r="KX56817" s="23"/>
      <c r="KY56817" s="23"/>
    </row>
    <row r="56818" spans="36:311" x14ac:dyDescent="0.2">
      <c r="AJ56818" s="23"/>
      <c r="HH56818"/>
      <c r="IW56818" s="36"/>
      <c r="JI56818"/>
      <c r="JJ56818"/>
      <c r="KX56818" s="23"/>
      <c r="KY56818" s="23"/>
    </row>
    <row r="56819" spans="36:311" x14ac:dyDescent="0.2">
      <c r="AJ56819" s="23"/>
      <c r="HH56819"/>
      <c r="IW56819" s="36"/>
      <c r="JI56819"/>
      <c r="JJ56819"/>
      <c r="KX56819" s="23"/>
      <c r="KY56819" s="23"/>
    </row>
    <row r="56820" spans="36:311" x14ac:dyDescent="0.2">
      <c r="AJ56820" s="23"/>
      <c r="HH56820"/>
      <c r="IW56820" s="36"/>
      <c r="JI56820"/>
      <c r="JJ56820"/>
      <c r="KX56820" s="23"/>
      <c r="KY56820" s="23"/>
    </row>
    <row r="56821" spans="36:311" x14ac:dyDescent="0.2">
      <c r="AJ56821" s="23"/>
      <c r="HH56821"/>
      <c r="IW56821" s="36"/>
      <c r="JI56821"/>
      <c r="JJ56821"/>
      <c r="KX56821" s="23"/>
      <c r="KY56821" s="23"/>
    </row>
    <row r="56822" spans="36:311" x14ac:dyDescent="0.2">
      <c r="AJ56822" s="23"/>
      <c r="HH56822"/>
      <c r="IW56822" s="36"/>
      <c r="JI56822"/>
      <c r="JJ56822"/>
      <c r="KX56822" s="23"/>
      <c r="KY56822" s="23"/>
    </row>
    <row r="56823" spans="36:311" x14ac:dyDescent="0.2">
      <c r="AJ56823" s="23"/>
      <c r="HH56823"/>
      <c r="IW56823" s="36"/>
      <c r="JI56823"/>
      <c r="JJ56823"/>
      <c r="KX56823" s="23"/>
      <c r="KY56823" s="23"/>
    </row>
    <row r="56824" spans="36:311" x14ac:dyDescent="0.2">
      <c r="AJ56824" s="23"/>
      <c r="HH56824"/>
      <c r="IW56824" s="36"/>
      <c r="JI56824"/>
      <c r="JJ56824"/>
      <c r="KX56824" s="23"/>
      <c r="KY56824" s="23"/>
    </row>
    <row r="56825" spans="36:311" x14ac:dyDescent="0.2">
      <c r="AJ56825" s="23"/>
      <c r="HH56825"/>
      <c r="IW56825" s="36"/>
      <c r="JI56825"/>
      <c r="JJ56825"/>
      <c r="KX56825" s="23"/>
      <c r="KY56825" s="23"/>
    </row>
    <row r="56826" spans="36:311" x14ac:dyDescent="0.2">
      <c r="AJ56826" s="23"/>
      <c r="HH56826"/>
      <c r="IW56826" s="36"/>
      <c r="JI56826"/>
      <c r="JJ56826"/>
      <c r="KX56826" s="23"/>
      <c r="KY56826" s="23"/>
    </row>
    <row r="56827" spans="36:311" x14ac:dyDescent="0.2">
      <c r="AJ56827" s="23"/>
      <c r="HH56827"/>
      <c r="IW56827" s="36"/>
      <c r="JI56827"/>
      <c r="JJ56827"/>
      <c r="KX56827" s="23"/>
      <c r="KY56827" s="23"/>
    </row>
    <row r="56828" spans="36:311" x14ac:dyDescent="0.2">
      <c r="AJ56828" s="23"/>
      <c r="HH56828"/>
      <c r="IW56828" s="36"/>
      <c r="JI56828"/>
      <c r="JJ56828"/>
      <c r="KX56828" s="23"/>
      <c r="KY56828" s="23"/>
    </row>
    <row r="56829" spans="36:311" x14ac:dyDescent="0.2">
      <c r="AJ56829" s="23"/>
      <c r="HH56829"/>
      <c r="IW56829" s="36"/>
      <c r="JI56829"/>
      <c r="JJ56829"/>
      <c r="KX56829" s="23"/>
      <c r="KY56829" s="23"/>
    </row>
    <row r="56830" spans="36:311" x14ac:dyDescent="0.2">
      <c r="AJ56830" s="23"/>
      <c r="HH56830"/>
      <c r="IW56830" s="36"/>
      <c r="JI56830"/>
      <c r="JJ56830"/>
      <c r="KX56830" s="23"/>
      <c r="KY56830" s="23"/>
    </row>
    <row r="56831" spans="36:311" x14ac:dyDescent="0.2">
      <c r="AJ56831" s="23"/>
      <c r="HH56831"/>
      <c r="IW56831" s="36"/>
      <c r="JI56831"/>
      <c r="JJ56831"/>
      <c r="KX56831" s="23"/>
      <c r="KY56831" s="23"/>
    </row>
    <row r="56832" spans="36:311" x14ac:dyDescent="0.2">
      <c r="AJ56832" s="23"/>
      <c r="HH56832"/>
      <c r="IW56832" s="36"/>
      <c r="JI56832"/>
      <c r="JJ56832"/>
      <c r="KX56832" s="23"/>
      <c r="KY56832" s="23"/>
    </row>
    <row r="56833" spans="36:311" x14ac:dyDescent="0.2">
      <c r="AJ56833" s="23"/>
      <c r="HH56833"/>
      <c r="IW56833" s="36"/>
      <c r="JI56833"/>
      <c r="JJ56833"/>
      <c r="KX56833" s="23"/>
      <c r="KY56833" s="23"/>
    </row>
    <row r="56834" spans="36:311" x14ac:dyDescent="0.2">
      <c r="AJ56834" s="23"/>
      <c r="HH56834"/>
      <c r="IW56834" s="36"/>
      <c r="JI56834"/>
      <c r="JJ56834"/>
      <c r="KX56834" s="23"/>
      <c r="KY56834" s="23"/>
    </row>
    <row r="56835" spans="36:311" x14ac:dyDescent="0.2">
      <c r="AJ56835" s="23"/>
      <c r="HH56835"/>
      <c r="IW56835" s="36"/>
      <c r="JI56835"/>
      <c r="JJ56835"/>
      <c r="KX56835" s="23"/>
      <c r="KY56835" s="23"/>
    </row>
    <row r="56836" spans="36:311" x14ac:dyDescent="0.2">
      <c r="AJ56836" s="23"/>
      <c r="HH56836"/>
      <c r="IW56836" s="36"/>
      <c r="JI56836"/>
      <c r="JJ56836"/>
      <c r="KX56836" s="23"/>
      <c r="KY56836" s="23"/>
    </row>
    <row r="56837" spans="36:311" x14ac:dyDescent="0.2">
      <c r="AJ56837" s="23"/>
      <c r="HH56837"/>
      <c r="IW56837" s="36"/>
      <c r="JI56837"/>
      <c r="JJ56837"/>
      <c r="KX56837" s="23"/>
      <c r="KY56837" s="23"/>
    </row>
    <row r="56838" spans="36:311" x14ac:dyDescent="0.2">
      <c r="AJ56838" s="23"/>
      <c r="HH56838"/>
      <c r="IW56838" s="36"/>
      <c r="JI56838"/>
      <c r="JJ56838"/>
      <c r="KX56838" s="23"/>
      <c r="KY56838" s="23"/>
    </row>
    <row r="56839" spans="36:311" x14ac:dyDescent="0.2">
      <c r="AJ56839" s="23"/>
      <c r="HH56839"/>
      <c r="IW56839" s="36"/>
      <c r="JI56839"/>
      <c r="JJ56839"/>
      <c r="KX56839" s="23"/>
      <c r="KY56839" s="23"/>
    </row>
    <row r="56840" spans="36:311" x14ac:dyDescent="0.2">
      <c r="AJ56840" s="23"/>
      <c r="HH56840"/>
      <c r="IW56840" s="36"/>
      <c r="JI56840"/>
      <c r="JJ56840"/>
      <c r="KX56840" s="23"/>
      <c r="KY56840" s="23"/>
    </row>
    <row r="56841" spans="36:311" x14ac:dyDescent="0.2">
      <c r="AJ56841" s="23"/>
      <c r="HH56841"/>
      <c r="IW56841" s="36"/>
      <c r="JI56841"/>
      <c r="JJ56841"/>
      <c r="KX56841" s="23"/>
      <c r="KY56841" s="23"/>
    </row>
    <row r="56842" spans="36:311" x14ac:dyDescent="0.2">
      <c r="AJ56842" s="23"/>
      <c r="HH56842"/>
      <c r="IW56842" s="36"/>
      <c r="JI56842"/>
      <c r="JJ56842"/>
      <c r="KX56842" s="23"/>
      <c r="KY56842" s="23"/>
    </row>
    <row r="56843" spans="36:311" x14ac:dyDescent="0.2">
      <c r="AJ56843" s="23"/>
      <c r="HH56843"/>
      <c r="IW56843" s="36"/>
      <c r="JI56843"/>
      <c r="JJ56843"/>
      <c r="KX56843" s="23"/>
      <c r="KY56843" s="23"/>
    </row>
    <row r="56844" spans="36:311" x14ac:dyDescent="0.2">
      <c r="AJ56844" s="23"/>
      <c r="HH56844"/>
      <c r="IW56844" s="36"/>
      <c r="JI56844"/>
      <c r="JJ56844"/>
      <c r="KX56844" s="23"/>
      <c r="KY56844" s="23"/>
    </row>
    <row r="56845" spans="36:311" x14ac:dyDescent="0.2">
      <c r="AJ56845" s="23"/>
      <c r="HH56845"/>
      <c r="IW56845" s="36"/>
      <c r="JI56845"/>
      <c r="JJ56845"/>
      <c r="KX56845" s="23"/>
      <c r="KY56845" s="23"/>
    </row>
    <row r="56846" spans="36:311" x14ac:dyDescent="0.2">
      <c r="AJ56846" s="23"/>
      <c r="HH56846"/>
      <c r="IW56846" s="36"/>
      <c r="JI56846"/>
      <c r="JJ56846"/>
      <c r="KX56846" s="23"/>
      <c r="KY56846" s="23"/>
    </row>
    <row r="56847" spans="36:311" x14ac:dyDescent="0.2">
      <c r="AJ56847" s="23"/>
      <c r="HH56847"/>
      <c r="IW56847" s="36"/>
      <c r="JI56847"/>
      <c r="JJ56847"/>
      <c r="KX56847" s="23"/>
      <c r="KY56847" s="23"/>
    </row>
    <row r="56848" spans="36:311" x14ac:dyDescent="0.2">
      <c r="AJ56848" s="23"/>
      <c r="HH56848"/>
      <c r="IW56848" s="36"/>
      <c r="JI56848"/>
      <c r="JJ56848"/>
      <c r="KX56848" s="23"/>
      <c r="KY56848" s="23"/>
    </row>
    <row r="56849" spans="36:311" x14ac:dyDescent="0.2">
      <c r="AJ56849" s="23"/>
      <c r="HH56849"/>
      <c r="IW56849" s="36"/>
      <c r="JI56849"/>
      <c r="JJ56849"/>
      <c r="KX56849" s="23"/>
      <c r="KY56849" s="23"/>
    </row>
    <row r="56850" spans="36:311" x14ac:dyDescent="0.2">
      <c r="AJ56850" s="23"/>
      <c r="HH56850"/>
      <c r="IW56850" s="36"/>
      <c r="JI56850"/>
      <c r="JJ56850"/>
      <c r="KX56850" s="23"/>
      <c r="KY56850" s="23"/>
    </row>
    <row r="56851" spans="36:311" x14ac:dyDescent="0.2">
      <c r="AJ56851" s="23"/>
      <c r="HH56851"/>
      <c r="IW56851" s="36"/>
      <c r="JI56851"/>
      <c r="JJ56851"/>
      <c r="KX56851" s="23"/>
      <c r="KY56851" s="23"/>
    </row>
    <row r="56852" spans="36:311" x14ac:dyDescent="0.2">
      <c r="AJ56852" s="23"/>
      <c r="HH56852"/>
      <c r="IW56852" s="36"/>
      <c r="JI56852"/>
      <c r="JJ56852"/>
      <c r="KX56852" s="23"/>
      <c r="KY56852" s="23"/>
    </row>
    <row r="56853" spans="36:311" x14ac:dyDescent="0.2">
      <c r="AJ56853" s="23"/>
      <c r="HH56853"/>
      <c r="IW56853" s="36"/>
      <c r="JI56853"/>
      <c r="JJ56853"/>
      <c r="KX56853" s="23"/>
      <c r="KY56853" s="23"/>
    </row>
    <row r="56854" spans="36:311" x14ac:dyDescent="0.2">
      <c r="AJ56854" s="23"/>
      <c r="HH56854"/>
      <c r="IW56854" s="36"/>
      <c r="JI56854"/>
      <c r="JJ56854"/>
      <c r="KX56854" s="23"/>
      <c r="KY56854" s="23"/>
    </row>
    <row r="56855" spans="36:311" x14ac:dyDescent="0.2">
      <c r="AJ56855" s="23"/>
      <c r="HH56855"/>
      <c r="IW56855" s="36"/>
      <c r="JI56855"/>
      <c r="JJ56855"/>
      <c r="KX56855" s="23"/>
      <c r="KY56855" s="23"/>
    </row>
    <row r="56856" spans="36:311" x14ac:dyDescent="0.2">
      <c r="AJ56856" s="23"/>
      <c r="HH56856"/>
      <c r="IW56856" s="36"/>
      <c r="JI56856"/>
      <c r="JJ56856"/>
      <c r="KX56856" s="23"/>
      <c r="KY56856" s="23"/>
    </row>
    <row r="56857" spans="36:311" x14ac:dyDescent="0.2">
      <c r="AJ56857" s="23"/>
      <c r="HH56857"/>
      <c r="IW56857" s="36"/>
      <c r="JI56857"/>
      <c r="JJ56857"/>
      <c r="KX56857" s="23"/>
      <c r="KY56857" s="23"/>
    </row>
    <row r="56858" spans="36:311" x14ac:dyDescent="0.2">
      <c r="AJ56858" s="23"/>
      <c r="HH56858"/>
      <c r="IW56858" s="36"/>
      <c r="JI56858"/>
      <c r="JJ56858"/>
      <c r="KX56858" s="23"/>
      <c r="KY56858" s="23"/>
    </row>
    <row r="56859" spans="36:311" x14ac:dyDescent="0.2">
      <c r="AJ56859" s="23"/>
      <c r="HH56859"/>
      <c r="IW56859" s="36"/>
      <c r="JI56859"/>
      <c r="JJ56859"/>
      <c r="KX56859" s="23"/>
      <c r="KY56859" s="23"/>
    </row>
    <row r="56860" spans="36:311" x14ac:dyDescent="0.2">
      <c r="AJ56860" s="23"/>
      <c r="HH56860"/>
      <c r="IW56860" s="36"/>
      <c r="JI56860"/>
      <c r="JJ56860"/>
      <c r="KX56860" s="23"/>
      <c r="KY56860" s="23"/>
    </row>
    <row r="56861" spans="36:311" x14ac:dyDescent="0.2">
      <c r="AJ56861" s="23"/>
      <c r="HH56861"/>
      <c r="IW56861" s="36"/>
      <c r="JI56861"/>
      <c r="JJ56861"/>
      <c r="KX56861" s="23"/>
      <c r="KY56861" s="23"/>
    </row>
    <row r="56862" spans="36:311" x14ac:dyDescent="0.2">
      <c r="AJ56862" s="23"/>
      <c r="HH56862"/>
      <c r="IW56862" s="36"/>
      <c r="JI56862"/>
      <c r="JJ56862"/>
      <c r="KX56862" s="23"/>
      <c r="KY56862" s="23"/>
    </row>
    <row r="56863" spans="36:311" x14ac:dyDescent="0.2">
      <c r="AJ56863" s="23"/>
      <c r="HH56863"/>
      <c r="IW56863" s="36"/>
      <c r="JI56863"/>
      <c r="JJ56863"/>
      <c r="KX56863" s="23"/>
      <c r="KY56863" s="23"/>
    </row>
    <row r="56864" spans="36:311" x14ac:dyDescent="0.2">
      <c r="AJ56864" s="23"/>
      <c r="HH56864"/>
      <c r="IW56864" s="36"/>
      <c r="JI56864"/>
      <c r="JJ56864"/>
      <c r="KX56864" s="23"/>
      <c r="KY56864" s="23"/>
    </row>
    <row r="56865" spans="36:311" x14ac:dyDescent="0.2">
      <c r="AJ56865" s="23"/>
      <c r="HH56865"/>
      <c r="IW56865" s="36"/>
      <c r="JI56865"/>
      <c r="JJ56865"/>
      <c r="KX56865" s="23"/>
      <c r="KY56865" s="23"/>
    </row>
    <row r="56866" spans="36:311" x14ac:dyDescent="0.2">
      <c r="AJ56866" s="23"/>
      <c r="HH56866"/>
      <c r="IW56866" s="36"/>
      <c r="JI56866"/>
      <c r="JJ56866"/>
      <c r="KX56866" s="23"/>
      <c r="KY56866" s="23"/>
    </row>
    <row r="56867" spans="36:311" x14ac:dyDescent="0.2">
      <c r="AJ56867" s="23"/>
      <c r="HH56867"/>
      <c r="IW56867" s="36"/>
      <c r="JI56867"/>
      <c r="JJ56867"/>
      <c r="KX56867" s="23"/>
      <c r="KY56867" s="23"/>
    </row>
    <row r="56868" spans="36:311" x14ac:dyDescent="0.2">
      <c r="AJ56868" s="23"/>
      <c r="HH56868"/>
      <c r="IW56868" s="36"/>
      <c r="JI56868"/>
      <c r="JJ56868"/>
      <c r="KX56868" s="23"/>
      <c r="KY56868" s="23"/>
    </row>
    <row r="56869" spans="36:311" x14ac:dyDescent="0.2">
      <c r="AJ56869" s="23"/>
      <c r="HH56869"/>
      <c r="IW56869" s="36"/>
      <c r="JI56869"/>
      <c r="JJ56869"/>
      <c r="KX56869" s="23"/>
      <c r="KY56869" s="23"/>
    </row>
    <row r="56870" spans="36:311" x14ac:dyDescent="0.2">
      <c r="AJ56870" s="23"/>
      <c r="HH56870"/>
      <c r="IW56870" s="36"/>
      <c r="JI56870"/>
      <c r="JJ56870"/>
      <c r="KX56870" s="23"/>
      <c r="KY56870" s="23"/>
    </row>
    <row r="56871" spans="36:311" x14ac:dyDescent="0.2">
      <c r="AJ56871" s="23"/>
      <c r="HH56871"/>
      <c r="IW56871" s="36"/>
      <c r="JI56871"/>
      <c r="JJ56871"/>
      <c r="KX56871" s="23"/>
      <c r="KY56871" s="23"/>
    </row>
    <row r="56872" spans="36:311" x14ac:dyDescent="0.2">
      <c r="AJ56872" s="23"/>
      <c r="HH56872"/>
      <c r="IW56872" s="36"/>
      <c r="JI56872"/>
      <c r="JJ56872"/>
      <c r="KX56872" s="23"/>
      <c r="KY56872" s="23"/>
    </row>
    <row r="56873" spans="36:311" x14ac:dyDescent="0.2">
      <c r="AJ56873" s="23"/>
      <c r="HH56873"/>
      <c r="IW56873" s="36"/>
      <c r="JI56873"/>
      <c r="JJ56873"/>
      <c r="KX56873" s="23"/>
      <c r="KY56873" s="23"/>
    </row>
    <row r="56874" spans="36:311" x14ac:dyDescent="0.2">
      <c r="AJ56874" s="23"/>
      <c r="HH56874"/>
      <c r="IW56874" s="36"/>
      <c r="JI56874"/>
      <c r="JJ56874"/>
      <c r="KX56874" s="23"/>
      <c r="KY56874" s="23"/>
    </row>
    <row r="56875" spans="36:311" x14ac:dyDescent="0.2">
      <c r="AJ56875" s="23"/>
      <c r="HH56875"/>
      <c r="IW56875" s="36"/>
      <c r="JI56875"/>
      <c r="JJ56875"/>
      <c r="KX56875" s="23"/>
      <c r="KY56875" s="23"/>
    </row>
    <row r="56876" spans="36:311" x14ac:dyDescent="0.2">
      <c r="AJ56876" s="23"/>
      <c r="HH56876"/>
      <c r="IW56876" s="36"/>
      <c r="JI56876"/>
      <c r="JJ56876"/>
      <c r="KX56876" s="23"/>
      <c r="KY56876" s="23"/>
    </row>
    <row r="56877" spans="36:311" x14ac:dyDescent="0.2">
      <c r="AJ56877" s="23"/>
      <c r="HH56877"/>
      <c r="IW56877" s="36"/>
      <c r="JI56877"/>
      <c r="JJ56877"/>
      <c r="KX56877" s="23"/>
      <c r="KY56877" s="23"/>
    </row>
    <row r="56878" spans="36:311" x14ac:dyDescent="0.2">
      <c r="AJ56878" s="23"/>
      <c r="HH56878"/>
      <c r="IW56878" s="36"/>
      <c r="JI56878"/>
      <c r="JJ56878"/>
      <c r="KX56878" s="23"/>
      <c r="KY56878" s="23"/>
    </row>
    <row r="56879" spans="36:311" x14ac:dyDescent="0.2">
      <c r="AJ56879" s="23"/>
      <c r="HH56879"/>
      <c r="IW56879" s="36"/>
      <c r="JI56879"/>
      <c r="JJ56879"/>
      <c r="KX56879" s="23"/>
      <c r="KY56879" s="23"/>
    </row>
    <row r="56880" spans="36:311" x14ac:dyDescent="0.2">
      <c r="AJ56880" s="23"/>
      <c r="HH56880"/>
      <c r="IW56880" s="36"/>
      <c r="JI56880"/>
      <c r="JJ56880"/>
      <c r="KX56880" s="23"/>
      <c r="KY56880" s="23"/>
    </row>
    <row r="56881" spans="36:311" x14ac:dyDescent="0.2">
      <c r="AJ56881" s="23"/>
      <c r="HH56881"/>
      <c r="IW56881" s="36"/>
      <c r="JI56881"/>
      <c r="JJ56881"/>
      <c r="KX56881" s="23"/>
      <c r="KY56881" s="23"/>
    </row>
    <row r="56882" spans="36:311" x14ac:dyDescent="0.2">
      <c r="AJ56882" s="23"/>
      <c r="HH56882"/>
      <c r="IW56882" s="36"/>
      <c r="JI56882"/>
      <c r="JJ56882"/>
      <c r="KX56882" s="23"/>
      <c r="KY56882" s="23"/>
    </row>
    <row r="56883" spans="36:311" x14ac:dyDescent="0.2">
      <c r="AJ56883" s="23"/>
      <c r="HH56883"/>
      <c r="IW56883" s="36"/>
      <c r="JI56883"/>
      <c r="JJ56883"/>
      <c r="KX56883" s="23"/>
      <c r="KY56883" s="23"/>
    </row>
    <row r="56884" spans="36:311" x14ac:dyDescent="0.2">
      <c r="AJ56884" s="23"/>
      <c r="HH56884"/>
      <c r="IW56884" s="36"/>
      <c r="JI56884"/>
      <c r="JJ56884"/>
      <c r="KX56884" s="23"/>
      <c r="KY56884" s="23"/>
    </row>
    <row r="56885" spans="36:311" x14ac:dyDescent="0.2">
      <c r="AJ56885" s="23"/>
      <c r="HH56885"/>
      <c r="IW56885" s="36"/>
      <c r="JI56885"/>
      <c r="JJ56885"/>
      <c r="KX56885" s="23"/>
      <c r="KY56885" s="23"/>
    </row>
    <row r="56886" spans="36:311" x14ac:dyDescent="0.2">
      <c r="AJ56886" s="23"/>
      <c r="HH56886"/>
      <c r="IW56886" s="36"/>
      <c r="JI56886"/>
      <c r="JJ56886"/>
      <c r="KX56886" s="23"/>
      <c r="KY56886" s="23"/>
    </row>
    <row r="56887" spans="36:311" x14ac:dyDescent="0.2">
      <c r="AJ56887" s="23"/>
      <c r="HH56887"/>
      <c r="IW56887" s="36"/>
      <c r="JI56887"/>
      <c r="JJ56887"/>
      <c r="KX56887" s="23"/>
      <c r="KY56887" s="23"/>
    </row>
    <row r="56888" spans="36:311" x14ac:dyDescent="0.2">
      <c r="AJ56888" s="23"/>
      <c r="HH56888"/>
      <c r="IW56888" s="36"/>
      <c r="JI56888"/>
      <c r="JJ56888"/>
      <c r="KX56888" s="23"/>
      <c r="KY56888" s="23"/>
    </row>
    <row r="56889" spans="36:311" x14ac:dyDescent="0.2">
      <c r="AJ56889" s="23"/>
      <c r="HH56889"/>
      <c r="IW56889" s="36"/>
      <c r="JI56889"/>
      <c r="JJ56889"/>
      <c r="KX56889" s="23"/>
      <c r="KY56889" s="23"/>
    </row>
    <row r="56890" spans="36:311" x14ac:dyDescent="0.2">
      <c r="AJ56890" s="23"/>
      <c r="HH56890"/>
      <c r="IW56890" s="36"/>
      <c r="JI56890"/>
      <c r="JJ56890"/>
      <c r="KX56890" s="23"/>
      <c r="KY56890" s="23"/>
    </row>
    <row r="56891" spans="36:311" x14ac:dyDescent="0.2">
      <c r="AJ56891" s="23"/>
      <c r="HH56891"/>
      <c r="IW56891" s="36"/>
      <c r="JI56891"/>
      <c r="JJ56891"/>
      <c r="KX56891" s="23"/>
      <c r="KY56891" s="23"/>
    </row>
    <row r="56892" spans="36:311" x14ac:dyDescent="0.2">
      <c r="AJ56892" s="23"/>
      <c r="HH56892"/>
      <c r="IW56892" s="36"/>
      <c r="JI56892"/>
      <c r="JJ56892"/>
      <c r="KX56892" s="23"/>
      <c r="KY56892" s="23"/>
    </row>
    <row r="56893" spans="36:311" x14ac:dyDescent="0.2">
      <c r="AJ56893" s="23"/>
      <c r="HH56893"/>
      <c r="IW56893" s="36"/>
      <c r="JI56893"/>
      <c r="JJ56893"/>
      <c r="KX56893" s="23"/>
      <c r="KY56893" s="23"/>
    </row>
    <row r="56894" spans="36:311" x14ac:dyDescent="0.2">
      <c r="AJ56894" s="23"/>
      <c r="HH56894"/>
      <c r="IW56894" s="36"/>
      <c r="JI56894"/>
      <c r="JJ56894"/>
      <c r="KX56894" s="23"/>
      <c r="KY56894" s="23"/>
    </row>
    <row r="56895" spans="36:311" x14ac:dyDescent="0.2">
      <c r="AJ56895" s="23"/>
      <c r="HH56895"/>
      <c r="IW56895" s="36"/>
      <c r="JI56895"/>
      <c r="JJ56895"/>
      <c r="KX56895" s="23"/>
      <c r="KY56895" s="23"/>
    </row>
    <row r="56896" spans="36:311" x14ac:dyDescent="0.2">
      <c r="AJ56896" s="23"/>
      <c r="HH56896"/>
      <c r="IW56896" s="36"/>
      <c r="JI56896"/>
      <c r="JJ56896"/>
      <c r="KX56896" s="23"/>
      <c r="KY56896" s="23"/>
    </row>
    <row r="56897" spans="36:311" x14ac:dyDescent="0.2">
      <c r="AJ56897" s="23"/>
      <c r="HH56897"/>
      <c r="IW56897" s="36"/>
      <c r="JI56897"/>
      <c r="JJ56897"/>
      <c r="KX56897" s="23"/>
      <c r="KY56897" s="23"/>
    </row>
    <row r="56898" spans="36:311" x14ac:dyDescent="0.2">
      <c r="AJ56898" s="23"/>
      <c r="HH56898"/>
      <c r="IW56898" s="36"/>
      <c r="JI56898"/>
      <c r="JJ56898"/>
      <c r="KX56898" s="23"/>
      <c r="KY56898" s="23"/>
    </row>
    <row r="56899" spans="36:311" x14ac:dyDescent="0.2">
      <c r="AJ56899" s="23"/>
      <c r="HH56899"/>
      <c r="IW56899" s="36"/>
      <c r="JI56899"/>
      <c r="JJ56899"/>
      <c r="KX56899" s="23"/>
      <c r="KY56899" s="23"/>
    </row>
    <row r="56900" spans="36:311" x14ac:dyDescent="0.2">
      <c r="AJ56900" s="23"/>
      <c r="HH56900"/>
      <c r="IW56900" s="36"/>
      <c r="JI56900"/>
      <c r="JJ56900"/>
      <c r="KX56900" s="23"/>
      <c r="KY56900" s="23"/>
    </row>
    <row r="56901" spans="36:311" x14ac:dyDescent="0.2">
      <c r="AJ56901" s="23"/>
      <c r="HH56901"/>
      <c r="IW56901" s="36"/>
      <c r="JI56901"/>
      <c r="JJ56901"/>
      <c r="KX56901" s="23"/>
      <c r="KY56901" s="23"/>
    </row>
    <row r="56902" spans="36:311" x14ac:dyDescent="0.2">
      <c r="AJ56902" s="23"/>
      <c r="HH56902"/>
      <c r="IW56902" s="36"/>
      <c r="JI56902"/>
      <c r="JJ56902"/>
      <c r="KX56902" s="23"/>
      <c r="KY56902" s="23"/>
    </row>
    <row r="56903" spans="36:311" x14ac:dyDescent="0.2">
      <c r="AJ56903" s="23"/>
      <c r="HH56903"/>
      <c r="IW56903" s="36"/>
      <c r="JI56903"/>
      <c r="JJ56903"/>
      <c r="KX56903" s="23"/>
      <c r="KY56903" s="23"/>
    </row>
    <row r="56904" spans="36:311" x14ac:dyDescent="0.2">
      <c r="AJ56904" s="23"/>
      <c r="HH56904"/>
      <c r="IW56904" s="36"/>
      <c r="JI56904"/>
      <c r="JJ56904"/>
      <c r="KX56904" s="23"/>
      <c r="KY56904" s="23"/>
    </row>
    <row r="56905" spans="36:311" x14ac:dyDescent="0.2">
      <c r="AJ56905" s="23"/>
      <c r="HH56905"/>
      <c r="IW56905" s="36"/>
      <c r="JI56905"/>
      <c r="JJ56905"/>
      <c r="KX56905" s="23"/>
      <c r="KY56905" s="23"/>
    </row>
    <row r="56906" spans="36:311" x14ac:dyDescent="0.2">
      <c r="AJ56906" s="23"/>
      <c r="HH56906"/>
      <c r="IW56906" s="36"/>
      <c r="JI56906"/>
      <c r="JJ56906"/>
      <c r="KX56906" s="23"/>
      <c r="KY56906" s="23"/>
    </row>
    <row r="56907" spans="36:311" x14ac:dyDescent="0.2">
      <c r="AJ56907" s="23"/>
      <c r="HH56907"/>
      <c r="IW56907" s="36"/>
      <c r="JI56907"/>
      <c r="JJ56907"/>
      <c r="KX56907" s="23"/>
      <c r="KY56907" s="23"/>
    </row>
    <row r="56908" spans="36:311" x14ac:dyDescent="0.2">
      <c r="AJ56908" s="23"/>
      <c r="HH56908"/>
      <c r="IW56908" s="36"/>
      <c r="JI56908"/>
      <c r="JJ56908"/>
      <c r="KX56908" s="23"/>
      <c r="KY56908" s="23"/>
    </row>
    <row r="56909" spans="36:311" x14ac:dyDescent="0.2">
      <c r="AJ56909" s="23"/>
      <c r="HH56909"/>
      <c r="IW56909" s="36"/>
      <c r="JI56909"/>
      <c r="JJ56909"/>
      <c r="KX56909" s="23"/>
      <c r="KY56909" s="23"/>
    </row>
    <row r="56910" spans="36:311" x14ac:dyDescent="0.2">
      <c r="AJ56910" s="23"/>
      <c r="HH56910"/>
      <c r="IW56910" s="36"/>
      <c r="JI56910"/>
      <c r="JJ56910"/>
      <c r="KX56910" s="23"/>
      <c r="KY56910" s="23"/>
    </row>
    <row r="56911" spans="36:311" x14ac:dyDescent="0.2">
      <c r="AJ56911" s="23"/>
      <c r="HH56911"/>
      <c r="IW56911" s="36"/>
      <c r="JI56911"/>
      <c r="JJ56911"/>
      <c r="KX56911" s="23"/>
      <c r="KY56911" s="23"/>
    </row>
    <row r="56912" spans="36:311" x14ac:dyDescent="0.2">
      <c r="AJ56912" s="23"/>
      <c r="HH56912"/>
      <c r="IW56912" s="36"/>
      <c r="JI56912"/>
      <c r="JJ56912"/>
      <c r="KX56912" s="23"/>
      <c r="KY56912" s="23"/>
    </row>
    <row r="56913" spans="36:311" x14ac:dyDescent="0.2">
      <c r="AJ56913" s="23"/>
      <c r="HH56913"/>
      <c r="IW56913" s="36"/>
      <c r="JI56913"/>
      <c r="JJ56913"/>
      <c r="KX56913" s="23"/>
      <c r="KY56913" s="23"/>
    </row>
    <row r="56914" spans="36:311" x14ac:dyDescent="0.2">
      <c r="AJ56914" s="23"/>
      <c r="HH56914"/>
      <c r="IW56914" s="36"/>
      <c r="JI56914"/>
      <c r="JJ56914"/>
      <c r="KX56914" s="23"/>
      <c r="KY56914" s="23"/>
    </row>
    <row r="56915" spans="36:311" x14ac:dyDescent="0.2">
      <c r="AJ56915" s="23"/>
      <c r="HH56915"/>
      <c r="IW56915" s="36"/>
      <c r="JI56915"/>
      <c r="JJ56915"/>
      <c r="KX56915" s="23"/>
      <c r="KY56915" s="23"/>
    </row>
    <row r="56916" spans="36:311" x14ac:dyDescent="0.2">
      <c r="AJ56916" s="23"/>
      <c r="HH56916"/>
      <c r="IW56916" s="36"/>
      <c r="JI56916"/>
      <c r="JJ56916"/>
      <c r="KX56916" s="23"/>
      <c r="KY56916" s="23"/>
    </row>
    <row r="56917" spans="36:311" x14ac:dyDescent="0.2">
      <c r="AJ56917" s="23"/>
      <c r="HH56917"/>
      <c r="IW56917" s="36"/>
      <c r="JI56917"/>
      <c r="JJ56917"/>
      <c r="KX56917" s="23"/>
      <c r="KY56917" s="23"/>
    </row>
    <row r="56918" spans="36:311" x14ac:dyDescent="0.2">
      <c r="AJ56918" s="23"/>
      <c r="HH56918"/>
      <c r="IW56918" s="36"/>
      <c r="JI56918"/>
      <c r="JJ56918"/>
      <c r="KX56918" s="23"/>
      <c r="KY56918" s="23"/>
    </row>
    <row r="56919" spans="36:311" x14ac:dyDescent="0.2">
      <c r="AJ56919" s="23"/>
      <c r="HH56919"/>
      <c r="IW56919" s="36"/>
      <c r="JI56919"/>
      <c r="JJ56919"/>
      <c r="KX56919" s="23"/>
      <c r="KY56919" s="23"/>
    </row>
    <row r="56920" spans="36:311" x14ac:dyDescent="0.2">
      <c r="AJ56920" s="23"/>
      <c r="HH56920"/>
      <c r="IW56920" s="36"/>
      <c r="JI56920"/>
      <c r="JJ56920"/>
      <c r="KX56920" s="23"/>
      <c r="KY56920" s="23"/>
    </row>
    <row r="56921" spans="36:311" x14ac:dyDescent="0.2">
      <c r="AJ56921" s="23"/>
      <c r="HH56921"/>
      <c r="IW56921" s="36"/>
      <c r="JI56921"/>
      <c r="JJ56921"/>
      <c r="KX56921" s="23"/>
      <c r="KY56921" s="23"/>
    </row>
    <row r="56922" spans="36:311" x14ac:dyDescent="0.2">
      <c r="AJ56922" s="23"/>
      <c r="HH56922"/>
      <c r="IW56922" s="36"/>
      <c r="JI56922"/>
      <c r="JJ56922"/>
      <c r="KX56922" s="23"/>
      <c r="KY56922" s="23"/>
    </row>
    <row r="56923" spans="36:311" x14ac:dyDescent="0.2">
      <c r="AJ56923" s="23"/>
      <c r="HH56923"/>
      <c r="IW56923" s="36"/>
      <c r="JI56923"/>
      <c r="JJ56923"/>
      <c r="KX56923" s="23"/>
      <c r="KY56923" s="23"/>
    </row>
    <row r="56924" spans="36:311" x14ac:dyDescent="0.2">
      <c r="AJ56924" s="23"/>
      <c r="HH56924"/>
      <c r="IW56924" s="36"/>
      <c r="JI56924"/>
      <c r="JJ56924"/>
      <c r="KX56924" s="23"/>
      <c r="KY56924" s="23"/>
    </row>
    <row r="56925" spans="36:311" x14ac:dyDescent="0.2">
      <c r="AJ56925" s="23"/>
      <c r="HH56925"/>
      <c r="IW56925" s="36"/>
      <c r="JI56925"/>
      <c r="JJ56925"/>
      <c r="KX56925" s="23"/>
      <c r="KY56925" s="23"/>
    </row>
    <row r="56926" spans="36:311" x14ac:dyDescent="0.2">
      <c r="AJ56926" s="23"/>
      <c r="HH56926"/>
      <c r="IW56926" s="36"/>
      <c r="JI56926"/>
      <c r="JJ56926"/>
      <c r="KX56926" s="23"/>
      <c r="KY56926" s="23"/>
    </row>
    <row r="56927" spans="36:311" x14ac:dyDescent="0.2">
      <c r="AJ56927" s="23"/>
      <c r="HH56927"/>
      <c r="IW56927" s="36"/>
      <c r="JI56927"/>
      <c r="JJ56927"/>
      <c r="KX56927" s="23"/>
      <c r="KY56927" s="23"/>
    </row>
    <row r="56928" spans="36:311" x14ac:dyDescent="0.2">
      <c r="AJ56928" s="23"/>
      <c r="HH56928"/>
      <c r="IW56928" s="36"/>
      <c r="JI56928"/>
      <c r="JJ56928"/>
      <c r="KX56928" s="23"/>
      <c r="KY56928" s="23"/>
    </row>
    <row r="56929" spans="36:311" x14ac:dyDescent="0.2">
      <c r="AJ56929" s="23"/>
      <c r="HH56929"/>
      <c r="IW56929" s="36"/>
      <c r="JI56929"/>
      <c r="JJ56929"/>
      <c r="KX56929" s="23"/>
      <c r="KY56929" s="23"/>
    </row>
    <row r="56930" spans="36:311" x14ac:dyDescent="0.2">
      <c r="AJ56930" s="23"/>
      <c r="HH56930"/>
      <c r="IW56930" s="36"/>
      <c r="JI56930"/>
      <c r="JJ56930"/>
      <c r="KX56930" s="23"/>
      <c r="KY56930" s="23"/>
    </row>
    <row r="56931" spans="36:311" x14ac:dyDescent="0.2">
      <c r="AJ56931" s="23"/>
      <c r="HH56931"/>
      <c r="IW56931" s="36"/>
      <c r="JI56931"/>
      <c r="JJ56931"/>
      <c r="KX56931" s="23"/>
      <c r="KY56931" s="23"/>
    </row>
    <row r="56932" spans="36:311" x14ac:dyDescent="0.2">
      <c r="AJ56932" s="23"/>
      <c r="HH56932"/>
      <c r="IW56932" s="36"/>
      <c r="JI56932"/>
      <c r="JJ56932"/>
      <c r="KX56932" s="23"/>
      <c r="KY56932" s="23"/>
    </row>
    <row r="56933" spans="36:311" x14ac:dyDescent="0.2">
      <c r="AJ56933" s="23"/>
      <c r="HH56933"/>
      <c r="IW56933" s="36"/>
      <c r="JI56933"/>
      <c r="JJ56933"/>
      <c r="KX56933" s="23"/>
      <c r="KY56933" s="23"/>
    </row>
    <row r="56934" spans="36:311" x14ac:dyDescent="0.2">
      <c r="AJ56934" s="23"/>
      <c r="HH56934"/>
      <c r="IW56934" s="36"/>
      <c r="JI56934"/>
      <c r="JJ56934"/>
      <c r="KX56934" s="23"/>
      <c r="KY56934" s="23"/>
    </row>
    <row r="56935" spans="36:311" x14ac:dyDescent="0.2">
      <c r="AJ56935" s="23"/>
      <c r="HH56935"/>
      <c r="IW56935" s="36"/>
      <c r="JI56935"/>
      <c r="JJ56935"/>
      <c r="KX56935" s="23"/>
      <c r="KY56935" s="23"/>
    </row>
    <row r="56936" spans="36:311" x14ac:dyDescent="0.2">
      <c r="AJ56936" s="23"/>
      <c r="HH56936"/>
      <c r="IW56936" s="36"/>
      <c r="JI56936"/>
      <c r="JJ56936"/>
      <c r="KX56936" s="23"/>
      <c r="KY56936" s="23"/>
    </row>
    <row r="56937" spans="36:311" x14ac:dyDescent="0.2">
      <c r="AJ56937" s="23"/>
      <c r="HH56937"/>
      <c r="IW56937" s="36"/>
      <c r="JI56937"/>
      <c r="JJ56937"/>
      <c r="KX56937" s="23"/>
      <c r="KY56937" s="23"/>
    </row>
    <row r="56938" spans="36:311" x14ac:dyDescent="0.2">
      <c r="AJ56938" s="23"/>
      <c r="HH56938"/>
      <c r="IW56938" s="36"/>
      <c r="JI56938"/>
      <c r="JJ56938"/>
      <c r="KX56938" s="23"/>
      <c r="KY56938" s="23"/>
    </row>
    <row r="56939" spans="36:311" x14ac:dyDescent="0.2">
      <c r="AJ56939" s="23"/>
      <c r="HH56939"/>
      <c r="IW56939" s="36"/>
      <c r="JI56939"/>
      <c r="JJ56939"/>
      <c r="KX56939" s="23"/>
      <c r="KY56939" s="23"/>
    </row>
    <row r="56940" spans="36:311" x14ac:dyDescent="0.2">
      <c r="AJ56940" s="23"/>
      <c r="HH56940"/>
      <c r="IW56940" s="36"/>
      <c r="JI56940"/>
      <c r="JJ56940"/>
      <c r="KX56940" s="23"/>
      <c r="KY56940" s="23"/>
    </row>
    <row r="56941" spans="36:311" x14ac:dyDescent="0.2">
      <c r="AJ56941" s="23"/>
      <c r="HH56941"/>
      <c r="IW56941" s="36"/>
      <c r="JI56941"/>
      <c r="JJ56941"/>
      <c r="KX56941" s="23"/>
      <c r="KY56941" s="23"/>
    </row>
    <row r="56942" spans="36:311" x14ac:dyDescent="0.2">
      <c r="AJ56942" s="23"/>
      <c r="HH56942"/>
      <c r="IW56942" s="36"/>
      <c r="JI56942"/>
      <c r="JJ56942"/>
      <c r="KX56942" s="23"/>
      <c r="KY56942" s="23"/>
    </row>
    <row r="56943" spans="36:311" x14ac:dyDescent="0.2">
      <c r="AJ56943" s="23"/>
      <c r="HH56943"/>
      <c r="IW56943" s="36"/>
      <c r="JI56943"/>
      <c r="JJ56943"/>
      <c r="KX56943" s="23"/>
      <c r="KY56943" s="23"/>
    </row>
    <row r="56944" spans="36:311" x14ac:dyDescent="0.2">
      <c r="AJ56944" s="23"/>
      <c r="HH56944"/>
      <c r="IW56944" s="36"/>
      <c r="JI56944"/>
      <c r="JJ56944"/>
      <c r="KX56944" s="23"/>
      <c r="KY56944" s="23"/>
    </row>
    <row r="56945" spans="36:311" x14ac:dyDescent="0.2">
      <c r="AJ56945" s="23"/>
      <c r="HH56945"/>
      <c r="IW56945" s="36"/>
      <c r="JI56945"/>
      <c r="JJ56945"/>
      <c r="KX56945" s="23"/>
      <c r="KY56945" s="23"/>
    </row>
    <row r="56946" spans="36:311" x14ac:dyDescent="0.2">
      <c r="AJ56946" s="23"/>
      <c r="HH56946"/>
      <c r="IW56946" s="36"/>
      <c r="JI56946"/>
      <c r="JJ56946"/>
      <c r="KX56946" s="23"/>
      <c r="KY56946" s="23"/>
    </row>
    <row r="56947" spans="36:311" x14ac:dyDescent="0.2">
      <c r="AJ56947" s="23"/>
      <c r="HH56947"/>
      <c r="IW56947" s="36"/>
      <c r="JI56947"/>
      <c r="JJ56947"/>
      <c r="KX56947" s="23"/>
      <c r="KY56947" s="23"/>
    </row>
    <row r="56948" spans="36:311" x14ac:dyDescent="0.2">
      <c r="AJ56948" s="23"/>
      <c r="HH56948"/>
      <c r="IW56948" s="36"/>
      <c r="JI56948"/>
      <c r="JJ56948"/>
      <c r="KX56948" s="23"/>
      <c r="KY56948" s="23"/>
    </row>
    <row r="56949" spans="36:311" x14ac:dyDescent="0.2">
      <c r="AJ56949" s="23"/>
      <c r="HH56949"/>
      <c r="IW56949" s="36"/>
      <c r="JI56949"/>
      <c r="JJ56949"/>
      <c r="KX56949" s="23"/>
      <c r="KY56949" s="23"/>
    </row>
    <row r="56950" spans="36:311" x14ac:dyDescent="0.2">
      <c r="AJ56950" s="23"/>
      <c r="HH56950"/>
      <c r="IW56950" s="36"/>
      <c r="JI56950"/>
      <c r="JJ56950"/>
      <c r="KX56950" s="23"/>
      <c r="KY56950" s="23"/>
    </row>
    <row r="56951" spans="36:311" x14ac:dyDescent="0.2">
      <c r="AJ56951" s="23"/>
      <c r="HH56951"/>
      <c r="IW56951" s="36"/>
      <c r="JI56951"/>
      <c r="JJ56951"/>
      <c r="KX56951" s="23"/>
      <c r="KY56951" s="23"/>
    </row>
    <row r="56952" spans="36:311" x14ac:dyDescent="0.2">
      <c r="AJ56952" s="23"/>
      <c r="HH56952"/>
      <c r="IW56952" s="36"/>
      <c r="JI56952"/>
      <c r="JJ56952"/>
      <c r="KX56952" s="23"/>
      <c r="KY56952" s="23"/>
    </row>
    <row r="56953" spans="36:311" x14ac:dyDescent="0.2">
      <c r="AJ56953" s="23"/>
      <c r="HH56953"/>
      <c r="IW56953" s="36"/>
      <c r="JI56953"/>
      <c r="JJ56953"/>
      <c r="KX56953" s="23"/>
      <c r="KY56953" s="23"/>
    </row>
    <row r="56954" spans="36:311" x14ac:dyDescent="0.2">
      <c r="AJ56954" s="23"/>
      <c r="HH56954"/>
      <c r="IW56954" s="36"/>
      <c r="JI56954"/>
      <c r="JJ56954"/>
      <c r="KX56954" s="23"/>
      <c r="KY56954" s="23"/>
    </row>
    <row r="56955" spans="36:311" x14ac:dyDescent="0.2">
      <c r="AJ56955" s="23"/>
      <c r="HH56955"/>
      <c r="IW56955" s="36"/>
      <c r="JI56955"/>
      <c r="JJ56955"/>
      <c r="KX56955" s="23"/>
      <c r="KY56955" s="23"/>
    </row>
    <row r="56956" spans="36:311" x14ac:dyDescent="0.2">
      <c r="AJ56956" s="23"/>
      <c r="HH56956"/>
      <c r="IW56956" s="36"/>
      <c r="JI56956"/>
      <c r="JJ56956"/>
      <c r="KX56956" s="23"/>
      <c r="KY56956" s="23"/>
    </row>
    <row r="56957" spans="36:311" x14ac:dyDescent="0.2">
      <c r="AJ56957" s="23"/>
      <c r="HH56957"/>
      <c r="IW56957" s="36"/>
      <c r="JI56957"/>
      <c r="JJ56957"/>
      <c r="KX56957" s="23"/>
      <c r="KY56957" s="23"/>
    </row>
    <row r="56958" spans="36:311" x14ac:dyDescent="0.2">
      <c r="AJ56958" s="23"/>
      <c r="HH56958"/>
      <c r="IW56958" s="36"/>
      <c r="JI56958"/>
      <c r="JJ56958"/>
      <c r="KX56958" s="23"/>
      <c r="KY56958" s="23"/>
    </row>
    <row r="56959" spans="36:311" x14ac:dyDescent="0.2">
      <c r="AJ56959" s="23"/>
      <c r="HH56959"/>
      <c r="IW56959" s="36"/>
      <c r="JI56959"/>
      <c r="JJ56959"/>
      <c r="KX56959" s="23"/>
      <c r="KY56959" s="23"/>
    </row>
    <row r="56960" spans="36:311" x14ac:dyDescent="0.2">
      <c r="AJ56960" s="23"/>
      <c r="HH56960"/>
      <c r="IW56960" s="36"/>
      <c r="JI56960"/>
      <c r="JJ56960"/>
      <c r="KX56960" s="23"/>
      <c r="KY56960" s="23"/>
    </row>
    <row r="56961" spans="36:311" x14ac:dyDescent="0.2">
      <c r="AJ56961" s="23"/>
      <c r="HH56961"/>
      <c r="IW56961" s="36"/>
      <c r="JI56961"/>
      <c r="JJ56961"/>
      <c r="KX56961" s="23"/>
      <c r="KY56961" s="23"/>
    </row>
    <row r="56962" spans="36:311" x14ac:dyDescent="0.2">
      <c r="AJ56962" s="23"/>
      <c r="HH56962"/>
      <c r="IW56962" s="36"/>
      <c r="JI56962"/>
      <c r="JJ56962"/>
      <c r="KX56962" s="23"/>
      <c r="KY56962" s="23"/>
    </row>
    <row r="56963" spans="36:311" x14ac:dyDescent="0.2">
      <c r="AJ56963" s="23"/>
      <c r="HH56963"/>
      <c r="IW56963" s="36"/>
      <c r="JI56963"/>
      <c r="JJ56963"/>
      <c r="KX56963" s="23"/>
      <c r="KY56963" s="23"/>
    </row>
    <row r="56964" spans="36:311" x14ac:dyDescent="0.2">
      <c r="AJ56964" s="23"/>
      <c r="HH56964"/>
      <c r="IW56964" s="36"/>
      <c r="JI56964"/>
      <c r="JJ56964"/>
      <c r="KX56964" s="23"/>
      <c r="KY56964" s="23"/>
    </row>
    <row r="56965" spans="36:311" x14ac:dyDescent="0.2">
      <c r="AJ56965" s="23"/>
      <c r="HH56965"/>
      <c r="IW56965" s="36"/>
      <c r="JI56965"/>
      <c r="JJ56965"/>
      <c r="KX56965" s="23"/>
      <c r="KY56965" s="23"/>
    </row>
    <row r="56966" spans="36:311" x14ac:dyDescent="0.2">
      <c r="AJ56966" s="23"/>
      <c r="HH56966"/>
      <c r="IW56966" s="36"/>
      <c r="JI56966"/>
      <c r="JJ56966"/>
      <c r="KX56966" s="23"/>
      <c r="KY56966" s="23"/>
    </row>
    <row r="56967" spans="36:311" x14ac:dyDescent="0.2">
      <c r="AJ56967" s="23"/>
      <c r="HH56967"/>
      <c r="IW56967" s="36"/>
      <c r="JI56967"/>
      <c r="JJ56967"/>
      <c r="KX56967" s="23"/>
      <c r="KY56967" s="23"/>
    </row>
    <row r="56968" spans="36:311" x14ac:dyDescent="0.2">
      <c r="AJ56968" s="23"/>
      <c r="HH56968"/>
      <c r="IW56968" s="36"/>
      <c r="JI56968"/>
      <c r="JJ56968"/>
      <c r="KX56968" s="23"/>
      <c r="KY56968" s="23"/>
    </row>
    <row r="56969" spans="36:311" x14ac:dyDescent="0.2">
      <c r="AJ56969" s="23"/>
      <c r="HH56969"/>
      <c r="IW56969" s="36"/>
      <c r="JI56969"/>
      <c r="JJ56969"/>
      <c r="KX56969" s="23"/>
      <c r="KY56969" s="23"/>
    </row>
    <row r="56970" spans="36:311" x14ac:dyDescent="0.2">
      <c r="AJ56970" s="23"/>
      <c r="HH56970"/>
      <c r="IW56970" s="36"/>
      <c r="JI56970"/>
      <c r="JJ56970"/>
      <c r="KX56970" s="23"/>
      <c r="KY56970" s="23"/>
    </row>
    <row r="56971" spans="36:311" x14ac:dyDescent="0.2">
      <c r="AJ56971" s="23"/>
      <c r="HH56971"/>
      <c r="IW56971" s="36"/>
      <c r="JI56971"/>
      <c r="JJ56971"/>
      <c r="KX56971" s="23"/>
      <c r="KY56971" s="23"/>
    </row>
    <row r="56972" spans="36:311" x14ac:dyDescent="0.2">
      <c r="AJ56972" s="23"/>
      <c r="HH56972"/>
      <c r="IW56972" s="36"/>
      <c r="JI56972"/>
      <c r="JJ56972"/>
      <c r="KX56972" s="23"/>
      <c r="KY56972" s="23"/>
    </row>
    <row r="56973" spans="36:311" x14ac:dyDescent="0.2">
      <c r="AJ56973" s="23"/>
      <c r="HH56973"/>
      <c r="IW56973" s="36"/>
      <c r="JI56973"/>
      <c r="JJ56973"/>
      <c r="KX56973" s="23"/>
      <c r="KY56973" s="23"/>
    </row>
    <row r="56974" spans="36:311" x14ac:dyDescent="0.2">
      <c r="AJ56974" s="23"/>
      <c r="HH56974"/>
      <c r="IW56974" s="36"/>
      <c r="JI56974"/>
      <c r="JJ56974"/>
      <c r="KX56974" s="23"/>
      <c r="KY56974" s="23"/>
    </row>
    <row r="56975" spans="36:311" x14ac:dyDescent="0.2">
      <c r="AJ56975" s="23"/>
      <c r="HH56975"/>
      <c r="IW56975" s="36"/>
      <c r="JI56975"/>
      <c r="JJ56975"/>
      <c r="KX56975" s="23"/>
      <c r="KY56975" s="23"/>
    </row>
    <row r="56976" spans="36:311" x14ac:dyDescent="0.2">
      <c r="AJ56976" s="23"/>
      <c r="HH56976"/>
      <c r="IW56976" s="36"/>
      <c r="JI56976"/>
      <c r="JJ56976"/>
      <c r="KX56976" s="23"/>
      <c r="KY56976" s="23"/>
    </row>
    <row r="56977" spans="36:311" x14ac:dyDescent="0.2">
      <c r="AJ56977" s="23"/>
      <c r="HH56977"/>
      <c r="IW56977" s="36"/>
      <c r="JI56977"/>
      <c r="JJ56977"/>
      <c r="KX56977" s="23"/>
      <c r="KY56977" s="23"/>
    </row>
    <row r="56978" spans="36:311" x14ac:dyDescent="0.2">
      <c r="AJ56978" s="23"/>
      <c r="HH56978"/>
      <c r="IW56978" s="36"/>
      <c r="JI56978"/>
      <c r="JJ56978"/>
      <c r="KX56978" s="23"/>
      <c r="KY56978" s="23"/>
    </row>
    <row r="56979" spans="36:311" x14ac:dyDescent="0.2">
      <c r="AJ56979" s="23"/>
      <c r="HH56979"/>
      <c r="IW56979" s="36"/>
      <c r="JI56979"/>
      <c r="JJ56979"/>
      <c r="KX56979" s="23"/>
      <c r="KY56979" s="23"/>
    </row>
    <row r="56980" spans="36:311" x14ac:dyDescent="0.2">
      <c r="AJ56980" s="23"/>
      <c r="HH56980"/>
      <c r="IW56980" s="36"/>
      <c r="JI56980"/>
      <c r="JJ56980"/>
      <c r="KX56980" s="23"/>
      <c r="KY56980" s="23"/>
    </row>
    <row r="56981" spans="36:311" x14ac:dyDescent="0.2">
      <c r="AJ56981" s="23"/>
      <c r="HH56981"/>
      <c r="IW56981" s="36"/>
      <c r="JI56981"/>
      <c r="JJ56981"/>
      <c r="KX56981" s="23"/>
      <c r="KY56981" s="23"/>
    </row>
    <row r="56982" spans="36:311" x14ac:dyDescent="0.2">
      <c r="AJ56982" s="23"/>
      <c r="HH56982"/>
      <c r="IW56982" s="36"/>
      <c r="JI56982"/>
      <c r="JJ56982"/>
      <c r="KX56982" s="23"/>
      <c r="KY56982" s="23"/>
    </row>
    <row r="56983" spans="36:311" x14ac:dyDescent="0.2">
      <c r="AJ56983" s="23"/>
      <c r="HH56983"/>
      <c r="IW56983" s="36"/>
      <c r="JI56983"/>
      <c r="JJ56983"/>
      <c r="KX56983" s="23"/>
      <c r="KY56983" s="23"/>
    </row>
    <row r="56984" spans="36:311" x14ac:dyDescent="0.2">
      <c r="AJ56984" s="23"/>
      <c r="HH56984"/>
      <c r="IW56984" s="36"/>
      <c r="JI56984"/>
      <c r="JJ56984"/>
      <c r="KX56984" s="23"/>
      <c r="KY56984" s="23"/>
    </row>
    <row r="56985" spans="36:311" x14ac:dyDescent="0.2">
      <c r="AJ56985" s="23"/>
      <c r="HH56985"/>
      <c r="IW56985" s="36"/>
      <c r="JI56985"/>
      <c r="JJ56985"/>
      <c r="KX56985" s="23"/>
      <c r="KY56985" s="23"/>
    </row>
    <row r="56986" spans="36:311" x14ac:dyDescent="0.2">
      <c r="AJ56986" s="23"/>
      <c r="HH56986"/>
      <c r="IW56986" s="36"/>
      <c r="JI56986"/>
      <c r="JJ56986"/>
      <c r="KX56986" s="23"/>
      <c r="KY56986" s="23"/>
    </row>
    <row r="56987" spans="36:311" x14ac:dyDescent="0.2">
      <c r="AJ56987" s="23"/>
      <c r="HH56987"/>
      <c r="IW56987" s="36"/>
      <c r="JI56987"/>
      <c r="JJ56987"/>
      <c r="KX56987" s="23"/>
      <c r="KY56987" s="23"/>
    </row>
    <row r="56988" spans="36:311" x14ac:dyDescent="0.2">
      <c r="AJ56988" s="23"/>
      <c r="HH56988"/>
      <c r="IW56988" s="36"/>
      <c r="JI56988"/>
      <c r="JJ56988"/>
      <c r="KX56988" s="23"/>
      <c r="KY56988" s="23"/>
    </row>
    <row r="56989" spans="36:311" x14ac:dyDescent="0.2">
      <c r="AJ56989" s="23"/>
      <c r="HH56989"/>
      <c r="IW56989" s="36"/>
      <c r="JI56989"/>
      <c r="JJ56989"/>
      <c r="KX56989" s="23"/>
      <c r="KY56989" s="23"/>
    </row>
    <row r="56990" spans="36:311" x14ac:dyDescent="0.2">
      <c r="AJ56990" s="23"/>
      <c r="HH56990"/>
      <c r="IW56990" s="36"/>
      <c r="JI56990"/>
      <c r="JJ56990"/>
      <c r="KX56990" s="23"/>
      <c r="KY56990" s="23"/>
    </row>
    <row r="56991" spans="36:311" x14ac:dyDescent="0.2">
      <c r="AJ56991" s="23"/>
      <c r="HH56991"/>
      <c r="IW56991" s="36"/>
      <c r="JI56991"/>
      <c r="JJ56991"/>
      <c r="KX56991" s="23"/>
      <c r="KY56991" s="23"/>
    </row>
    <row r="56992" spans="36:311" x14ac:dyDescent="0.2">
      <c r="AJ56992" s="23"/>
      <c r="HH56992"/>
      <c r="IW56992" s="36"/>
      <c r="JI56992"/>
      <c r="JJ56992"/>
      <c r="KX56992" s="23"/>
      <c r="KY56992" s="23"/>
    </row>
    <row r="56993" spans="36:311" x14ac:dyDescent="0.2">
      <c r="AJ56993" s="23"/>
      <c r="HH56993"/>
      <c r="IW56993" s="36"/>
      <c r="JI56993"/>
      <c r="JJ56993"/>
      <c r="KX56993" s="23"/>
      <c r="KY56993" s="23"/>
    </row>
    <row r="56994" spans="36:311" x14ac:dyDescent="0.2">
      <c r="AJ56994" s="23"/>
      <c r="HH56994"/>
      <c r="IW56994" s="36"/>
      <c r="JI56994"/>
      <c r="JJ56994"/>
      <c r="KX56994" s="23"/>
      <c r="KY56994" s="23"/>
    </row>
    <row r="56995" spans="36:311" x14ac:dyDescent="0.2">
      <c r="AJ56995" s="23"/>
      <c r="HH56995"/>
      <c r="IW56995" s="36"/>
      <c r="JI56995"/>
      <c r="JJ56995"/>
      <c r="KX56995" s="23"/>
      <c r="KY56995" s="23"/>
    </row>
    <row r="56996" spans="36:311" x14ac:dyDescent="0.2">
      <c r="AJ56996" s="23"/>
      <c r="HH56996"/>
      <c r="IW56996" s="36"/>
      <c r="JI56996"/>
      <c r="JJ56996"/>
      <c r="KX56996" s="23"/>
      <c r="KY56996" s="23"/>
    </row>
    <row r="56997" spans="36:311" x14ac:dyDescent="0.2">
      <c r="AJ56997" s="23"/>
      <c r="HH56997"/>
      <c r="IW56997" s="36"/>
      <c r="JI56997"/>
      <c r="JJ56997"/>
      <c r="KX56997" s="23"/>
      <c r="KY56997" s="23"/>
    </row>
    <row r="56998" spans="36:311" x14ac:dyDescent="0.2">
      <c r="AJ56998" s="23"/>
      <c r="HH56998"/>
      <c r="IW56998" s="36"/>
      <c r="JI56998"/>
      <c r="JJ56998"/>
      <c r="KX56998" s="23"/>
      <c r="KY56998" s="23"/>
    </row>
    <row r="56999" spans="36:311" x14ac:dyDescent="0.2">
      <c r="AJ56999" s="23"/>
      <c r="HH56999"/>
      <c r="IW56999" s="36"/>
      <c r="JI56999"/>
      <c r="JJ56999"/>
      <c r="KX56999" s="23"/>
      <c r="KY56999" s="23"/>
    </row>
    <row r="57000" spans="36:311" x14ac:dyDescent="0.2">
      <c r="AJ57000" s="23"/>
      <c r="HH57000"/>
      <c r="IW57000" s="36"/>
      <c r="JI57000"/>
      <c r="JJ57000"/>
      <c r="KX57000" s="23"/>
      <c r="KY57000" s="23"/>
    </row>
    <row r="57001" spans="36:311" x14ac:dyDescent="0.2">
      <c r="AJ57001" s="23"/>
      <c r="HH57001"/>
      <c r="IW57001" s="36"/>
      <c r="JI57001"/>
      <c r="JJ57001"/>
      <c r="KX57001" s="23"/>
      <c r="KY57001" s="23"/>
    </row>
    <row r="57002" spans="36:311" x14ac:dyDescent="0.2">
      <c r="AJ57002" s="23"/>
      <c r="HH57002"/>
      <c r="IW57002" s="36"/>
      <c r="JI57002"/>
      <c r="JJ57002"/>
      <c r="KX57002" s="23"/>
      <c r="KY57002" s="23"/>
    </row>
    <row r="57003" spans="36:311" x14ac:dyDescent="0.2">
      <c r="AJ57003" s="23"/>
      <c r="HH57003"/>
      <c r="IW57003" s="36"/>
      <c r="JI57003"/>
      <c r="JJ57003"/>
      <c r="KX57003" s="23"/>
      <c r="KY57003" s="23"/>
    </row>
    <row r="57004" spans="36:311" x14ac:dyDescent="0.2">
      <c r="AJ57004" s="23"/>
      <c r="HH57004"/>
      <c r="IW57004" s="36"/>
      <c r="JI57004"/>
      <c r="JJ57004"/>
      <c r="KX57004" s="23"/>
      <c r="KY57004" s="23"/>
    </row>
    <row r="57005" spans="36:311" x14ac:dyDescent="0.2">
      <c r="AJ57005" s="23"/>
      <c r="HH57005"/>
      <c r="IW57005" s="36"/>
      <c r="JI57005"/>
      <c r="JJ57005"/>
      <c r="KX57005" s="23"/>
      <c r="KY57005" s="23"/>
    </row>
    <row r="57006" spans="36:311" x14ac:dyDescent="0.2">
      <c r="AJ57006" s="23"/>
      <c r="HH57006"/>
      <c r="IW57006" s="36"/>
      <c r="JI57006"/>
      <c r="JJ57006"/>
      <c r="KX57006" s="23"/>
      <c r="KY57006" s="23"/>
    </row>
    <row r="57007" spans="36:311" x14ac:dyDescent="0.2">
      <c r="AJ57007" s="23"/>
      <c r="HH57007"/>
      <c r="IW57007" s="36"/>
      <c r="JI57007"/>
      <c r="JJ57007"/>
      <c r="KX57007" s="23"/>
      <c r="KY57007" s="23"/>
    </row>
    <row r="57008" spans="36:311" x14ac:dyDescent="0.2">
      <c r="AJ57008" s="23"/>
      <c r="HH57008"/>
      <c r="IW57008" s="36"/>
      <c r="JI57008"/>
      <c r="JJ57008"/>
      <c r="KX57008" s="23"/>
      <c r="KY57008" s="23"/>
    </row>
    <row r="57009" spans="36:311" x14ac:dyDescent="0.2">
      <c r="AJ57009" s="23"/>
      <c r="HH57009"/>
      <c r="IW57009" s="36"/>
      <c r="JI57009"/>
      <c r="JJ57009"/>
      <c r="KX57009" s="23"/>
      <c r="KY57009" s="23"/>
    </row>
    <row r="57010" spans="36:311" x14ac:dyDescent="0.2">
      <c r="AJ57010" s="23"/>
      <c r="HH57010"/>
      <c r="IW57010" s="36"/>
      <c r="JI57010"/>
      <c r="JJ57010"/>
      <c r="KX57010" s="23"/>
      <c r="KY57010" s="23"/>
    </row>
    <row r="57011" spans="36:311" x14ac:dyDescent="0.2">
      <c r="AJ57011" s="23"/>
      <c r="HH57011"/>
      <c r="IW57011" s="36"/>
      <c r="JI57011"/>
      <c r="JJ57011"/>
      <c r="KX57011" s="23"/>
      <c r="KY57011" s="23"/>
    </row>
    <row r="57012" spans="36:311" x14ac:dyDescent="0.2">
      <c r="AJ57012" s="23"/>
      <c r="HH57012"/>
      <c r="IW57012" s="36"/>
      <c r="JI57012"/>
      <c r="JJ57012"/>
      <c r="KX57012" s="23"/>
      <c r="KY57012" s="23"/>
    </row>
    <row r="57013" spans="36:311" x14ac:dyDescent="0.2">
      <c r="AJ57013" s="23"/>
      <c r="HH57013"/>
      <c r="IW57013" s="36"/>
      <c r="JI57013"/>
      <c r="JJ57013"/>
      <c r="KX57013" s="23"/>
      <c r="KY57013" s="23"/>
    </row>
    <row r="57014" spans="36:311" x14ac:dyDescent="0.2">
      <c r="AJ57014" s="23"/>
      <c r="HH57014"/>
      <c r="IW57014" s="36"/>
      <c r="JI57014"/>
      <c r="JJ57014"/>
      <c r="KX57014" s="23"/>
      <c r="KY57014" s="23"/>
    </row>
    <row r="57015" spans="36:311" x14ac:dyDescent="0.2">
      <c r="AJ57015" s="23"/>
      <c r="HH57015"/>
      <c r="IW57015" s="36"/>
      <c r="JI57015"/>
      <c r="JJ57015"/>
      <c r="KX57015" s="23"/>
      <c r="KY57015" s="23"/>
    </row>
    <row r="57016" spans="36:311" x14ac:dyDescent="0.2">
      <c r="AJ57016" s="23"/>
      <c r="HH57016"/>
      <c r="IW57016" s="36"/>
      <c r="JI57016"/>
      <c r="JJ57016"/>
      <c r="KX57016" s="23"/>
      <c r="KY57016" s="23"/>
    </row>
    <row r="57017" spans="36:311" x14ac:dyDescent="0.2">
      <c r="AJ57017" s="23"/>
      <c r="HH57017"/>
      <c r="IW57017" s="36"/>
      <c r="JI57017"/>
      <c r="JJ57017"/>
      <c r="KX57017" s="23"/>
      <c r="KY57017" s="23"/>
    </row>
    <row r="57018" spans="36:311" x14ac:dyDescent="0.2">
      <c r="AJ57018" s="23"/>
      <c r="HH57018"/>
      <c r="IW57018" s="36"/>
      <c r="JI57018"/>
      <c r="JJ57018"/>
      <c r="KX57018" s="23"/>
      <c r="KY57018" s="23"/>
    </row>
    <row r="57019" spans="36:311" x14ac:dyDescent="0.2">
      <c r="AJ57019" s="23"/>
      <c r="HH57019"/>
      <c r="IW57019" s="36"/>
      <c r="JI57019"/>
      <c r="JJ57019"/>
      <c r="KX57019" s="23"/>
      <c r="KY57019" s="23"/>
    </row>
    <row r="57020" spans="36:311" x14ac:dyDescent="0.2">
      <c r="AJ57020" s="23"/>
      <c r="HH57020"/>
      <c r="IW57020" s="36"/>
      <c r="JI57020"/>
      <c r="JJ57020"/>
      <c r="KX57020" s="23"/>
      <c r="KY57020" s="23"/>
    </row>
    <row r="57021" spans="36:311" x14ac:dyDescent="0.2">
      <c r="AJ57021" s="23"/>
      <c r="HH57021"/>
      <c r="IW57021" s="36"/>
      <c r="JI57021"/>
      <c r="JJ57021"/>
      <c r="KX57021" s="23"/>
      <c r="KY57021" s="23"/>
    </row>
    <row r="57022" spans="36:311" x14ac:dyDescent="0.2">
      <c r="AJ57022" s="23"/>
      <c r="HH57022"/>
      <c r="IW57022" s="36"/>
      <c r="JI57022"/>
      <c r="JJ57022"/>
      <c r="KX57022" s="23"/>
      <c r="KY57022" s="23"/>
    </row>
    <row r="57023" spans="36:311" x14ac:dyDescent="0.2">
      <c r="AJ57023" s="23"/>
      <c r="HH57023"/>
      <c r="IW57023" s="36"/>
      <c r="JI57023"/>
      <c r="JJ57023"/>
      <c r="KX57023" s="23"/>
      <c r="KY57023" s="23"/>
    </row>
    <row r="57024" spans="36:311" x14ac:dyDescent="0.2">
      <c r="AJ57024" s="23"/>
      <c r="HH57024"/>
      <c r="IW57024" s="36"/>
      <c r="JI57024"/>
      <c r="JJ57024"/>
      <c r="KX57024" s="23"/>
      <c r="KY57024" s="23"/>
    </row>
    <row r="57025" spans="36:311" x14ac:dyDescent="0.2">
      <c r="AJ57025" s="23"/>
      <c r="HH57025"/>
      <c r="IW57025" s="36"/>
      <c r="JI57025"/>
      <c r="JJ57025"/>
      <c r="KX57025" s="23"/>
      <c r="KY57025" s="23"/>
    </row>
    <row r="57026" spans="36:311" x14ac:dyDescent="0.2">
      <c r="AJ57026" s="23"/>
      <c r="HH57026"/>
      <c r="IW57026" s="36"/>
      <c r="JI57026"/>
      <c r="JJ57026"/>
      <c r="KX57026" s="23"/>
      <c r="KY57026" s="23"/>
    </row>
    <row r="57027" spans="36:311" x14ac:dyDescent="0.2">
      <c r="AJ57027" s="23"/>
      <c r="HH57027"/>
      <c r="IW57027" s="36"/>
      <c r="JI57027"/>
      <c r="JJ57027"/>
      <c r="KX57027" s="23"/>
      <c r="KY57027" s="23"/>
    </row>
    <row r="57028" spans="36:311" x14ac:dyDescent="0.2">
      <c r="AJ57028" s="23"/>
      <c r="HH57028"/>
      <c r="IW57028" s="36"/>
      <c r="JI57028"/>
      <c r="JJ57028"/>
      <c r="KX57028" s="23"/>
      <c r="KY57028" s="23"/>
    </row>
    <row r="57029" spans="36:311" x14ac:dyDescent="0.2">
      <c r="AJ57029" s="23"/>
      <c r="HH57029"/>
      <c r="IW57029" s="36"/>
      <c r="JI57029"/>
      <c r="JJ57029"/>
      <c r="KX57029" s="23"/>
      <c r="KY57029" s="23"/>
    </row>
    <row r="57030" spans="36:311" x14ac:dyDescent="0.2">
      <c r="AJ57030" s="23"/>
      <c r="HH57030"/>
      <c r="IW57030" s="36"/>
      <c r="JI57030"/>
      <c r="JJ57030"/>
      <c r="KX57030" s="23"/>
      <c r="KY57030" s="23"/>
    </row>
    <row r="57031" spans="36:311" x14ac:dyDescent="0.2">
      <c r="AJ57031" s="23"/>
      <c r="HH57031"/>
      <c r="IW57031" s="36"/>
      <c r="JI57031"/>
      <c r="JJ57031"/>
      <c r="KX57031" s="23"/>
      <c r="KY57031" s="23"/>
    </row>
    <row r="57032" spans="36:311" x14ac:dyDescent="0.2">
      <c r="AJ57032" s="23"/>
      <c r="HH57032"/>
      <c r="IW57032" s="36"/>
      <c r="JI57032"/>
      <c r="JJ57032"/>
      <c r="KX57032" s="23"/>
      <c r="KY57032" s="23"/>
    </row>
    <row r="57033" spans="36:311" x14ac:dyDescent="0.2">
      <c r="AJ57033" s="23"/>
      <c r="HH57033"/>
      <c r="IW57033" s="36"/>
      <c r="JI57033"/>
      <c r="JJ57033"/>
      <c r="KX57033" s="23"/>
      <c r="KY57033" s="23"/>
    </row>
    <row r="57034" spans="36:311" x14ac:dyDescent="0.2">
      <c r="AJ57034" s="23"/>
      <c r="HH57034"/>
      <c r="IW57034" s="36"/>
      <c r="JI57034"/>
      <c r="JJ57034"/>
      <c r="KX57034" s="23"/>
      <c r="KY57034" s="23"/>
    </row>
    <row r="57035" spans="36:311" x14ac:dyDescent="0.2">
      <c r="AJ57035" s="23"/>
      <c r="HH57035"/>
      <c r="IW57035" s="36"/>
      <c r="JI57035"/>
      <c r="JJ57035"/>
      <c r="KX57035" s="23"/>
      <c r="KY57035" s="23"/>
    </row>
    <row r="57036" spans="36:311" x14ac:dyDescent="0.2">
      <c r="AJ57036" s="23"/>
      <c r="HH57036"/>
      <c r="IW57036" s="36"/>
      <c r="JI57036"/>
      <c r="JJ57036"/>
      <c r="KX57036" s="23"/>
      <c r="KY57036" s="23"/>
    </row>
    <row r="57037" spans="36:311" x14ac:dyDescent="0.2">
      <c r="AJ57037" s="23"/>
      <c r="HH57037"/>
      <c r="IW57037" s="36"/>
      <c r="JI57037"/>
      <c r="JJ57037"/>
      <c r="KX57037" s="23"/>
      <c r="KY57037" s="23"/>
    </row>
    <row r="57038" spans="36:311" x14ac:dyDescent="0.2">
      <c r="AJ57038" s="23"/>
      <c r="HH57038"/>
      <c r="IW57038" s="36"/>
      <c r="JI57038"/>
      <c r="JJ57038"/>
      <c r="KX57038" s="23"/>
      <c r="KY57038" s="23"/>
    </row>
    <row r="57039" spans="36:311" x14ac:dyDescent="0.2">
      <c r="AJ57039" s="23"/>
      <c r="HH57039"/>
      <c r="IW57039" s="36"/>
      <c r="JI57039"/>
      <c r="JJ57039"/>
      <c r="KX57039" s="23"/>
      <c r="KY57039" s="23"/>
    </row>
    <row r="57040" spans="36:311" x14ac:dyDescent="0.2">
      <c r="AJ57040" s="23"/>
      <c r="HH57040"/>
      <c r="IW57040" s="36"/>
      <c r="JI57040"/>
      <c r="JJ57040"/>
      <c r="KX57040" s="23"/>
      <c r="KY57040" s="23"/>
    </row>
    <row r="57041" spans="36:311" x14ac:dyDescent="0.2">
      <c r="AJ57041" s="23"/>
      <c r="HH57041"/>
      <c r="IW57041" s="36"/>
      <c r="JI57041"/>
      <c r="JJ57041"/>
      <c r="KX57041" s="23"/>
      <c r="KY57041" s="23"/>
    </row>
    <row r="57042" spans="36:311" x14ac:dyDescent="0.2">
      <c r="AJ57042" s="23"/>
      <c r="HH57042"/>
      <c r="IW57042" s="36"/>
      <c r="JI57042"/>
      <c r="JJ57042"/>
      <c r="KX57042" s="23"/>
      <c r="KY57042" s="23"/>
    </row>
    <row r="57043" spans="36:311" x14ac:dyDescent="0.2">
      <c r="AJ57043" s="23"/>
      <c r="HH57043"/>
      <c r="IW57043" s="36"/>
      <c r="JI57043"/>
      <c r="JJ57043"/>
      <c r="KX57043" s="23"/>
      <c r="KY57043" s="23"/>
    </row>
    <row r="57044" spans="36:311" x14ac:dyDescent="0.2">
      <c r="AJ57044" s="23"/>
      <c r="HH57044"/>
      <c r="IW57044" s="36"/>
      <c r="JI57044"/>
      <c r="JJ57044"/>
      <c r="KX57044" s="23"/>
      <c r="KY57044" s="23"/>
    </row>
    <row r="57045" spans="36:311" x14ac:dyDescent="0.2">
      <c r="AJ57045" s="23"/>
      <c r="HH57045"/>
      <c r="IW57045" s="36"/>
      <c r="JI57045"/>
      <c r="JJ57045"/>
      <c r="KX57045" s="23"/>
      <c r="KY57045" s="23"/>
    </row>
    <row r="57046" spans="36:311" x14ac:dyDescent="0.2">
      <c r="AJ57046" s="23"/>
      <c r="HH57046"/>
      <c r="IW57046" s="36"/>
      <c r="JI57046"/>
      <c r="JJ57046"/>
      <c r="KX57046" s="23"/>
      <c r="KY57046" s="23"/>
    </row>
    <row r="57047" spans="36:311" x14ac:dyDescent="0.2">
      <c r="AJ57047" s="23"/>
      <c r="HH57047"/>
      <c r="IW57047" s="36"/>
      <c r="JI57047"/>
      <c r="JJ57047"/>
      <c r="KX57047" s="23"/>
      <c r="KY57047" s="23"/>
    </row>
    <row r="57048" spans="36:311" x14ac:dyDescent="0.2">
      <c r="AJ57048" s="23"/>
      <c r="HH57048"/>
      <c r="IW57048" s="36"/>
      <c r="JI57048"/>
      <c r="JJ57048"/>
      <c r="KX57048" s="23"/>
      <c r="KY57048" s="23"/>
    </row>
    <row r="57049" spans="36:311" x14ac:dyDescent="0.2">
      <c r="AJ57049" s="23"/>
      <c r="HH57049"/>
      <c r="IW57049" s="36"/>
      <c r="JI57049"/>
      <c r="JJ57049"/>
      <c r="KX57049" s="23"/>
      <c r="KY57049" s="23"/>
    </row>
    <row r="57050" spans="36:311" x14ac:dyDescent="0.2">
      <c r="AJ57050" s="23"/>
      <c r="HH57050"/>
      <c r="IW57050" s="36"/>
      <c r="JI57050"/>
      <c r="JJ57050"/>
      <c r="KX57050" s="23"/>
      <c r="KY57050" s="23"/>
    </row>
    <row r="57051" spans="36:311" x14ac:dyDescent="0.2">
      <c r="AJ57051" s="23"/>
      <c r="HH57051"/>
      <c r="IW57051" s="36"/>
      <c r="JI57051"/>
      <c r="JJ57051"/>
      <c r="KX57051" s="23"/>
      <c r="KY57051" s="23"/>
    </row>
    <row r="57052" spans="36:311" x14ac:dyDescent="0.2">
      <c r="AJ57052" s="23"/>
      <c r="HH57052"/>
      <c r="IW57052" s="36"/>
      <c r="JI57052"/>
      <c r="JJ57052"/>
      <c r="KX57052" s="23"/>
      <c r="KY57052" s="23"/>
    </row>
    <row r="57053" spans="36:311" x14ac:dyDescent="0.2">
      <c r="AJ57053" s="23"/>
      <c r="HH57053"/>
      <c r="IW57053" s="36"/>
      <c r="JI57053"/>
      <c r="JJ57053"/>
      <c r="KX57053" s="23"/>
      <c r="KY57053" s="23"/>
    </row>
    <row r="57054" spans="36:311" x14ac:dyDescent="0.2">
      <c r="AJ57054" s="23"/>
      <c r="HH57054"/>
      <c r="IW57054" s="36"/>
      <c r="JI57054"/>
      <c r="JJ57054"/>
      <c r="KX57054" s="23"/>
      <c r="KY57054" s="23"/>
    </row>
    <row r="57055" spans="36:311" x14ac:dyDescent="0.2">
      <c r="AJ57055" s="23"/>
      <c r="HH57055"/>
      <c r="IW57055" s="36"/>
      <c r="JI57055"/>
      <c r="JJ57055"/>
      <c r="KX57055" s="23"/>
      <c r="KY57055" s="23"/>
    </row>
    <row r="57056" spans="36:311" x14ac:dyDescent="0.2">
      <c r="AJ57056" s="23"/>
      <c r="HH57056"/>
      <c r="IW57056" s="36"/>
      <c r="JI57056"/>
      <c r="JJ57056"/>
      <c r="KX57056" s="23"/>
      <c r="KY57056" s="23"/>
    </row>
    <row r="57057" spans="36:311" x14ac:dyDescent="0.2">
      <c r="AJ57057" s="23"/>
      <c r="HH57057"/>
      <c r="IW57057" s="36"/>
      <c r="JI57057"/>
      <c r="JJ57057"/>
      <c r="KX57057" s="23"/>
      <c r="KY57057" s="23"/>
    </row>
    <row r="57058" spans="36:311" x14ac:dyDescent="0.2">
      <c r="AJ57058" s="23"/>
      <c r="HH57058"/>
      <c r="IW57058" s="36"/>
      <c r="JI57058"/>
      <c r="JJ57058"/>
      <c r="KX57058" s="23"/>
      <c r="KY57058" s="23"/>
    </row>
    <row r="57059" spans="36:311" x14ac:dyDescent="0.2">
      <c r="AJ57059" s="23"/>
      <c r="HH57059"/>
      <c r="IW57059" s="36"/>
      <c r="JI57059"/>
      <c r="JJ57059"/>
      <c r="KX57059" s="23"/>
      <c r="KY57059" s="23"/>
    </row>
    <row r="57060" spans="36:311" x14ac:dyDescent="0.2">
      <c r="AJ57060" s="23"/>
      <c r="HH57060"/>
      <c r="IW57060" s="36"/>
      <c r="JI57060"/>
      <c r="JJ57060"/>
      <c r="KX57060" s="23"/>
      <c r="KY57060" s="23"/>
    </row>
    <row r="57061" spans="36:311" x14ac:dyDescent="0.2">
      <c r="AJ57061" s="23"/>
      <c r="HH57061"/>
      <c r="IW57061" s="36"/>
      <c r="JI57061"/>
      <c r="JJ57061"/>
      <c r="KX57061" s="23"/>
      <c r="KY57061" s="23"/>
    </row>
    <row r="57062" spans="36:311" x14ac:dyDescent="0.2">
      <c r="AJ57062" s="23"/>
      <c r="HH57062"/>
      <c r="IW57062" s="36"/>
      <c r="JI57062"/>
      <c r="JJ57062"/>
      <c r="KX57062" s="23"/>
      <c r="KY57062" s="23"/>
    </row>
    <row r="57063" spans="36:311" x14ac:dyDescent="0.2">
      <c r="AJ57063" s="23"/>
      <c r="HH57063"/>
      <c r="IW57063" s="36"/>
      <c r="JI57063"/>
      <c r="JJ57063"/>
      <c r="KX57063" s="23"/>
      <c r="KY57063" s="23"/>
    </row>
    <row r="57064" spans="36:311" x14ac:dyDescent="0.2">
      <c r="AJ57064" s="23"/>
      <c r="HH57064"/>
      <c r="IW57064" s="36"/>
      <c r="JI57064"/>
      <c r="JJ57064"/>
      <c r="KX57064" s="23"/>
      <c r="KY57064" s="23"/>
    </row>
    <row r="57065" spans="36:311" x14ac:dyDescent="0.2">
      <c r="AJ57065" s="23"/>
      <c r="HH57065"/>
      <c r="IW57065" s="36"/>
      <c r="JI57065"/>
      <c r="JJ57065"/>
      <c r="KX57065" s="23"/>
      <c r="KY57065" s="23"/>
    </row>
    <row r="57066" spans="36:311" x14ac:dyDescent="0.2">
      <c r="AJ57066" s="23"/>
      <c r="HH57066"/>
      <c r="IW57066" s="36"/>
      <c r="JI57066"/>
      <c r="JJ57066"/>
      <c r="KX57066" s="23"/>
      <c r="KY57066" s="23"/>
    </row>
    <row r="57067" spans="36:311" x14ac:dyDescent="0.2">
      <c r="AJ57067" s="23"/>
      <c r="HH57067"/>
      <c r="IW57067" s="36"/>
      <c r="JI57067"/>
      <c r="JJ57067"/>
      <c r="KX57067" s="23"/>
      <c r="KY57067" s="23"/>
    </row>
    <row r="57068" spans="36:311" x14ac:dyDescent="0.2">
      <c r="AJ57068" s="23"/>
      <c r="HH57068"/>
      <c r="IW57068" s="36"/>
      <c r="JI57068"/>
      <c r="JJ57068"/>
      <c r="KX57068" s="23"/>
      <c r="KY57068" s="23"/>
    </row>
    <row r="57069" spans="36:311" x14ac:dyDescent="0.2">
      <c r="AJ57069" s="23"/>
      <c r="HH57069"/>
      <c r="IW57069" s="36"/>
      <c r="JI57069"/>
      <c r="JJ57069"/>
      <c r="KX57069" s="23"/>
      <c r="KY57069" s="23"/>
    </row>
    <row r="57070" spans="36:311" x14ac:dyDescent="0.2">
      <c r="AJ57070" s="23"/>
      <c r="HH57070"/>
      <c r="IW57070" s="36"/>
      <c r="JI57070"/>
      <c r="JJ57070"/>
      <c r="KX57070" s="23"/>
      <c r="KY57070" s="23"/>
    </row>
    <row r="57071" spans="36:311" x14ac:dyDescent="0.2">
      <c r="AJ57071" s="23"/>
      <c r="HH57071"/>
      <c r="IW57071" s="36"/>
      <c r="JI57071"/>
      <c r="JJ57071"/>
      <c r="KX57071" s="23"/>
      <c r="KY57071" s="23"/>
    </row>
    <row r="57072" spans="36:311" x14ac:dyDescent="0.2">
      <c r="AJ57072" s="23"/>
      <c r="HH57072"/>
      <c r="IW57072" s="36"/>
      <c r="JI57072"/>
      <c r="JJ57072"/>
      <c r="KX57072" s="23"/>
      <c r="KY57072" s="23"/>
    </row>
    <row r="57073" spans="36:311" x14ac:dyDescent="0.2">
      <c r="AJ57073" s="23"/>
      <c r="HH57073"/>
      <c r="IW57073" s="36"/>
      <c r="JI57073"/>
      <c r="JJ57073"/>
      <c r="KX57073" s="23"/>
      <c r="KY57073" s="23"/>
    </row>
    <row r="57074" spans="36:311" x14ac:dyDescent="0.2">
      <c r="AJ57074" s="23"/>
      <c r="HH57074"/>
      <c r="IW57074" s="36"/>
      <c r="JI57074"/>
      <c r="JJ57074"/>
      <c r="KX57074" s="23"/>
      <c r="KY57074" s="23"/>
    </row>
    <row r="57075" spans="36:311" x14ac:dyDescent="0.2">
      <c r="AJ57075" s="23"/>
      <c r="HH57075"/>
      <c r="IW57075" s="36"/>
      <c r="JI57075"/>
      <c r="JJ57075"/>
      <c r="KX57075" s="23"/>
      <c r="KY57075" s="23"/>
    </row>
    <row r="57076" spans="36:311" x14ac:dyDescent="0.2">
      <c r="AJ57076" s="23"/>
      <c r="HH57076"/>
      <c r="IW57076" s="36"/>
      <c r="JI57076"/>
      <c r="JJ57076"/>
      <c r="KX57076" s="23"/>
      <c r="KY57076" s="23"/>
    </row>
    <row r="57077" spans="36:311" x14ac:dyDescent="0.2">
      <c r="AJ57077" s="23"/>
      <c r="HH57077"/>
      <c r="IW57077" s="36"/>
      <c r="JI57077"/>
      <c r="JJ57077"/>
      <c r="KX57077" s="23"/>
      <c r="KY57077" s="23"/>
    </row>
    <row r="57078" spans="36:311" x14ac:dyDescent="0.2">
      <c r="AJ57078" s="23"/>
      <c r="HH57078"/>
      <c r="IW57078" s="36"/>
      <c r="JI57078"/>
      <c r="JJ57078"/>
      <c r="KX57078" s="23"/>
      <c r="KY57078" s="23"/>
    </row>
    <row r="57079" spans="36:311" x14ac:dyDescent="0.2">
      <c r="AJ57079" s="23"/>
      <c r="HH57079"/>
      <c r="IW57079" s="36"/>
      <c r="JI57079"/>
      <c r="JJ57079"/>
      <c r="KX57079" s="23"/>
      <c r="KY57079" s="23"/>
    </row>
    <row r="57080" spans="36:311" x14ac:dyDescent="0.2">
      <c r="AJ57080" s="23"/>
      <c r="HH57080"/>
      <c r="IW57080" s="36"/>
      <c r="JI57080"/>
      <c r="JJ57080"/>
      <c r="KX57080" s="23"/>
      <c r="KY57080" s="23"/>
    </row>
    <row r="57081" spans="36:311" x14ac:dyDescent="0.2">
      <c r="AJ57081" s="23"/>
      <c r="HH57081"/>
      <c r="IW57081" s="36"/>
      <c r="JI57081"/>
      <c r="JJ57081"/>
      <c r="KX57081" s="23"/>
      <c r="KY57081" s="23"/>
    </row>
    <row r="57082" spans="36:311" x14ac:dyDescent="0.2">
      <c r="AJ57082" s="23"/>
      <c r="HH57082"/>
      <c r="IW57082" s="36"/>
      <c r="JI57082"/>
      <c r="JJ57082"/>
      <c r="KX57082" s="23"/>
      <c r="KY57082" s="23"/>
    </row>
    <row r="57083" spans="36:311" x14ac:dyDescent="0.2">
      <c r="AJ57083" s="23"/>
      <c r="HH57083"/>
      <c r="IW57083" s="36"/>
      <c r="JI57083"/>
      <c r="JJ57083"/>
      <c r="KX57083" s="23"/>
      <c r="KY57083" s="23"/>
    </row>
    <row r="57084" spans="36:311" x14ac:dyDescent="0.2">
      <c r="AJ57084" s="23"/>
      <c r="HH57084"/>
      <c r="IW57084" s="36"/>
      <c r="JI57084"/>
      <c r="JJ57084"/>
      <c r="KX57084" s="23"/>
      <c r="KY57084" s="23"/>
    </row>
    <row r="57085" spans="36:311" x14ac:dyDescent="0.2">
      <c r="AJ57085" s="23"/>
      <c r="HH57085"/>
      <c r="IW57085" s="36"/>
      <c r="JI57085"/>
      <c r="JJ57085"/>
      <c r="KX57085" s="23"/>
      <c r="KY57085" s="23"/>
    </row>
    <row r="57086" spans="36:311" x14ac:dyDescent="0.2">
      <c r="AJ57086" s="23"/>
      <c r="HH57086"/>
      <c r="IW57086" s="36"/>
      <c r="JI57086"/>
      <c r="JJ57086"/>
      <c r="KX57086" s="23"/>
      <c r="KY57086" s="23"/>
    </row>
    <row r="57087" spans="36:311" x14ac:dyDescent="0.2">
      <c r="AJ57087" s="23"/>
      <c r="HH57087"/>
      <c r="IW57087" s="36"/>
      <c r="JI57087"/>
      <c r="JJ57087"/>
      <c r="KX57087" s="23"/>
      <c r="KY57087" s="23"/>
    </row>
    <row r="57088" spans="36:311" x14ac:dyDescent="0.2">
      <c r="AJ57088" s="23"/>
      <c r="HH57088"/>
      <c r="IW57088" s="36"/>
      <c r="JI57088"/>
      <c r="JJ57088"/>
      <c r="KX57088" s="23"/>
      <c r="KY57088" s="23"/>
    </row>
    <row r="57089" spans="36:311" x14ac:dyDescent="0.2">
      <c r="AJ57089" s="23"/>
      <c r="HH57089"/>
      <c r="IW57089" s="36"/>
      <c r="JI57089"/>
      <c r="JJ57089"/>
      <c r="KX57089" s="23"/>
      <c r="KY57089" s="23"/>
    </row>
    <row r="57090" spans="36:311" x14ac:dyDescent="0.2">
      <c r="AJ57090" s="23"/>
      <c r="HH57090"/>
      <c r="IW57090" s="36"/>
      <c r="JI57090"/>
      <c r="JJ57090"/>
      <c r="KX57090" s="23"/>
      <c r="KY57090" s="23"/>
    </row>
    <row r="57091" spans="36:311" x14ac:dyDescent="0.2">
      <c r="AJ57091" s="23"/>
      <c r="HH57091"/>
      <c r="IW57091" s="36"/>
      <c r="JI57091"/>
      <c r="JJ57091"/>
      <c r="KX57091" s="23"/>
      <c r="KY57091" s="23"/>
    </row>
    <row r="57092" spans="36:311" x14ac:dyDescent="0.2">
      <c r="AJ57092" s="23"/>
      <c r="HH57092"/>
      <c r="IW57092" s="36"/>
      <c r="JI57092"/>
      <c r="JJ57092"/>
      <c r="KX57092" s="23"/>
      <c r="KY57092" s="23"/>
    </row>
    <row r="57093" spans="36:311" x14ac:dyDescent="0.2">
      <c r="AJ57093" s="23"/>
      <c r="HH57093"/>
      <c r="IW57093" s="36"/>
      <c r="JI57093"/>
      <c r="JJ57093"/>
      <c r="KX57093" s="23"/>
      <c r="KY57093" s="23"/>
    </row>
    <row r="57094" spans="36:311" x14ac:dyDescent="0.2">
      <c r="AJ57094" s="23"/>
      <c r="HH57094"/>
      <c r="IW57094" s="36"/>
      <c r="JI57094"/>
      <c r="JJ57094"/>
      <c r="KX57094" s="23"/>
      <c r="KY57094" s="23"/>
    </row>
    <row r="57095" spans="36:311" x14ac:dyDescent="0.2">
      <c r="AJ57095" s="23"/>
      <c r="HH57095"/>
      <c r="IW57095" s="36"/>
      <c r="JI57095"/>
      <c r="JJ57095"/>
      <c r="KX57095" s="23"/>
      <c r="KY57095" s="23"/>
    </row>
    <row r="57096" spans="36:311" x14ac:dyDescent="0.2">
      <c r="AJ57096" s="23"/>
      <c r="HH57096"/>
      <c r="IW57096" s="36"/>
      <c r="JI57096"/>
      <c r="JJ57096"/>
      <c r="KX57096" s="23"/>
      <c r="KY57096" s="23"/>
    </row>
    <row r="57097" spans="36:311" x14ac:dyDescent="0.2">
      <c r="AJ57097" s="23"/>
      <c r="HH57097"/>
      <c r="IW57097" s="36"/>
      <c r="JI57097"/>
      <c r="JJ57097"/>
      <c r="KX57097" s="23"/>
      <c r="KY57097" s="23"/>
    </row>
    <row r="57098" spans="36:311" x14ac:dyDescent="0.2">
      <c r="AJ57098" s="23"/>
      <c r="HH57098"/>
      <c r="IW57098" s="36"/>
      <c r="JI57098"/>
      <c r="JJ57098"/>
      <c r="KX57098" s="23"/>
      <c r="KY57098" s="23"/>
    </row>
    <row r="57099" spans="36:311" x14ac:dyDescent="0.2">
      <c r="AJ57099" s="23"/>
      <c r="HH57099"/>
      <c r="IW57099" s="36"/>
      <c r="JI57099"/>
      <c r="JJ57099"/>
      <c r="KX57099" s="23"/>
      <c r="KY57099" s="23"/>
    </row>
    <row r="57100" spans="36:311" x14ac:dyDescent="0.2">
      <c r="AJ57100" s="23"/>
      <c r="HH57100"/>
      <c r="IW57100" s="36"/>
      <c r="JI57100"/>
      <c r="JJ57100"/>
      <c r="KX57100" s="23"/>
      <c r="KY57100" s="23"/>
    </row>
    <row r="57101" spans="36:311" x14ac:dyDescent="0.2">
      <c r="AJ57101" s="23"/>
      <c r="HH57101"/>
      <c r="IW57101" s="36"/>
      <c r="JI57101"/>
      <c r="JJ57101"/>
      <c r="KX57101" s="23"/>
      <c r="KY57101" s="23"/>
    </row>
    <row r="57102" spans="36:311" x14ac:dyDescent="0.2">
      <c r="AJ57102" s="23"/>
      <c r="HH57102"/>
      <c r="IW57102" s="36"/>
      <c r="JI57102"/>
      <c r="JJ57102"/>
      <c r="KX57102" s="23"/>
      <c r="KY57102" s="23"/>
    </row>
    <row r="57103" spans="36:311" x14ac:dyDescent="0.2">
      <c r="AJ57103" s="23"/>
      <c r="HH57103"/>
      <c r="IW57103" s="36"/>
      <c r="JI57103"/>
      <c r="JJ57103"/>
      <c r="KX57103" s="23"/>
      <c r="KY57103" s="23"/>
    </row>
    <row r="57104" spans="36:311" x14ac:dyDescent="0.2">
      <c r="AJ57104" s="23"/>
      <c r="HH57104"/>
      <c r="IW57104" s="36"/>
      <c r="JI57104"/>
      <c r="JJ57104"/>
      <c r="KX57104" s="23"/>
      <c r="KY57104" s="23"/>
    </row>
    <row r="57105" spans="36:311" x14ac:dyDescent="0.2">
      <c r="AJ57105" s="23"/>
      <c r="HH57105"/>
      <c r="IW57105" s="36"/>
      <c r="JI57105"/>
      <c r="JJ57105"/>
      <c r="KX57105" s="23"/>
      <c r="KY57105" s="23"/>
    </row>
    <row r="57106" spans="36:311" x14ac:dyDescent="0.2">
      <c r="AJ57106" s="23"/>
      <c r="HH57106"/>
      <c r="IW57106" s="36"/>
      <c r="JI57106"/>
      <c r="JJ57106"/>
      <c r="KX57106" s="23"/>
      <c r="KY57106" s="23"/>
    </row>
    <row r="57107" spans="36:311" x14ac:dyDescent="0.2">
      <c r="AJ57107" s="23"/>
      <c r="HH57107"/>
      <c r="IW57107" s="36"/>
      <c r="JI57107"/>
      <c r="JJ57107"/>
      <c r="KX57107" s="23"/>
      <c r="KY57107" s="23"/>
    </row>
    <row r="57108" spans="36:311" x14ac:dyDescent="0.2">
      <c r="AJ57108" s="23"/>
      <c r="HH57108"/>
      <c r="IW57108" s="36"/>
      <c r="JI57108"/>
      <c r="JJ57108"/>
      <c r="KX57108" s="23"/>
      <c r="KY57108" s="23"/>
    </row>
    <row r="57109" spans="36:311" x14ac:dyDescent="0.2">
      <c r="AJ57109" s="23"/>
      <c r="HH57109"/>
      <c r="IW57109" s="36"/>
      <c r="JI57109"/>
      <c r="JJ57109"/>
      <c r="KX57109" s="23"/>
      <c r="KY57109" s="23"/>
    </row>
    <row r="57110" spans="36:311" x14ac:dyDescent="0.2">
      <c r="AJ57110" s="23"/>
      <c r="HH57110"/>
      <c r="IW57110" s="36"/>
      <c r="JI57110"/>
      <c r="JJ57110"/>
      <c r="KX57110" s="23"/>
      <c r="KY57110" s="23"/>
    </row>
    <row r="57111" spans="36:311" x14ac:dyDescent="0.2">
      <c r="AJ57111" s="23"/>
      <c r="HH57111"/>
      <c r="IW57111" s="36"/>
      <c r="JI57111"/>
      <c r="JJ57111"/>
      <c r="KX57111" s="23"/>
      <c r="KY57111" s="23"/>
    </row>
    <row r="57112" spans="36:311" x14ac:dyDescent="0.2">
      <c r="AJ57112" s="23"/>
      <c r="HH57112"/>
      <c r="IW57112" s="36"/>
      <c r="JI57112"/>
      <c r="JJ57112"/>
      <c r="KX57112" s="23"/>
      <c r="KY57112" s="23"/>
    </row>
    <row r="57113" spans="36:311" x14ac:dyDescent="0.2">
      <c r="AJ57113" s="23"/>
      <c r="HH57113"/>
      <c r="IW57113" s="36"/>
      <c r="JI57113"/>
      <c r="JJ57113"/>
      <c r="KX57113" s="23"/>
      <c r="KY57113" s="23"/>
    </row>
    <row r="57114" spans="36:311" x14ac:dyDescent="0.2">
      <c r="AJ57114" s="23"/>
      <c r="HH57114"/>
      <c r="IW57114" s="36"/>
      <c r="JI57114"/>
      <c r="JJ57114"/>
      <c r="KX57114" s="23"/>
      <c r="KY57114" s="23"/>
    </row>
    <row r="57115" spans="36:311" x14ac:dyDescent="0.2">
      <c r="AJ57115" s="23"/>
      <c r="HH57115"/>
      <c r="IW57115" s="36"/>
      <c r="JI57115"/>
      <c r="JJ57115"/>
      <c r="KX57115" s="23"/>
      <c r="KY57115" s="23"/>
    </row>
    <row r="57116" spans="36:311" x14ac:dyDescent="0.2">
      <c r="AJ57116" s="23"/>
      <c r="HH57116"/>
      <c r="IW57116" s="36"/>
      <c r="JI57116"/>
      <c r="JJ57116"/>
      <c r="KX57116" s="23"/>
      <c r="KY57116" s="23"/>
    </row>
    <row r="57117" spans="36:311" x14ac:dyDescent="0.2">
      <c r="AJ57117" s="23"/>
      <c r="HH57117"/>
      <c r="IW57117" s="36"/>
      <c r="JI57117"/>
      <c r="JJ57117"/>
      <c r="KX57117" s="23"/>
      <c r="KY57117" s="23"/>
    </row>
    <row r="57118" spans="36:311" x14ac:dyDescent="0.2">
      <c r="AJ57118" s="23"/>
      <c r="HH57118"/>
      <c r="IW57118" s="36"/>
      <c r="JI57118"/>
      <c r="JJ57118"/>
      <c r="KX57118" s="23"/>
      <c r="KY57118" s="23"/>
    </row>
    <row r="57119" spans="36:311" x14ac:dyDescent="0.2">
      <c r="AJ57119" s="23"/>
      <c r="HH57119"/>
      <c r="IW57119" s="36"/>
      <c r="JI57119"/>
      <c r="JJ57119"/>
      <c r="KX57119" s="23"/>
      <c r="KY57119" s="23"/>
    </row>
    <row r="57120" spans="36:311" x14ac:dyDescent="0.2">
      <c r="AJ57120" s="23"/>
      <c r="HH57120"/>
      <c r="IW57120" s="36"/>
      <c r="JI57120"/>
      <c r="JJ57120"/>
      <c r="KX57120" s="23"/>
      <c r="KY57120" s="23"/>
    </row>
    <row r="57121" spans="36:311" x14ac:dyDescent="0.2">
      <c r="AJ57121" s="23"/>
      <c r="HH57121"/>
      <c r="IW57121" s="36"/>
      <c r="JI57121"/>
      <c r="JJ57121"/>
      <c r="KX57121" s="23"/>
      <c r="KY57121" s="23"/>
    </row>
    <row r="57122" spans="36:311" x14ac:dyDescent="0.2">
      <c r="AJ57122" s="23"/>
      <c r="HH57122"/>
      <c r="IW57122" s="36"/>
      <c r="JI57122"/>
      <c r="JJ57122"/>
      <c r="KX57122" s="23"/>
      <c r="KY57122" s="23"/>
    </row>
    <row r="57123" spans="36:311" x14ac:dyDescent="0.2">
      <c r="AJ57123" s="23"/>
      <c r="HH57123"/>
      <c r="IW57123" s="36"/>
      <c r="JI57123"/>
      <c r="JJ57123"/>
      <c r="KX57123" s="23"/>
      <c r="KY57123" s="23"/>
    </row>
    <row r="57124" spans="36:311" x14ac:dyDescent="0.2">
      <c r="AJ57124" s="23"/>
      <c r="HH57124"/>
      <c r="IW57124" s="36"/>
      <c r="JI57124"/>
      <c r="JJ57124"/>
      <c r="KX57124" s="23"/>
      <c r="KY57124" s="23"/>
    </row>
    <row r="57125" spans="36:311" x14ac:dyDescent="0.2">
      <c r="AJ57125" s="23"/>
      <c r="HH57125"/>
      <c r="IW57125" s="36"/>
      <c r="JI57125"/>
      <c r="JJ57125"/>
      <c r="KX57125" s="23"/>
      <c r="KY57125" s="23"/>
    </row>
    <row r="57126" spans="36:311" x14ac:dyDescent="0.2">
      <c r="AJ57126" s="23"/>
      <c r="HH57126"/>
      <c r="IW57126" s="36"/>
      <c r="JI57126"/>
      <c r="JJ57126"/>
      <c r="KX57126" s="23"/>
      <c r="KY57126" s="23"/>
    </row>
    <row r="57127" spans="36:311" x14ac:dyDescent="0.2">
      <c r="AJ57127" s="23"/>
      <c r="HH57127"/>
      <c r="IW57127" s="36"/>
      <c r="JI57127"/>
      <c r="JJ57127"/>
      <c r="KX57127" s="23"/>
      <c r="KY57127" s="23"/>
    </row>
    <row r="57128" spans="36:311" x14ac:dyDescent="0.2">
      <c r="AJ57128" s="23"/>
      <c r="HH57128"/>
      <c r="IW57128" s="36"/>
      <c r="JI57128"/>
      <c r="JJ57128"/>
      <c r="KX57128" s="23"/>
      <c r="KY57128" s="23"/>
    </row>
    <row r="57129" spans="36:311" x14ac:dyDescent="0.2">
      <c r="AJ57129" s="23"/>
      <c r="HH57129"/>
      <c r="IW57129" s="36"/>
      <c r="JI57129"/>
      <c r="JJ57129"/>
      <c r="KX57129" s="23"/>
      <c r="KY57129" s="23"/>
    </row>
    <row r="57130" spans="36:311" x14ac:dyDescent="0.2">
      <c r="AJ57130" s="23"/>
      <c r="HH57130"/>
      <c r="IW57130" s="36"/>
      <c r="JI57130"/>
      <c r="JJ57130"/>
      <c r="KX57130" s="23"/>
      <c r="KY57130" s="23"/>
    </row>
    <row r="57131" spans="36:311" x14ac:dyDescent="0.2">
      <c r="AJ57131" s="23"/>
      <c r="HH57131"/>
      <c r="IW57131" s="36"/>
      <c r="JI57131"/>
      <c r="JJ57131"/>
      <c r="KX57131" s="23"/>
      <c r="KY57131" s="23"/>
    </row>
    <row r="57132" spans="36:311" x14ac:dyDescent="0.2">
      <c r="AJ57132" s="23"/>
      <c r="HH57132"/>
      <c r="IW57132" s="36"/>
      <c r="JI57132"/>
      <c r="JJ57132"/>
      <c r="KX57132" s="23"/>
      <c r="KY57132" s="23"/>
    </row>
    <row r="57133" spans="36:311" x14ac:dyDescent="0.2">
      <c r="AJ57133" s="23"/>
      <c r="HH57133"/>
      <c r="IW57133" s="36"/>
      <c r="JI57133"/>
      <c r="JJ57133"/>
      <c r="KX57133" s="23"/>
      <c r="KY57133" s="23"/>
    </row>
    <row r="57134" spans="36:311" x14ac:dyDescent="0.2">
      <c r="AJ57134" s="23"/>
      <c r="HH57134"/>
      <c r="IW57134" s="36"/>
      <c r="JI57134"/>
      <c r="JJ57134"/>
      <c r="KX57134" s="23"/>
      <c r="KY57134" s="23"/>
    </row>
    <row r="57135" spans="36:311" x14ac:dyDescent="0.2">
      <c r="AJ57135" s="23"/>
      <c r="HH57135"/>
      <c r="IW57135" s="36"/>
      <c r="JI57135"/>
      <c r="JJ57135"/>
      <c r="KX57135" s="23"/>
      <c r="KY57135" s="23"/>
    </row>
    <row r="57136" spans="36:311" x14ac:dyDescent="0.2">
      <c r="AJ57136" s="23"/>
      <c r="HH57136"/>
      <c r="IW57136" s="36"/>
      <c r="JI57136"/>
      <c r="JJ57136"/>
      <c r="KX57136" s="23"/>
      <c r="KY57136" s="23"/>
    </row>
    <row r="57137" spans="36:311" x14ac:dyDescent="0.2">
      <c r="AJ57137" s="23"/>
      <c r="HH57137"/>
      <c r="IW57137" s="36"/>
      <c r="JI57137"/>
      <c r="JJ57137"/>
      <c r="KX57137" s="23"/>
      <c r="KY57137" s="23"/>
    </row>
    <row r="57138" spans="36:311" x14ac:dyDescent="0.2">
      <c r="AJ57138" s="23"/>
      <c r="HH57138"/>
      <c r="IW57138" s="36"/>
      <c r="JI57138"/>
      <c r="JJ57138"/>
      <c r="KX57138" s="23"/>
      <c r="KY57138" s="23"/>
    </row>
    <row r="57139" spans="36:311" x14ac:dyDescent="0.2">
      <c r="AJ57139" s="23"/>
      <c r="HH57139"/>
      <c r="IW57139" s="36"/>
      <c r="JI57139"/>
      <c r="JJ57139"/>
      <c r="KX57139" s="23"/>
      <c r="KY57139" s="23"/>
    </row>
    <row r="57140" spans="36:311" x14ac:dyDescent="0.2">
      <c r="AJ57140" s="23"/>
      <c r="HH57140"/>
      <c r="IW57140" s="36"/>
      <c r="JI57140"/>
      <c r="JJ57140"/>
      <c r="KX57140" s="23"/>
      <c r="KY57140" s="23"/>
    </row>
    <row r="57141" spans="36:311" x14ac:dyDescent="0.2">
      <c r="AJ57141" s="23"/>
      <c r="HH57141"/>
      <c r="IW57141" s="36"/>
      <c r="JI57141"/>
      <c r="JJ57141"/>
      <c r="KX57141" s="23"/>
      <c r="KY57141" s="23"/>
    </row>
    <row r="57142" spans="36:311" x14ac:dyDescent="0.2">
      <c r="AJ57142" s="23"/>
      <c r="HH57142"/>
      <c r="IW57142" s="36"/>
      <c r="JI57142"/>
      <c r="JJ57142"/>
      <c r="KX57142" s="23"/>
      <c r="KY57142" s="23"/>
    </row>
    <row r="57143" spans="36:311" x14ac:dyDescent="0.2">
      <c r="AJ57143" s="23"/>
      <c r="HH57143"/>
      <c r="IW57143" s="36"/>
      <c r="JI57143"/>
      <c r="JJ57143"/>
      <c r="KX57143" s="23"/>
      <c r="KY57143" s="23"/>
    </row>
    <row r="57144" spans="36:311" x14ac:dyDescent="0.2">
      <c r="AJ57144" s="23"/>
      <c r="HH57144"/>
      <c r="IW57144" s="36"/>
      <c r="JI57144"/>
      <c r="JJ57144"/>
      <c r="KX57144" s="23"/>
      <c r="KY57144" s="23"/>
    </row>
    <row r="57145" spans="36:311" x14ac:dyDescent="0.2">
      <c r="AJ57145" s="23"/>
      <c r="HH57145"/>
      <c r="IW57145" s="36"/>
      <c r="JI57145"/>
      <c r="JJ57145"/>
      <c r="KX57145" s="23"/>
      <c r="KY57145" s="23"/>
    </row>
    <row r="57146" spans="36:311" x14ac:dyDescent="0.2">
      <c r="AJ57146" s="23"/>
      <c r="HH57146"/>
      <c r="IW57146" s="36"/>
      <c r="JI57146"/>
      <c r="JJ57146"/>
      <c r="KX57146" s="23"/>
      <c r="KY57146" s="23"/>
    </row>
    <row r="57147" spans="36:311" x14ac:dyDescent="0.2">
      <c r="AJ57147" s="23"/>
      <c r="HH57147"/>
      <c r="IW57147" s="36"/>
      <c r="JI57147"/>
      <c r="JJ57147"/>
      <c r="KX57147" s="23"/>
      <c r="KY57147" s="23"/>
    </row>
    <row r="57148" spans="36:311" x14ac:dyDescent="0.2">
      <c r="AJ57148" s="23"/>
      <c r="HH57148"/>
      <c r="IW57148" s="36"/>
      <c r="JI57148"/>
      <c r="JJ57148"/>
      <c r="KX57148" s="23"/>
      <c r="KY57148" s="23"/>
    </row>
    <row r="57149" spans="36:311" x14ac:dyDescent="0.2">
      <c r="AJ57149" s="23"/>
      <c r="HH57149"/>
      <c r="IW57149" s="36"/>
      <c r="JI57149"/>
      <c r="JJ57149"/>
      <c r="KX57149" s="23"/>
      <c r="KY57149" s="23"/>
    </row>
    <row r="57150" spans="36:311" x14ac:dyDescent="0.2">
      <c r="AJ57150" s="23"/>
      <c r="HH57150"/>
      <c r="IW57150" s="36"/>
      <c r="JI57150"/>
      <c r="JJ57150"/>
      <c r="KX57150" s="23"/>
      <c r="KY57150" s="23"/>
    </row>
    <row r="57151" spans="36:311" x14ac:dyDescent="0.2">
      <c r="AJ57151" s="23"/>
      <c r="HH57151"/>
      <c r="IW57151" s="36"/>
      <c r="JI57151"/>
      <c r="JJ57151"/>
      <c r="KX57151" s="23"/>
      <c r="KY57151" s="23"/>
    </row>
    <row r="57152" spans="36:311" x14ac:dyDescent="0.2">
      <c r="AJ57152" s="23"/>
      <c r="HH57152"/>
      <c r="IW57152" s="36"/>
      <c r="JI57152"/>
      <c r="JJ57152"/>
      <c r="KX57152" s="23"/>
      <c r="KY57152" s="23"/>
    </row>
    <row r="57153" spans="36:311" x14ac:dyDescent="0.2">
      <c r="AJ57153" s="23"/>
      <c r="HH57153"/>
      <c r="IW57153" s="36"/>
      <c r="JI57153"/>
      <c r="JJ57153"/>
      <c r="KX57153" s="23"/>
      <c r="KY57153" s="23"/>
    </row>
    <row r="57154" spans="36:311" x14ac:dyDescent="0.2">
      <c r="AJ57154" s="23"/>
      <c r="HH57154"/>
      <c r="IW57154" s="36"/>
      <c r="JI57154"/>
      <c r="JJ57154"/>
      <c r="KX57154" s="23"/>
      <c r="KY57154" s="23"/>
    </row>
    <row r="57155" spans="36:311" x14ac:dyDescent="0.2">
      <c r="AJ57155" s="23"/>
      <c r="HH57155"/>
      <c r="IW57155" s="36"/>
      <c r="JI57155"/>
      <c r="JJ57155"/>
      <c r="KX57155" s="23"/>
      <c r="KY57155" s="23"/>
    </row>
    <row r="57156" spans="36:311" x14ac:dyDescent="0.2">
      <c r="AJ57156" s="23"/>
      <c r="HH57156"/>
      <c r="IW57156" s="36"/>
      <c r="JI57156"/>
      <c r="JJ57156"/>
      <c r="KX57156" s="23"/>
      <c r="KY57156" s="23"/>
    </row>
    <row r="57157" spans="36:311" x14ac:dyDescent="0.2">
      <c r="AJ57157" s="23"/>
      <c r="HH57157"/>
      <c r="IW57157" s="36"/>
      <c r="JI57157"/>
      <c r="JJ57157"/>
      <c r="KX57157" s="23"/>
      <c r="KY57157" s="23"/>
    </row>
    <row r="57158" spans="36:311" x14ac:dyDescent="0.2">
      <c r="AJ57158" s="23"/>
      <c r="HH57158"/>
      <c r="IW57158" s="36"/>
      <c r="JI57158"/>
      <c r="JJ57158"/>
      <c r="KX57158" s="23"/>
      <c r="KY57158" s="23"/>
    </row>
    <row r="57159" spans="36:311" x14ac:dyDescent="0.2">
      <c r="AJ57159" s="23"/>
      <c r="HH57159"/>
      <c r="IW57159" s="36"/>
      <c r="JI57159"/>
      <c r="JJ57159"/>
      <c r="KX57159" s="23"/>
      <c r="KY57159" s="23"/>
    </row>
    <row r="57160" spans="36:311" x14ac:dyDescent="0.2">
      <c r="AJ57160" s="23"/>
      <c r="HH57160"/>
      <c r="IW57160" s="36"/>
      <c r="JI57160"/>
      <c r="JJ57160"/>
      <c r="KX57160" s="23"/>
      <c r="KY57160" s="23"/>
    </row>
    <row r="57161" spans="36:311" x14ac:dyDescent="0.2">
      <c r="AJ57161" s="23"/>
      <c r="HH57161"/>
      <c r="IW57161" s="36"/>
      <c r="JI57161"/>
      <c r="JJ57161"/>
      <c r="KX57161" s="23"/>
      <c r="KY57161" s="23"/>
    </row>
    <row r="57162" spans="36:311" x14ac:dyDescent="0.2">
      <c r="AJ57162" s="23"/>
      <c r="HH57162"/>
      <c r="IW57162" s="36"/>
      <c r="JI57162"/>
      <c r="JJ57162"/>
      <c r="KX57162" s="23"/>
      <c r="KY57162" s="23"/>
    </row>
    <row r="57163" spans="36:311" x14ac:dyDescent="0.2">
      <c r="AJ57163" s="23"/>
      <c r="HH57163"/>
      <c r="IW57163" s="36"/>
      <c r="JI57163"/>
      <c r="JJ57163"/>
      <c r="KX57163" s="23"/>
      <c r="KY57163" s="23"/>
    </row>
    <row r="57164" spans="36:311" x14ac:dyDescent="0.2">
      <c r="AJ57164" s="23"/>
      <c r="HH57164"/>
      <c r="IW57164" s="36"/>
      <c r="JI57164"/>
      <c r="JJ57164"/>
      <c r="KX57164" s="23"/>
      <c r="KY57164" s="23"/>
    </row>
    <row r="57165" spans="36:311" x14ac:dyDescent="0.2">
      <c r="AJ57165" s="23"/>
      <c r="HH57165"/>
      <c r="IW57165" s="36"/>
      <c r="JI57165"/>
      <c r="JJ57165"/>
      <c r="KX57165" s="23"/>
      <c r="KY57165" s="23"/>
    </row>
    <row r="57166" spans="36:311" x14ac:dyDescent="0.2">
      <c r="AJ57166" s="23"/>
      <c r="HH57166"/>
      <c r="IW57166" s="36"/>
      <c r="JI57166"/>
      <c r="JJ57166"/>
      <c r="KX57166" s="23"/>
      <c r="KY57166" s="23"/>
    </row>
    <row r="57167" spans="36:311" x14ac:dyDescent="0.2">
      <c r="AJ57167" s="23"/>
      <c r="HH57167"/>
      <c r="IW57167" s="36"/>
      <c r="JI57167"/>
      <c r="JJ57167"/>
      <c r="KX57167" s="23"/>
      <c r="KY57167" s="23"/>
    </row>
    <row r="57168" spans="36:311" x14ac:dyDescent="0.2">
      <c r="AJ57168" s="23"/>
      <c r="HH57168"/>
      <c r="IW57168" s="36"/>
      <c r="JI57168"/>
      <c r="JJ57168"/>
      <c r="KX57168" s="23"/>
      <c r="KY57168" s="23"/>
    </row>
    <row r="57169" spans="36:311" x14ac:dyDescent="0.2">
      <c r="AJ57169" s="23"/>
      <c r="HH57169"/>
      <c r="IW57169" s="36"/>
      <c r="JI57169"/>
      <c r="JJ57169"/>
      <c r="KX57169" s="23"/>
      <c r="KY57169" s="23"/>
    </row>
    <row r="57170" spans="36:311" x14ac:dyDescent="0.2">
      <c r="AJ57170" s="23"/>
      <c r="HH57170"/>
      <c r="IW57170" s="36"/>
      <c r="JI57170"/>
      <c r="JJ57170"/>
      <c r="KX57170" s="23"/>
      <c r="KY57170" s="23"/>
    </row>
    <row r="57171" spans="36:311" x14ac:dyDescent="0.2">
      <c r="AJ57171" s="23"/>
      <c r="HH57171"/>
      <c r="IW57171" s="36"/>
      <c r="JI57171"/>
      <c r="JJ57171"/>
      <c r="KX57171" s="23"/>
      <c r="KY57171" s="23"/>
    </row>
    <row r="57172" spans="36:311" x14ac:dyDescent="0.2">
      <c r="AJ57172" s="23"/>
      <c r="HH57172"/>
      <c r="IW57172" s="36"/>
      <c r="JI57172"/>
      <c r="JJ57172"/>
      <c r="KX57172" s="23"/>
      <c r="KY57172" s="23"/>
    </row>
    <row r="57173" spans="36:311" x14ac:dyDescent="0.2">
      <c r="AJ57173" s="23"/>
      <c r="HH57173"/>
      <c r="IW57173" s="36"/>
      <c r="JI57173"/>
      <c r="JJ57173"/>
      <c r="KX57173" s="23"/>
      <c r="KY57173" s="23"/>
    </row>
    <row r="57174" spans="36:311" x14ac:dyDescent="0.2">
      <c r="AJ57174" s="23"/>
      <c r="HH57174"/>
      <c r="IW57174" s="36"/>
      <c r="JI57174"/>
      <c r="JJ57174"/>
      <c r="KX57174" s="23"/>
      <c r="KY57174" s="23"/>
    </row>
    <row r="57175" spans="36:311" x14ac:dyDescent="0.2">
      <c r="AJ57175" s="23"/>
      <c r="HH57175"/>
      <c r="IW57175" s="36"/>
      <c r="JI57175"/>
      <c r="JJ57175"/>
      <c r="KX57175" s="23"/>
      <c r="KY57175" s="23"/>
    </row>
    <row r="57176" spans="36:311" x14ac:dyDescent="0.2">
      <c r="AJ57176" s="23"/>
      <c r="HH57176"/>
      <c r="IW57176" s="36"/>
      <c r="JI57176"/>
      <c r="JJ57176"/>
      <c r="KX57176" s="23"/>
      <c r="KY57176" s="23"/>
    </row>
    <row r="57177" spans="36:311" x14ac:dyDescent="0.2">
      <c r="AJ57177" s="23"/>
      <c r="HH57177"/>
      <c r="IW57177" s="36"/>
      <c r="JI57177"/>
      <c r="JJ57177"/>
      <c r="KX57177" s="23"/>
      <c r="KY57177" s="23"/>
    </row>
    <row r="57178" spans="36:311" x14ac:dyDescent="0.2">
      <c r="AJ57178" s="23"/>
      <c r="HH57178"/>
      <c r="IW57178" s="36"/>
      <c r="JI57178"/>
      <c r="JJ57178"/>
      <c r="KX57178" s="23"/>
      <c r="KY57178" s="23"/>
    </row>
    <row r="57179" spans="36:311" x14ac:dyDescent="0.2">
      <c r="AJ57179" s="23"/>
      <c r="HH57179"/>
      <c r="IW57179" s="36"/>
      <c r="JI57179"/>
      <c r="JJ57179"/>
      <c r="KX57179" s="23"/>
      <c r="KY57179" s="23"/>
    </row>
    <row r="57180" spans="36:311" x14ac:dyDescent="0.2">
      <c r="AJ57180" s="23"/>
      <c r="HH57180"/>
      <c r="IW57180" s="36"/>
      <c r="JI57180"/>
      <c r="JJ57180"/>
      <c r="KX57180" s="23"/>
      <c r="KY57180" s="23"/>
    </row>
    <row r="57181" spans="36:311" x14ac:dyDescent="0.2">
      <c r="AJ57181" s="23"/>
      <c r="HH57181"/>
      <c r="IW57181" s="36"/>
      <c r="JI57181"/>
      <c r="JJ57181"/>
      <c r="KX57181" s="23"/>
      <c r="KY57181" s="23"/>
    </row>
    <row r="57182" spans="36:311" x14ac:dyDescent="0.2">
      <c r="AJ57182" s="23"/>
      <c r="HH57182"/>
      <c r="IW57182" s="36"/>
      <c r="JI57182"/>
      <c r="JJ57182"/>
      <c r="KX57182" s="23"/>
      <c r="KY57182" s="23"/>
    </row>
    <row r="57183" spans="36:311" x14ac:dyDescent="0.2">
      <c r="AJ57183" s="23"/>
      <c r="HH57183"/>
      <c r="IW57183" s="36"/>
      <c r="JI57183"/>
      <c r="JJ57183"/>
      <c r="KX57183" s="23"/>
      <c r="KY57183" s="23"/>
    </row>
    <row r="57184" spans="36:311" x14ac:dyDescent="0.2">
      <c r="AJ57184" s="23"/>
      <c r="HH57184"/>
      <c r="IW57184" s="36"/>
      <c r="JI57184"/>
      <c r="JJ57184"/>
      <c r="KX57184" s="23"/>
      <c r="KY57184" s="23"/>
    </row>
    <row r="57185" spans="36:311" x14ac:dyDescent="0.2">
      <c r="AJ57185" s="23"/>
      <c r="HH57185"/>
      <c r="IW57185" s="36"/>
      <c r="JI57185"/>
      <c r="JJ57185"/>
      <c r="KX57185" s="23"/>
      <c r="KY57185" s="23"/>
    </row>
    <row r="57186" spans="36:311" x14ac:dyDescent="0.2">
      <c r="AJ57186" s="23"/>
      <c r="HH57186"/>
      <c r="IW57186" s="36"/>
      <c r="JI57186"/>
      <c r="JJ57186"/>
      <c r="KX57186" s="23"/>
      <c r="KY57186" s="23"/>
    </row>
    <row r="57187" spans="36:311" x14ac:dyDescent="0.2">
      <c r="AJ57187" s="23"/>
      <c r="HH57187"/>
      <c r="IW57187" s="36"/>
      <c r="JI57187"/>
      <c r="JJ57187"/>
      <c r="KX57187" s="23"/>
      <c r="KY57187" s="23"/>
    </row>
    <row r="57188" spans="36:311" x14ac:dyDescent="0.2">
      <c r="AJ57188" s="23"/>
      <c r="HH57188"/>
      <c r="IW57188" s="36"/>
      <c r="JI57188"/>
      <c r="JJ57188"/>
      <c r="KX57188" s="23"/>
      <c r="KY57188" s="23"/>
    </row>
    <row r="57189" spans="36:311" x14ac:dyDescent="0.2">
      <c r="AJ57189" s="23"/>
      <c r="HH57189"/>
      <c r="IW57189" s="36"/>
      <c r="JI57189"/>
      <c r="JJ57189"/>
      <c r="KX57189" s="23"/>
      <c r="KY57189" s="23"/>
    </row>
    <row r="57190" spans="36:311" x14ac:dyDescent="0.2">
      <c r="AJ57190" s="23"/>
      <c r="HH57190"/>
      <c r="IW57190" s="36"/>
      <c r="JI57190"/>
      <c r="JJ57190"/>
      <c r="KX57190" s="23"/>
      <c r="KY57190" s="23"/>
    </row>
    <row r="57191" spans="36:311" x14ac:dyDescent="0.2">
      <c r="AJ57191" s="23"/>
      <c r="HH57191"/>
      <c r="IW57191" s="36"/>
      <c r="JI57191"/>
      <c r="JJ57191"/>
      <c r="KX57191" s="23"/>
      <c r="KY57191" s="23"/>
    </row>
    <row r="57192" spans="36:311" x14ac:dyDescent="0.2">
      <c r="AJ57192" s="23"/>
      <c r="HH57192"/>
      <c r="IW57192" s="36"/>
      <c r="JI57192"/>
      <c r="JJ57192"/>
      <c r="KX57192" s="23"/>
      <c r="KY57192" s="23"/>
    </row>
    <row r="57193" spans="36:311" x14ac:dyDescent="0.2">
      <c r="AJ57193" s="23"/>
      <c r="HH57193"/>
      <c r="IW57193" s="36"/>
      <c r="JI57193"/>
      <c r="JJ57193"/>
      <c r="KX57193" s="23"/>
      <c r="KY57193" s="23"/>
    </row>
    <row r="57194" spans="36:311" x14ac:dyDescent="0.2">
      <c r="AJ57194" s="23"/>
      <c r="HH57194"/>
      <c r="IW57194" s="36"/>
      <c r="JI57194"/>
      <c r="JJ57194"/>
      <c r="KX57194" s="23"/>
      <c r="KY57194" s="23"/>
    </row>
    <row r="57195" spans="36:311" x14ac:dyDescent="0.2">
      <c r="AJ57195" s="23"/>
      <c r="HH57195"/>
      <c r="IW57195" s="36"/>
      <c r="JI57195"/>
      <c r="JJ57195"/>
      <c r="KX57195" s="23"/>
      <c r="KY57195" s="23"/>
    </row>
    <row r="57196" spans="36:311" x14ac:dyDescent="0.2">
      <c r="AJ57196" s="23"/>
      <c r="HH57196"/>
      <c r="IW57196" s="36"/>
      <c r="JI57196"/>
      <c r="JJ57196"/>
      <c r="KX57196" s="23"/>
      <c r="KY57196" s="23"/>
    </row>
    <row r="57197" spans="36:311" x14ac:dyDescent="0.2">
      <c r="AJ57197" s="23"/>
      <c r="HH57197"/>
      <c r="IW57197" s="36"/>
      <c r="JI57197"/>
      <c r="JJ57197"/>
      <c r="KX57197" s="23"/>
      <c r="KY57197" s="23"/>
    </row>
    <row r="57198" spans="36:311" x14ac:dyDescent="0.2">
      <c r="AJ57198" s="23"/>
      <c r="HH57198"/>
      <c r="IW57198" s="36"/>
      <c r="JI57198"/>
      <c r="JJ57198"/>
      <c r="KX57198" s="23"/>
      <c r="KY57198" s="23"/>
    </row>
    <row r="57199" spans="36:311" x14ac:dyDescent="0.2">
      <c r="AJ57199" s="23"/>
      <c r="HH57199"/>
      <c r="IW57199" s="36"/>
      <c r="JI57199"/>
      <c r="JJ57199"/>
      <c r="KX57199" s="23"/>
      <c r="KY57199" s="23"/>
    </row>
    <row r="57200" spans="36:311" x14ac:dyDescent="0.2">
      <c r="AJ57200" s="23"/>
      <c r="HH57200"/>
      <c r="IW57200" s="36"/>
      <c r="JI57200"/>
      <c r="JJ57200"/>
      <c r="KX57200" s="23"/>
      <c r="KY57200" s="23"/>
    </row>
    <row r="57201" spans="36:311" x14ac:dyDescent="0.2">
      <c r="AJ57201" s="23"/>
      <c r="HH57201"/>
      <c r="IW57201" s="36"/>
      <c r="JI57201"/>
      <c r="JJ57201"/>
      <c r="KX57201" s="23"/>
      <c r="KY57201" s="23"/>
    </row>
    <row r="57202" spans="36:311" x14ac:dyDescent="0.2">
      <c r="AJ57202" s="23"/>
      <c r="HH57202"/>
      <c r="IW57202" s="36"/>
      <c r="JI57202"/>
      <c r="JJ57202"/>
      <c r="KX57202" s="23"/>
      <c r="KY57202" s="23"/>
    </row>
    <row r="57203" spans="36:311" x14ac:dyDescent="0.2">
      <c r="AJ57203" s="23"/>
      <c r="HH57203"/>
      <c r="IW57203" s="36"/>
      <c r="JI57203"/>
      <c r="JJ57203"/>
      <c r="KX57203" s="23"/>
      <c r="KY57203" s="23"/>
    </row>
    <row r="57204" spans="36:311" x14ac:dyDescent="0.2">
      <c r="AJ57204" s="23"/>
      <c r="HH57204"/>
      <c r="IW57204" s="36"/>
      <c r="JI57204"/>
      <c r="JJ57204"/>
      <c r="KX57204" s="23"/>
      <c r="KY57204" s="23"/>
    </row>
    <row r="57205" spans="36:311" x14ac:dyDescent="0.2">
      <c r="AJ57205" s="23"/>
      <c r="HH57205"/>
      <c r="IW57205" s="36"/>
      <c r="JI57205"/>
      <c r="JJ57205"/>
      <c r="KX57205" s="23"/>
      <c r="KY57205" s="23"/>
    </row>
    <row r="57206" spans="36:311" x14ac:dyDescent="0.2">
      <c r="AJ57206" s="23"/>
      <c r="HH57206"/>
      <c r="IW57206" s="36"/>
      <c r="JI57206"/>
      <c r="JJ57206"/>
      <c r="KX57206" s="23"/>
      <c r="KY57206" s="23"/>
    </row>
    <row r="57207" spans="36:311" x14ac:dyDescent="0.2">
      <c r="AJ57207" s="23"/>
      <c r="HH57207"/>
      <c r="IW57207" s="36"/>
      <c r="JI57207"/>
      <c r="JJ57207"/>
      <c r="KX57207" s="23"/>
      <c r="KY57207" s="23"/>
    </row>
    <row r="57208" spans="36:311" x14ac:dyDescent="0.2">
      <c r="AJ57208" s="23"/>
      <c r="HH57208"/>
      <c r="IW57208" s="36"/>
      <c r="JI57208"/>
      <c r="JJ57208"/>
      <c r="KX57208" s="23"/>
      <c r="KY57208" s="23"/>
    </row>
    <row r="57209" spans="36:311" x14ac:dyDescent="0.2">
      <c r="AJ57209" s="23"/>
      <c r="HH57209"/>
      <c r="IW57209" s="36"/>
      <c r="JI57209"/>
      <c r="JJ57209"/>
      <c r="KX57209" s="23"/>
      <c r="KY57209" s="23"/>
    </row>
    <row r="57210" spans="36:311" x14ac:dyDescent="0.2">
      <c r="AJ57210" s="23"/>
      <c r="HH57210"/>
      <c r="IW57210" s="36"/>
      <c r="JI57210"/>
      <c r="JJ57210"/>
      <c r="KX57210" s="23"/>
      <c r="KY57210" s="23"/>
    </row>
    <row r="57211" spans="36:311" x14ac:dyDescent="0.2">
      <c r="AJ57211" s="23"/>
      <c r="HH57211"/>
      <c r="IW57211" s="36"/>
      <c r="JI57211"/>
      <c r="JJ57211"/>
      <c r="KX57211" s="23"/>
      <c r="KY57211" s="23"/>
    </row>
    <row r="57212" spans="36:311" x14ac:dyDescent="0.2">
      <c r="AJ57212" s="23"/>
      <c r="HH57212"/>
      <c r="IW57212" s="36"/>
      <c r="JI57212"/>
      <c r="JJ57212"/>
      <c r="KX57212" s="23"/>
      <c r="KY57212" s="23"/>
    </row>
    <row r="57213" spans="36:311" x14ac:dyDescent="0.2">
      <c r="AJ57213" s="23"/>
      <c r="HH57213"/>
      <c r="IW57213" s="36"/>
      <c r="JI57213"/>
      <c r="JJ57213"/>
      <c r="KX57213" s="23"/>
      <c r="KY57213" s="23"/>
    </row>
    <row r="57214" spans="36:311" x14ac:dyDescent="0.2">
      <c r="AJ57214" s="23"/>
      <c r="HH57214"/>
      <c r="IW57214" s="36"/>
      <c r="JI57214"/>
      <c r="JJ57214"/>
      <c r="KX57214" s="23"/>
      <c r="KY57214" s="23"/>
    </row>
    <row r="57215" spans="36:311" x14ac:dyDescent="0.2">
      <c r="AJ57215" s="23"/>
      <c r="HH57215"/>
      <c r="IW57215" s="36"/>
      <c r="JI57215"/>
      <c r="JJ57215"/>
      <c r="KX57215" s="23"/>
      <c r="KY57215" s="23"/>
    </row>
    <row r="57216" spans="36:311" x14ac:dyDescent="0.2">
      <c r="AJ57216" s="23"/>
      <c r="HH57216"/>
      <c r="IW57216" s="36"/>
      <c r="JI57216"/>
      <c r="JJ57216"/>
      <c r="KX57216" s="23"/>
      <c r="KY57216" s="23"/>
    </row>
    <row r="57217" spans="36:311" x14ac:dyDescent="0.2">
      <c r="AJ57217" s="23"/>
      <c r="HH57217"/>
      <c r="IW57217" s="36"/>
      <c r="JI57217"/>
      <c r="JJ57217"/>
      <c r="KX57217" s="23"/>
      <c r="KY57217" s="23"/>
    </row>
    <row r="57218" spans="36:311" x14ac:dyDescent="0.2">
      <c r="AJ57218" s="23"/>
      <c r="HH57218"/>
      <c r="IW57218" s="36"/>
      <c r="JI57218"/>
      <c r="JJ57218"/>
      <c r="KX57218" s="23"/>
      <c r="KY57218" s="23"/>
    </row>
    <row r="57219" spans="36:311" x14ac:dyDescent="0.2">
      <c r="AJ57219" s="23"/>
      <c r="HH57219"/>
      <c r="IW57219" s="36"/>
      <c r="JI57219"/>
      <c r="JJ57219"/>
      <c r="KX57219" s="23"/>
      <c r="KY57219" s="23"/>
    </row>
    <row r="57220" spans="36:311" x14ac:dyDescent="0.2">
      <c r="AJ57220" s="23"/>
      <c r="HH57220"/>
      <c r="IW57220" s="36"/>
      <c r="JI57220"/>
      <c r="JJ57220"/>
      <c r="KX57220" s="23"/>
      <c r="KY57220" s="23"/>
    </row>
    <row r="57221" spans="36:311" x14ac:dyDescent="0.2">
      <c r="AJ57221" s="23"/>
      <c r="HH57221"/>
      <c r="IW57221" s="36"/>
      <c r="JI57221"/>
      <c r="JJ57221"/>
      <c r="KX57221" s="23"/>
      <c r="KY57221" s="23"/>
    </row>
    <row r="57222" spans="36:311" x14ac:dyDescent="0.2">
      <c r="AJ57222" s="23"/>
      <c r="HH57222"/>
      <c r="IW57222" s="36"/>
      <c r="JI57222"/>
      <c r="JJ57222"/>
      <c r="KX57222" s="23"/>
      <c r="KY57222" s="23"/>
    </row>
    <row r="57223" spans="36:311" x14ac:dyDescent="0.2">
      <c r="AJ57223" s="23"/>
      <c r="HH57223"/>
      <c r="IW57223" s="36"/>
      <c r="JI57223"/>
      <c r="JJ57223"/>
      <c r="KX57223" s="23"/>
      <c r="KY57223" s="23"/>
    </row>
    <row r="57224" spans="36:311" x14ac:dyDescent="0.2">
      <c r="AJ57224" s="23"/>
      <c r="HH57224"/>
      <c r="IW57224" s="36"/>
      <c r="JI57224"/>
      <c r="JJ57224"/>
      <c r="KX57224" s="23"/>
      <c r="KY57224" s="23"/>
    </row>
    <row r="57225" spans="36:311" x14ac:dyDescent="0.2">
      <c r="AJ57225" s="23"/>
      <c r="HH57225"/>
      <c r="IW57225" s="36"/>
      <c r="JI57225"/>
      <c r="JJ57225"/>
      <c r="KX57225" s="23"/>
      <c r="KY57225" s="23"/>
    </row>
    <row r="57226" spans="36:311" x14ac:dyDescent="0.2">
      <c r="AJ57226" s="23"/>
      <c r="HH57226"/>
      <c r="IW57226" s="36"/>
      <c r="JI57226"/>
      <c r="JJ57226"/>
      <c r="KX57226" s="23"/>
      <c r="KY57226" s="23"/>
    </row>
    <row r="57227" spans="36:311" x14ac:dyDescent="0.2">
      <c r="AJ57227" s="23"/>
      <c r="HH57227"/>
      <c r="IW57227" s="36"/>
      <c r="JI57227"/>
      <c r="JJ57227"/>
      <c r="KX57227" s="23"/>
      <c r="KY57227" s="23"/>
    </row>
    <row r="57228" spans="36:311" x14ac:dyDescent="0.2">
      <c r="AJ57228" s="23"/>
      <c r="HH57228"/>
      <c r="IW57228" s="36"/>
      <c r="JI57228"/>
      <c r="JJ57228"/>
      <c r="KX57228" s="23"/>
      <c r="KY57228" s="23"/>
    </row>
    <row r="57229" spans="36:311" x14ac:dyDescent="0.2">
      <c r="AJ57229" s="23"/>
      <c r="HH57229"/>
      <c r="IW57229" s="36"/>
      <c r="JI57229"/>
      <c r="JJ57229"/>
      <c r="KX57229" s="23"/>
      <c r="KY57229" s="23"/>
    </row>
    <row r="57230" spans="36:311" x14ac:dyDescent="0.2">
      <c r="AJ57230" s="23"/>
      <c r="HH57230"/>
      <c r="IW57230" s="36"/>
      <c r="JI57230"/>
      <c r="JJ57230"/>
      <c r="KX57230" s="23"/>
      <c r="KY57230" s="23"/>
    </row>
    <row r="57231" spans="36:311" x14ac:dyDescent="0.2">
      <c r="AJ57231" s="23"/>
      <c r="HH57231"/>
      <c r="IW57231" s="36"/>
      <c r="JI57231"/>
      <c r="JJ57231"/>
      <c r="KX57231" s="23"/>
      <c r="KY57231" s="23"/>
    </row>
    <row r="57232" spans="36:311" x14ac:dyDescent="0.2">
      <c r="AJ57232" s="23"/>
      <c r="HH57232"/>
      <c r="IW57232" s="36"/>
      <c r="JI57232"/>
      <c r="JJ57232"/>
      <c r="KX57232" s="23"/>
      <c r="KY57232" s="23"/>
    </row>
    <row r="57233" spans="36:311" x14ac:dyDescent="0.2">
      <c r="AJ57233" s="23"/>
      <c r="HH57233"/>
      <c r="IW57233" s="36"/>
      <c r="JI57233"/>
      <c r="JJ57233"/>
      <c r="KX57233" s="23"/>
      <c r="KY57233" s="23"/>
    </row>
    <row r="57234" spans="36:311" x14ac:dyDescent="0.2">
      <c r="AJ57234" s="23"/>
      <c r="HH57234"/>
      <c r="IW57234" s="36"/>
      <c r="JI57234"/>
      <c r="JJ57234"/>
      <c r="KX57234" s="23"/>
      <c r="KY57234" s="23"/>
    </row>
    <row r="57235" spans="36:311" x14ac:dyDescent="0.2">
      <c r="AJ57235" s="23"/>
      <c r="HH57235"/>
      <c r="IW57235" s="36"/>
      <c r="JI57235"/>
      <c r="JJ57235"/>
      <c r="KX57235" s="23"/>
      <c r="KY57235" s="23"/>
    </row>
    <row r="57236" spans="36:311" x14ac:dyDescent="0.2">
      <c r="AJ57236" s="23"/>
      <c r="HH57236"/>
      <c r="IW57236" s="36"/>
      <c r="JI57236"/>
      <c r="JJ57236"/>
      <c r="KX57236" s="23"/>
      <c r="KY57236" s="23"/>
    </row>
    <row r="57237" spans="36:311" x14ac:dyDescent="0.2">
      <c r="AJ57237" s="23"/>
      <c r="HH57237"/>
      <c r="IW57237" s="36"/>
      <c r="JI57237"/>
      <c r="JJ57237"/>
      <c r="KX57237" s="23"/>
      <c r="KY57237" s="23"/>
    </row>
    <row r="57238" spans="36:311" x14ac:dyDescent="0.2">
      <c r="AJ57238" s="23"/>
      <c r="HH57238"/>
      <c r="IW57238" s="36"/>
      <c r="JI57238"/>
      <c r="JJ57238"/>
      <c r="KX57238" s="23"/>
      <c r="KY57238" s="23"/>
    </row>
    <row r="57239" spans="36:311" x14ac:dyDescent="0.2">
      <c r="AJ57239" s="23"/>
      <c r="HH57239"/>
      <c r="IW57239" s="36"/>
      <c r="JI57239"/>
      <c r="JJ57239"/>
      <c r="KX57239" s="23"/>
      <c r="KY57239" s="23"/>
    </row>
    <row r="57240" spans="36:311" x14ac:dyDescent="0.2">
      <c r="AJ57240" s="23"/>
      <c r="HH57240"/>
      <c r="IW57240" s="36"/>
      <c r="JI57240"/>
      <c r="JJ57240"/>
      <c r="KX57240" s="23"/>
      <c r="KY57240" s="23"/>
    </row>
    <row r="57241" spans="36:311" x14ac:dyDescent="0.2">
      <c r="AJ57241" s="23"/>
      <c r="HH57241"/>
      <c r="IW57241" s="36"/>
      <c r="JI57241"/>
      <c r="JJ57241"/>
      <c r="KX57241" s="23"/>
      <c r="KY57241" s="23"/>
    </row>
    <row r="57242" spans="36:311" x14ac:dyDescent="0.2">
      <c r="AJ57242" s="23"/>
      <c r="HH57242"/>
      <c r="IW57242" s="36"/>
      <c r="JI57242"/>
      <c r="JJ57242"/>
      <c r="KX57242" s="23"/>
      <c r="KY57242" s="23"/>
    </row>
    <row r="57243" spans="36:311" x14ac:dyDescent="0.2">
      <c r="AJ57243" s="23"/>
      <c r="HH57243"/>
      <c r="IW57243" s="36"/>
      <c r="JI57243"/>
      <c r="JJ57243"/>
      <c r="KX57243" s="23"/>
      <c r="KY57243" s="23"/>
    </row>
    <row r="57244" spans="36:311" x14ac:dyDescent="0.2">
      <c r="AJ57244" s="23"/>
      <c r="HH57244"/>
      <c r="IW57244" s="36"/>
      <c r="JI57244"/>
      <c r="JJ57244"/>
      <c r="KX57244" s="23"/>
      <c r="KY57244" s="23"/>
    </row>
    <row r="57245" spans="36:311" x14ac:dyDescent="0.2">
      <c r="AJ57245" s="23"/>
      <c r="HH57245"/>
      <c r="IW57245" s="36"/>
      <c r="JI57245"/>
      <c r="JJ57245"/>
      <c r="KX57245" s="23"/>
      <c r="KY57245" s="23"/>
    </row>
    <row r="57246" spans="36:311" x14ac:dyDescent="0.2">
      <c r="AJ57246" s="23"/>
      <c r="HH57246"/>
      <c r="IW57246" s="36"/>
      <c r="JI57246"/>
      <c r="JJ57246"/>
      <c r="KX57246" s="23"/>
      <c r="KY57246" s="23"/>
    </row>
    <row r="57247" spans="36:311" x14ac:dyDescent="0.2">
      <c r="AJ57247" s="23"/>
      <c r="HH57247"/>
      <c r="IW57247" s="36"/>
      <c r="JI57247"/>
      <c r="JJ57247"/>
      <c r="KX57247" s="23"/>
      <c r="KY57247" s="23"/>
    </row>
    <row r="57248" spans="36:311" x14ac:dyDescent="0.2">
      <c r="AJ57248" s="23"/>
      <c r="HH57248"/>
      <c r="IW57248" s="36"/>
      <c r="JI57248"/>
      <c r="JJ57248"/>
      <c r="KX57248" s="23"/>
      <c r="KY57248" s="23"/>
    </row>
    <row r="57249" spans="36:311" x14ac:dyDescent="0.2">
      <c r="AJ57249" s="23"/>
      <c r="HH57249"/>
      <c r="IW57249" s="36"/>
      <c r="JI57249"/>
      <c r="JJ57249"/>
      <c r="KX57249" s="23"/>
      <c r="KY57249" s="23"/>
    </row>
    <row r="57250" spans="36:311" x14ac:dyDescent="0.2">
      <c r="AJ57250" s="23"/>
      <c r="HH57250"/>
      <c r="IW57250" s="36"/>
      <c r="JI57250"/>
      <c r="JJ57250"/>
      <c r="KX57250" s="23"/>
      <c r="KY57250" s="23"/>
    </row>
    <row r="57251" spans="36:311" x14ac:dyDescent="0.2">
      <c r="AJ57251" s="23"/>
      <c r="HH57251"/>
      <c r="IW57251" s="36"/>
      <c r="JI57251"/>
      <c r="JJ57251"/>
      <c r="KX57251" s="23"/>
      <c r="KY57251" s="23"/>
    </row>
    <row r="57252" spans="36:311" x14ac:dyDescent="0.2">
      <c r="AJ57252" s="23"/>
      <c r="HH57252"/>
      <c r="IW57252" s="36"/>
      <c r="JI57252"/>
      <c r="JJ57252"/>
      <c r="KX57252" s="23"/>
      <c r="KY57252" s="23"/>
    </row>
    <row r="57253" spans="36:311" x14ac:dyDescent="0.2">
      <c r="AJ57253" s="23"/>
      <c r="HH57253"/>
      <c r="IW57253" s="36"/>
      <c r="JI57253"/>
      <c r="JJ57253"/>
      <c r="KX57253" s="23"/>
      <c r="KY57253" s="23"/>
    </row>
    <row r="57254" spans="36:311" x14ac:dyDescent="0.2">
      <c r="AJ57254" s="23"/>
      <c r="HH57254"/>
      <c r="IW57254" s="36"/>
      <c r="JI57254"/>
      <c r="JJ57254"/>
      <c r="KX57254" s="23"/>
      <c r="KY57254" s="23"/>
    </row>
    <row r="57255" spans="36:311" x14ac:dyDescent="0.2">
      <c r="AJ57255" s="23"/>
      <c r="HH57255"/>
      <c r="IW57255" s="36"/>
      <c r="JI57255"/>
      <c r="JJ57255"/>
      <c r="KX57255" s="23"/>
      <c r="KY57255" s="23"/>
    </row>
    <row r="57256" spans="36:311" x14ac:dyDescent="0.2">
      <c r="AJ57256" s="23"/>
      <c r="HH57256"/>
      <c r="IW57256" s="36"/>
      <c r="JI57256"/>
      <c r="JJ57256"/>
      <c r="KX57256" s="23"/>
      <c r="KY57256" s="23"/>
    </row>
    <row r="57257" spans="36:311" x14ac:dyDescent="0.2">
      <c r="AJ57257" s="23"/>
      <c r="HH57257"/>
      <c r="IW57257" s="36"/>
      <c r="JI57257"/>
      <c r="JJ57257"/>
      <c r="KX57257" s="23"/>
      <c r="KY57257" s="23"/>
    </row>
    <row r="57258" spans="36:311" x14ac:dyDescent="0.2">
      <c r="AJ57258" s="23"/>
      <c r="HH57258"/>
      <c r="IW57258" s="36"/>
      <c r="JI57258"/>
      <c r="JJ57258"/>
      <c r="KX57258" s="23"/>
      <c r="KY57258" s="23"/>
    </row>
    <row r="57259" spans="36:311" x14ac:dyDescent="0.2">
      <c r="AJ57259" s="23"/>
      <c r="HH57259"/>
      <c r="IW57259" s="36"/>
      <c r="JI57259"/>
      <c r="JJ57259"/>
      <c r="KX57259" s="23"/>
      <c r="KY57259" s="23"/>
    </row>
    <row r="57260" spans="36:311" x14ac:dyDescent="0.2">
      <c r="AJ57260" s="23"/>
      <c r="HH57260"/>
      <c r="IW57260" s="36"/>
      <c r="JI57260"/>
      <c r="JJ57260"/>
      <c r="KX57260" s="23"/>
      <c r="KY57260" s="23"/>
    </row>
    <row r="57261" spans="36:311" x14ac:dyDescent="0.2">
      <c r="AJ57261" s="23"/>
      <c r="HH57261"/>
      <c r="IW57261" s="36"/>
      <c r="JI57261"/>
      <c r="JJ57261"/>
      <c r="KX57261" s="23"/>
      <c r="KY57261" s="23"/>
    </row>
    <row r="57262" spans="36:311" x14ac:dyDescent="0.2">
      <c r="AJ57262" s="23"/>
      <c r="HH57262"/>
      <c r="IW57262" s="36"/>
      <c r="JI57262"/>
      <c r="JJ57262"/>
      <c r="KX57262" s="23"/>
      <c r="KY57262" s="23"/>
    </row>
    <row r="57263" spans="36:311" x14ac:dyDescent="0.2">
      <c r="AJ57263" s="23"/>
      <c r="HH57263"/>
      <c r="IW57263" s="36"/>
      <c r="JI57263"/>
      <c r="JJ57263"/>
      <c r="KX57263" s="23"/>
      <c r="KY57263" s="23"/>
    </row>
    <row r="57264" spans="36:311" x14ac:dyDescent="0.2">
      <c r="AJ57264" s="23"/>
      <c r="HH57264"/>
      <c r="IW57264" s="36"/>
      <c r="JI57264"/>
      <c r="JJ57264"/>
      <c r="KX57264" s="23"/>
      <c r="KY57264" s="23"/>
    </row>
    <row r="57265" spans="36:311" x14ac:dyDescent="0.2">
      <c r="AJ57265" s="23"/>
      <c r="HH57265"/>
      <c r="IW57265" s="36"/>
      <c r="JI57265"/>
      <c r="JJ57265"/>
      <c r="KX57265" s="23"/>
      <c r="KY57265" s="23"/>
    </row>
    <row r="57266" spans="36:311" x14ac:dyDescent="0.2">
      <c r="AJ57266" s="23"/>
      <c r="HH57266"/>
      <c r="IW57266" s="36"/>
      <c r="JI57266"/>
      <c r="JJ57266"/>
      <c r="KX57266" s="23"/>
      <c r="KY57266" s="23"/>
    </row>
    <row r="57267" spans="36:311" x14ac:dyDescent="0.2">
      <c r="AJ57267" s="23"/>
      <c r="HH57267"/>
      <c r="IW57267" s="36"/>
      <c r="JI57267"/>
      <c r="JJ57267"/>
      <c r="KX57267" s="23"/>
      <c r="KY57267" s="23"/>
    </row>
    <row r="57268" spans="36:311" x14ac:dyDescent="0.2">
      <c r="AJ57268" s="23"/>
      <c r="HH57268"/>
      <c r="IW57268" s="36"/>
      <c r="JI57268"/>
      <c r="JJ57268"/>
      <c r="KX57268" s="23"/>
      <c r="KY57268" s="23"/>
    </row>
    <row r="57269" spans="36:311" x14ac:dyDescent="0.2">
      <c r="AJ57269" s="23"/>
      <c r="HH57269"/>
      <c r="IW57269" s="36"/>
      <c r="JI57269"/>
      <c r="JJ57269"/>
      <c r="KX57269" s="23"/>
      <c r="KY57269" s="23"/>
    </row>
    <row r="57270" spans="36:311" x14ac:dyDescent="0.2">
      <c r="AJ57270" s="23"/>
      <c r="HH57270"/>
      <c r="IW57270" s="36"/>
      <c r="JI57270"/>
      <c r="JJ57270"/>
      <c r="KX57270" s="23"/>
      <c r="KY57270" s="23"/>
    </row>
    <row r="57271" spans="36:311" x14ac:dyDescent="0.2">
      <c r="AJ57271" s="23"/>
      <c r="HH57271"/>
      <c r="IW57271" s="36"/>
      <c r="JI57271"/>
      <c r="JJ57271"/>
      <c r="KX57271" s="23"/>
      <c r="KY57271" s="23"/>
    </row>
    <row r="57272" spans="36:311" x14ac:dyDescent="0.2">
      <c r="AJ57272" s="23"/>
      <c r="HH57272"/>
      <c r="IW57272" s="36"/>
      <c r="JI57272"/>
      <c r="JJ57272"/>
      <c r="KX57272" s="23"/>
      <c r="KY57272" s="23"/>
    </row>
    <row r="57273" spans="36:311" x14ac:dyDescent="0.2">
      <c r="AJ57273" s="23"/>
      <c r="HH57273"/>
      <c r="IW57273" s="36"/>
      <c r="JI57273"/>
      <c r="JJ57273"/>
      <c r="KX57273" s="23"/>
      <c r="KY57273" s="23"/>
    </row>
    <row r="57274" spans="36:311" x14ac:dyDescent="0.2">
      <c r="AJ57274" s="23"/>
      <c r="HH57274"/>
      <c r="IW57274" s="36"/>
      <c r="JI57274"/>
      <c r="JJ57274"/>
      <c r="KX57274" s="23"/>
      <c r="KY57274" s="23"/>
    </row>
    <row r="57275" spans="36:311" x14ac:dyDescent="0.2">
      <c r="AJ57275" s="23"/>
      <c r="HH57275"/>
      <c r="IW57275" s="36"/>
      <c r="JI57275"/>
      <c r="JJ57275"/>
      <c r="KX57275" s="23"/>
      <c r="KY57275" s="23"/>
    </row>
    <row r="57276" spans="36:311" x14ac:dyDescent="0.2">
      <c r="AJ57276" s="23"/>
      <c r="HH57276"/>
      <c r="IW57276" s="36"/>
      <c r="JI57276"/>
      <c r="JJ57276"/>
      <c r="KX57276" s="23"/>
      <c r="KY57276" s="23"/>
    </row>
    <row r="57277" spans="36:311" x14ac:dyDescent="0.2">
      <c r="AJ57277" s="23"/>
      <c r="HH57277"/>
      <c r="IW57277" s="36"/>
      <c r="JI57277"/>
      <c r="JJ57277"/>
      <c r="KX57277" s="23"/>
      <c r="KY57277" s="23"/>
    </row>
    <row r="57278" spans="36:311" x14ac:dyDescent="0.2">
      <c r="AJ57278" s="23"/>
      <c r="HH57278"/>
      <c r="IW57278" s="36"/>
      <c r="JI57278"/>
      <c r="JJ57278"/>
      <c r="KX57278" s="23"/>
      <c r="KY57278" s="23"/>
    </row>
    <row r="57279" spans="36:311" x14ac:dyDescent="0.2">
      <c r="AJ57279" s="23"/>
      <c r="HH57279"/>
      <c r="IW57279" s="36"/>
      <c r="JI57279"/>
      <c r="JJ57279"/>
      <c r="KX57279" s="23"/>
      <c r="KY57279" s="23"/>
    </row>
    <row r="57280" spans="36:311" x14ac:dyDescent="0.2">
      <c r="AJ57280" s="23"/>
      <c r="HH57280"/>
      <c r="IW57280" s="36"/>
      <c r="JI57280"/>
      <c r="JJ57280"/>
      <c r="KX57280" s="23"/>
      <c r="KY57280" s="23"/>
    </row>
    <row r="57281" spans="36:311" x14ac:dyDescent="0.2">
      <c r="AJ57281" s="23"/>
      <c r="HH57281"/>
      <c r="IW57281" s="36"/>
      <c r="JI57281"/>
      <c r="JJ57281"/>
      <c r="KX57281" s="23"/>
      <c r="KY57281" s="23"/>
    </row>
    <row r="57282" spans="36:311" x14ac:dyDescent="0.2">
      <c r="AJ57282" s="23"/>
      <c r="HH57282"/>
      <c r="IW57282" s="36"/>
      <c r="JI57282"/>
      <c r="JJ57282"/>
      <c r="KX57282" s="23"/>
      <c r="KY57282" s="23"/>
    </row>
    <row r="57283" spans="36:311" x14ac:dyDescent="0.2">
      <c r="AJ57283" s="23"/>
      <c r="HH57283"/>
      <c r="IW57283" s="36"/>
      <c r="JI57283"/>
      <c r="JJ57283"/>
      <c r="KX57283" s="23"/>
      <c r="KY57283" s="23"/>
    </row>
    <row r="57284" spans="36:311" x14ac:dyDescent="0.2">
      <c r="AJ57284" s="23"/>
      <c r="HH57284"/>
      <c r="IW57284" s="36"/>
      <c r="JI57284"/>
      <c r="JJ57284"/>
      <c r="KX57284" s="23"/>
      <c r="KY57284" s="23"/>
    </row>
    <row r="57285" spans="36:311" x14ac:dyDescent="0.2">
      <c r="AJ57285" s="23"/>
      <c r="HH57285"/>
      <c r="IW57285" s="36"/>
      <c r="JI57285"/>
      <c r="JJ57285"/>
      <c r="KX57285" s="23"/>
      <c r="KY57285" s="23"/>
    </row>
    <row r="57286" spans="36:311" x14ac:dyDescent="0.2">
      <c r="AJ57286" s="23"/>
      <c r="HH57286"/>
      <c r="IW57286" s="36"/>
      <c r="JI57286"/>
      <c r="JJ57286"/>
      <c r="KX57286" s="23"/>
      <c r="KY57286" s="23"/>
    </row>
    <row r="57287" spans="36:311" x14ac:dyDescent="0.2">
      <c r="AJ57287" s="23"/>
      <c r="HH57287"/>
      <c r="IW57287" s="36"/>
      <c r="JI57287"/>
      <c r="JJ57287"/>
      <c r="KX57287" s="23"/>
      <c r="KY57287" s="23"/>
    </row>
    <row r="57288" spans="36:311" x14ac:dyDescent="0.2">
      <c r="AJ57288" s="23"/>
      <c r="HH57288"/>
      <c r="IW57288" s="36"/>
      <c r="JI57288"/>
      <c r="JJ57288"/>
      <c r="KX57288" s="23"/>
      <c r="KY57288" s="23"/>
    </row>
    <row r="57289" spans="36:311" x14ac:dyDescent="0.2">
      <c r="AJ57289" s="23"/>
      <c r="HH57289"/>
      <c r="IW57289" s="36"/>
      <c r="JI57289"/>
      <c r="JJ57289"/>
      <c r="KX57289" s="23"/>
      <c r="KY57289" s="23"/>
    </row>
    <row r="57290" spans="36:311" x14ac:dyDescent="0.2">
      <c r="AJ57290" s="23"/>
      <c r="HH57290"/>
      <c r="IW57290" s="36"/>
      <c r="JI57290"/>
      <c r="JJ57290"/>
      <c r="KX57290" s="23"/>
      <c r="KY57290" s="23"/>
    </row>
    <row r="57291" spans="36:311" x14ac:dyDescent="0.2">
      <c r="AJ57291" s="23"/>
      <c r="HH57291"/>
      <c r="IW57291" s="36"/>
      <c r="JI57291"/>
      <c r="JJ57291"/>
      <c r="KX57291" s="23"/>
      <c r="KY57291" s="23"/>
    </row>
    <row r="57292" spans="36:311" x14ac:dyDescent="0.2">
      <c r="AJ57292" s="23"/>
      <c r="HH57292"/>
      <c r="IW57292" s="36"/>
      <c r="JI57292"/>
      <c r="JJ57292"/>
      <c r="KX57292" s="23"/>
      <c r="KY57292" s="23"/>
    </row>
    <row r="57293" spans="36:311" x14ac:dyDescent="0.2">
      <c r="AJ57293" s="23"/>
      <c r="HH57293"/>
      <c r="IW57293" s="36"/>
      <c r="JI57293"/>
      <c r="JJ57293"/>
      <c r="KX57293" s="23"/>
      <c r="KY57293" s="23"/>
    </row>
    <row r="57294" spans="36:311" x14ac:dyDescent="0.2">
      <c r="AJ57294" s="23"/>
      <c r="HH57294"/>
      <c r="IW57294" s="36"/>
      <c r="JI57294"/>
      <c r="JJ57294"/>
      <c r="KX57294" s="23"/>
      <c r="KY57294" s="23"/>
    </row>
    <row r="57295" spans="36:311" x14ac:dyDescent="0.2">
      <c r="AJ57295" s="23"/>
      <c r="HH57295"/>
      <c r="IW57295" s="36"/>
      <c r="JI57295"/>
      <c r="JJ57295"/>
      <c r="KX57295" s="23"/>
      <c r="KY57295" s="23"/>
    </row>
    <row r="57296" spans="36:311" x14ac:dyDescent="0.2">
      <c r="AJ57296" s="23"/>
      <c r="HH57296"/>
      <c r="IW57296" s="36"/>
      <c r="JI57296"/>
      <c r="JJ57296"/>
      <c r="KX57296" s="23"/>
      <c r="KY57296" s="23"/>
    </row>
    <row r="57297" spans="36:311" x14ac:dyDescent="0.2">
      <c r="AJ57297" s="23"/>
      <c r="HH57297"/>
      <c r="IW57297" s="36"/>
      <c r="JI57297"/>
      <c r="JJ57297"/>
      <c r="KX57297" s="23"/>
      <c r="KY57297" s="23"/>
    </row>
    <row r="57298" spans="36:311" x14ac:dyDescent="0.2">
      <c r="AJ57298" s="23"/>
      <c r="HH57298"/>
      <c r="IW57298" s="36"/>
      <c r="JI57298"/>
      <c r="JJ57298"/>
      <c r="KX57298" s="23"/>
      <c r="KY57298" s="23"/>
    </row>
    <row r="57299" spans="36:311" x14ac:dyDescent="0.2">
      <c r="AJ57299" s="23"/>
      <c r="HH57299"/>
      <c r="IW57299" s="36"/>
      <c r="JI57299"/>
      <c r="JJ57299"/>
      <c r="KX57299" s="23"/>
      <c r="KY57299" s="23"/>
    </row>
    <row r="57300" spans="36:311" x14ac:dyDescent="0.2">
      <c r="AJ57300" s="23"/>
      <c r="HH57300"/>
      <c r="IW57300" s="36"/>
      <c r="JI57300"/>
      <c r="JJ57300"/>
      <c r="KX57300" s="23"/>
      <c r="KY57300" s="23"/>
    </row>
    <row r="57301" spans="36:311" x14ac:dyDescent="0.2">
      <c r="AJ57301" s="23"/>
      <c r="HH57301"/>
      <c r="IW57301" s="36"/>
      <c r="JI57301"/>
      <c r="JJ57301"/>
      <c r="KX57301" s="23"/>
      <c r="KY57301" s="23"/>
    </row>
    <row r="57302" spans="36:311" x14ac:dyDescent="0.2">
      <c r="AJ57302" s="23"/>
      <c r="HH57302"/>
      <c r="IW57302" s="36"/>
      <c r="JI57302"/>
      <c r="JJ57302"/>
      <c r="KX57302" s="23"/>
      <c r="KY57302" s="23"/>
    </row>
    <row r="57303" spans="36:311" x14ac:dyDescent="0.2">
      <c r="AJ57303" s="23"/>
      <c r="HH57303"/>
      <c r="IW57303" s="36"/>
      <c r="JI57303"/>
      <c r="JJ57303"/>
      <c r="KX57303" s="23"/>
      <c r="KY57303" s="23"/>
    </row>
    <row r="57304" spans="36:311" x14ac:dyDescent="0.2">
      <c r="AJ57304" s="23"/>
      <c r="HH57304"/>
      <c r="IW57304" s="36"/>
      <c r="JI57304"/>
      <c r="JJ57304"/>
      <c r="KX57304" s="23"/>
      <c r="KY57304" s="23"/>
    </row>
    <row r="57305" spans="36:311" x14ac:dyDescent="0.2">
      <c r="AJ57305" s="23"/>
      <c r="HH57305"/>
      <c r="IW57305" s="36"/>
      <c r="JI57305"/>
      <c r="JJ57305"/>
      <c r="KX57305" s="23"/>
      <c r="KY57305" s="23"/>
    </row>
    <row r="57306" spans="36:311" x14ac:dyDescent="0.2">
      <c r="AJ57306" s="23"/>
      <c r="HH57306"/>
      <c r="IW57306" s="36"/>
      <c r="JI57306"/>
      <c r="JJ57306"/>
      <c r="KX57306" s="23"/>
      <c r="KY57306" s="23"/>
    </row>
    <row r="57307" spans="36:311" x14ac:dyDescent="0.2">
      <c r="AJ57307" s="23"/>
      <c r="HH57307"/>
      <c r="IW57307" s="36"/>
      <c r="JI57307"/>
      <c r="JJ57307"/>
      <c r="KX57307" s="23"/>
      <c r="KY57307" s="23"/>
    </row>
    <row r="57308" spans="36:311" x14ac:dyDescent="0.2">
      <c r="AJ57308" s="23"/>
      <c r="HH57308"/>
      <c r="IW57308" s="36"/>
      <c r="JI57308"/>
      <c r="JJ57308"/>
      <c r="KX57308" s="23"/>
      <c r="KY57308" s="23"/>
    </row>
    <row r="57309" spans="36:311" x14ac:dyDescent="0.2">
      <c r="AJ57309" s="23"/>
      <c r="HH57309"/>
      <c r="IW57309" s="36"/>
      <c r="JI57309"/>
      <c r="JJ57309"/>
      <c r="KX57309" s="23"/>
      <c r="KY57309" s="23"/>
    </row>
    <row r="57310" spans="36:311" x14ac:dyDescent="0.2">
      <c r="AJ57310" s="23"/>
      <c r="HH57310"/>
      <c r="IW57310" s="36"/>
      <c r="JI57310"/>
      <c r="JJ57310"/>
      <c r="KX57310" s="23"/>
      <c r="KY57310" s="23"/>
    </row>
    <row r="57311" spans="36:311" x14ac:dyDescent="0.2">
      <c r="AJ57311" s="23"/>
      <c r="HH57311"/>
      <c r="IW57311" s="36"/>
      <c r="JI57311"/>
      <c r="JJ57311"/>
      <c r="KX57311" s="23"/>
      <c r="KY57311" s="23"/>
    </row>
    <row r="57312" spans="36:311" x14ac:dyDescent="0.2">
      <c r="AJ57312" s="23"/>
      <c r="HH57312"/>
      <c r="IW57312" s="36"/>
      <c r="JI57312"/>
      <c r="JJ57312"/>
      <c r="KX57312" s="23"/>
      <c r="KY57312" s="23"/>
    </row>
    <row r="57313" spans="36:311" x14ac:dyDescent="0.2">
      <c r="AJ57313" s="23"/>
      <c r="HH57313"/>
      <c r="IW57313" s="36"/>
      <c r="JI57313"/>
      <c r="JJ57313"/>
      <c r="KX57313" s="23"/>
      <c r="KY57313" s="23"/>
    </row>
    <row r="57314" spans="36:311" x14ac:dyDescent="0.2">
      <c r="AJ57314" s="23"/>
      <c r="HH57314"/>
      <c r="IW57314" s="36"/>
      <c r="JI57314"/>
      <c r="JJ57314"/>
      <c r="KX57314" s="23"/>
      <c r="KY57314" s="23"/>
    </row>
    <row r="57315" spans="36:311" x14ac:dyDescent="0.2">
      <c r="AJ57315" s="23"/>
      <c r="HH57315"/>
      <c r="IW57315" s="36"/>
      <c r="JI57315"/>
      <c r="JJ57315"/>
      <c r="KX57315" s="23"/>
      <c r="KY57315" s="23"/>
    </row>
    <row r="57316" spans="36:311" x14ac:dyDescent="0.2">
      <c r="AJ57316" s="23"/>
      <c r="HH57316"/>
      <c r="IW57316" s="36"/>
      <c r="JI57316"/>
      <c r="JJ57316"/>
      <c r="KX57316" s="23"/>
      <c r="KY57316" s="23"/>
    </row>
    <row r="57317" spans="36:311" x14ac:dyDescent="0.2">
      <c r="AJ57317" s="23"/>
      <c r="HH57317"/>
      <c r="IW57317" s="36"/>
      <c r="JI57317"/>
      <c r="JJ57317"/>
      <c r="KX57317" s="23"/>
      <c r="KY57317" s="23"/>
    </row>
    <row r="57318" spans="36:311" x14ac:dyDescent="0.2">
      <c r="AJ57318" s="23"/>
      <c r="HH57318"/>
      <c r="IW57318" s="36"/>
      <c r="JI57318"/>
      <c r="JJ57318"/>
      <c r="KX57318" s="23"/>
      <c r="KY57318" s="23"/>
    </row>
    <row r="57319" spans="36:311" x14ac:dyDescent="0.2">
      <c r="AJ57319" s="23"/>
      <c r="HH57319"/>
      <c r="IW57319" s="36"/>
      <c r="JI57319"/>
      <c r="JJ57319"/>
      <c r="KX57319" s="23"/>
      <c r="KY57319" s="23"/>
    </row>
    <row r="57320" spans="36:311" x14ac:dyDescent="0.2">
      <c r="AJ57320" s="23"/>
      <c r="HH57320"/>
      <c r="IW57320" s="36"/>
      <c r="JI57320"/>
      <c r="JJ57320"/>
      <c r="KX57320" s="23"/>
      <c r="KY57320" s="23"/>
    </row>
    <row r="57321" spans="36:311" x14ac:dyDescent="0.2">
      <c r="AJ57321" s="23"/>
      <c r="HH57321"/>
      <c r="IW57321" s="36"/>
      <c r="JI57321"/>
      <c r="JJ57321"/>
      <c r="KX57321" s="23"/>
      <c r="KY57321" s="23"/>
    </row>
    <row r="57322" spans="36:311" x14ac:dyDescent="0.2">
      <c r="AJ57322" s="23"/>
      <c r="HH57322"/>
      <c r="IW57322" s="36"/>
      <c r="JI57322"/>
      <c r="JJ57322"/>
      <c r="KX57322" s="23"/>
      <c r="KY57322" s="23"/>
    </row>
    <row r="57323" spans="36:311" x14ac:dyDescent="0.2">
      <c r="AJ57323" s="23"/>
      <c r="HH57323"/>
      <c r="IW57323" s="36"/>
      <c r="JI57323"/>
      <c r="JJ57323"/>
      <c r="KX57323" s="23"/>
      <c r="KY57323" s="23"/>
    </row>
    <row r="57324" spans="36:311" x14ac:dyDescent="0.2">
      <c r="AJ57324" s="23"/>
      <c r="HH57324"/>
      <c r="IW57324" s="36"/>
      <c r="JI57324"/>
      <c r="JJ57324"/>
      <c r="KX57324" s="23"/>
      <c r="KY57324" s="23"/>
    </row>
    <row r="57325" spans="36:311" x14ac:dyDescent="0.2">
      <c r="AJ57325" s="23"/>
      <c r="HH57325"/>
      <c r="IW57325" s="36"/>
      <c r="JI57325"/>
      <c r="JJ57325"/>
      <c r="KX57325" s="23"/>
      <c r="KY57325" s="23"/>
    </row>
    <row r="57326" spans="36:311" x14ac:dyDescent="0.2">
      <c r="AJ57326" s="23"/>
      <c r="HH57326"/>
      <c r="IW57326" s="36"/>
      <c r="JI57326"/>
      <c r="JJ57326"/>
      <c r="KX57326" s="23"/>
      <c r="KY57326" s="23"/>
    </row>
    <row r="57327" spans="36:311" x14ac:dyDescent="0.2">
      <c r="AJ57327" s="23"/>
      <c r="HH57327"/>
      <c r="IW57327" s="36"/>
      <c r="JI57327"/>
      <c r="JJ57327"/>
      <c r="KX57327" s="23"/>
      <c r="KY57327" s="23"/>
    </row>
    <row r="57328" spans="36:311" x14ac:dyDescent="0.2">
      <c r="AJ57328" s="23"/>
      <c r="HH57328"/>
      <c r="IW57328" s="36"/>
      <c r="JI57328"/>
      <c r="JJ57328"/>
      <c r="KX57328" s="23"/>
      <c r="KY57328" s="23"/>
    </row>
    <row r="57329" spans="36:311" x14ac:dyDescent="0.2">
      <c r="AJ57329" s="23"/>
      <c r="HH57329"/>
      <c r="IW57329" s="36"/>
      <c r="JI57329"/>
      <c r="JJ57329"/>
      <c r="KX57329" s="23"/>
      <c r="KY57329" s="23"/>
    </row>
    <row r="57330" spans="36:311" x14ac:dyDescent="0.2">
      <c r="AJ57330" s="23"/>
      <c r="HH57330"/>
      <c r="IW57330" s="36"/>
      <c r="JI57330"/>
      <c r="JJ57330"/>
      <c r="KX57330" s="23"/>
      <c r="KY57330" s="23"/>
    </row>
    <row r="57331" spans="36:311" x14ac:dyDescent="0.2">
      <c r="AJ57331" s="23"/>
      <c r="HH57331"/>
      <c r="IW57331" s="36"/>
      <c r="JI57331"/>
      <c r="JJ57331"/>
      <c r="KX57331" s="23"/>
      <c r="KY57331" s="23"/>
    </row>
    <row r="57332" spans="36:311" x14ac:dyDescent="0.2">
      <c r="AJ57332" s="23"/>
      <c r="HH57332"/>
      <c r="IW57332" s="36"/>
      <c r="JI57332"/>
      <c r="JJ57332"/>
      <c r="KX57332" s="23"/>
      <c r="KY57332" s="23"/>
    </row>
    <row r="57333" spans="36:311" x14ac:dyDescent="0.2">
      <c r="AJ57333" s="23"/>
      <c r="HH57333"/>
      <c r="IW57333" s="36"/>
      <c r="JI57333"/>
      <c r="JJ57333"/>
      <c r="KX57333" s="23"/>
      <c r="KY57333" s="23"/>
    </row>
    <row r="57334" spans="36:311" x14ac:dyDescent="0.2">
      <c r="AJ57334" s="23"/>
      <c r="HH57334"/>
      <c r="IW57334" s="36"/>
      <c r="JI57334"/>
      <c r="JJ57334"/>
      <c r="KX57334" s="23"/>
      <c r="KY57334" s="23"/>
    </row>
    <row r="57335" spans="36:311" x14ac:dyDescent="0.2">
      <c r="AJ57335" s="23"/>
      <c r="HH57335"/>
      <c r="IW57335" s="36"/>
      <c r="JI57335"/>
      <c r="JJ57335"/>
      <c r="KX57335" s="23"/>
      <c r="KY57335" s="23"/>
    </row>
    <row r="57336" spans="36:311" x14ac:dyDescent="0.2">
      <c r="AJ57336" s="23"/>
      <c r="HH57336"/>
      <c r="IW57336" s="36"/>
      <c r="JI57336"/>
      <c r="JJ57336"/>
      <c r="KX57336" s="23"/>
      <c r="KY57336" s="23"/>
    </row>
    <row r="57337" spans="36:311" x14ac:dyDescent="0.2">
      <c r="AJ57337" s="23"/>
      <c r="HH57337"/>
      <c r="IW57337" s="36"/>
      <c r="JI57337"/>
      <c r="JJ57337"/>
      <c r="KX57337" s="23"/>
      <c r="KY57337" s="23"/>
    </row>
    <row r="57338" spans="36:311" x14ac:dyDescent="0.2">
      <c r="AJ57338" s="23"/>
      <c r="HH57338"/>
      <c r="IW57338" s="36"/>
      <c r="JI57338"/>
      <c r="JJ57338"/>
      <c r="KX57338" s="23"/>
      <c r="KY57338" s="23"/>
    </row>
    <row r="57339" spans="36:311" x14ac:dyDescent="0.2">
      <c r="AJ57339" s="23"/>
      <c r="HH57339"/>
      <c r="IW57339" s="36"/>
      <c r="JI57339"/>
      <c r="JJ57339"/>
      <c r="KX57339" s="23"/>
      <c r="KY57339" s="23"/>
    </row>
    <row r="57340" spans="36:311" x14ac:dyDescent="0.2">
      <c r="AJ57340" s="23"/>
      <c r="HH57340"/>
      <c r="IW57340" s="36"/>
      <c r="JI57340"/>
      <c r="JJ57340"/>
      <c r="KX57340" s="23"/>
      <c r="KY57340" s="23"/>
    </row>
    <row r="57341" spans="36:311" x14ac:dyDescent="0.2">
      <c r="AJ57341" s="23"/>
      <c r="HH57341"/>
      <c r="IW57341" s="36"/>
      <c r="JI57341"/>
      <c r="JJ57341"/>
      <c r="KX57341" s="23"/>
      <c r="KY57341" s="23"/>
    </row>
    <row r="57342" spans="36:311" x14ac:dyDescent="0.2">
      <c r="AJ57342" s="23"/>
      <c r="HH57342"/>
      <c r="IW57342" s="36"/>
      <c r="JI57342"/>
      <c r="JJ57342"/>
      <c r="KX57342" s="23"/>
      <c r="KY57342" s="23"/>
    </row>
    <row r="57343" spans="36:311" x14ac:dyDescent="0.2">
      <c r="AJ57343" s="23"/>
      <c r="HH57343"/>
      <c r="IW57343" s="36"/>
      <c r="JI57343"/>
      <c r="JJ57343"/>
      <c r="KX57343" s="23"/>
      <c r="KY57343" s="23"/>
    </row>
    <row r="57344" spans="36:311" x14ac:dyDescent="0.2">
      <c r="AJ57344" s="23"/>
      <c r="HH57344"/>
      <c r="IW57344" s="36"/>
      <c r="JI57344"/>
      <c r="JJ57344"/>
      <c r="KX57344" s="23"/>
      <c r="KY57344" s="23"/>
    </row>
    <row r="57345" spans="36:311" x14ac:dyDescent="0.2">
      <c r="AJ57345" s="23"/>
      <c r="HH57345"/>
      <c r="IW57345" s="36"/>
      <c r="JI57345"/>
      <c r="JJ57345"/>
      <c r="KX57345" s="23"/>
      <c r="KY57345" s="23"/>
    </row>
    <row r="57346" spans="36:311" x14ac:dyDescent="0.2">
      <c r="AJ57346" s="23"/>
      <c r="HH57346"/>
      <c r="IW57346" s="36"/>
      <c r="JI57346"/>
      <c r="JJ57346"/>
      <c r="KX57346" s="23"/>
      <c r="KY57346" s="23"/>
    </row>
    <row r="57347" spans="36:311" x14ac:dyDescent="0.2">
      <c r="AJ57347" s="23"/>
      <c r="HH57347"/>
      <c r="IW57347" s="36"/>
      <c r="JI57347"/>
      <c r="JJ57347"/>
      <c r="KX57347" s="23"/>
      <c r="KY57347" s="23"/>
    </row>
    <row r="57348" spans="36:311" x14ac:dyDescent="0.2">
      <c r="AJ57348" s="23"/>
      <c r="HH57348"/>
      <c r="IW57348" s="36"/>
      <c r="JI57348"/>
      <c r="JJ57348"/>
      <c r="KX57348" s="23"/>
      <c r="KY57348" s="23"/>
    </row>
    <row r="57349" spans="36:311" x14ac:dyDescent="0.2">
      <c r="AJ57349" s="23"/>
      <c r="HH57349"/>
      <c r="IW57349" s="36"/>
      <c r="JI57349"/>
      <c r="JJ57349"/>
      <c r="KX57349" s="23"/>
      <c r="KY57349" s="23"/>
    </row>
    <row r="57350" spans="36:311" x14ac:dyDescent="0.2">
      <c r="AJ57350" s="23"/>
      <c r="HH57350"/>
      <c r="IW57350" s="36"/>
      <c r="JI57350"/>
      <c r="JJ57350"/>
      <c r="KX57350" s="23"/>
      <c r="KY57350" s="23"/>
    </row>
    <row r="57351" spans="36:311" x14ac:dyDescent="0.2">
      <c r="AJ57351" s="23"/>
      <c r="HH57351"/>
      <c r="IW57351" s="36"/>
      <c r="JI57351"/>
      <c r="JJ57351"/>
      <c r="KX57351" s="23"/>
      <c r="KY57351" s="23"/>
    </row>
    <row r="57352" spans="36:311" x14ac:dyDescent="0.2">
      <c r="AJ57352" s="23"/>
      <c r="HH57352"/>
      <c r="IW57352" s="36"/>
      <c r="JI57352"/>
      <c r="JJ57352"/>
      <c r="KX57352" s="23"/>
      <c r="KY57352" s="23"/>
    </row>
    <row r="57353" spans="36:311" x14ac:dyDescent="0.2">
      <c r="AJ57353" s="23"/>
      <c r="HH57353"/>
      <c r="IW57353" s="36"/>
      <c r="JI57353"/>
      <c r="JJ57353"/>
      <c r="KX57353" s="23"/>
      <c r="KY57353" s="23"/>
    </row>
    <row r="57354" spans="36:311" x14ac:dyDescent="0.2">
      <c r="AJ57354" s="23"/>
      <c r="HH57354"/>
      <c r="IW57354" s="36"/>
      <c r="JI57354"/>
      <c r="JJ57354"/>
      <c r="KX57354" s="23"/>
      <c r="KY57354" s="23"/>
    </row>
    <row r="57355" spans="36:311" x14ac:dyDescent="0.2">
      <c r="AJ57355" s="23"/>
      <c r="HH57355"/>
      <c r="IW57355" s="36"/>
      <c r="JI57355"/>
      <c r="JJ57355"/>
      <c r="KX57355" s="23"/>
      <c r="KY57355" s="23"/>
    </row>
    <row r="57356" spans="36:311" x14ac:dyDescent="0.2">
      <c r="AJ57356" s="23"/>
      <c r="HH57356"/>
      <c r="IW57356" s="36"/>
      <c r="JI57356"/>
      <c r="JJ57356"/>
      <c r="KX57356" s="23"/>
      <c r="KY57356" s="23"/>
    </row>
    <row r="57357" spans="36:311" x14ac:dyDescent="0.2">
      <c r="AJ57357" s="23"/>
      <c r="HH57357"/>
      <c r="IW57357" s="36"/>
      <c r="JI57357"/>
      <c r="JJ57357"/>
      <c r="KX57357" s="23"/>
      <c r="KY57357" s="23"/>
    </row>
    <row r="57358" spans="36:311" x14ac:dyDescent="0.2">
      <c r="AJ57358" s="23"/>
      <c r="HH57358"/>
      <c r="IW57358" s="36"/>
      <c r="JI57358"/>
      <c r="JJ57358"/>
      <c r="KX57358" s="23"/>
      <c r="KY57358" s="23"/>
    </row>
    <row r="57359" spans="36:311" x14ac:dyDescent="0.2">
      <c r="AJ57359" s="23"/>
      <c r="HH57359"/>
      <c r="IW57359" s="36"/>
      <c r="JI57359"/>
      <c r="JJ57359"/>
      <c r="KX57359" s="23"/>
      <c r="KY57359" s="23"/>
    </row>
    <row r="57360" spans="36:311" x14ac:dyDescent="0.2">
      <c r="AJ57360" s="23"/>
      <c r="HH57360"/>
      <c r="IW57360" s="36"/>
      <c r="JI57360"/>
      <c r="JJ57360"/>
      <c r="KX57360" s="23"/>
      <c r="KY57360" s="23"/>
    </row>
    <row r="57361" spans="36:311" x14ac:dyDescent="0.2">
      <c r="AJ57361" s="23"/>
      <c r="HH57361"/>
      <c r="IW57361" s="36"/>
      <c r="JI57361"/>
      <c r="JJ57361"/>
      <c r="KX57361" s="23"/>
      <c r="KY57361" s="23"/>
    </row>
    <row r="57362" spans="36:311" x14ac:dyDescent="0.2">
      <c r="AJ57362" s="23"/>
      <c r="HH57362"/>
      <c r="IW57362" s="36"/>
      <c r="JI57362"/>
      <c r="JJ57362"/>
      <c r="KX57362" s="23"/>
      <c r="KY57362" s="23"/>
    </row>
    <row r="57363" spans="36:311" x14ac:dyDescent="0.2">
      <c r="AJ57363" s="23"/>
      <c r="HH57363"/>
      <c r="IW57363" s="36"/>
      <c r="JI57363"/>
      <c r="JJ57363"/>
      <c r="KX57363" s="23"/>
      <c r="KY57363" s="23"/>
    </row>
    <row r="57364" spans="36:311" x14ac:dyDescent="0.2">
      <c r="AJ57364" s="23"/>
      <c r="HH57364"/>
      <c r="IW57364" s="36"/>
      <c r="JI57364"/>
      <c r="JJ57364"/>
      <c r="KX57364" s="23"/>
      <c r="KY57364" s="23"/>
    </row>
    <row r="57365" spans="36:311" x14ac:dyDescent="0.2">
      <c r="AJ57365" s="23"/>
      <c r="HH57365"/>
      <c r="IW57365" s="36"/>
      <c r="JI57365"/>
      <c r="JJ57365"/>
      <c r="KX57365" s="23"/>
      <c r="KY57365" s="23"/>
    </row>
    <row r="57366" spans="36:311" x14ac:dyDescent="0.2">
      <c r="AJ57366" s="23"/>
      <c r="HH57366"/>
      <c r="IW57366" s="36"/>
      <c r="JI57366"/>
      <c r="JJ57366"/>
      <c r="KX57366" s="23"/>
      <c r="KY57366" s="23"/>
    </row>
    <row r="57367" spans="36:311" x14ac:dyDescent="0.2">
      <c r="AJ57367" s="23"/>
      <c r="HH57367"/>
      <c r="IW57367" s="36"/>
      <c r="JI57367"/>
      <c r="JJ57367"/>
      <c r="KX57367" s="23"/>
      <c r="KY57367" s="23"/>
    </row>
    <row r="57368" spans="36:311" x14ac:dyDescent="0.2">
      <c r="AJ57368" s="23"/>
      <c r="HH57368"/>
      <c r="IW57368" s="36"/>
      <c r="JI57368"/>
      <c r="JJ57368"/>
      <c r="KX57368" s="23"/>
      <c r="KY57368" s="23"/>
    </row>
    <row r="57369" spans="36:311" x14ac:dyDescent="0.2">
      <c r="AJ57369" s="23"/>
      <c r="HH57369"/>
      <c r="IW57369" s="36"/>
      <c r="JI57369"/>
      <c r="JJ57369"/>
      <c r="KX57369" s="23"/>
      <c r="KY57369" s="23"/>
    </row>
    <row r="57370" spans="36:311" x14ac:dyDescent="0.2">
      <c r="AJ57370" s="23"/>
      <c r="HH57370"/>
      <c r="IW57370" s="36"/>
      <c r="JI57370"/>
      <c r="JJ57370"/>
      <c r="KX57370" s="23"/>
      <c r="KY57370" s="23"/>
    </row>
    <row r="57371" spans="36:311" x14ac:dyDescent="0.2">
      <c r="AJ57371" s="23"/>
      <c r="HH57371"/>
      <c r="IW57371" s="36"/>
      <c r="JI57371"/>
      <c r="JJ57371"/>
      <c r="KX57371" s="23"/>
      <c r="KY57371" s="23"/>
    </row>
    <row r="57372" spans="36:311" x14ac:dyDescent="0.2">
      <c r="AJ57372" s="23"/>
      <c r="HH57372"/>
      <c r="IW57372" s="36"/>
      <c r="JI57372"/>
      <c r="JJ57372"/>
      <c r="KX57372" s="23"/>
      <c r="KY57372" s="23"/>
    </row>
    <row r="57373" spans="36:311" x14ac:dyDescent="0.2">
      <c r="AJ57373" s="23"/>
      <c r="HH57373"/>
      <c r="IW57373" s="36"/>
      <c r="JI57373"/>
      <c r="JJ57373"/>
      <c r="KX57373" s="23"/>
      <c r="KY57373" s="23"/>
    </row>
    <row r="57374" spans="36:311" x14ac:dyDescent="0.2">
      <c r="AJ57374" s="23"/>
      <c r="HH57374"/>
      <c r="IW57374" s="36"/>
      <c r="JI57374"/>
      <c r="JJ57374"/>
      <c r="KX57374" s="23"/>
      <c r="KY57374" s="23"/>
    </row>
    <row r="57375" spans="36:311" x14ac:dyDescent="0.2">
      <c r="AJ57375" s="23"/>
      <c r="HH57375"/>
      <c r="IW57375" s="36"/>
      <c r="JI57375"/>
      <c r="JJ57375"/>
      <c r="KX57375" s="23"/>
      <c r="KY57375" s="23"/>
    </row>
    <row r="57376" spans="36:311" x14ac:dyDescent="0.2">
      <c r="AJ57376" s="23"/>
      <c r="HH57376"/>
      <c r="IW57376" s="36"/>
      <c r="JI57376"/>
      <c r="JJ57376"/>
      <c r="KX57376" s="23"/>
      <c r="KY57376" s="23"/>
    </row>
    <row r="57377" spans="36:311" x14ac:dyDescent="0.2">
      <c r="AJ57377" s="23"/>
      <c r="HH57377"/>
      <c r="IW57377" s="36"/>
      <c r="JI57377"/>
      <c r="JJ57377"/>
      <c r="KX57377" s="23"/>
      <c r="KY57377" s="23"/>
    </row>
    <row r="57378" spans="36:311" x14ac:dyDescent="0.2">
      <c r="AJ57378" s="23"/>
      <c r="HH57378"/>
      <c r="IW57378" s="36"/>
      <c r="JI57378"/>
      <c r="JJ57378"/>
      <c r="KX57378" s="23"/>
      <c r="KY57378" s="23"/>
    </row>
    <row r="57379" spans="36:311" x14ac:dyDescent="0.2">
      <c r="AJ57379" s="23"/>
      <c r="HH57379"/>
      <c r="IW57379" s="36"/>
      <c r="JI57379"/>
      <c r="JJ57379"/>
      <c r="KX57379" s="23"/>
      <c r="KY57379" s="23"/>
    </row>
    <row r="57380" spans="36:311" x14ac:dyDescent="0.2">
      <c r="AJ57380" s="23"/>
      <c r="HH57380"/>
      <c r="IW57380" s="36"/>
      <c r="JI57380"/>
      <c r="JJ57380"/>
      <c r="KX57380" s="23"/>
      <c r="KY57380" s="23"/>
    </row>
    <row r="57381" spans="36:311" x14ac:dyDescent="0.2">
      <c r="AJ57381" s="23"/>
      <c r="HH57381"/>
      <c r="IW57381" s="36"/>
      <c r="JI57381"/>
      <c r="JJ57381"/>
      <c r="KX57381" s="23"/>
      <c r="KY57381" s="23"/>
    </row>
    <row r="57382" spans="36:311" x14ac:dyDescent="0.2">
      <c r="AJ57382" s="23"/>
      <c r="HH57382"/>
      <c r="IW57382" s="36"/>
      <c r="JI57382"/>
      <c r="JJ57382"/>
      <c r="KX57382" s="23"/>
      <c r="KY57382" s="23"/>
    </row>
    <row r="57383" spans="36:311" x14ac:dyDescent="0.2">
      <c r="AJ57383" s="23"/>
      <c r="HH57383"/>
      <c r="IW57383" s="36"/>
      <c r="JI57383"/>
      <c r="JJ57383"/>
      <c r="KX57383" s="23"/>
      <c r="KY57383" s="23"/>
    </row>
    <row r="57384" spans="36:311" x14ac:dyDescent="0.2">
      <c r="AJ57384" s="23"/>
      <c r="HH57384"/>
      <c r="IW57384" s="36"/>
      <c r="JI57384"/>
      <c r="JJ57384"/>
      <c r="KX57384" s="23"/>
      <c r="KY57384" s="23"/>
    </row>
    <row r="57385" spans="36:311" x14ac:dyDescent="0.2">
      <c r="AJ57385" s="23"/>
      <c r="HH57385"/>
      <c r="IW57385" s="36"/>
      <c r="JI57385"/>
      <c r="JJ57385"/>
      <c r="KX57385" s="23"/>
      <c r="KY57385" s="23"/>
    </row>
    <row r="57386" spans="36:311" x14ac:dyDescent="0.2">
      <c r="AJ57386" s="23"/>
      <c r="HH57386"/>
      <c r="IW57386" s="36"/>
      <c r="JI57386"/>
      <c r="JJ57386"/>
      <c r="KX57386" s="23"/>
      <c r="KY57386" s="23"/>
    </row>
    <row r="57387" spans="36:311" x14ac:dyDescent="0.2">
      <c r="AJ57387" s="23"/>
      <c r="HH57387"/>
      <c r="IW57387" s="36"/>
      <c r="JI57387"/>
      <c r="JJ57387"/>
      <c r="KX57387" s="23"/>
      <c r="KY57387" s="23"/>
    </row>
    <row r="57388" spans="36:311" x14ac:dyDescent="0.2">
      <c r="AJ57388" s="23"/>
      <c r="HH57388"/>
      <c r="IW57388" s="36"/>
      <c r="JI57388"/>
      <c r="JJ57388"/>
      <c r="KX57388" s="23"/>
      <c r="KY57388" s="23"/>
    </row>
    <row r="57389" spans="36:311" x14ac:dyDescent="0.2">
      <c r="AJ57389" s="23"/>
      <c r="HH57389"/>
      <c r="IW57389" s="36"/>
      <c r="JI57389"/>
      <c r="JJ57389"/>
      <c r="KX57389" s="23"/>
      <c r="KY57389" s="23"/>
    </row>
    <row r="57390" spans="36:311" x14ac:dyDescent="0.2">
      <c r="AJ57390" s="23"/>
      <c r="HH57390"/>
      <c r="IW57390" s="36"/>
      <c r="JI57390"/>
      <c r="JJ57390"/>
      <c r="KX57390" s="23"/>
      <c r="KY57390" s="23"/>
    </row>
    <row r="57391" spans="36:311" x14ac:dyDescent="0.2">
      <c r="AJ57391" s="23"/>
      <c r="HH57391"/>
      <c r="IW57391" s="36"/>
      <c r="JI57391"/>
      <c r="JJ57391"/>
      <c r="KX57391" s="23"/>
      <c r="KY57391" s="23"/>
    </row>
    <row r="57392" spans="36:311" x14ac:dyDescent="0.2">
      <c r="AJ57392" s="23"/>
      <c r="HH57392"/>
      <c r="IW57392" s="36"/>
      <c r="JI57392"/>
      <c r="JJ57392"/>
      <c r="KX57392" s="23"/>
      <c r="KY57392" s="23"/>
    </row>
    <row r="57393" spans="36:311" x14ac:dyDescent="0.2">
      <c r="AJ57393" s="23"/>
      <c r="HH57393"/>
      <c r="IW57393" s="36"/>
      <c r="JI57393"/>
      <c r="JJ57393"/>
      <c r="KX57393" s="23"/>
      <c r="KY57393" s="23"/>
    </row>
    <row r="57394" spans="36:311" x14ac:dyDescent="0.2">
      <c r="AJ57394" s="23"/>
      <c r="HH57394"/>
      <c r="IW57394" s="36"/>
      <c r="JI57394"/>
      <c r="JJ57394"/>
      <c r="KX57394" s="23"/>
      <c r="KY57394" s="23"/>
    </row>
    <row r="57395" spans="36:311" x14ac:dyDescent="0.2">
      <c r="AJ57395" s="23"/>
      <c r="HH57395"/>
      <c r="IW57395" s="36"/>
      <c r="JI57395"/>
      <c r="JJ57395"/>
      <c r="KX57395" s="23"/>
      <c r="KY57395" s="23"/>
    </row>
    <row r="57396" spans="36:311" x14ac:dyDescent="0.2">
      <c r="AJ57396" s="23"/>
      <c r="HH57396"/>
      <c r="IW57396" s="36"/>
      <c r="JI57396"/>
      <c r="JJ57396"/>
      <c r="KX57396" s="23"/>
      <c r="KY57396" s="23"/>
    </row>
    <row r="57397" spans="36:311" x14ac:dyDescent="0.2">
      <c r="AJ57397" s="23"/>
      <c r="HH57397"/>
      <c r="IW57397" s="36"/>
      <c r="JI57397"/>
      <c r="JJ57397"/>
      <c r="KX57397" s="23"/>
      <c r="KY57397" s="23"/>
    </row>
    <row r="57398" spans="36:311" x14ac:dyDescent="0.2">
      <c r="AJ57398" s="23"/>
      <c r="HH57398"/>
      <c r="IW57398" s="36"/>
      <c r="JI57398"/>
      <c r="JJ57398"/>
      <c r="KX57398" s="23"/>
      <c r="KY57398" s="23"/>
    </row>
    <row r="57399" spans="36:311" x14ac:dyDescent="0.2">
      <c r="AJ57399" s="23"/>
      <c r="HH57399"/>
      <c r="IW57399" s="36"/>
      <c r="JI57399"/>
      <c r="JJ57399"/>
      <c r="KX57399" s="23"/>
      <c r="KY57399" s="23"/>
    </row>
    <row r="57400" spans="36:311" x14ac:dyDescent="0.2">
      <c r="AJ57400" s="23"/>
      <c r="HH57400"/>
      <c r="IW57400" s="36"/>
      <c r="JI57400"/>
      <c r="JJ57400"/>
      <c r="KX57400" s="23"/>
      <c r="KY57400" s="23"/>
    </row>
    <row r="57401" spans="36:311" x14ac:dyDescent="0.2">
      <c r="AJ57401" s="23"/>
      <c r="HH57401"/>
      <c r="IW57401" s="36"/>
      <c r="JI57401"/>
      <c r="JJ57401"/>
      <c r="KX57401" s="23"/>
      <c r="KY57401" s="23"/>
    </row>
    <row r="57402" spans="36:311" x14ac:dyDescent="0.2">
      <c r="AJ57402" s="23"/>
      <c r="HH57402"/>
      <c r="IW57402" s="36"/>
      <c r="JI57402"/>
      <c r="JJ57402"/>
      <c r="KX57402" s="23"/>
      <c r="KY57402" s="23"/>
    </row>
    <row r="57403" spans="36:311" x14ac:dyDescent="0.2">
      <c r="AJ57403" s="23"/>
      <c r="HH57403"/>
      <c r="IW57403" s="36"/>
      <c r="JI57403"/>
      <c r="JJ57403"/>
      <c r="KX57403" s="23"/>
      <c r="KY57403" s="23"/>
    </row>
    <row r="57404" spans="36:311" x14ac:dyDescent="0.2">
      <c r="AJ57404" s="23"/>
      <c r="HH57404"/>
      <c r="IW57404" s="36"/>
      <c r="JI57404"/>
      <c r="JJ57404"/>
      <c r="KX57404" s="23"/>
      <c r="KY57404" s="23"/>
    </row>
    <row r="57405" spans="36:311" x14ac:dyDescent="0.2">
      <c r="AJ57405" s="23"/>
      <c r="HH57405"/>
      <c r="IW57405" s="36"/>
      <c r="JI57405"/>
      <c r="JJ57405"/>
      <c r="KX57405" s="23"/>
      <c r="KY57405" s="23"/>
    </row>
    <row r="57406" spans="36:311" x14ac:dyDescent="0.2">
      <c r="AJ57406" s="23"/>
      <c r="HH57406"/>
      <c r="IW57406" s="36"/>
      <c r="JI57406"/>
      <c r="JJ57406"/>
      <c r="KX57406" s="23"/>
      <c r="KY57406" s="23"/>
    </row>
    <row r="57407" spans="36:311" x14ac:dyDescent="0.2">
      <c r="AJ57407" s="23"/>
      <c r="HH57407"/>
      <c r="IW57407" s="36"/>
      <c r="JI57407"/>
      <c r="JJ57407"/>
      <c r="KX57407" s="23"/>
      <c r="KY57407" s="23"/>
    </row>
    <row r="57408" spans="36:311" x14ac:dyDescent="0.2">
      <c r="AJ57408" s="23"/>
      <c r="HH57408"/>
      <c r="IW57408" s="36"/>
      <c r="JI57408"/>
      <c r="JJ57408"/>
      <c r="KX57408" s="23"/>
      <c r="KY57408" s="23"/>
    </row>
    <row r="57409" spans="36:311" x14ac:dyDescent="0.2">
      <c r="AJ57409" s="23"/>
      <c r="HH57409"/>
      <c r="IW57409" s="36"/>
      <c r="JI57409"/>
      <c r="JJ57409"/>
      <c r="KX57409" s="23"/>
      <c r="KY57409" s="23"/>
    </row>
    <row r="57410" spans="36:311" x14ac:dyDescent="0.2">
      <c r="AJ57410" s="23"/>
      <c r="HH57410"/>
      <c r="IW57410" s="36"/>
      <c r="JI57410"/>
      <c r="JJ57410"/>
      <c r="KX57410" s="23"/>
      <c r="KY57410" s="23"/>
    </row>
    <row r="57411" spans="36:311" x14ac:dyDescent="0.2">
      <c r="AJ57411" s="23"/>
      <c r="HH57411"/>
      <c r="IW57411" s="36"/>
      <c r="JI57411"/>
      <c r="JJ57411"/>
      <c r="KX57411" s="23"/>
      <c r="KY57411" s="23"/>
    </row>
    <row r="57412" spans="36:311" x14ac:dyDescent="0.2">
      <c r="AJ57412" s="23"/>
      <c r="HH57412"/>
      <c r="IW57412" s="36"/>
      <c r="JI57412"/>
      <c r="JJ57412"/>
      <c r="KX57412" s="23"/>
      <c r="KY57412" s="23"/>
    </row>
    <row r="57413" spans="36:311" x14ac:dyDescent="0.2">
      <c r="AJ57413" s="23"/>
      <c r="HH57413"/>
      <c r="IW57413" s="36"/>
      <c r="JI57413"/>
      <c r="JJ57413"/>
      <c r="KX57413" s="23"/>
      <c r="KY57413" s="23"/>
    </row>
    <row r="57414" spans="36:311" x14ac:dyDescent="0.2">
      <c r="AJ57414" s="23"/>
      <c r="HH57414"/>
      <c r="IW57414" s="36"/>
      <c r="JI57414"/>
      <c r="JJ57414"/>
      <c r="KX57414" s="23"/>
      <c r="KY57414" s="23"/>
    </row>
    <row r="57415" spans="36:311" x14ac:dyDescent="0.2">
      <c r="AJ57415" s="23"/>
      <c r="HH57415"/>
      <c r="IW57415" s="36"/>
      <c r="JI57415"/>
      <c r="JJ57415"/>
      <c r="KX57415" s="23"/>
      <c r="KY57415" s="23"/>
    </row>
    <row r="57416" spans="36:311" x14ac:dyDescent="0.2">
      <c r="AJ57416" s="23"/>
      <c r="HH57416"/>
      <c r="IW57416" s="36"/>
      <c r="JI57416"/>
      <c r="JJ57416"/>
      <c r="KX57416" s="23"/>
      <c r="KY57416" s="23"/>
    </row>
    <row r="57417" spans="36:311" x14ac:dyDescent="0.2">
      <c r="AJ57417" s="23"/>
      <c r="HH57417"/>
      <c r="IW57417" s="36"/>
      <c r="JI57417"/>
      <c r="JJ57417"/>
      <c r="KX57417" s="23"/>
      <c r="KY57417" s="23"/>
    </row>
    <row r="57418" spans="36:311" x14ac:dyDescent="0.2">
      <c r="AJ57418" s="23"/>
      <c r="HH57418"/>
      <c r="IW57418" s="36"/>
      <c r="JI57418"/>
      <c r="JJ57418"/>
      <c r="KX57418" s="23"/>
      <c r="KY57418" s="23"/>
    </row>
    <row r="57419" spans="36:311" x14ac:dyDescent="0.2">
      <c r="AJ57419" s="23"/>
      <c r="HH57419"/>
      <c r="IW57419" s="36"/>
      <c r="JI57419"/>
      <c r="JJ57419"/>
      <c r="KX57419" s="23"/>
      <c r="KY57419" s="23"/>
    </row>
    <row r="57420" spans="36:311" x14ac:dyDescent="0.2">
      <c r="AJ57420" s="23"/>
      <c r="HH57420"/>
      <c r="IW57420" s="36"/>
      <c r="JI57420"/>
      <c r="JJ57420"/>
      <c r="KX57420" s="23"/>
      <c r="KY57420" s="23"/>
    </row>
    <row r="57421" spans="36:311" x14ac:dyDescent="0.2">
      <c r="AJ57421" s="23"/>
      <c r="HH57421"/>
      <c r="IW57421" s="36"/>
      <c r="JI57421"/>
      <c r="JJ57421"/>
      <c r="KX57421" s="23"/>
      <c r="KY57421" s="23"/>
    </row>
    <row r="57422" spans="36:311" x14ac:dyDescent="0.2">
      <c r="AJ57422" s="23"/>
      <c r="HH57422"/>
      <c r="IW57422" s="36"/>
      <c r="JI57422"/>
      <c r="JJ57422"/>
      <c r="KX57422" s="23"/>
      <c r="KY57422" s="23"/>
    </row>
    <row r="57423" spans="36:311" x14ac:dyDescent="0.2">
      <c r="AJ57423" s="23"/>
      <c r="HH57423"/>
      <c r="IW57423" s="36"/>
      <c r="JI57423"/>
      <c r="JJ57423"/>
      <c r="KX57423" s="23"/>
      <c r="KY57423" s="23"/>
    </row>
    <row r="57424" spans="36:311" x14ac:dyDescent="0.2">
      <c r="AJ57424" s="23"/>
      <c r="HH57424"/>
      <c r="IW57424" s="36"/>
      <c r="JI57424"/>
      <c r="JJ57424"/>
      <c r="KX57424" s="23"/>
      <c r="KY57424" s="23"/>
    </row>
    <row r="57425" spans="36:311" x14ac:dyDescent="0.2">
      <c r="AJ57425" s="23"/>
      <c r="HH57425"/>
      <c r="IW57425" s="36"/>
      <c r="JI57425"/>
      <c r="JJ57425"/>
      <c r="KX57425" s="23"/>
      <c r="KY57425" s="23"/>
    </row>
    <row r="57426" spans="36:311" x14ac:dyDescent="0.2">
      <c r="AJ57426" s="23"/>
      <c r="HH57426"/>
      <c r="IW57426" s="36"/>
      <c r="JI57426"/>
      <c r="JJ57426"/>
      <c r="KX57426" s="23"/>
      <c r="KY57426" s="23"/>
    </row>
    <row r="57427" spans="36:311" x14ac:dyDescent="0.2">
      <c r="AJ57427" s="23"/>
      <c r="HH57427"/>
      <c r="IW57427" s="36"/>
      <c r="JI57427"/>
      <c r="JJ57427"/>
      <c r="KX57427" s="23"/>
      <c r="KY57427" s="23"/>
    </row>
    <row r="57428" spans="36:311" x14ac:dyDescent="0.2">
      <c r="AJ57428" s="23"/>
      <c r="HH57428"/>
      <c r="IW57428" s="36"/>
      <c r="JI57428"/>
      <c r="JJ57428"/>
      <c r="KX57428" s="23"/>
      <c r="KY57428" s="23"/>
    </row>
    <row r="57429" spans="36:311" x14ac:dyDescent="0.2">
      <c r="AJ57429" s="23"/>
      <c r="HH57429"/>
      <c r="IW57429" s="36"/>
      <c r="JI57429"/>
      <c r="JJ57429"/>
      <c r="KX57429" s="23"/>
      <c r="KY57429" s="23"/>
    </row>
    <row r="57430" spans="36:311" x14ac:dyDescent="0.2">
      <c r="AJ57430" s="23"/>
      <c r="HH57430"/>
      <c r="IW57430" s="36"/>
      <c r="JI57430"/>
      <c r="JJ57430"/>
      <c r="KX57430" s="23"/>
      <c r="KY57430" s="23"/>
    </row>
    <row r="57431" spans="36:311" x14ac:dyDescent="0.2">
      <c r="AJ57431" s="23"/>
      <c r="HH57431"/>
      <c r="IW57431" s="36"/>
      <c r="JI57431"/>
      <c r="JJ57431"/>
      <c r="KX57431" s="23"/>
      <c r="KY57431" s="23"/>
    </row>
    <row r="57432" spans="36:311" x14ac:dyDescent="0.2">
      <c r="AJ57432" s="23"/>
      <c r="HH57432"/>
      <c r="IW57432" s="36"/>
      <c r="JI57432"/>
      <c r="JJ57432"/>
      <c r="KX57432" s="23"/>
      <c r="KY57432" s="23"/>
    </row>
    <row r="57433" spans="36:311" x14ac:dyDescent="0.2">
      <c r="AJ57433" s="23"/>
      <c r="HH57433"/>
      <c r="IW57433" s="36"/>
      <c r="JI57433"/>
      <c r="JJ57433"/>
      <c r="KX57433" s="23"/>
      <c r="KY57433" s="23"/>
    </row>
    <row r="57434" spans="36:311" x14ac:dyDescent="0.2">
      <c r="AJ57434" s="23"/>
      <c r="HH57434"/>
      <c r="IW57434" s="36"/>
      <c r="JI57434"/>
      <c r="JJ57434"/>
      <c r="KX57434" s="23"/>
      <c r="KY57434" s="23"/>
    </row>
    <row r="57435" spans="36:311" x14ac:dyDescent="0.2">
      <c r="AJ57435" s="23"/>
      <c r="HH57435"/>
      <c r="IW57435" s="36"/>
      <c r="JI57435"/>
      <c r="JJ57435"/>
      <c r="KX57435" s="23"/>
      <c r="KY57435" s="23"/>
    </row>
    <row r="57436" spans="36:311" x14ac:dyDescent="0.2">
      <c r="AJ57436" s="23"/>
      <c r="HH57436"/>
      <c r="IW57436" s="36"/>
      <c r="JI57436"/>
      <c r="JJ57436"/>
      <c r="KX57436" s="23"/>
      <c r="KY57436" s="23"/>
    </row>
    <row r="57437" spans="36:311" x14ac:dyDescent="0.2">
      <c r="AJ57437" s="23"/>
      <c r="HH57437"/>
      <c r="IW57437" s="36"/>
      <c r="JI57437"/>
      <c r="JJ57437"/>
      <c r="KX57437" s="23"/>
      <c r="KY57437" s="23"/>
    </row>
    <row r="57438" spans="36:311" x14ac:dyDescent="0.2">
      <c r="AJ57438" s="23"/>
      <c r="HH57438"/>
      <c r="IW57438" s="36"/>
      <c r="JI57438"/>
      <c r="JJ57438"/>
      <c r="KX57438" s="23"/>
      <c r="KY57438" s="23"/>
    </row>
    <row r="57439" spans="36:311" x14ac:dyDescent="0.2">
      <c r="AJ57439" s="23"/>
      <c r="HH57439"/>
      <c r="IW57439" s="36"/>
      <c r="JI57439"/>
      <c r="JJ57439"/>
      <c r="KX57439" s="23"/>
      <c r="KY57439" s="23"/>
    </row>
    <row r="57440" spans="36:311" x14ac:dyDescent="0.2">
      <c r="AJ57440" s="23"/>
      <c r="HH57440"/>
      <c r="IW57440" s="36"/>
      <c r="JI57440"/>
      <c r="JJ57440"/>
      <c r="KX57440" s="23"/>
      <c r="KY57440" s="23"/>
    </row>
    <row r="57441" spans="36:311" x14ac:dyDescent="0.2">
      <c r="AJ57441" s="23"/>
      <c r="HH57441"/>
      <c r="IW57441" s="36"/>
      <c r="JI57441"/>
      <c r="JJ57441"/>
      <c r="KX57441" s="23"/>
      <c r="KY57441" s="23"/>
    </row>
    <row r="57442" spans="36:311" x14ac:dyDescent="0.2">
      <c r="AJ57442" s="23"/>
      <c r="HH57442"/>
      <c r="IW57442" s="36"/>
      <c r="JI57442"/>
      <c r="JJ57442"/>
      <c r="KX57442" s="23"/>
      <c r="KY57442" s="23"/>
    </row>
    <row r="57443" spans="36:311" x14ac:dyDescent="0.2">
      <c r="AJ57443" s="23"/>
      <c r="HH57443"/>
      <c r="IW57443" s="36"/>
      <c r="JI57443"/>
      <c r="JJ57443"/>
      <c r="KX57443" s="23"/>
      <c r="KY57443" s="23"/>
    </row>
    <row r="57444" spans="36:311" x14ac:dyDescent="0.2">
      <c r="AJ57444" s="23"/>
      <c r="HH57444"/>
      <c r="IW57444" s="36"/>
      <c r="JI57444"/>
      <c r="JJ57444"/>
      <c r="KX57444" s="23"/>
      <c r="KY57444" s="23"/>
    </row>
    <row r="57445" spans="36:311" x14ac:dyDescent="0.2">
      <c r="AJ57445" s="23"/>
      <c r="HH57445"/>
      <c r="IW57445" s="36"/>
      <c r="JI57445"/>
      <c r="JJ57445"/>
      <c r="KX57445" s="23"/>
      <c r="KY57445" s="23"/>
    </row>
    <row r="57446" spans="36:311" x14ac:dyDescent="0.2">
      <c r="AJ57446" s="23"/>
      <c r="HH57446"/>
      <c r="IW57446" s="36"/>
      <c r="JI57446"/>
      <c r="JJ57446"/>
      <c r="KX57446" s="23"/>
      <c r="KY57446" s="23"/>
    </row>
    <row r="57447" spans="36:311" x14ac:dyDescent="0.2">
      <c r="AJ57447" s="23"/>
      <c r="HH57447"/>
      <c r="IW57447" s="36"/>
      <c r="JI57447"/>
      <c r="JJ57447"/>
      <c r="KX57447" s="23"/>
      <c r="KY57447" s="23"/>
    </row>
    <row r="57448" spans="36:311" x14ac:dyDescent="0.2">
      <c r="AJ57448" s="23"/>
      <c r="HH57448"/>
      <c r="IW57448" s="36"/>
      <c r="JI57448"/>
      <c r="JJ57448"/>
      <c r="KX57448" s="23"/>
      <c r="KY57448" s="23"/>
    </row>
    <row r="57449" spans="36:311" x14ac:dyDescent="0.2">
      <c r="AJ57449" s="23"/>
      <c r="HH57449"/>
      <c r="IW57449" s="36"/>
      <c r="JI57449"/>
      <c r="JJ57449"/>
      <c r="KX57449" s="23"/>
      <c r="KY57449" s="23"/>
    </row>
    <row r="57450" spans="36:311" x14ac:dyDescent="0.2">
      <c r="AJ57450" s="23"/>
      <c r="HH57450"/>
      <c r="IW57450" s="36"/>
      <c r="JI57450"/>
      <c r="JJ57450"/>
      <c r="KX57450" s="23"/>
      <c r="KY57450" s="23"/>
    </row>
    <row r="57451" spans="36:311" x14ac:dyDescent="0.2">
      <c r="AJ57451" s="23"/>
      <c r="HH57451"/>
      <c r="IW57451" s="36"/>
      <c r="JI57451"/>
      <c r="JJ57451"/>
      <c r="KX57451" s="23"/>
      <c r="KY57451" s="23"/>
    </row>
    <row r="57452" spans="36:311" x14ac:dyDescent="0.2">
      <c r="AJ57452" s="23"/>
      <c r="HH57452"/>
      <c r="IW57452" s="36"/>
      <c r="JI57452"/>
      <c r="JJ57452"/>
      <c r="KX57452" s="23"/>
      <c r="KY57452" s="23"/>
    </row>
    <row r="57453" spans="36:311" x14ac:dyDescent="0.2">
      <c r="AJ57453" s="23"/>
      <c r="HH57453"/>
      <c r="IW57453" s="36"/>
      <c r="JI57453"/>
      <c r="JJ57453"/>
      <c r="KX57453" s="23"/>
      <c r="KY57453" s="23"/>
    </row>
    <row r="57454" spans="36:311" x14ac:dyDescent="0.2">
      <c r="AJ57454" s="23"/>
      <c r="HH57454"/>
      <c r="IW57454" s="36"/>
      <c r="JI57454"/>
      <c r="JJ57454"/>
      <c r="KX57454" s="23"/>
      <c r="KY57454" s="23"/>
    </row>
    <row r="57455" spans="36:311" x14ac:dyDescent="0.2">
      <c r="AJ57455" s="23"/>
      <c r="HH57455"/>
      <c r="IW57455" s="36"/>
      <c r="JI57455"/>
      <c r="JJ57455"/>
      <c r="KX57455" s="23"/>
      <c r="KY57455" s="23"/>
    </row>
    <row r="57456" spans="36:311" x14ac:dyDescent="0.2">
      <c r="AJ57456" s="23"/>
      <c r="HH57456"/>
      <c r="IW57456" s="36"/>
      <c r="JI57456"/>
      <c r="JJ57456"/>
      <c r="KX57456" s="23"/>
      <c r="KY57456" s="23"/>
    </row>
    <row r="57457" spans="36:311" x14ac:dyDescent="0.2">
      <c r="AJ57457" s="23"/>
      <c r="HH57457"/>
      <c r="IW57457" s="36"/>
      <c r="JI57457"/>
      <c r="JJ57457"/>
      <c r="KX57457" s="23"/>
      <c r="KY57457" s="23"/>
    </row>
    <row r="57458" spans="36:311" x14ac:dyDescent="0.2">
      <c r="AJ57458" s="23"/>
      <c r="HH57458"/>
      <c r="IW57458" s="36"/>
      <c r="JI57458"/>
      <c r="JJ57458"/>
      <c r="KX57458" s="23"/>
      <c r="KY57458" s="23"/>
    </row>
    <row r="57459" spans="36:311" x14ac:dyDescent="0.2">
      <c r="AJ57459" s="23"/>
      <c r="HH57459"/>
      <c r="IW57459" s="36"/>
      <c r="JI57459"/>
      <c r="JJ57459"/>
      <c r="KX57459" s="23"/>
      <c r="KY57459" s="23"/>
    </row>
    <row r="57460" spans="36:311" x14ac:dyDescent="0.2">
      <c r="AJ57460" s="23"/>
      <c r="HH57460"/>
      <c r="IW57460" s="36"/>
      <c r="JI57460"/>
      <c r="JJ57460"/>
      <c r="KX57460" s="23"/>
      <c r="KY57460" s="23"/>
    </row>
    <row r="57461" spans="36:311" x14ac:dyDescent="0.2">
      <c r="AJ57461" s="23"/>
      <c r="HH57461"/>
      <c r="IW57461" s="36"/>
      <c r="JI57461"/>
      <c r="JJ57461"/>
      <c r="KX57461" s="23"/>
      <c r="KY57461" s="23"/>
    </row>
    <row r="57462" spans="36:311" x14ac:dyDescent="0.2">
      <c r="AJ57462" s="23"/>
      <c r="HH57462"/>
      <c r="IW57462" s="36"/>
      <c r="JI57462"/>
      <c r="JJ57462"/>
      <c r="KX57462" s="23"/>
      <c r="KY57462" s="23"/>
    </row>
    <row r="57463" spans="36:311" x14ac:dyDescent="0.2">
      <c r="AJ57463" s="23"/>
      <c r="HH57463"/>
      <c r="IW57463" s="36"/>
      <c r="JI57463"/>
      <c r="JJ57463"/>
      <c r="KX57463" s="23"/>
      <c r="KY57463" s="23"/>
    </row>
    <row r="57464" spans="36:311" x14ac:dyDescent="0.2">
      <c r="AJ57464" s="23"/>
      <c r="HH57464"/>
      <c r="IW57464" s="36"/>
      <c r="JI57464"/>
      <c r="JJ57464"/>
      <c r="KX57464" s="23"/>
      <c r="KY57464" s="23"/>
    </row>
    <row r="57465" spans="36:311" x14ac:dyDescent="0.2">
      <c r="AJ57465" s="23"/>
      <c r="HH57465"/>
      <c r="IW57465" s="36"/>
      <c r="JI57465"/>
      <c r="JJ57465"/>
      <c r="KX57465" s="23"/>
      <c r="KY57465" s="23"/>
    </row>
    <row r="57466" spans="36:311" x14ac:dyDescent="0.2">
      <c r="AJ57466" s="23"/>
      <c r="HH57466"/>
      <c r="IW57466" s="36"/>
      <c r="JI57466"/>
      <c r="JJ57466"/>
      <c r="KX57466" s="23"/>
      <c r="KY57466" s="23"/>
    </row>
    <row r="57467" spans="36:311" x14ac:dyDescent="0.2">
      <c r="AJ57467" s="23"/>
      <c r="HH57467"/>
      <c r="IW57467" s="36"/>
      <c r="JI57467"/>
      <c r="JJ57467"/>
      <c r="KX57467" s="23"/>
      <c r="KY57467" s="23"/>
    </row>
    <row r="57468" spans="36:311" x14ac:dyDescent="0.2">
      <c r="AJ57468" s="23"/>
      <c r="HH57468"/>
      <c r="IW57468" s="36"/>
      <c r="JI57468"/>
      <c r="JJ57468"/>
      <c r="KX57468" s="23"/>
      <c r="KY57468" s="23"/>
    </row>
    <row r="57469" spans="36:311" x14ac:dyDescent="0.2">
      <c r="AJ57469" s="23"/>
      <c r="HH57469"/>
      <c r="IW57469" s="36"/>
      <c r="JI57469"/>
      <c r="JJ57469"/>
      <c r="KX57469" s="23"/>
      <c r="KY57469" s="23"/>
    </row>
    <row r="57470" spans="36:311" x14ac:dyDescent="0.2">
      <c r="AJ57470" s="23"/>
      <c r="HH57470"/>
      <c r="IW57470" s="36"/>
      <c r="JI57470"/>
      <c r="JJ57470"/>
      <c r="KX57470" s="23"/>
      <c r="KY57470" s="23"/>
    </row>
    <row r="57471" spans="36:311" x14ac:dyDescent="0.2">
      <c r="AJ57471" s="23"/>
      <c r="HH57471"/>
      <c r="IW57471" s="36"/>
      <c r="JI57471"/>
      <c r="JJ57471"/>
      <c r="KX57471" s="23"/>
      <c r="KY57471" s="23"/>
    </row>
    <row r="57472" spans="36:311" x14ac:dyDescent="0.2">
      <c r="AJ57472" s="23"/>
      <c r="HH57472"/>
      <c r="IW57472" s="36"/>
      <c r="JI57472"/>
      <c r="JJ57472"/>
      <c r="KX57472" s="23"/>
      <c r="KY57472" s="23"/>
    </row>
    <row r="57473" spans="36:311" x14ac:dyDescent="0.2">
      <c r="AJ57473" s="23"/>
      <c r="HH57473"/>
      <c r="IW57473" s="36"/>
      <c r="JI57473"/>
      <c r="JJ57473"/>
      <c r="KX57473" s="23"/>
      <c r="KY57473" s="23"/>
    </row>
    <row r="57474" spans="36:311" x14ac:dyDescent="0.2">
      <c r="AJ57474" s="23"/>
      <c r="HH57474"/>
      <c r="IW57474" s="36"/>
      <c r="JI57474"/>
      <c r="JJ57474"/>
      <c r="KX57474" s="23"/>
      <c r="KY57474" s="23"/>
    </row>
    <row r="57475" spans="36:311" x14ac:dyDescent="0.2">
      <c r="AJ57475" s="23"/>
      <c r="HH57475"/>
      <c r="IW57475" s="36"/>
      <c r="JI57475"/>
      <c r="JJ57475"/>
      <c r="KX57475" s="23"/>
      <c r="KY57475" s="23"/>
    </row>
    <row r="57476" spans="36:311" x14ac:dyDescent="0.2">
      <c r="AJ57476" s="23"/>
      <c r="HH57476"/>
      <c r="IW57476" s="36"/>
      <c r="JI57476"/>
      <c r="JJ57476"/>
      <c r="KX57476" s="23"/>
      <c r="KY57476" s="23"/>
    </row>
    <row r="57477" spans="36:311" x14ac:dyDescent="0.2">
      <c r="AJ57477" s="23"/>
      <c r="HH57477"/>
      <c r="IW57477" s="36"/>
      <c r="JI57477"/>
      <c r="JJ57477"/>
      <c r="KX57477" s="23"/>
      <c r="KY57477" s="23"/>
    </row>
    <row r="57478" spans="36:311" x14ac:dyDescent="0.2">
      <c r="AJ57478" s="23"/>
      <c r="HH57478"/>
      <c r="IW57478" s="36"/>
      <c r="JI57478"/>
      <c r="JJ57478"/>
      <c r="KX57478" s="23"/>
      <c r="KY57478" s="23"/>
    </row>
    <row r="57479" spans="36:311" x14ac:dyDescent="0.2">
      <c r="AJ57479" s="23"/>
      <c r="HH57479"/>
      <c r="IW57479" s="36"/>
      <c r="JI57479"/>
      <c r="JJ57479"/>
      <c r="KX57479" s="23"/>
      <c r="KY57479" s="23"/>
    </row>
    <row r="57480" spans="36:311" x14ac:dyDescent="0.2">
      <c r="AJ57480" s="23"/>
      <c r="HH57480"/>
      <c r="IW57480" s="36"/>
      <c r="JI57480"/>
      <c r="JJ57480"/>
      <c r="KX57480" s="23"/>
      <c r="KY57480" s="23"/>
    </row>
    <row r="57481" spans="36:311" x14ac:dyDescent="0.2">
      <c r="AJ57481" s="23"/>
      <c r="HH57481"/>
      <c r="IW57481" s="36"/>
      <c r="JI57481"/>
      <c r="JJ57481"/>
      <c r="KX57481" s="23"/>
      <c r="KY57481" s="23"/>
    </row>
    <row r="57482" spans="36:311" x14ac:dyDescent="0.2">
      <c r="AJ57482" s="23"/>
      <c r="HH57482"/>
      <c r="IW57482" s="36"/>
      <c r="JI57482"/>
      <c r="JJ57482"/>
      <c r="KX57482" s="23"/>
      <c r="KY57482" s="23"/>
    </row>
    <row r="57483" spans="36:311" x14ac:dyDescent="0.2">
      <c r="AJ57483" s="23"/>
      <c r="HH57483"/>
      <c r="IW57483" s="36"/>
      <c r="JI57483"/>
      <c r="JJ57483"/>
      <c r="KX57483" s="23"/>
      <c r="KY57483" s="23"/>
    </row>
    <row r="57484" spans="36:311" x14ac:dyDescent="0.2">
      <c r="AJ57484" s="23"/>
      <c r="HH57484"/>
      <c r="IW57484" s="36"/>
      <c r="JI57484"/>
      <c r="JJ57484"/>
      <c r="KX57484" s="23"/>
      <c r="KY57484" s="23"/>
    </row>
    <row r="57485" spans="36:311" x14ac:dyDescent="0.2">
      <c r="AJ57485" s="23"/>
      <c r="HH57485"/>
      <c r="IW57485" s="36"/>
      <c r="JI57485"/>
      <c r="JJ57485"/>
      <c r="KX57485" s="23"/>
      <c r="KY57485" s="23"/>
    </row>
    <row r="57486" spans="36:311" x14ac:dyDescent="0.2">
      <c r="AJ57486" s="23"/>
      <c r="HH57486"/>
      <c r="IW57486" s="36"/>
      <c r="JI57486"/>
      <c r="JJ57486"/>
      <c r="KX57486" s="23"/>
      <c r="KY57486" s="23"/>
    </row>
    <row r="57487" spans="36:311" x14ac:dyDescent="0.2">
      <c r="AJ57487" s="23"/>
      <c r="HH57487"/>
      <c r="IW57487" s="36"/>
      <c r="JI57487"/>
      <c r="JJ57487"/>
      <c r="KX57487" s="23"/>
      <c r="KY57487" s="23"/>
    </row>
    <row r="57488" spans="36:311" x14ac:dyDescent="0.2">
      <c r="AJ57488" s="23"/>
      <c r="HH57488"/>
      <c r="IW57488" s="36"/>
      <c r="JI57488"/>
      <c r="JJ57488"/>
      <c r="KX57488" s="23"/>
      <c r="KY57488" s="23"/>
    </row>
    <row r="57489" spans="36:311" x14ac:dyDescent="0.2">
      <c r="AJ57489" s="23"/>
      <c r="HH57489"/>
      <c r="IW57489" s="36"/>
      <c r="JI57489"/>
      <c r="JJ57489"/>
      <c r="KX57489" s="23"/>
      <c r="KY57489" s="23"/>
    </row>
    <row r="57490" spans="36:311" x14ac:dyDescent="0.2">
      <c r="AJ57490" s="23"/>
      <c r="HH57490"/>
      <c r="IW57490" s="36"/>
      <c r="JI57490"/>
      <c r="JJ57490"/>
      <c r="KX57490" s="23"/>
      <c r="KY57490" s="23"/>
    </row>
    <row r="57491" spans="36:311" x14ac:dyDescent="0.2">
      <c r="AJ57491" s="23"/>
      <c r="HH57491"/>
      <c r="IW57491" s="36"/>
      <c r="JI57491"/>
      <c r="JJ57491"/>
      <c r="KX57491" s="23"/>
      <c r="KY57491" s="23"/>
    </row>
    <row r="57492" spans="36:311" x14ac:dyDescent="0.2">
      <c r="AJ57492" s="23"/>
      <c r="HH57492"/>
      <c r="IW57492" s="36"/>
      <c r="JI57492"/>
      <c r="JJ57492"/>
      <c r="KX57492" s="23"/>
      <c r="KY57492" s="23"/>
    </row>
    <row r="57493" spans="36:311" x14ac:dyDescent="0.2">
      <c r="AJ57493" s="23"/>
      <c r="HH57493"/>
      <c r="IW57493" s="36"/>
      <c r="JI57493"/>
      <c r="JJ57493"/>
      <c r="KX57493" s="23"/>
      <c r="KY57493" s="23"/>
    </row>
    <row r="57494" spans="36:311" x14ac:dyDescent="0.2">
      <c r="AJ57494" s="23"/>
      <c r="HH57494"/>
      <c r="IW57494" s="36"/>
      <c r="JI57494"/>
      <c r="JJ57494"/>
      <c r="KX57494" s="23"/>
      <c r="KY57494" s="23"/>
    </row>
    <row r="57495" spans="36:311" x14ac:dyDescent="0.2">
      <c r="AJ57495" s="23"/>
      <c r="HH57495"/>
      <c r="IW57495" s="36"/>
      <c r="JI57495"/>
      <c r="JJ57495"/>
      <c r="KX57495" s="23"/>
      <c r="KY57495" s="23"/>
    </row>
    <row r="57496" spans="36:311" x14ac:dyDescent="0.2">
      <c r="AJ57496" s="23"/>
      <c r="HH57496"/>
      <c r="IW57496" s="36"/>
      <c r="JI57496"/>
      <c r="JJ57496"/>
      <c r="KX57496" s="23"/>
      <c r="KY57496" s="23"/>
    </row>
    <row r="57497" spans="36:311" x14ac:dyDescent="0.2">
      <c r="AJ57497" s="23"/>
      <c r="HH57497"/>
      <c r="IW57497" s="36"/>
      <c r="JI57497"/>
      <c r="JJ57497"/>
      <c r="KX57497" s="23"/>
      <c r="KY57497" s="23"/>
    </row>
    <row r="57498" spans="36:311" x14ac:dyDescent="0.2">
      <c r="AJ57498" s="23"/>
      <c r="HH57498"/>
      <c r="IW57498" s="36"/>
      <c r="JI57498"/>
      <c r="JJ57498"/>
      <c r="KX57498" s="23"/>
      <c r="KY57498" s="23"/>
    </row>
    <row r="57499" spans="36:311" x14ac:dyDescent="0.2">
      <c r="AJ57499" s="23"/>
      <c r="HH57499"/>
      <c r="IW57499" s="36"/>
      <c r="JI57499"/>
      <c r="JJ57499"/>
      <c r="KX57499" s="23"/>
      <c r="KY57499" s="23"/>
    </row>
    <row r="57500" spans="36:311" x14ac:dyDescent="0.2">
      <c r="AJ57500" s="23"/>
      <c r="HH57500"/>
      <c r="IW57500" s="36"/>
      <c r="JI57500"/>
      <c r="JJ57500"/>
      <c r="KX57500" s="23"/>
      <c r="KY57500" s="23"/>
    </row>
    <row r="57501" spans="36:311" x14ac:dyDescent="0.2">
      <c r="AJ57501" s="23"/>
      <c r="HH57501"/>
      <c r="IW57501" s="36"/>
      <c r="JI57501"/>
      <c r="JJ57501"/>
      <c r="KX57501" s="23"/>
      <c r="KY57501" s="23"/>
    </row>
    <row r="57502" spans="36:311" x14ac:dyDescent="0.2">
      <c r="AJ57502" s="23"/>
      <c r="HH57502"/>
      <c r="IW57502" s="36"/>
      <c r="JI57502"/>
      <c r="JJ57502"/>
      <c r="KX57502" s="23"/>
      <c r="KY57502" s="23"/>
    </row>
    <row r="57503" spans="36:311" x14ac:dyDescent="0.2">
      <c r="AJ57503" s="23"/>
      <c r="HH57503"/>
      <c r="IW57503" s="36"/>
      <c r="JI57503"/>
      <c r="JJ57503"/>
      <c r="KX57503" s="23"/>
      <c r="KY57503" s="23"/>
    </row>
    <row r="57504" spans="36:311" x14ac:dyDescent="0.2">
      <c r="AJ57504" s="23"/>
      <c r="HH57504"/>
      <c r="IW57504" s="36"/>
      <c r="JI57504"/>
      <c r="JJ57504"/>
      <c r="KX57504" s="23"/>
      <c r="KY57504" s="23"/>
    </row>
    <row r="57505" spans="36:311" x14ac:dyDescent="0.2">
      <c r="AJ57505" s="23"/>
      <c r="HH57505"/>
      <c r="IW57505" s="36"/>
      <c r="JI57505"/>
      <c r="JJ57505"/>
      <c r="KX57505" s="23"/>
      <c r="KY57505" s="23"/>
    </row>
    <row r="57506" spans="36:311" x14ac:dyDescent="0.2">
      <c r="AJ57506" s="23"/>
      <c r="HH57506"/>
      <c r="IW57506" s="36"/>
      <c r="JI57506"/>
      <c r="JJ57506"/>
      <c r="KX57506" s="23"/>
      <c r="KY57506" s="23"/>
    </row>
    <row r="57507" spans="36:311" x14ac:dyDescent="0.2">
      <c r="AJ57507" s="23"/>
      <c r="HH57507"/>
      <c r="IW57507" s="36"/>
      <c r="JI57507"/>
      <c r="JJ57507"/>
      <c r="KX57507" s="23"/>
      <c r="KY57507" s="23"/>
    </row>
    <row r="57508" spans="36:311" x14ac:dyDescent="0.2">
      <c r="AJ57508" s="23"/>
      <c r="HH57508"/>
      <c r="IW57508" s="36"/>
      <c r="JI57508"/>
      <c r="JJ57508"/>
      <c r="KX57508" s="23"/>
      <c r="KY57508" s="23"/>
    </row>
    <row r="57509" spans="36:311" x14ac:dyDescent="0.2">
      <c r="AJ57509" s="23"/>
      <c r="HH57509"/>
      <c r="IW57509" s="36"/>
      <c r="JI57509"/>
      <c r="JJ57509"/>
      <c r="KX57509" s="23"/>
      <c r="KY57509" s="23"/>
    </row>
    <row r="57510" spans="36:311" x14ac:dyDescent="0.2">
      <c r="AJ57510" s="23"/>
      <c r="HH57510"/>
      <c r="IW57510" s="36"/>
      <c r="JI57510"/>
      <c r="JJ57510"/>
      <c r="KX57510" s="23"/>
      <c r="KY57510" s="23"/>
    </row>
    <row r="57511" spans="36:311" x14ac:dyDescent="0.2">
      <c r="AJ57511" s="23"/>
      <c r="HH57511"/>
      <c r="IW57511" s="36"/>
      <c r="JI57511"/>
      <c r="JJ57511"/>
      <c r="KX57511" s="23"/>
      <c r="KY57511" s="23"/>
    </row>
    <row r="57512" spans="36:311" x14ac:dyDescent="0.2">
      <c r="AJ57512" s="23"/>
      <c r="HH57512"/>
      <c r="IW57512" s="36"/>
      <c r="JI57512"/>
      <c r="JJ57512"/>
      <c r="KX57512" s="23"/>
      <c r="KY57512" s="23"/>
    </row>
    <row r="57513" spans="36:311" x14ac:dyDescent="0.2">
      <c r="AJ57513" s="23"/>
      <c r="HH57513"/>
      <c r="IW57513" s="36"/>
      <c r="JI57513"/>
      <c r="JJ57513"/>
      <c r="KX57513" s="23"/>
      <c r="KY57513" s="23"/>
    </row>
    <row r="57514" spans="36:311" x14ac:dyDescent="0.2">
      <c r="AJ57514" s="23"/>
      <c r="HH57514"/>
      <c r="IW57514" s="36"/>
      <c r="JI57514"/>
      <c r="JJ57514"/>
      <c r="KX57514" s="23"/>
      <c r="KY57514" s="23"/>
    </row>
    <row r="57515" spans="36:311" x14ac:dyDescent="0.2">
      <c r="AJ57515" s="23"/>
      <c r="HH57515"/>
      <c r="IW57515" s="36"/>
      <c r="JI57515"/>
      <c r="JJ57515"/>
      <c r="KX57515" s="23"/>
      <c r="KY57515" s="23"/>
    </row>
    <row r="57516" spans="36:311" x14ac:dyDescent="0.2">
      <c r="AJ57516" s="23"/>
      <c r="HH57516"/>
      <c r="IW57516" s="36"/>
      <c r="JI57516"/>
      <c r="JJ57516"/>
      <c r="KX57516" s="23"/>
      <c r="KY57516" s="23"/>
    </row>
    <row r="57517" spans="36:311" x14ac:dyDescent="0.2">
      <c r="AJ57517" s="23"/>
      <c r="HH57517"/>
      <c r="IW57517" s="36"/>
      <c r="JI57517"/>
      <c r="JJ57517"/>
      <c r="KX57517" s="23"/>
      <c r="KY57517" s="23"/>
    </row>
    <row r="57518" spans="36:311" x14ac:dyDescent="0.2">
      <c r="AJ57518" s="23"/>
      <c r="HH57518"/>
      <c r="IW57518" s="36"/>
      <c r="JI57518"/>
      <c r="JJ57518"/>
      <c r="KX57518" s="23"/>
      <c r="KY57518" s="23"/>
    </row>
    <row r="57519" spans="36:311" x14ac:dyDescent="0.2">
      <c r="AJ57519" s="23"/>
      <c r="HH57519"/>
      <c r="IW57519" s="36"/>
      <c r="JI57519"/>
      <c r="JJ57519"/>
      <c r="KX57519" s="23"/>
      <c r="KY57519" s="23"/>
    </row>
    <row r="57520" spans="36:311" x14ac:dyDescent="0.2">
      <c r="AJ57520" s="23"/>
      <c r="HH57520"/>
      <c r="IW57520" s="36"/>
      <c r="JI57520"/>
      <c r="JJ57520"/>
      <c r="KX57520" s="23"/>
      <c r="KY57520" s="23"/>
    </row>
    <row r="57521" spans="36:311" x14ac:dyDescent="0.2">
      <c r="AJ57521" s="23"/>
      <c r="HH57521"/>
      <c r="IW57521" s="36"/>
      <c r="JI57521"/>
      <c r="JJ57521"/>
      <c r="KX57521" s="23"/>
      <c r="KY57521" s="23"/>
    </row>
    <row r="57522" spans="36:311" x14ac:dyDescent="0.2">
      <c r="AJ57522" s="23"/>
      <c r="HH57522"/>
      <c r="IW57522" s="36"/>
      <c r="JI57522"/>
      <c r="JJ57522"/>
      <c r="KX57522" s="23"/>
      <c r="KY57522" s="23"/>
    </row>
    <row r="57523" spans="36:311" x14ac:dyDescent="0.2">
      <c r="AJ57523" s="23"/>
      <c r="HH57523"/>
      <c r="IW57523" s="36"/>
      <c r="JI57523"/>
      <c r="JJ57523"/>
      <c r="KX57523" s="23"/>
      <c r="KY57523" s="23"/>
    </row>
    <row r="57524" spans="36:311" x14ac:dyDescent="0.2">
      <c r="AJ57524" s="23"/>
      <c r="HH57524"/>
      <c r="IW57524" s="36"/>
      <c r="JI57524"/>
      <c r="JJ57524"/>
      <c r="KX57524" s="23"/>
      <c r="KY57524" s="23"/>
    </row>
    <row r="57525" spans="36:311" x14ac:dyDescent="0.2">
      <c r="AJ57525" s="23"/>
      <c r="HH57525"/>
      <c r="IW57525" s="36"/>
      <c r="JI57525"/>
      <c r="JJ57525"/>
      <c r="KX57525" s="23"/>
      <c r="KY57525" s="23"/>
    </row>
    <row r="57526" spans="36:311" x14ac:dyDescent="0.2">
      <c r="AJ57526" s="23"/>
      <c r="HH57526"/>
      <c r="IW57526" s="36"/>
      <c r="JI57526"/>
      <c r="JJ57526"/>
      <c r="KX57526" s="23"/>
      <c r="KY57526" s="23"/>
    </row>
    <row r="57527" spans="36:311" x14ac:dyDescent="0.2">
      <c r="AJ57527" s="23"/>
      <c r="HH57527"/>
      <c r="IW57527" s="36"/>
      <c r="JI57527"/>
      <c r="JJ57527"/>
      <c r="KX57527" s="23"/>
      <c r="KY57527" s="23"/>
    </row>
    <row r="57528" spans="36:311" x14ac:dyDescent="0.2">
      <c r="AJ57528" s="23"/>
      <c r="HH57528"/>
      <c r="IW57528" s="36"/>
      <c r="JI57528"/>
      <c r="JJ57528"/>
      <c r="KX57528" s="23"/>
      <c r="KY57528" s="23"/>
    </row>
    <row r="57529" spans="36:311" x14ac:dyDescent="0.2">
      <c r="AJ57529" s="23"/>
      <c r="HH57529"/>
      <c r="IW57529" s="36"/>
      <c r="JI57529"/>
      <c r="JJ57529"/>
      <c r="KX57529" s="23"/>
      <c r="KY57529" s="23"/>
    </row>
    <row r="57530" spans="36:311" x14ac:dyDescent="0.2">
      <c r="AJ57530" s="23"/>
      <c r="HH57530"/>
      <c r="IW57530" s="36"/>
      <c r="JI57530"/>
      <c r="JJ57530"/>
      <c r="KX57530" s="23"/>
      <c r="KY57530" s="23"/>
    </row>
    <row r="57531" spans="36:311" x14ac:dyDescent="0.2">
      <c r="AJ57531" s="23"/>
      <c r="HH57531"/>
      <c r="IW57531" s="36"/>
      <c r="JI57531"/>
      <c r="JJ57531"/>
      <c r="KX57531" s="23"/>
      <c r="KY57531" s="23"/>
    </row>
    <row r="57532" spans="36:311" x14ac:dyDescent="0.2">
      <c r="AJ57532" s="23"/>
      <c r="HH57532"/>
      <c r="IW57532" s="36"/>
      <c r="JI57532"/>
      <c r="JJ57532"/>
      <c r="KX57532" s="23"/>
      <c r="KY57532" s="23"/>
    </row>
    <row r="57533" spans="36:311" x14ac:dyDescent="0.2">
      <c r="AJ57533" s="23"/>
      <c r="HH57533"/>
      <c r="IW57533" s="36"/>
      <c r="JI57533"/>
      <c r="JJ57533"/>
      <c r="KX57533" s="23"/>
      <c r="KY57533" s="23"/>
    </row>
    <row r="57534" spans="36:311" x14ac:dyDescent="0.2">
      <c r="AJ57534" s="23"/>
      <c r="HH57534"/>
      <c r="IW57534" s="36"/>
      <c r="JI57534"/>
      <c r="JJ57534"/>
      <c r="KX57534" s="23"/>
      <c r="KY57534" s="23"/>
    </row>
    <row r="57535" spans="36:311" x14ac:dyDescent="0.2">
      <c r="AJ57535" s="23"/>
      <c r="HH57535"/>
      <c r="IW57535" s="36"/>
      <c r="JI57535"/>
      <c r="JJ57535"/>
      <c r="KX57535" s="23"/>
      <c r="KY57535" s="23"/>
    </row>
    <row r="57536" spans="36:311" x14ac:dyDescent="0.2">
      <c r="AJ57536" s="23"/>
      <c r="HH57536"/>
      <c r="IW57536" s="36"/>
      <c r="JI57536"/>
      <c r="JJ57536"/>
      <c r="KX57536" s="23"/>
      <c r="KY57536" s="23"/>
    </row>
    <row r="57537" spans="36:311" x14ac:dyDescent="0.2">
      <c r="AJ57537" s="23"/>
      <c r="HH57537"/>
      <c r="IW57537" s="36"/>
      <c r="JI57537"/>
      <c r="JJ57537"/>
      <c r="KX57537" s="23"/>
      <c r="KY57537" s="23"/>
    </row>
    <row r="57538" spans="36:311" x14ac:dyDescent="0.2">
      <c r="AJ57538" s="23"/>
      <c r="HH57538"/>
      <c r="IW57538" s="36"/>
      <c r="JI57538"/>
      <c r="JJ57538"/>
      <c r="KX57538" s="23"/>
      <c r="KY57538" s="23"/>
    </row>
    <row r="57539" spans="36:311" x14ac:dyDescent="0.2">
      <c r="AJ57539" s="23"/>
      <c r="HH57539"/>
      <c r="IW57539" s="36"/>
      <c r="JI57539"/>
      <c r="JJ57539"/>
      <c r="KX57539" s="23"/>
      <c r="KY57539" s="23"/>
    </row>
    <row r="57540" spans="36:311" x14ac:dyDescent="0.2">
      <c r="AJ57540" s="23"/>
      <c r="HH57540"/>
      <c r="IW57540" s="36"/>
      <c r="JI57540"/>
      <c r="JJ57540"/>
      <c r="KX57540" s="23"/>
      <c r="KY57540" s="23"/>
    </row>
    <row r="57541" spans="36:311" x14ac:dyDescent="0.2">
      <c r="AJ57541" s="23"/>
      <c r="HH57541"/>
      <c r="IW57541" s="36"/>
      <c r="JI57541"/>
      <c r="JJ57541"/>
      <c r="KX57541" s="23"/>
      <c r="KY57541" s="23"/>
    </row>
    <row r="57542" spans="36:311" x14ac:dyDescent="0.2">
      <c r="AJ57542" s="23"/>
      <c r="HH57542"/>
      <c r="IW57542" s="36"/>
      <c r="JI57542"/>
      <c r="JJ57542"/>
      <c r="KX57542" s="23"/>
      <c r="KY57542" s="23"/>
    </row>
    <row r="57543" spans="36:311" x14ac:dyDescent="0.2">
      <c r="AJ57543" s="23"/>
      <c r="HH57543"/>
      <c r="IW57543" s="36"/>
      <c r="JI57543"/>
      <c r="JJ57543"/>
      <c r="KX57543" s="23"/>
      <c r="KY57543" s="23"/>
    </row>
    <row r="57544" spans="36:311" x14ac:dyDescent="0.2">
      <c r="AJ57544" s="23"/>
      <c r="HH57544"/>
      <c r="IW57544" s="36"/>
      <c r="JI57544"/>
      <c r="JJ57544"/>
      <c r="KX57544" s="23"/>
      <c r="KY57544" s="23"/>
    </row>
    <row r="57545" spans="36:311" x14ac:dyDescent="0.2">
      <c r="AJ57545" s="23"/>
      <c r="HH57545"/>
      <c r="IW57545" s="36"/>
      <c r="JI57545"/>
      <c r="JJ57545"/>
      <c r="KX57545" s="23"/>
      <c r="KY57545" s="23"/>
    </row>
    <row r="57546" spans="36:311" x14ac:dyDescent="0.2">
      <c r="AJ57546" s="23"/>
      <c r="HH57546"/>
      <c r="IW57546" s="36"/>
      <c r="JI57546"/>
      <c r="JJ57546"/>
      <c r="KX57546" s="23"/>
      <c r="KY57546" s="23"/>
    </row>
    <row r="57547" spans="36:311" x14ac:dyDescent="0.2">
      <c r="AJ57547" s="23"/>
      <c r="HH57547"/>
      <c r="IW57547" s="36"/>
      <c r="JI57547"/>
      <c r="JJ57547"/>
      <c r="KX57547" s="23"/>
      <c r="KY57547" s="23"/>
    </row>
    <row r="57548" spans="36:311" x14ac:dyDescent="0.2">
      <c r="AJ57548" s="23"/>
      <c r="HH57548"/>
      <c r="IW57548" s="36"/>
      <c r="JI57548"/>
      <c r="JJ57548"/>
      <c r="KX57548" s="23"/>
      <c r="KY57548" s="23"/>
    </row>
    <row r="57549" spans="36:311" x14ac:dyDescent="0.2">
      <c r="AJ57549" s="23"/>
      <c r="HH57549"/>
      <c r="IW57549" s="36"/>
      <c r="JI57549"/>
      <c r="JJ57549"/>
      <c r="KX57549" s="23"/>
      <c r="KY57549" s="23"/>
    </row>
    <row r="57550" spans="36:311" x14ac:dyDescent="0.2">
      <c r="AJ57550" s="23"/>
      <c r="HH57550"/>
      <c r="IW57550" s="36"/>
      <c r="JI57550"/>
      <c r="JJ57550"/>
      <c r="KX57550" s="23"/>
      <c r="KY57550" s="23"/>
    </row>
    <row r="57551" spans="36:311" x14ac:dyDescent="0.2">
      <c r="AJ57551" s="23"/>
      <c r="HH57551"/>
      <c r="IW57551" s="36"/>
      <c r="JI57551"/>
      <c r="JJ57551"/>
      <c r="KX57551" s="23"/>
      <c r="KY57551" s="23"/>
    </row>
    <row r="57552" spans="36:311" x14ac:dyDescent="0.2">
      <c r="AJ57552" s="23"/>
      <c r="HH57552"/>
      <c r="IW57552" s="36"/>
      <c r="JI57552"/>
      <c r="JJ57552"/>
      <c r="KX57552" s="23"/>
      <c r="KY57552" s="23"/>
    </row>
    <row r="57553" spans="36:311" x14ac:dyDescent="0.2">
      <c r="AJ57553" s="23"/>
      <c r="HH57553"/>
      <c r="IW57553" s="36"/>
      <c r="JI57553"/>
      <c r="JJ57553"/>
      <c r="KX57553" s="23"/>
      <c r="KY57553" s="23"/>
    </row>
    <row r="57554" spans="36:311" x14ac:dyDescent="0.2">
      <c r="AJ57554" s="23"/>
      <c r="HH57554"/>
      <c r="IW57554" s="36"/>
      <c r="JI57554"/>
      <c r="JJ57554"/>
      <c r="KX57554" s="23"/>
      <c r="KY57554" s="23"/>
    </row>
    <row r="57555" spans="36:311" x14ac:dyDescent="0.2">
      <c r="AJ57555" s="23"/>
      <c r="HH57555"/>
      <c r="IW57555" s="36"/>
      <c r="JI57555"/>
      <c r="JJ57555"/>
      <c r="KX57555" s="23"/>
      <c r="KY57555" s="23"/>
    </row>
    <row r="57556" spans="36:311" x14ac:dyDescent="0.2">
      <c r="AJ57556" s="23"/>
      <c r="HH57556"/>
      <c r="IW57556" s="36"/>
      <c r="JI57556"/>
      <c r="JJ57556"/>
      <c r="KX57556" s="23"/>
      <c r="KY57556" s="23"/>
    </row>
    <row r="57557" spans="36:311" x14ac:dyDescent="0.2">
      <c r="AJ57557" s="23"/>
      <c r="HH57557"/>
      <c r="IW57557" s="36"/>
      <c r="JI57557"/>
      <c r="JJ57557"/>
      <c r="KX57557" s="23"/>
      <c r="KY57557" s="23"/>
    </row>
    <row r="57558" spans="36:311" x14ac:dyDescent="0.2">
      <c r="AJ57558" s="23"/>
      <c r="HH57558"/>
      <c r="IW57558" s="36"/>
      <c r="JI57558"/>
      <c r="JJ57558"/>
      <c r="KX57558" s="23"/>
      <c r="KY57558" s="23"/>
    </row>
    <row r="57559" spans="36:311" x14ac:dyDescent="0.2">
      <c r="AJ57559" s="23"/>
      <c r="HH57559"/>
      <c r="IW57559" s="36"/>
      <c r="JI57559"/>
      <c r="JJ57559"/>
      <c r="KX57559" s="23"/>
      <c r="KY57559" s="23"/>
    </row>
    <row r="57560" spans="36:311" x14ac:dyDescent="0.2">
      <c r="AJ57560" s="23"/>
      <c r="HH57560"/>
      <c r="IW57560" s="36"/>
      <c r="JI57560"/>
      <c r="JJ57560"/>
      <c r="KX57560" s="23"/>
      <c r="KY57560" s="23"/>
    </row>
    <row r="57561" spans="36:311" x14ac:dyDescent="0.2">
      <c r="AJ57561" s="23"/>
      <c r="HH57561"/>
      <c r="IW57561" s="36"/>
      <c r="JI57561"/>
      <c r="JJ57561"/>
      <c r="KX57561" s="23"/>
      <c r="KY57561" s="23"/>
    </row>
    <row r="57562" spans="36:311" x14ac:dyDescent="0.2">
      <c r="AJ57562" s="23"/>
      <c r="HH57562"/>
      <c r="IW57562" s="36"/>
      <c r="JI57562"/>
      <c r="JJ57562"/>
      <c r="KX57562" s="23"/>
      <c r="KY57562" s="23"/>
    </row>
    <row r="57563" spans="36:311" x14ac:dyDescent="0.2">
      <c r="AJ57563" s="23"/>
      <c r="HH57563"/>
      <c r="IW57563" s="36"/>
      <c r="JI57563"/>
      <c r="JJ57563"/>
      <c r="KX57563" s="23"/>
      <c r="KY57563" s="23"/>
    </row>
    <row r="57564" spans="36:311" x14ac:dyDescent="0.2">
      <c r="AJ57564" s="23"/>
      <c r="HH57564"/>
      <c r="IW57564" s="36"/>
      <c r="JI57564"/>
      <c r="JJ57564"/>
      <c r="KX57564" s="23"/>
      <c r="KY57564" s="23"/>
    </row>
    <row r="57565" spans="36:311" x14ac:dyDescent="0.2">
      <c r="AJ57565" s="23"/>
      <c r="HH57565"/>
      <c r="IW57565" s="36"/>
      <c r="JI57565"/>
      <c r="JJ57565"/>
      <c r="KX57565" s="23"/>
      <c r="KY57565" s="23"/>
    </row>
    <row r="57566" spans="36:311" x14ac:dyDescent="0.2">
      <c r="AJ57566" s="23"/>
      <c r="HH57566"/>
      <c r="IW57566" s="36"/>
      <c r="JI57566"/>
      <c r="JJ57566"/>
      <c r="KX57566" s="23"/>
      <c r="KY57566" s="23"/>
    </row>
    <row r="57567" spans="36:311" x14ac:dyDescent="0.2">
      <c r="AJ57567" s="23"/>
      <c r="HH57567"/>
      <c r="IW57567" s="36"/>
      <c r="JI57567"/>
      <c r="JJ57567"/>
      <c r="KX57567" s="23"/>
      <c r="KY57567" s="23"/>
    </row>
    <row r="57568" spans="36:311" x14ac:dyDescent="0.2">
      <c r="AJ57568" s="23"/>
      <c r="HH57568"/>
      <c r="IW57568" s="36"/>
      <c r="JI57568"/>
      <c r="JJ57568"/>
      <c r="KX57568" s="23"/>
      <c r="KY57568" s="23"/>
    </row>
    <row r="57569" spans="36:311" x14ac:dyDescent="0.2">
      <c r="AJ57569" s="23"/>
      <c r="HH57569"/>
      <c r="IW57569" s="36"/>
      <c r="JI57569"/>
      <c r="JJ57569"/>
      <c r="KX57569" s="23"/>
      <c r="KY57569" s="23"/>
    </row>
    <row r="57570" spans="36:311" x14ac:dyDescent="0.2">
      <c r="AJ57570" s="23"/>
      <c r="HH57570"/>
      <c r="IW57570" s="36"/>
      <c r="JI57570"/>
      <c r="JJ57570"/>
      <c r="KX57570" s="23"/>
      <c r="KY57570" s="23"/>
    </row>
    <row r="57571" spans="36:311" x14ac:dyDescent="0.2">
      <c r="AJ57571" s="23"/>
      <c r="HH57571"/>
      <c r="IW57571" s="36"/>
      <c r="JI57571"/>
      <c r="JJ57571"/>
      <c r="KX57571" s="23"/>
      <c r="KY57571" s="23"/>
    </row>
    <row r="57572" spans="36:311" x14ac:dyDescent="0.2">
      <c r="AJ57572" s="23"/>
      <c r="HH57572"/>
      <c r="IW57572" s="36"/>
      <c r="JI57572"/>
      <c r="JJ57572"/>
      <c r="KX57572" s="23"/>
      <c r="KY57572" s="23"/>
    </row>
    <row r="57573" spans="36:311" x14ac:dyDescent="0.2">
      <c r="AJ57573" s="23"/>
      <c r="HH57573"/>
      <c r="IW57573" s="36"/>
      <c r="JI57573"/>
      <c r="JJ57573"/>
      <c r="KX57573" s="23"/>
      <c r="KY57573" s="23"/>
    </row>
    <row r="57574" spans="36:311" x14ac:dyDescent="0.2">
      <c r="AJ57574" s="23"/>
      <c r="HH57574"/>
      <c r="IW57574" s="36"/>
      <c r="JI57574"/>
      <c r="JJ57574"/>
      <c r="KX57574" s="23"/>
      <c r="KY57574" s="23"/>
    </row>
    <row r="57575" spans="36:311" x14ac:dyDescent="0.2">
      <c r="AJ57575" s="23"/>
      <c r="HH57575"/>
      <c r="IW57575" s="36"/>
      <c r="JI57575"/>
      <c r="JJ57575"/>
      <c r="KX57575" s="23"/>
      <c r="KY57575" s="23"/>
    </row>
    <row r="57576" spans="36:311" x14ac:dyDescent="0.2">
      <c r="AJ57576" s="23"/>
      <c r="HH57576"/>
      <c r="IW57576" s="36"/>
      <c r="JI57576"/>
      <c r="JJ57576"/>
      <c r="KX57576" s="23"/>
      <c r="KY57576" s="23"/>
    </row>
    <row r="57577" spans="36:311" x14ac:dyDescent="0.2">
      <c r="AJ57577" s="23"/>
      <c r="HH57577"/>
      <c r="IW57577" s="36"/>
      <c r="JI57577"/>
      <c r="JJ57577"/>
      <c r="KX57577" s="23"/>
      <c r="KY57577" s="23"/>
    </row>
    <row r="57578" spans="36:311" x14ac:dyDescent="0.2">
      <c r="AJ57578" s="23"/>
      <c r="HH57578"/>
      <c r="IW57578" s="36"/>
      <c r="JI57578"/>
      <c r="JJ57578"/>
      <c r="KX57578" s="23"/>
      <c r="KY57578" s="23"/>
    </row>
    <row r="57579" spans="36:311" x14ac:dyDescent="0.2">
      <c r="AJ57579" s="23"/>
      <c r="HH57579"/>
      <c r="IW57579" s="36"/>
      <c r="JI57579"/>
      <c r="JJ57579"/>
      <c r="KX57579" s="23"/>
      <c r="KY57579" s="23"/>
    </row>
    <row r="57580" spans="36:311" x14ac:dyDescent="0.2">
      <c r="AJ57580" s="23"/>
      <c r="HH57580"/>
      <c r="IW57580" s="36"/>
      <c r="JI57580"/>
      <c r="JJ57580"/>
      <c r="KX57580" s="23"/>
      <c r="KY57580" s="23"/>
    </row>
    <row r="57581" spans="36:311" x14ac:dyDescent="0.2">
      <c r="AJ57581" s="23"/>
      <c r="HH57581"/>
      <c r="IW57581" s="36"/>
      <c r="JI57581"/>
      <c r="JJ57581"/>
      <c r="KX57581" s="23"/>
      <c r="KY57581" s="23"/>
    </row>
    <row r="57582" spans="36:311" x14ac:dyDescent="0.2">
      <c r="AJ57582" s="23"/>
      <c r="HH57582"/>
      <c r="IW57582" s="36"/>
      <c r="JI57582"/>
      <c r="JJ57582"/>
      <c r="KX57582" s="23"/>
      <c r="KY57582" s="23"/>
    </row>
    <row r="57583" spans="36:311" x14ac:dyDescent="0.2">
      <c r="AJ57583" s="23"/>
      <c r="HH57583"/>
      <c r="IW57583" s="36"/>
      <c r="JI57583"/>
      <c r="JJ57583"/>
      <c r="KX57583" s="23"/>
      <c r="KY57583" s="23"/>
    </row>
    <row r="57584" spans="36:311" x14ac:dyDescent="0.2">
      <c r="AJ57584" s="23"/>
      <c r="HH57584"/>
      <c r="IW57584" s="36"/>
      <c r="JI57584"/>
      <c r="JJ57584"/>
      <c r="KX57584" s="23"/>
      <c r="KY57584" s="23"/>
    </row>
    <row r="57585" spans="36:311" x14ac:dyDescent="0.2">
      <c r="AJ57585" s="23"/>
      <c r="HH57585"/>
      <c r="IW57585" s="36"/>
      <c r="JI57585"/>
      <c r="JJ57585"/>
      <c r="KX57585" s="23"/>
      <c r="KY57585" s="23"/>
    </row>
    <row r="57586" spans="36:311" x14ac:dyDescent="0.2">
      <c r="AJ57586" s="23"/>
      <c r="HH57586"/>
      <c r="IW57586" s="36"/>
      <c r="JI57586"/>
      <c r="JJ57586"/>
      <c r="KX57586" s="23"/>
      <c r="KY57586" s="23"/>
    </row>
    <row r="57587" spans="36:311" x14ac:dyDescent="0.2">
      <c r="AJ57587" s="23"/>
      <c r="HH57587"/>
      <c r="IW57587" s="36"/>
      <c r="JI57587"/>
      <c r="JJ57587"/>
      <c r="KX57587" s="23"/>
      <c r="KY57587" s="23"/>
    </row>
    <row r="57588" spans="36:311" x14ac:dyDescent="0.2">
      <c r="AJ57588" s="23"/>
      <c r="HH57588"/>
      <c r="IW57588" s="36"/>
      <c r="JI57588"/>
      <c r="JJ57588"/>
      <c r="KX57588" s="23"/>
      <c r="KY57588" s="23"/>
    </row>
    <row r="57589" spans="36:311" x14ac:dyDescent="0.2">
      <c r="AJ57589" s="23"/>
      <c r="HH57589"/>
      <c r="IW57589" s="36"/>
      <c r="JI57589"/>
      <c r="JJ57589"/>
      <c r="KX57589" s="23"/>
      <c r="KY57589" s="23"/>
    </row>
    <row r="57590" spans="36:311" x14ac:dyDescent="0.2">
      <c r="AJ57590" s="23"/>
      <c r="HH57590"/>
      <c r="IW57590" s="36"/>
      <c r="JI57590"/>
      <c r="JJ57590"/>
      <c r="KX57590" s="23"/>
      <c r="KY57590" s="23"/>
    </row>
    <row r="57591" spans="36:311" x14ac:dyDescent="0.2">
      <c r="AJ57591" s="23"/>
      <c r="HH57591"/>
      <c r="IW57591" s="36"/>
      <c r="JI57591"/>
      <c r="JJ57591"/>
      <c r="KX57591" s="23"/>
      <c r="KY57591" s="23"/>
    </row>
    <row r="57592" spans="36:311" x14ac:dyDescent="0.2">
      <c r="AJ57592" s="23"/>
      <c r="HH57592"/>
      <c r="IW57592" s="36"/>
      <c r="JI57592"/>
      <c r="JJ57592"/>
      <c r="KX57592" s="23"/>
      <c r="KY57592" s="23"/>
    </row>
    <row r="57593" spans="36:311" x14ac:dyDescent="0.2">
      <c r="AJ57593" s="23"/>
      <c r="HH57593"/>
      <c r="IW57593" s="36"/>
      <c r="JI57593"/>
      <c r="JJ57593"/>
      <c r="KX57593" s="23"/>
      <c r="KY57593" s="23"/>
    </row>
    <row r="57594" spans="36:311" x14ac:dyDescent="0.2">
      <c r="AJ57594" s="23"/>
      <c r="HH57594"/>
      <c r="IW57594" s="36"/>
      <c r="JI57594"/>
      <c r="JJ57594"/>
      <c r="KX57594" s="23"/>
      <c r="KY57594" s="23"/>
    </row>
    <row r="57595" spans="36:311" x14ac:dyDescent="0.2">
      <c r="AJ57595" s="23"/>
      <c r="HH57595"/>
      <c r="IW57595" s="36"/>
      <c r="JI57595"/>
      <c r="JJ57595"/>
      <c r="KX57595" s="23"/>
      <c r="KY57595" s="23"/>
    </row>
    <row r="57596" spans="36:311" x14ac:dyDescent="0.2">
      <c r="AJ57596" s="23"/>
      <c r="HH57596"/>
      <c r="IW57596" s="36"/>
      <c r="JI57596"/>
      <c r="JJ57596"/>
      <c r="KX57596" s="23"/>
      <c r="KY57596" s="23"/>
    </row>
    <row r="57597" spans="36:311" x14ac:dyDescent="0.2">
      <c r="AJ57597" s="23"/>
      <c r="HH57597"/>
      <c r="IW57597" s="36"/>
      <c r="JI57597"/>
      <c r="JJ57597"/>
      <c r="KX57597" s="23"/>
      <c r="KY57597" s="23"/>
    </row>
    <row r="57598" spans="36:311" x14ac:dyDescent="0.2">
      <c r="AJ57598" s="23"/>
      <c r="HH57598"/>
      <c r="IW57598" s="36"/>
      <c r="JI57598"/>
      <c r="JJ57598"/>
      <c r="KX57598" s="23"/>
      <c r="KY57598" s="23"/>
    </row>
    <row r="57599" spans="36:311" x14ac:dyDescent="0.2">
      <c r="AJ57599" s="23"/>
      <c r="HH57599"/>
      <c r="IW57599" s="36"/>
      <c r="JI57599"/>
      <c r="JJ57599"/>
      <c r="KX57599" s="23"/>
      <c r="KY57599" s="23"/>
    </row>
    <row r="57600" spans="36:311" x14ac:dyDescent="0.2">
      <c r="AJ57600" s="23"/>
      <c r="HH57600"/>
      <c r="IW57600" s="36"/>
      <c r="JI57600"/>
      <c r="JJ57600"/>
      <c r="KX57600" s="23"/>
      <c r="KY57600" s="23"/>
    </row>
    <row r="57601" spans="36:311" x14ac:dyDescent="0.2">
      <c r="AJ57601" s="23"/>
      <c r="HH57601"/>
      <c r="IW57601" s="36"/>
      <c r="JI57601"/>
      <c r="JJ57601"/>
      <c r="KX57601" s="23"/>
      <c r="KY57601" s="23"/>
    </row>
    <row r="57602" spans="36:311" x14ac:dyDescent="0.2">
      <c r="AJ57602" s="23"/>
      <c r="HH57602"/>
      <c r="IW57602" s="36"/>
      <c r="JI57602"/>
      <c r="JJ57602"/>
      <c r="KX57602" s="23"/>
      <c r="KY57602" s="23"/>
    </row>
    <row r="57603" spans="36:311" x14ac:dyDescent="0.2">
      <c r="AJ57603" s="23"/>
      <c r="HH57603"/>
      <c r="IW57603" s="36"/>
      <c r="JI57603"/>
      <c r="JJ57603"/>
      <c r="KX57603" s="23"/>
      <c r="KY57603" s="23"/>
    </row>
    <row r="57604" spans="36:311" x14ac:dyDescent="0.2">
      <c r="AJ57604" s="23"/>
      <c r="HH57604"/>
      <c r="IW57604" s="36"/>
      <c r="JI57604"/>
      <c r="JJ57604"/>
      <c r="KX57604" s="23"/>
      <c r="KY57604" s="23"/>
    </row>
    <row r="57605" spans="36:311" x14ac:dyDescent="0.2">
      <c r="AJ57605" s="23"/>
      <c r="HH57605"/>
      <c r="IW57605" s="36"/>
      <c r="JI57605"/>
      <c r="JJ57605"/>
      <c r="KX57605" s="23"/>
      <c r="KY57605" s="23"/>
    </row>
    <row r="57606" spans="36:311" x14ac:dyDescent="0.2">
      <c r="AJ57606" s="23"/>
      <c r="HH57606"/>
      <c r="IW57606" s="36"/>
      <c r="JI57606"/>
      <c r="JJ57606"/>
      <c r="KX57606" s="23"/>
      <c r="KY57606" s="23"/>
    </row>
    <row r="57607" spans="36:311" x14ac:dyDescent="0.2">
      <c r="AJ57607" s="23"/>
      <c r="HH57607"/>
      <c r="IW57607" s="36"/>
      <c r="JI57607"/>
      <c r="JJ57607"/>
      <c r="KX57607" s="23"/>
      <c r="KY57607" s="23"/>
    </row>
    <row r="57608" spans="36:311" x14ac:dyDescent="0.2">
      <c r="AJ57608" s="23"/>
      <c r="HH57608"/>
      <c r="IW57608" s="36"/>
      <c r="JI57608"/>
      <c r="JJ57608"/>
      <c r="KX57608" s="23"/>
      <c r="KY57608" s="23"/>
    </row>
    <row r="57609" spans="36:311" x14ac:dyDescent="0.2">
      <c r="AJ57609" s="23"/>
      <c r="HH57609"/>
      <c r="IW57609" s="36"/>
      <c r="JI57609"/>
      <c r="JJ57609"/>
      <c r="KX57609" s="23"/>
      <c r="KY57609" s="23"/>
    </row>
    <row r="57610" spans="36:311" x14ac:dyDescent="0.2">
      <c r="AJ57610" s="23"/>
      <c r="HH57610"/>
      <c r="IW57610" s="36"/>
      <c r="JI57610"/>
      <c r="JJ57610"/>
      <c r="KX57610" s="23"/>
      <c r="KY57610" s="23"/>
    </row>
    <row r="57611" spans="36:311" x14ac:dyDescent="0.2">
      <c r="AJ57611" s="23"/>
      <c r="HH57611"/>
      <c r="IW57611" s="36"/>
      <c r="JI57611"/>
      <c r="JJ57611"/>
      <c r="KX57611" s="23"/>
      <c r="KY57611" s="23"/>
    </row>
    <row r="57612" spans="36:311" x14ac:dyDescent="0.2">
      <c r="AJ57612" s="23"/>
      <c r="HH57612"/>
      <c r="IW57612" s="36"/>
      <c r="JI57612"/>
      <c r="JJ57612"/>
      <c r="KX57612" s="23"/>
      <c r="KY57612" s="23"/>
    </row>
    <row r="57613" spans="36:311" x14ac:dyDescent="0.2">
      <c r="AJ57613" s="23"/>
      <c r="HH57613"/>
      <c r="IW57613" s="36"/>
      <c r="JI57613"/>
      <c r="JJ57613"/>
      <c r="KX57613" s="23"/>
      <c r="KY57613" s="23"/>
    </row>
    <row r="57614" spans="36:311" x14ac:dyDescent="0.2">
      <c r="AJ57614" s="23"/>
      <c r="HH57614"/>
      <c r="IW57614" s="36"/>
      <c r="JI57614"/>
      <c r="JJ57614"/>
      <c r="KX57614" s="23"/>
      <c r="KY57614" s="23"/>
    </row>
    <row r="57615" spans="36:311" x14ac:dyDescent="0.2">
      <c r="AJ57615" s="23"/>
      <c r="HH57615"/>
      <c r="IW57615" s="36"/>
      <c r="JI57615"/>
      <c r="JJ57615"/>
      <c r="KX57615" s="23"/>
      <c r="KY57615" s="23"/>
    </row>
    <row r="57616" spans="36:311" x14ac:dyDescent="0.2">
      <c r="AJ57616" s="23"/>
      <c r="HH57616"/>
      <c r="IW57616" s="36"/>
      <c r="JI57616"/>
      <c r="JJ57616"/>
      <c r="KX57616" s="23"/>
      <c r="KY57616" s="23"/>
    </row>
    <row r="57617" spans="36:311" x14ac:dyDescent="0.2">
      <c r="AJ57617" s="23"/>
      <c r="HH57617"/>
      <c r="IW57617" s="36"/>
      <c r="JI57617"/>
      <c r="JJ57617"/>
      <c r="KX57617" s="23"/>
      <c r="KY57617" s="23"/>
    </row>
    <row r="57618" spans="36:311" x14ac:dyDescent="0.2">
      <c r="AJ57618" s="23"/>
      <c r="HH57618"/>
      <c r="IW57618" s="36"/>
      <c r="JI57618"/>
      <c r="JJ57618"/>
      <c r="KX57618" s="23"/>
      <c r="KY57618" s="23"/>
    </row>
    <row r="57619" spans="36:311" x14ac:dyDescent="0.2">
      <c r="AJ57619" s="23"/>
      <c r="HH57619"/>
      <c r="IW57619" s="36"/>
      <c r="JI57619"/>
      <c r="JJ57619"/>
      <c r="KX57619" s="23"/>
      <c r="KY57619" s="23"/>
    </row>
    <row r="57620" spans="36:311" x14ac:dyDescent="0.2">
      <c r="AJ57620" s="23"/>
      <c r="HH57620"/>
      <c r="IW57620" s="36"/>
      <c r="JI57620"/>
      <c r="JJ57620"/>
      <c r="KX57620" s="23"/>
      <c r="KY57620" s="23"/>
    </row>
    <row r="57621" spans="36:311" x14ac:dyDescent="0.2">
      <c r="AJ57621" s="23"/>
      <c r="HH57621"/>
      <c r="IW57621" s="36"/>
      <c r="JI57621"/>
      <c r="JJ57621"/>
      <c r="KX57621" s="23"/>
      <c r="KY57621" s="23"/>
    </row>
    <row r="57622" spans="36:311" x14ac:dyDescent="0.2">
      <c r="AJ57622" s="23"/>
      <c r="HH57622"/>
      <c r="IW57622" s="36"/>
      <c r="JI57622"/>
      <c r="JJ57622"/>
      <c r="KX57622" s="23"/>
      <c r="KY57622" s="23"/>
    </row>
    <row r="57623" spans="36:311" x14ac:dyDescent="0.2">
      <c r="AJ57623" s="23"/>
      <c r="HH57623"/>
      <c r="IW57623" s="36"/>
      <c r="JI57623"/>
      <c r="JJ57623"/>
      <c r="KX57623" s="23"/>
      <c r="KY57623" s="23"/>
    </row>
    <row r="57624" spans="36:311" x14ac:dyDescent="0.2">
      <c r="AJ57624" s="23"/>
      <c r="HH57624"/>
      <c r="IW57624" s="36"/>
      <c r="JI57624"/>
      <c r="JJ57624"/>
      <c r="KX57624" s="23"/>
      <c r="KY57624" s="23"/>
    </row>
    <row r="57625" spans="36:311" x14ac:dyDescent="0.2">
      <c r="AJ57625" s="23"/>
      <c r="HH57625"/>
      <c r="IW57625" s="36"/>
      <c r="JI57625"/>
      <c r="JJ57625"/>
      <c r="KX57625" s="23"/>
      <c r="KY57625" s="23"/>
    </row>
    <row r="57626" spans="36:311" x14ac:dyDescent="0.2">
      <c r="AJ57626" s="23"/>
      <c r="HH57626"/>
      <c r="IW57626" s="36"/>
      <c r="JI57626"/>
      <c r="JJ57626"/>
      <c r="KX57626" s="23"/>
      <c r="KY57626" s="23"/>
    </row>
    <row r="57627" spans="36:311" x14ac:dyDescent="0.2">
      <c r="AJ57627" s="23"/>
      <c r="HH57627"/>
      <c r="IW57627" s="36"/>
      <c r="JI57627"/>
      <c r="JJ57627"/>
      <c r="KX57627" s="23"/>
      <c r="KY57627" s="23"/>
    </row>
    <row r="57628" spans="36:311" x14ac:dyDescent="0.2">
      <c r="AJ57628" s="23"/>
      <c r="HH57628"/>
      <c r="IW57628" s="36"/>
      <c r="JI57628"/>
      <c r="JJ57628"/>
      <c r="KX57628" s="23"/>
      <c r="KY57628" s="23"/>
    </row>
    <row r="57629" spans="36:311" x14ac:dyDescent="0.2">
      <c r="AJ57629" s="23"/>
      <c r="HH57629"/>
      <c r="IW57629" s="36"/>
      <c r="JI57629"/>
      <c r="JJ57629"/>
      <c r="KX57629" s="23"/>
      <c r="KY57629" s="23"/>
    </row>
    <row r="57630" spans="36:311" x14ac:dyDescent="0.2">
      <c r="AJ57630" s="23"/>
      <c r="HH57630"/>
      <c r="IW57630" s="36"/>
      <c r="JI57630"/>
      <c r="JJ57630"/>
      <c r="KX57630" s="23"/>
      <c r="KY57630" s="23"/>
    </row>
    <row r="57631" spans="36:311" x14ac:dyDescent="0.2">
      <c r="AJ57631" s="23"/>
      <c r="HH57631"/>
      <c r="IW57631" s="36"/>
      <c r="JI57631"/>
      <c r="JJ57631"/>
      <c r="KX57631" s="23"/>
      <c r="KY57631" s="23"/>
    </row>
    <row r="57632" spans="36:311" x14ac:dyDescent="0.2">
      <c r="AJ57632" s="23"/>
      <c r="HH57632"/>
      <c r="IW57632" s="36"/>
      <c r="JI57632"/>
      <c r="JJ57632"/>
      <c r="KX57632" s="23"/>
      <c r="KY57632" s="23"/>
    </row>
    <row r="57633" spans="36:311" x14ac:dyDescent="0.2">
      <c r="AJ57633" s="23"/>
      <c r="HH57633"/>
      <c r="IW57633" s="36"/>
      <c r="JI57633"/>
      <c r="JJ57633"/>
      <c r="KX57633" s="23"/>
      <c r="KY57633" s="23"/>
    </row>
    <row r="57634" spans="36:311" x14ac:dyDescent="0.2">
      <c r="AJ57634" s="23"/>
      <c r="HH57634"/>
      <c r="IW57634" s="36"/>
      <c r="JI57634"/>
      <c r="JJ57634"/>
      <c r="KX57634" s="23"/>
      <c r="KY57634" s="23"/>
    </row>
    <row r="57635" spans="36:311" x14ac:dyDescent="0.2">
      <c r="AJ57635" s="23"/>
      <c r="HH57635"/>
      <c r="IW57635" s="36"/>
      <c r="JI57635"/>
      <c r="JJ57635"/>
      <c r="KX57635" s="23"/>
      <c r="KY57635" s="23"/>
    </row>
    <row r="57636" spans="36:311" x14ac:dyDescent="0.2">
      <c r="AJ57636" s="23"/>
      <c r="HH57636"/>
      <c r="IW57636" s="36"/>
      <c r="JI57636"/>
      <c r="JJ57636"/>
      <c r="KX57636" s="23"/>
      <c r="KY57636" s="23"/>
    </row>
    <row r="57637" spans="36:311" x14ac:dyDescent="0.2">
      <c r="AJ57637" s="23"/>
      <c r="HH57637"/>
      <c r="IW57637" s="36"/>
      <c r="JI57637"/>
      <c r="JJ57637"/>
      <c r="KX57637" s="23"/>
      <c r="KY57637" s="23"/>
    </row>
    <row r="57638" spans="36:311" x14ac:dyDescent="0.2">
      <c r="AJ57638" s="23"/>
      <c r="HH57638"/>
      <c r="IW57638" s="36"/>
      <c r="JI57638"/>
      <c r="JJ57638"/>
      <c r="KX57638" s="23"/>
      <c r="KY57638" s="23"/>
    </row>
    <row r="57639" spans="36:311" x14ac:dyDescent="0.2">
      <c r="AJ57639" s="23"/>
      <c r="HH57639"/>
      <c r="IW57639" s="36"/>
      <c r="JI57639"/>
      <c r="JJ57639"/>
      <c r="KX57639" s="23"/>
      <c r="KY57639" s="23"/>
    </row>
    <row r="57640" spans="36:311" x14ac:dyDescent="0.2">
      <c r="AJ57640" s="23"/>
      <c r="HH57640"/>
      <c r="IW57640" s="36"/>
      <c r="JI57640"/>
      <c r="JJ57640"/>
      <c r="KX57640" s="23"/>
      <c r="KY57640" s="23"/>
    </row>
    <row r="57641" spans="36:311" x14ac:dyDescent="0.2">
      <c r="AJ57641" s="23"/>
      <c r="HH57641"/>
      <c r="IW57641" s="36"/>
      <c r="JI57641"/>
      <c r="JJ57641"/>
      <c r="KX57641" s="23"/>
      <c r="KY57641" s="23"/>
    </row>
    <row r="57642" spans="36:311" x14ac:dyDescent="0.2">
      <c r="AJ57642" s="23"/>
      <c r="HH57642"/>
      <c r="IW57642" s="36"/>
      <c r="JI57642"/>
      <c r="JJ57642"/>
      <c r="KX57642" s="23"/>
      <c r="KY57642" s="23"/>
    </row>
    <row r="57643" spans="36:311" x14ac:dyDescent="0.2">
      <c r="AJ57643" s="23"/>
      <c r="HH57643"/>
      <c r="IW57643" s="36"/>
      <c r="JI57643"/>
      <c r="JJ57643"/>
      <c r="KX57643" s="23"/>
      <c r="KY57643" s="23"/>
    </row>
    <row r="57644" spans="36:311" x14ac:dyDescent="0.2">
      <c r="AJ57644" s="23"/>
      <c r="HH57644"/>
      <c r="IW57644" s="36"/>
      <c r="JI57644"/>
      <c r="JJ57644"/>
      <c r="KX57644" s="23"/>
      <c r="KY57644" s="23"/>
    </row>
    <row r="57645" spans="36:311" x14ac:dyDescent="0.2">
      <c r="AJ57645" s="23"/>
      <c r="HH57645"/>
      <c r="IW57645" s="36"/>
      <c r="JI57645"/>
      <c r="JJ57645"/>
      <c r="KX57645" s="23"/>
      <c r="KY57645" s="23"/>
    </row>
    <row r="57646" spans="36:311" x14ac:dyDescent="0.2">
      <c r="AJ57646" s="23"/>
      <c r="HH57646"/>
      <c r="IW57646" s="36"/>
      <c r="JI57646"/>
      <c r="JJ57646"/>
      <c r="KX57646" s="23"/>
      <c r="KY57646" s="23"/>
    </row>
    <row r="57647" spans="36:311" x14ac:dyDescent="0.2">
      <c r="AJ57647" s="23"/>
      <c r="HH57647"/>
      <c r="IW57647" s="36"/>
      <c r="JI57647"/>
      <c r="JJ57647"/>
      <c r="KX57647" s="23"/>
      <c r="KY57647" s="23"/>
    </row>
    <row r="57648" spans="36:311" x14ac:dyDescent="0.2">
      <c r="AJ57648" s="23"/>
      <c r="HH57648"/>
      <c r="IW57648" s="36"/>
      <c r="JI57648"/>
      <c r="JJ57648"/>
      <c r="KX57648" s="23"/>
      <c r="KY57648" s="23"/>
    </row>
    <row r="57649" spans="36:311" x14ac:dyDescent="0.2">
      <c r="AJ57649" s="23"/>
      <c r="HH57649"/>
      <c r="IW57649" s="36"/>
      <c r="JI57649"/>
      <c r="JJ57649"/>
      <c r="KX57649" s="23"/>
      <c r="KY57649" s="23"/>
    </row>
    <row r="57650" spans="36:311" x14ac:dyDescent="0.2">
      <c r="AJ57650" s="23"/>
      <c r="HH57650"/>
      <c r="IW57650" s="36"/>
      <c r="JI57650"/>
      <c r="JJ57650"/>
      <c r="KX57650" s="23"/>
      <c r="KY57650" s="23"/>
    </row>
    <row r="57651" spans="36:311" x14ac:dyDescent="0.2">
      <c r="AJ57651" s="23"/>
      <c r="HH57651"/>
      <c r="IW57651" s="36"/>
      <c r="JI57651"/>
      <c r="JJ57651"/>
      <c r="KX57651" s="23"/>
      <c r="KY57651" s="23"/>
    </row>
    <row r="57652" spans="36:311" x14ac:dyDescent="0.2">
      <c r="AJ57652" s="23"/>
      <c r="HH57652"/>
      <c r="IW57652" s="36"/>
      <c r="JI57652"/>
      <c r="JJ57652"/>
      <c r="KX57652" s="23"/>
      <c r="KY57652" s="23"/>
    </row>
    <row r="57653" spans="36:311" x14ac:dyDescent="0.2">
      <c r="AJ57653" s="23"/>
      <c r="HH57653"/>
      <c r="IW57653" s="36"/>
      <c r="JI57653"/>
      <c r="JJ57653"/>
      <c r="KX57653" s="23"/>
      <c r="KY57653" s="23"/>
    </row>
    <row r="57654" spans="36:311" x14ac:dyDescent="0.2">
      <c r="AJ57654" s="23"/>
      <c r="HH57654"/>
      <c r="IW57654" s="36"/>
      <c r="JI57654"/>
      <c r="JJ57654"/>
      <c r="KX57654" s="23"/>
      <c r="KY57654" s="23"/>
    </row>
    <row r="57655" spans="36:311" x14ac:dyDescent="0.2">
      <c r="AJ57655" s="23"/>
      <c r="HH57655"/>
      <c r="IW57655" s="36"/>
      <c r="JI57655"/>
      <c r="JJ57655"/>
      <c r="KX57655" s="23"/>
      <c r="KY57655" s="23"/>
    </row>
    <row r="57656" spans="36:311" x14ac:dyDescent="0.2">
      <c r="AJ57656" s="23"/>
      <c r="HH57656"/>
      <c r="IW57656" s="36"/>
      <c r="JI57656"/>
      <c r="JJ57656"/>
      <c r="KX57656" s="23"/>
      <c r="KY57656" s="23"/>
    </row>
    <row r="57657" spans="36:311" x14ac:dyDescent="0.2">
      <c r="AJ57657" s="23"/>
      <c r="HH57657"/>
      <c r="IW57657" s="36"/>
      <c r="JI57657"/>
      <c r="JJ57657"/>
      <c r="KX57657" s="23"/>
      <c r="KY57657" s="23"/>
    </row>
    <row r="57658" spans="36:311" x14ac:dyDescent="0.2">
      <c r="AJ57658" s="23"/>
      <c r="HH57658"/>
      <c r="IW57658" s="36"/>
      <c r="JI57658"/>
      <c r="JJ57658"/>
      <c r="KX57658" s="23"/>
      <c r="KY57658" s="23"/>
    </row>
    <row r="57659" spans="36:311" x14ac:dyDescent="0.2">
      <c r="AJ57659" s="23"/>
      <c r="HH57659"/>
      <c r="IW57659" s="36"/>
      <c r="JI57659"/>
      <c r="JJ57659"/>
      <c r="KX57659" s="23"/>
      <c r="KY57659" s="23"/>
    </row>
    <row r="57660" spans="36:311" x14ac:dyDescent="0.2">
      <c r="AJ57660" s="23"/>
      <c r="HH57660"/>
      <c r="IW57660" s="36"/>
      <c r="JI57660"/>
      <c r="JJ57660"/>
      <c r="KX57660" s="23"/>
      <c r="KY57660" s="23"/>
    </row>
    <row r="57661" spans="36:311" x14ac:dyDescent="0.2">
      <c r="AJ57661" s="23"/>
      <c r="HH57661"/>
      <c r="IW57661" s="36"/>
      <c r="JI57661"/>
      <c r="JJ57661"/>
      <c r="KX57661" s="23"/>
      <c r="KY57661" s="23"/>
    </row>
    <row r="57662" spans="36:311" x14ac:dyDescent="0.2">
      <c r="AJ57662" s="23"/>
      <c r="HH57662"/>
      <c r="IW57662" s="36"/>
      <c r="JI57662"/>
      <c r="JJ57662"/>
      <c r="KX57662" s="23"/>
      <c r="KY57662" s="23"/>
    </row>
    <row r="57663" spans="36:311" x14ac:dyDescent="0.2">
      <c r="AJ57663" s="23"/>
      <c r="HH57663"/>
      <c r="IW57663" s="36"/>
      <c r="JI57663"/>
      <c r="JJ57663"/>
      <c r="KX57663" s="23"/>
      <c r="KY57663" s="23"/>
    </row>
    <row r="57664" spans="36:311" x14ac:dyDescent="0.2">
      <c r="AJ57664" s="23"/>
      <c r="HH57664"/>
      <c r="IW57664" s="36"/>
      <c r="JI57664"/>
      <c r="JJ57664"/>
      <c r="KX57664" s="23"/>
      <c r="KY57664" s="23"/>
    </row>
    <row r="57665" spans="36:311" x14ac:dyDescent="0.2">
      <c r="AJ57665" s="23"/>
      <c r="HH57665"/>
      <c r="IW57665" s="36"/>
      <c r="JI57665"/>
      <c r="JJ57665"/>
      <c r="KX57665" s="23"/>
      <c r="KY57665" s="23"/>
    </row>
    <row r="57666" spans="36:311" x14ac:dyDescent="0.2">
      <c r="AJ57666" s="23"/>
      <c r="HH57666"/>
      <c r="IW57666" s="36"/>
      <c r="JI57666"/>
      <c r="JJ57666"/>
      <c r="KX57666" s="23"/>
      <c r="KY57666" s="23"/>
    </row>
    <row r="57667" spans="36:311" x14ac:dyDescent="0.2">
      <c r="AJ57667" s="23"/>
      <c r="HH57667"/>
      <c r="IW57667" s="36"/>
      <c r="JI57667"/>
      <c r="JJ57667"/>
      <c r="KX57667" s="23"/>
      <c r="KY57667" s="23"/>
    </row>
    <row r="57668" spans="36:311" x14ac:dyDescent="0.2">
      <c r="AJ57668" s="23"/>
      <c r="HH57668"/>
      <c r="IW57668" s="36"/>
      <c r="JI57668"/>
      <c r="JJ57668"/>
      <c r="KX57668" s="23"/>
      <c r="KY57668" s="23"/>
    </row>
    <row r="57669" spans="36:311" x14ac:dyDescent="0.2">
      <c r="AJ57669" s="23"/>
      <c r="HH57669"/>
      <c r="IW57669" s="36"/>
      <c r="JI57669"/>
      <c r="JJ57669"/>
      <c r="KX57669" s="23"/>
      <c r="KY57669" s="23"/>
    </row>
    <row r="57670" spans="36:311" x14ac:dyDescent="0.2">
      <c r="AJ57670" s="23"/>
      <c r="HH57670"/>
      <c r="IW57670" s="36"/>
      <c r="JI57670"/>
      <c r="JJ57670"/>
      <c r="KX57670" s="23"/>
      <c r="KY57670" s="23"/>
    </row>
    <row r="57671" spans="36:311" x14ac:dyDescent="0.2">
      <c r="AJ57671" s="23"/>
      <c r="HH57671"/>
      <c r="IW57671" s="36"/>
      <c r="JI57671"/>
      <c r="JJ57671"/>
      <c r="KX57671" s="23"/>
      <c r="KY57671" s="23"/>
    </row>
    <row r="57672" spans="36:311" x14ac:dyDescent="0.2">
      <c r="AJ57672" s="23"/>
      <c r="HH57672"/>
      <c r="IW57672" s="36"/>
      <c r="JI57672"/>
      <c r="JJ57672"/>
      <c r="KX57672" s="23"/>
      <c r="KY57672" s="23"/>
    </row>
    <row r="57673" spans="36:311" x14ac:dyDescent="0.2">
      <c r="AJ57673" s="23"/>
      <c r="HH57673"/>
      <c r="IW57673" s="36"/>
      <c r="JI57673"/>
      <c r="JJ57673"/>
      <c r="KX57673" s="23"/>
      <c r="KY57673" s="23"/>
    </row>
    <row r="57674" spans="36:311" x14ac:dyDescent="0.2">
      <c r="AJ57674" s="23"/>
      <c r="HH57674"/>
      <c r="IW57674" s="36"/>
      <c r="JI57674"/>
      <c r="JJ57674"/>
      <c r="KX57674" s="23"/>
      <c r="KY57674" s="23"/>
    </row>
    <row r="57675" spans="36:311" x14ac:dyDescent="0.2">
      <c r="AJ57675" s="23"/>
      <c r="HH57675"/>
      <c r="IW57675" s="36"/>
      <c r="JI57675"/>
      <c r="JJ57675"/>
      <c r="KX57675" s="23"/>
      <c r="KY57675" s="23"/>
    </row>
    <row r="57676" spans="36:311" x14ac:dyDescent="0.2">
      <c r="AJ57676" s="23"/>
      <c r="HH57676"/>
      <c r="IW57676" s="36"/>
      <c r="JI57676"/>
      <c r="JJ57676"/>
      <c r="KX57676" s="23"/>
      <c r="KY57676" s="23"/>
    </row>
    <row r="57677" spans="36:311" x14ac:dyDescent="0.2">
      <c r="AJ57677" s="23"/>
      <c r="HH57677"/>
      <c r="IW57677" s="36"/>
      <c r="JI57677"/>
      <c r="JJ57677"/>
      <c r="KX57677" s="23"/>
      <c r="KY57677" s="23"/>
    </row>
    <row r="57678" spans="36:311" x14ac:dyDescent="0.2">
      <c r="AJ57678" s="23"/>
      <c r="HH57678"/>
      <c r="IW57678" s="36"/>
      <c r="JI57678"/>
      <c r="JJ57678"/>
      <c r="KX57678" s="23"/>
      <c r="KY57678" s="23"/>
    </row>
    <row r="57679" spans="36:311" x14ac:dyDescent="0.2">
      <c r="AJ57679" s="23"/>
      <c r="HH57679"/>
      <c r="IW57679" s="36"/>
      <c r="JI57679"/>
      <c r="JJ57679"/>
      <c r="KX57679" s="23"/>
      <c r="KY57679" s="23"/>
    </row>
    <row r="57680" spans="36:311" x14ac:dyDescent="0.2">
      <c r="AJ57680" s="23"/>
      <c r="HH57680"/>
      <c r="IW57680" s="36"/>
      <c r="JI57680"/>
      <c r="JJ57680"/>
      <c r="KX57680" s="23"/>
      <c r="KY57680" s="23"/>
    </row>
    <row r="57681" spans="36:311" x14ac:dyDescent="0.2">
      <c r="AJ57681" s="23"/>
      <c r="HH57681"/>
      <c r="IW57681" s="36"/>
      <c r="JI57681"/>
      <c r="JJ57681"/>
      <c r="KX57681" s="23"/>
      <c r="KY57681" s="23"/>
    </row>
    <row r="57682" spans="36:311" x14ac:dyDescent="0.2">
      <c r="AJ57682" s="23"/>
      <c r="HH57682"/>
      <c r="IW57682" s="36"/>
      <c r="JI57682"/>
      <c r="JJ57682"/>
      <c r="KX57682" s="23"/>
      <c r="KY57682" s="23"/>
    </row>
    <row r="57683" spans="36:311" x14ac:dyDescent="0.2">
      <c r="AJ57683" s="23"/>
      <c r="HH57683"/>
      <c r="IW57683" s="36"/>
      <c r="JI57683"/>
      <c r="JJ57683"/>
      <c r="KX57683" s="23"/>
      <c r="KY57683" s="23"/>
    </row>
    <row r="57684" spans="36:311" x14ac:dyDescent="0.2">
      <c r="AJ57684" s="23"/>
      <c r="HH57684"/>
      <c r="IW57684" s="36"/>
      <c r="JI57684"/>
      <c r="JJ57684"/>
      <c r="KX57684" s="23"/>
      <c r="KY57684" s="23"/>
    </row>
    <row r="57685" spans="36:311" x14ac:dyDescent="0.2">
      <c r="AJ57685" s="23"/>
      <c r="HH57685"/>
      <c r="IW57685" s="36"/>
      <c r="JI57685"/>
      <c r="JJ57685"/>
      <c r="KX57685" s="23"/>
      <c r="KY57685" s="23"/>
    </row>
    <row r="57686" spans="36:311" x14ac:dyDescent="0.2">
      <c r="AJ57686" s="23"/>
      <c r="HH57686"/>
      <c r="IW57686" s="36"/>
      <c r="JI57686"/>
      <c r="JJ57686"/>
      <c r="KX57686" s="23"/>
      <c r="KY57686" s="23"/>
    </row>
    <row r="57687" spans="36:311" x14ac:dyDescent="0.2">
      <c r="AJ57687" s="23"/>
      <c r="HH57687"/>
      <c r="IW57687" s="36"/>
      <c r="JI57687"/>
      <c r="JJ57687"/>
      <c r="KX57687" s="23"/>
      <c r="KY57687" s="23"/>
    </row>
    <row r="57688" spans="36:311" x14ac:dyDescent="0.2">
      <c r="AJ57688" s="23"/>
      <c r="HH57688"/>
      <c r="IW57688" s="36"/>
      <c r="JI57688"/>
      <c r="JJ57688"/>
      <c r="KX57688" s="23"/>
      <c r="KY57688" s="23"/>
    </row>
    <row r="57689" spans="36:311" x14ac:dyDescent="0.2">
      <c r="AJ57689" s="23"/>
      <c r="HH57689"/>
      <c r="IW57689" s="36"/>
      <c r="JI57689"/>
      <c r="JJ57689"/>
      <c r="KX57689" s="23"/>
      <c r="KY57689" s="23"/>
    </row>
    <row r="57690" spans="36:311" x14ac:dyDescent="0.2">
      <c r="AJ57690" s="23"/>
      <c r="HH57690"/>
      <c r="IW57690" s="36"/>
      <c r="JI57690"/>
      <c r="JJ57690"/>
      <c r="KX57690" s="23"/>
      <c r="KY57690" s="23"/>
    </row>
    <row r="57691" spans="36:311" x14ac:dyDescent="0.2">
      <c r="AJ57691" s="23"/>
      <c r="HH57691"/>
      <c r="IW57691" s="36"/>
      <c r="JI57691"/>
      <c r="JJ57691"/>
      <c r="KX57691" s="23"/>
      <c r="KY57691" s="23"/>
    </row>
    <row r="57692" spans="36:311" x14ac:dyDescent="0.2">
      <c r="AJ57692" s="23"/>
      <c r="HH57692"/>
      <c r="IW57692" s="36"/>
      <c r="JI57692"/>
      <c r="JJ57692"/>
      <c r="KX57692" s="23"/>
      <c r="KY57692" s="23"/>
    </row>
    <row r="57693" spans="36:311" x14ac:dyDescent="0.2">
      <c r="AJ57693" s="23"/>
      <c r="HH57693"/>
      <c r="IW57693" s="36"/>
      <c r="JI57693"/>
      <c r="JJ57693"/>
      <c r="KX57693" s="23"/>
      <c r="KY57693" s="23"/>
    </row>
    <row r="57694" spans="36:311" x14ac:dyDescent="0.2">
      <c r="AJ57694" s="23"/>
      <c r="HH57694"/>
      <c r="IW57694" s="36"/>
      <c r="JI57694"/>
      <c r="JJ57694"/>
      <c r="KX57694" s="23"/>
      <c r="KY57694" s="23"/>
    </row>
    <row r="57695" spans="36:311" x14ac:dyDescent="0.2">
      <c r="AJ57695" s="23"/>
      <c r="HH57695"/>
      <c r="IW57695" s="36"/>
      <c r="JI57695"/>
      <c r="JJ57695"/>
      <c r="KX57695" s="23"/>
      <c r="KY57695" s="23"/>
    </row>
    <row r="57696" spans="36:311" x14ac:dyDescent="0.2">
      <c r="AJ57696" s="23"/>
      <c r="HH57696"/>
      <c r="IW57696" s="36"/>
      <c r="JI57696"/>
      <c r="JJ57696"/>
      <c r="KX57696" s="23"/>
      <c r="KY57696" s="23"/>
    </row>
    <row r="57697" spans="36:311" x14ac:dyDescent="0.2">
      <c r="AJ57697" s="23"/>
      <c r="HH57697"/>
      <c r="IW57697" s="36"/>
      <c r="JI57697"/>
      <c r="JJ57697"/>
      <c r="KX57697" s="23"/>
      <c r="KY57697" s="23"/>
    </row>
    <row r="57698" spans="36:311" x14ac:dyDescent="0.2">
      <c r="AJ57698" s="23"/>
      <c r="HH57698"/>
      <c r="IW57698" s="36"/>
      <c r="JI57698"/>
      <c r="JJ57698"/>
      <c r="KX57698" s="23"/>
      <c r="KY57698" s="23"/>
    </row>
    <row r="57699" spans="36:311" x14ac:dyDescent="0.2">
      <c r="AJ57699" s="23"/>
      <c r="HH57699"/>
      <c r="IW57699" s="36"/>
      <c r="JI57699"/>
      <c r="JJ57699"/>
      <c r="KX57699" s="23"/>
      <c r="KY57699" s="23"/>
    </row>
    <row r="57700" spans="36:311" x14ac:dyDescent="0.2">
      <c r="AJ57700" s="23"/>
      <c r="HH57700"/>
      <c r="IW57700" s="36"/>
      <c r="JI57700"/>
      <c r="JJ57700"/>
      <c r="KX57700" s="23"/>
      <c r="KY57700" s="23"/>
    </row>
    <row r="57701" spans="36:311" x14ac:dyDescent="0.2">
      <c r="AJ57701" s="23"/>
      <c r="HH57701"/>
      <c r="IW57701" s="36"/>
      <c r="JI57701"/>
      <c r="JJ57701"/>
      <c r="KX57701" s="23"/>
      <c r="KY57701" s="23"/>
    </row>
    <row r="57702" spans="36:311" x14ac:dyDescent="0.2">
      <c r="AJ57702" s="23"/>
      <c r="HH57702"/>
      <c r="IW57702" s="36"/>
      <c r="JI57702"/>
      <c r="JJ57702"/>
      <c r="KX57702" s="23"/>
      <c r="KY57702" s="23"/>
    </row>
    <row r="57703" spans="36:311" x14ac:dyDescent="0.2">
      <c r="AJ57703" s="23"/>
      <c r="HH57703"/>
      <c r="IW57703" s="36"/>
      <c r="JI57703"/>
      <c r="JJ57703"/>
      <c r="KX57703" s="23"/>
      <c r="KY57703" s="23"/>
    </row>
    <row r="57704" spans="36:311" x14ac:dyDescent="0.2">
      <c r="AJ57704" s="23"/>
      <c r="HH57704"/>
      <c r="IW57704" s="36"/>
      <c r="JI57704"/>
      <c r="JJ57704"/>
      <c r="KX57704" s="23"/>
      <c r="KY57704" s="23"/>
    </row>
    <row r="57705" spans="36:311" x14ac:dyDescent="0.2">
      <c r="AJ57705" s="23"/>
      <c r="HH57705"/>
      <c r="IW57705" s="36"/>
      <c r="JI57705"/>
      <c r="JJ57705"/>
      <c r="KX57705" s="23"/>
      <c r="KY57705" s="23"/>
    </row>
    <row r="57706" spans="36:311" x14ac:dyDescent="0.2">
      <c r="AJ57706" s="23"/>
      <c r="HH57706"/>
      <c r="IW57706" s="36"/>
      <c r="JI57706"/>
      <c r="JJ57706"/>
      <c r="KX57706" s="23"/>
      <c r="KY57706" s="23"/>
    </row>
    <row r="57707" spans="36:311" x14ac:dyDescent="0.2">
      <c r="AJ57707" s="23"/>
      <c r="HH57707"/>
      <c r="IW57707" s="36"/>
      <c r="JI57707"/>
      <c r="JJ57707"/>
      <c r="KX57707" s="23"/>
      <c r="KY57707" s="23"/>
    </row>
    <row r="57708" spans="36:311" x14ac:dyDescent="0.2">
      <c r="AJ57708" s="23"/>
      <c r="HH57708"/>
      <c r="IW57708" s="36"/>
      <c r="JI57708"/>
      <c r="JJ57708"/>
      <c r="KX57708" s="23"/>
      <c r="KY57708" s="23"/>
    </row>
    <row r="57709" spans="36:311" x14ac:dyDescent="0.2">
      <c r="AJ57709" s="23"/>
      <c r="HH57709"/>
      <c r="IW57709" s="36"/>
      <c r="JI57709"/>
      <c r="JJ57709"/>
      <c r="KX57709" s="23"/>
      <c r="KY57709" s="23"/>
    </row>
    <row r="57710" spans="36:311" x14ac:dyDescent="0.2">
      <c r="AJ57710" s="23"/>
      <c r="HH57710"/>
      <c r="IW57710" s="36"/>
      <c r="JI57710"/>
      <c r="JJ57710"/>
      <c r="KX57710" s="23"/>
      <c r="KY57710" s="23"/>
    </row>
    <row r="57711" spans="36:311" x14ac:dyDescent="0.2">
      <c r="AJ57711" s="23"/>
      <c r="HH57711"/>
      <c r="IW57711" s="36"/>
      <c r="JI57711"/>
      <c r="JJ57711"/>
      <c r="KX57711" s="23"/>
      <c r="KY57711" s="23"/>
    </row>
    <row r="57712" spans="36:311" x14ac:dyDescent="0.2">
      <c r="AJ57712" s="23"/>
      <c r="HH57712"/>
      <c r="IW57712" s="36"/>
      <c r="JI57712"/>
      <c r="JJ57712"/>
      <c r="KX57712" s="23"/>
      <c r="KY57712" s="23"/>
    </row>
    <row r="57713" spans="36:311" x14ac:dyDescent="0.2">
      <c r="AJ57713" s="23"/>
      <c r="HH57713"/>
      <c r="IW57713" s="36"/>
      <c r="JI57713"/>
      <c r="JJ57713"/>
      <c r="KX57713" s="23"/>
      <c r="KY57713" s="23"/>
    </row>
    <row r="57714" spans="36:311" x14ac:dyDescent="0.2">
      <c r="AJ57714" s="23"/>
      <c r="HH57714"/>
      <c r="IW57714" s="36"/>
      <c r="JI57714"/>
      <c r="JJ57714"/>
      <c r="KX57714" s="23"/>
      <c r="KY57714" s="23"/>
    </row>
    <row r="57715" spans="36:311" x14ac:dyDescent="0.2">
      <c r="AJ57715" s="23"/>
      <c r="HH57715"/>
      <c r="IW57715" s="36"/>
      <c r="JI57715"/>
      <c r="JJ57715"/>
      <c r="KX57715" s="23"/>
      <c r="KY57715" s="23"/>
    </row>
    <row r="57716" spans="36:311" x14ac:dyDescent="0.2">
      <c r="AJ57716" s="23"/>
      <c r="HH57716"/>
      <c r="IW57716" s="36"/>
      <c r="JI57716"/>
      <c r="JJ57716"/>
      <c r="KX57716" s="23"/>
      <c r="KY57716" s="23"/>
    </row>
    <row r="57717" spans="36:311" x14ac:dyDescent="0.2">
      <c r="AJ57717" s="23"/>
      <c r="HH57717"/>
      <c r="IW57717" s="36"/>
      <c r="JI57717"/>
      <c r="JJ57717"/>
      <c r="KX57717" s="23"/>
      <c r="KY57717" s="23"/>
    </row>
    <row r="57718" spans="36:311" x14ac:dyDescent="0.2">
      <c r="AJ57718" s="23"/>
      <c r="HH57718"/>
      <c r="IW57718" s="36"/>
      <c r="JI57718"/>
      <c r="JJ57718"/>
      <c r="KX57718" s="23"/>
      <c r="KY57718" s="23"/>
    </row>
    <row r="57719" spans="36:311" x14ac:dyDescent="0.2">
      <c r="AJ57719" s="23"/>
      <c r="HH57719"/>
      <c r="IW57719" s="36"/>
      <c r="JI57719"/>
      <c r="JJ57719"/>
      <c r="KX57719" s="23"/>
      <c r="KY57719" s="23"/>
    </row>
    <row r="57720" spans="36:311" x14ac:dyDescent="0.2">
      <c r="AJ57720" s="23"/>
      <c r="HH57720"/>
      <c r="IW57720" s="36"/>
      <c r="JI57720"/>
      <c r="JJ57720"/>
      <c r="KX57720" s="23"/>
      <c r="KY57720" s="23"/>
    </row>
    <row r="57721" spans="36:311" x14ac:dyDescent="0.2">
      <c r="AJ57721" s="23"/>
      <c r="HH57721"/>
      <c r="IW57721" s="36"/>
      <c r="JI57721"/>
      <c r="JJ57721"/>
      <c r="KX57721" s="23"/>
      <c r="KY57721" s="23"/>
    </row>
    <row r="57722" spans="36:311" x14ac:dyDescent="0.2">
      <c r="AJ57722" s="23"/>
      <c r="HH57722"/>
      <c r="IW57722" s="36"/>
      <c r="JI57722"/>
      <c r="JJ57722"/>
      <c r="KX57722" s="23"/>
      <c r="KY57722" s="23"/>
    </row>
    <row r="57723" spans="36:311" x14ac:dyDescent="0.2">
      <c r="AJ57723" s="23"/>
      <c r="HH57723"/>
      <c r="IW57723" s="36"/>
      <c r="JI57723"/>
      <c r="JJ57723"/>
      <c r="KX57723" s="23"/>
      <c r="KY57723" s="23"/>
    </row>
    <row r="57724" spans="36:311" x14ac:dyDescent="0.2">
      <c r="AJ57724" s="23"/>
      <c r="HH57724"/>
      <c r="IW57724" s="36"/>
      <c r="JI57724"/>
      <c r="JJ57724"/>
      <c r="KX57724" s="23"/>
      <c r="KY57724" s="23"/>
    </row>
    <row r="57725" spans="36:311" x14ac:dyDescent="0.2">
      <c r="AJ57725" s="23"/>
      <c r="HH57725"/>
      <c r="IW57725" s="36"/>
      <c r="JI57725"/>
      <c r="JJ57725"/>
      <c r="KX57725" s="23"/>
      <c r="KY57725" s="23"/>
    </row>
    <row r="57726" spans="36:311" x14ac:dyDescent="0.2">
      <c r="AJ57726" s="23"/>
      <c r="HH57726"/>
      <c r="IW57726" s="36"/>
      <c r="JI57726"/>
      <c r="JJ57726"/>
      <c r="KX57726" s="23"/>
      <c r="KY57726" s="23"/>
    </row>
    <row r="57727" spans="36:311" x14ac:dyDescent="0.2">
      <c r="AJ57727" s="23"/>
      <c r="HH57727"/>
      <c r="IW57727" s="36"/>
      <c r="JI57727"/>
      <c r="JJ57727"/>
      <c r="KX57727" s="23"/>
      <c r="KY57727" s="23"/>
    </row>
    <row r="57728" spans="36:311" x14ac:dyDescent="0.2">
      <c r="AJ57728" s="23"/>
      <c r="HH57728"/>
      <c r="IW57728" s="36"/>
      <c r="JI57728"/>
      <c r="JJ57728"/>
      <c r="KX57728" s="23"/>
      <c r="KY57728" s="23"/>
    </row>
    <row r="57729" spans="36:311" x14ac:dyDescent="0.2">
      <c r="AJ57729" s="23"/>
      <c r="HH57729"/>
      <c r="IW57729" s="36"/>
      <c r="JI57729"/>
      <c r="JJ57729"/>
      <c r="KX57729" s="23"/>
      <c r="KY57729" s="23"/>
    </row>
    <row r="57730" spans="36:311" x14ac:dyDescent="0.2">
      <c r="AJ57730" s="23"/>
      <c r="HH57730"/>
      <c r="IW57730" s="36"/>
      <c r="JI57730"/>
      <c r="JJ57730"/>
      <c r="KX57730" s="23"/>
      <c r="KY57730" s="23"/>
    </row>
    <row r="57731" spans="36:311" x14ac:dyDescent="0.2">
      <c r="AJ57731" s="23"/>
      <c r="HH57731"/>
      <c r="IW57731" s="36"/>
      <c r="JI57731"/>
      <c r="JJ57731"/>
      <c r="KX57731" s="23"/>
      <c r="KY57731" s="23"/>
    </row>
    <row r="57732" spans="36:311" x14ac:dyDescent="0.2">
      <c r="AJ57732" s="23"/>
      <c r="HH57732"/>
      <c r="IW57732" s="36"/>
      <c r="JI57732"/>
      <c r="JJ57732"/>
      <c r="KX57732" s="23"/>
      <c r="KY57732" s="23"/>
    </row>
    <row r="57733" spans="36:311" x14ac:dyDescent="0.2">
      <c r="AJ57733" s="23"/>
      <c r="HH57733"/>
      <c r="IW57733" s="36"/>
      <c r="JI57733"/>
      <c r="JJ57733"/>
      <c r="KX57733" s="23"/>
      <c r="KY57733" s="23"/>
    </row>
    <row r="57734" spans="36:311" x14ac:dyDescent="0.2">
      <c r="AJ57734" s="23"/>
      <c r="HH57734"/>
      <c r="IW57734" s="36"/>
      <c r="JI57734"/>
      <c r="JJ57734"/>
      <c r="KX57734" s="23"/>
      <c r="KY57734" s="23"/>
    </row>
    <row r="57735" spans="36:311" x14ac:dyDescent="0.2">
      <c r="AJ57735" s="23"/>
      <c r="HH57735"/>
      <c r="IW57735" s="36"/>
      <c r="JI57735"/>
      <c r="JJ57735"/>
      <c r="KX57735" s="23"/>
      <c r="KY57735" s="23"/>
    </row>
    <row r="57736" spans="36:311" x14ac:dyDescent="0.2">
      <c r="AJ57736" s="23"/>
      <c r="HH57736"/>
      <c r="IW57736" s="36"/>
      <c r="JI57736"/>
      <c r="JJ57736"/>
      <c r="KX57736" s="23"/>
      <c r="KY57736" s="23"/>
    </row>
    <row r="57737" spans="36:311" x14ac:dyDescent="0.2">
      <c r="AJ57737" s="23"/>
      <c r="HH57737"/>
      <c r="IW57737" s="36"/>
      <c r="JI57737"/>
      <c r="JJ57737"/>
      <c r="KX57737" s="23"/>
      <c r="KY57737" s="23"/>
    </row>
    <row r="57738" spans="36:311" x14ac:dyDescent="0.2">
      <c r="AJ57738" s="23"/>
      <c r="HH57738"/>
      <c r="IW57738" s="36"/>
      <c r="JI57738"/>
      <c r="JJ57738"/>
      <c r="KX57738" s="23"/>
      <c r="KY57738" s="23"/>
    </row>
    <row r="57739" spans="36:311" x14ac:dyDescent="0.2">
      <c r="AJ57739" s="23"/>
      <c r="HH57739"/>
      <c r="IW57739" s="36"/>
      <c r="JI57739"/>
      <c r="JJ57739"/>
      <c r="KX57739" s="23"/>
      <c r="KY57739" s="23"/>
    </row>
    <row r="57740" spans="36:311" x14ac:dyDescent="0.2">
      <c r="AJ57740" s="23"/>
      <c r="HH57740"/>
      <c r="IW57740" s="36"/>
      <c r="JI57740"/>
      <c r="JJ57740"/>
      <c r="KX57740" s="23"/>
      <c r="KY57740" s="23"/>
    </row>
    <row r="57741" spans="36:311" x14ac:dyDescent="0.2">
      <c r="AJ57741" s="23"/>
      <c r="HH57741"/>
      <c r="IW57741" s="36"/>
      <c r="JI57741"/>
      <c r="JJ57741"/>
      <c r="KX57741" s="23"/>
      <c r="KY57741" s="23"/>
    </row>
    <row r="57742" spans="36:311" x14ac:dyDescent="0.2">
      <c r="AJ57742" s="23"/>
      <c r="HH57742"/>
      <c r="IW57742" s="36"/>
      <c r="JI57742"/>
      <c r="JJ57742"/>
      <c r="KX57742" s="23"/>
      <c r="KY57742" s="23"/>
    </row>
    <row r="57743" spans="36:311" x14ac:dyDescent="0.2">
      <c r="AJ57743" s="23"/>
      <c r="HH57743"/>
      <c r="IW57743" s="36"/>
      <c r="JI57743"/>
      <c r="JJ57743"/>
      <c r="KX57743" s="23"/>
      <c r="KY57743" s="23"/>
    </row>
    <row r="57744" spans="36:311" x14ac:dyDescent="0.2">
      <c r="AJ57744" s="23"/>
      <c r="HH57744"/>
      <c r="IW57744" s="36"/>
      <c r="JI57744"/>
      <c r="JJ57744"/>
      <c r="KX57744" s="23"/>
      <c r="KY57744" s="23"/>
    </row>
    <row r="57745" spans="36:311" x14ac:dyDescent="0.2">
      <c r="AJ57745" s="23"/>
      <c r="HH57745"/>
      <c r="IW57745" s="36"/>
      <c r="JI57745"/>
      <c r="JJ57745"/>
      <c r="KX57745" s="23"/>
      <c r="KY57745" s="23"/>
    </row>
    <row r="57746" spans="36:311" x14ac:dyDescent="0.2">
      <c r="AJ57746" s="23"/>
      <c r="HH57746"/>
      <c r="IW57746" s="36"/>
      <c r="JI57746"/>
      <c r="JJ57746"/>
      <c r="KX57746" s="23"/>
      <c r="KY57746" s="23"/>
    </row>
    <row r="57747" spans="36:311" x14ac:dyDescent="0.2">
      <c r="AJ57747" s="23"/>
      <c r="HH57747"/>
      <c r="IW57747" s="36"/>
      <c r="JI57747"/>
      <c r="JJ57747"/>
      <c r="KX57747" s="23"/>
      <c r="KY57747" s="23"/>
    </row>
    <row r="57748" spans="36:311" x14ac:dyDescent="0.2">
      <c r="AJ57748" s="23"/>
      <c r="HH57748"/>
      <c r="IW57748" s="36"/>
      <c r="JI57748"/>
      <c r="JJ57748"/>
      <c r="KX57748" s="23"/>
      <c r="KY57748" s="23"/>
    </row>
    <row r="57749" spans="36:311" x14ac:dyDescent="0.2">
      <c r="AJ57749" s="23"/>
      <c r="HH57749"/>
      <c r="IW57749" s="36"/>
      <c r="JI57749"/>
      <c r="JJ57749"/>
      <c r="KX57749" s="23"/>
      <c r="KY57749" s="23"/>
    </row>
    <row r="57750" spans="36:311" x14ac:dyDescent="0.2">
      <c r="AJ57750" s="23"/>
      <c r="HH57750"/>
      <c r="IW57750" s="36"/>
      <c r="JI57750"/>
      <c r="JJ57750"/>
      <c r="KX57750" s="23"/>
      <c r="KY57750" s="23"/>
    </row>
    <row r="57751" spans="36:311" x14ac:dyDescent="0.2">
      <c r="AJ57751" s="23"/>
      <c r="HH57751"/>
      <c r="IW57751" s="36"/>
      <c r="JI57751"/>
      <c r="JJ57751"/>
      <c r="KX57751" s="23"/>
      <c r="KY57751" s="23"/>
    </row>
    <row r="57752" spans="36:311" x14ac:dyDescent="0.2">
      <c r="AJ57752" s="23"/>
      <c r="HH57752"/>
      <c r="IW57752" s="36"/>
      <c r="JI57752"/>
      <c r="JJ57752"/>
      <c r="KX57752" s="23"/>
      <c r="KY57752" s="23"/>
    </row>
    <row r="57753" spans="36:311" x14ac:dyDescent="0.2">
      <c r="AJ57753" s="23"/>
      <c r="HH57753"/>
      <c r="IW57753" s="36"/>
      <c r="JI57753"/>
      <c r="JJ57753"/>
      <c r="KX57753" s="23"/>
      <c r="KY57753" s="23"/>
    </row>
    <row r="57754" spans="36:311" x14ac:dyDescent="0.2">
      <c r="AJ57754" s="23"/>
      <c r="HH57754"/>
      <c r="IW57754" s="36"/>
      <c r="JI57754"/>
      <c r="JJ57754"/>
      <c r="KX57754" s="23"/>
      <c r="KY57754" s="23"/>
    </row>
    <row r="57755" spans="36:311" x14ac:dyDescent="0.2">
      <c r="AJ57755" s="23"/>
      <c r="HH57755"/>
      <c r="IW57755" s="36"/>
      <c r="JI57755"/>
      <c r="JJ57755"/>
      <c r="KX57755" s="23"/>
      <c r="KY57755" s="23"/>
    </row>
    <row r="57756" spans="36:311" x14ac:dyDescent="0.2">
      <c r="AJ57756" s="23"/>
      <c r="HH57756"/>
      <c r="IW57756" s="36"/>
      <c r="JI57756"/>
      <c r="JJ57756"/>
      <c r="KX57756" s="23"/>
      <c r="KY57756" s="23"/>
    </row>
    <row r="57757" spans="36:311" x14ac:dyDescent="0.2">
      <c r="AJ57757" s="23"/>
      <c r="HH57757"/>
      <c r="IW57757" s="36"/>
      <c r="JI57757"/>
      <c r="JJ57757"/>
      <c r="KX57757" s="23"/>
      <c r="KY57757" s="23"/>
    </row>
    <row r="57758" spans="36:311" x14ac:dyDescent="0.2">
      <c r="AJ57758" s="23"/>
      <c r="HH57758"/>
      <c r="IW57758" s="36"/>
      <c r="JI57758"/>
      <c r="JJ57758"/>
      <c r="KX57758" s="23"/>
      <c r="KY57758" s="23"/>
    </row>
    <row r="57759" spans="36:311" x14ac:dyDescent="0.2">
      <c r="AJ57759" s="23"/>
      <c r="HH57759"/>
      <c r="IW57759" s="36"/>
      <c r="JI57759"/>
      <c r="JJ57759"/>
      <c r="KX57759" s="23"/>
      <c r="KY57759" s="23"/>
    </row>
    <row r="57760" spans="36:311" x14ac:dyDescent="0.2">
      <c r="AJ57760" s="23"/>
      <c r="HH57760"/>
      <c r="IW57760" s="36"/>
      <c r="JI57760"/>
      <c r="JJ57760"/>
      <c r="KX57760" s="23"/>
      <c r="KY57760" s="23"/>
    </row>
    <row r="57761" spans="36:311" x14ac:dyDescent="0.2">
      <c r="AJ57761" s="23"/>
      <c r="HH57761"/>
      <c r="IW57761" s="36"/>
      <c r="JI57761"/>
      <c r="JJ57761"/>
      <c r="KX57761" s="23"/>
      <c r="KY57761" s="23"/>
    </row>
    <row r="57762" spans="36:311" x14ac:dyDescent="0.2">
      <c r="AJ57762" s="23"/>
      <c r="HH57762"/>
      <c r="IW57762" s="36"/>
      <c r="JI57762"/>
      <c r="JJ57762"/>
      <c r="KX57762" s="23"/>
      <c r="KY57762" s="23"/>
    </row>
    <row r="57763" spans="36:311" x14ac:dyDescent="0.2">
      <c r="AJ57763" s="23"/>
      <c r="HH57763"/>
      <c r="IW57763" s="36"/>
      <c r="JI57763"/>
      <c r="JJ57763"/>
      <c r="KX57763" s="23"/>
      <c r="KY57763" s="23"/>
    </row>
    <row r="57764" spans="36:311" x14ac:dyDescent="0.2">
      <c r="AJ57764" s="23"/>
      <c r="HH57764"/>
      <c r="IW57764" s="36"/>
      <c r="JI57764"/>
      <c r="JJ57764"/>
      <c r="KX57764" s="23"/>
      <c r="KY57764" s="23"/>
    </row>
    <row r="57765" spans="36:311" x14ac:dyDescent="0.2">
      <c r="AJ57765" s="23"/>
      <c r="HH57765"/>
      <c r="IW57765" s="36"/>
      <c r="JI57765"/>
      <c r="JJ57765"/>
      <c r="KX57765" s="23"/>
      <c r="KY57765" s="23"/>
    </row>
    <row r="57766" spans="36:311" x14ac:dyDescent="0.2">
      <c r="AJ57766" s="23"/>
      <c r="HH57766"/>
      <c r="IW57766" s="36"/>
      <c r="JI57766"/>
      <c r="JJ57766"/>
      <c r="KX57766" s="23"/>
      <c r="KY57766" s="23"/>
    </row>
    <row r="57767" spans="36:311" x14ac:dyDescent="0.2">
      <c r="AJ57767" s="23"/>
      <c r="HH57767"/>
      <c r="IW57767" s="36"/>
      <c r="JI57767"/>
      <c r="JJ57767"/>
      <c r="KX57767" s="23"/>
      <c r="KY57767" s="23"/>
    </row>
    <row r="57768" spans="36:311" x14ac:dyDescent="0.2">
      <c r="AJ57768" s="23"/>
      <c r="HH57768"/>
      <c r="IW57768" s="36"/>
      <c r="JI57768"/>
      <c r="JJ57768"/>
      <c r="KX57768" s="23"/>
      <c r="KY57768" s="23"/>
    </row>
    <row r="57769" spans="36:311" x14ac:dyDescent="0.2">
      <c r="AJ57769" s="23"/>
      <c r="HH57769"/>
      <c r="IW57769" s="36"/>
      <c r="JI57769"/>
      <c r="JJ57769"/>
      <c r="KX57769" s="23"/>
      <c r="KY57769" s="23"/>
    </row>
    <row r="57770" spans="36:311" x14ac:dyDescent="0.2">
      <c r="AJ57770" s="23"/>
      <c r="HH57770"/>
      <c r="IW57770" s="36"/>
      <c r="JI57770"/>
      <c r="JJ57770"/>
      <c r="KX57770" s="23"/>
      <c r="KY57770" s="23"/>
    </row>
    <row r="57771" spans="36:311" x14ac:dyDescent="0.2">
      <c r="AJ57771" s="23"/>
      <c r="HH57771"/>
      <c r="IW57771" s="36"/>
      <c r="JI57771"/>
      <c r="JJ57771"/>
      <c r="KX57771" s="23"/>
      <c r="KY57771" s="23"/>
    </row>
    <row r="57772" spans="36:311" x14ac:dyDescent="0.2">
      <c r="AJ57772" s="23"/>
      <c r="HH57772"/>
      <c r="IW57772" s="36"/>
      <c r="JI57772"/>
      <c r="JJ57772"/>
      <c r="KX57772" s="23"/>
      <c r="KY57772" s="23"/>
    </row>
    <row r="57773" spans="36:311" x14ac:dyDescent="0.2">
      <c r="AJ57773" s="23"/>
      <c r="HH57773"/>
      <c r="IW57773" s="36"/>
      <c r="JI57773"/>
      <c r="JJ57773"/>
      <c r="KX57773" s="23"/>
      <c r="KY57773" s="23"/>
    </row>
    <row r="57774" spans="36:311" x14ac:dyDescent="0.2">
      <c r="AJ57774" s="23"/>
      <c r="HH57774"/>
      <c r="IW57774" s="36"/>
      <c r="JI57774"/>
      <c r="JJ57774"/>
      <c r="KX57774" s="23"/>
      <c r="KY57774" s="23"/>
    </row>
    <row r="57775" spans="36:311" x14ac:dyDescent="0.2">
      <c r="AJ57775" s="23"/>
      <c r="HH57775"/>
      <c r="IW57775" s="36"/>
      <c r="JI57775"/>
      <c r="JJ57775"/>
      <c r="KX57775" s="23"/>
      <c r="KY57775" s="23"/>
    </row>
    <row r="57776" spans="36:311" x14ac:dyDescent="0.2">
      <c r="AJ57776" s="23"/>
      <c r="HH57776"/>
      <c r="IW57776" s="36"/>
      <c r="JI57776"/>
      <c r="JJ57776"/>
      <c r="KX57776" s="23"/>
      <c r="KY57776" s="23"/>
    </row>
    <row r="57777" spans="36:311" x14ac:dyDescent="0.2">
      <c r="AJ57777" s="23"/>
      <c r="HH57777"/>
      <c r="IW57777" s="36"/>
      <c r="JI57777"/>
      <c r="JJ57777"/>
      <c r="KX57777" s="23"/>
      <c r="KY57777" s="23"/>
    </row>
    <row r="57778" spans="36:311" x14ac:dyDescent="0.2">
      <c r="AJ57778" s="23"/>
      <c r="HH57778"/>
      <c r="IW57778" s="36"/>
      <c r="JI57778"/>
      <c r="JJ57778"/>
      <c r="KX57778" s="23"/>
      <c r="KY57778" s="23"/>
    </row>
    <row r="57779" spans="36:311" x14ac:dyDescent="0.2">
      <c r="AJ57779" s="23"/>
      <c r="HH57779"/>
      <c r="IW57779" s="36"/>
      <c r="JI57779"/>
      <c r="JJ57779"/>
      <c r="KX57779" s="23"/>
      <c r="KY57779" s="23"/>
    </row>
    <row r="57780" spans="36:311" x14ac:dyDescent="0.2">
      <c r="AJ57780" s="23"/>
      <c r="HH57780"/>
      <c r="IW57780" s="36"/>
      <c r="JI57780"/>
      <c r="JJ57780"/>
      <c r="KX57780" s="23"/>
      <c r="KY57780" s="23"/>
    </row>
    <row r="57781" spans="36:311" x14ac:dyDescent="0.2">
      <c r="AJ57781" s="23"/>
      <c r="HH57781"/>
      <c r="IW57781" s="36"/>
      <c r="JI57781"/>
      <c r="JJ57781"/>
      <c r="KX57781" s="23"/>
      <c r="KY57781" s="23"/>
    </row>
    <row r="57782" spans="36:311" x14ac:dyDescent="0.2">
      <c r="AJ57782" s="23"/>
      <c r="HH57782"/>
      <c r="IW57782" s="36"/>
      <c r="JI57782"/>
      <c r="JJ57782"/>
      <c r="KX57782" s="23"/>
      <c r="KY57782" s="23"/>
    </row>
    <row r="57783" spans="36:311" x14ac:dyDescent="0.2">
      <c r="AJ57783" s="23"/>
      <c r="HH57783"/>
      <c r="IW57783" s="36"/>
      <c r="JI57783"/>
      <c r="JJ57783"/>
      <c r="KX57783" s="23"/>
      <c r="KY57783" s="23"/>
    </row>
    <row r="57784" spans="36:311" x14ac:dyDescent="0.2">
      <c r="AJ57784" s="23"/>
      <c r="HH57784"/>
      <c r="IW57784" s="36"/>
      <c r="JI57784"/>
      <c r="JJ57784"/>
      <c r="KX57784" s="23"/>
      <c r="KY57784" s="23"/>
    </row>
    <row r="57785" spans="36:311" x14ac:dyDescent="0.2">
      <c r="AJ57785" s="23"/>
      <c r="HH57785"/>
      <c r="IW57785" s="36"/>
      <c r="JI57785"/>
      <c r="JJ57785"/>
      <c r="KX57785" s="23"/>
      <c r="KY57785" s="23"/>
    </row>
    <row r="57786" spans="36:311" x14ac:dyDescent="0.2">
      <c r="AJ57786" s="23"/>
      <c r="HH57786"/>
      <c r="IW57786" s="36"/>
      <c r="JI57786"/>
      <c r="JJ57786"/>
      <c r="KX57786" s="23"/>
      <c r="KY57786" s="23"/>
    </row>
    <row r="57787" spans="36:311" x14ac:dyDescent="0.2">
      <c r="AJ57787" s="23"/>
      <c r="HH57787"/>
      <c r="IW57787" s="36"/>
      <c r="JI57787"/>
      <c r="JJ57787"/>
      <c r="KX57787" s="23"/>
      <c r="KY57787" s="23"/>
    </row>
    <row r="57788" spans="36:311" x14ac:dyDescent="0.2">
      <c r="AJ57788" s="23"/>
      <c r="HH57788"/>
      <c r="IW57788" s="36"/>
      <c r="JI57788"/>
      <c r="JJ57788"/>
      <c r="KX57788" s="23"/>
      <c r="KY57788" s="23"/>
    </row>
    <row r="57789" spans="36:311" x14ac:dyDescent="0.2">
      <c r="AJ57789" s="23"/>
      <c r="HH57789"/>
      <c r="IW57789" s="36"/>
      <c r="JI57789"/>
      <c r="JJ57789"/>
      <c r="KX57789" s="23"/>
      <c r="KY57789" s="23"/>
    </row>
    <row r="57790" spans="36:311" x14ac:dyDescent="0.2">
      <c r="AJ57790" s="23"/>
      <c r="HH57790"/>
      <c r="IW57790" s="36"/>
      <c r="JI57790"/>
      <c r="JJ57790"/>
      <c r="KX57790" s="23"/>
      <c r="KY57790" s="23"/>
    </row>
    <row r="57791" spans="36:311" x14ac:dyDescent="0.2">
      <c r="AJ57791" s="23"/>
      <c r="HH57791"/>
      <c r="IW57791" s="36"/>
      <c r="JI57791"/>
      <c r="JJ57791"/>
      <c r="KX57791" s="23"/>
      <c r="KY57791" s="23"/>
    </row>
    <row r="57792" spans="36:311" x14ac:dyDescent="0.2">
      <c r="AJ57792" s="23"/>
      <c r="HH57792"/>
      <c r="IW57792" s="36"/>
      <c r="JI57792"/>
      <c r="JJ57792"/>
      <c r="KX57792" s="23"/>
      <c r="KY57792" s="23"/>
    </row>
    <row r="57793" spans="36:311" x14ac:dyDescent="0.2">
      <c r="AJ57793" s="23"/>
      <c r="HH57793"/>
      <c r="IW57793" s="36"/>
      <c r="JI57793"/>
      <c r="JJ57793"/>
      <c r="KX57793" s="23"/>
      <c r="KY57793" s="23"/>
    </row>
    <row r="57794" spans="36:311" x14ac:dyDescent="0.2">
      <c r="AJ57794" s="23"/>
      <c r="HH57794"/>
      <c r="IW57794" s="36"/>
      <c r="JI57794"/>
      <c r="JJ57794"/>
      <c r="KX57794" s="23"/>
      <c r="KY57794" s="23"/>
    </row>
    <row r="57795" spans="36:311" x14ac:dyDescent="0.2">
      <c r="AJ57795" s="23"/>
      <c r="HH57795"/>
      <c r="IW57795" s="36"/>
      <c r="JI57795"/>
      <c r="JJ57795"/>
      <c r="KX57795" s="23"/>
      <c r="KY57795" s="23"/>
    </row>
    <row r="57796" spans="36:311" x14ac:dyDescent="0.2">
      <c r="AJ57796" s="23"/>
      <c r="HH57796"/>
      <c r="IW57796" s="36"/>
      <c r="JI57796"/>
      <c r="JJ57796"/>
      <c r="KX57796" s="23"/>
      <c r="KY57796" s="23"/>
    </row>
    <row r="57797" spans="36:311" x14ac:dyDescent="0.2">
      <c r="AJ57797" s="23"/>
      <c r="HH57797"/>
      <c r="IW57797" s="36"/>
      <c r="JI57797"/>
      <c r="JJ57797"/>
      <c r="KX57797" s="23"/>
      <c r="KY57797" s="23"/>
    </row>
    <row r="57798" spans="36:311" x14ac:dyDescent="0.2">
      <c r="AJ57798" s="23"/>
      <c r="HH57798"/>
      <c r="IW57798" s="36"/>
      <c r="JI57798"/>
      <c r="JJ57798"/>
      <c r="KX57798" s="23"/>
      <c r="KY57798" s="23"/>
    </row>
    <row r="57799" spans="36:311" x14ac:dyDescent="0.2">
      <c r="AJ57799" s="23"/>
      <c r="HH57799"/>
      <c r="IW57799" s="36"/>
      <c r="JI57799"/>
      <c r="JJ57799"/>
      <c r="KX57799" s="23"/>
      <c r="KY57799" s="23"/>
    </row>
    <row r="57800" spans="36:311" x14ac:dyDescent="0.2">
      <c r="AJ57800" s="23"/>
      <c r="HH57800"/>
      <c r="IW57800" s="36"/>
      <c r="JI57800"/>
      <c r="JJ57800"/>
      <c r="KX57800" s="23"/>
      <c r="KY57800" s="23"/>
    </row>
    <row r="57801" spans="36:311" x14ac:dyDescent="0.2">
      <c r="AJ57801" s="23"/>
      <c r="HH57801"/>
      <c r="IW57801" s="36"/>
      <c r="JI57801"/>
      <c r="JJ57801"/>
      <c r="KX57801" s="23"/>
      <c r="KY57801" s="23"/>
    </row>
    <row r="57802" spans="36:311" x14ac:dyDescent="0.2">
      <c r="AJ57802" s="23"/>
      <c r="HH57802"/>
      <c r="IW57802" s="36"/>
      <c r="JI57802"/>
      <c r="JJ57802"/>
      <c r="KX57802" s="23"/>
      <c r="KY57802" s="23"/>
    </row>
    <row r="57803" spans="36:311" x14ac:dyDescent="0.2">
      <c r="AJ57803" s="23"/>
      <c r="HH57803"/>
      <c r="IW57803" s="36"/>
      <c r="JI57803"/>
      <c r="JJ57803"/>
      <c r="KX57803" s="23"/>
      <c r="KY57803" s="23"/>
    </row>
    <row r="57804" spans="36:311" x14ac:dyDescent="0.2">
      <c r="AJ57804" s="23"/>
      <c r="HH57804"/>
      <c r="IW57804" s="36"/>
      <c r="JI57804"/>
      <c r="JJ57804"/>
      <c r="KX57804" s="23"/>
      <c r="KY57804" s="23"/>
    </row>
    <row r="57805" spans="36:311" x14ac:dyDescent="0.2">
      <c r="AJ57805" s="23"/>
      <c r="HH57805"/>
      <c r="IW57805" s="36"/>
      <c r="JI57805"/>
      <c r="JJ57805"/>
      <c r="KX57805" s="23"/>
      <c r="KY57805" s="23"/>
    </row>
    <row r="57806" spans="36:311" x14ac:dyDescent="0.2">
      <c r="AJ57806" s="23"/>
      <c r="HH57806"/>
      <c r="IW57806" s="36"/>
      <c r="JI57806"/>
      <c r="JJ57806"/>
      <c r="KX57806" s="23"/>
      <c r="KY57806" s="23"/>
    </row>
    <row r="57807" spans="36:311" x14ac:dyDescent="0.2">
      <c r="AJ57807" s="23"/>
      <c r="HH57807"/>
      <c r="IW57807" s="36"/>
      <c r="JI57807"/>
      <c r="JJ57807"/>
      <c r="KX57807" s="23"/>
      <c r="KY57807" s="23"/>
    </row>
    <row r="57808" spans="36:311" x14ac:dyDescent="0.2">
      <c r="AJ57808" s="23"/>
      <c r="HH57808"/>
      <c r="IW57808" s="36"/>
      <c r="JI57808"/>
      <c r="JJ57808"/>
      <c r="KX57808" s="23"/>
      <c r="KY57808" s="23"/>
    </row>
    <row r="57809" spans="36:311" x14ac:dyDescent="0.2">
      <c r="AJ57809" s="23"/>
      <c r="HH57809"/>
      <c r="IW57809" s="36"/>
      <c r="JI57809"/>
      <c r="JJ57809"/>
      <c r="KX57809" s="23"/>
      <c r="KY57809" s="23"/>
    </row>
    <row r="57810" spans="36:311" x14ac:dyDescent="0.2">
      <c r="AJ57810" s="23"/>
      <c r="HH57810"/>
      <c r="IW57810" s="36"/>
      <c r="JI57810"/>
      <c r="JJ57810"/>
      <c r="KX57810" s="23"/>
      <c r="KY57810" s="23"/>
    </row>
    <row r="57811" spans="36:311" x14ac:dyDescent="0.2">
      <c r="AJ57811" s="23"/>
      <c r="HH57811"/>
      <c r="IW57811" s="36"/>
      <c r="JI57811"/>
      <c r="JJ57811"/>
      <c r="KX57811" s="23"/>
      <c r="KY57811" s="23"/>
    </row>
    <row r="57812" spans="36:311" x14ac:dyDescent="0.2">
      <c r="AJ57812" s="23"/>
      <c r="HH57812"/>
      <c r="IW57812" s="36"/>
      <c r="JI57812"/>
      <c r="JJ57812"/>
      <c r="KX57812" s="23"/>
      <c r="KY57812" s="23"/>
    </row>
    <row r="57813" spans="36:311" x14ac:dyDescent="0.2">
      <c r="AJ57813" s="23"/>
      <c r="HH57813"/>
      <c r="IW57813" s="36"/>
      <c r="JI57813"/>
      <c r="JJ57813"/>
      <c r="KX57813" s="23"/>
      <c r="KY57813" s="23"/>
    </row>
    <row r="57814" spans="36:311" x14ac:dyDescent="0.2">
      <c r="AJ57814" s="23"/>
      <c r="HH57814"/>
      <c r="IW57814" s="36"/>
      <c r="JI57814"/>
      <c r="JJ57814"/>
      <c r="KX57814" s="23"/>
      <c r="KY57814" s="23"/>
    </row>
    <row r="57815" spans="36:311" x14ac:dyDescent="0.2">
      <c r="AJ57815" s="23"/>
      <c r="HH57815"/>
      <c r="IW57815" s="36"/>
      <c r="JI57815"/>
      <c r="JJ57815"/>
      <c r="KX57815" s="23"/>
      <c r="KY57815" s="23"/>
    </row>
    <row r="57816" spans="36:311" x14ac:dyDescent="0.2">
      <c r="AJ57816" s="23"/>
      <c r="HH57816"/>
      <c r="IW57816" s="36"/>
      <c r="JI57816"/>
      <c r="JJ57816"/>
      <c r="KX57816" s="23"/>
      <c r="KY57816" s="23"/>
    </row>
    <row r="57817" spans="36:311" x14ac:dyDescent="0.2">
      <c r="AJ57817" s="23"/>
      <c r="HH57817"/>
      <c r="IW57817" s="36"/>
      <c r="JI57817"/>
      <c r="JJ57817"/>
      <c r="KX57817" s="23"/>
      <c r="KY57817" s="23"/>
    </row>
    <row r="57818" spans="36:311" x14ac:dyDescent="0.2">
      <c r="AJ57818" s="23"/>
      <c r="HH57818"/>
      <c r="IW57818" s="36"/>
      <c r="JI57818"/>
      <c r="JJ57818"/>
      <c r="KX57818" s="23"/>
      <c r="KY57818" s="23"/>
    </row>
    <row r="57819" spans="36:311" x14ac:dyDescent="0.2">
      <c r="AJ57819" s="23"/>
      <c r="HH57819"/>
      <c r="IW57819" s="36"/>
      <c r="JI57819"/>
      <c r="JJ57819"/>
      <c r="KX57819" s="23"/>
      <c r="KY57819" s="23"/>
    </row>
    <row r="57820" spans="36:311" x14ac:dyDescent="0.2">
      <c r="AJ57820" s="23"/>
      <c r="HH57820"/>
      <c r="IW57820" s="36"/>
      <c r="JI57820"/>
      <c r="JJ57820"/>
      <c r="KX57820" s="23"/>
      <c r="KY57820" s="23"/>
    </row>
    <row r="57821" spans="36:311" x14ac:dyDescent="0.2">
      <c r="AJ57821" s="23"/>
      <c r="HH57821"/>
      <c r="IW57821" s="36"/>
      <c r="JI57821"/>
      <c r="JJ57821"/>
      <c r="KX57821" s="23"/>
      <c r="KY57821" s="23"/>
    </row>
    <row r="57822" spans="36:311" x14ac:dyDescent="0.2">
      <c r="AJ57822" s="23"/>
      <c r="HH57822"/>
      <c r="IW57822" s="36"/>
      <c r="JI57822"/>
      <c r="JJ57822"/>
      <c r="KX57822" s="23"/>
      <c r="KY57822" s="23"/>
    </row>
    <row r="57823" spans="36:311" x14ac:dyDescent="0.2">
      <c r="AJ57823" s="23"/>
      <c r="HH57823"/>
      <c r="IW57823" s="36"/>
      <c r="JI57823"/>
      <c r="JJ57823"/>
      <c r="KX57823" s="23"/>
      <c r="KY57823" s="23"/>
    </row>
    <row r="57824" spans="36:311" x14ac:dyDescent="0.2">
      <c r="AJ57824" s="23"/>
      <c r="HH57824"/>
      <c r="IW57824" s="36"/>
      <c r="JI57824"/>
      <c r="JJ57824"/>
      <c r="KX57824" s="23"/>
      <c r="KY57824" s="23"/>
    </row>
    <row r="57825" spans="36:311" x14ac:dyDescent="0.2">
      <c r="AJ57825" s="23"/>
      <c r="HH57825"/>
      <c r="IW57825" s="36"/>
      <c r="JI57825"/>
      <c r="JJ57825"/>
      <c r="KX57825" s="23"/>
      <c r="KY57825" s="23"/>
    </row>
    <row r="57826" spans="36:311" x14ac:dyDescent="0.2">
      <c r="AJ57826" s="23"/>
      <c r="HH57826"/>
      <c r="IW57826" s="36"/>
      <c r="JI57826"/>
      <c r="JJ57826"/>
      <c r="KX57826" s="23"/>
      <c r="KY57826" s="23"/>
    </row>
    <row r="57827" spans="36:311" x14ac:dyDescent="0.2">
      <c r="AJ57827" s="23"/>
      <c r="HH57827"/>
      <c r="IW57827" s="36"/>
      <c r="JI57827"/>
      <c r="JJ57827"/>
      <c r="KX57827" s="23"/>
      <c r="KY57827" s="23"/>
    </row>
    <row r="57828" spans="36:311" x14ac:dyDescent="0.2">
      <c r="AJ57828" s="23"/>
      <c r="HH57828"/>
      <c r="IW57828" s="36"/>
      <c r="JI57828"/>
      <c r="JJ57828"/>
      <c r="KX57828" s="23"/>
      <c r="KY57828" s="23"/>
    </row>
    <row r="57829" spans="36:311" x14ac:dyDescent="0.2">
      <c r="AJ57829" s="23"/>
      <c r="HH57829"/>
      <c r="IW57829" s="36"/>
      <c r="JI57829"/>
      <c r="JJ57829"/>
      <c r="KX57829" s="23"/>
      <c r="KY57829" s="23"/>
    </row>
    <row r="57830" spans="36:311" x14ac:dyDescent="0.2">
      <c r="AJ57830" s="23"/>
      <c r="HH57830"/>
      <c r="IW57830" s="36"/>
      <c r="JI57830"/>
      <c r="JJ57830"/>
      <c r="KX57830" s="23"/>
      <c r="KY57830" s="23"/>
    </row>
    <row r="57831" spans="36:311" x14ac:dyDescent="0.2">
      <c r="AJ57831" s="23"/>
      <c r="HH57831"/>
      <c r="IW57831" s="36"/>
      <c r="JI57831"/>
      <c r="JJ57831"/>
      <c r="KX57831" s="23"/>
      <c r="KY57831" s="23"/>
    </row>
    <row r="57832" spans="36:311" x14ac:dyDescent="0.2">
      <c r="AJ57832" s="23"/>
      <c r="HH57832"/>
      <c r="IW57832" s="36"/>
      <c r="JI57832"/>
      <c r="JJ57832"/>
      <c r="KX57832" s="23"/>
      <c r="KY57832" s="23"/>
    </row>
    <row r="57833" spans="36:311" x14ac:dyDescent="0.2">
      <c r="AJ57833" s="23"/>
      <c r="HH57833"/>
      <c r="IW57833" s="36"/>
      <c r="JI57833"/>
      <c r="JJ57833"/>
      <c r="KX57833" s="23"/>
      <c r="KY57833" s="23"/>
    </row>
    <row r="57834" spans="36:311" x14ac:dyDescent="0.2">
      <c r="AJ57834" s="23"/>
      <c r="HH57834"/>
      <c r="IW57834" s="36"/>
      <c r="JI57834"/>
      <c r="JJ57834"/>
      <c r="KX57834" s="23"/>
      <c r="KY57834" s="23"/>
    </row>
    <row r="57835" spans="36:311" x14ac:dyDescent="0.2">
      <c r="AJ57835" s="23"/>
      <c r="HH57835"/>
      <c r="IW57835" s="36"/>
      <c r="JI57835"/>
      <c r="JJ57835"/>
      <c r="KX57835" s="23"/>
      <c r="KY57835" s="23"/>
    </row>
    <row r="57836" spans="36:311" x14ac:dyDescent="0.2">
      <c r="AJ57836" s="23"/>
      <c r="HH57836"/>
      <c r="IW57836" s="36"/>
      <c r="JI57836"/>
      <c r="JJ57836"/>
      <c r="KX57836" s="23"/>
      <c r="KY57836" s="23"/>
    </row>
    <row r="57837" spans="36:311" x14ac:dyDescent="0.2">
      <c r="AJ57837" s="23"/>
      <c r="HH57837"/>
      <c r="IW57837" s="36"/>
      <c r="JI57837"/>
      <c r="JJ57837"/>
      <c r="KX57837" s="23"/>
      <c r="KY57837" s="23"/>
    </row>
    <row r="57838" spans="36:311" x14ac:dyDescent="0.2">
      <c r="AJ57838" s="23"/>
      <c r="HH57838"/>
      <c r="IW57838" s="36"/>
      <c r="JI57838"/>
      <c r="JJ57838"/>
      <c r="KX57838" s="23"/>
      <c r="KY57838" s="23"/>
    </row>
    <row r="57839" spans="36:311" x14ac:dyDescent="0.2">
      <c r="AJ57839" s="23"/>
      <c r="HH57839"/>
      <c r="IW57839" s="36"/>
      <c r="JI57839"/>
      <c r="JJ57839"/>
      <c r="KX57839" s="23"/>
      <c r="KY57839" s="23"/>
    </row>
    <row r="57840" spans="36:311" x14ac:dyDescent="0.2">
      <c r="AJ57840" s="23"/>
      <c r="HH57840"/>
      <c r="IW57840" s="36"/>
      <c r="JI57840"/>
      <c r="JJ57840"/>
      <c r="KX57840" s="23"/>
      <c r="KY57840" s="23"/>
    </row>
    <row r="57841" spans="36:311" x14ac:dyDescent="0.2">
      <c r="AJ57841" s="23"/>
      <c r="HH57841"/>
      <c r="IW57841" s="36"/>
      <c r="JI57841"/>
      <c r="JJ57841"/>
      <c r="KX57841" s="23"/>
      <c r="KY57841" s="23"/>
    </row>
    <row r="57842" spans="36:311" x14ac:dyDescent="0.2">
      <c r="AJ57842" s="23"/>
      <c r="HH57842"/>
      <c r="IW57842" s="36"/>
      <c r="JI57842"/>
      <c r="JJ57842"/>
      <c r="KX57842" s="23"/>
      <c r="KY57842" s="23"/>
    </row>
    <row r="57843" spans="36:311" x14ac:dyDescent="0.2">
      <c r="AJ57843" s="23"/>
      <c r="HH57843"/>
      <c r="IW57843" s="36"/>
      <c r="JI57843"/>
      <c r="JJ57843"/>
      <c r="KX57843" s="23"/>
      <c r="KY57843" s="23"/>
    </row>
    <row r="57844" spans="36:311" x14ac:dyDescent="0.2">
      <c r="AJ57844" s="23"/>
      <c r="HH57844"/>
      <c r="IW57844" s="36"/>
      <c r="JI57844"/>
      <c r="JJ57844"/>
      <c r="KX57844" s="23"/>
      <c r="KY57844" s="23"/>
    </row>
    <row r="57845" spans="36:311" x14ac:dyDescent="0.2">
      <c r="AJ57845" s="23"/>
      <c r="HH57845"/>
      <c r="IW57845" s="36"/>
      <c r="JI57845"/>
      <c r="JJ57845"/>
      <c r="KX57845" s="23"/>
      <c r="KY57845" s="23"/>
    </row>
    <row r="57846" spans="36:311" x14ac:dyDescent="0.2">
      <c r="AJ57846" s="23"/>
      <c r="HH57846"/>
      <c r="IW57846" s="36"/>
      <c r="JI57846"/>
      <c r="JJ57846"/>
      <c r="KX57846" s="23"/>
      <c r="KY57846" s="23"/>
    </row>
    <row r="57847" spans="36:311" x14ac:dyDescent="0.2">
      <c r="AJ57847" s="23"/>
      <c r="HH57847"/>
      <c r="IW57847" s="36"/>
      <c r="JI57847"/>
      <c r="JJ57847"/>
      <c r="KX57847" s="23"/>
      <c r="KY57847" s="23"/>
    </row>
    <row r="57848" spans="36:311" x14ac:dyDescent="0.2">
      <c r="AJ57848" s="23"/>
      <c r="HH57848"/>
      <c r="IW57848" s="36"/>
      <c r="JI57848"/>
      <c r="JJ57848"/>
      <c r="KX57848" s="23"/>
      <c r="KY57848" s="23"/>
    </row>
    <row r="57849" spans="36:311" x14ac:dyDescent="0.2">
      <c r="AJ57849" s="23"/>
      <c r="HH57849"/>
      <c r="IW57849" s="36"/>
      <c r="JI57849"/>
      <c r="JJ57849"/>
      <c r="KX57849" s="23"/>
      <c r="KY57849" s="23"/>
    </row>
    <row r="57850" spans="36:311" x14ac:dyDescent="0.2">
      <c r="AJ57850" s="23"/>
      <c r="HH57850"/>
      <c r="IW57850" s="36"/>
      <c r="JI57850"/>
      <c r="JJ57850"/>
      <c r="KX57850" s="23"/>
      <c r="KY57850" s="23"/>
    </row>
    <row r="57851" spans="36:311" x14ac:dyDescent="0.2">
      <c r="AJ57851" s="23"/>
      <c r="HH57851"/>
      <c r="IW57851" s="36"/>
      <c r="JI57851"/>
      <c r="JJ57851"/>
      <c r="KX57851" s="23"/>
      <c r="KY57851" s="23"/>
    </row>
    <row r="57852" spans="36:311" x14ac:dyDescent="0.2">
      <c r="AJ57852" s="23"/>
      <c r="HH57852"/>
      <c r="IW57852" s="36"/>
      <c r="JI57852"/>
      <c r="JJ57852"/>
      <c r="KX57852" s="23"/>
      <c r="KY57852" s="23"/>
    </row>
    <row r="57853" spans="36:311" x14ac:dyDescent="0.2">
      <c r="AJ57853" s="23"/>
      <c r="HH57853"/>
      <c r="IW57853" s="36"/>
      <c r="JI57853"/>
      <c r="JJ57853"/>
      <c r="KX57853" s="23"/>
      <c r="KY57853" s="23"/>
    </row>
    <row r="57854" spans="36:311" x14ac:dyDescent="0.2">
      <c r="AJ57854" s="23"/>
      <c r="HH57854"/>
      <c r="IW57854" s="36"/>
      <c r="JI57854"/>
      <c r="JJ57854"/>
      <c r="KX57854" s="23"/>
      <c r="KY57854" s="23"/>
    </row>
    <row r="57855" spans="36:311" x14ac:dyDescent="0.2">
      <c r="AJ57855" s="23"/>
      <c r="HH57855"/>
      <c r="IW57855" s="36"/>
      <c r="JI57855"/>
      <c r="JJ57855"/>
      <c r="KX57855" s="23"/>
      <c r="KY57855" s="23"/>
    </row>
    <row r="57856" spans="36:311" x14ac:dyDescent="0.2">
      <c r="AJ57856" s="23"/>
      <c r="HH57856"/>
      <c r="IW57856" s="36"/>
      <c r="JI57856"/>
      <c r="JJ57856"/>
      <c r="KX57856" s="23"/>
      <c r="KY57856" s="23"/>
    </row>
    <row r="57857" spans="36:311" x14ac:dyDescent="0.2">
      <c r="AJ57857" s="23"/>
      <c r="HH57857"/>
      <c r="IW57857" s="36"/>
      <c r="JI57857"/>
      <c r="JJ57857"/>
      <c r="KX57857" s="23"/>
      <c r="KY57857" s="23"/>
    </row>
    <row r="57858" spans="36:311" x14ac:dyDescent="0.2">
      <c r="AJ57858" s="23"/>
      <c r="HH57858"/>
      <c r="IW57858" s="36"/>
      <c r="JI57858"/>
      <c r="JJ57858"/>
      <c r="KX57858" s="23"/>
      <c r="KY57858" s="23"/>
    </row>
    <row r="57859" spans="36:311" x14ac:dyDescent="0.2">
      <c r="AJ57859" s="23"/>
      <c r="HH57859"/>
      <c r="IW57859" s="36"/>
      <c r="JI57859"/>
      <c r="JJ57859"/>
      <c r="KX57859" s="23"/>
      <c r="KY57859" s="23"/>
    </row>
    <row r="57860" spans="36:311" x14ac:dyDescent="0.2">
      <c r="AJ57860" s="23"/>
      <c r="HH57860"/>
      <c r="IW57860" s="36"/>
      <c r="JI57860"/>
      <c r="JJ57860"/>
      <c r="KX57860" s="23"/>
      <c r="KY57860" s="23"/>
    </row>
    <row r="57861" spans="36:311" x14ac:dyDescent="0.2">
      <c r="AJ57861" s="23"/>
      <c r="HH57861"/>
      <c r="IW57861" s="36"/>
      <c r="JI57861"/>
      <c r="JJ57861"/>
      <c r="KX57861" s="23"/>
      <c r="KY57861" s="23"/>
    </row>
    <row r="57862" spans="36:311" x14ac:dyDescent="0.2">
      <c r="AJ57862" s="23"/>
      <c r="HH57862"/>
      <c r="IW57862" s="36"/>
      <c r="JI57862"/>
      <c r="JJ57862"/>
      <c r="KX57862" s="23"/>
      <c r="KY57862" s="23"/>
    </row>
    <row r="57863" spans="36:311" x14ac:dyDescent="0.2">
      <c r="AJ57863" s="23"/>
      <c r="HH57863"/>
      <c r="IW57863" s="36"/>
      <c r="JI57863"/>
      <c r="JJ57863"/>
      <c r="KX57863" s="23"/>
      <c r="KY57863" s="23"/>
    </row>
    <row r="57864" spans="36:311" x14ac:dyDescent="0.2">
      <c r="AJ57864" s="23"/>
      <c r="HH57864"/>
      <c r="IW57864" s="36"/>
      <c r="JI57864"/>
      <c r="JJ57864"/>
      <c r="KX57864" s="23"/>
      <c r="KY57864" s="23"/>
    </row>
    <row r="57865" spans="36:311" x14ac:dyDescent="0.2">
      <c r="AJ57865" s="23"/>
      <c r="HH57865"/>
      <c r="IW57865" s="36"/>
      <c r="JI57865"/>
      <c r="JJ57865"/>
      <c r="KX57865" s="23"/>
      <c r="KY57865" s="23"/>
    </row>
    <row r="57866" spans="36:311" x14ac:dyDescent="0.2">
      <c r="AJ57866" s="23"/>
      <c r="HH57866"/>
      <c r="IW57866" s="36"/>
      <c r="JI57866"/>
      <c r="JJ57866"/>
      <c r="KX57866" s="23"/>
      <c r="KY57866" s="23"/>
    </row>
    <row r="57867" spans="36:311" x14ac:dyDescent="0.2">
      <c r="AJ57867" s="23"/>
      <c r="HH57867"/>
      <c r="IW57867" s="36"/>
      <c r="JI57867"/>
      <c r="JJ57867"/>
      <c r="KX57867" s="23"/>
      <c r="KY57867" s="23"/>
    </row>
    <row r="57868" spans="36:311" x14ac:dyDescent="0.2">
      <c r="AJ57868" s="23"/>
      <c r="HH57868"/>
      <c r="IW57868" s="36"/>
      <c r="JI57868"/>
      <c r="JJ57868"/>
      <c r="KX57868" s="23"/>
      <c r="KY57868" s="23"/>
    </row>
    <row r="57869" spans="36:311" x14ac:dyDescent="0.2">
      <c r="AJ57869" s="23"/>
      <c r="HH57869"/>
      <c r="IW57869" s="36"/>
      <c r="JI57869"/>
      <c r="JJ57869"/>
      <c r="KX57869" s="23"/>
      <c r="KY57869" s="23"/>
    </row>
    <row r="57870" spans="36:311" x14ac:dyDescent="0.2">
      <c r="AJ57870" s="23"/>
      <c r="HH57870"/>
      <c r="IW57870" s="36"/>
      <c r="JI57870"/>
      <c r="JJ57870"/>
      <c r="KX57870" s="23"/>
      <c r="KY57870" s="23"/>
    </row>
    <row r="57871" spans="36:311" x14ac:dyDescent="0.2">
      <c r="AJ57871" s="23"/>
      <c r="HH57871"/>
      <c r="IW57871" s="36"/>
      <c r="JI57871"/>
      <c r="JJ57871"/>
      <c r="KX57871" s="23"/>
      <c r="KY57871" s="23"/>
    </row>
    <row r="57872" spans="36:311" x14ac:dyDescent="0.2">
      <c r="AJ57872" s="23"/>
      <c r="HH57872"/>
      <c r="IW57872" s="36"/>
      <c r="JI57872"/>
      <c r="JJ57872"/>
      <c r="KX57872" s="23"/>
      <c r="KY57872" s="23"/>
    </row>
    <row r="57873" spans="36:311" x14ac:dyDescent="0.2">
      <c r="AJ57873" s="23"/>
      <c r="HH57873"/>
      <c r="IW57873" s="36"/>
      <c r="JI57873"/>
      <c r="JJ57873"/>
      <c r="KX57873" s="23"/>
      <c r="KY57873" s="23"/>
    </row>
    <row r="57874" spans="36:311" x14ac:dyDescent="0.2">
      <c r="AJ57874" s="23"/>
      <c r="HH57874"/>
      <c r="IW57874" s="36"/>
      <c r="JI57874"/>
      <c r="JJ57874"/>
      <c r="KX57874" s="23"/>
      <c r="KY57874" s="23"/>
    </row>
    <row r="57875" spans="36:311" x14ac:dyDescent="0.2">
      <c r="AJ57875" s="23"/>
      <c r="HH57875"/>
      <c r="IW57875" s="36"/>
      <c r="JI57875"/>
      <c r="JJ57875"/>
      <c r="KX57875" s="23"/>
      <c r="KY57875" s="23"/>
    </row>
    <row r="57876" spans="36:311" x14ac:dyDescent="0.2">
      <c r="AJ57876" s="23"/>
      <c r="HH57876"/>
      <c r="IW57876" s="36"/>
      <c r="JI57876"/>
      <c r="JJ57876"/>
      <c r="KX57876" s="23"/>
      <c r="KY57876" s="23"/>
    </row>
    <row r="57877" spans="36:311" x14ac:dyDescent="0.2">
      <c r="AJ57877" s="23"/>
      <c r="HH57877"/>
      <c r="IW57877" s="36"/>
      <c r="JI57877"/>
      <c r="JJ57877"/>
      <c r="KX57877" s="23"/>
      <c r="KY57877" s="23"/>
    </row>
    <row r="57878" spans="36:311" x14ac:dyDescent="0.2">
      <c r="AJ57878" s="23"/>
      <c r="HH57878"/>
      <c r="IW57878" s="36"/>
      <c r="JI57878"/>
      <c r="JJ57878"/>
      <c r="KX57878" s="23"/>
      <c r="KY57878" s="23"/>
    </row>
    <row r="57879" spans="36:311" x14ac:dyDescent="0.2">
      <c r="AJ57879" s="23"/>
      <c r="HH57879"/>
      <c r="IW57879" s="36"/>
      <c r="JI57879"/>
      <c r="JJ57879"/>
      <c r="KX57879" s="23"/>
      <c r="KY57879" s="23"/>
    </row>
    <row r="57880" spans="36:311" x14ac:dyDescent="0.2">
      <c r="AJ57880" s="23"/>
      <c r="HH57880"/>
      <c r="IW57880" s="36"/>
      <c r="JI57880"/>
      <c r="JJ57880"/>
      <c r="KX57880" s="23"/>
      <c r="KY57880" s="23"/>
    </row>
    <row r="57881" spans="36:311" x14ac:dyDescent="0.2">
      <c r="AJ57881" s="23"/>
      <c r="HH57881"/>
      <c r="IW57881" s="36"/>
      <c r="JI57881"/>
      <c r="JJ57881"/>
      <c r="KX57881" s="23"/>
      <c r="KY57881" s="23"/>
    </row>
    <row r="57882" spans="36:311" x14ac:dyDescent="0.2">
      <c r="AJ57882" s="23"/>
      <c r="HH57882"/>
      <c r="IW57882" s="36"/>
      <c r="JI57882"/>
      <c r="JJ57882"/>
      <c r="KX57882" s="23"/>
      <c r="KY57882" s="23"/>
    </row>
    <row r="57883" spans="36:311" x14ac:dyDescent="0.2">
      <c r="AJ57883" s="23"/>
      <c r="HH57883"/>
      <c r="IW57883" s="36"/>
      <c r="JI57883"/>
      <c r="JJ57883"/>
      <c r="KX57883" s="23"/>
      <c r="KY57883" s="23"/>
    </row>
    <row r="57884" spans="36:311" x14ac:dyDescent="0.2">
      <c r="AJ57884" s="23"/>
      <c r="HH57884"/>
      <c r="IW57884" s="36"/>
      <c r="JI57884"/>
      <c r="JJ57884"/>
      <c r="KX57884" s="23"/>
      <c r="KY57884" s="23"/>
    </row>
    <row r="57885" spans="36:311" x14ac:dyDescent="0.2">
      <c r="AJ57885" s="23"/>
      <c r="HH57885"/>
      <c r="IW57885" s="36"/>
      <c r="JI57885"/>
      <c r="JJ57885"/>
      <c r="KX57885" s="23"/>
      <c r="KY57885" s="23"/>
    </row>
    <row r="57886" spans="36:311" x14ac:dyDescent="0.2">
      <c r="AJ57886" s="23"/>
      <c r="HH57886"/>
      <c r="IW57886" s="36"/>
      <c r="JI57886"/>
      <c r="JJ57886"/>
      <c r="KX57886" s="23"/>
      <c r="KY57886" s="23"/>
    </row>
    <row r="57887" spans="36:311" x14ac:dyDescent="0.2">
      <c r="AJ57887" s="23"/>
      <c r="HH57887"/>
      <c r="IW57887" s="36"/>
      <c r="JI57887"/>
      <c r="JJ57887"/>
      <c r="KX57887" s="23"/>
      <c r="KY57887" s="23"/>
    </row>
    <row r="57888" spans="36:311" x14ac:dyDescent="0.2">
      <c r="AJ57888" s="23"/>
      <c r="HH57888"/>
      <c r="IW57888" s="36"/>
      <c r="JI57888"/>
      <c r="JJ57888"/>
      <c r="KX57888" s="23"/>
      <c r="KY57888" s="23"/>
    </row>
    <row r="57889" spans="36:311" x14ac:dyDescent="0.2">
      <c r="AJ57889" s="23"/>
      <c r="HH57889"/>
      <c r="IW57889" s="36"/>
      <c r="JI57889"/>
      <c r="JJ57889"/>
      <c r="KX57889" s="23"/>
      <c r="KY57889" s="23"/>
    </row>
    <row r="57890" spans="36:311" x14ac:dyDescent="0.2">
      <c r="AJ57890" s="23"/>
      <c r="HH57890"/>
      <c r="IW57890" s="36"/>
      <c r="JI57890"/>
      <c r="JJ57890"/>
      <c r="KX57890" s="23"/>
      <c r="KY57890" s="23"/>
    </row>
    <row r="57891" spans="36:311" x14ac:dyDescent="0.2">
      <c r="AJ57891" s="23"/>
      <c r="HH57891"/>
      <c r="IW57891" s="36"/>
      <c r="JI57891"/>
      <c r="JJ57891"/>
      <c r="KX57891" s="23"/>
      <c r="KY57891" s="23"/>
    </row>
    <row r="57892" spans="36:311" x14ac:dyDescent="0.2">
      <c r="AJ57892" s="23"/>
      <c r="HH57892"/>
      <c r="IW57892" s="36"/>
      <c r="JI57892"/>
      <c r="JJ57892"/>
      <c r="KX57892" s="23"/>
      <c r="KY57892" s="23"/>
    </row>
    <row r="57893" spans="36:311" x14ac:dyDescent="0.2">
      <c r="AJ57893" s="23"/>
      <c r="HH57893"/>
      <c r="IW57893" s="36"/>
      <c r="JI57893"/>
      <c r="JJ57893"/>
      <c r="KX57893" s="23"/>
      <c r="KY57893" s="23"/>
    </row>
    <row r="57894" spans="36:311" x14ac:dyDescent="0.2">
      <c r="AJ57894" s="23"/>
      <c r="HH57894"/>
      <c r="IW57894" s="36"/>
      <c r="JI57894"/>
      <c r="JJ57894"/>
      <c r="KX57894" s="23"/>
      <c r="KY57894" s="23"/>
    </row>
    <row r="57895" spans="36:311" x14ac:dyDescent="0.2">
      <c r="AJ57895" s="23"/>
      <c r="HH57895"/>
      <c r="IW57895" s="36"/>
      <c r="JI57895"/>
      <c r="JJ57895"/>
      <c r="KX57895" s="23"/>
      <c r="KY57895" s="23"/>
    </row>
    <row r="57896" spans="36:311" x14ac:dyDescent="0.2">
      <c r="AJ57896" s="23"/>
      <c r="HH57896"/>
      <c r="IW57896" s="36"/>
      <c r="JI57896"/>
      <c r="JJ57896"/>
      <c r="KX57896" s="23"/>
      <c r="KY57896" s="23"/>
    </row>
    <row r="57897" spans="36:311" x14ac:dyDescent="0.2">
      <c r="AJ57897" s="23"/>
      <c r="HH57897"/>
      <c r="IW57897" s="36"/>
      <c r="JI57897"/>
      <c r="JJ57897"/>
      <c r="KX57897" s="23"/>
      <c r="KY57897" s="23"/>
    </row>
    <row r="57898" spans="36:311" x14ac:dyDescent="0.2">
      <c r="AJ57898" s="23"/>
      <c r="HH57898"/>
      <c r="IW57898" s="36"/>
      <c r="JI57898"/>
      <c r="JJ57898"/>
      <c r="KX57898" s="23"/>
      <c r="KY57898" s="23"/>
    </row>
    <row r="57899" spans="36:311" x14ac:dyDescent="0.2">
      <c r="AJ57899" s="23"/>
      <c r="HH57899"/>
      <c r="IW57899" s="36"/>
      <c r="JI57899"/>
      <c r="JJ57899"/>
      <c r="KX57899" s="23"/>
      <c r="KY57899" s="23"/>
    </row>
    <row r="57900" spans="36:311" x14ac:dyDescent="0.2">
      <c r="AJ57900" s="23"/>
      <c r="HH57900"/>
      <c r="IW57900" s="36"/>
      <c r="JI57900"/>
      <c r="JJ57900"/>
      <c r="KX57900" s="23"/>
      <c r="KY57900" s="23"/>
    </row>
    <row r="57901" spans="36:311" x14ac:dyDescent="0.2">
      <c r="AJ57901" s="23"/>
      <c r="HH57901"/>
      <c r="IW57901" s="36"/>
      <c r="JI57901"/>
      <c r="JJ57901"/>
      <c r="KX57901" s="23"/>
      <c r="KY57901" s="23"/>
    </row>
    <row r="57902" spans="36:311" x14ac:dyDescent="0.2">
      <c r="AJ57902" s="23"/>
      <c r="HH57902"/>
      <c r="IW57902" s="36"/>
      <c r="JI57902"/>
      <c r="JJ57902"/>
      <c r="KX57902" s="23"/>
      <c r="KY57902" s="23"/>
    </row>
    <row r="57903" spans="36:311" x14ac:dyDescent="0.2">
      <c r="AJ57903" s="23"/>
      <c r="HH57903"/>
      <c r="IW57903" s="36"/>
      <c r="JI57903"/>
      <c r="JJ57903"/>
      <c r="KX57903" s="23"/>
      <c r="KY57903" s="23"/>
    </row>
    <row r="57904" spans="36:311" x14ac:dyDescent="0.2">
      <c r="AJ57904" s="23"/>
      <c r="HH57904"/>
      <c r="IW57904" s="36"/>
      <c r="JI57904"/>
      <c r="JJ57904"/>
      <c r="KX57904" s="23"/>
      <c r="KY57904" s="23"/>
    </row>
    <row r="57905" spans="36:311" x14ac:dyDescent="0.2">
      <c r="AJ57905" s="23"/>
      <c r="HH57905"/>
      <c r="IW57905" s="36"/>
      <c r="JI57905"/>
      <c r="JJ57905"/>
      <c r="KX57905" s="23"/>
      <c r="KY57905" s="23"/>
    </row>
    <row r="57906" spans="36:311" x14ac:dyDescent="0.2">
      <c r="AJ57906" s="23"/>
      <c r="HH57906"/>
      <c r="IW57906" s="36"/>
      <c r="JI57906"/>
      <c r="JJ57906"/>
      <c r="KX57906" s="23"/>
      <c r="KY57906" s="23"/>
    </row>
    <row r="57907" spans="36:311" x14ac:dyDescent="0.2">
      <c r="AJ57907" s="23"/>
      <c r="HH57907"/>
      <c r="IW57907" s="36"/>
      <c r="JI57907"/>
      <c r="JJ57907"/>
      <c r="KX57907" s="23"/>
      <c r="KY57907" s="23"/>
    </row>
    <row r="57908" spans="36:311" x14ac:dyDescent="0.2">
      <c r="AJ57908" s="23"/>
      <c r="HH57908"/>
      <c r="IW57908" s="36"/>
      <c r="JI57908"/>
      <c r="JJ57908"/>
      <c r="KX57908" s="23"/>
      <c r="KY57908" s="23"/>
    </row>
    <row r="57909" spans="36:311" x14ac:dyDescent="0.2">
      <c r="AJ57909" s="23"/>
      <c r="HH57909"/>
      <c r="IW57909" s="36"/>
      <c r="JI57909"/>
      <c r="JJ57909"/>
      <c r="KX57909" s="23"/>
      <c r="KY57909" s="23"/>
    </row>
    <row r="57910" spans="36:311" x14ac:dyDescent="0.2">
      <c r="AJ57910" s="23"/>
      <c r="HH57910"/>
      <c r="IW57910" s="36"/>
      <c r="JI57910"/>
      <c r="JJ57910"/>
      <c r="KX57910" s="23"/>
      <c r="KY57910" s="23"/>
    </row>
    <row r="57911" spans="36:311" x14ac:dyDescent="0.2">
      <c r="AJ57911" s="23"/>
      <c r="HH57911"/>
      <c r="IW57911" s="36"/>
      <c r="JI57911"/>
      <c r="JJ57911"/>
      <c r="KX57911" s="23"/>
      <c r="KY57911" s="23"/>
    </row>
    <row r="57912" spans="36:311" x14ac:dyDescent="0.2">
      <c r="AJ57912" s="23"/>
      <c r="HH57912"/>
      <c r="IW57912" s="36"/>
      <c r="JI57912"/>
      <c r="JJ57912"/>
      <c r="KX57912" s="23"/>
      <c r="KY57912" s="23"/>
    </row>
    <row r="57913" spans="36:311" x14ac:dyDescent="0.2">
      <c r="AJ57913" s="23"/>
      <c r="HH57913"/>
      <c r="IW57913" s="36"/>
      <c r="JI57913"/>
      <c r="JJ57913"/>
      <c r="KX57913" s="23"/>
      <c r="KY57913" s="23"/>
    </row>
    <row r="57914" spans="36:311" x14ac:dyDescent="0.2">
      <c r="AJ57914" s="23"/>
      <c r="HH57914"/>
      <c r="IW57914" s="36"/>
      <c r="JI57914"/>
      <c r="JJ57914"/>
      <c r="KX57914" s="23"/>
      <c r="KY57914" s="23"/>
    </row>
    <row r="57915" spans="36:311" x14ac:dyDescent="0.2">
      <c r="AJ57915" s="23"/>
      <c r="HH57915"/>
      <c r="IW57915" s="36"/>
      <c r="JI57915"/>
      <c r="JJ57915"/>
      <c r="KX57915" s="23"/>
      <c r="KY57915" s="23"/>
    </row>
    <row r="57916" spans="36:311" x14ac:dyDescent="0.2">
      <c r="AJ57916" s="23"/>
      <c r="HH57916"/>
      <c r="IW57916" s="36"/>
      <c r="JI57916"/>
      <c r="JJ57916"/>
      <c r="KX57916" s="23"/>
      <c r="KY57916" s="23"/>
    </row>
    <row r="57917" spans="36:311" x14ac:dyDescent="0.2">
      <c r="AJ57917" s="23"/>
      <c r="HH57917"/>
      <c r="IW57917" s="36"/>
      <c r="JI57917"/>
      <c r="JJ57917"/>
      <c r="KX57917" s="23"/>
      <c r="KY57917" s="23"/>
    </row>
    <row r="57918" spans="36:311" x14ac:dyDescent="0.2">
      <c r="AJ57918" s="23"/>
      <c r="HH57918"/>
      <c r="IW57918" s="36"/>
      <c r="JI57918"/>
      <c r="JJ57918"/>
      <c r="KX57918" s="23"/>
      <c r="KY57918" s="23"/>
    </row>
    <row r="57919" spans="36:311" x14ac:dyDescent="0.2">
      <c r="AJ57919" s="23"/>
      <c r="HH57919"/>
      <c r="IW57919" s="36"/>
      <c r="JI57919"/>
      <c r="JJ57919"/>
      <c r="KX57919" s="23"/>
      <c r="KY57919" s="23"/>
    </row>
    <row r="57920" spans="36:311" x14ac:dyDescent="0.2">
      <c r="AJ57920" s="23"/>
      <c r="HH57920"/>
      <c r="IW57920" s="36"/>
      <c r="JI57920"/>
      <c r="JJ57920"/>
      <c r="KX57920" s="23"/>
      <c r="KY57920" s="23"/>
    </row>
    <row r="57921" spans="36:311" x14ac:dyDescent="0.2">
      <c r="AJ57921" s="23"/>
      <c r="HH57921"/>
      <c r="IW57921" s="36"/>
      <c r="JI57921"/>
      <c r="JJ57921"/>
      <c r="KX57921" s="23"/>
      <c r="KY57921" s="23"/>
    </row>
    <row r="57922" spans="36:311" x14ac:dyDescent="0.2">
      <c r="AJ57922" s="23"/>
      <c r="HH57922"/>
      <c r="IW57922" s="36"/>
      <c r="JI57922"/>
      <c r="JJ57922"/>
      <c r="KX57922" s="23"/>
      <c r="KY57922" s="23"/>
    </row>
    <row r="57923" spans="36:311" x14ac:dyDescent="0.2">
      <c r="AJ57923" s="23"/>
      <c r="HH57923"/>
      <c r="IW57923" s="36"/>
      <c r="JI57923"/>
      <c r="JJ57923"/>
      <c r="KX57923" s="23"/>
      <c r="KY57923" s="23"/>
    </row>
    <row r="57924" spans="36:311" x14ac:dyDescent="0.2">
      <c r="AJ57924" s="23"/>
      <c r="HH57924"/>
      <c r="IW57924" s="36"/>
      <c r="JI57924"/>
      <c r="JJ57924"/>
      <c r="KX57924" s="23"/>
      <c r="KY57924" s="23"/>
    </row>
    <row r="57925" spans="36:311" x14ac:dyDescent="0.2">
      <c r="AJ57925" s="23"/>
      <c r="HH57925"/>
      <c r="IW57925" s="36"/>
      <c r="JI57925"/>
      <c r="JJ57925"/>
      <c r="KX57925" s="23"/>
      <c r="KY57925" s="23"/>
    </row>
    <row r="57926" spans="36:311" x14ac:dyDescent="0.2">
      <c r="AJ57926" s="23"/>
      <c r="HH57926"/>
      <c r="IW57926" s="36"/>
      <c r="JI57926"/>
      <c r="JJ57926"/>
      <c r="KX57926" s="23"/>
      <c r="KY57926" s="23"/>
    </row>
    <row r="57927" spans="36:311" x14ac:dyDescent="0.2">
      <c r="AJ57927" s="23"/>
      <c r="HH57927"/>
      <c r="IW57927" s="36"/>
      <c r="JI57927"/>
      <c r="JJ57927"/>
      <c r="KX57927" s="23"/>
      <c r="KY57927" s="23"/>
    </row>
    <row r="57928" spans="36:311" x14ac:dyDescent="0.2">
      <c r="AJ57928" s="23"/>
      <c r="HH57928"/>
      <c r="IW57928" s="36"/>
      <c r="JI57928"/>
      <c r="JJ57928"/>
      <c r="KX57928" s="23"/>
      <c r="KY57928" s="23"/>
    </row>
    <row r="57929" spans="36:311" x14ac:dyDescent="0.2">
      <c r="AJ57929" s="23"/>
      <c r="HH57929"/>
      <c r="IW57929" s="36"/>
      <c r="JI57929"/>
      <c r="JJ57929"/>
      <c r="KX57929" s="23"/>
      <c r="KY57929" s="23"/>
    </row>
    <row r="57930" spans="36:311" x14ac:dyDescent="0.2">
      <c r="AJ57930" s="23"/>
      <c r="HH57930"/>
      <c r="IW57930" s="36"/>
      <c r="JI57930"/>
      <c r="JJ57930"/>
      <c r="KX57930" s="23"/>
      <c r="KY57930" s="23"/>
    </row>
    <row r="57931" spans="36:311" x14ac:dyDescent="0.2">
      <c r="AJ57931" s="23"/>
      <c r="HH57931"/>
      <c r="IW57931" s="36"/>
      <c r="JI57931"/>
      <c r="JJ57931"/>
      <c r="KX57931" s="23"/>
      <c r="KY57931" s="23"/>
    </row>
    <row r="57932" spans="36:311" x14ac:dyDescent="0.2">
      <c r="AJ57932" s="23"/>
      <c r="HH57932"/>
      <c r="IW57932" s="36"/>
      <c r="JI57932"/>
      <c r="JJ57932"/>
      <c r="KX57932" s="23"/>
      <c r="KY57932" s="23"/>
    </row>
    <row r="57933" spans="36:311" x14ac:dyDescent="0.2">
      <c r="AJ57933" s="23"/>
      <c r="HH57933"/>
      <c r="IW57933" s="36"/>
      <c r="JI57933"/>
      <c r="JJ57933"/>
      <c r="KX57933" s="23"/>
      <c r="KY57933" s="23"/>
    </row>
    <row r="57934" spans="36:311" x14ac:dyDescent="0.2">
      <c r="AJ57934" s="23"/>
      <c r="HH57934"/>
      <c r="IW57934" s="36"/>
      <c r="JI57934"/>
      <c r="JJ57934"/>
      <c r="KX57934" s="23"/>
      <c r="KY57934" s="23"/>
    </row>
    <row r="57935" spans="36:311" x14ac:dyDescent="0.2">
      <c r="AJ57935" s="23"/>
      <c r="HH57935"/>
      <c r="IW57935" s="36"/>
      <c r="JI57935"/>
      <c r="JJ57935"/>
      <c r="KX57935" s="23"/>
      <c r="KY57935" s="23"/>
    </row>
    <row r="57936" spans="36:311" x14ac:dyDescent="0.2">
      <c r="AJ57936" s="23"/>
      <c r="HH57936"/>
      <c r="IW57936" s="36"/>
      <c r="JI57936"/>
      <c r="JJ57936"/>
      <c r="KX57936" s="23"/>
      <c r="KY57936" s="23"/>
    </row>
    <row r="57937" spans="36:311" x14ac:dyDescent="0.2">
      <c r="AJ57937" s="23"/>
      <c r="HH57937"/>
      <c r="IW57937" s="36"/>
      <c r="JI57937"/>
      <c r="JJ57937"/>
      <c r="KX57937" s="23"/>
      <c r="KY57937" s="23"/>
    </row>
    <row r="57938" spans="36:311" x14ac:dyDescent="0.2">
      <c r="AJ57938" s="23"/>
      <c r="HH57938"/>
      <c r="IW57938" s="36"/>
      <c r="JI57938"/>
      <c r="JJ57938"/>
      <c r="KX57938" s="23"/>
      <c r="KY57938" s="23"/>
    </row>
    <row r="57939" spans="36:311" x14ac:dyDescent="0.2">
      <c r="AJ57939" s="23"/>
      <c r="HH57939"/>
      <c r="IW57939" s="36"/>
      <c r="JI57939"/>
      <c r="JJ57939"/>
      <c r="KX57939" s="23"/>
      <c r="KY57939" s="23"/>
    </row>
    <row r="57940" spans="36:311" x14ac:dyDescent="0.2">
      <c r="AJ57940" s="23"/>
      <c r="HH57940"/>
      <c r="IW57940" s="36"/>
      <c r="JI57940"/>
      <c r="JJ57940"/>
      <c r="KX57940" s="23"/>
      <c r="KY57940" s="23"/>
    </row>
    <row r="57941" spans="36:311" x14ac:dyDescent="0.2">
      <c r="AJ57941" s="23"/>
      <c r="HH57941"/>
      <c r="IW57941" s="36"/>
      <c r="JI57941"/>
      <c r="JJ57941"/>
      <c r="KX57941" s="23"/>
      <c r="KY57941" s="23"/>
    </row>
    <row r="57942" spans="36:311" x14ac:dyDescent="0.2">
      <c r="AJ57942" s="23"/>
      <c r="HH57942"/>
      <c r="IW57942" s="36"/>
      <c r="JI57942"/>
      <c r="JJ57942"/>
      <c r="KX57942" s="23"/>
      <c r="KY57942" s="23"/>
    </row>
    <row r="57943" spans="36:311" x14ac:dyDescent="0.2">
      <c r="AJ57943" s="23"/>
      <c r="HH57943"/>
      <c r="IW57943" s="36"/>
      <c r="JI57943"/>
      <c r="JJ57943"/>
      <c r="KX57943" s="23"/>
      <c r="KY57943" s="23"/>
    </row>
    <row r="57944" spans="36:311" x14ac:dyDescent="0.2">
      <c r="AJ57944" s="23"/>
      <c r="HH57944"/>
      <c r="IW57944" s="36"/>
      <c r="JI57944"/>
      <c r="JJ57944"/>
      <c r="KX57944" s="23"/>
      <c r="KY57944" s="23"/>
    </row>
    <row r="57945" spans="36:311" x14ac:dyDescent="0.2">
      <c r="AJ57945" s="23"/>
      <c r="HH57945"/>
      <c r="IW57945" s="36"/>
      <c r="JI57945"/>
      <c r="JJ57945"/>
      <c r="KX57945" s="23"/>
      <c r="KY57945" s="23"/>
    </row>
    <row r="57946" spans="36:311" x14ac:dyDescent="0.2">
      <c r="AJ57946" s="23"/>
      <c r="HH57946"/>
      <c r="IW57946" s="36"/>
      <c r="JI57946"/>
      <c r="JJ57946"/>
      <c r="KX57946" s="23"/>
      <c r="KY57946" s="23"/>
    </row>
    <row r="57947" spans="36:311" x14ac:dyDescent="0.2">
      <c r="AJ57947" s="23"/>
      <c r="HH57947"/>
      <c r="IW57947" s="36"/>
      <c r="JI57947"/>
      <c r="JJ57947"/>
      <c r="KX57947" s="23"/>
      <c r="KY57947" s="23"/>
    </row>
    <row r="57948" spans="36:311" x14ac:dyDescent="0.2">
      <c r="AJ57948" s="23"/>
      <c r="HH57948"/>
      <c r="IW57948" s="36"/>
      <c r="JI57948"/>
      <c r="JJ57948"/>
      <c r="KX57948" s="23"/>
      <c r="KY57948" s="23"/>
    </row>
    <row r="57949" spans="36:311" x14ac:dyDescent="0.2">
      <c r="AJ57949" s="23"/>
      <c r="HH57949"/>
      <c r="IW57949" s="36"/>
      <c r="JI57949"/>
      <c r="JJ57949"/>
      <c r="KX57949" s="23"/>
      <c r="KY57949" s="23"/>
    </row>
    <row r="57950" spans="36:311" x14ac:dyDescent="0.2">
      <c r="AJ57950" s="23"/>
      <c r="HH57950"/>
      <c r="IW57950" s="36"/>
      <c r="JI57950"/>
      <c r="JJ57950"/>
      <c r="KX57950" s="23"/>
      <c r="KY57950" s="23"/>
    </row>
    <row r="57951" spans="36:311" x14ac:dyDescent="0.2">
      <c r="AJ57951" s="23"/>
      <c r="HH57951"/>
      <c r="IW57951" s="36"/>
      <c r="JI57951"/>
      <c r="JJ57951"/>
      <c r="KX57951" s="23"/>
      <c r="KY57951" s="23"/>
    </row>
    <row r="57952" spans="36:311" x14ac:dyDescent="0.2">
      <c r="AJ57952" s="23"/>
      <c r="HH57952"/>
      <c r="IW57952" s="36"/>
      <c r="JI57952"/>
      <c r="JJ57952"/>
      <c r="KX57952" s="23"/>
      <c r="KY57952" s="23"/>
    </row>
    <row r="57953" spans="36:311" x14ac:dyDescent="0.2">
      <c r="AJ57953" s="23"/>
      <c r="HH57953"/>
      <c r="IW57953" s="36"/>
      <c r="JI57953"/>
      <c r="JJ57953"/>
      <c r="KX57953" s="23"/>
      <c r="KY57953" s="23"/>
    </row>
    <row r="57954" spans="36:311" x14ac:dyDescent="0.2">
      <c r="AJ57954" s="23"/>
      <c r="HH57954"/>
      <c r="IW57954" s="36"/>
      <c r="JI57954"/>
      <c r="JJ57954"/>
      <c r="KX57954" s="23"/>
      <c r="KY57954" s="23"/>
    </row>
    <row r="57955" spans="36:311" x14ac:dyDescent="0.2">
      <c r="AJ57955" s="23"/>
      <c r="HH57955"/>
      <c r="IW57955" s="36"/>
      <c r="JI57955"/>
      <c r="JJ57955"/>
      <c r="KX57955" s="23"/>
      <c r="KY57955" s="23"/>
    </row>
    <row r="57956" spans="36:311" x14ac:dyDescent="0.2">
      <c r="AJ57956" s="23"/>
      <c r="HH57956"/>
      <c r="IW57956" s="36"/>
      <c r="JI57956"/>
      <c r="JJ57956"/>
      <c r="KX57956" s="23"/>
      <c r="KY57956" s="23"/>
    </row>
    <row r="57957" spans="36:311" x14ac:dyDescent="0.2">
      <c r="AJ57957" s="23"/>
      <c r="HH57957"/>
      <c r="IW57957" s="36"/>
      <c r="JI57957"/>
      <c r="JJ57957"/>
      <c r="KX57957" s="23"/>
      <c r="KY57957" s="23"/>
    </row>
    <row r="57958" spans="36:311" x14ac:dyDescent="0.2">
      <c r="AJ57958" s="23"/>
      <c r="HH57958"/>
      <c r="IW57958" s="36"/>
      <c r="JI57958"/>
      <c r="JJ57958"/>
      <c r="KX57958" s="23"/>
      <c r="KY57958" s="23"/>
    </row>
    <row r="57959" spans="36:311" x14ac:dyDescent="0.2">
      <c r="AJ57959" s="23"/>
      <c r="HH57959"/>
      <c r="IW57959" s="36"/>
      <c r="JI57959"/>
      <c r="JJ57959"/>
      <c r="KX57959" s="23"/>
      <c r="KY57959" s="23"/>
    </row>
    <row r="57960" spans="36:311" x14ac:dyDescent="0.2">
      <c r="AJ57960" s="23"/>
      <c r="HH57960"/>
      <c r="IW57960" s="36"/>
      <c r="JI57960"/>
      <c r="JJ57960"/>
      <c r="KX57960" s="23"/>
      <c r="KY57960" s="23"/>
    </row>
    <row r="57961" spans="36:311" x14ac:dyDescent="0.2">
      <c r="AJ57961" s="23"/>
      <c r="HH57961"/>
      <c r="IW57961" s="36"/>
      <c r="JI57961"/>
      <c r="JJ57961"/>
      <c r="KX57961" s="23"/>
      <c r="KY57961" s="23"/>
    </row>
    <row r="57962" spans="36:311" x14ac:dyDescent="0.2">
      <c r="AJ57962" s="23"/>
      <c r="HH57962"/>
      <c r="IW57962" s="36"/>
      <c r="JI57962"/>
      <c r="JJ57962"/>
      <c r="KX57962" s="23"/>
      <c r="KY57962" s="23"/>
    </row>
    <row r="57963" spans="36:311" x14ac:dyDescent="0.2">
      <c r="AJ57963" s="23"/>
      <c r="HH57963"/>
      <c r="IW57963" s="36"/>
      <c r="JI57963"/>
      <c r="JJ57963"/>
      <c r="KX57963" s="23"/>
      <c r="KY57963" s="23"/>
    </row>
    <row r="57964" spans="36:311" x14ac:dyDescent="0.2">
      <c r="AJ57964" s="23"/>
      <c r="HH57964"/>
      <c r="IW57964" s="36"/>
      <c r="JI57964"/>
      <c r="JJ57964"/>
      <c r="KX57964" s="23"/>
      <c r="KY57964" s="23"/>
    </row>
    <row r="57965" spans="36:311" x14ac:dyDescent="0.2">
      <c r="AJ57965" s="23"/>
      <c r="HH57965"/>
      <c r="IW57965" s="36"/>
      <c r="JI57965"/>
      <c r="JJ57965"/>
      <c r="KX57965" s="23"/>
      <c r="KY57965" s="23"/>
    </row>
    <row r="57966" spans="36:311" x14ac:dyDescent="0.2">
      <c r="AJ57966" s="23"/>
      <c r="HH57966"/>
      <c r="IW57966" s="36"/>
      <c r="JI57966"/>
      <c r="JJ57966"/>
      <c r="KX57966" s="23"/>
      <c r="KY57966" s="23"/>
    </row>
    <row r="57967" spans="36:311" x14ac:dyDescent="0.2">
      <c r="AJ57967" s="23"/>
      <c r="HH57967"/>
      <c r="IW57967" s="36"/>
      <c r="JI57967"/>
      <c r="JJ57967"/>
      <c r="KX57967" s="23"/>
      <c r="KY57967" s="23"/>
    </row>
    <row r="57968" spans="36:311" x14ac:dyDescent="0.2">
      <c r="AJ57968" s="23"/>
      <c r="HH57968"/>
      <c r="IW57968" s="36"/>
      <c r="JI57968"/>
      <c r="JJ57968"/>
      <c r="KX57968" s="23"/>
      <c r="KY57968" s="23"/>
    </row>
    <row r="57969" spans="36:311" x14ac:dyDescent="0.2">
      <c r="AJ57969" s="23"/>
      <c r="HH57969"/>
      <c r="IW57969" s="36"/>
      <c r="JI57969"/>
      <c r="JJ57969"/>
      <c r="KX57969" s="23"/>
      <c r="KY57969" s="23"/>
    </row>
    <row r="57970" spans="36:311" x14ac:dyDescent="0.2">
      <c r="AJ57970" s="23"/>
      <c r="HH57970"/>
      <c r="IW57970" s="36"/>
      <c r="JI57970"/>
      <c r="JJ57970"/>
      <c r="KX57970" s="23"/>
      <c r="KY57970" s="23"/>
    </row>
    <row r="57971" spans="36:311" x14ac:dyDescent="0.2">
      <c r="AJ57971" s="23"/>
      <c r="HH57971"/>
      <c r="IW57971" s="36"/>
      <c r="JI57971"/>
      <c r="JJ57971"/>
      <c r="KX57971" s="23"/>
      <c r="KY57971" s="23"/>
    </row>
    <row r="57972" spans="36:311" x14ac:dyDescent="0.2">
      <c r="AJ57972" s="23"/>
      <c r="HH57972"/>
      <c r="IW57972" s="36"/>
      <c r="JI57972"/>
      <c r="JJ57972"/>
      <c r="KX57972" s="23"/>
      <c r="KY57972" s="23"/>
    </row>
    <row r="57973" spans="36:311" x14ac:dyDescent="0.2">
      <c r="AJ57973" s="23"/>
      <c r="HH57973"/>
      <c r="IW57973" s="36"/>
      <c r="JI57973"/>
      <c r="JJ57973"/>
      <c r="KX57973" s="23"/>
      <c r="KY57973" s="23"/>
    </row>
    <row r="57974" spans="36:311" x14ac:dyDescent="0.2">
      <c r="AJ57974" s="23"/>
      <c r="HH57974"/>
      <c r="IW57974" s="36"/>
      <c r="JI57974"/>
      <c r="JJ57974"/>
      <c r="KX57974" s="23"/>
      <c r="KY57974" s="23"/>
    </row>
    <row r="57975" spans="36:311" x14ac:dyDescent="0.2">
      <c r="AJ57975" s="23"/>
      <c r="HH57975"/>
      <c r="IW57975" s="36"/>
      <c r="JI57975"/>
      <c r="JJ57975"/>
      <c r="KX57975" s="23"/>
      <c r="KY57975" s="23"/>
    </row>
    <row r="57976" spans="36:311" x14ac:dyDescent="0.2">
      <c r="AJ57976" s="23"/>
      <c r="HH57976"/>
      <c r="IW57976" s="36"/>
      <c r="JI57976"/>
      <c r="JJ57976"/>
      <c r="KX57976" s="23"/>
      <c r="KY57976" s="23"/>
    </row>
    <row r="57977" spans="36:311" x14ac:dyDescent="0.2">
      <c r="AJ57977" s="23"/>
      <c r="HH57977"/>
      <c r="IW57977" s="36"/>
      <c r="JI57977"/>
      <c r="JJ57977"/>
      <c r="KX57977" s="23"/>
      <c r="KY57977" s="23"/>
    </row>
    <row r="57978" spans="36:311" x14ac:dyDescent="0.2">
      <c r="AJ57978" s="23"/>
      <c r="HH57978"/>
      <c r="IW57978" s="36"/>
      <c r="JI57978"/>
      <c r="JJ57978"/>
      <c r="KX57978" s="23"/>
      <c r="KY57978" s="23"/>
    </row>
    <row r="57979" spans="36:311" x14ac:dyDescent="0.2">
      <c r="AJ57979" s="23"/>
      <c r="HH57979"/>
      <c r="IW57979" s="36"/>
      <c r="JI57979"/>
      <c r="JJ57979"/>
      <c r="KX57979" s="23"/>
      <c r="KY57979" s="23"/>
    </row>
    <row r="57980" spans="36:311" x14ac:dyDescent="0.2">
      <c r="AJ57980" s="23"/>
      <c r="HH57980"/>
      <c r="IW57980" s="36"/>
      <c r="JI57980"/>
      <c r="JJ57980"/>
      <c r="KX57980" s="23"/>
      <c r="KY57980" s="23"/>
    </row>
    <row r="57981" spans="36:311" x14ac:dyDescent="0.2">
      <c r="AJ57981" s="23"/>
      <c r="HH57981"/>
      <c r="IW57981" s="36"/>
      <c r="JI57981"/>
      <c r="JJ57981"/>
      <c r="KX57981" s="23"/>
      <c r="KY57981" s="23"/>
    </row>
    <row r="57982" spans="36:311" x14ac:dyDescent="0.2">
      <c r="AJ57982" s="23"/>
      <c r="HH57982"/>
      <c r="IW57982" s="36"/>
      <c r="JI57982"/>
      <c r="JJ57982"/>
      <c r="KX57982" s="23"/>
      <c r="KY57982" s="23"/>
    </row>
    <row r="57983" spans="36:311" x14ac:dyDescent="0.2">
      <c r="AJ57983" s="23"/>
      <c r="HH57983"/>
      <c r="IW57983" s="36"/>
      <c r="JI57983"/>
      <c r="JJ57983"/>
      <c r="KX57983" s="23"/>
      <c r="KY57983" s="23"/>
    </row>
    <row r="57984" spans="36:311" x14ac:dyDescent="0.2">
      <c r="AJ57984" s="23"/>
      <c r="HH57984"/>
      <c r="IW57984" s="36"/>
      <c r="JI57984"/>
      <c r="JJ57984"/>
      <c r="KX57984" s="23"/>
      <c r="KY57984" s="23"/>
    </row>
    <row r="57985" spans="36:311" x14ac:dyDescent="0.2">
      <c r="AJ57985" s="23"/>
      <c r="HH57985"/>
      <c r="IW57985" s="36"/>
      <c r="JI57985"/>
      <c r="JJ57985"/>
      <c r="KX57985" s="23"/>
      <c r="KY57985" s="23"/>
    </row>
    <row r="57986" spans="36:311" x14ac:dyDescent="0.2">
      <c r="AJ57986" s="23"/>
      <c r="HH57986"/>
      <c r="IW57986" s="36"/>
      <c r="JI57986"/>
      <c r="JJ57986"/>
      <c r="KX57986" s="23"/>
      <c r="KY57986" s="23"/>
    </row>
    <row r="57987" spans="36:311" x14ac:dyDescent="0.2">
      <c r="AJ57987" s="23"/>
      <c r="HH57987"/>
      <c r="IW57987" s="36"/>
      <c r="JI57987"/>
      <c r="JJ57987"/>
      <c r="KX57987" s="23"/>
      <c r="KY57987" s="23"/>
    </row>
    <row r="57988" spans="36:311" x14ac:dyDescent="0.2">
      <c r="AJ57988" s="23"/>
      <c r="HH57988"/>
      <c r="IW57988" s="36"/>
      <c r="JI57988"/>
      <c r="JJ57988"/>
      <c r="KX57988" s="23"/>
      <c r="KY57988" s="23"/>
    </row>
    <row r="57989" spans="36:311" x14ac:dyDescent="0.2">
      <c r="AJ57989" s="23"/>
      <c r="HH57989"/>
      <c r="IW57989" s="36"/>
      <c r="JI57989"/>
      <c r="JJ57989"/>
      <c r="KX57989" s="23"/>
      <c r="KY57989" s="23"/>
    </row>
    <row r="57990" spans="36:311" x14ac:dyDescent="0.2">
      <c r="AJ57990" s="23"/>
      <c r="HH57990"/>
      <c r="IW57990" s="36"/>
      <c r="JI57990"/>
      <c r="JJ57990"/>
      <c r="KX57990" s="23"/>
      <c r="KY57990" s="23"/>
    </row>
    <row r="57991" spans="36:311" x14ac:dyDescent="0.2">
      <c r="AJ57991" s="23"/>
      <c r="HH57991"/>
      <c r="IW57991" s="36"/>
      <c r="JI57991"/>
      <c r="JJ57991"/>
      <c r="KX57991" s="23"/>
      <c r="KY57991" s="23"/>
    </row>
    <row r="57992" spans="36:311" x14ac:dyDescent="0.2">
      <c r="AJ57992" s="23"/>
      <c r="HH57992"/>
      <c r="IW57992" s="36"/>
      <c r="JI57992"/>
      <c r="JJ57992"/>
      <c r="KX57992" s="23"/>
      <c r="KY57992" s="23"/>
    </row>
    <row r="57993" spans="36:311" x14ac:dyDescent="0.2">
      <c r="AJ57993" s="23"/>
      <c r="HH57993"/>
      <c r="IW57993" s="36"/>
      <c r="JI57993"/>
      <c r="JJ57993"/>
      <c r="KX57993" s="23"/>
      <c r="KY57993" s="23"/>
    </row>
    <row r="57994" spans="36:311" x14ac:dyDescent="0.2">
      <c r="AJ57994" s="23"/>
      <c r="HH57994"/>
      <c r="IW57994" s="36"/>
      <c r="JI57994"/>
      <c r="JJ57994"/>
      <c r="KX57994" s="23"/>
      <c r="KY57994" s="23"/>
    </row>
    <row r="57995" spans="36:311" x14ac:dyDescent="0.2">
      <c r="AJ57995" s="23"/>
      <c r="HH57995"/>
      <c r="IW57995" s="36"/>
      <c r="JI57995"/>
      <c r="JJ57995"/>
      <c r="KX57995" s="23"/>
      <c r="KY57995" s="23"/>
    </row>
    <row r="57996" spans="36:311" x14ac:dyDescent="0.2">
      <c r="AJ57996" s="23"/>
      <c r="HH57996"/>
      <c r="IW57996" s="36"/>
      <c r="JI57996"/>
      <c r="JJ57996"/>
      <c r="KX57996" s="23"/>
      <c r="KY57996" s="23"/>
    </row>
    <row r="57997" spans="36:311" x14ac:dyDescent="0.2">
      <c r="AJ57997" s="23"/>
      <c r="HH57997"/>
      <c r="IW57997" s="36"/>
      <c r="JI57997"/>
      <c r="JJ57997"/>
      <c r="KX57997" s="23"/>
      <c r="KY57997" s="23"/>
    </row>
    <row r="57998" spans="36:311" x14ac:dyDescent="0.2">
      <c r="AJ57998" s="23"/>
      <c r="HH57998"/>
      <c r="IW57998" s="36"/>
      <c r="JI57998"/>
      <c r="JJ57998"/>
      <c r="KX57998" s="23"/>
      <c r="KY57998" s="23"/>
    </row>
    <row r="57999" spans="36:311" x14ac:dyDescent="0.2">
      <c r="AJ57999" s="23"/>
      <c r="HH57999"/>
      <c r="IW57999" s="36"/>
      <c r="JI57999"/>
      <c r="JJ57999"/>
      <c r="KX57999" s="23"/>
      <c r="KY57999" s="23"/>
    </row>
    <row r="58000" spans="36:311" x14ac:dyDescent="0.2">
      <c r="AJ58000" s="23"/>
      <c r="HH58000"/>
      <c r="IW58000" s="36"/>
      <c r="JI58000"/>
      <c r="JJ58000"/>
      <c r="KX58000" s="23"/>
      <c r="KY58000" s="23"/>
    </row>
    <row r="58001" spans="36:311" x14ac:dyDescent="0.2">
      <c r="AJ58001" s="23"/>
      <c r="HH58001"/>
      <c r="IW58001" s="36"/>
      <c r="JI58001"/>
      <c r="JJ58001"/>
      <c r="KX58001" s="23"/>
      <c r="KY58001" s="23"/>
    </row>
    <row r="58002" spans="36:311" x14ac:dyDescent="0.2">
      <c r="AJ58002" s="23"/>
      <c r="HH58002"/>
      <c r="IW58002" s="36"/>
      <c r="JI58002"/>
      <c r="JJ58002"/>
      <c r="KX58002" s="23"/>
      <c r="KY58002" s="23"/>
    </row>
    <row r="58003" spans="36:311" x14ac:dyDescent="0.2">
      <c r="AJ58003" s="23"/>
      <c r="HH58003"/>
      <c r="IW58003" s="36"/>
      <c r="JI58003"/>
      <c r="JJ58003"/>
      <c r="KX58003" s="23"/>
      <c r="KY58003" s="23"/>
    </row>
    <row r="58004" spans="36:311" x14ac:dyDescent="0.2">
      <c r="AJ58004" s="23"/>
      <c r="HH58004"/>
      <c r="IW58004" s="36"/>
      <c r="JI58004"/>
      <c r="JJ58004"/>
      <c r="KX58004" s="23"/>
      <c r="KY58004" s="23"/>
    </row>
    <row r="58005" spans="36:311" x14ac:dyDescent="0.2">
      <c r="AJ58005" s="23"/>
      <c r="HH58005"/>
      <c r="IW58005" s="36"/>
      <c r="JI58005"/>
      <c r="JJ58005"/>
      <c r="KX58005" s="23"/>
      <c r="KY58005" s="23"/>
    </row>
    <row r="58006" spans="36:311" x14ac:dyDescent="0.2">
      <c r="AJ58006" s="23"/>
      <c r="HH58006"/>
      <c r="IW58006" s="36"/>
      <c r="JI58006"/>
      <c r="JJ58006"/>
      <c r="KX58006" s="23"/>
      <c r="KY58006" s="23"/>
    </row>
    <row r="58007" spans="36:311" x14ac:dyDescent="0.2">
      <c r="AJ58007" s="23"/>
      <c r="HH58007"/>
      <c r="IW58007" s="36"/>
      <c r="JI58007"/>
      <c r="JJ58007"/>
      <c r="KX58007" s="23"/>
      <c r="KY58007" s="23"/>
    </row>
    <row r="58008" spans="36:311" x14ac:dyDescent="0.2">
      <c r="AJ58008" s="23"/>
      <c r="HH58008"/>
      <c r="IW58008" s="36"/>
      <c r="JI58008"/>
      <c r="JJ58008"/>
      <c r="KX58008" s="23"/>
      <c r="KY58008" s="23"/>
    </row>
    <row r="58009" spans="36:311" x14ac:dyDescent="0.2">
      <c r="AJ58009" s="23"/>
      <c r="HH58009"/>
      <c r="IW58009" s="36"/>
      <c r="JI58009"/>
      <c r="JJ58009"/>
      <c r="KX58009" s="23"/>
      <c r="KY58009" s="23"/>
    </row>
    <row r="58010" spans="36:311" x14ac:dyDescent="0.2">
      <c r="AJ58010" s="23"/>
      <c r="HH58010"/>
      <c r="IW58010" s="36"/>
      <c r="JI58010"/>
      <c r="JJ58010"/>
      <c r="KX58010" s="23"/>
      <c r="KY58010" s="23"/>
    </row>
    <row r="58011" spans="36:311" x14ac:dyDescent="0.2">
      <c r="AJ58011" s="23"/>
      <c r="HH58011"/>
      <c r="IW58011" s="36"/>
      <c r="JI58011"/>
      <c r="JJ58011"/>
      <c r="KX58011" s="23"/>
      <c r="KY58011" s="23"/>
    </row>
    <row r="58012" spans="36:311" x14ac:dyDescent="0.2">
      <c r="AJ58012" s="23"/>
      <c r="HH58012"/>
      <c r="IW58012" s="36"/>
      <c r="JI58012"/>
      <c r="JJ58012"/>
      <c r="KX58012" s="23"/>
      <c r="KY58012" s="23"/>
    </row>
    <row r="58013" spans="36:311" x14ac:dyDescent="0.2">
      <c r="AJ58013" s="23"/>
      <c r="HH58013"/>
      <c r="IW58013" s="36"/>
      <c r="JI58013"/>
      <c r="JJ58013"/>
      <c r="KX58013" s="23"/>
      <c r="KY58013" s="23"/>
    </row>
    <row r="58014" spans="36:311" x14ac:dyDescent="0.2">
      <c r="AJ58014" s="23"/>
      <c r="HH58014"/>
      <c r="IW58014" s="36"/>
      <c r="JI58014"/>
      <c r="JJ58014"/>
      <c r="KX58014" s="23"/>
      <c r="KY58014" s="23"/>
    </row>
    <row r="58015" spans="36:311" x14ac:dyDescent="0.2">
      <c r="AJ58015" s="23"/>
      <c r="HH58015"/>
      <c r="IW58015" s="36"/>
      <c r="JI58015"/>
      <c r="JJ58015"/>
      <c r="KX58015" s="23"/>
      <c r="KY58015" s="23"/>
    </row>
    <row r="58016" spans="36:311" x14ac:dyDescent="0.2">
      <c r="AJ58016" s="23"/>
      <c r="HH58016"/>
      <c r="IW58016" s="36"/>
      <c r="JI58016"/>
      <c r="JJ58016"/>
      <c r="KX58016" s="23"/>
      <c r="KY58016" s="23"/>
    </row>
    <row r="58017" spans="36:311" x14ac:dyDescent="0.2">
      <c r="AJ58017" s="23"/>
      <c r="HH58017"/>
      <c r="IW58017" s="36"/>
      <c r="JI58017"/>
      <c r="JJ58017"/>
      <c r="KX58017" s="23"/>
      <c r="KY58017" s="23"/>
    </row>
    <row r="58018" spans="36:311" x14ac:dyDescent="0.2">
      <c r="AJ58018" s="23"/>
      <c r="HH58018"/>
      <c r="IW58018" s="36"/>
      <c r="JI58018"/>
      <c r="JJ58018"/>
      <c r="KX58018" s="23"/>
      <c r="KY58018" s="23"/>
    </row>
    <row r="58019" spans="36:311" x14ac:dyDescent="0.2">
      <c r="AJ58019" s="23"/>
      <c r="HH58019"/>
      <c r="IW58019" s="36"/>
      <c r="JI58019"/>
      <c r="JJ58019"/>
      <c r="KX58019" s="23"/>
      <c r="KY58019" s="23"/>
    </row>
    <row r="58020" spans="36:311" x14ac:dyDescent="0.2">
      <c r="AJ58020" s="23"/>
      <c r="HH58020"/>
      <c r="IW58020" s="36"/>
      <c r="JI58020"/>
      <c r="JJ58020"/>
      <c r="KX58020" s="23"/>
      <c r="KY58020" s="23"/>
    </row>
    <row r="58021" spans="36:311" x14ac:dyDescent="0.2">
      <c r="AJ58021" s="23"/>
      <c r="HH58021"/>
      <c r="IW58021" s="36"/>
      <c r="JI58021"/>
      <c r="JJ58021"/>
      <c r="KX58021" s="23"/>
      <c r="KY58021" s="23"/>
    </row>
    <row r="58022" spans="36:311" x14ac:dyDescent="0.2">
      <c r="AJ58022" s="23"/>
      <c r="HH58022"/>
      <c r="IW58022" s="36"/>
      <c r="JI58022"/>
      <c r="JJ58022"/>
      <c r="KX58022" s="23"/>
      <c r="KY58022" s="23"/>
    </row>
    <row r="58023" spans="36:311" x14ac:dyDescent="0.2">
      <c r="AJ58023" s="23"/>
      <c r="HH58023"/>
      <c r="IW58023" s="36"/>
      <c r="JI58023"/>
      <c r="JJ58023"/>
      <c r="KX58023" s="23"/>
      <c r="KY58023" s="23"/>
    </row>
    <row r="58024" spans="36:311" x14ac:dyDescent="0.2">
      <c r="AJ58024" s="23"/>
      <c r="HH58024"/>
      <c r="IW58024" s="36"/>
      <c r="JI58024"/>
      <c r="JJ58024"/>
      <c r="KX58024" s="23"/>
      <c r="KY58024" s="23"/>
    </row>
    <row r="58025" spans="36:311" x14ac:dyDescent="0.2">
      <c r="AJ58025" s="23"/>
      <c r="HH58025"/>
      <c r="IW58025" s="36"/>
      <c r="JI58025"/>
      <c r="JJ58025"/>
      <c r="KX58025" s="23"/>
      <c r="KY58025" s="23"/>
    </row>
    <row r="58026" spans="36:311" x14ac:dyDescent="0.2">
      <c r="AJ58026" s="23"/>
      <c r="HH58026"/>
      <c r="IW58026" s="36"/>
      <c r="JI58026"/>
      <c r="JJ58026"/>
      <c r="KX58026" s="23"/>
      <c r="KY58026" s="23"/>
    </row>
    <row r="58027" spans="36:311" x14ac:dyDescent="0.2">
      <c r="AJ58027" s="23"/>
      <c r="HH58027"/>
      <c r="IW58027" s="36"/>
      <c r="JI58027"/>
      <c r="JJ58027"/>
      <c r="KX58027" s="23"/>
      <c r="KY58027" s="23"/>
    </row>
    <row r="58028" spans="36:311" x14ac:dyDescent="0.2">
      <c r="AJ58028" s="23"/>
      <c r="HH58028"/>
      <c r="IW58028" s="36"/>
      <c r="JI58028"/>
      <c r="JJ58028"/>
      <c r="KX58028" s="23"/>
      <c r="KY58028" s="23"/>
    </row>
    <row r="58029" spans="36:311" x14ac:dyDescent="0.2">
      <c r="AJ58029" s="23"/>
      <c r="HH58029"/>
      <c r="IW58029" s="36"/>
      <c r="JI58029"/>
      <c r="JJ58029"/>
      <c r="KX58029" s="23"/>
      <c r="KY58029" s="23"/>
    </row>
    <row r="58030" spans="36:311" x14ac:dyDescent="0.2">
      <c r="AJ58030" s="23"/>
      <c r="HH58030"/>
      <c r="IW58030" s="36"/>
      <c r="JI58030"/>
      <c r="JJ58030"/>
      <c r="KX58030" s="23"/>
      <c r="KY58030" s="23"/>
    </row>
    <row r="58031" spans="36:311" x14ac:dyDescent="0.2">
      <c r="AJ58031" s="23"/>
      <c r="HH58031"/>
      <c r="IW58031" s="36"/>
      <c r="JI58031"/>
      <c r="JJ58031"/>
      <c r="KX58031" s="23"/>
      <c r="KY58031" s="23"/>
    </row>
    <row r="58032" spans="36:311" x14ac:dyDescent="0.2">
      <c r="AJ58032" s="23"/>
      <c r="HH58032"/>
      <c r="IW58032" s="36"/>
      <c r="JI58032"/>
      <c r="JJ58032"/>
      <c r="KX58032" s="23"/>
      <c r="KY58032" s="23"/>
    </row>
    <row r="58033" spans="36:311" x14ac:dyDescent="0.2">
      <c r="AJ58033" s="23"/>
      <c r="HH58033"/>
      <c r="IW58033" s="36"/>
      <c r="JI58033"/>
      <c r="JJ58033"/>
      <c r="KX58033" s="23"/>
      <c r="KY58033" s="23"/>
    </row>
    <row r="58034" spans="36:311" x14ac:dyDescent="0.2">
      <c r="AJ58034" s="23"/>
      <c r="HH58034"/>
      <c r="IW58034" s="36"/>
      <c r="JI58034"/>
      <c r="JJ58034"/>
      <c r="KX58034" s="23"/>
      <c r="KY58034" s="23"/>
    </row>
    <row r="58035" spans="36:311" x14ac:dyDescent="0.2">
      <c r="AJ58035" s="23"/>
      <c r="HH58035"/>
      <c r="IW58035" s="36"/>
      <c r="JI58035"/>
      <c r="JJ58035"/>
      <c r="KX58035" s="23"/>
      <c r="KY58035" s="23"/>
    </row>
    <row r="58036" spans="36:311" x14ac:dyDescent="0.2">
      <c r="AJ58036" s="23"/>
      <c r="HH58036"/>
      <c r="IW58036" s="36"/>
      <c r="JI58036"/>
      <c r="JJ58036"/>
      <c r="KX58036" s="23"/>
      <c r="KY58036" s="23"/>
    </row>
    <row r="58037" spans="36:311" x14ac:dyDescent="0.2">
      <c r="AJ58037" s="23"/>
      <c r="HH58037"/>
      <c r="IW58037" s="36"/>
      <c r="JI58037"/>
      <c r="JJ58037"/>
      <c r="KX58037" s="23"/>
      <c r="KY58037" s="23"/>
    </row>
    <row r="58038" spans="36:311" x14ac:dyDescent="0.2">
      <c r="AJ58038" s="23"/>
      <c r="HH58038"/>
      <c r="IW58038" s="36"/>
      <c r="JI58038"/>
      <c r="JJ58038"/>
      <c r="KX58038" s="23"/>
      <c r="KY58038" s="23"/>
    </row>
    <row r="58039" spans="36:311" x14ac:dyDescent="0.2">
      <c r="AJ58039" s="23"/>
      <c r="HH58039"/>
      <c r="IW58039" s="36"/>
      <c r="JI58039"/>
      <c r="JJ58039"/>
      <c r="KX58039" s="23"/>
      <c r="KY58039" s="23"/>
    </row>
    <row r="58040" spans="36:311" x14ac:dyDescent="0.2">
      <c r="AJ58040" s="23"/>
      <c r="HH58040"/>
      <c r="IW58040" s="36"/>
      <c r="JI58040"/>
      <c r="JJ58040"/>
      <c r="KX58040" s="23"/>
      <c r="KY58040" s="23"/>
    </row>
    <row r="58041" spans="36:311" x14ac:dyDescent="0.2">
      <c r="AJ58041" s="23"/>
      <c r="HH58041"/>
      <c r="IW58041" s="36"/>
      <c r="JI58041"/>
      <c r="JJ58041"/>
      <c r="KX58041" s="23"/>
      <c r="KY58041" s="23"/>
    </row>
    <row r="58042" spans="36:311" x14ac:dyDescent="0.2">
      <c r="AJ58042" s="23"/>
      <c r="HH58042"/>
      <c r="IW58042" s="36"/>
      <c r="JI58042"/>
      <c r="JJ58042"/>
      <c r="KX58042" s="23"/>
      <c r="KY58042" s="23"/>
    </row>
    <row r="58043" spans="36:311" x14ac:dyDescent="0.2">
      <c r="AJ58043" s="23"/>
      <c r="HH58043"/>
      <c r="IW58043" s="36"/>
      <c r="JI58043"/>
      <c r="JJ58043"/>
      <c r="KX58043" s="23"/>
      <c r="KY58043" s="23"/>
    </row>
    <row r="58044" spans="36:311" x14ac:dyDescent="0.2">
      <c r="AJ58044" s="23"/>
      <c r="HH58044"/>
      <c r="IW58044" s="36"/>
      <c r="JI58044"/>
      <c r="JJ58044"/>
      <c r="KX58044" s="23"/>
      <c r="KY58044" s="23"/>
    </row>
    <row r="58045" spans="36:311" x14ac:dyDescent="0.2">
      <c r="AJ58045" s="23"/>
      <c r="HH58045"/>
      <c r="IW58045" s="36"/>
      <c r="JI58045"/>
      <c r="JJ58045"/>
      <c r="KX58045" s="23"/>
      <c r="KY58045" s="23"/>
    </row>
    <row r="58046" spans="36:311" x14ac:dyDescent="0.2">
      <c r="AJ58046" s="23"/>
      <c r="HH58046"/>
      <c r="IW58046" s="36"/>
      <c r="JI58046"/>
      <c r="JJ58046"/>
      <c r="KX58046" s="23"/>
      <c r="KY58046" s="23"/>
    </row>
    <row r="58047" spans="36:311" x14ac:dyDescent="0.2">
      <c r="AJ58047" s="23"/>
      <c r="HH58047"/>
      <c r="IW58047" s="36"/>
      <c r="JI58047"/>
      <c r="JJ58047"/>
      <c r="KX58047" s="23"/>
      <c r="KY58047" s="23"/>
    </row>
    <row r="58048" spans="36:311" x14ac:dyDescent="0.2">
      <c r="AJ58048" s="23"/>
      <c r="HH58048"/>
      <c r="IW58048" s="36"/>
      <c r="JI58048"/>
      <c r="JJ58048"/>
      <c r="KX58048" s="23"/>
      <c r="KY58048" s="23"/>
    </row>
    <row r="58049" spans="36:311" x14ac:dyDescent="0.2">
      <c r="AJ58049" s="23"/>
      <c r="HH58049"/>
      <c r="IW58049" s="36"/>
      <c r="JI58049"/>
      <c r="JJ58049"/>
      <c r="KX58049" s="23"/>
      <c r="KY58049" s="23"/>
    </row>
    <row r="58050" spans="36:311" x14ac:dyDescent="0.2">
      <c r="AJ58050" s="23"/>
      <c r="HH58050"/>
      <c r="IW58050" s="36"/>
      <c r="JI58050"/>
      <c r="JJ58050"/>
      <c r="KX58050" s="23"/>
      <c r="KY58050" s="23"/>
    </row>
    <row r="58051" spans="36:311" x14ac:dyDescent="0.2">
      <c r="AJ58051" s="23"/>
      <c r="HH58051"/>
      <c r="IW58051" s="36"/>
      <c r="JI58051"/>
      <c r="JJ58051"/>
      <c r="KX58051" s="23"/>
      <c r="KY58051" s="23"/>
    </row>
    <row r="58052" spans="36:311" x14ac:dyDescent="0.2">
      <c r="AJ58052" s="23"/>
      <c r="HH58052"/>
      <c r="IW58052" s="36"/>
      <c r="JI58052"/>
      <c r="JJ58052"/>
      <c r="KX58052" s="23"/>
      <c r="KY58052" s="23"/>
    </row>
    <row r="58053" spans="36:311" x14ac:dyDescent="0.2">
      <c r="AJ58053" s="23"/>
      <c r="HH58053"/>
      <c r="IW58053" s="36"/>
      <c r="JI58053"/>
      <c r="JJ58053"/>
      <c r="KX58053" s="23"/>
      <c r="KY58053" s="23"/>
    </row>
    <row r="58054" spans="36:311" x14ac:dyDescent="0.2">
      <c r="AJ58054" s="23"/>
      <c r="HH58054"/>
      <c r="IW58054" s="36"/>
      <c r="JI58054"/>
      <c r="JJ58054"/>
      <c r="KX58054" s="23"/>
      <c r="KY58054" s="23"/>
    </row>
    <row r="58055" spans="36:311" x14ac:dyDescent="0.2">
      <c r="AJ58055" s="23"/>
      <c r="HH58055"/>
      <c r="IW58055" s="36"/>
      <c r="JI58055"/>
      <c r="JJ58055"/>
      <c r="KX58055" s="23"/>
      <c r="KY58055" s="23"/>
    </row>
    <row r="58056" spans="36:311" x14ac:dyDescent="0.2">
      <c r="AJ58056" s="23"/>
      <c r="HH58056"/>
      <c r="IW58056" s="36"/>
      <c r="JI58056"/>
      <c r="JJ58056"/>
      <c r="KX58056" s="23"/>
      <c r="KY58056" s="23"/>
    </row>
    <row r="58057" spans="36:311" x14ac:dyDescent="0.2">
      <c r="AJ58057" s="23"/>
      <c r="HH58057"/>
      <c r="IW58057" s="36"/>
      <c r="JI58057"/>
      <c r="JJ58057"/>
      <c r="KX58057" s="23"/>
      <c r="KY58057" s="23"/>
    </row>
    <row r="58058" spans="36:311" x14ac:dyDescent="0.2">
      <c r="AJ58058" s="23"/>
      <c r="HH58058"/>
      <c r="IW58058" s="36"/>
      <c r="JI58058"/>
      <c r="JJ58058"/>
      <c r="KX58058" s="23"/>
      <c r="KY58058" s="23"/>
    </row>
    <row r="58059" spans="36:311" x14ac:dyDescent="0.2">
      <c r="AJ58059" s="23"/>
      <c r="HH58059"/>
      <c r="IW58059" s="36"/>
      <c r="JI58059"/>
      <c r="JJ58059"/>
      <c r="KX58059" s="23"/>
      <c r="KY58059" s="23"/>
    </row>
    <row r="58060" spans="36:311" x14ac:dyDescent="0.2">
      <c r="AJ58060" s="23"/>
      <c r="HH58060"/>
      <c r="IW58060" s="36"/>
      <c r="JI58060"/>
      <c r="JJ58060"/>
      <c r="KX58060" s="23"/>
      <c r="KY58060" s="23"/>
    </row>
    <row r="58061" spans="36:311" x14ac:dyDescent="0.2">
      <c r="AJ58061" s="23"/>
      <c r="HH58061"/>
      <c r="IW58061" s="36"/>
      <c r="JI58061"/>
      <c r="JJ58061"/>
      <c r="KX58061" s="23"/>
      <c r="KY58061" s="23"/>
    </row>
    <row r="58062" spans="36:311" x14ac:dyDescent="0.2">
      <c r="AJ58062" s="23"/>
      <c r="HH58062"/>
      <c r="IW58062" s="36"/>
      <c r="JI58062"/>
      <c r="JJ58062"/>
      <c r="KX58062" s="23"/>
      <c r="KY58062" s="23"/>
    </row>
    <row r="58063" spans="36:311" x14ac:dyDescent="0.2">
      <c r="AJ58063" s="23"/>
      <c r="HH58063"/>
      <c r="IW58063" s="36"/>
      <c r="JI58063"/>
      <c r="JJ58063"/>
      <c r="KX58063" s="23"/>
      <c r="KY58063" s="23"/>
    </row>
    <row r="58064" spans="36:311" x14ac:dyDescent="0.2">
      <c r="AJ58064" s="23"/>
      <c r="HH58064"/>
      <c r="IW58064" s="36"/>
      <c r="JI58064"/>
      <c r="JJ58064"/>
      <c r="KX58064" s="23"/>
      <c r="KY58064" s="23"/>
    </row>
    <row r="58065" spans="36:311" x14ac:dyDescent="0.2">
      <c r="AJ58065" s="23"/>
      <c r="HH58065"/>
      <c r="IW58065" s="36"/>
      <c r="JI58065"/>
      <c r="JJ58065"/>
      <c r="KX58065" s="23"/>
      <c r="KY58065" s="23"/>
    </row>
    <row r="58066" spans="36:311" x14ac:dyDescent="0.2">
      <c r="AJ58066" s="23"/>
      <c r="HH58066"/>
      <c r="IW58066" s="36"/>
      <c r="JI58066"/>
      <c r="JJ58066"/>
      <c r="KX58066" s="23"/>
      <c r="KY58066" s="23"/>
    </row>
    <row r="58067" spans="36:311" x14ac:dyDescent="0.2">
      <c r="AJ58067" s="23"/>
      <c r="HH58067"/>
      <c r="IW58067" s="36"/>
      <c r="JI58067"/>
      <c r="JJ58067"/>
      <c r="KX58067" s="23"/>
      <c r="KY58067" s="23"/>
    </row>
    <row r="58068" spans="36:311" x14ac:dyDescent="0.2">
      <c r="AJ58068" s="23"/>
      <c r="HH58068"/>
      <c r="IW58068" s="36"/>
      <c r="JI58068"/>
      <c r="JJ58068"/>
      <c r="KX58068" s="23"/>
      <c r="KY58068" s="23"/>
    </row>
    <row r="58069" spans="36:311" x14ac:dyDescent="0.2">
      <c r="AJ58069" s="23"/>
      <c r="HH58069"/>
      <c r="IW58069" s="36"/>
      <c r="JI58069"/>
      <c r="JJ58069"/>
      <c r="KX58069" s="23"/>
      <c r="KY58069" s="23"/>
    </row>
    <row r="58070" spans="36:311" x14ac:dyDescent="0.2">
      <c r="AJ58070" s="23"/>
      <c r="HH58070"/>
      <c r="IW58070" s="36"/>
      <c r="JI58070"/>
      <c r="JJ58070"/>
      <c r="KX58070" s="23"/>
      <c r="KY58070" s="23"/>
    </row>
    <row r="58071" spans="36:311" x14ac:dyDescent="0.2">
      <c r="AJ58071" s="23"/>
      <c r="HH58071"/>
      <c r="IW58071" s="36"/>
      <c r="JI58071"/>
      <c r="JJ58071"/>
      <c r="KX58071" s="23"/>
      <c r="KY58071" s="23"/>
    </row>
    <row r="58072" spans="36:311" x14ac:dyDescent="0.2">
      <c r="AJ58072" s="23"/>
      <c r="HH58072"/>
      <c r="IW58072" s="36"/>
      <c r="JI58072"/>
      <c r="JJ58072"/>
      <c r="KX58072" s="23"/>
      <c r="KY58072" s="23"/>
    </row>
    <row r="58073" spans="36:311" x14ac:dyDescent="0.2">
      <c r="AJ58073" s="23"/>
      <c r="HH58073"/>
      <c r="IW58073" s="36"/>
      <c r="JI58073"/>
      <c r="JJ58073"/>
      <c r="KX58073" s="23"/>
      <c r="KY58073" s="23"/>
    </row>
    <row r="58074" spans="36:311" x14ac:dyDescent="0.2">
      <c r="AJ58074" s="23"/>
      <c r="HH58074"/>
      <c r="IW58074" s="36"/>
      <c r="JI58074"/>
      <c r="JJ58074"/>
      <c r="KX58074" s="23"/>
      <c r="KY58074" s="23"/>
    </row>
    <row r="58075" spans="36:311" x14ac:dyDescent="0.2">
      <c r="AJ58075" s="23"/>
      <c r="HH58075"/>
      <c r="IW58075" s="36"/>
      <c r="JI58075"/>
      <c r="JJ58075"/>
      <c r="KX58075" s="23"/>
      <c r="KY58075" s="23"/>
    </row>
    <row r="58076" spans="36:311" x14ac:dyDescent="0.2">
      <c r="AJ58076" s="23"/>
      <c r="HH58076"/>
      <c r="IW58076" s="36"/>
      <c r="JI58076"/>
      <c r="JJ58076"/>
      <c r="KX58076" s="23"/>
      <c r="KY58076" s="23"/>
    </row>
    <row r="58077" spans="36:311" x14ac:dyDescent="0.2">
      <c r="AJ58077" s="23"/>
      <c r="HH58077"/>
      <c r="IW58077" s="36"/>
      <c r="JI58077"/>
      <c r="JJ58077"/>
      <c r="KX58077" s="23"/>
      <c r="KY58077" s="23"/>
    </row>
    <row r="58078" spans="36:311" x14ac:dyDescent="0.2">
      <c r="AJ58078" s="23"/>
      <c r="HH58078"/>
      <c r="IW58078" s="36"/>
      <c r="JI58078"/>
      <c r="JJ58078"/>
      <c r="KX58078" s="23"/>
      <c r="KY58078" s="23"/>
    </row>
    <row r="58079" spans="36:311" x14ac:dyDescent="0.2">
      <c r="AJ58079" s="23"/>
      <c r="HH58079"/>
      <c r="IW58079" s="36"/>
      <c r="JI58079"/>
      <c r="JJ58079"/>
      <c r="KX58079" s="23"/>
      <c r="KY58079" s="23"/>
    </row>
    <row r="58080" spans="36:311" x14ac:dyDescent="0.2">
      <c r="AJ58080" s="23"/>
      <c r="HH58080"/>
      <c r="IW58080" s="36"/>
      <c r="JI58080"/>
      <c r="JJ58080"/>
      <c r="KX58080" s="23"/>
      <c r="KY58080" s="23"/>
    </row>
    <row r="58081" spans="36:311" x14ac:dyDescent="0.2">
      <c r="AJ58081" s="23"/>
      <c r="HH58081"/>
      <c r="IW58081" s="36"/>
      <c r="JI58081"/>
      <c r="JJ58081"/>
      <c r="KX58081" s="23"/>
      <c r="KY58081" s="23"/>
    </row>
    <row r="58082" spans="36:311" x14ac:dyDescent="0.2">
      <c r="AJ58082" s="23"/>
      <c r="HH58082"/>
      <c r="IW58082" s="36"/>
      <c r="JI58082"/>
      <c r="JJ58082"/>
      <c r="KX58082" s="23"/>
      <c r="KY58082" s="23"/>
    </row>
    <row r="58083" spans="36:311" x14ac:dyDescent="0.2">
      <c r="AJ58083" s="23"/>
      <c r="HH58083"/>
      <c r="IW58083" s="36"/>
      <c r="JI58083"/>
      <c r="JJ58083"/>
      <c r="KX58083" s="23"/>
      <c r="KY58083" s="23"/>
    </row>
    <row r="58084" spans="36:311" x14ac:dyDescent="0.2">
      <c r="AJ58084" s="23"/>
      <c r="HH58084"/>
      <c r="IW58084" s="36"/>
      <c r="JI58084"/>
      <c r="JJ58084"/>
      <c r="KX58084" s="23"/>
      <c r="KY58084" s="23"/>
    </row>
    <row r="58085" spans="36:311" x14ac:dyDescent="0.2">
      <c r="AJ58085" s="23"/>
      <c r="HH58085"/>
      <c r="IW58085" s="36"/>
      <c r="JI58085"/>
      <c r="JJ58085"/>
      <c r="KX58085" s="23"/>
      <c r="KY58085" s="23"/>
    </row>
    <row r="58086" spans="36:311" x14ac:dyDescent="0.2">
      <c r="AJ58086" s="23"/>
      <c r="HH58086"/>
      <c r="IW58086" s="36"/>
      <c r="JI58086"/>
      <c r="JJ58086"/>
      <c r="KX58086" s="23"/>
      <c r="KY58086" s="23"/>
    </row>
    <row r="58087" spans="36:311" x14ac:dyDescent="0.2">
      <c r="AJ58087" s="23"/>
      <c r="HH58087"/>
      <c r="IW58087" s="36"/>
      <c r="JI58087"/>
      <c r="JJ58087"/>
      <c r="KX58087" s="23"/>
      <c r="KY58087" s="23"/>
    </row>
    <row r="58088" spans="36:311" x14ac:dyDescent="0.2">
      <c r="AJ58088" s="23"/>
      <c r="HH58088"/>
      <c r="IW58088" s="36"/>
      <c r="JI58088"/>
      <c r="JJ58088"/>
      <c r="KX58088" s="23"/>
      <c r="KY58088" s="23"/>
    </row>
    <row r="58089" spans="36:311" x14ac:dyDescent="0.2">
      <c r="AJ58089" s="23"/>
      <c r="HH58089"/>
      <c r="IW58089" s="36"/>
      <c r="JI58089"/>
      <c r="JJ58089"/>
      <c r="KX58089" s="23"/>
      <c r="KY58089" s="23"/>
    </row>
    <row r="58090" spans="36:311" x14ac:dyDescent="0.2">
      <c r="AJ58090" s="23"/>
      <c r="HH58090"/>
      <c r="IW58090" s="36"/>
      <c r="JI58090"/>
      <c r="JJ58090"/>
      <c r="KX58090" s="23"/>
      <c r="KY58090" s="23"/>
    </row>
    <row r="58091" spans="36:311" x14ac:dyDescent="0.2">
      <c r="AJ58091" s="23"/>
      <c r="HH58091"/>
      <c r="IW58091" s="36"/>
      <c r="JI58091"/>
      <c r="JJ58091"/>
      <c r="KX58091" s="23"/>
      <c r="KY58091" s="23"/>
    </row>
    <row r="58092" spans="36:311" x14ac:dyDescent="0.2">
      <c r="AJ58092" s="23"/>
      <c r="HH58092"/>
      <c r="IW58092" s="36"/>
      <c r="JI58092"/>
      <c r="JJ58092"/>
      <c r="KX58092" s="23"/>
      <c r="KY58092" s="23"/>
    </row>
    <row r="58093" spans="36:311" x14ac:dyDescent="0.2">
      <c r="AJ58093" s="23"/>
      <c r="HH58093"/>
      <c r="IW58093" s="36"/>
      <c r="JI58093"/>
      <c r="JJ58093"/>
      <c r="KX58093" s="23"/>
      <c r="KY58093" s="23"/>
    </row>
    <row r="58094" spans="36:311" x14ac:dyDescent="0.2">
      <c r="AJ58094" s="23"/>
      <c r="HH58094"/>
      <c r="IW58094" s="36"/>
      <c r="JI58094"/>
      <c r="JJ58094"/>
      <c r="KX58094" s="23"/>
      <c r="KY58094" s="23"/>
    </row>
    <row r="58095" spans="36:311" x14ac:dyDescent="0.2">
      <c r="AJ58095" s="23"/>
      <c r="HH58095"/>
      <c r="IW58095" s="36"/>
      <c r="JI58095"/>
      <c r="JJ58095"/>
      <c r="KX58095" s="23"/>
      <c r="KY58095" s="23"/>
    </row>
    <row r="58096" spans="36:311" x14ac:dyDescent="0.2">
      <c r="AJ58096" s="23"/>
      <c r="HH58096"/>
      <c r="IW58096" s="36"/>
      <c r="JI58096"/>
      <c r="JJ58096"/>
      <c r="KX58096" s="23"/>
      <c r="KY58096" s="23"/>
    </row>
    <row r="58097" spans="36:311" x14ac:dyDescent="0.2">
      <c r="AJ58097" s="23"/>
      <c r="HH58097"/>
      <c r="IW58097" s="36"/>
      <c r="JI58097"/>
      <c r="JJ58097"/>
      <c r="KX58097" s="23"/>
      <c r="KY58097" s="23"/>
    </row>
    <row r="58098" spans="36:311" x14ac:dyDescent="0.2">
      <c r="AJ58098" s="23"/>
      <c r="HH58098"/>
      <c r="IW58098" s="36"/>
      <c r="JI58098"/>
      <c r="JJ58098"/>
      <c r="KX58098" s="23"/>
      <c r="KY58098" s="23"/>
    </row>
    <row r="58099" spans="36:311" x14ac:dyDescent="0.2">
      <c r="AJ58099" s="23"/>
      <c r="HH58099"/>
      <c r="IW58099" s="36"/>
      <c r="JI58099"/>
      <c r="JJ58099"/>
      <c r="KX58099" s="23"/>
      <c r="KY58099" s="23"/>
    </row>
    <row r="58100" spans="36:311" x14ac:dyDescent="0.2">
      <c r="AJ58100" s="23"/>
      <c r="HH58100"/>
      <c r="IW58100" s="36"/>
      <c r="JI58100"/>
      <c r="JJ58100"/>
      <c r="KX58100" s="23"/>
      <c r="KY58100" s="23"/>
    </row>
    <row r="58101" spans="36:311" x14ac:dyDescent="0.2">
      <c r="AJ58101" s="23"/>
      <c r="HH58101"/>
      <c r="IW58101" s="36"/>
      <c r="JI58101"/>
      <c r="JJ58101"/>
      <c r="KX58101" s="23"/>
      <c r="KY58101" s="23"/>
    </row>
    <row r="58102" spans="36:311" x14ac:dyDescent="0.2">
      <c r="AJ58102" s="23"/>
      <c r="HH58102"/>
      <c r="IW58102" s="36"/>
      <c r="JI58102"/>
      <c r="JJ58102"/>
      <c r="KX58102" s="23"/>
      <c r="KY58102" s="23"/>
    </row>
    <row r="58103" spans="36:311" x14ac:dyDescent="0.2">
      <c r="AJ58103" s="23"/>
      <c r="HH58103"/>
      <c r="IW58103" s="36"/>
      <c r="JI58103"/>
      <c r="JJ58103"/>
      <c r="KX58103" s="23"/>
      <c r="KY58103" s="23"/>
    </row>
    <row r="58104" spans="36:311" x14ac:dyDescent="0.2">
      <c r="AJ58104" s="23"/>
      <c r="HH58104"/>
      <c r="IW58104" s="36"/>
      <c r="JI58104"/>
      <c r="JJ58104"/>
      <c r="KX58104" s="23"/>
      <c r="KY58104" s="23"/>
    </row>
    <row r="58105" spans="36:311" x14ac:dyDescent="0.2">
      <c r="AJ58105" s="23"/>
      <c r="HH58105"/>
      <c r="IW58105" s="36"/>
      <c r="JI58105"/>
      <c r="JJ58105"/>
      <c r="KX58105" s="23"/>
      <c r="KY58105" s="23"/>
    </row>
    <row r="58106" spans="36:311" x14ac:dyDescent="0.2">
      <c r="AJ58106" s="23"/>
      <c r="HH58106"/>
      <c r="IW58106" s="36"/>
      <c r="JI58106"/>
      <c r="JJ58106"/>
      <c r="KX58106" s="23"/>
      <c r="KY58106" s="23"/>
    </row>
    <row r="58107" spans="36:311" x14ac:dyDescent="0.2">
      <c r="AJ58107" s="23"/>
      <c r="HH58107"/>
      <c r="IW58107" s="36"/>
      <c r="JI58107"/>
      <c r="JJ58107"/>
      <c r="KX58107" s="23"/>
      <c r="KY58107" s="23"/>
    </row>
    <row r="58108" spans="36:311" x14ac:dyDescent="0.2">
      <c r="AJ58108" s="23"/>
      <c r="HH58108"/>
      <c r="IW58108" s="36"/>
      <c r="JI58108"/>
      <c r="JJ58108"/>
      <c r="KX58108" s="23"/>
      <c r="KY58108" s="23"/>
    </row>
    <row r="58109" spans="36:311" x14ac:dyDescent="0.2">
      <c r="AJ58109" s="23"/>
      <c r="HH58109"/>
      <c r="IW58109" s="36"/>
      <c r="JI58109"/>
      <c r="JJ58109"/>
      <c r="KX58109" s="23"/>
      <c r="KY58109" s="23"/>
    </row>
    <row r="58110" spans="36:311" x14ac:dyDescent="0.2">
      <c r="AJ58110" s="23"/>
      <c r="HH58110"/>
      <c r="IW58110" s="36"/>
      <c r="JI58110"/>
      <c r="JJ58110"/>
      <c r="KX58110" s="23"/>
      <c r="KY58110" s="23"/>
    </row>
    <row r="58111" spans="36:311" x14ac:dyDescent="0.2">
      <c r="AJ58111" s="23"/>
      <c r="HH58111"/>
      <c r="IW58111" s="36"/>
      <c r="JI58111"/>
      <c r="JJ58111"/>
      <c r="KX58111" s="23"/>
      <c r="KY58111" s="23"/>
    </row>
    <row r="58112" spans="36:311" x14ac:dyDescent="0.2">
      <c r="AJ58112" s="23"/>
      <c r="HH58112"/>
      <c r="IW58112" s="36"/>
      <c r="JI58112"/>
      <c r="JJ58112"/>
      <c r="KX58112" s="23"/>
      <c r="KY58112" s="23"/>
    </row>
    <row r="58113" spans="36:311" x14ac:dyDescent="0.2">
      <c r="AJ58113" s="23"/>
      <c r="HH58113"/>
      <c r="IW58113" s="36"/>
      <c r="JI58113"/>
      <c r="JJ58113"/>
      <c r="KX58113" s="23"/>
      <c r="KY58113" s="23"/>
    </row>
    <row r="58114" spans="36:311" x14ac:dyDescent="0.2">
      <c r="AJ58114" s="23"/>
      <c r="HH58114"/>
      <c r="IW58114" s="36"/>
      <c r="JI58114"/>
      <c r="JJ58114"/>
      <c r="KX58114" s="23"/>
      <c r="KY58114" s="23"/>
    </row>
    <row r="58115" spans="36:311" x14ac:dyDescent="0.2">
      <c r="AJ58115" s="23"/>
      <c r="HH58115"/>
      <c r="IW58115" s="36"/>
      <c r="JI58115"/>
      <c r="JJ58115"/>
      <c r="KX58115" s="23"/>
      <c r="KY58115" s="23"/>
    </row>
    <row r="58116" spans="36:311" x14ac:dyDescent="0.2">
      <c r="AJ58116" s="23"/>
      <c r="HH58116"/>
      <c r="IW58116" s="36"/>
      <c r="JI58116"/>
      <c r="JJ58116"/>
      <c r="KX58116" s="23"/>
      <c r="KY58116" s="23"/>
    </row>
    <row r="58117" spans="36:311" x14ac:dyDescent="0.2">
      <c r="AJ58117" s="23"/>
      <c r="HH58117"/>
      <c r="IW58117" s="36"/>
      <c r="JI58117"/>
      <c r="JJ58117"/>
      <c r="KX58117" s="23"/>
      <c r="KY58117" s="23"/>
    </row>
    <row r="58118" spans="36:311" x14ac:dyDescent="0.2">
      <c r="AJ58118" s="23"/>
      <c r="HH58118"/>
      <c r="IW58118" s="36"/>
      <c r="JI58118"/>
      <c r="JJ58118"/>
      <c r="KX58118" s="23"/>
      <c r="KY58118" s="23"/>
    </row>
    <row r="58119" spans="36:311" x14ac:dyDescent="0.2">
      <c r="AJ58119" s="23"/>
      <c r="HH58119"/>
      <c r="IW58119" s="36"/>
      <c r="JI58119"/>
      <c r="JJ58119"/>
      <c r="KX58119" s="23"/>
      <c r="KY58119" s="23"/>
    </row>
    <row r="58120" spans="36:311" x14ac:dyDescent="0.2">
      <c r="AJ58120" s="23"/>
      <c r="HH58120"/>
      <c r="IW58120" s="36"/>
      <c r="JI58120"/>
      <c r="JJ58120"/>
      <c r="KX58120" s="23"/>
      <c r="KY58120" s="23"/>
    </row>
    <row r="58121" spans="36:311" x14ac:dyDescent="0.2">
      <c r="AJ58121" s="23"/>
      <c r="HH58121"/>
      <c r="IW58121" s="36"/>
      <c r="JI58121"/>
      <c r="JJ58121"/>
      <c r="KX58121" s="23"/>
      <c r="KY58121" s="23"/>
    </row>
    <row r="58122" spans="36:311" x14ac:dyDescent="0.2">
      <c r="AJ58122" s="23"/>
      <c r="HH58122"/>
      <c r="IW58122" s="36"/>
      <c r="JI58122"/>
      <c r="JJ58122"/>
      <c r="KX58122" s="23"/>
      <c r="KY58122" s="23"/>
    </row>
    <row r="58123" spans="36:311" x14ac:dyDescent="0.2">
      <c r="AJ58123" s="23"/>
      <c r="HH58123"/>
      <c r="IW58123" s="36"/>
      <c r="JI58123"/>
      <c r="JJ58123"/>
      <c r="KX58123" s="23"/>
      <c r="KY58123" s="23"/>
    </row>
    <row r="58124" spans="36:311" x14ac:dyDescent="0.2">
      <c r="AJ58124" s="23"/>
      <c r="HH58124"/>
      <c r="IW58124" s="36"/>
      <c r="JI58124"/>
      <c r="JJ58124"/>
      <c r="KX58124" s="23"/>
      <c r="KY58124" s="23"/>
    </row>
    <row r="58125" spans="36:311" x14ac:dyDescent="0.2">
      <c r="AJ58125" s="23"/>
      <c r="HH58125"/>
      <c r="IW58125" s="36"/>
      <c r="JI58125"/>
      <c r="JJ58125"/>
      <c r="KX58125" s="23"/>
      <c r="KY58125" s="23"/>
    </row>
    <row r="58126" spans="36:311" x14ac:dyDescent="0.2">
      <c r="AJ58126" s="23"/>
      <c r="HH58126"/>
      <c r="IW58126" s="36"/>
      <c r="JI58126"/>
      <c r="JJ58126"/>
      <c r="KX58126" s="23"/>
      <c r="KY58126" s="23"/>
    </row>
    <row r="58127" spans="36:311" x14ac:dyDescent="0.2">
      <c r="AJ58127" s="23"/>
      <c r="HH58127"/>
      <c r="IW58127" s="36"/>
      <c r="JI58127"/>
      <c r="JJ58127"/>
      <c r="KX58127" s="23"/>
      <c r="KY58127" s="23"/>
    </row>
    <row r="58128" spans="36:311" x14ac:dyDescent="0.2">
      <c r="AJ58128" s="23"/>
      <c r="HH58128"/>
      <c r="IW58128" s="36"/>
      <c r="JI58128"/>
      <c r="JJ58128"/>
      <c r="KX58128" s="23"/>
      <c r="KY58128" s="23"/>
    </row>
    <row r="58129" spans="36:311" x14ac:dyDescent="0.2">
      <c r="AJ58129" s="23"/>
      <c r="HH58129"/>
      <c r="IW58129" s="36"/>
      <c r="JI58129"/>
      <c r="JJ58129"/>
      <c r="KX58129" s="23"/>
      <c r="KY58129" s="23"/>
    </row>
    <row r="58130" spans="36:311" x14ac:dyDescent="0.2">
      <c r="AJ58130" s="23"/>
      <c r="HH58130"/>
      <c r="IW58130" s="36"/>
      <c r="JI58130"/>
      <c r="JJ58130"/>
      <c r="KX58130" s="23"/>
      <c r="KY58130" s="23"/>
    </row>
    <row r="58131" spans="36:311" x14ac:dyDescent="0.2">
      <c r="AJ58131" s="23"/>
      <c r="HH58131"/>
      <c r="IW58131" s="36"/>
      <c r="JI58131"/>
      <c r="JJ58131"/>
      <c r="KX58131" s="23"/>
      <c r="KY58131" s="23"/>
    </row>
    <row r="58132" spans="36:311" x14ac:dyDescent="0.2">
      <c r="AJ58132" s="23"/>
      <c r="HH58132"/>
      <c r="IW58132" s="36"/>
      <c r="JI58132"/>
      <c r="JJ58132"/>
      <c r="KX58132" s="23"/>
      <c r="KY58132" s="23"/>
    </row>
    <row r="58133" spans="36:311" x14ac:dyDescent="0.2">
      <c r="AJ58133" s="23"/>
      <c r="HH58133"/>
      <c r="IW58133" s="36"/>
      <c r="JI58133"/>
      <c r="JJ58133"/>
      <c r="KX58133" s="23"/>
      <c r="KY58133" s="23"/>
    </row>
    <row r="58134" spans="36:311" x14ac:dyDescent="0.2">
      <c r="AJ58134" s="23"/>
      <c r="HH58134"/>
      <c r="IW58134" s="36"/>
      <c r="JI58134"/>
      <c r="JJ58134"/>
      <c r="KX58134" s="23"/>
      <c r="KY58134" s="23"/>
    </row>
    <row r="58135" spans="36:311" x14ac:dyDescent="0.2">
      <c r="AJ58135" s="23"/>
      <c r="HH58135"/>
      <c r="IW58135" s="36"/>
      <c r="JI58135"/>
      <c r="JJ58135"/>
      <c r="KX58135" s="23"/>
      <c r="KY58135" s="23"/>
    </row>
    <row r="58136" spans="36:311" x14ac:dyDescent="0.2">
      <c r="AJ58136" s="23"/>
      <c r="HH58136"/>
      <c r="IW58136" s="36"/>
      <c r="JI58136"/>
      <c r="JJ58136"/>
      <c r="KX58136" s="23"/>
      <c r="KY58136" s="23"/>
    </row>
    <row r="58137" spans="36:311" x14ac:dyDescent="0.2">
      <c r="AJ58137" s="23"/>
      <c r="HH58137"/>
      <c r="IW58137" s="36"/>
      <c r="JI58137"/>
      <c r="JJ58137"/>
      <c r="KX58137" s="23"/>
      <c r="KY58137" s="23"/>
    </row>
    <row r="58138" spans="36:311" x14ac:dyDescent="0.2">
      <c r="AJ58138" s="23"/>
      <c r="HH58138"/>
      <c r="IW58138" s="36"/>
      <c r="JI58138"/>
      <c r="JJ58138"/>
      <c r="KX58138" s="23"/>
      <c r="KY58138" s="23"/>
    </row>
    <row r="58139" spans="36:311" x14ac:dyDescent="0.2">
      <c r="AJ58139" s="23"/>
      <c r="HH58139"/>
      <c r="IW58139" s="36"/>
      <c r="JI58139"/>
      <c r="JJ58139"/>
      <c r="KX58139" s="23"/>
      <c r="KY58139" s="23"/>
    </row>
    <row r="58140" spans="36:311" x14ac:dyDescent="0.2">
      <c r="AJ58140" s="23"/>
      <c r="HH58140"/>
      <c r="IW58140" s="36"/>
      <c r="JI58140"/>
      <c r="JJ58140"/>
      <c r="KX58140" s="23"/>
      <c r="KY58140" s="23"/>
    </row>
    <row r="58141" spans="36:311" x14ac:dyDescent="0.2">
      <c r="AJ58141" s="23"/>
      <c r="HH58141"/>
      <c r="IW58141" s="36"/>
      <c r="JI58141"/>
      <c r="JJ58141"/>
      <c r="KX58141" s="23"/>
      <c r="KY58141" s="23"/>
    </row>
    <row r="58142" spans="36:311" x14ac:dyDescent="0.2">
      <c r="AJ58142" s="23"/>
      <c r="HH58142"/>
      <c r="IW58142" s="36"/>
      <c r="JI58142"/>
      <c r="JJ58142"/>
      <c r="KX58142" s="23"/>
      <c r="KY58142" s="23"/>
    </row>
    <row r="58143" spans="36:311" x14ac:dyDescent="0.2">
      <c r="AJ58143" s="23"/>
      <c r="HH58143"/>
      <c r="IW58143" s="36"/>
      <c r="JI58143"/>
      <c r="JJ58143"/>
      <c r="KX58143" s="23"/>
      <c r="KY58143" s="23"/>
    </row>
    <row r="58144" spans="36:311" x14ac:dyDescent="0.2">
      <c r="AJ58144" s="23"/>
      <c r="HH58144"/>
      <c r="IW58144" s="36"/>
      <c r="JI58144"/>
      <c r="JJ58144"/>
      <c r="KX58144" s="23"/>
      <c r="KY58144" s="23"/>
    </row>
    <row r="58145" spans="36:311" x14ac:dyDescent="0.2">
      <c r="AJ58145" s="23"/>
      <c r="HH58145"/>
      <c r="IW58145" s="36"/>
      <c r="JI58145"/>
      <c r="JJ58145"/>
      <c r="KX58145" s="23"/>
      <c r="KY58145" s="23"/>
    </row>
    <row r="58146" spans="36:311" x14ac:dyDescent="0.2">
      <c r="AJ58146" s="23"/>
      <c r="HH58146"/>
      <c r="IW58146" s="36"/>
      <c r="JI58146"/>
      <c r="JJ58146"/>
      <c r="KX58146" s="23"/>
      <c r="KY58146" s="23"/>
    </row>
    <row r="58147" spans="36:311" x14ac:dyDescent="0.2">
      <c r="AJ58147" s="23"/>
      <c r="HH58147"/>
      <c r="IW58147" s="36"/>
      <c r="JI58147"/>
      <c r="JJ58147"/>
      <c r="KX58147" s="23"/>
      <c r="KY58147" s="23"/>
    </row>
    <row r="58148" spans="36:311" x14ac:dyDescent="0.2">
      <c r="AJ58148" s="23"/>
      <c r="HH58148"/>
      <c r="IW58148" s="36"/>
      <c r="JI58148"/>
      <c r="JJ58148"/>
      <c r="KX58148" s="23"/>
      <c r="KY58148" s="23"/>
    </row>
    <row r="58149" spans="36:311" x14ac:dyDescent="0.2">
      <c r="AJ58149" s="23"/>
      <c r="HH58149"/>
      <c r="IW58149" s="36"/>
      <c r="JI58149"/>
      <c r="JJ58149"/>
      <c r="KX58149" s="23"/>
      <c r="KY58149" s="23"/>
    </row>
    <row r="58150" spans="36:311" x14ac:dyDescent="0.2">
      <c r="AJ58150" s="23"/>
      <c r="HH58150"/>
      <c r="IW58150" s="36"/>
      <c r="JI58150"/>
      <c r="JJ58150"/>
      <c r="KX58150" s="23"/>
      <c r="KY58150" s="23"/>
    </row>
    <row r="58151" spans="36:311" x14ac:dyDescent="0.2">
      <c r="AJ58151" s="23"/>
      <c r="HH58151"/>
      <c r="IW58151" s="36"/>
      <c r="JI58151"/>
      <c r="JJ58151"/>
      <c r="KX58151" s="23"/>
      <c r="KY58151" s="23"/>
    </row>
    <row r="58152" spans="36:311" x14ac:dyDescent="0.2">
      <c r="AJ58152" s="23"/>
      <c r="HH58152"/>
      <c r="IW58152" s="36"/>
      <c r="JI58152"/>
      <c r="JJ58152"/>
      <c r="KX58152" s="23"/>
      <c r="KY58152" s="23"/>
    </row>
    <row r="58153" spans="36:311" x14ac:dyDescent="0.2">
      <c r="AJ58153" s="23"/>
      <c r="HH58153"/>
      <c r="IW58153" s="36"/>
      <c r="JI58153"/>
      <c r="JJ58153"/>
      <c r="KX58153" s="23"/>
      <c r="KY58153" s="23"/>
    </row>
    <row r="58154" spans="36:311" x14ac:dyDescent="0.2">
      <c r="AJ58154" s="23"/>
      <c r="HH58154"/>
      <c r="IW58154" s="36"/>
      <c r="JI58154"/>
      <c r="JJ58154"/>
      <c r="KX58154" s="23"/>
      <c r="KY58154" s="23"/>
    </row>
    <row r="58155" spans="36:311" x14ac:dyDescent="0.2">
      <c r="AJ58155" s="23"/>
      <c r="HH58155"/>
      <c r="IW58155" s="36"/>
      <c r="JI58155"/>
      <c r="JJ58155"/>
      <c r="KX58155" s="23"/>
      <c r="KY58155" s="23"/>
    </row>
    <row r="58156" spans="36:311" x14ac:dyDescent="0.2">
      <c r="AJ58156" s="23"/>
      <c r="HH58156"/>
      <c r="IW58156" s="36"/>
      <c r="JI58156"/>
      <c r="JJ58156"/>
      <c r="KX58156" s="23"/>
      <c r="KY58156" s="23"/>
    </row>
    <row r="58157" spans="36:311" x14ac:dyDescent="0.2">
      <c r="AJ58157" s="23"/>
      <c r="HH58157"/>
      <c r="IW58157" s="36"/>
      <c r="JI58157"/>
      <c r="JJ58157"/>
      <c r="KX58157" s="23"/>
      <c r="KY58157" s="23"/>
    </row>
    <row r="58158" spans="36:311" x14ac:dyDescent="0.2">
      <c r="AJ58158" s="23"/>
      <c r="HH58158"/>
      <c r="IW58158" s="36"/>
      <c r="JI58158"/>
      <c r="JJ58158"/>
      <c r="KX58158" s="23"/>
      <c r="KY58158" s="23"/>
    </row>
    <row r="58159" spans="36:311" x14ac:dyDescent="0.2">
      <c r="AJ58159" s="23"/>
      <c r="HH58159"/>
      <c r="IW58159" s="36"/>
      <c r="JI58159"/>
      <c r="JJ58159"/>
      <c r="KX58159" s="23"/>
      <c r="KY58159" s="23"/>
    </row>
    <row r="58160" spans="36:311" x14ac:dyDescent="0.2">
      <c r="AJ58160" s="23"/>
      <c r="HH58160"/>
      <c r="IW58160" s="36"/>
      <c r="JI58160"/>
      <c r="JJ58160"/>
      <c r="KX58160" s="23"/>
      <c r="KY58160" s="23"/>
    </row>
    <row r="58161" spans="36:311" x14ac:dyDescent="0.2">
      <c r="AJ58161" s="23"/>
      <c r="HH58161"/>
      <c r="IW58161" s="36"/>
      <c r="JI58161"/>
      <c r="JJ58161"/>
      <c r="KX58161" s="23"/>
      <c r="KY58161" s="23"/>
    </row>
    <row r="58162" spans="36:311" x14ac:dyDescent="0.2">
      <c r="AJ58162" s="23"/>
      <c r="HH58162"/>
      <c r="IW58162" s="36"/>
      <c r="JI58162"/>
      <c r="JJ58162"/>
      <c r="KX58162" s="23"/>
      <c r="KY58162" s="23"/>
    </row>
    <row r="58163" spans="36:311" x14ac:dyDescent="0.2">
      <c r="AJ58163" s="23"/>
      <c r="HH58163"/>
      <c r="IW58163" s="36"/>
      <c r="JI58163"/>
      <c r="JJ58163"/>
      <c r="KX58163" s="23"/>
      <c r="KY58163" s="23"/>
    </row>
    <row r="58164" spans="36:311" x14ac:dyDescent="0.2">
      <c r="AJ58164" s="23"/>
      <c r="HH58164"/>
      <c r="IW58164" s="36"/>
      <c r="JI58164"/>
      <c r="JJ58164"/>
      <c r="KX58164" s="23"/>
      <c r="KY58164" s="23"/>
    </row>
    <row r="58165" spans="36:311" x14ac:dyDescent="0.2">
      <c r="AJ58165" s="23"/>
      <c r="HH58165"/>
      <c r="IW58165" s="36"/>
      <c r="JI58165"/>
      <c r="JJ58165"/>
      <c r="KX58165" s="23"/>
      <c r="KY58165" s="23"/>
    </row>
    <row r="58166" spans="36:311" x14ac:dyDescent="0.2">
      <c r="AJ58166" s="23"/>
      <c r="HH58166"/>
      <c r="IW58166" s="36"/>
      <c r="JI58166"/>
      <c r="JJ58166"/>
      <c r="KX58166" s="23"/>
      <c r="KY58166" s="23"/>
    </row>
    <row r="58167" spans="36:311" x14ac:dyDescent="0.2">
      <c r="AJ58167" s="23"/>
      <c r="HH58167"/>
      <c r="IW58167" s="36"/>
      <c r="JI58167"/>
      <c r="JJ58167"/>
      <c r="KX58167" s="23"/>
      <c r="KY58167" s="23"/>
    </row>
    <row r="58168" spans="36:311" x14ac:dyDescent="0.2">
      <c r="AJ58168" s="23"/>
      <c r="HH58168"/>
      <c r="IW58168" s="36"/>
      <c r="JI58168"/>
      <c r="JJ58168"/>
      <c r="KX58168" s="23"/>
      <c r="KY58168" s="23"/>
    </row>
    <row r="58169" spans="36:311" x14ac:dyDescent="0.2">
      <c r="AJ58169" s="23"/>
      <c r="HH58169"/>
      <c r="IW58169" s="36"/>
      <c r="JI58169"/>
      <c r="JJ58169"/>
      <c r="KX58169" s="23"/>
      <c r="KY58169" s="23"/>
    </row>
    <row r="58170" spans="36:311" x14ac:dyDescent="0.2">
      <c r="AJ58170" s="23"/>
      <c r="HH58170"/>
      <c r="IW58170" s="36"/>
      <c r="JI58170"/>
      <c r="JJ58170"/>
      <c r="KX58170" s="23"/>
      <c r="KY58170" s="23"/>
    </row>
    <row r="58171" spans="36:311" x14ac:dyDescent="0.2">
      <c r="AJ58171" s="23"/>
      <c r="HH58171"/>
      <c r="IW58171" s="36"/>
      <c r="JI58171"/>
      <c r="JJ58171"/>
      <c r="KX58171" s="23"/>
      <c r="KY58171" s="23"/>
    </row>
    <row r="58172" spans="36:311" x14ac:dyDescent="0.2">
      <c r="AJ58172" s="23"/>
      <c r="HH58172"/>
      <c r="IW58172" s="36"/>
      <c r="JI58172"/>
      <c r="JJ58172"/>
      <c r="KX58172" s="23"/>
      <c r="KY58172" s="23"/>
    </row>
    <row r="58173" spans="36:311" x14ac:dyDescent="0.2">
      <c r="AJ58173" s="23"/>
      <c r="HH58173"/>
      <c r="IW58173" s="36"/>
      <c r="JI58173"/>
      <c r="JJ58173"/>
      <c r="KX58173" s="23"/>
      <c r="KY58173" s="23"/>
    </row>
    <row r="58174" spans="36:311" x14ac:dyDescent="0.2">
      <c r="AJ58174" s="23"/>
      <c r="HH58174"/>
      <c r="IW58174" s="36"/>
      <c r="JI58174"/>
      <c r="JJ58174"/>
      <c r="KX58174" s="23"/>
      <c r="KY58174" s="23"/>
    </row>
    <row r="58175" spans="36:311" x14ac:dyDescent="0.2">
      <c r="AJ58175" s="23"/>
      <c r="HH58175"/>
      <c r="IW58175" s="36"/>
      <c r="JI58175"/>
      <c r="JJ58175"/>
      <c r="KX58175" s="23"/>
      <c r="KY58175" s="23"/>
    </row>
    <row r="58176" spans="36:311" x14ac:dyDescent="0.2">
      <c r="AJ58176" s="23"/>
      <c r="HH58176"/>
      <c r="IW58176" s="36"/>
      <c r="JI58176"/>
      <c r="JJ58176"/>
      <c r="KX58176" s="23"/>
      <c r="KY58176" s="23"/>
    </row>
    <row r="58177" spans="36:311" x14ac:dyDescent="0.2">
      <c r="AJ58177" s="23"/>
      <c r="HH58177"/>
      <c r="IW58177" s="36"/>
      <c r="JI58177"/>
      <c r="JJ58177"/>
      <c r="KX58177" s="23"/>
      <c r="KY58177" s="23"/>
    </row>
    <row r="58178" spans="36:311" x14ac:dyDescent="0.2">
      <c r="AJ58178" s="23"/>
      <c r="HH58178"/>
      <c r="IW58178" s="36"/>
      <c r="JI58178"/>
      <c r="JJ58178"/>
      <c r="KX58178" s="23"/>
      <c r="KY58178" s="23"/>
    </row>
    <row r="58179" spans="36:311" x14ac:dyDescent="0.2">
      <c r="AJ58179" s="23"/>
      <c r="HH58179"/>
      <c r="IW58179" s="36"/>
      <c r="JI58179"/>
      <c r="JJ58179"/>
      <c r="KX58179" s="23"/>
      <c r="KY58179" s="23"/>
    </row>
    <row r="58180" spans="36:311" x14ac:dyDescent="0.2">
      <c r="AJ58180" s="23"/>
      <c r="HH58180"/>
      <c r="IW58180" s="36"/>
      <c r="JI58180"/>
      <c r="JJ58180"/>
      <c r="KX58180" s="23"/>
      <c r="KY58180" s="23"/>
    </row>
    <row r="58181" spans="36:311" x14ac:dyDescent="0.2">
      <c r="AJ58181" s="23"/>
      <c r="HH58181"/>
      <c r="IW58181" s="36"/>
      <c r="JI58181"/>
      <c r="JJ58181"/>
      <c r="KX58181" s="23"/>
      <c r="KY58181" s="23"/>
    </row>
    <row r="58182" spans="36:311" x14ac:dyDescent="0.2">
      <c r="AJ58182" s="23"/>
      <c r="HH58182"/>
      <c r="IW58182" s="36"/>
      <c r="JI58182"/>
      <c r="JJ58182"/>
      <c r="KX58182" s="23"/>
      <c r="KY58182" s="23"/>
    </row>
    <row r="58183" spans="36:311" x14ac:dyDescent="0.2">
      <c r="AJ58183" s="23"/>
      <c r="HH58183"/>
      <c r="IW58183" s="36"/>
      <c r="JI58183"/>
      <c r="JJ58183"/>
      <c r="KX58183" s="23"/>
      <c r="KY58183" s="23"/>
    </row>
    <row r="58184" spans="36:311" x14ac:dyDescent="0.2">
      <c r="AJ58184" s="23"/>
      <c r="HH58184"/>
      <c r="IW58184" s="36"/>
      <c r="JI58184"/>
      <c r="JJ58184"/>
      <c r="KX58184" s="23"/>
      <c r="KY58184" s="23"/>
    </row>
    <row r="58185" spans="36:311" x14ac:dyDescent="0.2">
      <c r="AJ58185" s="23"/>
      <c r="HH58185"/>
      <c r="IW58185" s="36"/>
      <c r="JI58185"/>
      <c r="JJ58185"/>
      <c r="KX58185" s="23"/>
      <c r="KY58185" s="23"/>
    </row>
    <row r="58186" spans="36:311" x14ac:dyDescent="0.2">
      <c r="AJ58186" s="23"/>
      <c r="HH58186"/>
      <c r="IW58186" s="36"/>
      <c r="JI58186"/>
      <c r="JJ58186"/>
      <c r="KX58186" s="23"/>
      <c r="KY58186" s="23"/>
    </row>
    <row r="58187" spans="36:311" x14ac:dyDescent="0.2">
      <c r="AJ58187" s="23"/>
      <c r="HH58187"/>
      <c r="IW58187" s="36"/>
      <c r="JI58187"/>
      <c r="JJ58187"/>
      <c r="KX58187" s="23"/>
      <c r="KY58187" s="23"/>
    </row>
    <row r="58188" spans="36:311" x14ac:dyDescent="0.2">
      <c r="AJ58188" s="23"/>
      <c r="HH58188"/>
      <c r="IW58188" s="36"/>
      <c r="JI58188"/>
      <c r="JJ58188"/>
      <c r="KX58188" s="23"/>
      <c r="KY58188" s="23"/>
    </row>
    <row r="58189" spans="36:311" x14ac:dyDescent="0.2">
      <c r="AJ58189" s="23"/>
      <c r="HH58189"/>
      <c r="IW58189" s="36"/>
      <c r="JI58189"/>
      <c r="JJ58189"/>
      <c r="KX58189" s="23"/>
      <c r="KY58189" s="23"/>
    </row>
    <row r="58190" spans="36:311" x14ac:dyDescent="0.2">
      <c r="AJ58190" s="23"/>
      <c r="HH58190"/>
      <c r="IW58190" s="36"/>
      <c r="JI58190"/>
      <c r="JJ58190"/>
      <c r="KX58190" s="23"/>
      <c r="KY58190" s="23"/>
    </row>
    <row r="58191" spans="36:311" x14ac:dyDescent="0.2">
      <c r="AJ58191" s="23"/>
      <c r="HH58191"/>
      <c r="IW58191" s="36"/>
      <c r="JI58191"/>
      <c r="JJ58191"/>
      <c r="KX58191" s="23"/>
      <c r="KY58191" s="23"/>
    </row>
    <row r="58192" spans="36:311" x14ac:dyDescent="0.2">
      <c r="AJ58192" s="23"/>
      <c r="HH58192"/>
      <c r="IW58192" s="36"/>
      <c r="JI58192"/>
      <c r="JJ58192"/>
      <c r="KX58192" s="23"/>
      <c r="KY58192" s="23"/>
    </row>
    <row r="58193" spans="36:311" x14ac:dyDescent="0.2">
      <c r="AJ58193" s="23"/>
      <c r="HH58193"/>
      <c r="IW58193" s="36"/>
      <c r="JI58193"/>
      <c r="JJ58193"/>
      <c r="KX58193" s="23"/>
      <c r="KY58193" s="23"/>
    </row>
    <row r="58194" spans="36:311" x14ac:dyDescent="0.2">
      <c r="AJ58194" s="23"/>
      <c r="HH58194"/>
      <c r="IW58194" s="36"/>
      <c r="JI58194"/>
      <c r="JJ58194"/>
      <c r="KX58194" s="23"/>
      <c r="KY58194" s="23"/>
    </row>
    <row r="58195" spans="36:311" x14ac:dyDescent="0.2">
      <c r="AJ58195" s="23"/>
      <c r="HH58195"/>
      <c r="IW58195" s="36"/>
      <c r="JI58195"/>
      <c r="JJ58195"/>
      <c r="KX58195" s="23"/>
      <c r="KY58195" s="23"/>
    </row>
    <row r="58196" spans="36:311" x14ac:dyDescent="0.2">
      <c r="AJ58196" s="23"/>
      <c r="HH58196"/>
      <c r="IW58196" s="36"/>
      <c r="JI58196"/>
      <c r="JJ58196"/>
      <c r="KX58196" s="23"/>
      <c r="KY58196" s="23"/>
    </row>
    <row r="58197" spans="36:311" x14ac:dyDescent="0.2">
      <c r="AJ58197" s="23"/>
      <c r="HH58197"/>
      <c r="IW58197" s="36"/>
      <c r="JI58197"/>
      <c r="JJ58197"/>
      <c r="KX58197" s="23"/>
      <c r="KY58197" s="23"/>
    </row>
    <row r="58198" spans="36:311" x14ac:dyDescent="0.2">
      <c r="AJ58198" s="23"/>
      <c r="HH58198"/>
      <c r="IW58198" s="36"/>
      <c r="JI58198"/>
      <c r="JJ58198"/>
      <c r="KX58198" s="23"/>
      <c r="KY58198" s="23"/>
    </row>
    <row r="58199" spans="36:311" x14ac:dyDescent="0.2">
      <c r="AJ58199" s="23"/>
      <c r="HH58199"/>
      <c r="IW58199" s="36"/>
      <c r="JI58199"/>
      <c r="JJ58199"/>
      <c r="KX58199" s="23"/>
      <c r="KY58199" s="23"/>
    </row>
    <row r="58200" spans="36:311" x14ac:dyDescent="0.2">
      <c r="AJ58200" s="23"/>
      <c r="HH58200"/>
      <c r="IW58200" s="36"/>
      <c r="JI58200"/>
      <c r="JJ58200"/>
      <c r="KX58200" s="23"/>
      <c r="KY58200" s="23"/>
    </row>
    <row r="58201" spans="36:311" x14ac:dyDescent="0.2">
      <c r="AJ58201" s="23"/>
      <c r="HH58201"/>
      <c r="IW58201" s="36"/>
      <c r="JI58201"/>
      <c r="JJ58201"/>
      <c r="KX58201" s="23"/>
      <c r="KY58201" s="23"/>
    </row>
    <row r="58202" spans="36:311" x14ac:dyDescent="0.2">
      <c r="AJ58202" s="23"/>
      <c r="HH58202"/>
      <c r="IW58202" s="36"/>
      <c r="JI58202"/>
      <c r="JJ58202"/>
      <c r="KX58202" s="23"/>
      <c r="KY58202" s="23"/>
    </row>
    <row r="58203" spans="36:311" x14ac:dyDescent="0.2">
      <c r="AJ58203" s="23"/>
      <c r="HH58203"/>
      <c r="IW58203" s="36"/>
      <c r="JI58203"/>
      <c r="JJ58203"/>
      <c r="KX58203" s="23"/>
      <c r="KY58203" s="23"/>
    </row>
    <row r="58204" spans="36:311" x14ac:dyDescent="0.2">
      <c r="AJ58204" s="23"/>
      <c r="HH58204"/>
      <c r="IW58204" s="36"/>
      <c r="JI58204"/>
      <c r="JJ58204"/>
      <c r="KX58204" s="23"/>
      <c r="KY58204" s="23"/>
    </row>
    <row r="58205" spans="36:311" x14ac:dyDescent="0.2">
      <c r="AJ58205" s="23"/>
      <c r="HH58205"/>
      <c r="IW58205" s="36"/>
      <c r="JI58205"/>
      <c r="JJ58205"/>
      <c r="KX58205" s="23"/>
      <c r="KY58205" s="23"/>
    </row>
    <row r="58206" spans="36:311" x14ac:dyDescent="0.2">
      <c r="AJ58206" s="23"/>
      <c r="HH58206"/>
      <c r="IW58206" s="36"/>
      <c r="JI58206"/>
      <c r="JJ58206"/>
      <c r="KX58206" s="23"/>
      <c r="KY58206" s="23"/>
    </row>
    <row r="58207" spans="36:311" x14ac:dyDescent="0.2">
      <c r="AJ58207" s="23"/>
      <c r="HH58207"/>
      <c r="IW58207" s="36"/>
      <c r="JI58207"/>
      <c r="JJ58207"/>
      <c r="KX58207" s="23"/>
      <c r="KY58207" s="23"/>
    </row>
    <row r="58208" spans="36:311" x14ac:dyDescent="0.2">
      <c r="AJ58208" s="23"/>
      <c r="HH58208"/>
      <c r="IW58208" s="36"/>
      <c r="JI58208"/>
      <c r="JJ58208"/>
      <c r="KX58208" s="23"/>
      <c r="KY58208" s="23"/>
    </row>
    <row r="58209" spans="36:311" x14ac:dyDescent="0.2">
      <c r="AJ58209" s="23"/>
      <c r="HH58209"/>
      <c r="IW58209" s="36"/>
      <c r="JI58209"/>
      <c r="JJ58209"/>
      <c r="KX58209" s="23"/>
      <c r="KY58209" s="23"/>
    </row>
    <row r="58210" spans="36:311" x14ac:dyDescent="0.2">
      <c r="AJ58210" s="23"/>
      <c r="HH58210"/>
      <c r="IW58210" s="36"/>
      <c r="JI58210"/>
      <c r="JJ58210"/>
      <c r="KX58210" s="23"/>
      <c r="KY58210" s="23"/>
    </row>
    <row r="58211" spans="36:311" x14ac:dyDescent="0.2">
      <c r="AJ58211" s="23"/>
      <c r="HH58211"/>
      <c r="IW58211" s="36"/>
      <c r="JI58211"/>
      <c r="JJ58211"/>
      <c r="KX58211" s="23"/>
      <c r="KY58211" s="23"/>
    </row>
    <row r="58212" spans="36:311" x14ac:dyDescent="0.2">
      <c r="AJ58212" s="23"/>
      <c r="HH58212"/>
      <c r="IW58212" s="36"/>
      <c r="JI58212"/>
      <c r="JJ58212"/>
      <c r="KX58212" s="23"/>
      <c r="KY58212" s="23"/>
    </row>
    <row r="58213" spans="36:311" x14ac:dyDescent="0.2">
      <c r="AJ58213" s="23"/>
      <c r="HH58213"/>
      <c r="IW58213" s="36"/>
      <c r="JI58213"/>
      <c r="JJ58213"/>
      <c r="KX58213" s="23"/>
      <c r="KY58213" s="23"/>
    </row>
    <row r="58214" spans="36:311" x14ac:dyDescent="0.2">
      <c r="AJ58214" s="23"/>
      <c r="HH58214"/>
      <c r="IW58214" s="36"/>
      <c r="JI58214"/>
      <c r="JJ58214"/>
      <c r="KX58214" s="23"/>
      <c r="KY58214" s="23"/>
    </row>
    <row r="58215" spans="36:311" x14ac:dyDescent="0.2">
      <c r="AJ58215" s="23"/>
      <c r="HH58215"/>
      <c r="IW58215" s="36"/>
      <c r="JI58215"/>
      <c r="JJ58215"/>
      <c r="KX58215" s="23"/>
      <c r="KY58215" s="23"/>
    </row>
    <row r="58216" spans="36:311" x14ac:dyDescent="0.2">
      <c r="AJ58216" s="23"/>
      <c r="HH58216"/>
      <c r="IW58216" s="36"/>
      <c r="JI58216"/>
      <c r="JJ58216"/>
      <c r="KX58216" s="23"/>
      <c r="KY58216" s="23"/>
    </row>
    <row r="58217" spans="36:311" x14ac:dyDescent="0.2">
      <c r="AJ58217" s="23"/>
      <c r="HH58217"/>
      <c r="IW58217" s="36"/>
      <c r="JI58217"/>
      <c r="JJ58217"/>
      <c r="KX58217" s="23"/>
      <c r="KY58217" s="23"/>
    </row>
    <row r="58218" spans="36:311" x14ac:dyDescent="0.2">
      <c r="AJ58218" s="23"/>
      <c r="HH58218"/>
      <c r="IW58218" s="36"/>
      <c r="JI58218"/>
      <c r="JJ58218"/>
      <c r="KX58218" s="23"/>
      <c r="KY58218" s="23"/>
    </row>
    <row r="58219" spans="36:311" x14ac:dyDescent="0.2">
      <c r="AJ58219" s="23"/>
      <c r="HH58219"/>
      <c r="IW58219" s="36"/>
      <c r="JI58219"/>
      <c r="JJ58219"/>
      <c r="KX58219" s="23"/>
      <c r="KY58219" s="23"/>
    </row>
    <row r="58220" spans="36:311" x14ac:dyDescent="0.2">
      <c r="AJ58220" s="23"/>
      <c r="HH58220"/>
      <c r="IW58220" s="36"/>
      <c r="JI58220"/>
      <c r="JJ58220"/>
      <c r="KX58220" s="23"/>
      <c r="KY58220" s="23"/>
    </row>
    <row r="58221" spans="36:311" x14ac:dyDescent="0.2">
      <c r="AJ58221" s="23"/>
      <c r="HH58221"/>
      <c r="IW58221" s="36"/>
      <c r="JI58221"/>
      <c r="JJ58221"/>
      <c r="KX58221" s="23"/>
      <c r="KY58221" s="23"/>
    </row>
    <row r="58222" spans="36:311" x14ac:dyDescent="0.2">
      <c r="AJ58222" s="23"/>
      <c r="HH58222"/>
      <c r="IW58222" s="36"/>
      <c r="JI58222"/>
      <c r="JJ58222"/>
      <c r="KX58222" s="23"/>
      <c r="KY58222" s="23"/>
    </row>
    <row r="58223" spans="36:311" x14ac:dyDescent="0.2">
      <c r="AJ58223" s="23"/>
      <c r="HH58223"/>
      <c r="IW58223" s="36"/>
      <c r="JI58223"/>
      <c r="JJ58223"/>
      <c r="KX58223" s="23"/>
      <c r="KY58223" s="23"/>
    </row>
    <row r="58224" spans="36:311" x14ac:dyDescent="0.2">
      <c r="AJ58224" s="23"/>
      <c r="HH58224"/>
      <c r="IW58224" s="36"/>
      <c r="JI58224"/>
      <c r="JJ58224"/>
      <c r="KX58224" s="23"/>
      <c r="KY58224" s="23"/>
    </row>
    <row r="58225" spans="36:311" x14ac:dyDescent="0.2">
      <c r="AJ58225" s="23"/>
      <c r="HH58225"/>
      <c r="IW58225" s="36"/>
      <c r="JI58225"/>
      <c r="JJ58225"/>
      <c r="KX58225" s="23"/>
      <c r="KY58225" s="23"/>
    </row>
    <row r="58226" spans="36:311" x14ac:dyDescent="0.2">
      <c r="AJ58226" s="23"/>
      <c r="HH58226"/>
      <c r="IW58226" s="36"/>
      <c r="JI58226"/>
      <c r="JJ58226"/>
      <c r="KX58226" s="23"/>
      <c r="KY58226" s="23"/>
    </row>
    <row r="58227" spans="36:311" x14ac:dyDescent="0.2">
      <c r="AJ58227" s="23"/>
      <c r="HH58227"/>
      <c r="IW58227" s="36"/>
      <c r="JI58227"/>
      <c r="JJ58227"/>
      <c r="KX58227" s="23"/>
      <c r="KY58227" s="23"/>
    </row>
    <row r="58228" spans="36:311" x14ac:dyDescent="0.2">
      <c r="AJ58228" s="23"/>
      <c r="HH58228"/>
      <c r="IW58228" s="36"/>
      <c r="JI58228"/>
      <c r="JJ58228"/>
      <c r="KX58228" s="23"/>
      <c r="KY58228" s="23"/>
    </row>
    <row r="58229" spans="36:311" x14ac:dyDescent="0.2">
      <c r="AJ58229" s="23"/>
      <c r="HH58229"/>
      <c r="IW58229" s="36"/>
      <c r="JI58229"/>
      <c r="JJ58229"/>
      <c r="KX58229" s="23"/>
      <c r="KY58229" s="23"/>
    </row>
    <row r="58230" spans="36:311" x14ac:dyDescent="0.2">
      <c r="AJ58230" s="23"/>
      <c r="HH58230"/>
      <c r="IW58230" s="36"/>
      <c r="JI58230"/>
      <c r="JJ58230"/>
      <c r="KX58230" s="23"/>
      <c r="KY58230" s="23"/>
    </row>
    <row r="58231" spans="36:311" x14ac:dyDescent="0.2">
      <c r="AJ58231" s="23"/>
      <c r="HH58231"/>
      <c r="IW58231" s="36"/>
      <c r="JI58231"/>
      <c r="JJ58231"/>
      <c r="KX58231" s="23"/>
      <c r="KY58231" s="23"/>
    </row>
    <row r="58232" spans="36:311" x14ac:dyDescent="0.2">
      <c r="AJ58232" s="23"/>
      <c r="HH58232"/>
      <c r="IW58232" s="36"/>
      <c r="JI58232"/>
      <c r="JJ58232"/>
      <c r="KX58232" s="23"/>
      <c r="KY58232" s="23"/>
    </row>
    <row r="58233" spans="36:311" x14ac:dyDescent="0.2">
      <c r="AJ58233" s="23"/>
      <c r="HH58233"/>
      <c r="IW58233" s="36"/>
      <c r="JI58233"/>
      <c r="JJ58233"/>
      <c r="KX58233" s="23"/>
      <c r="KY58233" s="23"/>
    </row>
    <row r="58234" spans="36:311" x14ac:dyDescent="0.2">
      <c r="AJ58234" s="23"/>
      <c r="HH58234"/>
      <c r="IW58234" s="36"/>
      <c r="JI58234"/>
      <c r="JJ58234"/>
      <c r="KX58234" s="23"/>
      <c r="KY58234" s="23"/>
    </row>
    <row r="58235" spans="36:311" x14ac:dyDescent="0.2">
      <c r="AJ58235" s="23"/>
      <c r="HH58235"/>
      <c r="IW58235" s="36"/>
      <c r="JI58235"/>
      <c r="JJ58235"/>
      <c r="KX58235" s="23"/>
      <c r="KY58235" s="23"/>
    </row>
    <row r="58236" spans="36:311" x14ac:dyDescent="0.2">
      <c r="AJ58236" s="23"/>
      <c r="HH58236"/>
      <c r="IW58236" s="36"/>
      <c r="JI58236"/>
      <c r="JJ58236"/>
      <c r="KX58236" s="23"/>
      <c r="KY58236" s="23"/>
    </row>
    <row r="58237" spans="36:311" x14ac:dyDescent="0.2">
      <c r="AJ58237" s="23"/>
      <c r="HH58237"/>
      <c r="IW58237" s="36"/>
      <c r="JI58237"/>
      <c r="JJ58237"/>
      <c r="KX58237" s="23"/>
      <c r="KY58237" s="23"/>
    </row>
    <row r="58238" spans="36:311" x14ac:dyDescent="0.2">
      <c r="AJ58238" s="23"/>
      <c r="HH58238"/>
      <c r="IW58238" s="36"/>
      <c r="JI58238"/>
      <c r="JJ58238"/>
      <c r="KX58238" s="23"/>
      <c r="KY58238" s="23"/>
    </row>
    <row r="58239" spans="36:311" x14ac:dyDescent="0.2">
      <c r="AJ58239" s="23"/>
      <c r="HH58239"/>
      <c r="IW58239" s="36"/>
      <c r="JI58239"/>
      <c r="JJ58239"/>
      <c r="KX58239" s="23"/>
      <c r="KY58239" s="23"/>
    </row>
    <row r="58240" spans="36:311" x14ac:dyDescent="0.2">
      <c r="AJ58240" s="23"/>
      <c r="HH58240"/>
      <c r="IW58240" s="36"/>
      <c r="JI58240"/>
      <c r="JJ58240"/>
      <c r="KX58240" s="23"/>
      <c r="KY58240" s="23"/>
    </row>
    <row r="58241" spans="36:311" x14ac:dyDescent="0.2">
      <c r="AJ58241" s="23"/>
      <c r="HH58241"/>
      <c r="IW58241" s="36"/>
      <c r="JI58241"/>
      <c r="JJ58241"/>
      <c r="KX58241" s="23"/>
      <c r="KY58241" s="23"/>
    </row>
    <row r="58242" spans="36:311" x14ac:dyDescent="0.2">
      <c r="AJ58242" s="23"/>
      <c r="HH58242"/>
      <c r="IW58242" s="36"/>
      <c r="JI58242"/>
      <c r="JJ58242"/>
      <c r="KX58242" s="23"/>
      <c r="KY58242" s="23"/>
    </row>
    <row r="58243" spans="36:311" x14ac:dyDescent="0.2">
      <c r="AJ58243" s="23"/>
      <c r="HH58243"/>
      <c r="IW58243" s="36"/>
      <c r="JI58243"/>
      <c r="JJ58243"/>
      <c r="KX58243" s="23"/>
      <c r="KY58243" s="23"/>
    </row>
    <row r="58244" spans="36:311" x14ac:dyDescent="0.2">
      <c r="AJ58244" s="23"/>
      <c r="HH58244"/>
      <c r="IW58244" s="36"/>
      <c r="JI58244"/>
      <c r="JJ58244"/>
      <c r="KX58244" s="23"/>
      <c r="KY58244" s="23"/>
    </row>
    <row r="58245" spans="36:311" x14ac:dyDescent="0.2">
      <c r="AJ58245" s="23"/>
      <c r="HH58245"/>
      <c r="IW58245" s="36"/>
      <c r="JI58245"/>
      <c r="JJ58245"/>
      <c r="KX58245" s="23"/>
      <c r="KY58245" s="23"/>
    </row>
    <row r="58246" spans="36:311" x14ac:dyDescent="0.2">
      <c r="AJ58246" s="23"/>
      <c r="HH58246"/>
      <c r="IW58246" s="36"/>
      <c r="JI58246"/>
      <c r="JJ58246"/>
      <c r="KX58246" s="23"/>
      <c r="KY58246" s="23"/>
    </row>
    <row r="58247" spans="36:311" x14ac:dyDescent="0.2">
      <c r="AJ58247" s="23"/>
      <c r="HH58247"/>
      <c r="IW58247" s="36"/>
      <c r="JI58247"/>
      <c r="JJ58247"/>
      <c r="KX58247" s="23"/>
      <c r="KY58247" s="23"/>
    </row>
    <row r="58248" spans="36:311" x14ac:dyDescent="0.2">
      <c r="AJ58248" s="23"/>
      <c r="HH58248"/>
      <c r="IW58248" s="36"/>
      <c r="JI58248"/>
      <c r="JJ58248"/>
      <c r="KX58248" s="23"/>
      <c r="KY58248" s="23"/>
    </row>
    <row r="58249" spans="36:311" x14ac:dyDescent="0.2">
      <c r="AJ58249" s="23"/>
      <c r="HH58249"/>
      <c r="IW58249" s="36"/>
      <c r="JI58249"/>
      <c r="JJ58249"/>
      <c r="KX58249" s="23"/>
      <c r="KY58249" s="23"/>
    </row>
    <row r="58250" spans="36:311" x14ac:dyDescent="0.2">
      <c r="AJ58250" s="23"/>
      <c r="HH58250"/>
      <c r="IW58250" s="36"/>
      <c r="JI58250"/>
      <c r="JJ58250"/>
      <c r="KX58250" s="23"/>
      <c r="KY58250" s="23"/>
    </row>
    <row r="58251" spans="36:311" x14ac:dyDescent="0.2">
      <c r="AJ58251" s="23"/>
      <c r="HH58251"/>
      <c r="IW58251" s="36"/>
      <c r="JI58251"/>
      <c r="JJ58251"/>
      <c r="KX58251" s="23"/>
      <c r="KY58251" s="23"/>
    </row>
    <row r="58252" spans="36:311" x14ac:dyDescent="0.2">
      <c r="AJ58252" s="23"/>
      <c r="HH58252"/>
      <c r="IW58252" s="36"/>
      <c r="JI58252"/>
      <c r="JJ58252"/>
      <c r="KX58252" s="23"/>
      <c r="KY58252" s="23"/>
    </row>
    <row r="58253" spans="36:311" x14ac:dyDescent="0.2">
      <c r="AJ58253" s="23"/>
      <c r="HH58253"/>
      <c r="IW58253" s="36"/>
      <c r="JI58253"/>
      <c r="JJ58253"/>
      <c r="KX58253" s="23"/>
      <c r="KY58253" s="23"/>
    </row>
    <row r="58254" spans="36:311" x14ac:dyDescent="0.2">
      <c r="AJ58254" s="23"/>
      <c r="HH58254"/>
      <c r="IW58254" s="36"/>
      <c r="JI58254"/>
      <c r="JJ58254"/>
      <c r="KX58254" s="23"/>
      <c r="KY58254" s="23"/>
    </row>
    <row r="58255" spans="36:311" x14ac:dyDescent="0.2">
      <c r="AJ58255" s="23"/>
      <c r="HH58255"/>
      <c r="IW58255" s="36"/>
      <c r="JI58255"/>
      <c r="JJ58255"/>
      <c r="KX58255" s="23"/>
      <c r="KY58255" s="23"/>
    </row>
    <row r="58256" spans="36:311" x14ac:dyDescent="0.2">
      <c r="AJ58256" s="23"/>
      <c r="HH58256"/>
      <c r="IW58256" s="36"/>
      <c r="JI58256"/>
      <c r="JJ58256"/>
      <c r="KX58256" s="23"/>
      <c r="KY58256" s="23"/>
    </row>
    <row r="58257" spans="36:311" x14ac:dyDescent="0.2">
      <c r="AJ58257" s="23"/>
      <c r="HH58257"/>
      <c r="IW58257" s="36"/>
      <c r="JI58257"/>
      <c r="JJ58257"/>
      <c r="KX58257" s="23"/>
      <c r="KY58257" s="23"/>
    </row>
    <row r="58258" spans="36:311" x14ac:dyDescent="0.2">
      <c r="AJ58258" s="23"/>
      <c r="HH58258"/>
      <c r="IW58258" s="36"/>
      <c r="JI58258"/>
      <c r="JJ58258"/>
      <c r="KX58258" s="23"/>
      <c r="KY58258" s="23"/>
    </row>
    <row r="58259" spans="36:311" x14ac:dyDescent="0.2">
      <c r="AJ58259" s="23"/>
      <c r="HH58259"/>
      <c r="IW58259" s="36"/>
      <c r="JI58259"/>
      <c r="JJ58259"/>
      <c r="KX58259" s="23"/>
      <c r="KY58259" s="23"/>
    </row>
    <row r="58260" spans="36:311" x14ac:dyDescent="0.2">
      <c r="AJ58260" s="23"/>
      <c r="HH58260"/>
      <c r="IW58260" s="36"/>
      <c r="JI58260"/>
      <c r="JJ58260"/>
      <c r="KX58260" s="23"/>
      <c r="KY58260" s="23"/>
    </row>
    <row r="58261" spans="36:311" x14ac:dyDescent="0.2">
      <c r="AJ58261" s="23"/>
      <c r="HH58261"/>
      <c r="IW58261" s="36"/>
      <c r="JI58261"/>
      <c r="JJ58261"/>
      <c r="KX58261" s="23"/>
      <c r="KY58261" s="23"/>
    </row>
    <row r="58262" spans="36:311" x14ac:dyDescent="0.2">
      <c r="AJ58262" s="23"/>
      <c r="HH58262"/>
      <c r="IW58262" s="36"/>
      <c r="JI58262"/>
      <c r="JJ58262"/>
      <c r="KX58262" s="23"/>
      <c r="KY58262" s="23"/>
    </row>
    <row r="58263" spans="36:311" x14ac:dyDescent="0.2">
      <c r="AJ58263" s="23"/>
      <c r="HH58263"/>
      <c r="IW58263" s="36"/>
      <c r="JI58263"/>
      <c r="JJ58263"/>
      <c r="KX58263" s="23"/>
      <c r="KY58263" s="23"/>
    </row>
    <row r="58264" spans="36:311" x14ac:dyDescent="0.2">
      <c r="AJ58264" s="23"/>
      <c r="HH58264"/>
      <c r="IW58264" s="36"/>
      <c r="JI58264"/>
      <c r="JJ58264"/>
      <c r="KX58264" s="23"/>
      <c r="KY58264" s="23"/>
    </row>
    <row r="58265" spans="36:311" x14ac:dyDescent="0.2">
      <c r="AJ58265" s="23"/>
      <c r="HH58265"/>
      <c r="IW58265" s="36"/>
      <c r="JI58265"/>
      <c r="JJ58265"/>
      <c r="KX58265" s="23"/>
      <c r="KY58265" s="23"/>
    </row>
    <row r="58266" spans="36:311" x14ac:dyDescent="0.2">
      <c r="AJ58266" s="23"/>
      <c r="HH58266"/>
      <c r="IW58266" s="36"/>
      <c r="JI58266"/>
      <c r="JJ58266"/>
      <c r="KX58266" s="23"/>
      <c r="KY58266" s="23"/>
    </row>
    <row r="58267" spans="36:311" x14ac:dyDescent="0.2">
      <c r="AJ58267" s="23"/>
      <c r="HH58267"/>
      <c r="IW58267" s="36"/>
      <c r="JI58267"/>
      <c r="JJ58267"/>
      <c r="KX58267" s="23"/>
      <c r="KY58267" s="23"/>
    </row>
    <row r="58268" spans="36:311" x14ac:dyDescent="0.2">
      <c r="AJ58268" s="23"/>
      <c r="HH58268"/>
      <c r="IW58268" s="36"/>
      <c r="JI58268"/>
      <c r="JJ58268"/>
      <c r="KX58268" s="23"/>
      <c r="KY58268" s="23"/>
    </row>
    <row r="58269" spans="36:311" x14ac:dyDescent="0.2">
      <c r="AJ58269" s="23"/>
      <c r="HH58269"/>
      <c r="IW58269" s="36"/>
      <c r="JI58269"/>
      <c r="JJ58269"/>
      <c r="KX58269" s="23"/>
      <c r="KY58269" s="23"/>
    </row>
    <row r="58270" spans="36:311" x14ac:dyDescent="0.2">
      <c r="AJ58270" s="23"/>
      <c r="HH58270"/>
      <c r="IW58270" s="36"/>
      <c r="JI58270"/>
      <c r="JJ58270"/>
      <c r="KX58270" s="23"/>
      <c r="KY58270" s="23"/>
    </row>
    <row r="58271" spans="36:311" x14ac:dyDescent="0.2">
      <c r="AJ58271" s="23"/>
      <c r="HH58271"/>
      <c r="IW58271" s="36"/>
      <c r="JI58271"/>
      <c r="JJ58271"/>
      <c r="KX58271" s="23"/>
      <c r="KY58271" s="23"/>
    </row>
    <row r="58272" spans="36:311" x14ac:dyDescent="0.2">
      <c r="AJ58272" s="23"/>
      <c r="HH58272"/>
      <c r="IW58272" s="36"/>
      <c r="JI58272"/>
      <c r="JJ58272"/>
      <c r="KX58272" s="23"/>
      <c r="KY58272" s="23"/>
    </row>
    <row r="58273" spans="36:311" x14ac:dyDescent="0.2">
      <c r="AJ58273" s="23"/>
      <c r="HH58273"/>
      <c r="IW58273" s="36"/>
      <c r="JI58273"/>
      <c r="JJ58273"/>
      <c r="KX58273" s="23"/>
      <c r="KY58273" s="23"/>
    </row>
    <row r="58274" spans="36:311" x14ac:dyDescent="0.2">
      <c r="AJ58274" s="23"/>
      <c r="HH58274"/>
      <c r="IW58274" s="36"/>
      <c r="JI58274"/>
      <c r="JJ58274"/>
      <c r="KX58274" s="23"/>
      <c r="KY58274" s="23"/>
    </row>
    <row r="58275" spans="36:311" x14ac:dyDescent="0.2">
      <c r="AJ58275" s="23"/>
      <c r="HH58275"/>
      <c r="IW58275" s="36"/>
      <c r="JI58275"/>
      <c r="JJ58275"/>
      <c r="KX58275" s="23"/>
      <c r="KY58275" s="23"/>
    </row>
    <row r="58276" spans="36:311" x14ac:dyDescent="0.2">
      <c r="AJ58276" s="23"/>
      <c r="HH58276"/>
      <c r="IW58276" s="36"/>
      <c r="JI58276"/>
      <c r="JJ58276"/>
      <c r="KX58276" s="23"/>
      <c r="KY58276" s="23"/>
    </row>
    <row r="58277" spans="36:311" x14ac:dyDescent="0.2">
      <c r="AJ58277" s="23"/>
      <c r="HH58277"/>
      <c r="IW58277" s="36"/>
      <c r="JI58277"/>
      <c r="JJ58277"/>
      <c r="KX58277" s="23"/>
      <c r="KY58277" s="23"/>
    </row>
    <row r="58278" spans="36:311" x14ac:dyDescent="0.2">
      <c r="AJ58278" s="23"/>
      <c r="HH58278"/>
      <c r="IW58278" s="36"/>
      <c r="JI58278"/>
      <c r="JJ58278"/>
      <c r="KX58278" s="23"/>
      <c r="KY58278" s="23"/>
    </row>
    <row r="58279" spans="36:311" x14ac:dyDescent="0.2">
      <c r="AJ58279" s="23"/>
      <c r="HH58279"/>
      <c r="IW58279" s="36"/>
      <c r="JI58279"/>
      <c r="JJ58279"/>
      <c r="KX58279" s="23"/>
      <c r="KY58279" s="23"/>
    </row>
    <row r="58280" spans="36:311" x14ac:dyDescent="0.2">
      <c r="AJ58280" s="23"/>
      <c r="HH58280"/>
      <c r="IW58280" s="36"/>
      <c r="JI58280"/>
      <c r="JJ58280"/>
      <c r="KX58280" s="23"/>
      <c r="KY58280" s="23"/>
    </row>
    <row r="58281" spans="36:311" x14ac:dyDescent="0.2">
      <c r="AJ58281" s="23"/>
      <c r="HH58281"/>
      <c r="IW58281" s="36"/>
      <c r="JI58281"/>
      <c r="JJ58281"/>
      <c r="KX58281" s="23"/>
      <c r="KY58281" s="23"/>
    </row>
    <row r="58282" spans="36:311" x14ac:dyDescent="0.2">
      <c r="AJ58282" s="23"/>
      <c r="HH58282"/>
      <c r="IW58282" s="36"/>
      <c r="JI58282"/>
      <c r="JJ58282"/>
      <c r="KX58282" s="23"/>
      <c r="KY58282" s="23"/>
    </row>
    <row r="58283" spans="36:311" x14ac:dyDescent="0.2">
      <c r="AJ58283" s="23"/>
      <c r="HH58283"/>
      <c r="IW58283" s="36"/>
      <c r="JI58283"/>
      <c r="JJ58283"/>
      <c r="KX58283" s="23"/>
      <c r="KY58283" s="23"/>
    </row>
    <row r="58284" spans="36:311" x14ac:dyDescent="0.2">
      <c r="AJ58284" s="23"/>
      <c r="HH58284"/>
      <c r="IW58284" s="36"/>
      <c r="JI58284"/>
      <c r="JJ58284"/>
      <c r="KX58284" s="23"/>
      <c r="KY58284" s="23"/>
    </row>
    <row r="58285" spans="36:311" x14ac:dyDescent="0.2">
      <c r="AJ58285" s="23"/>
      <c r="HH58285"/>
      <c r="IW58285" s="36"/>
      <c r="JI58285"/>
      <c r="JJ58285"/>
      <c r="KX58285" s="23"/>
      <c r="KY58285" s="23"/>
    </row>
    <row r="58286" spans="36:311" x14ac:dyDescent="0.2">
      <c r="AJ58286" s="23"/>
      <c r="HH58286"/>
      <c r="IW58286" s="36"/>
      <c r="JI58286"/>
      <c r="JJ58286"/>
      <c r="KX58286" s="23"/>
      <c r="KY58286" s="23"/>
    </row>
    <row r="58287" spans="36:311" x14ac:dyDescent="0.2">
      <c r="AJ58287" s="23"/>
      <c r="HH58287"/>
      <c r="IW58287" s="36"/>
      <c r="JI58287"/>
      <c r="JJ58287"/>
      <c r="KX58287" s="23"/>
      <c r="KY58287" s="23"/>
    </row>
    <row r="58288" spans="36:311" x14ac:dyDescent="0.2">
      <c r="AJ58288" s="23"/>
      <c r="HH58288"/>
      <c r="IW58288" s="36"/>
      <c r="JI58288"/>
      <c r="JJ58288"/>
      <c r="KX58288" s="23"/>
      <c r="KY58288" s="23"/>
    </row>
    <row r="58289" spans="36:311" x14ac:dyDescent="0.2">
      <c r="AJ58289" s="23"/>
      <c r="HH58289"/>
      <c r="IW58289" s="36"/>
      <c r="JI58289"/>
      <c r="JJ58289"/>
      <c r="KX58289" s="23"/>
      <c r="KY58289" s="23"/>
    </row>
    <row r="58290" spans="36:311" x14ac:dyDescent="0.2">
      <c r="AJ58290" s="23"/>
      <c r="HH58290"/>
      <c r="IW58290" s="36"/>
      <c r="JI58290"/>
      <c r="JJ58290"/>
      <c r="KX58290" s="23"/>
      <c r="KY58290" s="23"/>
    </row>
    <row r="58291" spans="36:311" x14ac:dyDescent="0.2">
      <c r="AJ58291" s="23"/>
      <c r="HH58291"/>
      <c r="IW58291" s="36"/>
      <c r="JI58291"/>
      <c r="JJ58291"/>
      <c r="KX58291" s="23"/>
      <c r="KY58291" s="23"/>
    </row>
    <row r="58292" spans="36:311" x14ac:dyDescent="0.2">
      <c r="AJ58292" s="23"/>
      <c r="HH58292"/>
      <c r="IW58292" s="36"/>
      <c r="JI58292"/>
      <c r="JJ58292"/>
      <c r="KX58292" s="23"/>
      <c r="KY58292" s="23"/>
    </row>
    <row r="58293" spans="36:311" x14ac:dyDescent="0.2">
      <c r="AJ58293" s="23"/>
      <c r="HH58293"/>
      <c r="IW58293" s="36"/>
      <c r="JI58293"/>
      <c r="JJ58293"/>
      <c r="KX58293" s="23"/>
      <c r="KY58293" s="23"/>
    </row>
    <row r="58294" spans="36:311" x14ac:dyDescent="0.2">
      <c r="AJ58294" s="23"/>
      <c r="HH58294"/>
      <c r="IW58294" s="36"/>
      <c r="JI58294"/>
      <c r="JJ58294"/>
      <c r="KX58294" s="23"/>
      <c r="KY58294" s="23"/>
    </row>
    <row r="58295" spans="36:311" x14ac:dyDescent="0.2">
      <c r="AJ58295" s="23"/>
      <c r="HH58295"/>
      <c r="IW58295" s="36"/>
      <c r="JI58295"/>
      <c r="JJ58295"/>
      <c r="KX58295" s="23"/>
      <c r="KY58295" s="23"/>
    </row>
    <row r="58296" spans="36:311" x14ac:dyDescent="0.2">
      <c r="AJ58296" s="23"/>
      <c r="HH58296"/>
      <c r="IW58296" s="36"/>
      <c r="JI58296"/>
      <c r="JJ58296"/>
      <c r="KX58296" s="23"/>
      <c r="KY58296" s="23"/>
    </row>
    <row r="58297" spans="36:311" x14ac:dyDescent="0.2">
      <c r="AJ58297" s="23"/>
      <c r="HH58297"/>
      <c r="IW58297" s="36"/>
      <c r="JI58297"/>
      <c r="JJ58297"/>
      <c r="KX58297" s="23"/>
      <c r="KY58297" s="23"/>
    </row>
    <row r="58298" spans="36:311" x14ac:dyDescent="0.2">
      <c r="AJ58298" s="23"/>
      <c r="HH58298"/>
      <c r="IW58298" s="36"/>
      <c r="JI58298"/>
      <c r="JJ58298"/>
      <c r="KX58298" s="23"/>
      <c r="KY58298" s="23"/>
    </row>
    <row r="58299" spans="36:311" x14ac:dyDescent="0.2">
      <c r="AJ58299" s="23"/>
      <c r="HH58299"/>
      <c r="IW58299" s="36"/>
      <c r="JI58299"/>
      <c r="JJ58299"/>
      <c r="KX58299" s="23"/>
      <c r="KY58299" s="23"/>
    </row>
    <row r="58300" spans="36:311" x14ac:dyDescent="0.2">
      <c r="AJ58300" s="23"/>
      <c r="HH58300"/>
      <c r="IW58300" s="36"/>
      <c r="JI58300"/>
      <c r="JJ58300"/>
      <c r="KX58300" s="23"/>
      <c r="KY58300" s="23"/>
    </row>
    <row r="58301" spans="36:311" x14ac:dyDescent="0.2">
      <c r="AJ58301" s="23"/>
      <c r="HH58301"/>
      <c r="IW58301" s="36"/>
      <c r="JI58301"/>
      <c r="JJ58301"/>
      <c r="KX58301" s="23"/>
      <c r="KY58301" s="23"/>
    </row>
    <row r="58302" spans="36:311" x14ac:dyDescent="0.2">
      <c r="AJ58302" s="23"/>
      <c r="HH58302"/>
      <c r="IW58302" s="36"/>
      <c r="JI58302"/>
      <c r="JJ58302"/>
      <c r="KX58302" s="23"/>
      <c r="KY58302" s="23"/>
    </row>
    <row r="58303" spans="36:311" x14ac:dyDescent="0.2">
      <c r="AJ58303" s="23"/>
      <c r="HH58303"/>
      <c r="IW58303" s="36"/>
      <c r="JI58303"/>
      <c r="JJ58303"/>
      <c r="KX58303" s="23"/>
      <c r="KY58303" s="23"/>
    </row>
    <row r="58304" spans="36:311" x14ac:dyDescent="0.2">
      <c r="AJ58304" s="23"/>
      <c r="HH58304"/>
      <c r="IW58304" s="36"/>
      <c r="JI58304"/>
      <c r="JJ58304"/>
      <c r="KX58304" s="23"/>
      <c r="KY58304" s="23"/>
    </row>
    <row r="58305" spans="36:311" x14ac:dyDescent="0.2">
      <c r="AJ58305" s="23"/>
      <c r="HH58305"/>
      <c r="IW58305" s="36"/>
      <c r="JI58305"/>
      <c r="JJ58305"/>
      <c r="KX58305" s="23"/>
      <c r="KY58305" s="23"/>
    </row>
    <row r="58306" spans="36:311" x14ac:dyDescent="0.2">
      <c r="AJ58306" s="23"/>
      <c r="HH58306"/>
      <c r="IW58306" s="36"/>
      <c r="JI58306"/>
      <c r="JJ58306"/>
      <c r="KX58306" s="23"/>
      <c r="KY58306" s="23"/>
    </row>
    <row r="58307" spans="36:311" x14ac:dyDescent="0.2">
      <c r="AJ58307" s="23"/>
      <c r="HH58307"/>
      <c r="IW58307" s="36"/>
      <c r="JI58307"/>
      <c r="JJ58307"/>
      <c r="KX58307" s="23"/>
      <c r="KY58307" s="23"/>
    </row>
    <row r="58308" spans="36:311" x14ac:dyDescent="0.2">
      <c r="AJ58308" s="23"/>
      <c r="HH58308"/>
      <c r="IW58308" s="36"/>
      <c r="JI58308"/>
      <c r="JJ58308"/>
      <c r="KX58308" s="23"/>
      <c r="KY58308" s="23"/>
    </row>
    <row r="58309" spans="36:311" x14ac:dyDescent="0.2">
      <c r="AJ58309" s="23"/>
      <c r="HH58309"/>
      <c r="IW58309" s="36"/>
      <c r="JI58309"/>
      <c r="JJ58309"/>
      <c r="KX58309" s="23"/>
      <c r="KY58309" s="23"/>
    </row>
    <row r="58310" spans="36:311" x14ac:dyDescent="0.2">
      <c r="AJ58310" s="23"/>
      <c r="HH58310"/>
      <c r="IW58310" s="36"/>
      <c r="JI58310"/>
      <c r="JJ58310"/>
      <c r="KX58310" s="23"/>
      <c r="KY58310" s="23"/>
    </row>
    <row r="58311" spans="36:311" x14ac:dyDescent="0.2">
      <c r="AJ58311" s="23"/>
      <c r="HH58311"/>
      <c r="IW58311" s="36"/>
      <c r="JI58311"/>
      <c r="JJ58311"/>
      <c r="KX58311" s="23"/>
      <c r="KY58311" s="23"/>
    </row>
    <row r="58312" spans="36:311" x14ac:dyDescent="0.2">
      <c r="AJ58312" s="23"/>
      <c r="HH58312"/>
      <c r="IW58312" s="36"/>
      <c r="JI58312"/>
      <c r="JJ58312"/>
      <c r="KX58312" s="23"/>
      <c r="KY58312" s="23"/>
    </row>
    <row r="58313" spans="36:311" x14ac:dyDescent="0.2">
      <c r="AJ58313" s="23"/>
      <c r="HH58313"/>
      <c r="IW58313" s="36"/>
      <c r="JI58313"/>
      <c r="JJ58313"/>
      <c r="KX58313" s="23"/>
      <c r="KY58313" s="23"/>
    </row>
    <row r="58314" spans="36:311" x14ac:dyDescent="0.2">
      <c r="AJ58314" s="23"/>
      <c r="HH58314"/>
      <c r="IW58314" s="36"/>
      <c r="JI58314"/>
      <c r="JJ58314"/>
      <c r="KX58314" s="23"/>
      <c r="KY58314" s="23"/>
    </row>
    <row r="58315" spans="36:311" x14ac:dyDescent="0.2">
      <c r="AJ58315" s="23"/>
      <c r="HH58315"/>
      <c r="IW58315" s="36"/>
      <c r="JI58315"/>
      <c r="JJ58315"/>
      <c r="KX58315" s="23"/>
      <c r="KY58315" s="23"/>
    </row>
    <row r="58316" spans="36:311" x14ac:dyDescent="0.2">
      <c r="AJ58316" s="23"/>
      <c r="HH58316"/>
      <c r="IW58316" s="36"/>
      <c r="JI58316"/>
      <c r="JJ58316"/>
      <c r="KX58316" s="23"/>
      <c r="KY58316" s="23"/>
    </row>
    <row r="58317" spans="36:311" x14ac:dyDescent="0.2">
      <c r="AJ58317" s="23"/>
      <c r="HH58317"/>
      <c r="IW58317" s="36"/>
      <c r="JI58317"/>
      <c r="JJ58317"/>
      <c r="KX58317" s="23"/>
      <c r="KY58317" s="23"/>
    </row>
    <row r="58318" spans="36:311" x14ac:dyDescent="0.2">
      <c r="AJ58318" s="23"/>
      <c r="HH58318"/>
      <c r="IW58318" s="36"/>
      <c r="JI58318"/>
      <c r="JJ58318"/>
      <c r="KX58318" s="23"/>
      <c r="KY58318" s="23"/>
    </row>
    <row r="58319" spans="36:311" x14ac:dyDescent="0.2">
      <c r="AJ58319" s="23"/>
      <c r="HH58319"/>
      <c r="IW58319" s="36"/>
      <c r="JI58319"/>
      <c r="JJ58319"/>
      <c r="KX58319" s="23"/>
      <c r="KY58319" s="23"/>
    </row>
    <row r="58320" spans="36:311" x14ac:dyDescent="0.2">
      <c r="AJ58320" s="23"/>
      <c r="HH58320"/>
      <c r="IW58320" s="36"/>
      <c r="JI58320"/>
      <c r="JJ58320"/>
      <c r="KX58320" s="23"/>
      <c r="KY58320" s="23"/>
    </row>
    <row r="58321" spans="36:311" x14ac:dyDescent="0.2">
      <c r="AJ58321" s="23"/>
      <c r="HH58321"/>
      <c r="IW58321" s="36"/>
      <c r="JI58321"/>
      <c r="JJ58321"/>
      <c r="KX58321" s="23"/>
      <c r="KY58321" s="23"/>
    </row>
    <row r="58322" spans="36:311" x14ac:dyDescent="0.2">
      <c r="AJ58322" s="23"/>
      <c r="HH58322"/>
      <c r="IW58322" s="36"/>
      <c r="JI58322"/>
      <c r="JJ58322"/>
      <c r="KX58322" s="23"/>
      <c r="KY58322" s="23"/>
    </row>
    <row r="58323" spans="36:311" x14ac:dyDescent="0.2">
      <c r="AJ58323" s="23"/>
      <c r="HH58323"/>
      <c r="IW58323" s="36"/>
      <c r="JI58323"/>
      <c r="JJ58323"/>
      <c r="KX58323" s="23"/>
      <c r="KY58323" s="23"/>
    </row>
    <row r="58324" spans="36:311" x14ac:dyDescent="0.2">
      <c r="AJ58324" s="23"/>
      <c r="HH58324"/>
      <c r="IW58324" s="36"/>
      <c r="JI58324"/>
      <c r="JJ58324"/>
      <c r="KX58324" s="23"/>
      <c r="KY58324" s="23"/>
    </row>
    <row r="58325" spans="36:311" x14ac:dyDescent="0.2">
      <c r="AJ58325" s="23"/>
      <c r="HH58325"/>
      <c r="IW58325" s="36"/>
      <c r="JI58325"/>
      <c r="JJ58325"/>
      <c r="KX58325" s="23"/>
      <c r="KY58325" s="23"/>
    </row>
    <row r="58326" spans="36:311" x14ac:dyDescent="0.2">
      <c r="AJ58326" s="23"/>
      <c r="HH58326"/>
      <c r="IW58326" s="36"/>
      <c r="JI58326"/>
      <c r="JJ58326"/>
      <c r="KX58326" s="23"/>
      <c r="KY58326" s="23"/>
    </row>
    <row r="58327" spans="36:311" x14ac:dyDescent="0.2">
      <c r="AJ58327" s="23"/>
      <c r="HH58327"/>
      <c r="IW58327" s="36"/>
      <c r="JI58327"/>
      <c r="JJ58327"/>
      <c r="KX58327" s="23"/>
      <c r="KY58327" s="23"/>
    </row>
    <row r="58328" spans="36:311" x14ac:dyDescent="0.2">
      <c r="AJ58328" s="23"/>
      <c r="HH58328"/>
      <c r="IW58328" s="36"/>
      <c r="JI58328"/>
      <c r="JJ58328"/>
      <c r="KX58328" s="23"/>
      <c r="KY58328" s="23"/>
    </row>
    <row r="58329" spans="36:311" x14ac:dyDescent="0.2">
      <c r="AJ58329" s="23"/>
      <c r="HH58329"/>
      <c r="IW58329" s="36"/>
      <c r="JI58329"/>
      <c r="JJ58329"/>
      <c r="KX58329" s="23"/>
      <c r="KY58329" s="23"/>
    </row>
    <row r="58330" spans="36:311" x14ac:dyDescent="0.2">
      <c r="AJ58330" s="23"/>
      <c r="HH58330"/>
      <c r="IW58330" s="36"/>
      <c r="JI58330"/>
      <c r="JJ58330"/>
      <c r="KX58330" s="23"/>
      <c r="KY58330" s="23"/>
    </row>
    <row r="58331" spans="36:311" x14ac:dyDescent="0.2">
      <c r="AJ58331" s="23"/>
      <c r="HH58331"/>
      <c r="IW58331" s="36"/>
      <c r="JI58331"/>
      <c r="JJ58331"/>
      <c r="KX58331" s="23"/>
      <c r="KY58331" s="23"/>
    </row>
    <row r="58332" spans="36:311" x14ac:dyDescent="0.2">
      <c r="AJ58332" s="23"/>
      <c r="HH58332"/>
      <c r="IW58332" s="36"/>
      <c r="JI58332"/>
      <c r="JJ58332"/>
      <c r="KX58332" s="23"/>
      <c r="KY58332" s="23"/>
    </row>
    <row r="58333" spans="36:311" x14ac:dyDescent="0.2">
      <c r="AJ58333" s="23"/>
      <c r="HH58333"/>
      <c r="IW58333" s="36"/>
      <c r="JI58333"/>
      <c r="JJ58333"/>
      <c r="KX58333" s="23"/>
      <c r="KY58333" s="23"/>
    </row>
    <row r="58334" spans="36:311" x14ac:dyDescent="0.2">
      <c r="AJ58334" s="23"/>
      <c r="HH58334"/>
      <c r="IW58334" s="36"/>
      <c r="JI58334"/>
      <c r="JJ58334"/>
      <c r="KX58334" s="23"/>
      <c r="KY58334" s="23"/>
    </row>
    <row r="58335" spans="36:311" x14ac:dyDescent="0.2">
      <c r="AJ58335" s="23"/>
      <c r="HH58335"/>
      <c r="IW58335" s="36"/>
      <c r="JI58335"/>
      <c r="JJ58335"/>
      <c r="KX58335" s="23"/>
      <c r="KY58335" s="23"/>
    </row>
    <row r="58336" spans="36:311" x14ac:dyDescent="0.2">
      <c r="AJ58336" s="23"/>
      <c r="HH58336"/>
      <c r="IW58336" s="36"/>
      <c r="JI58336"/>
      <c r="JJ58336"/>
      <c r="KX58336" s="23"/>
      <c r="KY58336" s="23"/>
    </row>
    <row r="58337" spans="36:311" x14ac:dyDescent="0.2">
      <c r="AJ58337" s="23"/>
      <c r="HH58337"/>
      <c r="IW58337" s="36"/>
      <c r="JI58337"/>
      <c r="JJ58337"/>
      <c r="KX58337" s="23"/>
      <c r="KY58337" s="23"/>
    </row>
    <row r="58338" spans="36:311" x14ac:dyDescent="0.2">
      <c r="AJ58338" s="23"/>
      <c r="HH58338"/>
      <c r="IW58338" s="36"/>
      <c r="JI58338"/>
      <c r="JJ58338"/>
      <c r="KX58338" s="23"/>
      <c r="KY58338" s="23"/>
    </row>
    <row r="58339" spans="36:311" x14ac:dyDescent="0.2">
      <c r="AJ58339" s="23"/>
      <c r="HH58339"/>
      <c r="IW58339" s="36"/>
      <c r="JI58339"/>
      <c r="JJ58339"/>
      <c r="KX58339" s="23"/>
      <c r="KY58339" s="23"/>
    </row>
    <row r="58340" spans="36:311" x14ac:dyDescent="0.2">
      <c r="AJ58340" s="23"/>
      <c r="HH58340"/>
      <c r="IW58340" s="36"/>
      <c r="JI58340"/>
      <c r="JJ58340"/>
      <c r="KX58340" s="23"/>
      <c r="KY58340" s="23"/>
    </row>
    <row r="58341" spans="36:311" x14ac:dyDescent="0.2">
      <c r="AJ58341" s="23"/>
      <c r="HH58341"/>
      <c r="IW58341" s="36"/>
      <c r="JI58341"/>
      <c r="JJ58341"/>
      <c r="KX58341" s="23"/>
      <c r="KY58341" s="23"/>
    </row>
    <row r="58342" spans="36:311" x14ac:dyDescent="0.2">
      <c r="AJ58342" s="23"/>
      <c r="HH58342"/>
      <c r="IW58342" s="36"/>
      <c r="JI58342"/>
      <c r="JJ58342"/>
      <c r="KX58342" s="23"/>
      <c r="KY58342" s="23"/>
    </row>
    <row r="58343" spans="36:311" x14ac:dyDescent="0.2">
      <c r="AJ58343" s="23"/>
      <c r="HH58343"/>
      <c r="IW58343" s="36"/>
      <c r="JI58343"/>
      <c r="JJ58343"/>
      <c r="KX58343" s="23"/>
      <c r="KY58343" s="23"/>
    </row>
    <row r="58344" spans="36:311" x14ac:dyDescent="0.2">
      <c r="AJ58344" s="23"/>
      <c r="HH58344"/>
      <c r="IW58344" s="36"/>
      <c r="JI58344"/>
      <c r="JJ58344"/>
      <c r="KX58344" s="23"/>
      <c r="KY58344" s="23"/>
    </row>
    <row r="58345" spans="36:311" x14ac:dyDescent="0.2">
      <c r="AJ58345" s="23"/>
      <c r="HH58345"/>
      <c r="IW58345" s="36"/>
      <c r="JI58345"/>
      <c r="JJ58345"/>
      <c r="KX58345" s="23"/>
      <c r="KY58345" s="23"/>
    </row>
    <row r="58346" spans="36:311" x14ac:dyDescent="0.2">
      <c r="AJ58346" s="23"/>
      <c r="HH58346"/>
      <c r="IW58346" s="36"/>
      <c r="JI58346"/>
      <c r="JJ58346"/>
      <c r="KX58346" s="23"/>
      <c r="KY58346" s="23"/>
    </row>
    <row r="58347" spans="36:311" x14ac:dyDescent="0.2">
      <c r="AJ58347" s="23"/>
      <c r="HH58347"/>
      <c r="IW58347" s="36"/>
      <c r="JI58347"/>
      <c r="JJ58347"/>
      <c r="KX58347" s="23"/>
      <c r="KY58347" s="23"/>
    </row>
    <row r="58348" spans="36:311" x14ac:dyDescent="0.2">
      <c r="AJ58348" s="23"/>
      <c r="HH58348"/>
      <c r="IW58348" s="36"/>
      <c r="JI58348"/>
      <c r="JJ58348"/>
      <c r="KX58348" s="23"/>
      <c r="KY58348" s="23"/>
    </row>
    <row r="58349" spans="36:311" x14ac:dyDescent="0.2">
      <c r="AJ58349" s="23"/>
      <c r="HH58349"/>
      <c r="IW58349" s="36"/>
      <c r="JI58349"/>
      <c r="JJ58349"/>
      <c r="KX58349" s="23"/>
      <c r="KY58349" s="23"/>
    </row>
    <row r="58350" spans="36:311" x14ac:dyDescent="0.2">
      <c r="AJ58350" s="23"/>
      <c r="HH58350"/>
      <c r="IW58350" s="36"/>
      <c r="JI58350"/>
      <c r="JJ58350"/>
      <c r="KX58350" s="23"/>
      <c r="KY58350" s="23"/>
    </row>
    <row r="58351" spans="36:311" x14ac:dyDescent="0.2">
      <c r="AJ58351" s="23"/>
      <c r="HH58351"/>
      <c r="IW58351" s="36"/>
      <c r="JI58351"/>
      <c r="JJ58351"/>
      <c r="KX58351" s="23"/>
      <c r="KY58351" s="23"/>
    </row>
    <row r="58352" spans="36:311" x14ac:dyDescent="0.2">
      <c r="AJ58352" s="23"/>
      <c r="HH58352"/>
      <c r="IW58352" s="36"/>
      <c r="JI58352"/>
      <c r="JJ58352"/>
      <c r="KX58352" s="23"/>
      <c r="KY58352" s="23"/>
    </row>
    <row r="58353" spans="36:311" x14ac:dyDescent="0.2">
      <c r="AJ58353" s="23"/>
      <c r="HH58353"/>
      <c r="IW58353" s="36"/>
      <c r="JI58353"/>
      <c r="JJ58353"/>
      <c r="KX58353" s="23"/>
      <c r="KY58353" s="23"/>
    </row>
    <row r="58354" spans="36:311" x14ac:dyDescent="0.2">
      <c r="AJ58354" s="23"/>
      <c r="HH58354"/>
      <c r="IW58354" s="36"/>
      <c r="JI58354"/>
      <c r="JJ58354"/>
      <c r="KX58354" s="23"/>
      <c r="KY58354" s="23"/>
    </row>
    <row r="58355" spans="36:311" x14ac:dyDescent="0.2">
      <c r="AJ58355" s="23"/>
      <c r="HH58355"/>
      <c r="IW58355" s="36"/>
      <c r="JI58355"/>
      <c r="JJ58355"/>
      <c r="KX58355" s="23"/>
      <c r="KY58355" s="23"/>
    </row>
    <row r="58356" spans="36:311" x14ac:dyDescent="0.2">
      <c r="AJ58356" s="23"/>
      <c r="HH58356"/>
      <c r="IW58356" s="36"/>
      <c r="JI58356"/>
      <c r="JJ58356"/>
      <c r="KX58356" s="23"/>
      <c r="KY58356" s="23"/>
    </row>
    <row r="58357" spans="36:311" x14ac:dyDescent="0.2">
      <c r="AJ58357" s="23"/>
      <c r="HH58357"/>
      <c r="IW58357" s="36"/>
      <c r="JI58357"/>
      <c r="JJ58357"/>
      <c r="KX58357" s="23"/>
      <c r="KY58357" s="23"/>
    </row>
    <row r="58358" spans="36:311" x14ac:dyDescent="0.2">
      <c r="AJ58358" s="23"/>
      <c r="HH58358"/>
      <c r="IW58358" s="36"/>
      <c r="JI58358"/>
      <c r="JJ58358"/>
      <c r="KX58358" s="23"/>
      <c r="KY58358" s="23"/>
    </row>
    <row r="58359" spans="36:311" x14ac:dyDescent="0.2">
      <c r="AJ58359" s="23"/>
      <c r="HH58359"/>
      <c r="IW58359" s="36"/>
      <c r="JI58359"/>
      <c r="JJ58359"/>
      <c r="KX58359" s="23"/>
      <c r="KY58359" s="23"/>
    </row>
    <row r="58360" spans="36:311" x14ac:dyDescent="0.2">
      <c r="AJ58360" s="23"/>
      <c r="HH58360"/>
      <c r="IW58360" s="36"/>
      <c r="JI58360"/>
      <c r="JJ58360"/>
      <c r="KX58360" s="23"/>
      <c r="KY58360" s="23"/>
    </row>
    <row r="58361" spans="36:311" x14ac:dyDescent="0.2">
      <c r="AJ58361" s="23"/>
      <c r="HH58361"/>
      <c r="IW58361" s="36"/>
      <c r="JI58361"/>
      <c r="JJ58361"/>
      <c r="KX58361" s="23"/>
      <c r="KY58361" s="23"/>
    </row>
    <row r="58362" spans="36:311" x14ac:dyDescent="0.2">
      <c r="AJ58362" s="23"/>
      <c r="HH58362"/>
      <c r="IW58362" s="36"/>
      <c r="JI58362"/>
      <c r="JJ58362"/>
      <c r="KX58362" s="23"/>
      <c r="KY58362" s="23"/>
    </row>
    <row r="58363" spans="36:311" x14ac:dyDescent="0.2">
      <c r="AJ58363" s="23"/>
      <c r="HH58363"/>
      <c r="IW58363" s="36"/>
      <c r="JI58363"/>
      <c r="JJ58363"/>
      <c r="KX58363" s="23"/>
      <c r="KY58363" s="23"/>
    </row>
    <row r="58364" spans="36:311" x14ac:dyDescent="0.2">
      <c r="AJ58364" s="23"/>
      <c r="HH58364"/>
      <c r="IW58364" s="36"/>
      <c r="JI58364"/>
      <c r="JJ58364"/>
      <c r="KX58364" s="23"/>
      <c r="KY58364" s="23"/>
    </row>
    <row r="58365" spans="36:311" x14ac:dyDescent="0.2">
      <c r="AJ58365" s="23"/>
      <c r="HH58365"/>
      <c r="IW58365" s="36"/>
      <c r="JI58365"/>
      <c r="JJ58365"/>
      <c r="KX58365" s="23"/>
      <c r="KY58365" s="23"/>
    </row>
    <row r="58366" spans="36:311" x14ac:dyDescent="0.2">
      <c r="AJ58366" s="23"/>
      <c r="HH58366"/>
      <c r="IW58366" s="36"/>
      <c r="JI58366"/>
      <c r="JJ58366"/>
      <c r="KX58366" s="23"/>
      <c r="KY58366" s="23"/>
    </row>
    <row r="58367" spans="36:311" x14ac:dyDescent="0.2">
      <c r="AJ58367" s="23"/>
      <c r="HH58367"/>
      <c r="IW58367" s="36"/>
      <c r="JI58367"/>
      <c r="JJ58367"/>
      <c r="KX58367" s="23"/>
      <c r="KY58367" s="23"/>
    </row>
    <row r="58368" spans="36:311" x14ac:dyDescent="0.2">
      <c r="AJ58368" s="23"/>
      <c r="HH58368"/>
      <c r="IW58368" s="36"/>
      <c r="JI58368"/>
      <c r="JJ58368"/>
      <c r="KX58368" s="23"/>
      <c r="KY58368" s="23"/>
    </row>
    <row r="58369" spans="36:311" x14ac:dyDescent="0.2">
      <c r="AJ58369" s="23"/>
      <c r="HH58369"/>
      <c r="IW58369" s="36"/>
      <c r="JI58369"/>
      <c r="JJ58369"/>
      <c r="KX58369" s="23"/>
      <c r="KY58369" s="23"/>
    </row>
    <row r="58370" spans="36:311" x14ac:dyDescent="0.2">
      <c r="AJ58370" s="23"/>
      <c r="HH58370"/>
      <c r="IW58370" s="36"/>
      <c r="JI58370"/>
      <c r="JJ58370"/>
      <c r="KX58370" s="23"/>
      <c r="KY58370" s="23"/>
    </row>
    <row r="58371" spans="36:311" x14ac:dyDescent="0.2">
      <c r="AJ58371" s="23"/>
      <c r="HH58371"/>
      <c r="IW58371" s="36"/>
      <c r="JI58371"/>
      <c r="JJ58371"/>
      <c r="KX58371" s="23"/>
      <c r="KY58371" s="23"/>
    </row>
    <row r="58372" spans="36:311" x14ac:dyDescent="0.2">
      <c r="AJ58372" s="23"/>
      <c r="HH58372"/>
      <c r="IW58372" s="36"/>
      <c r="JI58372"/>
      <c r="JJ58372"/>
      <c r="KX58372" s="23"/>
      <c r="KY58372" s="23"/>
    </row>
    <row r="58373" spans="36:311" x14ac:dyDescent="0.2">
      <c r="AJ58373" s="23"/>
      <c r="HH58373"/>
      <c r="IW58373" s="36"/>
      <c r="JI58373"/>
      <c r="JJ58373"/>
      <c r="KX58373" s="23"/>
      <c r="KY58373" s="23"/>
    </row>
    <row r="58374" spans="36:311" x14ac:dyDescent="0.2">
      <c r="AJ58374" s="23"/>
      <c r="HH58374"/>
      <c r="IW58374" s="36"/>
      <c r="JI58374"/>
      <c r="JJ58374"/>
      <c r="KX58374" s="23"/>
      <c r="KY58374" s="23"/>
    </row>
    <row r="58375" spans="36:311" x14ac:dyDescent="0.2">
      <c r="AJ58375" s="23"/>
      <c r="HH58375"/>
      <c r="IW58375" s="36"/>
      <c r="JI58375"/>
      <c r="JJ58375"/>
      <c r="KX58375" s="23"/>
      <c r="KY58375" s="23"/>
    </row>
    <row r="58376" spans="36:311" x14ac:dyDescent="0.2">
      <c r="AJ58376" s="23"/>
      <c r="HH58376"/>
      <c r="IW58376" s="36"/>
      <c r="JI58376"/>
      <c r="JJ58376"/>
      <c r="KX58376" s="23"/>
      <c r="KY58376" s="23"/>
    </row>
    <row r="58377" spans="36:311" x14ac:dyDescent="0.2">
      <c r="AJ58377" s="23"/>
      <c r="HH58377"/>
      <c r="IW58377" s="36"/>
      <c r="JI58377"/>
      <c r="JJ58377"/>
      <c r="KX58377" s="23"/>
      <c r="KY58377" s="23"/>
    </row>
    <row r="58378" spans="36:311" x14ac:dyDescent="0.2">
      <c r="AJ58378" s="23"/>
      <c r="HH58378"/>
      <c r="IW58378" s="36"/>
      <c r="JI58378"/>
      <c r="JJ58378"/>
      <c r="KX58378" s="23"/>
      <c r="KY58378" s="23"/>
    </row>
    <row r="58379" spans="36:311" x14ac:dyDescent="0.2">
      <c r="AJ58379" s="23"/>
      <c r="HH58379"/>
      <c r="IW58379" s="36"/>
      <c r="JI58379"/>
      <c r="JJ58379"/>
      <c r="KX58379" s="23"/>
      <c r="KY58379" s="23"/>
    </row>
    <row r="58380" spans="36:311" x14ac:dyDescent="0.2">
      <c r="AJ58380" s="23"/>
      <c r="HH58380"/>
      <c r="IW58380" s="36"/>
      <c r="JI58380"/>
      <c r="JJ58380"/>
      <c r="KX58380" s="23"/>
      <c r="KY58380" s="23"/>
    </row>
    <row r="58381" spans="36:311" x14ac:dyDescent="0.2">
      <c r="AJ58381" s="23"/>
      <c r="HH58381"/>
      <c r="IW58381" s="36"/>
      <c r="JI58381"/>
      <c r="JJ58381"/>
      <c r="KX58381" s="23"/>
      <c r="KY58381" s="23"/>
    </row>
    <row r="58382" spans="36:311" x14ac:dyDescent="0.2">
      <c r="AJ58382" s="23"/>
      <c r="HH58382"/>
      <c r="IW58382" s="36"/>
      <c r="JI58382"/>
      <c r="JJ58382"/>
      <c r="KX58382" s="23"/>
      <c r="KY58382" s="23"/>
    </row>
    <row r="58383" spans="36:311" x14ac:dyDescent="0.2">
      <c r="AJ58383" s="23"/>
      <c r="HH58383"/>
      <c r="IW58383" s="36"/>
      <c r="JI58383"/>
      <c r="JJ58383"/>
      <c r="KX58383" s="23"/>
      <c r="KY58383" s="23"/>
    </row>
    <row r="58384" spans="36:311" x14ac:dyDescent="0.2">
      <c r="AJ58384" s="23"/>
      <c r="HH58384"/>
      <c r="IW58384" s="36"/>
      <c r="JI58384"/>
      <c r="JJ58384"/>
      <c r="KX58384" s="23"/>
      <c r="KY58384" s="23"/>
    </row>
    <row r="58385" spans="36:311" x14ac:dyDescent="0.2">
      <c r="AJ58385" s="23"/>
      <c r="HH58385"/>
      <c r="IW58385" s="36"/>
      <c r="JI58385"/>
      <c r="JJ58385"/>
      <c r="KX58385" s="23"/>
      <c r="KY58385" s="23"/>
    </row>
    <row r="58386" spans="36:311" x14ac:dyDescent="0.2">
      <c r="AJ58386" s="23"/>
      <c r="HH58386"/>
      <c r="IW58386" s="36"/>
      <c r="JI58386"/>
      <c r="JJ58386"/>
      <c r="KX58386" s="23"/>
      <c r="KY58386" s="23"/>
    </row>
    <row r="58387" spans="36:311" x14ac:dyDescent="0.2">
      <c r="AJ58387" s="23"/>
      <c r="HH58387"/>
      <c r="IW58387" s="36"/>
      <c r="JI58387"/>
      <c r="JJ58387"/>
      <c r="KX58387" s="23"/>
      <c r="KY58387" s="23"/>
    </row>
    <row r="58388" spans="36:311" x14ac:dyDescent="0.2">
      <c r="AJ58388" s="23"/>
      <c r="HH58388"/>
      <c r="IW58388" s="36"/>
      <c r="JI58388"/>
      <c r="JJ58388"/>
      <c r="KX58388" s="23"/>
      <c r="KY58388" s="23"/>
    </row>
    <row r="58389" spans="36:311" x14ac:dyDescent="0.2">
      <c r="AJ58389" s="23"/>
      <c r="HH58389"/>
      <c r="IW58389" s="36"/>
      <c r="JI58389"/>
      <c r="JJ58389"/>
      <c r="KX58389" s="23"/>
      <c r="KY58389" s="23"/>
    </row>
    <row r="58390" spans="36:311" x14ac:dyDescent="0.2">
      <c r="AJ58390" s="23"/>
      <c r="HH58390"/>
      <c r="IW58390" s="36"/>
      <c r="JI58390"/>
      <c r="JJ58390"/>
      <c r="KX58390" s="23"/>
      <c r="KY58390" s="23"/>
    </row>
    <row r="58391" spans="36:311" x14ac:dyDescent="0.2">
      <c r="AJ58391" s="23"/>
      <c r="HH58391"/>
      <c r="IW58391" s="36"/>
      <c r="JI58391"/>
      <c r="JJ58391"/>
      <c r="KX58391" s="23"/>
      <c r="KY58391" s="23"/>
    </row>
    <row r="58392" spans="36:311" x14ac:dyDescent="0.2">
      <c r="AJ58392" s="23"/>
      <c r="HH58392"/>
      <c r="IW58392" s="36"/>
      <c r="JI58392"/>
      <c r="JJ58392"/>
      <c r="KX58392" s="23"/>
      <c r="KY58392" s="23"/>
    </row>
    <row r="58393" spans="36:311" x14ac:dyDescent="0.2">
      <c r="AJ58393" s="23"/>
      <c r="HH58393"/>
      <c r="IW58393" s="36"/>
      <c r="JI58393"/>
      <c r="JJ58393"/>
      <c r="KX58393" s="23"/>
      <c r="KY58393" s="23"/>
    </row>
    <row r="58394" spans="36:311" x14ac:dyDescent="0.2">
      <c r="AJ58394" s="23"/>
      <c r="HH58394"/>
      <c r="IW58394" s="36"/>
      <c r="JI58394"/>
      <c r="JJ58394"/>
      <c r="KX58394" s="23"/>
      <c r="KY58394" s="23"/>
    </row>
    <row r="58395" spans="36:311" x14ac:dyDescent="0.2">
      <c r="AJ58395" s="23"/>
      <c r="HH58395"/>
      <c r="IW58395" s="36"/>
      <c r="JI58395"/>
      <c r="JJ58395"/>
      <c r="KX58395" s="23"/>
      <c r="KY58395" s="23"/>
    </row>
    <row r="58396" spans="36:311" x14ac:dyDescent="0.2">
      <c r="AJ58396" s="23"/>
      <c r="HH58396"/>
      <c r="IW58396" s="36"/>
      <c r="JI58396"/>
      <c r="JJ58396"/>
      <c r="KX58396" s="23"/>
      <c r="KY58396" s="23"/>
    </row>
    <row r="58397" spans="36:311" x14ac:dyDescent="0.2">
      <c r="AJ58397" s="23"/>
      <c r="HH58397"/>
      <c r="IW58397" s="36"/>
      <c r="JI58397"/>
      <c r="JJ58397"/>
      <c r="KX58397" s="23"/>
      <c r="KY58397" s="23"/>
    </row>
    <row r="58398" spans="36:311" x14ac:dyDescent="0.2">
      <c r="AJ58398" s="23"/>
      <c r="HH58398"/>
      <c r="IW58398" s="36"/>
      <c r="JI58398"/>
      <c r="JJ58398"/>
      <c r="KX58398" s="23"/>
      <c r="KY58398" s="23"/>
    </row>
    <row r="58399" spans="36:311" x14ac:dyDescent="0.2">
      <c r="AJ58399" s="23"/>
      <c r="HH58399"/>
      <c r="IW58399" s="36"/>
      <c r="JI58399"/>
      <c r="JJ58399"/>
      <c r="KX58399" s="23"/>
      <c r="KY58399" s="23"/>
    </row>
    <row r="58400" spans="36:311" x14ac:dyDescent="0.2">
      <c r="AJ58400" s="23"/>
      <c r="HH58400"/>
      <c r="IW58400" s="36"/>
      <c r="JI58400"/>
      <c r="JJ58400"/>
      <c r="KX58400" s="23"/>
      <c r="KY58400" s="23"/>
    </row>
    <row r="58401" spans="36:311" x14ac:dyDescent="0.2">
      <c r="AJ58401" s="23"/>
      <c r="HH58401"/>
      <c r="IW58401" s="36"/>
      <c r="JI58401"/>
      <c r="JJ58401"/>
      <c r="KX58401" s="23"/>
      <c r="KY58401" s="23"/>
    </row>
    <row r="58402" spans="36:311" x14ac:dyDescent="0.2">
      <c r="AJ58402" s="23"/>
      <c r="HH58402"/>
      <c r="IW58402" s="36"/>
      <c r="JI58402"/>
      <c r="JJ58402"/>
      <c r="KX58402" s="23"/>
      <c r="KY58402" s="23"/>
    </row>
    <row r="58403" spans="36:311" x14ac:dyDescent="0.2">
      <c r="AJ58403" s="23"/>
      <c r="HH58403"/>
      <c r="IW58403" s="36"/>
      <c r="JI58403"/>
      <c r="JJ58403"/>
      <c r="KX58403" s="23"/>
      <c r="KY58403" s="23"/>
    </row>
    <row r="58404" spans="36:311" x14ac:dyDescent="0.2">
      <c r="AJ58404" s="23"/>
      <c r="HH58404"/>
      <c r="IW58404" s="36"/>
      <c r="JI58404"/>
      <c r="JJ58404"/>
      <c r="KX58404" s="23"/>
      <c r="KY58404" s="23"/>
    </row>
    <row r="58405" spans="36:311" x14ac:dyDescent="0.2">
      <c r="AJ58405" s="23"/>
      <c r="HH58405"/>
      <c r="IW58405" s="36"/>
      <c r="JI58405"/>
      <c r="JJ58405"/>
      <c r="KX58405" s="23"/>
      <c r="KY58405" s="23"/>
    </row>
    <row r="58406" spans="36:311" x14ac:dyDescent="0.2">
      <c r="AJ58406" s="23"/>
      <c r="HH58406"/>
      <c r="IW58406" s="36"/>
      <c r="JI58406"/>
      <c r="JJ58406"/>
      <c r="KX58406" s="23"/>
      <c r="KY58406" s="23"/>
    </row>
    <row r="58407" spans="36:311" x14ac:dyDescent="0.2">
      <c r="AJ58407" s="23"/>
      <c r="HH58407"/>
      <c r="IW58407" s="36"/>
      <c r="JI58407"/>
      <c r="JJ58407"/>
      <c r="KX58407" s="23"/>
      <c r="KY58407" s="23"/>
    </row>
    <row r="58408" spans="36:311" x14ac:dyDescent="0.2">
      <c r="AJ58408" s="23"/>
      <c r="HH58408"/>
      <c r="IW58408" s="36"/>
      <c r="JI58408"/>
      <c r="JJ58408"/>
      <c r="KX58408" s="23"/>
      <c r="KY58408" s="23"/>
    </row>
    <row r="58409" spans="36:311" x14ac:dyDescent="0.2">
      <c r="AJ58409" s="23"/>
      <c r="HH58409"/>
      <c r="IW58409" s="36"/>
      <c r="JI58409"/>
      <c r="JJ58409"/>
      <c r="KX58409" s="23"/>
      <c r="KY58409" s="23"/>
    </row>
    <row r="58410" spans="36:311" x14ac:dyDescent="0.2">
      <c r="AJ58410" s="23"/>
      <c r="HH58410"/>
      <c r="IW58410" s="36"/>
      <c r="JI58410"/>
      <c r="JJ58410"/>
      <c r="KX58410" s="23"/>
      <c r="KY58410" s="23"/>
    </row>
    <row r="58411" spans="36:311" x14ac:dyDescent="0.2">
      <c r="AJ58411" s="23"/>
      <c r="HH58411"/>
      <c r="IW58411" s="36"/>
      <c r="JI58411"/>
      <c r="JJ58411"/>
      <c r="KX58411" s="23"/>
      <c r="KY58411" s="23"/>
    </row>
    <row r="58412" spans="36:311" x14ac:dyDescent="0.2">
      <c r="AJ58412" s="23"/>
      <c r="HH58412"/>
      <c r="IW58412" s="36"/>
      <c r="JI58412"/>
      <c r="JJ58412"/>
      <c r="KX58412" s="23"/>
      <c r="KY58412" s="23"/>
    </row>
    <row r="58413" spans="36:311" x14ac:dyDescent="0.2">
      <c r="AJ58413" s="23"/>
      <c r="HH58413"/>
      <c r="IW58413" s="36"/>
      <c r="JI58413"/>
      <c r="JJ58413"/>
      <c r="KX58413" s="23"/>
      <c r="KY58413" s="23"/>
    </row>
    <row r="58414" spans="36:311" x14ac:dyDescent="0.2">
      <c r="AJ58414" s="23"/>
      <c r="HH58414"/>
      <c r="IW58414" s="36"/>
      <c r="JI58414"/>
      <c r="JJ58414"/>
      <c r="KX58414" s="23"/>
      <c r="KY58414" s="23"/>
    </row>
    <row r="58415" spans="36:311" x14ac:dyDescent="0.2">
      <c r="AJ58415" s="23"/>
      <c r="HH58415"/>
      <c r="IW58415" s="36"/>
      <c r="JI58415"/>
      <c r="JJ58415"/>
      <c r="KX58415" s="23"/>
      <c r="KY58415" s="23"/>
    </row>
    <row r="58416" spans="36:311" x14ac:dyDescent="0.2">
      <c r="AJ58416" s="23"/>
      <c r="HH58416"/>
      <c r="IW58416" s="36"/>
      <c r="JI58416"/>
      <c r="JJ58416"/>
      <c r="KX58416" s="23"/>
      <c r="KY58416" s="23"/>
    </row>
    <row r="58417" spans="36:311" x14ac:dyDescent="0.2">
      <c r="AJ58417" s="23"/>
      <c r="HH58417"/>
      <c r="IW58417" s="36"/>
      <c r="JI58417"/>
      <c r="JJ58417"/>
      <c r="KX58417" s="23"/>
      <c r="KY58417" s="23"/>
    </row>
    <row r="58418" spans="36:311" x14ac:dyDescent="0.2">
      <c r="AJ58418" s="23"/>
      <c r="HH58418"/>
      <c r="IW58418" s="36"/>
      <c r="JI58418"/>
      <c r="JJ58418"/>
      <c r="KX58418" s="23"/>
      <c r="KY58418" s="23"/>
    </row>
    <row r="58419" spans="36:311" x14ac:dyDescent="0.2">
      <c r="AJ58419" s="23"/>
      <c r="HH58419"/>
      <c r="IW58419" s="36"/>
      <c r="JI58419"/>
      <c r="JJ58419"/>
      <c r="KX58419" s="23"/>
      <c r="KY58419" s="23"/>
    </row>
    <row r="58420" spans="36:311" x14ac:dyDescent="0.2">
      <c r="AJ58420" s="23"/>
      <c r="HH58420"/>
      <c r="IW58420" s="36"/>
      <c r="JI58420"/>
      <c r="JJ58420"/>
      <c r="KX58420" s="23"/>
      <c r="KY58420" s="23"/>
    </row>
    <row r="58421" spans="36:311" x14ac:dyDescent="0.2">
      <c r="AJ58421" s="23"/>
      <c r="HH58421"/>
      <c r="IW58421" s="36"/>
      <c r="JI58421"/>
      <c r="JJ58421"/>
      <c r="KX58421" s="23"/>
      <c r="KY58421" s="23"/>
    </row>
    <row r="58422" spans="36:311" x14ac:dyDescent="0.2">
      <c r="AJ58422" s="23"/>
      <c r="HH58422"/>
      <c r="IW58422" s="36"/>
      <c r="JI58422"/>
      <c r="JJ58422"/>
      <c r="KX58422" s="23"/>
      <c r="KY58422" s="23"/>
    </row>
    <row r="58423" spans="36:311" x14ac:dyDescent="0.2">
      <c r="AJ58423" s="23"/>
      <c r="HH58423"/>
      <c r="IW58423" s="36"/>
      <c r="JI58423"/>
      <c r="JJ58423"/>
      <c r="KX58423" s="23"/>
      <c r="KY58423" s="23"/>
    </row>
    <row r="58424" spans="36:311" x14ac:dyDescent="0.2">
      <c r="AJ58424" s="23"/>
      <c r="HH58424"/>
      <c r="IW58424" s="36"/>
      <c r="JI58424"/>
      <c r="JJ58424"/>
      <c r="KX58424" s="23"/>
      <c r="KY58424" s="23"/>
    </row>
    <row r="58425" spans="36:311" x14ac:dyDescent="0.2">
      <c r="AJ58425" s="23"/>
      <c r="HH58425"/>
      <c r="IW58425" s="36"/>
      <c r="JI58425"/>
      <c r="JJ58425"/>
      <c r="KX58425" s="23"/>
      <c r="KY58425" s="23"/>
    </row>
    <row r="58426" spans="36:311" x14ac:dyDescent="0.2">
      <c r="AJ58426" s="23"/>
      <c r="HH58426"/>
      <c r="IW58426" s="36"/>
      <c r="JI58426"/>
      <c r="JJ58426"/>
      <c r="KX58426" s="23"/>
      <c r="KY58426" s="23"/>
    </row>
    <row r="58427" spans="36:311" x14ac:dyDescent="0.2">
      <c r="AJ58427" s="23"/>
      <c r="HH58427"/>
      <c r="IW58427" s="36"/>
      <c r="JI58427"/>
      <c r="JJ58427"/>
      <c r="KX58427" s="23"/>
      <c r="KY58427" s="23"/>
    </row>
    <row r="58428" spans="36:311" x14ac:dyDescent="0.2">
      <c r="AJ58428" s="23"/>
      <c r="HH58428"/>
      <c r="IW58428" s="36"/>
      <c r="JI58428"/>
      <c r="JJ58428"/>
      <c r="KX58428" s="23"/>
      <c r="KY58428" s="23"/>
    </row>
    <row r="58429" spans="36:311" x14ac:dyDescent="0.2">
      <c r="AJ58429" s="23"/>
      <c r="HH58429"/>
      <c r="IW58429" s="36"/>
      <c r="JI58429"/>
      <c r="JJ58429"/>
      <c r="KX58429" s="23"/>
      <c r="KY58429" s="23"/>
    </row>
    <row r="58430" spans="36:311" x14ac:dyDescent="0.2">
      <c r="AJ58430" s="23"/>
      <c r="HH58430"/>
      <c r="IW58430" s="36"/>
      <c r="JI58430"/>
      <c r="JJ58430"/>
      <c r="KX58430" s="23"/>
      <c r="KY58430" s="23"/>
    </row>
    <row r="58431" spans="36:311" x14ac:dyDescent="0.2">
      <c r="AJ58431" s="23"/>
      <c r="HH58431"/>
      <c r="IW58431" s="36"/>
      <c r="JI58431"/>
      <c r="JJ58431"/>
      <c r="KX58431" s="23"/>
      <c r="KY58431" s="23"/>
    </row>
    <row r="58432" spans="36:311" x14ac:dyDescent="0.2">
      <c r="AJ58432" s="23"/>
      <c r="HH58432"/>
      <c r="IW58432" s="36"/>
      <c r="JI58432"/>
      <c r="JJ58432"/>
      <c r="KX58432" s="23"/>
      <c r="KY58432" s="23"/>
    </row>
    <row r="58433" spans="36:311" x14ac:dyDescent="0.2">
      <c r="AJ58433" s="23"/>
      <c r="HH58433"/>
      <c r="IW58433" s="36"/>
      <c r="JI58433"/>
      <c r="JJ58433"/>
      <c r="KX58433" s="23"/>
      <c r="KY58433" s="23"/>
    </row>
    <row r="58434" spans="36:311" x14ac:dyDescent="0.2">
      <c r="AJ58434" s="23"/>
      <c r="HH58434"/>
      <c r="IW58434" s="36"/>
      <c r="JI58434"/>
      <c r="JJ58434"/>
      <c r="KX58434" s="23"/>
      <c r="KY58434" s="23"/>
    </row>
    <row r="58435" spans="36:311" x14ac:dyDescent="0.2">
      <c r="AJ58435" s="23"/>
      <c r="HH58435"/>
      <c r="IW58435" s="36"/>
      <c r="JI58435"/>
      <c r="JJ58435"/>
      <c r="KX58435" s="23"/>
      <c r="KY58435" s="23"/>
    </row>
    <row r="58436" spans="36:311" x14ac:dyDescent="0.2">
      <c r="AJ58436" s="23"/>
      <c r="HH58436"/>
      <c r="IW58436" s="36"/>
      <c r="JI58436"/>
      <c r="JJ58436"/>
      <c r="KX58436" s="23"/>
      <c r="KY58436" s="23"/>
    </row>
    <row r="58437" spans="36:311" x14ac:dyDescent="0.2">
      <c r="AJ58437" s="23"/>
      <c r="HH58437"/>
      <c r="IW58437" s="36"/>
      <c r="JI58437"/>
      <c r="JJ58437"/>
      <c r="KX58437" s="23"/>
      <c r="KY58437" s="23"/>
    </row>
    <row r="58438" spans="36:311" x14ac:dyDescent="0.2">
      <c r="AJ58438" s="23"/>
      <c r="HH58438"/>
      <c r="IW58438" s="36"/>
      <c r="JI58438"/>
      <c r="JJ58438"/>
      <c r="KX58438" s="23"/>
      <c r="KY58438" s="23"/>
    </row>
    <row r="58439" spans="36:311" x14ac:dyDescent="0.2">
      <c r="AJ58439" s="23"/>
      <c r="HH58439"/>
      <c r="IW58439" s="36"/>
      <c r="JI58439"/>
      <c r="JJ58439"/>
      <c r="KX58439" s="23"/>
      <c r="KY58439" s="23"/>
    </row>
    <row r="58440" spans="36:311" x14ac:dyDescent="0.2">
      <c r="AJ58440" s="23"/>
      <c r="HH58440"/>
      <c r="IW58440" s="36"/>
      <c r="JI58440"/>
      <c r="JJ58440"/>
      <c r="KX58440" s="23"/>
      <c r="KY58440" s="23"/>
    </row>
    <row r="58441" spans="36:311" x14ac:dyDescent="0.2">
      <c r="AJ58441" s="23"/>
      <c r="HH58441"/>
      <c r="IW58441" s="36"/>
      <c r="JI58441"/>
      <c r="JJ58441"/>
      <c r="KX58441" s="23"/>
      <c r="KY58441" s="23"/>
    </row>
    <row r="58442" spans="36:311" x14ac:dyDescent="0.2">
      <c r="AJ58442" s="23"/>
      <c r="HH58442"/>
      <c r="IW58442" s="36"/>
      <c r="JI58442"/>
      <c r="JJ58442"/>
      <c r="KX58442" s="23"/>
      <c r="KY58442" s="23"/>
    </row>
    <row r="58443" spans="36:311" x14ac:dyDescent="0.2">
      <c r="AJ58443" s="23"/>
      <c r="HH58443"/>
      <c r="IW58443" s="36"/>
      <c r="JI58443"/>
      <c r="JJ58443"/>
      <c r="KX58443" s="23"/>
      <c r="KY58443" s="23"/>
    </row>
    <row r="58444" spans="36:311" x14ac:dyDescent="0.2">
      <c r="AJ58444" s="23"/>
      <c r="HH58444"/>
      <c r="IW58444" s="36"/>
      <c r="JI58444"/>
      <c r="JJ58444"/>
      <c r="KX58444" s="23"/>
      <c r="KY58444" s="23"/>
    </row>
    <row r="58445" spans="36:311" x14ac:dyDescent="0.2">
      <c r="AJ58445" s="23"/>
      <c r="HH58445"/>
      <c r="IW58445" s="36"/>
      <c r="JI58445"/>
      <c r="JJ58445"/>
      <c r="KX58445" s="23"/>
      <c r="KY58445" s="23"/>
    </row>
    <row r="58446" spans="36:311" x14ac:dyDescent="0.2">
      <c r="AJ58446" s="23"/>
      <c r="HH58446"/>
      <c r="IW58446" s="36"/>
      <c r="JI58446"/>
      <c r="JJ58446"/>
      <c r="KX58446" s="23"/>
      <c r="KY58446" s="23"/>
    </row>
    <row r="58447" spans="36:311" x14ac:dyDescent="0.2">
      <c r="AJ58447" s="23"/>
      <c r="HH58447"/>
      <c r="IW58447" s="36"/>
      <c r="JI58447"/>
      <c r="JJ58447"/>
      <c r="KX58447" s="23"/>
      <c r="KY58447" s="23"/>
    </row>
    <row r="58448" spans="36:311" x14ac:dyDescent="0.2">
      <c r="AJ58448" s="23"/>
      <c r="HH58448"/>
      <c r="IW58448" s="36"/>
      <c r="JI58448"/>
      <c r="JJ58448"/>
      <c r="KX58448" s="23"/>
      <c r="KY58448" s="23"/>
    </row>
    <row r="58449" spans="36:311" x14ac:dyDescent="0.2">
      <c r="AJ58449" s="23"/>
      <c r="HH58449"/>
      <c r="IW58449" s="36"/>
      <c r="JI58449"/>
      <c r="JJ58449"/>
      <c r="KX58449" s="23"/>
      <c r="KY58449" s="23"/>
    </row>
    <row r="58450" spans="36:311" x14ac:dyDescent="0.2">
      <c r="AJ58450" s="23"/>
      <c r="HH58450"/>
      <c r="IW58450" s="36"/>
      <c r="JI58450"/>
      <c r="JJ58450"/>
      <c r="KX58450" s="23"/>
      <c r="KY58450" s="23"/>
    </row>
    <row r="58451" spans="36:311" x14ac:dyDescent="0.2">
      <c r="AJ58451" s="23"/>
      <c r="HH58451"/>
      <c r="IW58451" s="36"/>
      <c r="JI58451"/>
      <c r="JJ58451"/>
      <c r="KX58451" s="23"/>
      <c r="KY58451" s="23"/>
    </row>
    <row r="58452" spans="36:311" x14ac:dyDescent="0.2">
      <c r="AJ58452" s="23"/>
      <c r="HH58452"/>
      <c r="IW58452" s="36"/>
      <c r="JI58452"/>
      <c r="JJ58452"/>
      <c r="KX58452" s="23"/>
      <c r="KY58452" s="23"/>
    </row>
    <row r="58453" spans="36:311" x14ac:dyDescent="0.2">
      <c r="AJ58453" s="23"/>
      <c r="HH58453"/>
      <c r="IW58453" s="36"/>
      <c r="JI58453"/>
      <c r="JJ58453"/>
      <c r="KX58453" s="23"/>
      <c r="KY58453" s="23"/>
    </row>
    <row r="58454" spans="36:311" x14ac:dyDescent="0.2">
      <c r="AJ58454" s="23"/>
      <c r="HH58454"/>
      <c r="IW58454" s="36"/>
      <c r="JI58454"/>
      <c r="JJ58454"/>
      <c r="KX58454" s="23"/>
      <c r="KY58454" s="23"/>
    </row>
    <row r="58455" spans="36:311" x14ac:dyDescent="0.2">
      <c r="AJ58455" s="23"/>
      <c r="HH58455"/>
      <c r="IW58455" s="36"/>
      <c r="JI58455"/>
      <c r="JJ58455"/>
      <c r="KX58455" s="23"/>
      <c r="KY58455" s="23"/>
    </row>
    <row r="58456" spans="36:311" x14ac:dyDescent="0.2">
      <c r="AJ58456" s="23"/>
      <c r="HH58456"/>
      <c r="IW58456" s="36"/>
      <c r="JI58456"/>
      <c r="JJ58456"/>
      <c r="KX58456" s="23"/>
      <c r="KY58456" s="23"/>
    </row>
    <row r="58457" spans="36:311" x14ac:dyDescent="0.2">
      <c r="AJ58457" s="23"/>
      <c r="HH58457"/>
      <c r="IW58457" s="36"/>
      <c r="JI58457"/>
      <c r="JJ58457"/>
      <c r="KX58457" s="23"/>
      <c r="KY58457" s="23"/>
    </row>
    <row r="58458" spans="36:311" x14ac:dyDescent="0.2">
      <c r="AJ58458" s="23"/>
      <c r="HH58458"/>
      <c r="IW58458" s="36"/>
      <c r="JI58458"/>
      <c r="JJ58458"/>
      <c r="KX58458" s="23"/>
      <c r="KY58458" s="23"/>
    </row>
    <row r="58459" spans="36:311" x14ac:dyDescent="0.2">
      <c r="AJ58459" s="23"/>
      <c r="HH58459"/>
      <c r="IW58459" s="36"/>
      <c r="JI58459"/>
      <c r="JJ58459"/>
      <c r="KX58459" s="23"/>
      <c r="KY58459" s="23"/>
    </row>
    <row r="58460" spans="36:311" x14ac:dyDescent="0.2">
      <c r="AJ58460" s="23"/>
      <c r="HH58460"/>
      <c r="IW58460" s="36"/>
      <c r="JI58460"/>
      <c r="JJ58460"/>
      <c r="KX58460" s="23"/>
      <c r="KY58460" s="23"/>
    </row>
    <row r="58461" spans="36:311" x14ac:dyDescent="0.2">
      <c r="AJ58461" s="23"/>
      <c r="HH58461"/>
      <c r="IW58461" s="36"/>
      <c r="JI58461"/>
      <c r="JJ58461"/>
      <c r="KX58461" s="23"/>
      <c r="KY58461" s="23"/>
    </row>
    <row r="58462" spans="36:311" x14ac:dyDescent="0.2">
      <c r="AJ58462" s="23"/>
      <c r="HH58462"/>
      <c r="IW58462" s="36"/>
      <c r="JI58462"/>
      <c r="JJ58462"/>
      <c r="KX58462" s="23"/>
      <c r="KY58462" s="23"/>
    </row>
    <row r="58463" spans="36:311" x14ac:dyDescent="0.2">
      <c r="AJ58463" s="23"/>
      <c r="HH58463"/>
      <c r="IW58463" s="36"/>
      <c r="JI58463"/>
      <c r="JJ58463"/>
      <c r="KX58463" s="23"/>
      <c r="KY58463" s="23"/>
    </row>
    <row r="58464" spans="36:311" x14ac:dyDescent="0.2">
      <c r="AJ58464" s="23"/>
      <c r="HH58464"/>
      <c r="IW58464" s="36"/>
      <c r="JI58464"/>
      <c r="JJ58464"/>
      <c r="KX58464" s="23"/>
      <c r="KY58464" s="23"/>
    </row>
    <row r="58465" spans="36:311" x14ac:dyDescent="0.2">
      <c r="AJ58465" s="23"/>
      <c r="HH58465"/>
      <c r="IW58465" s="36"/>
      <c r="JI58465"/>
      <c r="JJ58465"/>
      <c r="KX58465" s="23"/>
      <c r="KY58465" s="23"/>
    </row>
    <row r="58466" spans="36:311" x14ac:dyDescent="0.2">
      <c r="AJ58466" s="23"/>
      <c r="HH58466"/>
      <c r="IW58466" s="36"/>
      <c r="JI58466"/>
      <c r="JJ58466"/>
      <c r="KX58466" s="23"/>
      <c r="KY58466" s="23"/>
    </row>
    <row r="58467" spans="36:311" x14ac:dyDescent="0.2">
      <c r="AJ58467" s="23"/>
      <c r="HH58467"/>
      <c r="IW58467" s="36"/>
      <c r="JI58467"/>
      <c r="JJ58467"/>
      <c r="KX58467" s="23"/>
      <c r="KY58467" s="23"/>
    </row>
    <row r="58468" spans="36:311" x14ac:dyDescent="0.2">
      <c r="AJ58468" s="23"/>
      <c r="HH58468"/>
      <c r="IW58468" s="36"/>
      <c r="JI58468"/>
      <c r="JJ58468"/>
      <c r="KX58468" s="23"/>
      <c r="KY58468" s="23"/>
    </row>
    <row r="58469" spans="36:311" x14ac:dyDescent="0.2">
      <c r="AJ58469" s="23"/>
      <c r="HH58469"/>
      <c r="IW58469" s="36"/>
      <c r="JI58469"/>
      <c r="JJ58469"/>
      <c r="KX58469" s="23"/>
      <c r="KY58469" s="23"/>
    </row>
    <row r="58470" spans="36:311" x14ac:dyDescent="0.2">
      <c r="AJ58470" s="23"/>
      <c r="HH58470"/>
      <c r="IW58470" s="36"/>
      <c r="JI58470"/>
      <c r="JJ58470"/>
      <c r="KX58470" s="23"/>
      <c r="KY58470" s="23"/>
    </row>
    <row r="58471" spans="36:311" x14ac:dyDescent="0.2">
      <c r="AJ58471" s="23"/>
      <c r="HH58471"/>
      <c r="IW58471" s="36"/>
      <c r="JI58471"/>
      <c r="JJ58471"/>
      <c r="KX58471" s="23"/>
      <c r="KY58471" s="23"/>
    </row>
    <row r="58472" spans="36:311" x14ac:dyDescent="0.2">
      <c r="AJ58472" s="23"/>
      <c r="HH58472"/>
      <c r="IW58472" s="36"/>
      <c r="JI58472"/>
      <c r="JJ58472"/>
      <c r="KX58472" s="23"/>
      <c r="KY58472" s="23"/>
    </row>
    <row r="58473" spans="36:311" x14ac:dyDescent="0.2">
      <c r="AJ58473" s="23"/>
      <c r="HH58473"/>
      <c r="IW58473" s="36"/>
      <c r="JI58473"/>
      <c r="JJ58473"/>
      <c r="KX58473" s="23"/>
      <c r="KY58473" s="23"/>
    </row>
    <row r="58474" spans="36:311" x14ac:dyDescent="0.2">
      <c r="AJ58474" s="23"/>
      <c r="HH58474"/>
      <c r="IW58474" s="36"/>
      <c r="JI58474"/>
      <c r="JJ58474"/>
      <c r="KX58474" s="23"/>
      <c r="KY58474" s="23"/>
    </row>
    <row r="58475" spans="36:311" x14ac:dyDescent="0.2">
      <c r="AJ58475" s="23"/>
      <c r="HH58475"/>
      <c r="IW58475" s="36"/>
      <c r="JI58475"/>
      <c r="JJ58475"/>
      <c r="KX58475" s="23"/>
      <c r="KY58475" s="23"/>
    </row>
    <row r="58476" spans="36:311" x14ac:dyDescent="0.2">
      <c r="AJ58476" s="23"/>
      <c r="HH58476"/>
      <c r="IW58476" s="36"/>
      <c r="JI58476"/>
      <c r="JJ58476"/>
      <c r="KX58476" s="23"/>
      <c r="KY58476" s="23"/>
    </row>
    <row r="58477" spans="36:311" x14ac:dyDescent="0.2">
      <c r="AJ58477" s="23"/>
      <c r="HH58477"/>
      <c r="IW58477" s="36"/>
      <c r="JI58477"/>
      <c r="JJ58477"/>
      <c r="KX58477" s="23"/>
      <c r="KY58477" s="23"/>
    </row>
    <row r="58478" spans="36:311" x14ac:dyDescent="0.2">
      <c r="AJ58478" s="23"/>
      <c r="HH58478"/>
      <c r="IW58478" s="36"/>
      <c r="JI58478"/>
      <c r="JJ58478"/>
      <c r="KX58478" s="23"/>
      <c r="KY58478" s="23"/>
    </row>
    <row r="58479" spans="36:311" x14ac:dyDescent="0.2">
      <c r="AJ58479" s="23"/>
      <c r="HH58479"/>
      <c r="IW58479" s="36"/>
      <c r="JI58479"/>
      <c r="JJ58479"/>
      <c r="KX58479" s="23"/>
      <c r="KY58479" s="23"/>
    </row>
    <row r="58480" spans="36:311" x14ac:dyDescent="0.2">
      <c r="AJ58480" s="23"/>
      <c r="HH58480"/>
      <c r="IW58480" s="36"/>
      <c r="JI58480"/>
      <c r="JJ58480"/>
      <c r="KX58480" s="23"/>
      <c r="KY58480" s="23"/>
    </row>
    <row r="58481" spans="36:311" x14ac:dyDescent="0.2">
      <c r="AJ58481" s="23"/>
      <c r="HH58481"/>
      <c r="IW58481" s="36"/>
      <c r="JI58481"/>
      <c r="JJ58481"/>
      <c r="KX58481" s="23"/>
      <c r="KY58481" s="23"/>
    </row>
    <row r="58482" spans="36:311" x14ac:dyDescent="0.2">
      <c r="AJ58482" s="23"/>
      <c r="HH58482"/>
      <c r="IW58482" s="36"/>
      <c r="JI58482"/>
      <c r="JJ58482"/>
      <c r="KX58482" s="23"/>
      <c r="KY58482" s="23"/>
    </row>
    <row r="58483" spans="36:311" x14ac:dyDescent="0.2">
      <c r="AJ58483" s="23"/>
      <c r="HH58483"/>
      <c r="IW58483" s="36"/>
      <c r="JI58483"/>
      <c r="JJ58483"/>
      <c r="KX58483" s="23"/>
      <c r="KY58483" s="23"/>
    </row>
    <row r="58484" spans="36:311" x14ac:dyDescent="0.2">
      <c r="AJ58484" s="23"/>
      <c r="HH58484"/>
      <c r="IW58484" s="36"/>
      <c r="JI58484"/>
      <c r="JJ58484"/>
      <c r="KX58484" s="23"/>
      <c r="KY58484" s="23"/>
    </row>
    <row r="58485" spans="36:311" x14ac:dyDescent="0.2">
      <c r="AJ58485" s="23"/>
      <c r="HH58485"/>
      <c r="IW58485" s="36"/>
      <c r="JI58485"/>
      <c r="JJ58485"/>
      <c r="KX58485" s="23"/>
      <c r="KY58485" s="23"/>
    </row>
    <row r="58486" spans="36:311" x14ac:dyDescent="0.2">
      <c r="AJ58486" s="23"/>
      <c r="HH58486"/>
      <c r="IW58486" s="36"/>
      <c r="JI58486"/>
      <c r="JJ58486"/>
      <c r="KX58486" s="23"/>
      <c r="KY58486" s="23"/>
    </row>
    <row r="58487" spans="36:311" x14ac:dyDescent="0.2">
      <c r="AJ58487" s="23"/>
      <c r="HH58487"/>
      <c r="IW58487" s="36"/>
      <c r="JI58487"/>
      <c r="JJ58487"/>
      <c r="KX58487" s="23"/>
      <c r="KY58487" s="23"/>
    </row>
    <row r="58488" spans="36:311" x14ac:dyDescent="0.2">
      <c r="AJ58488" s="23"/>
      <c r="HH58488"/>
      <c r="IW58488" s="36"/>
      <c r="JI58488"/>
      <c r="JJ58488"/>
      <c r="KX58488" s="23"/>
      <c r="KY58488" s="23"/>
    </row>
    <row r="58489" spans="36:311" x14ac:dyDescent="0.2">
      <c r="AJ58489" s="23"/>
      <c r="HH58489"/>
      <c r="IW58489" s="36"/>
      <c r="JI58489"/>
      <c r="JJ58489"/>
      <c r="KX58489" s="23"/>
      <c r="KY58489" s="23"/>
    </row>
    <row r="58490" spans="36:311" x14ac:dyDescent="0.2">
      <c r="AJ58490" s="23"/>
      <c r="HH58490"/>
      <c r="IW58490" s="36"/>
      <c r="JI58490"/>
      <c r="JJ58490"/>
      <c r="KX58490" s="23"/>
      <c r="KY58490" s="23"/>
    </row>
    <row r="58491" spans="36:311" x14ac:dyDescent="0.2">
      <c r="AJ58491" s="23"/>
      <c r="HH58491"/>
      <c r="IW58491" s="36"/>
      <c r="JI58491"/>
      <c r="JJ58491"/>
      <c r="KX58491" s="23"/>
      <c r="KY58491" s="23"/>
    </row>
    <row r="58492" spans="36:311" x14ac:dyDescent="0.2">
      <c r="AJ58492" s="23"/>
      <c r="HH58492"/>
      <c r="IW58492" s="36"/>
      <c r="JI58492"/>
      <c r="JJ58492"/>
      <c r="KX58492" s="23"/>
      <c r="KY58492" s="23"/>
    </row>
    <row r="58493" spans="36:311" x14ac:dyDescent="0.2">
      <c r="AJ58493" s="23"/>
      <c r="HH58493"/>
      <c r="IW58493" s="36"/>
      <c r="JI58493"/>
      <c r="JJ58493"/>
      <c r="KX58493" s="23"/>
      <c r="KY58493" s="23"/>
    </row>
    <row r="58494" spans="36:311" x14ac:dyDescent="0.2">
      <c r="AJ58494" s="23"/>
      <c r="HH58494"/>
      <c r="IW58494" s="36"/>
      <c r="JI58494"/>
      <c r="JJ58494"/>
      <c r="KX58494" s="23"/>
      <c r="KY58494" s="23"/>
    </row>
    <row r="58495" spans="36:311" x14ac:dyDescent="0.2">
      <c r="AJ58495" s="23"/>
      <c r="HH58495"/>
      <c r="IW58495" s="36"/>
      <c r="JI58495"/>
      <c r="JJ58495"/>
      <c r="KX58495" s="23"/>
      <c r="KY58495" s="23"/>
    </row>
    <row r="58496" spans="36:311" x14ac:dyDescent="0.2">
      <c r="AJ58496" s="23"/>
      <c r="HH58496"/>
      <c r="IW58496" s="36"/>
      <c r="JI58496"/>
      <c r="JJ58496"/>
      <c r="KX58496" s="23"/>
      <c r="KY58496" s="23"/>
    </row>
    <row r="58497" spans="36:311" x14ac:dyDescent="0.2">
      <c r="AJ58497" s="23"/>
      <c r="HH58497"/>
      <c r="IW58497" s="36"/>
      <c r="JI58497"/>
      <c r="JJ58497"/>
      <c r="KX58497" s="23"/>
      <c r="KY58497" s="23"/>
    </row>
    <row r="58498" spans="36:311" x14ac:dyDescent="0.2">
      <c r="AJ58498" s="23"/>
      <c r="HH58498"/>
      <c r="IW58498" s="36"/>
      <c r="JI58498"/>
      <c r="JJ58498"/>
      <c r="KX58498" s="23"/>
      <c r="KY58498" s="23"/>
    </row>
    <row r="58499" spans="36:311" x14ac:dyDescent="0.2">
      <c r="AJ58499" s="23"/>
      <c r="HH58499"/>
      <c r="IW58499" s="36"/>
      <c r="JI58499"/>
      <c r="JJ58499"/>
      <c r="KX58499" s="23"/>
      <c r="KY58499" s="23"/>
    </row>
    <row r="58500" spans="36:311" x14ac:dyDescent="0.2">
      <c r="AJ58500" s="23"/>
      <c r="HH58500"/>
      <c r="IW58500" s="36"/>
      <c r="JI58500"/>
      <c r="JJ58500"/>
      <c r="KX58500" s="23"/>
      <c r="KY58500" s="23"/>
    </row>
    <row r="58501" spans="36:311" x14ac:dyDescent="0.2">
      <c r="AJ58501" s="23"/>
      <c r="HH58501"/>
      <c r="IW58501" s="36"/>
      <c r="JI58501"/>
      <c r="JJ58501"/>
      <c r="KX58501" s="23"/>
      <c r="KY58501" s="23"/>
    </row>
    <row r="58502" spans="36:311" x14ac:dyDescent="0.2">
      <c r="AJ58502" s="23"/>
      <c r="HH58502"/>
      <c r="IW58502" s="36"/>
      <c r="JI58502"/>
      <c r="JJ58502"/>
      <c r="KX58502" s="23"/>
      <c r="KY58502" s="23"/>
    </row>
    <row r="58503" spans="36:311" x14ac:dyDescent="0.2">
      <c r="AJ58503" s="23"/>
      <c r="HH58503"/>
      <c r="IW58503" s="36"/>
      <c r="JI58503"/>
      <c r="JJ58503"/>
      <c r="KX58503" s="23"/>
      <c r="KY58503" s="23"/>
    </row>
    <row r="58504" spans="36:311" x14ac:dyDescent="0.2">
      <c r="AJ58504" s="23"/>
      <c r="HH58504"/>
      <c r="IW58504" s="36"/>
      <c r="JI58504"/>
      <c r="JJ58504"/>
      <c r="KX58504" s="23"/>
      <c r="KY58504" s="23"/>
    </row>
    <row r="58505" spans="36:311" x14ac:dyDescent="0.2">
      <c r="AJ58505" s="23"/>
      <c r="HH58505"/>
      <c r="IW58505" s="36"/>
      <c r="JI58505"/>
      <c r="JJ58505"/>
      <c r="KX58505" s="23"/>
      <c r="KY58505" s="23"/>
    </row>
    <row r="58506" spans="36:311" x14ac:dyDescent="0.2">
      <c r="AJ58506" s="23"/>
      <c r="HH58506"/>
      <c r="IW58506" s="36"/>
      <c r="JI58506"/>
      <c r="JJ58506"/>
      <c r="KX58506" s="23"/>
      <c r="KY58506" s="23"/>
    </row>
    <row r="58507" spans="36:311" x14ac:dyDescent="0.2">
      <c r="AJ58507" s="23"/>
      <c r="HH58507"/>
      <c r="IW58507" s="36"/>
      <c r="JI58507"/>
      <c r="JJ58507"/>
      <c r="KX58507" s="23"/>
      <c r="KY58507" s="23"/>
    </row>
    <row r="58508" spans="36:311" x14ac:dyDescent="0.2">
      <c r="AJ58508" s="23"/>
      <c r="HH58508"/>
      <c r="IW58508" s="36"/>
      <c r="JI58508"/>
      <c r="JJ58508"/>
      <c r="KX58508" s="23"/>
      <c r="KY58508" s="23"/>
    </row>
    <row r="58509" spans="36:311" x14ac:dyDescent="0.2">
      <c r="AJ58509" s="23"/>
      <c r="HH58509"/>
      <c r="IW58509" s="36"/>
      <c r="JI58509"/>
      <c r="JJ58509"/>
      <c r="KX58509" s="23"/>
      <c r="KY58509" s="23"/>
    </row>
    <row r="58510" spans="36:311" x14ac:dyDescent="0.2">
      <c r="AJ58510" s="23"/>
      <c r="HH58510"/>
      <c r="IW58510" s="36"/>
      <c r="JI58510"/>
      <c r="JJ58510"/>
      <c r="KX58510" s="23"/>
      <c r="KY58510" s="23"/>
    </row>
    <row r="58511" spans="36:311" x14ac:dyDescent="0.2">
      <c r="AJ58511" s="23"/>
      <c r="HH58511"/>
      <c r="IW58511" s="36"/>
      <c r="JI58511"/>
      <c r="JJ58511"/>
      <c r="KX58511" s="23"/>
      <c r="KY58511" s="23"/>
    </row>
    <row r="58512" spans="36:311" x14ac:dyDescent="0.2">
      <c r="AJ58512" s="23"/>
      <c r="HH58512"/>
      <c r="IW58512" s="36"/>
      <c r="JI58512"/>
      <c r="JJ58512"/>
      <c r="KX58512" s="23"/>
      <c r="KY58512" s="23"/>
    </row>
    <row r="58513" spans="36:311" x14ac:dyDescent="0.2">
      <c r="AJ58513" s="23"/>
      <c r="HH58513"/>
      <c r="IW58513" s="36"/>
      <c r="JI58513"/>
      <c r="JJ58513"/>
      <c r="KX58513" s="23"/>
      <c r="KY58513" s="23"/>
    </row>
    <row r="58514" spans="36:311" x14ac:dyDescent="0.2">
      <c r="AJ58514" s="23"/>
      <c r="HH58514"/>
      <c r="IW58514" s="36"/>
      <c r="JI58514"/>
      <c r="JJ58514"/>
      <c r="KX58514" s="23"/>
      <c r="KY58514" s="23"/>
    </row>
    <row r="58515" spans="36:311" x14ac:dyDescent="0.2">
      <c r="AJ58515" s="23"/>
      <c r="HH58515"/>
      <c r="IW58515" s="36"/>
      <c r="JI58515"/>
      <c r="JJ58515"/>
      <c r="KX58515" s="23"/>
      <c r="KY58515" s="23"/>
    </row>
    <row r="58516" spans="36:311" x14ac:dyDescent="0.2">
      <c r="AJ58516" s="23"/>
      <c r="HH58516"/>
      <c r="IW58516" s="36"/>
      <c r="JI58516"/>
      <c r="JJ58516"/>
      <c r="KX58516" s="23"/>
      <c r="KY58516" s="23"/>
    </row>
    <row r="58517" spans="36:311" x14ac:dyDescent="0.2">
      <c r="AJ58517" s="23"/>
      <c r="HH58517"/>
      <c r="IW58517" s="36"/>
      <c r="JI58517"/>
      <c r="JJ58517"/>
      <c r="KX58517" s="23"/>
      <c r="KY58517" s="23"/>
    </row>
    <row r="58518" spans="36:311" x14ac:dyDescent="0.2">
      <c r="AJ58518" s="23"/>
      <c r="HH58518"/>
      <c r="IW58518" s="36"/>
      <c r="JI58518"/>
      <c r="JJ58518"/>
      <c r="KX58518" s="23"/>
      <c r="KY58518" s="23"/>
    </row>
    <row r="58519" spans="36:311" x14ac:dyDescent="0.2">
      <c r="AJ58519" s="23"/>
      <c r="HH58519"/>
      <c r="IW58519" s="36"/>
      <c r="JI58519"/>
      <c r="JJ58519"/>
      <c r="KX58519" s="23"/>
      <c r="KY58519" s="23"/>
    </row>
    <row r="58520" spans="36:311" x14ac:dyDescent="0.2">
      <c r="AJ58520" s="23"/>
      <c r="HH58520"/>
      <c r="IW58520" s="36"/>
      <c r="JI58520"/>
      <c r="JJ58520"/>
      <c r="KX58520" s="23"/>
      <c r="KY58520" s="23"/>
    </row>
    <row r="58521" spans="36:311" x14ac:dyDescent="0.2">
      <c r="AJ58521" s="23"/>
      <c r="HH58521"/>
      <c r="IW58521" s="36"/>
      <c r="JI58521"/>
      <c r="JJ58521"/>
      <c r="KX58521" s="23"/>
      <c r="KY58521" s="23"/>
    </row>
    <row r="58522" spans="36:311" x14ac:dyDescent="0.2">
      <c r="AJ58522" s="23"/>
      <c r="HH58522"/>
      <c r="IW58522" s="36"/>
      <c r="JI58522"/>
      <c r="JJ58522"/>
      <c r="KX58522" s="23"/>
      <c r="KY58522" s="23"/>
    </row>
    <row r="58523" spans="36:311" x14ac:dyDescent="0.2">
      <c r="AJ58523" s="23"/>
      <c r="HH58523"/>
      <c r="IW58523" s="36"/>
      <c r="JI58523"/>
      <c r="JJ58523"/>
      <c r="KX58523" s="23"/>
      <c r="KY58523" s="23"/>
    </row>
    <row r="58524" spans="36:311" x14ac:dyDescent="0.2">
      <c r="AJ58524" s="23"/>
      <c r="HH58524"/>
      <c r="IW58524" s="36"/>
      <c r="JI58524"/>
      <c r="JJ58524"/>
      <c r="KX58524" s="23"/>
      <c r="KY58524" s="23"/>
    </row>
    <row r="58525" spans="36:311" x14ac:dyDescent="0.2">
      <c r="AJ58525" s="23"/>
      <c r="HH58525"/>
      <c r="IW58525" s="36"/>
      <c r="JI58525"/>
      <c r="JJ58525"/>
      <c r="KX58525" s="23"/>
      <c r="KY58525" s="23"/>
    </row>
    <row r="58526" spans="36:311" x14ac:dyDescent="0.2">
      <c r="AJ58526" s="23"/>
      <c r="HH58526"/>
      <c r="IW58526" s="36"/>
      <c r="JI58526"/>
      <c r="JJ58526"/>
      <c r="KX58526" s="23"/>
      <c r="KY58526" s="23"/>
    </row>
    <row r="58527" spans="36:311" x14ac:dyDescent="0.2">
      <c r="AJ58527" s="23"/>
      <c r="HH58527"/>
      <c r="IW58527" s="36"/>
      <c r="JI58527"/>
      <c r="JJ58527"/>
      <c r="KX58527" s="23"/>
      <c r="KY58527" s="23"/>
    </row>
    <row r="58528" spans="36:311" x14ac:dyDescent="0.2">
      <c r="AJ58528" s="23"/>
      <c r="HH58528"/>
      <c r="IW58528" s="36"/>
      <c r="JI58528"/>
      <c r="JJ58528"/>
      <c r="KX58528" s="23"/>
      <c r="KY58528" s="23"/>
    </row>
    <row r="58529" spans="36:311" x14ac:dyDescent="0.2">
      <c r="AJ58529" s="23"/>
      <c r="HH58529"/>
      <c r="IW58529" s="36"/>
      <c r="JI58529"/>
      <c r="JJ58529"/>
      <c r="KX58529" s="23"/>
      <c r="KY58529" s="23"/>
    </row>
    <row r="58530" spans="36:311" x14ac:dyDescent="0.2">
      <c r="AJ58530" s="23"/>
      <c r="HH58530"/>
      <c r="IW58530" s="36"/>
      <c r="JI58530"/>
      <c r="JJ58530"/>
      <c r="KX58530" s="23"/>
      <c r="KY58530" s="23"/>
    </row>
    <row r="58531" spans="36:311" x14ac:dyDescent="0.2">
      <c r="AJ58531" s="23"/>
      <c r="HH58531"/>
      <c r="IW58531" s="36"/>
      <c r="JI58531"/>
      <c r="JJ58531"/>
      <c r="KX58531" s="23"/>
      <c r="KY58531" s="23"/>
    </row>
    <row r="58532" spans="36:311" x14ac:dyDescent="0.2">
      <c r="AJ58532" s="23"/>
      <c r="HH58532"/>
      <c r="IW58532" s="36"/>
      <c r="JI58532"/>
      <c r="JJ58532"/>
      <c r="KX58532" s="23"/>
      <c r="KY58532" s="23"/>
    </row>
    <row r="58533" spans="36:311" x14ac:dyDescent="0.2">
      <c r="AJ58533" s="23"/>
      <c r="HH58533"/>
      <c r="IW58533" s="36"/>
      <c r="JI58533"/>
      <c r="JJ58533"/>
      <c r="KX58533" s="23"/>
      <c r="KY58533" s="23"/>
    </row>
    <row r="58534" spans="36:311" x14ac:dyDescent="0.2">
      <c r="AJ58534" s="23"/>
      <c r="HH58534"/>
      <c r="IW58534" s="36"/>
      <c r="JI58534"/>
      <c r="JJ58534"/>
      <c r="KX58534" s="23"/>
      <c r="KY58534" s="23"/>
    </row>
    <row r="58535" spans="36:311" x14ac:dyDescent="0.2">
      <c r="AJ58535" s="23"/>
      <c r="HH58535"/>
      <c r="IW58535" s="36"/>
      <c r="JI58535"/>
      <c r="JJ58535"/>
      <c r="KX58535" s="23"/>
      <c r="KY58535" s="23"/>
    </row>
    <row r="58536" spans="36:311" x14ac:dyDescent="0.2">
      <c r="AJ58536" s="23"/>
      <c r="HH58536"/>
      <c r="IW58536" s="36"/>
      <c r="JI58536"/>
      <c r="JJ58536"/>
      <c r="KX58536" s="23"/>
      <c r="KY58536" s="23"/>
    </row>
    <row r="58537" spans="36:311" x14ac:dyDescent="0.2">
      <c r="AJ58537" s="23"/>
      <c r="HH58537"/>
      <c r="IW58537" s="36"/>
      <c r="JI58537"/>
      <c r="JJ58537"/>
      <c r="KX58537" s="23"/>
      <c r="KY58537" s="23"/>
    </row>
    <row r="58538" spans="36:311" x14ac:dyDescent="0.2">
      <c r="AJ58538" s="23"/>
      <c r="HH58538"/>
      <c r="IW58538" s="36"/>
      <c r="JI58538"/>
      <c r="JJ58538"/>
      <c r="KX58538" s="23"/>
      <c r="KY58538" s="23"/>
    </row>
    <row r="58539" spans="36:311" x14ac:dyDescent="0.2">
      <c r="AJ58539" s="23"/>
      <c r="HH58539"/>
      <c r="IW58539" s="36"/>
      <c r="JI58539"/>
      <c r="JJ58539"/>
      <c r="KX58539" s="23"/>
      <c r="KY58539" s="23"/>
    </row>
    <row r="58540" spans="36:311" x14ac:dyDescent="0.2">
      <c r="AJ58540" s="23"/>
      <c r="HH58540"/>
      <c r="IW58540" s="36"/>
      <c r="JI58540"/>
      <c r="JJ58540"/>
      <c r="KX58540" s="23"/>
      <c r="KY58540" s="23"/>
    </row>
    <row r="58541" spans="36:311" x14ac:dyDescent="0.2">
      <c r="AJ58541" s="23"/>
      <c r="HH58541"/>
      <c r="IW58541" s="36"/>
      <c r="JI58541"/>
      <c r="JJ58541"/>
      <c r="KX58541" s="23"/>
      <c r="KY58541" s="23"/>
    </row>
    <row r="58542" spans="36:311" x14ac:dyDescent="0.2">
      <c r="AJ58542" s="23"/>
      <c r="HH58542"/>
      <c r="IW58542" s="36"/>
      <c r="JI58542"/>
      <c r="JJ58542"/>
      <c r="KX58542" s="23"/>
      <c r="KY58542" s="23"/>
    </row>
    <row r="58543" spans="36:311" x14ac:dyDescent="0.2">
      <c r="AJ58543" s="23"/>
      <c r="HH58543"/>
      <c r="IW58543" s="36"/>
      <c r="JI58543"/>
      <c r="JJ58543"/>
      <c r="KX58543" s="23"/>
      <c r="KY58543" s="23"/>
    </row>
    <row r="58544" spans="36:311" x14ac:dyDescent="0.2">
      <c r="AJ58544" s="23"/>
      <c r="HH58544"/>
      <c r="IW58544" s="36"/>
      <c r="JI58544"/>
      <c r="JJ58544"/>
      <c r="KX58544" s="23"/>
      <c r="KY58544" s="23"/>
    </row>
    <row r="58545" spans="36:311" x14ac:dyDescent="0.2">
      <c r="AJ58545" s="23"/>
      <c r="HH58545"/>
      <c r="IW58545" s="36"/>
      <c r="JI58545"/>
      <c r="JJ58545"/>
      <c r="KX58545" s="23"/>
      <c r="KY58545" s="23"/>
    </row>
    <row r="58546" spans="36:311" x14ac:dyDescent="0.2">
      <c r="AJ58546" s="23"/>
      <c r="HH58546"/>
      <c r="IW58546" s="36"/>
      <c r="JI58546"/>
      <c r="JJ58546"/>
      <c r="KX58546" s="23"/>
      <c r="KY58546" s="23"/>
    </row>
    <row r="58547" spans="36:311" x14ac:dyDescent="0.2">
      <c r="AJ58547" s="23"/>
      <c r="HH58547"/>
      <c r="IW58547" s="36"/>
      <c r="JI58547"/>
      <c r="JJ58547"/>
      <c r="KX58547" s="23"/>
      <c r="KY58547" s="23"/>
    </row>
    <row r="58548" spans="36:311" x14ac:dyDescent="0.2">
      <c r="AJ58548" s="23"/>
      <c r="HH58548"/>
      <c r="IW58548" s="36"/>
      <c r="JI58548"/>
      <c r="JJ58548"/>
      <c r="KX58548" s="23"/>
      <c r="KY58548" s="23"/>
    </row>
    <row r="58549" spans="36:311" x14ac:dyDescent="0.2">
      <c r="AJ58549" s="23"/>
      <c r="HH58549"/>
      <c r="IW58549" s="36"/>
      <c r="JI58549"/>
      <c r="JJ58549"/>
      <c r="KX58549" s="23"/>
      <c r="KY58549" s="23"/>
    </row>
    <row r="58550" spans="36:311" x14ac:dyDescent="0.2">
      <c r="AJ58550" s="23"/>
      <c r="HH58550"/>
      <c r="IW58550" s="36"/>
      <c r="JI58550"/>
      <c r="JJ58550"/>
      <c r="KX58550" s="23"/>
      <c r="KY58550" s="23"/>
    </row>
    <row r="58551" spans="36:311" x14ac:dyDescent="0.2">
      <c r="AJ58551" s="23"/>
      <c r="HH58551"/>
      <c r="IW58551" s="36"/>
      <c r="JI58551"/>
      <c r="JJ58551"/>
      <c r="KX58551" s="23"/>
      <c r="KY58551" s="23"/>
    </row>
    <row r="58552" spans="36:311" x14ac:dyDescent="0.2">
      <c r="AJ58552" s="23"/>
      <c r="HH58552"/>
      <c r="IW58552" s="36"/>
      <c r="JI58552"/>
      <c r="JJ58552"/>
      <c r="KX58552" s="23"/>
      <c r="KY58552" s="23"/>
    </row>
    <row r="58553" spans="36:311" x14ac:dyDescent="0.2">
      <c r="AJ58553" s="23"/>
      <c r="HH58553"/>
      <c r="IW58553" s="36"/>
      <c r="JI58553"/>
      <c r="JJ58553"/>
      <c r="KX58553" s="23"/>
      <c r="KY58553" s="23"/>
    </row>
    <row r="58554" spans="36:311" x14ac:dyDescent="0.2">
      <c r="AJ58554" s="23"/>
      <c r="HH58554"/>
      <c r="IW58554" s="36"/>
      <c r="JI58554"/>
      <c r="JJ58554"/>
      <c r="KX58554" s="23"/>
      <c r="KY58554" s="23"/>
    </row>
    <row r="58555" spans="36:311" x14ac:dyDescent="0.2">
      <c r="AJ58555" s="23"/>
      <c r="HH58555"/>
      <c r="IW58555" s="36"/>
      <c r="JI58555"/>
      <c r="JJ58555"/>
      <c r="KX58555" s="23"/>
      <c r="KY58555" s="23"/>
    </row>
    <row r="58556" spans="36:311" x14ac:dyDescent="0.2">
      <c r="AJ58556" s="23"/>
      <c r="HH58556"/>
      <c r="IW58556" s="36"/>
      <c r="JI58556"/>
      <c r="JJ58556"/>
      <c r="KX58556" s="23"/>
      <c r="KY58556" s="23"/>
    </row>
    <row r="58557" spans="36:311" x14ac:dyDescent="0.2">
      <c r="AJ58557" s="23"/>
      <c r="HH58557"/>
      <c r="IW58557" s="36"/>
      <c r="JI58557"/>
      <c r="JJ58557"/>
      <c r="KX58557" s="23"/>
      <c r="KY58557" s="23"/>
    </row>
    <row r="58558" spans="36:311" x14ac:dyDescent="0.2">
      <c r="AJ58558" s="23"/>
      <c r="HH58558"/>
      <c r="IW58558" s="36"/>
      <c r="JI58558"/>
      <c r="JJ58558"/>
      <c r="KX58558" s="23"/>
      <c r="KY58558" s="23"/>
    </row>
    <row r="58559" spans="36:311" x14ac:dyDescent="0.2">
      <c r="AJ58559" s="23"/>
      <c r="HH58559"/>
      <c r="IW58559" s="36"/>
      <c r="JI58559"/>
      <c r="JJ58559"/>
      <c r="KX58559" s="23"/>
      <c r="KY58559" s="23"/>
    </row>
    <row r="58560" spans="36:311" x14ac:dyDescent="0.2">
      <c r="AJ58560" s="23"/>
      <c r="HH58560"/>
      <c r="IW58560" s="36"/>
      <c r="JI58560"/>
      <c r="JJ58560"/>
      <c r="KX58560" s="23"/>
      <c r="KY58560" s="23"/>
    </row>
    <row r="58561" spans="36:311" x14ac:dyDescent="0.2">
      <c r="AJ58561" s="23"/>
      <c r="HH58561"/>
      <c r="IW58561" s="36"/>
      <c r="JI58561"/>
      <c r="JJ58561"/>
      <c r="KX58561" s="23"/>
      <c r="KY58561" s="23"/>
    </row>
    <row r="58562" spans="36:311" x14ac:dyDescent="0.2">
      <c r="AJ58562" s="23"/>
      <c r="HH58562"/>
      <c r="IW58562" s="36"/>
      <c r="JI58562"/>
      <c r="JJ58562"/>
      <c r="KX58562" s="23"/>
      <c r="KY58562" s="23"/>
    </row>
    <row r="58563" spans="36:311" x14ac:dyDescent="0.2">
      <c r="AJ58563" s="23"/>
      <c r="HH58563"/>
      <c r="IW58563" s="36"/>
      <c r="JI58563"/>
      <c r="JJ58563"/>
      <c r="KX58563" s="23"/>
      <c r="KY58563" s="23"/>
    </row>
    <row r="58564" spans="36:311" x14ac:dyDescent="0.2">
      <c r="AJ58564" s="23"/>
      <c r="HH58564"/>
      <c r="IW58564" s="36"/>
      <c r="JI58564"/>
      <c r="JJ58564"/>
      <c r="KX58564" s="23"/>
      <c r="KY58564" s="23"/>
    </row>
    <row r="58565" spans="36:311" x14ac:dyDescent="0.2">
      <c r="AJ58565" s="23"/>
      <c r="HH58565"/>
      <c r="IW58565" s="36"/>
      <c r="JI58565"/>
      <c r="JJ58565"/>
      <c r="KX58565" s="23"/>
      <c r="KY58565" s="23"/>
    </row>
    <row r="58566" spans="36:311" x14ac:dyDescent="0.2">
      <c r="AJ58566" s="23"/>
      <c r="HH58566"/>
      <c r="IW58566" s="36"/>
      <c r="JI58566"/>
      <c r="JJ58566"/>
      <c r="KX58566" s="23"/>
      <c r="KY58566" s="23"/>
    </row>
    <row r="58567" spans="36:311" x14ac:dyDescent="0.2">
      <c r="AJ58567" s="23"/>
      <c r="HH58567"/>
      <c r="IW58567" s="36"/>
      <c r="JI58567"/>
      <c r="JJ58567"/>
      <c r="KX58567" s="23"/>
      <c r="KY58567" s="23"/>
    </row>
    <row r="58568" spans="36:311" x14ac:dyDescent="0.2">
      <c r="AJ58568" s="23"/>
      <c r="HH58568"/>
      <c r="IW58568" s="36"/>
      <c r="JI58568"/>
      <c r="JJ58568"/>
      <c r="KX58568" s="23"/>
      <c r="KY58568" s="23"/>
    </row>
    <row r="58569" spans="36:311" x14ac:dyDescent="0.2">
      <c r="AJ58569" s="23"/>
      <c r="HH58569"/>
      <c r="IW58569" s="36"/>
      <c r="JI58569"/>
      <c r="JJ58569"/>
      <c r="KX58569" s="23"/>
      <c r="KY58569" s="23"/>
    </row>
    <row r="58570" spans="36:311" x14ac:dyDescent="0.2">
      <c r="AJ58570" s="23"/>
      <c r="HH58570"/>
      <c r="IW58570" s="36"/>
      <c r="JI58570"/>
      <c r="JJ58570"/>
      <c r="KX58570" s="23"/>
      <c r="KY58570" s="23"/>
    </row>
    <row r="58571" spans="36:311" x14ac:dyDescent="0.2">
      <c r="AJ58571" s="23"/>
      <c r="HH58571"/>
      <c r="IW58571" s="36"/>
      <c r="JI58571"/>
      <c r="JJ58571"/>
      <c r="KX58571" s="23"/>
      <c r="KY58571" s="23"/>
    </row>
    <row r="58572" spans="36:311" x14ac:dyDescent="0.2">
      <c r="AJ58572" s="23"/>
      <c r="HH58572"/>
      <c r="IW58572" s="36"/>
      <c r="JI58572"/>
      <c r="JJ58572"/>
      <c r="KX58572" s="23"/>
      <c r="KY58572" s="23"/>
    </row>
    <row r="58573" spans="36:311" x14ac:dyDescent="0.2">
      <c r="AJ58573" s="23"/>
      <c r="HH58573"/>
      <c r="IW58573" s="36"/>
      <c r="JI58573"/>
      <c r="JJ58573"/>
      <c r="KX58573" s="23"/>
      <c r="KY58573" s="23"/>
    </row>
    <row r="58574" spans="36:311" x14ac:dyDescent="0.2">
      <c r="AJ58574" s="23"/>
      <c r="HH58574"/>
      <c r="IW58574" s="36"/>
      <c r="JI58574"/>
      <c r="JJ58574"/>
      <c r="KX58574" s="23"/>
      <c r="KY58574" s="23"/>
    </row>
    <row r="58575" spans="36:311" x14ac:dyDescent="0.2">
      <c r="AJ58575" s="23"/>
      <c r="HH58575"/>
      <c r="IW58575" s="36"/>
      <c r="JI58575"/>
      <c r="JJ58575"/>
      <c r="KX58575" s="23"/>
      <c r="KY58575" s="23"/>
    </row>
    <row r="58576" spans="36:311" x14ac:dyDescent="0.2">
      <c r="AJ58576" s="23"/>
      <c r="HH58576"/>
      <c r="IW58576" s="36"/>
      <c r="JI58576"/>
      <c r="JJ58576"/>
      <c r="KX58576" s="23"/>
      <c r="KY58576" s="23"/>
    </row>
    <row r="58577" spans="36:311" x14ac:dyDescent="0.2">
      <c r="AJ58577" s="23"/>
      <c r="HH58577"/>
      <c r="IW58577" s="36"/>
      <c r="JI58577"/>
      <c r="JJ58577"/>
      <c r="KX58577" s="23"/>
      <c r="KY58577" s="23"/>
    </row>
    <row r="58578" spans="36:311" x14ac:dyDescent="0.2">
      <c r="AJ58578" s="23"/>
      <c r="HH58578"/>
      <c r="IW58578" s="36"/>
      <c r="JI58578"/>
      <c r="JJ58578"/>
      <c r="KX58578" s="23"/>
      <c r="KY58578" s="23"/>
    </row>
    <row r="58579" spans="36:311" x14ac:dyDescent="0.2">
      <c r="AJ58579" s="23"/>
      <c r="HH58579"/>
      <c r="IW58579" s="36"/>
      <c r="JI58579"/>
      <c r="JJ58579"/>
      <c r="KX58579" s="23"/>
      <c r="KY58579" s="23"/>
    </row>
    <row r="58580" spans="36:311" x14ac:dyDescent="0.2">
      <c r="AJ58580" s="23"/>
      <c r="HH58580"/>
      <c r="IW58580" s="36"/>
      <c r="JI58580"/>
      <c r="JJ58580"/>
      <c r="KX58580" s="23"/>
      <c r="KY58580" s="23"/>
    </row>
    <row r="58581" spans="36:311" x14ac:dyDescent="0.2">
      <c r="AJ58581" s="23"/>
      <c r="HH58581"/>
      <c r="IW58581" s="36"/>
      <c r="JI58581"/>
      <c r="JJ58581"/>
      <c r="KX58581" s="23"/>
      <c r="KY58581" s="23"/>
    </row>
    <row r="58582" spans="36:311" x14ac:dyDescent="0.2">
      <c r="AJ58582" s="23"/>
      <c r="HH58582"/>
      <c r="IW58582" s="36"/>
      <c r="JI58582"/>
      <c r="JJ58582"/>
      <c r="KX58582" s="23"/>
      <c r="KY58582" s="23"/>
    </row>
    <row r="58583" spans="36:311" x14ac:dyDescent="0.2">
      <c r="AJ58583" s="23"/>
      <c r="HH58583"/>
      <c r="IW58583" s="36"/>
      <c r="JI58583"/>
      <c r="JJ58583"/>
      <c r="KX58583" s="23"/>
      <c r="KY58583" s="23"/>
    </row>
    <row r="58584" spans="36:311" x14ac:dyDescent="0.2">
      <c r="AJ58584" s="23"/>
      <c r="HH58584"/>
      <c r="IW58584" s="36"/>
      <c r="JI58584"/>
      <c r="JJ58584"/>
      <c r="KX58584" s="23"/>
      <c r="KY58584" s="23"/>
    </row>
    <row r="58585" spans="36:311" x14ac:dyDescent="0.2">
      <c r="AJ58585" s="23"/>
      <c r="HH58585"/>
      <c r="IW58585" s="36"/>
      <c r="JI58585"/>
      <c r="JJ58585"/>
      <c r="KX58585" s="23"/>
      <c r="KY58585" s="23"/>
    </row>
    <row r="58586" spans="36:311" x14ac:dyDescent="0.2">
      <c r="AJ58586" s="23"/>
      <c r="HH58586"/>
      <c r="IW58586" s="36"/>
      <c r="JI58586"/>
      <c r="JJ58586"/>
      <c r="KX58586" s="23"/>
      <c r="KY58586" s="23"/>
    </row>
    <row r="58587" spans="36:311" x14ac:dyDescent="0.2">
      <c r="AJ58587" s="23"/>
      <c r="HH58587"/>
      <c r="IW58587" s="36"/>
      <c r="JI58587"/>
      <c r="JJ58587"/>
      <c r="KX58587" s="23"/>
      <c r="KY58587" s="23"/>
    </row>
    <row r="58588" spans="36:311" x14ac:dyDescent="0.2">
      <c r="AJ58588" s="23"/>
      <c r="HH58588"/>
      <c r="IW58588" s="36"/>
      <c r="JI58588"/>
      <c r="JJ58588"/>
      <c r="KX58588" s="23"/>
      <c r="KY58588" s="23"/>
    </row>
    <row r="58589" spans="36:311" x14ac:dyDescent="0.2">
      <c r="AJ58589" s="23"/>
      <c r="HH58589"/>
      <c r="IW58589" s="36"/>
      <c r="JI58589"/>
      <c r="JJ58589"/>
      <c r="KX58589" s="23"/>
      <c r="KY58589" s="23"/>
    </row>
    <row r="58590" spans="36:311" x14ac:dyDescent="0.2">
      <c r="AJ58590" s="23"/>
      <c r="HH58590"/>
      <c r="IW58590" s="36"/>
      <c r="JI58590"/>
      <c r="JJ58590"/>
      <c r="KX58590" s="23"/>
      <c r="KY58590" s="23"/>
    </row>
    <row r="58591" spans="36:311" x14ac:dyDescent="0.2">
      <c r="AJ58591" s="23"/>
      <c r="HH58591"/>
      <c r="IW58591" s="36"/>
      <c r="JI58591"/>
      <c r="JJ58591"/>
      <c r="KX58591" s="23"/>
      <c r="KY58591" s="23"/>
    </row>
    <row r="58592" spans="36:311" x14ac:dyDescent="0.2">
      <c r="AJ58592" s="23"/>
      <c r="HH58592"/>
      <c r="IW58592" s="36"/>
      <c r="JI58592"/>
      <c r="JJ58592"/>
      <c r="KX58592" s="23"/>
      <c r="KY58592" s="23"/>
    </row>
    <row r="58593" spans="36:311" x14ac:dyDescent="0.2">
      <c r="AJ58593" s="23"/>
      <c r="HH58593"/>
      <c r="IW58593" s="36"/>
      <c r="JI58593"/>
      <c r="JJ58593"/>
      <c r="KX58593" s="23"/>
      <c r="KY58593" s="23"/>
    </row>
    <row r="58594" spans="36:311" x14ac:dyDescent="0.2">
      <c r="AJ58594" s="23"/>
      <c r="HH58594"/>
      <c r="IW58594" s="36"/>
      <c r="JI58594"/>
      <c r="JJ58594"/>
      <c r="KX58594" s="23"/>
      <c r="KY58594" s="23"/>
    </row>
    <row r="58595" spans="36:311" x14ac:dyDescent="0.2">
      <c r="AJ58595" s="23"/>
      <c r="HH58595"/>
      <c r="IW58595" s="36"/>
      <c r="JI58595"/>
      <c r="JJ58595"/>
      <c r="KX58595" s="23"/>
      <c r="KY58595" s="23"/>
    </row>
    <row r="58596" spans="36:311" x14ac:dyDescent="0.2">
      <c r="AJ58596" s="23"/>
      <c r="HH58596"/>
      <c r="IW58596" s="36"/>
      <c r="JI58596"/>
      <c r="JJ58596"/>
      <c r="KX58596" s="23"/>
      <c r="KY58596" s="23"/>
    </row>
    <row r="58597" spans="36:311" x14ac:dyDescent="0.2">
      <c r="AJ58597" s="23"/>
      <c r="HH58597"/>
      <c r="IW58597" s="36"/>
      <c r="JI58597"/>
      <c r="JJ58597"/>
      <c r="KX58597" s="23"/>
      <c r="KY58597" s="23"/>
    </row>
    <row r="58598" spans="36:311" x14ac:dyDescent="0.2">
      <c r="AJ58598" s="23"/>
      <c r="HH58598"/>
      <c r="IW58598" s="36"/>
      <c r="JI58598"/>
      <c r="JJ58598"/>
      <c r="KX58598" s="23"/>
      <c r="KY58598" s="23"/>
    </row>
    <row r="58599" spans="36:311" x14ac:dyDescent="0.2">
      <c r="AJ58599" s="23"/>
      <c r="HH58599"/>
      <c r="IW58599" s="36"/>
      <c r="JI58599"/>
      <c r="JJ58599"/>
      <c r="KX58599" s="23"/>
      <c r="KY58599" s="23"/>
    </row>
    <row r="58600" spans="36:311" x14ac:dyDescent="0.2">
      <c r="AJ58600" s="23"/>
      <c r="HH58600"/>
      <c r="IW58600" s="36"/>
      <c r="JI58600"/>
      <c r="JJ58600"/>
      <c r="KX58600" s="23"/>
      <c r="KY58600" s="23"/>
    </row>
    <row r="58601" spans="36:311" x14ac:dyDescent="0.2">
      <c r="AJ58601" s="23"/>
      <c r="HH58601"/>
      <c r="IW58601" s="36"/>
      <c r="JI58601"/>
      <c r="JJ58601"/>
      <c r="KX58601" s="23"/>
      <c r="KY58601" s="23"/>
    </row>
    <row r="58602" spans="36:311" x14ac:dyDescent="0.2">
      <c r="AJ58602" s="23"/>
      <c r="HH58602"/>
      <c r="IW58602" s="36"/>
      <c r="JI58602"/>
      <c r="JJ58602"/>
      <c r="KX58602" s="23"/>
      <c r="KY58602" s="23"/>
    </row>
    <row r="58603" spans="36:311" x14ac:dyDescent="0.2">
      <c r="AJ58603" s="23"/>
      <c r="HH58603"/>
      <c r="IW58603" s="36"/>
      <c r="JI58603"/>
      <c r="JJ58603"/>
      <c r="KX58603" s="23"/>
      <c r="KY58603" s="23"/>
    </row>
    <row r="58604" spans="36:311" x14ac:dyDescent="0.2">
      <c r="AJ58604" s="23"/>
      <c r="HH58604"/>
      <c r="IW58604" s="36"/>
      <c r="JI58604"/>
      <c r="JJ58604"/>
      <c r="KX58604" s="23"/>
      <c r="KY58604" s="23"/>
    </row>
    <row r="58605" spans="36:311" x14ac:dyDescent="0.2">
      <c r="AJ58605" s="23"/>
      <c r="HH58605"/>
      <c r="IW58605" s="36"/>
      <c r="JI58605"/>
      <c r="JJ58605"/>
      <c r="KX58605" s="23"/>
      <c r="KY58605" s="23"/>
    </row>
    <row r="58606" spans="36:311" x14ac:dyDescent="0.2">
      <c r="AJ58606" s="23"/>
      <c r="HH58606"/>
      <c r="IW58606" s="36"/>
      <c r="JI58606"/>
      <c r="JJ58606"/>
      <c r="KX58606" s="23"/>
      <c r="KY58606" s="23"/>
    </row>
    <row r="58607" spans="36:311" x14ac:dyDescent="0.2">
      <c r="AJ58607" s="23"/>
      <c r="HH58607"/>
      <c r="IW58607" s="36"/>
      <c r="JI58607"/>
      <c r="JJ58607"/>
      <c r="KX58607" s="23"/>
      <c r="KY58607" s="23"/>
    </row>
    <row r="58608" spans="36:311" x14ac:dyDescent="0.2">
      <c r="AJ58608" s="23"/>
      <c r="HH58608"/>
      <c r="IW58608" s="36"/>
      <c r="JI58608"/>
      <c r="JJ58608"/>
      <c r="KX58608" s="23"/>
      <c r="KY58608" s="23"/>
    </row>
    <row r="58609" spans="36:311" x14ac:dyDescent="0.2">
      <c r="AJ58609" s="23"/>
      <c r="HH58609"/>
      <c r="IW58609" s="36"/>
      <c r="JI58609"/>
      <c r="JJ58609"/>
      <c r="KX58609" s="23"/>
      <c r="KY58609" s="23"/>
    </row>
    <row r="58610" spans="36:311" x14ac:dyDescent="0.2">
      <c r="AJ58610" s="23"/>
      <c r="HH58610"/>
      <c r="IW58610" s="36"/>
      <c r="JI58610"/>
      <c r="JJ58610"/>
      <c r="KX58610" s="23"/>
      <c r="KY58610" s="23"/>
    </row>
    <row r="58611" spans="36:311" x14ac:dyDescent="0.2">
      <c r="AJ58611" s="23"/>
      <c r="HH58611"/>
      <c r="IW58611" s="36"/>
      <c r="JI58611"/>
      <c r="JJ58611"/>
      <c r="KX58611" s="23"/>
      <c r="KY58611" s="23"/>
    </row>
    <row r="58612" spans="36:311" x14ac:dyDescent="0.2">
      <c r="AJ58612" s="23"/>
      <c r="HH58612"/>
      <c r="IW58612" s="36"/>
      <c r="JI58612"/>
      <c r="JJ58612"/>
      <c r="KX58612" s="23"/>
      <c r="KY58612" s="23"/>
    </row>
    <row r="58613" spans="36:311" x14ac:dyDescent="0.2">
      <c r="AJ58613" s="23"/>
      <c r="HH58613"/>
      <c r="IW58613" s="36"/>
      <c r="JI58613"/>
      <c r="JJ58613"/>
      <c r="KX58613" s="23"/>
      <c r="KY58613" s="23"/>
    </row>
    <row r="58614" spans="36:311" x14ac:dyDescent="0.2">
      <c r="AJ58614" s="23"/>
      <c r="HH58614"/>
      <c r="IW58614" s="36"/>
      <c r="JI58614"/>
      <c r="JJ58614"/>
      <c r="KX58614" s="23"/>
      <c r="KY58614" s="23"/>
    </row>
    <row r="58615" spans="36:311" x14ac:dyDescent="0.2">
      <c r="AJ58615" s="23"/>
      <c r="HH58615"/>
      <c r="IW58615" s="36"/>
      <c r="JI58615"/>
      <c r="JJ58615"/>
      <c r="KX58615" s="23"/>
      <c r="KY58615" s="23"/>
    </row>
    <row r="58616" spans="36:311" x14ac:dyDescent="0.2">
      <c r="AJ58616" s="23"/>
      <c r="HH58616"/>
      <c r="IW58616" s="36"/>
      <c r="JI58616"/>
      <c r="JJ58616"/>
      <c r="KX58616" s="23"/>
      <c r="KY58616" s="23"/>
    </row>
    <row r="58617" spans="36:311" x14ac:dyDescent="0.2">
      <c r="AJ58617" s="23"/>
      <c r="HH58617"/>
      <c r="IW58617" s="36"/>
      <c r="JI58617"/>
      <c r="JJ58617"/>
      <c r="KX58617" s="23"/>
      <c r="KY58617" s="23"/>
    </row>
    <row r="58618" spans="36:311" x14ac:dyDescent="0.2">
      <c r="AJ58618" s="23"/>
      <c r="HH58618"/>
      <c r="IW58618" s="36"/>
      <c r="JI58618"/>
      <c r="JJ58618"/>
      <c r="KX58618" s="23"/>
      <c r="KY58618" s="23"/>
    </row>
    <row r="58619" spans="36:311" x14ac:dyDescent="0.2">
      <c r="AJ58619" s="23"/>
      <c r="HH58619"/>
      <c r="IW58619" s="36"/>
      <c r="JI58619"/>
      <c r="JJ58619"/>
      <c r="KX58619" s="23"/>
      <c r="KY58619" s="23"/>
    </row>
    <row r="58620" spans="36:311" x14ac:dyDescent="0.2">
      <c r="AJ58620" s="23"/>
      <c r="HH58620"/>
      <c r="IW58620" s="36"/>
      <c r="JI58620"/>
      <c r="JJ58620"/>
      <c r="KX58620" s="23"/>
      <c r="KY58620" s="23"/>
    </row>
    <row r="58621" spans="36:311" x14ac:dyDescent="0.2">
      <c r="AJ58621" s="23"/>
      <c r="HH58621"/>
      <c r="IW58621" s="36"/>
      <c r="JI58621"/>
      <c r="JJ58621"/>
      <c r="KX58621" s="23"/>
      <c r="KY58621" s="23"/>
    </row>
    <row r="58622" spans="36:311" x14ac:dyDescent="0.2">
      <c r="AJ58622" s="23"/>
      <c r="HH58622"/>
      <c r="IW58622" s="36"/>
      <c r="JI58622"/>
      <c r="JJ58622"/>
      <c r="KX58622" s="23"/>
      <c r="KY58622" s="23"/>
    </row>
    <row r="58623" spans="36:311" x14ac:dyDescent="0.2">
      <c r="AJ58623" s="23"/>
      <c r="HH58623"/>
      <c r="IW58623" s="36"/>
      <c r="JI58623"/>
      <c r="JJ58623"/>
      <c r="KX58623" s="23"/>
      <c r="KY58623" s="23"/>
    </row>
    <row r="58624" spans="36:311" x14ac:dyDescent="0.2">
      <c r="AJ58624" s="23"/>
      <c r="HH58624"/>
      <c r="IW58624" s="36"/>
      <c r="JI58624"/>
      <c r="JJ58624"/>
      <c r="KX58624" s="23"/>
      <c r="KY58624" s="23"/>
    </row>
    <row r="58625" spans="36:311" x14ac:dyDescent="0.2">
      <c r="AJ58625" s="23"/>
      <c r="HH58625"/>
      <c r="IW58625" s="36"/>
      <c r="JI58625"/>
      <c r="JJ58625"/>
      <c r="KX58625" s="23"/>
      <c r="KY58625" s="23"/>
    </row>
    <row r="58626" spans="36:311" x14ac:dyDescent="0.2">
      <c r="AJ58626" s="23"/>
      <c r="HH58626"/>
      <c r="IW58626" s="36"/>
      <c r="JI58626"/>
      <c r="JJ58626"/>
      <c r="KX58626" s="23"/>
      <c r="KY58626" s="23"/>
    </row>
    <row r="58627" spans="36:311" x14ac:dyDescent="0.2">
      <c r="AJ58627" s="23"/>
      <c r="HH58627"/>
      <c r="IW58627" s="36"/>
      <c r="JI58627"/>
      <c r="JJ58627"/>
      <c r="KX58627" s="23"/>
      <c r="KY58627" s="23"/>
    </row>
    <row r="58628" spans="36:311" x14ac:dyDescent="0.2">
      <c r="AJ58628" s="23"/>
      <c r="HH58628"/>
      <c r="IW58628" s="36"/>
      <c r="JI58628"/>
      <c r="JJ58628"/>
      <c r="KX58628" s="23"/>
      <c r="KY58628" s="23"/>
    </row>
    <row r="58629" spans="36:311" x14ac:dyDescent="0.2">
      <c r="AJ58629" s="23"/>
      <c r="HH58629"/>
      <c r="IW58629" s="36"/>
      <c r="JI58629"/>
      <c r="JJ58629"/>
      <c r="KX58629" s="23"/>
      <c r="KY58629" s="23"/>
    </row>
    <row r="58630" spans="36:311" x14ac:dyDescent="0.2">
      <c r="AJ58630" s="23"/>
      <c r="HH58630"/>
      <c r="IW58630" s="36"/>
      <c r="JI58630"/>
      <c r="JJ58630"/>
      <c r="KX58630" s="23"/>
      <c r="KY58630" s="23"/>
    </row>
    <row r="58631" spans="36:311" x14ac:dyDescent="0.2">
      <c r="AJ58631" s="23"/>
      <c r="HH58631"/>
      <c r="IW58631" s="36"/>
      <c r="JI58631"/>
      <c r="JJ58631"/>
      <c r="KX58631" s="23"/>
      <c r="KY58631" s="23"/>
    </row>
    <row r="58632" spans="36:311" x14ac:dyDescent="0.2">
      <c r="AJ58632" s="23"/>
      <c r="HH58632"/>
      <c r="IW58632" s="36"/>
      <c r="JI58632"/>
      <c r="JJ58632"/>
      <c r="KX58632" s="23"/>
      <c r="KY58632" s="23"/>
    </row>
    <row r="58633" spans="36:311" x14ac:dyDescent="0.2">
      <c r="AJ58633" s="23"/>
      <c r="HH58633"/>
      <c r="IW58633" s="36"/>
      <c r="JI58633"/>
      <c r="JJ58633"/>
      <c r="KX58633" s="23"/>
      <c r="KY58633" s="23"/>
    </row>
    <row r="58634" spans="36:311" x14ac:dyDescent="0.2">
      <c r="AJ58634" s="23"/>
      <c r="HH58634"/>
      <c r="IW58634" s="36"/>
      <c r="JI58634"/>
      <c r="JJ58634"/>
      <c r="KX58634" s="23"/>
      <c r="KY58634" s="23"/>
    </row>
    <row r="58635" spans="36:311" x14ac:dyDescent="0.2">
      <c r="AJ58635" s="23"/>
      <c r="HH58635"/>
      <c r="IW58635" s="36"/>
      <c r="JI58635"/>
      <c r="JJ58635"/>
      <c r="KX58635" s="23"/>
      <c r="KY58635" s="23"/>
    </row>
    <row r="58636" spans="36:311" x14ac:dyDescent="0.2">
      <c r="AJ58636" s="23"/>
      <c r="HH58636"/>
      <c r="IW58636" s="36"/>
      <c r="JI58636"/>
      <c r="JJ58636"/>
      <c r="KX58636" s="23"/>
      <c r="KY58636" s="23"/>
    </row>
    <row r="58637" spans="36:311" x14ac:dyDescent="0.2">
      <c r="AJ58637" s="23"/>
      <c r="HH58637"/>
      <c r="IW58637" s="36"/>
      <c r="JI58637"/>
      <c r="JJ58637"/>
      <c r="KX58637" s="23"/>
      <c r="KY58637" s="23"/>
    </row>
    <row r="58638" spans="36:311" x14ac:dyDescent="0.2">
      <c r="AJ58638" s="23"/>
      <c r="HH58638"/>
      <c r="IW58638" s="36"/>
      <c r="JI58638"/>
      <c r="JJ58638"/>
      <c r="KX58638" s="23"/>
      <c r="KY58638" s="23"/>
    </row>
    <row r="58639" spans="36:311" x14ac:dyDescent="0.2">
      <c r="AJ58639" s="23"/>
      <c r="HH58639"/>
      <c r="IW58639" s="36"/>
      <c r="JI58639"/>
      <c r="JJ58639"/>
      <c r="KX58639" s="23"/>
      <c r="KY58639" s="23"/>
    </row>
    <row r="58640" spans="36:311" x14ac:dyDescent="0.2">
      <c r="AJ58640" s="23"/>
      <c r="HH58640"/>
      <c r="IW58640" s="36"/>
      <c r="JI58640"/>
      <c r="JJ58640"/>
      <c r="KX58640" s="23"/>
      <c r="KY58640" s="23"/>
    </row>
    <row r="58641" spans="36:311" x14ac:dyDescent="0.2">
      <c r="AJ58641" s="23"/>
      <c r="HH58641"/>
      <c r="IW58641" s="36"/>
      <c r="JI58641"/>
      <c r="JJ58641"/>
      <c r="KX58641" s="23"/>
      <c r="KY58641" s="23"/>
    </row>
    <row r="58642" spans="36:311" x14ac:dyDescent="0.2">
      <c r="AJ58642" s="23"/>
      <c r="HH58642"/>
      <c r="IW58642" s="36"/>
      <c r="JI58642"/>
      <c r="JJ58642"/>
      <c r="KX58642" s="23"/>
      <c r="KY58642" s="23"/>
    </row>
    <row r="58643" spans="36:311" x14ac:dyDescent="0.2">
      <c r="AJ58643" s="23"/>
      <c r="HH58643"/>
      <c r="IW58643" s="36"/>
      <c r="JI58643"/>
      <c r="JJ58643"/>
      <c r="KX58643" s="23"/>
      <c r="KY58643" s="23"/>
    </row>
    <row r="58644" spans="36:311" x14ac:dyDescent="0.2">
      <c r="AJ58644" s="23"/>
      <c r="HH58644"/>
      <c r="IW58644" s="36"/>
      <c r="JI58644"/>
      <c r="JJ58644"/>
      <c r="KX58644" s="23"/>
      <c r="KY58644" s="23"/>
    </row>
    <row r="58645" spans="36:311" x14ac:dyDescent="0.2">
      <c r="AJ58645" s="23"/>
      <c r="HH58645"/>
      <c r="IW58645" s="36"/>
      <c r="JI58645"/>
      <c r="JJ58645"/>
      <c r="KX58645" s="23"/>
      <c r="KY58645" s="23"/>
    </row>
    <row r="58646" spans="36:311" x14ac:dyDescent="0.2">
      <c r="AJ58646" s="23"/>
      <c r="HH58646"/>
      <c r="IW58646" s="36"/>
      <c r="JI58646"/>
      <c r="JJ58646"/>
      <c r="KX58646" s="23"/>
      <c r="KY58646" s="23"/>
    </row>
    <row r="58647" spans="36:311" x14ac:dyDescent="0.2">
      <c r="AJ58647" s="23"/>
      <c r="HH58647"/>
      <c r="IW58647" s="36"/>
      <c r="JI58647"/>
      <c r="JJ58647"/>
      <c r="KX58647" s="23"/>
      <c r="KY58647" s="23"/>
    </row>
    <row r="58648" spans="36:311" x14ac:dyDescent="0.2">
      <c r="AJ58648" s="23"/>
      <c r="HH58648"/>
      <c r="IW58648" s="36"/>
      <c r="JI58648"/>
      <c r="JJ58648"/>
      <c r="KX58648" s="23"/>
      <c r="KY58648" s="23"/>
    </row>
    <row r="58649" spans="36:311" x14ac:dyDescent="0.2">
      <c r="AJ58649" s="23"/>
      <c r="HH58649"/>
      <c r="IW58649" s="36"/>
      <c r="JI58649"/>
      <c r="JJ58649"/>
      <c r="KX58649" s="23"/>
      <c r="KY58649" s="23"/>
    </row>
    <row r="58650" spans="36:311" x14ac:dyDescent="0.2">
      <c r="AJ58650" s="23"/>
      <c r="HH58650"/>
      <c r="IW58650" s="36"/>
      <c r="JI58650"/>
      <c r="JJ58650"/>
      <c r="KX58650" s="23"/>
      <c r="KY58650" s="23"/>
    </row>
    <row r="58651" spans="36:311" x14ac:dyDescent="0.2">
      <c r="AJ58651" s="23"/>
      <c r="HH58651"/>
      <c r="IW58651" s="36"/>
      <c r="JI58651"/>
      <c r="JJ58651"/>
      <c r="KX58651" s="23"/>
      <c r="KY58651" s="23"/>
    </row>
    <row r="58652" spans="36:311" x14ac:dyDescent="0.2">
      <c r="AJ58652" s="23"/>
      <c r="HH58652"/>
      <c r="IW58652" s="36"/>
      <c r="JI58652"/>
      <c r="JJ58652"/>
      <c r="KX58652" s="23"/>
      <c r="KY58652" s="23"/>
    </row>
    <row r="58653" spans="36:311" x14ac:dyDescent="0.2">
      <c r="AJ58653" s="23"/>
      <c r="HH58653"/>
      <c r="IW58653" s="36"/>
      <c r="JI58653"/>
      <c r="JJ58653"/>
      <c r="KX58653" s="23"/>
      <c r="KY58653" s="23"/>
    </row>
    <row r="58654" spans="36:311" x14ac:dyDescent="0.2">
      <c r="AJ58654" s="23"/>
      <c r="HH58654"/>
      <c r="IW58654" s="36"/>
      <c r="JI58654"/>
      <c r="JJ58654"/>
      <c r="KX58654" s="23"/>
      <c r="KY58654" s="23"/>
    </row>
    <row r="58655" spans="36:311" x14ac:dyDescent="0.2">
      <c r="AJ58655" s="23"/>
      <c r="HH58655"/>
      <c r="IW58655" s="36"/>
      <c r="JI58655"/>
      <c r="JJ58655"/>
      <c r="KX58655" s="23"/>
      <c r="KY58655" s="23"/>
    </row>
    <row r="58656" spans="36:311" x14ac:dyDescent="0.2">
      <c r="AJ58656" s="23"/>
      <c r="HH58656"/>
      <c r="IW58656" s="36"/>
      <c r="JI58656"/>
      <c r="JJ58656"/>
      <c r="KX58656" s="23"/>
      <c r="KY58656" s="23"/>
    </row>
    <row r="58657" spans="36:311" x14ac:dyDescent="0.2">
      <c r="AJ58657" s="23"/>
      <c r="HH58657"/>
      <c r="IW58657" s="36"/>
      <c r="JI58657"/>
      <c r="JJ58657"/>
      <c r="KX58657" s="23"/>
      <c r="KY58657" s="23"/>
    </row>
    <row r="58658" spans="36:311" x14ac:dyDescent="0.2">
      <c r="AJ58658" s="23"/>
      <c r="HH58658"/>
      <c r="IW58658" s="36"/>
      <c r="JI58658"/>
      <c r="JJ58658"/>
      <c r="KX58658" s="23"/>
      <c r="KY58658" s="23"/>
    </row>
    <row r="58659" spans="36:311" x14ac:dyDescent="0.2">
      <c r="AJ58659" s="23"/>
      <c r="HH58659"/>
      <c r="IW58659" s="36"/>
      <c r="JI58659"/>
      <c r="JJ58659"/>
      <c r="KX58659" s="23"/>
      <c r="KY58659" s="23"/>
    </row>
    <row r="58660" spans="36:311" x14ac:dyDescent="0.2">
      <c r="AJ58660" s="23"/>
      <c r="HH58660"/>
      <c r="IW58660" s="36"/>
      <c r="JI58660"/>
      <c r="JJ58660"/>
      <c r="KX58660" s="23"/>
      <c r="KY58660" s="23"/>
    </row>
    <row r="58661" spans="36:311" x14ac:dyDescent="0.2">
      <c r="AJ58661" s="23"/>
      <c r="HH58661"/>
      <c r="IW58661" s="36"/>
      <c r="JI58661"/>
      <c r="JJ58661"/>
      <c r="KX58661" s="23"/>
      <c r="KY58661" s="23"/>
    </row>
    <row r="58662" spans="36:311" x14ac:dyDescent="0.2">
      <c r="AJ58662" s="23"/>
      <c r="HH58662"/>
      <c r="IW58662" s="36"/>
      <c r="JI58662"/>
      <c r="JJ58662"/>
      <c r="KX58662" s="23"/>
      <c r="KY58662" s="23"/>
    </row>
    <row r="58663" spans="36:311" x14ac:dyDescent="0.2">
      <c r="AJ58663" s="23"/>
      <c r="HH58663"/>
      <c r="IW58663" s="36"/>
      <c r="JI58663"/>
      <c r="JJ58663"/>
      <c r="KX58663" s="23"/>
      <c r="KY58663" s="23"/>
    </row>
    <row r="58664" spans="36:311" x14ac:dyDescent="0.2">
      <c r="AJ58664" s="23"/>
      <c r="HH58664"/>
      <c r="IW58664" s="36"/>
      <c r="JI58664"/>
      <c r="JJ58664"/>
      <c r="KX58664" s="23"/>
      <c r="KY58664" s="23"/>
    </row>
    <row r="58665" spans="36:311" x14ac:dyDescent="0.2">
      <c r="AJ58665" s="23"/>
      <c r="HH58665"/>
      <c r="IW58665" s="36"/>
      <c r="JI58665"/>
      <c r="JJ58665"/>
      <c r="KX58665" s="23"/>
      <c r="KY58665" s="23"/>
    </row>
    <row r="58666" spans="36:311" x14ac:dyDescent="0.2">
      <c r="AJ58666" s="23"/>
      <c r="HH58666"/>
      <c r="IW58666" s="36"/>
      <c r="JI58666"/>
      <c r="JJ58666"/>
      <c r="KX58666" s="23"/>
      <c r="KY58666" s="23"/>
    </row>
    <row r="58667" spans="36:311" x14ac:dyDescent="0.2">
      <c r="AJ58667" s="23"/>
      <c r="HH58667"/>
      <c r="IW58667" s="36"/>
      <c r="JI58667"/>
      <c r="JJ58667"/>
      <c r="KX58667" s="23"/>
      <c r="KY58667" s="23"/>
    </row>
    <row r="58668" spans="36:311" x14ac:dyDescent="0.2">
      <c r="AJ58668" s="23"/>
      <c r="HH58668"/>
      <c r="IW58668" s="36"/>
      <c r="JI58668"/>
      <c r="JJ58668"/>
      <c r="KX58668" s="23"/>
      <c r="KY58668" s="23"/>
    </row>
    <row r="58669" spans="36:311" x14ac:dyDescent="0.2">
      <c r="AJ58669" s="23"/>
      <c r="HH58669"/>
      <c r="IW58669" s="36"/>
      <c r="JI58669"/>
      <c r="JJ58669"/>
      <c r="KX58669" s="23"/>
      <c r="KY58669" s="23"/>
    </row>
    <row r="58670" spans="36:311" x14ac:dyDescent="0.2">
      <c r="AJ58670" s="23"/>
      <c r="HH58670"/>
      <c r="IW58670" s="36"/>
      <c r="JI58670"/>
      <c r="JJ58670"/>
      <c r="KX58670" s="23"/>
      <c r="KY58670" s="23"/>
    </row>
    <row r="58671" spans="36:311" x14ac:dyDescent="0.2">
      <c r="AJ58671" s="23"/>
      <c r="HH58671"/>
      <c r="IW58671" s="36"/>
      <c r="JI58671"/>
      <c r="JJ58671"/>
      <c r="KX58671" s="23"/>
      <c r="KY58671" s="23"/>
    </row>
    <row r="58672" spans="36:311" x14ac:dyDescent="0.2">
      <c r="AJ58672" s="23"/>
      <c r="HH58672"/>
      <c r="IW58672" s="36"/>
      <c r="JI58672"/>
      <c r="JJ58672"/>
      <c r="KX58672" s="23"/>
      <c r="KY58672" s="23"/>
    </row>
    <row r="58673" spans="36:311" x14ac:dyDescent="0.2">
      <c r="AJ58673" s="23"/>
      <c r="HH58673"/>
      <c r="IW58673" s="36"/>
      <c r="JI58673"/>
      <c r="JJ58673"/>
      <c r="KX58673" s="23"/>
      <c r="KY58673" s="23"/>
    </row>
    <row r="58674" spans="36:311" x14ac:dyDescent="0.2">
      <c r="AJ58674" s="23"/>
      <c r="HH58674"/>
      <c r="IW58674" s="36"/>
      <c r="JI58674"/>
      <c r="JJ58674"/>
      <c r="KX58674" s="23"/>
      <c r="KY58674" s="23"/>
    </row>
    <row r="58675" spans="36:311" x14ac:dyDescent="0.2">
      <c r="AJ58675" s="23"/>
      <c r="HH58675"/>
      <c r="IW58675" s="36"/>
      <c r="JI58675"/>
      <c r="JJ58675"/>
      <c r="KX58675" s="23"/>
      <c r="KY58675" s="23"/>
    </row>
    <row r="58676" spans="36:311" x14ac:dyDescent="0.2">
      <c r="AJ58676" s="23"/>
      <c r="HH58676"/>
      <c r="IW58676" s="36"/>
      <c r="JI58676"/>
      <c r="JJ58676"/>
      <c r="KX58676" s="23"/>
      <c r="KY58676" s="23"/>
    </row>
    <row r="58677" spans="36:311" x14ac:dyDescent="0.2">
      <c r="AJ58677" s="23"/>
      <c r="HH58677"/>
      <c r="IW58677" s="36"/>
      <c r="JI58677"/>
      <c r="JJ58677"/>
      <c r="KX58677" s="23"/>
      <c r="KY58677" s="23"/>
    </row>
    <row r="58678" spans="36:311" x14ac:dyDescent="0.2">
      <c r="AJ58678" s="23"/>
      <c r="HH58678"/>
      <c r="IW58678" s="36"/>
      <c r="JI58678"/>
      <c r="JJ58678"/>
      <c r="KX58678" s="23"/>
      <c r="KY58678" s="23"/>
    </row>
    <row r="58679" spans="36:311" x14ac:dyDescent="0.2">
      <c r="AJ58679" s="23"/>
      <c r="HH58679"/>
      <c r="IW58679" s="36"/>
      <c r="JI58679"/>
      <c r="JJ58679"/>
      <c r="KX58679" s="23"/>
      <c r="KY58679" s="23"/>
    </row>
    <row r="58680" spans="36:311" x14ac:dyDescent="0.2">
      <c r="AJ58680" s="23"/>
      <c r="HH58680"/>
      <c r="IW58680" s="36"/>
      <c r="JI58680"/>
      <c r="JJ58680"/>
      <c r="KX58680" s="23"/>
      <c r="KY58680" s="23"/>
    </row>
    <row r="58681" spans="36:311" x14ac:dyDescent="0.2">
      <c r="AJ58681" s="23"/>
      <c r="HH58681"/>
      <c r="IW58681" s="36"/>
      <c r="JI58681"/>
      <c r="JJ58681"/>
      <c r="KX58681" s="23"/>
      <c r="KY58681" s="23"/>
    </row>
    <row r="58682" spans="36:311" x14ac:dyDescent="0.2">
      <c r="AJ58682" s="23"/>
      <c r="HH58682"/>
      <c r="IW58682" s="36"/>
      <c r="JI58682"/>
      <c r="JJ58682"/>
      <c r="KX58682" s="23"/>
      <c r="KY58682" s="23"/>
    </row>
    <row r="58683" spans="36:311" x14ac:dyDescent="0.2">
      <c r="AJ58683" s="23"/>
      <c r="HH58683"/>
      <c r="IW58683" s="36"/>
      <c r="JI58683"/>
      <c r="JJ58683"/>
      <c r="KX58683" s="23"/>
      <c r="KY58683" s="23"/>
    </row>
    <row r="58684" spans="36:311" x14ac:dyDescent="0.2">
      <c r="AJ58684" s="23"/>
      <c r="HH58684"/>
      <c r="IW58684" s="36"/>
      <c r="JI58684"/>
      <c r="JJ58684"/>
      <c r="KX58684" s="23"/>
      <c r="KY58684" s="23"/>
    </row>
    <row r="58685" spans="36:311" x14ac:dyDescent="0.2">
      <c r="AJ58685" s="23"/>
      <c r="HH58685"/>
      <c r="IW58685" s="36"/>
      <c r="JI58685"/>
      <c r="JJ58685"/>
      <c r="KX58685" s="23"/>
      <c r="KY58685" s="23"/>
    </row>
    <row r="58686" spans="36:311" x14ac:dyDescent="0.2">
      <c r="AJ58686" s="23"/>
      <c r="HH58686"/>
      <c r="IW58686" s="36"/>
      <c r="JI58686"/>
      <c r="JJ58686"/>
      <c r="KX58686" s="23"/>
      <c r="KY58686" s="23"/>
    </row>
    <row r="58687" spans="36:311" x14ac:dyDescent="0.2">
      <c r="AJ58687" s="23"/>
      <c r="HH58687"/>
      <c r="IW58687" s="36"/>
      <c r="JI58687"/>
      <c r="JJ58687"/>
      <c r="KX58687" s="23"/>
      <c r="KY58687" s="23"/>
    </row>
    <row r="58688" spans="36:311" x14ac:dyDescent="0.2">
      <c r="AJ58688" s="23"/>
      <c r="HH58688"/>
      <c r="IW58688" s="36"/>
      <c r="JI58688"/>
      <c r="JJ58688"/>
      <c r="KX58688" s="23"/>
      <c r="KY58688" s="23"/>
    </row>
    <row r="58689" spans="36:311" x14ac:dyDescent="0.2">
      <c r="AJ58689" s="23"/>
      <c r="HH58689"/>
      <c r="IW58689" s="36"/>
      <c r="JI58689"/>
      <c r="JJ58689"/>
      <c r="KX58689" s="23"/>
      <c r="KY58689" s="23"/>
    </row>
    <row r="58690" spans="36:311" x14ac:dyDescent="0.2">
      <c r="AJ58690" s="23"/>
      <c r="HH58690"/>
      <c r="IW58690" s="36"/>
      <c r="JI58690"/>
      <c r="JJ58690"/>
      <c r="KX58690" s="23"/>
      <c r="KY58690" s="23"/>
    </row>
    <row r="58691" spans="36:311" x14ac:dyDescent="0.2">
      <c r="AJ58691" s="23"/>
      <c r="HH58691"/>
      <c r="IW58691" s="36"/>
      <c r="JI58691"/>
      <c r="JJ58691"/>
      <c r="KX58691" s="23"/>
      <c r="KY58691" s="23"/>
    </row>
    <row r="58692" spans="36:311" x14ac:dyDescent="0.2">
      <c r="AJ58692" s="23"/>
      <c r="HH58692"/>
      <c r="IW58692" s="36"/>
      <c r="JI58692"/>
      <c r="JJ58692"/>
      <c r="KX58692" s="23"/>
      <c r="KY58692" s="23"/>
    </row>
    <row r="58693" spans="36:311" x14ac:dyDescent="0.2">
      <c r="AJ58693" s="23"/>
      <c r="HH58693"/>
      <c r="IW58693" s="36"/>
      <c r="JI58693"/>
      <c r="JJ58693"/>
      <c r="KX58693" s="23"/>
      <c r="KY58693" s="23"/>
    </row>
    <row r="58694" spans="36:311" x14ac:dyDescent="0.2">
      <c r="AJ58694" s="23"/>
      <c r="HH58694"/>
      <c r="IW58694" s="36"/>
      <c r="JI58694"/>
      <c r="JJ58694"/>
      <c r="KX58694" s="23"/>
      <c r="KY58694" s="23"/>
    </row>
    <row r="58695" spans="36:311" x14ac:dyDescent="0.2">
      <c r="AJ58695" s="23"/>
      <c r="HH58695"/>
      <c r="IW58695" s="36"/>
      <c r="JI58695"/>
      <c r="JJ58695"/>
      <c r="KX58695" s="23"/>
      <c r="KY58695" s="23"/>
    </row>
    <row r="58696" spans="36:311" x14ac:dyDescent="0.2">
      <c r="AJ58696" s="23"/>
      <c r="HH58696"/>
      <c r="IW58696" s="36"/>
      <c r="JI58696"/>
      <c r="JJ58696"/>
      <c r="KX58696" s="23"/>
      <c r="KY58696" s="23"/>
    </row>
    <row r="58697" spans="36:311" x14ac:dyDescent="0.2">
      <c r="AJ58697" s="23"/>
      <c r="HH58697"/>
      <c r="IW58697" s="36"/>
      <c r="JI58697"/>
      <c r="JJ58697"/>
      <c r="KX58697" s="23"/>
      <c r="KY58697" s="23"/>
    </row>
    <row r="58698" spans="36:311" x14ac:dyDescent="0.2">
      <c r="AJ58698" s="23"/>
      <c r="HH58698"/>
      <c r="IW58698" s="36"/>
      <c r="JI58698"/>
      <c r="JJ58698"/>
      <c r="KX58698" s="23"/>
      <c r="KY58698" s="23"/>
    </row>
    <row r="58699" spans="36:311" x14ac:dyDescent="0.2">
      <c r="AJ58699" s="23"/>
      <c r="HH58699"/>
      <c r="IW58699" s="36"/>
      <c r="JI58699"/>
      <c r="JJ58699"/>
      <c r="KX58699" s="23"/>
      <c r="KY58699" s="23"/>
    </row>
    <row r="58700" spans="36:311" x14ac:dyDescent="0.2">
      <c r="AJ58700" s="23"/>
      <c r="HH58700"/>
      <c r="IW58700" s="36"/>
      <c r="JI58700"/>
      <c r="JJ58700"/>
      <c r="KX58700" s="23"/>
      <c r="KY58700" s="23"/>
    </row>
    <row r="58701" spans="36:311" x14ac:dyDescent="0.2">
      <c r="AJ58701" s="23"/>
      <c r="HH58701"/>
      <c r="IW58701" s="36"/>
      <c r="JI58701"/>
      <c r="JJ58701"/>
      <c r="KX58701" s="23"/>
      <c r="KY58701" s="23"/>
    </row>
    <row r="58702" spans="36:311" x14ac:dyDescent="0.2">
      <c r="AJ58702" s="23"/>
      <c r="HH58702"/>
      <c r="IW58702" s="36"/>
      <c r="JI58702"/>
      <c r="JJ58702"/>
      <c r="KX58702" s="23"/>
      <c r="KY58702" s="23"/>
    </row>
    <row r="58703" spans="36:311" x14ac:dyDescent="0.2">
      <c r="AJ58703" s="23"/>
      <c r="HH58703"/>
      <c r="IW58703" s="36"/>
      <c r="JI58703"/>
      <c r="JJ58703"/>
      <c r="KX58703" s="23"/>
      <c r="KY58703" s="23"/>
    </row>
    <row r="58704" spans="36:311" x14ac:dyDescent="0.2">
      <c r="AJ58704" s="23"/>
      <c r="HH58704"/>
      <c r="IW58704" s="36"/>
      <c r="JI58704"/>
      <c r="JJ58704"/>
      <c r="KX58704" s="23"/>
      <c r="KY58704" s="23"/>
    </row>
    <row r="58705" spans="36:311" x14ac:dyDescent="0.2">
      <c r="AJ58705" s="23"/>
      <c r="HH58705"/>
      <c r="IW58705" s="36"/>
      <c r="JI58705"/>
      <c r="JJ58705"/>
      <c r="KX58705" s="23"/>
      <c r="KY58705" s="23"/>
    </row>
    <row r="58706" spans="36:311" x14ac:dyDescent="0.2">
      <c r="AJ58706" s="23"/>
      <c r="HH58706"/>
      <c r="IW58706" s="36"/>
      <c r="JI58706"/>
      <c r="JJ58706"/>
      <c r="KX58706" s="23"/>
      <c r="KY58706" s="23"/>
    </row>
    <row r="58707" spans="36:311" x14ac:dyDescent="0.2">
      <c r="AJ58707" s="23"/>
      <c r="HH58707"/>
      <c r="IW58707" s="36"/>
      <c r="JI58707"/>
      <c r="JJ58707"/>
      <c r="KX58707" s="23"/>
      <c r="KY58707" s="23"/>
    </row>
    <row r="58708" spans="36:311" x14ac:dyDescent="0.2">
      <c r="AJ58708" s="23"/>
      <c r="HH58708"/>
      <c r="IW58708" s="36"/>
      <c r="JI58708"/>
      <c r="JJ58708"/>
      <c r="KX58708" s="23"/>
      <c r="KY58708" s="23"/>
    </row>
    <row r="58709" spans="36:311" x14ac:dyDescent="0.2">
      <c r="AJ58709" s="23"/>
      <c r="HH58709"/>
      <c r="IW58709" s="36"/>
      <c r="JI58709"/>
      <c r="JJ58709"/>
      <c r="KX58709" s="23"/>
      <c r="KY58709" s="23"/>
    </row>
    <row r="58710" spans="36:311" x14ac:dyDescent="0.2">
      <c r="AJ58710" s="23"/>
      <c r="HH58710"/>
      <c r="IW58710" s="36"/>
      <c r="JI58710"/>
      <c r="JJ58710"/>
      <c r="KX58710" s="23"/>
      <c r="KY58710" s="23"/>
    </row>
    <row r="58711" spans="36:311" x14ac:dyDescent="0.2">
      <c r="AJ58711" s="23"/>
      <c r="HH58711"/>
      <c r="IW58711" s="36"/>
      <c r="JI58711"/>
      <c r="JJ58711"/>
      <c r="KX58711" s="23"/>
      <c r="KY58711" s="23"/>
    </row>
    <row r="58712" spans="36:311" x14ac:dyDescent="0.2">
      <c r="AJ58712" s="23"/>
      <c r="HH58712"/>
      <c r="IW58712" s="36"/>
      <c r="JI58712"/>
      <c r="JJ58712"/>
      <c r="KX58712" s="23"/>
      <c r="KY58712" s="23"/>
    </row>
    <row r="58713" spans="36:311" x14ac:dyDescent="0.2">
      <c r="AJ58713" s="23"/>
      <c r="HH58713"/>
      <c r="IW58713" s="36"/>
      <c r="JI58713"/>
      <c r="JJ58713"/>
      <c r="KX58713" s="23"/>
      <c r="KY58713" s="23"/>
    </row>
    <row r="58714" spans="36:311" x14ac:dyDescent="0.2">
      <c r="AJ58714" s="23"/>
      <c r="HH58714"/>
      <c r="IW58714" s="36"/>
      <c r="JI58714"/>
      <c r="JJ58714"/>
      <c r="KX58714" s="23"/>
      <c r="KY58714" s="23"/>
    </row>
    <row r="58715" spans="36:311" x14ac:dyDescent="0.2">
      <c r="AJ58715" s="23"/>
      <c r="HH58715"/>
      <c r="IW58715" s="36"/>
      <c r="JI58715"/>
      <c r="JJ58715"/>
      <c r="KX58715" s="23"/>
      <c r="KY58715" s="23"/>
    </row>
    <row r="58716" spans="36:311" x14ac:dyDescent="0.2">
      <c r="AJ58716" s="23"/>
      <c r="HH58716"/>
      <c r="IW58716" s="36"/>
      <c r="JI58716"/>
      <c r="JJ58716"/>
      <c r="KX58716" s="23"/>
      <c r="KY58716" s="23"/>
    </row>
    <row r="58717" spans="36:311" x14ac:dyDescent="0.2">
      <c r="AJ58717" s="23"/>
      <c r="HH58717"/>
      <c r="IW58717" s="36"/>
      <c r="JI58717"/>
      <c r="JJ58717"/>
      <c r="KX58717" s="23"/>
      <c r="KY58717" s="23"/>
    </row>
    <row r="58718" spans="36:311" x14ac:dyDescent="0.2">
      <c r="AJ58718" s="23"/>
      <c r="HH58718"/>
      <c r="IW58718" s="36"/>
      <c r="JI58718"/>
      <c r="JJ58718"/>
      <c r="KX58718" s="23"/>
      <c r="KY58718" s="23"/>
    </row>
    <row r="58719" spans="36:311" x14ac:dyDescent="0.2">
      <c r="AJ58719" s="23"/>
      <c r="HH58719"/>
      <c r="IW58719" s="36"/>
      <c r="JI58719"/>
      <c r="JJ58719"/>
      <c r="KX58719" s="23"/>
      <c r="KY58719" s="23"/>
    </row>
    <row r="58720" spans="36:311" x14ac:dyDescent="0.2">
      <c r="AJ58720" s="23"/>
      <c r="HH58720"/>
      <c r="IW58720" s="36"/>
      <c r="JI58720"/>
      <c r="JJ58720"/>
      <c r="KX58720" s="23"/>
      <c r="KY58720" s="23"/>
    </row>
    <row r="58721" spans="36:311" x14ac:dyDescent="0.2">
      <c r="AJ58721" s="23"/>
      <c r="HH58721"/>
      <c r="IW58721" s="36"/>
      <c r="JI58721"/>
      <c r="JJ58721"/>
      <c r="KX58721" s="23"/>
      <c r="KY58721" s="23"/>
    </row>
    <row r="58722" spans="36:311" x14ac:dyDescent="0.2">
      <c r="AJ58722" s="23"/>
      <c r="HH58722"/>
      <c r="IW58722" s="36"/>
      <c r="JI58722"/>
      <c r="JJ58722"/>
      <c r="KX58722" s="23"/>
      <c r="KY58722" s="23"/>
    </row>
    <row r="58723" spans="36:311" x14ac:dyDescent="0.2">
      <c r="AJ58723" s="23"/>
      <c r="HH58723"/>
      <c r="IW58723" s="36"/>
      <c r="JI58723"/>
      <c r="JJ58723"/>
      <c r="KX58723" s="23"/>
      <c r="KY58723" s="23"/>
    </row>
    <row r="58724" spans="36:311" x14ac:dyDescent="0.2">
      <c r="AJ58724" s="23"/>
      <c r="HH58724"/>
      <c r="IW58724" s="36"/>
      <c r="JI58724"/>
      <c r="JJ58724"/>
      <c r="KX58724" s="23"/>
      <c r="KY58724" s="23"/>
    </row>
    <row r="58725" spans="36:311" x14ac:dyDescent="0.2">
      <c r="AJ58725" s="23"/>
      <c r="HH58725"/>
      <c r="IW58725" s="36"/>
      <c r="JI58725"/>
      <c r="JJ58725"/>
      <c r="KX58725" s="23"/>
      <c r="KY58725" s="23"/>
    </row>
    <row r="58726" spans="36:311" x14ac:dyDescent="0.2">
      <c r="AJ58726" s="23"/>
      <c r="HH58726"/>
      <c r="IW58726" s="36"/>
      <c r="JI58726"/>
      <c r="JJ58726"/>
      <c r="KX58726" s="23"/>
      <c r="KY58726" s="23"/>
    </row>
    <row r="58727" spans="36:311" x14ac:dyDescent="0.2">
      <c r="AJ58727" s="23"/>
      <c r="HH58727"/>
      <c r="IW58727" s="36"/>
      <c r="JI58727"/>
      <c r="JJ58727"/>
      <c r="KX58727" s="23"/>
      <c r="KY58727" s="23"/>
    </row>
    <row r="58728" spans="36:311" x14ac:dyDescent="0.2">
      <c r="AJ58728" s="23"/>
      <c r="HH58728"/>
      <c r="IW58728" s="36"/>
      <c r="JI58728"/>
      <c r="JJ58728"/>
      <c r="KX58728" s="23"/>
      <c r="KY58728" s="23"/>
    </row>
    <row r="58729" spans="36:311" x14ac:dyDescent="0.2">
      <c r="AJ58729" s="23"/>
      <c r="HH58729"/>
      <c r="IW58729" s="36"/>
      <c r="JI58729"/>
      <c r="JJ58729"/>
      <c r="KX58729" s="23"/>
      <c r="KY58729" s="23"/>
    </row>
    <row r="58730" spans="36:311" x14ac:dyDescent="0.2">
      <c r="AJ58730" s="23"/>
      <c r="HH58730"/>
      <c r="IW58730" s="36"/>
      <c r="JI58730"/>
      <c r="JJ58730"/>
      <c r="KX58730" s="23"/>
      <c r="KY58730" s="23"/>
    </row>
    <row r="58731" spans="36:311" x14ac:dyDescent="0.2">
      <c r="AJ58731" s="23"/>
      <c r="HH58731"/>
      <c r="IW58731" s="36"/>
      <c r="JI58731"/>
      <c r="JJ58731"/>
      <c r="KX58731" s="23"/>
      <c r="KY58731" s="23"/>
    </row>
    <row r="58732" spans="36:311" x14ac:dyDescent="0.2">
      <c r="AJ58732" s="23"/>
      <c r="HH58732"/>
      <c r="IW58732" s="36"/>
      <c r="JI58732"/>
      <c r="JJ58732"/>
      <c r="KX58732" s="23"/>
      <c r="KY58732" s="23"/>
    </row>
    <row r="58733" spans="36:311" x14ac:dyDescent="0.2">
      <c r="AJ58733" s="23"/>
      <c r="HH58733"/>
      <c r="IW58733" s="36"/>
      <c r="JI58733"/>
      <c r="JJ58733"/>
      <c r="KX58733" s="23"/>
      <c r="KY58733" s="23"/>
    </row>
    <row r="58734" spans="36:311" x14ac:dyDescent="0.2">
      <c r="AJ58734" s="23"/>
      <c r="HH58734"/>
      <c r="IW58734" s="36"/>
      <c r="JI58734"/>
      <c r="JJ58734"/>
      <c r="KX58734" s="23"/>
      <c r="KY58734" s="23"/>
    </row>
    <row r="58735" spans="36:311" x14ac:dyDescent="0.2">
      <c r="AJ58735" s="23"/>
      <c r="HH58735"/>
      <c r="IW58735" s="36"/>
      <c r="JI58735"/>
      <c r="JJ58735"/>
      <c r="KX58735" s="23"/>
      <c r="KY58735" s="23"/>
    </row>
    <row r="58736" spans="36:311" x14ac:dyDescent="0.2">
      <c r="AJ58736" s="23"/>
      <c r="HH58736"/>
      <c r="IW58736" s="36"/>
      <c r="JI58736"/>
      <c r="JJ58736"/>
      <c r="KX58736" s="23"/>
      <c r="KY58736" s="23"/>
    </row>
    <row r="58737" spans="36:311" x14ac:dyDescent="0.2">
      <c r="AJ58737" s="23"/>
      <c r="HH58737"/>
      <c r="IW58737" s="36"/>
      <c r="JI58737"/>
      <c r="JJ58737"/>
      <c r="KX58737" s="23"/>
      <c r="KY58737" s="23"/>
    </row>
    <row r="58738" spans="36:311" x14ac:dyDescent="0.2">
      <c r="AJ58738" s="23"/>
      <c r="HH58738"/>
      <c r="IW58738" s="36"/>
      <c r="JI58738"/>
      <c r="JJ58738"/>
      <c r="KX58738" s="23"/>
      <c r="KY58738" s="23"/>
    </row>
    <row r="58739" spans="36:311" x14ac:dyDescent="0.2">
      <c r="AJ58739" s="23"/>
      <c r="HH58739"/>
      <c r="IW58739" s="36"/>
      <c r="JI58739"/>
      <c r="JJ58739"/>
      <c r="KX58739" s="23"/>
      <c r="KY58739" s="23"/>
    </row>
    <row r="58740" spans="36:311" x14ac:dyDescent="0.2">
      <c r="AJ58740" s="23"/>
      <c r="HH58740"/>
      <c r="IW58740" s="36"/>
      <c r="JI58740"/>
      <c r="JJ58740"/>
      <c r="KX58740" s="23"/>
      <c r="KY58740" s="23"/>
    </row>
    <row r="58741" spans="36:311" x14ac:dyDescent="0.2">
      <c r="AJ58741" s="23"/>
      <c r="HH58741"/>
      <c r="IW58741" s="36"/>
      <c r="JI58741"/>
      <c r="JJ58741"/>
      <c r="KX58741" s="23"/>
      <c r="KY58741" s="23"/>
    </row>
    <row r="58742" spans="36:311" x14ac:dyDescent="0.2">
      <c r="AJ58742" s="23"/>
      <c r="HH58742"/>
      <c r="IW58742" s="36"/>
      <c r="JI58742"/>
      <c r="JJ58742"/>
      <c r="KX58742" s="23"/>
      <c r="KY58742" s="23"/>
    </row>
    <row r="58743" spans="36:311" x14ac:dyDescent="0.2">
      <c r="AJ58743" s="23"/>
      <c r="HH58743"/>
      <c r="IW58743" s="36"/>
      <c r="JI58743"/>
      <c r="JJ58743"/>
      <c r="KX58743" s="23"/>
      <c r="KY58743" s="23"/>
    </row>
    <row r="58744" spans="36:311" x14ac:dyDescent="0.2">
      <c r="AJ58744" s="23"/>
      <c r="HH58744"/>
      <c r="IW58744" s="36"/>
      <c r="JI58744"/>
      <c r="JJ58744"/>
      <c r="KX58744" s="23"/>
      <c r="KY58744" s="23"/>
    </row>
    <row r="58745" spans="36:311" x14ac:dyDescent="0.2">
      <c r="AJ58745" s="23"/>
      <c r="HH58745"/>
      <c r="IW58745" s="36"/>
      <c r="JI58745"/>
      <c r="JJ58745"/>
      <c r="KX58745" s="23"/>
      <c r="KY58745" s="23"/>
    </row>
    <row r="58746" spans="36:311" x14ac:dyDescent="0.2">
      <c r="AJ58746" s="23"/>
      <c r="HH58746"/>
      <c r="IW58746" s="36"/>
      <c r="JI58746"/>
      <c r="JJ58746"/>
      <c r="KX58746" s="23"/>
      <c r="KY58746" s="23"/>
    </row>
    <row r="58747" spans="36:311" x14ac:dyDescent="0.2">
      <c r="AJ58747" s="23"/>
      <c r="HH58747"/>
      <c r="IW58747" s="36"/>
      <c r="JI58747"/>
      <c r="JJ58747"/>
      <c r="KX58747" s="23"/>
      <c r="KY58747" s="23"/>
    </row>
    <row r="58748" spans="36:311" x14ac:dyDescent="0.2">
      <c r="AJ58748" s="23"/>
      <c r="HH58748"/>
      <c r="IW58748" s="36"/>
      <c r="JI58748"/>
      <c r="JJ58748"/>
      <c r="KX58748" s="23"/>
      <c r="KY58748" s="23"/>
    </row>
    <row r="58749" spans="36:311" x14ac:dyDescent="0.2">
      <c r="AJ58749" s="23"/>
      <c r="HH58749"/>
      <c r="IW58749" s="36"/>
      <c r="JI58749"/>
      <c r="JJ58749"/>
      <c r="KX58749" s="23"/>
      <c r="KY58749" s="23"/>
    </row>
    <row r="58750" spans="36:311" x14ac:dyDescent="0.2">
      <c r="AJ58750" s="23"/>
      <c r="HH58750"/>
      <c r="IW58750" s="36"/>
      <c r="JI58750"/>
      <c r="JJ58750"/>
      <c r="KX58750" s="23"/>
      <c r="KY58750" s="23"/>
    </row>
    <row r="58751" spans="36:311" x14ac:dyDescent="0.2">
      <c r="AJ58751" s="23"/>
      <c r="HH58751"/>
      <c r="IW58751" s="36"/>
      <c r="JI58751"/>
      <c r="JJ58751"/>
      <c r="KX58751" s="23"/>
      <c r="KY58751" s="23"/>
    </row>
    <row r="58752" spans="36:311" x14ac:dyDescent="0.2">
      <c r="AJ58752" s="23"/>
      <c r="HH58752"/>
      <c r="IW58752" s="36"/>
      <c r="JI58752"/>
      <c r="JJ58752"/>
      <c r="KX58752" s="23"/>
      <c r="KY58752" s="23"/>
    </row>
    <row r="58753" spans="36:311" x14ac:dyDescent="0.2">
      <c r="AJ58753" s="23"/>
      <c r="HH58753"/>
      <c r="IW58753" s="36"/>
      <c r="JI58753"/>
      <c r="JJ58753"/>
      <c r="KX58753" s="23"/>
      <c r="KY58753" s="23"/>
    </row>
    <row r="58754" spans="36:311" x14ac:dyDescent="0.2">
      <c r="AJ58754" s="23"/>
      <c r="HH58754"/>
      <c r="IW58754" s="36"/>
      <c r="JI58754"/>
      <c r="JJ58754"/>
      <c r="KX58754" s="23"/>
      <c r="KY58754" s="23"/>
    </row>
    <row r="58755" spans="36:311" x14ac:dyDescent="0.2">
      <c r="AJ58755" s="23"/>
      <c r="HH58755"/>
      <c r="IW58755" s="36"/>
      <c r="JI58755"/>
      <c r="JJ58755"/>
      <c r="KX58755" s="23"/>
      <c r="KY58755" s="23"/>
    </row>
    <row r="58756" spans="36:311" x14ac:dyDescent="0.2">
      <c r="AJ58756" s="23"/>
      <c r="HH58756"/>
      <c r="IW58756" s="36"/>
      <c r="JI58756"/>
      <c r="JJ58756"/>
      <c r="KX58756" s="23"/>
      <c r="KY58756" s="23"/>
    </row>
    <row r="58757" spans="36:311" x14ac:dyDescent="0.2">
      <c r="AJ58757" s="23"/>
      <c r="HH58757"/>
      <c r="IW58757" s="36"/>
      <c r="JI58757"/>
      <c r="JJ58757"/>
      <c r="KX58757" s="23"/>
      <c r="KY58757" s="23"/>
    </row>
    <row r="58758" spans="36:311" x14ac:dyDescent="0.2">
      <c r="AJ58758" s="23"/>
      <c r="HH58758"/>
      <c r="IW58758" s="36"/>
      <c r="JI58758"/>
      <c r="JJ58758"/>
      <c r="KX58758" s="23"/>
      <c r="KY58758" s="23"/>
    </row>
    <row r="58759" spans="36:311" x14ac:dyDescent="0.2">
      <c r="AJ58759" s="23"/>
      <c r="HH58759"/>
      <c r="IW58759" s="36"/>
      <c r="JI58759"/>
      <c r="JJ58759"/>
      <c r="KX58759" s="23"/>
      <c r="KY58759" s="23"/>
    </row>
    <row r="58760" spans="36:311" x14ac:dyDescent="0.2">
      <c r="AJ58760" s="23"/>
      <c r="HH58760"/>
      <c r="IW58760" s="36"/>
      <c r="JI58760"/>
      <c r="JJ58760"/>
      <c r="KX58760" s="23"/>
      <c r="KY58760" s="23"/>
    </row>
    <row r="58761" spans="36:311" x14ac:dyDescent="0.2">
      <c r="AJ58761" s="23"/>
      <c r="HH58761"/>
      <c r="IW58761" s="36"/>
      <c r="JI58761"/>
      <c r="JJ58761"/>
      <c r="KX58761" s="23"/>
      <c r="KY58761" s="23"/>
    </row>
    <row r="58762" spans="36:311" x14ac:dyDescent="0.2">
      <c r="AJ58762" s="23"/>
      <c r="HH58762"/>
      <c r="IW58762" s="36"/>
      <c r="JI58762"/>
      <c r="JJ58762"/>
      <c r="KX58762" s="23"/>
      <c r="KY58762" s="23"/>
    </row>
    <row r="58763" spans="36:311" x14ac:dyDescent="0.2">
      <c r="AJ58763" s="23"/>
      <c r="HH58763"/>
      <c r="IW58763" s="36"/>
      <c r="JI58763"/>
      <c r="JJ58763"/>
      <c r="KX58763" s="23"/>
      <c r="KY58763" s="23"/>
    </row>
    <row r="58764" spans="36:311" x14ac:dyDescent="0.2">
      <c r="AJ58764" s="23"/>
      <c r="HH58764"/>
      <c r="IW58764" s="36"/>
      <c r="JI58764"/>
      <c r="JJ58764"/>
      <c r="KX58764" s="23"/>
      <c r="KY58764" s="23"/>
    </row>
    <row r="58765" spans="36:311" x14ac:dyDescent="0.2">
      <c r="AJ58765" s="23"/>
      <c r="HH58765"/>
      <c r="IW58765" s="36"/>
      <c r="JI58765"/>
      <c r="JJ58765"/>
      <c r="KX58765" s="23"/>
      <c r="KY58765" s="23"/>
    </row>
    <row r="58766" spans="36:311" x14ac:dyDescent="0.2">
      <c r="AJ58766" s="23"/>
      <c r="HH58766"/>
      <c r="IW58766" s="36"/>
      <c r="JI58766"/>
      <c r="JJ58766"/>
      <c r="KX58766" s="23"/>
      <c r="KY58766" s="23"/>
    </row>
    <row r="58767" spans="36:311" x14ac:dyDescent="0.2">
      <c r="AJ58767" s="23"/>
      <c r="HH58767"/>
      <c r="IW58767" s="36"/>
      <c r="JI58767"/>
      <c r="JJ58767"/>
      <c r="KX58767" s="23"/>
      <c r="KY58767" s="23"/>
    </row>
    <row r="58768" spans="36:311" x14ac:dyDescent="0.2">
      <c r="AJ58768" s="23"/>
      <c r="HH58768"/>
      <c r="IW58768" s="36"/>
      <c r="JI58768"/>
      <c r="JJ58768"/>
      <c r="KX58768" s="23"/>
      <c r="KY58768" s="23"/>
    </row>
    <row r="58769" spans="36:311" x14ac:dyDescent="0.2">
      <c r="AJ58769" s="23"/>
      <c r="HH58769"/>
      <c r="IW58769" s="36"/>
      <c r="JI58769"/>
      <c r="JJ58769"/>
      <c r="KX58769" s="23"/>
      <c r="KY58769" s="23"/>
    </row>
    <row r="58770" spans="36:311" x14ac:dyDescent="0.2">
      <c r="AJ58770" s="23"/>
      <c r="HH58770"/>
      <c r="IW58770" s="36"/>
      <c r="JI58770"/>
      <c r="JJ58770"/>
      <c r="KX58770" s="23"/>
      <c r="KY58770" s="23"/>
    </row>
    <row r="58771" spans="36:311" x14ac:dyDescent="0.2">
      <c r="AJ58771" s="23"/>
      <c r="HH58771"/>
      <c r="IW58771" s="36"/>
      <c r="JI58771"/>
      <c r="JJ58771"/>
      <c r="KX58771" s="23"/>
      <c r="KY58771" s="23"/>
    </row>
    <row r="58772" spans="36:311" x14ac:dyDescent="0.2">
      <c r="AJ58772" s="23"/>
      <c r="HH58772"/>
      <c r="IW58772" s="36"/>
      <c r="JI58772"/>
      <c r="JJ58772"/>
      <c r="KX58772" s="23"/>
      <c r="KY58772" s="23"/>
    </row>
    <row r="58773" spans="36:311" x14ac:dyDescent="0.2">
      <c r="AJ58773" s="23"/>
      <c r="HH58773"/>
      <c r="IW58773" s="36"/>
      <c r="JI58773"/>
      <c r="JJ58773"/>
      <c r="KX58773" s="23"/>
      <c r="KY58773" s="23"/>
    </row>
    <row r="58774" spans="36:311" x14ac:dyDescent="0.2">
      <c r="AJ58774" s="23"/>
      <c r="HH58774"/>
      <c r="IW58774" s="36"/>
      <c r="JI58774"/>
      <c r="JJ58774"/>
      <c r="KX58774" s="23"/>
      <c r="KY58774" s="23"/>
    </row>
    <row r="58775" spans="36:311" x14ac:dyDescent="0.2">
      <c r="AJ58775" s="23"/>
      <c r="HH58775"/>
      <c r="IW58775" s="36"/>
      <c r="JI58775"/>
      <c r="JJ58775"/>
      <c r="KX58775" s="23"/>
      <c r="KY58775" s="23"/>
    </row>
    <row r="58776" spans="36:311" x14ac:dyDescent="0.2">
      <c r="AJ58776" s="23"/>
      <c r="HH58776"/>
      <c r="IW58776" s="36"/>
      <c r="JI58776"/>
      <c r="JJ58776"/>
      <c r="KX58776" s="23"/>
      <c r="KY58776" s="23"/>
    </row>
    <row r="58777" spans="36:311" x14ac:dyDescent="0.2">
      <c r="AJ58777" s="23"/>
      <c r="HH58777"/>
      <c r="IW58777" s="36"/>
      <c r="JI58777"/>
      <c r="JJ58777"/>
      <c r="KX58777" s="23"/>
      <c r="KY58777" s="23"/>
    </row>
    <row r="58778" spans="36:311" x14ac:dyDescent="0.2">
      <c r="AJ58778" s="23"/>
      <c r="HH58778"/>
      <c r="IW58778" s="36"/>
      <c r="JI58778"/>
      <c r="JJ58778"/>
      <c r="KX58778" s="23"/>
      <c r="KY58778" s="23"/>
    </row>
    <row r="58779" spans="36:311" x14ac:dyDescent="0.2">
      <c r="AJ58779" s="23"/>
      <c r="HH58779"/>
      <c r="IW58779" s="36"/>
      <c r="JI58779"/>
      <c r="JJ58779"/>
      <c r="KX58779" s="23"/>
      <c r="KY58779" s="23"/>
    </row>
    <row r="58780" spans="36:311" x14ac:dyDescent="0.2">
      <c r="AJ58780" s="23"/>
      <c r="HH58780"/>
      <c r="IW58780" s="36"/>
      <c r="JI58780"/>
      <c r="JJ58780"/>
      <c r="KX58780" s="23"/>
      <c r="KY58780" s="23"/>
    </row>
    <row r="58781" spans="36:311" x14ac:dyDescent="0.2">
      <c r="AJ58781" s="23"/>
      <c r="HH58781"/>
      <c r="IW58781" s="36"/>
      <c r="JI58781"/>
      <c r="JJ58781"/>
      <c r="KX58781" s="23"/>
      <c r="KY58781" s="23"/>
    </row>
    <row r="58782" spans="36:311" x14ac:dyDescent="0.2">
      <c r="AJ58782" s="23"/>
      <c r="HH58782"/>
      <c r="IW58782" s="36"/>
      <c r="JI58782"/>
      <c r="JJ58782"/>
      <c r="KX58782" s="23"/>
      <c r="KY58782" s="23"/>
    </row>
    <row r="58783" spans="36:311" x14ac:dyDescent="0.2">
      <c r="AJ58783" s="23"/>
      <c r="HH58783"/>
      <c r="IW58783" s="36"/>
      <c r="JI58783"/>
      <c r="JJ58783"/>
      <c r="KX58783" s="23"/>
      <c r="KY58783" s="23"/>
    </row>
    <row r="58784" spans="36:311" x14ac:dyDescent="0.2">
      <c r="AJ58784" s="23"/>
      <c r="HH58784"/>
      <c r="IW58784" s="36"/>
      <c r="JI58784"/>
      <c r="JJ58784"/>
      <c r="KX58784" s="23"/>
      <c r="KY58784" s="23"/>
    </row>
    <row r="58785" spans="36:311" x14ac:dyDescent="0.2">
      <c r="AJ58785" s="23"/>
      <c r="HH58785"/>
      <c r="IW58785" s="36"/>
      <c r="JI58785"/>
      <c r="JJ58785"/>
      <c r="KX58785" s="23"/>
      <c r="KY58785" s="23"/>
    </row>
    <row r="58786" spans="36:311" x14ac:dyDescent="0.2">
      <c r="AJ58786" s="23"/>
      <c r="HH58786"/>
      <c r="IW58786" s="36"/>
      <c r="JI58786"/>
      <c r="JJ58786"/>
      <c r="KX58786" s="23"/>
      <c r="KY58786" s="23"/>
    </row>
    <row r="58787" spans="36:311" x14ac:dyDescent="0.2">
      <c r="AJ58787" s="23"/>
      <c r="HH58787"/>
      <c r="IW58787" s="36"/>
      <c r="JI58787"/>
      <c r="JJ58787"/>
      <c r="KX58787" s="23"/>
      <c r="KY58787" s="23"/>
    </row>
    <row r="58788" spans="36:311" x14ac:dyDescent="0.2">
      <c r="AJ58788" s="23"/>
      <c r="HH58788"/>
      <c r="IW58788" s="36"/>
      <c r="JI58788"/>
      <c r="JJ58788"/>
      <c r="KX58788" s="23"/>
      <c r="KY58788" s="23"/>
    </row>
    <row r="58789" spans="36:311" x14ac:dyDescent="0.2">
      <c r="AJ58789" s="23"/>
      <c r="HH58789"/>
      <c r="IW58789" s="36"/>
      <c r="JI58789"/>
      <c r="JJ58789"/>
      <c r="KX58789" s="23"/>
      <c r="KY58789" s="23"/>
    </row>
    <row r="58790" spans="36:311" x14ac:dyDescent="0.2">
      <c r="AJ58790" s="23"/>
      <c r="HH58790"/>
      <c r="IW58790" s="36"/>
      <c r="JI58790"/>
      <c r="JJ58790"/>
      <c r="KX58790" s="23"/>
      <c r="KY58790" s="23"/>
    </row>
    <row r="58791" spans="36:311" x14ac:dyDescent="0.2">
      <c r="AJ58791" s="23"/>
      <c r="HH58791"/>
      <c r="IW58791" s="36"/>
      <c r="JI58791"/>
      <c r="JJ58791"/>
      <c r="KX58791" s="23"/>
      <c r="KY58791" s="23"/>
    </row>
    <row r="58792" spans="36:311" x14ac:dyDescent="0.2">
      <c r="AJ58792" s="23"/>
      <c r="HH58792"/>
      <c r="IW58792" s="36"/>
      <c r="JI58792"/>
      <c r="JJ58792"/>
      <c r="KX58792" s="23"/>
      <c r="KY58792" s="23"/>
    </row>
    <row r="58793" spans="36:311" x14ac:dyDescent="0.2">
      <c r="AJ58793" s="23"/>
      <c r="HH58793"/>
      <c r="IW58793" s="36"/>
      <c r="JI58793"/>
      <c r="JJ58793"/>
      <c r="KX58793" s="23"/>
      <c r="KY58793" s="23"/>
    </row>
    <row r="58794" spans="36:311" x14ac:dyDescent="0.2">
      <c r="AJ58794" s="23"/>
      <c r="HH58794"/>
      <c r="IW58794" s="36"/>
      <c r="JI58794"/>
      <c r="JJ58794"/>
      <c r="KX58794" s="23"/>
      <c r="KY58794" s="23"/>
    </row>
    <row r="58795" spans="36:311" x14ac:dyDescent="0.2">
      <c r="AJ58795" s="23"/>
      <c r="HH58795"/>
      <c r="IW58795" s="36"/>
      <c r="JI58795"/>
      <c r="JJ58795"/>
      <c r="KX58795" s="23"/>
      <c r="KY58795" s="23"/>
    </row>
    <row r="58796" spans="36:311" x14ac:dyDescent="0.2">
      <c r="AJ58796" s="23"/>
      <c r="HH58796"/>
      <c r="IW58796" s="36"/>
      <c r="JI58796"/>
      <c r="JJ58796"/>
      <c r="KX58796" s="23"/>
      <c r="KY58796" s="23"/>
    </row>
    <row r="58797" spans="36:311" x14ac:dyDescent="0.2">
      <c r="AJ58797" s="23"/>
      <c r="HH58797"/>
      <c r="IW58797" s="36"/>
      <c r="JI58797"/>
      <c r="JJ58797"/>
      <c r="KX58797" s="23"/>
      <c r="KY58797" s="23"/>
    </row>
    <row r="58798" spans="36:311" x14ac:dyDescent="0.2">
      <c r="AJ58798" s="23"/>
      <c r="HH58798"/>
      <c r="IW58798" s="36"/>
      <c r="JI58798"/>
      <c r="JJ58798"/>
      <c r="KX58798" s="23"/>
      <c r="KY58798" s="23"/>
    </row>
    <row r="58799" spans="36:311" x14ac:dyDescent="0.2">
      <c r="AJ58799" s="23"/>
      <c r="HH58799"/>
      <c r="IW58799" s="36"/>
      <c r="JI58799"/>
      <c r="JJ58799"/>
      <c r="KX58799" s="23"/>
      <c r="KY58799" s="23"/>
    </row>
    <row r="58800" spans="36:311" x14ac:dyDescent="0.2">
      <c r="AJ58800" s="23"/>
      <c r="HH58800"/>
      <c r="IW58800" s="36"/>
      <c r="JI58800"/>
      <c r="JJ58800"/>
      <c r="KX58800" s="23"/>
      <c r="KY58800" s="23"/>
    </row>
    <row r="58801" spans="36:311" x14ac:dyDescent="0.2">
      <c r="AJ58801" s="23"/>
      <c r="HH58801"/>
      <c r="IW58801" s="36"/>
      <c r="JI58801"/>
      <c r="JJ58801"/>
      <c r="KX58801" s="23"/>
      <c r="KY58801" s="23"/>
    </row>
    <row r="58802" spans="36:311" x14ac:dyDescent="0.2">
      <c r="AJ58802" s="23"/>
      <c r="HH58802"/>
      <c r="IW58802" s="36"/>
      <c r="JI58802"/>
      <c r="JJ58802"/>
      <c r="KX58802" s="23"/>
      <c r="KY58802" s="23"/>
    </row>
    <row r="58803" spans="36:311" x14ac:dyDescent="0.2">
      <c r="AJ58803" s="23"/>
      <c r="HH58803"/>
      <c r="IW58803" s="36"/>
      <c r="JI58803"/>
      <c r="JJ58803"/>
      <c r="KX58803" s="23"/>
      <c r="KY58803" s="23"/>
    </row>
    <row r="58804" spans="36:311" x14ac:dyDescent="0.2">
      <c r="AJ58804" s="23"/>
      <c r="HH58804"/>
      <c r="IW58804" s="36"/>
      <c r="JI58804"/>
      <c r="JJ58804"/>
      <c r="KX58804" s="23"/>
      <c r="KY58804" s="23"/>
    </row>
    <row r="58805" spans="36:311" x14ac:dyDescent="0.2">
      <c r="AJ58805" s="23"/>
      <c r="HH58805"/>
      <c r="IW58805" s="36"/>
      <c r="JI58805"/>
      <c r="JJ58805"/>
      <c r="KX58805" s="23"/>
      <c r="KY58805" s="23"/>
    </row>
    <row r="58806" spans="36:311" x14ac:dyDescent="0.2">
      <c r="AJ58806" s="23"/>
      <c r="HH58806"/>
      <c r="IW58806" s="36"/>
      <c r="JI58806"/>
      <c r="JJ58806"/>
      <c r="KX58806" s="23"/>
      <c r="KY58806" s="23"/>
    </row>
    <row r="58807" spans="36:311" x14ac:dyDescent="0.2">
      <c r="AJ58807" s="23"/>
      <c r="HH58807"/>
      <c r="IW58807" s="36"/>
      <c r="JI58807"/>
      <c r="JJ58807"/>
      <c r="KX58807" s="23"/>
      <c r="KY58807" s="23"/>
    </row>
    <row r="58808" spans="36:311" x14ac:dyDescent="0.2">
      <c r="AJ58808" s="23"/>
      <c r="HH58808"/>
      <c r="IW58808" s="36"/>
      <c r="JI58808"/>
      <c r="JJ58808"/>
      <c r="KX58808" s="23"/>
      <c r="KY58808" s="23"/>
    </row>
    <row r="58809" spans="36:311" x14ac:dyDescent="0.2">
      <c r="AJ58809" s="23"/>
      <c r="HH58809"/>
      <c r="IW58809" s="36"/>
      <c r="JI58809"/>
      <c r="JJ58809"/>
      <c r="KX58809" s="23"/>
      <c r="KY58809" s="23"/>
    </row>
    <row r="58810" spans="36:311" x14ac:dyDescent="0.2">
      <c r="AJ58810" s="23"/>
      <c r="HH58810"/>
      <c r="IW58810" s="36"/>
      <c r="JI58810"/>
      <c r="JJ58810"/>
      <c r="KX58810" s="23"/>
      <c r="KY58810" s="23"/>
    </row>
    <row r="58811" spans="36:311" x14ac:dyDescent="0.2">
      <c r="AJ58811" s="23"/>
      <c r="HH58811"/>
      <c r="IW58811" s="36"/>
      <c r="JI58811"/>
      <c r="JJ58811"/>
      <c r="KX58811" s="23"/>
      <c r="KY58811" s="23"/>
    </row>
    <row r="58812" spans="36:311" x14ac:dyDescent="0.2">
      <c r="AJ58812" s="23"/>
      <c r="HH58812"/>
      <c r="IW58812" s="36"/>
      <c r="JI58812"/>
      <c r="JJ58812"/>
      <c r="KX58812" s="23"/>
      <c r="KY58812" s="23"/>
    </row>
    <row r="58813" spans="36:311" x14ac:dyDescent="0.2">
      <c r="AJ58813" s="23"/>
      <c r="HH58813"/>
      <c r="IW58813" s="36"/>
      <c r="JI58813"/>
      <c r="JJ58813"/>
      <c r="KX58813" s="23"/>
      <c r="KY58813" s="23"/>
    </row>
    <row r="58814" spans="36:311" x14ac:dyDescent="0.2">
      <c r="AJ58814" s="23"/>
      <c r="HH58814"/>
      <c r="IW58814" s="36"/>
      <c r="JI58814"/>
      <c r="JJ58814"/>
      <c r="KX58814" s="23"/>
      <c r="KY58814" s="23"/>
    </row>
    <row r="58815" spans="36:311" x14ac:dyDescent="0.2">
      <c r="AJ58815" s="23"/>
      <c r="HH58815"/>
      <c r="IW58815" s="36"/>
      <c r="JI58815"/>
      <c r="JJ58815"/>
      <c r="KX58815" s="23"/>
      <c r="KY58815" s="23"/>
    </row>
    <row r="58816" spans="36:311" x14ac:dyDescent="0.2">
      <c r="AJ58816" s="23"/>
      <c r="HH58816"/>
      <c r="IW58816" s="36"/>
      <c r="JI58816"/>
      <c r="JJ58816"/>
      <c r="KX58816" s="23"/>
      <c r="KY58816" s="23"/>
    </row>
    <row r="58817" spans="36:311" x14ac:dyDescent="0.2">
      <c r="AJ58817" s="23"/>
      <c r="HH58817"/>
      <c r="IW58817" s="36"/>
      <c r="JI58817"/>
      <c r="JJ58817"/>
      <c r="KX58817" s="23"/>
      <c r="KY58817" s="23"/>
    </row>
    <row r="58818" spans="36:311" x14ac:dyDescent="0.2">
      <c r="AJ58818" s="23"/>
      <c r="HH58818"/>
      <c r="IW58818" s="36"/>
      <c r="JI58818"/>
      <c r="JJ58818"/>
      <c r="KX58818" s="23"/>
      <c r="KY58818" s="23"/>
    </row>
    <row r="58819" spans="36:311" x14ac:dyDescent="0.2">
      <c r="AJ58819" s="23"/>
      <c r="HH58819"/>
      <c r="IW58819" s="36"/>
      <c r="JI58819"/>
      <c r="JJ58819"/>
      <c r="KX58819" s="23"/>
      <c r="KY58819" s="23"/>
    </row>
    <row r="58820" spans="36:311" x14ac:dyDescent="0.2">
      <c r="AJ58820" s="23"/>
      <c r="HH58820"/>
      <c r="IW58820" s="36"/>
      <c r="JI58820"/>
      <c r="JJ58820"/>
      <c r="KX58820" s="23"/>
      <c r="KY58820" s="23"/>
    </row>
    <row r="58821" spans="36:311" x14ac:dyDescent="0.2">
      <c r="AJ58821" s="23"/>
      <c r="HH58821"/>
      <c r="IW58821" s="36"/>
      <c r="JI58821"/>
      <c r="JJ58821"/>
      <c r="KX58821" s="23"/>
      <c r="KY58821" s="23"/>
    </row>
    <row r="58822" spans="36:311" x14ac:dyDescent="0.2">
      <c r="AJ58822" s="23"/>
      <c r="HH58822"/>
      <c r="IW58822" s="36"/>
      <c r="JI58822"/>
      <c r="JJ58822"/>
      <c r="KX58822" s="23"/>
      <c r="KY58822" s="23"/>
    </row>
    <row r="58823" spans="36:311" x14ac:dyDescent="0.2">
      <c r="AJ58823" s="23"/>
      <c r="HH58823"/>
      <c r="IW58823" s="36"/>
      <c r="JI58823"/>
      <c r="JJ58823"/>
      <c r="KX58823" s="23"/>
      <c r="KY58823" s="23"/>
    </row>
    <row r="58824" spans="36:311" x14ac:dyDescent="0.2">
      <c r="AJ58824" s="23"/>
      <c r="HH58824"/>
      <c r="IW58824" s="36"/>
      <c r="JI58824"/>
      <c r="JJ58824"/>
      <c r="KX58824" s="23"/>
      <c r="KY58824" s="23"/>
    </row>
    <row r="58825" spans="36:311" x14ac:dyDescent="0.2">
      <c r="AJ58825" s="23"/>
      <c r="HH58825"/>
      <c r="IW58825" s="36"/>
      <c r="JI58825"/>
      <c r="JJ58825"/>
      <c r="KX58825" s="23"/>
      <c r="KY58825" s="23"/>
    </row>
    <row r="58826" spans="36:311" x14ac:dyDescent="0.2">
      <c r="AJ58826" s="23"/>
      <c r="HH58826"/>
      <c r="IW58826" s="36"/>
      <c r="JI58826"/>
      <c r="JJ58826"/>
      <c r="KX58826" s="23"/>
      <c r="KY58826" s="23"/>
    </row>
    <row r="58827" spans="36:311" x14ac:dyDescent="0.2">
      <c r="AJ58827" s="23"/>
      <c r="HH58827"/>
      <c r="IW58827" s="36"/>
      <c r="JI58827"/>
      <c r="JJ58827"/>
      <c r="KX58827" s="23"/>
      <c r="KY58827" s="23"/>
    </row>
    <row r="58828" spans="36:311" x14ac:dyDescent="0.2">
      <c r="AJ58828" s="23"/>
      <c r="HH58828"/>
      <c r="IW58828" s="36"/>
      <c r="JI58828"/>
      <c r="JJ58828"/>
      <c r="KX58828" s="23"/>
      <c r="KY58828" s="23"/>
    </row>
    <row r="58829" spans="36:311" x14ac:dyDescent="0.2">
      <c r="AJ58829" s="23"/>
      <c r="HH58829"/>
      <c r="IW58829" s="36"/>
      <c r="JI58829"/>
      <c r="JJ58829"/>
      <c r="KX58829" s="23"/>
      <c r="KY58829" s="23"/>
    </row>
    <row r="58830" spans="36:311" x14ac:dyDescent="0.2">
      <c r="AJ58830" s="23"/>
      <c r="HH58830"/>
      <c r="IW58830" s="36"/>
      <c r="JI58830"/>
      <c r="JJ58830"/>
      <c r="KX58830" s="23"/>
      <c r="KY58830" s="23"/>
    </row>
    <row r="58831" spans="36:311" x14ac:dyDescent="0.2">
      <c r="AJ58831" s="23"/>
      <c r="HH58831"/>
      <c r="IW58831" s="36"/>
      <c r="JI58831"/>
      <c r="JJ58831"/>
      <c r="KX58831" s="23"/>
      <c r="KY58831" s="23"/>
    </row>
    <row r="58832" spans="36:311" x14ac:dyDescent="0.2">
      <c r="AJ58832" s="23"/>
      <c r="HH58832"/>
      <c r="IW58832" s="36"/>
      <c r="JI58832"/>
      <c r="JJ58832"/>
      <c r="KX58832" s="23"/>
      <c r="KY58832" s="23"/>
    </row>
    <row r="58833" spans="36:311" x14ac:dyDescent="0.2">
      <c r="AJ58833" s="23"/>
      <c r="HH58833"/>
      <c r="IW58833" s="36"/>
      <c r="JI58833"/>
      <c r="JJ58833"/>
      <c r="KX58833" s="23"/>
      <c r="KY58833" s="23"/>
    </row>
    <row r="58834" spans="36:311" x14ac:dyDescent="0.2">
      <c r="AJ58834" s="23"/>
      <c r="HH58834"/>
      <c r="IW58834" s="36"/>
      <c r="JI58834"/>
      <c r="JJ58834"/>
      <c r="KX58834" s="23"/>
      <c r="KY58834" s="23"/>
    </row>
    <row r="58835" spans="36:311" x14ac:dyDescent="0.2">
      <c r="AJ58835" s="23"/>
      <c r="HH58835"/>
      <c r="IW58835" s="36"/>
      <c r="JI58835"/>
      <c r="JJ58835"/>
      <c r="KX58835" s="23"/>
      <c r="KY58835" s="23"/>
    </row>
    <row r="58836" spans="36:311" x14ac:dyDescent="0.2">
      <c r="AJ58836" s="23"/>
      <c r="HH58836"/>
      <c r="IW58836" s="36"/>
      <c r="JI58836"/>
      <c r="JJ58836"/>
      <c r="KX58836" s="23"/>
      <c r="KY58836" s="23"/>
    </row>
    <row r="58837" spans="36:311" x14ac:dyDescent="0.2">
      <c r="AJ58837" s="23"/>
      <c r="HH58837"/>
      <c r="IW58837" s="36"/>
      <c r="JI58837"/>
      <c r="JJ58837"/>
      <c r="KX58837" s="23"/>
      <c r="KY58837" s="23"/>
    </row>
    <row r="58838" spans="36:311" x14ac:dyDescent="0.2">
      <c r="AJ58838" s="23"/>
      <c r="HH58838"/>
      <c r="IW58838" s="36"/>
      <c r="JI58838"/>
      <c r="JJ58838"/>
      <c r="KX58838" s="23"/>
      <c r="KY58838" s="23"/>
    </row>
    <row r="58839" spans="36:311" x14ac:dyDescent="0.2">
      <c r="AJ58839" s="23"/>
      <c r="HH58839"/>
      <c r="IW58839" s="36"/>
      <c r="JI58839"/>
      <c r="JJ58839"/>
      <c r="KX58839" s="23"/>
      <c r="KY58839" s="23"/>
    </row>
    <row r="58840" spans="36:311" x14ac:dyDescent="0.2">
      <c r="AJ58840" s="23"/>
      <c r="HH58840"/>
      <c r="IW58840" s="36"/>
      <c r="JI58840"/>
      <c r="JJ58840"/>
      <c r="KX58840" s="23"/>
      <c r="KY58840" s="23"/>
    </row>
    <row r="58841" spans="36:311" x14ac:dyDescent="0.2">
      <c r="AJ58841" s="23"/>
      <c r="HH58841"/>
      <c r="IW58841" s="36"/>
      <c r="JI58841"/>
      <c r="JJ58841"/>
      <c r="KX58841" s="23"/>
      <c r="KY58841" s="23"/>
    </row>
    <row r="58842" spans="36:311" x14ac:dyDescent="0.2">
      <c r="AJ58842" s="23"/>
      <c r="HH58842"/>
      <c r="IW58842" s="36"/>
      <c r="JI58842"/>
      <c r="JJ58842"/>
      <c r="KX58842" s="23"/>
      <c r="KY58842" s="23"/>
    </row>
    <row r="58843" spans="36:311" x14ac:dyDescent="0.2">
      <c r="AJ58843" s="23"/>
      <c r="HH58843"/>
      <c r="IW58843" s="36"/>
      <c r="JI58843"/>
      <c r="JJ58843"/>
      <c r="KX58843" s="23"/>
      <c r="KY58843" s="23"/>
    </row>
    <row r="58844" spans="36:311" x14ac:dyDescent="0.2">
      <c r="AJ58844" s="23"/>
      <c r="HH58844"/>
      <c r="IW58844" s="36"/>
      <c r="JI58844"/>
      <c r="JJ58844"/>
      <c r="KX58844" s="23"/>
      <c r="KY58844" s="23"/>
    </row>
    <row r="58845" spans="36:311" x14ac:dyDescent="0.2">
      <c r="AJ58845" s="23"/>
      <c r="HH58845"/>
      <c r="IW58845" s="36"/>
      <c r="JI58845"/>
      <c r="JJ58845"/>
      <c r="KX58845" s="23"/>
      <c r="KY58845" s="23"/>
    </row>
    <row r="58846" spans="36:311" x14ac:dyDescent="0.2">
      <c r="AJ58846" s="23"/>
      <c r="HH58846"/>
      <c r="IW58846" s="36"/>
      <c r="JI58846"/>
      <c r="JJ58846"/>
      <c r="KX58846" s="23"/>
      <c r="KY58846" s="23"/>
    </row>
    <row r="58847" spans="36:311" x14ac:dyDescent="0.2">
      <c r="AJ58847" s="23"/>
      <c r="HH58847"/>
      <c r="IW58847" s="36"/>
      <c r="JI58847"/>
      <c r="JJ58847"/>
      <c r="KX58847" s="23"/>
      <c r="KY58847" s="23"/>
    </row>
    <row r="58848" spans="36:311" x14ac:dyDescent="0.2">
      <c r="AJ58848" s="23"/>
      <c r="HH58848"/>
      <c r="IW58848" s="36"/>
      <c r="JI58848"/>
      <c r="JJ58848"/>
      <c r="KX58848" s="23"/>
      <c r="KY58848" s="23"/>
    </row>
    <row r="58849" spans="36:311" x14ac:dyDescent="0.2">
      <c r="AJ58849" s="23"/>
      <c r="HH58849"/>
      <c r="IW58849" s="36"/>
      <c r="JI58849"/>
      <c r="JJ58849"/>
      <c r="KX58849" s="23"/>
      <c r="KY58849" s="23"/>
    </row>
    <row r="58850" spans="36:311" x14ac:dyDescent="0.2">
      <c r="AJ58850" s="23"/>
      <c r="HH58850"/>
      <c r="IW58850" s="36"/>
      <c r="JI58850"/>
      <c r="JJ58850"/>
      <c r="KX58850" s="23"/>
      <c r="KY58850" s="23"/>
    </row>
    <row r="58851" spans="36:311" x14ac:dyDescent="0.2">
      <c r="AJ58851" s="23"/>
      <c r="HH58851"/>
      <c r="IW58851" s="36"/>
      <c r="JI58851"/>
      <c r="JJ58851"/>
      <c r="KX58851" s="23"/>
      <c r="KY58851" s="23"/>
    </row>
    <row r="58852" spans="36:311" x14ac:dyDescent="0.2">
      <c r="AJ58852" s="23"/>
      <c r="HH58852"/>
      <c r="IW58852" s="36"/>
      <c r="JI58852"/>
      <c r="JJ58852"/>
      <c r="KX58852" s="23"/>
      <c r="KY58852" s="23"/>
    </row>
    <row r="58853" spans="36:311" x14ac:dyDescent="0.2">
      <c r="AJ58853" s="23"/>
      <c r="HH58853"/>
      <c r="IW58853" s="36"/>
      <c r="JI58853"/>
      <c r="JJ58853"/>
      <c r="KX58853" s="23"/>
      <c r="KY58853" s="23"/>
    </row>
    <row r="58854" spans="36:311" x14ac:dyDescent="0.2">
      <c r="AJ58854" s="23"/>
      <c r="HH58854"/>
      <c r="IW58854" s="36"/>
      <c r="JI58854"/>
      <c r="JJ58854"/>
      <c r="KX58854" s="23"/>
      <c r="KY58854" s="23"/>
    </row>
    <row r="58855" spans="36:311" x14ac:dyDescent="0.2">
      <c r="AJ58855" s="23"/>
      <c r="HH58855"/>
      <c r="IW58855" s="36"/>
      <c r="JI58855"/>
      <c r="JJ58855"/>
      <c r="KX58855" s="23"/>
      <c r="KY58855" s="23"/>
    </row>
    <row r="58856" spans="36:311" x14ac:dyDescent="0.2">
      <c r="AJ58856" s="23"/>
      <c r="HH58856"/>
      <c r="IW58856" s="36"/>
      <c r="JI58856"/>
      <c r="JJ58856"/>
      <c r="KX58856" s="23"/>
      <c r="KY58856" s="23"/>
    </row>
    <row r="58857" spans="36:311" x14ac:dyDescent="0.2">
      <c r="AJ58857" s="23"/>
      <c r="HH58857"/>
      <c r="IW58857" s="36"/>
      <c r="JI58857"/>
      <c r="JJ58857"/>
      <c r="KX58857" s="23"/>
      <c r="KY58857" s="23"/>
    </row>
    <row r="58858" spans="36:311" x14ac:dyDescent="0.2">
      <c r="AJ58858" s="23"/>
      <c r="HH58858"/>
      <c r="IW58858" s="36"/>
      <c r="JI58858"/>
      <c r="JJ58858"/>
      <c r="KX58858" s="23"/>
      <c r="KY58858" s="23"/>
    </row>
    <row r="58859" spans="36:311" x14ac:dyDescent="0.2">
      <c r="AJ58859" s="23"/>
      <c r="HH58859"/>
      <c r="IW58859" s="36"/>
      <c r="JI58859"/>
      <c r="JJ58859"/>
      <c r="KX58859" s="23"/>
      <c r="KY58859" s="23"/>
    </row>
    <row r="58860" spans="36:311" x14ac:dyDescent="0.2">
      <c r="AJ58860" s="23"/>
      <c r="HH58860"/>
      <c r="IW58860" s="36"/>
      <c r="JI58860"/>
      <c r="JJ58860"/>
      <c r="KX58860" s="23"/>
      <c r="KY58860" s="23"/>
    </row>
    <row r="58861" spans="36:311" x14ac:dyDescent="0.2">
      <c r="AJ58861" s="23"/>
      <c r="HH58861"/>
      <c r="IW58861" s="36"/>
      <c r="JI58861"/>
      <c r="JJ58861"/>
      <c r="KX58861" s="23"/>
      <c r="KY58861" s="23"/>
    </row>
    <row r="58862" spans="36:311" x14ac:dyDescent="0.2">
      <c r="AJ58862" s="23"/>
      <c r="HH58862"/>
      <c r="IW58862" s="36"/>
      <c r="JI58862"/>
      <c r="JJ58862"/>
      <c r="KX58862" s="23"/>
      <c r="KY58862" s="23"/>
    </row>
    <row r="58863" spans="36:311" x14ac:dyDescent="0.2">
      <c r="AJ58863" s="23"/>
      <c r="HH58863"/>
      <c r="IW58863" s="36"/>
      <c r="JI58863"/>
      <c r="JJ58863"/>
      <c r="KX58863" s="23"/>
      <c r="KY58863" s="23"/>
    </row>
    <row r="58864" spans="36:311" x14ac:dyDescent="0.2">
      <c r="AJ58864" s="23"/>
      <c r="HH58864"/>
      <c r="IW58864" s="36"/>
      <c r="JI58864"/>
      <c r="JJ58864"/>
      <c r="KX58864" s="23"/>
      <c r="KY58864" s="23"/>
    </row>
    <row r="58865" spans="36:311" x14ac:dyDescent="0.2">
      <c r="AJ58865" s="23"/>
      <c r="HH58865"/>
      <c r="IW58865" s="36"/>
      <c r="JI58865"/>
      <c r="JJ58865"/>
      <c r="KX58865" s="23"/>
      <c r="KY58865" s="23"/>
    </row>
    <row r="58866" spans="36:311" x14ac:dyDescent="0.2">
      <c r="AJ58866" s="23"/>
      <c r="HH58866"/>
      <c r="IW58866" s="36"/>
      <c r="JI58866"/>
      <c r="JJ58866"/>
      <c r="KX58866" s="23"/>
      <c r="KY58866" s="23"/>
    </row>
    <row r="58867" spans="36:311" x14ac:dyDescent="0.2">
      <c r="AJ58867" s="23"/>
      <c r="HH58867"/>
      <c r="IW58867" s="36"/>
      <c r="JI58867"/>
      <c r="JJ58867"/>
      <c r="KX58867" s="23"/>
      <c r="KY58867" s="23"/>
    </row>
    <row r="58868" spans="36:311" x14ac:dyDescent="0.2">
      <c r="AJ58868" s="23"/>
      <c r="HH58868"/>
      <c r="IW58868" s="36"/>
      <c r="JI58868"/>
      <c r="JJ58868"/>
      <c r="KX58868" s="23"/>
      <c r="KY58868" s="23"/>
    </row>
    <row r="58869" spans="36:311" x14ac:dyDescent="0.2">
      <c r="AJ58869" s="23"/>
      <c r="HH58869"/>
      <c r="IW58869" s="36"/>
      <c r="JI58869"/>
      <c r="JJ58869"/>
      <c r="KX58869" s="23"/>
      <c r="KY58869" s="23"/>
    </row>
    <row r="58870" spans="36:311" x14ac:dyDescent="0.2">
      <c r="AJ58870" s="23"/>
      <c r="HH58870"/>
      <c r="IW58870" s="36"/>
      <c r="JI58870"/>
      <c r="JJ58870"/>
      <c r="KX58870" s="23"/>
      <c r="KY58870" s="23"/>
    </row>
    <row r="58871" spans="36:311" x14ac:dyDescent="0.2">
      <c r="AJ58871" s="23"/>
      <c r="HH58871"/>
      <c r="IW58871" s="36"/>
      <c r="JI58871"/>
      <c r="JJ58871"/>
      <c r="KX58871" s="23"/>
      <c r="KY58871" s="23"/>
    </row>
    <row r="58872" spans="36:311" x14ac:dyDescent="0.2">
      <c r="AJ58872" s="23"/>
      <c r="HH58872"/>
      <c r="IW58872" s="36"/>
      <c r="JI58872"/>
      <c r="JJ58872"/>
      <c r="KX58872" s="23"/>
      <c r="KY58872" s="23"/>
    </row>
    <row r="58873" spans="36:311" x14ac:dyDescent="0.2">
      <c r="AJ58873" s="23"/>
      <c r="HH58873"/>
      <c r="IW58873" s="36"/>
      <c r="JI58873"/>
      <c r="JJ58873"/>
      <c r="KX58873" s="23"/>
      <c r="KY58873" s="23"/>
    </row>
    <row r="58874" spans="36:311" x14ac:dyDescent="0.2">
      <c r="AJ58874" s="23"/>
      <c r="HH58874"/>
      <c r="IW58874" s="36"/>
      <c r="JI58874"/>
      <c r="JJ58874"/>
      <c r="KX58874" s="23"/>
      <c r="KY58874" s="23"/>
    </row>
    <row r="58875" spans="36:311" x14ac:dyDescent="0.2">
      <c r="AJ58875" s="23"/>
      <c r="HH58875"/>
      <c r="IW58875" s="36"/>
      <c r="JI58875"/>
      <c r="JJ58875"/>
      <c r="KX58875" s="23"/>
      <c r="KY58875" s="23"/>
    </row>
    <row r="58876" spans="36:311" x14ac:dyDescent="0.2">
      <c r="AJ58876" s="23"/>
      <c r="HH58876"/>
      <c r="IW58876" s="36"/>
      <c r="JI58876"/>
      <c r="JJ58876"/>
      <c r="KX58876" s="23"/>
      <c r="KY58876" s="23"/>
    </row>
    <row r="58877" spans="36:311" x14ac:dyDescent="0.2">
      <c r="AJ58877" s="23"/>
      <c r="HH58877"/>
      <c r="IW58877" s="36"/>
      <c r="JI58877"/>
      <c r="JJ58877"/>
      <c r="KX58877" s="23"/>
      <c r="KY58877" s="23"/>
    </row>
    <row r="58878" spans="36:311" x14ac:dyDescent="0.2">
      <c r="AJ58878" s="23"/>
      <c r="HH58878"/>
      <c r="IW58878" s="36"/>
      <c r="JI58878"/>
      <c r="JJ58878"/>
      <c r="KX58878" s="23"/>
      <c r="KY58878" s="23"/>
    </row>
    <row r="58879" spans="36:311" x14ac:dyDescent="0.2">
      <c r="AJ58879" s="23"/>
      <c r="HH58879"/>
      <c r="IW58879" s="36"/>
      <c r="JI58879"/>
      <c r="JJ58879"/>
      <c r="KX58879" s="23"/>
      <c r="KY58879" s="23"/>
    </row>
    <row r="58880" spans="36:311" x14ac:dyDescent="0.2">
      <c r="AJ58880" s="23"/>
      <c r="HH58880"/>
      <c r="IW58880" s="36"/>
      <c r="JI58880"/>
      <c r="JJ58880"/>
      <c r="KX58880" s="23"/>
      <c r="KY58880" s="23"/>
    </row>
    <row r="58881" spans="36:311" x14ac:dyDescent="0.2">
      <c r="AJ58881" s="23"/>
      <c r="HH58881"/>
      <c r="IW58881" s="36"/>
      <c r="JI58881"/>
      <c r="JJ58881"/>
      <c r="KX58881" s="23"/>
      <c r="KY58881" s="23"/>
    </row>
    <row r="58882" spans="36:311" x14ac:dyDescent="0.2">
      <c r="AJ58882" s="23"/>
      <c r="HH58882"/>
      <c r="IW58882" s="36"/>
      <c r="JI58882"/>
      <c r="JJ58882"/>
      <c r="KX58882" s="23"/>
      <c r="KY58882" s="23"/>
    </row>
    <row r="58883" spans="36:311" x14ac:dyDescent="0.2">
      <c r="AJ58883" s="23"/>
      <c r="HH58883"/>
      <c r="IW58883" s="36"/>
      <c r="JI58883"/>
      <c r="JJ58883"/>
      <c r="KX58883" s="23"/>
      <c r="KY58883" s="23"/>
    </row>
    <row r="58884" spans="36:311" x14ac:dyDescent="0.2">
      <c r="AJ58884" s="23"/>
      <c r="HH58884"/>
      <c r="IW58884" s="36"/>
      <c r="JI58884"/>
      <c r="JJ58884"/>
      <c r="KX58884" s="23"/>
      <c r="KY58884" s="23"/>
    </row>
    <row r="58885" spans="36:311" x14ac:dyDescent="0.2">
      <c r="AJ58885" s="23"/>
      <c r="HH58885"/>
      <c r="IW58885" s="36"/>
      <c r="JI58885"/>
      <c r="JJ58885"/>
      <c r="KX58885" s="23"/>
      <c r="KY58885" s="23"/>
    </row>
    <row r="58886" spans="36:311" x14ac:dyDescent="0.2">
      <c r="AJ58886" s="23"/>
      <c r="HH58886"/>
      <c r="IW58886" s="36"/>
      <c r="JI58886"/>
      <c r="JJ58886"/>
      <c r="KX58886" s="23"/>
      <c r="KY58886" s="23"/>
    </row>
    <row r="58887" spans="36:311" x14ac:dyDescent="0.2">
      <c r="AJ58887" s="23"/>
      <c r="HH58887"/>
      <c r="IW58887" s="36"/>
      <c r="JI58887"/>
      <c r="JJ58887"/>
      <c r="KX58887" s="23"/>
      <c r="KY58887" s="23"/>
    </row>
    <row r="58888" spans="36:311" x14ac:dyDescent="0.2">
      <c r="AJ58888" s="23"/>
      <c r="HH58888"/>
      <c r="IW58888" s="36"/>
      <c r="JI58888"/>
      <c r="JJ58888"/>
      <c r="KX58888" s="23"/>
      <c r="KY58888" s="23"/>
    </row>
    <row r="58889" spans="36:311" x14ac:dyDescent="0.2">
      <c r="AJ58889" s="23"/>
      <c r="HH58889"/>
      <c r="IW58889" s="36"/>
      <c r="JI58889"/>
      <c r="JJ58889"/>
      <c r="KX58889" s="23"/>
      <c r="KY58889" s="23"/>
    </row>
    <row r="58890" spans="36:311" x14ac:dyDescent="0.2">
      <c r="AJ58890" s="23"/>
      <c r="HH58890"/>
      <c r="IW58890" s="36"/>
      <c r="JI58890"/>
      <c r="JJ58890"/>
      <c r="KX58890" s="23"/>
      <c r="KY58890" s="23"/>
    </row>
    <row r="58891" spans="36:311" x14ac:dyDescent="0.2">
      <c r="AJ58891" s="23"/>
      <c r="HH58891"/>
      <c r="IW58891" s="36"/>
      <c r="JI58891"/>
      <c r="JJ58891"/>
      <c r="KX58891" s="23"/>
      <c r="KY58891" s="23"/>
    </row>
    <row r="58892" spans="36:311" x14ac:dyDescent="0.2">
      <c r="AJ58892" s="23"/>
      <c r="HH58892"/>
      <c r="IW58892" s="36"/>
      <c r="JI58892"/>
      <c r="JJ58892"/>
      <c r="KX58892" s="23"/>
      <c r="KY58892" s="23"/>
    </row>
    <row r="58893" spans="36:311" x14ac:dyDescent="0.2">
      <c r="AJ58893" s="23"/>
      <c r="HH58893"/>
      <c r="IW58893" s="36"/>
      <c r="JI58893"/>
      <c r="JJ58893"/>
      <c r="KX58893" s="23"/>
      <c r="KY58893" s="23"/>
    </row>
    <row r="58894" spans="36:311" x14ac:dyDescent="0.2">
      <c r="AJ58894" s="23"/>
      <c r="HH58894"/>
      <c r="IW58894" s="36"/>
      <c r="JI58894"/>
      <c r="JJ58894"/>
      <c r="KX58894" s="23"/>
      <c r="KY58894" s="23"/>
    </row>
    <row r="58895" spans="36:311" x14ac:dyDescent="0.2">
      <c r="AJ58895" s="23"/>
      <c r="HH58895"/>
      <c r="IW58895" s="36"/>
      <c r="JI58895"/>
      <c r="JJ58895"/>
      <c r="KX58895" s="23"/>
      <c r="KY58895" s="23"/>
    </row>
    <row r="58896" spans="36:311" x14ac:dyDescent="0.2">
      <c r="AJ58896" s="23"/>
      <c r="HH58896"/>
      <c r="IW58896" s="36"/>
      <c r="JI58896"/>
      <c r="JJ58896"/>
      <c r="KX58896" s="23"/>
      <c r="KY58896" s="23"/>
    </row>
    <row r="58897" spans="36:311" x14ac:dyDescent="0.2">
      <c r="AJ58897" s="23"/>
      <c r="HH58897"/>
      <c r="IW58897" s="36"/>
      <c r="JI58897"/>
      <c r="JJ58897"/>
      <c r="KX58897" s="23"/>
      <c r="KY58897" s="23"/>
    </row>
    <row r="58898" spans="36:311" x14ac:dyDescent="0.2">
      <c r="AJ58898" s="23"/>
      <c r="HH58898"/>
      <c r="IW58898" s="36"/>
      <c r="JI58898"/>
      <c r="JJ58898"/>
      <c r="KX58898" s="23"/>
      <c r="KY58898" s="23"/>
    </row>
    <row r="58899" spans="36:311" x14ac:dyDescent="0.2">
      <c r="AJ58899" s="23"/>
      <c r="HH58899"/>
      <c r="IW58899" s="36"/>
      <c r="JI58899"/>
      <c r="JJ58899"/>
      <c r="KX58899" s="23"/>
      <c r="KY58899" s="23"/>
    </row>
    <row r="58900" spans="36:311" x14ac:dyDescent="0.2">
      <c r="AJ58900" s="23"/>
      <c r="HH58900"/>
      <c r="IW58900" s="36"/>
      <c r="JI58900"/>
      <c r="JJ58900"/>
      <c r="KX58900" s="23"/>
      <c r="KY58900" s="23"/>
    </row>
    <row r="58901" spans="36:311" x14ac:dyDescent="0.2">
      <c r="AJ58901" s="23"/>
      <c r="HH58901"/>
      <c r="IW58901" s="36"/>
      <c r="JI58901"/>
      <c r="JJ58901"/>
      <c r="KX58901" s="23"/>
      <c r="KY58901" s="23"/>
    </row>
    <row r="58902" spans="36:311" x14ac:dyDescent="0.2">
      <c r="AJ58902" s="23"/>
      <c r="HH58902"/>
      <c r="IW58902" s="36"/>
      <c r="JI58902"/>
      <c r="JJ58902"/>
      <c r="KX58902" s="23"/>
      <c r="KY58902" s="23"/>
    </row>
    <row r="58903" spans="36:311" x14ac:dyDescent="0.2">
      <c r="AJ58903" s="23"/>
      <c r="HH58903"/>
      <c r="IW58903" s="36"/>
      <c r="JI58903"/>
      <c r="JJ58903"/>
      <c r="KX58903" s="23"/>
      <c r="KY58903" s="23"/>
    </row>
    <row r="58904" spans="36:311" x14ac:dyDescent="0.2">
      <c r="AJ58904" s="23"/>
      <c r="HH58904"/>
      <c r="IW58904" s="36"/>
      <c r="JI58904"/>
      <c r="JJ58904"/>
      <c r="KX58904" s="23"/>
      <c r="KY58904" s="23"/>
    </row>
    <row r="58905" spans="36:311" x14ac:dyDescent="0.2">
      <c r="AJ58905" s="23"/>
      <c r="HH58905"/>
      <c r="IW58905" s="36"/>
      <c r="JI58905"/>
      <c r="JJ58905"/>
      <c r="KX58905" s="23"/>
      <c r="KY58905" s="23"/>
    </row>
    <row r="58906" spans="36:311" x14ac:dyDescent="0.2">
      <c r="AJ58906" s="23"/>
      <c r="HH58906"/>
      <c r="IW58906" s="36"/>
      <c r="JI58906"/>
      <c r="JJ58906"/>
      <c r="KX58906" s="23"/>
      <c r="KY58906" s="23"/>
    </row>
    <row r="58907" spans="36:311" x14ac:dyDescent="0.2">
      <c r="AJ58907" s="23"/>
      <c r="HH58907"/>
      <c r="IW58907" s="36"/>
      <c r="JI58907"/>
      <c r="JJ58907"/>
      <c r="KX58907" s="23"/>
      <c r="KY58907" s="23"/>
    </row>
    <row r="58908" spans="36:311" x14ac:dyDescent="0.2">
      <c r="AJ58908" s="23"/>
      <c r="HH58908"/>
      <c r="IW58908" s="36"/>
      <c r="JI58908"/>
      <c r="JJ58908"/>
      <c r="KX58908" s="23"/>
      <c r="KY58908" s="23"/>
    </row>
    <row r="58909" spans="36:311" x14ac:dyDescent="0.2">
      <c r="AJ58909" s="23"/>
      <c r="HH58909"/>
      <c r="IW58909" s="36"/>
      <c r="JI58909"/>
      <c r="JJ58909"/>
      <c r="KX58909" s="23"/>
      <c r="KY58909" s="23"/>
    </row>
    <row r="58910" spans="36:311" x14ac:dyDescent="0.2">
      <c r="AJ58910" s="23"/>
      <c r="HH58910"/>
      <c r="IW58910" s="36"/>
      <c r="JI58910"/>
      <c r="JJ58910"/>
      <c r="KX58910" s="23"/>
      <c r="KY58910" s="23"/>
    </row>
    <row r="58911" spans="36:311" x14ac:dyDescent="0.2">
      <c r="AJ58911" s="23"/>
      <c r="HH58911"/>
      <c r="IW58911" s="36"/>
      <c r="JI58911"/>
      <c r="JJ58911"/>
      <c r="KX58911" s="23"/>
      <c r="KY58911" s="23"/>
    </row>
    <row r="58912" spans="36:311" x14ac:dyDescent="0.2">
      <c r="AJ58912" s="23"/>
      <c r="HH58912"/>
      <c r="IW58912" s="36"/>
      <c r="JI58912"/>
      <c r="JJ58912"/>
      <c r="KX58912" s="23"/>
      <c r="KY58912" s="23"/>
    </row>
    <row r="58913" spans="36:311" x14ac:dyDescent="0.2">
      <c r="AJ58913" s="23"/>
      <c r="HH58913"/>
      <c r="IW58913" s="36"/>
      <c r="JI58913"/>
      <c r="JJ58913"/>
      <c r="KX58913" s="23"/>
      <c r="KY58913" s="23"/>
    </row>
    <row r="58914" spans="36:311" x14ac:dyDescent="0.2">
      <c r="AJ58914" s="23"/>
      <c r="HH58914"/>
      <c r="IW58914" s="36"/>
      <c r="JI58914"/>
      <c r="JJ58914"/>
      <c r="KX58914" s="23"/>
      <c r="KY58914" s="23"/>
    </row>
    <row r="58915" spans="36:311" x14ac:dyDescent="0.2">
      <c r="AJ58915" s="23"/>
      <c r="HH58915"/>
      <c r="IW58915" s="36"/>
      <c r="JI58915"/>
      <c r="JJ58915"/>
      <c r="KX58915" s="23"/>
      <c r="KY58915" s="23"/>
    </row>
    <row r="58916" spans="36:311" x14ac:dyDescent="0.2">
      <c r="AJ58916" s="23"/>
      <c r="HH58916"/>
      <c r="IW58916" s="36"/>
      <c r="JI58916"/>
      <c r="JJ58916"/>
      <c r="KX58916" s="23"/>
      <c r="KY58916" s="23"/>
    </row>
    <row r="58917" spans="36:311" x14ac:dyDescent="0.2">
      <c r="AJ58917" s="23"/>
      <c r="HH58917"/>
      <c r="IW58917" s="36"/>
      <c r="JI58917"/>
      <c r="JJ58917"/>
      <c r="KX58917" s="23"/>
      <c r="KY58917" s="23"/>
    </row>
    <row r="58918" spans="36:311" x14ac:dyDescent="0.2">
      <c r="AJ58918" s="23"/>
      <c r="HH58918"/>
      <c r="IW58918" s="36"/>
      <c r="JI58918"/>
      <c r="JJ58918"/>
      <c r="KX58918" s="23"/>
      <c r="KY58918" s="23"/>
    </row>
    <row r="58919" spans="36:311" x14ac:dyDescent="0.2">
      <c r="AJ58919" s="23"/>
      <c r="HH58919"/>
      <c r="IW58919" s="36"/>
      <c r="JI58919"/>
      <c r="JJ58919"/>
      <c r="KX58919" s="23"/>
      <c r="KY58919" s="23"/>
    </row>
    <row r="58920" spans="36:311" x14ac:dyDescent="0.2">
      <c r="AJ58920" s="23"/>
      <c r="HH58920"/>
      <c r="IW58920" s="36"/>
      <c r="JI58920"/>
      <c r="JJ58920"/>
      <c r="KX58920" s="23"/>
      <c r="KY58920" s="23"/>
    </row>
    <row r="58921" spans="36:311" x14ac:dyDescent="0.2">
      <c r="AJ58921" s="23"/>
      <c r="HH58921"/>
      <c r="IW58921" s="36"/>
      <c r="JI58921"/>
      <c r="JJ58921"/>
      <c r="KX58921" s="23"/>
      <c r="KY58921" s="23"/>
    </row>
    <row r="58922" spans="36:311" x14ac:dyDescent="0.2">
      <c r="AJ58922" s="23"/>
      <c r="HH58922"/>
      <c r="IW58922" s="36"/>
      <c r="JI58922"/>
      <c r="JJ58922"/>
      <c r="KX58922" s="23"/>
      <c r="KY58922" s="23"/>
    </row>
    <row r="58923" spans="36:311" x14ac:dyDescent="0.2">
      <c r="AJ58923" s="23"/>
      <c r="HH58923"/>
      <c r="IW58923" s="36"/>
      <c r="JI58923"/>
      <c r="JJ58923"/>
      <c r="KX58923" s="23"/>
      <c r="KY58923" s="23"/>
    </row>
    <row r="58924" spans="36:311" x14ac:dyDescent="0.2">
      <c r="AJ58924" s="23"/>
      <c r="HH58924"/>
      <c r="IW58924" s="36"/>
      <c r="JI58924"/>
      <c r="JJ58924"/>
      <c r="KX58924" s="23"/>
      <c r="KY58924" s="23"/>
    </row>
    <row r="58925" spans="36:311" x14ac:dyDescent="0.2">
      <c r="AJ58925" s="23"/>
      <c r="HH58925"/>
      <c r="IW58925" s="36"/>
      <c r="JI58925"/>
      <c r="JJ58925"/>
      <c r="KX58925" s="23"/>
      <c r="KY58925" s="23"/>
    </row>
    <row r="58926" spans="36:311" x14ac:dyDescent="0.2">
      <c r="AJ58926" s="23"/>
      <c r="HH58926"/>
      <c r="IW58926" s="36"/>
      <c r="JI58926"/>
      <c r="JJ58926"/>
      <c r="KX58926" s="23"/>
      <c r="KY58926" s="23"/>
    </row>
    <row r="58927" spans="36:311" x14ac:dyDescent="0.2">
      <c r="AJ58927" s="23"/>
      <c r="HH58927"/>
      <c r="IW58927" s="36"/>
      <c r="JI58927"/>
      <c r="JJ58927"/>
      <c r="KX58927" s="23"/>
      <c r="KY58927" s="23"/>
    </row>
    <row r="58928" spans="36:311" x14ac:dyDescent="0.2">
      <c r="AJ58928" s="23"/>
      <c r="HH58928"/>
      <c r="IW58928" s="36"/>
      <c r="JI58928"/>
      <c r="JJ58928"/>
      <c r="KX58928" s="23"/>
      <c r="KY58928" s="23"/>
    </row>
    <row r="58929" spans="36:311" x14ac:dyDescent="0.2">
      <c r="AJ58929" s="23"/>
      <c r="HH58929"/>
      <c r="IW58929" s="36"/>
      <c r="JI58929"/>
      <c r="JJ58929"/>
      <c r="KX58929" s="23"/>
      <c r="KY58929" s="23"/>
    </row>
    <row r="58930" spans="36:311" x14ac:dyDescent="0.2">
      <c r="AJ58930" s="23"/>
      <c r="HH58930"/>
      <c r="IW58930" s="36"/>
      <c r="JI58930"/>
      <c r="JJ58930"/>
      <c r="KX58930" s="23"/>
      <c r="KY58930" s="23"/>
    </row>
    <row r="58931" spans="36:311" x14ac:dyDescent="0.2">
      <c r="AJ58931" s="23"/>
      <c r="HH58931"/>
      <c r="IW58931" s="36"/>
      <c r="JI58931"/>
      <c r="JJ58931"/>
      <c r="KX58931" s="23"/>
      <c r="KY58931" s="23"/>
    </row>
    <row r="58932" spans="36:311" x14ac:dyDescent="0.2">
      <c r="AJ58932" s="23"/>
      <c r="HH58932"/>
      <c r="IW58932" s="36"/>
      <c r="JI58932"/>
      <c r="JJ58932"/>
      <c r="KX58932" s="23"/>
      <c r="KY58932" s="23"/>
    </row>
    <row r="58933" spans="36:311" x14ac:dyDescent="0.2">
      <c r="AJ58933" s="23"/>
      <c r="HH58933"/>
      <c r="IW58933" s="36"/>
      <c r="JI58933"/>
      <c r="JJ58933"/>
      <c r="KX58933" s="23"/>
      <c r="KY58933" s="23"/>
    </row>
    <row r="58934" spans="36:311" x14ac:dyDescent="0.2">
      <c r="AJ58934" s="23"/>
      <c r="HH58934"/>
      <c r="IW58934" s="36"/>
      <c r="JI58934"/>
      <c r="JJ58934"/>
      <c r="KX58934" s="23"/>
      <c r="KY58934" s="23"/>
    </row>
    <row r="58935" spans="36:311" x14ac:dyDescent="0.2">
      <c r="AJ58935" s="23"/>
      <c r="HH58935"/>
      <c r="IW58935" s="36"/>
      <c r="JI58935"/>
      <c r="JJ58935"/>
      <c r="KX58935" s="23"/>
      <c r="KY58935" s="23"/>
    </row>
    <row r="58936" spans="36:311" x14ac:dyDescent="0.2">
      <c r="AJ58936" s="23"/>
      <c r="HH58936"/>
      <c r="IW58936" s="36"/>
      <c r="JI58936"/>
      <c r="JJ58936"/>
      <c r="KX58936" s="23"/>
      <c r="KY58936" s="23"/>
    </row>
    <row r="58937" spans="36:311" x14ac:dyDescent="0.2">
      <c r="AJ58937" s="23"/>
      <c r="HH58937"/>
      <c r="IW58937" s="36"/>
      <c r="JI58937"/>
      <c r="JJ58937"/>
      <c r="KX58937" s="23"/>
      <c r="KY58937" s="23"/>
    </row>
    <row r="58938" spans="36:311" x14ac:dyDescent="0.2">
      <c r="AJ58938" s="23"/>
      <c r="HH58938"/>
      <c r="IW58938" s="36"/>
      <c r="JI58938"/>
      <c r="JJ58938"/>
      <c r="KX58938" s="23"/>
      <c r="KY58938" s="23"/>
    </row>
    <row r="58939" spans="36:311" x14ac:dyDescent="0.2">
      <c r="AJ58939" s="23"/>
      <c r="HH58939"/>
      <c r="IW58939" s="36"/>
      <c r="JI58939"/>
      <c r="JJ58939"/>
      <c r="KX58939" s="23"/>
      <c r="KY58939" s="23"/>
    </row>
    <row r="58940" spans="36:311" x14ac:dyDescent="0.2">
      <c r="AJ58940" s="23"/>
      <c r="HH58940"/>
      <c r="IW58940" s="36"/>
      <c r="JI58940"/>
      <c r="JJ58940"/>
      <c r="KX58940" s="23"/>
      <c r="KY58940" s="23"/>
    </row>
    <row r="58941" spans="36:311" x14ac:dyDescent="0.2">
      <c r="AJ58941" s="23"/>
      <c r="HH58941"/>
      <c r="IW58941" s="36"/>
      <c r="JI58941"/>
      <c r="JJ58941"/>
      <c r="KX58941" s="23"/>
      <c r="KY58941" s="23"/>
    </row>
    <row r="58942" spans="36:311" x14ac:dyDescent="0.2">
      <c r="AJ58942" s="23"/>
      <c r="HH58942"/>
      <c r="IW58942" s="36"/>
      <c r="JI58942"/>
      <c r="JJ58942"/>
      <c r="KX58942" s="23"/>
      <c r="KY58942" s="23"/>
    </row>
    <row r="58943" spans="36:311" x14ac:dyDescent="0.2">
      <c r="AJ58943" s="23"/>
      <c r="HH58943"/>
      <c r="IW58943" s="36"/>
      <c r="JI58943"/>
      <c r="JJ58943"/>
      <c r="KX58943" s="23"/>
      <c r="KY58943" s="23"/>
    </row>
    <row r="58944" spans="36:311" x14ac:dyDescent="0.2">
      <c r="AJ58944" s="23"/>
      <c r="HH58944"/>
      <c r="IW58944" s="36"/>
      <c r="JI58944"/>
      <c r="JJ58944"/>
      <c r="KX58944" s="23"/>
      <c r="KY58944" s="23"/>
    </row>
    <row r="58945" spans="36:311" x14ac:dyDescent="0.2">
      <c r="AJ58945" s="23"/>
      <c r="HH58945"/>
      <c r="IW58945" s="36"/>
      <c r="JI58945"/>
      <c r="JJ58945"/>
      <c r="KX58945" s="23"/>
      <c r="KY58945" s="23"/>
    </row>
    <row r="58946" spans="36:311" x14ac:dyDescent="0.2">
      <c r="AJ58946" s="23"/>
      <c r="HH58946"/>
      <c r="IW58946" s="36"/>
      <c r="JI58946"/>
      <c r="JJ58946"/>
      <c r="KX58946" s="23"/>
      <c r="KY58946" s="23"/>
    </row>
    <row r="58947" spans="36:311" x14ac:dyDescent="0.2">
      <c r="AJ58947" s="23"/>
      <c r="HH58947"/>
      <c r="IW58947" s="36"/>
      <c r="JI58947"/>
      <c r="JJ58947"/>
      <c r="KX58947" s="23"/>
      <c r="KY58947" s="23"/>
    </row>
    <row r="58948" spans="36:311" x14ac:dyDescent="0.2">
      <c r="AJ58948" s="23"/>
      <c r="HH58948"/>
      <c r="IW58948" s="36"/>
      <c r="JI58948"/>
      <c r="JJ58948"/>
      <c r="KX58948" s="23"/>
      <c r="KY58948" s="23"/>
    </row>
    <row r="58949" spans="36:311" x14ac:dyDescent="0.2">
      <c r="AJ58949" s="23"/>
      <c r="HH58949"/>
      <c r="IW58949" s="36"/>
      <c r="JI58949"/>
      <c r="JJ58949"/>
      <c r="KX58949" s="23"/>
      <c r="KY58949" s="23"/>
    </row>
    <row r="58950" spans="36:311" x14ac:dyDescent="0.2">
      <c r="AJ58950" s="23"/>
      <c r="HH58950"/>
      <c r="IW58950" s="36"/>
      <c r="JI58950"/>
      <c r="JJ58950"/>
      <c r="KX58950" s="23"/>
      <c r="KY58950" s="23"/>
    </row>
    <row r="58951" spans="36:311" x14ac:dyDescent="0.2">
      <c r="AJ58951" s="23"/>
      <c r="HH58951"/>
      <c r="IW58951" s="36"/>
      <c r="JI58951"/>
      <c r="JJ58951"/>
      <c r="KX58951" s="23"/>
      <c r="KY58951" s="23"/>
    </row>
    <row r="58952" spans="36:311" x14ac:dyDescent="0.2">
      <c r="AJ58952" s="23"/>
      <c r="HH58952"/>
      <c r="IW58952" s="36"/>
      <c r="JI58952"/>
      <c r="JJ58952"/>
      <c r="KX58952" s="23"/>
      <c r="KY58952" s="23"/>
    </row>
    <row r="58953" spans="36:311" x14ac:dyDescent="0.2">
      <c r="AJ58953" s="23"/>
      <c r="HH58953"/>
      <c r="IW58953" s="36"/>
      <c r="JI58953"/>
      <c r="JJ58953"/>
      <c r="KX58953" s="23"/>
      <c r="KY58953" s="23"/>
    </row>
    <row r="58954" spans="36:311" x14ac:dyDescent="0.2">
      <c r="AJ58954" s="23"/>
      <c r="HH58954"/>
      <c r="IW58954" s="36"/>
      <c r="JI58954"/>
      <c r="JJ58954"/>
      <c r="KX58954" s="23"/>
      <c r="KY58954" s="23"/>
    </row>
    <row r="58955" spans="36:311" x14ac:dyDescent="0.2">
      <c r="AJ58955" s="23"/>
      <c r="HH58955"/>
      <c r="IW58955" s="36"/>
      <c r="JI58955"/>
      <c r="JJ58955"/>
      <c r="KX58955" s="23"/>
      <c r="KY58955" s="23"/>
    </row>
    <row r="58956" spans="36:311" x14ac:dyDescent="0.2">
      <c r="AJ58956" s="23"/>
      <c r="HH58956"/>
      <c r="IW58956" s="36"/>
      <c r="JI58956"/>
      <c r="JJ58956"/>
      <c r="KX58956" s="23"/>
      <c r="KY58956" s="23"/>
    </row>
    <row r="58957" spans="36:311" x14ac:dyDescent="0.2">
      <c r="AJ58957" s="23"/>
      <c r="HH58957"/>
      <c r="IW58957" s="36"/>
      <c r="JI58957"/>
      <c r="JJ58957"/>
      <c r="KX58957" s="23"/>
      <c r="KY58957" s="23"/>
    </row>
    <row r="58958" spans="36:311" x14ac:dyDescent="0.2">
      <c r="AJ58958" s="23"/>
      <c r="HH58958"/>
      <c r="IW58958" s="36"/>
      <c r="JI58958"/>
      <c r="JJ58958"/>
      <c r="KX58958" s="23"/>
      <c r="KY58958" s="23"/>
    </row>
    <row r="58959" spans="36:311" x14ac:dyDescent="0.2">
      <c r="AJ58959" s="23"/>
      <c r="HH58959"/>
      <c r="IW58959" s="36"/>
      <c r="JI58959"/>
      <c r="JJ58959"/>
      <c r="KX58959" s="23"/>
      <c r="KY58959" s="23"/>
    </row>
    <row r="58960" spans="36:311" x14ac:dyDescent="0.2">
      <c r="AJ58960" s="23"/>
      <c r="HH58960"/>
      <c r="IW58960" s="36"/>
      <c r="JI58960"/>
      <c r="JJ58960"/>
      <c r="KX58960" s="23"/>
      <c r="KY58960" s="23"/>
    </row>
    <row r="58961" spans="36:311" x14ac:dyDescent="0.2">
      <c r="AJ58961" s="23"/>
      <c r="HH58961"/>
      <c r="IW58961" s="36"/>
      <c r="JI58961"/>
      <c r="JJ58961"/>
      <c r="KX58961" s="23"/>
      <c r="KY58961" s="23"/>
    </row>
    <row r="58962" spans="36:311" x14ac:dyDescent="0.2">
      <c r="AJ58962" s="23"/>
      <c r="HH58962"/>
      <c r="IW58962" s="36"/>
      <c r="JI58962"/>
      <c r="JJ58962"/>
      <c r="KX58962" s="23"/>
      <c r="KY58962" s="23"/>
    </row>
    <row r="58963" spans="36:311" x14ac:dyDescent="0.2">
      <c r="AJ58963" s="23"/>
      <c r="HH58963"/>
      <c r="IW58963" s="36"/>
      <c r="JI58963"/>
      <c r="JJ58963"/>
      <c r="KX58963" s="23"/>
      <c r="KY58963" s="23"/>
    </row>
    <row r="58964" spans="36:311" x14ac:dyDescent="0.2">
      <c r="AJ58964" s="23"/>
      <c r="HH58964"/>
      <c r="IW58964" s="36"/>
      <c r="JI58964"/>
      <c r="JJ58964"/>
      <c r="KX58964" s="23"/>
      <c r="KY58964" s="23"/>
    </row>
    <row r="58965" spans="36:311" x14ac:dyDescent="0.2">
      <c r="AJ58965" s="23"/>
      <c r="HH58965"/>
      <c r="IW58965" s="36"/>
      <c r="JI58965"/>
      <c r="JJ58965"/>
      <c r="KX58965" s="23"/>
      <c r="KY58965" s="23"/>
    </row>
    <row r="58966" spans="36:311" x14ac:dyDescent="0.2">
      <c r="AJ58966" s="23"/>
      <c r="HH58966"/>
      <c r="IW58966" s="36"/>
      <c r="JI58966"/>
      <c r="JJ58966"/>
      <c r="KX58966" s="23"/>
      <c r="KY58966" s="23"/>
    </row>
    <row r="58967" spans="36:311" x14ac:dyDescent="0.2">
      <c r="AJ58967" s="23"/>
      <c r="HH58967"/>
      <c r="IW58967" s="36"/>
      <c r="JI58967"/>
      <c r="JJ58967"/>
      <c r="KX58967" s="23"/>
      <c r="KY58967" s="23"/>
    </row>
    <row r="58968" spans="36:311" x14ac:dyDescent="0.2">
      <c r="AJ58968" s="23"/>
      <c r="HH58968"/>
      <c r="IW58968" s="36"/>
      <c r="JI58968"/>
      <c r="JJ58968"/>
      <c r="KX58968" s="23"/>
      <c r="KY58968" s="23"/>
    </row>
    <row r="58969" spans="36:311" x14ac:dyDescent="0.2">
      <c r="AJ58969" s="23"/>
      <c r="HH58969"/>
      <c r="IW58969" s="36"/>
      <c r="JI58969"/>
      <c r="JJ58969"/>
      <c r="KX58969" s="23"/>
      <c r="KY58969" s="23"/>
    </row>
    <row r="58970" spans="36:311" x14ac:dyDescent="0.2">
      <c r="AJ58970" s="23"/>
      <c r="HH58970"/>
      <c r="IW58970" s="36"/>
      <c r="JI58970"/>
      <c r="JJ58970"/>
      <c r="KX58970" s="23"/>
      <c r="KY58970" s="23"/>
    </row>
    <row r="58971" spans="36:311" x14ac:dyDescent="0.2">
      <c r="AJ58971" s="23"/>
      <c r="HH58971"/>
      <c r="IW58971" s="36"/>
      <c r="JI58971"/>
      <c r="JJ58971"/>
      <c r="KX58971" s="23"/>
      <c r="KY58971" s="23"/>
    </row>
    <row r="58972" spans="36:311" x14ac:dyDescent="0.2">
      <c r="AJ58972" s="23"/>
      <c r="HH58972"/>
      <c r="IW58972" s="36"/>
      <c r="JI58972"/>
      <c r="JJ58972"/>
      <c r="KX58972" s="23"/>
      <c r="KY58972" s="23"/>
    </row>
    <row r="58973" spans="36:311" x14ac:dyDescent="0.2">
      <c r="AJ58973" s="23"/>
      <c r="HH58973"/>
      <c r="IW58973" s="36"/>
      <c r="JI58973"/>
      <c r="JJ58973"/>
      <c r="KX58973" s="23"/>
      <c r="KY58973" s="23"/>
    </row>
    <row r="58974" spans="36:311" x14ac:dyDescent="0.2">
      <c r="AJ58974" s="23"/>
      <c r="HH58974"/>
      <c r="IW58974" s="36"/>
      <c r="JI58974"/>
      <c r="JJ58974"/>
      <c r="KX58974" s="23"/>
      <c r="KY58974" s="23"/>
    </row>
    <row r="58975" spans="36:311" x14ac:dyDescent="0.2">
      <c r="AJ58975" s="23"/>
      <c r="HH58975"/>
      <c r="IW58975" s="36"/>
      <c r="JI58975"/>
      <c r="JJ58975"/>
      <c r="KX58975" s="23"/>
      <c r="KY58975" s="23"/>
    </row>
    <row r="58976" spans="36:311" x14ac:dyDescent="0.2">
      <c r="AJ58976" s="23"/>
      <c r="HH58976"/>
      <c r="IW58976" s="36"/>
      <c r="JI58976"/>
      <c r="JJ58976"/>
      <c r="KX58976" s="23"/>
      <c r="KY58976" s="23"/>
    </row>
    <row r="58977" spans="36:311" x14ac:dyDescent="0.2">
      <c r="AJ58977" s="23"/>
      <c r="HH58977"/>
      <c r="IW58977" s="36"/>
      <c r="JI58977"/>
      <c r="JJ58977"/>
      <c r="KX58977" s="23"/>
      <c r="KY58977" s="23"/>
    </row>
    <row r="58978" spans="36:311" x14ac:dyDescent="0.2">
      <c r="AJ58978" s="23"/>
      <c r="HH58978"/>
      <c r="IW58978" s="36"/>
      <c r="JI58978"/>
      <c r="JJ58978"/>
      <c r="KX58978" s="23"/>
      <c r="KY58978" s="23"/>
    </row>
    <row r="58979" spans="36:311" x14ac:dyDescent="0.2">
      <c r="AJ58979" s="23"/>
      <c r="HH58979"/>
      <c r="IW58979" s="36"/>
      <c r="JI58979"/>
      <c r="JJ58979"/>
      <c r="KX58979" s="23"/>
      <c r="KY58979" s="23"/>
    </row>
    <row r="58980" spans="36:311" x14ac:dyDescent="0.2">
      <c r="AJ58980" s="23"/>
      <c r="HH58980"/>
      <c r="IW58980" s="36"/>
      <c r="JI58980"/>
      <c r="JJ58980"/>
      <c r="KX58980" s="23"/>
      <c r="KY58980" s="23"/>
    </row>
    <row r="58981" spans="36:311" x14ac:dyDescent="0.2">
      <c r="AJ58981" s="23"/>
      <c r="HH58981"/>
      <c r="IW58981" s="36"/>
      <c r="JI58981"/>
      <c r="JJ58981"/>
      <c r="KX58981" s="23"/>
      <c r="KY58981" s="23"/>
    </row>
    <row r="58982" spans="36:311" x14ac:dyDescent="0.2">
      <c r="AJ58982" s="23"/>
      <c r="HH58982"/>
      <c r="IW58982" s="36"/>
      <c r="JI58982"/>
      <c r="JJ58982"/>
      <c r="KX58982" s="23"/>
      <c r="KY58982" s="23"/>
    </row>
    <row r="58983" spans="36:311" x14ac:dyDescent="0.2">
      <c r="AJ58983" s="23"/>
      <c r="HH58983"/>
      <c r="IW58983" s="36"/>
      <c r="JI58983"/>
      <c r="JJ58983"/>
      <c r="KX58983" s="23"/>
      <c r="KY58983" s="23"/>
    </row>
    <row r="58984" spans="36:311" x14ac:dyDescent="0.2">
      <c r="AJ58984" s="23"/>
      <c r="HH58984"/>
      <c r="IW58984" s="36"/>
      <c r="JI58984"/>
      <c r="JJ58984"/>
      <c r="KX58984" s="23"/>
      <c r="KY58984" s="23"/>
    </row>
    <row r="58985" spans="36:311" x14ac:dyDescent="0.2">
      <c r="AJ58985" s="23"/>
      <c r="HH58985"/>
      <c r="IW58985" s="36"/>
      <c r="JI58985"/>
      <c r="JJ58985"/>
      <c r="KX58985" s="23"/>
      <c r="KY58985" s="23"/>
    </row>
    <row r="58986" spans="36:311" x14ac:dyDescent="0.2">
      <c r="AJ58986" s="23"/>
      <c r="HH58986"/>
      <c r="IW58986" s="36"/>
      <c r="JI58986"/>
      <c r="JJ58986"/>
      <c r="KX58986" s="23"/>
      <c r="KY58986" s="23"/>
    </row>
    <row r="58987" spans="36:311" x14ac:dyDescent="0.2">
      <c r="AJ58987" s="23"/>
      <c r="HH58987"/>
      <c r="IW58987" s="36"/>
      <c r="JI58987"/>
      <c r="JJ58987"/>
      <c r="KX58987" s="23"/>
      <c r="KY58987" s="23"/>
    </row>
    <row r="58988" spans="36:311" x14ac:dyDescent="0.2">
      <c r="AJ58988" s="23"/>
      <c r="HH58988"/>
      <c r="IW58988" s="36"/>
      <c r="JI58988"/>
      <c r="JJ58988"/>
      <c r="KX58988" s="23"/>
      <c r="KY58988" s="23"/>
    </row>
    <row r="58989" spans="36:311" x14ac:dyDescent="0.2">
      <c r="AJ58989" s="23"/>
      <c r="HH58989"/>
      <c r="IW58989" s="36"/>
      <c r="JI58989"/>
      <c r="JJ58989"/>
      <c r="KX58989" s="23"/>
      <c r="KY58989" s="23"/>
    </row>
    <row r="58990" spans="36:311" x14ac:dyDescent="0.2">
      <c r="AJ58990" s="23"/>
      <c r="HH58990"/>
      <c r="IW58990" s="36"/>
      <c r="JI58990"/>
      <c r="JJ58990"/>
      <c r="KX58990" s="23"/>
      <c r="KY58990" s="23"/>
    </row>
    <row r="58991" spans="36:311" x14ac:dyDescent="0.2">
      <c r="AJ58991" s="23"/>
      <c r="HH58991"/>
      <c r="IW58991" s="36"/>
      <c r="JI58991"/>
      <c r="JJ58991"/>
      <c r="KX58991" s="23"/>
      <c r="KY58991" s="23"/>
    </row>
    <row r="58992" spans="36:311" x14ac:dyDescent="0.2">
      <c r="AJ58992" s="23"/>
      <c r="HH58992"/>
      <c r="IW58992" s="36"/>
      <c r="JI58992"/>
      <c r="JJ58992"/>
      <c r="KX58992" s="23"/>
      <c r="KY58992" s="23"/>
    </row>
    <row r="58993" spans="36:311" x14ac:dyDescent="0.2">
      <c r="AJ58993" s="23"/>
      <c r="HH58993"/>
      <c r="IW58993" s="36"/>
      <c r="JI58993"/>
      <c r="JJ58993"/>
      <c r="KX58993" s="23"/>
      <c r="KY58993" s="23"/>
    </row>
    <row r="58994" spans="36:311" x14ac:dyDescent="0.2">
      <c r="AJ58994" s="23"/>
      <c r="HH58994"/>
      <c r="IW58994" s="36"/>
      <c r="JI58994"/>
      <c r="JJ58994"/>
      <c r="KX58994" s="23"/>
      <c r="KY58994" s="23"/>
    </row>
    <row r="58995" spans="36:311" x14ac:dyDescent="0.2">
      <c r="AJ58995" s="23"/>
      <c r="HH58995"/>
      <c r="IW58995" s="36"/>
      <c r="JI58995"/>
      <c r="JJ58995"/>
      <c r="KX58995" s="23"/>
      <c r="KY58995" s="23"/>
    </row>
    <row r="58996" spans="36:311" x14ac:dyDescent="0.2">
      <c r="AJ58996" s="23"/>
      <c r="HH58996"/>
      <c r="IW58996" s="36"/>
      <c r="JI58996"/>
      <c r="JJ58996"/>
      <c r="KX58996" s="23"/>
      <c r="KY58996" s="23"/>
    </row>
    <row r="58997" spans="36:311" x14ac:dyDescent="0.2">
      <c r="AJ58997" s="23"/>
      <c r="HH58997"/>
      <c r="IW58997" s="36"/>
      <c r="JI58997"/>
      <c r="JJ58997"/>
      <c r="KX58997" s="23"/>
      <c r="KY58997" s="23"/>
    </row>
    <row r="58998" spans="36:311" x14ac:dyDescent="0.2">
      <c r="AJ58998" s="23"/>
      <c r="HH58998"/>
      <c r="IW58998" s="36"/>
      <c r="JI58998"/>
      <c r="JJ58998"/>
      <c r="KX58998" s="23"/>
      <c r="KY58998" s="23"/>
    </row>
    <row r="58999" spans="36:311" x14ac:dyDescent="0.2">
      <c r="AJ58999" s="23"/>
      <c r="HH58999"/>
      <c r="IW58999" s="36"/>
      <c r="JI58999"/>
      <c r="JJ58999"/>
      <c r="KX58999" s="23"/>
      <c r="KY58999" s="23"/>
    </row>
    <row r="59000" spans="36:311" x14ac:dyDescent="0.2">
      <c r="AJ59000" s="23"/>
      <c r="HH59000"/>
      <c r="IW59000" s="36"/>
      <c r="JI59000"/>
      <c r="JJ59000"/>
      <c r="KX59000" s="23"/>
      <c r="KY59000" s="23"/>
    </row>
    <row r="59001" spans="36:311" x14ac:dyDescent="0.2">
      <c r="AJ59001" s="23"/>
      <c r="HH59001"/>
      <c r="IW59001" s="36"/>
      <c r="JI59001"/>
      <c r="JJ59001"/>
      <c r="KX59001" s="23"/>
      <c r="KY59001" s="23"/>
    </row>
    <row r="59002" spans="36:311" x14ac:dyDescent="0.2">
      <c r="AJ59002" s="23"/>
      <c r="HH59002"/>
      <c r="IW59002" s="36"/>
      <c r="JI59002"/>
      <c r="JJ59002"/>
      <c r="KX59002" s="23"/>
      <c r="KY59002" s="23"/>
    </row>
    <row r="59003" spans="36:311" x14ac:dyDescent="0.2">
      <c r="AJ59003" s="23"/>
      <c r="HH59003"/>
      <c r="IW59003" s="36"/>
      <c r="JI59003"/>
      <c r="JJ59003"/>
      <c r="KX59003" s="23"/>
      <c r="KY59003" s="23"/>
    </row>
    <row r="59004" spans="36:311" x14ac:dyDescent="0.2">
      <c r="AJ59004" s="23"/>
      <c r="HH59004"/>
      <c r="IW59004" s="36"/>
      <c r="JI59004"/>
      <c r="JJ59004"/>
      <c r="KX59004" s="23"/>
      <c r="KY59004" s="23"/>
    </row>
    <row r="59005" spans="36:311" x14ac:dyDescent="0.2">
      <c r="AJ59005" s="23"/>
      <c r="HH59005"/>
      <c r="IW59005" s="36"/>
      <c r="JI59005"/>
      <c r="JJ59005"/>
      <c r="KX59005" s="23"/>
      <c r="KY59005" s="23"/>
    </row>
    <row r="59006" spans="36:311" x14ac:dyDescent="0.2">
      <c r="AJ59006" s="23"/>
      <c r="HH59006"/>
      <c r="IW59006" s="36"/>
      <c r="JI59006"/>
      <c r="JJ59006"/>
      <c r="KX59006" s="23"/>
      <c r="KY59006" s="23"/>
    </row>
    <row r="59007" spans="36:311" x14ac:dyDescent="0.2">
      <c r="AJ59007" s="23"/>
      <c r="HH59007"/>
      <c r="IW59007" s="36"/>
      <c r="JI59007"/>
      <c r="JJ59007"/>
      <c r="KX59007" s="23"/>
      <c r="KY59007" s="23"/>
    </row>
    <row r="59008" spans="36:311" x14ac:dyDescent="0.2">
      <c r="AJ59008" s="23"/>
      <c r="HH59008"/>
      <c r="IW59008" s="36"/>
      <c r="JI59008"/>
      <c r="JJ59008"/>
      <c r="KX59008" s="23"/>
      <c r="KY59008" s="23"/>
    </row>
    <row r="59009" spans="36:311" x14ac:dyDescent="0.2">
      <c r="AJ59009" s="23"/>
      <c r="HH59009"/>
      <c r="IW59009" s="36"/>
      <c r="JI59009"/>
      <c r="JJ59009"/>
      <c r="KX59009" s="23"/>
      <c r="KY59009" s="23"/>
    </row>
    <row r="59010" spans="36:311" x14ac:dyDescent="0.2">
      <c r="AJ59010" s="23"/>
      <c r="HH59010"/>
      <c r="IW59010" s="36"/>
      <c r="JI59010"/>
      <c r="JJ59010"/>
      <c r="KX59010" s="23"/>
      <c r="KY59010" s="23"/>
    </row>
    <row r="59011" spans="36:311" x14ac:dyDescent="0.2">
      <c r="AJ59011" s="23"/>
      <c r="HH59011"/>
      <c r="IW59011" s="36"/>
      <c r="JI59011"/>
      <c r="JJ59011"/>
      <c r="KX59011" s="23"/>
      <c r="KY59011" s="23"/>
    </row>
    <row r="59012" spans="36:311" x14ac:dyDescent="0.2">
      <c r="AJ59012" s="23"/>
      <c r="HH59012"/>
      <c r="IW59012" s="36"/>
      <c r="JI59012"/>
      <c r="JJ59012"/>
      <c r="KX59012" s="23"/>
      <c r="KY59012" s="23"/>
    </row>
    <row r="59013" spans="36:311" x14ac:dyDescent="0.2">
      <c r="AJ59013" s="23"/>
      <c r="HH59013"/>
      <c r="IW59013" s="36"/>
      <c r="JI59013"/>
      <c r="JJ59013"/>
      <c r="KX59013" s="23"/>
      <c r="KY59013" s="23"/>
    </row>
    <row r="59014" spans="36:311" x14ac:dyDescent="0.2">
      <c r="AJ59014" s="23"/>
      <c r="HH59014"/>
      <c r="IW59014" s="36"/>
      <c r="JI59014"/>
      <c r="JJ59014"/>
      <c r="KX59014" s="23"/>
      <c r="KY59014" s="23"/>
    </row>
    <row r="59015" spans="36:311" x14ac:dyDescent="0.2">
      <c r="AJ59015" s="23"/>
      <c r="HH59015"/>
      <c r="IW59015" s="36"/>
      <c r="JI59015"/>
      <c r="JJ59015"/>
      <c r="KX59015" s="23"/>
      <c r="KY59015" s="23"/>
    </row>
    <row r="59016" spans="36:311" x14ac:dyDescent="0.2">
      <c r="AJ59016" s="23"/>
      <c r="HH59016"/>
      <c r="IW59016" s="36"/>
      <c r="JI59016"/>
      <c r="JJ59016"/>
      <c r="KX59016" s="23"/>
      <c r="KY59016" s="23"/>
    </row>
    <row r="59017" spans="36:311" x14ac:dyDescent="0.2">
      <c r="AJ59017" s="23"/>
      <c r="HH59017"/>
      <c r="IW59017" s="36"/>
      <c r="JI59017"/>
      <c r="JJ59017"/>
      <c r="KX59017" s="23"/>
      <c r="KY59017" s="23"/>
    </row>
    <row r="59018" spans="36:311" x14ac:dyDescent="0.2">
      <c r="AJ59018" s="23"/>
      <c r="HH59018"/>
      <c r="IW59018" s="36"/>
      <c r="JI59018"/>
      <c r="JJ59018"/>
      <c r="KX59018" s="23"/>
      <c r="KY59018" s="23"/>
    </row>
    <row r="59019" spans="36:311" x14ac:dyDescent="0.2">
      <c r="AJ59019" s="23"/>
      <c r="HH59019"/>
      <c r="IW59019" s="36"/>
      <c r="JI59019"/>
      <c r="JJ59019"/>
      <c r="KX59019" s="23"/>
      <c r="KY59019" s="23"/>
    </row>
    <row r="59020" spans="36:311" x14ac:dyDescent="0.2">
      <c r="AJ59020" s="23"/>
      <c r="HH59020"/>
      <c r="IW59020" s="36"/>
      <c r="JI59020"/>
      <c r="JJ59020"/>
      <c r="KX59020" s="23"/>
      <c r="KY59020" s="23"/>
    </row>
    <row r="59021" spans="36:311" x14ac:dyDescent="0.2">
      <c r="AJ59021" s="23"/>
      <c r="HH59021"/>
      <c r="IW59021" s="36"/>
      <c r="JI59021"/>
      <c r="JJ59021"/>
      <c r="KX59021" s="23"/>
      <c r="KY59021" s="23"/>
    </row>
    <row r="59022" spans="36:311" x14ac:dyDescent="0.2">
      <c r="AJ59022" s="23"/>
      <c r="HH59022"/>
      <c r="IW59022" s="36"/>
      <c r="JI59022"/>
      <c r="JJ59022"/>
      <c r="KX59022" s="23"/>
      <c r="KY59022" s="23"/>
    </row>
    <row r="59023" spans="36:311" x14ac:dyDescent="0.2">
      <c r="AJ59023" s="23"/>
      <c r="HH59023"/>
      <c r="IW59023" s="36"/>
      <c r="JI59023"/>
      <c r="JJ59023"/>
      <c r="KX59023" s="23"/>
      <c r="KY59023" s="23"/>
    </row>
    <row r="59024" spans="36:311" x14ac:dyDescent="0.2">
      <c r="AJ59024" s="23"/>
      <c r="HH59024"/>
      <c r="IW59024" s="36"/>
      <c r="JI59024"/>
      <c r="JJ59024"/>
      <c r="KX59024" s="23"/>
      <c r="KY59024" s="23"/>
    </row>
    <row r="59025" spans="36:311" x14ac:dyDescent="0.2">
      <c r="AJ59025" s="23"/>
      <c r="HH59025"/>
      <c r="IW59025" s="36"/>
      <c r="JI59025"/>
      <c r="JJ59025"/>
      <c r="KX59025" s="23"/>
      <c r="KY59025" s="23"/>
    </row>
    <row r="59026" spans="36:311" x14ac:dyDescent="0.2">
      <c r="AJ59026" s="23"/>
      <c r="HH59026"/>
      <c r="IW59026" s="36"/>
      <c r="JI59026"/>
      <c r="JJ59026"/>
      <c r="KX59026" s="23"/>
      <c r="KY59026" s="23"/>
    </row>
    <row r="59027" spans="36:311" x14ac:dyDescent="0.2">
      <c r="AJ59027" s="23"/>
      <c r="HH59027"/>
      <c r="IW59027" s="36"/>
      <c r="JI59027"/>
      <c r="JJ59027"/>
      <c r="KX59027" s="23"/>
      <c r="KY59027" s="23"/>
    </row>
    <row r="59028" spans="36:311" x14ac:dyDescent="0.2">
      <c r="AJ59028" s="23"/>
      <c r="HH59028"/>
      <c r="IW59028" s="36"/>
      <c r="JI59028"/>
      <c r="JJ59028"/>
      <c r="KX59028" s="23"/>
      <c r="KY59028" s="23"/>
    </row>
    <row r="59029" spans="36:311" x14ac:dyDescent="0.2">
      <c r="AJ59029" s="23"/>
      <c r="HH59029"/>
      <c r="IW59029" s="36"/>
      <c r="JI59029"/>
      <c r="JJ59029"/>
      <c r="KX59029" s="23"/>
      <c r="KY59029" s="23"/>
    </row>
    <row r="59030" spans="36:311" x14ac:dyDescent="0.2">
      <c r="AJ59030" s="23"/>
      <c r="HH59030"/>
      <c r="IW59030" s="36"/>
      <c r="JI59030"/>
      <c r="JJ59030"/>
      <c r="KX59030" s="23"/>
      <c r="KY59030" s="23"/>
    </row>
    <row r="59031" spans="36:311" x14ac:dyDescent="0.2">
      <c r="AJ59031" s="23"/>
      <c r="HH59031"/>
      <c r="IW59031" s="36"/>
      <c r="JI59031"/>
      <c r="JJ59031"/>
      <c r="KX59031" s="23"/>
      <c r="KY59031" s="23"/>
    </row>
    <row r="59032" spans="36:311" x14ac:dyDescent="0.2">
      <c r="AJ59032" s="23"/>
      <c r="HH59032"/>
      <c r="IW59032" s="36"/>
      <c r="JI59032"/>
      <c r="JJ59032"/>
      <c r="KX59032" s="23"/>
      <c r="KY59032" s="23"/>
    </row>
    <row r="59033" spans="36:311" x14ac:dyDescent="0.2">
      <c r="AJ59033" s="23"/>
      <c r="HH59033"/>
      <c r="IW59033" s="36"/>
      <c r="JI59033"/>
      <c r="JJ59033"/>
      <c r="KX59033" s="23"/>
      <c r="KY59033" s="23"/>
    </row>
    <row r="59034" spans="36:311" x14ac:dyDescent="0.2">
      <c r="AJ59034" s="23"/>
      <c r="HH59034"/>
      <c r="IW59034" s="36"/>
      <c r="JI59034"/>
      <c r="JJ59034"/>
      <c r="KX59034" s="23"/>
      <c r="KY59034" s="23"/>
    </row>
    <row r="59035" spans="36:311" x14ac:dyDescent="0.2">
      <c r="AJ59035" s="23"/>
      <c r="HH59035"/>
      <c r="IW59035" s="36"/>
      <c r="JI59035"/>
      <c r="JJ59035"/>
      <c r="KX59035" s="23"/>
      <c r="KY59035" s="23"/>
    </row>
    <row r="59036" spans="36:311" x14ac:dyDescent="0.2">
      <c r="AJ59036" s="23"/>
      <c r="HH59036"/>
      <c r="IW59036" s="36"/>
      <c r="JI59036"/>
      <c r="JJ59036"/>
      <c r="KX59036" s="23"/>
      <c r="KY59036" s="23"/>
    </row>
    <row r="59037" spans="36:311" x14ac:dyDescent="0.2">
      <c r="AJ59037" s="23"/>
      <c r="HH59037"/>
      <c r="IW59037" s="36"/>
      <c r="JI59037"/>
      <c r="JJ59037"/>
      <c r="KX59037" s="23"/>
      <c r="KY59037" s="23"/>
    </row>
    <row r="59038" spans="36:311" x14ac:dyDescent="0.2">
      <c r="AJ59038" s="23"/>
      <c r="HH59038"/>
      <c r="IW59038" s="36"/>
      <c r="JI59038"/>
      <c r="JJ59038"/>
      <c r="KX59038" s="23"/>
      <c r="KY59038" s="23"/>
    </row>
    <row r="59039" spans="36:311" x14ac:dyDescent="0.2">
      <c r="AJ59039" s="23"/>
      <c r="HH59039"/>
      <c r="IW59039" s="36"/>
      <c r="JI59039"/>
      <c r="JJ59039"/>
      <c r="KX59039" s="23"/>
      <c r="KY59039" s="23"/>
    </row>
    <row r="59040" spans="36:311" x14ac:dyDescent="0.2">
      <c r="AJ59040" s="23"/>
      <c r="HH59040"/>
      <c r="IW59040" s="36"/>
      <c r="JI59040"/>
      <c r="JJ59040"/>
      <c r="KX59040" s="23"/>
      <c r="KY59040" s="23"/>
    </row>
    <row r="59041" spans="36:311" x14ac:dyDescent="0.2">
      <c r="AJ59041" s="23"/>
      <c r="HH59041"/>
      <c r="IW59041" s="36"/>
      <c r="JI59041"/>
      <c r="JJ59041"/>
      <c r="KX59041" s="23"/>
      <c r="KY59041" s="23"/>
    </row>
    <row r="59042" spans="36:311" x14ac:dyDescent="0.2">
      <c r="AJ59042" s="23"/>
      <c r="HH59042"/>
      <c r="IW59042" s="36"/>
      <c r="JI59042"/>
      <c r="JJ59042"/>
      <c r="KX59042" s="23"/>
      <c r="KY59042" s="23"/>
    </row>
    <row r="59043" spans="36:311" x14ac:dyDescent="0.2">
      <c r="AJ59043" s="23"/>
      <c r="HH59043"/>
      <c r="IW59043" s="36"/>
      <c r="JI59043"/>
      <c r="JJ59043"/>
      <c r="KX59043" s="23"/>
      <c r="KY59043" s="23"/>
    </row>
    <row r="59044" spans="36:311" x14ac:dyDescent="0.2">
      <c r="AJ59044" s="23"/>
      <c r="HH59044"/>
      <c r="IW59044" s="36"/>
      <c r="JI59044"/>
      <c r="JJ59044"/>
      <c r="KX59044" s="23"/>
      <c r="KY59044" s="23"/>
    </row>
    <row r="59045" spans="36:311" x14ac:dyDescent="0.2">
      <c r="AJ59045" s="23"/>
      <c r="HH59045"/>
      <c r="IW59045" s="36"/>
      <c r="JI59045"/>
      <c r="JJ59045"/>
      <c r="KX59045" s="23"/>
      <c r="KY59045" s="23"/>
    </row>
    <row r="59046" spans="36:311" x14ac:dyDescent="0.2">
      <c r="AJ59046" s="23"/>
      <c r="HH59046"/>
      <c r="IW59046" s="36"/>
      <c r="JI59046"/>
      <c r="JJ59046"/>
      <c r="KX59046" s="23"/>
      <c r="KY59046" s="23"/>
    </row>
    <row r="59047" spans="36:311" x14ac:dyDescent="0.2">
      <c r="AJ59047" s="23"/>
      <c r="HH59047"/>
      <c r="IW59047" s="36"/>
      <c r="JI59047"/>
      <c r="JJ59047"/>
      <c r="KX59047" s="23"/>
      <c r="KY59047" s="23"/>
    </row>
    <row r="59048" spans="36:311" x14ac:dyDescent="0.2">
      <c r="AJ59048" s="23"/>
      <c r="HH59048"/>
      <c r="IW59048" s="36"/>
      <c r="JI59048"/>
      <c r="JJ59048"/>
      <c r="KX59048" s="23"/>
      <c r="KY59048" s="23"/>
    </row>
    <row r="59049" spans="36:311" x14ac:dyDescent="0.2">
      <c r="AJ59049" s="23"/>
      <c r="HH59049"/>
      <c r="IW59049" s="36"/>
      <c r="JI59049"/>
      <c r="JJ59049"/>
      <c r="KX59049" s="23"/>
      <c r="KY59049" s="23"/>
    </row>
    <row r="59050" spans="36:311" x14ac:dyDescent="0.2">
      <c r="AJ59050" s="23"/>
      <c r="HH59050"/>
      <c r="IW59050" s="36"/>
      <c r="JI59050"/>
      <c r="JJ59050"/>
      <c r="KX59050" s="23"/>
      <c r="KY59050" s="23"/>
    </row>
    <row r="59051" spans="36:311" x14ac:dyDescent="0.2">
      <c r="AJ59051" s="23"/>
      <c r="HH59051"/>
      <c r="IW59051" s="36"/>
      <c r="JI59051"/>
      <c r="JJ59051"/>
      <c r="KX59051" s="23"/>
      <c r="KY59051" s="23"/>
    </row>
    <row r="59052" spans="36:311" x14ac:dyDescent="0.2">
      <c r="AJ59052" s="23"/>
      <c r="HH59052"/>
      <c r="IW59052" s="36"/>
      <c r="JI59052"/>
      <c r="JJ59052"/>
      <c r="KX59052" s="23"/>
      <c r="KY59052" s="23"/>
    </row>
    <row r="59053" spans="36:311" x14ac:dyDescent="0.2">
      <c r="AJ59053" s="23"/>
      <c r="HH59053"/>
      <c r="IW59053" s="36"/>
      <c r="JI59053"/>
      <c r="JJ59053"/>
      <c r="KX59053" s="23"/>
      <c r="KY59053" s="23"/>
    </row>
    <row r="59054" spans="36:311" x14ac:dyDescent="0.2">
      <c r="AJ59054" s="23"/>
      <c r="HH59054"/>
      <c r="IW59054" s="36"/>
      <c r="JI59054"/>
      <c r="JJ59054"/>
      <c r="KX59054" s="23"/>
      <c r="KY59054" s="23"/>
    </row>
    <row r="59055" spans="36:311" x14ac:dyDescent="0.2">
      <c r="AJ59055" s="23"/>
      <c r="HH59055"/>
      <c r="IW59055" s="36"/>
      <c r="JI59055"/>
      <c r="JJ59055"/>
      <c r="KX59055" s="23"/>
      <c r="KY59055" s="23"/>
    </row>
    <row r="59056" spans="36:311" x14ac:dyDescent="0.2">
      <c r="AJ59056" s="23"/>
      <c r="HH59056"/>
      <c r="IW59056" s="36"/>
      <c r="JI59056"/>
      <c r="JJ59056"/>
      <c r="KX59056" s="23"/>
      <c r="KY59056" s="23"/>
    </row>
    <row r="59057" spans="36:311" x14ac:dyDescent="0.2">
      <c r="AJ59057" s="23"/>
      <c r="HH59057"/>
      <c r="IW59057" s="36"/>
      <c r="JI59057"/>
      <c r="JJ59057"/>
      <c r="KX59057" s="23"/>
      <c r="KY59057" s="23"/>
    </row>
    <row r="59058" spans="36:311" x14ac:dyDescent="0.2">
      <c r="AJ59058" s="23"/>
      <c r="HH59058"/>
      <c r="IW59058" s="36"/>
      <c r="JI59058"/>
      <c r="JJ59058"/>
      <c r="KX59058" s="23"/>
      <c r="KY59058" s="23"/>
    </row>
    <row r="59059" spans="36:311" x14ac:dyDescent="0.2">
      <c r="AJ59059" s="23"/>
      <c r="HH59059"/>
      <c r="IW59059" s="36"/>
      <c r="JI59059"/>
      <c r="JJ59059"/>
      <c r="KX59059" s="23"/>
      <c r="KY59059" s="23"/>
    </row>
    <row r="59060" spans="36:311" x14ac:dyDescent="0.2">
      <c r="AJ59060" s="23"/>
      <c r="HH59060"/>
      <c r="IW59060" s="36"/>
      <c r="JI59060"/>
      <c r="JJ59060"/>
      <c r="KX59060" s="23"/>
      <c r="KY59060" s="23"/>
    </row>
    <row r="59061" spans="36:311" x14ac:dyDescent="0.2">
      <c r="AJ59061" s="23"/>
      <c r="HH59061"/>
      <c r="IW59061" s="36"/>
      <c r="JI59061"/>
      <c r="JJ59061"/>
      <c r="KX59061" s="23"/>
      <c r="KY59061" s="23"/>
    </row>
    <row r="59062" spans="36:311" x14ac:dyDescent="0.2">
      <c r="AJ59062" s="23"/>
      <c r="HH59062"/>
      <c r="IW59062" s="36"/>
      <c r="JI59062"/>
      <c r="JJ59062"/>
      <c r="KX59062" s="23"/>
      <c r="KY59062" s="23"/>
    </row>
    <row r="59063" spans="36:311" x14ac:dyDescent="0.2">
      <c r="AJ59063" s="23"/>
      <c r="HH59063"/>
      <c r="IW59063" s="36"/>
      <c r="JI59063"/>
      <c r="JJ59063"/>
      <c r="KX59063" s="23"/>
      <c r="KY59063" s="23"/>
    </row>
    <row r="59064" spans="36:311" x14ac:dyDescent="0.2">
      <c r="AJ59064" s="23"/>
      <c r="HH59064"/>
      <c r="IW59064" s="36"/>
      <c r="JI59064"/>
      <c r="JJ59064"/>
      <c r="KX59064" s="23"/>
      <c r="KY59064" s="23"/>
    </row>
    <row r="59065" spans="36:311" x14ac:dyDescent="0.2">
      <c r="AJ59065" s="23"/>
      <c r="HH59065"/>
      <c r="IW59065" s="36"/>
      <c r="JI59065"/>
      <c r="JJ59065"/>
      <c r="KX59065" s="23"/>
      <c r="KY59065" s="23"/>
    </row>
    <row r="59066" spans="36:311" x14ac:dyDescent="0.2">
      <c r="AJ59066" s="23"/>
      <c r="HH59066"/>
      <c r="IW59066" s="36"/>
      <c r="JI59066"/>
      <c r="JJ59066"/>
      <c r="KX59066" s="23"/>
      <c r="KY59066" s="23"/>
    </row>
    <row r="59067" spans="36:311" x14ac:dyDescent="0.2">
      <c r="AJ59067" s="23"/>
      <c r="HH59067"/>
      <c r="IW59067" s="36"/>
      <c r="JI59067"/>
      <c r="JJ59067"/>
      <c r="KX59067" s="23"/>
      <c r="KY59067" s="23"/>
    </row>
    <row r="59068" spans="36:311" x14ac:dyDescent="0.2">
      <c r="AJ59068" s="23"/>
      <c r="HH59068"/>
      <c r="IW59068" s="36"/>
      <c r="JI59068"/>
      <c r="JJ59068"/>
      <c r="KX59068" s="23"/>
      <c r="KY59068" s="23"/>
    </row>
    <row r="59069" spans="36:311" x14ac:dyDescent="0.2">
      <c r="AJ59069" s="23"/>
      <c r="HH59069"/>
      <c r="IW59069" s="36"/>
      <c r="JI59069"/>
      <c r="JJ59069"/>
      <c r="KX59069" s="23"/>
      <c r="KY59069" s="23"/>
    </row>
    <row r="59070" spans="36:311" x14ac:dyDescent="0.2">
      <c r="AJ59070" s="23"/>
      <c r="HH59070"/>
      <c r="IW59070" s="36"/>
      <c r="JI59070"/>
      <c r="JJ59070"/>
      <c r="KX59070" s="23"/>
      <c r="KY59070" s="23"/>
    </row>
    <row r="59071" spans="36:311" x14ac:dyDescent="0.2">
      <c r="AJ59071" s="23"/>
      <c r="HH59071"/>
      <c r="IW59071" s="36"/>
      <c r="JI59071"/>
      <c r="JJ59071"/>
      <c r="KX59071" s="23"/>
      <c r="KY59071" s="23"/>
    </row>
    <row r="59072" spans="36:311" x14ac:dyDescent="0.2">
      <c r="AJ59072" s="23"/>
      <c r="HH59072"/>
      <c r="IW59072" s="36"/>
      <c r="JI59072"/>
      <c r="JJ59072"/>
      <c r="KX59072" s="23"/>
      <c r="KY59072" s="23"/>
    </row>
    <row r="59073" spans="36:311" x14ac:dyDescent="0.2">
      <c r="AJ59073" s="23"/>
      <c r="HH59073"/>
      <c r="IW59073" s="36"/>
      <c r="JI59073"/>
      <c r="JJ59073"/>
      <c r="KX59073" s="23"/>
      <c r="KY59073" s="23"/>
    </row>
    <row r="59074" spans="36:311" x14ac:dyDescent="0.2">
      <c r="AJ59074" s="23"/>
      <c r="HH59074"/>
      <c r="IW59074" s="36"/>
      <c r="JI59074"/>
      <c r="JJ59074"/>
      <c r="KX59074" s="23"/>
      <c r="KY59074" s="23"/>
    </row>
    <row r="59075" spans="36:311" x14ac:dyDescent="0.2">
      <c r="AJ59075" s="23"/>
      <c r="HH59075"/>
      <c r="IW59075" s="36"/>
      <c r="JI59075"/>
      <c r="JJ59075"/>
      <c r="KX59075" s="23"/>
      <c r="KY59075" s="23"/>
    </row>
    <row r="59076" spans="36:311" x14ac:dyDescent="0.2">
      <c r="AJ59076" s="23"/>
      <c r="HH59076"/>
      <c r="IW59076" s="36"/>
      <c r="JI59076"/>
      <c r="JJ59076"/>
      <c r="KX59076" s="23"/>
      <c r="KY59076" s="23"/>
    </row>
    <row r="59077" spans="36:311" x14ac:dyDescent="0.2">
      <c r="AJ59077" s="23"/>
      <c r="HH59077"/>
      <c r="IW59077" s="36"/>
      <c r="JI59077"/>
      <c r="JJ59077"/>
      <c r="KX59077" s="23"/>
      <c r="KY59077" s="23"/>
    </row>
    <row r="59078" spans="36:311" x14ac:dyDescent="0.2">
      <c r="AJ59078" s="23"/>
      <c r="HH59078"/>
      <c r="IW59078" s="36"/>
      <c r="JI59078"/>
      <c r="JJ59078"/>
      <c r="KX59078" s="23"/>
      <c r="KY59078" s="23"/>
    </row>
    <row r="59079" spans="36:311" x14ac:dyDescent="0.2">
      <c r="AJ59079" s="23"/>
      <c r="HH59079"/>
      <c r="IW59079" s="36"/>
      <c r="JI59079"/>
      <c r="JJ59079"/>
      <c r="KX59079" s="23"/>
      <c r="KY59079" s="23"/>
    </row>
    <row r="59080" spans="36:311" x14ac:dyDescent="0.2">
      <c r="AJ59080" s="23"/>
      <c r="HH59080"/>
      <c r="IW59080" s="36"/>
      <c r="JI59080"/>
      <c r="JJ59080"/>
      <c r="KX59080" s="23"/>
      <c r="KY59080" s="23"/>
    </row>
    <row r="59081" spans="36:311" x14ac:dyDescent="0.2">
      <c r="AJ59081" s="23"/>
      <c r="HH59081"/>
      <c r="IW59081" s="36"/>
      <c r="JI59081"/>
      <c r="JJ59081"/>
      <c r="KX59081" s="23"/>
      <c r="KY59081" s="23"/>
    </row>
    <row r="59082" spans="36:311" x14ac:dyDescent="0.2">
      <c r="AJ59082" s="23"/>
      <c r="HH59082"/>
      <c r="IW59082" s="36"/>
      <c r="JI59082"/>
      <c r="JJ59082"/>
      <c r="KX59082" s="23"/>
      <c r="KY59082" s="23"/>
    </row>
    <row r="59083" spans="36:311" x14ac:dyDescent="0.2">
      <c r="AJ59083" s="23"/>
      <c r="HH59083"/>
      <c r="IW59083" s="36"/>
      <c r="JI59083"/>
      <c r="JJ59083"/>
      <c r="KX59083" s="23"/>
      <c r="KY59083" s="23"/>
    </row>
    <row r="59084" spans="36:311" x14ac:dyDescent="0.2">
      <c r="AJ59084" s="23"/>
      <c r="HH59084"/>
      <c r="IW59084" s="36"/>
      <c r="JI59084"/>
      <c r="JJ59084"/>
      <c r="KX59084" s="23"/>
      <c r="KY59084" s="23"/>
    </row>
    <row r="59085" spans="36:311" x14ac:dyDescent="0.2">
      <c r="AJ59085" s="23"/>
      <c r="HH59085"/>
      <c r="IW59085" s="36"/>
      <c r="JI59085"/>
      <c r="JJ59085"/>
      <c r="KX59085" s="23"/>
      <c r="KY59085" s="23"/>
    </row>
    <row r="59086" spans="36:311" x14ac:dyDescent="0.2">
      <c r="AJ59086" s="23"/>
      <c r="HH59086"/>
      <c r="IW59086" s="36"/>
      <c r="JI59086"/>
      <c r="JJ59086"/>
      <c r="KX59086" s="23"/>
      <c r="KY59086" s="23"/>
    </row>
    <row r="59087" spans="36:311" x14ac:dyDescent="0.2">
      <c r="AJ59087" s="23"/>
      <c r="HH59087"/>
      <c r="IW59087" s="36"/>
      <c r="JI59087"/>
      <c r="JJ59087"/>
      <c r="KX59087" s="23"/>
      <c r="KY59087" s="23"/>
    </row>
    <row r="59088" spans="36:311" x14ac:dyDescent="0.2">
      <c r="AJ59088" s="23"/>
      <c r="HH59088"/>
      <c r="IW59088" s="36"/>
      <c r="JI59088"/>
      <c r="JJ59088"/>
      <c r="KX59088" s="23"/>
      <c r="KY59088" s="23"/>
    </row>
    <row r="59089" spans="36:311" x14ac:dyDescent="0.2">
      <c r="AJ59089" s="23"/>
      <c r="HH59089"/>
      <c r="IW59089" s="36"/>
      <c r="JI59089"/>
      <c r="JJ59089"/>
      <c r="KX59089" s="23"/>
      <c r="KY59089" s="23"/>
    </row>
    <row r="59090" spans="36:311" x14ac:dyDescent="0.2">
      <c r="AJ59090" s="23"/>
      <c r="HH59090"/>
      <c r="IW59090" s="36"/>
      <c r="JI59090"/>
      <c r="JJ59090"/>
      <c r="KX59090" s="23"/>
      <c r="KY59090" s="23"/>
    </row>
    <row r="59091" spans="36:311" x14ac:dyDescent="0.2">
      <c r="AJ59091" s="23"/>
      <c r="HH59091"/>
      <c r="IW59091" s="36"/>
      <c r="JI59091"/>
      <c r="JJ59091"/>
      <c r="KX59091" s="23"/>
      <c r="KY59091" s="23"/>
    </row>
    <row r="59092" spans="36:311" x14ac:dyDescent="0.2">
      <c r="AJ59092" s="23"/>
      <c r="HH59092"/>
      <c r="IW59092" s="36"/>
      <c r="JI59092"/>
      <c r="JJ59092"/>
      <c r="KX59092" s="23"/>
      <c r="KY59092" s="23"/>
    </row>
    <row r="59093" spans="36:311" x14ac:dyDescent="0.2">
      <c r="AJ59093" s="23"/>
      <c r="HH59093"/>
      <c r="IW59093" s="36"/>
      <c r="JI59093"/>
      <c r="JJ59093"/>
      <c r="KX59093" s="23"/>
      <c r="KY59093" s="23"/>
    </row>
    <row r="59094" spans="36:311" x14ac:dyDescent="0.2">
      <c r="AJ59094" s="23"/>
      <c r="HH59094"/>
      <c r="IW59094" s="36"/>
      <c r="JI59094"/>
      <c r="JJ59094"/>
      <c r="KX59094" s="23"/>
      <c r="KY59094" s="23"/>
    </row>
    <row r="59095" spans="36:311" x14ac:dyDescent="0.2">
      <c r="AJ59095" s="23"/>
      <c r="HH59095"/>
      <c r="IW59095" s="36"/>
      <c r="JI59095"/>
      <c r="JJ59095"/>
      <c r="KX59095" s="23"/>
      <c r="KY59095" s="23"/>
    </row>
    <row r="59096" spans="36:311" x14ac:dyDescent="0.2">
      <c r="AJ59096" s="23"/>
      <c r="HH59096"/>
      <c r="IW59096" s="36"/>
      <c r="JI59096"/>
      <c r="JJ59096"/>
      <c r="KX59096" s="23"/>
      <c r="KY59096" s="23"/>
    </row>
    <row r="59097" spans="36:311" x14ac:dyDescent="0.2">
      <c r="AJ59097" s="23"/>
      <c r="HH59097"/>
      <c r="IW59097" s="36"/>
      <c r="JI59097"/>
      <c r="JJ59097"/>
      <c r="KX59097" s="23"/>
      <c r="KY59097" s="23"/>
    </row>
    <row r="59098" spans="36:311" x14ac:dyDescent="0.2">
      <c r="AJ59098" s="23"/>
      <c r="HH59098"/>
      <c r="IW59098" s="36"/>
      <c r="JI59098"/>
      <c r="JJ59098"/>
      <c r="KX59098" s="23"/>
      <c r="KY59098" s="23"/>
    </row>
    <row r="59099" spans="36:311" x14ac:dyDescent="0.2">
      <c r="AJ59099" s="23"/>
      <c r="HH59099"/>
      <c r="IW59099" s="36"/>
      <c r="JI59099"/>
      <c r="JJ59099"/>
      <c r="KX59099" s="23"/>
      <c r="KY59099" s="23"/>
    </row>
    <row r="59100" spans="36:311" x14ac:dyDescent="0.2">
      <c r="AJ59100" s="23"/>
      <c r="HH59100"/>
      <c r="IW59100" s="36"/>
      <c r="JI59100"/>
      <c r="JJ59100"/>
      <c r="KX59100" s="23"/>
      <c r="KY59100" s="23"/>
    </row>
    <row r="59101" spans="36:311" x14ac:dyDescent="0.2">
      <c r="AJ59101" s="23"/>
      <c r="HH59101"/>
      <c r="IW59101" s="36"/>
      <c r="JI59101"/>
      <c r="JJ59101"/>
      <c r="KX59101" s="23"/>
      <c r="KY59101" s="23"/>
    </row>
    <row r="59102" spans="36:311" x14ac:dyDescent="0.2">
      <c r="AJ59102" s="23"/>
      <c r="HH59102"/>
      <c r="IW59102" s="36"/>
      <c r="JI59102"/>
      <c r="JJ59102"/>
      <c r="KX59102" s="23"/>
      <c r="KY59102" s="23"/>
    </row>
    <row r="59103" spans="36:311" x14ac:dyDescent="0.2">
      <c r="AJ59103" s="23"/>
      <c r="HH59103"/>
      <c r="IW59103" s="36"/>
      <c r="JI59103"/>
      <c r="JJ59103"/>
      <c r="KX59103" s="23"/>
      <c r="KY59103" s="23"/>
    </row>
    <row r="59104" spans="36:311" x14ac:dyDescent="0.2">
      <c r="AJ59104" s="23"/>
      <c r="HH59104"/>
      <c r="IW59104" s="36"/>
      <c r="JI59104"/>
      <c r="JJ59104"/>
      <c r="KX59104" s="23"/>
      <c r="KY59104" s="23"/>
    </row>
    <row r="59105" spans="36:311" x14ac:dyDescent="0.2">
      <c r="AJ59105" s="23"/>
      <c r="HH59105"/>
      <c r="IW59105" s="36"/>
      <c r="JI59105"/>
      <c r="JJ59105"/>
      <c r="KX59105" s="23"/>
      <c r="KY59105" s="23"/>
    </row>
    <row r="59106" spans="36:311" x14ac:dyDescent="0.2">
      <c r="AJ59106" s="23"/>
      <c r="HH59106"/>
      <c r="IW59106" s="36"/>
      <c r="JI59106"/>
      <c r="JJ59106"/>
      <c r="KX59106" s="23"/>
      <c r="KY59106" s="23"/>
    </row>
    <row r="59107" spans="36:311" x14ac:dyDescent="0.2">
      <c r="AJ59107" s="23"/>
      <c r="HH59107"/>
      <c r="IW59107" s="36"/>
      <c r="JI59107"/>
      <c r="JJ59107"/>
      <c r="KX59107" s="23"/>
      <c r="KY59107" s="23"/>
    </row>
    <row r="59108" spans="36:311" x14ac:dyDescent="0.2">
      <c r="AJ59108" s="23"/>
      <c r="HH59108"/>
      <c r="IW59108" s="36"/>
      <c r="JI59108"/>
      <c r="JJ59108"/>
      <c r="KX59108" s="23"/>
      <c r="KY59108" s="23"/>
    </row>
    <row r="59109" spans="36:311" x14ac:dyDescent="0.2">
      <c r="AJ59109" s="23"/>
      <c r="HH59109"/>
      <c r="IW59109" s="36"/>
      <c r="JI59109"/>
      <c r="JJ59109"/>
      <c r="KX59109" s="23"/>
      <c r="KY59109" s="23"/>
    </row>
    <row r="59110" spans="36:311" x14ac:dyDescent="0.2">
      <c r="AJ59110" s="23"/>
      <c r="HH59110"/>
      <c r="IW59110" s="36"/>
      <c r="JI59110"/>
      <c r="JJ59110"/>
      <c r="KX59110" s="23"/>
      <c r="KY59110" s="23"/>
    </row>
    <row r="59111" spans="36:311" x14ac:dyDescent="0.2">
      <c r="AJ59111" s="23"/>
      <c r="HH59111"/>
      <c r="IW59111" s="36"/>
      <c r="JI59111"/>
      <c r="JJ59111"/>
      <c r="KX59111" s="23"/>
      <c r="KY59111" s="23"/>
    </row>
    <row r="59112" spans="36:311" x14ac:dyDescent="0.2">
      <c r="AJ59112" s="23"/>
      <c r="HH59112"/>
      <c r="IW59112" s="36"/>
      <c r="JI59112"/>
      <c r="JJ59112"/>
      <c r="KX59112" s="23"/>
      <c r="KY59112" s="23"/>
    </row>
    <row r="59113" spans="36:311" x14ac:dyDescent="0.2">
      <c r="AJ59113" s="23"/>
      <c r="HH59113"/>
      <c r="IW59113" s="36"/>
      <c r="JI59113"/>
      <c r="JJ59113"/>
      <c r="KX59113" s="23"/>
      <c r="KY59113" s="23"/>
    </row>
    <row r="59114" spans="36:311" x14ac:dyDescent="0.2">
      <c r="AJ59114" s="23"/>
      <c r="HH59114"/>
      <c r="IW59114" s="36"/>
      <c r="JI59114"/>
      <c r="JJ59114"/>
      <c r="KX59114" s="23"/>
      <c r="KY59114" s="23"/>
    </row>
    <row r="59115" spans="36:311" x14ac:dyDescent="0.2">
      <c r="AJ59115" s="23"/>
      <c r="HH59115"/>
      <c r="IW59115" s="36"/>
      <c r="JI59115"/>
      <c r="JJ59115"/>
      <c r="KX59115" s="23"/>
      <c r="KY59115" s="23"/>
    </row>
    <row r="59116" spans="36:311" x14ac:dyDescent="0.2">
      <c r="AJ59116" s="23"/>
      <c r="HH59116"/>
      <c r="IW59116" s="36"/>
      <c r="JI59116"/>
      <c r="JJ59116"/>
      <c r="KX59116" s="23"/>
      <c r="KY59116" s="23"/>
    </row>
    <row r="59117" spans="36:311" x14ac:dyDescent="0.2">
      <c r="AJ59117" s="23"/>
      <c r="HH59117"/>
      <c r="IW59117" s="36"/>
      <c r="JI59117"/>
      <c r="JJ59117"/>
      <c r="KX59117" s="23"/>
      <c r="KY59117" s="23"/>
    </row>
    <row r="59118" spans="36:311" x14ac:dyDescent="0.2">
      <c r="AJ59118" s="23"/>
      <c r="HH59118"/>
      <c r="IW59118" s="36"/>
      <c r="JI59118"/>
      <c r="JJ59118"/>
      <c r="KX59118" s="23"/>
      <c r="KY59118" s="23"/>
    </row>
    <row r="59119" spans="36:311" x14ac:dyDescent="0.2">
      <c r="AJ59119" s="23"/>
      <c r="HH59119"/>
      <c r="IW59119" s="36"/>
      <c r="JI59119"/>
      <c r="JJ59119"/>
      <c r="KX59119" s="23"/>
      <c r="KY59119" s="23"/>
    </row>
    <row r="59120" spans="36:311" x14ac:dyDescent="0.2">
      <c r="AJ59120" s="23"/>
      <c r="HH59120"/>
      <c r="IW59120" s="36"/>
      <c r="JI59120"/>
      <c r="JJ59120"/>
      <c r="KX59120" s="23"/>
      <c r="KY59120" s="23"/>
    </row>
    <row r="59121" spans="36:311" x14ac:dyDescent="0.2">
      <c r="AJ59121" s="23"/>
      <c r="HH59121"/>
      <c r="IW59121" s="36"/>
      <c r="JI59121"/>
      <c r="JJ59121"/>
      <c r="KX59121" s="23"/>
      <c r="KY59121" s="23"/>
    </row>
    <row r="59122" spans="36:311" x14ac:dyDescent="0.2">
      <c r="AJ59122" s="23"/>
      <c r="HH59122"/>
      <c r="IW59122" s="36"/>
      <c r="JI59122"/>
      <c r="JJ59122"/>
      <c r="KX59122" s="23"/>
      <c r="KY59122" s="23"/>
    </row>
    <row r="59123" spans="36:311" x14ac:dyDescent="0.2">
      <c r="AJ59123" s="23"/>
      <c r="HH59123"/>
      <c r="IW59123" s="36"/>
      <c r="JI59123"/>
      <c r="JJ59123"/>
      <c r="KX59123" s="23"/>
      <c r="KY59123" s="23"/>
    </row>
    <row r="59124" spans="36:311" x14ac:dyDescent="0.2">
      <c r="AJ59124" s="23"/>
      <c r="HH59124"/>
      <c r="IW59124" s="36"/>
      <c r="JI59124"/>
      <c r="JJ59124"/>
      <c r="KX59124" s="23"/>
      <c r="KY59124" s="23"/>
    </row>
    <row r="59125" spans="36:311" x14ac:dyDescent="0.2">
      <c r="AJ59125" s="23"/>
      <c r="HH59125"/>
      <c r="IW59125" s="36"/>
      <c r="JI59125"/>
      <c r="JJ59125"/>
      <c r="KX59125" s="23"/>
      <c r="KY59125" s="23"/>
    </row>
    <row r="59126" spans="36:311" x14ac:dyDescent="0.2">
      <c r="AJ59126" s="23"/>
      <c r="HH59126"/>
      <c r="IW59126" s="36"/>
      <c r="JI59126"/>
      <c r="JJ59126"/>
      <c r="KX59126" s="23"/>
      <c r="KY59126" s="23"/>
    </row>
    <row r="59127" spans="36:311" x14ac:dyDescent="0.2">
      <c r="AJ59127" s="23"/>
      <c r="HH59127"/>
      <c r="IW59127" s="36"/>
      <c r="JI59127"/>
      <c r="JJ59127"/>
      <c r="KX59127" s="23"/>
      <c r="KY59127" s="23"/>
    </row>
    <row r="59128" spans="36:311" x14ac:dyDescent="0.2">
      <c r="AJ59128" s="23"/>
      <c r="HH59128"/>
      <c r="IW59128" s="36"/>
      <c r="JI59128"/>
      <c r="JJ59128"/>
      <c r="KX59128" s="23"/>
      <c r="KY59128" s="23"/>
    </row>
    <row r="59129" spans="36:311" x14ac:dyDescent="0.2">
      <c r="AJ59129" s="23"/>
      <c r="HH59129"/>
      <c r="IW59129" s="36"/>
      <c r="JI59129"/>
      <c r="JJ59129"/>
      <c r="KX59129" s="23"/>
      <c r="KY59129" s="23"/>
    </row>
    <row r="59130" spans="36:311" x14ac:dyDescent="0.2">
      <c r="AJ59130" s="23"/>
      <c r="HH59130"/>
      <c r="IW59130" s="36"/>
      <c r="JI59130"/>
      <c r="JJ59130"/>
      <c r="KX59130" s="23"/>
      <c r="KY59130" s="23"/>
    </row>
    <row r="59131" spans="36:311" x14ac:dyDescent="0.2">
      <c r="AJ59131" s="23"/>
      <c r="HH59131"/>
      <c r="IW59131" s="36"/>
      <c r="JI59131"/>
      <c r="JJ59131"/>
      <c r="KX59131" s="23"/>
      <c r="KY59131" s="23"/>
    </row>
    <row r="59132" spans="36:311" x14ac:dyDescent="0.2">
      <c r="AJ59132" s="23"/>
      <c r="HH59132"/>
      <c r="IW59132" s="36"/>
      <c r="JI59132"/>
      <c r="JJ59132"/>
      <c r="KX59132" s="23"/>
      <c r="KY59132" s="23"/>
    </row>
    <row r="59133" spans="36:311" x14ac:dyDescent="0.2">
      <c r="AJ59133" s="23"/>
      <c r="HH59133"/>
      <c r="IW59133" s="36"/>
      <c r="JI59133"/>
      <c r="JJ59133"/>
      <c r="KX59133" s="23"/>
      <c r="KY59133" s="23"/>
    </row>
    <row r="59134" spans="36:311" x14ac:dyDescent="0.2">
      <c r="AJ59134" s="23"/>
      <c r="HH59134"/>
      <c r="IW59134" s="36"/>
      <c r="JI59134"/>
      <c r="JJ59134"/>
      <c r="KX59134" s="23"/>
      <c r="KY59134" s="23"/>
    </row>
    <row r="59135" spans="36:311" x14ac:dyDescent="0.2">
      <c r="AJ59135" s="23"/>
      <c r="HH59135"/>
      <c r="IW59135" s="36"/>
      <c r="JI59135"/>
      <c r="JJ59135"/>
      <c r="KX59135" s="23"/>
      <c r="KY59135" s="23"/>
    </row>
    <row r="59136" spans="36:311" x14ac:dyDescent="0.2">
      <c r="AJ59136" s="23"/>
      <c r="HH59136"/>
      <c r="IW59136" s="36"/>
      <c r="JI59136"/>
      <c r="JJ59136"/>
      <c r="KX59136" s="23"/>
      <c r="KY59136" s="23"/>
    </row>
    <row r="59137" spans="36:311" x14ac:dyDescent="0.2">
      <c r="AJ59137" s="23"/>
      <c r="HH59137"/>
      <c r="IW59137" s="36"/>
      <c r="JI59137"/>
      <c r="JJ59137"/>
      <c r="KX59137" s="23"/>
      <c r="KY59137" s="23"/>
    </row>
    <row r="59138" spans="36:311" x14ac:dyDescent="0.2">
      <c r="AJ59138" s="23"/>
      <c r="HH59138"/>
      <c r="IW59138" s="36"/>
      <c r="JI59138"/>
      <c r="JJ59138"/>
      <c r="KX59138" s="23"/>
      <c r="KY59138" s="23"/>
    </row>
    <row r="59139" spans="36:311" x14ac:dyDescent="0.2">
      <c r="AJ59139" s="23"/>
      <c r="HH59139"/>
      <c r="IW59139" s="36"/>
      <c r="JI59139"/>
      <c r="JJ59139"/>
      <c r="KX59139" s="23"/>
      <c r="KY59139" s="23"/>
    </row>
    <row r="59140" spans="36:311" x14ac:dyDescent="0.2">
      <c r="AJ59140" s="23"/>
      <c r="HH59140"/>
      <c r="IW59140" s="36"/>
      <c r="JI59140"/>
      <c r="JJ59140"/>
      <c r="KX59140" s="23"/>
      <c r="KY59140" s="23"/>
    </row>
    <row r="59141" spans="36:311" x14ac:dyDescent="0.2">
      <c r="AJ59141" s="23"/>
      <c r="HH59141"/>
      <c r="IW59141" s="36"/>
      <c r="JI59141"/>
      <c r="JJ59141"/>
      <c r="KX59141" s="23"/>
      <c r="KY59141" s="23"/>
    </row>
    <row r="59142" spans="36:311" x14ac:dyDescent="0.2">
      <c r="AJ59142" s="23"/>
      <c r="HH59142"/>
      <c r="IW59142" s="36"/>
      <c r="JI59142"/>
      <c r="JJ59142"/>
      <c r="KX59142" s="23"/>
      <c r="KY59142" s="23"/>
    </row>
    <row r="59143" spans="36:311" x14ac:dyDescent="0.2">
      <c r="AJ59143" s="23"/>
      <c r="HH59143"/>
      <c r="IW59143" s="36"/>
      <c r="JI59143"/>
      <c r="JJ59143"/>
      <c r="KX59143" s="23"/>
      <c r="KY59143" s="23"/>
    </row>
    <row r="59144" spans="36:311" x14ac:dyDescent="0.2">
      <c r="AJ59144" s="23"/>
      <c r="HH59144"/>
      <c r="IW59144" s="36"/>
      <c r="JI59144"/>
      <c r="JJ59144"/>
      <c r="KX59144" s="23"/>
      <c r="KY59144" s="23"/>
    </row>
    <row r="59145" spans="36:311" x14ac:dyDescent="0.2">
      <c r="AJ59145" s="23"/>
      <c r="HH59145"/>
      <c r="IW59145" s="36"/>
      <c r="JI59145"/>
      <c r="JJ59145"/>
      <c r="KX59145" s="23"/>
      <c r="KY59145" s="23"/>
    </row>
    <row r="59146" spans="36:311" x14ac:dyDescent="0.2">
      <c r="AJ59146" s="23"/>
      <c r="HH59146"/>
      <c r="IW59146" s="36"/>
      <c r="JI59146"/>
      <c r="JJ59146"/>
      <c r="KX59146" s="23"/>
      <c r="KY59146" s="23"/>
    </row>
    <row r="59147" spans="36:311" x14ac:dyDescent="0.2">
      <c r="AJ59147" s="23"/>
      <c r="HH59147"/>
      <c r="IW59147" s="36"/>
      <c r="JI59147"/>
      <c r="JJ59147"/>
      <c r="KX59147" s="23"/>
      <c r="KY59147" s="23"/>
    </row>
    <row r="59148" spans="36:311" x14ac:dyDescent="0.2">
      <c r="AJ59148" s="23"/>
      <c r="HH59148"/>
      <c r="IW59148" s="36"/>
      <c r="JI59148"/>
      <c r="JJ59148"/>
      <c r="KX59148" s="23"/>
      <c r="KY59148" s="23"/>
    </row>
    <row r="59149" spans="36:311" x14ac:dyDescent="0.2">
      <c r="AJ59149" s="23"/>
      <c r="HH59149"/>
      <c r="IW59149" s="36"/>
      <c r="JI59149"/>
      <c r="JJ59149"/>
      <c r="KX59149" s="23"/>
      <c r="KY59149" s="23"/>
    </row>
    <row r="59150" spans="36:311" x14ac:dyDescent="0.2">
      <c r="AJ59150" s="23"/>
      <c r="HH59150"/>
      <c r="IW59150" s="36"/>
      <c r="JI59150"/>
      <c r="JJ59150"/>
      <c r="KX59150" s="23"/>
      <c r="KY59150" s="23"/>
    </row>
    <row r="59151" spans="36:311" x14ac:dyDescent="0.2">
      <c r="AJ59151" s="23"/>
      <c r="HH59151"/>
      <c r="IW59151" s="36"/>
      <c r="JI59151"/>
      <c r="JJ59151"/>
      <c r="KX59151" s="23"/>
      <c r="KY59151" s="23"/>
    </row>
    <row r="59152" spans="36:311" x14ac:dyDescent="0.2">
      <c r="AJ59152" s="23"/>
      <c r="HH59152"/>
      <c r="IW59152" s="36"/>
      <c r="JI59152"/>
      <c r="JJ59152"/>
      <c r="KX59152" s="23"/>
      <c r="KY59152" s="23"/>
    </row>
    <row r="59153" spans="36:311" x14ac:dyDescent="0.2">
      <c r="AJ59153" s="23"/>
      <c r="HH59153"/>
      <c r="IW59153" s="36"/>
      <c r="JI59153"/>
      <c r="JJ59153"/>
      <c r="KX59153" s="23"/>
      <c r="KY59153" s="23"/>
    </row>
    <row r="59154" spans="36:311" x14ac:dyDescent="0.2">
      <c r="AJ59154" s="23"/>
      <c r="HH59154"/>
      <c r="IW59154" s="36"/>
      <c r="JI59154"/>
      <c r="JJ59154"/>
      <c r="KX59154" s="23"/>
      <c r="KY59154" s="23"/>
    </row>
    <row r="59155" spans="36:311" x14ac:dyDescent="0.2">
      <c r="AJ59155" s="23"/>
      <c r="HH59155"/>
      <c r="IW59155" s="36"/>
      <c r="JI59155"/>
      <c r="JJ59155"/>
      <c r="KX59155" s="23"/>
      <c r="KY59155" s="23"/>
    </row>
    <row r="59156" spans="36:311" x14ac:dyDescent="0.2">
      <c r="AJ59156" s="23"/>
      <c r="HH59156"/>
      <c r="IW59156" s="36"/>
      <c r="JI59156"/>
      <c r="JJ59156"/>
      <c r="KX59156" s="23"/>
      <c r="KY59156" s="23"/>
    </row>
    <row r="59157" spans="36:311" x14ac:dyDescent="0.2">
      <c r="AJ59157" s="23"/>
      <c r="HH59157"/>
      <c r="IW59157" s="36"/>
      <c r="JI59157"/>
      <c r="JJ59157"/>
      <c r="KX59157" s="23"/>
      <c r="KY59157" s="23"/>
    </row>
    <row r="59158" spans="36:311" x14ac:dyDescent="0.2">
      <c r="AJ59158" s="23"/>
      <c r="HH59158"/>
      <c r="IW59158" s="36"/>
      <c r="JI59158"/>
      <c r="JJ59158"/>
      <c r="KX59158" s="23"/>
      <c r="KY59158" s="23"/>
    </row>
    <row r="59159" spans="36:311" x14ac:dyDescent="0.2">
      <c r="AJ59159" s="23"/>
      <c r="HH59159"/>
      <c r="IW59159" s="36"/>
      <c r="JI59159"/>
      <c r="JJ59159"/>
      <c r="KX59159" s="23"/>
      <c r="KY59159" s="23"/>
    </row>
    <row r="59160" spans="36:311" x14ac:dyDescent="0.2">
      <c r="AJ59160" s="23"/>
      <c r="HH59160"/>
      <c r="IW59160" s="36"/>
      <c r="JI59160"/>
      <c r="JJ59160"/>
      <c r="KX59160" s="23"/>
      <c r="KY59160" s="23"/>
    </row>
    <row r="59161" spans="36:311" x14ac:dyDescent="0.2">
      <c r="AJ59161" s="23"/>
      <c r="HH59161"/>
      <c r="IW59161" s="36"/>
      <c r="JI59161"/>
      <c r="JJ59161"/>
      <c r="KX59161" s="23"/>
      <c r="KY59161" s="23"/>
    </row>
    <row r="59162" spans="36:311" x14ac:dyDescent="0.2">
      <c r="AJ59162" s="23"/>
      <c r="HH59162"/>
      <c r="IW59162" s="36"/>
      <c r="JI59162"/>
      <c r="JJ59162"/>
      <c r="KX59162" s="23"/>
      <c r="KY59162" s="23"/>
    </row>
    <row r="59163" spans="36:311" x14ac:dyDescent="0.2">
      <c r="AJ59163" s="23"/>
      <c r="HH59163"/>
      <c r="IW59163" s="36"/>
      <c r="JI59163"/>
      <c r="JJ59163"/>
      <c r="KX59163" s="23"/>
      <c r="KY59163" s="23"/>
    </row>
    <row r="59164" spans="36:311" x14ac:dyDescent="0.2">
      <c r="AJ59164" s="23"/>
      <c r="HH59164"/>
      <c r="IW59164" s="36"/>
      <c r="JI59164"/>
      <c r="JJ59164"/>
      <c r="KX59164" s="23"/>
      <c r="KY59164" s="23"/>
    </row>
    <row r="59165" spans="36:311" x14ac:dyDescent="0.2">
      <c r="AJ59165" s="23"/>
      <c r="HH59165"/>
      <c r="IW59165" s="36"/>
      <c r="JI59165"/>
      <c r="JJ59165"/>
      <c r="KX59165" s="23"/>
      <c r="KY59165" s="23"/>
    </row>
    <row r="59166" spans="36:311" x14ac:dyDescent="0.2">
      <c r="AJ59166" s="23"/>
      <c r="HH59166"/>
      <c r="IW59166" s="36"/>
      <c r="JI59166"/>
      <c r="JJ59166"/>
      <c r="KX59166" s="23"/>
      <c r="KY59166" s="23"/>
    </row>
    <row r="59167" spans="36:311" x14ac:dyDescent="0.2">
      <c r="AJ59167" s="23"/>
      <c r="HH59167"/>
      <c r="IW59167" s="36"/>
      <c r="JI59167"/>
      <c r="JJ59167"/>
      <c r="KX59167" s="23"/>
      <c r="KY59167" s="23"/>
    </row>
    <row r="59168" spans="36:311" x14ac:dyDescent="0.2">
      <c r="AJ59168" s="23"/>
      <c r="HH59168"/>
      <c r="IW59168" s="36"/>
      <c r="JI59168"/>
      <c r="JJ59168"/>
      <c r="KX59168" s="23"/>
      <c r="KY59168" s="23"/>
    </row>
    <row r="59169" spans="36:311" x14ac:dyDescent="0.2">
      <c r="AJ59169" s="23"/>
      <c r="HH59169"/>
      <c r="IW59169" s="36"/>
      <c r="JI59169"/>
      <c r="JJ59169"/>
      <c r="KX59169" s="23"/>
      <c r="KY59169" s="23"/>
    </row>
    <row r="59170" spans="36:311" x14ac:dyDescent="0.2">
      <c r="AJ59170" s="23"/>
      <c r="HH59170"/>
      <c r="IW59170" s="36"/>
      <c r="JI59170"/>
      <c r="JJ59170"/>
      <c r="KX59170" s="23"/>
      <c r="KY59170" s="23"/>
    </row>
    <row r="59171" spans="36:311" x14ac:dyDescent="0.2">
      <c r="AJ59171" s="23"/>
      <c r="HH59171"/>
      <c r="IW59171" s="36"/>
      <c r="JI59171"/>
      <c r="JJ59171"/>
      <c r="KX59171" s="23"/>
      <c r="KY59171" s="23"/>
    </row>
    <row r="59172" spans="36:311" x14ac:dyDescent="0.2">
      <c r="AJ59172" s="23"/>
      <c r="HH59172"/>
      <c r="IW59172" s="36"/>
      <c r="JI59172"/>
      <c r="JJ59172"/>
      <c r="KX59172" s="23"/>
      <c r="KY59172" s="23"/>
    </row>
    <row r="59173" spans="36:311" x14ac:dyDescent="0.2">
      <c r="AJ59173" s="23"/>
      <c r="HH59173"/>
      <c r="IW59173" s="36"/>
      <c r="JI59173"/>
      <c r="JJ59173"/>
      <c r="KX59173" s="23"/>
      <c r="KY59173" s="23"/>
    </row>
    <row r="59174" spans="36:311" x14ac:dyDescent="0.2">
      <c r="AJ59174" s="23"/>
      <c r="HH59174"/>
      <c r="IW59174" s="36"/>
      <c r="JI59174"/>
      <c r="JJ59174"/>
      <c r="KX59174" s="23"/>
      <c r="KY59174" s="23"/>
    </row>
    <row r="59175" spans="36:311" x14ac:dyDescent="0.2">
      <c r="AJ59175" s="23"/>
      <c r="HH59175"/>
      <c r="IW59175" s="36"/>
      <c r="JI59175"/>
      <c r="JJ59175"/>
      <c r="KX59175" s="23"/>
      <c r="KY59175" s="23"/>
    </row>
    <row r="59176" spans="36:311" x14ac:dyDescent="0.2">
      <c r="AJ59176" s="23"/>
      <c r="HH59176"/>
      <c r="IW59176" s="36"/>
      <c r="JI59176"/>
      <c r="JJ59176"/>
      <c r="KX59176" s="23"/>
      <c r="KY59176" s="23"/>
    </row>
    <row r="59177" spans="36:311" x14ac:dyDescent="0.2">
      <c r="AJ59177" s="23"/>
      <c r="HH59177"/>
      <c r="IW59177" s="36"/>
      <c r="JI59177"/>
      <c r="JJ59177"/>
      <c r="KX59177" s="23"/>
      <c r="KY59177" s="23"/>
    </row>
    <row r="59178" spans="36:311" x14ac:dyDescent="0.2">
      <c r="AJ59178" s="23"/>
      <c r="HH59178"/>
      <c r="IW59178" s="36"/>
      <c r="JI59178"/>
      <c r="JJ59178"/>
      <c r="KX59178" s="23"/>
      <c r="KY59178" s="23"/>
    </row>
    <row r="59179" spans="36:311" x14ac:dyDescent="0.2">
      <c r="AJ59179" s="23"/>
      <c r="HH59179"/>
      <c r="IW59179" s="36"/>
      <c r="JI59179"/>
      <c r="JJ59179"/>
      <c r="KX59179" s="23"/>
      <c r="KY59179" s="23"/>
    </row>
    <row r="59180" spans="36:311" x14ac:dyDescent="0.2">
      <c r="AJ59180" s="23"/>
      <c r="HH59180"/>
      <c r="IW59180" s="36"/>
      <c r="JI59180"/>
      <c r="JJ59180"/>
      <c r="KX59180" s="23"/>
      <c r="KY59180" s="23"/>
    </row>
    <row r="59181" spans="36:311" x14ac:dyDescent="0.2">
      <c r="AJ59181" s="23"/>
      <c r="HH59181"/>
      <c r="IW59181" s="36"/>
      <c r="JI59181"/>
      <c r="JJ59181"/>
      <c r="KX59181" s="23"/>
      <c r="KY59181" s="23"/>
    </row>
    <row r="59182" spans="36:311" x14ac:dyDescent="0.2">
      <c r="AJ59182" s="23"/>
      <c r="HH59182"/>
      <c r="IW59182" s="36"/>
      <c r="JI59182"/>
      <c r="JJ59182"/>
      <c r="KX59182" s="23"/>
      <c r="KY59182" s="23"/>
    </row>
    <row r="59183" spans="36:311" x14ac:dyDescent="0.2">
      <c r="AJ59183" s="23"/>
      <c r="HH59183"/>
      <c r="IW59183" s="36"/>
      <c r="JI59183"/>
      <c r="JJ59183"/>
      <c r="KX59183" s="23"/>
      <c r="KY59183" s="23"/>
    </row>
    <row r="59184" spans="36:311" x14ac:dyDescent="0.2">
      <c r="AJ59184" s="23"/>
      <c r="HH59184"/>
      <c r="IW59184" s="36"/>
      <c r="JI59184"/>
      <c r="JJ59184"/>
      <c r="KX59184" s="23"/>
      <c r="KY59184" s="23"/>
    </row>
    <row r="59185" spans="36:311" x14ac:dyDescent="0.2">
      <c r="AJ59185" s="23"/>
      <c r="HH59185"/>
      <c r="IW59185" s="36"/>
      <c r="JI59185"/>
      <c r="JJ59185"/>
      <c r="KX59185" s="23"/>
      <c r="KY59185" s="23"/>
    </row>
    <row r="59186" spans="36:311" x14ac:dyDescent="0.2">
      <c r="AJ59186" s="23"/>
      <c r="HH59186"/>
      <c r="IW59186" s="36"/>
      <c r="JI59186"/>
      <c r="JJ59186"/>
      <c r="KX59186" s="23"/>
      <c r="KY59186" s="23"/>
    </row>
    <row r="59187" spans="36:311" x14ac:dyDescent="0.2">
      <c r="AJ59187" s="23"/>
      <c r="HH59187"/>
      <c r="IW59187" s="36"/>
      <c r="JI59187"/>
      <c r="JJ59187"/>
      <c r="KX59187" s="23"/>
      <c r="KY59187" s="23"/>
    </row>
    <row r="59188" spans="36:311" x14ac:dyDescent="0.2">
      <c r="AJ59188" s="23"/>
      <c r="HH59188"/>
      <c r="IW59188" s="36"/>
      <c r="JI59188"/>
      <c r="JJ59188"/>
      <c r="KX59188" s="23"/>
      <c r="KY59188" s="23"/>
    </row>
    <row r="59189" spans="36:311" x14ac:dyDescent="0.2">
      <c r="AJ59189" s="23"/>
      <c r="HH59189"/>
      <c r="IW59189" s="36"/>
      <c r="JI59189"/>
      <c r="JJ59189"/>
      <c r="KX59189" s="23"/>
      <c r="KY59189" s="23"/>
    </row>
    <row r="59190" spans="36:311" x14ac:dyDescent="0.2">
      <c r="AJ59190" s="23"/>
      <c r="HH59190"/>
      <c r="IW59190" s="36"/>
      <c r="JI59190"/>
      <c r="JJ59190"/>
      <c r="KX59190" s="23"/>
      <c r="KY59190" s="23"/>
    </row>
    <row r="59191" spans="36:311" x14ac:dyDescent="0.2">
      <c r="AJ59191" s="23"/>
      <c r="HH59191"/>
      <c r="IW59191" s="36"/>
      <c r="JI59191"/>
      <c r="JJ59191"/>
      <c r="KX59191" s="23"/>
      <c r="KY59191" s="23"/>
    </row>
    <row r="59192" spans="36:311" x14ac:dyDescent="0.2">
      <c r="AJ59192" s="23"/>
      <c r="HH59192"/>
      <c r="IW59192" s="36"/>
      <c r="JI59192"/>
      <c r="JJ59192"/>
      <c r="KX59192" s="23"/>
      <c r="KY59192" s="23"/>
    </row>
    <row r="59193" spans="36:311" x14ac:dyDescent="0.2">
      <c r="AJ59193" s="23"/>
      <c r="HH59193"/>
      <c r="IW59193" s="36"/>
      <c r="JI59193"/>
      <c r="JJ59193"/>
      <c r="KX59193" s="23"/>
      <c r="KY59193" s="23"/>
    </row>
    <row r="59194" spans="36:311" x14ac:dyDescent="0.2">
      <c r="AJ59194" s="23"/>
      <c r="HH59194"/>
      <c r="IW59194" s="36"/>
      <c r="JI59194"/>
      <c r="JJ59194"/>
      <c r="KX59194" s="23"/>
      <c r="KY59194" s="23"/>
    </row>
    <row r="59195" spans="36:311" x14ac:dyDescent="0.2">
      <c r="AJ59195" s="23"/>
      <c r="HH59195"/>
      <c r="IW59195" s="36"/>
      <c r="JI59195"/>
      <c r="JJ59195"/>
      <c r="KX59195" s="23"/>
      <c r="KY59195" s="23"/>
    </row>
    <row r="59196" spans="36:311" x14ac:dyDescent="0.2">
      <c r="AJ59196" s="23"/>
      <c r="HH59196"/>
      <c r="IW59196" s="36"/>
      <c r="JI59196"/>
      <c r="JJ59196"/>
      <c r="KX59196" s="23"/>
      <c r="KY59196" s="23"/>
    </row>
    <row r="59197" spans="36:311" x14ac:dyDescent="0.2">
      <c r="AJ59197" s="23"/>
      <c r="HH59197"/>
      <c r="IW59197" s="36"/>
      <c r="JI59197"/>
      <c r="JJ59197"/>
      <c r="KX59197" s="23"/>
      <c r="KY59197" s="23"/>
    </row>
    <row r="59198" spans="36:311" x14ac:dyDescent="0.2">
      <c r="AJ59198" s="23"/>
      <c r="HH59198"/>
      <c r="IW59198" s="36"/>
      <c r="JI59198"/>
      <c r="JJ59198"/>
      <c r="KX59198" s="23"/>
      <c r="KY59198" s="23"/>
    </row>
    <row r="59199" spans="36:311" x14ac:dyDescent="0.2">
      <c r="AJ59199" s="23"/>
      <c r="HH59199"/>
      <c r="IW59199" s="36"/>
      <c r="JI59199"/>
      <c r="JJ59199"/>
      <c r="KX59199" s="23"/>
      <c r="KY59199" s="23"/>
    </row>
    <row r="59200" spans="36:311" x14ac:dyDescent="0.2">
      <c r="AJ59200" s="23"/>
      <c r="HH59200"/>
      <c r="IW59200" s="36"/>
      <c r="JI59200"/>
      <c r="JJ59200"/>
      <c r="KX59200" s="23"/>
      <c r="KY59200" s="23"/>
    </row>
    <row r="59201" spans="36:311" x14ac:dyDescent="0.2">
      <c r="AJ59201" s="23"/>
      <c r="HH59201"/>
      <c r="IW59201" s="36"/>
      <c r="JI59201"/>
      <c r="JJ59201"/>
      <c r="KX59201" s="23"/>
      <c r="KY59201" s="23"/>
    </row>
    <row r="59202" spans="36:311" x14ac:dyDescent="0.2">
      <c r="AJ59202" s="23"/>
      <c r="HH59202"/>
      <c r="IW59202" s="36"/>
      <c r="JI59202"/>
      <c r="JJ59202"/>
      <c r="KX59202" s="23"/>
      <c r="KY59202" s="23"/>
    </row>
    <row r="59203" spans="36:311" x14ac:dyDescent="0.2">
      <c r="AJ59203" s="23"/>
      <c r="HH59203"/>
      <c r="IW59203" s="36"/>
      <c r="JI59203"/>
      <c r="JJ59203"/>
      <c r="KX59203" s="23"/>
      <c r="KY59203" s="23"/>
    </row>
    <row r="59204" spans="36:311" x14ac:dyDescent="0.2">
      <c r="AJ59204" s="23"/>
      <c r="HH59204"/>
      <c r="IW59204" s="36"/>
      <c r="JI59204"/>
      <c r="JJ59204"/>
      <c r="KX59204" s="23"/>
      <c r="KY59204" s="23"/>
    </row>
    <row r="59205" spans="36:311" x14ac:dyDescent="0.2">
      <c r="AJ59205" s="23"/>
      <c r="HH59205"/>
      <c r="IW59205" s="36"/>
      <c r="JI59205"/>
      <c r="JJ59205"/>
      <c r="KX59205" s="23"/>
      <c r="KY59205" s="23"/>
    </row>
    <row r="59206" spans="36:311" x14ac:dyDescent="0.2">
      <c r="AJ59206" s="23"/>
      <c r="HH59206"/>
      <c r="IW59206" s="36"/>
      <c r="JI59206"/>
      <c r="JJ59206"/>
      <c r="KX59206" s="23"/>
      <c r="KY59206" s="23"/>
    </row>
    <row r="59207" spans="36:311" x14ac:dyDescent="0.2">
      <c r="AJ59207" s="23"/>
      <c r="HH59207"/>
      <c r="IW59207" s="36"/>
      <c r="JI59207"/>
      <c r="JJ59207"/>
      <c r="KX59207" s="23"/>
      <c r="KY59207" s="23"/>
    </row>
    <row r="59208" spans="36:311" x14ac:dyDescent="0.2">
      <c r="AJ59208" s="23"/>
      <c r="HH59208"/>
      <c r="IW59208" s="36"/>
      <c r="JI59208"/>
      <c r="JJ59208"/>
      <c r="KX59208" s="23"/>
      <c r="KY59208" s="23"/>
    </row>
    <row r="59209" spans="36:311" x14ac:dyDescent="0.2">
      <c r="AJ59209" s="23"/>
      <c r="HH59209"/>
      <c r="IW59209" s="36"/>
      <c r="JI59209"/>
      <c r="JJ59209"/>
      <c r="KX59209" s="23"/>
      <c r="KY59209" s="23"/>
    </row>
    <row r="59210" spans="36:311" x14ac:dyDescent="0.2">
      <c r="AJ59210" s="23"/>
      <c r="HH59210"/>
      <c r="IW59210" s="36"/>
      <c r="JI59210"/>
      <c r="JJ59210"/>
      <c r="KX59210" s="23"/>
      <c r="KY59210" s="23"/>
    </row>
    <row r="59211" spans="36:311" x14ac:dyDescent="0.2">
      <c r="AJ59211" s="23"/>
      <c r="HH59211"/>
      <c r="IW59211" s="36"/>
      <c r="JI59211"/>
      <c r="JJ59211"/>
      <c r="KX59211" s="23"/>
      <c r="KY59211" s="23"/>
    </row>
    <row r="59212" spans="36:311" x14ac:dyDescent="0.2">
      <c r="AJ59212" s="23"/>
      <c r="HH59212"/>
      <c r="IW59212" s="36"/>
      <c r="JI59212"/>
      <c r="JJ59212"/>
      <c r="KX59212" s="23"/>
      <c r="KY59212" s="23"/>
    </row>
    <row r="59213" spans="36:311" x14ac:dyDescent="0.2">
      <c r="AJ59213" s="23"/>
      <c r="HH59213"/>
      <c r="IW59213" s="36"/>
      <c r="JI59213"/>
      <c r="JJ59213"/>
      <c r="KX59213" s="23"/>
      <c r="KY59213" s="23"/>
    </row>
    <row r="59214" spans="36:311" x14ac:dyDescent="0.2">
      <c r="AJ59214" s="23"/>
      <c r="HH59214"/>
      <c r="IW59214" s="36"/>
      <c r="JI59214"/>
      <c r="JJ59214"/>
      <c r="KX59214" s="23"/>
      <c r="KY59214" s="23"/>
    </row>
    <row r="59215" spans="36:311" x14ac:dyDescent="0.2">
      <c r="AJ59215" s="23"/>
      <c r="HH59215"/>
      <c r="IW59215" s="36"/>
      <c r="JI59215"/>
      <c r="JJ59215"/>
      <c r="KX59215" s="23"/>
      <c r="KY59215" s="23"/>
    </row>
    <row r="59216" spans="36:311" x14ac:dyDescent="0.2">
      <c r="AJ59216" s="23"/>
      <c r="HH59216"/>
      <c r="IW59216" s="36"/>
      <c r="JI59216"/>
      <c r="JJ59216"/>
      <c r="KX59216" s="23"/>
      <c r="KY59216" s="23"/>
    </row>
    <row r="59217" spans="36:311" x14ac:dyDescent="0.2">
      <c r="AJ59217" s="23"/>
      <c r="HH59217"/>
      <c r="IW59217" s="36"/>
      <c r="JI59217"/>
      <c r="JJ59217"/>
      <c r="KX59217" s="23"/>
      <c r="KY59217" s="23"/>
    </row>
    <row r="59218" spans="36:311" x14ac:dyDescent="0.2">
      <c r="AJ59218" s="23"/>
      <c r="HH59218"/>
      <c r="IW59218" s="36"/>
      <c r="JI59218"/>
      <c r="JJ59218"/>
      <c r="KX59218" s="23"/>
      <c r="KY59218" s="23"/>
    </row>
    <row r="59219" spans="36:311" x14ac:dyDescent="0.2">
      <c r="AJ59219" s="23"/>
      <c r="HH59219"/>
      <c r="IW59219" s="36"/>
      <c r="JI59219"/>
      <c r="JJ59219"/>
      <c r="KX59219" s="23"/>
      <c r="KY59219" s="23"/>
    </row>
    <row r="59220" spans="36:311" x14ac:dyDescent="0.2">
      <c r="AJ59220" s="23"/>
      <c r="HH59220"/>
      <c r="IW59220" s="36"/>
      <c r="JI59220"/>
      <c r="JJ59220"/>
      <c r="KX59220" s="23"/>
      <c r="KY59220" s="23"/>
    </row>
    <row r="59221" spans="36:311" x14ac:dyDescent="0.2">
      <c r="AJ59221" s="23"/>
      <c r="HH59221"/>
      <c r="IW59221" s="36"/>
      <c r="JI59221"/>
      <c r="JJ59221"/>
      <c r="KX59221" s="23"/>
      <c r="KY59221" s="23"/>
    </row>
    <row r="59222" spans="36:311" x14ac:dyDescent="0.2">
      <c r="AJ59222" s="23"/>
      <c r="HH59222"/>
      <c r="IW59222" s="36"/>
      <c r="JI59222"/>
      <c r="JJ59222"/>
      <c r="KX59222" s="23"/>
      <c r="KY59222" s="23"/>
    </row>
    <row r="59223" spans="36:311" x14ac:dyDescent="0.2">
      <c r="AJ59223" s="23"/>
      <c r="HH59223"/>
      <c r="IW59223" s="36"/>
      <c r="JI59223"/>
      <c r="JJ59223"/>
      <c r="KX59223" s="23"/>
      <c r="KY59223" s="23"/>
    </row>
    <row r="59224" spans="36:311" x14ac:dyDescent="0.2">
      <c r="AJ59224" s="23"/>
      <c r="HH59224"/>
      <c r="IW59224" s="36"/>
      <c r="JI59224"/>
      <c r="JJ59224"/>
      <c r="KX59224" s="23"/>
      <c r="KY59224" s="23"/>
    </row>
    <row r="59225" spans="36:311" x14ac:dyDescent="0.2">
      <c r="AJ59225" s="23"/>
      <c r="HH59225"/>
      <c r="IW59225" s="36"/>
      <c r="JI59225"/>
      <c r="JJ59225"/>
      <c r="KX59225" s="23"/>
      <c r="KY59225" s="23"/>
    </row>
    <row r="59226" spans="36:311" x14ac:dyDescent="0.2">
      <c r="AJ59226" s="23"/>
      <c r="HH59226"/>
      <c r="IW59226" s="36"/>
      <c r="JI59226"/>
      <c r="JJ59226"/>
      <c r="KX59226" s="23"/>
      <c r="KY59226" s="23"/>
    </row>
    <row r="59227" spans="36:311" x14ac:dyDescent="0.2">
      <c r="AJ59227" s="23"/>
      <c r="HH59227"/>
      <c r="IW59227" s="36"/>
      <c r="JI59227"/>
      <c r="JJ59227"/>
      <c r="KX59227" s="23"/>
      <c r="KY59227" s="23"/>
    </row>
    <row r="59228" spans="36:311" x14ac:dyDescent="0.2">
      <c r="AJ59228" s="23"/>
      <c r="HH59228"/>
      <c r="IW59228" s="36"/>
      <c r="JI59228"/>
      <c r="JJ59228"/>
      <c r="KX59228" s="23"/>
      <c r="KY59228" s="23"/>
    </row>
    <row r="59229" spans="36:311" x14ac:dyDescent="0.2">
      <c r="AJ59229" s="23"/>
      <c r="HH59229"/>
      <c r="IW59229" s="36"/>
      <c r="JI59229"/>
      <c r="JJ59229"/>
      <c r="KX59229" s="23"/>
      <c r="KY59229" s="23"/>
    </row>
    <row r="59230" spans="36:311" x14ac:dyDescent="0.2">
      <c r="AJ59230" s="23"/>
      <c r="HH59230"/>
      <c r="IW59230" s="36"/>
      <c r="JI59230"/>
      <c r="JJ59230"/>
      <c r="KX59230" s="23"/>
      <c r="KY59230" s="23"/>
    </row>
    <row r="59231" spans="36:311" x14ac:dyDescent="0.2">
      <c r="AJ59231" s="23"/>
      <c r="HH59231"/>
      <c r="IW59231" s="36"/>
      <c r="JI59231"/>
      <c r="JJ59231"/>
      <c r="KX59231" s="23"/>
      <c r="KY59231" s="23"/>
    </row>
    <row r="59232" spans="36:311" x14ac:dyDescent="0.2">
      <c r="AJ59232" s="23"/>
      <c r="HH59232"/>
      <c r="IW59232" s="36"/>
      <c r="JI59232"/>
      <c r="JJ59232"/>
      <c r="KX59232" s="23"/>
      <c r="KY59232" s="23"/>
    </row>
    <row r="59233" spans="36:311" x14ac:dyDescent="0.2">
      <c r="AJ59233" s="23"/>
      <c r="HH59233"/>
      <c r="IW59233" s="36"/>
      <c r="JI59233"/>
      <c r="JJ59233"/>
      <c r="KX59233" s="23"/>
      <c r="KY59233" s="23"/>
    </row>
    <row r="59234" spans="36:311" x14ac:dyDescent="0.2">
      <c r="AJ59234" s="23"/>
      <c r="HH59234"/>
      <c r="IW59234" s="36"/>
      <c r="JI59234"/>
      <c r="JJ59234"/>
      <c r="KX59234" s="23"/>
      <c r="KY59234" s="23"/>
    </row>
    <row r="59235" spans="36:311" x14ac:dyDescent="0.2">
      <c r="AJ59235" s="23"/>
      <c r="HH59235"/>
      <c r="IW59235" s="36"/>
      <c r="JI59235"/>
      <c r="JJ59235"/>
      <c r="KX59235" s="23"/>
      <c r="KY59235" s="23"/>
    </row>
    <row r="59236" spans="36:311" x14ac:dyDescent="0.2">
      <c r="AJ59236" s="23"/>
      <c r="HH59236"/>
      <c r="IW59236" s="36"/>
      <c r="JI59236"/>
      <c r="JJ59236"/>
      <c r="KX59236" s="23"/>
      <c r="KY59236" s="23"/>
    </row>
    <row r="59237" spans="36:311" x14ac:dyDescent="0.2">
      <c r="AJ59237" s="23"/>
      <c r="HH59237"/>
      <c r="IW59237" s="36"/>
      <c r="JI59237"/>
      <c r="JJ59237"/>
      <c r="KX59237" s="23"/>
      <c r="KY59237" s="23"/>
    </row>
    <row r="59238" spans="36:311" x14ac:dyDescent="0.2">
      <c r="AJ59238" s="23"/>
      <c r="HH59238"/>
      <c r="IW59238" s="36"/>
      <c r="JI59238"/>
      <c r="JJ59238"/>
      <c r="KX59238" s="23"/>
      <c r="KY59238" s="23"/>
    </row>
    <row r="59239" spans="36:311" x14ac:dyDescent="0.2">
      <c r="AJ59239" s="23"/>
      <c r="HH59239"/>
      <c r="IW59239" s="36"/>
      <c r="JI59239"/>
      <c r="JJ59239"/>
      <c r="KX59239" s="23"/>
      <c r="KY59239" s="23"/>
    </row>
    <row r="59240" spans="36:311" x14ac:dyDescent="0.2">
      <c r="AJ59240" s="23"/>
      <c r="HH59240"/>
      <c r="IW59240" s="36"/>
      <c r="JI59240"/>
      <c r="JJ59240"/>
      <c r="KX59240" s="23"/>
      <c r="KY59240" s="23"/>
    </row>
    <row r="59241" spans="36:311" x14ac:dyDescent="0.2">
      <c r="AJ59241" s="23"/>
      <c r="HH59241"/>
      <c r="IW59241" s="36"/>
      <c r="JI59241"/>
      <c r="JJ59241"/>
      <c r="KX59241" s="23"/>
      <c r="KY59241" s="23"/>
    </row>
    <row r="59242" spans="36:311" x14ac:dyDescent="0.2">
      <c r="AJ59242" s="23"/>
      <c r="HH59242"/>
      <c r="IW59242" s="36"/>
      <c r="JI59242"/>
      <c r="JJ59242"/>
      <c r="KX59242" s="23"/>
      <c r="KY59242" s="23"/>
    </row>
    <row r="59243" spans="36:311" x14ac:dyDescent="0.2">
      <c r="AJ59243" s="23"/>
      <c r="HH59243"/>
      <c r="IW59243" s="36"/>
      <c r="JI59243"/>
      <c r="JJ59243"/>
      <c r="KX59243" s="23"/>
      <c r="KY59243" s="23"/>
    </row>
    <row r="59244" spans="36:311" x14ac:dyDescent="0.2">
      <c r="AJ59244" s="23"/>
      <c r="HH59244"/>
      <c r="IW59244" s="36"/>
      <c r="JI59244"/>
      <c r="JJ59244"/>
      <c r="KX59244" s="23"/>
      <c r="KY59244" s="23"/>
    </row>
    <row r="59245" spans="36:311" x14ac:dyDescent="0.2">
      <c r="AJ59245" s="23"/>
      <c r="HH59245"/>
      <c r="IW59245" s="36"/>
      <c r="JI59245"/>
      <c r="JJ59245"/>
      <c r="KX59245" s="23"/>
      <c r="KY59245" s="23"/>
    </row>
    <row r="59246" spans="36:311" x14ac:dyDescent="0.2">
      <c r="AJ59246" s="23"/>
      <c r="HH59246"/>
      <c r="IW59246" s="36"/>
      <c r="JI59246"/>
      <c r="JJ59246"/>
      <c r="KX59246" s="23"/>
      <c r="KY59246" s="23"/>
    </row>
    <row r="59247" spans="36:311" x14ac:dyDescent="0.2">
      <c r="AJ59247" s="23"/>
      <c r="HH59247"/>
      <c r="IW59247" s="36"/>
      <c r="JI59247"/>
      <c r="JJ59247"/>
      <c r="KX59247" s="23"/>
      <c r="KY59247" s="23"/>
    </row>
    <row r="59248" spans="36:311" x14ac:dyDescent="0.2">
      <c r="AJ59248" s="23"/>
      <c r="HH59248"/>
      <c r="IW59248" s="36"/>
      <c r="JI59248"/>
      <c r="JJ59248"/>
      <c r="KX59248" s="23"/>
      <c r="KY59248" s="23"/>
    </row>
    <row r="59249" spans="36:311" x14ac:dyDescent="0.2">
      <c r="AJ59249" s="23"/>
      <c r="HH59249"/>
      <c r="IW59249" s="36"/>
      <c r="JI59249"/>
      <c r="JJ59249"/>
      <c r="KX59249" s="23"/>
      <c r="KY59249" s="23"/>
    </row>
    <row r="59250" spans="36:311" x14ac:dyDescent="0.2">
      <c r="AJ59250" s="23"/>
      <c r="HH59250"/>
      <c r="IW59250" s="36"/>
      <c r="JI59250"/>
      <c r="JJ59250"/>
      <c r="KX59250" s="23"/>
      <c r="KY59250" s="23"/>
    </row>
    <row r="59251" spans="36:311" x14ac:dyDescent="0.2">
      <c r="AJ59251" s="23"/>
      <c r="HH59251"/>
      <c r="IW59251" s="36"/>
      <c r="JI59251"/>
      <c r="JJ59251"/>
      <c r="KX59251" s="23"/>
      <c r="KY59251" s="23"/>
    </row>
    <row r="59252" spans="36:311" x14ac:dyDescent="0.2">
      <c r="AJ59252" s="23"/>
      <c r="HH59252"/>
      <c r="IW59252" s="36"/>
      <c r="JI59252"/>
      <c r="JJ59252"/>
      <c r="KX59252" s="23"/>
      <c r="KY59252" s="23"/>
    </row>
    <row r="59253" spans="36:311" x14ac:dyDescent="0.2">
      <c r="AJ59253" s="23"/>
      <c r="HH59253"/>
      <c r="IW59253" s="36"/>
      <c r="JI59253"/>
      <c r="JJ59253"/>
      <c r="KX59253" s="23"/>
      <c r="KY59253" s="23"/>
    </row>
    <row r="59254" spans="36:311" x14ac:dyDescent="0.2">
      <c r="AJ59254" s="23"/>
      <c r="HH59254"/>
      <c r="IW59254" s="36"/>
      <c r="JI59254"/>
      <c r="JJ59254"/>
      <c r="KX59254" s="23"/>
      <c r="KY59254" s="23"/>
    </row>
    <row r="59255" spans="36:311" x14ac:dyDescent="0.2">
      <c r="AJ59255" s="23"/>
      <c r="HH59255"/>
      <c r="IW59255" s="36"/>
      <c r="JI59255"/>
      <c r="JJ59255"/>
      <c r="KX59255" s="23"/>
      <c r="KY59255" s="23"/>
    </row>
    <row r="59256" spans="36:311" x14ac:dyDescent="0.2">
      <c r="AJ59256" s="23"/>
      <c r="HH59256"/>
      <c r="IW59256" s="36"/>
      <c r="JI59256"/>
      <c r="JJ59256"/>
      <c r="KX59256" s="23"/>
      <c r="KY59256" s="23"/>
    </row>
    <row r="59257" spans="36:311" x14ac:dyDescent="0.2">
      <c r="AJ59257" s="23"/>
      <c r="HH59257"/>
      <c r="IW59257" s="36"/>
      <c r="JI59257"/>
      <c r="JJ59257"/>
      <c r="KX59257" s="23"/>
      <c r="KY59257" s="23"/>
    </row>
    <row r="59258" spans="36:311" x14ac:dyDescent="0.2">
      <c r="AJ59258" s="23"/>
      <c r="HH59258"/>
      <c r="IW59258" s="36"/>
      <c r="JI59258"/>
      <c r="JJ59258"/>
      <c r="KX59258" s="23"/>
      <c r="KY59258" s="23"/>
    </row>
    <row r="59259" spans="36:311" x14ac:dyDescent="0.2">
      <c r="AJ59259" s="23"/>
      <c r="HH59259"/>
      <c r="IW59259" s="36"/>
      <c r="JI59259"/>
      <c r="JJ59259"/>
      <c r="KX59259" s="23"/>
      <c r="KY59259" s="23"/>
    </row>
    <row r="59260" spans="36:311" x14ac:dyDescent="0.2">
      <c r="AJ59260" s="23"/>
      <c r="HH59260"/>
      <c r="IW59260" s="36"/>
      <c r="JI59260"/>
      <c r="JJ59260"/>
      <c r="KX59260" s="23"/>
      <c r="KY59260" s="23"/>
    </row>
    <row r="59261" spans="36:311" x14ac:dyDescent="0.2">
      <c r="AJ59261" s="23"/>
      <c r="HH59261"/>
      <c r="IW59261" s="36"/>
      <c r="JI59261"/>
      <c r="JJ59261"/>
      <c r="KX59261" s="23"/>
      <c r="KY59261" s="23"/>
    </row>
    <row r="59262" spans="36:311" x14ac:dyDescent="0.2">
      <c r="AJ59262" s="23"/>
      <c r="HH59262"/>
      <c r="IW59262" s="36"/>
      <c r="JI59262"/>
      <c r="JJ59262"/>
      <c r="KX59262" s="23"/>
      <c r="KY59262" s="23"/>
    </row>
    <row r="59263" spans="36:311" x14ac:dyDescent="0.2">
      <c r="AJ59263" s="23"/>
      <c r="HH59263"/>
      <c r="IW59263" s="36"/>
      <c r="JI59263"/>
      <c r="JJ59263"/>
      <c r="KX59263" s="23"/>
      <c r="KY59263" s="23"/>
    </row>
    <row r="59264" spans="36:311" x14ac:dyDescent="0.2">
      <c r="AJ59264" s="23"/>
      <c r="HH59264"/>
      <c r="IW59264" s="36"/>
      <c r="JI59264"/>
      <c r="JJ59264"/>
      <c r="KX59264" s="23"/>
      <c r="KY59264" s="23"/>
    </row>
    <row r="59265" spans="36:311" x14ac:dyDescent="0.2">
      <c r="AJ59265" s="23"/>
      <c r="HH59265"/>
      <c r="IW59265" s="36"/>
      <c r="JI59265"/>
      <c r="JJ59265"/>
      <c r="KX59265" s="23"/>
      <c r="KY59265" s="23"/>
    </row>
    <row r="59266" spans="36:311" x14ac:dyDescent="0.2">
      <c r="AJ59266" s="23"/>
      <c r="HH59266"/>
      <c r="IW59266" s="36"/>
      <c r="JI59266"/>
      <c r="JJ59266"/>
      <c r="KX59266" s="23"/>
      <c r="KY59266" s="23"/>
    </row>
    <row r="59267" spans="36:311" x14ac:dyDescent="0.2">
      <c r="AJ59267" s="23"/>
      <c r="HH59267"/>
      <c r="IW59267" s="36"/>
      <c r="JI59267"/>
      <c r="JJ59267"/>
      <c r="KX59267" s="23"/>
      <c r="KY59267" s="23"/>
    </row>
    <row r="59268" spans="36:311" x14ac:dyDescent="0.2">
      <c r="AJ59268" s="23"/>
      <c r="HH59268"/>
      <c r="IW59268" s="36"/>
      <c r="JI59268"/>
      <c r="JJ59268"/>
      <c r="KX59268" s="23"/>
      <c r="KY59268" s="23"/>
    </row>
    <row r="59269" spans="36:311" x14ac:dyDescent="0.2">
      <c r="AJ59269" s="23"/>
      <c r="HH59269"/>
      <c r="IW59269" s="36"/>
      <c r="JI59269"/>
      <c r="JJ59269"/>
      <c r="KX59269" s="23"/>
      <c r="KY59269" s="23"/>
    </row>
    <row r="59270" spans="36:311" x14ac:dyDescent="0.2">
      <c r="AJ59270" s="23"/>
      <c r="HH59270"/>
      <c r="IW59270" s="36"/>
      <c r="JI59270"/>
      <c r="JJ59270"/>
      <c r="KX59270" s="23"/>
      <c r="KY59270" s="23"/>
    </row>
    <row r="59271" spans="36:311" x14ac:dyDescent="0.2">
      <c r="AJ59271" s="23"/>
      <c r="HH59271"/>
      <c r="IW59271" s="36"/>
      <c r="JI59271"/>
      <c r="JJ59271"/>
      <c r="KX59271" s="23"/>
      <c r="KY59271" s="23"/>
    </row>
    <row r="59272" spans="36:311" x14ac:dyDescent="0.2">
      <c r="AJ59272" s="23"/>
      <c r="HH59272"/>
      <c r="IW59272" s="36"/>
      <c r="JI59272"/>
      <c r="JJ59272"/>
      <c r="KX59272" s="23"/>
      <c r="KY59272" s="23"/>
    </row>
    <row r="59273" spans="36:311" x14ac:dyDescent="0.2">
      <c r="AJ59273" s="23"/>
      <c r="HH59273"/>
      <c r="IW59273" s="36"/>
      <c r="JI59273"/>
      <c r="JJ59273"/>
      <c r="KX59273" s="23"/>
      <c r="KY59273" s="23"/>
    </row>
    <row r="59274" spans="36:311" x14ac:dyDescent="0.2">
      <c r="AJ59274" s="23"/>
      <c r="HH59274"/>
      <c r="IW59274" s="36"/>
      <c r="JI59274"/>
      <c r="JJ59274"/>
      <c r="KX59274" s="23"/>
      <c r="KY59274" s="23"/>
    </row>
    <row r="59275" spans="36:311" x14ac:dyDescent="0.2">
      <c r="AJ59275" s="23"/>
      <c r="HH59275"/>
      <c r="IW59275" s="36"/>
      <c r="JI59275"/>
      <c r="JJ59275"/>
      <c r="KX59275" s="23"/>
      <c r="KY59275" s="23"/>
    </row>
    <row r="59276" spans="36:311" x14ac:dyDescent="0.2">
      <c r="AJ59276" s="23"/>
      <c r="HH59276"/>
      <c r="IW59276" s="36"/>
      <c r="JI59276"/>
      <c r="JJ59276"/>
      <c r="KX59276" s="23"/>
      <c r="KY59276" s="23"/>
    </row>
    <row r="59277" spans="36:311" x14ac:dyDescent="0.2">
      <c r="AJ59277" s="23"/>
      <c r="HH59277"/>
      <c r="IW59277" s="36"/>
      <c r="JI59277"/>
      <c r="JJ59277"/>
      <c r="KX59277" s="23"/>
      <c r="KY59277" s="23"/>
    </row>
    <row r="59278" spans="36:311" x14ac:dyDescent="0.2">
      <c r="AJ59278" s="23"/>
      <c r="HH59278"/>
      <c r="IW59278" s="36"/>
      <c r="JI59278"/>
      <c r="JJ59278"/>
      <c r="KX59278" s="23"/>
      <c r="KY59278" s="23"/>
    </row>
    <row r="59279" spans="36:311" x14ac:dyDescent="0.2">
      <c r="AJ59279" s="23"/>
      <c r="HH59279"/>
      <c r="IW59279" s="36"/>
      <c r="JI59279"/>
      <c r="JJ59279"/>
      <c r="KX59279" s="23"/>
      <c r="KY59279" s="23"/>
    </row>
    <row r="59280" spans="36:311" x14ac:dyDescent="0.2">
      <c r="AJ59280" s="23"/>
      <c r="HH59280"/>
      <c r="IW59280" s="36"/>
      <c r="JI59280"/>
      <c r="JJ59280"/>
      <c r="KX59280" s="23"/>
      <c r="KY59280" s="23"/>
    </row>
    <row r="59281" spans="36:311" x14ac:dyDescent="0.2">
      <c r="AJ59281" s="23"/>
      <c r="HH59281"/>
      <c r="IW59281" s="36"/>
      <c r="JI59281"/>
      <c r="JJ59281"/>
      <c r="KX59281" s="23"/>
      <c r="KY59281" s="23"/>
    </row>
    <row r="59282" spans="36:311" x14ac:dyDescent="0.2">
      <c r="AJ59282" s="23"/>
      <c r="HH59282"/>
      <c r="IW59282" s="36"/>
      <c r="JI59282"/>
      <c r="JJ59282"/>
      <c r="KX59282" s="23"/>
      <c r="KY59282" s="23"/>
    </row>
    <row r="59283" spans="36:311" x14ac:dyDescent="0.2">
      <c r="AJ59283" s="23"/>
      <c r="HH59283"/>
      <c r="IW59283" s="36"/>
      <c r="JI59283"/>
      <c r="JJ59283"/>
      <c r="KX59283" s="23"/>
      <c r="KY59283" s="23"/>
    </row>
    <row r="59284" spans="36:311" x14ac:dyDescent="0.2">
      <c r="AJ59284" s="23"/>
      <c r="HH59284"/>
      <c r="IW59284" s="36"/>
      <c r="JI59284"/>
      <c r="JJ59284"/>
      <c r="KX59284" s="23"/>
      <c r="KY59284" s="23"/>
    </row>
    <row r="59285" spans="36:311" x14ac:dyDescent="0.2">
      <c r="AJ59285" s="23"/>
      <c r="HH59285"/>
      <c r="IW59285" s="36"/>
      <c r="JI59285"/>
      <c r="JJ59285"/>
      <c r="KX59285" s="23"/>
      <c r="KY59285" s="23"/>
    </row>
    <row r="59286" spans="36:311" x14ac:dyDescent="0.2">
      <c r="AJ59286" s="23"/>
      <c r="HH59286"/>
      <c r="IW59286" s="36"/>
      <c r="JI59286"/>
      <c r="JJ59286"/>
      <c r="KX59286" s="23"/>
      <c r="KY59286" s="23"/>
    </row>
    <row r="59287" spans="36:311" x14ac:dyDescent="0.2">
      <c r="AJ59287" s="23"/>
      <c r="HH59287"/>
      <c r="IW59287" s="36"/>
      <c r="JI59287"/>
      <c r="JJ59287"/>
      <c r="KX59287" s="23"/>
      <c r="KY59287" s="23"/>
    </row>
    <row r="59288" spans="36:311" x14ac:dyDescent="0.2">
      <c r="AJ59288" s="23"/>
      <c r="HH59288"/>
      <c r="IW59288" s="36"/>
      <c r="JI59288"/>
      <c r="JJ59288"/>
      <c r="KX59288" s="23"/>
      <c r="KY59288" s="23"/>
    </row>
    <row r="59289" spans="36:311" x14ac:dyDescent="0.2">
      <c r="AJ59289" s="23"/>
      <c r="HH59289"/>
      <c r="IW59289" s="36"/>
      <c r="JI59289"/>
      <c r="JJ59289"/>
      <c r="KX59289" s="23"/>
      <c r="KY59289" s="23"/>
    </row>
    <row r="59290" spans="36:311" x14ac:dyDescent="0.2">
      <c r="AJ59290" s="23"/>
      <c r="HH59290"/>
      <c r="IW59290" s="36"/>
      <c r="JI59290"/>
      <c r="JJ59290"/>
      <c r="KX59290" s="23"/>
      <c r="KY59290" s="23"/>
    </row>
    <row r="59291" spans="36:311" x14ac:dyDescent="0.2">
      <c r="AJ59291" s="23"/>
      <c r="HH59291"/>
      <c r="IW59291" s="36"/>
      <c r="JI59291"/>
      <c r="JJ59291"/>
      <c r="KX59291" s="23"/>
      <c r="KY59291" s="23"/>
    </row>
    <row r="59292" spans="36:311" x14ac:dyDescent="0.2">
      <c r="AJ59292" s="23"/>
      <c r="HH59292"/>
      <c r="IW59292" s="36"/>
      <c r="JI59292"/>
      <c r="JJ59292"/>
      <c r="KX59292" s="23"/>
      <c r="KY59292" s="23"/>
    </row>
    <row r="59293" spans="36:311" x14ac:dyDescent="0.2">
      <c r="AJ59293" s="23"/>
      <c r="HH59293"/>
      <c r="IW59293" s="36"/>
      <c r="JI59293"/>
      <c r="JJ59293"/>
      <c r="KX59293" s="23"/>
      <c r="KY59293" s="23"/>
    </row>
    <row r="59294" spans="36:311" x14ac:dyDescent="0.2">
      <c r="AJ59294" s="23"/>
      <c r="HH59294"/>
      <c r="IW59294" s="36"/>
      <c r="JI59294"/>
      <c r="JJ59294"/>
      <c r="KX59294" s="23"/>
      <c r="KY59294" s="23"/>
    </row>
    <row r="59295" spans="36:311" x14ac:dyDescent="0.2">
      <c r="AJ59295" s="23"/>
      <c r="HH59295"/>
      <c r="IW59295" s="36"/>
      <c r="JI59295"/>
      <c r="JJ59295"/>
      <c r="KX59295" s="23"/>
      <c r="KY59295" s="23"/>
    </row>
    <row r="59296" spans="36:311" x14ac:dyDescent="0.2">
      <c r="AJ59296" s="23"/>
      <c r="HH59296"/>
      <c r="IW59296" s="36"/>
      <c r="JI59296"/>
      <c r="JJ59296"/>
      <c r="KX59296" s="23"/>
      <c r="KY59296" s="23"/>
    </row>
    <row r="59297" spans="36:311" x14ac:dyDescent="0.2">
      <c r="AJ59297" s="23"/>
      <c r="HH59297"/>
      <c r="IW59297" s="36"/>
      <c r="JI59297"/>
      <c r="JJ59297"/>
      <c r="KX59297" s="23"/>
      <c r="KY59297" s="23"/>
    </row>
    <row r="59298" spans="36:311" x14ac:dyDescent="0.2">
      <c r="AJ59298" s="23"/>
      <c r="HH59298"/>
      <c r="IW59298" s="36"/>
      <c r="JI59298"/>
      <c r="JJ59298"/>
      <c r="KX59298" s="23"/>
      <c r="KY59298" s="23"/>
    </row>
    <row r="59299" spans="36:311" x14ac:dyDescent="0.2">
      <c r="AJ59299" s="23"/>
      <c r="HH59299"/>
      <c r="IW59299" s="36"/>
      <c r="JI59299"/>
      <c r="JJ59299"/>
      <c r="KX59299" s="23"/>
      <c r="KY59299" s="23"/>
    </row>
    <row r="59300" spans="36:311" x14ac:dyDescent="0.2">
      <c r="AJ59300" s="23"/>
      <c r="HH59300"/>
      <c r="IW59300" s="36"/>
      <c r="JI59300"/>
      <c r="JJ59300"/>
      <c r="KX59300" s="23"/>
      <c r="KY59300" s="23"/>
    </row>
    <row r="59301" spans="36:311" x14ac:dyDescent="0.2">
      <c r="AJ59301" s="23"/>
      <c r="HH59301"/>
      <c r="IW59301" s="36"/>
      <c r="JI59301"/>
      <c r="JJ59301"/>
      <c r="KX59301" s="23"/>
      <c r="KY59301" s="23"/>
    </row>
    <row r="59302" spans="36:311" x14ac:dyDescent="0.2">
      <c r="AJ59302" s="23"/>
      <c r="HH59302"/>
      <c r="IW59302" s="36"/>
      <c r="JI59302"/>
      <c r="JJ59302"/>
      <c r="KX59302" s="23"/>
      <c r="KY59302" s="23"/>
    </row>
    <row r="59303" spans="36:311" x14ac:dyDescent="0.2">
      <c r="AJ59303" s="23"/>
      <c r="HH59303"/>
      <c r="IW59303" s="36"/>
      <c r="JI59303"/>
      <c r="JJ59303"/>
      <c r="KX59303" s="23"/>
      <c r="KY59303" s="23"/>
    </row>
    <row r="59304" spans="36:311" x14ac:dyDescent="0.2">
      <c r="AJ59304" s="23"/>
      <c r="HH59304"/>
      <c r="IW59304" s="36"/>
      <c r="JI59304"/>
      <c r="JJ59304"/>
      <c r="KX59304" s="23"/>
      <c r="KY59304" s="23"/>
    </row>
    <row r="59305" spans="36:311" x14ac:dyDescent="0.2">
      <c r="AJ59305" s="23"/>
      <c r="HH59305"/>
      <c r="IW59305" s="36"/>
      <c r="JI59305"/>
      <c r="JJ59305"/>
      <c r="KX59305" s="23"/>
      <c r="KY59305" s="23"/>
    </row>
    <row r="59306" spans="36:311" x14ac:dyDescent="0.2">
      <c r="AJ59306" s="23"/>
      <c r="HH59306"/>
      <c r="IW59306" s="36"/>
      <c r="JI59306"/>
      <c r="JJ59306"/>
      <c r="KX59306" s="23"/>
      <c r="KY59306" s="23"/>
    </row>
    <row r="59307" spans="36:311" x14ac:dyDescent="0.2">
      <c r="AJ59307" s="23"/>
      <c r="HH59307"/>
      <c r="IW59307" s="36"/>
      <c r="JI59307"/>
      <c r="JJ59307"/>
      <c r="KX59307" s="23"/>
      <c r="KY59307" s="23"/>
    </row>
    <row r="59308" spans="36:311" x14ac:dyDescent="0.2">
      <c r="AJ59308" s="23"/>
      <c r="HH59308"/>
      <c r="IW59308" s="36"/>
      <c r="JI59308"/>
      <c r="JJ59308"/>
      <c r="KX59308" s="23"/>
      <c r="KY59308" s="23"/>
    </row>
    <row r="59309" spans="36:311" x14ac:dyDescent="0.2">
      <c r="AJ59309" s="23"/>
      <c r="HH59309"/>
      <c r="IW59309" s="36"/>
      <c r="JI59309"/>
      <c r="JJ59309"/>
      <c r="KX59309" s="23"/>
      <c r="KY59309" s="23"/>
    </row>
    <row r="59310" spans="36:311" x14ac:dyDescent="0.2">
      <c r="AJ59310" s="23"/>
      <c r="HH59310"/>
      <c r="IW59310" s="36"/>
      <c r="JI59310"/>
      <c r="JJ59310"/>
      <c r="KX59310" s="23"/>
      <c r="KY59310" s="23"/>
    </row>
    <row r="59311" spans="36:311" x14ac:dyDescent="0.2">
      <c r="AJ59311" s="23"/>
      <c r="HH59311"/>
      <c r="IW59311" s="36"/>
      <c r="JI59311"/>
      <c r="JJ59311"/>
      <c r="KX59311" s="23"/>
      <c r="KY59311" s="23"/>
    </row>
    <row r="59312" spans="36:311" x14ac:dyDescent="0.2">
      <c r="AJ59312" s="23"/>
      <c r="HH59312"/>
      <c r="IW59312" s="36"/>
      <c r="JI59312"/>
      <c r="JJ59312"/>
      <c r="KX59312" s="23"/>
      <c r="KY59312" s="23"/>
    </row>
    <row r="59313" spans="36:311" x14ac:dyDescent="0.2">
      <c r="AJ59313" s="23"/>
      <c r="HH59313"/>
      <c r="IW59313" s="36"/>
      <c r="JI59313"/>
      <c r="JJ59313"/>
      <c r="KX59313" s="23"/>
      <c r="KY59313" s="23"/>
    </row>
    <row r="59314" spans="36:311" x14ac:dyDescent="0.2">
      <c r="AJ59314" s="23"/>
      <c r="HH59314"/>
      <c r="IW59314" s="36"/>
      <c r="JI59314"/>
      <c r="JJ59314"/>
      <c r="KX59314" s="23"/>
      <c r="KY59314" s="23"/>
    </row>
    <row r="59315" spans="36:311" x14ac:dyDescent="0.2">
      <c r="AJ59315" s="23"/>
      <c r="HH59315"/>
      <c r="IW59315" s="36"/>
      <c r="JI59315"/>
      <c r="JJ59315"/>
      <c r="KX59315" s="23"/>
      <c r="KY59315" s="23"/>
    </row>
    <row r="59316" spans="36:311" x14ac:dyDescent="0.2">
      <c r="AJ59316" s="23"/>
      <c r="HH59316"/>
      <c r="IW59316" s="36"/>
      <c r="JI59316"/>
      <c r="JJ59316"/>
      <c r="KX59316" s="23"/>
      <c r="KY59316" s="23"/>
    </row>
    <row r="59317" spans="36:311" x14ac:dyDescent="0.2">
      <c r="AJ59317" s="23"/>
      <c r="HH59317"/>
      <c r="IW59317" s="36"/>
      <c r="JI59317"/>
      <c r="JJ59317"/>
      <c r="KX59317" s="23"/>
      <c r="KY59317" s="23"/>
    </row>
    <row r="59318" spans="36:311" x14ac:dyDescent="0.2">
      <c r="AJ59318" s="23"/>
      <c r="HH59318"/>
      <c r="IW59318" s="36"/>
      <c r="JI59318"/>
      <c r="JJ59318"/>
      <c r="KX59318" s="23"/>
      <c r="KY59318" s="23"/>
    </row>
    <row r="59319" spans="36:311" x14ac:dyDescent="0.2">
      <c r="AJ59319" s="23"/>
      <c r="HH59319"/>
      <c r="IW59319" s="36"/>
      <c r="JI59319"/>
      <c r="JJ59319"/>
      <c r="KX59319" s="23"/>
      <c r="KY59319" s="23"/>
    </row>
    <row r="59320" spans="36:311" x14ac:dyDescent="0.2">
      <c r="AJ59320" s="23"/>
      <c r="HH59320"/>
      <c r="IW59320" s="36"/>
      <c r="JI59320"/>
      <c r="JJ59320"/>
      <c r="KX59320" s="23"/>
      <c r="KY59320" s="23"/>
    </row>
    <row r="59321" spans="36:311" x14ac:dyDescent="0.2">
      <c r="AJ59321" s="23"/>
      <c r="HH59321"/>
      <c r="IW59321" s="36"/>
      <c r="JI59321"/>
      <c r="JJ59321"/>
      <c r="KX59321" s="23"/>
      <c r="KY59321" s="23"/>
    </row>
    <row r="59322" spans="36:311" x14ac:dyDescent="0.2">
      <c r="AJ59322" s="23"/>
      <c r="HH59322"/>
      <c r="IW59322" s="36"/>
      <c r="JI59322"/>
      <c r="JJ59322"/>
      <c r="KX59322" s="23"/>
      <c r="KY59322" s="23"/>
    </row>
    <row r="59323" spans="36:311" x14ac:dyDescent="0.2">
      <c r="AJ59323" s="23"/>
      <c r="HH59323"/>
      <c r="IW59323" s="36"/>
      <c r="JI59323"/>
      <c r="JJ59323"/>
      <c r="KX59323" s="23"/>
      <c r="KY59323" s="23"/>
    </row>
    <row r="59324" spans="36:311" x14ac:dyDescent="0.2">
      <c r="AJ59324" s="23"/>
      <c r="HH59324"/>
      <c r="IW59324" s="36"/>
      <c r="JI59324"/>
      <c r="JJ59324"/>
      <c r="KX59324" s="23"/>
      <c r="KY59324" s="23"/>
    </row>
    <row r="59325" spans="36:311" x14ac:dyDescent="0.2">
      <c r="AJ59325" s="23"/>
      <c r="HH59325"/>
      <c r="IW59325" s="36"/>
      <c r="JI59325"/>
      <c r="JJ59325"/>
      <c r="KX59325" s="23"/>
      <c r="KY59325" s="23"/>
    </row>
    <row r="59326" spans="36:311" x14ac:dyDescent="0.2">
      <c r="AJ59326" s="23"/>
      <c r="HH59326"/>
      <c r="IW59326" s="36"/>
      <c r="JI59326"/>
      <c r="JJ59326"/>
      <c r="KX59326" s="23"/>
      <c r="KY59326" s="23"/>
    </row>
    <row r="59327" spans="36:311" x14ac:dyDescent="0.2">
      <c r="AJ59327" s="23"/>
      <c r="HH59327"/>
      <c r="IW59327" s="36"/>
      <c r="JI59327"/>
      <c r="JJ59327"/>
      <c r="KX59327" s="23"/>
      <c r="KY59327" s="23"/>
    </row>
    <row r="59328" spans="36:311" x14ac:dyDescent="0.2">
      <c r="AJ59328" s="23"/>
      <c r="HH59328"/>
      <c r="IW59328" s="36"/>
      <c r="JI59328"/>
      <c r="JJ59328"/>
      <c r="KX59328" s="23"/>
      <c r="KY59328" s="23"/>
    </row>
    <row r="59329" spans="36:311" x14ac:dyDescent="0.2">
      <c r="AJ59329" s="23"/>
      <c r="HH59329"/>
      <c r="IW59329" s="36"/>
      <c r="JI59329"/>
      <c r="JJ59329"/>
      <c r="KX59329" s="23"/>
      <c r="KY59329" s="23"/>
    </row>
    <row r="59330" spans="36:311" x14ac:dyDescent="0.2">
      <c r="AJ59330" s="23"/>
      <c r="HH59330"/>
      <c r="IW59330" s="36"/>
      <c r="JI59330"/>
      <c r="JJ59330"/>
      <c r="KX59330" s="23"/>
      <c r="KY59330" s="23"/>
    </row>
    <row r="59331" spans="36:311" x14ac:dyDescent="0.2">
      <c r="AJ59331" s="23"/>
      <c r="HH59331"/>
      <c r="IW59331" s="36"/>
      <c r="JI59331"/>
      <c r="JJ59331"/>
      <c r="KX59331" s="23"/>
      <c r="KY59331" s="23"/>
    </row>
    <row r="59332" spans="36:311" x14ac:dyDescent="0.2">
      <c r="AJ59332" s="23"/>
      <c r="HH59332"/>
      <c r="IW59332" s="36"/>
      <c r="JI59332"/>
      <c r="JJ59332"/>
      <c r="KX59332" s="23"/>
      <c r="KY59332" s="23"/>
    </row>
    <row r="59333" spans="36:311" x14ac:dyDescent="0.2">
      <c r="AJ59333" s="23"/>
      <c r="HH59333"/>
      <c r="IW59333" s="36"/>
      <c r="JI59333"/>
      <c r="JJ59333"/>
      <c r="KX59333" s="23"/>
      <c r="KY59333" s="23"/>
    </row>
    <row r="59334" spans="36:311" x14ac:dyDescent="0.2">
      <c r="AJ59334" s="23"/>
      <c r="HH59334"/>
      <c r="IW59334" s="36"/>
      <c r="JI59334"/>
      <c r="JJ59334"/>
      <c r="KX59334" s="23"/>
      <c r="KY59334" s="23"/>
    </row>
    <row r="59335" spans="36:311" x14ac:dyDescent="0.2">
      <c r="AJ59335" s="23"/>
      <c r="HH59335"/>
      <c r="IW59335" s="36"/>
      <c r="JI59335"/>
      <c r="JJ59335"/>
      <c r="KX59335" s="23"/>
      <c r="KY59335" s="23"/>
    </row>
    <row r="59336" spans="36:311" x14ac:dyDescent="0.2">
      <c r="AJ59336" s="23"/>
      <c r="HH59336"/>
      <c r="IW59336" s="36"/>
      <c r="JI59336"/>
      <c r="JJ59336"/>
      <c r="KX59336" s="23"/>
      <c r="KY59336" s="23"/>
    </row>
    <row r="59337" spans="36:311" x14ac:dyDescent="0.2">
      <c r="AJ59337" s="23"/>
      <c r="HH59337"/>
      <c r="IW59337" s="36"/>
      <c r="JI59337"/>
      <c r="JJ59337"/>
      <c r="KX59337" s="23"/>
      <c r="KY59337" s="23"/>
    </row>
    <row r="59338" spans="36:311" x14ac:dyDescent="0.2">
      <c r="AJ59338" s="23"/>
      <c r="HH59338"/>
      <c r="IW59338" s="36"/>
      <c r="JI59338"/>
      <c r="JJ59338"/>
      <c r="KX59338" s="23"/>
      <c r="KY59338" s="23"/>
    </row>
    <row r="59339" spans="36:311" x14ac:dyDescent="0.2">
      <c r="AJ59339" s="23"/>
      <c r="HH59339"/>
      <c r="IW59339" s="36"/>
      <c r="JI59339"/>
      <c r="JJ59339"/>
      <c r="KX59339" s="23"/>
      <c r="KY59339" s="23"/>
    </row>
    <row r="59340" spans="36:311" x14ac:dyDescent="0.2">
      <c r="AJ59340" s="23"/>
      <c r="HH59340"/>
      <c r="IW59340" s="36"/>
      <c r="JI59340"/>
      <c r="JJ59340"/>
      <c r="KX59340" s="23"/>
      <c r="KY59340" s="23"/>
    </row>
    <row r="59341" spans="36:311" x14ac:dyDescent="0.2">
      <c r="AJ59341" s="23"/>
      <c r="HH59341"/>
      <c r="IW59341" s="36"/>
      <c r="JI59341"/>
      <c r="JJ59341"/>
      <c r="KX59341" s="23"/>
      <c r="KY59341" s="23"/>
    </row>
    <row r="59342" spans="36:311" x14ac:dyDescent="0.2">
      <c r="AJ59342" s="23"/>
      <c r="HH59342"/>
      <c r="IW59342" s="36"/>
      <c r="JI59342"/>
      <c r="JJ59342"/>
      <c r="KX59342" s="23"/>
      <c r="KY59342" s="23"/>
    </row>
    <row r="59343" spans="36:311" x14ac:dyDescent="0.2">
      <c r="AJ59343" s="23"/>
      <c r="HH59343"/>
      <c r="IW59343" s="36"/>
      <c r="JI59343"/>
      <c r="JJ59343"/>
      <c r="KX59343" s="23"/>
      <c r="KY59343" s="23"/>
    </row>
    <row r="59344" spans="36:311" x14ac:dyDescent="0.2">
      <c r="AJ59344" s="23"/>
      <c r="HH59344"/>
      <c r="IW59344" s="36"/>
      <c r="JI59344"/>
      <c r="JJ59344"/>
      <c r="KX59344" s="23"/>
      <c r="KY59344" s="23"/>
    </row>
    <row r="59345" spans="36:311" x14ac:dyDescent="0.2">
      <c r="AJ59345" s="23"/>
      <c r="HH59345"/>
      <c r="IW59345" s="36"/>
      <c r="JI59345"/>
      <c r="JJ59345"/>
      <c r="KX59345" s="23"/>
      <c r="KY59345" s="23"/>
    </row>
    <row r="59346" spans="36:311" x14ac:dyDescent="0.2">
      <c r="AJ59346" s="23"/>
      <c r="HH59346"/>
      <c r="IW59346" s="36"/>
      <c r="JI59346"/>
      <c r="JJ59346"/>
      <c r="KX59346" s="23"/>
      <c r="KY59346" s="23"/>
    </row>
    <row r="59347" spans="36:311" x14ac:dyDescent="0.2">
      <c r="AJ59347" s="23"/>
      <c r="HH59347"/>
      <c r="IW59347" s="36"/>
      <c r="JI59347"/>
      <c r="JJ59347"/>
      <c r="KX59347" s="23"/>
      <c r="KY59347" s="23"/>
    </row>
    <row r="59348" spans="36:311" x14ac:dyDescent="0.2">
      <c r="AJ59348" s="23"/>
      <c r="HH59348"/>
      <c r="IW59348" s="36"/>
      <c r="JI59348"/>
      <c r="JJ59348"/>
      <c r="KX59348" s="23"/>
      <c r="KY59348" s="23"/>
    </row>
    <row r="59349" spans="36:311" x14ac:dyDescent="0.2">
      <c r="AJ59349" s="23"/>
      <c r="HH59349"/>
      <c r="IW59349" s="36"/>
      <c r="JI59349"/>
      <c r="JJ59349"/>
      <c r="KX59349" s="23"/>
      <c r="KY59349" s="23"/>
    </row>
    <row r="59350" spans="36:311" x14ac:dyDescent="0.2">
      <c r="AJ59350" s="23"/>
      <c r="HH59350"/>
      <c r="IW59350" s="36"/>
      <c r="JI59350"/>
      <c r="JJ59350"/>
      <c r="KX59350" s="23"/>
      <c r="KY59350" s="23"/>
    </row>
    <row r="59351" spans="36:311" x14ac:dyDescent="0.2">
      <c r="AJ59351" s="23"/>
      <c r="HH59351"/>
      <c r="IW59351" s="36"/>
      <c r="JI59351"/>
      <c r="JJ59351"/>
      <c r="KX59351" s="23"/>
      <c r="KY59351" s="23"/>
    </row>
    <row r="59352" spans="36:311" x14ac:dyDescent="0.2">
      <c r="AJ59352" s="23"/>
      <c r="HH59352"/>
      <c r="IW59352" s="36"/>
      <c r="JI59352"/>
      <c r="JJ59352"/>
      <c r="KX59352" s="23"/>
      <c r="KY59352" s="23"/>
    </row>
    <row r="59353" spans="36:311" x14ac:dyDescent="0.2">
      <c r="AJ59353" s="23"/>
      <c r="HH59353"/>
      <c r="IW59353" s="36"/>
      <c r="JI59353"/>
      <c r="JJ59353"/>
      <c r="KX59353" s="23"/>
      <c r="KY59353" s="23"/>
    </row>
    <row r="59354" spans="36:311" x14ac:dyDescent="0.2">
      <c r="AJ59354" s="23"/>
      <c r="HH59354"/>
      <c r="IW59354" s="36"/>
      <c r="JI59354"/>
      <c r="JJ59354"/>
      <c r="KX59354" s="23"/>
      <c r="KY59354" s="23"/>
    </row>
    <row r="59355" spans="36:311" x14ac:dyDescent="0.2">
      <c r="AJ59355" s="23"/>
      <c r="HH59355"/>
      <c r="IW59355" s="36"/>
      <c r="JI59355"/>
      <c r="JJ59355"/>
      <c r="KX59355" s="23"/>
      <c r="KY59355" s="23"/>
    </row>
    <row r="59356" spans="36:311" x14ac:dyDescent="0.2">
      <c r="AJ59356" s="23"/>
      <c r="HH59356"/>
      <c r="IW59356" s="36"/>
      <c r="JI59356"/>
      <c r="JJ59356"/>
      <c r="KX59356" s="23"/>
      <c r="KY59356" s="23"/>
    </row>
    <row r="59357" spans="36:311" x14ac:dyDescent="0.2">
      <c r="AJ59357" s="23"/>
      <c r="HH59357"/>
      <c r="IW59357" s="36"/>
      <c r="JI59357"/>
      <c r="JJ59357"/>
      <c r="KX59357" s="23"/>
      <c r="KY59357" s="23"/>
    </row>
    <row r="59358" spans="36:311" x14ac:dyDescent="0.2">
      <c r="AJ59358" s="23"/>
      <c r="HH59358"/>
      <c r="IW59358" s="36"/>
      <c r="JI59358"/>
      <c r="JJ59358"/>
      <c r="KX59358" s="23"/>
      <c r="KY59358" s="23"/>
    </row>
    <row r="59359" spans="36:311" x14ac:dyDescent="0.2">
      <c r="AJ59359" s="23"/>
      <c r="HH59359"/>
      <c r="IW59359" s="36"/>
      <c r="JI59359"/>
      <c r="JJ59359"/>
      <c r="KX59359" s="23"/>
      <c r="KY59359" s="23"/>
    </row>
    <row r="59360" spans="36:311" x14ac:dyDescent="0.2">
      <c r="AJ59360" s="23"/>
      <c r="HH59360"/>
      <c r="IW59360" s="36"/>
      <c r="JI59360"/>
      <c r="JJ59360"/>
      <c r="KX59360" s="23"/>
      <c r="KY59360" s="23"/>
    </row>
    <row r="59361" spans="36:311" x14ac:dyDescent="0.2">
      <c r="AJ59361" s="23"/>
      <c r="HH59361"/>
      <c r="IW59361" s="36"/>
      <c r="JI59361"/>
      <c r="JJ59361"/>
      <c r="KX59361" s="23"/>
      <c r="KY59361" s="23"/>
    </row>
    <row r="59362" spans="36:311" x14ac:dyDescent="0.2">
      <c r="AJ59362" s="23"/>
      <c r="HH59362"/>
      <c r="IW59362" s="36"/>
      <c r="JI59362"/>
      <c r="JJ59362"/>
      <c r="KX59362" s="23"/>
      <c r="KY59362" s="23"/>
    </row>
    <row r="59363" spans="36:311" x14ac:dyDescent="0.2">
      <c r="AJ59363" s="23"/>
      <c r="HH59363"/>
      <c r="IW59363" s="36"/>
      <c r="JI59363"/>
      <c r="JJ59363"/>
      <c r="KX59363" s="23"/>
      <c r="KY59363" s="23"/>
    </row>
    <row r="59364" spans="36:311" x14ac:dyDescent="0.2">
      <c r="AJ59364" s="23"/>
      <c r="HH59364"/>
      <c r="IW59364" s="36"/>
      <c r="JI59364"/>
      <c r="JJ59364"/>
      <c r="KX59364" s="23"/>
      <c r="KY59364" s="23"/>
    </row>
    <row r="59365" spans="36:311" x14ac:dyDescent="0.2">
      <c r="AJ59365" s="23"/>
      <c r="HH59365"/>
      <c r="IW59365" s="36"/>
      <c r="JI59365"/>
      <c r="JJ59365"/>
      <c r="KX59365" s="23"/>
      <c r="KY59365" s="23"/>
    </row>
    <row r="59366" spans="36:311" x14ac:dyDescent="0.2">
      <c r="AJ59366" s="23"/>
      <c r="HH59366"/>
      <c r="IW59366" s="36"/>
      <c r="JI59366"/>
      <c r="JJ59366"/>
      <c r="KX59366" s="23"/>
      <c r="KY59366" s="23"/>
    </row>
    <row r="59367" spans="36:311" x14ac:dyDescent="0.2">
      <c r="AJ59367" s="23"/>
      <c r="HH59367"/>
      <c r="IW59367" s="36"/>
      <c r="JI59367"/>
      <c r="JJ59367"/>
      <c r="KX59367" s="23"/>
      <c r="KY59367" s="23"/>
    </row>
    <row r="59368" spans="36:311" x14ac:dyDescent="0.2">
      <c r="AJ59368" s="23"/>
      <c r="HH59368"/>
      <c r="IW59368" s="36"/>
      <c r="JI59368"/>
      <c r="JJ59368"/>
      <c r="KX59368" s="23"/>
      <c r="KY59368" s="23"/>
    </row>
    <row r="59369" spans="36:311" x14ac:dyDescent="0.2">
      <c r="AJ59369" s="23"/>
      <c r="HH59369"/>
      <c r="IW59369" s="36"/>
      <c r="JI59369"/>
      <c r="JJ59369"/>
      <c r="KX59369" s="23"/>
      <c r="KY59369" s="23"/>
    </row>
    <row r="59370" spans="36:311" x14ac:dyDescent="0.2">
      <c r="AJ59370" s="23"/>
      <c r="HH59370"/>
      <c r="IW59370" s="36"/>
      <c r="JI59370"/>
      <c r="JJ59370"/>
      <c r="KX59370" s="23"/>
      <c r="KY59370" s="23"/>
    </row>
    <row r="59371" spans="36:311" x14ac:dyDescent="0.2">
      <c r="AJ59371" s="23"/>
      <c r="HH59371"/>
      <c r="IW59371" s="36"/>
      <c r="JI59371"/>
      <c r="JJ59371"/>
      <c r="KX59371" s="23"/>
      <c r="KY59371" s="23"/>
    </row>
    <row r="59372" spans="36:311" x14ac:dyDescent="0.2">
      <c r="AJ59372" s="23"/>
      <c r="HH59372"/>
      <c r="IW59372" s="36"/>
      <c r="JI59372"/>
      <c r="JJ59372"/>
      <c r="KX59372" s="23"/>
      <c r="KY59372" s="23"/>
    </row>
    <row r="59373" spans="36:311" x14ac:dyDescent="0.2">
      <c r="AJ59373" s="23"/>
      <c r="HH59373"/>
      <c r="IW59373" s="36"/>
      <c r="JI59373"/>
      <c r="JJ59373"/>
      <c r="KX59373" s="23"/>
      <c r="KY59373" s="23"/>
    </row>
    <row r="59374" spans="36:311" x14ac:dyDescent="0.2">
      <c r="AJ59374" s="23"/>
      <c r="HH59374"/>
      <c r="IW59374" s="36"/>
      <c r="JI59374"/>
      <c r="JJ59374"/>
      <c r="KX59374" s="23"/>
      <c r="KY59374" s="23"/>
    </row>
    <row r="59375" spans="36:311" x14ac:dyDescent="0.2">
      <c r="AJ59375" s="23"/>
      <c r="HH59375"/>
      <c r="IW59375" s="36"/>
      <c r="JI59375"/>
      <c r="JJ59375"/>
      <c r="KX59375" s="23"/>
      <c r="KY59375" s="23"/>
    </row>
    <row r="59376" spans="36:311" x14ac:dyDescent="0.2">
      <c r="AJ59376" s="23"/>
      <c r="HH59376"/>
      <c r="IW59376" s="36"/>
      <c r="JI59376"/>
      <c r="JJ59376"/>
      <c r="KX59376" s="23"/>
      <c r="KY59376" s="23"/>
    </row>
    <row r="59377" spans="36:311" x14ac:dyDescent="0.2">
      <c r="AJ59377" s="23"/>
      <c r="HH59377"/>
      <c r="IW59377" s="36"/>
      <c r="JI59377"/>
      <c r="JJ59377"/>
      <c r="KX59377" s="23"/>
      <c r="KY59377" s="23"/>
    </row>
    <row r="59378" spans="36:311" x14ac:dyDescent="0.2">
      <c r="AJ59378" s="23"/>
      <c r="HH59378"/>
      <c r="IW59378" s="36"/>
      <c r="JI59378"/>
      <c r="JJ59378"/>
      <c r="KX59378" s="23"/>
      <c r="KY59378" s="23"/>
    </row>
    <row r="59379" spans="36:311" x14ac:dyDescent="0.2">
      <c r="AJ59379" s="23"/>
      <c r="HH59379"/>
      <c r="IW59379" s="36"/>
      <c r="JI59379"/>
      <c r="JJ59379"/>
      <c r="KX59379" s="23"/>
      <c r="KY59379" s="23"/>
    </row>
    <row r="59380" spans="36:311" x14ac:dyDescent="0.2">
      <c r="AJ59380" s="23"/>
      <c r="HH59380"/>
      <c r="IW59380" s="36"/>
      <c r="JI59380"/>
      <c r="JJ59380"/>
      <c r="KX59380" s="23"/>
      <c r="KY59380" s="23"/>
    </row>
    <row r="59381" spans="36:311" x14ac:dyDescent="0.2">
      <c r="AJ59381" s="23"/>
      <c r="HH59381"/>
      <c r="IW59381" s="36"/>
      <c r="JI59381"/>
      <c r="JJ59381"/>
      <c r="KX59381" s="23"/>
      <c r="KY59381" s="23"/>
    </row>
    <row r="59382" spans="36:311" x14ac:dyDescent="0.2">
      <c r="AJ59382" s="23"/>
      <c r="HH59382"/>
      <c r="IW59382" s="36"/>
      <c r="JI59382"/>
      <c r="JJ59382"/>
      <c r="KX59382" s="23"/>
      <c r="KY59382" s="23"/>
    </row>
    <row r="59383" spans="36:311" x14ac:dyDescent="0.2">
      <c r="AJ59383" s="23"/>
      <c r="HH59383"/>
      <c r="IW59383" s="36"/>
      <c r="JI59383"/>
      <c r="JJ59383"/>
      <c r="KX59383" s="23"/>
      <c r="KY59383" s="23"/>
    </row>
    <row r="59384" spans="36:311" x14ac:dyDescent="0.2">
      <c r="AJ59384" s="23"/>
      <c r="HH59384"/>
      <c r="IW59384" s="36"/>
      <c r="JI59384"/>
      <c r="JJ59384"/>
      <c r="KX59384" s="23"/>
      <c r="KY59384" s="23"/>
    </row>
    <row r="59385" spans="36:311" x14ac:dyDescent="0.2">
      <c r="AJ59385" s="23"/>
      <c r="HH59385"/>
      <c r="IW59385" s="36"/>
      <c r="JI59385"/>
      <c r="JJ59385"/>
      <c r="KX59385" s="23"/>
      <c r="KY59385" s="23"/>
    </row>
    <row r="59386" spans="36:311" x14ac:dyDescent="0.2">
      <c r="AJ59386" s="23"/>
      <c r="HH59386"/>
      <c r="IW59386" s="36"/>
      <c r="JI59386"/>
      <c r="JJ59386"/>
      <c r="KX59386" s="23"/>
      <c r="KY59386" s="23"/>
    </row>
    <row r="59387" spans="36:311" x14ac:dyDescent="0.2">
      <c r="AJ59387" s="23"/>
      <c r="HH59387"/>
      <c r="IW59387" s="36"/>
      <c r="JI59387"/>
      <c r="JJ59387"/>
      <c r="KX59387" s="23"/>
      <c r="KY59387" s="23"/>
    </row>
    <row r="59388" spans="36:311" x14ac:dyDescent="0.2">
      <c r="AJ59388" s="23"/>
      <c r="HH59388"/>
      <c r="IW59388" s="36"/>
      <c r="JI59388"/>
      <c r="JJ59388"/>
      <c r="KX59388" s="23"/>
      <c r="KY59388" s="23"/>
    </row>
    <row r="59389" spans="36:311" x14ac:dyDescent="0.2">
      <c r="AJ59389" s="23"/>
      <c r="HH59389"/>
      <c r="IW59389" s="36"/>
      <c r="JI59389"/>
      <c r="JJ59389"/>
      <c r="KX59389" s="23"/>
      <c r="KY59389" s="23"/>
    </row>
    <row r="59390" spans="36:311" x14ac:dyDescent="0.2">
      <c r="AJ59390" s="23"/>
      <c r="HH59390"/>
      <c r="IW59390" s="36"/>
      <c r="JI59390"/>
      <c r="JJ59390"/>
      <c r="KX59390" s="23"/>
      <c r="KY59390" s="23"/>
    </row>
    <row r="59391" spans="36:311" x14ac:dyDescent="0.2">
      <c r="AJ59391" s="23"/>
      <c r="HH59391"/>
      <c r="IW59391" s="36"/>
      <c r="JI59391"/>
      <c r="JJ59391"/>
      <c r="KX59391" s="23"/>
      <c r="KY59391" s="23"/>
    </row>
    <row r="59392" spans="36:311" x14ac:dyDescent="0.2">
      <c r="AJ59392" s="23"/>
      <c r="HH59392"/>
      <c r="IW59392" s="36"/>
      <c r="JI59392"/>
      <c r="JJ59392"/>
      <c r="KX59392" s="23"/>
      <c r="KY59392" s="23"/>
    </row>
    <row r="59393" spans="36:311" x14ac:dyDescent="0.2">
      <c r="AJ59393" s="23"/>
      <c r="HH59393"/>
      <c r="IW59393" s="36"/>
      <c r="JI59393"/>
      <c r="JJ59393"/>
      <c r="KX59393" s="23"/>
      <c r="KY59393" s="23"/>
    </row>
    <row r="59394" spans="36:311" x14ac:dyDescent="0.2">
      <c r="AJ59394" s="23"/>
      <c r="HH59394"/>
      <c r="IW59394" s="36"/>
      <c r="JI59394"/>
      <c r="JJ59394"/>
      <c r="KX59394" s="23"/>
      <c r="KY59394" s="23"/>
    </row>
    <row r="59395" spans="36:311" x14ac:dyDescent="0.2">
      <c r="AJ59395" s="23"/>
      <c r="HH59395"/>
      <c r="IW59395" s="36"/>
      <c r="JI59395"/>
      <c r="JJ59395"/>
      <c r="KX59395" s="23"/>
      <c r="KY59395" s="23"/>
    </row>
    <row r="59396" spans="36:311" x14ac:dyDescent="0.2">
      <c r="AJ59396" s="23"/>
      <c r="HH59396"/>
      <c r="IW59396" s="36"/>
      <c r="JI59396"/>
      <c r="JJ59396"/>
      <c r="KX59396" s="23"/>
      <c r="KY59396" s="23"/>
    </row>
    <row r="59397" spans="36:311" x14ac:dyDescent="0.2">
      <c r="AJ59397" s="23"/>
      <c r="HH59397"/>
      <c r="IW59397" s="36"/>
      <c r="JI59397"/>
      <c r="JJ59397"/>
      <c r="KX59397" s="23"/>
      <c r="KY59397" s="23"/>
    </row>
    <row r="59398" spans="36:311" x14ac:dyDescent="0.2">
      <c r="AJ59398" s="23"/>
      <c r="HH59398"/>
      <c r="IW59398" s="36"/>
      <c r="JI59398"/>
      <c r="JJ59398"/>
      <c r="KX59398" s="23"/>
      <c r="KY59398" s="23"/>
    </row>
    <row r="59399" spans="36:311" x14ac:dyDescent="0.2">
      <c r="AJ59399" s="23"/>
      <c r="HH59399"/>
      <c r="IW59399" s="36"/>
      <c r="JI59399"/>
      <c r="JJ59399"/>
      <c r="KX59399" s="23"/>
      <c r="KY59399" s="23"/>
    </row>
    <row r="59400" spans="36:311" x14ac:dyDescent="0.2">
      <c r="AJ59400" s="23"/>
      <c r="HH59400"/>
      <c r="IW59400" s="36"/>
      <c r="JI59400"/>
      <c r="JJ59400"/>
      <c r="KX59400" s="23"/>
      <c r="KY59400" s="23"/>
    </row>
    <row r="59401" spans="36:311" x14ac:dyDescent="0.2">
      <c r="AJ59401" s="23"/>
      <c r="HH59401"/>
      <c r="IW59401" s="36"/>
      <c r="JI59401"/>
      <c r="JJ59401"/>
      <c r="KX59401" s="23"/>
      <c r="KY59401" s="23"/>
    </row>
    <row r="59402" spans="36:311" x14ac:dyDescent="0.2">
      <c r="AJ59402" s="23"/>
      <c r="HH59402"/>
      <c r="IW59402" s="36"/>
      <c r="JI59402"/>
      <c r="JJ59402"/>
      <c r="KX59402" s="23"/>
      <c r="KY59402" s="23"/>
    </row>
    <row r="59403" spans="36:311" x14ac:dyDescent="0.2">
      <c r="AJ59403" s="23"/>
      <c r="HH59403"/>
      <c r="IW59403" s="36"/>
      <c r="JI59403"/>
      <c r="JJ59403"/>
      <c r="KX59403" s="23"/>
      <c r="KY59403" s="23"/>
    </row>
    <row r="59404" spans="36:311" x14ac:dyDescent="0.2">
      <c r="AJ59404" s="23"/>
      <c r="HH59404"/>
      <c r="IW59404" s="36"/>
      <c r="JI59404"/>
      <c r="JJ59404"/>
      <c r="KX59404" s="23"/>
      <c r="KY59404" s="23"/>
    </row>
    <row r="59405" spans="36:311" x14ac:dyDescent="0.2">
      <c r="AJ59405" s="23"/>
      <c r="HH59405"/>
      <c r="IW59405" s="36"/>
      <c r="JI59405"/>
      <c r="JJ59405"/>
      <c r="KX59405" s="23"/>
      <c r="KY59405" s="23"/>
    </row>
    <row r="59406" spans="36:311" x14ac:dyDescent="0.2">
      <c r="AJ59406" s="23"/>
      <c r="HH59406"/>
      <c r="IW59406" s="36"/>
      <c r="JI59406"/>
      <c r="JJ59406"/>
      <c r="KX59406" s="23"/>
      <c r="KY59406" s="23"/>
    </row>
    <row r="59407" spans="36:311" x14ac:dyDescent="0.2">
      <c r="AJ59407" s="23"/>
      <c r="HH59407"/>
      <c r="IW59407" s="36"/>
      <c r="JI59407"/>
      <c r="JJ59407"/>
      <c r="KX59407" s="23"/>
      <c r="KY59407" s="23"/>
    </row>
    <row r="59408" spans="36:311" x14ac:dyDescent="0.2">
      <c r="AJ59408" s="23"/>
      <c r="HH59408"/>
      <c r="IW59408" s="36"/>
      <c r="JI59408"/>
      <c r="JJ59408"/>
      <c r="KX59408" s="23"/>
      <c r="KY59408" s="23"/>
    </row>
    <row r="59409" spans="36:311" x14ac:dyDescent="0.2">
      <c r="AJ59409" s="23"/>
      <c r="HH59409"/>
      <c r="IW59409" s="36"/>
      <c r="JI59409"/>
      <c r="JJ59409"/>
      <c r="KX59409" s="23"/>
      <c r="KY59409" s="23"/>
    </row>
    <row r="59410" spans="36:311" x14ac:dyDescent="0.2">
      <c r="AJ59410" s="23"/>
      <c r="HH59410"/>
      <c r="IW59410" s="36"/>
      <c r="JI59410"/>
      <c r="JJ59410"/>
      <c r="KX59410" s="23"/>
      <c r="KY59410" s="23"/>
    </row>
    <row r="59411" spans="36:311" x14ac:dyDescent="0.2">
      <c r="AJ59411" s="23"/>
      <c r="HH59411"/>
      <c r="IW59411" s="36"/>
      <c r="JI59411"/>
      <c r="JJ59411"/>
      <c r="KX59411" s="23"/>
      <c r="KY59411" s="23"/>
    </row>
    <row r="59412" spans="36:311" x14ac:dyDescent="0.2">
      <c r="AJ59412" s="23"/>
      <c r="HH59412"/>
      <c r="IW59412" s="36"/>
      <c r="JI59412"/>
      <c r="JJ59412"/>
      <c r="KX59412" s="23"/>
      <c r="KY59412" s="23"/>
    </row>
    <row r="59413" spans="36:311" x14ac:dyDescent="0.2">
      <c r="AJ59413" s="23"/>
      <c r="HH59413"/>
      <c r="IW59413" s="36"/>
      <c r="JI59413"/>
      <c r="JJ59413"/>
      <c r="KX59413" s="23"/>
      <c r="KY59413" s="23"/>
    </row>
    <row r="59414" spans="36:311" x14ac:dyDescent="0.2">
      <c r="AJ59414" s="23"/>
      <c r="HH59414"/>
      <c r="IW59414" s="36"/>
      <c r="JI59414"/>
      <c r="JJ59414"/>
      <c r="KX59414" s="23"/>
      <c r="KY59414" s="23"/>
    </row>
    <row r="59415" spans="36:311" x14ac:dyDescent="0.2">
      <c r="AJ59415" s="23"/>
      <c r="HH59415"/>
      <c r="IW59415" s="36"/>
      <c r="JI59415"/>
      <c r="JJ59415"/>
      <c r="KX59415" s="23"/>
      <c r="KY59415" s="23"/>
    </row>
    <row r="59416" spans="36:311" x14ac:dyDescent="0.2">
      <c r="AJ59416" s="23"/>
      <c r="HH59416"/>
      <c r="IW59416" s="36"/>
      <c r="JI59416"/>
      <c r="JJ59416"/>
      <c r="KX59416" s="23"/>
      <c r="KY59416" s="23"/>
    </row>
    <row r="59417" spans="36:311" x14ac:dyDescent="0.2">
      <c r="AJ59417" s="23"/>
      <c r="HH59417"/>
      <c r="IW59417" s="36"/>
      <c r="JI59417"/>
      <c r="JJ59417"/>
      <c r="KX59417" s="23"/>
      <c r="KY59417" s="23"/>
    </row>
    <row r="59418" spans="36:311" x14ac:dyDescent="0.2">
      <c r="AJ59418" s="23"/>
      <c r="HH59418"/>
      <c r="IW59418" s="36"/>
      <c r="JI59418"/>
      <c r="JJ59418"/>
      <c r="KX59418" s="23"/>
      <c r="KY59418" s="23"/>
    </row>
    <row r="59419" spans="36:311" x14ac:dyDescent="0.2">
      <c r="AJ59419" s="23"/>
      <c r="HH59419"/>
      <c r="IW59419" s="36"/>
      <c r="JI59419"/>
      <c r="JJ59419"/>
      <c r="KX59419" s="23"/>
      <c r="KY59419" s="23"/>
    </row>
    <row r="59420" spans="36:311" x14ac:dyDescent="0.2">
      <c r="AJ59420" s="23"/>
      <c r="HH59420"/>
      <c r="IW59420" s="36"/>
      <c r="JI59420"/>
      <c r="JJ59420"/>
      <c r="KX59420" s="23"/>
      <c r="KY59420" s="23"/>
    </row>
    <row r="59421" spans="36:311" x14ac:dyDescent="0.2">
      <c r="AJ59421" s="23"/>
      <c r="HH59421"/>
      <c r="IW59421" s="36"/>
      <c r="JI59421"/>
      <c r="JJ59421"/>
      <c r="KX59421" s="23"/>
      <c r="KY59421" s="23"/>
    </row>
    <row r="59422" spans="36:311" x14ac:dyDescent="0.2">
      <c r="AJ59422" s="23"/>
      <c r="HH59422"/>
      <c r="IW59422" s="36"/>
      <c r="JI59422"/>
      <c r="JJ59422"/>
      <c r="KX59422" s="23"/>
      <c r="KY59422" s="23"/>
    </row>
    <row r="59423" spans="36:311" x14ac:dyDescent="0.2">
      <c r="AJ59423" s="23"/>
      <c r="HH59423"/>
      <c r="IW59423" s="36"/>
      <c r="JI59423"/>
      <c r="JJ59423"/>
      <c r="KX59423" s="23"/>
      <c r="KY59423" s="23"/>
    </row>
    <row r="59424" spans="36:311" x14ac:dyDescent="0.2">
      <c r="AJ59424" s="23"/>
      <c r="HH59424"/>
      <c r="IW59424" s="36"/>
      <c r="JI59424"/>
      <c r="JJ59424"/>
      <c r="KX59424" s="23"/>
      <c r="KY59424" s="23"/>
    </row>
    <row r="59425" spans="36:311" x14ac:dyDescent="0.2">
      <c r="AJ59425" s="23"/>
      <c r="HH59425"/>
      <c r="IW59425" s="36"/>
      <c r="JI59425"/>
      <c r="JJ59425"/>
      <c r="KX59425" s="23"/>
      <c r="KY59425" s="23"/>
    </row>
    <row r="59426" spans="36:311" x14ac:dyDescent="0.2">
      <c r="AJ59426" s="23"/>
      <c r="HH59426"/>
      <c r="IW59426" s="36"/>
      <c r="JI59426"/>
      <c r="JJ59426"/>
      <c r="KX59426" s="23"/>
      <c r="KY59426" s="23"/>
    </row>
    <row r="59427" spans="36:311" x14ac:dyDescent="0.2">
      <c r="AJ59427" s="23"/>
      <c r="HH59427"/>
      <c r="IW59427" s="36"/>
      <c r="JI59427"/>
      <c r="JJ59427"/>
      <c r="KX59427" s="23"/>
      <c r="KY59427" s="23"/>
    </row>
    <row r="59428" spans="36:311" x14ac:dyDescent="0.2">
      <c r="AJ59428" s="23"/>
      <c r="HH59428"/>
      <c r="IW59428" s="36"/>
      <c r="JI59428"/>
      <c r="JJ59428"/>
      <c r="KX59428" s="23"/>
      <c r="KY59428" s="23"/>
    </row>
    <row r="59429" spans="36:311" x14ac:dyDescent="0.2">
      <c r="AJ59429" s="23"/>
      <c r="HH59429"/>
      <c r="IW59429" s="36"/>
      <c r="JI59429"/>
      <c r="JJ59429"/>
      <c r="KX59429" s="23"/>
      <c r="KY59429" s="23"/>
    </row>
    <row r="59430" spans="36:311" x14ac:dyDescent="0.2">
      <c r="AJ59430" s="23"/>
      <c r="HH59430"/>
      <c r="IW59430" s="36"/>
      <c r="JI59430"/>
      <c r="JJ59430"/>
      <c r="KX59430" s="23"/>
      <c r="KY59430" s="23"/>
    </row>
    <row r="59431" spans="36:311" x14ac:dyDescent="0.2">
      <c r="AJ59431" s="23"/>
      <c r="HH59431"/>
      <c r="IW59431" s="36"/>
      <c r="JI59431"/>
      <c r="JJ59431"/>
      <c r="KX59431" s="23"/>
      <c r="KY59431" s="23"/>
    </row>
    <row r="59432" spans="36:311" x14ac:dyDescent="0.2">
      <c r="AJ59432" s="23"/>
      <c r="HH59432"/>
      <c r="IW59432" s="36"/>
      <c r="JI59432"/>
      <c r="JJ59432"/>
      <c r="KX59432" s="23"/>
      <c r="KY59432" s="23"/>
    </row>
    <row r="59433" spans="36:311" x14ac:dyDescent="0.2">
      <c r="AJ59433" s="23"/>
      <c r="HH59433"/>
      <c r="IW59433" s="36"/>
      <c r="JI59433"/>
      <c r="JJ59433"/>
      <c r="KX59433" s="23"/>
      <c r="KY59433" s="23"/>
    </row>
    <row r="59434" spans="36:311" x14ac:dyDescent="0.2">
      <c r="AJ59434" s="23"/>
      <c r="HH59434"/>
      <c r="IW59434" s="36"/>
      <c r="JI59434"/>
      <c r="JJ59434"/>
      <c r="KX59434" s="23"/>
      <c r="KY59434" s="23"/>
    </row>
    <row r="59435" spans="36:311" x14ac:dyDescent="0.2">
      <c r="AJ59435" s="23"/>
      <c r="HH59435"/>
      <c r="IW59435" s="36"/>
      <c r="JI59435"/>
      <c r="JJ59435"/>
      <c r="KX59435" s="23"/>
      <c r="KY59435" s="23"/>
    </row>
    <row r="59436" spans="36:311" x14ac:dyDescent="0.2">
      <c r="AJ59436" s="23"/>
      <c r="HH59436"/>
      <c r="IW59436" s="36"/>
      <c r="JI59436"/>
      <c r="JJ59436"/>
      <c r="KX59436" s="23"/>
      <c r="KY59436" s="23"/>
    </row>
    <row r="59437" spans="36:311" x14ac:dyDescent="0.2">
      <c r="AJ59437" s="23"/>
      <c r="HH59437"/>
      <c r="IW59437" s="36"/>
      <c r="JI59437"/>
      <c r="JJ59437"/>
      <c r="KX59437" s="23"/>
      <c r="KY59437" s="23"/>
    </row>
    <row r="59438" spans="36:311" x14ac:dyDescent="0.2">
      <c r="AJ59438" s="23"/>
      <c r="HH59438"/>
      <c r="IW59438" s="36"/>
      <c r="JI59438"/>
      <c r="JJ59438"/>
      <c r="KX59438" s="23"/>
      <c r="KY59438" s="23"/>
    </row>
    <row r="59439" spans="36:311" x14ac:dyDescent="0.2">
      <c r="AJ59439" s="23"/>
      <c r="HH59439"/>
      <c r="IW59439" s="36"/>
      <c r="JI59439"/>
      <c r="JJ59439"/>
      <c r="KX59439" s="23"/>
      <c r="KY59439" s="23"/>
    </row>
    <row r="59440" spans="36:311" x14ac:dyDescent="0.2">
      <c r="AJ59440" s="23"/>
      <c r="HH59440"/>
      <c r="IW59440" s="36"/>
      <c r="JI59440"/>
      <c r="JJ59440"/>
      <c r="KX59440" s="23"/>
      <c r="KY59440" s="23"/>
    </row>
    <row r="59441" spans="36:311" x14ac:dyDescent="0.2">
      <c r="AJ59441" s="23"/>
      <c r="HH59441"/>
      <c r="IW59441" s="36"/>
      <c r="JI59441"/>
      <c r="JJ59441"/>
      <c r="KX59441" s="23"/>
      <c r="KY59441" s="23"/>
    </row>
    <row r="59442" spans="36:311" x14ac:dyDescent="0.2">
      <c r="AJ59442" s="23"/>
      <c r="HH59442"/>
      <c r="IW59442" s="36"/>
      <c r="JI59442"/>
      <c r="JJ59442"/>
      <c r="KX59442" s="23"/>
      <c r="KY59442" s="23"/>
    </row>
    <row r="59443" spans="36:311" x14ac:dyDescent="0.2">
      <c r="AJ59443" s="23"/>
      <c r="HH59443"/>
      <c r="IW59443" s="36"/>
      <c r="JI59443"/>
      <c r="JJ59443"/>
      <c r="KX59443" s="23"/>
      <c r="KY59443" s="23"/>
    </row>
    <row r="59444" spans="36:311" x14ac:dyDescent="0.2">
      <c r="AJ59444" s="23"/>
      <c r="HH59444"/>
      <c r="IW59444" s="36"/>
      <c r="JI59444"/>
      <c r="JJ59444"/>
      <c r="KX59444" s="23"/>
      <c r="KY59444" s="23"/>
    </row>
    <row r="59445" spans="36:311" x14ac:dyDescent="0.2">
      <c r="AJ59445" s="23"/>
      <c r="HH59445"/>
      <c r="IW59445" s="36"/>
      <c r="JI59445"/>
      <c r="JJ59445"/>
      <c r="KX59445" s="23"/>
      <c r="KY59445" s="23"/>
    </row>
    <row r="59446" spans="36:311" x14ac:dyDescent="0.2">
      <c r="AJ59446" s="23"/>
      <c r="HH59446"/>
      <c r="IW59446" s="36"/>
      <c r="JI59446"/>
      <c r="JJ59446"/>
      <c r="KX59446" s="23"/>
      <c r="KY59446" s="23"/>
    </row>
    <row r="59447" spans="36:311" x14ac:dyDescent="0.2">
      <c r="AJ59447" s="23"/>
      <c r="HH59447"/>
      <c r="IW59447" s="36"/>
      <c r="JI59447"/>
      <c r="JJ59447"/>
      <c r="KX59447" s="23"/>
      <c r="KY59447" s="23"/>
    </row>
    <row r="59448" spans="36:311" x14ac:dyDescent="0.2">
      <c r="AJ59448" s="23"/>
      <c r="HH59448"/>
      <c r="IW59448" s="36"/>
      <c r="JI59448"/>
      <c r="JJ59448"/>
      <c r="KX59448" s="23"/>
      <c r="KY59448" s="23"/>
    </row>
    <row r="59449" spans="36:311" x14ac:dyDescent="0.2">
      <c r="AJ59449" s="23"/>
      <c r="HH59449"/>
      <c r="IW59449" s="36"/>
      <c r="JI59449"/>
      <c r="JJ59449"/>
      <c r="KX59449" s="23"/>
      <c r="KY59449" s="23"/>
    </row>
    <row r="59450" spans="36:311" x14ac:dyDescent="0.2">
      <c r="AJ59450" s="23"/>
      <c r="HH59450"/>
      <c r="IW59450" s="36"/>
      <c r="JI59450"/>
      <c r="JJ59450"/>
      <c r="KX59450" s="23"/>
      <c r="KY59450" s="23"/>
    </row>
    <row r="59451" spans="36:311" x14ac:dyDescent="0.2">
      <c r="AJ59451" s="23"/>
      <c r="HH59451"/>
      <c r="IW59451" s="36"/>
      <c r="JI59451"/>
      <c r="JJ59451"/>
      <c r="KX59451" s="23"/>
      <c r="KY59451" s="23"/>
    </row>
    <row r="59452" spans="36:311" x14ac:dyDescent="0.2">
      <c r="AJ59452" s="23"/>
      <c r="HH59452"/>
      <c r="IW59452" s="36"/>
      <c r="JI59452"/>
      <c r="JJ59452"/>
      <c r="KX59452" s="23"/>
      <c r="KY59452" s="23"/>
    </row>
    <row r="59453" spans="36:311" x14ac:dyDescent="0.2">
      <c r="AJ59453" s="23"/>
      <c r="HH59453"/>
      <c r="IW59453" s="36"/>
      <c r="JI59453"/>
      <c r="JJ59453"/>
      <c r="KX59453" s="23"/>
      <c r="KY59453" s="23"/>
    </row>
    <row r="59454" spans="36:311" x14ac:dyDescent="0.2">
      <c r="AJ59454" s="23"/>
      <c r="HH59454"/>
      <c r="IW59454" s="36"/>
      <c r="JI59454"/>
      <c r="JJ59454"/>
      <c r="KX59454" s="23"/>
      <c r="KY59454" s="23"/>
    </row>
    <row r="59455" spans="36:311" x14ac:dyDescent="0.2">
      <c r="AJ59455" s="23"/>
      <c r="HH59455"/>
      <c r="IW59455" s="36"/>
      <c r="JI59455"/>
      <c r="JJ59455"/>
      <c r="KX59455" s="23"/>
      <c r="KY59455" s="23"/>
    </row>
    <row r="59456" spans="36:311" x14ac:dyDescent="0.2">
      <c r="AJ59456" s="23"/>
      <c r="HH59456"/>
      <c r="IW59456" s="36"/>
      <c r="JI59456"/>
      <c r="JJ59456"/>
      <c r="KX59456" s="23"/>
      <c r="KY59456" s="23"/>
    </row>
    <row r="59457" spans="36:311" x14ac:dyDescent="0.2">
      <c r="AJ59457" s="23"/>
      <c r="HH59457"/>
      <c r="IW59457" s="36"/>
      <c r="JI59457"/>
      <c r="JJ59457"/>
      <c r="KX59457" s="23"/>
      <c r="KY59457" s="23"/>
    </row>
    <row r="59458" spans="36:311" x14ac:dyDescent="0.2">
      <c r="AJ59458" s="23"/>
      <c r="HH59458"/>
      <c r="IW59458" s="36"/>
      <c r="JI59458"/>
      <c r="JJ59458"/>
      <c r="KX59458" s="23"/>
      <c r="KY59458" s="23"/>
    </row>
    <row r="59459" spans="36:311" x14ac:dyDescent="0.2">
      <c r="AJ59459" s="23"/>
      <c r="HH59459"/>
      <c r="IW59459" s="36"/>
      <c r="JI59459"/>
      <c r="JJ59459"/>
      <c r="KX59459" s="23"/>
      <c r="KY59459" s="23"/>
    </row>
    <row r="59460" spans="36:311" x14ac:dyDescent="0.2">
      <c r="AJ59460" s="23"/>
      <c r="HH59460"/>
      <c r="IW59460" s="36"/>
      <c r="JI59460"/>
      <c r="JJ59460"/>
      <c r="KX59460" s="23"/>
      <c r="KY59460" s="23"/>
    </row>
    <row r="59461" spans="36:311" x14ac:dyDescent="0.2">
      <c r="AJ59461" s="23"/>
      <c r="HH59461"/>
      <c r="IW59461" s="36"/>
      <c r="JI59461"/>
      <c r="JJ59461"/>
      <c r="KX59461" s="23"/>
      <c r="KY59461" s="23"/>
    </row>
    <row r="59462" spans="36:311" x14ac:dyDescent="0.2">
      <c r="AJ59462" s="23"/>
      <c r="HH59462"/>
      <c r="IW59462" s="36"/>
      <c r="JI59462"/>
      <c r="JJ59462"/>
      <c r="KX59462" s="23"/>
      <c r="KY59462" s="23"/>
    </row>
    <row r="59463" spans="36:311" x14ac:dyDescent="0.2">
      <c r="AJ59463" s="23"/>
      <c r="HH59463"/>
      <c r="IW59463" s="36"/>
      <c r="JI59463"/>
      <c r="JJ59463"/>
      <c r="KX59463" s="23"/>
      <c r="KY59463" s="23"/>
    </row>
    <row r="59464" spans="36:311" x14ac:dyDescent="0.2">
      <c r="AJ59464" s="23"/>
      <c r="HH59464"/>
      <c r="IW59464" s="36"/>
      <c r="JI59464"/>
      <c r="JJ59464"/>
      <c r="KX59464" s="23"/>
      <c r="KY59464" s="23"/>
    </row>
    <row r="59465" spans="36:311" x14ac:dyDescent="0.2">
      <c r="AJ59465" s="23"/>
      <c r="HH59465"/>
      <c r="IW59465" s="36"/>
      <c r="JI59465"/>
      <c r="JJ59465"/>
      <c r="KX59465" s="23"/>
      <c r="KY59465" s="23"/>
    </row>
    <row r="59466" spans="36:311" x14ac:dyDescent="0.2">
      <c r="AJ59466" s="23"/>
      <c r="HH59466"/>
      <c r="IW59466" s="36"/>
      <c r="JI59466"/>
      <c r="JJ59466"/>
      <c r="KX59466" s="23"/>
      <c r="KY59466" s="23"/>
    </row>
    <row r="59467" spans="36:311" x14ac:dyDescent="0.2">
      <c r="AJ59467" s="23"/>
      <c r="HH59467"/>
      <c r="IW59467" s="36"/>
      <c r="JI59467"/>
      <c r="JJ59467"/>
      <c r="KX59467" s="23"/>
      <c r="KY59467" s="23"/>
    </row>
    <row r="59468" spans="36:311" x14ac:dyDescent="0.2">
      <c r="AJ59468" s="23"/>
      <c r="HH59468"/>
      <c r="IW59468" s="36"/>
      <c r="JI59468"/>
      <c r="JJ59468"/>
      <c r="KX59468" s="23"/>
      <c r="KY59468" s="23"/>
    </row>
    <row r="59469" spans="36:311" x14ac:dyDescent="0.2">
      <c r="AJ59469" s="23"/>
      <c r="HH59469"/>
      <c r="IW59469" s="36"/>
      <c r="JI59469"/>
      <c r="JJ59469"/>
      <c r="KX59469" s="23"/>
      <c r="KY59469" s="23"/>
    </row>
    <row r="59470" spans="36:311" x14ac:dyDescent="0.2">
      <c r="AJ59470" s="23"/>
      <c r="HH59470"/>
      <c r="IW59470" s="36"/>
      <c r="JI59470"/>
      <c r="JJ59470"/>
      <c r="KX59470" s="23"/>
      <c r="KY59470" s="23"/>
    </row>
    <row r="59471" spans="36:311" x14ac:dyDescent="0.2">
      <c r="AJ59471" s="23"/>
      <c r="HH59471"/>
      <c r="IW59471" s="36"/>
      <c r="JI59471"/>
      <c r="JJ59471"/>
      <c r="KX59471" s="23"/>
      <c r="KY59471" s="23"/>
    </row>
    <row r="59472" spans="36:311" x14ac:dyDescent="0.2">
      <c r="AJ59472" s="23"/>
      <c r="HH59472"/>
      <c r="IW59472" s="36"/>
      <c r="JI59472"/>
      <c r="JJ59472"/>
      <c r="KX59472" s="23"/>
      <c r="KY59472" s="23"/>
    </row>
    <row r="59473" spans="36:311" x14ac:dyDescent="0.2">
      <c r="AJ59473" s="23"/>
      <c r="HH59473"/>
      <c r="IW59473" s="36"/>
      <c r="JI59473"/>
      <c r="JJ59473"/>
      <c r="KX59473" s="23"/>
      <c r="KY59473" s="23"/>
    </row>
    <row r="59474" spans="36:311" x14ac:dyDescent="0.2">
      <c r="AJ59474" s="23"/>
      <c r="HH59474"/>
      <c r="IW59474" s="36"/>
      <c r="JI59474"/>
      <c r="JJ59474"/>
      <c r="KX59474" s="23"/>
      <c r="KY59474" s="23"/>
    </row>
    <row r="59475" spans="36:311" x14ac:dyDescent="0.2">
      <c r="AJ59475" s="23"/>
      <c r="HH59475"/>
      <c r="IW59475" s="36"/>
      <c r="JI59475"/>
      <c r="JJ59475"/>
      <c r="KX59475" s="23"/>
      <c r="KY59475" s="23"/>
    </row>
    <row r="59476" spans="36:311" x14ac:dyDescent="0.2">
      <c r="AJ59476" s="23"/>
      <c r="HH59476"/>
      <c r="IW59476" s="36"/>
      <c r="JI59476"/>
      <c r="JJ59476"/>
      <c r="KX59476" s="23"/>
      <c r="KY59476" s="23"/>
    </row>
    <row r="59477" spans="36:311" x14ac:dyDescent="0.2">
      <c r="AJ59477" s="23"/>
      <c r="HH59477"/>
      <c r="IW59477" s="36"/>
      <c r="JI59477"/>
      <c r="JJ59477"/>
      <c r="KX59477" s="23"/>
      <c r="KY59477" s="23"/>
    </row>
    <row r="59478" spans="36:311" x14ac:dyDescent="0.2">
      <c r="AJ59478" s="23"/>
      <c r="HH59478"/>
      <c r="IW59478" s="36"/>
      <c r="JI59478"/>
      <c r="JJ59478"/>
      <c r="KX59478" s="23"/>
      <c r="KY59478" s="23"/>
    </row>
    <row r="59479" spans="36:311" x14ac:dyDescent="0.2">
      <c r="AJ59479" s="23"/>
      <c r="HH59479"/>
      <c r="IW59479" s="36"/>
      <c r="JI59479"/>
      <c r="JJ59479"/>
      <c r="KX59479" s="23"/>
      <c r="KY59479" s="23"/>
    </row>
    <row r="59480" spans="36:311" x14ac:dyDescent="0.2">
      <c r="AJ59480" s="23"/>
      <c r="HH59480"/>
      <c r="IW59480" s="36"/>
      <c r="JI59480"/>
      <c r="JJ59480"/>
      <c r="KX59480" s="23"/>
      <c r="KY59480" s="23"/>
    </row>
    <row r="59481" spans="36:311" x14ac:dyDescent="0.2">
      <c r="AJ59481" s="23"/>
      <c r="HH59481"/>
      <c r="IW59481" s="36"/>
      <c r="JI59481"/>
      <c r="JJ59481"/>
      <c r="KX59481" s="23"/>
      <c r="KY59481" s="23"/>
    </row>
    <row r="59482" spans="36:311" x14ac:dyDescent="0.2">
      <c r="AJ59482" s="23"/>
      <c r="HH59482"/>
      <c r="IW59482" s="36"/>
      <c r="JI59482"/>
      <c r="JJ59482"/>
      <c r="KX59482" s="23"/>
      <c r="KY59482" s="23"/>
    </row>
    <row r="59483" spans="36:311" x14ac:dyDescent="0.2">
      <c r="AJ59483" s="23"/>
      <c r="HH59483"/>
      <c r="IW59483" s="36"/>
      <c r="JI59483"/>
      <c r="JJ59483"/>
      <c r="KX59483" s="23"/>
      <c r="KY59483" s="23"/>
    </row>
    <row r="59484" spans="36:311" x14ac:dyDescent="0.2">
      <c r="AJ59484" s="23"/>
      <c r="HH59484"/>
      <c r="IW59484" s="36"/>
      <c r="JI59484"/>
      <c r="JJ59484"/>
      <c r="KX59484" s="23"/>
      <c r="KY59484" s="23"/>
    </row>
    <row r="59485" spans="36:311" x14ac:dyDescent="0.2">
      <c r="AJ59485" s="23"/>
      <c r="HH59485"/>
      <c r="IW59485" s="36"/>
      <c r="JI59485"/>
      <c r="JJ59485"/>
      <c r="KX59485" s="23"/>
      <c r="KY59485" s="23"/>
    </row>
    <row r="59486" spans="36:311" x14ac:dyDescent="0.2">
      <c r="AJ59486" s="23"/>
      <c r="HH59486"/>
      <c r="IW59486" s="36"/>
      <c r="JI59486"/>
      <c r="JJ59486"/>
      <c r="KX59486" s="23"/>
      <c r="KY59486" s="23"/>
    </row>
    <row r="59487" spans="36:311" x14ac:dyDescent="0.2">
      <c r="AJ59487" s="23"/>
      <c r="HH59487"/>
      <c r="IW59487" s="36"/>
      <c r="JI59487"/>
      <c r="JJ59487"/>
      <c r="KX59487" s="23"/>
      <c r="KY59487" s="23"/>
    </row>
    <row r="59488" spans="36:311" x14ac:dyDescent="0.2">
      <c r="AJ59488" s="23"/>
      <c r="HH59488"/>
      <c r="IW59488" s="36"/>
      <c r="JI59488"/>
      <c r="JJ59488"/>
      <c r="KX59488" s="23"/>
      <c r="KY59488" s="23"/>
    </row>
    <row r="59489" spans="36:311" x14ac:dyDescent="0.2">
      <c r="AJ59489" s="23"/>
      <c r="HH59489"/>
      <c r="IW59489" s="36"/>
      <c r="JI59489"/>
      <c r="JJ59489"/>
      <c r="KX59489" s="23"/>
      <c r="KY59489" s="23"/>
    </row>
    <row r="59490" spans="36:311" x14ac:dyDescent="0.2">
      <c r="AJ59490" s="23"/>
      <c r="HH59490"/>
      <c r="IW59490" s="36"/>
      <c r="JI59490"/>
      <c r="JJ59490"/>
      <c r="KX59490" s="23"/>
      <c r="KY59490" s="23"/>
    </row>
    <row r="59491" spans="36:311" x14ac:dyDescent="0.2">
      <c r="AJ59491" s="23"/>
      <c r="HH59491"/>
      <c r="IW59491" s="36"/>
      <c r="JI59491"/>
      <c r="JJ59491"/>
      <c r="KX59491" s="23"/>
      <c r="KY59491" s="23"/>
    </row>
    <row r="59492" spans="36:311" x14ac:dyDescent="0.2">
      <c r="AJ59492" s="23"/>
      <c r="HH59492"/>
      <c r="IW59492" s="36"/>
      <c r="JI59492"/>
      <c r="JJ59492"/>
      <c r="KX59492" s="23"/>
      <c r="KY59492" s="23"/>
    </row>
    <row r="59493" spans="36:311" x14ac:dyDescent="0.2">
      <c r="AJ59493" s="23"/>
      <c r="HH59493"/>
      <c r="IW59493" s="36"/>
      <c r="JI59493"/>
      <c r="JJ59493"/>
      <c r="KX59493" s="23"/>
      <c r="KY59493" s="23"/>
    </row>
    <row r="59494" spans="36:311" x14ac:dyDescent="0.2">
      <c r="AJ59494" s="23"/>
      <c r="HH59494"/>
      <c r="IW59494" s="36"/>
      <c r="JI59494"/>
      <c r="JJ59494"/>
      <c r="KX59494" s="23"/>
      <c r="KY59494" s="23"/>
    </row>
    <row r="59495" spans="36:311" x14ac:dyDescent="0.2">
      <c r="AJ59495" s="23"/>
      <c r="HH59495"/>
      <c r="IW59495" s="36"/>
      <c r="JI59495"/>
      <c r="JJ59495"/>
      <c r="KX59495" s="23"/>
      <c r="KY59495" s="23"/>
    </row>
    <row r="59496" spans="36:311" x14ac:dyDescent="0.2">
      <c r="AJ59496" s="23"/>
      <c r="HH59496"/>
      <c r="IW59496" s="36"/>
      <c r="JI59496"/>
      <c r="JJ59496"/>
      <c r="KX59496" s="23"/>
      <c r="KY59496" s="23"/>
    </row>
    <row r="59497" spans="36:311" x14ac:dyDescent="0.2">
      <c r="AJ59497" s="23"/>
      <c r="HH59497"/>
      <c r="IW59497" s="36"/>
      <c r="JI59497"/>
      <c r="JJ59497"/>
      <c r="KX59497" s="23"/>
      <c r="KY59497" s="23"/>
    </row>
    <row r="59498" spans="36:311" x14ac:dyDescent="0.2">
      <c r="AJ59498" s="23"/>
      <c r="HH59498"/>
      <c r="IW59498" s="36"/>
      <c r="JI59498"/>
      <c r="JJ59498"/>
      <c r="KX59498" s="23"/>
      <c r="KY59498" s="23"/>
    </row>
    <row r="59499" spans="36:311" x14ac:dyDescent="0.2">
      <c r="AJ59499" s="23"/>
      <c r="HH59499"/>
      <c r="IW59499" s="36"/>
      <c r="JI59499"/>
      <c r="JJ59499"/>
      <c r="KX59499" s="23"/>
      <c r="KY59499" s="23"/>
    </row>
    <row r="59500" spans="36:311" x14ac:dyDescent="0.2">
      <c r="AJ59500" s="23"/>
      <c r="HH59500"/>
      <c r="IW59500" s="36"/>
      <c r="JI59500"/>
      <c r="JJ59500"/>
      <c r="KX59500" s="23"/>
      <c r="KY59500" s="23"/>
    </row>
    <row r="59501" spans="36:311" x14ac:dyDescent="0.2">
      <c r="AJ59501" s="23"/>
      <c r="HH59501"/>
      <c r="IW59501" s="36"/>
      <c r="JI59501"/>
      <c r="JJ59501"/>
      <c r="KX59501" s="23"/>
      <c r="KY59501" s="23"/>
    </row>
    <row r="59502" spans="36:311" x14ac:dyDescent="0.2">
      <c r="AJ59502" s="23"/>
      <c r="HH59502"/>
      <c r="IW59502" s="36"/>
      <c r="JI59502"/>
      <c r="JJ59502"/>
      <c r="KX59502" s="23"/>
      <c r="KY59502" s="23"/>
    </row>
    <row r="59503" spans="36:311" x14ac:dyDescent="0.2">
      <c r="AJ59503" s="23"/>
      <c r="HH59503"/>
      <c r="IW59503" s="36"/>
      <c r="JI59503"/>
      <c r="JJ59503"/>
      <c r="KX59503" s="23"/>
      <c r="KY59503" s="23"/>
    </row>
    <row r="59504" spans="36:311" x14ac:dyDescent="0.2">
      <c r="AJ59504" s="23"/>
      <c r="HH59504"/>
      <c r="IW59504" s="36"/>
      <c r="JI59504"/>
      <c r="JJ59504"/>
      <c r="KX59504" s="23"/>
      <c r="KY59504" s="23"/>
    </row>
    <row r="59505" spans="36:311" x14ac:dyDescent="0.2">
      <c r="AJ59505" s="23"/>
      <c r="HH59505"/>
      <c r="IW59505" s="36"/>
      <c r="JI59505"/>
      <c r="JJ59505"/>
      <c r="KX59505" s="23"/>
      <c r="KY59505" s="23"/>
    </row>
    <row r="59506" spans="36:311" x14ac:dyDescent="0.2">
      <c r="AJ59506" s="23"/>
      <c r="HH59506"/>
      <c r="IW59506" s="36"/>
      <c r="JI59506"/>
      <c r="JJ59506"/>
      <c r="KX59506" s="23"/>
      <c r="KY59506" s="23"/>
    </row>
    <row r="59507" spans="36:311" x14ac:dyDescent="0.2">
      <c r="AJ59507" s="23"/>
      <c r="HH59507"/>
      <c r="IW59507" s="36"/>
      <c r="JI59507"/>
      <c r="JJ59507"/>
      <c r="KX59507" s="23"/>
      <c r="KY59507" s="23"/>
    </row>
    <row r="59508" spans="36:311" x14ac:dyDescent="0.2">
      <c r="AJ59508" s="23"/>
      <c r="HH59508"/>
      <c r="IW59508" s="36"/>
      <c r="JI59508"/>
      <c r="JJ59508"/>
      <c r="KX59508" s="23"/>
      <c r="KY59508" s="23"/>
    </row>
    <row r="59509" spans="36:311" x14ac:dyDescent="0.2">
      <c r="AJ59509" s="23"/>
      <c r="HH59509"/>
      <c r="IW59509" s="36"/>
      <c r="JI59509"/>
      <c r="JJ59509"/>
      <c r="KX59509" s="23"/>
      <c r="KY59509" s="23"/>
    </row>
    <row r="59510" spans="36:311" x14ac:dyDescent="0.2">
      <c r="AJ59510" s="23"/>
      <c r="HH59510"/>
      <c r="IW59510" s="36"/>
      <c r="JI59510"/>
      <c r="JJ59510"/>
      <c r="KX59510" s="23"/>
      <c r="KY59510" s="23"/>
    </row>
    <row r="59511" spans="36:311" x14ac:dyDescent="0.2">
      <c r="AJ59511" s="23"/>
      <c r="HH59511"/>
      <c r="IW59511" s="36"/>
      <c r="JI59511"/>
      <c r="JJ59511"/>
      <c r="KX59511" s="23"/>
      <c r="KY59511" s="23"/>
    </row>
    <row r="59512" spans="36:311" x14ac:dyDescent="0.2">
      <c r="AJ59512" s="23"/>
      <c r="HH59512"/>
      <c r="IW59512" s="36"/>
      <c r="JI59512"/>
      <c r="JJ59512"/>
      <c r="KX59512" s="23"/>
      <c r="KY59512" s="23"/>
    </row>
    <row r="59513" spans="36:311" x14ac:dyDescent="0.2">
      <c r="AJ59513" s="23"/>
      <c r="HH59513"/>
      <c r="IW59513" s="36"/>
      <c r="JI59513"/>
      <c r="JJ59513"/>
      <c r="KX59513" s="23"/>
      <c r="KY59513" s="23"/>
    </row>
    <row r="59514" spans="36:311" x14ac:dyDescent="0.2">
      <c r="AJ59514" s="23"/>
      <c r="HH59514"/>
      <c r="IW59514" s="36"/>
      <c r="JI59514"/>
      <c r="JJ59514"/>
      <c r="KX59514" s="23"/>
      <c r="KY59514" s="23"/>
    </row>
    <row r="59515" spans="36:311" x14ac:dyDescent="0.2">
      <c r="AJ59515" s="23"/>
      <c r="HH59515"/>
      <c r="IW59515" s="36"/>
      <c r="JI59515"/>
      <c r="JJ59515"/>
      <c r="KX59515" s="23"/>
      <c r="KY59515" s="23"/>
    </row>
    <row r="59516" spans="36:311" x14ac:dyDescent="0.2">
      <c r="AJ59516" s="23"/>
      <c r="HH59516"/>
      <c r="IW59516" s="36"/>
      <c r="JI59516"/>
      <c r="JJ59516"/>
      <c r="KX59516" s="23"/>
      <c r="KY59516" s="23"/>
    </row>
    <row r="59517" spans="36:311" x14ac:dyDescent="0.2">
      <c r="AJ59517" s="23"/>
      <c r="HH59517"/>
      <c r="IW59517" s="36"/>
      <c r="JI59517"/>
      <c r="JJ59517"/>
      <c r="KX59517" s="23"/>
      <c r="KY59517" s="23"/>
    </row>
    <row r="59518" spans="36:311" x14ac:dyDescent="0.2">
      <c r="AJ59518" s="23"/>
      <c r="HH59518"/>
      <c r="IW59518" s="36"/>
      <c r="JI59518"/>
      <c r="JJ59518"/>
      <c r="KX59518" s="23"/>
      <c r="KY59518" s="23"/>
    </row>
    <row r="59519" spans="36:311" x14ac:dyDescent="0.2">
      <c r="AJ59519" s="23"/>
      <c r="HH59519"/>
      <c r="IW59519" s="36"/>
      <c r="JI59519"/>
      <c r="JJ59519"/>
      <c r="KX59519" s="23"/>
      <c r="KY59519" s="23"/>
    </row>
    <row r="59520" spans="36:311" x14ac:dyDescent="0.2">
      <c r="AJ59520" s="23"/>
      <c r="HH59520"/>
      <c r="IW59520" s="36"/>
      <c r="JI59520"/>
      <c r="JJ59520"/>
      <c r="KX59520" s="23"/>
      <c r="KY59520" s="23"/>
    </row>
    <row r="59521" spans="36:311" x14ac:dyDescent="0.2">
      <c r="AJ59521" s="23"/>
      <c r="HH59521"/>
      <c r="IW59521" s="36"/>
      <c r="JI59521"/>
      <c r="JJ59521"/>
      <c r="KX59521" s="23"/>
      <c r="KY59521" s="23"/>
    </row>
    <row r="59522" spans="36:311" x14ac:dyDescent="0.2">
      <c r="AJ59522" s="23"/>
      <c r="HH59522"/>
      <c r="IW59522" s="36"/>
      <c r="JI59522"/>
      <c r="JJ59522"/>
      <c r="KX59522" s="23"/>
      <c r="KY59522" s="23"/>
    </row>
    <row r="59523" spans="36:311" x14ac:dyDescent="0.2">
      <c r="AJ59523" s="23"/>
      <c r="HH59523"/>
      <c r="IW59523" s="36"/>
      <c r="JI59523"/>
      <c r="JJ59523"/>
      <c r="KX59523" s="23"/>
      <c r="KY59523" s="23"/>
    </row>
    <row r="59524" spans="36:311" x14ac:dyDescent="0.2">
      <c r="AJ59524" s="23"/>
      <c r="HH59524"/>
      <c r="IW59524" s="36"/>
      <c r="JI59524"/>
      <c r="JJ59524"/>
      <c r="KX59524" s="23"/>
      <c r="KY59524" s="23"/>
    </row>
    <row r="59525" spans="36:311" x14ac:dyDescent="0.2">
      <c r="AJ59525" s="23"/>
      <c r="HH59525"/>
      <c r="IW59525" s="36"/>
      <c r="JI59525"/>
      <c r="JJ59525"/>
      <c r="KX59525" s="23"/>
      <c r="KY59525" s="23"/>
    </row>
    <row r="59526" spans="36:311" x14ac:dyDescent="0.2">
      <c r="AJ59526" s="23"/>
      <c r="HH59526"/>
      <c r="IW59526" s="36"/>
      <c r="JI59526"/>
      <c r="JJ59526"/>
      <c r="KX59526" s="23"/>
      <c r="KY59526" s="23"/>
    </row>
    <row r="59527" spans="36:311" x14ac:dyDescent="0.2">
      <c r="AJ59527" s="23"/>
      <c r="HH59527"/>
      <c r="IW59527" s="36"/>
      <c r="JI59527"/>
      <c r="JJ59527"/>
      <c r="KX59527" s="23"/>
      <c r="KY59527" s="23"/>
    </row>
    <row r="59528" spans="36:311" x14ac:dyDescent="0.2">
      <c r="AJ59528" s="23"/>
      <c r="HH59528"/>
      <c r="IW59528" s="36"/>
      <c r="JI59528"/>
      <c r="JJ59528"/>
      <c r="KX59528" s="23"/>
      <c r="KY59528" s="23"/>
    </row>
    <row r="59529" spans="36:311" x14ac:dyDescent="0.2">
      <c r="AJ59529" s="23"/>
      <c r="HH59529"/>
      <c r="IW59529" s="36"/>
      <c r="JI59529"/>
      <c r="JJ59529"/>
      <c r="KX59529" s="23"/>
      <c r="KY59529" s="23"/>
    </row>
    <row r="59530" spans="36:311" x14ac:dyDescent="0.2">
      <c r="AJ59530" s="23"/>
      <c r="HH59530"/>
      <c r="IW59530" s="36"/>
      <c r="JI59530"/>
      <c r="JJ59530"/>
      <c r="KX59530" s="23"/>
      <c r="KY59530" s="23"/>
    </row>
    <row r="59531" spans="36:311" x14ac:dyDescent="0.2">
      <c r="AJ59531" s="23"/>
      <c r="HH59531"/>
      <c r="IW59531" s="36"/>
      <c r="JI59531"/>
      <c r="JJ59531"/>
      <c r="KX59531" s="23"/>
      <c r="KY59531" s="23"/>
    </row>
    <row r="59532" spans="36:311" x14ac:dyDescent="0.2">
      <c r="AJ59532" s="23"/>
      <c r="HH59532"/>
      <c r="IW59532" s="36"/>
      <c r="JI59532"/>
      <c r="JJ59532"/>
      <c r="KX59532" s="23"/>
      <c r="KY59532" s="23"/>
    </row>
    <row r="59533" spans="36:311" x14ac:dyDescent="0.2">
      <c r="AJ59533" s="23"/>
      <c r="HH59533"/>
      <c r="IW59533" s="36"/>
      <c r="JI59533"/>
      <c r="JJ59533"/>
      <c r="KX59533" s="23"/>
      <c r="KY59533" s="23"/>
    </row>
    <row r="59534" spans="36:311" x14ac:dyDescent="0.2">
      <c r="AJ59534" s="23"/>
      <c r="HH59534"/>
      <c r="IW59534" s="36"/>
      <c r="JI59534"/>
      <c r="JJ59534"/>
      <c r="KX59534" s="23"/>
      <c r="KY59534" s="23"/>
    </row>
    <row r="59535" spans="36:311" x14ac:dyDescent="0.2">
      <c r="AJ59535" s="23"/>
      <c r="HH59535"/>
      <c r="IW59535" s="36"/>
      <c r="JI59535"/>
      <c r="JJ59535"/>
      <c r="KX59535" s="23"/>
      <c r="KY59535" s="23"/>
    </row>
    <row r="59536" spans="36:311" x14ac:dyDescent="0.2">
      <c r="AJ59536" s="23"/>
      <c r="HH59536"/>
      <c r="IW59536" s="36"/>
      <c r="JI59536"/>
      <c r="JJ59536"/>
      <c r="KX59536" s="23"/>
      <c r="KY59536" s="23"/>
    </row>
    <row r="59537" spans="36:311" x14ac:dyDescent="0.2">
      <c r="AJ59537" s="23"/>
      <c r="HH59537"/>
      <c r="IW59537" s="36"/>
      <c r="JI59537"/>
      <c r="JJ59537"/>
      <c r="KX59537" s="23"/>
      <c r="KY59537" s="23"/>
    </row>
    <row r="59538" spans="36:311" x14ac:dyDescent="0.2">
      <c r="AJ59538" s="23"/>
      <c r="HH59538"/>
      <c r="IW59538" s="36"/>
      <c r="JI59538"/>
      <c r="JJ59538"/>
      <c r="KX59538" s="23"/>
      <c r="KY59538" s="23"/>
    </row>
    <row r="59539" spans="36:311" x14ac:dyDescent="0.2">
      <c r="AJ59539" s="23"/>
      <c r="HH59539"/>
      <c r="IW59539" s="36"/>
      <c r="JI59539"/>
      <c r="JJ59539"/>
      <c r="KX59539" s="23"/>
      <c r="KY59539" s="23"/>
    </row>
    <row r="59540" spans="36:311" x14ac:dyDescent="0.2">
      <c r="AJ59540" s="23"/>
      <c r="HH59540"/>
      <c r="IW59540" s="36"/>
      <c r="JI59540"/>
      <c r="JJ59540"/>
      <c r="KX59540" s="23"/>
      <c r="KY59540" s="23"/>
    </row>
    <row r="59541" spans="36:311" x14ac:dyDescent="0.2">
      <c r="AJ59541" s="23"/>
      <c r="HH59541"/>
      <c r="IW59541" s="36"/>
      <c r="JI59541"/>
      <c r="JJ59541"/>
      <c r="KX59541" s="23"/>
      <c r="KY59541" s="23"/>
    </row>
    <row r="59542" spans="36:311" x14ac:dyDescent="0.2">
      <c r="AJ59542" s="23"/>
      <c r="HH59542"/>
      <c r="IW59542" s="36"/>
      <c r="JI59542"/>
      <c r="JJ59542"/>
      <c r="KX59542" s="23"/>
      <c r="KY59542" s="23"/>
    </row>
    <row r="59543" spans="36:311" x14ac:dyDescent="0.2">
      <c r="AJ59543" s="23"/>
      <c r="HH59543"/>
      <c r="IW59543" s="36"/>
      <c r="JI59543"/>
      <c r="JJ59543"/>
      <c r="KX59543" s="23"/>
      <c r="KY59543" s="23"/>
    </row>
    <row r="59544" spans="36:311" x14ac:dyDescent="0.2">
      <c r="AJ59544" s="23"/>
      <c r="HH59544"/>
      <c r="IW59544" s="36"/>
      <c r="JI59544"/>
      <c r="JJ59544"/>
      <c r="KX59544" s="23"/>
      <c r="KY59544" s="23"/>
    </row>
    <row r="59545" spans="36:311" x14ac:dyDescent="0.2">
      <c r="AJ59545" s="23"/>
      <c r="HH59545"/>
      <c r="IW59545" s="36"/>
      <c r="JI59545"/>
      <c r="JJ59545"/>
      <c r="KX59545" s="23"/>
      <c r="KY59545" s="23"/>
    </row>
    <row r="59546" spans="36:311" x14ac:dyDescent="0.2">
      <c r="AJ59546" s="23"/>
      <c r="HH59546"/>
      <c r="IW59546" s="36"/>
      <c r="JI59546"/>
      <c r="JJ59546"/>
      <c r="KX59546" s="23"/>
      <c r="KY59546" s="23"/>
    </row>
    <row r="59547" spans="36:311" x14ac:dyDescent="0.2">
      <c r="AJ59547" s="23"/>
      <c r="HH59547"/>
      <c r="IW59547" s="36"/>
      <c r="JI59547"/>
      <c r="JJ59547"/>
      <c r="KX59547" s="23"/>
      <c r="KY59547" s="23"/>
    </row>
    <row r="59548" spans="36:311" x14ac:dyDescent="0.2">
      <c r="AJ59548" s="23"/>
      <c r="HH59548"/>
      <c r="IW59548" s="36"/>
      <c r="JI59548"/>
      <c r="JJ59548"/>
      <c r="KX59548" s="23"/>
      <c r="KY59548" s="23"/>
    </row>
    <row r="59549" spans="36:311" x14ac:dyDescent="0.2">
      <c r="AJ59549" s="23"/>
      <c r="HH59549"/>
      <c r="IW59549" s="36"/>
      <c r="JI59549"/>
      <c r="JJ59549"/>
      <c r="KX59549" s="23"/>
      <c r="KY59549" s="23"/>
    </row>
    <row r="59550" spans="36:311" x14ac:dyDescent="0.2">
      <c r="AJ59550" s="23"/>
      <c r="HH59550"/>
      <c r="IW59550" s="36"/>
      <c r="JI59550"/>
      <c r="JJ59550"/>
      <c r="KX59550" s="23"/>
      <c r="KY59550" s="23"/>
    </row>
    <row r="59551" spans="36:311" x14ac:dyDescent="0.2">
      <c r="AJ59551" s="23"/>
      <c r="HH59551"/>
      <c r="IW59551" s="36"/>
      <c r="JI59551"/>
      <c r="JJ59551"/>
      <c r="KX59551" s="23"/>
      <c r="KY59551" s="23"/>
    </row>
    <row r="59552" spans="36:311" x14ac:dyDescent="0.2">
      <c r="AJ59552" s="23"/>
      <c r="HH59552"/>
      <c r="IW59552" s="36"/>
      <c r="JI59552"/>
      <c r="JJ59552"/>
      <c r="KX59552" s="23"/>
      <c r="KY59552" s="23"/>
    </row>
    <row r="59553" spans="36:311" x14ac:dyDescent="0.2">
      <c r="AJ59553" s="23"/>
      <c r="HH59553"/>
      <c r="IW59553" s="36"/>
      <c r="JI59553"/>
      <c r="JJ59553"/>
      <c r="KX59553" s="23"/>
      <c r="KY59553" s="23"/>
    </row>
    <row r="59554" spans="36:311" x14ac:dyDescent="0.2">
      <c r="AJ59554" s="23"/>
      <c r="HH59554"/>
      <c r="IW59554" s="36"/>
      <c r="JI59554"/>
      <c r="JJ59554"/>
      <c r="KX59554" s="23"/>
      <c r="KY59554" s="23"/>
    </row>
    <row r="59555" spans="36:311" x14ac:dyDescent="0.2">
      <c r="AJ59555" s="23"/>
      <c r="HH59555"/>
      <c r="IW59555" s="36"/>
      <c r="JI59555"/>
      <c r="JJ59555"/>
      <c r="KX59555" s="23"/>
      <c r="KY59555" s="23"/>
    </row>
    <row r="59556" spans="36:311" x14ac:dyDescent="0.2">
      <c r="AJ59556" s="23"/>
      <c r="HH59556"/>
      <c r="IW59556" s="36"/>
      <c r="JI59556"/>
      <c r="JJ59556"/>
      <c r="KX59556" s="23"/>
      <c r="KY59556" s="23"/>
    </row>
    <row r="59557" spans="36:311" x14ac:dyDescent="0.2">
      <c r="AJ59557" s="23"/>
      <c r="HH59557"/>
      <c r="IW59557" s="36"/>
      <c r="JI59557"/>
      <c r="JJ59557"/>
      <c r="KX59557" s="23"/>
      <c r="KY59557" s="23"/>
    </row>
    <row r="59558" spans="36:311" x14ac:dyDescent="0.2">
      <c r="AJ59558" s="23"/>
      <c r="HH59558"/>
      <c r="IW59558" s="36"/>
      <c r="JI59558"/>
      <c r="JJ59558"/>
      <c r="KX59558" s="23"/>
      <c r="KY59558" s="23"/>
    </row>
    <row r="59559" spans="36:311" x14ac:dyDescent="0.2">
      <c r="AJ59559" s="23"/>
      <c r="HH59559"/>
      <c r="IW59559" s="36"/>
      <c r="JI59559"/>
      <c r="JJ59559"/>
      <c r="KX59559" s="23"/>
      <c r="KY59559" s="23"/>
    </row>
    <row r="59560" spans="36:311" x14ac:dyDescent="0.2">
      <c r="AJ59560" s="23"/>
      <c r="HH59560"/>
      <c r="IW59560" s="36"/>
      <c r="JI59560"/>
      <c r="JJ59560"/>
      <c r="KX59560" s="23"/>
      <c r="KY59560" s="23"/>
    </row>
    <row r="59561" spans="36:311" x14ac:dyDescent="0.2">
      <c r="AJ59561" s="23"/>
      <c r="HH59561"/>
      <c r="IW59561" s="36"/>
      <c r="JI59561"/>
      <c r="JJ59561"/>
      <c r="KX59561" s="23"/>
      <c r="KY59561" s="23"/>
    </row>
    <row r="59562" spans="36:311" x14ac:dyDescent="0.2">
      <c r="AJ59562" s="23"/>
      <c r="HH59562"/>
      <c r="IW59562" s="36"/>
      <c r="JI59562"/>
      <c r="JJ59562"/>
      <c r="KX59562" s="23"/>
      <c r="KY59562" s="23"/>
    </row>
    <row r="59563" spans="36:311" x14ac:dyDescent="0.2">
      <c r="AJ59563" s="23"/>
      <c r="HH59563"/>
      <c r="IW59563" s="36"/>
      <c r="JI59563"/>
      <c r="JJ59563"/>
      <c r="KX59563" s="23"/>
      <c r="KY59563" s="23"/>
    </row>
    <row r="59564" spans="36:311" x14ac:dyDescent="0.2">
      <c r="AJ59564" s="23"/>
      <c r="HH59564"/>
      <c r="IW59564" s="36"/>
      <c r="JI59564"/>
      <c r="JJ59564"/>
      <c r="KX59564" s="23"/>
      <c r="KY59564" s="23"/>
    </row>
    <row r="59565" spans="36:311" x14ac:dyDescent="0.2">
      <c r="AJ59565" s="23"/>
      <c r="HH59565"/>
      <c r="IW59565" s="36"/>
      <c r="JI59565"/>
      <c r="JJ59565"/>
      <c r="KX59565" s="23"/>
      <c r="KY59565" s="23"/>
    </row>
    <row r="59566" spans="36:311" x14ac:dyDescent="0.2">
      <c r="AJ59566" s="23"/>
      <c r="HH59566"/>
      <c r="IW59566" s="36"/>
      <c r="JI59566"/>
      <c r="JJ59566"/>
      <c r="KX59566" s="23"/>
      <c r="KY59566" s="23"/>
    </row>
    <row r="59567" spans="36:311" x14ac:dyDescent="0.2">
      <c r="AJ59567" s="23"/>
      <c r="HH59567"/>
      <c r="IW59567" s="36"/>
      <c r="JI59567"/>
      <c r="JJ59567"/>
      <c r="KX59567" s="23"/>
      <c r="KY59567" s="23"/>
    </row>
    <row r="59568" spans="36:311" x14ac:dyDescent="0.2">
      <c r="AJ59568" s="23"/>
      <c r="HH59568"/>
      <c r="IW59568" s="36"/>
      <c r="JI59568"/>
      <c r="JJ59568"/>
      <c r="KX59568" s="23"/>
      <c r="KY59568" s="23"/>
    </row>
    <row r="59569" spans="36:311" x14ac:dyDescent="0.2">
      <c r="AJ59569" s="23"/>
      <c r="HH59569"/>
      <c r="IW59569" s="36"/>
      <c r="JI59569"/>
      <c r="JJ59569"/>
      <c r="KX59569" s="23"/>
      <c r="KY59569" s="23"/>
    </row>
    <row r="59570" spans="36:311" x14ac:dyDescent="0.2">
      <c r="AJ59570" s="23"/>
      <c r="HH59570"/>
      <c r="IW59570" s="36"/>
      <c r="JI59570"/>
      <c r="JJ59570"/>
      <c r="KX59570" s="23"/>
      <c r="KY59570" s="23"/>
    </row>
    <row r="59571" spans="36:311" x14ac:dyDescent="0.2">
      <c r="AJ59571" s="23"/>
      <c r="HH59571"/>
      <c r="IW59571" s="36"/>
      <c r="JI59571"/>
      <c r="JJ59571"/>
      <c r="KX59571" s="23"/>
      <c r="KY59571" s="23"/>
    </row>
    <row r="59572" spans="36:311" x14ac:dyDescent="0.2">
      <c r="AJ59572" s="23"/>
      <c r="HH59572"/>
      <c r="IW59572" s="36"/>
      <c r="JI59572"/>
      <c r="JJ59572"/>
      <c r="KX59572" s="23"/>
      <c r="KY59572" s="23"/>
    </row>
    <row r="59573" spans="36:311" x14ac:dyDescent="0.2">
      <c r="AJ59573" s="23"/>
      <c r="HH59573"/>
      <c r="IW59573" s="36"/>
      <c r="JI59573"/>
      <c r="JJ59573"/>
      <c r="KX59573" s="23"/>
      <c r="KY59573" s="23"/>
    </row>
    <row r="59574" spans="36:311" x14ac:dyDescent="0.2">
      <c r="AJ59574" s="23"/>
      <c r="HH59574"/>
      <c r="IW59574" s="36"/>
      <c r="JI59574"/>
      <c r="JJ59574"/>
      <c r="KX59574" s="23"/>
      <c r="KY59574" s="23"/>
    </row>
    <row r="59575" spans="36:311" x14ac:dyDescent="0.2">
      <c r="AJ59575" s="23"/>
      <c r="HH59575"/>
      <c r="IW59575" s="36"/>
      <c r="JI59575"/>
      <c r="JJ59575"/>
      <c r="KX59575" s="23"/>
      <c r="KY59575" s="23"/>
    </row>
    <row r="59576" spans="36:311" x14ac:dyDescent="0.2">
      <c r="AJ59576" s="23"/>
      <c r="HH59576"/>
      <c r="IW59576" s="36"/>
      <c r="JI59576"/>
      <c r="JJ59576"/>
      <c r="KX59576" s="23"/>
      <c r="KY59576" s="23"/>
    </row>
    <row r="59577" spans="36:311" x14ac:dyDescent="0.2">
      <c r="AJ59577" s="23"/>
      <c r="HH59577"/>
      <c r="IW59577" s="36"/>
      <c r="JI59577"/>
      <c r="JJ59577"/>
      <c r="KX59577" s="23"/>
      <c r="KY59577" s="23"/>
    </row>
    <row r="59578" spans="36:311" x14ac:dyDescent="0.2">
      <c r="AJ59578" s="23"/>
      <c r="HH59578"/>
      <c r="IW59578" s="36"/>
      <c r="JI59578"/>
      <c r="JJ59578"/>
      <c r="KX59578" s="23"/>
      <c r="KY59578" s="23"/>
    </row>
    <row r="59579" spans="36:311" x14ac:dyDescent="0.2">
      <c r="AJ59579" s="23"/>
      <c r="HH59579"/>
      <c r="IW59579" s="36"/>
      <c r="JI59579"/>
      <c r="JJ59579"/>
      <c r="KX59579" s="23"/>
      <c r="KY59579" s="23"/>
    </row>
    <row r="59580" spans="36:311" x14ac:dyDescent="0.2">
      <c r="AJ59580" s="23"/>
      <c r="HH59580"/>
      <c r="IW59580" s="36"/>
      <c r="JI59580"/>
      <c r="JJ59580"/>
      <c r="KX59580" s="23"/>
      <c r="KY59580" s="23"/>
    </row>
    <row r="59581" spans="36:311" x14ac:dyDescent="0.2">
      <c r="AJ59581" s="23"/>
      <c r="HH59581"/>
      <c r="IW59581" s="36"/>
      <c r="JI59581"/>
      <c r="JJ59581"/>
      <c r="KX59581" s="23"/>
      <c r="KY59581" s="23"/>
    </row>
    <row r="59582" spans="36:311" x14ac:dyDescent="0.2">
      <c r="AJ59582" s="23"/>
      <c r="HH59582"/>
      <c r="IW59582" s="36"/>
      <c r="JI59582"/>
      <c r="JJ59582"/>
      <c r="KX59582" s="23"/>
      <c r="KY59582" s="23"/>
    </row>
    <row r="59583" spans="36:311" x14ac:dyDescent="0.2">
      <c r="AJ59583" s="23"/>
      <c r="HH59583"/>
      <c r="IW59583" s="36"/>
      <c r="JI59583"/>
      <c r="JJ59583"/>
      <c r="KX59583" s="23"/>
      <c r="KY59583" s="23"/>
    </row>
    <row r="59584" spans="36:311" x14ac:dyDescent="0.2">
      <c r="AJ59584" s="23"/>
      <c r="HH59584"/>
      <c r="IW59584" s="36"/>
      <c r="JI59584"/>
      <c r="JJ59584"/>
      <c r="KX59584" s="23"/>
      <c r="KY59584" s="23"/>
    </row>
    <row r="59585" spans="36:311" x14ac:dyDescent="0.2">
      <c r="AJ59585" s="23"/>
      <c r="HH59585"/>
      <c r="IW59585" s="36"/>
      <c r="JI59585"/>
      <c r="JJ59585"/>
      <c r="KX59585" s="23"/>
      <c r="KY59585" s="23"/>
    </row>
    <row r="59586" spans="36:311" x14ac:dyDescent="0.2">
      <c r="AJ59586" s="23"/>
      <c r="HH59586"/>
      <c r="IW59586" s="36"/>
      <c r="JI59586"/>
      <c r="JJ59586"/>
      <c r="KX59586" s="23"/>
      <c r="KY59586" s="23"/>
    </row>
    <row r="59587" spans="36:311" x14ac:dyDescent="0.2">
      <c r="AJ59587" s="23"/>
      <c r="HH59587"/>
      <c r="IW59587" s="36"/>
      <c r="JI59587"/>
      <c r="JJ59587"/>
      <c r="KX59587" s="23"/>
      <c r="KY59587" s="23"/>
    </row>
    <row r="59588" spans="36:311" x14ac:dyDescent="0.2">
      <c r="AJ59588" s="23"/>
      <c r="HH59588"/>
      <c r="IW59588" s="36"/>
      <c r="JI59588"/>
      <c r="JJ59588"/>
      <c r="KX59588" s="23"/>
      <c r="KY59588" s="23"/>
    </row>
    <row r="59589" spans="36:311" x14ac:dyDescent="0.2">
      <c r="AJ59589" s="23"/>
      <c r="HH59589"/>
      <c r="IW59589" s="36"/>
      <c r="JI59589"/>
      <c r="JJ59589"/>
      <c r="KX59589" s="23"/>
      <c r="KY59589" s="23"/>
    </row>
    <row r="59590" spans="36:311" x14ac:dyDescent="0.2">
      <c r="AJ59590" s="23"/>
      <c r="HH59590"/>
      <c r="IW59590" s="36"/>
      <c r="JI59590"/>
      <c r="JJ59590"/>
      <c r="KX59590" s="23"/>
      <c r="KY59590" s="23"/>
    </row>
    <row r="59591" spans="36:311" x14ac:dyDescent="0.2">
      <c r="AJ59591" s="23"/>
      <c r="HH59591"/>
      <c r="IW59591" s="36"/>
      <c r="JI59591"/>
      <c r="JJ59591"/>
      <c r="KX59591" s="23"/>
      <c r="KY59591" s="23"/>
    </row>
    <row r="59592" spans="36:311" x14ac:dyDescent="0.2">
      <c r="AJ59592" s="23"/>
      <c r="HH59592"/>
      <c r="IW59592" s="36"/>
      <c r="JI59592"/>
      <c r="JJ59592"/>
      <c r="KX59592" s="23"/>
      <c r="KY59592" s="23"/>
    </row>
    <row r="59593" spans="36:311" x14ac:dyDescent="0.2">
      <c r="AJ59593" s="23"/>
      <c r="HH59593"/>
      <c r="IW59593" s="36"/>
      <c r="JI59593"/>
      <c r="JJ59593"/>
      <c r="KX59593" s="23"/>
      <c r="KY59593" s="23"/>
    </row>
    <row r="59594" spans="36:311" x14ac:dyDescent="0.2">
      <c r="AJ59594" s="23"/>
      <c r="HH59594"/>
      <c r="IW59594" s="36"/>
      <c r="JI59594"/>
      <c r="JJ59594"/>
      <c r="KX59594" s="23"/>
      <c r="KY59594" s="23"/>
    </row>
    <row r="59595" spans="36:311" x14ac:dyDescent="0.2">
      <c r="AJ59595" s="23"/>
      <c r="HH59595"/>
      <c r="IW59595" s="36"/>
      <c r="JI59595"/>
      <c r="JJ59595"/>
      <c r="KX59595" s="23"/>
      <c r="KY59595" s="23"/>
    </row>
    <row r="59596" spans="36:311" x14ac:dyDescent="0.2">
      <c r="AJ59596" s="23"/>
      <c r="HH59596"/>
      <c r="IW59596" s="36"/>
      <c r="JI59596"/>
      <c r="JJ59596"/>
      <c r="KX59596" s="23"/>
      <c r="KY59596" s="23"/>
    </row>
    <row r="59597" spans="36:311" x14ac:dyDescent="0.2">
      <c r="AJ59597" s="23"/>
      <c r="HH59597"/>
      <c r="IW59597" s="36"/>
      <c r="JI59597"/>
      <c r="JJ59597"/>
      <c r="KX59597" s="23"/>
      <c r="KY59597" s="23"/>
    </row>
    <row r="59598" spans="36:311" x14ac:dyDescent="0.2">
      <c r="AJ59598" s="23"/>
      <c r="HH59598"/>
      <c r="IW59598" s="36"/>
      <c r="JI59598"/>
      <c r="JJ59598"/>
      <c r="KX59598" s="23"/>
      <c r="KY59598" s="23"/>
    </row>
    <row r="59599" spans="36:311" x14ac:dyDescent="0.2">
      <c r="AJ59599" s="23"/>
      <c r="HH59599"/>
      <c r="IW59599" s="36"/>
      <c r="JI59599"/>
      <c r="JJ59599"/>
      <c r="KX59599" s="23"/>
      <c r="KY59599" s="23"/>
    </row>
    <row r="59600" spans="36:311" x14ac:dyDescent="0.2">
      <c r="AJ59600" s="23"/>
      <c r="HH59600"/>
      <c r="IW59600" s="36"/>
      <c r="JI59600"/>
      <c r="JJ59600"/>
      <c r="KX59600" s="23"/>
      <c r="KY59600" s="23"/>
    </row>
    <row r="59601" spans="36:311" x14ac:dyDescent="0.2">
      <c r="AJ59601" s="23"/>
      <c r="HH59601"/>
      <c r="IW59601" s="36"/>
      <c r="JI59601"/>
      <c r="JJ59601"/>
      <c r="KX59601" s="23"/>
      <c r="KY59601" s="23"/>
    </row>
    <row r="59602" spans="36:311" x14ac:dyDescent="0.2">
      <c r="AJ59602" s="23"/>
      <c r="HH59602"/>
      <c r="IW59602" s="36"/>
      <c r="JI59602"/>
      <c r="JJ59602"/>
      <c r="KX59602" s="23"/>
      <c r="KY59602" s="23"/>
    </row>
    <row r="59603" spans="36:311" x14ac:dyDescent="0.2">
      <c r="AJ59603" s="23"/>
      <c r="HH59603"/>
      <c r="IW59603" s="36"/>
      <c r="JI59603"/>
      <c r="JJ59603"/>
      <c r="KX59603" s="23"/>
      <c r="KY59603" s="23"/>
    </row>
    <row r="59604" spans="36:311" x14ac:dyDescent="0.2">
      <c r="AJ59604" s="23"/>
      <c r="HH59604"/>
      <c r="IW59604" s="36"/>
      <c r="JI59604"/>
      <c r="JJ59604"/>
      <c r="KX59604" s="23"/>
      <c r="KY59604" s="23"/>
    </row>
    <row r="59605" spans="36:311" x14ac:dyDescent="0.2">
      <c r="AJ59605" s="23"/>
      <c r="HH59605"/>
      <c r="IW59605" s="36"/>
      <c r="JI59605"/>
      <c r="JJ59605"/>
      <c r="KX59605" s="23"/>
      <c r="KY59605" s="23"/>
    </row>
    <row r="59606" spans="36:311" x14ac:dyDescent="0.2">
      <c r="AJ59606" s="23"/>
      <c r="HH59606"/>
      <c r="IW59606" s="36"/>
      <c r="JI59606"/>
      <c r="JJ59606"/>
      <c r="KX59606" s="23"/>
      <c r="KY59606" s="23"/>
    </row>
    <row r="59607" spans="36:311" x14ac:dyDescent="0.2">
      <c r="AJ59607" s="23"/>
      <c r="HH59607"/>
      <c r="IW59607" s="36"/>
      <c r="JI59607"/>
      <c r="JJ59607"/>
      <c r="KX59607" s="23"/>
      <c r="KY59607" s="23"/>
    </row>
    <row r="59608" spans="36:311" x14ac:dyDescent="0.2">
      <c r="AJ59608" s="23"/>
      <c r="HH59608"/>
      <c r="IW59608" s="36"/>
      <c r="JI59608"/>
      <c r="JJ59608"/>
      <c r="KX59608" s="23"/>
      <c r="KY59608" s="23"/>
    </row>
    <row r="59609" spans="36:311" x14ac:dyDescent="0.2">
      <c r="AJ59609" s="23"/>
      <c r="HH59609"/>
      <c r="IW59609" s="36"/>
      <c r="JI59609"/>
      <c r="JJ59609"/>
      <c r="KX59609" s="23"/>
      <c r="KY59609" s="23"/>
    </row>
    <row r="59610" spans="36:311" x14ac:dyDescent="0.2">
      <c r="AJ59610" s="23"/>
      <c r="HH59610"/>
      <c r="IW59610" s="36"/>
      <c r="JI59610"/>
      <c r="JJ59610"/>
      <c r="KX59610" s="23"/>
      <c r="KY59610" s="23"/>
    </row>
    <row r="59611" spans="36:311" x14ac:dyDescent="0.2">
      <c r="AJ59611" s="23"/>
      <c r="HH59611"/>
      <c r="IW59611" s="36"/>
      <c r="JI59611"/>
      <c r="JJ59611"/>
      <c r="KX59611" s="23"/>
      <c r="KY59611" s="23"/>
    </row>
    <row r="59612" spans="36:311" x14ac:dyDescent="0.2">
      <c r="AJ59612" s="23"/>
      <c r="HH59612"/>
      <c r="IW59612" s="36"/>
      <c r="JI59612"/>
      <c r="JJ59612"/>
      <c r="KX59612" s="23"/>
      <c r="KY59612" s="23"/>
    </row>
    <row r="59613" spans="36:311" x14ac:dyDescent="0.2">
      <c r="AJ59613" s="23"/>
      <c r="HH59613"/>
      <c r="IW59613" s="36"/>
      <c r="JI59613"/>
      <c r="JJ59613"/>
      <c r="KX59613" s="23"/>
      <c r="KY59613" s="23"/>
    </row>
    <row r="59614" spans="36:311" x14ac:dyDescent="0.2">
      <c r="AJ59614" s="23"/>
      <c r="HH59614"/>
      <c r="IW59614" s="36"/>
      <c r="JI59614"/>
      <c r="JJ59614"/>
      <c r="KX59614" s="23"/>
      <c r="KY59614" s="23"/>
    </row>
    <row r="59615" spans="36:311" x14ac:dyDescent="0.2">
      <c r="AJ59615" s="23"/>
      <c r="HH59615"/>
      <c r="IW59615" s="36"/>
      <c r="JI59615"/>
      <c r="JJ59615"/>
      <c r="KX59615" s="23"/>
      <c r="KY59615" s="23"/>
    </row>
    <row r="59616" spans="36:311" x14ac:dyDescent="0.2">
      <c r="AJ59616" s="23"/>
      <c r="HH59616"/>
      <c r="IW59616" s="36"/>
      <c r="JI59616"/>
      <c r="JJ59616"/>
      <c r="KX59616" s="23"/>
      <c r="KY59616" s="23"/>
    </row>
    <row r="59617" spans="36:311" x14ac:dyDescent="0.2">
      <c r="AJ59617" s="23"/>
      <c r="HH59617"/>
      <c r="IW59617" s="36"/>
      <c r="JI59617"/>
      <c r="JJ59617"/>
      <c r="KX59617" s="23"/>
      <c r="KY59617" s="23"/>
    </row>
    <row r="59618" spans="36:311" x14ac:dyDescent="0.2">
      <c r="AJ59618" s="23"/>
      <c r="HH59618"/>
      <c r="IW59618" s="36"/>
      <c r="JI59618"/>
      <c r="JJ59618"/>
      <c r="KX59618" s="23"/>
      <c r="KY59618" s="23"/>
    </row>
    <row r="59619" spans="36:311" x14ac:dyDescent="0.2">
      <c r="AJ59619" s="23"/>
      <c r="HH59619"/>
      <c r="IW59619" s="36"/>
      <c r="JI59619"/>
      <c r="JJ59619"/>
      <c r="KX59619" s="23"/>
      <c r="KY59619" s="23"/>
    </row>
    <row r="59620" spans="36:311" x14ac:dyDescent="0.2">
      <c r="AJ59620" s="23"/>
      <c r="HH59620"/>
      <c r="IW59620" s="36"/>
      <c r="JI59620"/>
      <c r="JJ59620"/>
      <c r="KX59620" s="23"/>
      <c r="KY59620" s="23"/>
    </row>
    <row r="59621" spans="36:311" x14ac:dyDescent="0.2">
      <c r="AJ59621" s="23"/>
      <c r="HH59621"/>
      <c r="IW59621" s="36"/>
      <c r="JI59621"/>
      <c r="JJ59621"/>
      <c r="KX59621" s="23"/>
      <c r="KY59621" s="23"/>
    </row>
    <row r="59622" spans="36:311" x14ac:dyDescent="0.2">
      <c r="AJ59622" s="23"/>
      <c r="HH59622"/>
      <c r="IW59622" s="36"/>
      <c r="JI59622"/>
      <c r="JJ59622"/>
      <c r="KX59622" s="23"/>
      <c r="KY59622" s="23"/>
    </row>
    <row r="59623" spans="36:311" x14ac:dyDescent="0.2">
      <c r="AJ59623" s="23"/>
      <c r="HH59623"/>
      <c r="IW59623" s="36"/>
      <c r="JI59623"/>
      <c r="JJ59623"/>
      <c r="KX59623" s="23"/>
      <c r="KY59623" s="23"/>
    </row>
    <row r="59624" spans="36:311" x14ac:dyDescent="0.2">
      <c r="AJ59624" s="23"/>
      <c r="HH59624"/>
      <c r="IW59624" s="36"/>
      <c r="JI59624"/>
      <c r="JJ59624"/>
      <c r="KX59624" s="23"/>
      <c r="KY59624" s="23"/>
    </row>
    <row r="59625" spans="36:311" x14ac:dyDescent="0.2">
      <c r="AJ59625" s="23"/>
      <c r="HH59625"/>
      <c r="IW59625" s="36"/>
      <c r="JI59625"/>
      <c r="JJ59625"/>
      <c r="KX59625" s="23"/>
      <c r="KY59625" s="23"/>
    </row>
    <row r="59626" spans="36:311" x14ac:dyDescent="0.2">
      <c r="AJ59626" s="23"/>
      <c r="HH59626"/>
      <c r="IW59626" s="36"/>
      <c r="JI59626"/>
      <c r="JJ59626"/>
      <c r="KX59626" s="23"/>
      <c r="KY59626" s="23"/>
    </row>
    <row r="59627" spans="36:311" x14ac:dyDescent="0.2">
      <c r="AJ59627" s="23"/>
      <c r="HH59627"/>
      <c r="IW59627" s="36"/>
      <c r="JI59627"/>
      <c r="JJ59627"/>
      <c r="KX59627" s="23"/>
      <c r="KY59627" s="23"/>
    </row>
    <row r="59628" spans="36:311" x14ac:dyDescent="0.2">
      <c r="AJ59628" s="23"/>
      <c r="HH59628"/>
      <c r="IW59628" s="36"/>
      <c r="JI59628"/>
      <c r="JJ59628"/>
      <c r="KX59628" s="23"/>
      <c r="KY59628" s="23"/>
    </row>
    <row r="59629" spans="36:311" x14ac:dyDescent="0.2">
      <c r="AJ59629" s="23"/>
      <c r="HH59629"/>
      <c r="IW59629" s="36"/>
      <c r="JI59629"/>
      <c r="JJ59629"/>
      <c r="KX59629" s="23"/>
      <c r="KY59629" s="23"/>
    </row>
    <row r="59630" spans="36:311" x14ac:dyDescent="0.2">
      <c r="AJ59630" s="23"/>
      <c r="HH59630"/>
      <c r="IW59630" s="36"/>
      <c r="JI59630"/>
      <c r="JJ59630"/>
      <c r="KX59630" s="23"/>
      <c r="KY59630" s="23"/>
    </row>
    <row r="59631" spans="36:311" x14ac:dyDescent="0.2">
      <c r="AJ59631" s="23"/>
      <c r="HH59631"/>
      <c r="IW59631" s="36"/>
      <c r="JI59631"/>
      <c r="JJ59631"/>
      <c r="KX59631" s="23"/>
      <c r="KY59631" s="23"/>
    </row>
    <row r="59632" spans="36:311" x14ac:dyDescent="0.2">
      <c r="AJ59632" s="23"/>
      <c r="HH59632"/>
      <c r="IW59632" s="36"/>
      <c r="JI59632"/>
      <c r="JJ59632"/>
      <c r="KX59632" s="23"/>
      <c r="KY59632" s="23"/>
    </row>
    <row r="59633" spans="36:311" x14ac:dyDescent="0.2">
      <c r="AJ59633" s="23"/>
      <c r="HH59633"/>
      <c r="IW59633" s="36"/>
      <c r="JI59633"/>
      <c r="JJ59633"/>
      <c r="KX59633" s="23"/>
      <c r="KY59633" s="23"/>
    </row>
    <row r="59634" spans="36:311" x14ac:dyDescent="0.2">
      <c r="AJ59634" s="23"/>
      <c r="HH59634"/>
      <c r="IW59634" s="36"/>
      <c r="JI59634"/>
      <c r="JJ59634"/>
      <c r="KX59634" s="23"/>
      <c r="KY59634" s="23"/>
    </row>
    <row r="59635" spans="36:311" x14ac:dyDescent="0.2">
      <c r="AJ59635" s="23"/>
      <c r="HH59635"/>
      <c r="IW59635" s="36"/>
      <c r="JI59635"/>
      <c r="JJ59635"/>
      <c r="KX59635" s="23"/>
      <c r="KY59635" s="23"/>
    </row>
    <row r="59636" spans="36:311" x14ac:dyDescent="0.2">
      <c r="AJ59636" s="23"/>
      <c r="HH59636"/>
      <c r="IW59636" s="36"/>
      <c r="JI59636"/>
      <c r="JJ59636"/>
      <c r="KX59636" s="23"/>
      <c r="KY59636" s="23"/>
    </row>
    <row r="59637" spans="36:311" x14ac:dyDescent="0.2">
      <c r="AJ59637" s="23"/>
      <c r="HH59637"/>
      <c r="IW59637" s="36"/>
      <c r="JI59637"/>
      <c r="JJ59637"/>
      <c r="KX59637" s="23"/>
      <c r="KY59637" s="23"/>
    </row>
    <row r="59638" spans="36:311" x14ac:dyDescent="0.2">
      <c r="AJ59638" s="23"/>
      <c r="HH59638"/>
      <c r="IW59638" s="36"/>
      <c r="JI59638"/>
      <c r="JJ59638"/>
      <c r="KX59638" s="23"/>
      <c r="KY59638" s="23"/>
    </row>
    <row r="59639" spans="36:311" x14ac:dyDescent="0.2">
      <c r="AJ59639" s="23"/>
      <c r="HH59639"/>
      <c r="IW59639" s="36"/>
      <c r="JI59639"/>
      <c r="JJ59639"/>
      <c r="KX59639" s="23"/>
      <c r="KY59639" s="23"/>
    </row>
    <row r="59640" spans="36:311" x14ac:dyDescent="0.2">
      <c r="AJ59640" s="23"/>
      <c r="HH59640"/>
      <c r="IW59640" s="36"/>
      <c r="JI59640"/>
      <c r="JJ59640"/>
      <c r="KX59640" s="23"/>
      <c r="KY59640" s="23"/>
    </row>
    <row r="59641" spans="36:311" x14ac:dyDescent="0.2">
      <c r="AJ59641" s="23"/>
      <c r="HH59641"/>
      <c r="IW59641" s="36"/>
      <c r="JI59641"/>
      <c r="JJ59641"/>
      <c r="KX59641" s="23"/>
      <c r="KY59641" s="23"/>
    </row>
    <row r="59642" spans="36:311" x14ac:dyDescent="0.2">
      <c r="AJ59642" s="23"/>
      <c r="HH59642"/>
      <c r="IW59642" s="36"/>
      <c r="JI59642"/>
      <c r="JJ59642"/>
      <c r="KX59642" s="23"/>
      <c r="KY59642" s="23"/>
    </row>
    <row r="59643" spans="36:311" x14ac:dyDescent="0.2">
      <c r="AJ59643" s="23"/>
      <c r="HH59643"/>
      <c r="IW59643" s="36"/>
      <c r="JI59643"/>
      <c r="JJ59643"/>
      <c r="KX59643" s="23"/>
      <c r="KY59643" s="23"/>
    </row>
    <row r="59644" spans="36:311" x14ac:dyDescent="0.2">
      <c r="AJ59644" s="23"/>
      <c r="HH59644"/>
      <c r="IW59644" s="36"/>
      <c r="JI59644"/>
      <c r="JJ59644"/>
      <c r="KX59644" s="23"/>
      <c r="KY59644" s="23"/>
    </row>
    <row r="59645" spans="36:311" x14ac:dyDescent="0.2">
      <c r="AJ59645" s="23"/>
      <c r="HH59645"/>
      <c r="IW59645" s="36"/>
      <c r="JI59645"/>
      <c r="JJ59645"/>
      <c r="KX59645" s="23"/>
      <c r="KY59645" s="23"/>
    </row>
    <row r="59646" spans="36:311" x14ac:dyDescent="0.2">
      <c r="AJ59646" s="23"/>
      <c r="HH59646"/>
      <c r="IW59646" s="36"/>
      <c r="JI59646"/>
      <c r="JJ59646"/>
      <c r="KX59646" s="23"/>
      <c r="KY59646" s="23"/>
    </row>
    <row r="59647" spans="36:311" x14ac:dyDescent="0.2">
      <c r="AJ59647" s="23"/>
      <c r="HH59647"/>
      <c r="IW59647" s="36"/>
      <c r="JI59647"/>
      <c r="JJ59647"/>
      <c r="KX59647" s="23"/>
      <c r="KY59647" s="23"/>
    </row>
    <row r="59648" spans="36:311" x14ac:dyDescent="0.2">
      <c r="AJ59648" s="23"/>
      <c r="HH59648"/>
      <c r="IW59648" s="36"/>
      <c r="JI59648"/>
      <c r="JJ59648"/>
      <c r="KX59648" s="23"/>
      <c r="KY59648" s="23"/>
    </row>
    <row r="59649" spans="36:311" x14ac:dyDescent="0.2">
      <c r="AJ59649" s="23"/>
      <c r="HH59649"/>
      <c r="IW59649" s="36"/>
      <c r="JI59649"/>
      <c r="JJ59649"/>
      <c r="KX59649" s="23"/>
      <c r="KY59649" s="23"/>
    </row>
    <row r="59650" spans="36:311" x14ac:dyDescent="0.2">
      <c r="AJ59650" s="23"/>
      <c r="HH59650"/>
      <c r="IW59650" s="36"/>
      <c r="JI59650"/>
      <c r="JJ59650"/>
      <c r="KX59650" s="23"/>
      <c r="KY59650" s="23"/>
    </row>
    <row r="59651" spans="36:311" x14ac:dyDescent="0.2">
      <c r="AJ59651" s="23"/>
      <c r="HH59651"/>
      <c r="IW59651" s="36"/>
      <c r="JI59651"/>
      <c r="JJ59651"/>
      <c r="KX59651" s="23"/>
      <c r="KY59651" s="23"/>
    </row>
    <row r="59652" spans="36:311" x14ac:dyDescent="0.2">
      <c r="AJ59652" s="23"/>
      <c r="HH59652"/>
      <c r="IW59652" s="36"/>
      <c r="JI59652"/>
      <c r="JJ59652"/>
      <c r="KX59652" s="23"/>
      <c r="KY59652" s="23"/>
    </row>
    <row r="59653" spans="36:311" x14ac:dyDescent="0.2">
      <c r="AJ59653" s="23"/>
      <c r="HH59653"/>
      <c r="IW59653" s="36"/>
      <c r="JI59653"/>
      <c r="JJ59653"/>
      <c r="KX59653" s="23"/>
      <c r="KY59653" s="23"/>
    </row>
    <row r="59654" spans="36:311" x14ac:dyDescent="0.2">
      <c r="AJ59654" s="23"/>
      <c r="HH59654"/>
      <c r="IW59654" s="36"/>
      <c r="JI59654"/>
      <c r="JJ59654"/>
      <c r="KX59654" s="23"/>
      <c r="KY59654" s="23"/>
    </row>
    <row r="59655" spans="36:311" x14ac:dyDescent="0.2">
      <c r="AJ59655" s="23"/>
      <c r="HH59655"/>
      <c r="IW59655" s="36"/>
      <c r="JI59655"/>
      <c r="JJ59655"/>
      <c r="KX59655" s="23"/>
      <c r="KY59655" s="23"/>
    </row>
    <row r="59656" spans="36:311" x14ac:dyDescent="0.2">
      <c r="AJ59656" s="23"/>
      <c r="HH59656"/>
      <c r="IW59656" s="36"/>
      <c r="JI59656"/>
      <c r="JJ59656"/>
      <c r="KX59656" s="23"/>
      <c r="KY59656" s="23"/>
    </row>
    <row r="59657" spans="36:311" x14ac:dyDescent="0.2">
      <c r="AJ59657" s="23"/>
      <c r="HH59657"/>
      <c r="IW59657" s="36"/>
      <c r="JI59657"/>
      <c r="JJ59657"/>
      <c r="KX59657" s="23"/>
      <c r="KY59657" s="23"/>
    </row>
    <row r="59658" spans="36:311" x14ac:dyDescent="0.2">
      <c r="AJ59658" s="23"/>
      <c r="HH59658"/>
      <c r="IW59658" s="36"/>
      <c r="JI59658"/>
      <c r="JJ59658"/>
      <c r="KX59658" s="23"/>
      <c r="KY59658" s="23"/>
    </row>
    <row r="59659" spans="36:311" x14ac:dyDescent="0.2">
      <c r="AJ59659" s="23"/>
      <c r="HH59659"/>
      <c r="IW59659" s="36"/>
      <c r="JI59659"/>
      <c r="JJ59659"/>
      <c r="KX59659" s="23"/>
      <c r="KY59659" s="23"/>
    </row>
    <row r="59660" spans="36:311" x14ac:dyDescent="0.2">
      <c r="AJ59660" s="23"/>
      <c r="HH59660"/>
      <c r="IW59660" s="36"/>
      <c r="JI59660"/>
      <c r="JJ59660"/>
      <c r="KX59660" s="23"/>
      <c r="KY59660" s="23"/>
    </row>
    <row r="59661" spans="36:311" x14ac:dyDescent="0.2">
      <c r="AJ59661" s="23"/>
      <c r="HH59661"/>
      <c r="IW59661" s="36"/>
      <c r="JI59661"/>
      <c r="JJ59661"/>
      <c r="KX59661" s="23"/>
      <c r="KY59661" s="23"/>
    </row>
    <row r="59662" spans="36:311" x14ac:dyDescent="0.2">
      <c r="AJ59662" s="23"/>
      <c r="HH59662"/>
      <c r="IW59662" s="36"/>
      <c r="JI59662"/>
      <c r="JJ59662"/>
      <c r="KX59662" s="23"/>
      <c r="KY59662" s="23"/>
    </row>
    <row r="59663" spans="36:311" x14ac:dyDescent="0.2">
      <c r="AJ59663" s="23"/>
      <c r="HH59663"/>
      <c r="IW59663" s="36"/>
      <c r="JI59663"/>
      <c r="JJ59663"/>
      <c r="KX59663" s="23"/>
      <c r="KY59663" s="23"/>
    </row>
    <row r="59664" spans="36:311" x14ac:dyDescent="0.2">
      <c r="AJ59664" s="23"/>
      <c r="HH59664"/>
      <c r="IW59664" s="36"/>
      <c r="JI59664"/>
      <c r="JJ59664"/>
      <c r="KX59664" s="23"/>
      <c r="KY59664" s="23"/>
    </row>
    <row r="59665" spans="36:311" x14ac:dyDescent="0.2">
      <c r="AJ59665" s="23"/>
      <c r="HH59665"/>
      <c r="IW59665" s="36"/>
      <c r="JI59665"/>
      <c r="JJ59665"/>
      <c r="KX59665" s="23"/>
      <c r="KY59665" s="23"/>
    </row>
    <row r="59666" spans="36:311" x14ac:dyDescent="0.2">
      <c r="AJ59666" s="23"/>
      <c r="HH59666"/>
      <c r="IW59666" s="36"/>
      <c r="JI59666"/>
      <c r="JJ59666"/>
      <c r="KX59666" s="23"/>
      <c r="KY59666" s="23"/>
    </row>
    <row r="59667" spans="36:311" x14ac:dyDescent="0.2">
      <c r="AJ59667" s="23"/>
      <c r="HH59667"/>
      <c r="IW59667" s="36"/>
      <c r="JI59667"/>
      <c r="JJ59667"/>
      <c r="KX59667" s="23"/>
      <c r="KY59667" s="23"/>
    </row>
    <row r="59668" spans="36:311" x14ac:dyDescent="0.2">
      <c r="AJ59668" s="23"/>
      <c r="HH59668"/>
      <c r="IW59668" s="36"/>
      <c r="JI59668"/>
      <c r="JJ59668"/>
      <c r="KX59668" s="23"/>
      <c r="KY59668" s="23"/>
    </row>
    <row r="59669" spans="36:311" x14ac:dyDescent="0.2">
      <c r="AJ59669" s="23"/>
      <c r="HH59669"/>
      <c r="IW59669" s="36"/>
      <c r="JI59669"/>
      <c r="JJ59669"/>
      <c r="KX59669" s="23"/>
      <c r="KY59669" s="23"/>
    </row>
    <row r="59670" spans="36:311" x14ac:dyDescent="0.2">
      <c r="AJ59670" s="23"/>
      <c r="HH59670"/>
      <c r="IW59670" s="36"/>
      <c r="JI59670"/>
      <c r="JJ59670"/>
      <c r="KX59670" s="23"/>
      <c r="KY59670" s="23"/>
    </row>
    <row r="59671" spans="36:311" x14ac:dyDescent="0.2">
      <c r="AJ59671" s="23"/>
      <c r="HH59671"/>
      <c r="IW59671" s="36"/>
      <c r="JI59671"/>
      <c r="JJ59671"/>
      <c r="KX59671" s="23"/>
      <c r="KY59671" s="23"/>
    </row>
    <row r="59672" spans="36:311" x14ac:dyDescent="0.2">
      <c r="AJ59672" s="23"/>
      <c r="HH59672"/>
      <c r="IW59672" s="36"/>
      <c r="JI59672"/>
      <c r="JJ59672"/>
      <c r="KX59672" s="23"/>
      <c r="KY59672" s="23"/>
    </row>
    <row r="59673" spans="36:311" x14ac:dyDescent="0.2">
      <c r="AJ59673" s="23"/>
      <c r="HH59673"/>
      <c r="IW59673" s="36"/>
      <c r="JI59673"/>
      <c r="JJ59673"/>
      <c r="KX59673" s="23"/>
      <c r="KY59673" s="23"/>
    </row>
    <row r="59674" spans="36:311" x14ac:dyDescent="0.2">
      <c r="AJ59674" s="23"/>
      <c r="HH59674"/>
      <c r="IW59674" s="36"/>
      <c r="JI59674"/>
      <c r="JJ59674"/>
      <c r="KX59674" s="23"/>
      <c r="KY59674" s="23"/>
    </row>
    <row r="59675" spans="36:311" x14ac:dyDescent="0.2">
      <c r="AJ59675" s="23"/>
      <c r="HH59675"/>
      <c r="IW59675" s="36"/>
      <c r="JI59675"/>
      <c r="JJ59675"/>
      <c r="KX59675" s="23"/>
      <c r="KY59675" s="23"/>
    </row>
    <row r="59676" spans="36:311" x14ac:dyDescent="0.2">
      <c r="AJ59676" s="23"/>
      <c r="HH59676"/>
      <c r="IW59676" s="36"/>
      <c r="JI59676"/>
      <c r="JJ59676"/>
      <c r="KX59676" s="23"/>
      <c r="KY59676" s="23"/>
    </row>
    <row r="59677" spans="36:311" x14ac:dyDescent="0.2">
      <c r="AJ59677" s="23"/>
      <c r="HH59677"/>
      <c r="IW59677" s="36"/>
      <c r="JI59677"/>
      <c r="JJ59677"/>
      <c r="KX59677" s="23"/>
      <c r="KY59677" s="23"/>
    </row>
    <row r="59678" spans="36:311" x14ac:dyDescent="0.2">
      <c r="AJ59678" s="23"/>
      <c r="HH59678"/>
      <c r="IW59678" s="36"/>
      <c r="JI59678"/>
      <c r="JJ59678"/>
      <c r="KX59678" s="23"/>
      <c r="KY59678" s="23"/>
    </row>
    <row r="59679" spans="36:311" x14ac:dyDescent="0.2">
      <c r="AJ59679" s="23"/>
      <c r="HH59679"/>
      <c r="IW59679" s="36"/>
      <c r="JI59679"/>
      <c r="JJ59679"/>
      <c r="KX59679" s="23"/>
      <c r="KY59679" s="23"/>
    </row>
    <row r="59680" spans="36:311" x14ac:dyDescent="0.2">
      <c r="AJ59680" s="23"/>
      <c r="HH59680"/>
      <c r="IW59680" s="36"/>
      <c r="JI59680"/>
      <c r="JJ59680"/>
      <c r="KX59680" s="23"/>
      <c r="KY59680" s="23"/>
    </row>
    <row r="59681" spans="36:311" x14ac:dyDescent="0.2">
      <c r="AJ59681" s="23"/>
      <c r="HH59681"/>
      <c r="IW59681" s="36"/>
      <c r="JI59681"/>
      <c r="JJ59681"/>
      <c r="KX59681" s="23"/>
      <c r="KY59681" s="23"/>
    </row>
    <row r="59682" spans="36:311" x14ac:dyDescent="0.2">
      <c r="AJ59682" s="23"/>
      <c r="HH59682"/>
      <c r="IW59682" s="36"/>
      <c r="JI59682"/>
      <c r="JJ59682"/>
      <c r="KX59682" s="23"/>
      <c r="KY59682" s="23"/>
    </row>
    <row r="59683" spans="36:311" x14ac:dyDescent="0.2">
      <c r="AJ59683" s="23"/>
      <c r="HH59683"/>
      <c r="IW59683" s="36"/>
      <c r="JI59683"/>
      <c r="JJ59683"/>
      <c r="KX59683" s="23"/>
      <c r="KY59683" s="23"/>
    </row>
    <row r="59684" spans="36:311" x14ac:dyDescent="0.2">
      <c r="AJ59684" s="23"/>
      <c r="HH59684"/>
      <c r="IW59684" s="36"/>
      <c r="JI59684"/>
      <c r="JJ59684"/>
      <c r="KX59684" s="23"/>
      <c r="KY59684" s="23"/>
    </row>
    <row r="59685" spans="36:311" x14ac:dyDescent="0.2">
      <c r="AJ59685" s="23"/>
      <c r="HH59685"/>
      <c r="IW59685" s="36"/>
      <c r="JI59685"/>
      <c r="JJ59685"/>
      <c r="KX59685" s="23"/>
      <c r="KY59685" s="23"/>
    </row>
    <row r="59686" spans="36:311" x14ac:dyDescent="0.2">
      <c r="AJ59686" s="23"/>
      <c r="HH59686"/>
      <c r="IW59686" s="36"/>
      <c r="JI59686"/>
      <c r="JJ59686"/>
      <c r="KX59686" s="23"/>
      <c r="KY59686" s="23"/>
    </row>
    <row r="59687" spans="36:311" x14ac:dyDescent="0.2">
      <c r="AJ59687" s="23"/>
      <c r="HH59687"/>
      <c r="IW59687" s="36"/>
      <c r="JI59687"/>
      <c r="JJ59687"/>
      <c r="KX59687" s="23"/>
      <c r="KY59687" s="23"/>
    </row>
    <row r="59688" spans="36:311" x14ac:dyDescent="0.2">
      <c r="AJ59688" s="23"/>
      <c r="HH59688"/>
      <c r="IW59688" s="36"/>
      <c r="JI59688"/>
      <c r="JJ59688"/>
      <c r="KX59688" s="23"/>
      <c r="KY59688" s="23"/>
    </row>
    <row r="59689" spans="36:311" x14ac:dyDescent="0.2">
      <c r="AJ59689" s="23"/>
      <c r="HH59689"/>
      <c r="IW59689" s="36"/>
      <c r="JI59689"/>
      <c r="JJ59689"/>
      <c r="KX59689" s="23"/>
      <c r="KY59689" s="23"/>
    </row>
    <row r="59690" spans="36:311" x14ac:dyDescent="0.2">
      <c r="AJ59690" s="23"/>
      <c r="HH59690"/>
      <c r="IW59690" s="36"/>
      <c r="JI59690"/>
      <c r="JJ59690"/>
      <c r="KX59690" s="23"/>
      <c r="KY59690" s="23"/>
    </row>
    <row r="59691" spans="36:311" x14ac:dyDescent="0.2">
      <c r="AJ59691" s="23"/>
      <c r="HH59691"/>
      <c r="IW59691" s="36"/>
      <c r="JI59691"/>
      <c r="JJ59691"/>
      <c r="KX59691" s="23"/>
      <c r="KY59691" s="23"/>
    </row>
    <row r="59692" spans="36:311" x14ac:dyDescent="0.2">
      <c r="AJ59692" s="23"/>
      <c r="HH59692"/>
      <c r="IW59692" s="36"/>
      <c r="JI59692"/>
      <c r="JJ59692"/>
      <c r="KX59692" s="23"/>
      <c r="KY59692" s="23"/>
    </row>
    <row r="59693" spans="36:311" x14ac:dyDescent="0.2">
      <c r="AJ59693" s="23"/>
      <c r="HH59693"/>
      <c r="IW59693" s="36"/>
      <c r="JI59693"/>
      <c r="JJ59693"/>
      <c r="KX59693" s="23"/>
      <c r="KY59693" s="23"/>
    </row>
    <row r="59694" spans="36:311" x14ac:dyDescent="0.2">
      <c r="AJ59694" s="23"/>
      <c r="HH59694"/>
      <c r="IW59694" s="36"/>
      <c r="JI59694"/>
      <c r="JJ59694"/>
      <c r="KX59694" s="23"/>
      <c r="KY59694" s="23"/>
    </row>
    <row r="59695" spans="36:311" x14ac:dyDescent="0.2">
      <c r="AJ59695" s="23"/>
      <c r="HH59695"/>
      <c r="IW59695" s="36"/>
      <c r="JI59695"/>
      <c r="JJ59695"/>
      <c r="KX59695" s="23"/>
      <c r="KY59695" s="23"/>
    </row>
    <row r="59696" spans="36:311" x14ac:dyDescent="0.2">
      <c r="AJ59696" s="23"/>
      <c r="HH59696"/>
      <c r="IW59696" s="36"/>
      <c r="JI59696"/>
      <c r="JJ59696"/>
      <c r="KX59696" s="23"/>
      <c r="KY59696" s="23"/>
    </row>
    <row r="59697" spans="36:311" x14ac:dyDescent="0.2">
      <c r="AJ59697" s="23"/>
      <c r="HH59697"/>
      <c r="IW59697" s="36"/>
      <c r="JI59697"/>
      <c r="JJ59697"/>
      <c r="KX59697" s="23"/>
      <c r="KY59697" s="23"/>
    </row>
    <row r="59698" spans="36:311" x14ac:dyDescent="0.2">
      <c r="AJ59698" s="23"/>
      <c r="HH59698"/>
      <c r="IW59698" s="36"/>
      <c r="JI59698"/>
      <c r="JJ59698"/>
      <c r="KX59698" s="23"/>
      <c r="KY59698" s="23"/>
    </row>
    <row r="59699" spans="36:311" x14ac:dyDescent="0.2">
      <c r="AJ59699" s="23"/>
      <c r="HH59699"/>
      <c r="IW59699" s="36"/>
      <c r="JI59699"/>
      <c r="JJ59699"/>
      <c r="KX59699" s="23"/>
      <c r="KY59699" s="23"/>
    </row>
    <row r="59700" spans="36:311" x14ac:dyDescent="0.2">
      <c r="AJ59700" s="23"/>
      <c r="HH59700"/>
      <c r="IW59700" s="36"/>
      <c r="JI59700"/>
      <c r="JJ59700"/>
      <c r="KX59700" s="23"/>
      <c r="KY59700" s="23"/>
    </row>
    <row r="59701" spans="36:311" x14ac:dyDescent="0.2">
      <c r="AJ59701" s="23"/>
      <c r="HH59701"/>
      <c r="IW59701" s="36"/>
      <c r="JI59701"/>
      <c r="JJ59701"/>
      <c r="KX59701" s="23"/>
      <c r="KY59701" s="23"/>
    </row>
    <row r="59702" spans="36:311" x14ac:dyDescent="0.2">
      <c r="AJ59702" s="23"/>
      <c r="HH59702"/>
      <c r="IW59702" s="36"/>
      <c r="JI59702"/>
      <c r="JJ59702"/>
      <c r="KX59702" s="23"/>
      <c r="KY59702" s="23"/>
    </row>
    <row r="59703" spans="36:311" x14ac:dyDescent="0.2">
      <c r="AJ59703" s="23"/>
      <c r="HH59703"/>
      <c r="IW59703" s="36"/>
      <c r="JI59703"/>
      <c r="JJ59703"/>
      <c r="KX59703" s="23"/>
      <c r="KY59703" s="23"/>
    </row>
    <row r="59704" spans="36:311" x14ac:dyDescent="0.2">
      <c r="AJ59704" s="23"/>
      <c r="HH59704"/>
      <c r="IW59704" s="36"/>
      <c r="JI59704"/>
      <c r="JJ59704"/>
      <c r="KX59704" s="23"/>
      <c r="KY59704" s="23"/>
    </row>
    <row r="59705" spans="36:311" x14ac:dyDescent="0.2">
      <c r="AJ59705" s="23"/>
      <c r="HH59705"/>
      <c r="IW59705" s="36"/>
      <c r="JI59705"/>
      <c r="JJ59705"/>
      <c r="KX59705" s="23"/>
      <c r="KY59705" s="23"/>
    </row>
    <row r="59706" spans="36:311" x14ac:dyDescent="0.2">
      <c r="AJ59706" s="23"/>
      <c r="HH59706"/>
      <c r="IW59706" s="36"/>
      <c r="JI59706"/>
      <c r="JJ59706"/>
      <c r="KX59706" s="23"/>
      <c r="KY59706" s="23"/>
    </row>
    <row r="59707" spans="36:311" x14ac:dyDescent="0.2">
      <c r="AJ59707" s="23"/>
      <c r="HH59707"/>
      <c r="IW59707" s="36"/>
      <c r="JI59707"/>
      <c r="JJ59707"/>
      <c r="KX59707" s="23"/>
      <c r="KY59707" s="23"/>
    </row>
    <row r="59708" spans="36:311" x14ac:dyDescent="0.2">
      <c r="AJ59708" s="23"/>
      <c r="HH59708"/>
      <c r="IW59708" s="36"/>
      <c r="JI59708"/>
      <c r="JJ59708"/>
      <c r="KX59708" s="23"/>
      <c r="KY59708" s="23"/>
    </row>
    <row r="59709" spans="36:311" x14ac:dyDescent="0.2">
      <c r="AJ59709" s="23"/>
      <c r="HH59709"/>
      <c r="IW59709" s="36"/>
      <c r="JI59709"/>
      <c r="JJ59709"/>
      <c r="KX59709" s="23"/>
      <c r="KY59709" s="23"/>
    </row>
    <row r="59710" spans="36:311" x14ac:dyDescent="0.2">
      <c r="AJ59710" s="23"/>
      <c r="HH59710"/>
      <c r="IW59710" s="36"/>
      <c r="JI59710"/>
      <c r="JJ59710"/>
      <c r="KX59710" s="23"/>
      <c r="KY59710" s="23"/>
    </row>
    <row r="59711" spans="36:311" x14ac:dyDescent="0.2">
      <c r="AJ59711" s="23"/>
      <c r="HH59711"/>
      <c r="IW59711" s="36"/>
      <c r="JI59711"/>
      <c r="JJ59711"/>
      <c r="KX59711" s="23"/>
      <c r="KY59711" s="23"/>
    </row>
    <row r="59712" spans="36:311" x14ac:dyDescent="0.2">
      <c r="AJ59712" s="23"/>
      <c r="HH59712"/>
      <c r="IW59712" s="36"/>
      <c r="JI59712"/>
      <c r="JJ59712"/>
      <c r="KX59712" s="23"/>
      <c r="KY59712" s="23"/>
    </row>
    <row r="59713" spans="36:311" x14ac:dyDescent="0.2">
      <c r="AJ59713" s="23"/>
      <c r="HH59713"/>
      <c r="IW59713" s="36"/>
      <c r="JI59713"/>
      <c r="JJ59713"/>
      <c r="KX59713" s="23"/>
      <c r="KY59713" s="23"/>
    </row>
    <row r="59714" spans="36:311" x14ac:dyDescent="0.2">
      <c r="AJ59714" s="23"/>
      <c r="HH59714"/>
      <c r="IW59714" s="36"/>
      <c r="JI59714"/>
      <c r="JJ59714"/>
      <c r="KX59714" s="23"/>
      <c r="KY59714" s="23"/>
    </row>
    <row r="59715" spans="36:311" x14ac:dyDescent="0.2">
      <c r="AJ59715" s="23"/>
      <c r="HH59715"/>
      <c r="IW59715" s="36"/>
      <c r="JI59715"/>
      <c r="JJ59715"/>
      <c r="KX59715" s="23"/>
      <c r="KY59715" s="23"/>
    </row>
    <row r="59716" spans="36:311" x14ac:dyDescent="0.2">
      <c r="AJ59716" s="23"/>
      <c r="HH59716"/>
      <c r="IW59716" s="36"/>
      <c r="JI59716"/>
      <c r="JJ59716"/>
      <c r="KX59716" s="23"/>
      <c r="KY59716" s="23"/>
    </row>
    <row r="59717" spans="36:311" x14ac:dyDescent="0.2">
      <c r="AJ59717" s="23"/>
      <c r="HH59717"/>
      <c r="IW59717" s="36"/>
      <c r="JI59717"/>
      <c r="JJ59717"/>
      <c r="KX59717" s="23"/>
      <c r="KY59717" s="23"/>
    </row>
    <row r="59718" spans="36:311" x14ac:dyDescent="0.2">
      <c r="AJ59718" s="23"/>
      <c r="HH59718"/>
      <c r="IW59718" s="36"/>
      <c r="JI59718"/>
      <c r="JJ59718"/>
      <c r="KX59718" s="23"/>
      <c r="KY59718" s="23"/>
    </row>
    <row r="59719" spans="36:311" x14ac:dyDescent="0.2">
      <c r="AJ59719" s="23"/>
      <c r="HH59719"/>
      <c r="IW59719" s="36"/>
      <c r="JI59719"/>
      <c r="JJ59719"/>
      <c r="KX59719" s="23"/>
      <c r="KY59719" s="23"/>
    </row>
    <row r="59720" spans="36:311" x14ac:dyDescent="0.2">
      <c r="AJ59720" s="23"/>
      <c r="HH59720"/>
      <c r="IW59720" s="36"/>
      <c r="JI59720"/>
      <c r="JJ59720"/>
      <c r="KX59720" s="23"/>
      <c r="KY59720" s="23"/>
    </row>
    <row r="59721" spans="36:311" x14ac:dyDescent="0.2">
      <c r="AJ59721" s="23"/>
      <c r="HH59721"/>
      <c r="IW59721" s="36"/>
      <c r="JI59721"/>
      <c r="JJ59721"/>
      <c r="KX59721" s="23"/>
      <c r="KY59721" s="23"/>
    </row>
    <row r="59722" spans="36:311" x14ac:dyDescent="0.2">
      <c r="AJ59722" s="23"/>
      <c r="HH59722"/>
      <c r="IW59722" s="36"/>
      <c r="JI59722"/>
      <c r="JJ59722"/>
      <c r="KX59722" s="23"/>
      <c r="KY59722" s="23"/>
    </row>
    <row r="59723" spans="36:311" x14ac:dyDescent="0.2">
      <c r="AJ59723" s="23"/>
      <c r="HH59723"/>
      <c r="IW59723" s="36"/>
      <c r="JI59723"/>
      <c r="JJ59723"/>
      <c r="KX59723" s="23"/>
      <c r="KY59723" s="23"/>
    </row>
    <row r="59724" spans="36:311" x14ac:dyDescent="0.2">
      <c r="AJ59724" s="23"/>
      <c r="HH59724"/>
      <c r="IW59724" s="36"/>
      <c r="JI59724"/>
      <c r="JJ59724"/>
      <c r="KX59724" s="23"/>
      <c r="KY59724" s="23"/>
    </row>
    <row r="59725" spans="36:311" x14ac:dyDescent="0.2">
      <c r="AJ59725" s="23"/>
      <c r="HH59725"/>
      <c r="IW59725" s="36"/>
      <c r="JI59725"/>
      <c r="JJ59725"/>
      <c r="KX59725" s="23"/>
      <c r="KY59725" s="23"/>
    </row>
    <row r="59726" spans="36:311" x14ac:dyDescent="0.2">
      <c r="AJ59726" s="23"/>
      <c r="HH59726"/>
      <c r="IW59726" s="36"/>
      <c r="JI59726"/>
      <c r="JJ59726"/>
      <c r="KX59726" s="23"/>
      <c r="KY59726" s="23"/>
    </row>
    <row r="59727" spans="36:311" x14ac:dyDescent="0.2">
      <c r="AJ59727" s="23"/>
      <c r="HH59727"/>
      <c r="IW59727" s="36"/>
      <c r="JI59727"/>
      <c r="JJ59727"/>
      <c r="KX59727" s="23"/>
      <c r="KY59727" s="23"/>
    </row>
    <row r="59728" spans="36:311" x14ac:dyDescent="0.2">
      <c r="AJ59728" s="23"/>
      <c r="HH59728"/>
      <c r="IW59728" s="36"/>
      <c r="JI59728"/>
      <c r="JJ59728"/>
      <c r="KX59728" s="23"/>
      <c r="KY59728" s="23"/>
    </row>
    <row r="59729" spans="36:311" x14ac:dyDescent="0.2">
      <c r="AJ59729" s="23"/>
      <c r="HH59729"/>
      <c r="IW59729" s="36"/>
      <c r="JI59729"/>
      <c r="JJ59729"/>
      <c r="KX59729" s="23"/>
      <c r="KY59729" s="23"/>
    </row>
    <row r="59730" spans="36:311" x14ac:dyDescent="0.2">
      <c r="AJ59730" s="23"/>
      <c r="HH59730"/>
      <c r="IW59730" s="36"/>
      <c r="JI59730"/>
      <c r="JJ59730"/>
      <c r="KX59730" s="23"/>
      <c r="KY59730" s="23"/>
    </row>
    <row r="59731" spans="36:311" x14ac:dyDescent="0.2">
      <c r="AJ59731" s="23"/>
      <c r="HH59731"/>
      <c r="IW59731" s="36"/>
      <c r="JI59731"/>
      <c r="JJ59731"/>
      <c r="KX59731" s="23"/>
      <c r="KY59731" s="23"/>
    </row>
    <row r="59732" spans="36:311" x14ac:dyDescent="0.2">
      <c r="AJ59732" s="23"/>
      <c r="HH59732"/>
      <c r="IW59732" s="36"/>
      <c r="JI59732"/>
      <c r="JJ59732"/>
      <c r="KX59732" s="23"/>
      <c r="KY59732" s="23"/>
    </row>
    <row r="59733" spans="36:311" x14ac:dyDescent="0.2">
      <c r="AJ59733" s="23"/>
      <c r="HH59733"/>
      <c r="IW59733" s="36"/>
      <c r="JI59733"/>
      <c r="JJ59733"/>
      <c r="KX59733" s="23"/>
      <c r="KY59733" s="23"/>
    </row>
    <row r="59734" spans="36:311" x14ac:dyDescent="0.2">
      <c r="AJ59734" s="23"/>
      <c r="HH59734"/>
      <c r="IW59734" s="36"/>
      <c r="JI59734"/>
      <c r="JJ59734"/>
      <c r="KX59734" s="23"/>
      <c r="KY59734" s="23"/>
    </row>
    <row r="59735" spans="36:311" x14ac:dyDescent="0.2">
      <c r="AJ59735" s="23"/>
      <c r="HH59735"/>
      <c r="IW59735" s="36"/>
      <c r="JI59735"/>
      <c r="JJ59735"/>
      <c r="KX59735" s="23"/>
      <c r="KY59735" s="23"/>
    </row>
    <row r="59736" spans="36:311" x14ac:dyDescent="0.2">
      <c r="AJ59736" s="23"/>
      <c r="HH59736"/>
      <c r="IW59736" s="36"/>
      <c r="JI59736"/>
      <c r="JJ59736"/>
      <c r="KX59736" s="23"/>
      <c r="KY59736" s="23"/>
    </row>
    <row r="59737" spans="36:311" x14ac:dyDescent="0.2">
      <c r="AJ59737" s="23"/>
      <c r="HH59737"/>
      <c r="IW59737" s="36"/>
      <c r="JI59737"/>
      <c r="JJ59737"/>
      <c r="KX59737" s="23"/>
      <c r="KY59737" s="23"/>
    </row>
    <row r="59738" spans="36:311" x14ac:dyDescent="0.2">
      <c r="AJ59738" s="23"/>
      <c r="HH59738"/>
      <c r="IW59738" s="36"/>
      <c r="JI59738"/>
      <c r="JJ59738"/>
      <c r="KX59738" s="23"/>
      <c r="KY59738" s="23"/>
    </row>
    <row r="59739" spans="36:311" x14ac:dyDescent="0.2">
      <c r="AJ59739" s="23"/>
      <c r="HH59739"/>
      <c r="IW59739" s="36"/>
      <c r="JI59739"/>
      <c r="JJ59739"/>
      <c r="KX59739" s="23"/>
      <c r="KY59739" s="23"/>
    </row>
    <row r="59740" spans="36:311" x14ac:dyDescent="0.2">
      <c r="AJ59740" s="23"/>
      <c r="HH59740"/>
      <c r="IW59740" s="36"/>
      <c r="JI59740"/>
      <c r="JJ59740"/>
      <c r="KX59740" s="23"/>
      <c r="KY59740" s="23"/>
    </row>
    <row r="59741" spans="36:311" x14ac:dyDescent="0.2">
      <c r="AJ59741" s="23"/>
      <c r="HH59741"/>
      <c r="IW59741" s="36"/>
      <c r="JI59741"/>
      <c r="JJ59741"/>
      <c r="KX59741" s="23"/>
      <c r="KY59741" s="23"/>
    </row>
    <row r="59742" spans="36:311" x14ac:dyDescent="0.2">
      <c r="AJ59742" s="23"/>
      <c r="HH59742"/>
      <c r="IW59742" s="36"/>
      <c r="JI59742"/>
      <c r="JJ59742"/>
      <c r="KX59742" s="23"/>
      <c r="KY59742" s="23"/>
    </row>
    <row r="59743" spans="36:311" x14ac:dyDescent="0.2">
      <c r="AJ59743" s="23"/>
      <c r="HH59743"/>
      <c r="IW59743" s="36"/>
      <c r="JI59743"/>
      <c r="JJ59743"/>
      <c r="KX59743" s="23"/>
      <c r="KY59743" s="23"/>
    </row>
    <row r="59744" spans="36:311" x14ac:dyDescent="0.2">
      <c r="AJ59744" s="23"/>
      <c r="HH59744"/>
      <c r="IW59744" s="36"/>
      <c r="JI59744"/>
      <c r="JJ59744"/>
      <c r="KX59744" s="23"/>
      <c r="KY59744" s="23"/>
    </row>
    <row r="59745" spans="36:311" x14ac:dyDescent="0.2">
      <c r="AJ59745" s="23"/>
      <c r="HH59745"/>
      <c r="IW59745" s="36"/>
      <c r="JI59745"/>
      <c r="JJ59745"/>
      <c r="KX59745" s="23"/>
      <c r="KY59745" s="23"/>
    </row>
    <row r="59746" spans="36:311" x14ac:dyDescent="0.2">
      <c r="AJ59746" s="23"/>
      <c r="HH59746"/>
      <c r="IW59746" s="36"/>
      <c r="JI59746"/>
      <c r="JJ59746"/>
      <c r="KX59746" s="23"/>
      <c r="KY59746" s="23"/>
    </row>
    <row r="59747" spans="36:311" x14ac:dyDescent="0.2">
      <c r="AJ59747" s="23"/>
      <c r="HH59747"/>
      <c r="IW59747" s="36"/>
      <c r="JI59747"/>
      <c r="JJ59747"/>
      <c r="KX59747" s="23"/>
      <c r="KY59747" s="23"/>
    </row>
    <row r="59748" spans="36:311" x14ac:dyDescent="0.2">
      <c r="AJ59748" s="23"/>
      <c r="HH59748"/>
      <c r="IW59748" s="36"/>
      <c r="JI59748"/>
      <c r="JJ59748"/>
      <c r="KX59748" s="23"/>
      <c r="KY59748" s="23"/>
    </row>
    <row r="59749" spans="36:311" x14ac:dyDescent="0.2">
      <c r="AJ59749" s="23"/>
      <c r="HH59749"/>
      <c r="IW59749" s="36"/>
      <c r="JI59749"/>
      <c r="JJ59749"/>
      <c r="KX59749" s="23"/>
      <c r="KY59749" s="23"/>
    </row>
    <row r="59750" spans="36:311" x14ac:dyDescent="0.2">
      <c r="AJ59750" s="23"/>
      <c r="HH59750"/>
      <c r="IW59750" s="36"/>
      <c r="JI59750"/>
      <c r="JJ59750"/>
      <c r="KX59750" s="23"/>
      <c r="KY59750" s="23"/>
    </row>
    <row r="59751" spans="36:311" x14ac:dyDescent="0.2">
      <c r="AJ59751" s="23"/>
      <c r="HH59751"/>
      <c r="IW59751" s="36"/>
      <c r="JI59751"/>
      <c r="JJ59751"/>
      <c r="KX59751" s="23"/>
      <c r="KY59751" s="23"/>
    </row>
    <row r="59752" spans="36:311" x14ac:dyDescent="0.2">
      <c r="AJ59752" s="23"/>
      <c r="HH59752"/>
      <c r="IW59752" s="36"/>
      <c r="JI59752"/>
      <c r="JJ59752"/>
      <c r="KX59752" s="23"/>
      <c r="KY59752" s="23"/>
    </row>
    <row r="59753" spans="36:311" x14ac:dyDescent="0.2">
      <c r="AJ59753" s="23"/>
      <c r="HH59753"/>
      <c r="IW59753" s="36"/>
      <c r="JI59753"/>
      <c r="JJ59753"/>
      <c r="KX59753" s="23"/>
      <c r="KY59753" s="23"/>
    </row>
    <row r="59754" spans="36:311" x14ac:dyDescent="0.2">
      <c r="AJ59754" s="23"/>
      <c r="HH59754"/>
      <c r="IW59754" s="36"/>
      <c r="JI59754"/>
      <c r="JJ59754"/>
      <c r="KX59754" s="23"/>
      <c r="KY59754" s="23"/>
    </row>
    <row r="59755" spans="36:311" x14ac:dyDescent="0.2">
      <c r="AJ59755" s="23"/>
      <c r="HH59755"/>
      <c r="IW59755" s="36"/>
      <c r="JI59755"/>
      <c r="JJ59755"/>
      <c r="KX59755" s="23"/>
      <c r="KY59755" s="23"/>
    </row>
    <row r="59756" spans="36:311" x14ac:dyDescent="0.2">
      <c r="AJ59756" s="23"/>
      <c r="HH59756"/>
      <c r="IW59756" s="36"/>
      <c r="JI59756"/>
      <c r="JJ59756"/>
      <c r="KX59756" s="23"/>
      <c r="KY59756" s="23"/>
    </row>
    <row r="59757" spans="36:311" x14ac:dyDescent="0.2">
      <c r="AJ59757" s="23"/>
      <c r="HH59757"/>
      <c r="IW59757" s="36"/>
      <c r="JI59757"/>
      <c r="JJ59757"/>
      <c r="KX59757" s="23"/>
      <c r="KY59757" s="23"/>
    </row>
    <row r="59758" spans="36:311" x14ac:dyDescent="0.2">
      <c r="AJ59758" s="23"/>
      <c r="HH59758"/>
      <c r="IW59758" s="36"/>
      <c r="JI59758"/>
      <c r="JJ59758"/>
      <c r="KX59758" s="23"/>
      <c r="KY59758" s="23"/>
    </row>
    <row r="59759" spans="36:311" x14ac:dyDescent="0.2">
      <c r="AJ59759" s="23"/>
      <c r="HH59759"/>
      <c r="IW59759" s="36"/>
      <c r="JI59759"/>
      <c r="JJ59759"/>
      <c r="KX59759" s="23"/>
      <c r="KY59759" s="23"/>
    </row>
    <row r="59760" spans="36:311" x14ac:dyDescent="0.2">
      <c r="AJ59760" s="23"/>
      <c r="HH59760"/>
      <c r="IW59760" s="36"/>
      <c r="JI59760"/>
      <c r="JJ59760"/>
      <c r="KX59760" s="23"/>
      <c r="KY59760" s="23"/>
    </row>
    <row r="59761" spans="36:311" x14ac:dyDescent="0.2">
      <c r="AJ59761" s="23"/>
      <c r="HH59761"/>
      <c r="IW59761" s="36"/>
      <c r="JI59761"/>
      <c r="JJ59761"/>
      <c r="KX59761" s="23"/>
      <c r="KY59761" s="23"/>
    </row>
    <row r="59762" spans="36:311" x14ac:dyDescent="0.2">
      <c r="AJ59762" s="23"/>
      <c r="HH59762"/>
      <c r="IW59762" s="36"/>
      <c r="JI59762"/>
      <c r="JJ59762"/>
      <c r="KX59762" s="23"/>
      <c r="KY59762" s="23"/>
    </row>
    <row r="59763" spans="36:311" x14ac:dyDescent="0.2">
      <c r="AJ59763" s="23"/>
      <c r="HH59763"/>
      <c r="IW59763" s="36"/>
      <c r="JI59763"/>
      <c r="JJ59763"/>
      <c r="KX59763" s="23"/>
      <c r="KY59763" s="23"/>
    </row>
    <row r="59764" spans="36:311" x14ac:dyDescent="0.2">
      <c r="AJ59764" s="23"/>
      <c r="HH59764"/>
      <c r="IW59764" s="36"/>
      <c r="JI59764"/>
      <c r="JJ59764"/>
      <c r="KX59764" s="23"/>
      <c r="KY59764" s="23"/>
    </row>
    <row r="59765" spans="36:311" x14ac:dyDescent="0.2">
      <c r="AJ59765" s="23"/>
      <c r="HH59765"/>
      <c r="IW59765" s="36"/>
      <c r="JI59765"/>
      <c r="JJ59765"/>
      <c r="KX59765" s="23"/>
      <c r="KY59765" s="23"/>
    </row>
    <row r="59766" spans="36:311" x14ac:dyDescent="0.2">
      <c r="AJ59766" s="23"/>
      <c r="HH59766"/>
      <c r="IW59766" s="36"/>
      <c r="JI59766"/>
      <c r="JJ59766"/>
      <c r="KX59766" s="23"/>
      <c r="KY59766" s="23"/>
    </row>
    <row r="59767" spans="36:311" x14ac:dyDescent="0.2">
      <c r="AJ59767" s="23"/>
      <c r="HH59767"/>
      <c r="IW59767" s="36"/>
      <c r="JI59767"/>
      <c r="JJ59767"/>
      <c r="KX59767" s="23"/>
      <c r="KY59767" s="23"/>
    </row>
    <row r="59768" spans="36:311" x14ac:dyDescent="0.2">
      <c r="AJ59768" s="23"/>
      <c r="HH59768"/>
      <c r="IW59768" s="36"/>
      <c r="JI59768"/>
      <c r="JJ59768"/>
      <c r="KX59768" s="23"/>
      <c r="KY59768" s="23"/>
    </row>
    <row r="59769" spans="36:311" x14ac:dyDescent="0.2">
      <c r="AJ59769" s="23"/>
      <c r="HH59769"/>
      <c r="IW59769" s="36"/>
      <c r="JI59769"/>
      <c r="JJ59769"/>
      <c r="KX59769" s="23"/>
      <c r="KY59769" s="23"/>
    </row>
    <row r="59770" spans="36:311" x14ac:dyDescent="0.2">
      <c r="AJ59770" s="23"/>
      <c r="HH59770"/>
      <c r="IW59770" s="36"/>
      <c r="JI59770"/>
      <c r="JJ59770"/>
      <c r="KX59770" s="23"/>
      <c r="KY59770" s="23"/>
    </row>
    <row r="59771" spans="36:311" x14ac:dyDescent="0.2">
      <c r="AJ59771" s="23"/>
      <c r="HH59771"/>
      <c r="IW59771" s="36"/>
      <c r="JI59771"/>
      <c r="JJ59771"/>
      <c r="KX59771" s="23"/>
      <c r="KY59771" s="23"/>
    </row>
    <row r="59772" spans="36:311" x14ac:dyDescent="0.2">
      <c r="AJ59772" s="23"/>
      <c r="HH59772"/>
      <c r="IW59772" s="36"/>
      <c r="JI59772"/>
      <c r="JJ59772"/>
      <c r="KX59772" s="23"/>
      <c r="KY59772" s="23"/>
    </row>
    <row r="59773" spans="36:311" x14ac:dyDescent="0.2">
      <c r="AJ59773" s="23"/>
      <c r="HH59773"/>
      <c r="IW59773" s="36"/>
      <c r="JI59773"/>
      <c r="JJ59773"/>
      <c r="KX59773" s="23"/>
      <c r="KY59773" s="23"/>
    </row>
    <row r="59774" spans="36:311" x14ac:dyDescent="0.2">
      <c r="AJ59774" s="23"/>
      <c r="HH59774"/>
      <c r="IW59774" s="36"/>
      <c r="JI59774"/>
      <c r="JJ59774"/>
      <c r="KX59774" s="23"/>
      <c r="KY59774" s="23"/>
    </row>
    <row r="59775" spans="36:311" x14ac:dyDescent="0.2">
      <c r="AJ59775" s="23"/>
      <c r="HH59775"/>
      <c r="IW59775" s="36"/>
      <c r="JI59775"/>
      <c r="JJ59775"/>
      <c r="KX59775" s="23"/>
      <c r="KY59775" s="23"/>
    </row>
    <row r="59776" spans="36:311" x14ac:dyDescent="0.2">
      <c r="AJ59776" s="23"/>
      <c r="HH59776"/>
      <c r="IW59776" s="36"/>
      <c r="JI59776"/>
      <c r="JJ59776"/>
      <c r="KX59776" s="23"/>
      <c r="KY59776" s="23"/>
    </row>
    <row r="59777" spans="36:311" x14ac:dyDescent="0.2">
      <c r="AJ59777" s="23"/>
      <c r="HH59777"/>
      <c r="IW59777" s="36"/>
      <c r="JI59777"/>
      <c r="JJ59777"/>
      <c r="KX59777" s="23"/>
      <c r="KY59777" s="23"/>
    </row>
    <row r="59778" spans="36:311" x14ac:dyDescent="0.2">
      <c r="AJ59778" s="23"/>
      <c r="HH59778"/>
      <c r="IW59778" s="36"/>
      <c r="JI59778"/>
      <c r="JJ59778"/>
      <c r="KX59778" s="23"/>
      <c r="KY59778" s="23"/>
    </row>
    <row r="59779" spans="36:311" x14ac:dyDescent="0.2">
      <c r="AJ59779" s="23"/>
      <c r="HH59779"/>
      <c r="IW59779" s="36"/>
      <c r="JI59779"/>
      <c r="JJ59779"/>
      <c r="KX59779" s="23"/>
      <c r="KY59779" s="23"/>
    </row>
    <row r="59780" spans="36:311" x14ac:dyDescent="0.2">
      <c r="AJ59780" s="23"/>
      <c r="HH59780"/>
      <c r="IW59780" s="36"/>
      <c r="JI59780"/>
      <c r="JJ59780"/>
      <c r="KX59780" s="23"/>
      <c r="KY59780" s="23"/>
    </row>
    <row r="59781" spans="36:311" x14ac:dyDescent="0.2">
      <c r="AJ59781" s="23"/>
      <c r="HH59781"/>
      <c r="IW59781" s="36"/>
      <c r="JI59781"/>
      <c r="JJ59781"/>
      <c r="KX59781" s="23"/>
      <c r="KY59781" s="23"/>
    </row>
    <row r="59782" spans="36:311" x14ac:dyDescent="0.2">
      <c r="AJ59782" s="23"/>
      <c r="HH59782"/>
      <c r="IW59782" s="36"/>
      <c r="JI59782"/>
      <c r="JJ59782"/>
      <c r="KX59782" s="23"/>
      <c r="KY59782" s="23"/>
    </row>
    <row r="59783" spans="36:311" x14ac:dyDescent="0.2">
      <c r="AJ59783" s="23"/>
      <c r="HH59783"/>
      <c r="IW59783" s="36"/>
      <c r="JI59783"/>
      <c r="JJ59783"/>
      <c r="KX59783" s="23"/>
      <c r="KY59783" s="23"/>
    </row>
    <row r="59784" spans="36:311" x14ac:dyDescent="0.2">
      <c r="AJ59784" s="23"/>
      <c r="HH59784"/>
      <c r="IW59784" s="36"/>
      <c r="JI59784"/>
      <c r="JJ59784"/>
      <c r="KX59784" s="23"/>
      <c r="KY59784" s="23"/>
    </row>
    <row r="59785" spans="36:311" x14ac:dyDescent="0.2">
      <c r="AJ59785" s="23"/>
      <c r="HH59785"/>
      <c r="IW59785" s="36"/>
      <c r="JI59785"/>
      <c r="JJ59785"/>
      <c r="KX59785" s="23"/>
      <c r="KY59785" s="23"/>
    </row>
    <row r="59786" spans="36:311" x14ac:dyDescent="0.2">
      <c r="AJ59786" s="23"/>
      <c r="HH59786"/>
      <c r="IW59786" s="36"/>
      <c r="JI59786"/>
      <c r="JJ59786"/>
      <c r="KX59786" s="23"/>
      <c r="KY59786" s="23"/>
    </row>
    <row r="59787" spans="36:311" x14ac:dyDescent="0.2">
      <c r="AJ59787" s="23"/>
      <c r="HH59787"/>
      <c r="IW59787" s="36"/>
      <c r="JI59787"/>
      <c r="JJ59787"/>
      <c r="KX59787" s="23"/>
      <c r="KY59787" s="23"/>
    </row>
    <row r="59788" spans="36:311" x14ac:dyDescent="0.2">
      <c r="AJ59788" s="23"/>
      <c r="HH59788"/>
      <c r="IW59788" s="36"/>
      <c r="JI59788"/>
      <c r="JJ59788"/>
      <c r="KX59788" s="23"/>
      <c r="KY59788" s="23"/>
    </row>
    <row r="59789" spans="36:311" x14ac:dyDescent="0.2">
      <c r="AJ59789" s="23"/>
      <c r="HH59789"/>
      <c r="IW59789" s="36"/>
      <c r="JI59789"/>
      <c r="JJ59789"/>
      <c r="KX59789" s="23"/>
      <c r="KY59789" s="23"/>
    </row>
    <row r="59790" spans="36:311" x14ac:dyDescent="0.2">
      <c r="AJ59790" s="23"/>
      <c r="HH59790"/>
      <c r="IW59790" s="36"/>
      <c r="JI59790"/>
      <c r="JJ59790"/>
      <c r="KX59790" s="23"/>
      <c r="KY59790" s="23"/>
    </row>
    <row r="59791" spans="36:311" x14ac:dyDescent="0.2">
      <c r="AJ59791" s="23"/>
      <c r="HH59791"/>
      <c r="IW59791" s="36"/>
      <c r="JI59791"/>
      <c r="JJ59791"/>
      <c r="KX59791" s="23"/>
      <c r="KY59791" s="23"/>
    </row>
    <row r="59792" spans="36:311" x14ac:dyDescent="0.2">
      <c r="AJ59792" s="23"/>
      <c r="HH59792"/>
      <c r="IW59792" s="36"/>
      <c r="JI59792"/>
      <c r="JJ59792"/>
      <c r="KX59792" s="23"/>
      <c r="KY59792" s="23"/>
    </row>
    <row r="59793" spans="36:311" x14ac:dyDescent="0.2">
      <c r="AJ59793" s="23"/>
      <c r="HH59793"/>
      <c r="IW59793" s="36"/>
      <c r="JI59793"/>
      <c r="JJ59793"/>
      <c r="KX59793" s="23"/>
      <c r="KY59793" s="23"/>
    </row>
    <row r="59794" spans="36:311" x14ac:dyDescent="0.2">
      <c r="AJ59794" s="23"/>
      <c r="HH59794"/>
      <c r="IW59794" s="36"/>
      <c r="JI59794"/>
      <c r="JJ59794"/>
      <c r="KX59794" s="23"/>
      <c r="KY59794" s="23"/>
    </row>
    <row r="59795" spans="36:311" x14ac:dyDescent="0.2">
      <c r="AJ59795" s="23"/>
      <c r="HH59795"/>
      <c r="IW59795" s="36"/>
      <c r="JI59795"/>
      <c r="JJ59795"/>
      <c r="KX59795" s="23"/>
      <c r="KY59795" s="23"/>
    </row>
    <row r="59796" spans="36:311" x14ac:dyDescent="0.2">
      <c r="AJ59796" s="23"/>
      <c r="HH59796"/>
      <c r="IW59796" s="36"/>
      <c r="JI59796"/>
      <c r="JJ59796"/>
      <c r="KX59796" s="23"/>
      <c r="KY59796" s="23"/>
    </row>
    <row r="59797" spans="36:311" x14ac:dyDescent="0.2">
      <c r="AJ59797" s="23"/>
      <c r="HH59797"/>
      <c r="IW59797" s="36"/>
      <c r="JI59797"/>
      <c r="JJ59797"/>
      <c r="KX59797" s="23"/>
      <c r="KY59797" s="23"/>
    </row>
    <row r="59798" spans="36:311" x14ac:dyDescent="0.2">
      <c r="AJ59798" s="23"/>
      <c r="HH59798"/>
      <c r="IW59798" s="36"/>
      <c r="JI59798"/>
      <c r="JJ59798"/>
      <c r="KX59798" s="23"/>
      <c r="KY59798" s="23"/>
    </row>
    <row r="59799" spans="36:311" x14ac:dyDescent="0.2">
      <c r="AJ59799" s="23"/>
      <c r="HH59799"/>
      <c r="IW59799" s="36"/>
      <c r="JI59799"/>
      <c r="JJ59799"/>
      <c r="KX59799" s="23"/>
      <c r="KY59799" s="23"/>
    </row>
    <row r="59800" spans="36:311" x14ac:dyDescent="0.2">
      <c r="AJ59800" s="23"/>
      <c r="HH59800"/>
      <c r="IW59800" s="36"/>
      <c r="JI59800"/>
      <c r="JJ59800"/>
      <c r="KX59800" s="23"/>
      <c r="KY59800" s="23"/>
    </row>
    <row r="59801" spans="36:311" x14ac:dyDescent="0.2">
      <c r="AJ59801" s="23"/>
      <c r="HH59801"/>
      <c r="IW59801" s="36"/>
      <c r="JI59801"/>
      <c r="JJ59801"/>
      <c r="KX59801" s="23"/>
      <c r="KY59801" s="23"/>
    </row>
    <row r="59802" spans="36:311" x14ac:dyDescent="0.2">
      <c r="AJ59802" s="23"/>
      <c r="HH59802"/>
      <c r="IW59802" s="36"/>
      <c r="JI59802"/>
      <c r="JJ59802"/>
      <c r="KX59802" s="23"/>
      <c r="KY59802" s="23"/>
    </row>
    <row r="59803" spans="36:311" x14ac:dyDescent="0.2">
      <c r="AJ59803" s="23"/>
      <c r="HH59803"/>
      <c r="IW59803" s="36"/>
      <c r="JI59803"/>
      <c r="JJ59803"/>
      <c r="KX59803" s="23"/>
      <c r="KY59803" s="23"/>
    </row>
    <row r="59804" spans="36:311" x14ac:dyDescent="0.2">
      <c r="AJ59804" s="23"/>
      <c r="HH59804"/>
      <c r="IW59804" s="36"/>
      <c r="JI59804"/>
      <c r="JJ59804"/>
      <c r="KX59804" s="23"/>
      <c r="KY59804" s="23"/>
    </row>
    <row r="59805" spans="36:311" x14ac:dyDescent="0.2">
      <c r="AJ59805" s="23"/>
      <c r="HH59805"/>
      <c r="IW59805" s="36"/>
      <c r="JI59805"/>
      <c r="JJ59805"/>
      <c r="KX59805" s="23"/>
      <c r="KY59805" s="23"/>
    </row>
    <row r="59806" spans="36:311" x14ac:dyDescent="0.2">
      <c r="AJ59806" s="23"/>
      <c r="HH59806"/>
      <c r="IW59806" s="36"/>
      <c r="JI59806"/>
      <c r="JJ59806"/>
      <c r="KX59806" s="23"/>
      <c r="KY59806" s="23"/>
    </row>
    <row r="59807" spans="36:311" x14ac:dyDescent="0.2">
      <c r="AJ59807" s="23"/>
      <c r="HH59807"/>
      <c r="IW59807" s="36"/>
      <c r="JI59807"/>
      <c r="JJ59807"/>
      <c r="KX59807" s="23"/>
      <c r="KY59807" s="23"/>
    </row>
    <row r="59808" spans="36:311" x14ac:dyDescent="0.2">
      <c r="AJ59808" s="23"/>
      <c r="HH59808"/>
      <c r="IW59808" s="36"/>
      <c r="JI59808"/>
      <c r="JJ59808"/>
      <c r="KX59808" s="23"/>
      <c r="KY59808" s="23"/>
    </row>
    <row r="59809" spans="36:311" x14ac:dyDescent="0.2">
      <c r="AJ59809" s="23"/>
      <c r="HH59809"/>
      <c r="IW59809" s="36"/>
      <c r="JI59809"/>
      <c r="JJ59809"/>
      <c r="KX59809" s="23"/>
      <c r="KY59809" s="23"/>
    </row>
    <row r="59810" spans="36:311" x14ac:dyDescent="0.2">
      <c r="AJ59810" s="23"/>
      <c r="HH59810"/>
      <c r="IW59810" s="36"/>
      <c r="JI59810"/>
      <c r="JJ59810"/>
      <c r="KX59810" s="23"/>
      <c r="KY59810" s="23"/>
    </row>
    <row r="59811" spans="36:311" x14ac:dyDescent="0.2">
      <c r="AJ59811" s="23"/>
      <c r="HH59811"/>
      <c r="IW59811" s="36"/>
      <c r="JI59811"/>
      <c r="JJ59811"/>
      <c r="KX59811" s="23"/>
      <c r="KY59811" s="23"/>
    </row>
    <row r="59812" spans="36:311" x14ac:dyDescent="0.2">
      <c r="AJ59812" s="23"/>
      <c r="HH59812"/>
      <c r="IW59812" s="36"/>
      <c r="JI59812"/>
      <c r="JJ59812"/>
      <c r="KX59812" s="23"/>
      <c r="KY59812" s="23"/>
    </row>
    <row r="59813" spans="36:311" x14ac:dyDescent="0.2">
      <c r="AJ59813" s="23"/>
      <c r="HH59813"/>
      <c r="IW59813" s="36"/>
      <c r="JI59813"/>
      <c r="JJ59813"/>
      <c r="KX59813" s="23"/>
      <c r="KY59813" s="23"/>
    </row>
    <row r="59814" spans="36:311" x14ac:dyDescent="0.2">
      <c r="AJ59814" s="23"/>
      <c r="HH59814"/>
      <c r="IW59814" s="36"/>
      <c r="JI59814"/>
      <c r="JJ59814"/>
      <c r="KX59814" s="23"/>
      <c r="KY59814" s="23"/>
    </row>
    <row r="59815" spans="36:311" x14ac:dyDescent="0.2">
      <c r="AJ59815" s="23"/>
      <c r="HH59815"/>
      <c r="IW59815" s="36"/>
      <c r="JI59815"/>
      <c r="JJ59815"/>
      <c r="KX59815" s="23"/>
      <c r="KY59815" s="23"/>
    </row>
    <row r="59816" spans="36:311" x14ac:dyDescent="0.2">
      <c r="AJ59816" s="23"/>
      <c r="HH59816"/>
      <c r="IW59816" s="36"/>
      <c r="JI59816"/>
      <c r="JJ59816"/>
      <c r="KX59816" s="23"/>
      <c r="KY59816" s="23"/>
    </row>
    <row r="59817" spans="36:311" x14ac:dyDescent="0.2">
      <c r="AJ59817" s="23"/>
      <c r="HH59817"/>
      <c r="IW59817" s="36"/>
      <c r="JI59817"/>
      <c r="JJ59817"/>
      <c r="KX59817" s="23"/>
      <c r="KY59817" s="23"/>
    </row>
    <row r="59818" spans="36:311" x14ac:dyDescent="0.2">
      <c r="AJ59818" s="23"/>
      <c r="HH59818"/>
      <c r="IW59818" s="36"/>
      <c r="JI59818"/>
      <c r="JJ59818"/>
      <c r="KX59818" s="23"/>
      <c r="KY59818" s="23"/>
    </row>
    <row r="59819" spans="36:311" x14ac:dyDescent="0.2">
      <c r="AJ59819" s="23"/>
      <c r="HH59819"/>
      <c r="IW59819" s="36"/>
      <c r="JI59819"/>
      <c r="JJ59819"/>
      <c r="KX59819" s="23"/>
      <c r="KY59819" s="23"/>
    </row>
    <row r="59820" spans="36:311" x14ac:dyDescent="0.2">
      <c r="AJ59820" s="23"/>
      <c r="HH59820"/>
      <c r="IW59820" s="36"/>
      <c r="JI59820"/>
      <c r="JJ59820"/>
      <c r="KX59820" s="23"/>
      <c r="KY59820" s="23"/>
    </row>
    <row r="59821" spans="36:311" x14ac:dyDescent="0.2">
      <c r="AJ59821" s="23"/>
      <c r="HH59821"/>
      <c r="IW59821" s="36"/>
      <c r="JI59821"/>
      <c r="JJ59821"/>
      <c r="KX59821" s="23"/>
      <c r="KY59821" s="23"/>
    </row>
    <row r="59822" spans="36:311" x14ac:dyDescent="0.2">
      <c r="AJ59822" s="23"/>
      <c r="HH59822"/>
      <c r="IW59822" s="36"/>
      <c r="JI59822"/>
      <c r="JJ59822"/>
      <c r="KX59822" s="23"/>
      <c r="KY59822" s="23"/>
    </row>
    <row r="59823" spans="36:311" x14ac:dyDescent="0.2">
      <c r="AJ59823" s="23"/>
      <c r="HH59823"/>
      <c r="IW59823" s="36"/>
      <c r="JI59823"/>
      <c r="JJ59823"/>
      <c r="KX59823" s="23"/>
      <c r="KY59823" s="23"/>
    </row>
    <row r="59824" spans="36:311" x14ac:dyDescent="0.2">
      <c r="AJ59824" s="23"/>
      <c r="HH59824"/>
      <c r="IW59824" s="36"/>
      <c r="JI59824"/>
      <c r="JJ59824"/>
      <c r="KX59824" s="23"/>
      <c r="KY59824" s="23"/>
    </row>
    <row r="59825" spans="36:311" x14ac:dyDescent="0.2">
      <c r="AJ59825" s="23"/>
      <c r="HH59825"/>
      <c r="IW59825" s="36"/>
      <c r="JI59825"/>
      <c r="JJ59825"/>
      <c r="KX59825" s="23"/>
      <c r="KY59825" s="23"/>
    </row>
    <row r="59826" spans="36:311" x14ac:dyDescent="0.2">
      <c r="AJ59826" s="23"/>
      <c r="HH59826"/>
      <c r="IW59826" s="36"/>
      <c r="JI59826"/>
      <c r="JJ59826"/>
      <c r="KX59826" s="23"/>
      <c r="KY59826" s="23"/>
    </row>
    <row r="59827" spans="36:311" x14ac:dyDescent="0.2">
      <c r="AJ59827" s="23"/>
      <c r="HH59827"/>
      <c r="IW59827" s="36"/>
      <c r="JI59827"/>
      <c r="JJ59827"/>
      <c r="KX59827" s="23"/>
      <c r="KY59827" s="23"/>
    </row>
    <row r="59828" spans="36:311" x14ac:dyDescent="0.2">
      <c r="AJ59828" s="23"/>
      <c r="HH59828"/>
      <c r="IW59828" s="36"/>
      <c r="JI59828"/>
      <c r="JJ59828"/>
      <c r="KX59828" s="23"/>
      <c r="KY59828" s="23"/>
    </row>
    <row r="59829" spans="36:311" x14ac:dyDescent="0.2">
      <c r="AJ59829" s="23"/>
      <c r="HH59829"/>
      <c r="IW59829" s="36"/>
      <c r="JI59829"/>
      <c r="JJ59829"/>
      <c r="KX59829" s="23"/>
      <c r="KY59829" s="23"/>
    </row>
    <row r="59830" spans="36:311" x14ac:dyDescent="0.2">
      <c r="AJ59830" s="23"/>
      <c r="HH59830"/>
      <c r="IW59830" s="36"/>
      <c r="JI59830"/>
      <c r="JJ59830"/>
      <c r="KX59830" s="23"/>
      <c r="KY59830" s="23"/>
    </row>
    <row r="59831" spans="36:311" x14ac:dyDescent="0.2">
      <c r="AJ59831" s="23"/>
      <c r="HH59831"/>
      <c r="IW59831" s="36"/>
      <c r="JI59831"/>
      <c r="JJ59831"/>
      <c r="KX59831" s="23"/>
      <c r="KY59831" s="23"/>
    </row>
    <row r="59832" spans="36:311" x14ac:dyDescent="0.2">
      <c r="AJ59832" s="23"/>
      <c r="HH59832"/>
      <c r="IW59832" s="36"/>
      <c r="JI59832"/>
      <c r="JJ59832"/>
      <c r="KX59832" s="23"/>
      <c r="KY59832" s="23"/>
    </row>
    <row r="59833" spans="36:311" x14ac:dyDescent="0.2">
      <c r="AJ59833" s="23"/>
      <c r="HH59833"/>
      <c r="IW59833" s="36"/>
      <c r="JI59833"/>
      <c r="JJ59833"/>
      <c r="KX59833" s="23"/>
      <c r="KY59833" s="23"/>
    </row>
    <row r="59834" spans="36:311" x14ac:dyDescent="0.2">
      <c r="AJ59834" s="23"/>
      <c r="HH59834"/>
      <c r="IW59834" s="36"/>
      <c r="JI59834"/>
      <c r="JJ59834"/>
      <c r="KX59834" s="23"/>
      <c r="KY59834" s="23"/>
    </row>
    <row r="59835" spans="36:311" x14ac:dyDescent="0.2">
      <c r="AJ59835" s="23"/>
      <c r="HH59835"/>
      <c r="IW59835" s="36"/>
      <c r="JI59835"/>
      <c r="JJ59835"/>
      <c r="KX59835" s="23"/>
      <c r="KY59835" s="23"/>
    </row>
    <row r="59836" spans="36:311" x14ac:dyDescent="0.2">
      <c r="AJ59836" s="23"/>
      <c r="HH59836"/>
      <c r="IW59836" s="36"/>
      <c r="JI59836"/>
      <c r="JJ59836"/>
      <c r="KX59836" s="23"/>
      <c r="KY59836" s="23"/>
    </row>
    <row r="59837" spans="36:311" x14ac:dyDescent="0.2">
      <c r="AJ59837" s="23"/>
      <c r="HH59837"/>
      <c r="IW59837" s="36"/>
      <c r="JI59837"/>
      <c r="JJ59837"/>
      <c r="KX59837" s="23"/>
      <c r="KY59837" s="23"/>
    </row>
    <row r="59838" spans="36:311" x14ac:dyDescent="0.2">
      <c r="AJ59838" s="23"/>
      <c r="HH59838"/>
      <c r="IW59838" s="36"/>
      <c r="JI59838"/>
      <c r="JJ59838"/>
      <c r="KX59838" s="23"/>
      <c r="KY59838" s="23"/>
    </row>
    <row r="59839" spans="36:311" x14ac:dyDescent="0.2">
      <c r="AJ59839" s="23"/>
      <c r="HH59839"/>
      <c r="IW59839" s="36"/>
      <c r="JI59839"/>
      <c r="JJ59839"/>
      <c r="KX59839" s="23"/>
      <c r="KY59839" s="23"/>
    </row>
    <row r="59840" spans="36:311" x14ac:dyDescent="0.2">
      <c r="AJ59840" s="23"/>
      <c r="HH59840"/>
      <c r="IW59840" s="36"/>
      <c r="JI59840"/>
      <c r="JJ59840"/>
      <c r="KX59840" s="23"/>
      <c r="KY59840" s="23"/>
    </row>
    <row r="59841" spans="36:311" x14ac:dyDescent="0.2">
      <c r="AJ59841" s="23"/>
      <c r="HH59841"/>
      <c r="IW59841" s="36"/>
      <c r="JI59841"/>
      <c r="JJ59841"/>
      <c r="KX59841" s="23"/>
      <c r="KY59841" s="23"/>
    </row>
    <row r="59842" spans="36:311" x14ac:dyDescent="0.2">
      <c r="AJ59842" s="23"/>
      <c r="HH59842"/>
      <c r="IW59842" s="36"/>
      <c r="JI59842"/>
      <c r="JJ59842"/>
      <c r="KX59842" s="23"/>
      <c r="KY59842" s="23"/>
    </row>
    <row r="59843" spans="36:311" x14ac:dyDescent="0.2">
      <c r="AJ59843" s="23"/>
      <c r="HH59843"/>
      <c r="IW59843" s="36"/>
      <c r="JI59843"/>
      <c r="JJ59843"/>
      <c r="KX59843" s="23"/>
      <c r="KY59843" s="23"/>
    </row>
    <row r="59844" spans="36:311" x14ac:dyDescent="0.2">
      <c r="AJ59844" s="23"/>
      <c r="HH59844"/>
      <c r="IW59844" s="36"/>
      <c r="JI59844"/>
      <c r="JJ59844"/>
      <c r="KX59844" s="23"/>
      <c r="KY59844" s="23"/>
    </row>
    <row r="59845" spans="36:311" x14ac:dyDescent="0.2">
      <c r="AJ59845" s="23"/>
      <c r="HH59845"/>
      <c r="IW59845" s="36"/>
      <c r="JI59845"/>
      <c r="JJ59845"/>
      <c r="KX59845" s="23"/>
      <c r="KY59845" s="23"/>
    </row>
    <row r="59846" spans="36:311" x14ac:dyDescent="0.2">
      <c r="AJ59846" s="23"/>
      <c r="HH59846"/>
      <c r="IW59846" s="36"/>
      <c r="JI59846"/>
      <c r="JJ59846"/>
      <c r="KX59846" s="23"/>
      <c r="KY59846" s="23"/>
    </row>
    <row r="59847" spans="36:311" x14ac:dyDescent="0.2">
      <c r="AJ59847" s="23"/>
      <c r="HH59847"/>
      <c r="IW59847" s="36"/>
      <c r="JI59847"/>
      <c r="JJ59847"/>
      <c r="KX59847" s="23"/>
      <c r="KY59847" s="23"/>
    </row>
    <row r="59848" spans="36:311" x14ac:dyDescent="0.2">
      <c r="AJ59848" s="23"/>
      <c r="HH59848"/>
      <c r="IW59848" s="36"/>
      <c r="JI59848"/>
      <c r="JJ59848"/>
      <c r="KX59848" s="23"/>
      <c r="KY59848" s="23"/>
    </row>
    <row r="59849" spans="36:311" x14ac:dyDescent="0.2">
      <c r="AJ59849" s="23"/>
      <c r="HH59849"/>
      <c r="IW59849" s="36"/>
      <c r="JI59849"/>
      <c r="JJ59849"/>
      <c r="KX59849" s="23"/>
      <c r="KY59849" s="23"/>
    </row>
    <row r="59850" spans="36:311" x14ac:dyDescent="0.2">
      <c r="AJ59850" s="23"/>
      <c r="HH59850"/>
      <c r="IW59850" s="36"/>
      <c r="JI59850"/>
      <c r="JJ59850"/>
      <c r="KX59850" s="23"/>
      <c r="KY59850" s="23"/>
    </row>
    <row r="59851" spans="36:311" x14ac:dyDescent="0.2">
      <c r="AJ59851" s="23"/>
      <c r="HH59851"/>
      <c r="IW59851" s="36"/>
      <c r="JI59851"/>
      <c r="JJ59851"/>
      <c r="KX59851" s="23"/>
      <c r="KY59851" s="23"/>
    </row>
    <row r="59852" spans="36:311" x14ac:dyDescent="0.2">
      <c r="AJ59852" s="23"/>
      <c r="HH59852"/>
      <c r="IW59852" s="36"/>
      <c r="JI59852"/>
      <c r="JJ59852"/>
      <c r="KX59852" s="23"/>
      <c r="KY59852" s="23"/>
    </row>
    <row r="59853" spans="36:311" x14ac:dyDescent="0.2">
      <c r="AJ59853" s="23"/>
      <c r="HH59853"/>
      <c r="IW59853" s="36"/>
      <c r="JI59853"/>
      <c r="JJ59853"/>
      <c r="KX59853" s="23"/>
      <c r="KY59853" s="23"/>
    </row>
    <row r="59854" spans="36:311" x14ac:dyDescent="0.2">
      <c r="AJ59854" s="23"/>
      <c r="HH59854"/>
      <c r="IW59854" s="36"/>
      <c r="JI59854"/>
      <c r="JJ59854"/>
      <c r="KX59854" s="23"/>
      <c r="KY59854" s="23"/>
    </row>
    <row r="59855" spans="36:311" x14ac:dyDescent="0.2">
      <c r="AJ59855" s="23"/>
      <c r="HH59855"/>
      <c r="IW59855" s="36"/>
      <c r="JI59855"/>
      <c r="JJ59855"/>
      <c r="KX59855" s="23"/>
      <c r="KY59855" s="23"/>
    </row>
    <row r="59856" spans="36:311" x14ac:dyDescent="0.2">
      <c r="AJ59856" s="23"/>
      <c r="HH59856"/>
      <c r="IW59856" s="36"/>
      <c r="JI59856"/>
      <c r="JJ59856"/>
      <c r="KX59856" s="23"/>
      <c r="KY59856" s="23"/>
    </row>
    <row r="59857" spans="36:311" x14ac:dyDescent="0.2">
      <c r="AJ59857" s="23"/>
      <c r="HH59857"/>
      <c r="IW59857" s="36"/>
      <c r="JI59857"/>
      <c r="JJ59857"/>
      <c r="KX59857" s="23"/>
      <c r="KY59857" s="23"/>
    </row>
    <row r="59858" spans="36:311" x14ac:dyDescent="0.2">
      <c r="AJ59858" s="23"/>
      <c r="HH59858"/>
      <c r="IW59858" s="36"/>
      <c r="JI59858"/>
      <c r="JJ59858"/>
      <c r="KX59858" s="23"/>
      <c r="KY59858" s="23"/>
    </row>
    <row r="59859" spans="36:311" x14ac:dyDescent="0.2">
      <c r="AJ59859" s="23"/>
      <c r="HH59859"/>
      <c r="IW59859" s="36"/>
      <c r="JI59859"/>
      <c r="JJ59859"/>
      <c r="KX59859" s="23"/>
      <c r="KY59859" s="23"/>
    </row>
    <row r="59860" spans="36:311" x14ac:dyDescent="0.2">
      <c r="AJ59860" s="23"/>
      <c r="HH59860"/>
      <c r="IW59860" s="36"/>
      <c r="JI59860"/>
      <c r="JJ59860"/>
      <c r="KX59860" s="23"/>
      <c r="KY59860" s="23"/>
    </row>
    <row r="59861" spans="36:311" x14ac:dyDescent="0.2">
      <c r="AJ59861" s="23"/>
      <c r="HH59861"/>
      <c r="IW59861" s="36"/>
      <c r="JI59861"/>
      <c r="JJ59861"/>
      <c r="KX59861" s="23"/>
      <c r="KY59861" s="23"/>
    </row>
    <row r="59862" spans="36:311" x14ac:dyDescent="0.2">
      <c r="AJ59862" s="23"/>
      <c r="HH59862"/>
      <c r="IW59862" s="36"/>
      <c r="JI59862"/>
      <c r="JJ59862"/>
      <c r="KX59862" s="23"/>
      <c r="KY59862" s="23"/>
    </row>
    <row r="59863" spans="36:311" x14ac:dyDescent="0.2">
      <c r="AJ59863" s="23"/>
      <c r="HH59863"/>
      <c r="IW59863" s="36"/>
      <c r="JI59863"/>
      <c r="JJ59863"/>
      <c r="KX59863" s="23"/>
      <c r="KY59863" s="23"/>
    </row>
    <row r="59864" spans="36:311" x14ac:dyDescent="0.2">
      <c r="AJ59864" s="23"/>
      <c r="HH59864"/>
      <c r="IW59864" s="36"/>
      <c r="JI59864"/>
      <c r="JJ59864"/>
      <c r="KX59864" s="23"/>
      <c r="KY59864" s="23"/>
    </row>
    <row r="59865" spans="36:311" x14ac:dyDescent="0.2">
      <c r="AJ59865" s="23"/>
      <c r="HH59865"/>
      <c r="IW59865" s="36"/>
      <c r="JI59865"/>
      <c r="JJ59865"/>
      <c r="KX59865" s="23"/>
      <c r="KY59865" s="23"/>
    </row>
    <row r="59866" spans="36:311" x14ac:dyDescent="0.2">
      <c r="AJ59866" s="23"/>
      <c r="HH59866"/>
      <c r="IW59866" s="36"/>
      <c r="JI59866"/>
      <c r="JJ59866"/>
      <c r="KX59866" s="23"/>
      <c r="KY59866" s="23"/>
    </row>
    <row r="59867" spans="36:311" x14ac:dyDescent="0.2">
      <c r="AJ59867" s="23"/>
      <c r="HH59867"/>
      <c r="IW59867" s="36"/>
      <c r="JI59867"/>
      <c r="JJ59867"/>
      <c r="KX59867" s="23"/>
      <c r="KY59867" s="23"/>
    </row>
    <row r="59868" spans="36:311" x14ac:dyDescent="0.2">
      <c r="AJ59868" s="23"/>
      <c r="HH59868"/>
      <c r="IW59868" s="36"/>
      <c r="JI59868"/>
      <c r="JJ59868"/>
      <c r="KX59868" s="23"/>
      <c r="KY59868" s="23"/>
    </row>
    <row r="59869" spans="36:311" x14ac:dyDescent="0.2">
      <c r="AJ59869" s="23"/>
      <c r="HH59869"/>
      <c r="IW59869" s="36"/>
      <c r="JI59869"/>
      <c r="JJ59869"/>
      <c r="KX59869" s="23"/>
      <c r="KY59869" s="23"/>
    </row>
    <row r="59870" spans="36:311" x14ac:dyDescent="0.2">
      <c r="AJ59870" s="23"/>
      <c r="HH59870"/>
      <c r="IW59870" s="36"/>
      <c r="JI59870"/>
      <c r="JJ59870"/>
      <c r="KX59870" s="23"/>
      <c r="KY59870" s="23"/>
    </row>
    <row r="59871" spans="36:311" x14ac:dyDescent="0.2">
      <c r="AJ59871" s="23"/>
      <c r="HH59871"/>
      <c r="IW59871" s="36"/>
      <c r="JI59871"/>
      <c r="JJ59871"/>
      <c r="KX59871" s="23"/>
      <c r="KY59871" s="23"/>
    </row>
    <row r="59872" spans="36:311" x14ac:dyDescent="0.2">
      <c r="AJ59872" s="23"/>
      <c r="HH59872"/>
      <c r="IW59872" s="36"/>
      <c r="JI59872"/>
      <c r="JJ59872"/>
      <c r="KX59872" s="23"/>
      <c r="KY59872" s="23"/>
    </row>
    <row r="59873" spans="36:311" x14ac:dyDescent="0.2">
      <c r="AJ59873" s="23"/>
      <c r="HH59873"/>
      <c r="IW59873" s="36"/>
      <c r="JI59873"/>
      <c r="JJ59873"/>
      <c r="KX59873" s="23"/>
      <c r="KY59873" s="23"/>
    </row>
    <row r="59874" spans="36:311" x14ac:dyDescent="0.2">
      <c r="AJ59874" s="23"/>
      <c r="HH59874"/>
      <c r="IW59874" s="36"/>
      <c r="JI59874"/>
      <c r="JJ59874"/>
      <c r="KX59874" s="23"/>
      <c r="KY59874" s="23"/>
    </row>
    <row r="59875" spans="36:311" x14ac:dyDescent="0.2">
      <c r="AJ59875" s="23"/>
      <c r="HH59875"/>
      <c r="IW59875" s="36"/>
      <c r="JI59875"/>
      <c r="JJ59875"/>
      <c r="KX59875" s="23"/>
      <c r="KY59875" s="23"/>
    </row>
    <row r="59876" spans="36:311" x14ac:dyDescent="0.2">
      <c r="AJ59876" s="23"/>
      <c r="HH59876"/>
      <c r="IW59876" s="36"/>
      <c r="JI59876"/>
      <c r="JJ59876"/>
      <c r="KX59876" s="23"/>
      <c r="KY59876" s="23"/>
    </row>
    <row r="59877" spans="36:311" x14ac:dyDescent="0.2">
      <c r="AJ59877" s="23"/>
      <c r="HH59877"/>
      <c r="IW59877" s="36"/>
      <c r="JI59877"/>
      <c r="JJ59877"/>
      <c r="KX59877" s="23"/>
      <c r="KY59877" s="23"/>
    </row>
    <row r="59878" spans="36:311" x14ac:dyDescent="0.2">
      <c r="AJ59878" s="23"/>
      <c r="HH59878"/>
      <c r="IW59878" s="36"/>
      <c r="JI59878"/>
      <c r="JJ59878"/>
      <c r="KX59878" s="23"/>
      <c r="KY59878" s="23"/>
    </row>
    <row r="59879" spans="36:311" x14ac:dyDescent="0.2">
      <c r="AJ59879" s="23"/>
      <c r="HH59879"/>
      <c r="IW59879" s="36"/>
      <c r="JI59879"/>
      <c r="JJ59879"/>
      <c r="KX59879" s="23"/>
      <c r="KY59879" s="23"/>
    </row>
    <row r="59880" spans="36:311" x14ac:dyDescent="0.2">
      <c r="AJ59880" s="23"/>
      <c r="HH59880"/>
      <c r="IW59880" s="36"/>
      <c r="JI59880"/>
      <c r="JJ59880"/>
      <c r="KX59880" s="23"/>
      <c r="KY59880" s="23"/>
    </row>
    <row r="59881" spans="36:311" x14ac:dyDescent="0.2">
      <c r="AJ59881" s="23"/>
      <c r="HH59881"/>
      <c r="IW59881" s="36"/>
      <c r="JI59881"/>
      <c r="JJ59881"/>
      <c r="KX59881" s="23"/>
      <c r="KY59881" s="23"/>
    </row>
    <row r="59882" spans="36:311" x14ac:dyDescent="0.2">
      <c r="AJ59882" s="23"/>
      <c r="HH59882"/>
      <c r="IW59882" s="36"/>
      <c r="JI59882"/>
      <c r="JJ59882"/>
      <c r="KX59882" s="23"/>
      <c r="KY59882" s="23"/>
    </row>
    <row r="59883" spans="36:311" x14ac:dyDescent="0.2">
      <c r="AJ59883" s="23"/>
      <c r="HH59883"/>
      <c r="IW59883" s="36"/>
      <c r="JI59883"/>
      <c r="JJ59883"/>
      <c r="KX59883" s="23"/>
      <c r="KY59883" s="23"/>
    </row>
    <row r="59884" spans="36:311" x14ac:dyDescent="0.2">
      <c r="AJ59884" s="23"/>
      <c r="HH59884"/>
      <c r="IW59884" s="36"/>
      <c r="JI59884"/>
      <c r="JJ59884"/>
      <c r="KX59884" s="23"/>
      <c r="KY59884" s="23"/>
    </row>
    <row r="59885" spans="36:311" x14ac:dyDescent="0.2">
      <c r="AJ59885" s="23"/>
      <c r="HH59885"/>
      <c r="IW59885" s="36"/>
      <c r="JI59885"/>
      <c r="JJ59885"/>
      <c r="KX59885" s="23"/>
      <c r="KY59885" s="23"/>
    </row>
    <row r="59886" spans="36:311" x14ac:dyDescent="0.2">
      <c r="AJ59886" s="23"/>
      <c r="HH59886"/>
      <c r="IW59886" s="36"/>
      <c r="JI59886"/>
      <c r="JJ59886"/>
      <c r="KX59886" s="23"/>
      <c r="KY59886" s="23"/>
    </row>
    <row r="59887" spans="36:311" x14ac:dyDescent="0.2">
      <c r="AJ59887" s="23"/>
      <c r="HH59887"/>
      <c r="IW59887" s="36"/>
      <c r="JI59887"/>
      <c r="JJ59887"/>
      <c r="KX59887" s="23"/>
      <c r="KY59887" s="23"/>
    </row>
    <row r="59888" spans="36:311" x14ac:dyDescent="0.2">
      <c r="AJ59888" s="23"/>
      <c r="HH59888"/>
      <c r="IW59888" s="36"/>
      <c r="JI59888"/>
      <c r="JJ59888"/>
      <c r="KX59888" s="23"/>
      <c r="KY59888" s="23"/>
    </row>
    <row r="59889" spans="36:311" x14ac:dyDescent="0.2">
      <c r="AJ59889" s="23"/>
      <c r="HH59889"/>
      <c r="IW59889" s="36"/>
      <c r="JI59889"/>
      <c r="JJ59889"/>
      <c r="KX59889" s="23"/>
      <c r="KY59889" s="23"/>
    </row>
    <row r="59890" spans="36:311" x14ac:dyDescent="0.2">
      <c r="AJ59890" s="23"/>
      <c r="HH59890"/>
      <c r="IW59890" s="36"/>
      <c r="JI59890"/>
      <c r="JJ59890"/>
      <c r="KX59890" s="23"/>
      <c r="KY59890" s="23"/>
    </row>
    <row r="59891" spans="36:311" x14ac:dyDescent="0.2">
      <c r="AJ59891" s="23"/>
      <c r="HH59891"/>
      <c r="IW59891" s="36"/>
      <c r="JI59891"/>
      <c r="JJ59891"/>
      <c r="KX59891" s="23"/>
      <c r="KY59891" s="23"/>
    </row>
    <row r="59892" spans="36:311" x14ac:dyDescent="0.2">
      <c r="AJ59892" s="23"/>
      <c r="HH59892"/>
      <c r="IW59892" s="36"/>
      <c r="JI59892"/>
      <c r="JJ59892"/>
      <c r="KX59892" s="23"/>
      <c r="KY59892" s="23"/>
    </row>
    <row r="59893" spans="36:311" x14ac:dyDescent="0.2">
      <c r="AJ59893" s="23"/>
      <c r="HH59893"/>
      <c r="IW59893" s="36"/>
      <c r="JI59893"/>
      <c r="JJ59893"/>
      <c r="KX59893" s="23"/>
      <c r="KY59893" s="23"/>
    </row>
    <row r="59894" spans="36:311" x14ac:dyDescent="0.2">
      <c r="AJ59894" s="23"/>
      <c r="HH59894"/>
      <c r="IW59894" s="36"/>
      <c r="JI59894"/>
      <c r="JJ59894"/>
      <c r="KX59894" s="23"/>
      <c r="KY59894" s="23"/>
    </row>
    <row r="59895" spans="36:311" x14ac:dyDescent="0.2">
      <c r="AJ59895" s="23"/>
      <c r="HH59895"/>
      <c r="IW59895" s="36"/>
      <c r="JI59895"/>
      <c r="JJ59895"/>
      <c r="KX59895" s="23"/>
      <c r="KY59895" s="23"/>
    </row>
    <row r="59896" spans="36:311" x14ac:dyDescent="0.2">
      <c r="AJ59896" s="23"/>
      <c r="HH59896"/>
      <c r="IW59896" s="36"/>
      <c r="JI59896"/>
      <c r="JJ59896"/>
      <c r="KX59896" s="23"/>
      <c r="KY59896" s="23"/>
    </row>
    <row r="59897" spans="36:311" x14ac:dyDescent="0.2">
      <c r="AJ59897" s="23"/>
      <c r="HH59897"/>
      <c r="IW59897" s="36"/>
      <c r="JI59897"/>
      <c r="JJ59897"/>
      <c r="KX59897" s="23"/>
      <c r="KY59897" s="23"/>
    </row>
    <row r="59898" spans="36:311" x14ac:dyDescent="0.2">
      <c r="AJ59898" s="23"/>
      <c r="HH59898"/>
      <c r="IW59898" s="36"/>
      <c r="JI59898"/>
      <c r="JJ59898"/>
      <c r="KX59898" s="23"/>
      <c r="KY59898" s="23"/>
    </row>
    <row r="59899" spans="36:311" x14ac:dyDescent="0.2">
      <c r="AJ59899" s="23"/>
      <c r="HH59899"/>
      <c r="IW59899" s="36"/>
      <c r="JI59899"/>
      <c r="JJ59899"/>
      <c r="KX59899" s="23"/>
      <c r="KY59899" s="23"/>
    </row>
    <row r="59900" spans="36:311" x14ac:dyDescent="0.2">
      <c r="AJ59900" s="23"/>
      <c r="HH59900"/>
      <c r="IW59900" s="36"/>
      <c r="JI59900"/>
      <c r="JJ59900"/>
      <c r="KX59900" s="23"/>
      <c r="KY59900" s="23"/>
    </row>
    <row r="59901" spans="36:311" x14ac:dyDescent="0.2">
      <c r="AJ59901" s="23"/>
      <c r="HH59901"/>
      <c r="IW59901" s="36"/>
      <c r="JI59901"/>
      <c r="JJ59901"/>
      <c r="KX59901" s="23"/>
      <c r="KY59901" s="23"/>
    </row>
    <row r="59902" spans="36:311" x14ac:dyDescent="0.2">
      <c r="AJ59902" s="23"/>
      <c r="HH59902"/>
      <c r="IW59902" s="36"/>
      <c r="JI59902"/>
      <c r="JJ59902"/>
      <c r="KX59902" s="23"/>
      <c r="KY59902" s="23"/>
    </row>
    <row r="59903" spans="36:311" x14ac:dyDescent="0.2">
      <c r="AJ59903" s="23"/>
      <c r="HH59903"/>
      <c r="IW59903" s="36"/>
      <c r="JI59903"/>
      <c r="JJ59903"/>
      <c r="KX59903" s="23"/>
      <c r="KY59903" s="23"/>
    </row>
    <row r="59904" spans="36:311" x14ac:dyDescent="0.2">
      <c r="AJ59904" s="23"/>
      <c r="HH59904"/>
      <c r="IW59904" s="36"/>
      <c r="JI59904"/>
      <c r="JJ59904"/>
      <c r="KX59904" s="23"/>
      <c r="KY59904" s="23"/>
    </row>
    <row r="59905" spans="36:311" x14ac:dyDescent="0.2">
      <c r="AJ59905" s="23"/>
      <c r="HH59905"/>
      <c r="IW59905" s="36"/>
      <c r="JI59905"/>
      <c r="JJ59905"/>
      <c r="KX59905" s="23"/>
      <c r="KY59905" s="23"/>
    </row>
    <row r="59906" spans="36:311" x14ac:dyDescent="0.2">
      <c r="AJ59906" s="23"/>
      <c r="HH59906"/>
      <c r="IW59906" s="36"/>
      <c r="JI59906"/>
      <c r="JJ59906"/>
      <c r="KX59906" s="23"/>
      <c r="KY59906" s="23"/>
    </row>
    <row r="59907" spans="36:311" x14ac:dyDescent="0.2">
      <c r="AJ59907" s="23"/>
      <c r="HH59907"/>
      <c r="IW59907" s="36"/>
      <c r="JI59907"/>
      <c r="JJ59907"/>
      <c r="KX59907" s="23"/>
      <c r="KY59907" s="23"/>
    </row>
    <row r="59908" spans="36:311" x14ac:dyDescent="0.2">
      <c r="AJ59908" s="23"/>
      <c r="HH59908"/>
      <c r="IW59908" s="36"/>
      <c r="JI59908"/>
      <c r="JJ59908"/>
      <c r="KX59908" s="23"/>
      <c r="KY59908" s="23"/>
    </row>
    <row r="59909" spans="36:311" x14ac:dyDescent="0.2">
      <c r="AJ59909" s="23"/>
      <c r="HH59909"/>
      <c r="IW59909" s="36"/>
      <c r="JI59909"/>
      <c r="JJ59909"/>
      <c r="KX59909" s="23"/>
      <c r="KY59909" s="23"/>
    </row>
    <row r="59910" spans="36:311" x14ac:dyDescent="0.2">
      <c r="AJ59910" s="23"/>
      <c r="HH59910"/>
      <c r="IW59910" s="36"/>
      <c r="JI59910"/>
      <c r="JJ59910"/>
      <c r="KX59910" s="23"/>
      <c r="KY59910" s="23"/>
    </row>
    <row r="59911" spans="36:311" x14ac:dyDescent="0.2">
      <c r="AJ59911" s="23"/>
      <c r="HH59911"/>
      <c r="IW59911" s="36"/>
      <c r="JI59911"/>
      <c r="JJ59911"/>
      <c r="KX59911" s="23"/>
      <c r="KY59911" s="23"/>
    </row>
    <row r="59912" spans="36:311" x14ac:dyDescent="0.2">
      <c r="AJ59912" s="23"/>
      <c r="HH59912"/>
      <c r="IW59912" s="36"/>
      <c r="JI59912"/>
      <c r="JJ59912"/>
      <c r="KX59912" s="23"/>
      <c r="KY59912" s="23"/>
    </row>
    <row r="59913" spans="36:311" x14ac:dyDescent="0.2">
      <c r="AJ59913" s="23"/>
      <c r="HH59913"/>
      <c r="IW59913" s="36"/>
      <c r="JI59913"/>
      <c r="JJ59913"/>
      <c r="KX59913" s="23"/>
      <c r="KY59913" s="23"/>
    </row>
    <row r="59914" spans="36:311" x14ac:dyDescent="0.2">
      <c r="AJ59914" s="23"/>
      <c r="HH59914"/>
      <c r="IW59914" s="36"/>
      <c r="JI59914"/>
      <c r="JJ59914"/>
      <c r="KX59914" s="23"/>
      <c r="KY59914" s="23"/>
    </row>
    <row r="59915" spans="36:311" x14ac:dyDescent="0.2">
      <c r="AJ59915" s="23"/>
      <c r="HH59915"/>
      <c r="IW59915" s="36"/>
      <c r="JI59915"/>
      <c r="JJ59915"/>
      <c r="KX59915" s="23"/>
      <c r="KY59915" s="23"/>
    </row>
    <row r="59916" spans="36:311" x14ac:dyDescent="0.2">
      <c r="AJ59916" s="23"/>
      <c r="HH59916"/>
      <c r="IW59916" s="36"/>
      <c r="JI59916"/>
      <c r="JJ59916"/>
      <c r="KX59916" s="23"/>
      <c r="KY59916" s="23"/>
    </row>
    <row r="59917" spans="36:311" x14ac:dyDescent="0.2">
      <c r="AJ59917" s="23"/>
      <c r="HH59917"/>
      <c r="IW59917" s="36"/>
      <c r="JI59917"/>
      <c r="JJ59917"/>
      <c r="KX59917" s="23"/>
      <c r="KY59917" s="23"/>
    </row>
    <row r="59918" spans="36:311" x14ac:dyDescent="0.2">
      <c r="AJ59918" s="23"/>
      <c r="HH59918"/>
      <c r="IW59918" s="36"/>
      <c r="JI59918"/>
      <c r="JJ59918"/>
      <c r="KX59918" s="23"/>
      <c r="KY59918" s="23"/>
    </row>
    <row r="59919" spans="36:311" x14ac:dyDescent="0.2">
      <c r="AJ59919" s="23"/>
      <c r="HH59919"/>
      <c r="IW59919" s="36"/>
      <c r="JI59919"/>
      <c r="JJ59919"/>
      <c r="KX59919" s="23"/>
      <c r="KY59919" s="23"/>
    </row>
    <row r="59920" spans="36:311" x14ac:dyDescent="0.2">
      <c r="AJ59920" s="23"/>
      <c r="HH59920"/>
      <c r="IW59920" s="36"/>
      <c r="JI59920"/>
      <c r="JJ59920"/>
      <c r="KX59920" s="23"/>
      <c r="KY59920" s="23"/>
    </row>
    <row r="59921" spans="36:311" x14ac:dyDescent="0.2">
      <c r="AJ59921" s="23"/>
      <c r="HH59921"/>
      <c r="IW59921" s="36"/>
      <c r="JI59921"/>
      <c r="JJ59921"/>
      <c r="KX59921" s="23"/>
      <c r="KY59921" s="23"/>
    </row>
    <row r="59922" spans="36:311" x14ac:dyDescent="0.2">
      <c r="AJ59922" s="23"/>
      <c r="HH59922"/>
      <c r="IW59922" s="36"/>
      <c r="JI59922"/>
      <c r="JJ59922"/>
      <c r="KX59922" s="23"/>
      <c r="KY59922" s="23"/>
    </row>
    <row r="59923" spans="36:311" x14ac:dyDescent="0.2">
      <c r="AJ59923" s="23"/>
      <c r="HH59923"/>
      <c r="IW59923" s="36"/>
      <c r="JI59923"/>
      <c r="JJ59923"/>
      <c r="KX59923" s="23"/>
      <c r="KY59923" s="23"/>
    </row>
    <row r="59924" spans="36:311" x14ac:dyDescent="0.2">
      <c r="AJ59924" s="23"/>
      <c r="HH59924"/>
      <c r="IW59924" s="36"/>
      <c r="JI59924"/>
      <c r="JJ59924"/>
      <c r="KX59924" s="23"/>
      <c r="KY59924" s="23"/>
    </row>
    <row r="59925" spans="36:311" x14ac:dyDescent="0.2">
      <c r="AJ59925" s="23"/>
      <c r="HH59925"/>
      <c r="IW59925" s="36"/>
      <c r="JI59925"/>
      <c r="JJ59925"/>
      <c r="KX59925" s="23"/>
      <c r="KY59925" s="23"/>
    </row>
    <row r="59926" spans="36:311" x14ac:dyDescent="0.2">
      <c r="AJ59926" s="23"/>
      <c r="HH59926"/>
      <c r="IW59926" s="36"/>
      <c r="JI59926"/>
      <c r="JJ59926"/>
      <c r="KX59926" s="23"/>
      <c r="KY59926" s="23"/>
    </row>
    <row r="59927" spans="36:311" x14ac:dyDescent="0.2">
      <c r="AJ59927" s="23"/>
      <c r="HH59927"/>
      <c r="IW59927" s="36"/>
      <c r="JI59927"/>
      <c r="JJ59927"/>
      <c r="KX59927" s="23"/>
      <c r="KY59927" s="23"/>
    </row>
    <row r="59928" spans="36:311" x14ac:dyDescent="0.2">
      <c r="AJ59928" s="23"/>
      <c r="HH59928"/>
      <c r="IW59928" s="36"/>
      <c r="JI59928"/>
      <c r="JJ59928"/>
      <c r="KX59928" s="23"/>
      <c r="KY59928" s="23"/>
    </row>
    <row r="59929" spans="36:311" x14ac:dyDescent="0.2">
      <c r="AJ59929" s="23"/>
      <c r="HH59929"/>
      <c r="IW59929" s="36"/>
      <c r="JI59929"/>
      <c r="JJ59929"/>
      <c r="KX59929" s="23"/>
      <c r="KY59929" s="23"/>
    </row>
    <row r="59930" spans="36:311" x14ac:dyDescent="0.2">
      <c r="AJ59930" s="23"/>
      <c r="HH59930"/>
      <c r="IW59930" s="36"/>
      <c r="JI59930"/>
      <c r="JJ59930"/>
      <c r="KX59930" s="23"/>
      <c r="KY59930" s="23"/>
    </row>
    <row r="59931" spans="36:311" x14ac:dyDescent="0.2">
      <c r="AJ59931" s="23"/>
      <c r="HH59931"/>
      <c r="IW59931" s="36"/>
      <c r="JI59931"/>
      <c r="JJ59931"/>
      <c r="KX59931" s="23"/>
      <c r="KY59931" s="23"/>
    </row>
    <row r="59932" spans="36:311" x14ac:dyDescent="0.2">
      <c r="AJ59932" s="23"/>
      <c r="HH59932"/>
      <c r="IW59932" s="36"/>
      <c r="JI59932"/>
      <c r="JJ59932"/>
      <c r="KX59932" s="23"/>
      <c r="KY59932" s="23"/>
    </row>
    <row r="59933" spans="36:311" x14ac:dyDescent="0.2">
      <c r="AJ59933" s="23"/>
      <c r="HH59933"/>
      <c r="IW59933" s="36"/>
      <c r="JI59933"/>
      <c r="JJ59933"/>
      <c r="KX59933" s="23"/>
      <c r="KY59933" s="23"/>
    </row>
    <row r="59934" spans="36:311" x14ac:dyDescent="0.2">
      <c r="AJ59934" s="23"/>
      <c r="HH59934"/>
      <c r="IW59934" s="36"/>
      <c r="JI59934"/>
      <c r="JJ59934"/>
      <c r="KX59934" s="23"/>
      <c r="KY59934" s="23"/>
    </row>
    <row r="59935" spans="36:311" x14ac:dyDescent="0.2">
      <c r="AJ59935" s="23"/>
      <c r="HH59935"/>
      <c r="IW59935" s="36"/>
      <c r="JI59935"/>
      <c r="JJ59935"/>
      <c r="KX59935" s="23"/>
      <c r="KY59935" s="23"/>
    </row>
    <row r="59936" spans="36:311" x14ac:dyDescent="0.2">
      <c r="AJ59936" s="23"/>
      <c r="HH59936"/>
      <c r="IW59936" s="36"/>
      <c r="JI59936"/>
      <c r="JJ59936"/>
      <c r="KX59936" s="23"/>
      <c r="KY59936" s="23"/>
    </row>
    <row r="59937" spans="36:311" x14ac:dyDescent="0.2">
      <c r="AJ59937" s="23"/>
      <c r="HH59937"/>
      <c r="IW59937" s="36"/>
      <c r="JI59937"/>
      <c r="JJ59937"/>
      <c r="KX59937" s="23"/>
      <c r="KY59937" s="23"/>
    </row>
    <row r="59938" spans="36:311" x14ac:dyDescent="0.2">
      <c r="AJ59938" s="23"/>
      <c r="HH59938"/>
      <c r="IW59938" s="36"/>
      <c r="JI59938"/>
      <c r="JJ59938"/>
      <c r="KX59938" s="23"/>
      <c r="KY59938" s="23"/>
    </row>
    <row r="59939" spans="36:311" x14ac:dyDescent="0.2">
      <c r="AJ59939" s="23"/>
      <c r="HH59939"/>
      <c r="IW59939" s="36"/>
      <c r="JI59939"/>
      <c r="JJ59939"/>
      <c r="KX59939" s="23"/>
      <c r="KY59939" s="23"/>
    </row>
    <row r="59940" spans="36:311" x14ac:dyDescent="0.2">
      <c r="AJ59940" s="23"/>
      <c r="HH59940"/>
      <c r="IW59940" s="36"/>
      <c r="JI59940"/>
      <c r="JJ59940"/>
      <c r="KX59940" s="23"/>
      <c r="KY59940" s="23"/>
    </row>
    <row r="59941" spans="36:311" x14ac:dyDescent="0.2">
      <c r="AJ59941" s="23"/>
      <c r="HH59941"/>
      <c r="IW59941" s="36"/>
      <c r="JI59941"/>
      <c r="JJ59941"/>
      <c r="KX59941" s="23"/>
      <c r="KY59941" s="23"/>
    </row>
    <row r="59942" spans="36:311" x14ac:dyDescent="0.2">
      <c r="AJ59942" s="23"/>
      <c r="HH59942"/>
      <c r="IW59942" s="36"/>
      <c r="JI59942"/>
      <c r="JJ59942"/>
      <c r="KX59942" s="23"/>
      <c r="KY59942" s="23"/>
    </row>
    <row r="59943" spans="36:311" x14ac:dyDescent="0.2">
      <c r="AJ59943" s="23"/>
      <c r="HH59943"/>
      <c r="IW59943" s="36"/>
      <c r="JI59943"/>
      <c r="JJ59943"/>
      <c r="KX59943" s="23"/>
      <c r="KY59943" s="23"/>
    </row>
    <row r="59944" spans="36:311" x14ac:dyDescent="0.2">
      <c r="AJ59944" s="23"/>
      <c r="HH59944"/>
      <c r="IW59944" s="36"/>
      <c r="JI59944"/>
      <c r="JJ59944"/>
      <c r="KX59944" s="23"/>
      <c r="KY59944" s="23"/>
    </row>
    <row r="59945" spans="36:311" x14ac:dyDescent="0.2">
      <c r="AJ59945" s="23"/>
      <c r="HH59945"/>
      <c r="IW59945" s="36"/>
      <c r="JI59945"/>
      <c r="JJ59945"/>
      <c r="KX59945" s="23"/>
      <c r="KY59945" s="23"/>
    </row>
    <row r="59946" spans="36:311" x14ac:dyDescent="0.2">
      <c r="AJ59946" s="23"/>
      <c r="HH59946"/>
      <c r="IW59946" s="36"/>
      <c r="JI59946"/>
      <c r="JJ59946"/>
      <c r="KX59946" s="23"/>
      <c r="KY59946" s="23"/>
    </row>
    <row r="59947" spans="36:311" x14ac:dyDescent="0.2">
      <c r="AJ59947" s="23"/>
      <c r="HH59947"/>
      <c r="IW59947" s="36"/>
      <c r="JI59947"/>
      <c r="JJ59947"/>
      <c r="KX59947" s="23"/>
      <c r="KY59947" s="23"/>
    </row>
    <row r="59948" spans="36:311" x14ac:dyDescent="0.2">
      <c r="AJ59948" s="23"/>
      <c r="HH59948"/>
      <c r="IW59948" s="36"/>
      <c r="JI59948"/>
      <c r="JJ59948"/>
      <c r="KX59948" s="23"/>
      <c r="KY59948" s="23"/>
    </row>
    <row r="59949" spans="36:311" x14ac:dyDescent="0.2">
      <c r="AJ59949" s="23"/>
      <c r="HH59949"/>
      <c r="IW59949" s="36"/>
      <c r="JI59949"/>
      <c r="JJ59949"/>
      <c r="KX59949" s="23"/>
      <c r="KY59949" s="23"/>
    </row>
    <row r="59950" spans="36:311" x14ac:dyDescent="0.2">
      <c r="AJ59950" s="23"/>
      <c r="HH59950"/>
      <c r="IW59950" s="36"/>
      <c r="JI59950"/>
      <c r="JJ59950"/>
      <c r="KX59950" s="23"/>
      <c r="KY59950" s="23"/>
    </row>
    <row r="59951" spans="36:311" x14ac:dyDescent="0.2">
      <c r="AJ59951" s="23"/>
      <c r="HH59951"/>
      <c r="IW59951" s="36"/>
      <c r="JI59951"/>
      <c r="JJ59951"/>
      <c r="KX59951" s="23"/>
      <c r="KY59951" s="23"/>
    </row>
    <row r="59952" spans="36:311" x14ac:dyDescent="0.2">
      <c r="AJ59952" s="23"/>
      <c r="HH59952"/>
      <c r="IW59952" s="36"/>
      <c r="JI59952"/>
      <c r="JJ59952"/>
      <c r="KX59952" s="23"/>
      <c r="KY59952" s="23"/>
    </row>
    <row r="59953" spans="36:311" x14ac:dyDescent="0.2">
      <c r="AJ59953" s="23"/>
      <c r="HH59953"/>
      <c r="IW59953" s="36"/>
      <c r="JI59953"/>
      <c r="JJ59953"/>
      <c r="KX59953" s="23"/>
      <c r="KY59953" s="23"/>
    </row>
    <row r="59954" spans="36:311" x14ac:dyDescent="0.2">
      <c r="AJ59954" s="23"/>
      <c r="HH59954"/>
      <c r="IW59954" s="36"/>
      <c r="JI59954"/>
      <c r="JJ59954"/>
      <c r="KX59954" s="23"/>
      <c r="KY59954" s="23"/>
    </row>
    <row r="59955" spans="36:311" x14ac:dyDescent="0.2">
      <c r="AJ59955" s="23"/>
      <c r="HH59955"/>
      <c r="IW59955" s="36"/>
      <c r="JI59955"/>
      <c r="JJ59955"/>
      <c r="KX59955" s="23"/>
      <c r="KY59955" s="23"/>
    </row>
    <row r="59956" spans="36:311" x14ac:dyDescent="0.2">
      <c r="AJ59956" s="23"/>
      <c r="HH59956"/>
      <c r="IW59956" s="36"/>
      <c r="JI59956"/>
      <c r="JJ59956"/>
      <c r="KX59956" s="23"/>
      <c r="KY59956" s="23"/>
    </row>
    <row r="59957" spans="36:311" x14ac:dyDescent="0.2">
      <c r="AJ59957" s="23"/>
      <c r="HH59957"/>
      <c r="IW59957" s="36"/>
      <c r="JI59957"/>
      <c r="JJ59957"/>
      <c r="KX59957" s="23"/>
      <c r="KY59957" s="23"/>
    </row>
    <row r="59958" spans="36:311" x14ac:dyDescent="0.2">
      <c r="AJ59958" s="23"/>
      <c r="HH59958"/>
      <c r="IW59958" s="36"/>
      <c r="JI59958"/>
      <c r="JJ59958"/>
      <c r="KX59958" s="23"/>
      <c r="KY59958" s="23"/>
    </row>
    <row r="59959" spans="36:311" x14ac:dyDescent="0.2">
      <c r="AJ59959" s="23"/>
      <c r="HH59959"/>
      <c r="IW59959" s="36"/>
      <c r="JI59959"/>
      <c r="JJ59959"/>
      <c r="KX59959" s="23"/>
      <c r="KY59959" s="23"/>
    </row>
    <row r="59960" spans="36:311" x14ac:dyDescent="0.2">
      <c r="AJ59960" s="23"/>
      <c r="HH59960"/>
      <c r="IW59960" s="36"/>
      <c r="JI59960"/>
      <c r="JJ59960"/>
      <c r="KX59960" s="23"/>
      <c r="KY59960" s="23"/>
    </row>
    <row r="59961" spans="36:311" x14ac:dyDescent="0.2">
      <c r="AJ59961" s="23"/>
      <c r="HH59961"/>
      <c r="IW59961" s="36"/>
      <c r="JI59961"/>
      <c r="JJ59961"/>
      <c r="KX59961" s="23"/>
      <c r="KY59961" s="23"/>
    </row>
    <row r="59962" spans="36:311" x14ac:dyDescent="0.2">
      <c r="AJ59962" s="23"/>
      <c r="HH59962"/>
      <c r="IW59962" s="36"/>
      <c r="JI59962"/>
      <c r="JJ59962"/>
      <c r="KX59962" s="23"/>
      <c r="KY59962" s="23"/>
    </row>
    <row r="59963" spans="36:311" x14ac:dyDescent="0.2">
      <c r="AJ59963" s="23"/>
      <c r="HH59963"/>
      <c r="IW59963" s="36"/>
      <c r="JI59963"/>
      <c r="JJ59963"/>
      <c r="KX59963" s="23"/>
      <c r="KY59963" s="23"/>
    </row>
    <row r="59964" spans="36:311" x14ac:dyDescent="0.2">
      <c r="AJ59964" s="23"/>
      <c r="HH59964"/>
      <c r="IW59964" s="36"/>
      <c r="JI59964"/>
      <c r="JJ59964"/>
      <c r="KX59964" s="23"/>
      <c r="KY59964" s="23"/>
    </row>
    <row r="59965" spans="36:311" x14ac:dyDescent="0.2">
      <c r="AJ59965" s="23"/>
      <c r="HH59965"/>
      <c r="IW59965" s="36"/>
      <c r="JI59965"/>
      <c r="JJ59965"/>
      <c r="KX59965" s="23"/>
      <c r="KY59965" s="23"/>
    </row>
    <row r="59966" spans="36:311" x14ac:dyDescent="0.2">
      <c r="AJ59966" s="23"/>
      <c r="HH59966"/>
      <c r="IW59966" s="36"/>
      <c r="JI59966"/>
      <c r="JJ59966"/>
      <c r="KX59966" s="23"/>
      <c r="KY59966" s="23"/>
    </row>
    <row r="59967" spans="36:311" x14ac:dyDescent="0.2">
      <c r="AJ59967" s="23"/>
      <c r="HH59967"/>
      <c r="IW59967" s="36"/>
      <c r="JI59967"/>
      <c r="JJ59967"/>
      <c r="KX59967" s="23"/>
      <c r="KY59967" s="23"/>
    </row>
    <row r="59968" spans="36:311" x14ac:dyDescent="0.2">
      <c r="AJ59968" s="23"/>
      <c r="HH59968"/>
      <c r="IW59968" s="36"/>
      <c r="JI59968"/>
      <c r="JJ59968"/>
      <c r="KX59968" s="23"/>
      <c r="KY59968" s="23"/>
    </row>
    <row r="59969" spans="36:311" x14ac:dyDescent="0.2">
      <c r="AJ59969" s="23"/>
      <c r="HH59969"/>
      <c r="IW59969" s="36"/>
      <c r="JI59969"/>
      <c r="JJ59969"/>
      <c r="KX59969" s="23"/>
      <c r="KY59969" s="23"/>
    </row>
    <row r="59970" spans="36:311" x14ac:dyDescent="0.2">
      <c r="AJ59970" s="23"/>
      <c r="HH59970"/>
      <c r="IW59970" s="36"/>
      <c r="JI59970"/>
      <c r="JJ59970"/>
      <c r="KX59970" s="23"/>
      <c r="KY59970" s="23"/>
    </row>
    <row r="59971" spans="36:311" x14ac:dyDescent="0.2">
      <c r="AJ59971" s="23"/>
      <c r="HH59971"/>
      <c r="IW59971" s="36"/>
      <c r="JI59971"/>
      <c r="JJ59971"/>
      <c r="KX59971" s="23"/>
      <c r="KY59971" s="23"/>
    </row>
    <row r="59972" spans="36:311" x14ac:dyDescent="0.2">
      <c r="AJ59972" s="23"/>
      <c r="HH59972"/>
      <c r="IW59972" s="36"/>
      <c r="JI59972"/>
      <c r="JJ59972"/>
      <c r="KX59972" s="23"/>
      <c r="KY59972" s="23"/>
    </row>
    <row r="59973" spans="36:311" x14ac:dyDescent="0.2">
      <c r="AJ59973" s="23"/>
      <c r="HH59973"/>
      <c r="IW59973" s="36"/>
      <c r="JI59973"/>
      <c r="JJ59973"/>
      <c r="KX59973" s="23"/>
      <c r="KY59973" s="23"/>
    </row>
    <row r="59974" spans="36:311" x14ac:dyDescent="0.2">
      <c r="AJ59974" s="23"/>
      <c r="HH59974"/>
      <c r="IW59974" s="36"/>
      <c r="JI59974"/>
      <c r="JJ59974"/>
      <c r="KX59974" s="23"/>
      <c r="KY59974" s="23"/>
    </row>
    <row r="59975" spans="36:311" x14ac:dyDescent="0.2">
      <c r="AJ59975" s="23"/>
      <c r="HH59975"/>
      <c r="IW59975" s="36"/>
      <c r="JI59975"/>
      <c r="JJ59975"/>
      <c r="KX59975" s="23"/>
      <c r="KY59975" s="23"/>
    </row>
    <row r="59976" spans="36:311" x14ac:dyDescent="0.2">
      <c r="AJ59976" s="23"/>
      <c r="HH59976"/>
      <c r="IW59976" s="36"/>
      <c r="JI59976"/>
      <c r="JJ59976"/>
      <c r="KX59976" s="23"/>
      <c r="KY59976" s="23"/>
    </row>
    <row r="59977" spans="36:311" x14ac:dyDescent="0.2">
      <c r="AJ59977" s="23"/>
      <c r="HH59977"/>
      <c r="IW59977" s="36"/>
      <c r="JI59977"/>
      <c r="JJ59977"/>
      <c r="KX59977" s="23"/>
      <c r="KY59977" s="23"/>
    </row>
    <row r="59978" spans="36:311" x14ac:dyDescent="0.2">
      <c r="AJ59978" s="23"/>
      <c r="HH59978"/>
      <c r="IW59978" s="36"/>
      <c r="JI59978"/>
      <c r="JJ59978"/>
      <c r="KX59978" s="23"/>
      <c r="KY59978" s="23"/>
    </row>
    <row r="59979" spans="36:311" x14ac:dyDescent="0.2">
      <c r="AJ59979" s="23"/>
      <c r="HH59979"/>
      <c r="IW59979" s="36"/>
      <c r="JI59979"/>
      <c r="JJ59979"/>
      <c r="KX59979" s="23"/>
      <c r="KY59979" s="23"/>
    </row>
    <row r="59980" spans="36:311" x14ac:dyDescent="0.2">
      <c r="AJ59980" s="23"/>
      <c r="HH59980"/>
      <c r="IW59980" s="36"/>
      <c r="JI59980"/>
      <c r="JJ59980"/>
      <c r="KX59980" s="23"/>
      <c r="KY59980" s="23"/>
    </row>
    <row r="59981" spans="36:311" x14ac:dyDescent="0.2">
      <c r="AJ59981" s="23"/>
      <c r="HH59981"/>
      <c r="IW59981" s="36"/>
      <c r="JI59981"/>
      <c r="JJ59981"/>
      <c r="KX59981" s="23"/>
      <c r="KY59981" s="23"/>
    </row>
    <row r="59982" spans="36:311" x14ac:dyDescent="0.2">
      <c r="AJ59982" s="23"/>
      <c r="HH59982"/>
      <c r="IW59982" s="36"/>
      <c r="JI59982"/>
      <c r="JJ59982"/>
      <c r="KX59982" s="23"/>
      <c r="KY59982" s="23"/>
    </row>
    <row r="59983" spans="36:311" x14ac:dyDescent="0.2">
      <c r="AJ59983" s="23"/>
      <c r="HH59983"/>
      <c r="IW59983" s="36"/>
      <c r="JI59983"/>
      <c r="JJ59983"/>
      <c r="KX59983" s="23"/>
      <c r="KY59983" s="23"/>
    </row>
    <row r="59984" spans="36:311" x14ac:dyDescent="0.2">
      <c r="AJ59984" s="23"/>
      <c r="HH59984"/>
      <c r="IW59984" s="36"/>
      <c r="JI59984"/>
      <c r="JJ59984"/>
      <c r="KX59984" s="23"/>
      <c r="KY59984" s="23"/>
    </row>
    <row r="59985" spans="36:311" x14ac:dyDescent="0.2">
      <c r="AJ59985" s="23"/>
      <c r="HH59985"/>
      <c r="IW59985" s="36"/>
      <c r="JI59985"/>
      <c r="JJ59985"/>
      <c r="KX59985" s="23"/>
      <c r="KY59985" s="23"/>
    </row>
    <row r="59986" spans="36:311" x14ac:dyDescent="0.2">
      <c r="AJ59986" s="23"/>
      <c r="HH59986"/>
      <c r="IW59986" s="36"/>
      <c r="JI59986"/>
      <c r="JJ59986"/>
      <c r="KX59986" s="23"/>
      <c r="KY59986" s="23"/>
    </row>
    <row r="59987" spans="36:311" x14ac:dyDescent="0.2">
      <c r="AJ59987" s="23"/>
      <c r="HH59987"/>
      <c r="IW59987" s="36"/>
      <c r="JI59987"/>
      <c r="JJ59987"/>
      <c r="KX59987" s="23"/>
      <c r="KY59987" s="23"/>
    </row>
    <row r="59988" spans="36:311" x14ac:dyDescent="0.2">
      <c r="AJ59988" s="23"/>
      <c r="HH59988"/>
      <c r="IW59988" s="36"/>
      <c r="JI59988"/>
      <c r="JJ59988"/>
      <c r="KX59988" s="23"/>
      <c r="KY59988" s="23"/>
    </row>
    <row r="59989" spans="36:311" x14ac:dyDescent="0.2">
      <c r="AJ59989" s="23"/>
      <c r="HH59989"/>
      <c r="IW59989" s="36"/>
      <c r="JI59989"/>
      <c r="JJ59989"/>
      <c r="KX59989" s="23"/>
      <c r="KY59989" s="23"/>
    </row>
    <row r="59990" spans="36:311" x14ac:dyDescent="0.2">
      <c r="AJ59990" s="23"/>
      <c r="HH59990"/>
      <c r="IW59990" s="36"/>
      <c r="JI59990"/>
      <c r="JJ59990"/>
      <c r="KX59990" s="23"/>
      <c r="KY59990" s="23"/>
    </row>
    <row r="59991" spans="36:311" x14ac:dyDescent="0.2">
      <c r="AJ59991" s="23"/>
      <c r="HH59991"/>
      <c r="IW59991" s="36"/>
      <c r="JI59991"/>
      <c r="JJ59991"/>
      <c r="KX59991" s="23"/>
      <c r="KY59991" s="23"/>
    </row>
    <row r="59992" spans="36:311" x14ac:dyDescent="0.2">
      <c r="AJ59992" s="23"/>
      <c r="HH59992"/>
      <c r="IW59992" s="36"/>
      <c r="JI59992"/>
      <c r="JJ59992"/>
      <c r="KX59992" s="23"/>
      <c r="KY59992" s="23"/>
    </row>
    <row r="59993" spans="36:311" x14ac:dyDescent="0.2">
      <c r="AJ59993" s="23"/>
      <c r="HH59993"/>
      <c r="IW59993" s="36"/>
      <c r="JI59993"/>
      <c r="JJ59993"/>
      <c r="KX59993" s="23"/>
      <c r="KY59993" s="23"/>
    </row>
    <row r="59994" spans="36:311" x14ac:dyDescent="0.2">
      <c r="AJ59994" s="23"/>
      <c r="HH59994"/>
      <c r="IW59994" s="36"/>
      <c r="JI59994"/>
      <c r="JJ59994"/>
      <c r="KX59994" s="23"/>
      <c r="KY59994" s="23"/>
    </row>
    <row r="59995" spans="36:311" x14ac:dyDescent="0.2">
      <c r="AJ59995" s="23"/>
      <c r="HH59995"/>
      <c r="IW59995" s="36"/>
      <c r="JI59995"/>
      <c r="JJ59995"/>
      <c r="KX59995" s="23"/>
      <c r="KY59995" s="23"/>
    </row>
    <row r="59996" spans="36:311" x14ac:dyDescent="0.2">
      <c r="AJ59996" s="23"/>
      <c r="HH59996"/>
      <c r="IW59996" s="36"/>
      <c r="JI59996"/>
      <c r="JJ59996"/>
      <c r="KX59996" s="23"/>
      <c r="KY59996" s="23"/>
    </row>
    <row r="59997" spans="36:311" x14ac:dyDescent="0.2">
      <c r="AJ59997" s="23"/>
      <c r="HH59997"/>
      <c r="IW59997" s="36"/>
      <c r="JI59997"/>
      <c r="JJ59997"/>
      <c r="KX59997" s="23"/>
      <c r="KY59997" s="23"/>
    </row>
    <row r="59998" spans="36:311" x14ac:dyDescent="0.2">
      <c r="AJ59998" s="23"/>
      <c r="HH59998"/>
      <c r="IW59998" s="36"/>
      <c r="JI59998"/>
      <c r="JJ59998"/>
      <c r="KX59998" s="23"/>
      <c r="KY59998" s="23"/>
    </row>
    <row r="59999" spans="36:311" x14ac:dyDescent="0.2">
      <c r="AJ59999" s="23"/>
      <c r="HH59999"/>
      <c r="IW59999" s="36"/>
      <c r="JI59999"/>
      <c r="JJ59999"/>
      <c r="KX59999" s="23"/>
      <c r="KY59999" s="23"/>
    </row>
    <row r="60000" spans="36:311" x14ac:dyDescent="0.2">
      <c r="AJ60000" s="23"/>
      <c r="HH60000"/>
      <c r="IW60000" s="36"/>
      <c r="JI60000"/>
      <c r="JJ60000"/>
      <c r="KX60000" s="23"/>
      <c r="KY60000" s="23"/>
    </row>
    <row r="60001" spans="36:311" x14ac:dyDescent="0.2">
      <c r="AJ60001" s="23"/>
      <c r="HH60001"/>
      <c r="IW60001" s="36"/>
      <c r="JI60001"/>
      <c r="JJ60001"/>
      <c r="KX60001" s="23"/>
      <c r="KY60001" s="23"/>
    </row>
    <row r="60002" spans="36:311" x14ac:dyDescent="0.2">
      <c r="AJ60002" s="23"/>
      <c r="HH60002"/>
      <c r="IW60002" s="36"/>
      <c r="JI60002"/>
      <c r="JJ60002"/>
      <c r="KX60002" s="23"/>
      <c r="KY60002" s="23"/>
    </row>
    <row r="60003" spans="36:311" x14ac:dyDescent="0.2">
      <c r="AJ60003" s="23"/>
      <c r="HH60003"/>
      <c r="IW60003" s="36"/>
      <c r="JI60003"/>
      <c r="JJ60003"/>
      <c r="KX60003" s="23"/>
      <c r="KY60003" s="23"/>
    </row>
    <row r="60004" spans="36:311" x14ac:dyDescent="0.2">
      <c r="AJ60004" s="23"/>
      <c r="HH60004"/>
      <c r="IW60004" s="36"/>
      <c r="JI60004"/>
      <c r="JJ60004"/>
      <c r="KX60004" s="23"/>
      <c r="KY60004" s="23"/>
    </row>
    <row r="60005" spans="36:311" x14ac:dyDescent="0.2">
      <c r="AJ60005" s="23"/>
      <c r="HH60005"/>
      <c r="IW60005" s="36"/>
      <c r="JI60005"/>
      <c r="JJ60005"/>
      <c r="KX60005" s="23"/>
      <c r="KY60005" s="23"/>
    </row>
    <row r="60006" spans="36:311" x14ac:dyDescent="0.2">
      <c r="AJ60006" s="23"/>
      <c r="HH60006"/>
      <c r="IW60006" s="36"/>
      <c r="JI60006"/>
      <c r="JJ60006"/>
      <c r="KX60006" s="23"/>
      <c r="KY60006" s="23"/>
    </row>
    <row r="60007" spans="36:311" x14ac:dyDescent="0.2">
      <c r="AJ60007" s="23"/>
      <c r="HH60007"/>
      <c r="IW60007" s="36"/>
      <c r="JI60007"/>
      <c r="JJ60007"/>
      <c r="KX60007" s="23"/>
      <c r="KY60007" s="23"/>
    </row>
    <row r="60008" spans="36:311" x14ac:dyDescent="0.2">
      <c r="AJ60008" s="23"/>
      <c r="HH60008"/>
      <c r="IW60008" s="36"/>
      <c r="JI60008"/>
      <c r="JJ60008"/>
      <c r="KX60008" s="23"/>
      <c r="KY60008" s="23"/>
    </row>
    <row r="60009" spans="36:311" x14ac:dyDescent="0.2">
      <c r="AJ60009" s="23"/>
      <c r="HH60009"/>
      <c r="IW60009" s="36"/>
      <c r="JI60009"/>
      <c r="JJ60009"/>
      <c r="KX60009" s="23"/>
      <c r="KY60009" s="23"/>
    </row>
    <row r="60010" spans="36:311" x14ac:dyDescent="0.2">
      <c r="AJ60010" s="23"/>
      <c r="HH60010"/>
      <c r="IW60010" s="36"/>
      <c r="JI60010"/>
      <c r="JJ60010"/>
      <c r="KX60010" s="23"/>
      <c r="KY60010" s="23"/>
    </row>
    <row r="60011" spans="36:311" x14ac:dyDescent="0.2">
      <c r="AJ60011" s="23"/>
      <c r="HH60011"/>
      <c r="IW60011" s="36"/>
      <c r="JI60011"/>
      <c r="JJ60011"/>
      <c r="KX60011" s="23"/>
      <c r="KY60011" s="23"/>
    </row>
    <row r="60012" spans="36:311" x14ac:dyDescent="0.2">
      <c r="AJ60012" s="23"/>
      <c r="HH60012"/>
      <c r="IW60012" s="36"/>
      <c r="JI60012"/>
      <c r="JJ60012"/>
      <c r="KX60012" s="23"/>
      <c r="KY60012" s="23"/>
    </row>
    <row r="60013" spans="36:311" x14ac:dyDescent="0.2">
      <c r="AJ60013" s="23"/>
      <c r="HH60013"/>
      <c r="IW60013" s="36"/>
      <c r="JI60013"/>
      <c r="JJ60013"/>
      <c r="KX60013" s="23"/>
      <c r="KY60013" s="23"/>
    </row>
    <row r="60014" spans="36:311" x14ac:dyDescent="0.2">
      <c r="AJ60014" s="23"/>
      <c r="HH60014"/>
      <c r="IW60014" s="36"/>
      <c r="JI60014"/>
      <c r="JJ60014"/>
      <c r="KX60014" s="23"/>
      <c r="KY60014" s="23"/>
    </row>
    <row r="60015" spans="36:311" x14ac:dyDescent="0.2">
      <c r="AJ60015" s="23"/>
      <c r="HH60015"/>
      <c r="IW60015" s="36"/>
      <c r="JI60015"/>
      <c r="JJ60015"/>
      <c r="KX60015" s="23"/>
      <c r="KY60015" s="23"/>
    </row>
    <row r="60016" spans="36:311" x14ac:dyDescent="0.2">
      <c r="AJ60016" s="23"/>
      <c r="HH60016"/>
      <c r="IW60016" s="36"/>
      <c r="JI60016"/>
      <c r="JJ60016"/>
      <c r="KX60016" s="23"/>
      <c r="KY60016" s="23"/>
    </row>
    <row r="60017" spans="36:311" x14ac:dyDescent="0.2">
      <c r="AJ60017" s="23"/>
      <c r="HH60017"/>
      <c r="IW60017" s="36"/>
      <c r="JI60017"/>
      <c r="JJ60017"/>
      <c r="KX60017" s="23"/>
      <c r="KY60017" s="23"/>
    </row>
    <row r="60018" spans="36:311" x14ac:dyDescent="0.2">
      <c r="AJ60018" s="23"/>
      <c r="HH60018"/>
      <c r="IW60018" s="36"/>
      <c r="JI60018"/>
      <c r="JJ60018"/>
      <c r="KX60018" s="23"/>
      <c r="KY60018" s="23"/>
    </row>
    <row r="60019" spans="36:311" x14ac:dyDescent="0.2">
      <c r="AJ60019" s="23"/>
      <c r="HH60019"/>
      <c r="IW60019" s="36"/>
      <c r="JI60019"/>
      <c r="JJ60019"/>
      <c r="KX60019" s="23"/>
      <c r="KY60019" s="23"/>
    </row>
    <row r="60020" spans="36:311" x14ac:dyDescent="0.2">
      <c r="AJ60020" s="23"/>
      <c r="HH60020"/>
      <c r="IW60020" s="36"/>
      <c r="JI60020"/>
      <c r="JJ60020"/>
      <c r="KX60020" s="23"/>
      <c r="KY60020" s="23"/>
    </row>
    <row r="60021" spans="36:311" x14ac:dyDescent="0.2">
      <c r="AJ60021" s="23"/>
      <c r="HH60021"/>
      <c r="IW60021" s="36"/>
      <c r="JI60021"/>
      <c r="JJ60021"/>
      <c r="KX60021" s="23"/>
      <c r="KY60021" s="23"/>
    </row>
    <row r="60022" spans="36:311" x14ac:dyDescent="0.2">
      <c r="AJ60022" s="23"/>
      <c r="HH60022"/>
      <c r="IW60022" s="36"/>
      <c r="JI60022"/>
      <c r="JJ60022"/>
      <c r="KX60022" s="23"/>
      <c r="KY60022" s="23"/>
    </row>
    <row r="60023" spans="36:311" x14ac:dyDescent="0.2">
      <c r="AJ60023" s="23"/>
      <c r="HH60023"/>
      <c r="IW60023" s="36"/>
      <c r="JI60023"/>
      <c r="JJ60023"/>
      <c r="KX60023" s="23"/>
      <c r="KY60023" s="23"/>
    </row>
    <row r="60024" spans="36:311" x14ac:dyDescent="0.2">
      <c r="AJ60024" s="23"/>
      <c r="HH60024"/>
      <c r="IW60024" s="36"/>
      <c r="JI60024"/>
      <c r="JJ60024"/>
      <c r="KX60024" s="23"/>
      <c r="KY60024" s="23"/>
    </row>
    <row r="60025" spans="36:311" x14ac:dyDescent="0.2">
      <c r="AJ60025" s="23"/>
      <c r="HH60025"/>
      <c r="IW60025" s="36"/>
      <c r="JI60025"/>
      <c r="JJ60025"/>
      <c r="KX60025" s="23"/>
      <c r="KY60025" s="23"/>
    </row>
    <row r="60026" spans="36:311" x14ac:dyDescent="0.2">
      <c r="AJ60026" s="23"/>
      <c r="HH60026"/>
      <c r="IW60026" s="36"/>
      <c r="JI60026"/>
      <c r="JJ60026"/>
      <c r="KX60026" s="23"/>
      <c r="KY60026" s="23"/>
    </row>
    <row r="60027" spans="36:311" x14ac:dyDescent="0.2">
      <c r="AJ60027" s="23"/>
      <c r="HH60027"/>
      <c r="IW60027" s="36"/>
      <c r="JI60027"/>
      <c r="JJ60027"/>
      <c r="KX60027" s="23"/>
      <c r="KY60027" s="23"/>
    </row>
    <row r="60028" spans="36:311" x14ac:dyDescent="0.2">
      <c r="AJ60028" s="23"/>
      <c r="HH60028"/>
      <c r="IW60028" s="36"/>
      <c r="JI60028"/>
      <c r="JJ60028"/>
      <c r="KX60028" s="23"/>
      <c r="KY60028" s="23"/>
    </row>
    <row r="60029" spans="36:311" x14ac:dyDescent="0.2">
      <c r="AJ60029" s="23"/>
      <c r="HH60029"/>
      <c r="IW60029" s="36"/>
      <c r="JI60029"/>
      <c r="JJ60029"/>
      <c r="KX60029" s="23"/>
      <c r="KY60029" s="23"/>
    </row>
    <row r="60030" spans="36:311" x14ac:dyDescent="0.2">
      <c r="AJ60030" s="23"/>
      <c r="HH60030"/>
      <c r="IW60030" s="36"/>
      <c r="JI60030"/>
      <c r="JJ60030"/>
      <c r="KX60030" s="23"/>
      <c r="KY60030" s="23"/>
    </row>
    <row r="60031" spans="36:311" x14ac:dyDescent="0.2">
      <c r="AJ60031" s="23"/>
      <c r="HH60031"/>
      <c r="IW60031" s="36"/>
      <c r="JI60031"/>
      <c r="JJ60031"/>
      <c r="KX60031" s="23"/>
      <c r="KY60031" s="23"/>
    </row>
    <row r="60032" spans="36:311" x14ac:dyDescent="0.2">
      <c r="AJ60032" s="23"/>
      <c r="HH60032"/>
      <c r="IW60032" s="36"/>
      <c r="JI60032"/>
      <c r="JJ60032"/>
      <c r="KX60032" s="23"/>
      <c r="KY60032" s="23"/>
    </row>
    <row r="60033" spans="36:311" x14ac:dyDescent="0.2">
      <c r="AJ60033" s="23"/>
      <c r="HH60033"/>
      <c r="IW60033" s="36"/>
      <c r="JI60033"/>
      <c r="JJ60033"/>
      <c r="KX60033" s="23"/>
      <c r="KY60033" s="23"/>
    </row>
    <row r="60034" spans="36:311" x14ac:dyDescent="0.2">
      <c r="AJ60034" s="23"/>
      <c r="HH60034"/>
      <c r="IW60034" s="36"/>
      <c r="JI60034"/>
      <c r="JJ60034"/>
      <c r="KX60034" s="23"/>
      <c r="KY60034" s="23"/>
    </row>
    <row r="60035" spans="36:311" x14ac:dyDescent="0.2">
      <c r="AJ60035" s="23"/>
      <c r="HH60035"/>
      <c r="IW60035" s="36"/>
      <c r="JI60035"/>
      <c r="JJ60035"/>
      <c r="KX60035" s="23"/>
      <c r="KY60035" s="23"/>
    </row>
    <row r="60036" spans="36:311" x14ac:dyDescent="0.2">
      <c r="AJ60036" s="23"/>
      <c r="HH60036"/>
      <c r="IW60036" s="36"/>
      <c r="JI60036"/>
      <c r="JJ60036"/>
      <c r="KX60036" s="23"/>
      <c r="KY60036" s="23"/>
    </row>
    <row r="60037" spans="36:311" x14ac:dyDescent="0.2">
      <c r="AJ60037" s="23"/>
      <c r="HH60037"/>
      <c r="IW60037" s="36"/>
      <c r="JI60037"/>
      <c r="JJ60037"/>
      <c r="KX60037" s="23"/>
      <c r="KY60037" s="23"/>
    </row>
    <row r="60038" spans="36:311" x14ac:dyDescent="0.2">
      <c r="AJ60038" s="23"/>
      <c r="HH60038"/>
      <c r="IW60038" s="36"/>
      <c r="JI60038"/>
      <c r="JJ60038"/>
      <c r="KX60038" s="23"/>
      <c r="KY60038" s="23"/>
    </row>
    <row r="60039" spans="36:311" x14ac:dyDescent="0.2">
      <c r="AJ60039" s="23"/>
      <c r="HH60039"/>
      <c r="IW60039" s="36"/>
      <c r="JI60039"/>
      <c r="JJ60039"/>
      <c r="KX60039" s="23"/>
      <c r="KY60039" s="23"/>
    </row>
    <row r="60040" spans="36:311" x14ac:dyDescent="0.2">
      <c r="AJ60040" s="23"/>
      <c r="HH60040"/>
      <c r="IW60040" s="36"/>
      <c r="JI60040"/>
      <c r="JJ60040"/>
      <c r="KX60040" s="23"/>
      <c r="KY60040" s="23"/>
    </row>
    <row r="60041" spans="36:311" x14ac:dyDescent="0.2">
      <c r="AJ60041" s="23"/>
      <c r="HH60041"/>
      <c r="IW60041" s="36"/>
      <c r="JI60041"/>
      <c r="JJ60041"/>
      <c r="KX60041" s="23"/>
      <c r="KY60041" s="23"/>
    </row>
    <row r="60042" spans="36:311" x14ac:dyDescent="0.2">
      <c r="AJ60042" s="23"/>
      <c r="HH60042"/>
      <c r="IW60042" s="36"/>
      <c r="JI60042"/>
      <c r="JJ60042"/>
      <c r="KX60042" s="23"/>
      <c r="KY60042" s="23"/>
    </row>
    <row r="60043" spans="36:311" x14ac:dyDescent="0.2">
      <c r="AJ60043" s="23"/>
      <c r="HH60043"/>
      <c r="IW60043" s="36"/>
      <c r="JI60043"/>
      <c r="JJ60043"/>
      <c r="KX60043" s="23"/>
      <c r="KY60043" s="23"/>
    </row>
    <row r="60044" spans="36:311" x14ac:dyDescent="0.2">
      <c r="AJ60044" s="23"/>
      <c r="HH60044"/>
      <c r="IW60044" s="36"/>
      <c r="JI60044"/>
      <c r="JJ60044"/>
      <c r="KX60044" s="23"/>
      <c r="KY60044" s="23"/>
    </row>
    <row r="60045" spans="36:311" x14ac:dyDescent="0.2">
      <c r="AJ60045" s="23"/>
      <c r="HH60045"/>
      <c r="IW60045" s="36"/>
      <c r="JI60045"/>
      <c r="JJ60045"/>
      <c r="KX60045" s="23"/>
      <c r="KY60045" s="23"/>
    </row>
    <row r="60046" spans="36:311" x14ac:dyDescent="0.2">
      <c r="AJ60046" s="23"/>
      <c r="HH60046"/>
      <c r="IW60046" s="36"/>
      <c r="JI60046"/>
      <c r="JJ60046"/>
      <c r="KX60046" s="23"/>
      <c r="KY60046" s="23"/>
    </row>
    <row r="60047" spans="36:311" x14ac:dyDescent="0.2">
      <c r="AJ60047" s="23"/>
      <c r="HH60047"/>
      <c r="IW60047" s="36"/>
      <c r="JI60047"/>
      <c r="JJ60047"/>
      <c r="KX60047" s="23"/>
      <c r="KY60047" s="23"/>
    </row>
    <row r="60048" spans="36:311" x14ac:dyDescent="0.2">
      <c r="AJ60048" s="23"/>
      <c r="HH60048"/>
      <c r="IW60048" s="36"/>
      <c r="JI60048"/>
      <c r="JJ60048"/>
      <c r="KX60048" s="23"/>
      <c r="KY60048" s="23"/>
    </row>
    <row r="60049" spans="36:311" x14ac:dyDescent="0.2">
      <c r="AJ60049" s="23"/>
      <c r="HH60049"/>
      <c r="IW60049" s="36"/>
      <c r="JI60049"/>
      <c r="JJ60049"/>
      <c r="KX60049" s="23"/>
      <c r="KY60049" s="23"/>
    </row>
    <row r="60050" spans="36:311" x14ac:dyDescent="0.2">
      <c r="AJ60050" s="23"/>
      <c r="HH60050"/>
      <c r="IW60050" s="36"/>
      <c r="JI60050"/>
      <c r="JJ60050"/>
      <c r="KX60050" s="23"/>
      <c r="KY60050" s="23"/>
    </row>
    <row r="60051" spans="36:311" x14ac:dyDescent="0.2">
      <c r="AJ60051" s="23"/>
      <c r="HH60051"/>
      <c r="IW60051" s="36"/>
      <c r="JI60051"/>
      <c r="JJ60051"/>
      <c r="KX60051" s="23"/>
      <c r="KY60051" s="23"/>
    </row>
    <row r="60052" spans="36:311" x14ac:dyDescent="0.2">
      <c r="AJ60052" s="23"/>
      <c r="HH60052"/>
      <c r="IW60052" s="36"/>
      <c r="JI60052"/>
      <c r="JJ60052"/>
      <c r="KX60052" s="23"/>
      <c r="KY60052" s="23"/>
    </row>
    <row r="60053" spans="36:311" x14ac:dyDescent="0.2">
      <c r="AJ60053" s="23"/>
      <c r="HH60053"/>
      <c r="IW60053" s="36"/>
      <c r="JI60053"/>
      <c r="JJ60053"/>
      <c r="KX60053" s="23"/>
      <c r="KY60053" s="23"/>
    </row>
    <row r="60054" spans="36:311" x14ac:dyDescent="0.2">
      <c r="AJ60054" s="23"/>
      <c r="HH60054"/>
      <c r="IW60054" s="36"/>
      <c r="JI60054"/>
      <c r="JJ60054"/>
      <c r="KX60054" s="23"/>
      <c r="KY60054" s="23"/>
    </row>
    <row r="60055" spans="36:311" x14ac:dyDescent="0.2">
      <c r="AJ60055" s="23"/>
      <c r="HH60055"/>
      <c r="IW60055" s="36"/>
      <c r="JI60055"/>
      <c r="JJ60055"/>
      <c r="KX60055" s="23"/>
      <c r="KY60055" s="23"/>
    </row>
    <row r="60056" spans="36:311" x14ac:dyDescent="0.2">
      <c r="AJ60056" s="23"/>
      <c r="HH60056"/>
      <c r="IW60056" s="36"/>
      <c r="JI60056"/>
      <c r="JJ60056"/>
      <c r="KX60056" s="23"/>
      <c r="KY60056" s="23"/>
    </row>
    <row r="60057" spans="36:311" x14ac:dyDescent="0.2">
      <c r="AJ60057" s="23"/>
      <c r="HH60057"/>
      <c r="IW60057" s="36"/>
      <c r="JI60057"/>
      <c r="JJ60057"/>
      <c r="KX60057" s="23"/>
      <c r="KY60057" s="23"/>
    </row>
    <row r="60058" spans="36:311" x14ac:dyDescent="0.2">
      <c r="AJ60058" s="23"/>
      <c r="HH60058"/>
      <c r="IW60058" s="36"/>
      <c r="JI60058"/>
      <c r="JJ60058"/>
      <c r="KX60058" s="23"/>
      <c r="KY60058" s="23"/>
    </row>
    <row r="60059" spans="36:311" x14ac:dyDescent="0.2">
      <c r="AJ60059" s="23"/>
      <c r="HH60059"/>
      <c r="IW60059" s="36"/>
      <c r="JI60059"/>
      <c r="JJ60059"/>
      <c r="KX60059" s="23"/>
      <c r="KY60059" s="23"/>
    </row>
    <row r="60060" spans="36:311" x14ac:dyDescent="0.2">
      <c r="AJ60060" s="23"/>
      <c r="HH60060"/>
      <c r="IW60060" s="36"/>
      <c r="JI60060"/>
      <c r="JJ60060"/>
      <c r="KX60060" s="23"/>
      <c r="KY60060" s="23"/>
    </row>
    <row r="60061" spans="36:311" x14ac:dyDescent="0.2">
      <c r="AJ60061" s="23"/>
      <c r="HH60061"/>
      <c r="IW60061" s="36"/>
      <c r="JI60061"/>
      <c r="JJ60061"/>
      <c r="KX60061" s="23"/>
      <c r="KY60061" s="23"/>
    </row>
    <row r="60062" spans="36:311" x14ac:dyDescent="0.2">
      <c r="AJ60062" s="23"/>
      <c r="HH60062"/>
      <c r="IW60062" s="36"/>
      <c r="JI60062"/>
      <c r="JJ60062"/>
      <c r="KX60062" s="23"/>
      <c r="KY60062" s="23"/>
    </row>
    <row r="60063" spans="36:311" x14ac:dyDescent="0.2">
      <c r="AJ60063" s="23"/>
      <c r="HH60063"/>
      <c r="IW60063" s="36"/>
      <c r="JI60063"/>
      <c r="JJ60063"/>
      <c r="KX60063" s="23"/>
      <c r="KY60063" s="23"/>
    </row>
    <row r="60064" spans="36:311" x14ac:dyDescent="0.2">
      <c r="AJ60064" s="23"/>
      <c r="HH60064"/>
      <c r="IW60064" s="36"/>
      <c r="JI60064"/>
      <c r="JJ60064"/>
      <c r="KX60064" s="23"/>
      <c r="KY60064" s="23"/>
    </row>
    <row r="60065" spans="36:311" x14ac:dyDescent="0.2">
      <c r="AJ60065" s="23"/>
      <c r="HH60065"/>
      <c r="IW60065" s="36"/>
      <c r="JI60065"/>
      <c r="JJ60065"/>
      <c r="KX60065" s="23"/>
      <c r="KY60065" s="23"/>
    </row>
    <row r="60066" spans="36:311" x14ac:dyDescent="0.2">
      <c r="AJ60066" s="23"/>
      <c r="HH60066"/>
      <c r="IW60066" s="36"/>
      <c r="JI60066"/>
      <c r="JJ60066"/>
      <c r="KX60066" s="23"/>
      <c r="KY60066" s="23"/>
    </row>
    <row r="60067" spans="36:311" x14ac:dyDescent="0.2">
      <c r="AJ60067" s="23"/>
      <c r="HH60067"/>
      <c r="IW60067" s="36"/>
      <c r="JI60067"/>
      <c r="JJ60067"/>
      <c r="KX60067" s="23"/>
      <c r="KY60067" s="23"/>
    </row>
    <row r="60068" spans="36:311" x14ac:dyDescent="0.2">
      <c r="AJ60068" s="23"/>
      <c r="HH60068"/>
      <c r="IW60068" s="36"/>
      <c r="JI60068"/>
      <c r="JJ60068"/>
      <c r="KX60068" s="23"/>
      <c r="KY60068" s="23"/>
    </row>
    <row r="60069" spans="36:311" x14ac:dyDescent="0.2">
      <c r="AJ60069" s="23"/>
      <c r="HH60069"/>
      <c r="IW60069" s="36"/>
      <c r="JI60069"/>
      <c r="JJ60069"/>
      <c r="KX60069" s="23"/>
      <c r="KY60069" s="23"/>
    </row>
    <row r="60070" spans="36:311" x14ac:dyDescent="0.2">
      <c r="AJ60070" s="23"/>
      <c r="HH60070"/>
      <c r="IW60070" s="36"/>
      <c r="JI60070"/>
      <c r="JJ60070"/>
      <c r="KX60070" s="23"/>
      <c r="KY60070" s="23"/>
    </row>
    <row r="60071" spans="36:311" x14ac:dyDescent="0.2">
      <c r="AJ60071" s="23"/>
      <c r="HH60071"/>
      <c r="IW60071" s="36"/>
      <c r="JI60071"/>
      <c r="JJ60071"/>
      <c r="KX60071" s="23"/>
      <c r="KY60071" s="23"/>
    </row>
    <row r="60072" spans="36:311" x14ac:dyDescent="0.2">
      <c r="AJ60072" s="23"/>
      <c r="HH60072"/>
      <c r="IW60072" s="36"/>
      <c r="JI60072"/>
      <c r="JJ60072"/>
      <c r="KX60072" s="23"/>
      <c r="KY60072" s="23"/>
    </row>
    <row r="60073" spans="36:311" x14ac:dyDescent="0.2">
      <c r="AJ60073" s="23"/>
      <c r="HH60073"/>
      <c r="IW60073" s="36"/>
      <c r="JI60073"/>
      <c r="JJ60073"/>
      <c r="KX60073" s="23"/>
      <c r="KY60073" s="23"/>
    </row>
    <row r="60074" spans="36:311" x14ac:dyDescent="0.2">
      <c r="AJ60074" s="23"/>
      <c r="HH60074"/>
      <c r="IW60074" s="36"/>
      <c r="JI60074"/>
      <c r="JJ60074"/>
      <c r="KX60074" s="23"/>
      <c r="KY60074" s="23"/>
    </row>
    <row r="60075" spans="36:311" x14ac:dyDescent="0.2">
      <c r="AJ60075" s="23"/>
      <c r="HH60075"/>
      <c r="IW60075" s="36"/>
      <c r="JI60075"/>
      <c r="JJ60075"/>
      <c r="KX60075" s="23"/>
      <c r="KY60075" s="23"/>
    </row>
    <row r="60076" spans="36:311" x14ac:dyDescent="0.2">
      <c r="AJ60076" s="23"/>
      <c r="HH60076"/>
      <c r="IW60076" s="36"/>
      <c r="JI60076"/>
      <c r="JJ60076"/>
      <c r="KX60076" s="23"/>
      <c r="KY60076" s="23"/>
    </row>
    <row r="60077" spans="36:311" x14ac:dyDescent="0.2">
      <c r="AJ60077" s="23"/>
      <c r="HH60077"/>
      <c r="IW60077" s="36"/>
      <c r="JI60077"/>
      <c r="JJ60077"/>
      <c r="KX60077" s="23"/>
      <c r="KY60077" s="23"/>
    </row>
    <row r="60078" spans="36:311" x14ac:dyDescent="0.2">
      <c r="AJ60078" s="23"/>
      <c r="HH60078"/>
      <c r="IW60078" s="36"/>
      <c r="JI60078"/>
      <c r="JJ60078"/>
      <c r="KX60078" s="23"/>
      <c r="KY60078" s="23"/>
    </row>
    <row r="60079" spans="36:311" x14ac:dyDescent="0.2">
      <c r="AJ60079" s="23"/>
      <c r="HH60079"/>
      <c r="IW60079" s="36"/>
      <c r="JI60079"/>
      <c r="JJ60079"/>
      <c r="KX60079" s="23"/>
      <c r="KY60079" s="23"/>
    </row>
    <row r="60080" spans="36:311" x14ac:dyDescent="0.2">
      <c r="AJ60080" s="23"/>
      <c r="HH60080"/>
      <c r="IW60080" s="36"/>
      <c r="JI60080"/>
      <c r="JJ60080"/>
      <c r="KX60080" s="23"/>
      <c r="KY60080" s="23"/>
    </row>
    <row r="60081" spans="36:311" x14ac:dyDescent="0.2">
      <c r="AJ60081" s="23"/>
      <c r="HH60081"/>
      <c r="IW60081" s="36"/>
      <c r="JI60081"/>
      <c r="JJ60081"/>
      <c r="KX60081" s="23"/>
      <c r="KY60081" s="23"/>
    </row>
    <row r="60082" spans="36:311" x14ac:dyDescent="0.2">
      <c r="AJ60082" s="23"/>
      <c r="HH60082"/>
      <c r="IW60082" s="36"/>
      <c r="JI60082"/>
      <c r="JJ60082"/>
      <c r="KX60082" s="23"/>
      <c r="KY60082" s="23"/>
    </row>
    <row r="60083" spans="36:311" x14ac:dyDescent="0.2">
      <c r="AJ60083" s="23"/>
      <c r="HH60083"/>
      <c r="IW60083" s="36"/>
      <c r="JI60083"/>
      <c r="JJ60083"/>
      <c r="KX60083" s="23"/>
      <c r="KY60083" s="23"/>
    </row>
    <row r="60084" spans="36:311" x14ac:dyDescent="0.2">
      <c r="AJ60084" s="23"/>
      <c r="HH60084"/>
      <c r="IW60084" s="36"/>
      <c r="JI60084"/>
      <c r="JJ60084"/>
      <c r="KX60084" s="23"/>
      <c r="KY60084" s="23"/>
    </row>
    <row r="60085" spans="36:311" x14ac:dyDescent="0.2">
      <c r="AJ60085" s="23"/>
      <c r="HH60085"/>
      <c r="IW60085" s="36"/>
      <c r="JI60085"/>
      <c r="JJ60085"/>
      <c r="KX60085" s="23"/>
      <c r="KY60085" s="23"/>
    </row>
    <row r="60086" spans="36:311" x14ac:dyDescent="0.2">
      <c r="AJ60086" s="23"/>
      <c r="HH60086"/>
      <c r="IW60086" s="36"/>
      <c r="JI60086"/>
      <c r="JJ60086"/>
      <c r="KX60086" s="23"/>
      <c r="KY60086" s="23"/>
    </row>
    <row r="60087" spans="36:311" x14ac:dyDescent="0.2">
      <c r="AJ60087" s="23"/>
      <c r="HH60087"/>
      <c r="IW60087" s="36"/>
      <c r="JI60087"/>
      <c r="JJ60087"/>
      <c r="KX60087" s="23"/>
      <c r="KY60087" s="23"/>
    </row>
    <row r="60088" spans="36:311" x14ac:dyDescent="0.2">
      <c r="AJ60088" s="23"/>
      <c r="HH60088"/>
      <c r="IW60088" s="36"/>
      <c r="JI60088"/>
      <c r="JJ60088"/>
      <c r="KX60088" s="23"/>
      <c r="KY60088" s="23"/>
    </row>
    <row r="60089" spans="36:311" x14ac:dyDescent="0.2">
      <c r="AJ60089" s="23"/>
      <c r="HH60089"/>
      <c r="IW60089" s="36"/>
      <c r="JI60089"/>
      <c r="JJ60089"/>
      <c r="KX60089" s="23"/>
      <c r="KY60089" s="23"/>
    </row>
    <row r="60090" spans="36:311" x14ac:dyDescent="0.2">
      <c r="AJ60090" s="23"/>
      <c r="HH60090"/>
      <c r="IW60090" s="36"/>
      <c r="JI60090"/>
      <c r="JJ60090"/>
      <c r="KX60090" s="23"/>
      <c r="KY60090" s="23"/>
    </row>
    <row r="60091" spans="36:311" x14ac:dyDescent="0.2">
      <c r="AJ60091" s="23"/>
      <c r="HH60091"/>
      <c r="IW60091" s="36"/>
      <c r="JI60091"/>
      <c r="JJ60091"/>
      <c r="KX60091" s="23"/>
      <c r="KY60091" s="23"/>
    </row>
    <row r="60092" spans="36:311" x14ac:dyDescent="0.2">
      <c r="AJ60092" s="23"/>
      <c r="HH60092"/>
      <c r="IW60092" s="36"/>
      <c r="JI60092"/>
      <c r="JJ60092"/>
      <c r="KX60092" s="23"/>
      <c r="KY60092" s="23"/>
    </row>
    <row r="60093" spans="36:311" x14ac:dyDescent="0.2">
      <c r="AJ60093" s="23"/>
      <c r="HH60093"/>
      <c r="IW60093" s="36"/>
      <c r="JI60093"/>
      <c r="JJ60093"/>
      <c r="KX60093" s="23"/>
      <c r="KY60093" s="23"/>
    </row>
    <row r="60094" spans="36:311" x14ac:dyDescent="0.2">
      <c r="AJ60094" s="23"/>
      <c r="HH60094"/>
      <c r="IW60094" s="36"/>
      <c r="JI60094"/>
      <c r="JJ60094"/>
      <c r="KX60094" s="23"/>
      <c r="KY60094" s="23"/>
    </row>
    <row r="60095" spans="36:311" x14ac:dyDescent="0.2">
      <c r="AJ60095" s="23"/>
      <c r="HH60095"/>
      <c r="IW60095" s="36"/>
      <c r="JI60095"/>
      <c r="JJ60095"/>
      <c r="KX60095" s="23"/>
      <c r="KY60095" s="23"/>
    </row>
    <row r="60096" spans="36:311" x14ac:dyDescent="0.2">
      <c r="AJ60096" s="23"/>
      <c r="HH60096"/>
      <c r="IW60096" s="36"/>
      <c r="JI60096"/>
      <c r="JJ60096"/>
      <c r="KX60096" s="23"/>
      <c r="KY60096" s="23"/>
    </row>
    <row r="60097" spans="36:311" x14ac:dyDescent="0.2">
      <c r="AJ60097" s="23"/>
      <c r="HH60097"/>
      <c r="IW60097" s="36"/>
      <c r="JI60097"/>
      <c r="JJ60097"/>
      <c r="KX60097" s="23"/>
      <c r="KY60097" s="23"/>
    </row>
    <row r="60098" spans="36:311" x14ac:dyDescent="0.2">
      <c r="AJ60098" s="23"/>
      <c r="HH60098"/>
      <c r="IW60098" s="36"/>
      <c r="JI60098"/>
      <c r="JJ60098"/>
      <c r="KX60098" s="23"/>
      <c r="KY60098" s="23"/>
    </row>
    <row r="60099" spans="36:311" x14ac:dyDescent="0.2">
      <c r="AJ60099" s="23"/>
      <c r="HH60099"/>
      <c r="IW60099" s="36"/>
      <c r="JI60099"/>
      <c r="JJ60099"/>
      <c r="KX60099" s="23"/>
      <c r="KY60099" s="23"/>
    </row>
    <row r="60100" spans="36:311" x14ac:dyDescent="0.2">
      <c r="AJ60100" s="23"/>
      <c r="HH60100"/>
      <c r="IW60100" s="36"/>
      <c r="JI60100"/>
      <c r="JJ60100"/>
      <c r="KX60100" s="23"/>
      <c r="KY60100" s="23"/>
    </row>
    <row r="60101" spans="36:311" x14ac:dyDescent="0.2">
      <c r="AJ60101" s="23"/>
      <c r="HH60101"/>
      <c r="IW60101" s="36"/>
      <c r="JI60101"/>
      <c r="JJ60101"/>
      <c r="KX60101" s="23"/>
      <c r="KY60101" s="23"/>
    </row>
    <row r="60102" spans="36:311" x14ac:dyDescent="0.2">
      <c r="AJ60102" s="23"/>
      <c r="HH60102"/>
      <c r="IW60102" s="36"/>
      <c r="JI60102"/>
      <c r="JJ60102"/>
      <c r="KX60102" s="23"/>
      <c r="KY60102" s="23"/>
    </row>
    <row r="60103" spans="36:311" x14ac:dyDescent="0.2">
      <c r="AJ60103" s="23"/>
      <c r="HH60103"/>
      <c r="IW60103" s="36"/>
      <c r="JI60103"/>
      <c r="JJ60103"/>
      <c r="KX60103" s="23"/>
      <c r="KY60103" s="23"/>
    </row>
    <row r="60104" spans="36:311" x14ac:dyDescent="0.2">
      <c r="AJ60104" s="23"/>
      <c r="HH60104"/>
      <c r="IW60104" s="36"/>
      <c r="JI60104"/>
      <c r="JJ60104"/>
      <c r="KX60104" s="23"/>
      <c r="KY60104" s="23"/>
    </row>
    <row r="60105" spans="36:311" x14ac:dyDescent="0.2">
      <c r="AJ60105" s="23"/>
      <c r="HH60105"/>
      <c r="IW60105" s="36"/>
      <c r="JI60105"/>
      <c r="JJ60105"/>
      <c r="KX60105" s="23"/>
      <c r="KY60105" s="23"/>
    </row>
    <row r="60106" spans="36:311" x14ac:dyDescent="0.2">
      <c r="AJ60106" s="23"/>
      <c r="HH60106"/>
      <c r="IW60106" s="36"/>
      <c r="JI60106"/>
      <c r="JJ60106"/>
      <c r="KX60106" s="23"/>
      <c r="KY60106" s="23"/>
    </row>
    <row r="60107" spans="36:311" x14ac:dyDescent="0.2">
      <c r="AJ60107" s="23"/>
      <c r="HH60107"/>
      <c r="IW60107" s="36"/>
      <c r="JI60107"/>
      <c r="JJ60107"/>
      <c r="KX60107" s="23"/>
      <c r="KY60107" s="23"/>
    </row>
    <row r="60108" spans="36:311" x14ac:dyDescent="0.2">
      <c r="AJ60108" s="23"/>
      <c r="HH60108"/>
      <c r="IW60108" s="36"/>
      <c r="JI60108"/>
      <c r="JJ60108"/>
      <c r="KX60108" s="23"/>
      <c r="KY60108" s="23"/>
    </row>
    <row r="60109" spans="36:311" x14ac:dyDescent="0.2">
      <c r="AJ60109" s="23"/>
      <c r="HH60109"/>
      <c r="IW60109" s="36"/>
      <c r="JI60109"/>
      <c r="JJ60109"/>
      <c r="KX60109" s="23"/>
      <c r="KY60109" s="23"/>
    </row>
    <row r="60110" spans="36:311" x14ac:dyDescent="0.2">
      <c r="AJ60110" s="23"/>
      <c r="HH60110"/>
      <c r="IW60110" s="36"/>
      <c r="JI60110"/>
      <c r="JJ60110"/>
      <c r="KX60110" s="23"/>
      <c r="KY60110" s="23"/>
    </row>
    <row r="60111" spans="36:311" x14ac:dyDescent="0.2">
      <c r="AJ60111" s="23"/>
      <c r="HH60111"/>
      <c r="IW60111" s="36"/>
      <c r="JI60111"/>
      <c r="JJ60111"/>
      <c r="KX60111" s="23"/>
      <c r="KY60111" s="23"/>
    </row>
    <row r="60112" spans="36:311" x14ac:dyDescent="0.2">
      <c r="AJ60112" s="23"/>
      <c r="HH60112"/>
      <c r="IW60112" s="36"/>
      <c r="JI60112"/>
      <c r="JJ60112"/>
      <c r="KX60112" s="23"/>
      <c r="KY60112" s="23"/>
    </row>
    <row r="60113" spans="36:311" x14ac:dyDescent="0.2">
      <c r="AJ60113" s="23"/>
      <c r="HH60113"/>
      <c r="IW60113" s="36"/>
      <c r="JI60113"/>
      <c r="JJ60113"/>
      <c r="KX60113" s="23"/>
      <c r="KY60113" s="23"/>
    </row>
    <row r="60114" spans="36:311" x14ac:dyDescent="0.2">
      <c r="AJ60114" s="23"/>
      <c r="HH60114"/>
      <c r="IW60114" s="36"/>
      <c r="JI60114"/>
      <c r="JJ60114"/>
      <c r="KX60114" s="23"/>
      <c r="KY60114" s="23"/>
    </row>
    <row r="60115" spans="36:311" x14ac:dyDescent="0.2">
      <c r="AJ60115" s="23"/>
      <c r="HH60115"/>
      <c r="IW60115" s="36"/>
      <c r="JI60115"/>
      <c r="JJ60115"/>
      <c r="KX60115" s="23"/>
      <c r="KY60115" s="23"/>
    </row>
    <row r="60116" spans="36:311" x14ac:dyDescent="0.2">
      <c r="AJ60116" s="23"/>
      <c r="HH60116"/>
      <c r="IW60116" s="36"/>
      <c r="JI60116"/>
      <c r="JJ60116"/>
      <c r="KX60116" s="23"/>
      <c r="KY60116" s="23"/>
    </row>
    <row r="60117" spans="36:311" x14ac:dyDescent="0.2">
      <c r="AJ60117" s="23"/>
      <c r="HH60117"/>
      <c r="IW60117" s="36"/>
      <c r="JI60117"/>
      <c r="JJ60117"/>
      <c r="KX60117" s="23"/>
      <c r="KY60117" s="23"/>
    </row>
    <row r="60118" spans="36:311" x14ac:dyDescent="0.2">
      <c r="AJ60118" s="23"/>
      <c r="HH60118"/>
      <c r="IW60118" s="36"/>
      <c r="JI60118"/>
      <c r="JJ60118"/>
      <c r="KX60118" s="23"/>
      <c r="KY60118" s="23"/>
    </row>
    <row r="60119" spans="36:311" x14ac:dyDescent="0.2">
      <c r="AJ60119" s="23"/>
      <c r="HH60119"/>
      <c r="IW60119" s="36"/>
      <c r="JI60119"/>
      <c r="JJ60119"/>
      <c r="KX60119" s="23"/>
      <c r="KY60119" s="23"/>
    </row>
    <row r="60120" spans="36:311" x14ac:dyDescent="0.2">
      <c r="AJ60120" s="23"/>
      <c r="HH60120"/>
      <c r="IW60120" s="36"/>
      <c r="JI60120"/>
      <c r="JJ60120"/>
      <c r="KX60120" s="23"/>
      <c r="KY60120" s="23"/>
    </row>
    <row r="60121" spans="36:311" x14ac:dyDescent="0.2">
      <c r="AJ60121" s="23"/>
      <c r="HH60121"/>
      <c r="IW60121" s="36"/>
      <c r="JI60121"/>
      <c r="JJ60121"/>
      <c r="KX60121" s="23"/>
      <c r="KY60121" s="23"/>
    </row>
    <row r="60122" spans="36:311" x14ac:dyDescent="0.2">
      <c r="AJ60122" s="23"/>
      <c r="HH60122"/>
      <c r="IW60122" s="36"/>
      <c r="JI60122"/>
      <c r="JJ60122"/>
      <c r="KX60122" s="23"/>
      <c r="KY60122" s="23"/>
    </row>
    <row r="60123" spans="36:311" x14ac:dyDescent="0.2">
      <c r="AJ60123" s="23"/>
      <c r="HH60123"/>
      <c r="IW60123" s="36"/>
      <c r="JI60123"/>
      <c r="JJ60123"/>
      <c r="KX60123" s="23"/>
      <c r="KY60123" s="23"/>
    </row>
    <row r="60124" spans="36:311" x14ac:dyDescent="0.2">
      <c r="AJ60124" s="23"/>
      <c r="HH60124"/>
      <c r="IW60124" s="36"/>
      <c r="JI60124"/>
      <c r="JJ60124"/>
      <c r="KX60124" s="23"/>
      <c r="KY60124" s="23"/>
    </row>
    <row r="60125" spans="36:311" x14ac:dyDescent="0.2">
      <c r="AJ60125" s="23"/>
      <c r="HH60125"/>
      <c r="IW60125" s="36"/>
      <c r="JI60125"/>
      <c r="JJ60125"/>
      <c r="KX60125" s="23"/>
      <c r="KY60125" s="23"/>
    </row>
    <row r="60126" spans="36:311" x14ac:dyDescent="0.2">
      <c r="AJ60126" s="23"/>
      <c r="HH60126"/>
      <c r="IW60126" s="36"/>
      <c r="JI60126"/>
      <c r="JJ60126"/>
      <c r="KX60126" s="23"/>
      <c r="KY60126" s="23"/>
    </row>
    <row r="60127" spans="36:311" x14ac:dyDescent="0.2">
      <c r="AJ60127" s="23"/>
      <c r="HH60127"/>
      <c r="IW60127" s="36"/>
      <c r="JI60127"/>
      <c r="JJ60127"/>
      <c r="KX60127" s="23"/>
      <c r="KY60127" s="23"/>
    </row>
    <row r="60128" spans="36:311" x14ac:dyDescent="0.2">
      <c r="AJ60128" s="23"/>
      <c r="HH60128"/>
      <c r="IW60128" s="36"/>
      <c r="JI60128"/>
      <c r="JJ60128"/>
      <c r="KX60128" s="23"/>
      <c r="KY60128" s="23"/>
    </row>
    <row r="60129" spans="36:311" x14ac:dyDescent="0.2">
      <c r="AJ60129" s="23"/>
      <c r="HH60129"/>
      <c r="IW60129" s="36"/>
      <c r="JI60129"/>
      <c r="JJ60129"/>
      <c r="KX60129" s="23"/>
      <c r="KY60129" s="23"/>
    </row>
    <row r="60130" spans="36:311" x14ac:dyDescent="0.2">
      <c r="AJ60130" s="23"/>
      <c r="HH60130"/>
      <c r="IW60130" s="36"/>
      <c r="JI60130"/>
      <c r="JJ60130"/>
      <c r="KX60130" s="23"/>
      <c r="KY60130" s="23"/>
    </row>
    <row r="60131" spans="36:311" x14ac:dyDescent="0.2">
      <c r="AJ60131" s="23"/>
      <c r="HH60131"/>
      <c r="IW60131" s="36"/>
      <c r="JI60131"/>
      <c r="JJ60131"/>
      <c r="KX60131" s="23"/>
      <c r="KY60131" s="23"/>
    </row>
    <row r="60132" spans="36:311" x14ac:dyDescent="0.2">
      <c r="AJ60132" s="23"/>
      <c r="HH60132"/>
      <c r="IW60132" s="36"/>
      <c r="JI60132"/>
      <c r="JJ60132"/>
      <c r="KX60132" s="23"/>
      <c r="KY60132" s="23"/>
    </row>
    <row r="60133" spans="36:311" x14ac:dyDescent="0.2">
      <c r="AJ60133" s="23"/>
      <c r="HH60133"/>
      <c r="IW60133" s="36"/>
      <c r="JI60133"/>
      <c r="JJ60133"/>
      <c r="KX60133" s="23"/>
      <c r="KY60133" s="23"/>
    </row>
    <row r="60134" spans="36:311" x14ac:dyDescent="0.2">
      <c r="AJ60134" s="23"/>
      <c r="HH60134"/>
      <c r="IW60134" s="36"/>
      <c r="JI60134"/>
      <c r="JJ60134"/>
      <c r="KX60134" s="23"/>
      <c r="KY60134" s="23"/>
    </row>
    <row r="60135" spans="36:311" x14ac:dyDescent="0.2">
      <c r="AJ60135" s="23"/>
      <c r="HH60135"/>
      <c r="IW60135" s="36"/>
      <c r="JI60135"/>
      <c r="JJ60135"/>
      <c r="KX60135" s="23"/>
      <c r="KY60135" s="23"/>
    </row>
    <row r="60136" spans="36:311" x14ac:dyDescent="0.2">
      <c r="AJ60136" s="23"/>
      <c r="HH60136"/>
      <c r="IW60136" s="36"/>
      <c r="JI60136"/>
      <c r="JJ60136"/>
      <c r="KX60136" s="23"/>
      <c r="KY60136" s="23"/>
    </row>
    <row r="60137" spans="36:311" x14ac:dyDescent="0.2">
      <c r="AJ60137" s="23"/>
      <c r="HH60137"/>
      <c r="IW60137" s="36"/>
      <c r="JI60137"/>
      <c r="JJ60137"/>
      <c r="KX60137" s="23"/>
      <c r="KY60137" s="23"/>
    </row>
    <row r="60138" spans="36:311" x14ac:dyDescent="0.2">
      <c r="AJ60138" s="23"/>
      <c r="HH60138"/>
      <c r="IW60138" s="36"/>
      <c r="JI60138"/>
      <c r="JJ60138"/>
      <c r="KX60138" s="23"/>
      <c r="KY60138" s="23"/>
    </row>
    <row r="60139" spans="36:311" x14ac:dyDescent="0.2">
      <c r="AJ60139" s="23"/>
      <c r="HH60139"/>
      <c r="IW60139" s="36"/>
      <c r="JI60139"/>
      <c r="JJ60139"/>
      <c r="KX60139" s="23"/>
      <c r="KY60139" s="23"/>
    </row>
    <row r="60140" spans="36:311" x14ac:dyDescent="0.2">
      <c r="AJ60140" s="23"/>
      <c r="HH60140"/>
      <c r="IW60140" s="36"/>
      <c r="JI60140"/>
      <c r="JJ60140"/>
      <c r="KX60140" s="23"/>
      <c r="KY60140" s="23"/>
    </row>
    <row r="60141" spans="36:311" x14ac:dyDescent="0.2">
      <c r="AJ60141" s="23"/>
      <c r="HH60141"/>
      <c r="IW60141" s="36"/>
      <c r="JI60141"/>
      <c r="JJ60141"/>
      <c r="KX60141" s="23"/>
      <c r="KY60141" s="23"/>
    </row>
    <row r="60142" spans="36:311" x14ac:dyDescent="0.2">
      <c r="AJ60142" s="23"/>
      <c r="HH60142"/>
      <c r="IW60142" s="36"/>
      <c r="JI60142"/>
      <c r="JJ60142"/>
      <c r="KX60142" s="23"/>
      <c r="KY60142" s="23"/>
    </row>
    <row r="60143" spans="36:311" x14ac:dyDescent="0.2">
      <c r="AJ60143" s="23"/>
      <c r="HH60143"/>
      <c r="IW60143" s="36"/>
      <c r="JI60143"/>
      <c r="JJ60143"/>
      <c r="KX60143" s="23"/>
      <c r="KY60143" s="23"/>
    </row>
    <row r="60144" spans="36:311" x14ac:dyDescent="0.2">
      <c r="AJ60144" s="23"/>
      <c r="HH60144"/>
      <c r="IW60144" s="36"/>
      <c r="JI60144"/>
      <c r="JJ60144"/>
      <c r="KX60144" s="23"/>
      <c r="KY60144" s="23"/>
    </row>
    <row r="60145" spans="36:311" x14ac:dyDescent="0.2">
      <c r="AJ60145" s="23"/>
      <c r="HH60145"/>
      <c r="IW60145" s="36"/>
      <c r="JI60145"/>
      <c r="JJ60145"/>
      <c r="KX60145" s="23"/>
      <c r="KY60145" s="23"/>
    </row>
    <row r="60146" spans="36:311" x14ac:dyDescent="0.2">
      <c r="AJ60146" s="23"/>
      <c r="HH60146"/>
      <c r="IW60146" s="36"/>
      <c r="JI60146"/>
      <c r="JJ60146"/>
      <c r="KX60146" s="23"/>
      <c r="KY60146" s="23"/>
    </row>
    <row r="60147" spans="36:311" x14ac:dyDescent="0.2">
      <c r="AJ60147" s="23"/>
      <c r="HH60147"/>
      <c r="IW60147" s="36"/>
      <c r="JI60147"/>
      <c r="JJ60147"/>
      <c r="KX60147" s="23"/>
      <c r="KY60147" s="23"/>
    </row>
    <row r="60148" spans="36:311" x14ac:dyDescent="0.2">
      <c r="AJ60148" s="23"/>
      <c r="HH60148"/>
      <c r="IW60148" s="36"/>
      <c r="JI60148"/>
      <c r="JJ60148"/>
      <c r="KX60148" s="23"/>
      <c r="KY60148" s="23"/>
    </row>
    <row r="60149" spans="36:311" x14ac:dyDescent="0.2">
      <c r="AJ60149" s="23"/>
      <c r="HH60149"/>
      <c r="IW60149" s="36"/>
      <c r="JI60149"/>
      <c r="JJ60149"/>
      <c r="KX60149" s="23"/>
      <c r="KY60149" s="23"/>
    </row>
    <row r="60150" spans="36:311" x14ac:dyDescent="0.2">
      <c r="AJ60150" s="23"/>
      <c r="HH60150"/>
      <c r="IW60150" s="36"/>
      <c r="JI60150"/>
      <c r="JJ60150"/>
      <c r="KX60150" s="23"/>
      <c r="KY60150" s="23"/>
    </row>
    <row r="60151" spans="36:311" x14ac:dyDescent="0.2">
      <c r="AJ60151" s="23"/>
      <c r="HH60151"/>
      <c r="IW60151" s="36"/>
      <c r="JI60151"/>
      <c r="JJ60151"/>
      <c r="KX60151" s="23"/>
      <c r="KY60151" s="23"/>
    </row>
    <row r="60152" spans="36:311" x14ac:dyDescent="0.2">
      <c r="AJ60152" s="23"/>
      <c r="HH60152"/>
      <c r="IW60152" s="36"/>
      <c r="JI60152"/>
      <c r="JJ60152"/>
      <c r="KX60152" s="23"/>
      <c r="KY60152" s="23"/>
    </row>
    <row r="60153" spans="36:311" x14ac:dyDescent="0.2">
      <c r="AJ60153" s="23"/>
      <c r="HH60153"/>
      <c r="IW60153" s="36"/>
      <c r="JI60153"/>
      <c r="JJ60153"/>
      <c r="KX60153" s="23"/>
      <c r="KY60153" s="23"/>
    </row>
    <row r="60154" spans="36:311" x14ac:dyDescent="0.2">
      <c r="AJ60154" s="23"/>
      <c r="HH60154"/>
      <c r="IW60154" s="36"/>
      <c r="JI60154"/>
      <c r="JJ60154"/>
      <c r="KX60154" s="23"/>
      <c r="KY60154" s="23"/>
    </row>
    <row r="60155" spans="36:311" x14ac:dyDescent="0.2">
      <c r="AJ60155" s="23"/>
      <c r="HH60155"/>
      <c r="IW60155" s="36"/>
      <c r="JI60155"/>
      <c r="JJ60155"/>
      <c r="KX60155" s="23"/>
      <c r="KY60155" s="23"/>
    </row>
    <row r="60156" spans="36:311" x14ac:dyDescent="0.2">
      <c r="AJ60156" s="23"/>
      <c r="HH60156"/>
      <c r="IW60156" s="36"/>
      <c r="JI60156"/>
      <c r="JJ60156"/>
      <c r="KX60156" s="23"/>
      <c r="KY60156" s="23"/>
    </row>
    <row r="60157" spans="36:311" x14ac:dyDescent="0.2">
      <c r="AJ60157" s="23"/>
      <c r="HH60157"/>
      <c r="IW60157" s="36"/>
      <c r="JI60157"/>
      <c r="JJ60157"/>
      <c r="KX60157" s="23"/>
      <c r="KY60157" s="23"/>
    </row>
    <row r="60158" spans="36:311" x14ac:dyDescent="0.2">
      <c r="AJ60158" s="23"/>
      <c r="HH60158"/>
      <c r="IW60158" s="36"/>
      <c r="JI60158"/>
      <c r="JJ60158"/>
      <c r="KX60158" s="23"/>
      <c r="KY60158" s="23"/>
    </row>
    <row r="60159" spans="36:311" x14ac:dyDescent="0.2">
      <c r="AJ60159" s="23"/>
      <c r="HH60159"/>
      <c r="IW60159" s="36"/>
      <c r="JI60159"/>
      <c r="JJ60159"/>
      <c r="KX60159" s="23"/>
      <c r="KY60159" s="23"/>
    </row>
    <row r="60160" spans="36:311" x14ac:dyDescent="0.2">
      <c r="AJ60160" s="23"/>
      <c r="HH60160"/>
      <c r="IW60160" s="36"/>
      <c r="JI60160"/>
      <c r="JJ60160"/>
      <c r="KX60160" s="23"/>
      <c r="KY60160" s="23"/>
    </row>
    <row r="60161" spans="36:311" x14ac:dyDescent="0.2">
      <c r="AJ60161" s="23"/>
      <c r="HH60161"/>
      <c r="IW60161" s="36"/>
      <c r="JI60161"/>
      <c r="JJ60161"/>
      <c r="KX60161" s="23"/>
      <c r="KY60161" s="23"/>
    </row>
    <row r="60162" spans="36:311" x14ac:dyDescent="0.2">
      <c r="AJ60162" s="23"/>
      <c r="HH60162"/>
      <c r="IW60162" s="36"/>
      <c r="JI60162"/>
      <c r="JJ60162"/>
      <c r="KX60162" s="23"/>
      <c r="KY60162" s="23"/>
    </row>
    <row r="60163" spans="36:311" x14ac:dyDescent="0.2">
      <c r="AJ60163" s="23"/>
      <c r="HH60163"/>
      <c r="IW60163" s="36"/>
      <c r="JI60163"/>
      <c r="JJ60163"/>
      <c r="KX60163" s="23"/>
      <c r="KY60163" s="23"/>
    </row>
    <row r="60164" spans="36:311" x14ac:dyDescent="0.2">
      <c r="AJ60164" s="23"/>
      <c r="HH60164"/>
      <c r="IW60164" s="36"/>
      <c r="JI60164"/>
      <c r="JJ60164"/>
      <c r="KX60164" s="23"/>
      <c r="KY60164" s="23"/>
    </row>
    <row r="60165" spans="36:311" x14ac:dyDescent="0.2">
      <c r="AJ60165" s="23"/>
      <c r="HH60165"/>
      <c r="IW60165" s="36"/>
      <c r="JI60165"/>
      <c r="JJ60165"/>
      <c r="KX60165" s="23"/>
      <c r="KY60165" s="23"/>
    </row>
    <row r="60166" spans="36:311" x14ac:dyDescent="0.2">
      <c r="AJ60166" s="23"/>
      <c r="HH60166"/>
      <c r="IW60166" s="36"/>
      <c r="JI60166"/>
      <c r="JJ60166"/>
      <c r="KX60166" s="23"/>
      <c r="KY60166" s="23"/>
    </row>
    <row r="60167" spans="36:311" x14ac:dyDescent="0.2">
      <c r="AJ60167" s="23"/>
      <c r="HH60167"/>
      <c r="IW60167" s="36"/>
      <c r="JI60167"/>
      <c r="JJ60167"/>
      <c r="KX60167" s="23"/>
      <c r="KY60167" s="23"/>
    </row>
    <row r="60168" spans="36:311" x14ac:dyDescent="0.2">
      <c r="AJ60168" s="23"/>
      <c r="HH60168"/>
      <c r="IW60168" s="36"/>
      <c r="JI60168"/>
      <c r="JJ60168"/>
      <c r="KX60168" s="23"/>
      <c r="KY60168" s="23"/>
    </row>
    <row r="60169" spans="36:311" x14ac:dyDescent="0.2">
      <c r="AJ60169" s="23"/>
      <c r="HH60169"/>
      <c r="IW60169" s="36"/>
      <c r="JI60169"/>
      <c r="JJ60169"/>
      <c r="KX60169" s="23"/>
      <c r="KY60169" s="23"/>
    </row>
    <row r="60170" spans="36:311" x14ac:dyDescent="0.2">
      <c r="AJ60170" s="23"/>
      <c r="HH60170"/>
      <c r="IW60170" s="36"/>
      <c r="JI60170"/>
      <c r="JJ60170"/>
      <c r="KX60170" s="23"/>
      <c r="KY60170" s="23"/>
    </row>
    <row r="60171" spans="36:311" x14ac:dyDescent="0.2">
      <c r="AJ60171" s="23"/>
      <c r="HH60171"/>
      <c r="IW60171" s="36"/>
      <c r="JI60171"/>
      <c r="JJ60171"/>
      <c r="KX60171" s="23"/>
      <c r="KY60171" s="23"/>
    </row>
    <row r="60172" spans="36:311" x14ac:dyDescent="0.2">
      <c r="AJ60172" s="23"/>
      <c r="HH60172"/>
      <c r="IW60172" s="36"/>
      <c r="JI60172"/>
      <c r="JJ60172"/>
      <c r="KX60172" s="23"/>
      <c r="KY60172" s="23"/>
    </row>
    <row r="60173" spans="36:311" x14ac:dyDescent="0.2">
      <c r="AJ60173" s="23"/>
      <c r="HH60173"/>
      <c r="IW60173" s="36"/>
      <c r="JI60173"/>
      <c r="JJ60173"/>
      <c r="KX60173" s="23"/>
      <c r="KY60173" s="23"/>
    </row>
    <row r="60174" spans="36:311" x14ac:dyDescent="0.2">
      <c r="AJ60174" s="23"/>
      <c r="HH60174"/>
      <c r="IW60174" s="36"/>
      <c r="JI60174"/>
      <c r="JJ60174"/>
      <c r="KX60174" s="23"/>
      <c r="KY60174" s="23"/>
    </row>
    <row r="60175" spans="36:311" x14ac:dyDescent="0.2">
      <c r="AJ60175" s="23"/>
      <c r="HH60175"/>
      <c r="IW60175" s="36"/>
      <c r="JI60175"/>
      <c r="JJ60175"/>
      <c r="KX60175" s="23"/>
      <c r="KY60175" s="23"/>
    </row>
    <row r="60176" spans="36:311" x14ac:dyDescent="0.2">
      <c r="AJ60176" s="23"/>
      <c r="HH60176"/>
      <c r="IW60176" s="36"/>
      <c r="JI60176"/>
      <c r="JJ60176"/>
      <c r="KX60176" s="23"/>
      <c r="KY60176" s="23"/>
    </row>
    <row r="60177" spans="36:311" x14ac:dyDescent="0.2">
      <c r="AJ60177" s="23"/>
      <c r="HH60177"/>
      <c r="IW60177" s="36"/>
      <c r="JI60177"/>
      <c r="JJ60177"/>
      <c r="KX60177" s="23"/>
      <c r="KY60177" s="23"/>
    </row>
    <row r="60178" spans="36:311" x14ac:dyDescent="0.2">
      <c r="AJ60178" s="23"/>
      <c r="HH60178"/>
      <c r="IW60178" s="36"/>
      <c r="JI60178"/>
      <c r="JJ60178"/>
      <c r="KX60178" s="23"/>
      <c r="KY60178" s="23"/>
    </row>
    <row r="60179" spans="36:311" x14ac:dyDescent="0.2">
      <c r="AJ60179" s="23"/>
      <c r="HH60179"/>
      <c r="IW60179" s="36"/>
      <c r="JI60179"/>
      <c r="JJ60179"/>
      <c r="KX60179" s="23"/>
      <c r="KY60179" s="23"/>
    </row>
    <row r="60180" spans="36:311" x14ac:dyDescent="0.2">
      <c r="AJ60180" s="23"/>
      <c r="HH60180"/>
      <c r="IW60180" s="36"/>
      <c r="JI60180"/>
      <c r="JJ60180"/>
      <c r="KX60180" s="23"/>
      <c r="KY60180" s="23"/>
    </row>
    <row r="60181" spans="36:311" x14ac:dyDescent="0.2">
      <c r="AJ60181" s="23"/>
      <c r="HH60181"/>
      <c r="IW60181" s="36"/>
      <c r="JI60181"/>
      <c r="JJ60181"/>
      <c r="KX60181" s="23"/>
      <c r="KY60181" s="23"/>
    </row>
    <row r="60182" spans="36:311" x14ac:dyDescent="0.2">
      <c r="AJ60182" s="23"/>
      <c r="HH60182"/>
      <c r="IW60182" s="36"/>
      <c r="JI60182"/>
      <c r="JJ60182"/>
      <c r="KX60182" s="23"/>
      <c r="KY60182" s="23"/>
    </row>
    <row r="60183" spans="36:311" x14ac:dyDescent="0.2">
      <c r="AJ60183" s="23"/>
      <c r="HH60183"/>
      <c r="IW60183" s="36"/>
      <c r="JI60183"/>
      <c r="JJ60183"/>
      <c r="KX60183" s="23"/>
      <c r="KY60183" s="23"/>
    </row>
    <row r="60184" spans="36:311" x14ac:dyDescent="0.2">
      <c r="AJ60184" s="23"/>
      <c r="HH60184"/>
      <c r="IW60184" s="36"/>
      <c r="JI60184"/>
      <c r="JJ60184"/>
      <c r="KX60184" s="23"/>
      <c r="KY60184" s="23"/>
    </row>
    <row r="60185" spans="36:311" x14ac:dyDescent="0.2">
      <c r="AJ60185" s="23"/>
      <c r="HH60185"/>
      <c r="IW60185" s="36"/>
      <c r="JI60185"/>
      <c r="JJ60185"/>
      <c r="KX60185" s="23"/>
      <c r="KY60185" s="23"/>
    </row>
    <row r="60186" spans="36:311" x14ac:dyDescent="0.2">
      <c r="AJ60186" s="23"/>
      <c r="HH60186"/>
      <c r="IW60186" s="36"/>
      <c r="JI60186"/>
      <c r="JJ60186"/>
      <c r="KX60186" s="23"/>
      <c r="KY60186" s="23"/>
    </row>
    <row r="60187" spans="36:311" x14ac:dyDescent="0.2">
      <c r="AJ60187" s="23"/>
      <c r="HH60187"/>
      <c r="IW60187" s="36"/>
      <c r="JI60187"/>
      <c r="JJ60187"/>
      <c r="KX60187" s="23"/>
      <c r="KY60187" s="23"/>
    </row>
    <row r="60188" spans="36:311" x14ac:dyDescent="0.2">
      <c r="AJ60188" s="23"/>
      <c r="HH60188"/>
      <c r="IW60188" s="36"/>
      <c r="JI60188"/>
      <c r="JJ60188"/>
      <c r="KX60188" s="23"/>
      <c r="KY60188" s="23"/>
    </row>
    <row r="60189" spans="36:311" x14ac:dyDescent="0.2">
      <c r="AJ60189" s="23"/>
      <c r="HH60189"/>
      <c r="IW60189" s="36"/>
      <c r="JI60189"/>
      <c r="JJ60189"/>
      <c r="KX60189" s="23"/>
      <c r="KY60189" s="23"/>
    </row>
    <row r="60190" spans="36:311" x14ac:dyDescent="0.2">
      <c r="AJ60190" s="23"/>
      <c r="HH60190"/>
      <c r="IW60190" s="36"/>
      <c r="JI60190"/>
      <c r="JJ60190"/>
      <c r="KX60190" s="23"/>
      <c r="KY60190" s="23"/>
    </row>
    <row r="60191" spans="36:311" x14ac:dyDescent="0.2">
      <c r="AJ60191" s="23"/>
      <c r="HH60191"/>
      <c r="IW60191" s="36"/>
      <c r="JI60191"/>
      <c r="JJ60191"/>
      <c r="KX60191" s="23"/>
      <c r="KY60191" s="23"/>
    </row>
    <row r="60192" spans="36:311" x14ac:dyDescent="0.2">
      <c r="AJ60192" s="23"/>
      <c r="HH60192"/>
      <c r="IW60192" s="36"/>
      <c r="JI60192"/>
      <c r="JJ60192"/>
      <c r="KX60192" s="23"/>
      <c r="KY60192" s="23"/>
    </row>
    <row r="60193" spans="36:311" x14ac:dyDescent="0.2">
      <c r="AJ60193" s="23"/>
      <c r="HH60193"/>
      <c r="IW60193" s="36"/>
      <c r="JI60193"/>
      <c r="JJ60193"/>
      <c r="KX60193" s="23"/>
      <c r="KY60193" s="23"/>
    </row>
    <row r="60194" spans="36:311" x14ac:dyDescent="0.2">
      <c r="AJ60194" s="23"/>
      <c r="HH60194"/>
      <c r="IW60194" s="36"/>
      <c r="JI60194"/>
      <c r="JJ60194"/>
      <c r="KX60194" s="23"/>
      <c r="KY60194" s="23"/>
    </row>
    <row r="60195" spans="36:311" x14ac:dyDescent="0.2">
      <c r="AJ60195" s="23"/>
      <c r="HH60195"/>
      <c r="IW60195" s="36"/>
      <c r="JI60195"/>
      <c r="JJ60195"/>
      <c r="KX60195" s="23"/>
      <c r="KY60195" s="23"/>
    </row>
    <row r="60196" spans="36:311" x14ac:dyDescent="0.2">
      <c r="AJ60196" s="23"/>
      <c r="HH60196"/>
      <c r="IW60196" s="36"/>
      <c r="JI60196"/>
      <c r="JJ60196"/>
      <c r="KX60196" s="23"/>
      <c r="KY60196" s="23"/>
    </row>
    <row r="60197" spans="36:311" x14ac:dyDescent="0.2">
      <c r="AJ60197" s="23"/>
      <c r="HH60197"/>
      <c r="IW60197" s="36"/>
      <c r="JI60197"/>
      <c r="JJ60197"/>
      <c r="KX60197" s="23"/>
      <c r="KY60197" s="23"/>
    </row>
    <row r="60198" spans="36:311" x14ac:dyDescent="0.2">
      <c r="AJ60198" s="23"/>
      <c r="HH60198"/>
      <c r="IW60198" s="36"/>
      <c r="JI60198"/>
      <c r="JJ60198"/>
      <c r="KX60198" s="23"/>
      <c r="KY60198" s="23"/>
    </row>
    <row r="60199" spans="36:311" x14ac:dyDescent="0.2">
      <c r="AJ60199" s="23"/>
      <c r="HH60199"/>
      <c r="IW60199" s="36"/>
      <c r="JI60199"/>
      <c r="JJ60199"/>
      <c r="KX60199" s="23"/>
      <c r="KY60199" s="23"/>
    </row>
    <row r="60200" spans="36:311" x14ac:dyDescent="0.2">
      <c r="AJ60200" s="23"/>
      <c r="HH60200"/>
      <c r="IW60200" s="36"/>
      <c r="JI60200"/>
      <c r="JJ60200"/>
      <c r="KX60200" s="23"/>
      <c r="KY60200" s="23"/>
    </row>
    <row r="60201" spans="36:311" x14ac:dyDescent="0.2">
      <c r="AJ60201" s="23"/>
      <c r="HH60201"/>
      <c r="IW60201" s="36"/>
      <c r="JI60201"/>
      <c r="JJ60201"/>
      <c r="KX60201" s="23"/>
      <c r="KY60201" s="23"/>
    </row>
    <row r="60202" spans="36:311" x14ac:dyDescent="0.2">
      <c r="AJ60202" s="23"/>
      <c r="HH60202"/>
      <c r="IW60202" s="36"/>
      <c r="JI60202"/>
      <c r="JJ60202"/>
      <c r="KX60202" s="23"/>
      <c r="KY60202" s="23"/>
    </row>
    <row r="60203" spans="36:311" x14ac:dyDescent="0.2">
      <c r="AJ60203" s="23"/>
      <c r="HH60203"/>
      <c r="IW60203" s="36"/>
      <c r="JI60203"/>
      <c r="JJ60203"/>
      <c r="KX60203" s="23"/>
      <c r="KY60203" s="23"/>
    </row>
    <row r="60204" spans="36:311" x14ac:dyDescent="0.2">
      <c r="AJ60204" s="23"/>
      <c r="HH60204"/>
      <c r="IW60204" s="36"/>
      <c r="JI60204"/>
      <c r="JJ60204"/>
      <c r="KX60204" s="23"/>
      <c r="KY60204" s="23"/>
    </row>
    <row r="60205" spans="36:311" x14ac:dyDescent="0.2">
      <c r="AJ60205" s="23"/>
      <c r="HH60205"/>
      <c r="IW60205" s="36"/>
      <c r="JI60205"/>
      <c r="JJ60205"/>
      <c r="KX60205" s="23"/>
      <c r="KY60205" s="23"/>
    </row>
    <row r="60206" spans="36:311" x14ac:dyDescent="0.2">
      <c r="AJ60206" s="23"/>
      <c r="HH60206"/>
      <c r="IW60206" s="36"/>
      <c r="JI60206"/>
      <c r="JJ60206"/>
      <c r="KX60206" s="23"/>
      <c r="KY60206" s="23"/>
    </row>
    <row r="60207" spans="36:311" x14ac:dyDescent="0.2">
      <c r="AJ60207" s="23"/>
      <c r="HH60207"/>
      <c r="IW60207" s="36"/>
      <c r="JI60207"/>
      <c r="JJ60207"/>
      <c r="KX60207" s="23"/>
      <c r="KY60207" s="23"/>
    </row>
    <row r="60208" spans="36:311" x14ac:dyDescent="0.2">
      <c r="AJ60208" s="23"/>
      <c r="HH60208"/>
      <c r="IW60208" s="36"/>
      <c r="JI60208"/>
      <c r="JJ60208"/>
      <c r="KX60208" s="23"/>
      <c r="KY60208" s="23"/>
    </row>
    <row r="60209" spans="36:311" x14ac:dyDescent="0.2">
      <c r="AJ60209" s="23"/>
      <c r="HH60209"/>
      <c r="IW60209" s="36"/>
      <c r="JI60209"/>
      <c r="JJ60209"/>
      <c r="KX60209" s="23"/>
      <c r="KY60209" s="23"/>
    </row>
    <row r="60210" spans="36:311" x14ac:dyDescent="0.2">
      <c r="AJ60210" s="23"/>
      <c r="HH60210"/>
      <c r="IW60210" s="36"/>
      <c r="JI60210"/>
      <c r="JJ60210"/>
      <c r="KX60210" s="23"/>
      <c r="KY60210" s="23"/>
    </row>
    <row r="60211" spans="36:311" x14ac:dyDescent="0.2">
      <c r="AJ60211" s="23"/>
      <c r="HH60211"/>
      <c r="IW60211" s="36"/>
      <c r="JI60211"/>
      <c r="JJ60211"/>
      <c r="KX60211" s="23"/>
      <c r="KY60211" s="23"/>
    </row>
    <row r="60212" spans="36:311" x14ac:dyDescent="0.2">
      <c r="AJ60212" s="23"/>
      <c r="HH60212"/>
      <c r="IW60212" s="36"/>
      <c r="JI60212"/>
      <c r="JJ60212"/>
      <c r="KX60212" s="23"/>
      <c r="KY60212" s="23"/>
    </row>
    <row r="60213" spans="36:311" x14ac:dyDescent="0.2">
      <c r="AJ60213" s="23"/>
      <c r="HH60213"/>
      <c r="IW60213" s="36"/>
      <c r="JI60213"/>
      <c r="JJ60213"/>
      <c r="KX60213" s="23"/>
      <c r="KY60213" s="23"/>
    </row>
    <row r="60214" spans="36:311" x14ac:dyDescent="0.2">
      <c r="AJ60214" s="23"/>
      <c r="HH60214"/>
      <c r="IW60214" s="36"/>
      <c r="JI60214"/>
      <c r="JJ60214"/>
      <c r="KX60214" s="23"/>
      <c r="KY60214" s="23"/>
    </row>
    <row r="60215" spans="36:311" x14ac:dyDescent="0.2">
      <c r="AJ60215" s="23"/>
      <c r="HH60215"/>
      <c r="IW60215" s="36"/>
      <c r="JI60215"/>
      <c r="JJ60215"/>
      <c r="KX60215" s="23"/>
      <c r="KY60215" s="23"/>
    </row>
    <row r="60216" spans="36:311" x14ac:dyDescent="0.2">
      <c r="AJ60216" s="23"/>
      <c r="HH60216"/>
      <c r="IW60216" s="36"/>
      <c r="JI60216"/>
      <c r="JJ60216"/>
      <c r="KX60216" s="23"/>
      <c r="KY60216" s="23"/>
    </row>
    <row r="60217" spans="36:311" x14ac:dyDescent="0.2">
      <c r="AJ60217" s="23"/>
      <c r="HH60217"/>
      <c r="IW60217" s="36"/>
      <c r="JI60217"/>
      <c r="JJ60217"/>
      <c r="KX60217" s="23"/>
      <c r="KY60217" s="23"/>
    </row>
    <row r="60218" spans="36:311" x14ac:dyDescent="0.2">
      <c r="AJ60218" s="23"/>
      <c r="HH60218"/>
      <c r="IW60218" s="36"/>
      <c r="JI60218"/>
      <c r="JJ60218"/>
      <c r="KX60218" s="23"/>
      <c r="KY60218" s="23"/>
    </row>
    <row r="60219" spans="36:311" x14ac:dyDescent="0.2">
      <c r="AJ60219" s="23"/>
      <c r="HH60219"/>
      <c r="IW60219" s="36"/>
      <c r="JI60219"/>
      <c r="JJ60219"/>
      <c r="KX60219" s="23"/>
      <c r="KY60219" s="23"/>
    </row>
    <row r="60220" spans="36:311" x14ac:dyDescent="0.2">
      <c r="AJ60220" s="23"/>
      <c r="HH60220"/>
      <c r="IW60220" s="36"/>
      <c r="JI60220"/>
      <c r="JJ60220"/>
      <c r="KX60220" s="23"/>
      <c r="KY60220" s="23"/>
    </row>
    <row r="60221" spans="36:311" x14ac:dyDescent="0.2">
      <c r="AJ60221" s="23"/>
      <c r="HH60221"/>
      <c r="IW60221" s="36"/>
      <c r="JI60221"/>
      <c r="JJ60221"/>
      <c r="KX60221" s="23"/>
      <c r="KY60221" s="23"/>
    </row>
    <row r="60222" spans="36:311" x14ac:dyDescent="0.2">
      <c r="AJ60222" s="23"/>
      <c r="HH60222"/>
      <c r="IW60222" s="36"/>
      <c r="JI60222"/>
      <c r="JJ60222"/>
      <c r="KX60222" s="23"/>
      <c r="KY60222" s="23"/>
    </row>
    <row r="60223" spans="36:311" x14ac:dyDescent="0.2">
      <c r="AJ60223" s="23"/>
      <c r="HH60223"/>
      <c r="IW60223" s="36"/>
      <c r="JI60223"/>
      <c r="JJ60223"/>
      <c r="KX60223" s="23"/>
      <c r="KY60223" s="23"/>
    </row>
    <row r="60224" spans="36:311" x14ac:dyDescent="0.2">
      <c r="AJ60224" s="23"/>
      <c r="HH60224"/>
      <c r="IW60224" s="36"/>
      <c r="JI60224"/>
      <c r="JJ60224"/>
      <c r="KX60224" s="23"/>
      <c r="KY60224" s="23"/>
    </row>
    <row r="60225" spans="36:311" x14ac:dyDescent="0.2">
      <c r="AJ60225" s="23"/>
      <c r="HH60225"/>
      <c r="IW60225" s="36"/>
      <c r="JI60225"/>
      <c r="JJ60225"/>
      <c r="KX60225" s="23"/>
      <c r="KY60225" s="23"/>
    </row>
    <row r="60226" spans="36:311" x14ac:dyDescent="0.2">
      <c r="AJ60226" s="23"/>
      <c r="HH60226"/>
      <c r="IW60226" s="36"/>
      <c r="JI60226"/>
      <c r="JJ60226"/>
      <c r="KX60226" s="23"/>
      <c r="KY60226" s="23"/>
    </row>
    <row r="60227" spans="36:311" x14ac:dyDescent="0.2">
      <c r="AJ60227" s="23"/>
      <c r="HH60227"/>
      <c r="IW60227" s="36"/>
      <c r="JI60227"/>
      <c r="JJ60227"/>
      <c r="KX60227" s="23"/>
      <c r="KY60227" s="23"/>
    </row>
    <row r="60228" spans="36:311" x14ac:dyDescent="0.2">
      <c r="AJ60228" s="23"/>
      <c r="HH60228"/>
      <c r="IW60228" s="36"/>
      <c r="JI60228"/>
      <c r="JJ60228"/>
      <c r="KX60228" s="23"/>
      <c r="KY60228" s="23"/>
    </row>
    <row r="60229" spans="36:311" x14ac:dyDescent="0.2">
      <c r="AJ60229" s="23"/>
      <c r="HH60229"/>
      <c r="IW60229" s="36"/>
      <c r="JI60229"/>
      <c r="JJ60229"/>
      <c r="KX60229" s="23"/>
      <c r="KY60229" s="23"/>
    </row>
    <row r="60230" spans="36:311" x14ac:dyDescent="0.2">
      <c r="AJ60230" s="23"/>
      <c r="HH60230"/>
      <c r="IW60230" s="36"/>
      <c r="JI60230"/>
      <c r="JJ60230"/>
      <c r="KX60230" s="23"/>
      <c r="KY60230" s="23"/>
    </row>
    <row r="60231" spans="36:311" x14ac:dyDescent="0.2">
      <c r="AJ60231" s="23"/>
      <c r="HH60231"/>
      <c r="IW60231" s="36"/>
      <c r="JI60231"/>
      <c r="JJ60231"/>
      <c r="KX60231" s="23"/>
      <c r="KY60231" s="23"/>
    </row>
    <row r="60232" spans="36:311" x14ac:dyDescent="0.2">
      <c r="AJ60232" s="23"/>
      <c r="HH60232"/>
      <c r="IW60232" s="36"/>
      <c r="JI60232"/>
      <c r="JJ60232"/>
      <c r="KX60232" s="23"/>
      <c r="KY60232" s="23"/>
    </row>
    <row r="60233" spans="36:311" x14ac:dyDescent="0.2">
      <c r="AJ60233" s="23"/>
      <c r="HH60233"/>
      <c r="IW60233" s="36"/>
      <c r="JI60233"/>
      <c r="JJ60233"/>
      <c r="KX60233" s="23"/>
      <c r="KY60233" s="23"/>
    </row>
    <row r="60234" spans="36:311" x14ac:dyDescent="0.2">
      <c r="AJ60234" s="23"/>
      <c r="HH60234"/>
      <c r="IW60234" s="36"/>
      <c r="JI60234"/>
      <c r="JJ60234"/>
      <c r="KX60234" s="23"/>
      <c r="KY60234" s="23"/>
    </row>
    <row r="60235" spans="36:311" x14ac:dyDescent="0.2">
      <c r="AJ60235" s="23"/>
      <c r="HH60235"/>
      <c r="IW60235" s="36"/>
      <c r="JI60235"/>
      <c r="JJ60235"/>
      <c r="KX60235" s="23"/>
      <c r="KY60235" s="23"/>
    </row>
    <row r="60236" spans="36:311" x14ac:dyDescent="0.2">
      <c r="AJ60236" s="23"/>
      <c r="HH60236"/>
      <c r="IW60236" s="36"/>
      <c r="JI60236"/>
      <c r="JJ60236"/>
      <c r="KX60236" s="23"/>
      <c r="KY60236" s="23"/>
    </row>
    <row r="60237" spans="36:311" x14ac:dyDescent="0.2">
      <c r="AJ60237" s="23"/>
      <c r="HH60237"/>
      <c r="IW60237" s="36"/>
      <c r="JI60237"/>
      <c r="JJ60237"/>
      <c r="KX60237" s="23"/>
      <c r="KY60237" s="23"/>
    </row>
    <row r="60238" spans="36:311" x14ac:dyDescent="0.2">
      <c r="AJ60238" s="23"/>
      <c r="HH60238"/>
      <c r="IW60238" s="36"/>
      <c r="JI60238"/>
      <c r="JJ60238"/>
      <c r="KX60238" s="23"/>
      <c r="KY60238" s="23"/>
    </row>
    <row r="60239" spans="36:311" x14ac:dyDescent="0.2">
      <c r="AJ60239" s="23"/>
      <c r="HH60239"/>
      <c r="IW60239" s="36"/>
      <c r="JI60239"/>
      <c r="JJ60239"/>
      <c r="KX60239" s="23"/>
      <c r="KY60239" s="23"/>
    </row>
    <row r="60240" spans="36:311" x14ac:dyDescent="0.2">
      <c r="AJ60240" s="23"/>
      <c r="HH60240"/>
      <c r="IW60240" s="36"/>
      <c r="JI60240"/>
      <c r="JJ60240"/>
      <c r="KX60240" s="23"/>
      <c r="KY60240" s="23"/>
    </row>
    <row r="60241" spans="36:311" x14ac:dyDescent="0.2">
      <c r="AJ60241" s="23"/>
      <c r="HH60241"/>
      <c r="IW60241" s="36"/>
      <c r="JI60241"/>
      <c r="JJ60241"/>
      <c r="KX60241" s="23"/>
      <c r="KY60241" s="23"/>
    </row>
    <row r="60242" spans="36:311" x14ac:dyDescent="0.2">
      <c r="AJ60242" s="23"/>
      <c r="HH60242"/>
      <c r="IW60242" s="36"/>
      <c r="JI60242"/>
      <c r="JJ60242"/>
      <c r="KX60242" s="23"/>
      <c r="KY60242" s="23"/>
    </row>
    <row r="60243" spans="36:311" x14ac:dyDescent="0.2">
      <c r="AJ60243" s="23"/>
      <c r="HH60243"/>
      <c r="IW60243" s="36"/>
      <c r="JI60243"/>
      <c r="JJ60243"/>
      <c r="KX60243" s="23"/>
      <c r="KY60243" s="23"/>
    </row>
    <row r="60244" spans="36:311" x14ac:dyDescent="0.2">
      <c r="AJ60244" s="23"/>
      <c r="HH60244"/>
      <c r="IW60244" s="36"/>
      <c r="JI60244"/>
      <c r="JJ60244"/>
      <c r="KX60244" s="23"/>
      <c r="KY60244" s="23"/>
    </row>
    <row r="60245" spans="36:311" x14ac:dyDescent="0.2">
      <c r="AJ60245" s="23"/>
      <c r="HH60245"/>
      <c r="IW60245" s="36"/>
      <c r="JI60245"/>
      <c r="JJ60245"/>
      <c r="KX60245" s="23"/>
      <c r="KY60245" s="23"/>
    </row>
    <row r="60246" spans="36:311" x14ac:dyDescent="0.2">
      <c r="AJ60246" s="23"/>
      <c r="HH60246"/>
      <c r="IW60246" s="36"/>
      <c r="JI60246"/>
      <c r="JJ60246"/>
      <c r="KX60246" s="23"/>
      <c r="KY60246" s="23"/>
    </row>
    <row r="60247" spans="36:311" x14ac:dyDescent="0.2">
      <c r="AJ60247" s="23"/>
      <c r="HH60247"/>
      <c r="IW60247" s="36"/>
      <c r="JI60247"/>
      <c r="JJ60247"/>
      <c r="KX60247" s="23"/>
      <c r="KY60247" s="23"/>
    </row>
    <row r="60248" spans="36:311" x14ac:dyDescent="0.2">
      <c r="AJ60248" s="23"/>
      <c r="HH60248"/>
      <c r="IW60248" s="36"/>
      <c r="JI60248"/>
      <c r="JJ60248"/>
      <c r="KX60248" s="23"/>
      <c r="KY60248" s="23"/>
    </row>
    <row r="60249" spans="36:311" x14ac:dyDescent="0.2">
      <c r="AJ60249" s="23"/>
      <c r="HH60249"/>
      <c r="IW60249" s="36"/>
      <c r="JI60249"/>
      <c r="JJ60249"/>
      <c r="KX60249" s="23"/>
      <c r="KY60249" s="23"/>
    </row>
    <row r="60250" spans="36:311" x14ac:dyDescent="0.2">
      <c r="AJ60250" s="23"/>
      <c r="HH60250"/>
      <c r="IW60250" s="36"/>
      <c r="JI60250"/>
      <c r="JJ60250"/>
      <c r="KX60250" s="23"/>
      <c r="KY60250" s="23"/>
    </row>
    <row r="60251" spans="36:311" x14ac:dyDescent="0.2">
      <c r="AJ60251" s="23"/>
      <c r="HH60251"/>
      <c r="IW60251" s="36"/>
      <c r="JI60251"/>
      <c r="JJ60251"/>
      <c r="KX60251" s="23"/>
      <c r="KY60251" s="23"/>
    </row>
    <row r="60252" spans="36:311" x14ac:dyDescent="0.2">
      <c r="AJ60252" s="23"/>
      <c r="HH60252"/>
      <c r="IW60252" s="36"/>
      <c r="JI60252"/>
      <c r="JJ60252"/>
      <c r="KX60252" s="23"/>
      <c r="KY60252" s="23"/>
    </row>
    <row r="60253" spans="36:311" x14ac:dyDescent="0.2">
      <c r="AJ60253" s="23"/>
      <c r="HH60253"/>
      <c r="IW60253" s="36"/>
      <c r="JI60253"/>
      <c r="JJ60253"/>
      <c r="KX60253" s="23"/>
      <c r="KY60253" s="23"/>
    </row>
    <row r="60254" spans="36:311" x14ac:dyDescent="0.2">
      <c r="AJ60254" s="23"/>
      <c r="HH60254"/>
      <c r="IW60254" s="36"/>
      <c r="JI60254"/>
      <c r="JJ60254"/>
      <c r="KX60254" s="23"/>
      <c r="KY60254" s="23"/>
    </row>
    <row r="60255" spans="36:311" x14ac:dyDescent="0.2">
      <c r="AJ60255" s="23"/>
      <c r="HH60255"/>
      <c r="IW60255" s="36"/>
      <c r="JI60255"/>
      <c r="JJ60255"/>
      <c r="KX60255" s="23"/>
      <c r="KY60255" s="23"/>
    </row>
    <row r="60256" spans="36:311" x14ac:dyDescent="0.2">
      <c r="AJ60256" s="23"/>
      <c r="HH60256"/>
      <c r="IW60256" s="36"/>
      <c r="JI60256"/>
      <c r="JJ60256"/>
      <c r="KX60256" s="23"/>
      <c r="KY60256" s="23"/>
    </row>
    <row r="60257" spans="36:311" x14ac:dyDescent="0.2">
      <c r="AJ60257" s="23"/>
      <c r="HH60257"/>
      <c r="IW60257" s="36"/>
      <c r="JI60257"/>
      <c r="JJ60257"/>
      <c r="KX60257" s="23"/>
      <c r="KY60257" s="23"/>
    </row>
    <row r="60258" spans="36:311" x14ac:dyDescent="0.2">
      <c r="AJ60258" s="23"/>
      <c r="HH60258"/>
      <c r="IW60258" s="36"/>
      <c r="JI60258"/>
      <c r="JJ60258"/>
      <c r="KX60258" s="23"/>
      <c r="KY60258" s="23"/>
    </row>
    <row r="60259" spans="36:311" x14ac:dyDescent="0.2">
      <c r="AJ60259" s="23"/>
      <c r="HH60259"/>
      <c r="IW60259" s="36"/>
      <c r="JI60259"/>
      <c r="JJ60259"/>
      <c r="KX60259" s="23"/>
      <c r="KY60259" s="23"/>
    </row>
    <row r="60260" spans="36:311" x14ac:dyDescent="0.2">
      <c r="AJ60260" s="23"/>
      <c r="HH60260"/>
      <c r="IW60260" s="36"/>
      <c r="JI60260"/>
      <c r="JJ60260"/>
      <c r="KX60260" s="23"/>
      <c r="KY60260" s="23"/>
    </row>
    <row r="60261" spans="36:311" x14ac:dyDescent="0.2">
      <c r="AJ60261" s="23"/>
      <c r="HH60261"/>
      <c r="IW60261" s="36"/>
      <c r="JI60261"/>
      <c r="JJ60261"/>
      <c r="KX60261" s="23"/>
      <c r="KY60261" s="23"/>
    </row>
    <row r="60262" spans="36:311" x14ac:dyDescent="0.2">
      <c r="AJ60262" s="23"/>
      <c r="HH60262"/>
      <c r="IW60262" s="36"/>
      <c r="JI60262"/>
      <c r="JJ60262"/>
      <c r="KX60262" s="23"/>
      <c r="KY60262" s="23"/>
    </row>
    <row r="60263" spans="36:311" x14ac:dyDescent="0.2">
      <c r="AJ60263" s="23"/>
      <c r="HH60263"/>
      <c r="IW60263" s="36"/>
      <c r="JI60263"/>
      <c r="JJ60263"/>
      <c r="KX60263" s="23"/>
      <c r="KY60263" s="23"/>
    </row>
    <row r="60264" spans="36:311" x14ac:dyDescent="0.2">
      <c r="AJ60264" s="23"/>
      <c r="HH60264"/>
      <c r="IW60264" s="36"/>
      <c r="JI60264"/>
      <c r="JJ60264"/>
      <c r="KX60264" s="23"/>
      <c r="KY60264" s="23"/>
    </row>
    <row r="60265" spans="36:311" x14ac:dyDescent="0.2">
      <c r="AJ60265" s="23"/>
      <c r="HH60265"/>
      <c r="IW60265" s="36"/>
      <c r="JI60265"/>
      <c r="JJ60265"/>
      <c r="KX60265" s="23"/>
      <c r="KY60265" s="23"/>
    </row>
    <row r="60266" spans="36:311" x14ac:dyDescent="0.2">
      <c r="AJ60266" s="23"/>
      <c r="HH60266"/>
      <c r="IW60266" s="36"/>
      <c r="JI60266"/>
      <c r="JJ60266"/>
      <c r="KX60266" s="23"/>
      <c r="KY60266" s="23"/>
    </row>
    <row r="60267" spans="36:311" x14ac:dyDescent="0.2">
      <c r="AJ60267" s="23"/>
      <c r="HH60267"/>
      <c r="IW60267" s="36"/>
      <c r="JI60267"/>
      <c r="JJ60267"/>
      <c r="KX60267" s="23"/>
      <c r="KY60267" s="23"/>
    </row>
    <row r="60268" spans="36:311" x14ac:dyDescent="0.2">
      <c r="AJ60268" s="23"/>
      <c r="HH60268"/>
      <c r="IW60268" s="36"/>
      <c r="JI60268"/>
      <c r="JJ60268"/>
      <c r="KX60268" s="23"/>
      <c r="KY60268" s="23"/>
    </row>
    <row r="60269" spans="36:311" x14ac:dyDescent="0.2">
      <c r="AJ60269" s="23"/>
      <c r="HH60269"/>
      <c r="IW60269" s="36"/>
      <c r="JI60269"/>
      <c r="JJ60269"/>
      <c r="KX60269" s="23"/>
      <c r="KY60269" s="23"/>
    </row>
    <row r="60270" spans="36:311" x14ac:dyDescent="0.2">
      <c r="AJ60270" s="23"/>
      <c r="HH60270"/>
      <c r="IW60270" s="36"/>
      <c r="JI60270"/>
      <c r="JJ60270"/>
      <c r="KX60270" s="23"/>
      <c r="KY60270" s="23"/>
    </row>
    <row r="60271" spans="36:311" x14ac:dyDescent="0.2">
      <c r="AJ60271" s="23"/>
      <c r="HH60271"/>
      <c r="IW60271" s="36"/>
      <c r="JI60271"/>
      <c r="JJ60271"/>
      <c r="KX60271" s="23"/>
      <c r="KY60271" s="23"/>
    </row>
    <row r="60272" spans="36:311" x14ac:dyDescent="0.2">
      <c r="AJ60272" s="23"/>
      <c r="HH60272"/>
      <c r="IW60272" s="36"/>
      <c r="JI60272"/>
      <c r="JJ60272"/>
      <c r="KX60272" s="23"/>
      <c r="KY60272" s="23"/>
    </row>
    <row r="60273" spans="36:311" x14ac:dyDescent="0.2">
      <c r="AJ60273" s="23"/>
      <c r="HH60273"/>
      <c r="IW60273" s="36"/>
      <c r="JI60273"/>
      <c r="JJ60273"/>
      <c r="KX60273" s="23"/>
      <c r="KY60273" s="23"/>
    </row>
    <row r="60274" spans="36:311" x14ac:dyDescent="0.2">
      <c r="AJ60274" s="23"/>
      <c r="HH60274"/>
      <c r="IW60274" s="36"/>
      <c r="JI60274"/>
      <c r="JJ60274"/>
      <c r="KX60274" s="23"/>
      <c r="KY60274" s="23"/>
    </row>
    <row r="60275" spans="36:311" x14ac:dyDescent="0.2">
      <c r="AJ60275" s="23"/>
      <c r="HH60275"/>
      <c r="IW60275" s="36"/>
      <c r="JI60275"/>
      <c r="JJ60275"/>
      <c r="KX60275" s="23"/>
      <c r="KY60275" s="23"/>
    </row>
    <row r="60276" spans="36:311" x14ac:dyDescent="0.2">
      <c r="AJ60276" s="23"/>
      <c r="HH60276"/>
      <c r="IW60276" s="36"/>
      <c r="JI60276"/>
      <c r="JJ60276"/>
      <c r="KX60276" s="23"/>
      <c r="KY60276" s="23"/>
    </row>
    <row r="60277" spans="36:311" x14ac:dyDescent="0.2">
      <c r="AJ60277" s="23"/>
      <c r="HH60277"/>
      <c r="IW60277" s="36"/>
      <c r="JI60277"/>
      <c r="JJ60277"/>
      <c r="KX60277" s="23"/>
      <c r="KY60277" s="23"/>
    </row>
    <row r="60278" spans="36:311" x14ac:dyDescent="0.2">
      <c r="AJ60278" s="23"/>
      <c r="HH60278"/>
      <c r="IW60278" s="36"/>
      <c r="JI60278"/>
      <c r="JJ60278"/>
      <c r="KX60278" s="23"/>
      <c r="KY60278" s="23"/>
    </row>
    <row r="60279" spans="36:311" x14ac:dyDescent="0.2">
      <c r="AJ60279" s="23"/>
      <c r="HH60279"/>
      <c r="IW60279" s="36"/>
      <c r="JI60279"/>
      <c r="JJ60279"/>
      <c r="KX60279" s="23"/>
      <c r="KY60279" s="23"/>
    </row>
    <row r="60280" spans="36:311" x14ac:dyDescent="0.2">
      <c r="AJ60280" s="23"/>
      <c r="HH60280"/>
      <c r="IW60280" s="36"/>
      <c r="JI60280"/>
      <c r="JJ60280"/>
      <c r="KX60280" s="23"/>
      <c r="KY60280" s="23"/>
    </row>
    <row r="60281" spans="36:311" x14ac:dyDescent="0.2">
      <c r="AJ60281" s="23"/>
      <c r="HH60281"/>
      <c r="IW60281" s="36"/>
      <c r="JI60281"/>
      <c r="JJ60281"/>
      <c r="KX60281" s="23"/>
      <c r="KY60281" s="23"/>
    </row>
    <row r="60282" spans="36:311" x14ac:dyDescent="0.2">
      <c r="AJ60282" s="23"/>
      <c r="HH60282"/>
      <c r="IW60282" s="36"/>
      <c r="JI60282"/>
      <c r="JJ60282"/>
      <c r="KX60282" s="23"/>
      <c r="KY60282" s="23"/>
    </row>
    <row r="60283" spans="36:311" x14ac:dyDescent="0.2">
      <c r="AJ60283" s="23"/>
      <c r="HH60283"/>
      <c r="IW60283" s="36"/>
      <c r="JI60283"/>
      <c r="JJ60283"/>
      <c r="KX60283" s="23"/>
      <c r="KY60283" s="23"/>
    </row>
    <row r="60284" spans="36:311" x14ac:dyDescent="0.2">
      <c r="AJ60284" s="23"/>
      <c r="HH60284"/>
      <c r="IW60284" s="36"/>
      <c r="JI60284"/>
      <c r="JJ60284"/>
      <c r="KX60284" s="23"/>
      <c r="KY60284" s="23"/>
    </row>
    <row r="60285" spans="36:311" x14ac:dyDescent="0.2">
      <c r="AJ60285" s="23"/>
      <c r="HH60285"/>
      <c r="IW60285" s="36"/>
      <c r="JI60285"/>
      <c r="JJ60285"/>
      <c r="KX60285" s="23"/>
      <c r="KY60285" s="23"/>
    </row>
    <row r="60286" spans="36:311" x14ac:dyDescent="0.2">
      <c r="AJ60286" s="23"/>
      <c r="HH60286"/>
      <c r="IW60286" s="36"/>
      <c r="JI60286"/>
      <c r="JJ60286"/>
      <c r="KX60286" s="23"/>
      <c r="KY60286" s="23"/>
    </row>
    <row r="60287" spans="36:311" x14ac:dyDescent="0.2">
      <c r="AJ60287" s="23"/>
      <c r="HH60287"/>
      <c r="IW60287" s="36"/>
      <c r="JI60287"/>
      <c r="JJ60287"/>
      <c r="KX60287" s="23"/>
      <c r="KY60287" s="23"/>
    </row>
    <row r="60288" spans="36:311" x14ac:dyDescent="0.2">
      <c r="AJ60288" s="23"/>
      <c r="HH60288"/>
      <c r="IW60288" s="36"/>
      <c r="JI60288"/>
      <c r="JJ60288"/>
      <c r="KX60288" s="23"/>
      <c r="KY60288" s="23"/>
    </row>
    <row r="60289" spans="36:311" x14ac:dyDescent="0.2">
      <c r="AJ60289" s="23"/>
      <c r="HH60289"/>
      <c r="IW60289" s="36"/>
      <c r="JI60289"/>
      <c r="JJ60289"/>
      <c r="KX60289" s="23"/>
      <c r="KY60289" s="23"/>
    </row>
    <row r="60290" spans="36:311" x14ac:dyDescent="0.2">
      <c r="AJ60290" s="23"/>
      <c r="HH60290"/>
      <c r="IW60290" s="36"/>
      <c r="JI60290"/>
      <c r="JJ60290"/>
      <c r="KX60290" s="23"/>
      <c r="KY60290" s="23"/>
    </row>
    <row r="60291" spans="36:311" x14ac:dyDescent="0.2">
      <c r="AJ60291" s="23"/>
      <c r="HH60291"/>
      <c r="IW60291" s="36"/>
      <c r="JI60291"/>
      <c r="JJ60291"/>
      <c r="KX60291" s="23"/>
      <c r="KY60291" s="23"/>
    </row>
    <row r="60292" spans="36:311" x14ac:dyDescent="0.2">
      <c r="AJ60292" s="23"/>
      <c r="HH60292"/>
      <c r="IW60292" s="36"/>
      <c r="JI60292"/>
      <c r="JJ60292"/>
      <c r="KX60292" s="23"/>
      <c r="KY60292" s="23"/>
    </row>
    <row r="60293" spans="36:311" x14ac:dyDescent="0.2">
      <c r="AJ60293" s="23"/>
      <c r="HH60293"/>
      <c r="IW60293" s="36"/>
      <c r="JI60293"/>
      <c r="JJ60293"/>
      <c r="KX60293" s="23"/>
      <c r="KY60293" s="23"/>
    </row>
    <row r="60294" spans="36:311" x14ac:dyDescent="0.2">
      <c r="AJ60294" s="23"/>
      <c r="HH60294"/>
      <c r="IW60294" s="36"/>
      <c r="JI60294"/>
      <c r="JJ60294"/>
      <c r="KX60294" s="23"/>
      <c r="KY60294" s="23"/>
    </row>
    <row r="60295" spans="36:311" x14ac:dyDescent="0.2">
      <c r="AJ60295" s="23"/>
      <c r="HH60295"/>
      <c r="IW60295" s="36"/>
      <c r="JI60295"/>
      <c r="JJ60295"/>
      <c r="KX60295" s="23"/>
      <c r="KY60295" s="23"/>
    </row>
    <row r="60296" spans="36:311" x14ac:dyDescent="0.2">
      <c r="AJ60296" s="23"/>
      <c r="HH60296"/>
      <c r="IW60296" s="36"/>
      <c r="JI60296"/>
      <c r="JJ60296"/>
      <c r="KX60296" s="23"/>
      <c r="KY60296" s="23"/>
    </row>
    <row r="60297" spans="36:311" x14ac:dyDescent="0.2">
      <c r="AJ60297" s="23"/>
      <c r="HH60297"/>
      <c r="IW60297" s="36"/>
      <c r="JI60297"/>
      <c r="JJ60297"/>
      <c r="KX60297" s="23"/>
      <c r="KY60297" s="23"/>
    </row>
    <row r="60298" spans="36:311" x14ac:dyDescent="0.2">
      <c r="AJ60298" s="23"/>
      <c r="HH60298"/>
      <c r="IW60298" s="36"/>
      <c r="JI60298"/>
      <c r="JJ60298"/>
      <c r="KX60298" s="23"/>
      <c r="KY60298" s="23"/>
    </row>
    <row r="60299" spans="36:311" x14ac:dyDescent="0.2">
      <c r="AJ60299" s="23"/>
      <c r="HH60299"/>
      <c r="IW60299" s="36"/>
      <c r="JI60299"/>
      <c r="JJ60299"/>
      <c r="KX60299" s="23"/>
      <c r="KY60299" s="23"/>
    </row>
    <row r="60300" spans="36:311" x14ac:dyDescent="0.2">
      <c r="AJ60300" s="23"/>
      <c r="HH60300"/>
      <c r="IW60300" s="36"/>
      <c r="JI60300"/>
      <c r="JJ60300"/>
      <c r="KX60300" s="23"/>
      <c r="KY60300" s="23"/>
    </row>
    <row r="60301" spans="36:311" x14ac:dyDescent="0.2">
      <c r="AJ60301" s="23"/>
      <c r="HH60301"/>
      <c r="IW60301" s="36"/>
      <c r="JI60301"/>
      <c r="JJ60301"/>
      <c r="KX60301" s="23"/>
      <c r="KY60301" s="23"/>
    </row>
    <row r="60302" spans="36:311" x14ac:dyDescent="0.2">
      <c r="AJ60302" s="23"/>
      <c r="HH60302"/>
      <c r="IW60302" s="36"/>
      <c r="JI60302"/>
      <c r="JJ60302"/>
      <c r="KX60302" s="23"/>
      <c r="KY60302" s="23"/>
    </row>
    <row r="60303" spans="36:311" x14ac:dyDescent="0.2">
      <c r="AJ60303" s="23"/>
      <c r="HH60303"/>
      <c r="IW60303" s="36"/>
      <c r="JI60303"/>
      <c r="JJ60303"/>
      <c r="KX60303" s="23"/>
      <c r="KY60303" s="23"/>
    </row>
    <row r="60304" spans="36:311" x14ac:dyDescent="0.2">
      <c r="AJ60304" s="23"/>
      <c r="HH60304"/>
      <c r="IW60304" s="36"/>
      <c r="JI60304"/>
      <c r="JJ60304"/>
      <c r="KX60304" s="23"/>
      <c r="KY60304" s="23"/>
    </row>
    <row r="60305" spans="36:311" x14ac:dyDescent="0.2">
      <c r="AJ60305" s="23"/>
      <c r="HH60305"/>
      <c r="IW60305" s="36"/>
      <c r="JI60305"/>
      <c r="JJ60305"/>
      <c r="KX60305" s="23"/>
      <c r="KY60305" s="23"/>
    </row>
    <row r="60306" spans="36:311" x14ac:dyDescent="0.2">
      <c r="AJ60306" s="23"/>
      <c r="HH60306"/>
      <c r="IW60306" s="36"/>
      <c r="JI60306"/>
      <c r="JJ60306"/>
      <c r="KX60306" s="23"/>
      <c r="KY60306" s="23"/>
    </row>
    <row r="60307" spans="36:311" x14ac:dyDescent="0.2">
      <c r="AJ60307" s="23"/>
      <c r="HH60307"/>
      <c r="IW60307" s="36"/>
      <c r="JI60307"/>
      <c r="JJ60307"/>
      <c r="KX60307" s="23"/>
      <c r="KY60307" s="23"/>
    </row>
    <row r="60308" spans="36:311" x14ac:dyDescent="0.2">
      <c r="AJ60308" s="23"/>
      <c r="HH60308"/>
      <c r="IW60308" s="36"/>
      <c r="JI60308"/>
      <c r="JJ60308"/>
      <c r="KX60308" s="23"/>
      <c r="KY60308" s="23"/>
    </row>
    <row r="60309" spans="36:311" x14ac:dyDescent="0.2">
      <c r="AJ60309" s="23"/>
      <c r="HH60309"/>
      <c r="IW60309" s="36"/>
      <c r="JI60309"/>
      <c r="JJ60309"/>
      <c r="KX60309" s="23"/>
      <c r="KY60309" s="23"/>
    </row>
    <row r="60310" spans="36:311" x14ac:dyDescent="0.2">
      <c r="AJ60310" s="23"/>
      <c r="HH60310"/>
      <c r="IW60310" s="36"/>
      <c r="JI60310"/>
      <c r="JJ60310"/>
      <c r="KX60310" s="23"/>
      <c r="KY60310" s="23"/>
    </row>
    <row r="60311" spans="36:311" x14ac:dyDescent="0.2">
      <c r="AJ60311" s="23"/>
      <c r="HH60311"/>
      <c r="IW60311" s="36"/>
      <c r="JI60311"/>
      <c r="JJ60311"/>
      <c r="KX60311" s="23"/>
      <c r="KY60311" s="23"/>
    </row>
    <row r="60312" spans="36:311" x14ac:dyDescent="0.2">
      <c r="AJ60312" s="23"/>
      <c r="HH60312"/>
      <c r="IW60312" s="36"/>
      <c r="JI60312"/>
      <c r="JJ60312"/>
      <c r="KX60312" s="23"/>
      <c r="KY60312" s="23"/>
    </row>
    <row r="60313" spans="36:311" x14ac:dyDescent="0.2">
      <c r="AJ60313" s="23"/>
      <c r="HH60313"/>
      <c r="IW60313" s="36"/>
      <c r="JI60313"/>
      <c r="JJ60313"/>
      <c r="KX60313" s="23"/>
      <c r="KY60313" s="23"/>
    </row>
    <row r="60314" spans="36:311" x14ac:dyDescent="0.2">
      <c r="AJ60314" s="23"/>
      <c r="HH60314"/>
      <c r="IW60314" s="36"/>
      <c r="JI60314"/>
      <c r="JJ60314"/>
      <c r="KX60314" s="23"/>
      <c r="KY60314" s="23"/>
    </row>
    <row r="60315" spans="36:311" x14ac:dyDescent="0.2">
      <c r="AJ60315" s="23"/>
      <c r="HH60315"/>
      <c r="IW60315" s="36"/>
      <c r="JI60315"/>
      <c r="JJ60315"/>
      <c r="KX60315" s="23"/>
      <c r="KY60315" s="23"/>
    </row>
    <row r="60316" spans="36:311" x14ac:dyDescent="0.2">
      <c r="AJ60316" s="23"/>
      <c r="HH60316"/>
      <c r="IW60316" s="36"/>
      <c r="JI60316"/>
      <c r="JJ60316"/>
      <c r="KX60316" s="23"/>
      <c r="KY60316" s="23"/>
    </row>
    <row r="60317" spans="36:311" x14ac:dyDescent="0.2">
      <c r="AJ60317" s="23"/>
      <c r="HH60317"/>
      <c r="IW60317" s="36"/>
      <c r="JI60317"/>
      <c r="JJ60317"/>
      <c r="KX60317" s="23"/>
      <c r="KY60317" s="23"/>
    </row>
    <row r="60318" spans="36:311" x14ac:dyDescent="0.2">
      <c r="AJ60318" s="23"/>
      <c r="HH60318"/>
      <c r="IW60318" s="36"/>
      <c r="JI60318"/>
      <c r="JJ60318"/>
      <c r="KX60318" s="23"/>
      <c r="KY60318" s="23"/>
    </row>
    <row r="60319" spans="36:311" x14ac:dyDescent="0.2">
      <c r="AJ60319" s="23"/>
      <c r="HH60319"/>
      <c r="IW60319" s="36"/>
      <c r="JI60319"/>
      <c r="JJ60319"/>
      <c r="KX60319" s="23"/>
      <c r="KY60319" s="23"/>
    </row>
    <row r="60320" spans="36:311" x14ac:dyDescent="0.2">
      <c r="AJ60320" s="23"/>
      <c r="HH60320"/>
      <c r="IW60320" s="36"/>
      <c r="JI60320"/>
      <c r="JJ60320"/>
      <c r="KX60320" s="23"/>
      <c r="KY60320" s="23"/>
    </row>
    <row r="60321" spans="36:311" x14ac:dyDescent="0.2">
      <c r="AJ60321" s="23"/>
      <c r="HH60321"/>
      <c r="IW60321" s="36"/>
      <c r="JI60321"/>
      <c r="JJ60321"/>
      <c r="KX60321" s="23"/>
      <c r="KY60321" s="23"/>
    </row>
    <row r="60322" spans="36:311" x14ac:dyDescent="0.2">
      <c r="AJ60322" s="23"/>
      <c r="HH60322"/>
      <c r="IW60322" s="36"/>
      <c r="JI60322"/>
      <c r="JJ60322"/>
      <c r="KX60322" s="23"/>
      <c r="KY60322" s="23"/>
    </row>
    <row r="60323" spans="36:311" x14ac:dyDescent="0.2">
      <c r="AJ60323" s="23"/>
      <c r="HH60323"/>
      <c r="IW60323" s="36"/>
      <c r="JI60323"/>
      <c r="JJ60323"/>
      <c r="KX60323" s="23"/>
      <c r="KY60323" s="23"/>
    </row>
    <row r="60324" spans="36:311" x14ac:dyDescent="0.2">
      <c r="AJ60324" s="23"/>
      <c r="HH60324"/>
      <c r="IW60324" s="36"/>
      <c r="JI60324"/>
      <c r="JJ60324"/>
      <c r="KX60324" s="23"/>
      <c r="KY60324" s="23"/>
    </row>
    <row r="60325" spans="36:311" x14ac:dyDescent="0.2">
      <c r="AJ60325" s="23"/>
      <c r="HH60325"/>
      <c r="IW60325" s="36"/>
      <c r="JI60325"/>
      <c r="JJ60325"/>
      <c r="KX60325" s="23"/>
      <c r="KY60325" s="23"/>
    </row>
    <row r="60326" spans="36:311" x14ac:dyDescent="0.2">
      <c r="AJ60326" s="23"/>
      <c r="HH60326"/>
      <c r="IW60326" s="36"/>
      <c r="JI60326"/>
      <c r="JJ60326"/>
      <c r="KX60326" s="23"/>
      <c r="KY60326" s="23"/>
    </row>
    <row r="60327" spans="36:311" x14ac:dyDescent="0.2">
      <c r="AJ60327" s="23"/>
      <c r="HH60327"/>
      <c r="IW60327" s="36"/>
      <c r="JI60327"/>
      <c r="JJ60327"/>
      <c r="KX60327" s="23"/>
      <c r="KY60327" s="23"/>
    </row>
    <row r="60328" spans="36:311" x14ac:dyDescent="0.2">
      <c r="AJ60328" s="23"/>
      <c r="HH60328"/>
      <c r="IW60328" s="36"/>
      <c r="JI60328"/>
      <c r="JJ60328"/>
      <c r="KX60328" s="23"/>
      <c r="KY60328" s="23"/>
    </row>
    <row r="60329" spans="36:311" x14ac:dyDescent="0.2">
      <c r="AJ60329" s="23"/>
      <c r="HH60329"/>
      <c r="IW60329" s="36"/>
      <c r="JI60329"/>
      <c r="JJ60329"/>
      <c r="KX60329" s="23"/>
      <c r="KY60329" s="23"/>
    </row>
    <row r="60330" spans="36:311" x14ac:dyDescent="0.2">
      <c r="AJ60330" s="23"/>
      <c r="HH60330"/>
      <c r="IW60330" s="36"/>
      <c r="JI60330"/>
      <c r="JJ60330"/>
      <c r="KX60330" s="23"/>
      <c r="KY60330" s="23"/>
    </row>
    <row r="60331" spans="36:311" x14ac:dyDescent="0.2">
      <c r="AJ60331" s="23"/>
      <c r="HH60331"/>
      <c r="IW60331" s="36"/>
      <c r="JI60331"/>
      <c r="JJ60331"/>
      <c r="KX60331" s="23"/>
      <c r="KY60331" s="23"/>
    </row>
    <row r="60332" spans="36:311" x14ac:dyDescent="0.2">
      <c r="AJ60332" s="23"/>
      <c r="HH60332"/>
      <c r="IW60332" s="36"/>
      <c r="JI60332"/>
      <c r="JJ60332"/>
      <c r="KX60332" s="23"/>
      <c r="KY60332" s="23"/>
    </row>
    <row r="60333" spans="36:311" x14ac:dyDescent="0.2">
      <c r="AJ60333" s="23"/>
      <c r="HH60333"/>
      <c r="IW60333" s="36"/>
      <c r="JI60333"/>
      <c r="JJ60333"/>
      <c r="KX60333" s="23"/>
      <c r="KY60333" s="23"/>
    </row>
    <row r="60334" spans="36:311" x14ac:dyDescent="0.2">
      <c r="AJ60334" s="23"/>
      <c r="HH60334"/>
      <c r="IW60334" s="36"/>
      <c r="JI60334"/>
      <c r="JJ60334"/>
      <c r="KX60334" s="23"/>
      <c r="KY60334" s="23"/>
    </row>
    <row r="60335" spans="36:311" x14ac:dyDescent="0.2">
      <c r="AJ60335" s="23"/>
      <c r="HH60335"/>
      <c r="IW60335" s="36"/>
      <c r="JI60335"/>
      <c r="JJ60335"/>
      <c r="KX60335" s="23"/>
      <c r="KY60335" s="23"/>
    </row>
    <row r="60336" spans="36:311" x14ac:dyDescent="0.2">
      <c r="AJ60336" s="23"/>
      <c r="HH60336"/>
      <c r="IW60336" s="36"/>
      <c r="JI60336"/>
      <c r="JJ60336"/>
      <c r="KX60336" s="23"/>
      <c r="KY60336" s="23"/>
    </row>
    <row r="60337" spans="36:311" x14ac:dyDescent="0.2">
      <c r="AJ60337" s="23"/>
      <c r="HH60337"/>
      <c r="IW60337" s="36"/>
      <c r="JI60337"/>
      <c r="JJ60337"/>
      <c r="KX60337" s="23"/>
      <c r="KY60337" s="23"/>
    </row>
    <row r="60338" spans="36:311" x14ac:dyDescent="0.2">
      <c r="AJ60338" s="23"/>
      <c r="HH60338"/>
      <c r="IW60338" s="36"/>
      <c r="JI60338"/>
      <c r="JJ60338"/>
      <c r="KX60338" s="23"/>
      <c r="KY60338" s="23"/>
    </row>
    <row r="60339" spans="36:311" x14ac:dyDescent="0.2">
      <c r="AJ60339" s="23"/>
      <c r="HH60339"/>
      <c r="IW60339" s="36"/>
      <c r="JI60339"/>
      <c r="JJ60339"/>
      <c r="KX60339" s="23"/>
      <c r="KY60339" s="23"/>
    </row>
    <row r="60340" spans="36:311" x14ac:dyDescent="0.2">
      <c r="AJ60340" s="23"/>
      <c r="HH60340"/>
      <c r="IW60340" s="36"/>
      <c r="JI60340"/>
      <c r="JJ60340"/>
      <c r="KX60340" s="23"/>
      <c r="KY60340" s="23"/>
    </row>
    <row r="60341" spans="36:311" x14ac:dyDescent="0.2">
      <c r="AJ60341" s="23"/>
      <c r="HH60341"/>
      <c r="IW60341" s="36"/>
      <c r="JI60341"/>
      <c r="JJ60341"/>
      <c r="KX60341" s="23"/>
      <c r="KY60341" s="23"/>
    </row>
    <row r="60342" spans="36:311" x14ac:dyDescent="0.2">
      <c r="AJ60342" s="23"/>
      <c r="HH60342"/>
      <c r="IW60342" s="36"/>
      <c r="JI60342"/>
      <c r="JJ60342"/>
      <c r="KX60342" s="23"/>
      <c r="KY60342" s="23"/>
    </row>
    <row r="60343" spans="36:311" x14ac:dyDescent="0.2">
      <c r="AJ60343" s="23"/>
      <c r="HH60343"/>
      <c r="IW60343" s="36"/>
      <c r="JI60343"/>
      <c r="JJ60343"/>
      <c r="KX60343" s="23"/>
      <c r="KY60343" s="23"/>
    </row>
    <row r="60344" spans="36:311" x14ac:dyDescent="0.2">
      <c r="AJ60344" s="23"/>
      <c r="HH60344"/>
      <c r="IW60344" s="36"/>
      <c r="JI60344"/>
      <c r="JJ60344"/>
      <c r="KX60344" s="23"/>
      <c r="KY60344" s="23"/>
    </row>
    <row r="60345" spans="36:311" x14ac:dyDescent="0.2">
      <c r="AJ60345" s="23"/>
      <c r="HH60345"/>
      <c r="IW60345" s="36"/>
      <c r="JI60345"/>
      <c r="JJ60345"/>
      <c r="KX60345" s="23"/>
      <c r="KY60345" s="23"/>
    </row>
    <row r="60346" spans="36:311" x14ac:dyDescent="0.2">
      <c r="AJ60346" s="23"/>
      <c r="HH60346"/>
      <c r="IW60346" s="36"/>
      <c r="JI60346"/>
      <c r="JJ60346"/>
      <c r="KX60346" s="23"/>
      <c r="KY60346" s="23"/>
    </row>
    <row r="60347" spans="36:311" x14ac:dyDescent="0.2">
      <c r="AJ60347" s="23"/>
      <c r="HH60347"/>
      <c r="IW60347" s="36"/>
      <c r="JI60347"/>
      <c r="JJ60347"/>
      <c r="KX60347" s="23"/>
      <c r="KY60347" s="23"/>
    </row>
    <row r="60348" spans="36:311" x14ac:dyDescent="0.2">
      <c r="AJ60348" s="23"/>
      <c r="HH60348"/>
      <c r="IW60348" s="36"/>
      <c r="JI60348"/>
      <c r="JJ60348"/>
      <c r="KX60348" s="23"/>
      <c r="KY60348" s="23"/>
    </row>
    <row r="60349" spans="36:311" x14ac:dyDescent="0.2">
      <c r="AJ60349" s="23"/>
      <c r="HH60349"/>
      <c r="IW60349" s="36"/>
      <c r="JI60349"/>
      <c r="JJ60349"/>
      <c r="KX60349" s="23"/>
      <c r="KY60349" s="23"/>
    </row>
    <row r="60350" spans="36:311" x14ac:dyDescent="0.2">
      <c r="AJ60350" s="23"/>
      <c r="HH60350"/>
      <c r="IW60350" s="36"/>
      <c r="JI60350"/>
      <c r="JJ60350"/>
      <c r="KX60350" s="23"/>
      <c r="KY60350" s="23"/>
    </row>
    <row r="60351" spans="36:311" x14ac:dyDescent="0.2">
      <c r="AJ60351" s="23"/>
      <c r="HH60351"/>
      <c r="IW60351" s="36"/>
      <c r="JI60351"/>
      <c r="JJ60351"/>
      <c r="KX60351" s="23"/>
      <c r="KY60351" s="23"/>
    </row>
    <row r="60352" spans="36:311" x14ac:dyDescent="0.2">
      <c r="AJ60352" s="23"/>
      <c r="HH60352"/>
      <c r="IW60352" s="36"/>
      <c r="JI60352"/>
      <c r="JJ60352"/>
      <c r="KX60352" s="23"/>
      <c r="KY60352" s="23"/>
    </row>
    <row r="60353" spans="36:311" x14ac:dyDescent="0.2">
      <c r="AJ60353" s="23"/>
      <c r="HH60353"/>
      <c r="IW60353" s="36"/>
      <c r="JI60353"/>
      <c r="JJ60353"/>
      <c r="KX60353" s="23"/>
      <c r="KY60353" s="23"/>
    </row>
    <row r="60354" spans="36:311" x14ac:dyDescent="0.2">
      <c r="AJ60354" s="23"/>
      <c r="HH60354"/>
      <c r="IW60354" s="36"/>
      <c r="JI60354"/>
      <c r="JJ60354"/>
      <c r="KX60354" s="23"/>
      <c r="KY60354" s="23"/>
    </row>
    <row r="60355" spans="36:311" x14ac:dyDescent="0.2">
      <c r="AJ60355" s="23"/>
      <c r="HH60355"/>
      <c r="IW60355" s="36"/>
      <c r="JI60355"/>
      <c r="JJ60355"/>
      <c r="KX60355" s="23"/>
      <c r="KY60355" s="23"/>
    </row>
    <row r="60356" spans="36:311" x14ac:dyDescent="0.2">
      <c r="AJ60356" s="23"/>
      <c r="HH60356"/>
      <c r="IW60356" s="36"/>
      <c r="JI60356"/>
      <c r="JJ60356"/>
      <c r="KX60356" s="23"/>
      <c r="KY60356" s="23"/>
    </row>
    <row r="60357" spans="36:311" x14ac:dyDescent="0.2">
      <c r="AJ60357" s="23"/>
      <c r="HH60357"/>
      <c r="IW60357" s="36"/>
      <c r="JI60357"/>
      <c r="JJ60357"/>
      <c r="KX60357" s="23"/>
      <c r="KY60357" s="23"/>
    </row>
    <row r="60358" spans="36:311" x14ac:dyDescent="0.2">
      <c r="AJ60358" s="23"/>
      <c r="HH60358"/>
      <c r="IW60358" s="36"/>
      <c r="JI60358"/>
      <c r="JJ60358"/>
      <c r="KX60358" s="23"/>
      <c r="KY60358" s="23"/>
    </row>
    <row r="60359" spans="36:311" x14ac:dyDescent="0.2">
      <c r="AJ60359" s="23"/>
      <c r="HH60359"/>
      <c r="IW60359" s="36"/>
      <c r="JI60359"/>
      <c r="JJ60359"/>
      <c r="KX60359" s="23"/>
      <c r="KY60359" s="23"/>
    </row>
    <row r="60360" spans="36:311" x14ac:dyDescent="0.2">
      <c r="AJ60360" s="23"/>
      <c r="HH60360"/>
      <c r="IW60360" s="36"/>
      <c r="JI60360"/>
      <c r="JJ60360"/>
      <c r="KX60360" s="23"/>
      <c r="KY60360" s="23"/>
    </row>
    <row r="60361" spans="36:311" x14ac:dyDescent="0.2">
      <c r="AJ60361" s="23"/>
      <c r="HH60361"/>
      <c r="IW60361" s="36"/>
      <c r="JI60361"/>
      <c r="JJ60361"/>
      <c r="KX60361" s="23"/>
      <c r="KY60361" s="23"/>
    </row>
    <row r="60362" spans="36:311" x14ac:dyDescent="0.2">
      <c r="AJ60362" s="23"/>
      <c r="HH60362"/>
      <c r="IW60362" s="36"/>
      <c r="JI60362"/>
      <c r="JJ60362"/>
      <c r="KX60362" s="23"/>
      <c r="KY60362" s="23"/>
    </row>
    <row r="60363" spans="36:311" x14ac:dyDescent="0.2">
      <c r="AJ60363" s="23"/>
      <c r="HH60363"/>
      <c r="IW60363" s="36"/>
      <c r="JI60363"/>
      <c r="JJ60363"/>
      <c r="KX60363" s="23"/>
      <c r="KY60363" s="23"/>
    </row>
    <row r="60364" spans="36:311" x14ac:dyDescent="0.2">
      <c r="AJ60364" s="23"/>
      <c r="HH60364"/>
      <c r="IW60364" s="36"/>
      <c r="JI60364"/>
      <c r="JJ60364"/>
      <c r="KX60364" s="23"/>
      <c r="KY60364" s="23"/>
    </row>
    <row r="60365" spans="36:311" x14ac:dyDescent="0.2">
      <c r="AJ60365" s="23"/>
      <c r="HH60365"/>
      <c r="IW60365" s="36"/>
      <c r="JI60365"/>
      <c r="JJ60365"/>
      <c r="KX60365" s="23"/>
      <c r="KY60365" s="23"/>
    </row>
    <row r="60366" spans="36:311" x14ac:dyDescent="0.2">
      <c r="AJ60366" s="23"/>
      <c r="HH60366"/>
      <c r="IW60366" s="36"/>
      <c r="JI60366"/>
      <c r="JJ60366"/>
      <c r="KX60366" s="23"/>
      <c r="KY60366" s="23"/>
    </row>
    <row r="60367" spans="36:311" x14ac:dyDescent="0.2">
      <c r="AJ60367" s="23"/>
      <c r="HH60367"/>
      <c r="IW60367" s="36"/>
      <c r="JI60367"/>
      <c r="JJ60367"/>
      <c r="KX60367" s="23"/>
      <c r="KY60367" s="23"/>
    </row>
    <row r="60368" spans="36:311" x14ac:dyDescent="0.2">
      <c r="AJ60368" s="23"/>
      <c r="HH60368"/>
      <c r="IW60368" s="36"/>
      <c r="JI60368"/>
      <c r="JJ60368"/>
      <c r="KX60368" s="23"/>
      <c r="KY60368" s="23"/>
    </row>
    <row r="60369" spans="36:311" x14ac:dyDescent="0.2">
      <c r="AJ60369" s="23"/>
      <c r="HH60369"/>
      <c r="IW60369" s="36"/>
      <c r="JI60369"/>
      <c r="JJ60369"/>
      <c r="KX60369" s="23"/>
      <c r="KY60369" s="23"/>
    </row>
    <row r="60370" spans="36:311" x14ac:dyDescent="0.2">
      <c r="AJ60370" s="23"/>
      <c r="HH60370"/>
      <c r="IW60370" s="36"/>
      <c r="JI60370"/>
      <c r="JJ60370"/>
      <c r="KX60370" s="23"/>
      <c r="KY60370" s="23"/>
    </row>
    <row r="60371" spans="36:311" x14ac:dyDescent="0.2">
      <c r="AJ60371" s="23"/>
      <c r="HH60371"/>
      <c r="IW60371" s="36"/>
      <c r="JI60371"/>
      <c r="JJ60371"/>
      <c r="KX60371" s="23"/>
      <c r="KY60371" s="23"/>
    </row>
    <row r="60372" spans="36:311" x14ac:dyDescent="0.2">
      <c r="AJ60372" s="23"/>
      <c r="HH60372"/>
      <c r="IW60372" s="36"/>
      <c r="JI60372"/>
      <c r="JJ60372"/>
      <c r="KX60372" s="23"/>
      <c r="KY60372" s="23"/>
    </row>
    <row r="60373" spans="36:311" x14ac:dyDescent="0.2">
      <c r="AJ60373" s="23"/>
      <c r="HH60373"/>
      <c r="IW60373" s="36"/>
      <c r="JI60373"/>
      <c r="JJ60373"/>
      <c r="KX60373" s="23"/>
      <c r="KY60373" s="23"/>
    </row>
    <row r="60374" spans="36:311" x14ac:dyDescent="0.2">
      <c r="AJ60374" s="23"/>
      <c r="HH60374"/>
      <c r="IW60374" s="36"/>
      <c r="JI60374"/>
      <c r="JJ60374"/>
      <c r="KX60374" s="23"/>
      <c r="KY60374" s="23"/>
    </row>
    <row r="60375" spans="36:311" x14ac:dyDescent="0.2">
      <c r="AJ60375" s="23"/>
      <c r="HH60375"/>
      <c r="IW60375" s="36"/>
      <c r="JI60375"/>
      <c r="JJ60375"/>
      <c r="KX60375" s="23"/>
      <c r="KY60375" s="23"/>
    </row>
    <row r="60376" spans="36:311" x14ac:dyDescent="0.2">
      <c r="AJ60376" s="23"/>
      <c r="HH60376"/>
      <c r="IW60376" s="36"/>
      <c r="JI60376"/>
      <c r="JJ60376"/>
      <c r="KX60376" s="23"/>
      <c r="KY60376" s="23"/>
    </row>
    <row r="60377" spans="36:311" x14ac:dyDescent="0.2">
      <c r="AJ60377" s="23"/>
      <c r="HH60377"/>
      <c r="IW60377" s="36"/>
      <c r="JI60377"/>
      <c r="JJ60377"/>
      <c r="KX60377" s="23"/>
      <c r="KY60377" s="23"/>
    </row>
    <row r="60378" spans="36:311" x14ac:dyDescent="0.2">
      <c r="AJ60378" s="23"/>
      <c r="HH60378"/>
      <c r="IW60378" s="36"/>
      <c r="JI60378"/>
      <c r="JJ60378"/>
      <c r="KX60378" s="23"/>
      <c r="KY60378" s="23"/>
    </row>
    <row r="60379" spans="36:311" x14ac:dyDescent="0.2">
      <c r="AJ60379" s="23"/>
      <c r="HH60379"/>
      <c r="IW60379" s="36"/>
      <c r="JI60379"/>
      <c r="JJ60379"/>
      <c r="KX60379" s="23"/>
      <c r="KY60379" s="23"/>
    </row>
    <row r="60380" spans="36:311" x14ac:dyDescent="0.2">
      <c r="AJ60380" s="23"/>
      <c r="HH60380"/>
      <c r="IW60380" s="36"/>
      <c r="JI60380"/>
      <c r="JJ60380"/>
      <c r="KX60380" s="23"/>
      <c r="KY60380" s="23"/>
    </row>
    <row r="60381" spans="36:311" x14ac:dyDescent="0.2">
      <c r="AJ60381" s="23"/>
      <c r="HH60381"/>
      <c r="IW60381" s="36"/>
      <c r="JI60381"/>
      <c r="JJ60381"/>
      <c r="KX60381" s="23"/>
      <c r="KY60381" s="23"/>
    </row>
    <row r="60382" spans="36:311" x14ac:dyDescent="0.2">
      <c r="AJ60382" s="23"/>
      <c r="HH60382"/>
      <c r="IW60382" s="36"/>
      <c r="JI60382"/>
      <c r="JJ60382"/>
      <c r="KX60382" s="23"/>
      <c r="KY60382" s="23"/>
    </row>
    <row r="60383" spans="36:311" x14ac:dyDescent="0.2">
      <c r="AJ60383" s="23"/>
      <c r="HH60383"/>
      <c r="IW60383" s="36"/>
      <c r="JI60383"/>
      <c r="JJ60383"/>
      <c r="KX60383" s="23"/>
      <c r="KY60383" s="23"/>
    </row>
    <row r="60384" spans="36:311" x14ac:dyDescent="0.2">
      <c r="AJ60384" s="23"/>
      <c r="HH60384"/>
      <c r="IW60384" s="36"/>
      <c r="JI60384"/>
      <c r="JJ60384"/>
      <c r="KX60384" s="23"/>
      <c r="KY60384" s="23"/>
    </row>
    <row r="60385" spans="36:311" x14ac:dyDescent="0.2">
      <c r="AJ60385" s="23"/>
      <c r="HH60385"/>
      <c r="IW60385" s="36"/>
      <c r="JI60385"/>
      <c r="JJ60385"/>
      <c r="KX60385" s="23"/>
      <c r="KY60385" s="23"/>
    </row>
    <row r="60386" spans="36:311" x14ac:dyDescent="0.2">
      <c r="AJ60386" s="23"/>
      <c r="HH60386"/>
      <c r="IW60386" s="36"/>
      <c r="JI60386"/>
      <c r="JJ60386"/>
      <c r="KX60386" s="23"/>
      <c r="KY60386" s="23"/>
    </row>
    <row r="60387" spans="36:311" x14ac:dyDescent="0.2">
      <c r="AJ60387" s="23"/>
      <c r="HH60387"/>
      <c r="IW60387" s="36"/>
      <c r="JI60387"/>
      <c r="JJ60387"/>
      <c r="KX60387" s="23"/>
      <c r="KY60387" s="23"/>
    </row>
    <row r="60388" spans="36:311" x14ac:dyDescent="0.2">
      <c r="AJ60388" s="23"/>
      <c r="HH60388"/>
      <c r="IW60388" s="36"/>
      <c r="JI60388"/>
      <c r="JJ60388"/>
      <c r="KX60388" s="23"/>
      <c r="KY60388" s="23"/>
    </row>
    <row r="60389" spans="36:311" x14ac:dyDescent="0.2">
      <c r="AJ60389" s="23"/>
      <c r="HH60389"/>
      <c r="IW60389" s="36"/>
      <c r="JI60389"/>
      <c r="JJ60389"/>
      <c r="KX60389" s="23"/>
      <c r="KY60389" s="23"/>
    </row>
    <row r="60390" spans="36:311" x14ac:dyDescent="0.2">
      <c r="AJ60390" s="23"/>
      <c r="HH60390"/>
      <c r="IW60390" s="36"/>
      <c r="JI60390"/>
      <c r="JJ60390"/>
      <c r="KX60390" s="23"/>
      <c r="KY60390" s="23"/>
    </row>
    <row r="60391" spans="36:311" x14ac:dyDescent="0.2">
      <c r="AJ60391" s="23"/>
      <c r="HH60391"/>
      <c r="IW60391" s="36"/>
      <c r="JI60391"/>
      <c r="JJ60391"/>
      <c r="KX60391" s="23"/>
      <c r="KY60391" s="23"/>
    </row>
    <row r="60392" spans="36:311" x14ac:dyDescent="0.2">
      <c r="AJ60392" s="23"/>
      <c r="HH60392"/>
      <c r="IW60392" s="36"/>
      <c r="JI60392"/>
      <c r="JJ60392"/>
      <c r="KX60392" s="23"/>
      <c r="KY60392" s="23"/>
    </row>
    <row r="60393" spans="36:311" x14ac:dyDescent="0.2">
      <c r="AJ60393" s="23"/>
      <c r="HH60393"/>
      <c r="IW60393" s="36"/>
      <c r="JI60393"/>
      <c r="JJ60393"/>
      <c r="KX60393" s="23"/>
      <c r="KY60393" s="23"/>
    </row>
    <row r="60394" spans="36:311" x14ac:dyDescent="0.2">
      <c r="AJ60394" s="23"/>
      <c r="HH60394"/>
      <c r="IW60394" s="36"/>
      <c r="JI60394"/>
      <c r="JJ60394"/>
      <c r="KX60394" s="23"/>
      <c r="KY60394" s="23"/>
    </row>
    <row r="60395" spans="36:311" x14ac:dyDescent="0.2">
      <c r="AJ60395" s="23"/>
      <c r="HH60395"/>
      <c r="IW60395" s="36"/>
      <c r="JI60395"/>
      <c r="JJ60395"/>
      <c r="KX60395" s="23"/>
      <c r="KY60395" s="23"/>
    </row>
    <row r="60396" spans="36:311" x14ac:dyDescent="0.2">
      <c r="AJ60396" s="23"/>
      <c r="HH60396"/>
      <c r="IW60396" s="36"/>
      <c r="JI60396"/>
      <c r="JJ60396"/>
      <c r="KX60396" s="23"/>
      <c r="KY60396" s="23"/>
    </row>
    <row r="60397" spans="36:311" x14ac:dyDescent="0.2">
      <c r="AJ60397" s="23"/>
      <c r="HH60397"/>
      <c r="IW60397" s="36"/>
      <c r="JI60397"/>
      <c r="JJ60397"/>
      <c r="KX60397" s="23"/>
      <c r="KY60397" s="23"/>
    </row>
    <row r="60398" spans="36:311" x14ac:dyDescent="0.2">
      <c r="AJ60398" s="23"/>
      <c r="HH60398"/>
      <c r="IW60398" s="36"/>
      <c r="JI60398"/>
      <c r="JJ60398"/>
      <c r="KX60398" s="23"/>
      <c r="KY60398" s="23"/>
    </row>
    <row r="60399" spans="36:311" x14ac:dyDescent="0.2">
      <c r="AJ60399" s="23"/>
      <c r="HH60399"/>
      <c r="IW60399" s="36"/>
      <c r="JI60399"/>
      <c r="JJ60399"/>
      <c r="KX60399" s="23"/>
      <c r="KY60399" s="23"/>
    </row>
    <row r="60400" spans="36:311" x14ac:dyDescent="0.2">
      <c r="AJ60400" s="23"/>
      <c r="HH60400"/>
      <c r="IW60400" s="36"/>
      <c r="JI60400"/>
      <c r="JJ60400"/>
      <c r="KX60400" s="23"/>
      <c r="KY60400" s="23"/>
    </row>
    <row r="60401" spans="36:311" x14ac:dyDescent="0.2">
      <c r="AJ60401" s="23"/>
      <c r="HH60401"/>
      <c r="IW60401" s="36"/>
      <c r="JI60401"/>
      <c r="JJ60401"/>
      <c r="KX60401" s="23"/>
      <c r="KY60401" s="23"/>
    </row>
    <row r="60402" spans="36:311" x14ac:dyDescent="0.2">
      <c r="AJ60402" s="23"/>
      <c r="HH60402"/>
      <c r="IW60402" s="36"/>
      <c r="JI60402"/>
      <c r="JJ60402"/>
      <c r="KX60402" s="23"/>
      <c r="KY60402" s="23"/>
    </row>
    <row r="60403" spans="36:311" x14ac:dyDescent="0.2">
      <c r="AJ60403" s="23"/>
      <c r="HH60403"/>
      <c r="IW60403" s="36"/>
      <c r="JI60403"/>
      <c r="JJ60403"/>
      <c r="KX60403" s="23"/>
      <c r="KY60403" s="23"/>
    </row>
    <row r="60404" spans="36:311" x14ac:dyDescent="0.2">
      <c r="AJ60404" s="23"/>
      <c r="HH60404"/>
      <c r="IW60404" s="36"/>
      <c r="JI60404"/>
      <c r="JJ60404"/>
      <c r="KX60404" s="23"/>
      <c r="KY60404" s="23"/>
    </row>
    <row r="60405" spans="36:311" x14ac:dyDescent="0.2">
      <c r="AJ60405" s="23"/>
      <c r="HH60405"/>
      <c r="IW60405" s="36"/>
      <c r="JI60405"/>
      <c r="JJ60405"/>
      <c r="KX60405" s="23"/>
      <c r="KY60405" s="23"/>
    </row>
    <row r="60406" spans="36:311" x14ac:dyDescent="0.2">
      <c r="AJ60406" s="23"/>
      <c r="HH60406"/>
      <c r="IW60406" s="36"/>
      <c r="JI60406"/>
      <c r="JJ60406"/>
      <c r="KX60406" s="23"/>
      <c r="KY60406" s="23"/>
    </row>
    <row r="60407" spans="36:311" x14ac:dyDescent="0.2">
      <c r="AJ60407" s="23"/>
      <c r="HH60407"/>
      <c r="IW60407" s="36"/>
      <c r="JI60407"/>
      <c r="JJ60407"/>
      <c r="KX60407" s="23"/>
      <c r="KY60407" s="23"/>
    </row>
    <row r="60408" spans="36:311" x14ac:dyDescent="0.2">
      <c r="AJ60408" s="23"/>
      <c r="HH60408"/>
      <c r="IW60408" s="36"/>
      <c r="JI60408"/>
      <c r="JJ60408"/>
      <c r="KX60408" s="23"/>
      <c r="KY60408" s="23"/>
    </row>
    <row r="60409" spans="36:311" x14ac:dyDescent="0.2">
      <c r="AJ60409" s="23"/>
      <c r="HH60409"/>
      <c r="IW60409" s="36"/>
      <c r="JI60409"/>
      <c r="JJ60409"/>
      <c r="KX60409" s="23"/>
      <c r="KY60409" s="23"/>
    </row>
    <row r="60410" spans="36:311" x14ac:dyDescent="0.2">
      <c r="AJ60410" s="23"/>
      <c r="HH60410"/>
      <c r="IW60410" s="36"/>
      <c r="JI60410"/>
      <c r="JJ60410"/>
      <c r="KX60410" s="23"/>
      <c r="KY60410" s="23"/>
    </row>
    <row r="60411" spans="36:311" x14ac:dyDescent="0.2">
      <c r="AJ60411" s="23"/>
      <c r="HH60411"/>
      <c r="IW60411" s="36"/>
      <c r="JI60411"/>
      <c r="JJ60411"/>
      <c r="KX60411" s="23"/>
      <c r="KY60411" s="23"/>
    </row>
    <row r="60412" spans="36:311" x14ac:dyDescent="0.2">
      <c r="AJ60412" s="23"/>
      <c r="HH60412"/>
      <c r="IW60412" s="36"/>
      <c r="JI60412"/>
      <c r="JJ60412"/>
      <c r="KX60412" s="23"/>
      <c r="KY60412" s="23"/>
    </row>
    <row r="60413" spans="36:311" x14ac:dyDescent="0.2">
      <c r="AJ60413" s="23"/>
      <c r="HH60413"/>
      <c r="IW60413" s="36"/>
      <c r="JI60413"/>
      <c r="JJ60413"/>
      <c r="KX60413" s="23"/>
      <c r="KY60413" s="23"/>
    </row>
    <row r="60414" spans="36:311" x14ac:dyDescent="0.2">
      <c r="AJ60414" s="23"/>
      <c r="HH60414"/>
      <c r="IW60414" s="36"/>
      <c r="JI60414"/>
      <c r="JJ60414"/>
      <c r="KX60414" s="23"/>
      <c r="KY60414" s="23"/>
    </row>
    <row r="60415" spans="36:311" x14ac:dyDescent="0.2">
      <c r="AJ60415" s="23"/>
      <c r="HH60415"/>
      <c r="IW60415" s="36"/>
      <c r="JI60415"/>
      <c r="JJ60415"/>
      <c r="KX60415" s="23"/>
      <c r="KY60415" s="23"/>
    </row>
    <row r="60416" spans="36:311" x14ac:dyDescent="0.2">
      <c r="AJ60416" s="23"/>
      <c r="HH60416"/>
      <c r="IW60416" s="36"/>
      <c r="JI60416"/>
      <c r="JJ60416"/>
      <c r="KX60416" s="23"/>
      <c r="KY60416" s="23"/>
    </row>
    <row r="60417" spans="36:311" x14ac:dyDescent="0.2">
      <c r="AJ60417" s="23"/>
      <c r="HH60417"/>
      <c r="IW60417" s="36"/>
      <c r="JI60417"/>
      <c r="JJ60417"/>
      <c r="KX60417" s="23"/>
      <c r="KY60417" s="23"/>
    </row>
    <row r="60418" spans="36:311" x14ac:dyDescent="0.2">
      <c r="AJ60418" s="23"/>
      <c r="HH60418"/>
      <c r="IW60418" s="36"/>
      <c r="JI60418"/>
      <c r="JJ60418"/>
      <c r="KX60418" s="23"/>
      <c r="KY60418" s="23"/>
    </row>
    <row r="60419" spans="36:311" x14ac:dyDescent="0.2">
      <c r="AJ60419" s="23"/>
      <c r="HH60419"/>
      <c r="IW60419" s="36"/>
      <c r="JI60419"/>
      <c r="JJ60419"/>
      <c r="KX60419" s="23"/>
      <c r="KY60419" s="23"/>
    </row>
    <row r="60420" spans="36:311" x14ac:dyDescent="0.2">
      <c r="AJ60420" s="23"/>
      <c r="HH60420"/>
      <c r="IW60420" s="36"/>
      <c r="JI60420"/>
      <c r="JJ60420"/>
      <c r="KX60420" s="23"/>
      <c r="KY60420" s="23"/>
    </row>
    <row r="60421" spans="36:311" x14ac:dyDescent="0.2">
      <c r="AJ60421" s="23"/>
      <c r="HH60421"/>
      <c r="IW60421" s="36"/>
      <c r="JI60421"/>
      <c r="JJ60421"/>
      <c r="KX60421" s="23"/>
      <c r="KY60421" s="23"/>
    </row>
    <row r="60422" spans="36:311" x14ac:dyDescent="0.2">
      <c r="AJ60422" s="23"/>
      <c r="HH60422"/>
      <c r="IW60422" s="36"/>
      <c r="JI60422"/>
      <c r="JJ60422"/>
      <c r="KX60422" s="23"/>
      <c r="KY60422" s="23"/>
    </row>
    <row r="60423" spans="36:311" x14ac:dyDescent="0.2">
      <c r="AJ60423" s="23"/>
      <c r="HH60423"/>
      <c r="IW60423" s="36"/>
      <c r="JI60423"/>
      <c r="JJ60423"/>
      <c r="KX60423" s="23"/>
      <c r="KY60423" s="23"/>
    </row>
    <row r="60424" spans="36:311" x14ac:dyDescent="0.2">
      <c r="AJ60424" s="23"/>
      <c r="HH60424"/>
      <c r="IW60424" s="36"/>
      <c r="JI60424"/>
      <c r="JJ60424"/>
      <c r="KX60424" s="23"/>
      <c r="KY60424" s="23"/>
    </row>
    <row r="60425" spans="36:311" x14ac:dyDescent="0.2">
      <c r="AJ60425" s="23"/>
      <c r="HH60425"/>
      <c r="IW60425" s="36"/>
      <c r="JI60425"/>
      <c r="JJ60425"/>
      <c r="KX60425" s="23"/>
      <c r="KY60425" s="23"/>
    </row>
    <row r="60426" spans="36:311" x14ac:dyDescent="0.2">
      <c r="AJ60426" s="23"/>
      <c r="HH60426"/>
      <c r="IW60426" s="36"/>
      <c r="JI60426"/>
      <c r="JJ60426"/>
      <c r="KX60426" s="23"/>
      <c r="KY60426" s="23"/>
    </row>
    <row r="60427" spans="36:311" x14ac:dyDescent="0.2">
      <c r="AJ60427" s="23"/>
      <c r="HH60427"/>
      <c r="IW60427" s="36"/>
      <c r="JI60427"/>
      <c r="JJ60427"/>
      <c r="KX60427" s="23"/>
      <c r="KY60427" s="23"/>
    </row>
    <row r="60428" spans="36:311" x14ac:dyDescent="0.2">
      <c r="AJ60428" s="23"/>
      <c r="HH60428"/>
      <c r="IW60428" s="36"/>
      <c r="JI60428"/>
      <c r="JJ60428"/>
      <c r="KX60428" s="23"/>
      <c r="KY60428" s="23"/>
    </row>
    <row r="60429" spans="36:311" x14ac:dyDescent="0.2">
      <c r="AJ60429" s="23"/>
      <c r="HH60429"/>
      <c r="IW60429" s="36"/>
      <c r="JI60429"/>
      <c r="JJ60429"/>
      <c r="KX60429" s="23"/>
      <c r="KY60429" s="23"/>
    </row>
    <row r="60430" spans="36:311" x14ac:dyDescent="0.2">
      <c r="AJ60430" s="23"/>
      <c r="HH60430"/>
      <c r="IW60430" s="36"/>
      <c r="JI60430"/>
      <c r="JJ60430"/>
      <c r="KX60430" s="23"/>
      <c r="KY60430" s="23"/>
    </row>
    <row r="60431" spans="36:311" x14ac:dyDescent="0.2">
      <c r="AJ60431" s="23"/>
      <c r="HH60431"/>
      <c r="IW60431" s="36"/>
      <c r="JI60431"/>
      <c r="JJ60431"/>
      <c r="KX60431" s="23"/>
      <c r="KY60431" s="23"/>
    </row>
    <row r="60432" spans="36:311" x14ac:dyDescent="0.2">
      <c r="AJ60432" s="23"/>
      <c r="HH60432"/>
      <c r="IW60432" s="36"/>
      <c r="JI60432"/>
      <c r="JJ60432"/>
      <c r="KX60432" s="23"/>
      <c r="KY60432" s="23"/>
    </row>
    <row r="60433" spans="36:311" x14ac:dyDescent="0.2">
      <c r="AJ60433" s="23"/>
      <c r="HH60433"/>
      <c r="IW60433" s="36"/>
      <c r="JI60433"/>
      <c r="JJ60433"/>
      <c r="KX60433" s="23"/>
      <c r="KY60433" s="23"/>
    </row>
    <row r="60434" spans="36:311" x14ac:dyDescent="0.2">
      <c r="AJ60434" s="23"/>
      <c r="HH60434"/>
      <c r="IW60434" s="36"/>
      <c r="JI60434"/>
      <c r="JJ60434"/>
      <c r="KX60434" s="23"/>
      <c r="KY60434" s="23"/>
    </row>
    <row r="60435" spans="36:311" x14ac:dyDescent="0.2">
      <c r="AJ60435" s="23"/>
      <c r="HH60435"/>
      <c r="IW60435" s="36"/>
      <c r="JI60435"/>
      <c r="JJ60435"/>
      <c r="KX60435" s="23"/>
      <c r="KY60435" s="23"/>
    </row>
    <row r="60436" spans="36:311" x14ac:dyDescent="0.2">
      <c r="AJ60436" s="23"/>
      <c r="HH60436"/>
      <c r="IW60436" s="36"/>
      <c r="JI60436"/>
      <c r="JJ60436"/>
      <c r="KX60436" s="23"/>
      <c r="KY60436" s="23"/>
    </row>
    <row r="60437" spans="36:311" x14ac:dyDescent="0.2">
      <c r="AJ60437" s="23"/>
      <c r="HH60437"/>
      <c r="IW60437" s="36"/>
      <c r="JI60437"/>
      <c r="JJ60437"/>
      <c r="KX60437" s="23"/>
      <c r="KY60437" s="23"/>
    </row>
    <row r="60438" spans="36:311" x14ac:dyDescent="0.2">
      <c r="AJ60438" s="23"/>
      <c r="HH60438"/>
      <c r="IW60438" s="36"/>
      <c r="JI60438"/>
      <c r="JJ60438"/>
      <c r="KX60438" s="23"/>
      <c r="KY60438" s="23"/>
    </row>
    <row r="60439" spans="36:311" x14ac:dyDescent="0.2">
      <c r="AJ60439" s="23"/>
      <c r="HH60439"/>
      <c r="IW60439" s="36"/>
      <c r="JI60439"/>
      <c r="JJ60439"/>
      <c r="KX60439" s="23"/>
      <c r="KY60439" s="23"/>
    </row>
    <row r="60440" spans="36:311" x14ac:dyDescent="0.2">
      <c r="AJ60440" s="23"/>
      <c r="HH60440"/>
      <c r="IW60440" s="36"/>
      <c r="JI60440"/>
      <c r="JJ60440"/>
      <c r="KX60440" s="23"/>
      <c r="KY60440" s="23"/>
    </row>
    <row r="60441" spans="36:311" x14ac:dyDescent="0.2">
      <c r="AJ60441" s="23"/>
      <c r="HH60441"/>
      <c r="IW60441" s="36"/>
      <c r="JI60441"/>
      <c r="JJ60441"/>
      <c r="KX60441" s="23"/>
      <c r="KY60441" s="23"/>
    </row>
    <row r="60442" spans="36:311" x14ac:dyDescent="0.2">
      <c r="AJ60442" s="23"/>
      <c r="HH60442"/>
      <c r="IW60442" s="36"/>
      <c r="JI60442"/>
      <c r="JJ60442"/>
      <c r="KX60442" s="23"/>
      <c r="KY60442" s="23"/>
    </row>
    <row r="60443" spans="36:311" x14ac:dyDescent="0.2">
      <c r="AJ60443" s="23"/>
      <c r="HH60443"/>
      <c r="IW60443" s="36"/>
      <c r="JI60443"/>
      <c r="JJ60443"/>
      <c r="KX60443" s="23"/>
      <c r="KY60443" s="23"/>
    </row>
    <row r="60444" spans="36:311" x14ac:dyDescent="0.2">
      <c r="AJ60444" s="23"/>
      <c r="HH60444"/>
      <c r="IW60444" s="36"/>
      <c r="JI60444"/>
      <c r="JJ60444"/>
      <c r="KX60444" s="23"/>
      <c r="KY60444" s="23"/>
    </row>
    <row r="60445" spans="36:311" x14ac:dyDescent="0.2">
      <c r="AJ60445" s="23"/>
      <c r="HH60445"/>
      <c r="IW60445" s="36"/>
      <c r="JI60445"/>
      <c r="JJ60445"/>
      <c r="KX60445" s="23"/>
      <c r="KY60445" s="23"/>
    </row>
    <row r="60446" spans="36:311" x14ac:dyDescent="0.2">
      <c r="AJ60446" s="23"/>
      <c r="HH60446"/>
      <c r="IW60446" s="36"/>
      <c r="JI60446"/>
      <c r="JJ60446"/>
      <c r="KX60446" s="23"/>
      <c r="KY60446" s="23"/>
    </row>
    <row r="60447" spans="36:311" x14ac:dyDescent="0.2">
      <c r="AJ60447" s="23"/>
      <c r="HH60447"/>
      <c r="IW60447" s="36"/>
      <c r="JI60447"/>
      <c r="JJ60447"/>
      <c r="KX60447" s="23"/>
      <c r="KY60447" s="23"/>
    </row>
    <row r="60448" spans="36:311" x14ac:dyDescent="0.2">
      <c r="AJ60448" s="23"/>
      <c r="HH60448"/>
      <c r="IW60448" s="36"/>
      <c r="JI60448"/>
      <c r="JJ60448"/>
      <c r="KX60448" s="23"/>
      <c r="KY60448" s="23"/>
    </row>
    <row r="60449" spans="36:311" x14ac:dyDescent="0.2">
      <c r="AJ60449" s="23"/>
      <c r="HH60449"/>
      <c r="IW60449" s="36"/>
      <c r="JI60449"/>
      <c r="JJ60449"/>
      <c r="KX60449" s="23"/>
      <c r="KY60449" s="23"/>
    </row>
    <row r="60450" spans="36:311" x14ac:dyDescent="0.2">
      <c r="AJ60450" s="23"/>
      <c r="HH60450"/>
      <c r="IW60450" s="36"/>
      <c r="JI60450"/>
      <c r="JJ60450"/>
      <c r="KX60450" s="23"/>
      <c r="KY60450" s="23"/>
    </row>
    <row r="60451" spans="36:311" x14ac:dyDescent="0.2">
      <c r="AJ60451" s="23"/>
      <c r="HH60451"/>
      <c r="IW60451" s="36"/>
      <c r="JI60451"/>
      <c r="JJ60451"/>
      <c r="KX60451" s="23"/>
      <c r="KY60451" s="23"/>
    </row>
    <row r="60452" spans="36:311" x14ac:dyDescent="0.2">
      <c r="AJ60452" s="23"/>
      <c r="HH60452"/>
      <c r="IW60452" s="36"/>
      <c r="JI60452"/>
      <c r="JJ60452"/>
      <c r="KX60452" s="23"/>
      <c r="KY60452" s="23"/>
    </row>
    <row r="60453" spans="36:311" x14ac:dyDescent="0.2">
      <c r="AJ60453" s="23"/>
      <c r="HH60453"/>
      <c r="IW60453" s="36"/>
      <c r="JI60453"/>
      <c r="JJ60453"/>
      <c r="KX60453" s="23"/>
      <c r="KY60453" s="23"/>
    </row>
    <row r="60454" spans="36:311" x14ac:dyDescent="0.2">
      <c r="AJ60454" s="23"/>
      <c r="HH60454"/>
      <c r="IW60454" s="36"/>
      <c r="JI60454"/>
      <c r="JJ60454"/>
      <c r="KX60454" s="23"/>
      <c r="KY60454" s="23"/>
    </row>
    <row r="60455" spans="36:311" x14ac:dyDescent="0.2">
      <c r="AJ60455" s="23"/>
      <c r="HH60455"/>
      <c r="IW60455" s="36"/>
      <c r="JI60455"/>
      <c r="JJ60455"/>
      <c r="KX60455" s="23"/>
      <c r="KY60455" s="23"/>
    </row>
    <row r="60456" spans="36:311" x14ac:dyDescent="0.2">
      <c r="AJ60456" s="23"/>
      <c r="HH60456"/>
      <c r="IW60456" s="36"/>
      <c r="JI60456"/>
      <c r="JJ60456"/>
      <c r="KX60456" s="23"/>
      <c r="KY60456" s="23"/>
    </row>
    <row r="60457" spans="36:311" x14ac:dyDescent="0.2">
      <c r="AJ60457" s="23"/>
      <c r="HH60457"/>
      <c r="IW60457" s="36"/>
      <c r="JI60457"/>
      <c r="JJ60457"/>
      <c r="KX60457" s="23"/>
      <c r="KY60457" s="23"/>
    </row>
    <row r="60458" spans="36:311" x14ac:dyDescent="0.2">
      <c r="AJ60458" s="23"/>
      <c r="HH60458"/>
      <c r="IW60458" s="36"/>
      <c r="JI60458"/>
      <c r="JJ60458"/>
      <c r="KX60458" s="23"/>
      <c r="KY60458" s="23"/>
    </row>
    <row r="60459" spans="36:311" x14ac:dyDescent="0.2">
      <c r="AJ60459" s="23"/>
      <c r="HH60459"/>
      <c r="IW60459" s="36"/>
      <c r="JI60459"/>
      <c r="JJ60459"/>
      <c r="KX60459" s="23"/>
      <c r="KY60459" s="23"/>
    </row>
    <row r="60460" spans="36:311" x14ac:dyDescent="0.2">
      <c r="AJ60460" s="23"/>
      <c r="HH60460"/>
      <c r="IW60460" s="36"/>
      <c r="JI60460"/>
      <c r="JJ60460"/>
      <c r="KX60460" s="23"/>
      <c r="KY60460" s="23"/>
    </row>
    <row r="60461" spans="36:311" x14ac:dyDescent="0.2">
      <c r="AJ60461" s="23"/>
      <c r="HH60461"/>
      <c r="IW60461" s="36"/>
      <c r="JI60461"/>
      <c r="JJ60461"/>
      <c r="KX60461" s="23"/>
      <c r="KY60461" s="23"/>
    </row>
    <row r="60462" spans="36:311" x14ac:dyDescent="0.2">
      <c r="AJ60462" s="23"/>
      <c r="HH60462"/>
      <c r="IW60462" s="36"/>
      <c r="JI60462"/>
      <c r="JJ60462"/>
      <c r="KX60462" s="23"/>
      <c r="KY60462" s="23"/>
    </row>
    <row r="60463" spans="36:311" x14ac:dyDescent="0.2">
      <c r="AJ60463" s="23"/>
      <c r="HH60463"/>
      <c r="IW60463" s="36"/>
      <c r="JI60463"/>
      <c r="JJ60463"/>
      <c r="KX60463" s="23"/>
      <c r="KY60463" s="23"/>
    </row>
    <row r="60464" spans="36:311" x14ac:dyDescent="0.2">
      <c r="AJ60464" s="23"/>
      <c r="HH60464"/>
      <c r="IW60464" s="36"/>
      <c r="JI60464"/>
      <c r="JJ60464"/>
      <c r="KX60464" s="23"/>
      <c r="KY60464" s="23"/>
    </row>
    <row r="60465" spans="36:311" x14ac:dyDescent="0.2">
      <c r="AJ60465" s="23"/>
      <c r="HH60465"/>
      <c r="IW60465" s="36"/>
      <c r="JI60465"/>
      <c r="JJ60465"/>
      <c r="KX60465" s="23"/>
      <c r="KY60465" s="23"/>
    </row>
    <row r="60466" spans="36:311" x14ac:dyDescent="0.2">
      <c r="AJ60466" s="23"/>
      <c r="HH60466"/>
      <c r="IW60466" s="36"/>
      <c r="JI60466"/>
      <c r="JJ60466"/>
      <c r="KX60466" s="23"/>
      <c r="KY60466" s="23"/>
    </row>
    <row r="60467" spans="36:311" x14ac:dyDescent="0.2">
      <c r="AJ60467" s="23"/>
      <c r="HH60467"/>
      <c r="IW60467" s="36"/>
      <c r="JI60467"/>
      <c r="JJ60467"/>
      <c r="KX60467" s="23"/>
      <c r="KY60467" s="23"/>
    </row>
    <row r="60468" spans="36:311" x14ac:dyDescent="0.2">
      <c r="AJ60468" s="23"/>
      <c r="HH60468"/>
      <c r="IW60468" s="36"/>
      <c r="JI60468"/>
      <c r="JJ60468"/>
      <c r="KX60468" s="23"/>
      <c r="KY60468" s="23"/>
    </row>
    <row r="60469" spans="36:311" x14ac:dyDescent="0.2">
      <c r="AJ60469" s="23"/>
      <c r="HH60469"/>
      <c r="IW60469" s="36"/>
      <c r="JI60469"/>
      <c r="JJ60469"/>
      <c r="KX60469" s="23"/>
      <c r="KY60469" s="23"/>
    </row>
    <row r="60470" spans="36:311" x14ac:dyDescent="0.2">
      <c r="AJ60470" s="23"/>
      <c r="HH60470"/>
      <c r="IW60470" s="36"/>
      <c r="JI60470"/>
      <c r="JJ60470"/>
      <c r="KX60470" s="23"/>
      <c r="KY60470" s="23"/>
    </row>
    <row r="60471" spans="36:311" x14ac:dyDescent="0.2">
      <c r="AJ60471" s="23"/>
      <c r="HH60471"/>
      <c r="IW60471" s="36"/>
      <c r="JI60471"/>
      <c r="JJ60471"/>
      <c r="KX60471" s="23"/>
      <c r="KY60471" s="23"/>
    </row>
    <row r="60472" spans="36:311" x14ac:dyDescent="0.2">
      <c r="AJ60472" s="23"/>
      <c r="HH60472"/>
      <c r="IW60472" s="36"/>
      <c r="JI60472"/>
      <c r="JJ60472"/>
      <c r="KX60472" s="23"/>
      <c r="KY60472" s="23"/>
    </row>
    <row r="60473" spans="36:311" x14ac:dyDescent="0.2">
      <c r="AJ60473" s="23"/>
      <c r="HH60473"/>
      <c r="IW60473" s="36"/>
      <c r="JI60473"/>
      <c r="JJ60473"/>
      <c r="KX60473" s="23"/>
      <c r="KY60473" s="23"/>
    </row>
    <row r="60474" spans="36:311" x14ac:dyDescent="0.2">
      <c r="AJ60474" s="23"/>
      <c r="HH60474"/>
      <c r="IW60474" s="36"/>
      <c r="JI60474"/>
      <c r="JJ60474"/>
      <c r="KX60474" s="23"/>
      <c r="KY60474" s="23"/>
    </row>
    <row r="60475" spans="36:311" x14ac:dyDescent="0.2">
      <c r="AJ60475" s="23"/>
      <c r="HH60475"/>
      <c r="IW60475" s="36"/>
      <c r="JI60475"/>
      <c r="JJ60475"/>
      <c r="KX60475" s="23"/>
      <c r="KY60475" s="23"/>
    </row>
    <row r="60476" spans="36:311" x14ac:dyDescent="0.2">
      <c r="AJ60476" s="23"/>
      <c r="HH60476"/>
      <c r="IW60476" s="36"/>
      <c r="JI60476"/>
      <c r="JJ60476"/>
      <c r="KX60476" s="23"/>
      <c r="KY60476" s="23"/>
    </row>
    <row r="60477" spans="36:311" x14ac:dyDescent="0.2">
      <c r="AJ60477" s="23"/>
      <c r="HH60477"/>
      <c r="IW60477" s="36"/>
      <c r="JI60477"/>
      <c r="JJ60477"/>
      <c r="KX60477" s="23"/>
      <c r="KY60477" s="23"/>
    </row>
    <row r="60478" spans="36:311" x14ac:dyDescent="0.2">
      <c r="AJ60478" s="23"/>
      <c r="HH60478"/>
      <c r="IW60478" s="36"/>
      <c r="JI60478"/>
      <c r="JJ60478"/>
      <c r="KX60478" s="23"/>
      <c r="KY60478" s="23"/>
    </row>
    <row r="60479" spans="36:311" x14ac:dyDescent="0.2">
      <c r="AJ60479" s="23"/>
      <c r="HH60479"/>
      <c r="IW60479" s="36"/>
      <c r="JI60479"/>
      <c r="JJ60479"/>
      <c r="KX60479" s="23"/>
      <c r="KY60479" s="23"/>
    </row>
    <row r="60480" spans="36:311" x14ac:dyDescent="0.2">
      <c r="AJ60480" s="23"/>
      <c r="HH60480"/>
      <c r="IW60480" s="36"/>
      <c r="JI60480"/>
      <c r="JJ60480"/>
      <c r="KX60480" s="23"/>
      <c r="KY60480" s="23"/>
    </row>
    <row r="60481" spans="36:311" x14ac:dyDescent="0.2">
      <c r="AJ60481" s="23"/>
      <c r="HH60481"/>
      <c r="IW60481" s="36"/>
      <c r="JI60481"/>
      <c r="JJ60481"/>
      <c r="KX60481" s="23"/>
      <c r="KY60481" s="23"/>
    </row>
    <row r="60482" spans="36:311" x14ac:dyDescent="0.2">
      <c r="AJ60482" s="23"/>
      <c r="HH60482"/>
      <c r="IW60482" s="36"/>
      <c r="JI60482"/>
      <c r="JJ60482"/>
      <c r="KX60482" s="23"/>
      <c r="KY60482" s="23"/>
    </row>
    <row r="60483" spans="36:311" x14ac:dyDescent="0.2">
      <c r="AJ60483" s="23"/>
      <c r="HH60483"/>
      <c r="IW60483" s="36"/>
      <c r="JI60483"/>
      <c r="JJ60483"/>
      <c r="KX60483" s="23"/>
      <c r="KY60483" s="23"/>
    </row>
    <row r="60484" spans="36:311" x14ac:dyDescent="0.2">
      <c r="AJ60484" s="23"/>
      <c r="HH60484"/>
      <c r="IW60484" s="36"/>
      <c r="JI60484"/>
      <c r="JJ60484"/>
      <c r="KX60484" s="23"/>
      <c r="KY60484" s="23"/>
    </row>
    <row r="60485" spans="36:311" x14ac:dyDescent="0.2">
      <c r="AJ60485" s="23"/>
      <c r="HH60485"/>
      <c r="IW60485" s="36"/>
      <c r="JI60485"/>
      <c r="JJ60485"/>
      <c r="KX60485" s="23"/>
      <c r="KY60485" s="23"/>
    </row>
    <row r="60486" spans="36:311" x14ac:dyDescent="0.2">
      <c r="AJ60486" s="23"/>
      <c r="HH60486"/>
      <c r="IW60486" s="36"/>
      <c r="JI60486"/>
      <c r="JJ60486"/>
      <c r="KX60486" s="23"/>
      <c r="KY60486" s="23"/>
    </row>
    <row r="60487" spans="36:311" x14ac:dyDescent="0.2">
      <c r="AJ60487" s="23"/>
      <c r="HH60487"/>
      <c r="IW60487" s="36"/>
      <c r="JI60487"/>
      <c r="JJ60487"/>
      <c r="KX60487" s="23"/>
      <c r="KY60487" s="23"/>
    </row>
    <row r="60488" spans="36:311" x14ac:dyDescent="0.2">
      <c r="AJ60488" s="23"/>
      <c r="HH60488"/>
      <c r="IW60488" s="36"/>
      <c r="JI60488"/>
      <c r="JJ60488"/>
      <c r="KX60488" s="23"/>
      <c r="KY60488" s="23"/>
    </row>
    <row r="60489" spans="36:311" x14ac:dyDescent="0.2">
      <c r="AJ60489" s="23"/>
      <c r="HH60489"/>
      <c r="IW60489" s="36"/>
      <c r="JI60489"/>
      <c r="JJ60489"/>
      <c r="KX60489" s="23"/>
      <c r="KY60489" s="23"/>
    </row>
    <row r="60490" spans="36:311" x14ac:dyDescent="0.2">
      <c r="AJ60490" s="23"/>
      <c r="HH60490"/>
      <c r="IW60490" s="36"/>
      <c r="JI60490"/>
      <c r="JJ60490"/>
      <c r="KX60490" s="23"/>
      <c r="KY60490" s="23"/>
    </row>
    <row r="60491" spans="36:311" x14ac:dyDescent="0.2">
      <c r="AJ60491" s="23"/>
      <c r="HH60491"/>
      <c r="IW60491" s="36"/>
      <c r="JI60491"/>
      <c r="JJ60491"/>
      <c r="KX60491" s="23"/>
      <c r="KY60491" s="23"/>
    </row>
    <row r="60492" spans="36:311" x14ac:dyDescent="0.2">
      <c r="AJ60492" s="23"/>
      <c r="HH60492"/>
      <c r="IW60492" s="36"/>
      <c r="JI60492"/>
      <c r="JJ60492"/>
      <c r="KX60492" s="23"/>
      <c r="KY60492" s="23"/>
    </row>
    <row r="60493" spans="36:311" x14ac:dyDescent="0.2">
      <c r="AJ60493" s="23"/>
      <c r="HH60493"/>
      <c r="IW60493" s="36"/>
      <c r="JI60493"/>
      <c r="JJ60493"/>
      <c r="KX60493" s="23"/>
      <c r="KY60493" s="23"/>
    </row>
    <row r="60494" spans="36:311" x14ac:dyDescent="0.2">
      <c r="AJ60494" s="23"/>
      <c r="HH60494"/>
      <c r="IW60494" s="36"/>
      <c r="JI60494"/>
      <c r="JJ60494"/>
      <c r="KX60494" s="23"/>
      <c r="KY60494" s="23"/>
    </row>
    <row r="60495" spans="36:311" x14ac:dyDescent="0.2">
      <c r="AJ60495" s="23"/>
      <c r="HH60495"/>
      <c r="IW60495" s="36"/>
      <c r="JI60495"/>
      <c r="JJ60495"/>
      <c r="KX60495" s="23"/>
      <c r="KY60495" s="23"/>
    </row>
    <row r="60496" spans="36:311" x14ac:dyDescent="0.2">
      <c r="AJ60496" s="23"/>
      <c r="HH60496"/>
      <c r="IW60496" s="36"/>
      <c r="JI60496"/>
      <c r="JJ60496"/>
      <c r="KX60496" s="23"/>
      <c r="KY60496" s="23"/>
    </row>
    <row r="60497" spans="36:311" x14ac:dyDescent="0.2">
      <c r="AJ60497" s="23"/>
      <c r="HH60497"/>
      <c r="IW60497" s="36"/>
      <c r="JI60497"/>
      <c r="JJ60497"/>
      <c r="KX60497" s="23"/>
      <c r="KY60497" s="23"/>
    </row>
    <row r="60498" spans="36:311" x14ac:dyDescent="0.2">
      <c r="AJ60498" s="23"/>
      <c r="HH60498"/>
      <c r="IW60498" s="36"/>
      <c r="JI60498"/>
      <c r="JJ60498"/>
      <c r="KX60498" s="23"/>
      <c r="KY60498" s="23"/>
    </row>
    <row r="60499" spans="36:311" x14ac:dyDescent="0.2">
      <c r="AJ60499" s="23"/>
      <c r="HH60499"/>
      <c r="IW60499" s="36"/>
      <c r="JI60499"/>
      <c r="JJ60499"/>
      <c r="KX60499" s="23"/>
      <c r="KY60499" s="23"/>
    </row>
    <row r="60500" spans="36:311" x14ac:dyDescent="0.2">
      <c r="AJ60500" s="23"/>
      <c r="HH60500"/>
      <c r="IW60500" s="36"/>
      <c r="JI60500"/>
      <c r="JJ60500"/>
      <c r="KX60500" s="23"/>
      <c r="KY60500" s="23"/>
    </row>
    <row r="60501" spans="36:311" x14ac:dyDescent="0.2">
      <c r="AJ60501" s="23"/>
      <c r="HH60501"/>
      <c r="IW60501" s="36"/>
      <c r="JI60501"/>
      <c r="JJ60501"/>
      <c r="KX60501" s="23"/>
      <c r="KY60501" s="23"/>
    </row>
    <row r="60502" spans="36:311" x14ac:dyDescent="0.2">
      <c r="AJ60502" s="23"/>
      <c r="HH60502"/>
      <c r="IW60502" s="36"/>
      <c r="JI60502"/>
      <c r="JJ60502"/>
      <c r="KX60502" s="23"/>
      <c r="KY60502" s="23"/>
    </row>
    <row r="60503" spans="36:311" x14ac:dyDescent="0.2">
      <c r="AJ60503" s="23"/>
      <c r="HH60503"/>
      <c r="IW60503" s="36"/>
      <c r="JI60503"/>
      <c r="JJ60503"/>
      <c r="KX60503" s="23"/>
      <c r="KY60503" s="23"/>
    </row>
    <row r="60504" spans="36:311" x14ac:dyDescent="0.2">
      <c r="AJ60504" s="23"/>
      <c r="HH60504"/>
      <c r="IW60504" s="36"/>
      <c r="JI60504"/>
      <c r="JJ60504"/>
      <c r="KX60504" s="23"/>
      <c r="KY60504" s="23"/>
    </row>
    <row r="60505" spans="36:311" x14ac:dyDescent="0.2">
      <c r="AJ60505" s="23"/>
      <c r="HH60505"/>
      <c r="IW60505" s="36"/>
      <c r="JI60505"/>
      <c r="JJ60505"/>
      <c r="KX60505" s="23"/>
      <c r="KY60505" s="23"/>
    </row>
    <row r="60506" spans="36:311" x14ac:dyDescent="0.2">
      <c r="AJ60506" s="23"/>
      <c r="HH60506"/>
      <c r="IW60506" s="36"/>
      <c r="JI60506"/>
      <c r="JJ60506"/>
      <c r="KX60506" s="23"/>
      <c r="KY60506" s="23"/>
    </row>
    <row r="60507" spans="36:311" x14ac:dyDescent="0.2">
      <c r="AJ60507" s="23"/>
      <c r="HH60507"/>
      <c r="IW60507" s="36"/>
      <c r="JI60507"/>
      <c r="JJ60507"/>
      <c r="KX60507" s="23"/>
      <c r="KY60507" s="23"/>
    </row>
    <row r="60508" spans="36:311" x14ac:dyDescent="0.2">
      <c r="AJ60508" s="23"/>
      <c r="HH60508"/>
      <c r="IW60508" s="36"/>
      <c r="JI60508"/>
      <c r="JJ60508"/>
      <c r="KX60508" s="23"/>
      <c r="KY60508" s="23"/>
    </row>
    <row r="60509" spans="36:311" x14ac:dyDescent="0.2">
      <c r="AJ60509" s="23"/>
      <c r="HH60509"/>
      <c r="IW60509" s="36"/>
      <c r="JI60509"/>
      <c r="JJ60509"/>
      <c r="KX60509" s="23"/>
      <c r="KY60509" s="23"/>
    </row>
    <row r="60510" spans="36:311" x14ac:dyDescent="0.2">
      <c r="AJ60510" s="23"/>
      <c r="HH60510"/>
      <c r="IW60510" s="36"/>
      <c r="JI60510"/>
      <c r="JJ60510"/>
      <c r="KX60510" s="23"/>
      <c r="KY60510" s="23"/>
    </row>
    <row r="60511" spans="36:311" x14ac:dyDescent="0.2">
      <c r="AJ60511" s="23"/>
      <c r="HH60511"/>
      <c r="IW60511" s="36"/>
      <c r="JI60511"/>
      <c r="JJ60511"/>
      <c r="KX60511" s="23"/>
      <c r="KY60511" s="23"/>
    </row>
    <row r="60512" spans="36:311" x14ac:dyDescent="0.2">
      <c r="AJ60512" s="23"/>
      <c r="HH60512"/>
      <c r="IW60512" s="36"/>
      <c r="JI60512"/>
      <c r="JJ60512"/>
      <c r="KX60512" s="23"/>
      <c r="KY60512" s="23"/>
    </row>
    <row r="60513" spans="36:311" x14ac:dyDescent="0.2">
      <c r="AJ60513" s="23"/>
      <c r="HH60513"/>
      <c r="IW60513" s="36"/>
      <c r="JI60513"/>
      <c r="JJ60513"/>
      <c r="KX60513" s="23"/>
      <c r="KY60513" s="23"/>
    </row>
    <row r="60514" spans="36:311" x14ac:dyDescent="0.2">
      <c r="AJ60514" s="23"/>
      <c r="HH60514"/>
      <c r="IW60514" s="36"/>
      <c r="JI60514"/>
      <c r="JJ60514"/>
      <c r="KX60514" s="23"/>
      <c r="KY60514" s="23"/>
    </row>
    <row r="60515" spans="36:311" x14ac:dyDescent="0.2">
      <c r="AJ60515" s="23"/>
      <c r="HH60515"/>
      <c r="IW60515" s="36"/>
      <c r="JI60515"/>
      <c r="JJ60515"/>
      <c r="KX60515" s="23"/>
      <c r="KY60515" s="23"/>
    </row>
    <row r="60516" spans="36:311" x14ac:dyDescent="0.2">
      <c r="AJ60516" s="23"/>
      <c r="HH60516"/>
      <c r="IW60516" s="36"/>
      <c r="JI60516"/>
      <c r="JJ60516"/>
      <c r="KX60516" s="23"/>
      <c r="KY60516" s="23"/>
    </row>
    <row r="60517" spans="36:311" x14ac:dyDescent="0.2">
      <c r="AJ60517" s="23"/>
      <c r="HH60517"/>
      <c r="IW60517" s="36"/>
      <c r="JI60517"/>
      <c r="JJ60517"/>
      <c r="KX60517" s="23"/>
      <c r="KY60517" s="23"/>
    </row>
    <row r="60518" spans="36:311" x14ac:dyDescent="0.2">
      <c r="AJ60518" s="23"/>
      <c r="HH60518"/>
      <c r="IW60518" s="36"/>
      <c r="JI60518"/>
      <c r="JJ60518"/>
      <c r="KX60518" s="23"/>
      <c r="KY60518" s="23"/>
    </row>
    <row r="60519" spans="36:311" x14ac:dyDescent="0.2">
      <c r="AJ60519" s="23"/>
      <c r="HH60519"/>
      <c r="IW60519" s="36"/>
      <c r="JI60519"/>
      <c r="JJ60519"/>
      <c r="KX60519" s="23"/>
      <c r="KY60519" s="23"/>
    </row>
    <row r="60520" spans="36:311" x14ac:dyDescent="0.2">
      <c r="AJ60520" s="23"/>
      <c r="HH60520"/>
      <c r="IW60520" s="36"/>
      <c r="JI60520"/>
      <c r="JJ60520"/>
      <c r="KX60520" s="23"/>
      <c r="KY60520" s="23"/>
    </row>
    <row r="60521" spans="36:311" x14ac:dyDescent="0.2">
      <c r="AJ60521" s="23"/>
      <c r="HH60521"/>
      <c r="IW60521" s="36"/>
      <c r="JI60521"/>
      <c r="JJ60521"/>
      <c r="KX60521" s="23"/>
      <c r="KY60521" s="23"/>
    </row>
    <row r="60522" spans="36:311" x14ac:dyDescent="0.2">
      <c r="AJ60522" s="23"/>
      <c r="HH60522"/>
      <c r="IW60522" s="36"/>
      <c r="JI60522"/>
      <c r="JJ60522"/>
      <c r="KX60522" s="23"/>
      <c r="KY60522" s="23"/>
    </row>
    <row r="60523" spans="36:311" x14ac:dyDescent="0.2">
      <c r="AJ60523" s="23"/>
      <c r="HH60523"/>
      <c r="IW60523" s="36"/>
      <c r="JI60523"/>
      <c r="JJ60523"/>
      <c r="KX60523" s="23"/>
      <c r="KY60523" s="23"/>
    </row>
    <row r="60524" spans="36:311" x14ac:dyDescent="0.2">
      <c r="AJ60524" s="23"/>
      <c r="HH60524"/>
      <c r="IW60524" s="36"/>
      <c r="JI60524"/>
      <c r="JJ60524"/>
      <c r="KX60524" s="23"/>
      <c r="KY60524" s="23"/>
    </row>
    <row r="60525" spans="36:311" x14ac:dyDescent="0.2">
      <c r="AJ60525" s="23"/>
      <c r="HH60525"/>
      <c r="IW60525" s="36"/>
      <c r="JI60525"/>
      <c r="JJ60525"/>
      <c r="KX60525" s="23"/>
      <c r="KY60525" s="23"/>
    </row>
    <row r="60526" spans="36:311" x14ac:dyDescent="0.2">
      <c r="AJ60526" s="23"/>
      <c r="HH60526"/>
      <c r="IW60526" s="36"/>
      <c r="JI60526"/>
      <c r="JJ60526"/>
      <c r="KX60526" s="23"/>
      <c r="KY60526" s="23"/>
    </row>
    <row r="60527" spans="36:311" x14ac:dyDescent="0.2">
      <c r="AJ60527" s="23"/>
      <c r="HH60527"/>
      <c r="IW60527" s="36"/>
      <c r="JI60527"/>
      <c r="JJ60527"/>
      <c r="KX60527" s="23"/>
      <c r="KY60527" s="23"/>
    </row>
    <row r="60528" spans="36:311" x14ac:dyDescent="0.2">
      <c r="AJ60528" s="23"/>
      <c r="HH60528"/>
      <c r="IW60528" s="36"/>
      <c r="JI60528"/>
      <c r="JJ60528"/>
      <c r="KX60528" s="23"/>
      <c r="KY60528" s="23"/>
    </row>
    <row r="60529" spans="36:311" x14ac:dyDescent="0.2">
      <c r="AJ60529" s="23"/>
      <c r="HH60529"/>
      <c r="IW60529" s="36"/>
      <c r="JI60529"/>
      <c r="JJ60529"/>
      <c r="KX60529" s="23"/>
      <c r="KY60529" s="23"/>
    </row>
    <row r="60530" spans="36:311" x14ac:dyDescent="0.2">
      <c r="AJ60530" s="23"/>
      <c r="HH60530"/>
      <c r="IW60530" s="36"/>
      <c r="JI60530"/>
      <c r="JJ60530"/>
      <c r="KX60530" s="23"/>
      <c r="KY60530" s="23"/>
    </row>
    <row r="60531" spans="36:311" x14ac:dyDescent="0.2">
      <c r="AJ60531" s="23"/>
      <c r="HH60531"/>
      <c r="IW60531" s="36"/>
      <c r="JI60531"/>
      <c r="JJ60531"/>
      <c r="KX60531" s="23"/>
      <c r="KY60531" s="23"/>
    </row>
    <row r="60532" spans="36:311" x14ac:dyDescent="0.2">
      <c r="AJ60532" s="23"/>
      <c r="HH60532"/>
      <c r="IW60532" s="36"/>
      <c r="JI60532"/>
      <c r="JJ60532"/>
      <c r="KX60532" s="23"/>
      <c r="KY60532" s="23"/>
    </row>
    <row r="60533" spans="36:311" x14ac:dyDescent="0.2">
      <c r="AJ60533" s="23"/>
      <c r="HH60533"/>
      <c r="IW60533" s="36"/>
      <c r="JI60533"/>
      <c r="JJ60533"/>
      <c r="KX60533" s="23"/>
      <c r="KY60533" s="23"/>
    </row>
    <row r="60534" spans="36:311" x14ac:dyDescent="0.2">
      <c r="AJ60534" s="23"/>
      <c r="HH60534"/>
      <c r="IW60534" s="36"/>
      <c r="JI60534"/>
      <c r="JJ60534"/>
      <c r="KX60534" s="23"/>
      <c r="KY60534" s="23"/>
    </row>
    <row r="60535" spans="36:311" x14ac:dyDescent="0.2">
      <c r="AJ60535" s="23"/>
      <c r="HH60535"/>
      <c r="IW60535" s="36"/>
      <c r="JI60535"/>
      <c r="JJ60535"/>
      <c r="KX60535" s="23"/>
      <c r="KY60535" s="23"/>
    </row>
    <row r="60536" spans="36:311" x14ac:dyDescent="0.2">
      <c r="AJ60536" s="23"/>
      <c r="HH60536"/>
      <c r="IW60536" s="36"/>
      <c r="JI60536"/>
      <c r="JJ60536"/>
      <c r="KX60536" s="23"/>
      <c r="KY60536" s="23"/>
    </row>
    <row r="60537" spans="36:311" x14ac:dyDescent="0.2">
      <c r="AJ60537" s="23"/>
      <c r="HH60537"/>
      <c r="IW60537" s="36"/>
      <c r="JI60537"/>
      <c r="JJ60537"/>
      <c r="KX60537" s="23"/>
      <c r="KY60537" s="23"/>
    </row>
    <row r="60538" spans="36:311" x14ac:dyDescent="0.2">
      <c r="AJ60538" s="23"/>
      <c r="HH60538"/>
      <c r="IW60538" s="36"/>
      <c r="JI60538"/>
      <c r="JJ60538"/>
      <c r="KX60538" s="23"/>
      <c r="KY60538" s="23"/>
    </row>
    <row r="60539" spans="36:311" x14ac:dyDescent="0.2">
      <c r="AJ60539" s="23"/>
      <c r="HH60539"/>
      <c r="IW60539" s="36"/>
      <c r="JI60539"/>
      <c r="JJ60539"/>
      <c r="KX60539" s="23"/>
      <c r="KY60539" s="23"/>
    </row>
    <row r="60540" spans="36:311" x14ac:dyDescent="0.2">
      <c r="AJ60540" s="23"/>
      <c r="HH60540"/>
      <c r="IW60540" s="36"/>
      <c r="JI60540"/>
      <c r="JJ60540"/>
      <c r="KX60540" s="23"/>
      <c r="KY60540" s="23"/>
    </row>
    <row r="60541" spans="36:311" x14ac:dyDescent="0.2">
      <c r="AJ60541" s="23"/>
      <c r="HH60541"/>
      <c r="IW60541" s="36"/>
      <c r="JI60541"/>
      <c r="JJ60541"/>
      <c r="KX60541" s="23"/>
      <c r="KY60541" s="23"/>
    </row>
    <row r="60542" spans="36:311" x14ac:dyDescent="0.2">
      <c r="AJ60542" s="23"/>
      <c r="HH60542"/>
      <c r="IW60542" s="36"/>
      <c r="JI60542"/>
      <c r="JJ60542"/>
      <c r="KX60542" s="23"/>
      <c r="KY60542" s="23"/>
    </row>
    <row r="60543" spans="36:311" x14ac:dyDescent="0.2">
      <c r="AJ60543" s="23"/>
      <c r="HH60543"/>
      <c r="IW60543" s="36"/>
      <c r="JI60543"/>
      <c r="JJ60543"/>
      <c r="KX60543" s="23"/>
      <c r="KY60543" s="23"/>
    </row>
    <row r="60544" spans="36:311" x14ac:dyDescent="0.2">
      <c r="AJ60544" s="23"/>
      <c r="HH60544"/>
      <c r="IW60544" s="36"/>
      <c r="JI60544"/>
      <c r="JJ60544"/>
      <c r="KX60544" s="23"/>
      <c r="KY60544" s="23"/>
    </row>
    <row r="60545" spans="36:311" x14ac:dyDescent="0.2">
      <c r="AJ60545" s="23"/>
      <c r="HH60545"/>
      <c r="IW60545" s="36"/>
      <c r="JI60545"/>
      <c r="JJ60545"/>
      <c r="KX60545" s="23"/>
      <c r="KY60545" s="23"/>
    </row>
    <row r="60546" spans="36:311" x14ac:dyDescent="0.2">
      <c r="AJ60546" s="23"/>
      <c r="HH60546"/>
      <c r="IW60546" s="36"/>
      <c r="JI60546"/>
      <c r="JJ60546"/>
      <c r="KX60546" s="23"/>
      <c r="KY60546" s="23"/>
    </row>
    <row r="60547" spans="36:311" x14ac:dyDescent="0.2">
      <c r="AJ60547" s="23"/>
      <c r="HH60547"/>
      <c r="IW60547" s="36"/>
      <c r="JI60547"/>
      <c r="JJ60547"/>
      <c r="KX60547" s="23"/>
      <c r="KY60547" s="23"/>
    </row>
    <row r="60548" spans="36:311" x14ac:dyDescent="0.2">
      <c r="AJ60548" s="23"/>
      <c r="HH60548"/>
      <c r="IW60548" s="36"/>
      <c r="JI60548"/>
      <c r="JJ60548"/>
      <c r="KX60548" s="23"/>
      <c r="KY60548" s="23"/>
    </row>
    <row r="60549" spans="36:311" x14ac:dyDescent="0.2">
      <c r="AJ60549" s="23"/>
      <c r="HH60549"/>
      <c r="IW60549" s="36"/>
      <c r="JI60549"/>
      <c r="JJ60549"/>
      <c r="KX60549" s="23"/>
      <c r="KY60549" s="23"/>
    </row>
    <row r="60550" spans="36:311" x14ac:dyDescent="0.2">
      <c r="AJ60550" s="23"/>
      <c r="HH60550"/>
      <c r="IW60550" s="36"/>
      <c r="JI60550"/>
      <c r="JJ60550"/>
      <c r="KX60550" s="23"/>
      <c r="KY60550" s="23"/>
    </row>
    <row r="60551" spans="36:311" x14ac:dyDescent="0.2">
      <c r="AJ60551" s="23"/>
      <c r="HH60551"/>
      <c r="IW60551" s="36"/>
      <c r="JI60551"/>
      <c r="JJ60551"/>
      <c r="KX60551" s="23"/>
      <c r="KY60551" s="23"/>
    </row>
    <row r="60552" spans="36:311" x14ac:dyDescent="0.2">
      <c r="AJ60552" s="23"/>
      <c r="HH60552"/>
      <c r="IW60552" s="36"/>
      <c r="JI60552"/>
      <c r="JJ60552"/>
      <c r="KX60552" s="23"/>
      <c r="KY60552" s="23"/>
    </row>
    <row r="60553" spans="36:311" x14ac:dyDescent="0.2">
      <c r="AJ60553" s="23"/>
      <c r="HH60553"/>
      <c r="IW60553" s="36"/>
      <c r="JI60553"/>
      <c r="JJ60553"/>
      <c r="KX60553" s="23"/>
      <c r="KY60553" s="23"/>
    </row>
    <row r="60554" spans="36:311" x14ac:dyDescent="0.2">
      <c r="AJ60554" s="23"/>
      <c r="HH60554"/>
      <c r="IW60554" s="36"/>
      <c r="JI60554"/>
      <c r="JJ60554"/>
      <c r="KX60554" s="23"/>
      <c r="KY60554" s="23"/>
    </row>
    <row r="60555" spans="36:311" x14ac:dyDescent="0.2">
      <c r="AJ60555" s="23"/>
      <c r="HH60555"/>
      <c r="IW60555" s="36"/>
      <c r="JI60555"/>
      <c r="JJ60555"/>
      <c r="KX60555" s="23"/>
      <c r="KY60555" s="23"/>
    </row>
    <row r="60556" spans="36:311" x14ac:dyDescent="0.2">
      <c r="AJ60556" s="23"/>
      <c r="HH60556"/>
      <c r="IW60556" s="36"/>
      <c r="JI60556"/>
      <c r="JJ60556"/>
      <c r="KX60556" s="23"/>
      <c r="KY60556" s="23"/>
    </row>
    <row r="60557" spans="36:311" x14ac:dyDescent="0.2">
      <c r="AJ60557" s="23"/>
      <c r="HH60557"/>
      <c r="IW60557" s="36"/>
      <c r="JI60557"/>
      <c r="JJ60557"/>
      <c r="KX60557" s="23"/>
      <c r="KY60557" s="23"/>
    </row>
    <row r="60558" spans="36:311" x14ac:dyDescent="0.2">
      <c r="AJ60558" s="23"/>
      <c r="HH60558"/>
      <c r="IW60558" s="36"/>
      <c r="JI60558"/>
      <c r="JJ60558"/>
      <c r="KX60558" s="23"/>
      <c r="KY60558" s="23"/>
    </row>
    <row r="60559" spans="36:311" x14ac:dyDescent="0.2">
      <c r="AJ60559" s="23"/>
      <c r="HH60559"/>
      <c r="IW60559" s="36"/>
      <c r="JI60559"/>
      <c r="JJ60559"/>
      <c r="KX60559" s="23"/>
      <c r="KY60559" s="23"/>
    </row>
    <row r="60560" spans="36:311" x14ac:dyDescent="0.2">
      <c r="AJ60560" s="23"/>
      <c r="HH60560"/>
      <c r="IW60560" s="36"/>
      <c r="JI60560"/>
      <c r="JJ60560"/>
      <c r="KX60560" s="23"/>
      <c r="KY60560" s="23"/>
    </row>
    <row r="60561" spans="36:311" x14ac:dyDescent="0.2">
      <c r="AJ60561" s="23"/>
      <c r="HH60561"/>
      <c r="IW60561" s="36"/>
      <c r="JI60561"/>
      <c r="JJ60561"/>
      <c r="KX60561" s="23"/>
      <c r="KY60561" s="23"/>
    </row>
    <row r="60562" spans="36:311" x14ac:dyDescent="0.2">
      <c r="AJ60562" s="23"/>
      <c r="HH60562"/>
      <c r="IW60562" s="36"/>
      <c r="JI60562"/>
      <c r="JJ60562"/>
      <c r="KX60562" s="23"/>
      <c r="KY60562" s="23"/>
    </row>
    <row r="60563" spans="36:311" x14ac:dyDescent="0.2">
      <c r="AJ60563" s="23"/>
      <c r="HH60563"/>
      <c r="IW60563" s="36"/>
      <c r="JI60563"/>
      <c r="JJ60563"/>
      <c r="KX60563" s="23"/>
      <c r="KY60563" s="23"/>
    </row>
    <row r="60564" spans="36:311" x14ac:dyDescent="0.2">
      <c r="AJ60564" s="23"/>
      <c r="HH60564"/>
      <c r="IW60564" s="36"/>
      <c r="JI60564"/>
      <c r="JJ60564"/>
      <c r="KX60564" s="23"/>
      <c r="KY60564" s="23"/>
    </row>
    <row r="60565" spans="36:311" x14ac:dyDescent="0.2">
      <c r="AJ60565" s="23"/>
      <c r="HH60565"/>
      <c r="IW60565" s="36"/>
      <c r="JI60565"/>
      <c r="JJ60565"/>
      <c r="KX60565" s="23"/>
      <c r="KY60565" s="23"/>
    </row>
    <row r="60566" spans="36:311" x14ac:dyDescent="0.2">
      <c r="AJ60566" s="23"/>
      <c r="HH60566"/>
      <c r="IW60566" s="36"/>
      <c r="JI60566"/>
      <c r="JJ60566"/>
      <c r="KX60566" s="23"/>
      <c r="KY60566" s="23"/>
    </row>
    <row r="60567" spans="36:311" x14ac:dyDescent="0.2">
      <c r="AJ60567" s="23"/>
      <c r="HH60567"/>
      <c r="IW60567" s="36"/>
      <c r="JI60567"/>
      <c r="JJ60567"/>
      <c r="KX60567" s="23"/>
      <c r="KY60567" s="23"/>
    </row>
    <row r="60568" spans="36:311" x14ac:dyDescent="0.2">
      <c r="AJ60568" s="23"/>
      <c r="HH60568"/>
      <c r="IW60568" s="36"/>
      <c r="JI60568"/>
      <c r="JJ60568"/>
      <c r="KX60568" s="23"/>
      <c r="KY60568" s="23"/>
    </row>
    <row r="60569" spans="36:311" x14ac:dyDescent="0.2">
      <c r="AJ60569" s="23"/>
      <c r="HH60569"/>
      <c r="IW60569" s="36"/>
      <c r="JI60569"/>
      <c r="JJ60569"/>
      <c r="KX60569" s="23"/>
      <c r="KY60569" s="23"/>
    </row>
    <row r="60570" spans="36:311" x14ac:dyDescent="0.2">
      <c r="AJ60570" s="23"/>
      <c r="HH60570"/>
      <c r="IW60570" s="36"/>
      <c r="JI60570"/>
      <c r="JJ60570"/>
      <c r="KX60570" s="23"/>
      <c r="KY60570" s="23"/>
    </row>
    <row r="60571" spans="36:311" x14ac:dyDescent="0.2">
      <c r="AJ60571" s="23"/>
      <c r="HH60571"/>
      <c r="IW60571" s="36"/>
      <c r="JI60571"/>
      <c r="JJ60571"/>
      <c r="KX60571" s="23"/>
      <c r="KY60571" s="23"/>
    </row>
    <row r="60572" spans="36:311" x14ac:dyDescent="0.2">
      <c r="AJ60572" s="23"/>
      <c r="HH60572"/>
      <c r="IW60572" s="36"/>
      <c r="JI60572"/>
      <c r="JJ60572"/>
      <c r="KX60572" s="23"/>
      <c r="KY60572" s="23"/>
    </row>
    <row r="60573" spans="36:311" x14ac:dyDescent="0.2">
      <c r="AJ60573" s="23"/>
      <c r="HH60573"/>
      <c r="IW60573" s="36"/>
      <c r="JI60573"/>
      <c r="JJ60573"/>
      <c r="KX60573" s="23"/>
      <c r="KY60573" s="23"/>
    </row>
    <row r="60574" spans="36:311" x14ac:dyDescent="0.2">
      <c r="AJ60574" s="23"/>
      <c r="HH60574"/>
      <c r="IW60574" s="36"/>
      <c r="JI60574"/>
      <c r="JJ60574"/>
      <c r="KX60574" s="23"/>
      <c r="KY60574" s="23"/>
    </row>
    <row r="60575" spans="36:311" x14ac:dyDescent="0.2">
      <c r="AJ60575" s="23"/>
      <c r="HH60575"/>
      <c r="IW60575" s="36"/>
      <c r="JI60575"/>
      <c r="JJ60575"/>
      <c r="KX60575" s="23"/>
      <c r="KY60575" s="23"/>
    </row>
    <row r="60576" spans="36:311" x14ac:dyDescent="0.2">
      <c r="AJ60576" s="23"/>
      <c r="HH60576"/>
      <c r="IW60576" s="36"/>
      <c r="JI60576"/>
      <c r="JJ60576"/>
      <c r="KX60576" s="23"/>
      <c r="KY60576" s="23"/>
    </row>
    <row r="60577" spans="36:311" x14ac:dyDescent="0.2">
      <c r="AJ60577" s="23"/>
      <c r="HH60577"/>
      <c r="IW60577" s="36"/>
      <c r="JI60577"/>
      <c r="JJ60577"/>
      <c r="KX60577" s="23"/>
      <c r="KY60577" s="23"/>
    </row>
    <row r="60578" spans="36:311" x14ac:dyDescent="0.2">
      <c r="AJ60578" s="23"/>
      <c r="HH60578"/>
      <c r="IW60578" s="36"/>
      <c r="JI60578"/>
      <c r="JJ60578"/>
      <c r="KX60578" s="23"/>
      <c r="KY60578" s="23"/>
    </row>
    <row r="60579" spans="36:311" x14ac:dyDescent="0.2">
      <c r="AJ60579" s="23"/>
      <c r="HH60579"/>
      <c r="IW60579" s="36"/>
      <c r="JI60579"/>
      <c r="JJ60579"/>
      <c r="KX60579" s="23"/>
      <c r="KY60579" s="23"/>
    </row>
    <row r="60580" spans="36:311" x14ac:dyDescent="0.2">
      <c r="AJ60580" s="23"/>
      <c r="HH60580"/>
      <c r="IW60580" s="36"/>
      <c r="JI60580"/>
      <c r="JJ60580"/>
      <c r="KX60580" s="23"/>
      <c r="KY60580" s="23"/>
    </row>
    <row r="60581" spans="36:311" x14ac:dyDescent="0.2">
      <c r="AJ60581" s="23"/>
      <c r="HH60581"/>
      <c r="IW60581" s="36"/>
      <c r="JI60581"/>
      <c r="JJ60581"/>
      <c r="KX60581" s="23"/>
      <c r="KY60581" s="23"/>
    </row>
    <row r="60582" spans="36:311" x14ac:dyDescent="0.2">
      <c r="AJ60582" s="23"/>
      <c r="HH60582"/>
      <c r="IW60582" s="36"/>
      <c r="JI60582"/>
      <c r="JJ60582"/>
      <c r="KX60582" s="23"/>
      <c r="KY60582" s="23"/>
    </row>
    <row r="60583" spans="36:311" x14ac:dyDescent="0.2">
      <c r="AJ60583" s="23"/>
      <c r="HH60583"/>
      <c r="IW60583" s="36"/>
      <c r="JI60583"/>
      <c r="JJ60583"/>
      <c r="KX60583" s="23"/>
      <c r="KY60583" s="23"/>
    </row>
    <row r="60584" spans="36:311" x14ac:dyDescent="0.2">
      <c r="AJ60584" s="23"/>
      <c r="HH60584"/>
      <c r="IW60584" s="36"/>
      <c r="JI60584"/>
      <c r="JJ60584"/>
      <c r="KX60584" s="23"/>
      <c r="KY60584" s="23"/>
    </row>
    <row r="60585" spans="36:311" x14ac:dyDescent="0.2">
      <c r="AJ60585" s="23"/>
      <c r="HH60585"/>
      <c r="IW60585" s="36"/>
      <c r="JI60585"/>
      <c r="JJ60585"/>
      <c r="KX60585" s="23"/>
      <c r="KY60585" s="23"/>
    </row>
    <row r="60586" spans="36:311" x14ac:dyDescent="0.2">
      <c r="AJ60586" s="23"/>
      <c r="HH60586"/>
      <c r="IW60586" s="36"/>
      <c r="JI60586"/>
      <c r="JJ60586"/>
      <c r="KX60586" s="23"/>
      <c r="KY60586" s="23"/>
    </row>
    <row r="60587" spans="36:311" x14ac:dyDescent="0.2">
      <c r="AJ60587" s="23"/>
      <c r="HH60587"/>
      <c r="IW60587" s="36"/>
      <c r="JI60587"/>
      <c r="JJ60587"/>
      <c r="KX60587" s="23"/>
      <c r="KY60587" s="23"/>
    </row>
    <row r="60588" spans="36:311" x14ac:dyDescent="0.2">
      <c r="AJ60588" s="23"/>
      <c r="HH60588"/>
      <c r="IW60588" s="36"/>
      <c r="JI60588"/>
      <c r="JJ60588"/>
      <c r="KX60588" s="23"/>
      <c r="KY60588" s="23"/>
    </row>
    <row r="60589" spans="36:311" x14ac:dyDescent="0.2">
      <c r="AJ60589" s="23"/>
      <c r="HH60589"/>
      <c r="IW60589" s="36"/>
      <c r="JI60589"/>
      <c r="JJ60589"/>
      <c r="KX60589" s="23"/>
      <c r="KY60589" s="23"/>
    </row>
    <row r="60590" spans="36:311" x14ac:dyDescent="0.2">
      <c r="AJ60590" s="23"/>
      <c r="HH60590"/>
      <c r="IW60590" s="36"/>
      <c r="JI60590"/>
      <c r="JJ60590"/>
      <c r="KX60590" s="23"/>
      <c r="KY60590" s="23"/>
    </row>
    <row r="60591" spans="36:311" x14ac:dyDescent="0.2">
      <c r="AJ60591" s="23"/>
      <c r="HH60591"/>
      <c r="IW60591" s="36"/>
      <c r="JI60591"/>
      <c r="JJ60591"/>
      <c r="KX60591" s="23"/>
      <c r="KY60591" s="23"/>
    </row>
    <row r="60592" spans="36:311" x14ac:dyDescent="0.2">
      <c r="AJ60592" s="23"/>
      <c r="HH60592"/>
      <c r="IW60592" s="36"/>
      <c r="JI60592"/>
      <c r="JJ60592"/>
      <c r="KX60592" s="23"/>
      <c r="KY60592" s="23"/>
    </row>
    <row r="60593" spans="36:311" x14ac:dyDescent="0.2">
      <c r="AJ60593" s="23"/>
      <c r="HH60593"/>
      <c r="IW60593" s="36"/>
      <c r="JI60593"/>
      <c r="JJ60593"/>
      <c r="KX60593" s="23"/>
      <c r="KY60593" s="23"/>
    </row>
    <row r="60594" spans="36:311" x14ac:dyDescent="0.2">
      <c r="AJ60594" s="23"/>
      <c r="HH60594"/>
      <c r="IW60594" s="36"/>
      <c r="JI60594"/>
      <c r="JJ60594"/>
      <c r="KX60594" s="23"/>
      <c r="KY60594" s="23"/>
    </row>
    <row r="60595" spans="36:311" x14ac:dyDescent="0.2">
      <c r="AJ60595" s="23"/>
      <c r="HH60595"/>
      <c r="IW60595" s="36"/>
      <c r="JI60595"/>
      <c r="JJ60595"/>
      <c r="KX60595" s="23"/>
      <c r="KY60595" s="23"/>
    </row>
    <row r="60596" spans="36:311" x14ac:dyDescent="0.2">
      <c r="AJ60596" s="23"/>
      <c r="HH60596"/>
      <c r="IW60596" s="36"/>
      <c r="JI60596"/>
      <c r="JJ60596"/>
      <c r="KX60596" s="23"/>
      <c r="KY60596" s="23"/>
    </row>
    <row r="60597" spans="36:311" x14ac:dyDescent="0.2">
      <c r="AJ60597" s="23"/>
      <c r="HH60597"/>
      <c r="IW60597" s="36"/>
      <c r="JI60597"/>
      <c r="JJ60597"/>
      <c r="KX60597" s="23"/>
      <c r="KY60597" s="23"/>
    </row>
    <row r="60598" spans="36:311" x14ac:dyDescent="0.2">
      <c r="AJ60598" s="23"/>
      <c r="HH60598"/>
      <c r="IW60598" s="36"/>
      <c r="JI60598"/>
      <c r="JJ60598"/>
      <c r="KX60598" s="23"/>
      <c r="KY60598" s="23"/>
    </row>
    <row r="60599" spans="36:311" x14ac:dyDescent="0.2">
      <c r="AJ60599" s="23"/>
      <c r="HH60599"/>
      <c r="IW60599" s="36"/>
      <c r="JI60599"/>
      <c r="JJ60599"/>
      <c r="KX60599" s="23"/>
      <c r="KY60599" s="23"/>
    </row>
    <row r="60600" spans="36:311" x14ac:dyDescent="0.2">
      <c r="AJ60600" s="23"/>
      <c r="HH60600"/>
      <c r="IW60600" s="36"/>
      <c r="JI60600"/>
      <c r="JJ60600"/>
      <c r="KX60600" s="23"/>
      <c r="KY60600" s="23"/>
    </row>
    <row r="60601" spans="36:311" x14ac:dyDescent="0.2">
      <c r="AJ60601" s="23"/>
      <c r="HH60601"/>
      <c r="IW60601" s="36"/>
      <c r="JI60601"/>
      <c r="JJ60601"/>
      <c r="KX60601" s="23"/>
      <c r="KY60601" s="23"/>
    </row>
    <row r="60602" spans="36:311" x14ac:dyDescent="0.2">
      <c r="AJ60602" s="23"/>
      <c r="HH60602"/>
      <c r="IW60602" s="36"/>
      <c r="JI60602"/>
      <c r="JJ60602"/>
      <c r="KX60602" s="23"/>
      <c r="KY60602" s="23"/>
    </row>
    <row r="60603" spans="36:311" x14ac:dyDescent="0.2">
      <c r="AJ60603" s="23"/>
      <c r="HH60603"/>
      <c r="IW60603" s="36"/>
      <c r="JI60603"/>
      <c r="JJ60603"/>
      <c r="KX60603" s="23"/>
      <c r="KY60603" s="23"/>
    </row>
    <row r="60604" spans="36:311" x14ac:dyDescent="0.2">
      <c r="AJ60604" s="23"/>
      <c r="HH60604"/>
      <c r="IW60604" s="36"/>
      <c r="JI60604"/>
      <c r="JJ60604"/>
      <c r="KX60604" s="23"/>
      <c r="KY60604" s="23"/>
    </row>
    <row r="60605" spans="36:311" x14ac:dyDescent="0.2">
      <c r="AJ60605" s="23"/>
      <c r="HH60605"/>
      <c r="IW60605" s="36"/>
      <c r="JI60605"/>
      <c r="JJ60605"/>
      <c r="KX60605" s="23"/>
      <c r="KY60605" s="23"/>
    </row>
    <row r="60606" spans="36:311" x14ac:dyDescent="0.2">
      <c r="AJ60606" s="23"/>
      <c r="HH60606"/>
      <c r="IW60606" s="36"/>
      <c r="JI60606"/>
      <c r="JJ60606"/>
      <c r="KX60606" s="23"/>
      <c r="KY60606" s="23"/>
    </row>
    <row r="60607" spans="36:311" x14ac:dyDescent="0.2">
      <c r="AJ60607" s="23"/>
      <c r="HH60607"/>
      <c r="IW60607" s="36"/>
      <c r="JI60607"/>
      <c r="JJ60607"/>
      <c r="KX60607" s="23"/>
      <c r="KY60607" s="23"/>
    </row>
    <row r="60608" spans="36:311" x14ac:dyDescent="0.2">
      <c r="AJ60608" s="23"/>
      <c r="HH60608"/>
      <c r="IW60608" s="36"/>
      <c r="JI60608"/>
      <c r="JJ60608"/>
      <c r="KX60608" s="23"/>
      <c r="KY60608" s="23"/>
    </row>
    <row r="60609" spans="36:311" x14ac:dyDescent="0.2">
      <c r="AJ60609" s="23"/>
      <c r="HH60609"/>
      <c r="IW60609" s="36"/>
      <c r="JI60609"/>
      <c r="JJ60609"/>
      <c r="KX60609" s="23"/>
      <c r="KY60609" s="23"/>
    </row>
    <row r="60610" spans="36:311" x14ac:dyDescent="0.2">
      <c r="AJ60610" s="23"/>
      <c r="HH60610"/>
      <c r="IW60610" s="36"/>
      <c r="JI60610"/>
      <c r="JJ60610"/>
      <c r="KX60610" s="23"/>
      <c r="KY60610" s="23"/>
    </row>
    <row r="60611" spans="36:311" x14ac:dyDescent="0.2">
      <c r="AJ60611" s="23"/>
      <c r="HH60611"/>
      <c r="IW60611" s="36"/>
      <c r="JI60611"/>
      <c r="JJ60611"/>
      <c r="KX60611" s="23"/>
      <c r="KY60611" s="23"/>
    </row>
    <row r="60612" spans="36:311" x14ac:dyDescent="0.2">
      <c r="AJ60612" s="23"/>
      <c r="HH60612"/>
      <c r="IW60612" s="36"/>
      <c r="JI60612"/>
      <c r="JJ60612"/>
      <c r="KX60612" s="23"/>
      <c r="KY60612" s="23"/>
    </row>
    <row r="60613" spans="36:311" x14ac:dyDescent="0.2">
      <c r="AJ60613" s="23"/>
      <c r="HH60613"/>
      <c r="IW60613" s="36"/>
      <c r="JI60613"/>
      <c r="JJ60613"/>
      <c r="KX60613" s="23"/>
      <c r="KY60613" s="23"/>
    </row>
    <row r="60614" spans="36:311" x14ac:dyDescent="0.2">
      <c r="AJ60614" s="23"/>
      <c r="HH60614"/>
      <c r="IW60614" s="36"/>
      <c r="JI60614"/>
      <c r="JJ60614"/>
      <c r="KX60614" s="23"/>
      <c r="KY60614" s="23"/>
    </row>
    <row r="60615" spans="36:311" x14ac:dyDescent="0.2">
      <c r="AJ60615" s="23"/>
      <c r="HH60615"/>
      <c r="IW60615" s="36"/>
      <c r="JI60615"/>
      <c r="JJ60615"/>
      <c r="KX60615" s="23"/>
      <c r="KY60615" s="23"/>
    </row>
    <row r="60616" spans="36:311" x14ac:dyDescent="0.2">
      <c r="AJ60616" s="23"/>
      <c r="HH60616"/>
      <c r="IW60616" s="36"/>
      <c r="JI60616"/>
      <c r="JJ60616"/>
      <c r="KX60616" s="23"/>
      <c r="KY60616" s="23"/>
    </row>
    <row r="60617" spans="36:311" x14ac:dyDescent="0.2">
      <c r="AJ60617" s="23"/>
      <c r="HH60617"/>
      <c r="IW60617" s="36"/>
      <c r="JI60617"/>
      <c r="JJ60617"/>
      <c r="KX60617" s="23"/>
      <c r="KY60617" s="23"/>
    </row>
    <row r="60618" spans="36:311" x14ac:dyDescent="0.2">
      <c r="AJ60618" s="23"/>
      <c r="HH60618"/>
      <c r="IW60618" s="36"/>
      <c r="JI60618"/>
      <c r="JJ60618"/>
      <c r="KX60618" s="23"/>
      <c r="KY60618" s="23"/>
    </row>
    <row r="60619" spans="36:311" x14ac:dyDescent="0.2">
      <c r="AJ60619" s="23"/>
      <c r="HH60619"/>
      <c r="IW60619" s="36"/>
      <c r="JI60619"/>
      <c r="JJ60619"/>
      <c r="KX60619" s="23"/>
      <c r="KY60619" s="23"/>
    </row>
    <row r="60620" spans="36:311" x14ac:dyDescent="0.2">
      <c r="AJ60620" s="23"/>
      <c r="HH60620"/>
      <c r="IW60620" s="36"/>
      <c r="JI60620"/>
      <c r="JJ60620"/>
      <c r="KX60620" s="23"/>
      <c r="KY60620" s="23"/>
    </row>
    <row r="60621" spans="36:311" x14ac:dyDescent="0.2">
      <c r="AJ60621" s="23"/>
      <c r="HH60621"/>
      <c r="IW60621" s="36"/>
      <c r="JI60621"/>
      <c r="JJ60621"/>
      <c r="KX60621" s="23"/>
      <c r="KY60621" s="23"/>
    </row>
    <row r="60622" spans="36:311" x14ac:dyDescent="0.2">
      <c r="AJ60622" s="23"/>
      <c r="HH60622"/>
      <c r="IW60622" s="36"/>
      <c r="JI60622"/>
      <c r="JJ60622"/>
      <c r="KX60622" s="23"/>
      <c r="KY60622" s="23"/>
    </row>
    <row r="60623" spans="36:311" x14ac:dyDescent="0.2">
      <c r="AJ60623" s="23"/>
      <c r="HH60623"/>
      <c r="IW60623" s="36"/>
      <c r="JI60623"/>
      <c r="JJ60623"/>
      <c r="KX60623" s="23"/>
      <c r="KY60623" s="23"/>
    </row>
    <row r="60624" spans="36:311" x14ac:dyDescent="0.2">
      <c r="AJ60624" s="23"/>
      <c r="HH60624"/>
      <c r="IW60624" s="36"/>
      <c r="JI60624"/>
      <c r="JJ60624"/>
      <c r="KX60624" s="23"/>
      <c r="KY60624" s="23"/>
    </row>
    <row r="60625" spans="36:311" x14ac:dyDescent="0.2">
      <c r="AJ60625" s="23"/>
      <c r="HH60625"/>
      <c r="IW60625" s="36"/>
      <c r="JI60625"/>
      <c r="JJ60625"/>
      <c r="KX60625" s="23"/>
      <c r="KY60625" s="23"/>
    </row>
    <row r="60626" spans="36:311" x14ac:dyDescent="0.2">
      <c r="AJ60626" s="23"/>
      <c r="HH60626"/>
      <c r="IW60626" s="36"/>
      <c r="JI60626"/>
      <c r="JJ60626"/>
      <c r="KX60626" s="23"/>
      <c r="KY60626" s="23"/>
    </row>
    <row r="60627" spans="36:311" x14ac:dyDescent="0.2">
      <c r="AJ60627" s="23"/>
      <c r="HH60627"/>
      <c r="IW60627" s="36"/>
      <c r="JI60627"/>
      <c r="JJ60627"/>
      <c r="KX60627" s="23"/>
      <c r="KY60627" s="23"/>
    </row>
    <row r="60628" spans="36:311" x14ac:dyDescent="0.2">
      <c r="AJ60628" s="23"/>
      <c r="HH60628"/>
      <c r="IW60628" s="36"/>
      <c r="JI60628"/>
      <c r="JJ60628"/>
      <c r="KX60628" s="23"/>
      <c r="KY60628" s="23"/>
    </row>
    <row r="60629" spans="36:311" x14ac:dyDescent="0.2">
      <c r="AJ60629" s="23"/>
      <c r="HH60629"/>
      <c r="IW60629" s="36"/>
      <c r="JI60629"/>
      <c r="JJ60629"/>
      <c r="KX60629" s="23"/>
      <c r="KY60629" s="23"/>
    </row>
    <row r="60630" spans="36:311" x14ac:dyDescent="0.2">
      <c r="AJ60630" s="23"/>
      <c r="HH60630"/>
      <c r="IW60630" s="36"/>
      <c r="JI60630"/>
      <c r="JJ60630"/>
      <c r="KX60630" s="23"/>
      <c r="KY60630" s="23"/>
    </row>
    <row r="60631" spans="36:311" x14ac:dyDescent="0.2">
      <c r="AJ60631" s="23"/>
      <c r="HH60631"/>
      <c r="IW60631" s="36"/>
      <c r="JI60631"/>
      <c r="JJ60631"/>
      <c r="KX60631" s="23"/>
      <c r="KY60631" s="23"/>
    </row>
    <row r="60632" spans="36:311" x14ac:dyDescent="0.2">
      <c r="AJ60632" s="23"/>
      <c r="HH60632"/>
      <c r="IW60632" s="36"/>
      <c r="JI60632"/>
      <c r="JJ60632"/>
      <c r="KX60632" s="23"/>
      <c r="KY60632" s="23"/>
    </row>
    <row r="60633" spans="36:311" x14ac:dyDescent="0.2">
      <c r="AJ60633" s="23"/>
      <c r="HH60633"/>
      <c r="IW60633" s="36"/>
      <c r="JI60633"/>
      <c r="JJ60633"/>
      <c r="KX60633" s="23"/>
      <c r="KY60633" s="23"/>
    </row>
    <row r="60634" spans="36:311" x14ac:dyDescent="0.2">
      <c r="AJ60634" s="23"/>
      <c r="HH60634"/>
      <c r="IW60634" s="36"/>
      <c r="JI60634"/>
      <c r="JJ60634"/>
      <c r="KX60634" s="23"/>
      <c r="KY60634" s="23"/>
    </row>
    <row r="60635" spans="36:311" x14ac:dyDescent="0.2">
      <c r="AJ60635" s="23"/>
      <c r="HH60635"/>
      <c r="IW60635" s="36"/>
      <c r="JI60635"/>
      <c r="JJ60635"/>
      <c r="KX60635" s="23"/>
      <c r="KY60635" s="23"/>
    </row>
    <row r="60636" spans="36:311" x14ac:dyDescent="0.2">
      <c r="AJ60636" s="23"/>
      <c r="HH60636"/>
      <c r="IW60636" s="36"/>
      <c r="JI60636"/>
      <c r="JJ60636"/>
      <c r="KX60636" s="23"/>
      <c r="KY60636" s="23"/>
    </row>
    <row r="60637" spans="36:311" x14ac:dyDescent="0.2">
      <c r="AJ60637" s="23"/>
      <c r="HH60637"/>
      <c r="IW60637" s="36"/>
      <c r="JI60637"/>
      <c r="JJ60637"/>
      <c r="KX60637" s="23"/>
      <c r="KY60637" s="23"/>
    </row>
    <row r="60638" spans="36:311" x14ac:dyDescent="0.2">
      <c r="AJ60638" s="23"/>
      <c r="HH60638"/>
      <c r="IW60638" s="36"/>
      <c r="JI60638"/>
      <c r="JJ60638"/>
      <c r="KX60638" s="23"/>
      <c r="KY60638" s="23"/>
    </row>
    <row r="60639" spans="36:311" x14ac:dyDescent="0.2">
      <c r="AJ60639" s="23"/>
      <c r="HH60639"/>
      <c r="IW60639" s="36"/>
      <c r="JI60639"/>
      <c r="JJ60639"/>
      <c r="KX60639" s="23"/>
      <c r="KY60639" s="23"/>
    </row>
    <row r="60640" spans="36:311" x14ac:dyDescent="0.2">
      <c r="AJ60640" s="23"/>
      <c r="HH60640"/>
      <c r="IW60640" s="36"/>
      <c r="JI60640"/>
      <c r="JJ60640"/>
      <c r="KX60640" s="23"/>
      <c r="KY60640" s="23"/>
    </row>
    <row r="60641" spans="36:311" x14ac:dyDescent="0.2">
      <c r="AJ60641" s="23"/>
      <c r="HH60641"/>
      <c r="IW60641" s="36"/>
      <c r="JI60641"/>
      <c r="JJ60641"/>
      <c r="KX60641" s="23"/>
      <c r="KY60641" s="23"/>
    </row>
    <row r="60642" spans="36:311" x14ac:dyDescent="0.2">
      <c r="AJ60642" s="23"/>
      <c r="HH60642"/>
      <c r="IW60642" s="36"/>
      <c r="JI60642"/>
      <c r="JJ60642"/>
      <c r="KX60642" s="23"/>
      <c r="KY60642" s="23"/>
    </row>
    <row r="60643" spans="36:311" x14ac:dyDescent="0.2">
      <c r="AJ60643" s="23"/>
      <c r="HH60643"/>
      <c r="IW60643" s="36"/>
      <c r="JI60643"/>
      <c r="JJ60643"/>
      <c r="KX60643" s="23"/>
      <c r="KY60643" s="23"/>
    </row>
    <row r="60644" spans="36:311" x14ac:dyDescent="0.2">
      <c r="AJ60644" s="23"/>
      <c r="HH60644"/>
      <c r="IW60644" s="36"/>
      <c r="JI60644"/>
      <c r="JJ60644"/>
      <c r="KX60644" s="23"/>
      <c r="KY60644" s="23"/>
    </row>
    <row r="60645" spans="36:311" x14ac:dyDescent="0.2">
      <c r="AJ60645" s="23"/>
      <c r="HH60645"/>
      <c r="IW60645" s="36"/>
      <c r="JI60645"/>
      <c r="JJ60645"/>
      <c r="KX60645" s="23"/>
      <c r="KY60645" s="23"/>
    </row>
    <row r="60646" spans="36:311" x14ac:dyDescent="0.2">
      <c r="AJ60646" s="23"/>
      <c r="HH60646"/>
      <c r="IW60646" s="36"/>
      <c r="JI60646"/>
      <c r="JJ60646"/>
      <c r="KX60646" s="23"/>
      <c r="KY60646" s="23"/>
    </row>
    <row r="60647" spans="36:311" x14ac:dyDescent="0.2">
      <c r="AJ60647" s="23"/>
      <c r="HH60647"/>
      <c r="IW60647" s="36"/>
      <c r="JI60647"/>
      <c r="JJ60647"/>
      <c r="KX60647" s="23"/>
      <c r="KY60647" s="23"/>
    </row>
    <row r="60648" spans="36:311" x14ac:dyDescent="0.2">
      <c r="AJ60648" s="23"/>
      <c r="HH60648"/>
      <c r="IW60648" s="36"/>
      <c r="JI60648"/>
      <c r="JJ60648"/>
      <c r="KX60648" s="23"/>
      <c r="KY60648" s="23"/>
    </row>
    <row r="60649" spans="36:311" x14ac:dyDescent="0.2">
      <c r="AJ60649" s="23"/>
      <c r="HH60649"/>
      <c r="IW60649" s="36"/>
      <c r="JI60649"/>
      <c r="JJ60649"/>
      <c r="KX60649" s="23"/>
      <c r="KY60649" s="23"/>
    </row>
    <row r="60650" spans="36:311" x14ac:dyDescent="0.2">
      <c r="AJ60650" s="23"/>
      <c r="HH60650"/>
      <c r="IW60650" s="36"/>
      <c r="JI60650"/>
      <c r="JJ60650"/>
      <c r="KX60650" s="23"/>
      <c r="KY60650" s="23"/>
    </row>
    <row r="60651" spans="36:311" x14ac:dyDescent="0.2">
      <c r="AJ60651" s="23"/>
      <c r="HH60651"/>
      <c r="IW60651" s="36"/>
      <c r="JI60651"/>
      <c r="JJ60651"/>
      <c r="KX60651" s="23"/>
      <c r="KY60651" s="23"/>
    </row>
    <row r="60652" spans="36:311" x14ac:dyDescent="0.2">
      <c r="AJ60652" s="23"/>
      <c r="HH60652"/>
      <c r="IW60652" s="36"/>
      <c r="JI60652"/>
      <c r="JJ60652"/>
      <c r="KX60652" s="23"/>
      <c r="KY60652" s="23"/>
    </row>
    <row r="60653" spans="36:311" x14ac:dyDescent="0.2">
      <c r="AJ60653" s="23"/>
      <c r="HH60653"/>
      <c r="IW60653" s="36"/>
      <c r="JI60653"/>
      <c r="JJ60653"/>
      <c r="KX60653" s="23"/>
      <c r="KY60653" s="23"/>
    </row>
    <row r="60654" spans="36:311" x14ac:dyDescent="0.2">
      <c r="AJ60654" s="23"/>
      <c r="HH60654"/>
      <c r="IW60654" s="36"/>
      <c r="JI60654"/>
      <c r="JJ60654"/>
      <c r="KX60654" s="23"/>
      <c r="KY60654" s="23"/>
    </row>
    <row r="60655" spans="36:311" x14ac:dyDescent="0.2">
      <c r="AJ60655" s="23"/>
      <c r="HH60655"/>
      <c r="IW60655" s="36"/>
      <c r="JI60655"/>
      <c r="JJ60655"/>
      <c r="KX60655" s="23"/>
      <c r="KY60655" s="23"/>
    </row>
    <row r="60656" spans="36:311" x14ac:dyDescent="0.2">
      <c r="AJ60656" s="23"/>
      <c r="HH60656"/>
      <c r="IW60656" s="36"/>
      <c r="JI60656"/>
      <c r="JJ60656"/>
      <c r="KX60656" s="23"/>
      <c r="KY60656" s="23"/>
    </row>
    <row r="60657" spans="36:311" x14ac:dyDescent="0.2">
      <c r="AJ60657" s="23"/>
      <c r="HH60657"/>
      <c r="IW60657" s="36"/>
      <c r="JI60657"/>
      <c r="JJ60657"/>
      <c r="KX60657" s="23"/>
      <c r="KY60657" s="23"/>
    </row>
    <row r="60658" spans="36:311" x14ac:dyDescent="0.2">
      <c r="AJ60658" s="23"/>
      <c r="HH60658"/>
      <c r="IW60658" s="36"/>
      <c r="JI60658"/>
      <c r="JJ60658"/>
      <c r="KX60658" s="23"/>
      <c r="KY60658" s="23"/>
    </row>
    <row r="60659" spans="36:311" x14ac:dyDescent="0.2">
      <c r="AJ60659" s="23"/>
      <c r="HH60659"/>
      <c r="IW60659" s="36"/>
      <c r="JI60659"/>
      <c r="JJ60659"/>
      <c r="KX60659" s="23"/>
      <c r="KY60659" s="23"/>
    </row>
    <row r="60660" spans="36:311" x14ac:dyDescent="0.2">
      <c r="AJ60660" s="23"/>
      <c r="HH60660"/>
      <c r="IW60660" s="36"/>
      <c r="JI60660"/>
      <c r="JJ60660"/>
      <c r="KX60660" s="23"/>
      <c r="KY60660" s="23"/>
    </row>
    <row r="60661" spans="36:311" x14ac:dyDescent="0.2">
      <c r="AJ60661" s="23"/>
      <c r="HH60661"/>
      <c r="IW60661" s="36"/>
      <c r="JI60661"/>
      <c r="JJ60661"/>
      <c r="KX60661" s="23"/>
      <c r="KY60661" s="23"/>
    </row>
    <row r="60662" spans="36:311" x14ac:dyDescent="0.2">
      <c r="AJ60662" s="23"/>
      <c r="HH60662"/>
      <c r="IW60662" s="36"/>
      <c r="JI60662"/>
      <c r="JJ60662"/>
      <c r="KX60662" s="23"/>
      <c r="KY60662" s="23"/>
    </row>
    <row r="60663" spans="36:311" x14ac:dyDescent="0.2">
      <c r="AJ60663" s="23"/>
      <c r="HH60663"/>
      <c r="IW60663" s="36"/>
      <c r="JI60663"/>
      <c r="JJ60663"/>
      <c r="KX60663" s="23"/>
      <c r="KY60663" s="23"/>
    </row>
    <row r="60664" spans="36:311" x14ac:dyDescent="0.2">
      <c r="AJ60664" s="23"/>
      <c r="HH60664"/>
      <c r="IW60664" s="36"/>
      <c r="JI60664"/>
      <c r="JJ60664"/>
      <c r="KX60664" s="23"/>
      <c r="KY60664" s="23"/>
    </row>
    <row r="60665" spans="36:311" x14ac:dyDescent="0.2">
      <c r="AJ60665" s="23"/>
      <c r="HH60665"/>
      <c r="IW60665" s="36"/>
      <c r="JI60665"/>
      <c r="JJ60665"/>
      <c r="KX60665" s="23"/>
      <c r="KY60665" s="23"/>
    </row>
    <row r="60666" spans="36:311" x14ac:dyDescent="0.2">
      <c r="AJ60666" s="23"/>
      <c r="HH60666"/>
      <c r="IW60666" s="36"/>
      <c r="JI60666"/>
      <c r="JJ60666"/>
      <c r="KX60666" s="23"/>
      <c r="KY60666" s="23"/>
    </row>
    <row r="60667" spans="36:311" x14ac:dyDescent="0.2">
      <c r="AJ60667" s="23"/>
      <c r="HH60667"/>
      <c r="IW60667" s="36"/>
      <c r="JI60667"/>
      <c r="JJ60667"/>
      <c r="KX60667" s="23"/>
      <c r="KY60667" s="23"/>
    </row>
    <row r="60668" spans="36:311" x14ac:dyDescent="0.2">
      <c r="AJ60668" s="23"/>
      <c r="HH60668"/>
      <c r="IW60668" s="36"/>
      <c r="JI60668"/>
      <c r="JJ60668"/>
      <c r="KX60668" s="23"/>
      <c r="KY60668" s="23"/>
    </row>
    <row r="60669" spans="36:311" x14ac:dyDescent="0.2">
      <c r="AJ60669" s="23"/>
      <c r="HH60669"/>
      <c r="IW60669" s="36"/>
      <c r="JI60669"/>
      <c r="JJ60669"/>
      <c r="KX60669" s="23"/>
      <c r="KY60669" s="23"/>
    </row>
    <row r="60670" spans="36:311" x14ac:dyDescent="0.2">
      <c r="AJ60670" s="23"/>
      <c r="HH60670"/>
      <c r="IW60670" s="36"/>
      <c r="JI60670"/>
      <c r="JJ60670"/>
      <c r="KX60670" s="23"/>
      <c r="KY60670" s="23"/>
    </row>
    <row r="60671" spans="36:311" x14ac:dyDescent="0.2">
      <c r="AJ60671" s="23"/>
      <c r="HH60671"/>
      <c r="IW60671" s="36"/>
      <c r="JI60671"/>
      <c r="JJ60671"/>
      <c r="KX60671" s="23"/>
      <c r="KY60671" s="23"/>
    </row>
    <row r="60672" spans="36:311" x14ac:dyDescent="0.2">
      <c r="AJ60672" s="23"/>
      <c r="HH60672"/>
      <c r="IW60672" s="36"/>
      <c r="JI60672"/>
      <c r="JJ60672"/>
      <c r="KX60672" s="23"/>
      <c r="KY60672" s="23"/>
    </row>
    <row r="60673" spans="36:311" x14ac:dyDescent="0.2">
      <c r="AJ60673" s="23"/>
      <c r="HH60673"/>
      <c r="IW60673" s="36"/>
      <c r="JI60673"/>
      <c r="JJ60673"/>
      <c r="KX60673" s="23"/>
      <c r="KY60673" s="23"/>
    </row>
    <row r="60674" spans="36:311" x14ac:dyDescent="0.2">
      <c r="AJ60674" s="23"/>
      <c r="HH60674"/>
      <c r="IW60674" s="36"/>
      <c r="JI60674"/>
      <c r="JJ60674"/>
      <c r="KX60674" s="23"/>
      <c r="KY60674" s="23"/>
    </row>
    <row r="60675" spans="36:311" x14ac:dyDescent="0.2">
      <c r="AJ60675" s="23"/>
      <c r="HH60675"/>
      <c r="IW60675" s="36"/>
      <c r="JI60675"/>
      <c r="JJ60675"/>
      <c r="KX60675" s="23"/>
      <c r="KY60675" s="23"/>
    </row>
    <row r="60676" spans="36:311" x14ac:dyDescent="0.2">
      <c r="AJ60676" s="23"/>
      <c r="HH60676"/>
      <c r="IW60676" s="36"/>
      <c r="JI60676"/>
      <c r="JJ60676"/>
      <c r="KX60676" s="23"/>
      <c r="KY60676" s="23"/>
    </row>
    <row r="60677" spans="36:311" x14ac:dyDescent="0.2">
      <c r="AJ60677" s="23"/>
      <c r="HH60677"/>
      <c r="IW60677" s="36"/>
      <c r="JI60677"/>
      <c r="JJ60677"/>
      <c r="KX60677" s="23"/>
      <c r="KY60677" s="23"/>
    </row>
    <row r="60678" spans="36:311" x14ac:dyDescent="0.2">
      <c r="AJ60678" s="23"/>
      <c r="HH60678"/>
      <c r="IW60678" s="36"/>
      <c r="JI60678"/>
      <c r="JJ60678"/>
      <c r="KX60678" s="23"/>
      <c r="KY60678" s="23"/>
    </row>
    <row r="60679" spans="36:311" x14ac:dyDescent="0.2">
      <c r="AJ60679" s="23"/>
      <c r="HH60679"/>
      <c r="IW60679" s="36"/>
      <c r="JI60679"/>
      <c r="JJ60679"/>
      <c r="KX60679" s="23"/>
      <c r="KY60679" s="23"/>
    </row>
    <row r="60680" spans="36:311" x14ac:dyDescent="0.2">
      <c r="AJ60680" s="23"/>
      <c r="HH60680"/>
      <c r="IW60680" s="36"/>
      <c r="JI60680"/>
      <c r="JJ60680"/>
      <c r="KX60680" s="23"/>
      <c r="KY60680" s="23"/>
    </row>
    <row r="60681" spans="36:311" x14ac:dyDescent="0.2">
      <c r="AJ60681" s="23"/>
      <c r="HH60681"/>
      <c r="IW60681" s="36"/>
      <c r="JI60681"/>
      <c r="JJ60681"/>
      <c r="KX60681" s="23"/>
      <c r="KY60681" s="23"/>
    </row>
    <row r="60682" spans="36:311" x14ac:dyDescent="0.2">
      <c r="AJ60682" s="23"/>
      <c r="HH60682"/>
      <c r="IW60682" s="36"/>
      <c r="JI60682"/>
      <c r="JJ60682"/>
      <c r="KX60682" s="23"/>
      <c r="KY60682" s="23"/>
    </row>
    <row r="60683" spans="36:311" x14ac:dyDescent="0.2">
      <c r="AJ60683" s="23"/>
      <c r="HH60683"/>
      <c r="IW60683" s="36"/>
      <c r="JI60683"/>
      <c r="JJ60683"/>
      <c r="KX60683" s="23"/>
      <c r="KY60683" s="23"/>
    </row>
    <row r="60684" spans="36:311" x14ac:dyDescent="0.2">
      <c r="AJ60684" s="23"/>
      <c r="HH60684"/>
      <c r="IW60684" s="36"/>
      <c r="JI60684"/>
      <c r="JJ60684"/>
      <c r="KX60684" s="23"/>
      <c r="KY60684" s="23"/>
    </row>
    <row r="60685" spans="36:311" x14ac:dyDescent="0.2">
      <c r="AJ60685" s="23"/>
      <c r="HH60685"/>
      <c r="IW60685" s="36"/>
      <c r="JI60685"/>
      <c r="JJ60685"/>
      <c r="KX60685" s="23"/>
      <c r="KY60685" s="23"/>
    </row>
    <row r="60686" spans="36:311" x14ac:dyDescent="0.2">
      <c r="AJ60686" s="23"/>
      <c r="HH60686"/>
      <c r="IW60686" s="36"/>
      <c r="JI60686"/>
      <c r="JJ60686"/>
      <c r="KX60686" s="23"/>
      <c r="KY60686" s="23"/>
    </row>
    <row r="60687" spans="36:311" x14ac:dyDescent="0.2">
      <c r="AJ60687" s="23"/>
      <c r="HH60687"/>
      <c r="IW60687" s="36"/>
      <c r="JI60687"/>
      <c r="JJ60687"/>
      <c r="KX60687" s="23"/>
      <c r="KY60687" s="23"/>
    </row>
    <row r="60688" spans="36:311" x14ac:dyDescent="0.2">
      <c r="AJ60688" s="23"/>
      <c r="HH60688"/>
      <c r="IW60688" s="36"/>
      <c r="JI60688"/>
      <c r="JJ60688"/>
      <c r="KX60688" s="23"/>
      <c r="KY60688" s="23"/>
    </row>
    <row r="60689" spans="36:311" x14ac:dyDescent="0.2">
      <c r="AJ60689" s="23"/>
      <c r="HH60689"/>
      <c r="IW60689" s="36"/>
      <c r="JI60689"/>
      <c r="JJ60689"/>
      <c r="KX60689" s="23"/>
      <c r="KY60689" s="23"/>
    </row>
    <row r="60690" spans="36:311" x14ac:dyDescent="0.2">
      <c r="AJ60690" s="23"/>
      <c r="HH60690"/>
      <c r="IW60690" s="36"/>
      <c r="JI60690"/>
      <c r="JJ60690"/>
      <c r="KX60690" s="23"/>
      <c r="KY60690" s="23"/>
    </row>
    <row r="60691" spans="36:311" x14ac:dyDescent="0.2">
      <c r="AJ60691" s="23"/>
      <c r="HH60691"/>
      <c r="IW60691" s="36"/>
      <c r="JI60691"/>
      <c r="JJ60691"/>
      <c r="KX60691" s="23"/>
      <c r="KY60691" s="23"/>
    </row>
    <row r="60692" spans="36:311" x14ac:dyDescent="0.2">
      <c r="AJ60692" s="23"/>
      <c r="HH60692"/>
      <c r="IW60692" s="36"/>
      <c r="JI60692"/>
      <c r="JJ60692"/>
      <c r="KX60692" s="23"/>
      <c r="KY60692" s="23"/>
    </row>
    <row r="60693" spans="36:311" x14ac:dyDescent="0.2">
      <c r="AJ60693" s="23"/>
      <c r="HH60693"/>
      <c r="IW60693" s="36"/>
      <c r="JI60693"/>
      <c r="JJ60693"/>
      <c r="KX60693" s="23"/>
      <c r="KY60693" s="23"/>
    </row>
    <row r="60694" spans="36:311" x14ac:dyDescent="0.2">
      <c r="AJ60694" s="23"/>
      <c r="HH60694"/>
      <c r="IW60694" s="36"/>
      <c r="JI60694"/>
      <c r="JJ60694"/>
      <c r="KX60694" s="23"/>
      <c r="KY60694" s="23"/>
    </row>
    <row r="60695" spans="36:311" x14ac:dyDescent="0.2">
      <c r="AJ60695" s="23"/>
      <c r="HH60695"/>
      <c r="IW60695" s="36"/>
      <c r="JI60695"/>
      <c r="JJ60695"/>
      <c r="KX60695" s="23"/>
      <c r="KY60695" s="23"/>
    </row>
    <row r="60696" spans="36:311" x14ac:dyDescent="0.2">
      <c r="AJ60696" s="23"/>
      <c r="HH60696"/>
      <c r="IW60696" s="36"/>
      <c r="JI60696"/>
      <c r="JJ60696"/>
      <c r="KX60696" s="23"/>
      <c r="KY60696" s="23"/>
    </row>
    <row r="60697" spans="36:311" x14ac:dyDescent="0.2">
      <c r="AJ60697" s="23"/>
      <c r="HH60697"/>
      <c r="IW60697" s="36"/>
      <c r="JI60697"/>
      <c r="JJ60697"/>
      <c r="KX60697" s="23"/>
      <c r="KY60697" s="23"/>
    </row>
    <row r="60698" spans="36:311" x14ac:dyDescent="0.2">
      <c r="AJ60698" s="23"/>
      <c r="HH60698"/>
      <c r="IW60698" s="36"/>
      <c r="JI60698"/>
      <c r="JJ60698"/>
      <c r="KX60698" s="23"/>
      <c r="KY60698" s="23"/>
    </row>
    <row r="60699" spans="36:311" x14ac:dyDescent="0.2">
      <c r="AJ60699" s="23"/>
      <c r="HH60699"/>
      <c r="IW60699" s="36"/>
      <c r="JI60699"/>
      <c r="JJ60699"/>
      <c r="KX60699" s="23"/>
      <c r="KY60699" s="23"/>
    </row>
    <row r="60700" spans="36:311" x14ac:dyDescent="0.2">
      <c r="AJ60700" s="23"/>
      <c r="HH60700"/>
      <c r="IW60700" s="36"/>
      <c r="JI60700"/>
      <c r="JJ60700"/>
      <c r="KX60700" s="23"/>
      <c r="KY60700" s="23"/>
    </row>
    <row r="60701" spans="36:311" x14ac:dyDescent="0.2">
      <c r="AJ60701" s="23"/>
      <c r="HH60701"/>
      <c r="IW60701" s="36"/>
      <c r="JI60701"/>
      <c r="JJ60701"/>
      <c r="KX60701" s="23"/>
      <c r="KY60701" s="23"/>
    </row>
    <row r="60702" spans="36:311" x14ac:dyDescent="0.2">
      <c r="AJ60702" s="23"/>
      <c r="HH60702"/>
      <c r="IW60702" s="36"/>
      <c r="JI60702"/>
      <c r="JJ60702"/>
      <c r="KX60702" s="23"/>
      <c r="KY60702" s="23"/>
    </row>
    <row r="60703" spans="36:311" x14ac:dyDescent="0.2">
      <c r="AJ60703" s="23"/>
      <c r="HH60703"/>
      <c r="IW60703" s="36"/>
      <c r="JI60703"/>
      <c r="JJ60703"/>
      <c r="KX60703" s="23"/>
      <c r="KY60703" s="23"/>
    </row>
    <row r="60704" spans="36:311" x14ac:dyDescent="0.2">
      <c r="AJ60704" s="23"/>
      <c r="HH60704"/>
      <c r="IW60704" s="36"/>
      <c r="JI60704"/>
      <c r="JJ60704"/>
      <c r="KX60704" s="23"/>
      <c r="KY60704" s="23"/>
    </row>
    <row r="60705" spans="36:311" x14ac:dyDescent="0.2">
      <c r="AJ60705" s="23"/>
      <c r="HH60705"/>
      <c r="IW60705" s="36"/>
      <c r="JI60705"/>
      <c r="JJ60705"/>
      <c r="KX60705" s="23"/>
      <c r="KY60705" s="23"/>
    </row>
    <row r="60706" spans="36:311" x14ac:dyDescent="0.2">
      <c r="AJ60706" s="23"/>
      <c r="HH60706"/>
      <c r="IW60706" s="36"/>
      <c r="JI60706"/>
      <c r="JJ60706"/>
      <c r="KX60706" s="23"/>
      <c r="KY60706" s="23"/>
    </row>
    <row r="60707" spans="36:311" x14ac:dyDescent="0.2">
      <c r="AJ60707" s="23"/>
      <c r="HH60707"/>
      <c r="IW60707" s="36"/>
      <c r="JI60707"/>
      <c r="JJ60707"/>
      <c r="KX60707" s="23"/>
      <c r="KY60707" s="23"/>
    </row>
    <row r="60708" spans="36:311" x14ac:dyDescent="0.2">
      <c r="AJ60708" s="23"/>
      <c r="HH60708"/>
      <c r="IW60708" s="36"/>
      <c r="JI60708"/>
      <c r="JJ60708"/>
      <c r="KX60708" s="23"/>
      <c r="KY60708" s="23"/>
    </row>
    <row r="60709" spans="36:311" x14ac:dyDescent="0.2">
      <c r="AJ60709" s="23"/>
      <c r="HH60709"/>
      <c r="IW60709" s="36"/>
      <c r="JI60709"/>
      <c r="JJ60709"/>
      <c r="KX60709" s="23"/>
      <c r="KY60709" s="23"/>
    </row>
    <row r="60710" spans="36:311" x14ac:dyDescent="0.2">
      <c r="AJ60710" s="23"/>
      <c r="HH60710"/>
      <c r="IW60710" s="36"/>
      <c r="JI60710"/>
      <c r="JJ60710"/>
      <c r="KX60710" s="23"/>
      <c r="KY60710" s="23"/>
    </row>
    <row r="60711" spans="36:311" x14ac:dyDescent="0.2">
      <c r="AJ60711" s="23"/>
      <c r="HH60711"/>
      <c r="IW60711" s="36"/>
      <c r="JI60711"/>
      <c r="JJ60711"/>
      <c r="KX60711" s="23"/>
      <c r="KY60711" s="23"/>
    </row>
    <row r="60712" spans="36:311" x14ac:dyDescent="0.2">
      <c r="AJ60712" s="23"/>
      <c r="HH60712"/>
      <c r="IW60712" s="36"/>
      <c r="JI60712"/>
      <c r="JJ60712"/>
      <c r="KX60712" s="23"/>
      <c r="KY60712" s="23"/>
    </row>
    <row r="60713" spans="36:311" x14ac:dyDescent="0.2">
      <c r="AJ60713" s="23"/>
      <c r="HH60713"/>
      <c r="IW60713" s="36"/>
      <c r="JI60713"/>
      <c r="JJ60713"/>
      <c r="KX60713" s="23"/>
      <c r="KY60713" s="23"/>
    </row>
    <row r="60714" spans="36:311" x14ac:dyDescent="0.2">
      <c r="AJ60714" s="23"/>
      <c r="HH60714"/>
      <c r="IW60714" s="36"/>
      <c r="JI60714"/>
      <c r="JJ60714"/>
      <c r="KX60714" s="23"/>
      <c r="KY60714" s="23"/>
    </row>
    <row r="60715" spans="36:311" x14ac:dyDescent="0.2">
      <c r="AJ60715" s="23"/>
      <c r="HH60715"/>
      <c r="IW60715" s="36"/>
      <c r="JI60715"/>
      <c r="JJ60715"/>
      <c r="KX60715" s="23"/>
      <c r="KY60715" s="23"/>
    </row>
    <row r="60716" spans="36:311" x14ac:dyDescent="0.2">
      <c r="AJ60716" s="23"/>
      <c r="HH60716"/>
      <c r="IW60716" s="36"/>
      <c r="JI60716"/>
      <c r="JJ60716"/>
      <c r="KX60716" s="23"/>
      <c r="KY60716" s="23"/>
    </row>
    <row r="60717" spans="36:311" x14ac:dyDescent="0.2">
      <c r="AJ60717" s="23"/>
      <c r="HH60717"/>
      <c r="IW60717" s="36"/>
      <c r="JI60717"/>
      <c r="JJ60717"/>
      <c r="KX60717" s="23"/>
      <c r="KY60717" s="23"/>
    </row>
    <row r="60718" spans="36:311" x14ac:dyDescent="0.2">
      <c r="AJ60718" s="23"/>
      <c r="HH60718"/>
      <c r="IW60718" s="36"/>
      <c r="JI60718"/>
      <c r="JJ60718"/>
      <c r="KX60718" s="23"/>
      <c r="KY60718" s="23"/>
    </row>
    <row r="60719" spans="36:311" x14ac:dyDescent="0.2">
      <c r="AJ60719" s="23"/>
      <c r="HH60719"/>
      <c r="IW60719" s="36"/>
      <c r="JI60719"/>
      <c r="JJ60719"/>
      <c r="KX60719" s="23"/>
      <c r="KY60719" s="23"/>
    </row>
    <row r="60720" spans="36:311" x14ac:dyDescent="0.2">
      <c r="AJ60720" s="23"/>
      <c r="HH60720"/>
      <c r="IW60720" s="36"/>
      <c r="JI60720"/>
      <c r="JJ60720"/>
      <c r="KX60720" s="23"/>
      <c r="KY60720" s="23"/>
    </row>
    <row r="60721" spans="36:311" x14ac:dyDescent="0.2">
      <c r="AJ60721" s="23"/>
      <c r="HH60721"/>
      <c r="IW60721" s="36"/>
      <c r="JI60721"/>
      <c r="JJ60721"/>
      <c r="KX60721" s="23"/>
      <c r="KY60721" s="23"/>
    </row>
    <row r="60722" spans="36:311" x14ac:dyDescent="0.2">
      <c r="AJ60722" s="23"/>
      <c r="HH60722"/>
      <c r="IW60722" s="36"/>
      <c r="JI60722"/>
      <c r="JJ60722"/>
      <c r="KX60722" s="23"/>
      <c r="KY60722" s="23"/>
    </row>
    <row r="60723" spans="36:311" x14ac:dyDescent="0.2">
      <c r="AJ60723" s="23"/>
      <c r="HH60723"/>
      <c r="IW60723" s="36"/>
      <c r="JI60723"/>
      <c r="JJ60723"/>
      <c r="KX60723" s="23"/>
      <c r="KY60723" s="23"/>
    </row>
    <row r="60724" spans="36:311" x14ac:dyDescent="0.2">
      <c r="AJ60724" s="23"/>
      <c r="HH60724"/>
      <c r="IW60724" s="36"/>
      <c r="JI60724"/>
      <c r="JJ60724"/>
      <c r="KX60724" s="23"/>
      <c r="KY60724" s="23"/>
    </row>
    <row r="60725" spans="36:311" x14ac:dyDescent="0.2">
      <c r="AJ60725" s="23"/>
      <c r="HH60725"/>
      <c r="IW60725" s="36"/>
      <c r="JI60725"/>
      <c r="JJ60725"/>
      <c r="KX60725" s="23"/>
      <c r="KY60725" s="23"/>
    </row>
    <row r="60726" spans="36:311" x14ac:dyDescent="0.2">
      <c r="AJ60726" s="23"/>
      <c r="HH60726"/>
      <c r="IW60726" s="36"/>
      <c r="JI60726"/>
      <c r="JJ60726"/>
      <c r="KX60726" s="23"/>
      <c r="KY60726" s="23"/>
    </row>
    <row r="60727" spans="36:311" x14ac:dyDescent="0.2">
      <c r="AJ60727" s="23"/>
      <c r="HH60727"/>
      <c r="IW60727" s="36"/>
      <c r="JI60727"/>
      <c r="JJ60727"/>
      <c r="KX60727" s="23"/>
      <c r="KY60727" s="23"/>
    </row>
    <row r="60728" spans="36:311" x14ac:dyDescent="0.2">
      <c r="AJ60728" s="23"/>
      <c r="HH60728"/>
      <c r="IW60728" s="36"/>
      <c r="JI60728"/>
      <c r="JJ60728"/>
      <c r="KX60728" s="23"/>
      <c r="KY60728" s="23"/>
    </row>
    <row r="60729" spans="36:311" x14ac:dyDescent="0.2">
      <c r="AJ60729" s="23"/>
      <c r="HH60729"/>
      <c r="IW60729" s="36"/>
      <c r="JI60729"/>
      <c r="JJ60729"/>
      <c r="KX60729" s="23"/>
      <c r="KY60729" s="23"/>
    </row>
    <row r="60730" spans="36:311" x14ac:dyDescent="0.2">
      <c r="AJ60730" s="23"/>
      <c r="HH60730"/>
      <c r="IW60730" s="36"/>
      <c r="JI60730"/>
      <c r="JJ60730"/>
      <c r="KX60730" s="23"/>
      <c r="KY60730" s="23"/>
    </row>
    <row r="60731" spans="36:311" x14ac:dyDescent="0.2">
      <c r="AJ60731" s="23"/>
      <c r="HH60731"/>
      <c r="IW60731" s="36"/>
      <c r="JI60731"/>
      <c r="JJ60731"/>
      <c r="KX60731" s="23"/>
      <c r="KY60731" s="23"/>
    </row>
    <row r="60732" spans="36:311" x14ac:dyDescent="0.2">
      <c r="AJ60732" s="23"/>
      <c r="HH60732"/>
      <c r="IW60732" s="36"/>
      <c r="JI60732"/>
      <c r="JJ60732"/>
      <c r="KX60732" s="23"/>
      <c r="KY60732" s="23"/>
    </row>
    <row r="60733" spans="36:311" x14ac:dyDescent="0.2">
      <c r="AJ60733" s="23"/>
      <c r="HH60733"/>
      <c r="IW60733" s="36"/>
      <c r="JI60733"/>
      <c r="JJ60733"/>
      <c r="KX60733" s="23"/>
      <c r="KY60733" s="23"/>
    </row>
    <row r="60734" spans="36:311" x14ac:dyDescent="0.2">
      <c r="AJ60734" s="23"/>
      <c r="HH60734"/>
      <c r="IW60734" s="36"/>
      <c r="JI60734"/>
      <c r="JJ60734"/>
      <c r="KX60734" s="23"/>
      <c r="KY60734" s="23"/>
    </row>
    <row r="60735" spans="36:311" x14ac:dyDescent="0.2">
      <c r="AJ60735" s="23"/>
      <c r="HH60735"/>
      <c r="IW60735" s="36"/>
      <c r="JI60735"/>
      <c r="JJ60735"/>
      <c r="KX60735" s="23"/>
      <c r="KY60735" s="23"/>
    </row>
    <row r="60736" spans="36:311" x14ac:dyDescent="0.2">
      <c r="AJ60736" s="23"/>
      <c r="HH60736"/>
      <c r="IW60736" s="36"/>
      <c r="JI60736"/>
      <c r="JJ60736"/>
      <c r="KX60736" s="23"/>
      <c r="KY60736" s="23"/>
    </row>
    <row r="60737" spans="36:311" x14ac:dyDescent="0.2">
      <c r="AJ60737" s="23"/>
      <c r="HH60737"/>
      <c r="IW60737" s="36"/>
      <c r="JI60737"/>
      <c r="JJ60737"/>
      <c r="KX60737" s="23"/>
      <c r="KY60737" s="23"/>
    </row>
    <row r="60738" spans="36:311" x14ac:dyDescent="0.2">
      <c r="AJ60738" s="23"/>
      <c r="HH60738"/>
      <c r="IW60738" s="36"/>
      <c r="JI60738"/>
      <c r="JJ60738"/>
      <c r="KX60738" s="23"/>
      <c r="KY60738" s="23"/>
    </row>
    <row r="60739" spans="36:311" x14ac:dyDescent="0.2">
      <c r="AJ60739" s="23"/>
      <c r="HH60739"/>
      <c r="IW60739" s="36"/>
      <c r="JI60739"/>
      <c r="JJ60739"/>
      <c r="KX60739" s="23"/>
      <c r="KY60739" s="23"/>
    </row>
    <row r="60740" spans="36:311" x14ac:dyDescent="0.2">
      <c r="AJ60740" s="23"/>
      <c r="HH60740"/>
      <c r="IW60740" s="36"/>
      <c r="JI60740"/>
      <c r="JJ60740"/>
      <c r="KX60740" s="23"/>
      <c r="KY60740" s="23"/>
    </row>
    <row r="60741" spans="36:311" x14ac:dyDescent="0.2">
      <c r="AJ60741" s="23"/>
      <c r="HH60741"/>
      <c r="IW60741" s="36"/>
      <c r="JI60741"/>
      <c r="JJ60741"/>
      <c r="KX60741" s="23"/>
      <c r="KY60741" s="23"/>
    </row>
    <row r="60742" spans="36:311" x14ac:dyDescent="0.2">
      <c r="AJ60742" s="23"/>
      <c r="HH60742"/>
      <c r="IW60742" s="36"/>
      <c r="JI60742"/>
      <c r="JJ60742"/>
      <c r="KX60742" s="23"/>
      <c r="KY60742" s="23"/>
    </row>
    <row r="60743" spans="36:311" x14ac:dyDescent="0.2">
      <c r="AJ60743" s="23"/>
      <c r="HH60743"/>
      <c r="IW60743" s="36"/>
      <c r="JI60743"/>
      <c r="JJ60743"/>
      <c r="KX60743" s="23"/>
      <c r="KY60743" s="23"/>
    </row>
    <row r="60744" spans="36:311" x14ac:dyDescent="0.2">
      <c r="AJ60744" s="23"/>
      <c r="HH60744"/>
      <c r="IW60744" s="36"/>
      <c r="JI60744"/>
      <c r="JJ60744"/>
      <c r="KX60744" s="23"/>
      <c r="KY60744" s="23"/>
    </row>
    <row r="60745" spans="36:311" x14ac:dyDescent="0.2">
      <c r="AJ60745" s="23"/>
      <c r="HH60745"/>
      <c r="IW60745" s="36"/>
      <c r="JI60745"/>
      <c r="JJ60745"/>
      <c r="KX60745" s="23"/>
      <c r="KY60745" s="23"/>
    </row>
    <row r="60746" spans="36:311" x14ac:dyDescent="0.2">
      <c r="AJ60746" s="23"/>
      <c r="HH60746"/>
      <c r="IW60746" s="36"/>
      <c r="JI60746"/>
      <c r="JJ60746"/>
      <c r="KX60746" s="23"/>
      <c r="KY60746" s="23"/>
    </row>
    <row r="60747" spans="36:311" x14ac:dyDescent="0.2">
      <c r="AJ60747" s="23"/>
      <c r="HH60747"/>
      <c r="IW60747" s="36"/>
      <c r="JI60747"/>
      <c r="JJ60747"/>
      <c r="KX60747" s="23"/>
      <c r="KY60747" s="23"/>
    </row>
    <row r="60748" spans="36:311" x14ac:dyDescent="0.2">
      <c r="AJ60748" s="23"/>
      <c r="HH60748"/>
      <c r="IW60748" s="36"/>
      <c r="JI60748"/>
      <c r="JJ60748"/>
      <c r="KX60748" s="23"/>
      <c r="KY60748" s="23"/>
    </row>
    <row r="60749" spans="36:311" x14ac:dyDescent="0.2">
      <c r="AJ60749" s="23"/>
      <c r="HH60749"/>
      <c r="IW60749" s="36"/>
      <c r="JI60749"/>
      <c r="JJ60749"/>
      <c r="KX60749" s="23"/>
      <c r="KY60749" s="23"/>
    </row>
    <row r="60750" spans="36:311" x14ac:dyDescent="0.2">
      <c r="AJ60750" s="23"/>
      <c r="HH60750"/>
      <c r="IW60750" s="36"/>
      <c r="JI60750"/>
      <c r="JJ60750"/>
      <c r="KX60750" s="23"/>
      <c r="KY60750" s="23"/>
    </row>
    <row r="60751" spans="36:311" x14ac:dyDescent="0.2">
      <c r="AJ60751" s="23"/>
      <c r="HH60751"/>
      <c r="IW60751" s="36"/>
      <c r="JI60751"/>
      <c r="JJ60751"/>
      <c r="KX60751" s="23"/>
      <c r="KY60751" s="23"/>
    </row>
    <row r="60752" spans="36:311" x14ac:dyDescent="0.2">
      <c r="AJ60752" s="23"/>
      <c r="HH60752"/>
      <c r="IW60752" s="36"/>
      <c r="JI60752"/>
      <c r="JJ60752"/>
      <c r="KX60752" s="23"/>
      <c r="KY60752" s="23"/>
    </row>
    <row r="60753" spans="36:311" x14ac:dyDescent="0.2">
      <c r="AJ60753" s="23"/>
      <c r="HH60753"/>
      <c r="IW60753" s="36"/>
      <c r="JI60753"/>
      <c r="JJ60753"/>
      <c r="KX60753" s="23"/>
      <c r="KY60753" s="23"/>
    </row>
    <row r="60754" spans="36:311" x14ac:dyDescent="0.2">
      <c r="AJ60754" s="23"/>
      <c r="HH60754"/>
      <c r="IW60754" s="36"/>
      <c r="JI60754"/>
      <c r="JJ60754"/>
      <c r="KX60754" s="23"/>
      <c r="KY60754" s="23"/>
    </row>
    <row r="60755" spans="36:311" x14ac:dyDescent="0.2">
      <c r="AJ60755" s="23"/>
      <c r="HH60755"/>
      <c r="IW60755" s="36"/>
      <c r="JI60755"/>
      <c r="JJ60755"/>
      <c r="KX60755" s="23"/>
      <c r="KY60755" s="23"/>
    </row>
    <row r="60756" spans="36:311" x14ac:dyDescent="0.2">
      <c r="AJ60756" s="23"/>
      <c r="HH60756"/>
      <c r="IW60756" s="36"/>
      <c r="JI60756"/>
      <c r="JJ60756"/>
      <c r="KX60756" s="23"/>
      <c r="KY60756" s="23"/>
    </row>
    <row r="60757" spans="36:311" x14ac:dyDescent="0.2">
      <c r="AJ60757" s="23"/>
      <c r="HH60757"/>
      <c r="IW60757" s="36"/>
      <c r="JI60757"/>
      <c r="JJ60757"/>
      <c r="KX60757" s="23"/>
      <c r="KY60757" s="23"/>
    </row>
    <row r="60758" spans="36:311" x14ac:dyDescent="0.2">
      <c r="AJ60758" s="23"/>
      <c r="HH60758"/>
      <c r="IW60758" s="36"/>
      <c r="JI60758"/>
      <c r="JJ60758"/>
      <c r="KX60758" s="23"/>
      <c r="KY60758" s="23"/>
    </row>
    <row r="60759" spans="36:311" x14ac:dyDescent="0.2">
      <c r="AJ60759" s="23"/>
      <c r="HH60759"/>
      <c r="IW60759" s="36"/>
      <c r="JI60759"/>
      <c r="JJ60759"/>
      <c r="KX60759" s="23"/>
      <c r="KY60759" s="23"/>
    </row>
    <row r="60760" spans="36:311" x14ac:dyDescent="0.2">
      <c r="AJ60760" s="23"/>
      <c r="HH60760"/>
      <c r="IW60760" s="36"/>
      <c r="JI60760"/>
      <c r="JJ60760"/>
      <c r="KX60760" s="23"/>
      <c r="KY60760" s="23"/>
    </row>
    <row r="60761" spans="36:311" x14ac:dyDescent="0.2">
      <c r="AJ60761" s="23"/>
      <c r="HH60761"/>
      <c r="IW60761" s="36"/>
      <c r="JI60761"/>
      <c r="JJ60761"/>
      <c r="KX60761" s="23"/>
      <c r="KY60761" s="23"/>
    </row>
    <row r="60762" spans="36:311" x14ac:dyDescent="0.2">
      <c r="AJ60762" s="23"/>
      <c r="HH60762"/>
      <c r="IW60762" s="36"/>
      <c r="JI60762"/>
      <c r="JJ60762"/>
      <c r="KX60762" s="23"/>
      <c r="KY60762" s="23"/>
    </row>
    <row r="60763" spans="36:311" x14ac:dyDescent="0.2">
      <c r="AJ60763" s="23"/>
      <c r="HH60763"/>
      <c r="IW60763" s="36"/>
      <c r="JI60763"/>
      <c r="JJ60763"/>
      <c r="KX60763" s="23"/>
      <c r="KY60763" s="23"/>
    </row>
    <row r="60764" spans="36:311" x14ac:dyDescent="0.2">
      <c r="AJ60764" s="23"/>
      <c r="HH60764"/>
      <c r="IW60764" s="36"/>
      <c r="JI60764"/>
      <c r="JJ60764"/>
      <c r="KX60764" s="23"/>
      <c r="KY60764" s="23"/>
    </row>
    <row r="60765" spans="36:311" x14ac:dyDescent="0.2">
      <c r="AJ60765" s="23"/>
      <c r="HH60765"/>
      <c r="IW60765" s="36"/>
      <c r="JI60765"/>
      <c r="JJ60765"/>
      <c r="KX60765" s="23"/>
      <c r="KY60765" s="23"/>
    </row>
    <row r="60766" spans="36:311" x14ac:dyDescent="0.2">
      <c r="AJ60766" s="23"/>
      <c r="HH60766"/>
      <c r="IW60766" s="36"/>
      <c r="JI60766"/>
      <c r="JJ60766"/>
      <c r="KX60766" s="23"/>
      <c r="KY60766" s="23"/>
    </row>
    <row r="60767" spans="36:311" x14ac:dyDescent="0.2">
      <c r="AJ60767" s="23"/>
      <c r="HH60767"/>
      <c r="IW60767" s="36"/>
      <c r="JI60767"/>
      <c r="JJ60767"/>
      <c r="KX60767" s="23"/>
      <c r="KY60767" s="23"/>
    </row>
    <row r="60768" spans="36:311" x14ac:dyDescent="0.2">
      <c r="AJ60768" s="23"/>
      <c r="HH60768"/>
      <c r="IW60768" s="36"/>
      <c r="JI60768"/>
      <c r="JJ60768"/>
      <c r="KX60768" s="23"/>
      <c r="KY60768" s="23"/>
    </row>
    <row r="60769" spans="36:311" x14ac:dyDescent="0.2">
      <c r="AJ60769" s="23"/>
      <c r="HH60769"/>
      <c r="IW60769" s="36"/>
      <c r="JI60769"/>
      <c r="JJ60769"/>
      <c r="KX60769" s="23"/>
      <c r="KY60769" s="23"/>
    </row>
    <row r="60770" spans="36:311" x14ac:dyDescent="0.2">
      <c r="AJ60770" s="23"/>
      <c r="HH60770"/>
      <c r="IW60770" s="36"/>
      <c r="JI60770"/>
      <c r="JJ60770"/>
      <c r="KX60770" s="23"/>
      <c r="KY60770" s="23"/>
    </row>
    <row r="60771" spans="36:311" x14ac:dyDescent="0.2">
      <c r="AJ60771" s="23"/>
      <c r="HH60771"/>
      <c r="IW60771" s="36"/>
      <c r="JI60771"/>
      <c r="JJ60771"/>
      <c r="KX60771" s="23"/>
      <c r="KY60771" s="23"/>
    </row>
    <row r="60772" spans="36:311" x14ac:dyDescent="0.2">
      <c r="AJ60772" s="23"/>
      <c r="HH60772"/>
      <c r="IW60772" s="36"/>
      <c r="JI60772"/>
      <c r="JJ60772"/>
      <c r="KX60772" s="23"/>
      <c r="KY60772" s="23"/>
    </row>
    <row r="60773" spans="36:311" x14ac:dyDescent="0.2">
      <c r="AJ60773" s="23"/>
      <c r="HH60773"/>
      <c r="IW60773" s="36"/>
      <c r="JI60773"/>
      <c r="JJ60773"/>
      <c r="KX60773" s="23"/>
      <c r="KY60773" s="23"/>
    </row>
    <row r="60774" spans="36:311" x14ac:dyDescent="0.2">
      <c r="AJ60774" s="23"/>
      <c r="HH60774"/>
      <c r="IW60774" s="36"/>
      <c r="JI60774"/>
      <c r="JJ60774"/>
      <c r="KX60774" s="23"/>
      <c r="KY60774" s="23"/>
    </row>
    <row r="60775" spans="36:311" x14ac:dyDescent="0.2">
      <c r="AJ60775" s="23"/>
      <c r="HH60775"/>
      <c r="IW60775" s="36"/>
      <c r="JI60775"/>
      <c r="JJ60775"/>
      <c r="KX60775" s="23"/>
      <c r="KY60775" s="23"/>
    </row>
    <row r="60776" spans="36:311" x14ac:dyDescent="0.2">
      <c r="AJ60776" s="23"/>
      <c r="HH60776"/>
      <c r="IW60776" s="36"/>
      <c r="JI60776"/>
      <c r="JJ60776"/>
      <c r="KX60776" s="23"/>
      <c r="KY60776" s="23"/>
    </row>
    <row r="60777" spans="36:311" x14ac:dyDescent="0.2">
      <c r="AJ60777" s="23"/>
      <c r="HH60777"/>
      <c r="IW60777" s="36"/>
      <c r="JI60777"/>
      <c r="JJ60777"/>
      <c r="KX60777" s="23"/>
      <c r="KY60777" s="23"/>
    </row>
    <row r="60778" spans="36:311" x14ac:dyDescent="0.2">
      <c r="AJ60778" s="23"/>
      <c r="HH60778"/>
      <c r="IW60778" s="36"/>
      <c r="JI60778"/>
      <c r="JJ60778"/>
      <c r="KX60778" s="23"/>
      <c r="KY60778" s="23"/>
    </row>
    <row r="60779" spans="36:311" x14ac:dyDescent="0.2">
      <c r="AJ60779" s="23"/>
      <c r="HH60779"/>
      <c r="IW60779" s="36"/>
      <c r="JI60779"/>
      <c r="JJ60779"/>
      <c r="KX60779" s="23"/>
      <c r="KY60779" s="23"/>
    </row>
    <row r="60780" spans="36:311" x14ac:dyDescent="0.2">
      <c r="AJ60780" s="23"/>
      <c r="HH60780"/>
      <c r="IW60780" s="36"/>
      <c r="JI60780"/>
      <c r="JJ60780"/>
      <c r="KX60780" s="23"/>
      <c r="KY60780" s="23"/>
    </row>
    <row r="60781" spans="36:311" x14ac:dyDescent="0.2">
      <c r="AJ60781" s="23"/>
      <c r="HH60781"/>
      <c r="IW60781" s="36"/>
      <c r="JI60781"/>
      <c r="JJ60781"/>
      <c r="KX60781" s="23"/>
      <c r="KY60781" s="23"/>
    </row>
    <row r="60782" spans="36:311" x14ac:dyDescent="0.2">
      <c r="AJ60782" s="23"/>
      <c r="HH60782"/>
      <c r="IW60782" s="36"/>
      <c r="JI60782"/>
      <c r="JJ60782"/>
      <c r="KX60782" s="23"/>
      <c r="KY60782" s="23"/>
    </row>
    <row r="60783" spans="36:311" x14ac:dyDescent="0.2">
      <c r="AJ60783" s="23"/>
      <c r="HH60783"/>
      <c r="IW60783" s="36"/>
      <c r="JI60783"/>
      <c r="JJ60783"/>
      <c r="KX60783" s="23"/>
      <c r="KY60783" s="23"/>
    </row>
    <row r="60784" spans="36:311" x14ac:dyDescent="0.2">
      <c r="AJ60784" s="23"/>
      <c r="HH60784"/>
      <c r="IW60784" s="36"/>
      <c r="JI60784"/>
      <c r="JJ60784"/>
      <c r="KX60784" s="23"/>
      <c r="KY60784" s="23"/>
    </row>
    <row r="60785" spans="36:311" x14ac:dyDescent="0.2">
      <c r="AJ60785" s="23"/>
      <c r="HH60785"/>
      <c r="IW60785" s="36"/>
      <c r="JI60785"/>
      <c r="JJ60785"/>
      <c r="KX60785" s="23"/>
      <c r="KY60785" s="23"/>
    </row>
    <row r="60786" spans="36:311" x14ac:dyDescent="0.2">
      <c r="AJ60786" s="23"/>
      <c r="HH60786"/>
      <c r="IW60786" s="36"/>
      <c r="JI60786"/>
      <c r="JJ60786"/>
      <c r="KX60786" s="23"/>
      <c r="KY60786" s="23"/>
    </row>
    <row r="60787" spans="36:311" x14ac:dyDescent="0.2">
      <c r="AJ60787" s="23"/>
      <c r="HH60787"/>
      <c r="IW60787" s="36"/>
      <c r="JI60787"/>
      <c r="JJ60787"/>
      <c r="KX60787" s="23"/>
      <c r="KY60787" s="23"/>
    </row>
    <row r="60788" spans="36:311" x14ac:dyDescent="0.2">
      <c r="AJ60788" s="23"/>
      <c r="HH60788"/>
      <c r="IW60788" s="36"/>
      <c r="JI60788"/>
      <c r="JJ60788"/>
      <c r="KX60788" s="23"/>
      <c r="KY60788" s="23"/>
    </row>
    <row r="60789" spans="36:311" x14ac:dyDescent="0.2">
      <c r="AJ60789" s="23"/>
      <c r="HH60789"/>
      <c r="IW60789" s="36"/>
      <c r="JI60789"/>
      <c r="JJ60789"/>
      <c r="KX60789" s="23"/>
      <c r="KY60789" s="23"/>
    </row>
    <row r="60790" spans="36:311" x14ac:dyDescent="0.2">
      <c r="AJ60790" s="23"/>
      <c r="HH60790"/>
      <c r="IW60790" s="36"/>
      <c r="JI60790"/>
      <c r="JJ60790"/>
      <c r="KX60790" s="23"/>
      <c r="KY60790" s="23"/>
    </row>
    <row r="60791" spans="36:311" x14ac:dyDescent="0.2">
      <c r="AJ60791" s="23"/>
      <c r="HH60791"/>
      <c r="IW60791" s="36"/>
      <c r="JI60791"/>
      <c r="JJ60791"/>
      <c r="KX60791" s="23"/>
      <c r="KY60791" s="23"/>
    </row>
    <row r="60792" spans="36:311" x14ac:dyDescent="0.2">
      <c r="AJ60792" s="23"/>
      <c r="HH60792"/>
      <c r="IW60792" s="36"/>
      <c r="JI60792"/>
      <c r="JJ60792"/>
      <c r="KX60792" s="23"/>
      <c r="KY60792" s="23"/>
    </row>
    <row r="60793" spans="36:311" x14ac:dyDescent="0.2">
      <c r="AJ60793" s="23"/>
      <c r="HH60793"/>
      <c r="IW60793" s="36"/>
      <c r="JI60793"/>
      <c r="JJ60793"/>
      <c r="KX60793" s="23"/>
      <c r="KY60793" s="23"/>
    </row>
    <row r="60794" spans="36:311" x14ac:dyDescent="0.2">
      <c r="AJ60794" s="23"/>
      <c r="HH60794"/>
      <c r="IW60794" s="36"/>
      <c r="JI60794"/>
      <c r="JJ60794"/>
      <c r="KX60794" s="23"/>
      <c r="KY60794" s="23"/>
    </row>
    <row r="60795" spans="36:311" x14ac:dyDescent="0.2">
      <c r="AJ60795" s="23"/>
      <c r="HH60795"/>
      <c r="IW60795" s="36"/>
      <c r="JI60795"/>
      <c r="JJ60795"/>
      <c r="KX60795" s="23"/>
      <c r="KY60795" s="23"/>
    </row>
    <row r="60796" spans="36:311" x14ac:dyDescent="0.2">
      <c r="AJ60796" s="23"/>
      <c r="HH60796"/>
      <c r="IW60796" s="36"/>
      <c r="JI60796"/>
      <c r="JJ60796"/>
      <c r="KX60796" s="23"/>
      <c r="KY60796" s="23"/>
    </row>
    <row r="60797" spans="36:311" x14ac:dyDescent="0.2">
      <c r="AJ60797" s="23"/>
      <c r="HH60797"/>
      <c r="IW60797" s="36"/>
      <c r="JI60797"/>
      <c r="JJ60797"/>
      <c r="KX60797" s="23"/>
      <c r="KY60797" s="23"/>
    </row>
    <row r="60798" spans="36:311" x14ac:dyDescent="0.2">
      <c r="AJ60798" s="23"/>
      <c r="HH60798"/>
      <c r="IW60798" s="36"/>
      <c r="JI60798"/>
      <c r="JJ60798"/>
      <c r="KX60798" s="23"/>
      <c r="KY60798" s="23"/>
    </row>
    <row r="60799" spans="36:311" x14ac:dyDescent="0.2">
      <c r="AJ60799" s="23"/>
      <c r="HH60799"/>
      <c r="IW60799" s="36"/>
      <c r="JI60799"/>
      <c r="JJ60799"/>
      <c r="KX60799" s="23"/>
      <c r="KY60799" s="23"/>
    </row>
    <row r="60800" spans="36:311" x14ac:dyDescent="0.2">
      <c r="AJ60800" s="23"/>
      <c r="HH60800"/>
      <c r="IW60800" s="36"/>
      <c r="JI60800"/>
      <c r="JJ60800"/>
      <c r="KX60800" s="23"/>
      <c r="KY60800" s="23"/>
    </row>
    <row r="60801" spans="36:311" x14ac:dyDescent="0.2">
      <c r="AJ60801" s="23"/>
      <c r="HH60801"/>
      <c r="IW60801" s="36"/>
      <c r="JI60801"/>
      <c r="JJ60801"/>
      <c r="KX60801" s="23"/>
      <c r="KY60801" s="23"/>
    </row>
    <row r="60802" spans="36:311" x14ac:dyDescent="0.2">
      <c r="AJ60802" s="23"/>
      <c r="HH60802"/>
      <c r="IW60802" s="36"/>
      <c r="JI60802"/>
      <c r="JJ60802"/>
      <c r="KX60802" s="23"/>
      <c r="KY60802" s="23"/>
    </row>
    <row r="60803" spans="36:311" x14ac:dyDescent="0.2">
      <c r="AJ60803" s="23"/>
      <c r="HH60803"/>
      <c r="IW60803" s="36"/>
      <c r="JI60803"/>
      <c r="JJ60803"/>
      <c r="KX60803" s="23"/>
      <c r="KY60803" s="23"/>
    </row>
    <row r="60804" spans="36:311" x14ac:dyDescent="0.2">
      <c r="AJ60804" s="23"/>
      <c r="HH60804"/>
      <c r="IW60804" s="36"/>
      <c r="JI60804"/>
      <c r="JJ60804"/>
      <c r="KX60804" s="23"/>
      <c r="KY60804" s="23"/>
    </row>
    <row r="60805" spans="36:311" x14ac:dyDescent="0.2">
      <c r="AJ60805" s="23"/>
      <c r="HH60805"/>
      <c r="IW60805" s="36"/>
      <c r="JI60805"/>
      <c r="JJ60805"/>
      <c r="KX60805" s="23"/>
      <c r="KY60805" s="23"/>
    </row>
    <row r="60806" spans="36:311" x14ac:dyDescent="0.2">
      <c r="AJ60806" s="23"/>
      <c r="HH60806"/>
      <c r="IW60806" s="36"/>
      <c r="JI60806"/>
      <c r="JJ60806"/>
      <c r="KX60806" s="23"/>
      <c r="KY60806" s="23"/>
    </row>
    <row r="60807" spans="36:311" x14ac:dyDescent="0.2">
      <c r="AJ60807" s="23"/>
      <c r="HH60807"/>
      <c r="IW60807" s="36"/>
      <c r="JI60807"/>
      <c r="JJ60807"/>
      <c r="KX60807" s="23"/>
      <c r="KY60807" s="23"/>
    </row>
    <row r="60808" spans="36:311" x14ac:dyDescent="0.2">
      <c r="AJ60808" s="23"/>
      <c r="HH60808"/>
      <c r="IW60808" s="36"/>
      <c r="JI60808"/>
      <c r="JJ60808"/>
      <c r="KX60808" s="23"/>
      <c r="KY60808" s="23"/>
    </row>
    <row r="60809" spans="36:311" x14ac:dyDescent="0.2">
      <c r="AJ60809" s="23"/>
      <c r="HH60809"/>
      <c r="IW60809" s="36"/>
      <c r="JI60809"/>
      <c r="JJ60809"/>
      <c r="KX60809" s="23"/>
      <c r="KY60809" s="23"/>
    </row>
    <row r="60810" spans="36:311" x14ac:dyDescent="0.2">
      <c r="AJ60810" s="23"/>
      <c r="HH60810"/>
      <c r="IW60810" s="36"/>
      <c r="JI60810"/>
      <c r="JJ60810"/>
      <c r="KX60810" s="23"/>
      <c r="KY60810" s="23"/>
    </row>
    <row r="60811" spans="36:311" x14ac:dyDescent="0.2">
      <c r="AJ60811" s="23"/>
      <c r="HH60811"/>
      <c r="IW60811" s="36"/>
      <c r="JI60811"/>
      <c r="JJ60811"/>
      <c r="KX60811" s="23"/>
      <c r="KY60811" s="23"/>
    </row>
    <row r="60812" spans="36:311" x14ac:dyDescent="0.2">
      <c r="AJ60812" s="23"/>
      <c r="HH60812"/>
      <c r="IW60812" s="36"/>
      <c r="JI60812"/>
      <c r="JJ60812"/>
      <c r="KX60812" s="23"/>
      <c r="KY60812" s="23"/>
    </row>
    <row r="60813" spans="36:311" x14ac:dyDescent="0.2">
      <c r="AJ60813" s="23"/>
      <c r="HH60813"/>
      <c r="IW60813" s="36"/>
      <c r="JI60813"/>
      <c r="JJ60813"/>
      <c r="KX60813" s="23"/>
      <c r="KY60813" s="23"/>
    </row>
    <row r="60814" spans="36:311" x14ac:dyDescent="0.2">
      <c r="AJ60814" s="23"/>
      <c r="HH60814"/>
      <c r="IW60814" s="36"/>
      <c r="JI60814"/>
      <c r="JJ60814"/>
      <c r="KX60814" s="23"/>
      <c r="KY60814" s="23"/>
    </row>
    <row r="60815" spans="36:311" x14ac:dyDescent="0.2">
      <c r="AJ60815" s="23"/>
      <c r="HH60815"/>
      <c r="IW60815" s="36"/>
      <c r="JI60815"/>
      <c r="JJ60815"/>
      <c r="KX60815" s="23"/>
      <c r="KY60815" s="23"/>
    </row>
    <row r="60816" spans="36:311" x14ac:dyDescent="0.2">
      <c r="AJ60816" s="23"/>
      <c r="HH60816"/>
      <c r="IW60816" s="36"/>
      <c r="JI60816"/>
      <c r="JJ60816"/>
      <c r="KX60816" s="23"/>
      <c r="KY60816" s="23"/>
    </row>
    <row r="60817" spans="36:311" x14ac:dyDescent="0.2">
      <c r="AJ60817" s="23"/>
      <c r="HH60817"/>
      <c r="IW60817" s="36"/>
      <c r="JI60817"/>
      <c r="JJ60817"/>
      <c r="KX60817" s="23"/>
      <c r="KY60817" s="23"/>
    </row>
    <row r="60818" spans="36:311" x14ac:dyDescent="0.2">
      <c r="AJ60818" s="23"/>
      <c r="HH60818"/>
      <c r="IW60818" s="36"/>
      <c r="JI60818"/>
      <c r="JJ60818"/>
      <c r="KX60818" s="23"/>
      <c r="KY60818" s="23"/>
    </row>
    <row r="60819" spans="36:311" x14ac:dyDescent="0.2">
      <c r="AJ60819" s="23"/>
      <c r="HH60819"/>
      <c r="IW60819" s="36"/>
      <c r="JI60819"/>
      <c r="JJ60819"/>
      <c r="KX60819" s="23"/>
      <c r="KY60819" s="23"/>
    </row>
    <row r="60820" spans="36:311" x14ac:dyDescent="0.2">
      <c r="AJ60820" s="23"/>
      <c r="HH60820"/>
      <c r="IW60820" s="36"/>
      <c r="JI60820"/>
      <c r="JJ60820"/>
      <c r="KX60820" s="23"/>
      <c r="KY60820" s="23"/>
    </row>
    <row r="60821" spans="36:311" x14ac:dyDescent="0.2">
      <c r="AJ60821" s="23"/>
      <c r="HH60821"/>
      <c r="IW60821" s="36"/>
      <c r="JI60821"/>
      <c r="JJ60821"/>
      <c r="KX60821" s="23"/>
      <c r="KY60821" s="23"/>
    </row>
    <row r="60822" spans="36:311" x14ac:dyDescent="0.2">
      <c r="AJ60822" s="23"/>
      <c r="HH60822"/>
      <c r="IW60822" s="36"/>
      <c r="JI60822"/>
      <c r="JJ60822"/>
      <c r="KX60822" s="23"/>
      <c r="KY60822" s="23"/>
    </row>
    <row r="60823" spans="36:311" x14ac:dyDescent="0.2">
      <c r="AJ60823" s="23"/>
      <c r="HH60823"/>
      <c r="IW60823" s="36"/>
      <c r="JI60823"/>
      <c r="JJ60823"/>
      <c r="KX60823" s="23"/>
      <c r="KY60823" s="23"/>
    </row>
    <row r="60824" spans="36:311" x14ac:dyDescent="0.2">
      <c r="AJ60824" s="23"/>
      <c r="HH60824"/>
      <c r="IW60824" s="36"/>
      <c r="JI60824"/>
      <c r="JJ60824"/>
      <c r="KX60824" s="23"/>
      <c r="KY60824" s="23"/>
    </row>
    <row r="60825" spans="36:311" x14ac:dyDescent="0.2">
      <c r="AJ60825" s="23"/>
      <c r="HH60825"/>
      <c r="IW60825" s="36"/>
      <c r="JI60825"/>
      <c r="JJ60825"/>
      <c r="KX60825" s="23"/>
      <c r="KY60825" s="23"/>
    </row>
    <row r="60826" spans="36:311" x14ac:dyDescent="0.2">
      <c r="AJ60826" s="23"/>
      <c r="HH60826"/>
      <c r="IW60826" s="36"/>
      <c r="JI60826"/>
      <c r="JJ60826"/>
      <c r="KX60826" s="23"/>
      <c r="KY60826" s="23"/>
    </row>
    <row r="60827" spans="36:311" x14ac:dyDescent="0.2">
      <c r="AJ60827" s="23"/>
      <c r="HH60827"/>
      <c r="IW60827" s="36"/>
      <c r="JI60827"/>
      <c r="JJ60827"/>
      <c r="KX60827" s="23"/>
      <c r="KY60827" s="23"/>
    </row>
    <row r="60828" spans="36:311" x14ac:dyDescent="0.2">
      <c r="AJ60828" s="23"/>
      <c r="HH60828"/>
      <c r="IW60828" s="36"/>
      <c r="JI60828"/>
      <c r="JJ60828"/>
      <c r="KX60828" s="23"/>
      <c r="KY60828" s="23"/>
    </row>
    <row r="60829" spans="36:311" x14ac:dyDescent="0.2">
      <c r="AJ60829" s="23"/>
      <c r="HH60829"/>
      <c r="IW60829" s="36"/>
      <c r="JI60829"/>
      <c r="JJ60829"/>
      <c r="KX60829" s="23"/>
      <c r="KY60829" s="23"/>
    </row>
    <row r="60830" spans="36:311" x14ac:dyDescent="0.2">
      <c r="AJ60830" s="23"/>
      <c r="HH60830"/>
      <c r="IW60830" s="36"/>
      <c r="JI60830"/>
      <c r="JJ60830"/>
      <c r="KX60830" s="23"/>
      <c r="KY60830" s="23"/>
    </row>
    <row r="60831" spans="36:311" x14ac:dyDescent="0.2">
      <c r="AJ60831" s="23"/>
      <c r="HH60831"/>
      <c r="IW60831" s="36"/>
      <c r="JI60831"/>
      <c r="JJ60831"/>
      <c r="KX60831" s="23"/>
      <c r="KY60831" s="23"/>
    </row>
    <row r="60832" spans="36:311" x14ac:dyDescent="0.2">
      <c r="AJ60832" s="23"/>
      <c r="HH60832"/>
      <c r="IW60832" s="36"/>
      <c r="JI60832"/>
      <c r="JJ60832"/>
      <c r="KX60832" s="23"/>
      <c r="KY60832" s="23"/>
    </row>
    <row r="60833" spans="36:311" x14ac:dyDescent="0.2">
      <c r="AJ60833" s="23"/>
      <c r="HH60833"/>
      <c r="IW60833" s="36"/>
      <c r="JI60833"/>
      <c r="JJ60833"/>
      <c r="KX60833" s="23"/>
      <c r="KY60833" s="23"/>
    </row>
    <row r="60834" spans="36:311" x14ac:dyDescent="0.2">
      <c r="AJ60834" s="23"/>
      <c r="HH60834"/>
      <c r="IW60834" s="36"/>
      <c r="JI60834"/>
      <c r="JJ60834"/>
      <c r="KX60834" s="23"/>
      <c r="KY60834" s="23"/>
    </row>
    <row r="60835" spans="36:311" x14ac:dyDescent="0.2">
      <c r="AJ60835" s="23"/>
      <c r="HH60835"/>
      <c r="IW60835" s="36"/>
      <c r="JI60835"/>
      <c r="JJ60835"/>
      <c r="KX60835" s="23"/>
      <c r="KY60835" s="23"/>
    </row>
    <row r="60836" spans="36:311" x14ac:dyDescent="0.2">
      <c r="AJ60836" s="23"/>
      <c r="HH60836"/>
      <c r="IW60836" s="36"/>
      <c r="JI60836"/>
      <c r="JJ60836"/>
      <c r="KX60836" s="23"/>
      <c r="KY60836" s="23"/>
    </row>
    <row r="60837" spans="36:311" x14ac:dyDescent="0.2">
      <c r="AJ60837" s="23"/>
      <c r="HH60837"/>
      <c r="IW60837" s="36"/>
      <c r="JI60837"/>
      <c r="JJ60837"/>
      <c r="KX60837" s="23"/>
      <c r="KY60837" s="23"/>
    </row>
    <row r="60838" spans="36:311" x14ac:dyDescent="0.2">
      <c r="AJ60838" s="23"/>
      <c r="HH60838"/>
      <c r="IW60838" s="36"/>
      <c r="JI60838"/>
      <c r="JJ60838"/>
      <c r="KX60838" s="23"/>
      <c r="KY60838" s="23"/>
    </row>
    <row r="60839" spans="36:311" x14ac:dyDescent="0.2">
      <c r="AJ60839" s="23"/>
      <c r="HH60839"/>
      <c r="IW60839" s="36"/>
      <c r="JI60839"/>
      <c r="JJ60839"/>
      <c r="KX60839" s="23"/>
      <c r="KY60839" s="23"/>
    </row>
    <row r="60840" spans="36:311" x14ac:dyDescent="0.2">
      <c r="AJ60840" s="23"/>
      <c r="HH60840"/>
      <c r="IW60840" s="36"/>
      <c r="JI60840"/>
      <c r="JJ60840"/>
      <c r="KX60840" s="23"/>
      <c r="KY60840" s="23"/>
    </row>
    <row r="60841" spans="36:311" x14ac:dyDescent="0.2">
      <c r="AJ60841" s="23"/>
      <c r="HH60841"/>
      <c r="IW60841" s="36"/>
      <c r="JI60841"/>
      <c r="JJ60841"/>
      <c r="KX60841" s="23"/>
      <c r="KY60841" s="23"/>
    </row>
    <row r="60842" spans="36:311" x14ac:dyDescent="0.2">
      <c r="AJ60842" s="23"/>
      <c r="HH60842"/>
      <c r="IW60842" s="36"/>
      <c r="JI60842"/>
      <c r="JJ60842"/>
      <c r="KX60842" s="23"/>
      <c r="KY60842" s="23"/>
    </row>
    <row r="60843" spans="36:311" x14ac:dyDescent="0.2">
      <c r="AJ60843" s="23"/>
      <c r="HH60843"/>
      <c r="IW60843" s="36"/>
      <c r="JI60843"/>
      <c r="JJ60843"/>
      <c r="KX60843" s="23"/>
      <c r="KY60843" s="23"/>
    </row>
    <row r="60844" spans="36:311" x14ac:dyDescent="0.2">
      <c r="AJ60844" s="23"/>
      <c r="HH60844"/>
      <c r="IW60844" s="36"/>
      <c r="JI60844"/>
      <c r="JJ60844"/>
      <c r="KX60844" s="23"/>
      <c r="KY60844" s="23"/>
    </row>
    <row r="60845" spans="36:311" x14ac:dyDescent="0.2">
      <c r="AJ60845" s="23"/>
      <c r="HH60845"/>
      <c r="IW60845" s="36"/>
      <c r="JI60845"/>
      <c r="JJ60845"/>
      <c r="KX60845" s="23"/>
      <c r="KY60845" s="23"/>
    </row>
    <row r="60846" spans="36:311" x14ac:dyDescent="0.2">
      <c r="AJ60846" s="23"/>
      <c r="HH60846"/>
      <c r="IW60846" s="36"/>
      <c r="JI60846"/>
      <c r="JJ60846"/>
      <c r="KX60846" s="23"/>
      <c r="KY60846" s="23"/>
    </row>
    <row r="60847" spans="36:311" x14ac:dyDescent="0.2">
      <c r="AJ60847" s="23"/>
      <c r="HH60847"/>
      <c r="IW60847" s="36"/>
      <c r="JI60847"/>
      <c r="JJ60847"/>
      <c r="KX60847" s="23"/>
      <c r="KY60847" s="23"/>
    </row>
    <row r="60848" spans="36:311" x14ac:dyDescent="0.2">
      <c r="AJ60848" s="23"/>
      <c r="HH60848"/>
      <c r="IW60848" s="36"/>
      <c r="JI60848"/>
      <c r="JJ60848"/>
      <c r="KX60848" s="23"/>
      <c r="KY60848" s="23"/>
    </row>
    <row r="60849" spans="36:311" x14ac:dyDescent="0.2">
      <c r="AJ60849" s="23"/>
      <c r="HH60849"/>
      <c r="IW60849" s="36"/>
      <c r="JI60849"/>
      <c r="JJ60849"/>
      <c r="KX60849" s="23"/>
      <c r="KY60849" s="23"/>
    </row>
    <row r="60850" spans="36:311" x14ac:dyDescent="0.2">
      <c r="AJ60850" s="23"/>
      <c r="HH60850"/>
      <c r="IW60850" s="36"/>
      <c r="JI60850"/>
      <c r="JJ60850"/>
      <c r="KX60850" s="23"/>
      <c r="KY60850" s="23"/>
    </row>
    <row r="60851" spans="36:311" x14ac:dyDescent="0.2">
      <c r="AJ60851" s="23"/>
      <c r="HH60851"/>
      <c r="IW60851" s="36"/>
      <c r="JI60851"/>
      <c r="JJ60851"/>
      <c r="KX60851" s="23"/>
      <c r="KY60851" s="23"/>
    </row>
    <row r="60852" spans="36:311" x14ac:dyDescent="0.2">
      <c r="AJ60852" s="23"/>
      <c r="HH60852"/>
      <c r="IW60852" s="36"/>
      <c r="JI60852"/>
      <c r="JJ60852"/>
      <c r="KX60852" s="23"/>
      <c r="KY60852" s="23"/>
    </row>
    <row r="60853" spans="36:311" x14ac:dyDescent="0.2">
      <c r="AJ60853" s="23"/>
      <c r="HH60853"/>
      <c r="IW60853" s="36"/>
      <c r="JI60853"/>
      <c r="JJ60853"/>
      <c r="KX60853" s="23"/>
      <c r="KY60853" s="23"/>
    </row>
    <row r="60854" spans="36:311" x14ac:dyDescent="0.2">
      <c r="AJ60854" s="23"/>
      <c r="HH60854"/>
      <c r="IW60854" s="36"/>
      <c r="JI60854"/>
      <c r="JJ60854"/>
      <c r="KX60854" s="23"/>
      <c r="KY60854" s="23"/>
    </row>
    <row r="60855" spans="36:311" x14ac:dyDescent="0.2">
      <c r="AJ60855" s="23"/>
      <c r="HH60855"/>
      <c r="IW60855" s="36"/>
      <c r="JI60855"/>
      <c r="JJ60855"/>
      <c r="KX60855" s="23"/>
      <c r="KY60855" s="23"/>
    </row>
    <row r="60856" spans="36:311" x14ac:dyDescent="0.2">
      <c r="AJ60856" s="23"/>
      <c r="HH60856"/>
      <c r="IW60856" s="36"/>
      <c r="JI60856"/>
      <c r="JJ60856"/>
      <c r="KX60856" s="23"/>
      <c r="KY60856" s="23"/>
    </row>
    <row r="60857" spans="36:311" x14ac:dyDescent="0.2">
      <c r="AJ60857" s="23"/>
      <c r="HH60857"/>
      <c r="IW60857" s="36"/>
      <c r="JI60857"/>
      <c r="JJ60857"/>
      <c r="KX60857" s="23"/>
      <c r="KY60857" s="23"/>
    </row>
    <row r="60858" spans="36:311" x14ac:dyDescent="0.2">
      <c r="AJ60858" s="23"/>
      <c r="HH60858"/>
      <c r="IW60858" s="36"/>
      <c r="JI60858"/>
      <c r="JJ60858"/>
      <c r="KX60858" s="23"/>
      <c r="KY60858" s="23"/>
    </row>
    <row r="60859" spans="36:311" x14ac:dyDescent="0.2">
      <c r="AJ60859" s="23"/>
      <c r="HH60859"/>
      <c r="IW60859" s="36"/>
      <c r="JI60859"/>
      <c r="JJ60859"/>
      <c r="KX60859" s="23"/>
      <c r="KY60859" s="23"/>
    </row>
    <row r="60860" spans="36:311" x14ac:dyDescent="0.2">
      <c r="AJ60860" s="23"/>
      <c r="HH60860"/>
      <c r="IW60860" s="36"/>
      <c r="JI60860"/>
      <c r="JJ60860"/>
      <c r="KX60860" s="23"/>
      <c r="KY60860" s="23"/>
    </row>
    <row r="60861" spans="36:311" x14ac:dyDescent="0.2">
      <c r="AJ60861" s="23"/>
      <c r="HH60861"/>
      <c r="IW60861" s="36"/>
      <c r="JI60861"/>
      <c r="JJ60861"/>
      <c r="KX60861" s="23"/>
      <c r="KY60861" s="23"/>
    </row>
    <row r="60862" spans="36:311" x14ac:dyDescent="0.2">
      <c r="AJ60862" s="23"/>
      <c r="HH60862"/>
      <c r="IW60862" s="36"/>
      <c r="JI60862"/>
      <c r="JJ60862"/>
      <c r="KX60862" s="23"/>
      <c r="KY60862" s="23"/>
    </row>
    <row r="60863" spans="36:311" x14ac:dyDescent="0.2">
      <c r="AJ60863" s="23"/>
      <c r="HH60863"/>
      <c r="IW60863" s="36"/>
      <c r="JI60863"/>
      <c r="JJ60863"/>
      <c r="KX60863" s="23"/>
      <c r="KY60863" s="23"/>
    </row>
    <row r="60864" spans="36:311" x14ac:dyDescent="0.2">
      <c r="AJ60864" s="23"/>
      <c r="HH60864"/>
      <c r="IW60864" s="36"/>
      <c r="JI60864"/>
      <c r="JJ60864"/>
      <c r="KX60864" s="23"/>
      <c r="KY60864" s="23"/>
    </row>
    <row r="60865" spans="36:311" x14ac:dyDescent="0.2">
      <c r="AJ60865" s="23"/>
      <c r="HH60865"/>
      <c r="IW60865" s="36"/>
      <c r="JI60865"/>
      <c r="JJ60865"/>
      <c r="KX60865" s="23"/>
      <c r="KY60865" s="23"/>
    </row>
    <row r="60866" spans="36:311" x14ac:dyDescent="0.2">
      <c r="AJ60866" s="23"/>
      <c r="HH60866"/>
      <c r="IW60866" s="36"/>
      <c r="JI60866"/>
      <c r="JJ60866"/>
      <c r="KX60866" s="23"/>
      <c r="KY60866" s="23"/>
    </row>
    <row r="60867" spans="36:311" x14ac:dyDescent="0.2">
      <c r="AJ60867" s="23"/>
      <c r="HH60867"/>
      <c r="IW60867" s="36"/>
      <c r="JI60867"/>
      <c r="JJ60867"/>
      <c r="KX60867" s="23"/>
      <c r="KY60867" s="23"/>
    </row>
    <row r="60868" spans="36:311" x14ac:dyDescent="0.2">
      <c r="AJ60868" s="23"/>
      <c r="HH60868"/>
      <c r="IW60868" s="36"/>
      <c r="JI60868"/>
      <c r="JJ60868"/>
      <c r="KX60868" s="23"/>
      <c r="KY60868" s="23"/>
    </row>
    <row r="60869" spans="36:311" x14ac:dyDescent="0.2">
      <c r="AJ60869" s="23"/>
      <c r="HH60869"/>
      <c r="IW60869" s="36"/>
      <c r="JI60869"/>
      <c r="JJ60869"/>
      <c r="KX60869" s="23"/>
      <c r="KY60869" s="23"/>
    </row>
    <row r="60870" spans="36:311" x14ac:dyDescent="0.2">
      <c r="AJ60870" s="23"/>
      <c r="HH60870"/>
      <c r="IW60870" s="36"/>
      <c r="JI60870"/>
      <c r="JJ60870"/>
      <c r="KX60870" s="23"/>
      <c r="KY60870" s="23"/>
    </row>
    <row r="60871" spans="36:311" x14ac:dyDescent="0.2">
      <c r="AJ60871" s="23"/>
      <c r="HH60871"/>
      <c r="IW60871" s="36"/>
      <c r="JI60871"/>
      <c r="JJ60871"/>
      <c r="KX60871" s="23"/>
      <c r="KY60871" s="23"/>
    </row>
    <row r="60872" spans="36:311" x14ac:dyDescent="0.2">
      <c r="AJ60872" s="23"/>
      <c r="HH60872"/>
      <c r="IW60872" s="36"/>
      <c r="JI60872"/>
      <c r="JJ60872"/>
      <c r="KX60872" s="23"/>
      <c r="KY60872" s="23"/>
    </row>
    <row r="60873" spans="36:311" x14ac:dyDescent="0.2">
      <c r="AJ60873" s="23"/>
      <c r="HH60873"/>
      <c r="IW60873" s="36"/>
      <c r="JI60873"/>
      <c r="JJ60873"/>
      <c r="KX60873" s="23"/>
      <c r="KY60873" s="23"/>
    </row>
    <row r="60874" spans="36:311" x14ac:dyDescent="0.2">
      <c r="AJ60874" s="23"/>
      <c r="HH60874"/>
      <c r="IW60874" s="36"/>
      <c r="JI60874"/>
      <c r="JJ60874"/>
      <c r="KX60874" s="23"/>
      <c r="KY60874" s="23"/>
    </row>
    <row r="60875" spans="36:311" x14ac:dyDescent="0.2">
      <c r="AJ60875" s="23"/>
      <c r="HH60875"/>
      <c r="IW60875" s="36"/>
      <c r="JI60875"/>
      <c r="JJ60875"/>
      <c r="KX60875" s="23"/>
      <c r="KY60875" s="23"/>
    </row>
    <row r="60876" spans="36:311" x14ac:dyDescent="0.2">
      <c r="AJ60876" s="23"/>
      <c r="HH60876"/>
      <c r="IW60876" s="36"/>
      <c r="JI60876"/>
      <c r="JJ60876"/>
      <c r="KX60876" s="23"/>
      <c r="KY60876" s="23"/>
    </row>
    <row r="60877" spans="36:311" x14ac:dyDescent="0.2">
      <c r="AJ60877" s="23"/>
      <c r="HH60877"/>
      <c r="IW60877" s="36"/>
      <c r="JI60877"/>
      <c r="JJ60877"/>
      <c r="KX60877" s="23"/>
      <c r="KY60877" s="23"/>
    </row>
    <row r="60878" spans="36:311" x14ac:dyDescent="0.2">
      <c r="AJ60878" s="23"/>
      <c r="HH60878"/>
      <c r="IW60878" s="36"/>
      <c r="JI60878"/>
      <c r="JJ60878"/>
      <c r="KX60878" s="23"/>
      <c r="KY60878" s="23"/>
    </row>
    <row r="60879" spans="36:311" x14ac:dyDescent="0.2">
      <c r="AJ60879" s="23"/>
      <c r="HH60879"/>
      <c r="IW60879" s="36"/>
      <c r="JI60879"/>
      <c r="JJ60879"/>
      <c r="KX60879" s="23"/>
      <c r="KY60879" s="23"/>
    </row>
    <row r="60880" spans="36:311" x14ac:dyDescent="0.2">
      <c r="AJ60880" s="23"/>
      <c r="HH60880"/>
      <c r="IW60880" s="36"/>
      <c r="JI60880"/>
      <c r="JJ60880"/>
      <c r="KX60880" s="23"/>
      <c r="KY60880" s="23"/>
    </row>
    <row r="60881" spans="36:311" x14ac:dyDescent="0.2">
      <c r="AJ60881" s="23"/>
      <c r="HH60881"/>
      <c r="IW60881" s="36"/>
      <c r="JI60881"/>
      <c r="JJ60881"/>
      <c r="KX60881" s="23"/>
      <c r="KY60881" s="23"/>
    </row>
    <row r="60882" spans="36:311" x14ac:dyDescent="0.2">
      <c r="AJ60882" s="23"/>
      <c r="HH60882"/>
      <c r="IW60882" s="36"/>
      <c r="JI60882"/>
      <c r="JJ60882"/>
      <c r="KX60882" s="23"/>
      <c r="KY60882" s="23"/>
    </row>
    <row r="60883" spans="36:311" x14ac:dyDescent="0.2">
      <c r="AJ60883" s="23"/>
      <c r="HH60883"/>
      <c r="IW60883" s="36"/>
      <c r="JI60883"/>
      <c r="JJ60883"/>
      <c r="KX60883" s="23"/>
      <c r="KY60883" s="23"/>
    </row>
    <row r="60884" spans="36:311" x14ac:dyDescent="0.2">
      <c r="AJ60884" s="23"/>
      <c r="HH60884"/>
      <c r="IW60884" s="36"/>
      <c r="JI60884"/>
      <c r="JJ60884"/>
      <c r="KX60884" s="23"/>
      <c r="KY60884" s="23"/>
    </row>
    <row r="60885" spans="36:311" x14ac:dyDescent="0.2">
      <c r="AJ60885" s="23"/>
      <c r="HH60885"/>
      <c r="IW60885" s="36"/>
      <c r="JI60885"/>
      <c r="JJ60885"/>
      <c r="KX60885" s="23"/>
      <c r="KY60885" s="23"/>
    </row>
    <row r="60886" spans="36:311" x14ac:dyDescent="0.2">
      <c r="AJ60886" s="23"/>
      <c r="HH60886"/>
      <c r="IW60886" s="36"/>
      <c r="JI60886"/>
      <c r="JJ60886"/>
      <c r="KX60886" s="23"/>
      <c r="KY60886" s="23"/>
    </row>
    <row r="60887" spans="36:311" x14ac:dyDescent="0.2">
      <c r="AJ60887" s="23"/>
      <c r="HH60887"/>
      <c r="IW60887" s="36"/>
      <c r="JI60887"/>
      <c r="JJ60887"/>
      <c r="KX60887" s="23"/>
      <c r="KY60887" s="23"/>
    </row>
    <row r="60888" spans="36:311" x14ac:dyDescent="0.2">
      <c r="AJ60888" s="23"/>
      <c r="HH60888"/>
      <c r="IW60888" s="36"/>
      <c r="JI60888"/>
      <c r="JJ60888"/>
      <c r="KX60888" s="23"/>
      <c r="KY60888" s="23"/>
    </row>
    <row r="60889" spans="36:311" x14ac:dyDescent="0.2">
      <c r="AJ60889" s="23"/>
      <c r="HH60889"/>
      <c r="IW60889" s="36"/>
      <c r="JI60889"/>
      <c r="JJ60889"/>
      <c r="KX60889" s="23"/>
      <c r="KY60889" s="23"/>
    </row>
    <row r="60890" spans="36:311" x14ac:dyDescent="0.2">
      <c r="AJ60890" s="23"/>
      <c r="HH60890"/>
      <c r="IW60890" s="36"/>
      <c r="JI60890"/>
      <c r="JJ60890"/>
      <c r="KX60890" s="23"/>
      <c r="KY60890" s="23"/>
    </row>
    <row r="60891" spans="36:311" x14ac:dyDescent="0.2">
      <c r="AJ60891" s="23"/>
      <c r="HH60891"/>
      <c r="IW60891" s="36"/>
      <c r="JI60891"/>
      <c r="JJ60891"/>
      <c r="KX60891" s="23"/>
      <c r="KY60891" s="23"/>
    </row>
    <row r="60892" spans="36:311" x14ac:dyDescent="0.2">
      <c r="AJ60892" s="23"/>
      <c r="HH60892"/>
      <c r="IW60892" s="36"/>
      <c r="JI60892"/>
      <c r="JJ60892"/>
      <c r="KX60892" s="23"/>
      <c r="KY60892" s="23"/>
    </row>
    <row r="60893" spans="36:311" x14ac:dyDescent="0.2">
      <c r="AJ60893" s="23"/>
      <c r="HH60893"/>
      <c r="IW60893" s="36"/>
      <c r="JI60893"/>
      <c r="JJ60893"/>
      <c r="KX60893" s="23"/>
      <c r="KY60893" s="23"/>
    </row>
    <row r="60894" spans="36:311" x14ac:dyDescent="0.2">
      <c r="AJ60894" s="23"/>
      <c r="HH60894"/>
      <c r="IW60894" s="36"/>
      <c r="JI60894"/>
      <c r="JJ60894"/>
      <c r="KX60894" s="23"/>
      <c r="KY60894" s="23"/>
    </row>
    <row r="60895" spans="36:311" x14ac:dyDescent="0.2">
      <c r="AJ60895" s="23"/>
      <c r="HH60895"/>
      <c r="IW60895" s="36"/>
      <c r="JI60895"/>
      <c r="JJ60895"/>
      <c r="KX60895" s="23"/>
      <c r="KY60895" s="23"/>
    </row>
    <row r="60896" spans="36:311" x14ac:dyDescent="0.2">
      <c r="AJ60896" s="23"/>
      <c r="HH60896"/>
      <c r="IW60896" s="36"/>
      <c r="JI60896"/>
      <c r="JJ60896"/>
      <c r="KX60896" s="23"/>
      <c r="KY60896" s="23"/>
    </row>
    <row r="60897" spans="36:311" x14ac:dyDescent="0.2">
      <c r="AJ60897" s="23"/>
      <c r="HH60897"/>
      <c r="IW60897" s="36"/>
      <c r="JI60897"/>
      <c r="JJ60897"/>
      <c r="KX60897" s="23"/>
      <c r="KY60897" s="23"/>
    </row>
    <row r="60898" spans="36:311" x14ac:dyDescent="0.2">
      <c r="AJ60898" s="23"/>
      <c r="HH60898"/>
      <c r="IW60898" s="36"/>
      <c r="JI60898"/>
      <c r="JJ60898"/>
      <c r="KX60898" s="23"/>
      <c r="KY60898" s="23"/>
    </row>
    <row r="60899" spans="36:311" x14ac:dyDescent="0.2">
      <c r="AJ60899" s="23"/>
      <c r="HH60899"/>
      <c r="IW60899" s="36"/>
      <c r="JI60899"/>
      <c r="JJ60899"/>
      <c r="KX60899" s="23"/>
      <c r="KY60899" s="23"/>
    </row>
    <row r="60900" spans="36:311" x14ac:dyDescent="0.2">
      <c r="AJ60900" s="23"/>
      <c r="HH60900"/>
      <c r="IW60900" s="36"/>
      <c r="JI60900"/>
      <c r="JJ60900"/>
      <c r="KX60900" s="23"/>
      <c r="KY60900" s="23"/>
    </row>
    <row r="60901" spans="36:311" x14ac:dyDescent="0.2">
      <c r="AJ60901" s="23"/>
      <c r="HH60901"/>
      <c r="IW60901" s="36"/>
      <c r="JI60901"/>
      <c r="JJ60901"/>
      <c r="KX60901" s="23"/>
      <c r="KY60901" s="23"/>
    </row>
    <row r="60902" spans="36:311" x14ac:dyDescent="0.2">
      <c r="AJ60902" s="23"/>
      <c r="HH60902"/>
      <c r="IW60902" s="36"/>
      <c r="JI60902"/>
      <c r="JJ60902"/>
      <c r="KX60902" s="23"/>
      <c r="KY60902" s="23"/>
    </row>
    <row r="60903" spans="36:311" x14ac:dyDescent="0.2">
      <c r="AJ60903" s="23"/>
      <c r="HH60903"/>
      <c r="IW60903" s="36"/>
      <c r="JI60903"/>
      <c r="JJ60903"/>
      <c r="KX60903" s="23"/>
      <c r="KY60903" s="23"/>
    </row>
    <row r="60904" spans="36:311" x14ac:dyDescent="0.2">
      <c r="AJ60904" s="23"/>
      <c r="HH60904"/>
      <c r="IW60904" s="36"/>
      <c r="JI60904"/>
      <c r="JJ60904"/>
      <c r="KX60904" s="23"/>
      <c r="KY60904" s="23"/>
    </row>
    <row r="60905" spans="36:311" x14ac:dyDescent="0.2">
      <c r="AJ60905" s="23"/>
      <c r="HH60905"/>
      <c r="IW60905" s="36"/>
      <c r="JI60905"/>
      <c r="JJ60905"/>
      <c r="KX60905" s="23"/>
      <c r="KY60905" s="23"/>
    </row>
    <row r="60906" spans="36:311" x14ac:dyDescent="0.2">
      <c r="AJ60906" s="23"/>
      <c r="HH60906"/>
      <c r="IW60906" s="36"/>
      <c r="JI60906"/>
      <c r="JJ60906"/>
      <c r="KX60906" s="23"/>
      <c r="KY60906" s="23"/>
    </row>
    <row r="60907" spans="36:311" x14ac:dyDescent="0.2">
      <c r="AJ60907" s="23"/>
      <c r="HH60907"/>
      <c r="IW60907" s="36"/>
      <c r="JI60907"/>
      <c r="JJ60907"/>
      <c r="KX60907" s="23"/>
      <c r="KY60907" s="23"/>
    </row>
    <row r="60908" spans="36:311" x14ac:dyDescent="0.2">
      <c r="AJ60908" s="23"/>
      <c r="HH60908"/>
      <c r="IW60908" s="36"/>
      <c r="JI60908"/>
      <c r="JJ60908"/>
      <c r="KX60908" s="23"/>
      <c r="KY60908" s="23"/>
    </row>
    <row r="60909" spans="36:311" x14ac:dyDescent="0.2">
      <c r="AJ60909" s="23"/>
      <c r="HH60909"/>
      <c r="IW60909" s="36"/>
      <c r="JI60909"/>
      <c r="JJ60909"/>
      <c r="KX60909" s="23"/>
      <c r="KY60909" s="23"/>
    </row>
    <row r="60910" spans="36:311" x14ac:dyDescent="0.2">
      <c r="AJ60910" s="23"/>
      <c r="HH60910"/>
      <c r="IW60910" s="36"/>
      <c r="JI60910"/>
      <c r="JJ60910"/>
      <c r="KX60910" s="23"/>
      <c r="KY60910" s="23"/>
    </row>
    <row r="60911" spans="36:311" x14ac:dyDescent="0.2">
      <c r="AJ60911" s="23"/>
      <c r="HH60911"/>
      <c r="IW60911" s="36"/>
      <c r="JI60911"/>
      <c r="JJ60911"/>
      <c r="KX60911" s="23"/>
      <c r="KY60911" s="23"/>
    </row>
    <row r="60912" spans="36:311" x14ac:dyDescent="0.2">
      <c r="AJ60912" s="23"/>
      <c r="HH60912"/>
      <c r="IW60912" s="36"/>
      <c r="JI60912"/>
      <c r="JJ60912"/>
      <c r="KX60912" s="23"/>
      <c r="KY60912" s="23"/>
    </row>
    <row r="60913" spans="36:311" x14ac:dyDescent="0.2">
      <c r="AJ60913" s="23"/>
      <c r="HH60913"/>
      <c r="IW60913" s="36"/>
      <c r="JI60913"/>
      <c r="JJ60913"/>
      <c r="KX60913" s="23"/>
      <c r="KY60913" s="23"/>
    </row>
    <row r="60914" spans="36:311" x14ac:dyDescent="0.2">
      <c r="AJ60914" s="23"/>
      <c r="HH60914"/>
      <c r="IW60914" s="36"/>
      <c r="JI60914"/>
      <c r="JJ60914"/>
      <c r="KX60914" s="23"/>
      <c r="KY60914" s="23"/>
    </row>
    <row r="60915" spans="36:311" x14ac:dyDescent="0.2">
      <c r="AJ60915" s="23"/>
      <c r="HH60915"/>
      <c r="IW60915" s="36"/>
      <c r="JI60915"/>
      <c r="JJ60915"/>
      <c r="KX60915" s="23"/>
      <c r="KY60915" s="23"/>
    </row>
    <row r="60916" spans="36:311" x14ac:dyDescent="0.2">
      <c r="AJ60916" s="23"/>
      <c r="HH60916"/>
      <c r="IW60916" s="36"/>
      <c r="JI60916"/>
      <c r="JJ60916"/>
      <c r="KX60916" s="23"/>
      <c r="KY60916" s="23"/>
    </row>
    <row r="60917" spans="36:311" x14ac:dyDescent="0.2">
      <c r="AJ60917" s="23"/>
      <c r="HH60917"/>
      <c r="IW60917" s="36"/>
      <c r="JI60917"/>
      <c r="JJ60917"/>
      <c r="KX60917" s="23"/>
      <c r="KY60917" s="23"/>
    </row>
    <row r="60918" spans="36:311" x14ac:dyDescent="0.2">
      <c r="AJ60918" s="23"/>
      <c r="HH60918"/>
      <c r="IW60918" s="36"/>
      <c r="JI60918"/>
      <c r="JJ60918"/>
      <c r="KX60918" s="23"/>
      <c r="KY60918" s="23"/>
    </row>
    <row r="60919" spans="36:311" x14ac:dyDescent="0.2">
      <c r="AJ60919" s="23"/>
      <c r="HH60919"/>
      <c r="IW60919" s="36"/>
      <c r="JI60919"/>
      <c r="JJ60919"/>
      <c r="KX60919" s="23"/>
      <c r="KY60919" s="23"/>
    </row>
    <row r="60920" spans="36:311" x14ac:dyDescent="0.2">
      <c r="AJ60920" s="23"/>
      <c r="HH60920"/>
      <c r="IW60920" s="36"/>
      <c r="JI60920"/>
      <c r="JJ60920"/>
      <c r="KX60920" s="23"/>
      <c r="KY60920" s="23"/>
    </row>
    <row r="60921" spans="36:311" x14ac:dyDescent="0.2">
      <c r="AJ60921" s="23"/>
      <c r="HH60921"/>
      <c r="IW60921" s="36"/>
      <c r="JI60921"/>
      <c r="JJ60921"/>
      <c r="KX60921" s="23"/>
      <c r="KY60921" s="23"/>
    </row>
    <row r="60922" spans="36:311" x14ac:dyDescent="0.2">
      <c r="AJ60922" s="23"/>
      <c r="HH60922"/>
      <c r="IW60922" s="36"/>
      <c r="JI60922"/>
      <c r="JJ60922"/>
      <c r="KX60922" s="23"/>
      <c r="KY60922" s="23"/>
    </row>
    <row r="60923" spans="36:311" x14ac:dyDescent="0.2">
      <c r="AJ60923" s="23"/>
      <c r="HH60923"/>
      <c r="IW60923" s="36"/>
      <c r="JI60923"/>
      <c r="JJ60923"/>
      <c r="KX60923" s="23"/>
      <c r="KY60923" s="23"/>
    </row>
    <row r="60924" spans="36:311" x14ac:dyDescent="0.2">
      <c r="AJ60924" s="23"/>
      <c r="HH60924"/>
      <c r="IW60924" s="36"/>
      <c r="JI60924"/>
      <c r="JJ60924"/>
      <c r="KX60924" s="23"/>
      <c r="KY60924" s="23"/>
    </row>
    <row r="60925" spans="36:311" x14ac:dyDescent="0.2">
      <c r="AJ60925" s="23"/>
      <c r="HH60925"/>
      <c r="IW60925" s="36"/>
      <c r="JI60925"/>
      <c r="JJ60925"/>
      <c r="KX60925" s="23"/>
      <c r="KY60925" s="23"/>
    </row>
    <row r="60926" spans="36:311" x14ac:dyDescent="0.2">
      <c r="AJ60926" s="23"/>
      <c r="HH60926"/>
      <c r="IW60926" s="36"/>
      <c r="JI60926"/>
      <c r="JJ60926"/>
      <c r="KX60926" s="23"/>
      <c r="KY60926" s="23"/>
    </row>
    <row r="60927" spans="36:311" x14ac:dyDescent="0.2">
      <c r="AJ60927" s="23"/>
      <c r="HH60927"/>
      <c r="IW60927" s="36"/>
      <c r="JI60927"/>
      <c r="JJ60927"/>
      <c r="KX60927" s="23"/>
      <c r="KY60927" s="23"/>
    </row>
    <row r="60928" spans="36:311" x14ac:dyDescent="0.2">
      <c r="AJ60928" s="23"/>
      <c r="HH60928"/>
      <c r="IW60928" s="36"/>
      <c r="JI60928"/>
      <c r="JJ60928"/>
      <c r="KX60928" s="23"/>
      <c r="KY60928" s="23"/>
    </row>
    <row r="60929" spans="36:311" x14ac:dyDescent="0.2">
      <c r="AJ60929" s="23"/>
      <c r="HH60929"/>
      <c r="IW60929" s="36"/>
      <c r="JI60929"/>
      <c r="JJ60929"/>
      <c r="KX60929" s="23"/>
      <c r="KY60929" s="23"/>
    </row>
    <row r="60930" spans="36:311" x14ac:dyDescent="0.2">
      <c r="AJ60930" s="23"/>
      <c r="HH60930"/>
      <c r="IW60930" s="36"/>
      <c r="JI60930"/>
      <c r="JJ60930"/>
      <c r="KX60930" s="23"/>
      <c r="KY60930" s="23"/>
    </row>
    <row r="60931" spans="36:311" x14ac:dyDescent="0.2">
      <c r="AJ60931" s="23"/>
      <c r="HH60931"/>
      <c r="IW60931" s="36"/>
      <c r="JI60931"/>
      <c r="JJ60931"/>
      <c r="KX60931" s="23"/>
      <c r="KY60931" s="23"/>
    </row>
    <row r="60932" spans="36:311" x14ac:dyDescent="0.2">
      <c r="AJ60932" s="23"/>
      <c r="HH60932"/>
      <c r="IW60932" s="36"/>
      <c r="JI60932"/>
      <c r="JJ60932"/>
      <c r="KX60932" s="23"/>
      <c r="KY60932" s="23"/>
    </row>
    <row r="60933" spans="36:311" x14ac:dyDescent="0.2">
      <c r="AJ60933" s="23"/>
      <c r="HH60933"/>
      <c r="IW60933" s="36"/>
      <c r="JI60933"/>
      <c r="JJ60933"/>
      <c r="KX60933" s="23"/>
      <c r="KY60933" s="23"/>
    </row>
    <row r="60934" spans="36:311" x14ac:dyDescent="0.2">
      <c r="AJ60934" s="23"/>
      <c r="HH60934"/>
      <c r="IW60934" s="36"/>
      <c r="JI60934"/>
      <c r="JJ60934"/>
      <c r="KX60934" s="23"/>
      <c r="KY60934" s="23"/>
    </row>
    <row r="60935" spans="36:311" x14ac:dyDescent="0.2">
      <c r="AJ60935" s="23"/>
      <c r="HH60935"/>
      <c r="IW60935" s="36"/>
      <c r="JI60935"/>
      <c r="JJ60935"/>
      <c r="KX60935" s="23"/>
      <c r="KY60935" s="23"/>
    </row>
    <row r="60936" spans="36:311" x14ac:dyDescent="0.2">
      <c r="AJ60936" s="23"/>
      <c r="HH60936"/>
      <c r="IW60936" s="36"/>
      <c r="JI60936"/>
      <c r="JJ60936"/>
      <c r="KX60936" s="23"/>
      <c r="KY60936" s="23"/>
    </row>
    <row r="60937" spans="36:311" x14ac:dyDescent="0.2">
      <c r="AJ60937" s="23"/>
      <c r="HH60937"/>
      <c r="IW60937" s="36"/>
      <c r="JI60937"/>
      <c r="JJ60937"/>
      <c r="KX60937" s="23"/>
      <c r="KY60937" s="23"/>
    </row>
    <row r="60938" spans="36:311" x14ac:dyDescent="0.2">
      <c r="AJ60938" s="23"/>
      <c r="HH60938"/>
      <c r="IW60938" s="36"/>
      <c r="JI60938"/>
      <c r="JJ60938"/>
      <c r="KX60938" s="23"/>
      <c r="KY60938" s="23"/>
    </row>
    <row r="60939" spans="36:311" x14ac:dyDescent="0.2">
      <c r="AJ60939" s="23"/>
      <c r="HH60939"/>
      <c r="IW60939" s="36"/>
      <c r="JI60939"/>
      <c r="JJ60939"/>
      <c r="KX60939" s="23"/>
      <c r="KY60939" s="23"/>
    </row>
    <row r="60940" spans="36:311" x14ac:dyDescent="0.2">
      <c r="AJ60940" s="23"/>
      <c r="HH60940"/>
      <c r="IW60940" s="36"/>
      <c r="JI60940"/>
      <c r="JJ60940"/>
      <c r="KX60940" s="23"/>
      <c r="KY60940" s="23"/>
    </row>
    <row r="60941" spans="36:311" x14ac:dyDescent="0.2">
      <c r="AJ60941" s="23"/>
      <c r="HH60941"/>
      <c r="IW60941" s="36"/>
      <c r="JI60941"/>
      <c r="JJ60941"/>
      <c r="KX60941" s="23"/>
      <c r="KY60941" s="23"/>
    </row>
    <row r="60942" spans="36:311" x14ac:dyDescent="0.2">
      <c r="AJ60942" s="23"/>
      <c r="HH60942"/>
      <c r="IW60942" s="36"/>
      <c r="JI60942"/>
      <c r="JJ60942"/>
      <c r="KX60942" s="23"/>
      <c r="KY60942" s="23"/>
    </row>
    <row r="60943" spans="36:311" x14ac:dyDescent="0.2">
      <c r="AJ60943" s="23"/>
      <c r="HH60943"/>
      <c r="IW60943" s="36"/>
      <c r="JI60943"/>
      <c r="JJ60943"/>
      <c r="KX60943" s="23"/>
      <c r="KY60943" s="23"/>
    </row>
    <row r="60944" spans="36:311" x14ac:dyDescent="0.2">
      <c r="AJ60944" s="23"/>
      <c r="HH60944"/>
      <c r="IW60944" s="36"/>
      <c r="JI60944"/>
      <c r="JJ60944"/>
      <c r="KX60944" s="23"/>
      <c r="KY60944" s="23"/>
    </row>
    <row r="60945" spans="36:311" x14ac:dyDescent="0.2">
      <c r="AJ60945" s="23"/>
      <c r="HH60945"/>
      <c r="IW60945" s="36"/>
      <c r="JI60945"/>
      <c r="JJ60945"/>
      <c r="KX60945" s="23"/>
      <c r="KY60945" s="23"/>
    </row>
    <row r="60946" spans="36:311" x14ac:dyDescent="0.2">
      <c r="AJ60946" s="23"/>
      <c r="HH60946"/>
      <c r="IW60946" s="36"/>
      <c r="JI60946"/>
      <c r="JJ60946"/>
      <c r="KX60946" s="23"/>
      <c r="KY60946" s="23"/>
    </row>
    <row r="60947" spans="36:311" x14ac:dyDescent="0.2">
      <c r="AJ60947" s="23"/>
      <c r="HH60947"/>
      <c r="IW60947" s="36"/>
      <c r="JI60947"/>
      <c r="JJ60947"/>
      <c r="KX60947" s="23"/>
      <c r="KY60947" s="23"/>
    </row>
    <row r="60948" spans="36:311" x14ac:dyDescent="0.2">
      <c r="AJ60948" s="23"/>
      <c r="HH60948"/>
      <c r="IW60948" s="36"/>
      <c r="JI60948"/>
      <c r="JJ60948"/>
      <c r="KX60948" s="23"/>
      <c r="KY60948" s="23"/>
    </row>
    <row r="60949" spans="36:311" x14ac:dyDescent="0.2">
      <c r="AJ60949" s="23"/>
      <c r="HH60949"/>
      <c r="IW60949" s="36"/>
      <c r="JI60949"/>
      <c r="JJ60949"/>
      <c r="KX60949" s="23"/>
      <c r="KY60949" s="23"/>
    </row>
    <row r="60950" spans="36:311" x14ac:dyDescent="0.2">
      <c r="AJ60950" s="23"/>
      <c r="HH60950"/>
      <c r="IW60950" s="36"/>
      <c r="JI60950"/>
      <c r="JJ60950"/>
      <c r="KX60950" s="23"/>
      <c r="KY60950" s="23"/>
    </row>
    <row r="60951" spans="36:311" x14ac:dyDescent="0.2">
      <c r="AJ60951" s="23"/>
      <c r="HH60951"/>
      <c r="IW60951" s="36"/>
      <c r="JI60951"/>
      <c r="JJ60951"/>
      <c r="KX60951" s="23"/>
      <c r="KY60951" s="23"/>
    </row>
    <row r="60952" spans="36:311" x14ac:dyDescent="0.2">
      <c r="AJ60952" s="23"/>
      <c r="HH60952"/>
      <c r="IW60952" s="36"/>
      <c r="JI60952"/>
      <c r="JJ60952"/>
      <c r="KX60952" s="23"/>
      <c r="KY60952" s="23"/>
    </row>
    <row r="60953" spans="36:311" x14ac:dyDescent="0.2">
      <c r="AJ60953" s="23"/>
      <c r="HH60953"/>
      <c r="IW60953" s="36"/>
      <c r="JI60953"/>
      <c r="JJ60953"/>
      <c r="KX60953" s="23"/>
      <c r="KY60953" s="23"/>
    </row>
    <row r="60954" spans="36:311" x14ac:dyDescent="0.2">
      <c r="AJ60954" s="23"/>
      <c r="HH60954"/>
      <c r="IW60954" s="36"/>
      <c r="JI60954"/>
      <c r="JJ60954"/>
      <c r="KX60954" s="23"/>
      <c r="KY60954" s="23"/>
    </row>
    <row r="60955" spans="36:311" x14ac:dyDescent="0.2">
      <c r="AJ60955" s="23"/>
      <c r="HH60955"/>
      <c r="IW60955" s="36"/>
      <c r="JI60955"/>
      <c r="JJ60955"/>
      <c r="KX60955" s="23"/>
      <c r="KY60955" s="23"/>
    </row>
    <row r="60956" spans="36:311" x14ac:dyDescent="0.2">
      <c r="AJ60956" s="23"/>
      <c r="HH60956"/>
      <c r="IW60956" s="36"/>
      <c r="JI60956"/>
      <c r="JJ60956"/>
      <c r="KX60956" s="23"/>
      <c r="KY60956" s="23"/>
    </row>
    <row r="60957" spans="36:311" x14ac:dyDescent="0.2">
      <c r="AJ60957" s="23"/>
      <c r="HH60957"/>
      <c r="IW60957" s="36"/>
      <c r="JI60957"/>
      <c r="JJ60957"/>
      <c r="KX60957" s="23"/>
      <c r="KY60957" s="23"/>
    </row>
    <row r="60958" spans="36:311" x14ac:dyDescent="0.2">
      <c r="AJ60958" s="23"/>
      <c r="HH60958"/>
      <c r="IW60958" s="36"/>
      <c r="JI60958"/>
      <c r="JJ60958"/>
      <c r="KX60958" s="23"/>
      <c r="KY60958" s="23"/>
    </row>
    <row r="60959" spans="36:311" x14ac:dyDescent="0.2">
      <c r="AJ60959" s="23"/>
      <c r="HH60959"/>
      <c r="IW60959" s="36"/>
      <c r="JI60959"/>
      <c r="JJ60959"/>
      <c r="KX60959" s="23"/>
      <c r="KY60959" s="23"/>
    </row>
    <row r="60960" spans="36:311" x14ac:dyDescent="0.2">
      <c r="AJ60960" s="23"/>
      <c r="HH60960"/>
      <c r="IW60960" s="36"/>
      <c r="JI60960"/>
      <c r="JJ60960"/>
      <c r="KX60960" s="23"/>
      <c r="KY60960" s="23"/>
    </row>
    <row r="60961" spans="36:311" x14ac:dyDescent="0.2">
      <c r="AJ60961" s="23"/>
      <c r="HH60961"/>
      <c r="IW60961" s="36"/>
      <c r="JI60961"/>
      <c r="JJ60961"/>
      <c r="KX60961" s="23"/>
      <c r="KY60961" s="23"/>
    </row>
    <row r="60962" spans="36:311" x14ac:dyDescent="0.2">
      <c r="AJ60962" s="23"/>
      <c r="HH60962"/>
      <c r="IW60962" s="36"/>
      <c r="JI60962"/>
      <c r="JJ60962"/>
      <c r="KX60962" s="23"/>
      <c r="KY60962" s="23"/>
    </row>
    <row r="60963" spans="36:311" x14ac:dyDescent="0.2">
      <c r="AJ60963" s="23"/>
      <c r="HH60963"/>
      <c r="IW60963" s="36"/>
      <c r="JI60963"/>
      <c r="JJ60963"/>
      <c r="KX60963" s="23"/>
      <c r="KY60963" s="23"/>
    </row>
    <row r="60964" spans="36:311" x14ac:dyDescent="0.2">
      <c r="AJ60964" s="23"/>
      <c r="HH60964"/>
      <c r="IW60964" s="36"/>
      <c r="JI60964"/>
      <c r="JJ60964"/>
      <c r="KX60964" s="23"/>
      <c r="KY60964" s="23"/>
    </row>
    <row r="60965" spans="36:311" x14ac:dyDescent="0.2">
      <c r="AJ60965" s="23"/>
      <c r="HH60965"/>
      <c r="IW60965" s="36"/>
      <c r="JI60965"/>
      <c r="JJ60965"/>
      <c r="KX60965" s="23"/>
      <c r="KY60965" s="23"/>
    </row>
    <row r="60966" spans="36:311" x14ac:dyDescent="0.2">
      <c r="AJ60966" s="23"/>
      <c r="HH60966"/>
      <c r="IW60966" s="36"/>
      <c r="JI60966"/>
      <c r="JJ60966"/>
      <c r="KX60966" s="23"/>
      <c r="KY60966" s="23"/>
    </row>
    <row r="60967" spans="36:311" x14ac:dyDescent="0.2">
      <c r="AJ60967" s="23"/>
      <c r="HH60967"/>
      <c r="IW60967" s="36"/>
      <c r="JI60967"/>
      <c r="JJ60967"/>
      <c r="KX60967" s="23"/>
      <c r="KY60967" s="23"/>
    </row>
    <row r="60968" spans="36:311" x14ac:dyDescent="0.2">
      <c r="AJ60968" s="23"/>
      <c r="HH60968"/>
      <c r="IW60968" s="36"/>
      <c r="JI60968"/>
      <c r="JJ60968"/>
      <c r="KX60968" s="23"/>
      <c r="KY60968" s="23"/>
    </row>
    <row r="60969" spans="36:311" x14ac:dyDescent="0.2">
      <c r="AJ60969" s="23"/>
      <c r="HH60969"/>
      <c r="IW60969" s="36"/>
      <c r="JI60969"/>
      <c r="JJ60969"/>
      <c r="KX60969" s="23"/>
      <c r="KY60969" s="23"/>
    </row>
    <row r="60970" spans="36:311" x14ac:dyDescent="0.2">
      <c r="AJ60970" s="23"/>
      <c r="HH60970"/>
      <c r="IW60970" s="36"/>
      <c r="JI60970"/>
      <c r="JJ60970"/>
      <c r="KX60970" s="23"/>
      <c r="KY60970" s="23"/>
    </row>
    <row r="60971" spans="36:311" x14ac:dyDescent="0.2">
      <c r="AJ60971" s="23"/>
      <c r="HH60971"/>
      <c r="IW60971" s="36"/>
      <c r="JI60971"/>
      <c r="JJ60971"/>
      <c r="KX60971" s="23"/>
      <c r="KY60971" s="23"/>
    </row>
    <row r="60972" spans="36:311" x14ac:dyDescent="0.2">
      <c r="AJ60972" s="23"/>
      <c r="HH60972"/>
      <c r="IW60972" s="36"/>
      <c r="JI60972"/>
      <c r="JJ60972"/>
      <c r="KX60972" s="23"/>
      <c r="KY60972" s="23"/>
    </row>
    <row r="60973" spans="36:311" x14ac:dyDescent="0.2">
      <c r="AJ60973" s="23"/>
      <c r="HH60973"/>
      <c r="IW60973" s="36"/>
      <c r="JI60973"/>
      <c r="JJ60973"/>
      <c r="KX60973" s="23"/>
      <c r="KY60973" s="23"/>
    </row>
    <row r="60974" spans="36:311" x14ac:dyDescent="0.2">
      <c r="AJ60974" s="23"/>
      <c r="HH60974"/>
      <c r="IW60974" s="36"/>
      <c r="JI60974"/>
      <c r="JJ60974"/>
      <c r="KX60974" s="23"/>
      <c r="KY60974" s="23"/>
    </row>
    <row r="60975" spans="36:311" x14ac:dyDescent="0.2">
      <c r="AJ60975" s="23"/>
      <c r="HH60975"/>
      <c r="IW60975" s="36"/>
      <c r="JI60975"/>
      <c r="JJ60975"/>
      <c r="KX60975" s="23"/>
      <c r="KY60975" s="23"/>
    </row>
    <row r="60976" spans="36:311" x14ac:dyDescent="0.2">
      <c r="AJ60976" s="23"/>
      <c r="HH60976"/>
      <c r="IW60976" s="36"/>
      <c r="JI60976"/>
      <c r="JJ60976"/>
      <c r="KX60976" s="23"/>
      <c r="KY60976" s="23"/>
    </row>
    <row r="60977" spans="36:311" x14ac:dyDescent="0.2">
      <c r="AJ60977" s="23"/>
      <c r="HH60977"/>
      <c r="IW60977" s="36"/>
      <c r="JI60977"/>
      <c r="JJ60977"/>
      <c r="KX60977" s="23"/>
      <c r="KY60977" s="23"/>
    </row>
    <row r="60978" spans="36:311" x14ac:dyDescent="0.2">
      <c r="AJ60978" s="23"/>
      <c r="HH60978"/>
      <c r="IW60978" s="36"/>
      <c r="JI60978"/>
      <c r="JJ60978"/>
      <c r="KX60978" s="23"/>
      <c r="KY60978" s="23"/>
    </row>
    <row r="60979" spans="36:311" x14ac:dyDescent="0.2">
      <c r="AJ60979" s="23"/>
      <c r="HH60979"/>
      <c r="IW60979" s="36"/>
      <c r="JI60979"/>
      <c r="JJ60979"/>
      <c r="KX60979" s="23"/>
      <c r="KY60979" s="23"/>
    </row>
    <row r="60980" spans="36:311" x14ac:dyDescent="0.2">
      <c r="AJ60980" s="23"/>
      <c r="HH60980"/>
      <c r="IW60980" s="36"/>
      <c r="JI60980"/>
      <c r="JJ60980"/>
      <c r="KX60980" s="23"/>
      <c r="KY60980" s="23"/>
    </row>
    <row r="60981" spans="36:311" x14ac:dyDescent="0.2">
      <c r="AJ60981" s="23"/>
      <c r="HH60981"/>
      <c r="IW60981" s="36"/>
      <c r="JI60981"/>
      <c r="JJ60981"/>
      <c r="KX60981" s="23"/>
      <c r="KY60981" s="23"/>
    </row>
    <row r="60982" spans="36:311" x14ac:dyDescent="0.2">
      <c r="AJ60982" s="23"/>
      <c r="HH60982"/>
      <c r="IW60982" s="36"/>
      <c r="JI60982"/>
      <c r="JJ60982"/>
      <c r="KX60982" s="23"/>
      <c r="KY60982" s="23"/>
    </row>
    <row r="60983" spans="36:311" x14ac:dyDescent="0.2">
      <c r="AJ60983" s="23"/>
      <c r="HH60983"/>
      <c r="IW60983" s="36"/>
      <c r="JI60983"/>
      <c r="JJ60983"/>
      <c r="KX60983" s="23"/>
      <c r="KY60983" s="23"/>
    </row>
    <row r="60984" spans="36:311" x14ac:dyDescent="0.2">
      <c r="AJ60984" s="23"/>
      <c r="HH60984"/>
      <c r="IW60984" s="36"/>
      <c r="JI60984"/>
      <c r="JJ60984"/>
      <c r="KX60984" s="23"/>
      <c r="KY60984" s="23"/>
    </row>
    <row r="60985" spans="36:311" x14ac:dyDescent="0.2">
      <c r="AJ60985" s="23"/>
      <c r="HH60985"/>
      <c r="IW60985" s="36"/>
      <c r="JI60985"/>
      <c r="JJ60985"/>
      <c r="KX60985" s="23"/>
      <c r="KY60985" s="23"/>
    </row>
    <row r="60986" spans="36:311" x14ac:dyDescent="0.2">
      <c r="AJ60986" s="23"/>
      <c r="HH60986"/>
      <c r="IW60986" s="36"/>
      <c r="JI60986"/>
      <c r="JJ60986"/>
      <c r="KX60986" s="23"/>
      <c r="KY60986" s="23"/>
    </row>
    <row r="60987" spans="36:311" x14ac:dyDescent="0.2">
      <c r="AJ60987" s="23"/>
      <c r="HH60987"/>
      <c r="IW60987" s="36"/>
      <c r="JI60987"/>
      <c r="JJ60987"/>
      <c r="KX60987" s="23"/>
      <c r="KY60987" s="23"/>
    </row>
    <row r="60988" spans="36:311" x14ac:dyDescent="0.2">
      <c r="AJ60988" s="23"/>
      <c r="HH60988"/>
      <c r="IW60988" s="36"/>
      <c r="JI60988"/>
      <c r="JJ60988"/>
      <c r="KX60988" s="23"/>
      <c r="KY60988" s="23"/>
    </row>
    <row r="60989" spans="36:311" x14ac:dyDescent="0.2">
      <c r="AJ60989" s="23"/>
      <c r="HH60989"/>
      <c r="IW60989" s="36"/>
      <c r="JI60989"/>
      <c r="JJ60989"/>
      <c r="KX60989" s="23"/>
      <c r="KY60989" s="23"/>
    </row>
    <row r="60990" spans="36:311" x14ac:dyDescent="0.2">
      <c r="AJ60990" s="23"/>
      <c r="HH60990"/>
      <c r="IW60990" s="36"/>
      <c r="JI60990"/>
      <c r="JJ60990"/>
      <c r="KX60990" s="23"/>
      <c r="KY60990" s="23"/>
    </row>
    <row r="60991" spans="36:311" x14ac:dyDescent="0.2">
      <c r="AJ60991" s="23"/>
      <c r="HH60991"/>
      <c r="IW60991" s="36"/>
      <c r="JI60991"/>
      <c r="JJ60991"/>
      <c r="KX60991" s="23"/>
      <c r="KY60991" s="23"/>
    </row>
    <row r="60992" spans="36:311" x14ac:dyDescent="0.2">
      <c r="AJ60992" s="23"/>
      <c r="HH60992"/>
      <c r="IW60992" s="36"/>
      <c r="JI60992"/>
      <c r="JJ60992"/>
      <c r="KX60992" s="23"/>
      <c r="KY60992" s="23"/>
    </row>
    <row r="60993" spans="36:311" x14ac:dyDescent="0.2">
      <c r="AJ60993" s="23"/>
      <c r="HH60993"/>
      <c r="IW60993" s="36"/>
      <c r="JI60993"/>
      <c r="JJ60993"/>
      <c r="KX60993" s="23"/>
      <c r="KY60993" s="23"/>
    </row>
    <row r="60994" spans="36:311" x14ac:dyDescent="0.2">
      <c r="AJ60994" s="23"/>
      <c r="HH60994"/>
      <c r="IW60994" s="36"/>
      <c r="JI60994"/>
      <c r="JJ60994"/>
      <c r="KX60994" s="23"/>
      <c r="KY60994" s="23"/>
    </row>
    <row r="60995" spans="36:311" x14ac:dyDescent="0.2">
      <c r="AJ60995" s="23"/>
      <c r="HH60995"/>
      <c r="IW60995" s="36"/>
      <c r="JI60995"/>
      <c r="JJ60995"/>
      <c r="KX60995" s="23"/>
      <c r="KY60995" s="23"/>
    </row>
    <row r="60996" spans="36:311" x14ac:dyDescent="0.2">
      <c r="AJ60996" s="23"/>
      <c r="HH60996"/>
      <c r="IW60996" s="36"/>
      <c r="JI60996"/>
      <c r="JJ60996"/>
      <c r="KX60996" s="23"/>
      <c r="KY60996" s="23"/>
    </row>
    <row r="60997" spans="36:311" x14ac:dyDescent="0.2">
      <c r="AJ60997" s="23"/>
      <c r="HH60997"/>
      <c r="IW60997" s="36"/>
      <c r="JI60997"/>
      <c r="JJ60997"/>
      <c r="KX60997" s="23"/>
      <c r="KY60997" s="23"/>
    </row>
    <row r="60998" spans="36:311" x14ac:dyDescent="0.2">
      <c r="AJ60998" s="23"/>
      <c r="HH60998"/>
      <c r="IW60998" s="36"/>
      <c r="JI60998"/>
      <c r="JJ60998"/>
      <c r="KX60998" s="23"/>
      <c r="KY60998" s="23"/>
    </row>
    <row r="60999" spans="36:311" x14ac:dyDescent="0.2">
      <c r="AJ60999" s="23"/>
      <c r="HH60999"/>
      <c r="IW60999" s="36"/>
      <c r="JI60999"/>
      <c r="JJ60999"/>
      <c r="KX60999" s="23"/>
      <c r="KY60999" s="23"/>
    </row>
    <row r="61000" spans="36:311" x14ac:dyDescent="0.2">
      <c r="AJ61000" s="23"/>
      <c r="HH61000"/>
      <c r="IW61000" s="36"/>
      <c r="JI61000"/>
      <c r="JJ61000"/>
      <c r="KX61000" s="23"/>
      <c r="KY61000" s="23"/>
    </row>
    <row r="61001" spans="36:311" x14ac:dyDescent="0.2">
      <c r="AJ61001" s="23"/>
      <c r="HH61001"/>
      <c r="IW61001" s="36"/>
      <c r="JI61001"/>
      <c r="JJ61001"/>
      <c r="KX61001" s="23"/>
      <c r="KY61001" s="23"/>
    </row>
    <row r="61002" spans="36:311" x14ac:dyDescent="0.2">
      <c r="AJ61002" s="23"/>
      <c r="HH61002"/>
      <c r="IW61002" s="36"/>
      <c r="JI61002"/>
      <c r="JJ61002"/>
      <c r="KX61002" s="23"/>
      <c r="KY61002" s="23"/>
    </row>
    <row r="61003" spans="36:311" x14ac:dyDescent="0.2">
      <c r="AJ61003" s="23"/>
      <c r="HH61003"/>
      <c r="IW61003" s="36"/>
      <c r="JI61003"/>
      <c r="JJ61003"/>
      <c r="KX61003" s="23"/>
      <c r="KY61003" s="23"/>
    </row>
    <row r="61004" spans="36:311" x14ac:dyDescent="0.2">
      <c r="AJ61004" s="23"/>
      <c r="HH61004"/>
      <c r="IW61004" s="36"/>
      <c r="JI61004"/>
      <c r="JJ61004"/>
      <c r="KX61004" s="23"/>
      <c r="KY61004" s="23"/>
    </row>
    <row r="61005" spans="36:311" x14ac:dyDescent="0.2">
      <c r="AJ61005" s="23"/>
      <c r="HH61005"/>
      <c r="IW61005" s="36"/>
      <c r="JI61005"/>
      <c r="JJ61005"/>
      <c r="KX61005" s="23"/>
      <c r="KY61005" s="23"/>
    </row>
    <row r="61006" spans="36:311" x14ac:dyDescent="0.2">
      <c r="AJ61006" s="23"/>
      <c r="HH61006"/>
      <c r="IW61006" s="36"/>
      <c r="JI61006"/>
      <c r="JJ61006"/>
      <c r="KX61006" s="23"/>
      <c r="KY61006" s="23"/>
    </row>
    <row r="61007" spans="36:311" x14ac:dyDescent="0.2">
      <c r="AJ61007" s="23"/>
      <c r="HH61007"/>
      <c r="IW61007" s="36"/>
      <c r="JI61007"/>
      <c r="JJ61007"/>
      <c r="KX61007" s="23"/>
      <c r="KY61007" s="23"/>
    </row>
    <row r="61008" spans="36:311" x14ac:dyDescent="0.2">
      <c r="AJ61008" s="23"/>
      <c r="HH61008"/>
      <c r="IW61008" s="36"/>
      <c r="JI61008"/>
      <c r="JJ61008"/>
      <c r="KX61008" s="23"/>
      <c r="KY61008" s="23"/>
    </row>
    <row r="61009" spans="36:311" x14ac:dyDescent="0.2">
      <c r="AJ61009" s="23"/>
      <c r="HH61009"/>
      <c r="IW61009" s="36"/>
      <c r="JI61009"/>
      <c r="JJ61009"/>
      <c r="KX61009" s="23"/>
      <c r="KY61009" s="23"/>
    </row>
    <row r="61010" spans="36:311" x14ac:dyDescent="0.2">
      <c r="AJ61010" s="23"/>
      <c r="HH61010"/>
      <c r="IW61010" s="36"/>
      <c r="JI61010"/>
      <c r="JJ61010"/>
      <c r="KX61010" s="23"/>
      <c r="KY61010" s="23"/>
    </row>
    <row r="61011" spans="36:311" x14ac:dyDescent="0.2">
      <c r="AJ61011" s="23"/>
      <c r="HH61011"/>
      <c r="IW61011" s="36"/>
      <c r="JI61011"/>
      <c r="JJ61011"/>
      <c r="KX61011" s="23"/>
      <c r="KY61011" s="23"/>
    </row>
    <row r="61012" spans="36:311" x14ac:dyDescent="0.2">
      <c r="AJ61012" s="23"/>
      <c r="HH61012"/>
      <c r="IW61012" s="36"/>
      <c r="JI61012"/>
      <c r="JJ61012"/>
      <c r="KX61012" s="23"/>
      <c r="KY61012" s="23"/>
    </row>
    <row r="61013" spans="36:311" x14ac:dyDescent="0.2">
      <c r="AJ61013" s="23"/>
      <c r="HH61013"/>
      <c r="IW61013" s="36"/>
      <c r="JI61013"/>
      <c r="JJ61013"/>
      <c r="KX61013" s="23"/>
      <c r="KY61013" s="23"/>
    </row>
    <row r="61014" spans="36:311" x14ac:dyDescent="0.2">
      <c r="AJ61014" s="23"/>
      <c r="HH61014"/>
      <c r="IW61014" s="36"/>
      <c r="JI61014"/>
      <c r="JJ61014"/>
      <c r="KX61014" s="23"/>
      <c r="KY61014" s="23"/>
    </row>
    <row r="61015" spans="36:311" x14ac:dyDescent="0.2">
      <c r="AJ61015" s="23"/>
      <c r="HH61015"/>
      <c r="IW61015" s="36"/>
      <c r="JI61015"/>
      <c r="JJ61015"/>
      <c r="KX61015" s="23"/>
      <c r="KY61015" s="23"/>
    </row>
    <row r="61016" spans="36:311" x14ac:dyDescent="0.2">
      <c r="AJ61016" s="23"/>
      <c r="HH61016"/>
      <c r="IW61016" s="36"/>
      <c r="JI61016"/>
      <c r="JJ61016"/>
      <c r="KX61016" s="23"/>
      <c r="KY61016" s="23"/>
    </row>
    <row r="61017" spans="36:311" x14ac:dyDescent="0.2">
      <c r="AJ61017" s="23"/>
      <c r="HH61017"/>
      <c r="IW61017" s="36"/>
      <c r="JI61017"/>
      <c r="JJ61017"/>
      <c r="KX61017" s="23"/>
      <c r="KY61017" s="23"/>
    </row>
    <row r="61018" spans="36:311" x14ac:dyDescent="0.2">
      <c r="AJ61018" s="23"/>
      <c r="HH61018"/>
      <c r="IW61018" s="36"/>
      <c r="JI61018"/>
      <c r="JJ61018"/>
      <c r="KX61018" s="23"/>
      <c r="KY61018" s="23"/>
    </row>
    <row r="61019" spans="36:311" x14ac:dyDescent="0.2">
      <c r="AJ61019" s="23"/>
      <c r="HH61019"/>
      <c r="IW61019" s="36"/>
      <c r="JI61019"/>
      <c r="JJ61019"/>
      <c r="KX61019" s="23"/>
      <c r="KY61019" s="23"/>
    </row>
    <row r="61020" spans="36:311" x14ac:dyDescent="0.2">
      <c r="AJ61020" s="23"/>
      <c r="HH61020"/>
      <c r="IW61020" s="36"/>
      <c r="JI61020"/>
      <c r="JJ61020"/>
      <c r="KX61020" s="23"/>
      <c r="KY61020" s="23"/>
    </row>
    <row r="61021" spans="36:311" x14ac:dyDescent="0.2">
      <c r="AJ61021" s="23"/>
      <c r="HH61021"/>
      <c r="IW61021" s="36"/>
      <c r="JI61021"/>
      <c r="JJ61021"/>
      <c r="KX61021" s="23"/>
      <c r="KY61021" s="23"/>
    </row>
    <row r="61022" spans="36:311" x14ac:dyDescent="0.2">
      <c r="AJ61022" s="23"/>
      <c r="HH61022"/>
      <c r="IW61022" s="36"/>
      <c r="JI61022"/>
      <c r="JJ61022"/>
      <c r="KX61022" s="23"/>
      <c r="KY61022" s="23"/>
    </row>
    <row r="61023" spans="36:311" x14ac:dyDescent="0.2">
      <c r="AJ61023" s="23"/>
      <c r="HH61023"/>
      <c r="IW61023" s="36"/>
      <c r="JI61023"/>
      <c r="JJ61023"/>
      <c r="KX61023" s="23"/>
      <c r="KY61023" s="23"/>
    </row>
    <row r="61024" spans="36:311" x14ac:dyDescent="0.2">
      <c r="AJ61024" s="23"/>
      <c r="HH61024"/>
      <c r="IW61024" s="36"/>
      <c r="JI61024"/>
      <c r="JJ61024"/>
      <c r="KX61024" s="23"/>
      <c r="KY61024" s="23"/>
    </row>
    <row r="61025" spans="36:311" x14ac:dyDescent="0.2">
      <c r="AJ61025" s="23"/>
      <c r="HH61025"/>
      <c r="IW61025" s="36"/>
      <c r="JI61025"/>
      <c r="JJ61025"/>
      <c r="KX61025" s="23"/>
      <c r="KY61025" s="23"/>
    </row>
    <row r="61026" spans="36:311" x14ac:dyDescent="0.2">
      <c r="AJ61026" s="23"/>
      <c r="HH61026"/>
      <c r="IW61026" s="36"/>
      <c r="JI61026"/>
      <c r="JJ61026"/>
      <c r="KX61026" s="23"/>
      <c r="KY61026" s="23"/>
    </row>
    <row r="61027" spans="36:311" x14ac:dyDescent="0.2">
      <c r="AJ61027" s="23"/>
      <c r="HH61027"/>
      <c r="IW61027" s="36"/>
      <c r="JI61027"/>
      <c r="JJ61027"/>
      <c r="KX61027" s="23"/>
      <c r="KY61027" s="23"/>
    </row>
    <row r="61028" spans="36:311" x14ac:dyDescent="0.2">
      <c r="AJ61028" s="23"/>
      <c r="HH61028"/>
      <c r="IW61028" s="36"/>
      <c r="JI61028"/>
      <c r="JJ61028"/>
      <c r="KX61028" s="23"/>
      <c r="KY61028" s="23"/>
    </row>
    <row r="61029" spans="36:311" x14ac:dyDescent="0.2">
      <c r="AJ61029" s="23"/>
      <c r="HH61029"/>
      <c r="IW61029" s="36"/>
      <c r="JI61029"/>
      <c r="JJ61029"/>
      <c r="KX61029" s="23"/>
      <c r="KY61029" s="23"/>
    </row>
    <row r="61030" spans="36:311" x14ac:dyDescent="0.2">
      <c r="AJ61030" s="23"/>
      <c r="HH61030"/>
      <c r="IW61030" s="36"/>
      <c r="JI61030"/>
      <c r="JJ61030"/>
      <c r="KX61030" s="23"/>
      <c r="KY61030" s="23"/>
    </row>
    <row r="61031" spans="36:311" x14ac:dyDescent="0.2">
      <c r="AJ61031" s="23"/>
      <c r="HH61031"/>
      <c r="IW61031" s="36"/>
      <c r="JI61031"/>
      <c r="JJ61031"/>
      <c r="KX61031" s="23"/>
      <c r="KY61031" s="23"/>
    </row>
    <row r="61032" spans="36:311" x14ac:dyDescent="0.2">
      <c r="AJ61032" s="23"/>
      <c r="HH61032"/>
      <c r="IW61032" s="36"/>
      <c r="JI61032"/>
      <c r="JJ61032"/>
      <c r="KX61032" s="23"/>
      <c r="KY61032" s="23"/>
    </row>
    <row r="61033" spans="36:311" x14ac:dyDescent="0.2">
      <c r="AJ61033" s="23"/>
      <c r="HH61033"/>
      <c r="IW61033" s="36"/>
      <c r="JI61033"/>
      <c r="JJ61033"/>
      <c r="KX61033" s="23"/>
      <c r="KY61033" s="23"/>
    </row>
    <row r="61034" spans="36:311" x14ac:dyDescent="0.2">
      <c r="AJ61034" s="23"/>
      <c r="HH61034"/>
      <c r="IW61034" s="36"/>
      <c r="JI61034"/>
      <c r="JJ61034"/>
      <c r="KX61034" s="23"/>
      <c r="KY61034" s="23"/>
    </row>
    <row r="61035" spans="36:311" x14ac:dyDescent="0.2">
      <c r="AJ61035" s="23"/>
      <c r="HH61035"/>
      <c r="IW61035" s="36"/>
      <c r="JI61035"/>
      <c r="JJ61035"/>
      <c r="KX61035" s="23"/>
      <c r="KY61035" s="23"/>
    </row>
    <row r="61036" spans="36:311" x14ac:dyDescent="0.2">
      <c r="AJ61036" s="23"/>
      <c r="HH61036"/>
      <c r="IW61036" s="36"/>
      <c r="JI61036"/>
      <c r="JJ61036"/>
      <c r="KX61036" s="23"/>
      <c r="KY61036" s="23"/>
    </row>
    <row r="61037" spans="36:311" x14ac:dyDescent="0.2">
      <c r="AJ61037" s="23"/>
      <c r="HH61037"/>
      <c r="IW61037" s="36"/>
      <c r="JI61037"/>
      <c r="JJ61037"/>
      <c r="KX61037" s="23"/>
      <c r="KY61037" s="23"/>
    </row>
    <row r="61038" spans="36:311" x14ac:dyDescent="0.2">
      <c r="AJ61038" s="23"/>
      <c r="HH61038"/>
      <c r="IW61038" s="36"/>
      <c r="JI61038"/>
      <c r="JJ61038"/>
      <c r="KX61038" s="23"/>
      <c r="KY61038" s="23"/>
    </row>
    <row r="61039" spans="36:311" x14ac:dyDescent="0.2">
      <c r="AJ61039" s="23"/>
      <c r="HH61039"/>
      <c r="IW61039" s="36"/>
      <c r="JI61039"/>
      <c r="JJ61039"/>
      <c r="KX61039" s="23"/>
      <c r="KY61039" s="23"/>
    </row>
    <row r="61040" spans="36:311" x14ac:dyDescent="0.2">
      <c r="AJ61040" s="23"/>
      <c r="HH61040"/>
      <c r="IW61040" s="36"/>
      <c r="JI61040"/>
      <c r="JJ61040"/>
      <c r="KX61040" s="23"/>
      <c r="KY61040" s="23"/>
    </row>
    <row r="61041" spans="36:311" x14ac:dyDescent="0.2">
      <c r="AJ61041" s="23"/>
      <c r="HH61041"/>
      <c r="IW61041" s="36"/>
      <c r="JI61041"/>
      <c r="JJ61041"/>
      <c r="KX61041" s="23"/>
      <c r="KY61041" s="23"/>
    </row>
    <row r="61042" spans="36:311" x14ac:dyDescent="0.2">
      <c r="AJ61042" s="23"/>
      <c r="HH61042"/>
      <c r="IW61042" s="36"/>
      <c r="JI61042"/>
      <c r="JJ61042"/>
      <c r="KX61042" s="23"/>
      <c r="KY61042" s="23"/>
    </row>
    <row r="61043" spans="36:311" x14ac:dyDescent="0.2">
      <c r="AJ61043" s="23"/>
      <c r="HH61043"/>
      <c r="IW61043" s="36"/>
      <c r="JI61043"/>
      <c r="JJ61043"/>
      <c r="KX61043" s="23"/>
      <c r="KY61043" s="23"/>
    </row>
    <row r="61044" spans="36:311" x14ac:dyDescent="0.2">
      <c r="AJ61044" s="23"/>
      <c r="HH61044"/>
      <c r="IW61044" s="36"/>
      <c r="JI61044"/>
      <c r="JJ61044"/>
      <c r="KX61044" s="23"/>
      <c r="KY61044" s="23"/>
    </row>
    <row r="61045" spans="36:311" x14ac:dyDescent="0.2">
      <c r="AJ61045" s="23"/>
      <c r="HH61045"/>
      <c r="IW61045" s="36"/>
      <c r="JI61045"/>
      <c r="JJ61045"/>
      <c r="KX61045" s="23"/>
      <c r="KY61045" s="23"/>
    </row>
    <row r="61046" spans="36:311" x14ac:dyDescent="0.2">
      <c r="AJ61046" s="23"/>
      <c r="HH61046"/>
      <c r="IW61046" s="36"/>
      <c r="JI61046"/>
      <c r="JJ61046"/>
      <c r="KX61046" s="23"/>
      <c r="KY61046" s="23"/>
    </row>
    <row r="61047" spans="36:311" x14ac:dyDescent="0.2">
      <c r="AJ61047" s="23"/>
      <c r="HH61047"/>
      <c r="IW61047" s="36"/>
      <c r="JI61047"/>
      <c r="JJ61047"/>
      <c r="KX61047" s="23"/>
      <c r="KY61047" s="23"/>
    </row>
    <row r="61048" spans="36:311" x14ac:dyDescent="0.2">
      <c r="AJ61048" s="23"/>
      <c r="HH61048"/>
      <c r="IW61048" s="36"/>
      <c r="JI61048"/>
      <c r="JJ61048"/>
      <c r="KX61048" s="23"/>
      <c r="KY61048" s="23"/>
    </row>
    <row r="61049" spans="36:311" x14ac:dyDescent="0.2">
      <c r="AJ61049" s="23"/>
      <c r="HH61049"/>
      <c r="IW61049" s="36"/>
      <c r="JI61049"/>
      <c r="JJ61049"/>
      <c r="KX61049" s="23"/>
      <c r="KY61049" s="23"/>
    </row>
    <row r="61050" spans="36:311" x14ac:dyDescent="0.2">
      <c r="AJ61050" s="23"/>
      <c r="HH61050"/>
      <c r="IW61050" s="36"/>
      <c r="JI61050"/>
      <c r="JJ61050"/>
      <c r="KX61050" s="23"/>
      <c r="KY61050" s="23"/>
    </row>
    <row r="61051" spans="36:311" x14ac:dyDescent="0.2">
      <c r="AJ61051" s="23"/>
      <c r="HH61051"/>
      <c r="IW61051" s="36"/>
      <c r="JI61051"/>
      <c r="JJ61051"/>
      <c r="KX61051" s="23"/>
      <c r="KY61051" s="23"/>
    </row>
    <row r="61052" spans="36:311" x14ac:dyDescent="0.2">
      <c r="AJ61052" s="23"/>
      <c r="HH61052"/>
      <c r="IW61052" s="36"/>
      <c r="JI61052"/>
      <c r="JJ61052"/>
      <c r="KX61052" s="23"/>
      <c r="KY61052" s="23"/>
    </row>
    <row r="61053" spans="36:311" x14ac:dyDescent="0.2">
      <c r="AJ61053" s="23"/>
      <c r="HH61053"/>
      <c r="IW61053" s="36"/>
      <c r="JI61053"/>
      <c r="JJ61053"/>
      <c r="KX61053" s="23"/>
      <c r="KY61053" s="23"/>
    </row>
    <row r="61054" spans="36:311" x14ac:dyDescent="0.2">
      <c r="AJ61054" s="23"/>
      <c r="HH61054"/>
      <c r="IW61054" s="36"/>
      <c r="JI61054"/>
      <c r="JJ61054"/>
      <c r="KX61054" s="23"/>
      <c r="KY61054" s="23"/>
    </row>
    <row r="61055" spans="36:311" x14ac:dyDescent="0.2">
      <c r="AJ61055" s="23"/>
      <c r="HH61055"/>
      <c r="IW61055" s="36"/>
      <c r="JI61055"/>
      <c r="JJ61055"/>
      <c r="KX61055" s="23"/>
      <c r="KY61055" s="23"/>
    </row>
    <row r="61056" spans="36:311" x14ac:dyDescent="0.2">
      <c r="AJ61056" s="23"/>
      <c r="HH61056"/>
      <c r="IW61056" s="36"/>
      <c r="JI61056"/>
      <c r="JJ61056"/>
      <c r="KX61056" s="23"/>
      <c r="KY61056" s="23"/>
    </row>
    <row r="61057" spans="36:311" x14ac:dyDescent="0.2">
      <c r="AJ61057" s="23"/>
      <c r="HH61057"/>
      <c r="IW61057" s="36"/>
      <c r="JI61057"/>
      <c r="JJ61057"/>
      <c r="KX61057" s="23"/>
      <c r="KY61057" s="23"/>
    </row>
    <row r="61058" spans="36:311" x14ac:dyDescent="0.2">
      <c r="AJ61058" s="23"/>
      <c r="HH61058"/>
      <c r="IW61058" s="36"/>
      <c r="JI61058"/>
      <c r="JJ61058"/>
      <c r="KX61058" s="23"/>
      <c r="KY61058" s="23"/>
    </row>
    <row r="61059" spans="36:311" x14ac:dyDescent="0.2">
      <c r="AJ61059" s="23"/>
      <c r="HH61059"/>
      <c r="IW61059" s="36"/>
      <c r="JI61059"/>
      <c r="JJ61059"/>
      <c r="KX61059" s="23"/>
      <c r="KY61059" s="23"/>
    </row>
    <row r="61060" spans="36:311" x14ac:dyDescent="0.2">
      <c r="AJ61060" s="23"/>
      <c r="HH61060"/>
      <c r="IW61060" s="36"/>
      <c r="JI61060"/>
      <c r="JJ61060"/>
      <c r="KX61060" s="23"/>
      <c r="KY61060" s="23"/>
    </row>
    <row r="61061" spans="36:311" x14ac:dyDescent="0.2">
      <c r="AJ61061" s="23"/>
      <c r="HH61061"/>
      <c r="IW61061" s="36"/>
      <c r="JI61061"/>
      <c r="JJ61061"/>
      <c r="KX61061" s="23"/>
      <c r="KY61061" s="23"/>
    </row>
    <row r="61062" spans="36:311" x14ac:dyDescent="0.2">
      <c r="AJ61062" s="23"/>
      <c r="HH61062"/>
      <c r="IW61062" s="36"/>
      <c r="JI61062"/>
      <c r="JJ61062"/>
      <c r="KX61062" s="23"/>
      <c r="KY61062" s="23"/>
    </row>
    <row r="61063" spans="36:311" x14ac:dyDescent="0.2">
      <c r="AJ61063" s="23"/>
      <c r="HH61063"/>
      <c r="IW61063" s="36"/>
      <c r="JI61063"/>
      <c r="JJ61063"/>
      <c r="KX61063" s="23"/>
      <c r="KY61063" s="23"/>
    </row>
    <row r="61064" spans="36:311" x14ac:dyDescent="0.2">
      <c r="AJ61064" s="23"/>
      <c r="HH61064"/>
      <c r="IW61064" s="36"/>
      <c r="JI61064"/>
      <c r="JJ61064"/>
      <c r="KX61064" s="23"/>
      <c r="KY61064" s="23"/>
    </row>
    <row r="61065" spans="36:311" x14ac:dyDescent="0.2">
      <c r="AJ61065" s="23"/>
      <c r="HH61065"/>
      <c r="IW61065" s="36"/>
      <c r="JI61065"/>
      <c r="JJ61065"/>
      <c r="KX61065" s="23"/>
      <c r="KY61065" s="23"/>
    </row>
    <row r="61066" spans="36:311" x14ac:dyDescent="0.2">
      <c r="AJ61066" s="23"/>
      <c r="HH61066"/>
      <c r="IW61066" s="36"/>
      <c r="JI61066"/>
      <c r="JJ61066"/>
      <c r="KX61066" s="23"/>
      <c r="KY61066" s="23"/>
    </row>
    <row r="61067" spans="36:311" x14ac:dyDescent="0.2">
      <c r="AJ61067" s="23"/>
      <c r="HH61067"/>
      <c r="IW61067" s="36"/>
      <c r="JI61067"/>
      <c r="JJ61067"/>
      <c r="KX61067" s="23"/>
      <c r="KY61067" s="23"/>
    </row>
    <row r="61068" spans="36:311" x14ac:dyDescent="0.2">
      <c r="AJ61068" s="23"/>
      <c r="HH61068"/>
      <c r="IW61068" s="36"/>
      <c r="JI61068"/>
      <c r="JJ61068"/>
      <c r="KX61068" s="23"/>
      <c r="KY61068" s="23"/>
    </row>
    <row r="61069" spans="36:311" x14ac:dyDescent="0.2">
      <c r="AJ61069" s="23"/>
      <c r="HH61069"/>
      <c r="IW61069" s="36"/>
      <c r="JI61069"/>
      <c r="JJ61069"/>
      <c r="KX61069" s="23"/>
      <c r="KY61069" s="23"/>
    </row>
    <row r="61070" spans="36:311" x14ac:dyDescent="0.2">
      <c r="AJ61070" s="23"/>
      <c r="HH61070"/>
      <c r="IW61070" s="36"/>
      <c r="JI61070"/>
      <c r="JJ61070"/>
      <c r="KX61070" s="23"/>
      <c r="KY61070" s="23"/>
    </row>
    <row r="61071" spans="36:311" x14ac:dyDescent="0.2">
      <c r="AJ61071" s="23"/>
      <c r="HH61071"/>
      <c r="IW61071" s="36"/>
      <c r="JI61071"/>
      <c r="JJ61071"/>
      <c r="KX61071" s="23"/>
      <c r="KY61071" s="23"/>
    </row>
    <row r="61072" spans="36:311" x14ac:dyDescent="0.2">
      <c r="AJ61072" s="23"/>
      <c r="HH61072"/>
      <c r="IW61072" s="36"/>
      <c r="JI61072"/>
      <c r="JJ61072"/>
      <c r="KX61072" s="23"/>
      <c r="KY61072" s="23"/>
    </row>
    <row r="61073" spans="36:311" x14ac:dyDescent="0.2">
      <c r="AJ61073" s="23"/>
      <c r="HH61073"/>
      <c r="IW61073" s="36"/>
      <c r="JI61073"/>
      <c r="JJ61073"/>
      <c r="KX61073" s="23"/>
      <c r="KY61073" s="23"/>
    </row>
    <row r="61074" spans="36:311" x14ac:dyDescent="0.2">
      <c r="AJ61074" s="23"/>
      <c r="HH61074"/>
      <c r="IW61074" s="36"/>
      <c r="JI61074"/>
      <c r="JJ61074"/>
      <c r="KX61074" s="23"/>
      <c r="KY61074" s="23"/>
    </row>
    <row r="61075" spans="36:311" x14ac:dyDescent="0.2">
      <c r="AJ61075" s="23"/>
      <c r="HH61075"/>
      <c r="IW61075" s="36"/>
      <c r="JI61075"/>
      <c r="JJ61075"/>
      <c r="KX61075" s="23"/>
      <c r="KY61075" s="23"/>
    </row>
    <row r="61076" spans="36:311" x14ac:dyDescent="0.2">
      <c r="AJ61076" s="23"/>
      <c r="HH61076"/>
      <c r="IW61076" s="36"/>
      <c r="JI61076"/>
      <c r="JJ61076"/>
      <c r="KX61076" s="23"/>
      <c r="KY61076" s="23"/>
    </row>
    <row r="61077" spans="36:311" x14ac:dyDescent="0.2">
      <c r="AJ61077" s="23"/>
      <c r="HH61077"/>
      <c r="IW61077" s="36"/>
      <c r="JI61077"/>
      <c r="JJ61077"/>
      <c r="KX61077" s="23"/>
      <c r="KY61077" s="23"/>
    </row>
    <row r="61078" spans="36:311" x14ac:dyDescent="0.2">
      <c r="AJ61078" s="23"/>
      <c r="HH61078"/>
      <c r="IW61078" s="36"/>
      <c r="JI61078"/>
      <c r="JJ61078"/>
      <c r="KX61078" s="23"/>
      <c r="KY61078" s="23"/>
    </row>
    <row r="61079" spans="36:311" x14ac:dyDescent="0.2">
      <c r="AJ61079" s="23"/>
      <c r="HH61079"/>
      <c r="IW61079" s="36"/>
      <c r="JI61079"/>
      <c r="JJ61079"/>
      <c r="KX61079" s="23"/>
      <c r="KY61079" s="23"/>
    </row>
    <row r="61080" spans="36:311" x14ac:dyDescent="0.2">
      <c r="AJ61080" s="23"/>
      <c r="HH61080"/>
      <c r="IW61080" s="36"/>
      <c r="JI61080"/>
      <c r="JJ61080"/>
      <c r="KX61080" s="23"/>
      <c r="KY61080" s="23"/>
    </row>
    <row r="61081" spans="36:311" x14ac:dyDescent="0.2">
      <c r="AJ61081" s="23"/>
      <c r="HH61081"/>
      <c r="IW61081" s="36"/>
      <c r="JI61081"/>
      <c r="JJ61081"/>
      <c r="KX61081" s="23"/>
      <c r="KY61081" s="23"/>
    </row>
    <row r="61082" spans="36:311" x14ac:dyDescent="0.2">
      <c r="AJ61082" s="23"/>
      <c r="HH61082"/>
      <c r="IW61082" s="36"/>
      <c r="JI61082"/>
      <c r="JJ61082"/>
      <c r="KX61082" s="23"/>
      <c r="KY61082" s="23"/>
    </row>
    <row r="61083" spans="36:311" x14ac:dyDescent="0.2">
      <c r="AJ61083" s="23"/>
      <c r="HH61083"/>
      <c r="IW61083" s="36"/>
      <c r="JI61083"/>
      <c r="JJ61083"/>
      <c r="KX61083" s="23"/>
      <c r="KY61083" s="23"/>
    </row>
    <row r="61084" spans="36:311" x14ac:dyDescent="0.2">
      <c r="AJ61084" s="23"/>
      <c r="HH61084"/>
      <c r="IW61084" s="36"/>
      <c r="JI61084"/>
      <c r="JJ61084"/>
      <c r="KX61084" s="23"/>
      <c r="KY61084" s="23"/>
    </row>
    <row r="61085" spans="36:311" x14ac:dyDescent="0.2">
      <c r="AJ61085" s="23"/>
      <c r="HH61085"/>
      <c r="IW61085" s="36"/>
      <c r="JI61085"/>
      <c r="JJ61085"/>
      <c r="KX61085" s="23"/>
      <c r="KY61085" s="23"/>
    </row>
    <row r="61086" spans="36:311" x14ac:dyDescent="0.2">
      <c r="AJ61086" s="23"/>
      <c r="HH61086"/>
      <c r="IW61086" s="36"/>
      <c r="JI61086"/>
      <c r="JJ61086"/>
      <c r="KX61086" s="23"/>
      <c r="KY61086" s="23"/>
    </row>
    <row r="61087" spans="36:311" x14ac:dyDescent="0.2">
      <c r="AJ61087" s="23"/>
      <c r="HH61087"/>
      <c r="IW61087" s="36"/>
      <c r="JI61087"/>
      <c r="JJ61087"/>
      <c r="KX61087" s="23"/>
      <c r="KY61087" s="23"/>
    </row>
    <row r="61088" spans="36:311" x14ac:dyDescent="0.2">
      <c r="AJ61088" s="23"/>
      <c r="HH61088"/>
      <c r="IW61088" s="36"/>
      <c r="JI61088"/>
      <c r="JJ61088"/>
      <c r="KX61088" s="23"/>
      <c r="KY61088" s="23"/>
    </row>
    <row r="61089" spans="36:311" x14ac:dyDescent="0.2">
      <c r="AJ61089" s="23"/>
      <c r="HH61089"/>
      <c r="IW61089" s="36"/>
      <c r="JI61089"/>
      <c r="JJ61089"/>
      <c r="KX61089" s="23"/>
      <c r="KY61089" s="23"/>
    </row>
    <row r="61090" spans="36:311" x14ac:dyDescent="0.2">
      <c r="AJ61090" s="23"/>
      <c r="HH61090"/>
      <c r="IW61090" s="36"/>
      <c r="JI61090"/>
      <c r="JJ61090"/>
      <c r="KX61090" s="23"/>
      <c r="KY61090" s="23"/>
    </row>
    <row r="61091" spans="36:311" x14ac:dyDescent="0.2">
      <c r="AJ61091" s="23"/>
      <c r="HH61091"/>
      <c r="IW61091" s="36"/>
      <c r="JI61091"/>
      <c r="JJ61091"/>
      <c r="KX61091" s="23"/>
      <c r="KY61091" s="23"/>
    </row>
    <row r="61092" spans="36:311" x14ac:dyDescent="0.2">
      <c r="AJ61092" s="23"/>
      <c r="HH61092"/>
      <c r="IW61092" s="36"/>
      <c r="JI61092"/>
      <c r="JJ61092"/>
      <c r="KX61092" s="23"/>
      <c r="KY61092" s="23"/>
    </row>
    <row r="61093" spans="36:311" x14ac:dyDescent="0.2">
      <c r="AJ61093" s="23"/>
      <c r="HH61093"/>
      <c r="IW61093" s="36"/>
      <c r="JI61093"/>
      <c r="JJ61093"/>
      <c r="KX61093" s="23"/>
      <c r="KY61093" s="23"/>
    </row>
    <row r="61094" spans="36:311" x14ac:dyDescent="0.2">
      <c r="AJ61094" s="23"/>
      <c r="HH61094"/>
      <c r="IW61094" s="36"/>
      <c r="JI61094"/>
      <c r="JJ61094"/>
      <c r="KX61094" s="23"/>
      <c r="KY61094" s="23"/>
    </row>
    <row r="61095" spans="36:311" x14ac:dyDescent="0.2">
      <c r="AJ61095" s="23"/>
      <c r="HH61095"/>
      <c r="IW61095" s="36"/>
      <c r="JI61095"/>
      <c r="JJ61095"/>
      <c r="KX61095" s="23"/>
      <c r="KY61095" s="23"/>
    </row>
    <row r="61096" spans="36:311" x14ac:dyDescent="0.2">
      <c r="AJ61096" s="23"/>
      <c r="HH61096"/>
      <c r="IW61096" s="36"/>
      <c r="JI61096"/>
      <c r="JJ61096"/>
      <c r="KX61096" s="23"/>
      <c r="KY61096" s="23"/>
    </row>
    <row r="61097" spans="36:311" x14ac:dyDescent="0.2">
      <c r="AJ61097" s="23"/>
      <c r="HH61097"/>
      <c r="IW61097" s="36"/>
      <c r="JI61097"/>
      <c r="JJ61097"/>
      <c r="KX61097" s="23"/>
      <c r="KY61097" s="23"/>
    </row>
    <row r="61098" spans="36:311" x14ac:dyDescent="0.2">
      <c r="AJ61098" s="23"/>
      <c r="HH61098"/>
      <c r="IW61098" s="36"/>
      <c r="JI61098"/>
      <c r="JJ61098"/>
      <c r="KX61098" s="23"/>
      <c r="KY61098" s="23"/>
    </row>
    <row r="61099" spans="36:311" x14ac:dyDescent="0.2">
      <c r="AJ61099" s="23"/>
      <c r="HH61099"/>
      <c r="IW61099" s="36"/>
      <c r="JI61099"/>
      <c r="JJ61099"/>
      <c r="KX61099" s="23"/>
      <c r="KY61099" s="23"/>
    </row>
    <row r="61100" spans="36:311" x14ac:dyDescent="0.2">
      <c r="AJ61100" s="23"/>
      <c r="HH61100"/>
      <c r="IW61100" s="36"/>
      <c r="JI61100"/>
      <c r="JJ61100"/>
      <c r="KX61100" s="23"/>
      <c r="KY61100" s="23"/>
    </row>
    <row r="61101" spans="36:311" x14ac:dyDescent="0.2">
      <c r="AJ61101" s="23"/>
      <c r="HH61101"/>
      <c r="IW61101" s="36"/>
      <c r="JI61101"/>
      <c r="JJ61101"/>
      <c r="KX61101" s="23"/>
      <c r="KY61101" s="23"/>
    </row>
    <row r="61102" spans="36:311" x14ac:dyDescent="0.2">
      <c r="AJ61102" s="23"/>
      <c r="HH61102"/>
      <c r="IW61102" s="36"/>
      <c r="JI61102"/>
      <c r="JJ61102"/>
      <c r="KX61102" s="23"/>
      <c r="KY61102" s="23"/>
    </row>
    <row r="61103" spans="36:311" x14ac:dyDescent="0.2">
      <c r="AJ61103" s="23"/>
      <c r="HH61103"/>
      <c r="IW61103" s="36"/>
      <c r="JI61103"/>
      <c r="JJ61103"/>
      <c r="KX61103" s="23"/>
      <c r="KY61103" s="23"/>
    </row>
    <row r="61104" spans="36:311" x14ac:dyDescent="0.2">
      <c r="AJ61104" s="23"/>
      <c r="HH61104"/>
      <c r="IW61104" s="36"/>
      <c r="JI61104"/>
      <c r="JJ61104"/>
      <c r="KX61104" s="23"/>
      <c r="KY61104" s="23"/>
    </row>
    <row r="61105" spans="36:311" x14ac:dyDescent="0.2">
      <c r="AJ61105" s="23"/>
      <c r="HH61105"/>
      <c r="IW61105" s="36"/>
      <c r="JI61105"/>
      <c r="JJ61105"/>
      <c r="KX61105" s="23"/>
      <c r="KY61105" s="23"/>
    </row>
    <row r="61106" spans="36:311" x14ac:dyDescent="0.2">
      <c r="AJ61106" s="23"/>
      <c r="HH61106"/>
      <c r="IW61106" s="36"/>
      <c r="JI61106"/>
      <c r="JJ61106"/>
      <c r="KX61106" s="23"/>
      <c r="KY61106" s="23"/>
    </row>
    <row r="61107" spans="36:311" x14ac:dyDescent="0.2">
      <c r="AJ61107" s="23"/>
      <c r="HH61107"/>
      <c r="IW61107" s="36"/>
      <c r="JI61107"/>
      <c r="JJ61107"/>
      <c r="KX61107" s="23"/>
      <c r="KY61107" s="23"/>
    </row>
    <row r="61108" spans="36:311" x14ac:dyDescent="0.2">
      <c r="AJ61108" s="23"/>
      <c r="HH61108"/>
      <c r="IW61108" s="36"/>
      <c r="JI61108"/>
      <c r="JJ61108"/>
      <c r="KX61108" s="23"/>
      <c r="KY61108" s="23"/>
    </row>
    <row r="61109" spans="36:311" x14ac:dyDescent="0.2">
      <c r="AJ61109" s="23"/>
      <c r="HH61109"/>
      <c r="IW61109" s="36"/>
      <c r="JI61109"/>
      <c r="JJ61109"/>
      <c r="KX61109" s="23"/>
      <c r="KY61109" s="23"/>
    </row>
    <row r="61110" spans="36:311" x14ac:dyDescent="0.2">
      <c r="AJ61110" s="23"/>
      <c r="HH61110"/>
      <c r="IW61110" s="36"/>
      <c r="JI61110"/>
      <c r="JJ61110"/>
      <c r="KX61110" s="23"/>
      <c r="KY61110" s="23"/>
    </row>
    <row r="61111" spans="36:311" x14ac:dyDescent="0.2">
      <c r="AJ61111" s="23"/>
      <c r="HH61111"/>
      <c r="IW61111" s="36"/>
      <c r="JI61111"/>
      <c r="JJ61111"/>
      <c r="KX61111" s="23"/>
      <c r="KY61111" s="23"/>
    </row>
    <row r="61112" spans="36:311" x14ac:dyDescent="0.2">
      <c r="AJ61112" s="23"/>
      <c r="HH61112"/>
      <c r="IW61112" s="36"/>
      <c r="JI61112"/>
      <c r="JJ61112"/>
      <c r="KX61112" s="23"/>
      <c r="KY61112" s="23"/>
    </row>
    <row r="61113" spans="36:311" x14ac:dyDescent="0.2">
      <c r="AJ61113" s="23"/>
      <c r="HH61113"/>
      <c r="IW61113" s="36"/>
      <c r="JI61113"/>
      <c r="JJ61113"/>
      <c r="KX61113" s="23"/>
      <c r="KY61113" s="23"/>
    </row>
    <row r="61114" spans="36:311" x14ac:dyDescent="0.2">
      <c r="AJ61114" s="23"/>
      <c r="HH61114"/>
      <c r="IW61114" s="36"/>
      <c r="JI61114"/>
      <c r="JJ61114"/>
      <c r="KX61114" s="23"/>
      <c r="KY61114" s="23"/>
    </row>
    <row r="61115" spans="36:311" x14ac:dyDescent="0.2">
      <c r="AJ61115" s="23"/>
      <c r="HH61115"/>
      <c r="IW61115" s="36"/>
      <c r="JI61115"/>
      <c r="JJ61115"/>
      <c r="KX61115" s="23"/>
      <c r="KY61115" s="23"/>
    </row>
    <row r="61116" spans="36:311" x14ac:dyDescent="0.2">
      <c r="AJ61116" s="23"/>
      <c r="HH61116"/>
      <c r="IW61116" s="36"/>
      <c r="JI61116"/>
      <c r="JJ61116"/>
      <c r="KX61116" s="23"/>
      <c r="KY61116" s="23"/>
    </row>
    <row r="61117" spans="36:311" x14ac:dyDescent="0.2">
      <c r="AJ61117" s="23"/>
      <c r="HH61117"/>
      <c r="IW61117" s="36"/>
      <c r="JI61117"/>
      <c r="JJ61117"/>
      <c r="KX61117" s="23"/>
      <c r="KY61117" s="23"/>
    </row>
    <row r="61118" spans="36:311" x14ac:dyDescent="0.2">
      <c r="AJ61118" s="23"/>
      <c r="HH61118"/>
      <c r="IW61118" s="36"/>
      <c r="JI61118"/>
      <c r="JJ61118"/>
      <c r="KX61118" s="23"/>
      <c r="KY61118" s="23"/>
    </row>
    <row r="61119" spans="36:311" x14ac:dyDescent="0.2">
      <c r="AJ61119" s="23"/>
      <c r="HH61119"/>
      <c r="IW61119" s="36"/>
      <c r="JI61119"/>
      <c r="JJ61119"/>
      <c r="KX61119" s="23"/>
      <c r="KY61119" s="23"/>
    </row>
    <row r="61120" spans="36:311" x14ac:dyDescent="0.2">
      <c r="AJ61120" s="23"/>
      <c r="HH61120"/>
      <c r="IW61120" s="36"/>
      <c r="JI61120"/>
      <c r="JJ61120"/>
      <c r="KX61120" s="23"/>
      <c r="KY61120" s="23"/>
    </row>
    <row r="61121" spans="36:311" x14ac:dyDescent="0.2">
      <c r="AJ61121" s="23"/>
      <c r="HH61121"/>
      <c r="IW61121" s="36"/>
      <c r="JI61121"/>
      <c r="JJ61121"/>
      <c r="KX61121" s="23"/>
      <c r="KY61121" s="23"/>
    </row>
    <row r="61122" spans="36:311" x14ac:dyDescent="0.2">
      <c r="AJ61122" s="23"/>
      <c r="HH61122"/>
      <c r="IW61122" s="36"/>
      <c r="JI61122"/>
      <c r="JJ61122"/>
      <c r="KX61122" s="23"/>
      <c r="KY61122" s="23"/>
    </row>
    <row r="61123" spans="36:311" x14ac:dyDescent="0.2">
      <c r="AJ61123" s="23"/>
      <c r="HH61123"/>
      <c r="IW61123" s="36"/>
      <c r="JI61123"/>
      <c r="JJ61123"/>
      <c r="KX61123" s="23"/>
      <c r="KY61123" s="23"/>
    </row>
    <row r="61124" spans="36:311" x14ac:dyDescent="0.2">
      <c r="AJ61124" s="23"/>
      <c r="HH61124"/>
      <c r="IW61124" s="36"/>
      <c r="JI61124"/>
      <c r="JJ61124"/>
      <c r="KX61124" s="23"/>
      <c r="KY61124" s="23"/>
    </row>
    <row r="61125" spans="36:311" x14ac:dyDescent="0.2">
      <c r="AJ61125" s="23"/>
      <c r="HH61125"/>
      <c r="IW61125" s="36"/>
      <c r="JI61125"/>
      <c r="JJ61125"/>
      <c r="KX61125" s="23"/>
      <c r="KY61125" s="23"/>
    </row>
    <row r="61126" spans="36:311" x14ac:dyDescent="0.2">
      <c r="AJ61126" s="23"/>
      <c r="HH61126"/>
      <c r="IW61126" s="36"/>
      <c r="JI61126"/>
      <c r="JJ61126"/>
      <c r="KX61126" s="23"/>
      <c r="KY61126" s="23"/>
    </row>
    <row r="61127" spans="36:311" x14ac:dyDescent="0.2">
      <c r="AJ61127" s="23"/>
      <c r="HH61127"/>
      <c r="IW61127" s="36"/>
      <c r="JI61127"/>
      <c r="JJ61127"/>
      <c r="KX61127" s="23"/>
      <c r="KY61127" s="23"/>
    </row>
    <row r="61128" spans="36:311" x14ac:dyDescent="0.2">
      <c r="AJ61128" s="23"/>
      <c r="HH61128"/>
      <c r="IW61128" s="36"/>
      <c r="JI61128"/>
      <c r="JJ61128"/>
      <c r="KX61128" s="23"/>
      <c r="KY61128" s="23"/>
    </row>
    <row r="61129" spans="36:311" x14ac:dyDescent="0.2">
      <c r="AJ61129" s="23"/>
      <c r="HH61129"/>
      <c r="IW61129" s="36"/>
      <c r="JI61129"/>
      <c r="JJ61129"/>
      <c r="KX61129" s="23"/>
      <c r="KY61129" s="23"/>
    </row>
    <row r="61130" spans="36:311" x14ac:dyDescent="0.2">
      <c r="AJ61130" s="23"/>
      <c r="HH61130"/>
      <c r="IW61130" s="36"/>
      <c r="JI61130"/>
      <c r="JJ61130"/>
      <c r="KX61130" s="23"/>
      <c r="KY61130" s="23"/>
    </row>
    <row r="61131" spans="36:311" x14ac:dyDescent="0.2">
      <c r="AJ61131" s="23"/>
      <c r="HH61131"/>
      <c r="IW61131" s="36"/>
      <c r="JI61131"/>
      <c r="JJ61131"/>
      <c r="KX61131" s="23"/>
      <c r="KY61131" s="23"/>
    </row>
    <row r="61132" spans="36:311" x14ac:dyDescent="0.2">
      <c r="AJ61132" s="23"/>
      <c r="HH61132"/>
      <c r="IW61132" s="36"/>
      <c r="JI61132"/>
      <c r="JJ61132"/>
      <c r="KX61132" s="23"/>
      <c r="KY61132" s="23"/>
    </row>
    <row r="61133" spans="36:311" x14ac:dyDescent="0.2">
      <c r="AJ61133" s="23"/>
      <c r="HH61133"/>
      <c r="IW61133" s="36"/>
      <c r="JI61133"/>
      <c r="JJ61133"/>
      <c r="KX61133" s="23"/>
      <c r="KY61133" s="23"/>
    </row>
    <row r="61134" spans="36:311" x14ac:dyDescent="0.2">
      <c r="AJ61134" s="23"/>
      <c r="HH61134"/>
      <c r="IW61134" s="36"/>
      <c r="JI61134"/>
      <c r="JJ61134"/>
      <c r="KX61134" s="23"/>
      <c r="KY61134" s="23"/>
    </row>
    <row r="61135" spans="36:311" x14ac:dyDescent="0.2">
      <c r="AJ61135" s="23"/>
      <c r="HH61135"/>
      <c r="IW61135" s="36"/>
      <c r="JI61135"/>
      <c r="JJ61135"/>
      <c r="KX61135" s="23"/>
      <c r="KY61135" s="23"/>
    </row>
    <row r="61136" spans="36:311" x14ac:dyDescent="0.2">
      <c r="AJ61136" s="23"/>
      <c r="HH61136"/>
      <c r="IW61136" s="36"/>
      <c r="JI61136"/>
      <c r="JJ61136"/>
      <c r="KX61136" s="23"/>
      <c r="KY61136" s="23"/>
    </row>
    <row r="61137" spans="36:311" x14ac:dyDescent="0.2">
      <c r="AJ61137" s="23"/>
      <c r="HH61137"/>
      <c r="IW61137" s="36"/>
      <c r="JI61137"/>
      <c r="JJ61137"/>
      <c r="KX61137" s="23"/>
      <c r="KY61137" s="23"/>
    </row>
    <row r="61138" spans="36:311" x14ac:dyDescent="0.2">
      <c r="AJ61138" s="23"/>
      <c r="HH61138"/>
      <c r="IW61138" s="36"/>
      <c r="JI61138"/>
      <c r="JJ61138"/>
      <c r="KX61138" s="23"/>
      <c r="KY61138" s="23"/>
    </row>
    <row r="61139" spans="36:311" x14ac:dyDescent="0.2">
      <c r="AJ61139" s="23"/>
      <c r="HH61139"/>
      <c r="IW61139" s="36"/>
      <c r="JI61139"/>
      <c r="JJ61139"/>
      <c r="KX61139" s="23"/>
      <c r="KY61139" s="23"/>
    </row>
    <row r="61140" spans="36:311" x14ac:dyDescent="0.2">
      <c r="AJ61140" s="23"/>
      <c r="HH61140"/>
      <c r="IW61140" s="36"/>
      <c r="JI61140"/>
      <c r="JJ61140"/>
      <c r="KX61140" s="23"/>
      <c r="KY61140" s="23"/>
    </row>
    <row r="61141" spans="36:311" x14ac:dyDescent="0.2">
      <c r="AJ61141" s="23"/>
      <c r="HH61141"/>
      <c r="IW61141" s="36"/>
      <c r="JI61141"/>
      <c r="JJ61141"/>
      <c r="KX61141" s="23"/>
      <c r="KY61141" s="23"/>
    </row>
    <row r="61142" spans="36:311" x14ac:dyDescent="0.2">
      <c r="AJ61142" s="23"/>
      <c r="HH61142"/>
      <c r="IW61142" s="36"/>
      <c r="JI61142"/>
      <c r="JJ61142"/>
      <c r="KX61142" s="23"/>
      <c r="KY61142" s="23"/>
    </row>
    <row r="61143" spans="36:311" x14ac:dyDescent="0.2">
      <c r="AJ61143" s="23"/>
      <c r="HH61143"/>
      <c r="IW61143" s="36"/>
      <c r="JI61143"/>
      <c r="JJ61143"/>
      <c r="KX61143" s="23"/>
      <c r="KY61143" s="23"/>
    </row>
    <row r="61144" spans="36:311" x14ac:dyDescent="0.2">
      <c r="AJ61144" s="23"/>
      <c r="HH61144"/>
      <c r="IW61144" s="36"/>
      <c r="JI61144"/>
      <c r="JJ61144"/>
      <c r="KX61144" s="23"/>
      <c r="KY61144" s="23"/>
    </row>
    <row r="61145" spans="36:311" x14ac:dyDescent="0.2">
      <c r="AJ61145" s="23"/>
      <c r="HH61145"/>
      <c r="IW61145" s="36"/>
      <c r="JI61145"/>
      <c r="JJ61145"/>
      <c r="KX61145" s="23"/>
      <c r="KY61145" s="23"/>
    </row>
    <row r="61146" spans="36:311" x14ac:dyDescent="0.2">
      <c r="AJ61146" s="23"/>
      <c r="HH61146"/>
      <c r="IW61146" s="36"/>
      <c r="JI61146"/>
      <c r="JJ61146"/>
      <c r="KX61146" s="23"/>
      <c r="KY61146" s="23"/>
    </row>
    <row r="61147" spans="36:311" x14ac:dyDescent="0.2">
      <c r="AJ61147" s="23"/>
      <c r="HH61147"/>
      <c r="IW61147" s="36"/>
      <c r="JI61147"/>
      <c r="JJ61147"/>
      <c r="KX61147" s="23"/>
      <c r="KY61147" s="23"/>
    </row>
    <row r="61148" spans="36:311" x14ac:dyDescent="0.2">
      <c r="AJ61148" s="23"/>
      <c r="HH61148"/>
      <c r="IW61148" s="36"/>
      <c r="JI61148"/>
      <c r="JJ61148"/>
      <c r="KX61148" s="23"/>
      <c r="KY61148" s="23"/>
    </row>
    <row r="61149" spans="36:311" x14ac:dyDescent="0.2">
      <c r="AJ61149" s="23"/>
      <c r="HH61149"/>
      <c r="IW61149" s="36"/>
      <c r="JI61149"/>
      <c r="JJ61149"/>
      <c r="KX61149" s="23"/>
      <c r="KY61149" s="23"/>
    </row>
    <row r="61150" spans="36:311" x14ac:dyDescent="0.2">
      <c r="AJ61150" s="23"/>
      <c r="HH61150"/>
      <c r="IW61150" s="36"/>
      <c r="JI61150"/>
      <c r="JJ61150"/>
      <c r="KX61150" s="23"/>
      <c r="KY61150" s="23"/>
    </row>
    <row r="61151" spans="36:311" x14ac:dyDescent="0.2">
      <c r="AJ61151" s="23"/>
      <c r="HH61151"/>
      <c r="IW61151" s="36"/>
      <c r="JI61151"/>
      <c r="JJ61151"/>
      <c r="KX61151" s="23"/>
      <c r="KY61151" s="23"/>
    </row>
    <row r="61152" spans="36:311" x14ac:dyDescent="0.2">
      <c r="AJ61152" s="23"/>
      <c r="HH61152"/>
      <c r="IW61152" s="36"/>
      <c r="JI61152"/>
      <c r="JJ61152"/>
      <c r="KX61152" s="23"/>
      <c r="KY61152" s="23"/>
    </row>
    <row r="61153" spans="36:311" x14ac:dyDescent="0.2">
      <c r="AJ61153" s="23"/>
      <c r="HH61153"/>
      <c r="IW61153" s="36"/>
      <c r="JI61153"/>
      <c r="JJ61153"/>
      <c r="KX61153" s="23"/>
      <c r="KY61153" s="23"/>
    </row>
    <row r="61154" spans="36:311" x14ac:dyDescent="0.2">
      <c r="AJ61154" s="23"/>
      <c r="HH61154"/>
      <c r="IW61154" s="36"/>
      <c r="JI61154"/>
      <c r="JJ61154"/>
      <c r="KX61154" s="23"/>
      <c r="KY61154" s="23"/>
    </row>
    <row r="61155" spans="36:311" x14ac:dyDescent="0.2">
      <c r="AJ61155" s="23"/>
      <c r="HH61155"/>
      <c r="IW61155" s="36"/>
      <c r="JI61155"/>
      <c r="JJ61155"/>
      <c r="KX61155" s="23"/>
      <c r="KY61155" s="23"/>
    </row>
    <row r="61156" spans="36:311" x14ac:dyDescent="0.2">
      <c r="AJ61156" s="23"/>
      <c r="HH61156"/>
      <c r="IW61156" s="36"/>
      <c r="JI61156"/>
      <c r="JJ61156"/>
      <c r="KX61156" s="23"/>
      <c r="KY61156" s="23"/>
    </row>
    <row r="61157" spans="36:311" x14ac:dyDescent="0.2">
      <c r="AJ61157" s="23"/>
      <c r="HH61157"/>
      <c r="IW61157" s="36"/>
      <c r="JI61157"/>
      <c r="JJ61157"/>
      <c r="KX61157" s="23"/>
      <c r="KY61157" s="23"/>
    </row>
    <row r="61158" spans="36:311" x14ac:dyDescent="0.2">
      <c r="AJ61158" s="23"/>
      <c r="HH61158"/>
      <c r="IW61158" s="36"/>
      <c r="JI61158"/>
      <c r="JJ61158"/>
      <c r="KX61158" s="23"/>
      <c r="KY61158" s="23"/>
    </row>
    <row r="61159" spans="36:311" x14ac:dyDescent="0.2">
      <c r="AJ61159" s="23"/>
      <c r="HH61159"/>
      <c r="IW61159" s="36"/>
      <c r="JI61159"/>
      <c r="JJ61159"/>
      <c r="KX61159" s="23"/>
      <c r="KY61159" s="23"/>
    </row>
    <row r="61160" spans="36:311" x14ac:dyDescent="0.2">
      <c r="AJ61160" s="23"/>
      <c r="HH61160"/>
      <c r="IW61160" s="36"/>
      <c r="JI61160"/>
      <c r="JJ61160"/>
      <c r="KX61160" s="23"/>
      <c r="KY61160" s="23"/>
    </row>
    <row r="61161" spans="36:311" x14ac:dyDescent="0.2">
      <c r="AJ61161" s="23"/>
      <c r="HH61161"/>
      <c r="IW61161" s="36"/>
      <c r="JI61161"/>
      <c r="JJ61161"/>
      <c r="KX61161" s="23"/>
      <c r="KY61161" s="23"/>
    </row>
    <row r="61162" spans="36:311" x14ac:dyDescent="0.2">
      <c r="AJ61162" s="23"/>
      <c r="HH61162"/>
      <c r="IW61162" s="36"/>
      <c r="JI61162"/>
      <c r="JJ61162"/>
      <c r="KX61162" s="23"/>
      <c r="KY61162" s="23"/>
    </row>
    <row r="61163" spans="36:311" x14ac:dyDescent="0.2">
      <c r="AJ61163" s="23"/>
      <c r="HH61163"/>
      <c r="IW61163" s="36"/>
      <c r="JI61163"/>
      <c r="JJ61163"/>
      <c r="KX61163" s="23"/>
      <c r="KY61163" s="23"/>
    </row>
    <row r="61164" spans="36:311" x14ac:dyDescent="0.2">
      <c r="AJ61164" s="23"/>
      <c r="HH61164"/>
      <c r="IW61164" s="36"/>
      <c r="JI61164"/>
      <c r="JJ61164"/>
      <c r="KX61164" s="23"/>
      <c r="KY61164" s="23"/>
    </row>
    <row r="61165" spans="36:311" x14ac:dyDescent="0.2">
      <c r="AJ61165" s="23"/>
      <c r="HH61165"/>
      <c r="IW61165" s="36"/>
      <c r="JI61165"/>
      <c r="JJ61165"/>
      <c r="KX61165" s="23"/>
      <c r="KY61165" s="23"/>
    </row>
    <row r="61166" spans="36:311" x14ac:dyDescent="0.2">
      <c r="AJ61166" s="23"/>
      <c r="HH61166"/>
      <c r="IW61166" s="36"/>
      <c r="JI61166"/>
      <c r="JJ61166"/>
      <c r="KX61166" s="23"/>
      <c r="KY61166" s="23"/>
    </row>
    <row r="61167" spans="36:311" x14ac:dyDescent="0.2">
      <c r="AJ61167" s="23"/>
      <c r="HH61167"/>
      <c r="IW61167" s="36"/>
      <c r="JI61167"/>
      <c r="JJ61167"/>
      <c r="KX61167" s="23"/>
      <c r="KY61167" s="23"/>
    </row>
    <row r="61168" spans="36:311" x14ac:dyDescent="0.2">
      <c r="AJ61168" s="23"/>
      <c r="HH61168"/>
      <c r="IW61168" s="36"/>
      <c r="JI61168"/>
      <c r="JJ61168"/>
      <c r="KX61168" s="23"/>
      <c r="KY61168" s="23"/>
    </row>
    <row r="61169" spans="36:311" x14ac:dyDescent="0.2">
      <c r="AJ61169" s="23"/>
      <c r="HH61169"/>
      <c r="IW61169" s="36"/>
      <c r="JI61169"/>
      <c r="JJ61169"/>
      <c r="KX61169" s="23"/>
      <c r="KY61169" s="23"/>
    </row>
    <row r="61170" spans="36:311" x14ac:dyDescent="0.2">
      <c r="AJ61170" s="23"/>
      <c r="HH61170"/>
      <c r="IW61170" s="36"/>
      <c r="JI61170"/>
      <c r="JJ61170"/>
      <c r="KX61170" s="23"/>
      <c r="KY61170" s="23"/>
    </row>
    <row r="61171" spans="36:311" x14ac:dyDescent="0.2">
      <c r="AJ61171" s="23"/>
      <c r="HH61171"/>
      <c r="IW61171" s="36"/>
      <c r="JI61171"/>
      <c r="JJ61171"/>
      <c r="KX61171" s="23"/>
      <c r="KY61171" s="23"/>
    </row>
    <row r="61172" spans="36:311" x14ac:dyDescent="0.2">
      <c r="AJ61172" s="23"/>
      <c r="HH61172"/>
      <c r="IW61172" s="36"/>
      <c r="JI61172"/>
      <c r="JJ61172"/>
      <c r="KX61172" s="23"/>
      <c r="KY61172" s="23"/>
    </row>
    <row r="61173" spans="36:311" x14ac:dyDescent="0.2">
      <c r="AJ61173" s="23"/>
      <c r="HH61173"/>
      <c r="IW61173" s="36"/>
      <c r="JI61173"/>
      <c r="JJ61173"/>
      <c r="KX61173" s="23"/>
      <c r="KY61173" s="23"/>
    </row>
    <row r="61174" spans="36:311" x14ac:dyDescent="0.2">
      <c r="AJ61174" s="23"/>
      <c r="HH61174"/>
      <c r="IW61174" s="36"/>
      <c r="JI61174"/>
      <c r="JJ61174"/>
      <c r="KX61174" s="23"/>
      <c r="KY61174" s="23"/>
    </row>
    <row r="61175" spans="36:311" x14ac:dyDescent="0.2">
      <c r="AJ61175" s="23"/>
      <c r="HH61175"/>
      <c r="IW61175" s="36"/>
      <c r="JI61175"/>
      <c r="JJ61175"/>
      <c r="KX61175" s="23"/>
      <c r="KY61175" s="23"/>
    </row>
    <row r="61176" spans="36:311" x14ac:dyDescent="0.2">
      <c r="AJ61176" s="23"/>
      <c r="HH61176"/>
      <c r="IW61176" s="36"/>
      <c r="JI61176"/>
      <c r="JJ61176"/>
      <c r="KX61176" s="23"/>
      <c r="KY61176" s="23"/>
    </row>
    <row r="61177" spans="36:311" x14ac:dyDescent="0.2">
      <c r="AJ61177" s="23"/>
      <c r="HH61177"/>
      <c r="IW61177" s="36"/>
      <c r="JI61177"/>
      <c r="JJ61177"/>
      <c r="KX61177" s="23"/>
      <c r="KY61177" s="23"/>
    </row>
    <row r="61178" spans="36:311" x14ac:dyDescent="0.2">
      <c r="AJ61178" s="23"/>
      <c r="HH61178"/>
      <c r="IW61178" s="36"/>
      <c r="JI61178"/>
      <c r="JJ61178"/>
      <c r="KX61178" s="23"/>
      <c r="KY61178" s="23"/>
    </row>
    <row r="61179" spans="36:311" x14ac:dyDescent="0.2">
      <c r="AJ61179" s="23"/>
      <c r="HH61179"/>
      <c r="IW61179" s="36"/>
      <c r="JI61179"/>
      <c r="JJ61179"/>
      <c r="KX61179" s="23"/>
      <c r="KY61179" s="23"/>
    </row>
    <row r="61180" spans="36:311" x14ac:dyDescent="0.2">
      <c r="AJ61180" s="23"/>
      <c r="HH61180"/>
      <c r="IW61180" s="36"/>
      <c r="JI61180"/>
      <c r="JJ61180"/>
      <c r="KX61180" s="23"/>
      <c r="KY61180" s="23"/>
    </row>
    <row r="61181" spans="36:311" x14ac:dyDescent="0.2">
      <c r="AJ61181" s="23"/>
      <c r="HH61181"/>
      <c r="IW61181" s="36"/>
      <c r="JI61181"/>
      <c r="JJ61181"/>
      <c r="KX61181" s="23"/>
      <c r="KY61181" s="23"/>
    </row>
    <row r="61182" spans="36:311" x14ac:dyDescent="0.2">
      <c r="AJ61182" s="23"/>
      <c r="HH61182"/>
      <c r="IW61182" s="36"/>
      <c r="JI61182"/>
      <c r="JJ61182"/>
      <c r="KX61182" s="23"/>
      <c r="KY61182" s="23"/>
    </row>
    <row r="61183" spans="36:311" x14ac:dyDescent="0.2">
      <c r="AJ61183" s="23"/>
      <c r="HH61183"/>
      <c r="IW61183" s="36"/>
      <c r="JI61183"/>
      <c r="JJ61183"/>
      <c r="KX61183" s="23"/>
      <c r="KY61183" s="23"/>
    </row>
    <row r="61184" spans="36:311" x14ac:dyDescent="0.2">
      <c r="AJ61184" s="23"/>
      <c r="HH61184"/>
      <c r="IW61184" s="36"/>
      <c r="JI61184"/>
      <c r="JJ61184"/>
      <c r="KX61184" s="23"/>
      <c r="KY61184" s="23"/>
    </row>
    <row r="61185" spans="36:311" x14ac:dyDescent="0.2">
      <c r="AJ61185" s="23"/>
      <c r="HH61185"/>
      <c r="IW61185" s="36"/>
      <c r="JI61185"/>
      <c r="JJ61185"/>
      <c r="KX61185" s="23"/>
      <c r="KY61185" s="23"/>
    </row>
    <row r="61186" spans="36:311" x14ac:dyDescent="0.2">
      <c r="AJ61186" s="23"/>
      <c r="HH61186"/>
      <c r="IW61186" s="36"/>
      <c r="JI61186"/>
      <c r="JJ61186"/>
      <c r="KX61186" s="23"/>
      <c r="KY61186" s="23"/>
    </row>
    <row r="61187" spans="36:311" x14ac:dyDescent="0.2">
      <c r="AJ61187" s="23"/>
      <c r="HH61187"/>
      <c r="IW61187" s="36"/>
      <c r="JI61187"/>
      <c r="JJ61187"/>
      <c r="KX61187" s="23"/>
      <c r="KY61187" s="23"/>
    </row>
    <row r="61188" spans="36:311" x14ac:dyDescent="0.2">
      <c r="AJ61188" s="23"/>
      <c r="HH61188"/>
      <c r="IW61188" s="36"/>
      <c r="JI61188"/>
      <c r="JJ61188"/>
      <c r="KX61188" s="23"/>
      <c r="KY61188" s="23"/>
    </row>
    <row r="61189" spans="36:311" x14ac:dyDescent="0.2">
      <c r="AJ61189" s="23"/>
      <c r="HH61189"/>
      <c r="IW61189" s="36"/>
      <c r="JI61189"/>
      <c r="JJ61189"/>
      <c r="KX61189" s="23"/>
      <c r="KY61189" s="23"/>
    </row>
    <row r="61190" spans="36:311" x14ac:dyDescent="0.2">
      <c r="AJ61190" s="23"/>
      <c r="HH61190"/>
      <c r="IW61190" s="36"/>
      <c r="JI61190"/>
      <c r="JJ61190"/>
      <c r="KX61190" s="23"/>
      <c r="KY61190" s="23"/>
    </row>
    <row r="61191" spans="36:311" x14ac:dyDescent="0.2">
      <c r="AJ61191" s="23"/>
      <c r="HH61191"/>
      <c r="IW61191" s="36"/>
      <c r="JI61191"/>
      <c r="JJ61191"/>
      <c r="KX61191" s="23"/>
      <c r="KY61191" s="23"/>
    </row>
    <row r="61192" spans="36:311" x14ac:dyDescent="0.2">
      <c r="AJ61192" s="23"/>
      <c r="HH61192"/>
      <c r="IW61192" s="36"/>
      <c r="JI61192"/>
      <c r="JJ61192"/>
      <c r="KX61192" s="23"/>
      <c r="KY61192" s="23"/>
    </row>
    <row r="61193" spans="36:311" x14ac:dyDescent="0.2">
      <c r="AJ61193" s="23"/>
      <c r="HH61193"/>
      <c r="IW61193" s="36"/>
      <c r="JI61193"/>
      <c r="JJ61193"/>
      <c r="KX61193" s="23"/>
      <c r="KY61193" s="23"/>
    </row>
    <row r="61194" spans="36:311" x14ac:dyDescent="0.2">
      <c r="AJ61194" s="23"/>
      <c r="HH61194"/>
      <c r="IW61194" s="36"/>
      <c r="JI61194"/>
      <c r="JJ61194"/>
      <c r="KX61194" s="23"/>
      <c r="KY61194" s="23"/>
    </row>
    <row r="61195" spans="36:311" x14ac:dyDescent="0.2">
      <c r="AJ61195" s="23"/>
      <c r="HH61195"/>
      <c r="IW61195" s="36"/>
      <c r="JI61195"/>
      <c r="JJ61195"/>
      <c r="KX61195" s="23"/>
      <c r="KY61195" s="23"/>
    </row>
    <row r="61196" spans="36:311" x14ac:dyDescent="0.2">
      <c r="AJ61196" s="23"/>
      <c r="HH61196"/>
      <c r="IW61196" s="36"/>
      <c r="JI61196"/>
      <c r="JJ61196"/>
      <c r="KX61196" s="23"/>
      <c r="KY61196" s="23"/>
    </row>
    <row r="61197" spans="36:311" x14ac:dyDescent="0.2">
      <c r="AJ61197" s="23"/>
      <c r="HH61197"/>
      <c r="IW61197" s="36"/>
      <c r="JI61197"/>
      <c r="JJ61197"/>
      <c r="KX61197" s="23"/>
      <c r="KY61197" s="23"/>
    </row>
    <row r="61198" spans="36:311" x14ac:dyDescent="0.2">
      <c r="AJ61198" s="23"/>
      <c r="HH61198"/>
      <c r="IW61198" s="36"/>
      <c r="JI61198"/>
      <c r="JJ61198"/>
      <c r="KX61198" s="23"/>
      <c r="KY61198" s="23"/>
    </row>
    <row r="61199" spans="36:311" x14ac:dyDescent="0.2">
      <c r="AJ61199" s="23"/>
      <c r="HH61199"/>
      <c r="IW61199" s="36"/>
      <c r="JI61199"/>
      <c r="JJ61199"/>
      <c r="KX61199" s="23"/>
      <c r="KY61199" s="23"/>
    </row>
    <row r="61200" spans="36:311" x14ac:dyDescent="0.2">
      <c r="AJ61200" s="23"/>
      <c r="HH61200"/>
      <c r="IW61200" s="36"/>
      <c r="JI61200"/>
      <c r="JJ61200"/>
      <c r="KX61200" s="23"/>
      <c r="KY61200" s="23"/>
    </row>
    <row r="61201" spans="36:311" x14ac:dyDescent="0.2">
      <c r="AJ61201" s="23"/>
      <c r="HH61201"/>
      <c r="IW61201" s="36"/>
      <c r="JI61201"/>
      <c r="JJ61201"/>
      <c r="KX61201" s="23"/>
      <c r="KY61201" s="23"/>
    </row>
    <row r="61202" spans="36:311" x14ac:dyDescent="0.2">
      <c r="AJ61202" s="23"/>
      <c r="HH61202"/>
      <c r="IW61202" s="36"/>
      <c r="JI61202"/>
      <c r="JJ61202"/>
      <c r="KX61202" s="23"/>
      <c r="KY61202" s="23"/>
    </row>
    <row r="61203" spans="36:311" x14ac:dyDescent="0.2">
      <c r="AJ61203" s="23"/>
      <c r="HH61203"/>
      <c r="IW61203" s="36"/>
      <c r="JI61203"/>
      <c r="JJ61203"/>
      <c r="KX61203" s="23"/>
      <c r="KY61203" s="23"/>
    </row>
    <row r="61204" spans="36:311" x14ac:dyDescent="0.2">
      <c r="AJ61204" s="23"/>
      <c r="HH61204"/>
      <c r="IW61204" s="36"/>
      <c r="JI61204"/>
      <c r="JJ61204"/>
      <c r="KX61204" s="23"/>
      <c r="KY61204" s="23"/>
    </row>
    <row r="61205" spans="36:311" x14ac:dyDescent="0.2">
      <c r="AJ61205" s="23"/>
      <c r="HH61205"/>
      <c r="IW61205" s="36"/>
      <c r="JI61205"/>
      <c r="JJ61205"/>
      <c r="KX61205" s="23"/>
      <c r="KY61205" s="23"/>
    </row>
    <row r="61206" spans="36:311" x14ac:dyDescent="0.2">
      <c r="AJ61206" s="23"/>
      <c r="HH61206"/>
      <c r="IW61206" s="36"/>
      <c r="JI61206"/>
      <c r="JJ61206"/>
      <c r="KX61206" s="23"/>
      <c r="KY61206" s="23"/>
    </row>
    <row r="61207" spans="36:311" x14ac:dyDescent="0.2">
      <c r="AJ61207" s="23"/>
      <c r="HH61207"/>
      <c r="IW61207" s="36"/>
      <c r="JI61207"/>
      <c r="JJ61207"/>
      <c r="KX61207" s="23"/>
      <c r="KY61207" s="23"/>
    </row>
    <row r="61208" spans="36:311" x14ac:dyDescent="0.2">
      <c r="AJ61208" s="23"/>
      <c r="HH61208"/>
      <c r="IW61208" s="36"/>
      <c r="JI61208"/>
      <c r="JJ61208"/>
      <c r="KX61208" s="23"/>
      <c r="KY61208" s="23"/>
    </row>
    <row r="61209" spans="36:311" x14ac:dyDescent="0.2">
      <c r="AJ61209" s="23"/>
      <c r="HH61209"/>
      <c r="IW61209" s="36"/>
      <c r="JI61209"/>
      <c r="JJ61209"/>
      <c r="KX61209" s="23"/>
      <c r="KY61209" s="23"/>
    </row>
    <row r="61210" spans="36:311" x14ac:dyDescent="0.2">
      <c r="AJ61210" s="23"/>
      <c r="HH61210"/>
      <c r="IW61210" s="36"/>
      <c r="JI61210"/>
      <c r="JJ61210"/>
      <c r="KX61210" s="23"/>
      <c r="KY61210" s="23"/>
    </row>
    <row r="61211" spans="36:311" x14ac:dyDescent="0.2">
      <c r="AJ61211" s="23"/>
      <c r="HH61211"/>
      <c r="IW61211" s="36"/>
      <c r="JI61211"/>
      <c r="JJ61211"/>
      <c r="KX61211" s="23"/>
      <c r="KY61211" s="23"/>
    </row>
    <row r="61212" spans="36:311" x14ac:dyDescent="0.2">
      <c r="AJ61212" s="23"/>
      <c r="HH61212"/>
      <c r="IW61212" s="36"/>
      <c r="JI61212"/>
      <c r="JJ61212"/>
      <c r="KX61212" s="23"/>
      <c r="KY61212" s="23"/>
    </row>
    <row r="61213" spans="36:311" x14ac:dyDescent="0.2">
      <c r="AJ61213" s="23"/>
      <c r="HH61213"/>
      <c r="IW61213" s="36"/>
      <c r="JI61213"/>
      <c r="JJ61213"/>
      <c r="KX61213" s="23"/>
      <c r="KY61213" s="23"/>
    </row>
    <row r="61214" spans="36:311" x14ac:dyDescent="0.2">
      <c r="AJ61214" s="23"/>
      <c r="HH61214"/>
      <c r="IW61214" s="36"/>
      <c r="JI61214"/>
      <c r="JJ61214"/>
      <c r="KX61214" s="23"/>
      <c r="KY61214" s="23"/>
    </row>
    <row r="61215" spans="36:311" x14ac:dyDescent="0.2">
      <c r="AJ61215" s="23"/>
      <c r="HH61215"/>
      <c r="IW61215" s="36"/>
      <c r="JI61215"/>
      <c r="JJ61215"/>
      <c r="KX61215" s="23"/>
      <c r="KY61215" s="23"/>
    </row>
    <row r="61216" spans="36:311" x14ac:dyDescent="0.2">
      <c r="AJ61216" s="23"/>
      <c r="HH61216"/>
      <c r="IW61216" s="36"/>
      <c r="JI61216"/>
      <c r="JJ61216"/>
      <c r="KX61216" s="23"/>
      <c r="KY61216" s="23"/>
    </row>
    <row r="61217" spans="36:311" x14ac:dyDescent="0.2">
      <c r="AJ61217" s="23"/>
      <c r="HH61217"/>
      <c r="IW61217" s="36"/>
      <c r="JI61217"/>
      <c r="JJ61217"/>
      <c r="KX61217" s="23"/>
      <c r="KY61217" s="23"/>
    </row>
    <row r="61218" spans="36:311" x14ac:dyDescent="0.2">
      <c r="AJ61218" s="23"/>
      <c r="HH61218"/>
      <c r="IW61218" s="36"/>
      <c r="JI61218"/>
      <c r="JJ61218"/>
      <c r="KX61218" s="23"/>
      <c r="KY61218" s="23"/>
    </row>
    <row r="61219" spans="36:311" x14ac:dyDescent="0.2">
      <c r="AJ61219" s="23"/>
      <c r="HH61219"/>
      <c r="IW61219" s="36"/>
      <c r="JI61219"/>
      <c r="JJ61219"/>
      <c r="KX61219" s="23"/>
      <c r="KY61219" s="23"/>
    </row>
    <row r="61220" spans="36:311" x14ac:dyDescent="0.2">
      <c r="AJ61220" s="23"/>
      <c r="HH61220"/>
      <c r="IW61220" s="36"/>
      <c r="JI61220"/>
      <c r="JJ61220"/>
      <c r="KX61220" s="23"/>
      <c r="KY61220" s="23"/>
    </row>
    <row r="61221" spans="36:311" x14ac:dyDescent="0.2">
      <c r="AJ61221" s="23"/>
      <c r="HH61221"/>
      <c r="IW61221" s="36"/>
      <c r="JI61221"/>
      <c r="JJ61221"/>
      <c r="KX61221" s="23"/>
      <c r="KY61221" s="23"/>
    </row>
    <row r="61222" spans="36:311" x14ac:dyDescent="0.2">
      <c r="AJ61222" s="23"/>
      <c r="HH61222"/>
      <c r="IW61222" s="36"/>
      <c r="JI61222"/>
      <c r="JJ61222"/>
      <c r="KX61222" s="23"/>
      <c r="KY61222" s="23"/>
    </row>
    <row r="61223" spans="36:311" x14ac:dyDescent="0.2">
      <c r="AJ61223" s="23"/>
      <c r="HH61223"/>
      <c r="IW61223" s="36"/>
      <c r="JI61223"/>
      <c r="JJ61223"/>
      <c r="KX61223" s="23"/>
      <c r="KY61223" s="23"/>
    </row>
    <row r="61224" spans="36:311" x14ac:dyDescent="0.2">
      <c r="AJ61224" s="23"/>
      <c r="HH61224"/>
      <c r="IW61224" s="36"/>
      <c r="JI61224"/>
      <c r="JJ61224"/>
      <c r="KX61224" s="23"/>
      <c r="KY61224" s="23"/>
    </row>
    <row r="61225" spans="36:311" x14ac:dyDescent="0.2">
      <c r="AJ61225" s="23"/>
      <c r="HH61225"/>
      <c r="IW61225" s="36"/>
      <c r="JI61225"/>
      <c r="JJ61225"/>
      <c r="KX61225" s="23"/>
      <c r="KY61225" s="23"/>
    </row>
    <row r="61226" spans="36:311" x14ac:dyDescent="0.2">
      <c r="AJ61226" s="23"/>
      <c r="HH61226"/>
      <c r="IW61226" s="36"/>
      <c r="JI61226"/>
      <c r="JJ61226"/>
      <c r="KX61226" s="23"/>
      <c r="KY61226" s="23"/>
    </row>
    <row r="61227" spans="36:311" x14ac:dyDescent="0.2">
      <c r="AJ61227" s="23"/>
      <c r="HH61227"/>
      <c r="IW61227" s="36"/>
      <c r="JI61227"/>
      <c r="JJ61227"/>
      <c r="KX61227" s="23"/>
      <c r="KY61227" s="23"/>
    </row>
    <row r="61228" spans="36:311" x14ac:dyDescent="0.2">
      <c r="AJ61228" s="23"/>
      <c r="HH61228"/>
      <c r="IW61228" s="36"/>
      <c r="JI61228"/>
      <c r="JJ61228"/>
      <c r="KX61228" s="23"/>
      <c r="KY61228" s="23"/>
    </row>
    <row r="61229" spans="36:311" x14ac:dyDescent="0.2">
      <c r="AJ61229" s="23"/>
      <c r="HH61229"/>
      <c r="IW61229" s="36"/>
      <c r="JI61229"/>
      <c r="JJ61229"/>
      <c r="KX61229" s="23"/>
      <c r="KY61229" s="23"/>
    </row>
    <row r="61230" spans="36:311" x14ac:dyDescent="0.2">
      <c r="AJ61230" s="23"/>
      <c r="HH61230"/>
      <c r="IW61230" s="36"/>
      <c r="JI61230"/>
      <c r="JJ61230"/>
      <c r="KX61230" s="23"/>
      <c r="KY61230" s="23"/>
    </row>
    <row r="61231" spans="36:311" x14ac:dyDescent="0.2">
      <c r="AJ61231" s="23"/>
      <c r="HH61231"/>
      <c r="IW61231" s="36"/>
      <c r="JI61231"/>
      <c r="JJ61231"/>
      <c r="KX61231" s="23"/>
      <c r="KY61231" s="23"/>
    </row>
    <row r="61232" spans="36:311" x14ac:dyDescent="0.2">
      <c r="AJ61232" s="23"/>
      <c r="HH61232"/>
      <c r="IW61232" s="36"/>
      <c r="JI61232"/>
      <c r="JJ61232"/>
      <c r="KX61232" s="23"/>
      <c r="KY61232" s="23"/>
    </row>
    <row r="61233" spans="36:311" x14ac:dyDescent="0.2">
      <c r="AJ61233" s="23"/>
      <c r="HH61233"/>
      <c r="IW61233" s="36"/>
      <c r="JI61233"/>
      <c r="JJ61233"/>
      <c r="KX61233" s="23"/>
      <c r="KY61233" s="23"/>
    </row>
    <row r="61234" spans="36:311" x14ac:dyDescent="0.2">
      <c r="AJ61234" s="23"/>
      <c r="HH61234"/>
      <c r="IW61234" s="36"/>
      <c r="JI61234"/>
      <c r="JJ61234"/>
      <c r="KX61234" s="23"/>
      <c r="KY61234" s="23"/>
    </row>
    <row r="61235" spans="36:311" x14ac:dyDescent="0.2">
      <c r="AJ61235" s="23"/>
      <c r="HH61235"/>
      <c r="IW61235" s="36"/>
      <c r="JI61235"/>
      <c r="JJ61235"/>
      <c r="KX61235" s="23"/>
      <c r="KY61235" s="23"/>
    </row>
    <row r="61236" spans="36:311" x14ac:dyDescent="0.2">
      <c r="AJ61236" s="23"/>
      <c r="HH61236"/>
      <c r="IW61236" s="36"/>
      <c r="JI61236"/>
      <c r="JJ61236"/>
      <c r="KX61236" s="23"/>
      <c r="KY61236" s="23"/>
    </row>
    <row r="61237" spans="36:311" x14ac:dyDescent="0.2">
      <c r="AJ61237" s="23"/>
      <c r="HH61237"/>
      <c r="IW61237" s="36"/>
      <c r="JI61237"/>
      <c r="JJ61237"/>
      <c r="KX61237" s="23"/>
      <c r="KY61237" s="23"/>
    </row>
    <row r="61238" spans="36:311" x14ac:dyDescent="0.2">
      <c r="AJ61238" s="23"/>
      <c r="HH61238"/>
      <c r="IW61238" s="36"/>
      <c r="JI61238"/>
      <c r="JJ61238"/>
      <c r="KX61238" s="23"/>
      <c r="KY61238" s="23"/>
    </row>
    <row r="61239" spans="36:311" x14ac:dyDescent="0.2">
      <c r="AJ61239" s="23"/>
      <c r="HH61239"/>
      <c r="IW61239" s="36"/>
      <c r="JI61239"/>
      <c r="JJ61239"/>
      <c r="KX61239" s="23"/>
      <c r="KY61239" s="23"/>
    </row>
    <row r="61240" spans="36:311" x14ac:dyDescent="0.2">
      <c r="AJ61240" s="23"/>
      <c r="HH61240"/>
      <c r="IW61240" s="36"/>
      <c r="JI61240"/>
      <c r="JJ61240"/>
      <c r="KX61240" s="23"/>
      <c r="KY61240" s="23"/>
    </row>
    <row r="61241" spans="36:311" x14ac:dyDescent="0.2">
      <c r="AJ61241" s="23"/>
      <c r="HH61241"/>
      <c r="IW61241" s="36"/>
      <c r="JI61241"/>
      <c r="JJ61241"/>
      <c r="KX61241" s="23"/>
      <c r="KY61241" s="23"/>
    </row>
    <row r="61242" spans="36:311" x14ac:dyDescent="0.2">
      <c r="AJ61242" s="23"/>
      <c r="HH61242"/>
      <c r="IW61242" s="36"/>
      <c r="JI61242"/>
      <c r="JJ61242"/>
      <c r="KX61242" s="23"/>
      <c r="KY61242" s="23"/>
    </row>
    <row r="61243" spans="36:311" x14ac:dyDescent="0.2">
      <c r="AJ61243" s="23"/>
      <c r="HH61243"/>
      <c r="IW61243" s="36"/>
      <c r="JI61243"/>
      <c r="JJ61243"/>
      <c r="KX61243" s="23"/>
      <c r="KY61243" s="23"/>
    </row>
    <row r="61244" spans="36:311" x14ac:dyDescent="0.2">
      <c r="AJ61244" s="23"/>
      <c r="HH61244"/>
      <c r="IW61244" s="36"/>
      <c r="JI61244"/>
      <c r="JJ61244"/>
      <c r="KX61244" s="23"/>
      <c r="KY61244" s="23"/>
    </row>
    <row r="61245" spans="36:311" x14ac:dyDescent="0.2">
      <c r="AJ61245" s="23"/>
      <c r="HH61245"/>
      <c r="IW61245" s="36"/>
      <c r="JI61245"/>
      <c r="JJ61245"/>
      <c r="KX61245" s="23"/>
      <c r="KY61245" s="23"/>
    </row>
    <row r="61246" spans="36:311" x14ac:dyDescent="0.2">
      <c r="AJ61246" s="23"/>
      <c r="HH61246"/>
      <c r="IW61246" s="36"/>
      <c r="JI61246"/>
      <c r="JJ61246"/>
      <c r="KX61246" s="23"/>
      <c r="KY61246" s="23"/>
    </row>
    <row r="61247" spans="36:311" x14ac:dyDescent="0.2">
      <c r="AJ61247" s="23"/>
      <c r="HH61247"/>
      <c r="IW61247" s="36"/>
      <c r="JI61247"/>
      <c r="JJ61247"/>
      <c r="KX61247" s="23"/>
      <c r="KY61247" s="23"/>
    </row>
    <row r="61248" spans="36:311" x14ac:dyDescent="0.2">
      <c r="AJ61248" s="23"/>
      <c r="HH61248"/>
      <c r="IW61248" s="36"/>
      <c r="JI61248"/>
      <c r="JJ61248"/>
      <c r="KX61248" s="23"/>
      <c r="KY61248" s="23"/>
    </row>
    <row r="61249" spans="36:311" x14ac:dyDescent="0.2">
      <c r="AJ61249" s="23"/>
      <c r="HH61249"/>
      <c r="IW61249" s="36"/>
      <c r="JI61249"/>
      <c r="JJ61249"/>
      <c r="KX61249" s="23"/>
      <c r="KY61249" s="23"/>
    </row>
    <row r="61250" spans="36:311" x14ac:dyDescent="0.2">
      <c r="AJ61250" s="23"/>
      <c r="HH61250"/>
      <c r="IW61250" s="36"/>
      <c r="JI61250"/>
      <c r="JJ61250"/>
      <c r="KX61250" s="23"/>
      <c r="KY61250" s="23"/>
    </row>
    <row r="61251" spans="36:311" x14ac:dyDescent="0.2">
      <c r="AJ61251" s="23"/>
      <c r="HH61251"/>
      <c r="IW61251" s="36"/>
      <c r="JI61251"/>
      <c r="JJ61251"/>
      <c r="KX61251" s="23"/>
      <c r="KY61251" s="23"/>
    </row>
    <row r="61252" spans="36:311" x14ac:dyDescent="0.2">
      <c r="AJ61252" s="23"/>
      <c r="HH61252"/>
      <c r="IW61252" s="36"/>
      <c r="JI61252"/>
      <c r="JJ61252"/>
      <c r="KX61252" s="23"/>
      <c r="KY61252" s="23"/>
    </row>
    <row r="61253" spans="36:311" x14ac:dyDescent="0.2">
      <c r="AJ61253" s="23"/>
      <c r="HH61253"/>
      <c r="IW61253" s="36"/>
      <c r="JI61253"/>
      <c r="JJ61253"/>
      <c r="KX61253" s="23"/>
      <c r="KY61253" s="23"/>
    </row>
    <row r="61254" spans="36:311" x14ac:dyDescent="0.2">
      <c r="AJ61254" s="23"/>
      <c r="HH61254"/>
      <c r="IW61254" s="36"/>
      <c r="JI61254"/>
      <c r="JJ61254"/>
      <c r="KX61254" s="23"/>
      <c r="KY61254" s="23"/>
    </row>
    <row r="61255" spans="36:311" x14ac:dyDescent="0.2">
      <c r="AJ61255" s="23"/>
      <c r="HH61255"/>
      <c r="IW61255" s="36"/>
      <c r="JI61255"/>
      <c r="JJ61255"/>
      <c r="KX61255" s="23"/>
      <c r="KY61255" s="23"/>
    </row>
    <row r="61256" spans="36:311" x14ac:dyDescent="0.2">
      <c r="AJ61256" s="23"/>
      <c r="HH61256"/>
      <c r="IW61256" s="36"/>
      <c r="JI61256"/>
      <c r="JJ61256"/>
      <c r="KX61256" s="23"/>
      <c r="KY61256" s="23"/>
    </row>
    <row r="61257" spans="36:311" x14ac:dyDescent="0.2">
      <c r="AJ61257" s="23"/>
      <c r="HH61257"/>
      <c r="IW61257" s="36"/>
      <c r="JI61257"/>
      <c r="JJ61257"/>
      <c r="KX61257" s="23"/>
      <c r="KY61257" s="23"/>
    </row>
    <row r="61258" spans="36:311" x14ac:dyDescent="0.2">
      <c r="AJ61258" s="23"/>
      <c r="HH61258"/>
      <c r="IW61258" s="36"/>
      <c r="JI61258"/>
      <c r="JJ61258"/>
      <c r="KX61258" s="23"/>
      <c r="KY61258" s="23"/>
    </row>
    <row r="61259" spans="36:311" x14ac:dyDescent="0.2">
      <c r="AJ61259" s="23"/>
      <c r="HH61259"/>
      <c r="IW61259" s="36"/>
      <c r="JI61259"/>
      <c r="JJ61259"/>
      <c r="KX61259" s="23"/>
      <c r="KY61259" s="23"/>
    </row>
    <row r="61260" spans="36:311" x14ac:dyDescent="0.2">
      <c r="AJ61260" s="23"/>
      <c r="HH61260"/>
      <c r="IW61260" s="36"/>
      <c r="JI61260"/>
      <c r="JJ61260"/>
      <c r="KX61260" s="23"/>
      <c r="KY61260" s="23"/>
    </row>
    <row r="61261" spans="36:311" x14ac:dyDescent="0.2">
      <c r="AJ61261" s="23"/>
      <c r="HH61261"/>
      <c r="IW61261" s="36"/>
      <c r="JI61261"/>
      <c r="JJ61261"/>
      <c r="KX61261" s="23"/>
      <c r="KY61261" s="23"/>
    </row>
    <row r="61262" spans="36:311" x14ac:dyDescent="0.2">
      <c r="AJ61262" s="23"/>
      <c r="HH61262"/>
      <c r="IW61262" s="36"/>
      <c r="JI61262"/>
      <c r="JJ61262"/>
      <c r="KX61262" s="23"/>
      <c r="KY61262" s="23"/>
    </row>
    <row r="61263" spans="36:311" x14ac:dyDescent="0.2">
      <c r="AJ61263" s="23"/>
      <c r="HH61263"/>
      <c r="IW61263" s="36"/>
      <c r="JI61263"/>
      <c r="JJ61263"/>
      <c r="KX61263" s="23"/>
      <c r="KY61263" s="23"/>
    </row>
    <row r="61264" spans="36:311" x14ac:dyDescent="0.2">
      <c r="AJ61264" s="23"/>
      <c r="HH61264"/>
      <c r="IW61264" s="36"/>
      <c r="JI61264"/>
      <c r="JJ61264"/>
      <c r="KX61264" s="23"/>
      <c r="KY61264" s="23"/>
    </row>
    <row r="61265" spans="36:311" x14ac:dyDescent="0.2">
      <c r="AJ61265" s="23"/>
      <c r="HH61265"/>
      <c r="IW61265" s="36"/>
      <c r="JI61265"/>
      <c r="JJ61265"/>
      <c r="KX61265" s="23"/>
      <c r="KY61265" s="23"/>
    </row>
    <row r="61266" spans="36:311" x14ac:dyDescent="0.2">
      <c r="AJ61266" s="23"/>
      <c r="HH61266"/>
      <c r="IW61266" s="36"/>
      <c r="JI61266"/>
      <c r="JJ61266"/>
      <c r="KX61266" s="23"/>
      <c r="KY61266" s="23"/>
    </row>
    <row r="61267" spans="36:311" x14ac:dyDescent="0.2">
      <c r="AJ61267" s="23"/>
      <c r="HH61267"/>
      <c r="IW61267" s="36"/>
      <c r="JI61267"/>
      <c r="JJ61267"/>
      <c r="KX61267" s="23"/>
      <c r="KY61267" s="23"/>
    </row>
    <row r="61268" spans="36:311" x14ac:dyDescent="0.2">
      <c r="AJ61268" s="23"/>
      <c r="HH61268"/>
      <c r="IW61268" s="36"/>
      <c r="JI61268"/>
      <c r="JJ61268"/>
      <c r="KX61268" s="23"/>
      <c r="KY61268" s="23"/>
    </row>
    <row r="61269" spans="36:311" x14ac:dyDescent="0.2">
      <c r="AJ61269" s="23"/>
      <c r="HH61269"/>
      <c r="IW61269" s="36"/>
      <c r="JI61269"/>
      <c r="JJ61269"/>
      <c r="KX61269" s="23"/>
      <c r="KY61269" s="23"/>
    </row>
    <row r="61270" spans="36:311" x14ac:dyDescent="0.2">
      <c r="AJ61270" s="23"/>
      <c r="HH61270"/>
      <c r="IW61270" s="36"/>
      <c r="JI61270"/>
      <c r="JJ61270"/>
      <c r="KX61270" s="23"/>
      <c r="KY61270" s="23"/>
    </row>
    <row r="61271" spans="36:311" x14ac:dyDescent="0.2">
      <c r="AJ61271" s="23"/>
      <c r="HH61271"/>
      <c r="IW61271" s="36"/>
      <c r="JI61271"/>
      <c r="JJ61271"/>
      <c r="KX61271" s="23"/>
      <c r="KY61271" s="23"/>
    </row>
    <row r="61272" spans="36:311" x14ac:dyDescent="0.2">
      <c r="AJ61272" s="23"/>
      <c r="HH61272"/>
      <c r="IW61272" s="36"/>
      <c r="JI61272"/>
      <c r="JJ61272"/>
      <c r="KX61272" s="23"/>
      <c r="KY61272" s="23"/>
    </row>
    <row r="61273" spans="36:311" x14ac:dyDescent="0.2">
      <c r="AJ61273" s="23"/>
      <c r="HH61273"/>
      <c r="IW61273" s="36"/>
      <c r="JI61273"/>
      <c r="JJ61273"/>
      <c r="KX61273" s="23"/>
      <c r="KY61273" s="23"/>
    </row>
    <row r="61274" spans="36:311" x14ac:dyDescent="0.2">
      <c r="AJ61274" s="23"/>
      <c r="HH61274"/>
      <c r="IW61274" s="36"/>
      <c r="JI61274"/>
      <c r="JJ61274"/>
      <c r="KX61274" s="23"/>
      <c r="KY61274" s="23"/>
    </row>
    <row r="61275" spans="36:311" x14ac:dyDescent="0.2">
      <c r="AJ61275" s="23"/>
      <c r="HH61275"/>
      <c r="IW61275" s="36"/>
      <c r="JI61275"/>
      <c r="JJ61275"/>
      <c r="KX61275" s="23"/>
      <c r="KY61275" s="23"/>
    </row>
    <row r="61276" spans="36:311" x14ac:dyDescent="0.2">
      <c r="AJ61276" s="23"/>
      <c r="HH61276"/>
      <c r="IW61276" s="36"/>
      <c r="JI61276"/>
      <c r="JJ61276"/>
      <c r="KX61276" s="23"/>
      <c r="KY61276" s="23"/>
    </row>
    <row r="61277" spans="36:311" x14ac:dyDescent="0.2">
      <c r="AJ61277" s="23"/>
      <c r="HH61277"/>
      <c r="IW61277" s="36"/>
      <c r="JI61277"/>
      <c r="JJ61277"/>
      <c r="KX61277" s="23"/>
      <c r="KY61277" s="23"/>
    </row>
    <row r="61278" spans="36:311" x14ac:dyDescent="0.2">
      <c r="AJ61278" s="23"/>
      <c r="HH61278"/>
      <c r="IW61278" s="36"/>
      <c r="JI61278"/>
      <c r="JJ61278"/>
      <c r="KX61278" s="23"/>
      <c r="KY61278" s="23"/>
    </row>
    <row r="61279" spans="36:311" x14ac:dyDescent="0.2">
      <c r="AJ61279" s="23"/>
      <c r="HH61279"/>
      <c r="IW61279" s="36"/>
      <c r="JI61279"/>
      <c r="JJ61279"/>
      <c r="KX61279" s="23"/>
      <c r="KY61279" s="23"/>
    </row>
    <row r="61280" spans="36:311" x14ac:dyDescent="0.2">
      <c r="AJ61280" s="23"/>
      <c r="HH61280"/>
      <c r="IW61280" s="36"/>
      <c r="JI61280"/>
      <c r="JJ61280"/>
      <c r="KX61280" s="23"/>
      <c r="KY61280" s="23"/>
    </row>
    <row r="61281" spans="36:311" x14ac:dyDescent="0.2">
      <c r="AJ61281" s="23"/>
      <c r="HH61281"/>
      <c r="IW61281" s="36"/>
      <c r="JI61281"/>
      <c r="JJ61281"/>
      <c r="KX61281" s="23"/>
      <c r="KY61281" s="23"/>
    </row>
    <row r="61282" spans="36:311" x14ac:dyDescent="0.2">
      <c r="AJ61282" s="23"/>
      <c r="HH61282"/>
      <c r="IW61282" s="36"/>
      <c r="JI61282"/>
      <c r="JJ61282"/>
      <c r="KX61282" s="23"/>
      <c r="KY61282" s="23"/>
    </row>
    <row r="61283" spans="36:311" x14ac:dyDescent="0.2">
      <c r="AJ61283" s="23"/>
      <c r="HH61283"/>
      <c r="IW61283" s="36"/>
      <c r="JI61283"/>
      <c r="JJ61283"/>
      <c r="KX61283" s="23"/>
      <c r="KY61283" s="23"/>
    </row>
    <row r="61284" spans="36:311" x14ac:dyDescent="0.2">
      <c r="AJ61284" s="23"/>
      <c r="HH61284"/>
      <c r="IW61284" s="36"/>
      <c r="JI61284"/>
      <c r="JJ61284"/>
      <c r="KX61284" s="23"/>
      <c r="KY61284" s="23"/>
    </row>
    <row r="61285" spans="36:311" x14ac:dyDescent="0.2">
      <c r="AJ61285" s="23"/>
      <c r="HH61285"/>
      <c r="IW61285" s="36"/>
      <c r="JI61285"/>
      <c r="JJ61285"/>
      <c r="KX61285" s="23"/>
      <c r="KY61285" s="23"/>
    </row>
    <row r="61286" spans="36:311" x14ac:dyDescent="0.2">
      <c r="AJ61286" s="23"/>
      <c r="HH61286"/>
      <c r="IW61286" s="36"/>
      <c r="JI61286"/>
      <c r="JJ61286"/>
      <c r="KX61286" s="23"/>
      <c r="KY61286" s="23"/>
    </row>
    <row r="61287" spans="36:311" x14ac:dyDescent="0.2">
      <c r="AJ61287" s="23"/>
      <c r="HH61287"/>
      <c r="IW61287" s="36"/>
      <c r="JI61287"/>
      <c r="JJ61287"/>
      <c r="KX61287" s="23"/>
      <c r="KY61287" s="23"/>
    </row>
    <row r="61288" spans="36:311" x14ac:dyDescent="0.2">
      <c r="AJ61288" s="23"/>
      <c r="HH61288"/>
      <c r="IW61288" s="36"/>
      <c r="JI61288"/>
      <c r="JJ61288"/>
      <c r="KX61288" s="23"/>
      <c r="KY61288" s="23"/>
    </row>
    <row r="61289" spans="36:311" x14ac:dyDescent="0.2">
      <c r="AJ61289" s="23"/>
      <c r="HH61289"/>
      <c r="IW61289" s="36"/>
      <c r="JI61289"/>
      <c r="JJ61289"/>
      <c r="KX61289" s="23"/>
      <c r="KY61289" s="23"/>
    </row>
    <row r="61290" spans="36:311" x14ac:dyDescent="0.2">
      <c r="AJ61290" s="23"/>
      <c r="HH61290"/>
      <c r="IW61290" s="36"/>
      <c r="JI61290"/>
      <c r="JJ61290"/>
      <c r="KX61290" s="23"/>
      <c r="KY61290" s="23"/>
    </row>
    <row r="61291" spans="36:311" x14ac:dyDescent="0.2">
      <c r="AJ61291" s="23"/>
      <c r="HH61291"/>
      <c r="IW61291" s="36"/>
      <c r="JI61291"/>
      <c r="JJ61291"/>
      <c r="KX61291" s="23"/>
      <c r="KY61291" s="23"/>
    </row>
    <row r="61292" spans="36:311" x14ac:dyDescent="0.2">
      <c r="AJ61292" s="23"/>
      <c r="HH61292"/>
      <c r="IW61292" s="36"/>
      <c r="JI61292"/>
      <c r="JJ61292"/>
      <c r="KX61292" s="23"/>
      <c r="KY61292" s="23"/>
    </row>
    <row r="61293" spans="36:311" x14ac:dyDescent="0.2">
      <c r="AJ61293" s="23"/>
      <c r="HH61293"/>
      <c r="IW61293" s="36"/>
      <c r="JI61293"/>
      <c r="JJ61293"/>
      <c r="KX61293" s="23"/>
      <c r="KY61293" s="23"/>
    </row>
    <row r="61294" spans="36:311" x14ac:dyDescent="0.2">
      <c r="AJ61294" s="23"/>
      <c r="HH61294"/>
      <c r="IW61294" s="36"/>
      <c r="JI61294"/>
      <c r="JJ61294"/>
      <c r="KX61294" s="23"/>
      <c r="KY61294" s="23"/>
    </row>
    <row r="61295" spans="36:311" x14ac:dyDescent="0.2">
      <c r="AJ61295" s="23"/>
      <c r="HH61295"/>
      <c r="IW61295" s="36"/>
      <c r="JI61295"/>
      <c r="JJ61295"/>
      <c r="KX61295" s="23"/>
      <c r="KY61295" s="23"/>
    </row>
    <row r="61296" spans="36:311" x14ac:dyDescent="0.2">
      <c r="AJ61296" s="23"/>
      <c r="HH61296"/>
      <c r="IW61296" s="36"/>
      <c r="JI61296"/>
      <c r="JJ61296"/>
      <c r="KX61296" s="23"/>
      <c r="KY61296" s="23"/>
    </row>
    <row r="61297" spans="36:311" x14ac:dyDescent="0.2">
      <c r="AJ61297" s="23"/>
      <c r="HH61297"/>
      <c r="IW61297" s="36"/>
      <c r="JI61297"/>
      <c r="JJ61297"/>
      <c r="KX61297" s="23"/>
      <c r="KY61297" s="23"/>
    </row>
    <row r="61298" spans="36:311" x14ac:dyDescent="0.2">
      <c r="AJ61298" s="23"/>
      <c r="HH61298"/>
      <c r="IW61298" s="36"/>
      <c r="JI61298"/>
      <c r="JJ61298"/>
      <c r="KX61298" s="23"/>
      <c r="KY61298" s="23"/>
    </row>
    <row r="61299" spans="36:311" x14ac:dyDescent="0.2">
      <c r="AJ61299" s="23"/>
      <c r="HH61299"/>
      <c r="IW61299" s="36"/>
      <c r="JI61299"/>
      <c r="JJ61299"/>
      <c r="KX61299" s="23"/>
      <c r="KY61299" s="23"/>
    </row>
    <row r="61300" spans="36:311" x14ac:dyDescent="0.2">
      <c r="AJ61300" s="23"/>
      <c r="HH61300"/>
      <c r="IW61300" s="36"/>
      <c r="JI61300"/>
      <c r="JJ61300"/>
      <c r="KX61300" s="23"/>
      <c r="KY61300" s="23"/>
    </row>
    <row r="61301" spans="36:311" x14ac:dyDescent="0.2">
      <c r="AJ61301" s="23"/>
      <c r="HH61301"/>
      <c r="IW61301" s="36"/>
      <c r="JI61301"/>
      <c r="JJ61301"/>
      <c r="KX61301" s="23"/>
      <c r="KY61301" s="23"/>
    </row>
    <row r="61302" spans="36:311" x14ac:dyDescent="0.2">
      <c r="AJ61302" s="23"/>
      <c r="HH61302"/>
      <c r="IW61302" s="36"/>
      <c r="JI61302"/>
      <c r="JJ61302"/>
      <c r="KX61302" s="23"/>
      <c r="KY61302" s="23"/>
    </row>
    <row r="61303" spans="36:311" x14ac:dyDescent="0.2">
      <c r="AJ61303" s="23"/>
      <c r="HH61303"/>
      <c r="IW61303" s="36"/>
      <c r="JI61303"/>
      <c r="JJ61303"/>
      <c r="KX61303" s="23"/>
      <c r="KY61303" s="23"/>
    </row>
    <row r="61304" spans="36:311" x14ac:dyDescent="0.2">
      <c r="AJ61304" s="23"/>
      <c r="HH61304"/>
      <c r="IW61304" s="36"/>
      <c r="JI61304"/>
      <c r="JJ61304"/>
      <c r="KX61304" s="23"/>
      <c r="KY61304" s="23"/>
    </row>
    <row r="61305" spans="36:311" x14ac:dyDescent="0.2">
      <c r="AJ61305" s="23"/>
      <c r="HH61305"/>
      <c r="IW61305" s="36"/>
      <c r="JI61305"/>
      <c r="JJ61305"/>
      <c r="KX61305" s="23"/>
      <c r="KY61305" s="23"/>
    </row>
    <row r="61306" spans="36:311" x14ac:dyDescent="0.2">
      <c r="AJ61306" s="23"/>
      <c r="HH61306"/>
      <c r="IW61306" s="36"/>
      <c r="JI61306"/>
      <c r="JJ61306"/>
      <c r="KX61306" s="23"/>
      <c r="KY61306" s="23"/>
    </row>
    <row r="61307" spans="36:311" x14ac:dyDescent="0.2">
      <c r="AJ61307" s="23"/>
      <c r="HH61307"/>
      <c r="IW61307" s="36"/>
      <c r="JI61307"/>
      <c r="JJ61307"/>
      <c r="KX61307" s="23"/>
      <c r="KY61307" s="23"/>
    </row>
    <row r="61308" spans="36:311" x14ac:dyDescent="0.2">
      <c r="AJ61308" s="23"/>
      <c r="HH61308"/>
      <c r="IW61308" s="36"/>
      <c r="JI61308"/>
      <c r="JJ61308"/>
      <c r="KX61308" s="23"/>
      <c r="KY61308" s="23"/>
    </row>
    <row r="61309" spans="36:311" x14ac:dyDescent="0.2">
      <c r="AJ61309" s="23"/>
      <c r="HH61309"/>
      <c r="IW61309" s="36"/>
      <c r="JI61309"/>
      <c r="JJ61309"/>
      <c r="KX61309" s="23"/>
      <c r="KY61309" s="23"/>
    </row>
    <row r="61310" spans="36:311" x14ac:dyDescent="0.2">
      <c r="AJ61310" s="23"/>
      <c r="HH61310"/>
      <c r="IW61310" s="36"/>
      <c r="JI61310"/>
      <c r="JJ61310"/>
      <c r="KX61310" s="23"/>
      <c r="KY61310" s="23"/>
    </row>
    <row r="61311" spans="36:311" x14ac:dyDescent="0.2">
      <c r="AJ61311" s="23"/>
      <c r="HH61311"/>
      <c r="IW61311" s="36"/>
      <c r="JI61311"/>
      <c r="JJ61311"/>
      <c r="KX61311" s="23"/>
      <c r="KY61311" s="23"/>
    </row>
    <row r="61312" spans="36:311" x14ac:dyDescent="0.2">
      <c r="AJ61312" s="23"/>
      <c r="HH61312"/>
      <c r="IW61312" s="36"/>
      <c r="JI61312"/>
      <c r="JJ61312"/>
      <c r="KX61312" s="23"/>
      <c r="KY61312" s="23"/>
    </row>
    <row r="61313" spans="36:311" x14ac:dyDescent="0.2">
      <c r="AJ61313" s="23"/>
      <c r="HH61313"/>
      <c r="IW61313" s="36"/>
      <c r="JI61313"/>
      <c r="JJ61313"/>
      <c r="KX61313" s="23"/>
      <c r="KY61313" s="23"/>
    </row>
    <row r="61314" spans="36:311" x14ac:dyDescent="0.2">
      <c r="AJ61314" s="23"/>
      <c r="HH61314"/>
      <c r="IW61314" s="36"/>
      <c r="JI61314"/>
      <c r="JJ61314"/>
      <c r="KX61314" s="23"/>
      <c r="KY61314" s="23"/>
    </row>
    <row r="61315" spans="36:311" x14ac:dyDescent="0.2">
      <c r="AJ61315" s="23"/>
      <c r="HH61315"/>
      <c r="IW61315" s="36"/>
      <c r="JI61315"/>
      <c r="JJ61315"/>
      <c r="KX61315" s="23"/>
      <c r="KY61315" s="23"/>
    </row>
    <row r="61316" spans="36:311" x14ac:dyDescent="0.2">
      <c r="AJ61316" s="23"/>
      <c r="HH61316"/>
      <c r="IW61316" s="36"/>
      <c r="JI61316"/>
      <c r="JJ61316"/>
      <c r="KX61316" s="23"/>
      <c r="KY61316" s="23"/>
    </row>
    <row r="61317" spans="36:311" x14ac:dyDescent="0.2">
      <c r="AJ61317" s="23"/>
      <c r="HH61317"/>
      <c r="IW61317" s="36"/>
      <c r="JI61317"/>
      <c r="JJ61317"/>
      <c r="KX61317" s="23"/>
      <c r="KY61317" s="23"/>
    </row>
    <row r="61318" spans="36:311" x14ac:dyDescent="0.2">
      <c r="AJ61318" s="23"/>
      <c r="HH61318"/>
      <c r="IW61318" s="36"/>
      <c r="JI61318"/>
      <c r="JJ61318"/>
      <c r="KX61318" s="23"/>
      <c r="KY61318" s="23"/>
    </row>
    <row r="61319" spans="36:311" x14ac:dyDescent="0.2">
      <c r="AJ61319" s="23"/>
      <c r="HH61319"/>
      <c r="IW61319" s="36"/>
      <c r="JI61319"/>
      <c r="JJ61319"/>
      <c r="KX61319" s="23"/>
      <c r="KY61319" s="23"/>
    </row>
    <row r="61320" spans="36:311" x14ac:dyDescent="0.2">
      <c r="AJ61320" s="23"/>
      <c r="HH61320"/>
      <c r="IW61320" s="36"/>
      <c r="JI61320"/>
      <c r="JJ61320"/>
      <c r="KX61320" s="23"/>
      <c r="KY61320" s="23"/>
    </row>
    <row r="61321" spans="36:311" x14ac:dyDescent="0.2">
      <c r="AJ61321" s="23"/>
      <c r="HH61321"/>
      <c r="IW61321" s="36"/>
      <c r="JI61321"/>
      <c r="JJ61321"/>
      <c r="KX61321" s="23"/>
      <c r="KY61321" s="23"/>
    </row>
    <row r="61322" spans="36:311" x14ac:dyDescent="0.2">
      <c r="AJ61322" s="23"/>
      <c r="HH61322"/>
      <c r="IW61322" s="36"/>
      <c r="JI61322"/>
      <c r="JJ61322"/>
      <c r="KX61322" s="23"/>
      <c r="KY61322" s="23"/>
    </row>
    <row r="61323" spans="36:311" x14ac:dyDescent="0.2">
      <c r="AJ61323" s="23"/>
      <c r="HH61323"/>
      <c r="IW61323" s="36"/>
      <c r="JI61323"/>
      <c r="JJ61323"/>
      <c r="KX61323" s="23"/>
      <c r="KY61323" s="23"/>
    </row>
    <row r="61324" spans="36:311" x14ac:dyDescent="0.2">
      <c r="AJ61324" s="23"/>
      <c r="HH61324"/>
      <c r="IW61324" s="36"/>
      <c r="JI61324"/>
      <c r="JJ61324"/>
      <c r="KX61324" s="23"/>
      <c r="KY61324" s="23"/>
    </row>
    <row r="61325" spans="36:311" x14ac:dyDescent="0.2">
      <c r="AJ61325" s="23"/>
      <c r="HH61325"/>
      <c r="IW61325" s="36"/>
      <c r="JI61325"/>
      <c r="JJ61325"/>
      <c r="KX61325" s="23"/>
      <c r="KY61325" s="23"/>
    </row>
    <row r="61326" spans="36:311" x14ac:dyDescent="0.2">
      <c r="AJ61326" s="23"/>
      <c r="HH61326"/>
      <c r="IW61326" s="36"/>
      <c r="JI61326"/>
      <c r="JJ61326"/>
      <c r="KX61326" s="23"/>
      <c r="KY61326" s="23"/>
    </row>
    <row r="61327" spans="36:311" x14ac:dyDescent="0.2">
      <c r="AJ61327" s="23"/>
      <c r="HH61327"/>
      <c r="IW61327" s="36"/>
      <c r="JI61327"/>
      <c r="JJ61327"/>
      <c r="KX61327" s="23"/>
      <c r="KY61327" s="23"/>
    </row>
    <row r="61328" spans="36:311" x14ac:dyDescent="0.2">
      <c r="AJ61328" s="23"/>
      <c r="HH61328"/>
      <c r="IW61328" s="36"/>
      <c r="JI61328"/>
      <c r="JJ61328"/>
      <c r="KX61328" s="23"/>
      <c r="KY61328" s="23"/>
    </row>
    <row r="61329" spans="36:311" x14ac:dyDescent="0.2">
      <c r="AJ61329" s="23"/>
      <c r="HH61329"/>
      <c r="IW61329" s="36"/>
      <c r="JI61329"/>
      <c r="JJ61329"/>
      <c r="KX61329" s="23"/>
      <c r="KY61329" s="23"/>
    </row>
    <row r="61330" spans="36:311" x14ac:dyDescent="0.2">
      <c r="AJ61330" s="23"/>
      <c r="HH61330"/>
      <c r="IW61330" s="36"/>
      <c r="JI61330"/>
      <c r="JJ61330"/>
      <c r="KX61330" s="23"/>
      <c r="KY61330" s="23"/>
    </row>
    <row r="61331" spans="36:311" x14ac:dyDescent="0.2">
      <c r="AJ61331" s="23"/>
      <c r="HH61331"/>
      <c r="IW61331" s="36"/>
      <c r="JI61331"/>
      <c r="JJ61331"/>
      <c r="KX61331" s="23"/>
      <c r="KY61331" s="23"/>
    </row>
    <row r="61332" spans="36:311" x14ac:dyDescent="0.2">
      <c r="AJ61332" s="23"/>
      <c r="HH61332"/>
      <c r="IW61332" s="36"/>
      <c r="JI61332"/>
      <c r="JJ61332"/>
      <c r="KX61332" s="23"/>
      <c r="KY61332" s="23"/>
    </row>
    <row r="61333" spans="36:311" x14ac:dyDescent="0.2">
      <c r="AJ61333" s="23"/>
      <c r="HH61333"/>
      <c r="IW61333" s="36"/>
      <c r="JI61333"/>
      <c r="JJ61333"/>
      <c r="KX61333" s="23"/>
      <c r="KY61333" s="23"/>
    </row>
    <row r="61334" spans="36:311" x14ac:dyDescent="0.2">
      <c r="AJ61334" s="23"/>
      <c r="HH61334"/>
      <c r="IW61334" s="36"/>
      <c r="JI61334"/>
      <c r="JJ61334"/>
      <c r="KX61334" s="23"/>
      <c r="KY61334" s="23"/>
    </row>
    <row r="61335" spans="36:311" x14ac:dyDescent="0.2">
      <c r="AJ61335" s="23"/>
      <c r="HH61335"/>
      <c r="IW61335" s="36"/>
      <c r="JI61335"/>
      <c r="JJ61335"/>
      <c r="KX61335" s="23"/>
      <c r="KY61335" s="23"/>
    </row>
    <row r="61336" spans="36:311" x14ac:dyDescent="0.2">
      <c r="AJ61336" s="23"/>
      <c r="HH61336"/>
      <c r="IW61336" s="36"/>
      <c r="JI61336"/>
      <c r="JJ61336"/>
      <c r="KX61336" s="23"/>
      <c r="KY61336" s="23"/>
    </row>
    <row r="61337" spans="36:311" x14ac:dyDescent="0.2">
      <c r="AJ61337" s="23"/>
      <c r="HH61337"/>
      <c r="IW61337" s="36"/>
      <c r="JI61337"/>
      <c r="JJ61337"/>
      <c r="KX61337" s="23"/>
      <c r="KY61337" s="23"/>
    </row>
    <row r="61338" spans="36:311" x14ac:dyDescent="0.2">
      <c r="AJ61338" s="23"/>
      <c r="HH61338"/>
      <c r="IW61338" s="36"/>
      <c r="JI61338"/>
      <c r="JJ61338"/>
      <c r="KX61338" s="23"/>
      <c r="KY61338" s="23"/>
    </row>
    <row r="61339" spans="36:311" x14ac:dyDescent="0.2">
      <c r="AJ61339" s="23"/>
      <c r="HH61339"/>
      <c r="IW61339" s="36"/>
      <c r="JI61339"/>
      <c r="JJ61339"/>
      <c r="KX61339" s="23"/>
      <c r="KY61339" s="23"/>
    </row>
    <row r="61340" spans="36:311" x14ac:dyDescent="0.2">
      <c r="AJ61340" s="23"/>
      <c r="HH61340"/>
      <c r="IW61340" s="36"/>
      <c r="JI61340"/>
      <c r="JJ61340"/>
      <c r="KX61340" s="23"/>
      <c r="KY61340" s="23"/>
    </row>
    <row r="61341" spans="36:311" x14ac:dyDescent="0.2">
      <c r="AJ61341" s="23"/>
      <c r="HH61341"/>
      <c r="IW61341" s="36"/>
      <c r="JI61341"/>
      <c r="JJ61341"/>
      <c r="KX61341" s="23"/>
      <c r="KY61341" s="23"/>
    </row>
    <row r="61342" spans="36:311" x14ac:dyDescent="0.2">
      <c r="AJ61342" s="23"/>
      <c r="HH61342"/>
      <c r="IW61342" s="36"/>
      <c r="JI61342"/>
      <c r="JJ61342"/>
      <c r="KX61342" s="23"/>
      <c r="KY61342" s="23"/>
    </row>
    <row r="61343" spans="36:311" x14ac:dyDescent="0.2">
      <c r="AJ61343" s="23"/>
      <c r="HH61343"/>
      <c r="IW61343" s="36"/>
      <c r="JI61343"/>
      <c r="JJ61343"/>
      <c r="KX61343" s="23"/>
      <c r="KY61343" s="23"/>
    </row>
    <row r="61344" spans="36:311" x14ac:dyDescent="0.2">
      <c r="AJ61344" s="23"/>
      <c r="HH61344"/>
      <c r="IW61344" s="36"/>
      <c r="JI61344"/>
      <c r="JJ61344"/>
      <c r="KX61344" s="23"/>
      <c r="KY61344" s="23"/>
    </row>
    <row r="61345" spans="36:311" x14ac:dyDescent="0.2">
      <c r="AJ61345" s="23"/>
      <c r="HH61345"/>
      <c r="IW61345" s="36"/>
      <c r="JI61345"/>
      <c r="JJ61345"/>
      <c r="KX61345" s="23"/>
      <c r="KY61345" s="23"/>
    </row>
    <row r="61346" spans="36:311" x14ac:dyDescent="0.2">
      <c r="AJ61346" s="23"/>
      <c r="HH61346"/>
      <c r="IW61346" s="36"/>
      <c r="JI61346"/>
      <c r="JJ61346"/>
      <c r="KX61346" s="23"/>
      <c r="KY61346" s="23"/>
    </row>
    <row r="61347" spans="36:311" x14ac:dyDescent="0.2">
      <c r="AJ61347" s="23"/>
      <c r="HH61347"/>
      <c r="IW61347" s="36"/>
      <c r="JI61347"/>
      <c r="JJ61347"/>
      <c r="KX61347" s="23"/>
      <c r="KY61347" s="23"/>
    </row>
    <row r="61348" spans="36:311" x14ac:dyDescent="0.2">
      <c r="AJ61348" s="23"/>
      <c r="HH61348"/>
      <c r="IW61348" s="36"/>
      <c r="JI61348"/>
      <c r="JJ61348"/>
      <c r="KX61348" s="23"/>
      <c r="KY61348" s="23"/>
    </row>
    <row r="61349" spans="36:311" x14ac:dyDescent="0.2">
      <c r="AJ61349" s="23"/>
      <c r="HH61349"/>
      <c r="IW61349" s="36"/>
      <c r="JI61349"/>
      <c r="JJ61349"/>
      <c r="KX61349" s="23"/>
      <c r="KY61349" s="23"/>
    </row>
    <row r="61350" spans="36:311" x14ac:dyDescent="0.2">
      <c r="AJ61350" s="23"/>
      <c r="HH61350"/>
      <c r="IW61350" s="36"/>
      <c r="JI61350"/>
      <c r="JJ61350"/>
      <c r="KX61350" s="23"/>
      <c r="KY61350" s="23"/>
    </row>
    <row r="61351" spans="36:311" x14ac:dyDescent="0.2">
      <c r="AJ61351" s="23"/>
      <c r="HH61351"/>
      <c r="IW61351" s="36"/>
      <c r="JI61351"/>
      <c r="JJ61351"/>
      <c r="KX61351" s="23"/>
      <c r="KY61351" s="23"/>
    </row>
    <row r="61352" spans="36:311" x14ac:dyDescent="0.2">
      <c r="AJ61352" s="23"/>
      <c r="HH61352"/>
      <c r="IW61352" s="36"/>
      <c r="JI61352"/>
      <c r="JJ61352"/>
      <c r="KX61352" s="23"/>
      <c r="KY61352" s="23"/>
    </row>
    <row r="61353" spans="36:311" x14ac:dyDescent="0.2">
      <c r="AJ61353" s="23"/>
      <c r="HH61353"/>
      <c r="IW61353" s="36"/>
      <c r="JI61353"/>
      <c r="JJ61353"/>
      <c r="KX61353" s="23"/>
      <c r="KY61353" s="23"/>
    </row>
    <row r="61354" spans="36:311" x14ac:dyDescent="0.2">
      <c r="AJ61354" s="23"/>
      <c r="HH61354"/>
      <c r="IW61354" s="36"/>
      <c r="JI61354"/>
      <c r="JJ61354"/>
      <c r="KX61354" s="23"/>
      <c r="KY61354" s="23"/>
    </row>
    <row r="61355" spans="36:311" x14ac:dyDescent="0.2">
      <c r="AJ61355" s="23"/>
      <c r="HH61355"/>
      <c r="IW61355" s="36"/>
      <c r="JI61355"/>
      <c r="JJ61355"/>
      <c r="KX61355" s="23"/>
      <c r="KY61355" s="23"/>
    </row>
    <row r="61356" spans="36:311" x14ac:dyDescent="0.2">
      <c r="AJ61356" s="23"/>
      <c r="HH61356"/>
      <c r="IW61356" s="36"/>
      <c r="JI61356"/>
      <c r="JJ61356"/>
      <c r="KX61356" s="23"/>
      <c r="KY61356" s="23"/>
    </row>
    <row r="61357" spans="36:311" x14ac:dyDescent="0.2">
      <c r="AJ61357" s="23"/>
      <c r="HH61357"/>
      <c r="IW61357" s="36"/>
      <c r="JI61357"/>
      <c r="JJ61357"/>
      <c r="KX61357" s="23"/>
      <c r="KY61357" s="23"/>
    </row>
    <row r="61358" spans="36:311" x14ac:dyDescent="0.2">
      <c r="AJ61358" s="23"/>
      <c r="HH61358"/>
      <c r="IW61358" s="36"/>
      <c r="JI61358"/>
      <c r="JJ61358"/>
      <c r="KX61358" s="23"/>
      <c r="KY61358" s="23"/>
    </row>
    <row r="61359" spans="36:311" x14ac:dyDescent="0.2">
      <c r="AJ61359" s="23"/>
      <c r="HH61359"/>
      <c r="IW61359" s="36"/>
      <c r="JI61359"/>
      <c r="JJ61359"/>
      <c r="KX61359" s="23"/>
      <c r="KY61359" s="23"/>
    </row>
    <row r="61360" spans="36:311" x14ac:dyDescent="0.2">
      <c r="AJ61360" s="23"/>
      <c r="HH61360"/>
      <c r="IW61360" s="36"/>
      <c r="JI61360"/>
      <c r="JJ61360"/>
      <c r="KX61360" s="23"/>
      <c r="KY61360" s="23"/>
    </row>
    <row r="61361" spans="36:311" x14ac:dyDescent="0.2">
      <c r="AJ61361" s="23"/>
      <c r="HH61361"/>
      <c r="IW61361" s="36"/>
      <c r="JI61361"/>
      <c r="JJ61361"/>
      <c r="KX61361" s="23"/>
      <c r="KY61361" s="23"/>
    </row>
    <row r="61362" spans="36:311" x14ac:dyDescent="0.2">
      <c r="AJ61362" s="23"/>
      <c r="HH61362"/>
      <c r="IW61362" s="36"/>
      <c r="JI61362"/>
      <c r="JJ61362"/>
      <c r="KX61362" s="23"/>
      <c r="KY61362" s="23"/>
    </row>
    <row r="61363" spans="36:311" x14ac:dyDescent="0.2">
      <c r="AJ61363" s="23"/>
      <c r="HH61363"/>
      <c r="IW61363" s="36"/>
      <c r="JI61363"/>
      <c r="JJ61363"/>
      <c r="KX61363" s="23"/>
      <c r="KY61363" s="23"/>
    </row>
    <row r="61364" spans="36:311" x14ac:dyDescent="0.2">
      <c r="AJ61364" s="23"/>
      <c r="HH61364"/>
      <c r="IW61364" s="36"/>
      <c r="JI61364"/>
      <c r="JJ61364"/>
      <c r="KX61364" s="23"/>
      <c r="KY61364" s="23"/>
    </row>
    <row r="61365" spans="36:311" x14ac:dyDescent="0.2">
      <c r="AJ61365" s="23"/>
      <c r="HH61365"/>
      <c r="IW61365" s="36"/>
      <c r="JI61365"/>
      <c r="JJ61365"/>
      <c r="KX61365" s="23"/>
      <c r="KY61365" s="23"/>
    </row>
    <row r="61366" spans="36:311" x14ac:dyDescent="0.2">
      <c r="AJ61366" s="23"/>
      <c r="HH61366"/>
      <c r="IW61366" s="36"/>
      <c r="JI61366"/>
      <c r="JJ61366"/>
      <c r="KX61366" s="23"/>
      <c r="KY61366" s="23"/>
    </row>
    <row r="61367" spans="36:311" x14ac:dyDescent="0.2">
      <c r="AJ61367" s="23"/>
      <c r="HH61367"/>
      <c r="IW61367" s="36"/>
      <c r="JI61367"/>
      <c r="JJ61367"/>
      <c r="KX61367" s="23"/>
      <c r="KY61367" s="23"/>
    </row>
    <row r="61368" spans="36:311" x14ac:dyDescent="0.2">
      <c r="AJ61368" s="23"/>
      <c r="HH61368"/>
      <c r="IW61368" s="36"/>
      <c r="JI61368"/>
      <c r="JJ61368"/>
      <c r="KX61368" s="23"/>
      <c r="KY61368" s="23"/>
    </row>
    <row r="61369" spans="36:311" x14ac:dyDescent="0.2">
      <c r="AJ61369" s="23"/>
      <c r="HH61369"/>
      <c r="IW61369" s="36"/>
      <c r="JI61369"/>
      <c r="JJ61369"/>
      <c r="KX61369" s="23"/>
      <c r="KY61369" s="23"/>
    </row>
    <row r="61370" spans="36:311" x14ac:dyDescent="0.2">
      <c r="AJ61370" s="23"/>
      <c r="HH61370"/>
      <c r="IW61370" s="36"/>
      <c r="JI61370"/>
      <c r="JJ61370"/>
      <c r="KX61370" s="23"/>
      <c r="KY61370" s="23"/>
    </row>
    <row r="61371" spans="36:311" x14ac:dyDescent="0.2">
      <c r="AJ61371" s="23"/>
      <c r="HH61371"/>
      <c r="IW61371" s="36"/>
      <c r="JI61371"/>
      <c r="JJ61371"/>
      <c r="KX61371" s="23"/>
      <c r="KY61371" s="23"/>
    </row>
    <row r="61372" spans="36:311" x14ac:dyDescent="0.2">
      <c r="AJ61372" s="23"/>
      <c r="HH61372"/>
      <c r="IW61372" s="36"/>
      <c r="JI61372"/>
      <c r="JJ61372"/>
      <c r="KX61372" s="23"/>
      <c r="KY61372" s="23"/>
    </row>
    <row r="61373" spans="36:311" x14ac:dyDescent="0.2">
      <c r="AJ61373" s="23"/>
      <c r="HH61373"/>
      <c r="IW61373" s="36"/>
      <c r="JI61373"/>
      <c r="JJ61373"/>
      <c r="KX61373" s="23"/>
      <c r="KY61373" s="23"/>
    </row>
    <row r="61374" spans="36:311" x14ac:dyDescent="0.2">
      <c r="AJ61374" s="23"/>
      <c r="HH61374"/>
      <c r="IW61374" s="36"/>
      <c r="JI61374"/>
      <c r="JJ61374"/>
      <c r="KX61374" s="23"/>
      <c r="KY61374" s="23"/>
    </row>
    <row r="61375" spans="36:311" x14ac:dyDescent="0.2">
      <c r="AJ61375" s="23"/>
      <c r="HH61375"/>
      <c r="IW61375" s="36"/>
      <c r="JI61375"/>
      <c r="JJ61375"/>
      <c r="KX61375" s="23"/>
      <c r="KY61375" s="23"/>
    </row>
    <row r="61376" spans="36:311" x14ac:dyDescent="0.2">
      <c r="AJ61376" s="23"/>
      <c r="HH61376"/>
      <c r="IW61376" s="36"/>
      <c r="JI61376"/>
      <c r="JJ61376"/>
      <c r="KX61376" s="23"/>
      <c r="KY61376" s="23"/>
    </row>
    <row r="61377" spans="36:311" x14ac:dyDescent="0.2">
      <c r="AJ61377" s="23"/>
      <c r="HH61377"/>
      <c r="IW61377" s="36"/>
      <c r="JI61377"/>
      <c r="JJ61377"/>
      <c r="KX61377" s="23"/>
      <c r="KY61377" s="23"/>
    </row>
    <row r="61378" spans="36:311" x14ac:dyDescent="0.2">
      <c r="AJ61378" s="23"/>
      <c r="HH61378"/>
      <c r="IW61378" s="36"/>
      <c r="JI61378"/>
      <c r="JJ61378"/>
      <c r="KX61378" s="23"/>
      <c r="KY61378" s="23"/>
    </row>
    <row r="61379" spans="36:311" x14ac:dyDescent="0.2">
      <c r="AJ61379" s="23"/>
      <c r="HH61379"/>
      <c r="IW61379" s="36"/>
      <c r="JI61379"/>
      <c r="JJ61379"/>
      <c r="KX61379" s="23"/>
      <c r="KY61379" s="23"/>
    </row>
    <row r="61380" spans="36:311" x14ac:dyDescent="0.2">
      <c r="AJ61380" s="23"/>
      <c r="HH61380"/>
      <c r="IW61380" s="36"/>
      <c r="JI61380"/>
      <c r="JJ61380"/>
      <c r="KX61380" s="23"/>
      <c r="KY61380" s="23"/>
    </row>
    <row r="61381" spans="36:311" x14ac:dyDescent="0.2">
      <c r="AJ61381" s="23"/>
      <c r="HH61381"/>
      <c r="IW61381" s="36"/>
      <c r="JI61381"/>
      <c r="JJ61381"/>
      <c r="KX61381" s="23"/>
      <c r="KY61381" s="23"/>
    </row>
    <row r="61382" spans="36:311" x14ac:dyDescent="0.2">
      <c r="AJ61382" s="23"/>
      <c r="HH61382"/>
      <c r="IW61382" s="36"/>
      <c r="JI61382"/>
      <c r="JJ61382"/>
      <c r="KX61382" s="23"/>
      <c r="KY61382" s="23"/>
    </row>
    <row r="61383" spans="36:311" x14ac:dyDescent="0.2">
      <c r="AJ61383" s="23"/>
      <c r="HH61383"/>
      <c r="IW61383" s="36"/>
      <c r="JI61383"/>
      <c r="JJ61383"/>
      <c r="KX61383" s="23"/>
      <c r="KY61383" s="23"/>
    </row>
    <row r="61384" spans="36:311" x14ac:dyDescent="0.2">
      <c r="AJ61384" s="23"/>
      <c r="HH61384"/>
      <c r="IW61384" s="36"/>
      <c r="JI61384"/>
      <c r="JJ61384"/>
      <c r="KX61384" s="23"/>
      <c r="KY61384" s="23"/>
    </row>
    <row r="61385" spans="36:311" x14ac:dyDescent="0.2">
      <c r="AJ61385" s="23"/>
      <c r="HH61385"/>
      <c r="IW61385" s="36"/>
      <c r="JI61385"/>
      <c r="JJ61385"/>
      <c r="KX61385" s="23"/>
      <c r="KY61385" s="23"/>
    </row>
    <row r="61386" spans="36:311" x14ac:dyDescent="0.2">
      <c r="AJ61386" s="23"/>
      <c r="HH61386"/>
      <c r="IW61386" s="36"/>
      <c r="JI61386"/>
      <c r="JJ61386"/>
      <c r="KX61386" s="23"/>
      <c r="KY61386" s="23"/>
    </row>
    <row r="61387" spans="36:311" x14ac:dyDescent="0.2">
      <c r="AJ61387" s="23"/>
      <c r="HH61387"/>
      <c r="IW61387" s="36"/>
      <c r="JI61387"/>
      <c r="JJ61387"/>
      <c r="KX61387" s="23"/>
      <c r="KY61387" s="23"/>
    </row>
    <row r="61388" spans="36:311" x14ac:dyDescent="0.2">
      <c r="AJ61388" s="23"/>
      <c r="HH61388"/>
      <c r="IW61388" s="36"/>
      <c r="JI61388"/>
      <c r="JJ61388"/>
      <c r="KX61388" s="23"/>
      <c r="KY61388" s="23"/>
    </row>
    <row r="61389" spans="36:311" x14ac:dyDescent="0.2">
      <c r="AJ61389" s="23"/>
      <c r="HH61389"/>
      <c r="IW61389" s="36"/>
      <c r="JI61389"/>
      <c r="JJ61389"/>
      <c r="KX61389" s="23"/>
      <c r="KY61389" s="23"/>
    </row>
    <row r="61390" spans="36:311" x14ac:dyDescent="0.2">
      <c r="AJ61390" s="23"/>
      <c r="HH61390"/>
      <c r="IW61390" s="36"/>
      <c r="JI61390"/>
      <c r="JJ61390"/>
      <c r="KX61390" s="23"/>
      <c r="KY61390" s="23"/>
    </row>
    <row r="61391" spans="36:311" x14ac:dyDescent="0.2">
      <c r="AJ61391" s="23"/>
      <c r="HH61391"/>
      <c r="IW61391" s="36"/>
      <c r="JI61391"/>
      <c r="JJ61391"/>
      <c r="KX61391" s="23"/>
      <c r="KY61391" s="23"/>
    </row>
    <row r="61392" spans="36:311" x14ac:dyDescent="0.2">
      <c r="AJ61392" s="23"/>
      <c r="HH61392"/>
      <c r="IW61392" s="36"/>
      <c r="JI61392"/>
      <c r="JJ61392"/>
      <c r="KX61392" s="23"/>
      <c r="KY61392" s="23"/>
    </row>
    <row r="61393" spans="36:311" x14ac:dyDescent="0.2">
      <c r="AJ61393" s="23"/>
      <c r="HH61393"/>
      <c r="IW61393" s="36"/>
      <c r="JI61393"/>
      <c r="JJ61393"/>
      <c r="KX61393" s="23"/>
      <c r="KY61393" s="23"/>
    </row>
    <row r="61394" spans="36:311" x14ac:dyDescent="0.2">
      <c r="AJ61394" s="23"/>
      <c r="HH61394"/>
      <c r="IW61394" s="36"/>
      <c r="JI61394"/>
      <c r="JJ61394"/>
      <c r="KX61394" s="23"/>
      <c r="KY61394" s="23"/>
    </row>
    <row r="61395" spans="36:311" x14ac:dyDescent="0.2">
      <c r="AJ61395" s="23"/>
      <c r="HH61395"/>
      <c r="IW61395" s="36"/>
      <c r="JI61395"/>
      <c r="JJ61395"/>
      <c r="KX61395" s="23"/>
      <c r="KY61395" s="23"/>
    </row>
    <row r="61396" spans="36:311" x14ac:dyDescent="0.2">
      <c r="AJ61396" s="23"/>
      <c r="HH61396"/>
      <c r="IW61396" s="36"/>
      <c r="JI61396"/>
      <c r="JJ61396"/>
      <c r="KX61396" s="23"/>
      <c r="KY61396" s="23"/>
    </row>
    <row r="61397" spans="36:311" x14ac:dyDescent="0.2">
      <c r="AJ61397" s="23"/>
      <c r="HH61397"/>
      <c r="IW61397" s="36"/>
      <c r="JI61397"/>
      <c r="JJ61397"/>
      <c r="KX61397" s="23"/>
      <c r="KY61397" s="23"/>
    </row>
    <row r="61398" spans="36:311" x14ac:dyDescent="0.2">
      <c r="AJ61398" s="23"/>
      <c r="HH61398"/>
      <c r="IW61398" s="36"/>
      <c r="JI61398"/>
      <c r="JJ61398"/>
      <c r="KX61398" s="23"/>
      <c r="KY61398" s="23"/>
    </row>
    <row r="61399" spans="36:311" x14ac:dyDescent="0.2">
      <c r="AJ61399" s="23"/>
      <c r="HH61399"/>
      <c r="IW61399" s="36"/>
      <c r="JI61399"/>
      <c r="JJ61399"/>
      <c r="KX61399" s="23"/>
      <c r="KY61399" s="23"/>
    </row>
    <row r="61400" spans="36:311" x14ac:dyDescent="0.2">
      <c r="AJ61400" s="23"/>
      <c r="HH61400"/>
      <c r="IW61400" s="36"/>
      <c r="JI61400"/>
      <c r="JJ61400"/>
      <c r="KX61400" s="23"/>
      <c r="KY61400" s="23"/>
    </row>
    <row r="61401" spans="36:311" x14ac:dyDescent="0.2">
      <c r="AJ61401" s="23"/>
      <c r="HH61401"/>
      <c r="IW61401" s="36"/>
      <c r="JI61401"/>
      <c r="JJ61401"/>
      <c r="KX61401" s="23"/>
      <c r="KY61401" s="23"/>
    </row>
    <row r="61402" spans="36:311" x14ac:dyDescent="0.2">
      <c r="AJ61402" s="23"/>
      <c r="HH61402"/>
      <c r="IW61402" s="36"/>
      <c r="JI61402"/>
      <c r="JJ61402"/>
      <c r="KX61402" s="23"/>
      <c r="KY61402" s="23"/>
    </row>
    <row r="61403" spans="36:311" x14ac:dyDescent="0.2">
      <c r="AJ61403" s="23"/>
      <c r="HH61403"/>
      <c r="IW61403" s="36"/>
      <c r="JI61403"/>
      <c r="JJ61403"/>
      <c r="KX61403" s="23"/>
      <c r="KY61403" s="23"/>
    </row>
    <row r="61404" spans="36:311" x14ac:dyDescent="0.2">
      <c r="AJ61404" s="23"/>
      <c r="HH61404"/>
      <c r="IW61404" s="36"/>
      <c r="JI61404"/>
      <c r="JJ61404"/>
      <c r="KX61404" s="23"/>
      <c r="KY61404" s="23"/>
    </row>
    <row r="61405" spans="36:311" x14ac:dyDescent="0.2">
      <c r="AJ61405" s="23"/>
      <c r="HH61405"/>
      <c r="IW61405" s="36"/>
      <c r="JI61405"/>
      <c r="JJ61405"/>
      <c r="KX61405" s="23"/>
      <c r="KY61405" s="23"/>
    </row>
    <row r="61406" spans="36:311" x14ac:dyDescent="0.2">
      <c r="AJ61406" s="23"/>
      <c r="HH61406"/>
      <c r="IW61406" s="36"/>
      <c r="JI61406"/>
      <c r="JJ61406"/>
      <c r="KX61406" s="23"/>
      <c r="KY61406" s="23"/>
    </row>
    <row r="61407" spans="36:311" x14ac:dyDescent="0.2">
      <c r="AJ61407" s="23"/>
      <c r="HH61407"/>
      <c r="IW61407" s="36"/>
      <c r="JI61407"/>
      <c r="JJ61407"/>
      <c r="KX61407" s="23"/>
      <c r="KY61407" s="23"/>
    </row>
    <row r="61408" spans="36:311" x14ac:dyDescent="0.2">
      <c r="AJ61408" s="23"/>
      <c r="HH61408"/>
      <c r="IW61408" s="36"/>
      <c r="JI61408"/>
      <c r="JJ61408"/>
      <c r="KX61408" s="23"/>
      <c r="KY61408" s="23"/>
    </row>
    <row r="61409" spans="36:311" x14ac:dyDescent="0.2">
      <c r="AJ61409" s="23"/>
      <c r="HH61409"/>
      <c r="IW61409" s="36"/>
      <c r="JI61409"/>
      <c r="JJ61409"/>
      <c r="KX61409" s="23"/>
      <c r="KY61409" s="23"/>
    </row>
    <row r="61410" spans="36:311" x14ac:dyDescent="0.2">
      <c r="AJ61410" s="23"/>
      <c r="HH61410"/>
      <c r="IW61410" s="36"/>
      <c r="JI61410"/>
      <c r="JJ61410"/>
      <c r="KX61410" s="23"/>
      <c r="KY61410" s="23"/>
    </row>
    <row r="61411" spans="36:311" x14ac:dyDescent="0.2">
      <c r="AJ61411" s="23"/>
      <c r="HH61411"/>
      <c r="IW61411" s="36"/>
      <c r="JI61411"/>
      <c r="JJ61411"/>
      <c r="KX61411" s="23"/>
      <c r="KY61411" s="23"/>
    </row>
    <row r="61412" spans="36:311" x14ac:dyDescent="0.2">
      <c r="AJ61412" s="23"/>
      <c r="HH61412"/>
      <c r="IW61412" s="36"/>
      <c r="JI61412"/>
      <c r="JJ61412"/>
      <c r="KX61412" s="23"/>
      <c r="KY61412" s="23"/>
    </row>
    <row r="61413" spans="36:311" x14ac:dyDescent="0.2">
      <c r="AJ61413" s="23"/>
      <c r="HH61413"/>
      <c r="IW61413" s="36"/>
      <c r="JI61413"/>
      <c r="JJ61413"/>
      <c r="KX61413" s="23"/>
      <c r="KY61413" s="23"/>
    </row>
    <row r="61414" spans="36:311" x14ac:dyDescent="0.2">
      <c r="AJ61414" s="23"/>
      <c r="HH61414"/>
      <c r="IW61414" s="36"/>
      <c r="JI61414"/>
      <c r="JJ61414"/>
      <c r="KX61414" s="23"/>
      <c r="KY61414" s="23"/>
    </row>
    <row r="61415" spans="36:311" x14ac:dyDescent="0.2">
      <c r="AJ61415" s="23"/>
      <c r="HH61415"/>
      <c r="IW61415" s="36"/>
      <c r="JI61415"/>
      <c r="JJ61415"/>
      <c r="KX61415" s="23"/>
      <c r="KY61415" s="23"/>
    </row>
    <row r="61416" spans="36:311" x14ac:dyDescent="0.2">
      <c r="AJ61416" s="23"/>
      <c r="HH61416"/>
      <c r="IW61416" s="36"/>
      <c r="JI61416"/>
      <c r="JJ61416"/>
      <c r="KX61416" s="23"/>
      <c r="KY61416" s="23"/>
    </row>
    <row r="61417" spans="36:311" x14ac:dyDescent="0.2">
      <c r="AJ61417" s="23"/>
      <c r="HH61417"/>
      <c r="IW61417" s="36"/>
      <c r="JI61417"/>
      <c r="JJ61417"/>
      <c r="KX61417" s="23"/>
      <c r="KY61417" s="23"/>
    </row>
    <row r="61418" spans="36:311" x14ac:dyDescent="0.2">
      <c r="AJ61418" s="23"/>
      <c r="HH61418"/>
      <c r="IW61418" s="36"/>
      <c r="JI61418"/>
      <c r="JJ61418"/>
      <c r="KX61418" s="23"/>
      <c r="KY61418" s="23"/>
    </row>
    <row r="61419" spans="36:311" x14ac:dyDescent="0.2">
      <c r="AJ61419" s="23"/>
      <c r="HH61419"/>
      <c r="IW61419" s="36"/>
      <c r="JI61419"/>
      <c r="JJ61419"/>
      <c r="KX61419" s="23"/>
      <c r="KY61419" s="23"/>
    </row>
    <row r="61420" spans="36:311" x14ac:dyDescent="0.2">
      <c r="AJ61420" s="23"/>
      <c r="HH61420"/>
      <c r="IW61420" s="36"/>
      <c r="JI61420"/>
      <c r="JJ61420"/>
      <c r="KX61420" s="23"/>
      <c r="KY61420" s="23"/>
    </row>
    <row r="61421" spans="36:311" x14ac:dyDescent="0.2">
      <c r="AJ61421" s="23"/>
      <c r="HH61421"/>
      <c r="IW61421" s="36"/>
      <c r="JI61421"/>
      <c r="JJ61421"/>
      <c r="KX61421" s="23"/>
      <c r="KY61421" s="23"/>
    </row>
    <row r="61422" spans="36:311" x14ac:dyDescent="0.2">
      <c r="AJ61422" s="23"/>
      <c r="HH61422"/>
      <c r="IW61422" s="36"/>
      <c r="JI61422"/>
      <c r="JJ61422"/>
      <c r="KX61422" s="23"/>
      <c r="KY61422" s="23"/>
    </row>
    <row r="61423" spans="36:311" x14ac:dyDescent="0.2">
      <c r="AJ61423" s="23"/>
      <c r="HH61423"/>
      <c r="IW61423" s="36"/>
      <c r="JI61423"/>
      <c r="JJ61423"/>
      <c r="KX61423" s="23"/>
      <c r="KY61423" s="23"/>
    </row>
    <row r="61424" spans="36:311" x14ac:dyDescent="0.2">
      <c r="AJ61424" s="23"/>
      <c r="HH61424"/>
      <c r="IW61424" s="36"/>
      <c r="JI61424"/>
      <c r="JJ61424"/>
      <c r="KX61424" s="23"/>
      <c r="KY61424" s="23"/>
    </row>
    <row r="61425" spans="36:311" x14ac:dyDescent="0.2">
      <c r="AJ61425" s="23"/>
      <c r="HH61425"/>
      <c r="IW61425" s="36"/>
      <c r="JI61425"/>
      <c r="JJ61425"/>
      <c r="KX61425" s="23"/>
      <c r="KY61425" s="23"/>
    </row>
    <row r="61426" spans="36:311" x14ac:dyDescent="0.2">
      <c r="AJ61426" s="23"/>
      <c r="HH61426"/>
      <c r="IW61426" s="36"/>
      <c r="JI61426"/>
      <c r="JJ61426"/>
      <c r="KX61426" s="23"/>
      <c r="KY61426" s="23"/>
    </row>
    <row r="61427" spans="36:311" x14ac:dyDescent="0.2">
      <c r="AJ61427" s="23"/>
      <c r="HH61427"/>
      <c r="IW61427" s="36"/>
      <c r="JI61427"/>
      <c r="JJ61427"/>
      <c r="KX61427" s="23"/>
      <c r="KY61427" s="23"/>
    </row>
    <row r="61428" spans="36:311" x14ac:dyDescent="0.2">
      <c r="AJ61428" s="23"/>
      <c r="HH61428"/>
      <c r="IW61428" s="36"/>
      <c r="JI61428"/>
      <c r="JJ61428"/>
      <c r="KX61428" s="23"/>
      <c r="KY61428" s="23"/>
    </row>
    <row r="61429" spans="36:311" x14ac:dyDescent="0.2">
      <c r="AJ61429" s="23"/>
      <c r="HH61429"/>
      <c r="IW61429" s="36"/>
      <c r="JI61429"/>
      <c r="JJ61429"/>
      <c r="KX61429" s="23"/>
      <c r="KY61429" s="23"/>
    </row>
    <row r="61430" spans="36:311" x14ac:dyDescent="0.2">
      <c r="AJ61430" s="23"/>
      <c r="HH61430"/>
      <c r="IW61430" s="36"/>
      <c r="JI61430"/>
      <c r="JJ61430"/>
      <c r="KX61430" s="23"/>
      <c r="KY61430" s="23"/>
    </row>
    <row r="61431" spans="36:311" x14ac:dyDescent="0.2">
      <c r="AJ61431" s="23"/>
      <c r="HH61431"/>
      <c r="IW61431" s="36"/>
      <c r="JI61431"/>
      <c r="JJ61431"/>
      <c r="KX61431" s="23"/>
      <c r="KY61431" s="23"/>
    </row>
    <row r="61432" spans="36:311" x14ac:dyDescent="0.2">
      <c r="AJ61432" s="23"/>
      <c r="HH61432"/>
      <c r="IW61432" s="36"/>
      <c r="JI61432"/>
      <c r="JJ61432"/>
      <c r="KX61432" s="23"/>
      <c r="KY61432" s="23"/>
    </row>
    <row r="61433" spans="36:311" x14ac:dyDescent="0.2">
      <c r="AJ61433" s="23"/>
      <c r="HH61433"/>
      <c r="IW61433" s="36"/>
      <c r="JI61433"/>
      <c r="JJ61433"/>
      <c r="KX61433" s="23"/>
      <c r="KY61433" s="23"/>
    </row>
    <row r="61434" spans="36:311" x14ac:dyDescent="0.2">
      <c r="AJ61434" s="23"/>
      <c r="HH61434"/>
      <c r="IW61434" s="36"/>
      <c r="JI61434"/>
      <c r="JJ61434"/>
      <c r="KX61434" s="23"/>
      <c r="KY61434" s="23"/>
    </row>
    <row r="61435" spans="36:311" x14ac:dyDescent="0.2">
      <c r="AJ61435" s="23"/>
      <c r="HH61435"/>
      <c r="IW61435" s="36"/>
      <c r="JI61435"/>
      <c r="JJ61435"/>
      <c r="KX61435" s="23"/>
      <c r="KY61435" s="23"/>
    </row>
    <row r="61436" spans="36:311" x14ac:dyDescent="0.2">
      <c r="AJ61436" s="23"/>
      <c r="HH61436"/>
      <c r="IW61436" s="36"/>
      <c r="JI61436"/>
      <c r="JJ61436"/>
      <c r="KX61436" s="23"/>
      <c r="KY61436" s="23"/>
    </row>
    <row r="61437" spans="36:311" x14ac:dyDescent="0.2">
      <c r="AJ61437" s="23"/>
      <c r="HH61437"/>
      <c r="IW61437" s="36"/>
      <c r="JI61437"/>
      <c r="JJ61437"/>
      <c r="KX61437" s="23"/>
      <c r="KY61437" s="23"/>
    </row>
    <row r="61438" spans="36:311" x14ac:dyDescent="0.2">
      <c r="AJ61438" s="23"/>
      <c r="HH61438"/>
      <c r="IW61438" s="36"/>
      <c r="JI61438"/>
      <c r="JJ61438"/>
      <c r="KX61438" s="23"/>
      <c r="KY61438" s="23"/>
    </row>
    <row r="61439" spans="36:311" x14ac:dyDescent="0.2">
      <c r="AJ61439" s="23"/>
      <c r="HH61439"/>
      <c r="IW61439" s="36"/>
      <c r="JI61439"/>
      <c r="JJ61439"/>
      <c r="KX61439" s="23"/>
      <c r="KY61439" s="23"/>
    </row>
    <row r="61440" spans="36:311" x14ac:dyDescent="0.2">
      <c r="AJ61440" s="23"/>
      <c r="HH61440"/>
      <c r="IW61440" s="36"/>
      <c r="JI61440"/>
      <c r="JJ61440"/>
      <c r="KX61440" s="23"/>
      <c r="KY61440" s="23"/>
    </row>
    <row r="61441" spans="36:311" x14ac:dyDescent="0.2">
      <c r="AJ61441" s="23"/>
      <c r="HH61441"/>
      <c r="IW61441" s="36"/>
      <c r="JI61441"/>
      <c r="JJ61441"/>
      <c r="KX61441" s="23"/>
      <c r="KY61441" s="23"/>
    </row>
    <row r="61442" spans="36:311" x14ac:dyDescent="0.2">
      <c r="AJ61442" s="23"/>
      <c r="HH61442"/>
      <c r="IW61442" s="36"/>
      <c r="JI61442"/>
      <c r="JJ61442"/>
      <c r="KX61442" s="23"/>
      <c r="KY61442" s="23"/>
    </row>
    <row r="61443" spans="36:311" x14ac:dyDescent="0.2">
      <c r="AJ61443" s="23"/>
      <c r="HH61443"/>
      <c r="IW61443" s="36"/>
      <c r="JI61443"/>
      <c r="JJ61443"/>
      <c r="KX61443" s="23"/>
      <c r="KY61443" s="23"/>
    </row>
    <row r="61444" spans="36:311" x14ac:dyDescent="0.2">
      <c r="AJ61444" s="23"/>
      <c r="HH61444"/>
      <c r="IW61444" s="36"/>
      <c r="JI61444"/>
      <c r="JJ61444"/>
      <c r="KX61444" s="23"/>
      <c r="KY61444" s="23"/>
    </row>
    <row r="61445" spans="36:311" x14ac:dyDescent="0.2">
      <c r="AJ61445" s="23"/>
      <c r="HH61445"/>
      <c r="IW61445" s="36"/>
      <c r="JI61445"/>
      <c r="JJ61445"/>
      <c r="KX61445" s="23"/>
      <c r="KY61445" s="23"/>
    </row>
    <row r="61446" spans="36:311" x14ac:dyDescent="0.2">
      <c r="AJ61446" s="23"/>
      <c r="HH61446"/>
      <c r="IW61446" s="36"/>
      <c r="JI61446"/>
      <c r="JJ61446"/>
      <c r="KX61446" s="23"/>
      <c r="KY61446" s="23"/>
    </row>
    <row r="61447" spans="36:311" x14ac:dyDescent="0.2">
      <c r="AJ61447" s="23"/>
      <c r="HH61447"/>
      <c r="IW61447" s="36"/>
      <c r="JI61447"/>
      <c r="JJ61447"/>
      <c r="KX61447" s="23"/>
      <c r="KY61447" s="23"/>
    </row>
    <row r="61448" spans="36:311" x14ac:dyDescent="0.2">
      <c r="AJ61448" s="23"/>
      <c r="HH61448"/>
      <c r="IW61448" s="36"/>
      <c r="JI61448"/>
      <c r="JJ61448"/>
      <c r="KX61448" s="23"/>
      <c r="KY61448" s="23"/>
    </row>
    <row r="61449" spans="36:311" x14ac:dyDescent="0.2">
      <c r="AJ61449" s="23"/>
      <c r="HH61449"/>
      <c r="IW61449" s="36"/>
      <c r="JI61449"/>
      <c r="JJ61449"/>
      <c r="KX61449" s="23"/>
      <c r="KY61449" s="23"/>
    </row>
    <row r="61450" spans="36:311" x14ac:dyDescent="0.2">
      <c r="AJ61450" s="23"/>
      <c r="HH61450"/>
      <c r="IW61450" s="36"/>
      <c r="JI61450"/>
      <c r="JJ61450"/>
      <c r="KX61450" s="23"/>
      <c r="KY61450" s="23"/>
    </row>
    <row r="61451" spans="36:311" x14ac:dyDescent="0.2">
      <c r="AJ61451" s="23"/>
      <c r="HH61451"/>
      <c r="IW61451" s="36"/>
      <c r="JI61451"/>
      <c r="JJ61451"/>
      <c r="KX61451" s="23"/>
      <c r="KY61451" s="23"/>
    </row>
    <row r="61452" spans="36:311" x14ac:dyDescent="0.2">
      <c r="AJ61452" s="23"/>
      <c r="HH61452"/>
      <c r="IW61452" s="36"/>
      <c r="JI61452"/>
      <c r="JJ61452"/>
      <c r="KX61452" s="23"/>
      <c r="KY61452" s="23"/>
    </row>
    <row r="61453" spans="36:311" x14ac:dyDescent="0.2">
      <c r="AJ61453" s="23"/>
      <c r="HH61453"/>
      <c r="IW61453" s="36"/>
      <c r="JI61453"/>
      <c r="JJ61453"/>
      <c r="KX61453" s="23"/>
      <c r="KY61453" s="23"/>
    </row>
    <row r="61454" spans="36:311" x14ac:dyDescent="0.2">
      <c r="AJ61454" s="23"/>
      <c r="HH61454"/>
      <c r="IW61454" s="36"/>
      <c r="JI61454"/>
      <c r="JJ61454"/>
      <c r="KX61454" s="23"/>
      <c r="KY61454" s="23"/>
    </row>
    <row r="61455" spans="36:311" x14ac:dyDescent="0.2">
      <c r="AJ61455" s="23"/>
      <c r="HH61455"/>
      <c r="IW61455" s="36"/>
      <c r="JI61455"/>
      <c r="JJ61455"/>
      <c r="KX61455" s="23"/>
      <c r="KY61455" s="23"/>
    </row>
    <row r="61456" spans="36:311" x14ac:dyDescent="0.2">
      <c r="AJ61456" s="23"/>
      <c r="HH61456"/>
      <c r="IW61456" s="36"/>
      <c r="JI61456"/>
      <c r="JJ61456"/>
      <c r="KX61456" s="23"/>
      <c r="KY61456" s="23"/>
    </row>
    <row r="61457" spans="36:311" x14ac:dyDescent="0.2">
      <c r="AJ61457" s="23"/>
      <c r="HH61457"/>
      <c r="IW61457" s="36"/>
      <c r="JI61457"/>
      <c r="JJ61457"/>
      <c r="KX61457" s="23"/>
      <c r="KY61457" s="23"/>
    </row>
    <row r="61458" spans="36:311" x14ac:dyDescent="0.2">
      <c r="AJ61458" s="23"/>
      <c r="HH61458"/>
      <c r="IW61458" s="36"/>
      <c r="JI61458"/>
      <c r="JJ61458"/>
      <c r="KX61458" s="23"/>
      <c r="KY61458" s="23"/>
    </row>
    <row r="61459" spans="36:311" x14ac:dyDescent="0.2">
      <c r="AJ61459" s="23"/>
      <c r="HH61459"/>
      <c r="IW61459" s="36"/>
      <c r="JI61459"/>
      <c r="JJ61459"/>
      <c r="KX61459" s="23"/>
      <c r="KY61459" s="23"/>
    </row>
    <row r="61460" spans="36:311" x14ac:dyDescent="0.2">
      <c r="AJ61460" s="23"/>
      <c r="HH61460"/>
      <c r="IW61460" s="36"/>
      <c r="JI61460"/>
      <c r="JJ61460"/>
      <c r="KX61460" s="23"/>
      <c r="KY61460" s="23"/>
    </row>
    <row r="61461" spans="36:311" x14ac:dyDescent="0.2">
      <c r="AJ61461" s="23"/>
      <c r="HH61461"/>
      <c r="IW61461" s="36"/>
      <c r="JI61461"/>
      <c r="JJ61461"/>
      <c r="KX61461" s="23"/>
      <c r="KY61461" s="23"/>
    </row>
    <row r="61462" spans="36:311" x14ac:dyDescent="0.2">
      <c r="AJ61462" s="23"/>
      <c r="HH61462"/>
      <c r="IW61462" s="36"/>
      <c r="JI61462"/>
      <c r="JJ61462"/>
      <c r="KX61462" s="23"/>
      <c r="KY61462" s="23"/>
    </row>
    <row r="61463" spans="36:311" x14ac:dyDescent="0.2">
      <c r="AJ61463" s="23"/>
      <c r="HH61463"/>
      <c r="IW61463" s="36"/>
      <c r="JI61463"/>
      <c r="JJ61463"/>
      <c r="KX61463" s="23"/>
      <c r="KY61463" s="23"/>
    </row>
    <row r="61464" spans="36:311" x14ac:dyDescent="0.2">
      <c r="AJ61464" s="23"/>
      <c r="HH61464"/>
      <c r="IW61464" s="36"/>
      <c r="JI61464"/>
      <c r="JJ61464"/>
      <c r="KX61464" s="23"/>
      <c r="KY61464" s="23"/>
    </row>
    <row r="61465" spans="36:311" x14ac:dyDescent="0.2">
      <c r="AJ61465" s="23"/>
      <c r="HH61465"/>
      <c r="IW61465" s="36"/>
      <c r="JI61465"/>
      <c r="JJ61465"/>
      <c r="KX61465" s="23"/>
      <c r="KY61465" s="23"/>
    </row>
    <row r="61466" spans="36:311" x14ac:dyDescent="0.2">
      <c r="AJ61466" s="23"/>
      <c r="HH61466"/>
      <c r="IW61466" s="36"/>
      <c r="JI61466"/>
      <c r="JJ61466"/>
      <c r="KX61466" s="23"/>
      <c r="KY61466" s="23"/>
    </row>
    <row r="61467" spans="36:311" x14ac:dyDescent="0.2">
      <c r="AJ61467" s="23"/>
      <c r="HH61467"/>
      <c r="IW61467" s="36"/>
      <c r="JI61467"/>
      <c r="JJ61467"/>
      <c r="KX61467" s="23"/>
      <c r="KY61467" s="23"/>
    </row>
    <row r="61468" spans="36:311" x14ac:dyDescent="0.2">
      <c r="AJ61468" s="23"/>
      <c r="HH61468"/>
      <c r="IW61468" s="36"/>
      <c r="JI61468"/>
      <c r="JJ61468"/>
      <c r="KX61468" s="23"/>
      <c r="KY61468" s="23"/>
    </row>
    <row r="61469" spans="36:311" x14ac:dyDescent="0.2">
      <c r="AJ61469" s="23"/>
      <c r="HH61469"/>
      <c r="IW61469" s="36"/>
      <c r="JI61469"/>
      <c r="JJ61469"/>
      <c r="KX61469" s="23"/>
      <c r="KY61469" s="23"/>
    </row>
    <row r="61470" spans="36:311" x14ac:dyDescent="0.2">
      <c r="AJ61470" s="23"/>
      <c r="HH61470"/>
      <c r="IW61470" s="36"/>
      <c r="JI61470"/>
      <c r="JJ61470"/>
      <c r="KX61470" s="23"/>
      <c r="KY61470" s="23"/>
    </row>
    <row r="61471" spans="36:311" x14ac:dyDescent="0.2">
      <c r="AJ61471" s="23"/>
      <c r="HH61471"/>
      <c r="IW61471" s="36"/>
      <c r="JI61471"/>
      <c r="JJ61471"/>
      <c r="KX61471" s="23"/>
      <c r="KY61471" s="23"/>
    </row>
    <row r="61472" spans="36:311" x14ac:dyDescent="0.2">
      <c r="AJ61472" s="23"/>
      <c r="HH61472"/>
      <c r="IW61472" s="36"/>
      <c r="JI61472"/>
      <c r="JJ61472"/>
      <c r="KX61472" s="23"/>
      <c r="KY61472" s="23"/>
    </row>
    <row r="61473" spans="36:311" x14ac:dyDescent="0.2">
      <c r="AJ61473" s="23"/>
      <c r="HH61473"/>
      <c r="IW61473" s="36"/>
      <c r="JI61473"/>
      <c r="JJ61473"/>
      <c r="KX61473" s="23"/>
      <c r="KY61473" s="23"/>
    </row>
    <row r="61474" spans="36:311" x14ac:dyDescent="0.2">
      <c r="AJ61474" s="23"/>
      <c r="HH61474"/>
      <c r="IW61474" s="36"/>
      <c r="JI61474"/>
      <c r="JJ61474"/>
      <c r="KX61474" s="23"/>
      <c r="KY61474" s="23"/>
    </row>
    <row r="61475" spans="36:311" x14ac:dyDescent="0.2">
      <c r="AJ61475" s="23"/>
      <c r="HH61475"/>
      <c r="IW61475" s="36"/>
      <c r="JI61475"/>
      <c r="JJ61475"/>
      <c r="KX61475" s="23"/>
      <c r="KY61475" s="23"/>
    </row>
    <row r="61476" spans="36:311" x14ac:dyDescent="0.2">
      <c r="AJ61476" s="23"/>
      <c r="HH61476"/>
      <c r="IW61476" s="36"/>
      <c r="JI61476"/>
      <c r="JJ61476"/>
      <c r="KX61476" s="23"/>
      <c r="KY61476" s="23"/>
    </row>
    <row r="61477" spans="36:311" x14ac:dyDescent="0.2">
      <c r="AJ61477" s="23"/>
      <c r="HH61477"/>
      <c r="IW61477" s="36"/>
      <c r="JI61477"/>
      <c r="JJ61477"/>
      <c r="KX61477" s="23"/>
      <c r="KY61477" s="23"/>
    </row>
    <row r="61478" spans="36:311" x14ac:dyDescent="0.2">
      <c r="AJ61478" s="23"/>
      <c r="HH61478"/>
      <c r="IW61478" s="36"/>
      <c r="JI61478"/>
      <c r="JJ61478"/>
      <c r="KX61478" s="23"/>
      <c r="KY61478" s="23"/>
    </row>
    <row r="61479" spans="36:311" x14ac:dyDescent="0.2">
      <c r="AJ61479" s="23"/>
      <c r="HH61479"/>
      <c r="IW61479" s="36"/>
      <c r="JI61479"/>
      <c r="JJ61479"/>
      <c r="KX61479" s="23"/>
      <c r="KY61479" s="23"/>
    </row>
    <row r="61480" spans="36:311" x14ac:dyDescent="0.2">
      <c r="AJ61480" s="23"/>
      <c r="HH61480"/>
      <c r="IW61480" s="36"/>
      <c r="JI61480"/>
      <c r="JJ61480"/>
      <c r="KX61480" s="23"/>
      <c r="KY61480" s="23"/>
    </row>
    <row r="61481" spans="36:311" x14ac:dyDescent="0.2">
      <c r="AJ61481" s="23"/>
      <c r="HH61481"/>
      <c r="IW61481" s="36"/>
      <c r="JI61481"/>
      <c r="JJ61481"/>
      <c r="KX61481" s="23"/>
      <c r="KY61481" s="23"/>
    </row>
    <row r="61482" spans="36:311" x14ac:dyDescent="0.2">
      <c r="AJ61482" s="23"/>
      <c r="HH61482"/>
      <c r="IW61482" s="36"/>
      <c r="JI61482"/>
      <c r="JJ61482"/>
      <c r="KX61482" s="23"/>
      <c r="KY61482" s="23"/>
    </row>
    <row r="61483" spans="36:311" x14ac:dyDescent="0.2">
      <c r="AJ61483" s="23"/>
      <c r="HH61483"/>
      <c r="IW61483" s="36"/>
      <c r="JI61483"/>
      <c r="JJ61483"/>
      <c r="KX61483" s="23"/>
      <c r="KY61483" s="23"/>
    </row>
    <row r="61484" spans="36:311" x14ac:dyDescent="0.2">
      <c r="AJ61484" s="23"/>
      <c r="HH61484"/>
      <c r="IW61484" s="36"/>
      <c r="JI61484"/>
      <c r="JJ61484"/>
      <c r="KX61484" s="23"/>
      <c r="KY61484" s="23"/>
    </row>
    <row r="61485" spans="36:311" x14ac:dyDescent="0.2">
      <c r="AJ61485" s="23"/>
      <c r="HH61485"/>
      <c r="IW61485" s="36"/>
      <c r="JI61485"/>
      <c r="JJ61485"/>
      <c r="KX61485" s="23"/>
      <c r="KY61485" s="23"/>
    </row>
    <row r="61486" spans="36:311" x14ac:dyDescent="0.2">
      <c r="AJ61486" s="23"/>
      <c r="HH61486"/>
      <c r="IW61486" s="36"/>
      <c r="JI61486"/>
      <c r="JJ61486"/>
      <c r="KX61486" s="23"/>
      <c r="KY61486" s="23"/>
    </row>
    <row r="61487" spans="36:311" x14ac:dyDescent="0.2">
      <c r="AJ61487" s="23"/>
      <c r="HH61487"/>
      <c r="IW61487" s="36"/>
      <c r="JI61487"/>
      <c r="JJ61487"/>
      <c r="KX61487" s="23"/>
      <c r="KY61487" s="23"/>
    </row>
    <row r="61488" spans="36:311" x14ac:dyDescent="0.2">
      <c r="AJ61488" s="23"/>
      <c r="HH61488"/>
      <c r="IW61488" s="36"/>
      <c r="JI61488"/>
      <c r="JJ61488"/>
      <c r="KX61488" s="23"/>
      <c r="KY61488" s="23"/>
    </row>
    <row r="61489" spans="36:311" x14ac:dyDescent="0.2">
      <c r="AJ61489" s="23"/>
      <c r="HH61489"/>
      <c r="IW61489" s="36"/>
      <c r="JI61489"/>
      <c r="JJ61489"/>
      <c r="KX61489" s="23"/>
      <c r="KY61489" s="23"/>
    </row>
    <row r="61490" spans="36:311" x14ac:dyDescent="0.2">
      <c r="AJ61490" s="23"/>
      <c r="HH61490"/>
      <c r="IW61490" s="36"/>
      <c r="JI61490"/>
      <c r="JJ61490"/>
      <c r="KX61490" s="23"/>
      <c r="KY61490" s="23"/>
    </row>
    <row r="61491" spans="36:311" x14ac:dyDescent="0.2">
      <c r="AJ61491" s="23"/>
      <c r="HH61491"/>
      <c r="IW61491" s="36"/>
      <c r="JI61491"/>
      <c r="JJ61491"/>
      <c r="KX61491" s="23"/>
      <c r="KY61491" s="23"/>
    </row>
    <row r="61492" spans="36:311" x14ac:dyDescent="0.2">
      <c r="AJ61492" s="23"/>
      <c r="HH61492"/>
      <c r="IW61492" s="36"/>
      <c r="JI61492"/>
      <c r="JJ61492"/>
      <c r="KX61492" s="23"/>
      <c r="KY61492" s="23"/>
    </row>
    <row r="61493" spans="36:311" x14ac:dyDescent="0.2">
      <c r="AJ61493" s="23"/>
      <c r="HH61493"/>
      <c r="IW61493" s="36"/>
      <c r="JI61493"/>
      <c r="JJ61493"/>
      <c r="KX61493" s="23"/>
      <c r="KY61493" s="23"/>
    </row>
    <row r="61494" spans="36:311" x14ac:dyDescent="0.2">
      <c r="AJ61494" s="23"/>
      <c r="HH61494"/>
      <c r="IW61494" s="36"/>
      <c r="JI61494"/>
      <c r="JJ61494"/>
      <c r="KX61494" s="23"/>
      <c r="KY61494" s="23"/>
    </row>
    <row r="61495" spans="36:311" x14ac:dyDescent="0.2">
      <c r="AJ61495" s="23"/>
      <c r="HH61495"/>
      <c r="IW61495" s="36"/>
      <c r="JI61495"/>
      <c r="JJ61495"/>
      <c r="KX61495" s="23"/>
      <c r="KY61495" s="23"/>
    </row>
    <row r="61496" spans="36:311" x14ac:dyDescent="0.2">
      <c r="AJ61496" s="23"/>
      <c r="HH61496"/>
      <c r="IW61496" s="36"/>
      <c r="JI61496"/>
      <c r="JJ61496"/>
      <c r="KX61496" s="23"/>
      <c r="KY61496" s="23"/>
    </row>
    <row r="61497" spans="36:311" x14ac:dyDescent="0.2">
      <c r="AJ61497" s="23"/>
      <c r="HH61497"/>
      <c r="IW61497" s="36"/>
      <c r="JI61497"/>
      <c r="JJ61497"/>
      <c r="KX61497" s="23"/>
      <c r="KY61497" s="23"/>
    </row>
    <row r="61498" spans="36:311" x14ac:dyDescent="0.2">
      <c r="AJ61498" s="23"/>
      <c r="HH61498"/>
      <c r="IW61498" s="36"/>
      <c r="JI61498"/>
      <c r="JJ61498"/>
      <c r="KX61498" s="23"/>
      <c r="KY61498" s="23"/>
    </row>
    <row r="61499" spans="36:311" x14ac:dyDescent="0.2">
      <c r="AJ61499" s="23"/>
      <c r="HH61499"/>
      <c r="IW61499" s="36"/>
      <c r="JI61499"/>
      <c r="JJ61499"/>
      <c r="KX61499" s="23"/>
      <c r="KY61499" s="23"/>
    </row>
    <row r="61500" spans="36:311" x14ac:dyDescent="0.2">
      <c r="AJ61500" s="23"/>
      <c r="HH61500"/>
      <c r="IW61500" s="36"/>
      <c r="JI61500"/>
      <c r="JJ61500"/>
      <c r="KX61500" s="23"/>
      <c r="KY61500" s="23"/>
    </row>
    <row r="61501" spans="36:311" x14ac:dyDescent="0.2">
      <c r="AJ61501" s="23"/>
      <c r="HH61501"/>
      <c r="IW61501" s="36"/>
      <c r="JI61501"/>
      <c r="JJ61501"/>
      <c r="KX61501" s="23"/>
      <c r="KY61501" s="23"/>
    </row>
    <row r="61502" spans="36:311" x14ac:dyDescent="0.2">
      <c r="AJ61502" s="23"/>
      <c r="HH61502"/>
      <c r="IW61502" s="36"/>
      <c r="JI61502"/>
      <c r="JJ61502"/>
      <c r="KX61502" s="23"/>
      <c r="KY61502" s="23"/>
    </row>
    <row r="61503" spans="36:311" x14ac:dyDescent="0.2">
      <c r="AJ61503" s="23"/>
      <c r="HH61503"/>
      <c r="IW61503" s="36"/>
      <c r="JI61503"/>
      <c r="JJ61503"/>
      <c r="KX61503" s="23"/>
      <c r="KY61503" s="23"/>
    </row>
    <row r="61504" spans="36:311" x14ac:dyDescent="0.2">
      <c r="AJ61504" s="23"/>
      <c r="HH61504"/>
      <c r="IW61504" s="36"/>
      <c r="JI61504"/>
      <c r="JJ61504"/>
      <c r="KX61504" s="23"/>
      <c r="KY61504" s="23"/>
    </row>
    <row r="61505" spans="36:311" x14ac:dyDescent="0.2">
      <c r="AJ61505" s="23"/>
      <c r="HH61505"/>
      <c r="IW61505" s="36"/>
      <c r="JI61505"/>
      <c r="JJ61505"/>
      <c r="KX61505" s="23"/>
      <c r="KY61505" s="23"/>
    </row>
    <row r="61506" spans="36:311" x14ac:dyDescent="0.2">
      <c r="AJ61506" s="23"/>
      <c r="HH61506"/>
      <c r="IW61506" s="36"/>
      <c r="JI61506"/>
      <c r="JJ61506"/>
      <c r="KX61506" s="23"/>
      <c r="KY61506" s="23"/>
    </row>
    <row r="61507" spans="36:311" x14ac:dyDescent="0.2">
      <c r="AJ61507" s="23"/>
      <c r="HH61507"/>
      <c r="IW61507" s="36"/>
      <c r="JI61507"/>
      <c r="JJ61507"/>
      <c r="KX61507" s="23"/>
      <c r="KY61507" s="23"/>
    </row>
    <row r="61508" spans="36:311" x14ac:dyDescent="0.2">
      <c r="AJ61508" s="23"/>
      <c r="HH61508"/>
      <c r="IW61508" s="36"/>
      <c r="JI61508"/>
      <c r="JJ61508"/>
      <c r="KX61508" s="23"/>
      <c r="KY61508" s="23"/>
    </row>
    <row r="61509" spans="36:311" x14ac:dyDescent="0.2">
      <c r="AJ61509" s="23"/>
      <c r="HH61509"/>
      <c r="IW61509" s="36"/>
      <c r="JI61509"/>
      <c r="JJ61509"/>
      <c r="KX61509" s="23"/>
      <c r="KY61509" s="23"/>
    </row>
    <row r="61510" spans="36:311" x14ac:dyDescent="0.2">
      <c r="AJ61510" s="23"/>
      <c r="HH61510"/>
      <c r="IW61510" s="36"/>
      <c r="JI61510"/>
      <c r="JJ61510"/>
      <c r="KX61510" s="23"/>
      <c r="KY61510" s="23"/>
    </row>
    <row r="61511" spans="36:311" x14ac:dyDescent="0.2">
      <c r="AJ61511" s="23"/>
      <c r="HH61511"/>
      <c r="IW61511" s="36"/>
      <c r="JI61511"/>
      <c r="JJ61511"/>
      <c r="KX61511" s="23"/>
      <c r="KY61511" s="23"/>
    </row>
    <row r="61512" spans="36:311" x14ac:dyDescent="0.2">
      <c r="AJ61512" s="23"/>
      <c r="HH61512"/>
      <c r="IW61512" s="36"/>
      <c r="JI61512"/>
      <c r="JJ61512"/>
      <c r="KX61512" s="23"/>
      <c r="KY61512" s="23"/>
    </row>
    <row r="61513" spans="36:311" x14ac:dyDescent="0.2">
      <c r="AJ61513" s="23"/>
      <c r="HH61513"/>
      <c r="IW61513" s="36"/>
      <c r="JI61513"/>
      <c r="JJ61513"/>
      <c r="KX61513" s="23"/>
      <c r="KY61513" s="23"/>
    </row>
    <row r="61514" spans="36:311" x14ac:dyDescent="0.2">
      <c r="AJ61514" s="23"/>
      <c r="HH61514"/>
      <c r="IW61514" s="36"/>
      <c r="JI61514"/>
      <c r="JJ61514"/>
      <c r="KX61514" s="23"/>
      <c r="KY61514" s="23"/>
    </row>
    <row r="61515" spans="36:311" x14ac:dyDescent="0.2">
      <c r="AJ61515" s="23"/>
      <c r="HH61515"/>
      <c r="IW61515" s="36"/>
      <c r="JI61515"/>
      <c r="JJ61515"/>
      <c r="KX61515" s="23"/>
      <c r="KY61515" s="23"/>
    </row>
    <row r="61516" spans="36:311" x14ac:dyDescent="0.2">
      <c r="AJ61516" s="23"/>
      <c r="HH61516"/>
      <c r="IW61516" s="36"/>
      <c r="JI61516"/>
      <c r="JJ61516"/>
      <c r="KX61516" s="23"/>
      <c r="KY61516" s="23"/>
    </row>
    <row r="61517" spans="36:311" x14ac:dyDescent="0.2">
      <c r="AJ61517" s="23"/>
      <c r="HH61517"/>
      <c r="IW61517" s="36"/>
      <c r="JI61517"/>
      <c r="JJ61517"/>
      <c r="KX61517" s="23"/>
      <c r="KY61517" s="23"/>
    </row>
    <row r="61518" spans="36:311" x14ac:dyDescent="0.2">
      <c r="AJ61518" s="23"/>
      <c r="HH61518"/>
      <c r="IW61518" s="36"/>
      <c r="JI61518"/>
      <c r="JJ61518"/>
      <c r="KX61518" s="23"/>
      <c r="KY61518" s="23"/>
    </row>
    <row r="61519" spans="36:311" x14ac:dyDescent="0.2">
      <c r="AJ61519" s="23"/>
      <c r="HH61519"/>
      <c r="IW61519" s="36"/>
      <c r="JI61519"/>
      <c r="JJ61519"/>
      <c r="KX61519" s="23"/>
      <c r="KY61519" s="23"/>
    </row>
    <row r="61520" spans="36:311" x14ac:dyDescent="0.2">
      <c r="AJ61520" s="23"/>
      <c r="HH61520"/>
      <c r="IW61520" s="36"/>
      <c r="JI61520"/>
      <c r="JJ61520"/>
      <c r="KX61520" s="23"/>
      <c r="KY61520" s="23"/>
    </row>
    <row r="61521" spans="36:311" x14ac:dyDescent="0.2">
      <c r="AJ61521" s="23"/>
      <c r="HH61521"/>
      <c r="IW61521" s="36"/>
      <c r="JI61521"/>
      <c r="JJ61521"/>
      <c r="KX61521" s="23"/>
      <c r="KY61521" s="23"/>
    </row>
    <row r="61522" spans="36:311" x14ac:dyDescent="0.2">
      <c r="AJ61522" s="23"/>
      <c r="HH61522"/>
      <c r="IW61522" s="36"/>
      <c r="JI61522"/>
      <c r="JJ61522"/>
      <c r="KX61522" s="23"/>
      <c r="KY61522" s="23"/>
    </row>
    <row r="61523" spans="36:311" x14ac:dyDescent="0.2">
      <c r="AJ61523" s="23"/>
      <c r="HH61523"/>
      <c r="IW61523" s="36"/>
      <c r="JI61523"/>
      <c r="JJ61523"/>
      <c r="KX61523" s="23"/>
      <c r="KY61523" s="23"/>
    </row>
    <row r="61524" spans="36:311" x14ac:dyDescent="0.2">
      <c r="AJ61524" s="23"/>
      <c r="HH61524"/>
      <c r="IW61524" s="36"/>
      <c r="JI61524"/>
      <c r="JJ61524"/>
      <c r="KX61524" s="23"/>
      <c r="KY61524" s="23"/>
    </row>
    <row r="61525" spans="36:311" x14ac:dyDescent="0.2">
      <c r="AJ61525" s="23"/>
      <c r="HH61525"/>
      <c r="IW61525" s="36"/>
      <c r="JI61525"/>
      <c r="JJ61525"/>
      <c r="KX61525" s="23"/>
      <c r="KY61525" s="23"/>
    </row>
    <row r="61526" spans="36:311" x14ac:dyDescent="0.2">
      <c r="AJ61526" s="23"/>
      <c r="HH61526"/>
      <c r="IW61526" s="36"/>
      <c r="JI61526"/>
      <c r="JJ61526"/>
      <c r="KX61526" s="23"/>
      <c r="KY61526" s="23"/>
    </row>
    <row r="61527" spans="36:311" x14ac:dyDescent="0.2">
      <c r="AJ61527" s="23"/>
      <c r="HH61527"/>
      <c r="IW61527" s="36"/>
      <c r="JI61527"/>
      <c r="JJ61527"/>
      <c r="KX61527" s="23"/>
      <c r="KY61527" s="23"/>
    </row>
    <row r="61528" spans="36:311" x14ac:dyDescent="0.2">
      <c r="AJ61528" s="23"/>
      <c r="HH61528"/>
      <c r="IW61528" s="36"/>
      <c r="JI61528"/>
      <c r="JJ61528"/>
      <c r="KX61528" s="23"/>
      <c r="KY61528" s="23"/>
    </row>
    <row r="61529" spans="36:311" x14ac:dyDescent="0.2">
      <c r="AJ61529" s="23"/>
      <c r="HH61529"/>
      <c r="IW61529" s="36"/>
      <c r="JI61529"/>
      <c r="JJ61529"/>
      <c r="KX61529" s="23"/>
      <c r="KY61529" s="23"/>
    </row>
    <row r="61530" spans="36:311" x14ac:dyDescent="0.2">
      <c r="AJ61530" s="23"/>
      <c r="HH61530"/>
      <c r="IW61530" s="36"/>
      <c r="JI61530"/>
      <c r="JJ61530"/>
      <c r="KX61530" s="23"/>
      <c r="KY61530" s="23"/>
    </row>
    <row r="61531" spans="36:311" x14ac:dyDescent="0.2">
      <c r="AJ61531" s="23"/>
      <c r="HH61531"/>
      <c r="IW61531" s="36"/>
      <c r="JI61531"/>
      <c r="JJ61531"/>
      <c r="KX61531" s="23"/>
      <c r="KY61531" s="23"/>
    </row>
    <row r="61532" spans="36:311" x14ac:dyDescent="0.2">
      <c r="AJ61532" s="23"/>
      <c r="HH61532"/>
      <c r="IW61532" s="36"/>
      <c r="JI61532"/>
      <c r="JJ61532"/>
      <c r="KX61532" s="23"/>
      <c r="KY61532" s="23"/>
    </row>
    <row r="61533" spans="36:311" x14ac:dyDescent="0.2">
      <c r="AJ61533" s="23"/>
      <c r="HH61533"/>
      <c r="IW61533" s="36"/>
      <c r="JI61533"/>
      <c r="JJ61533"/>
      <c r="KX61533" s="23"/>
      <c r="KY61533" s="23"/>
    </row>
    <row r="61534" spans="36:311" x14ac:dyDescent="0.2">
      <c r="AJ61534" s="23"/>
      <c r="HH61534"/>
      <c r="IW61534" s="36"/>
      <c r="JI61534"/>
      <c r="JJ61534"/>
      <c r="KX61534" s="23"/>
      <c r="KY61534" s="23"/>
    </row>
    <row r="61535" spans="36:311" x14ac:dyDescent="0.2">
      <c r="AJ61535" s="23"/>
      <c r="HH61535"/>
      <c r="IW61535" s="36"/>
      <c r="JI61535"/>
      <c r="JJ61535"/>
      <c r="KX61535" s="23"/>
      <c r="KY61535" s="23"/>
    </row>
    <row r="61536" spans="36:311" x14ac:dyDescent="0.2">
      <c r="AJ61536" s="23"/>
      <c r="HH61536"/>
      <c r="IW61536" s="36"/>
      <c r="JI61536"/>
      <c r="JJ61536"/>
      <c r="KX61536" s="23"/>
      <c r="KY61536" s="23"/>
    </row>
    <row r="61537" spans="36:311" x14ac:dyDescent="0.2">
      <c r="AJ61537" s="23"/>
      <c r="HH61537"/>
      <c r="IW61537" s="36"/>
      <c r="JI61537"/>
      <c r="JJ61537"/>
      <c r="KX61537" s="23"/>
      <c r="KY61537" s="23"/>
    </row>
    <row r="61538" spans="36:311" x14ac:dyDescent="0.2">
      <c r="AJ61538" s="23"/>
      <c r="HH61538"/>
      <c r="IW61538" s="36"/>
      <c r="JI61538"/>
      <c r="JJ61538"/>
      <c r="KX61538" s="23"/>
      <c r="KY61538" s="23"/>
    </row>
    <row r="61539" spans="36:311" x14ac:dyDescent="0.2">
      <c r="AJ61539" s="23"/>
      <c r="HH61539"/>
      <c r="IW61539" s="36"/>
      <c r="JI61539"/>
      <c r="JJ61539"/>
      <c r="KX61539" s="23"/>
      <c r="KY61539" s="23"/>
    </row>
    <row r="61540" spans="36:311" x14ac:dyDescent="0.2">
      <c r="AJ61540" s="23"/>
      <c r="HH61540"/>
      <c r="IW61540" s="36"/>
      <c r="JI61540"/>
      <c r="JJ61540"/>
      <c r="KX61540" s="23"/>
      <c r="KY61540" s="23"/>
    </row>
    <row r="61541" spans="36:311" x14ac:dyDescent="0.2">
      <c r="AJ61541" s="23"/>
      <c r="HH61541"/>
      <c r="IW61541" s="36"/>
      <c r="JI61541"/>
      <c r="JJ61541"/>
      <c r="KX61541" s="23"/>
      <c r="KY61541" s="23"/>
    </row>
    <row r="61542" spans="36:311" x14ac:dyDescent="0.2">
      <c r="AJ61542" s="23"/>
      <c r="HH61542"/>
      <c r="IW61542" s="36"/>
      <c r="JI61542"/>
      <c r="JJ61542"/>
      <c r="KX61542" s="23"/>
      <c r="KY61542" s="23"/>
    </row>
    <row r="61543" spans="36:311" x14ac:dyDescent="0.2">
      <c r="AJ61543" s="23"/>
      <c r="HH61543"/>
      <c r="IW61543" s="36"/>
      <c r="JI61543"/>
      <c r="JJ61543"/>
      <c r="KX61543" s="23"/>
      <c r="KY61543" s="23"/>
    </row>
    <row r="61544" spans="36:311" x14ac:dyDescent="0.2">
      <c r="AJ61544" s="23"/>
      <c r="HH61544"/>
      <c r="IW61544" s="36"/>
      <c r="JI61544"/>
      <c r="JJ61544"/>
      <c r="KX61544" s="23"/>
      <c r="KY61544" s="23"/>
    </row>
    <row r="61545" spans="36:311" x14ac:dyDescent="0.2">
      <c r="AJ61545" s="23"/>
      <c r="HH61545"/>
      <c r="IW61545" s="36"/>
      <c r="JI61545"/>
      <c r="JJ61545"/>
      <c r="KX61545" s="23"/>
      <c r="KY61545" s="23"/>
    </row>
    <row r="61546" spans="36:311" x14ac:dyDescent="0.2">
      <c r="AJ61546" s="23"/>
      <c r="HH61546"/>
      <c r="IW61546" s="36"/>
      <c r="JI61546"/>
      <c r="JJ61546"/>
      <c r="KX61546" s="23"/>
      <c r="KY61546" s="23"/>
    </row>
    <row r="61547" spans="36:311" x14ac:dyDescent="0.2">
      <c r="AJ61547" s="23"/>
      <c r="HH61547"/>
      <c r="IW61547" s="36"/>
      <c r="JI61547"/>
      <c r="JJ61547"/>
      <c r="KX61547" s="23"/>
      <c r="KY61547" s="23"/>
    </row>
    <row r="61548" spans="36:311" x14ac:dyDescent="0.2">
      <c r="AJ61548" s="23"/>
      <c r="HH61548"/>
      <c r="IW61548" s="36"/>
      <c r="JI61548"/>
      <c r="JJ61548"/>
      <c r="KX61548" s="23"/>
      <c r="KY61548" s="23"/>
    </row>
    <row r="61549" spans="36:311" x14ac:dyDescent="0.2">
      <c r="AJ61549" s="23"/>
      <c r="HH61549"/>
      <c r="IW61549" s="36"/>
      <c r="JI61549"/>
      <c r="JJ61549"/>
      <c r="KX61549" s="23"/>
      <c r="KY61549" s="23"/>
    </row>
    <row r="61550" spans="36:311" x14ac:dyDescent="0.2">
      <c r="AJ61550" s="23"/>
      <c r="HH61550"/>
      <c r="IW61550" s="36"/>
      <c r="JI61550"/>
      <c r="JJ61550"/>
      <c r="KX61550" s="23"/>
      <c r="KY61550" s="23"/>
    </row>
    <row r="61551" spans="36:311" x14ac:dyDescent="0.2">
      <c r="AJ61551" s="23"/>
      <c r="HH61551"/>
      <c r="IW61551" s="36"/>
      <c r="JI61551"/>
      <c r="JJ61551"/>
      <c r="KX61551" s="23"/>
      <c r="KY61551" s="23"/>
    </row>
    <row r="61552" spans="36:311" x14ac:dyDescent="0.2">
      <c r="AJ61552" s="23"/>
      <c r="HH61552"/>
      <c r="IW61552" s="36"/>
      <c r="JI61552"/>
      <c r="JJ61552"/>
      <c r="KX61552" s="23"/>
      <c r="KY61552" s="23"/>
    </row>
    <row r="61553" spans="36:311" x14ac:dyDescent="0.2">
      <c r="AJ61553" s="23"/>
      <c r="HH61553"/>
      <c r="IW61553" s="36"/>
      <c r="JI61553"/>
      <c r="JJ61553"/>
      <c r="KX61553" s="23"/>
      <c r="KY61553" s="23"/>
    </row>
    <row r="61554" spans="36:311" x14ac:dyDescent="0.2">
      <c r="AJ61554" s="23"/>
      <c r="HH61554"/>
      <c r="IW61554" s="36"/>
      <c r="JI61554"/>
      <c r="JJ61554"/>
      <c r="KX61554" s="23"/>
      <c r="KY61554" s="23"/>
    </row>
    <row r="61555" spans="36:311" x14ac:dyDescent="0.2">
      <c r="AJ61555" s="23"/>
      <c r="HH61555"/>
      <c r="IW61555" s="36"/>
      <c r="JI61555"/>
      <c r="JJ61555"/>
      <c r="KX61555" s="23"/>
      <c r="KY61555" s="23"/>
    </row>
    <row r="61556" spans="36:311" x14ac:dyDescent="0.2">
      <c r="AJ61556" s="23"/>
      <c r="HH61556"/>
      <c r="IW61556" s="36"/>
      <c r="JI61556"/>
      <c r="JJ61556"/>
      <c r="KX61556" s="23"/>
      <c r="KY61556" s="23"/>
    </row>
    <row r="61557" spans="36:311" x14ac:dyDescent="0.2">
      <c r="AJ61557" s="23"/>
      <c r="HH61557"/>
      <c r="IW61557" s="36"/>
      <c r="JI61557"/>
      <c r="JJ61557"/>
      <c r="KX61557" s="23"/>
      <c r="KY61557" s="23"/>
    </row>
    <row r="61558" spans="36:311" x14ac:dyDescent="0.2">
      <c r="AJ61558" s="23"/>
      <c r="HH61558"/>
      <c r="IW61558" s="36"/>
      <c r="JI61558"/>
      <c r="JJ61558"/>
      <c r="KX61558" s="23"/>
      <c r="KY61558" s="23"/>
    </row>
    <row r="61559" spans="36:311" x14ac:dyDescent="0.2">
      <c r="AJ61559" s="23"/>
      <c r="HH61559"/>
      <c r="IW61559" s="36"/>
      <c r="JI61559"/>
      <c r="JJ61559"/>
      <c r="KX61559" s="23"/>
      <c r="KY61559" s="23"/>
    </row>
    <row r="61560" spans="36:311" x14ac:dyDescent="0.2">
      <c r="AJ61560" s="23"/>
      <c r="HH61560"/>
      <c r="IW61560" s="36"/>
      <c r="JI61560"/>
      <c r="JJ61560"/>
      <c r="KX61560" s="23"/>
      <c r="KY61560" s="23"/>
    </row>
    <row r="61561" spans="36:311" x14ac:dyDescent="0.2">
      <c r="AJ61561" s="23"/>
      <c r="HH61561"/>
      <c r="IW61561" s="36"/>
      <c r="JI61561"/>
      <c r="JJ61561"/>
      <c r="KX61561" s="23"/>
      <c r="KY61561" s="23"/>
    </row>
    <row r="61562" spans="36:311" x14ac:dyDescent="0.2">
      <c r="AJ61562" s="23"/>
      <c r="HH61562"/>
      <c r="IW61562" s="36"/>
      <c r="JI61562"/>
      <c r="JJ61562"/>
      <c r="KX61562" s="23"/>
      <c r="KY61562" s="23"/>
    </row>
    <row r="61563" spans="36:311" x14ac:dyDescent="0.2">
      <c r="AJ61563" s="23"/>
      <c r="HH61563"/>
      <c r="IW61563" s="36"/>
      <c r="JI61563"/>
      <c r="JJ61563"/>
      <c r="KX61563" s="23"/>
      <c r="KY61563" s="23"/>
    </row>
    <row r="61564" spans="36:311" x14ac:dyDescent="0.2">
      <c r="AJ61564" s="23"/>
      <c r="HH61564"/>
      <c r="IW61564" s="36"/>
      <c r="JI61564"/>
      <c r="JJ61564"/>
      <c r="KX61564" s="23"/>
      <c r="KY61564" s="23"/>
    </row>
    <row r="61565" spans="36:311" x14ac:dyDescent="0.2">
      <c r="AJ61565" s="23"/>
      <c r="HH61565"/>
      <c r="IW61565" s="36"/>
      <c r="JI61565"/>
      <c r="JJ61565"/>
      <c r="KX61565" s="23"/>
      <c r="KY61565" s="23"/>
    </row>
    <row r="61566" spans="36:311" x14ac:dyDescent="0.2">
      <c r="AJ61566" s="23"/>
      <c r="HH61566"/>
      <c r="IW61566" s="36"/>
      <c r="JI61566"/>
      <c r="JJ61566"/>
      <c r="KX61566" s="23"/>
      <c r="KY61566" s="23"/>
    </row>
    <row r="61567" spans="36:311" x14ac:dyDescent="0.2">
      <c r="AJ61567" s="23"/>
      <c r="HH61567"/>
      <c r="IW61567" s="36"/>
      <c r="JI61567"/>
      <c r="JJ61567"/>
      <c r="KX61567" s="23"/>
      <c r="KY61567" s="23"/>
    </row>
    <row r="61568" spans="36:311" x14ac:dyDescent="0.2">
      <c r="AJ61568" s="23"/>
      <c r="HH61568"/>
      <c r="IW61568" s="36"/>
      <c r="JI61568"/>
      <c r="JJ61568"/>
      <c r="KX61568" s="23"/>
      <c r="KY61568" s="23"/>
    </row>
    <row r="61569" spans="36:311" x14ac:dyDescent="0.2">
      <c r="AJ61569" s="23"/>
      <c r="HH61569"/>
      <c r="IW61569" s="36"/>
      <c r="JI61569"/>
      <c r="JJ61569"/>
      <c r="KX61569" s="23"/>
      <c r="KY61569" s="23"/>
    </row>
    <row r="61570" spans="36:311" x14ac:dyDescent="0.2">
      <c r="AJ61570" s="23"/>
      <c r="HH61570"/>
      <c r="IW61570" s="36"/>
      <c r="JI61570"/>
      <c r="JJ61570"/>
      <c r="KX61570" s="23"/>
      <c r="KY61570" s="23"/>
    </row>
    <row r="61571" spans="36:311" x14ac:dyDescent="0.2">
      <c r="AJ61571" s="23"/>
      <c r="HH61571"/>
      <c r="IW61571" s="36"/>
      <c r="JI61571"/>
      <c r="JJ61571"/>
      <c r="KX61571" s="23"/>
      <c r="KY61571" s="23"/>
    </row>
    <row r="61572" spans="36:311" x14ac:dyDescent="0.2">
      <c r="AJ61572" s="23"/>
      <c r="HH61572"/>
      <c r="IW61572" s="36"/>
      <c r="JI61572"/>
      <c r="JJ61572"/>
      <c r="KX61572" s="23"/>
      <c r="KY61572" s="23"/>
    </row>
    <row r="61573" spans="36:311" x14ac:dyDescent="0.2">
      <c r="AJ61573" s="23"/>
      <c r="HH61573"/>
      <c r="IW61573" s="36"/>
      <c r="JI61573"/>
      <c r="JJ61573"/>
      <c r="KX61573" s="23"/>
      <c r="KY61573" s="23"/>
    </row>
    <row r="61574" spans="36:311" x14ac:dyDescent="0.2">
      <c r="AJ61574" s="23"/>
      <c r="HH61574"/>
      <c r="IW61574" s="36"/>
      <c r="JI61574"/>
      <c r="JJ61574"/>
      <c r="KX61574" s="23"/>
      <c r="KY61574" s="23"/>
    </row>
    <row r="61575" spans="36:311" x14ac:dyDescent="0.2">
      <c r="AJ61575" s="23"/>
      <c r="HH61575"/>
      <c r="IW61575" s="36"/>
      <c r="JI61575"/>
      <c r="JJ61575"/>
      <c r="KX61575" s="23"/>
      <c r="KY61575" s="23"/>
    </row>
    <row r="61576" spans="36:311" x14ac:dyDescent="0.2">
      <c r="AJ61576" s="23"/>
      <c r="HH61576"/>
      <c r="IW61576" s="36"/>
      <c r="JI61576"/>
      <c r="JJ61576"/>
      <c r="KX61576" s="23"/>
      <c r="KY61576" s="23"/>
    </row>
    <row r="61577" spans="36:311" x14ac:dyDescent="0.2">
      <c r="AJ61577" s="23"/>
      <c r="HH61577"/>
      <c r="IW61577" s="36"/>
      <c r="JI61577"/>
      <c r="JJ61577"/>
      <c r="KX61577" s="23"/>
      <c r="KY61577" s="23"/>
    </row>
    <row r="61578" spans="36:311" x14ac:dyDescent="0.2">
      <c r="AJ61578" s="23"/>
      <c r="HH61578"/>
      <c r="IW61578" s="36"/>
      <c r="JI61578"/>
      <c r="JJ61578"/>
      <c r="KX61578" s="23"/>
      <c r="KY61578" s="23"/>
    </row>
    <row r="61579" spans="36:311" x14ac:dyDescent="0.2">
      <c r="AJ61579" s="23"/>
      <c r="HH61579"/>
      <c r="IW61579" s="36"/>
      <c r="JI61579"/>
      <c r="JJ61579"/>
      <c r="KX61579" s="23"/>
      <c r="KY61579" s="23"/>
    </row>
    <row r="61580" spans="36:311" x14ac:dyDescent="0.2">
      <c r="AJ61580" s="23"/>
      <c r="HH61580"/>
      <c r="IW61580" s="36"/>
      <c r="JI61580"/>
      <c r="JJ61580"/>
      <c r="KX61580" s="23"/>
      <c r="KY61580" s="23"/>
    </row>
    <row r="61581" spans="36:311" x14ac:dyDescent="0.2">
      <c r="AJ61581" s="23"/>
      <c r="HH61581"/>
      <c r="IW61581" s="36"/>
      <c r="JI61581"/>
      <c r="JJ61581"/>
      <c r="KX61581" s="23"/>
      <c r="KY61581" s="23"/>
    </row>
    <row r="61582" spans="36:311" x14ac:dyDescent="0.2">
      <c r="AJ61582" s="23"/>
      <c r="HH61582"/>
      <c r="IW61582" s="36"/>
      <c r="JI61582"/>
      <c r="JJ61582"/>
      <c r="KX61582" s="23"/>
      <c r="KY61582" s="23"/>
    </row>
    <row r="61583" spans="36:311" x14ac:dyDescent="0.2">
      <c r="AJ61583" s="23"/>
      <c r="HH61583"/>
      <c r="IW61583" s="36"/>
      <c r="JI61583"/>
      <c r="JJ61583"/>
      <c r="KX61583" s="23"/>
      <c r="KY61583" s="23"/>
    </row>
    <row r="61584" spans="36:311" x14ac:dyDescent="0.2">
      <c r="AJ61584" s="23"/>
      <c r="HH61584"/>
      <c r="IW61584" s="36"/>
      <c r="JI61584"/>
      <c r="JJ61584"/>
      <c r="KX61584" s="23"/>
      <c r="KY61584" s="23"/>
    </row>
    <row r="61585" spans="36:311" x14ac:dyDescent="0.2">
      <c r="AJ61585" s="23"/>
      <c r="HH61585"/>
      <c r="IW61585" s="36"/>
      <c r="JI61585"/>
      <c r="JJ61585"/>
      <c r="KX61585" s="23"/>
      <c r="KY61585" s="23"/>
    </row>
    <row r="61586" spans="36:311" x14ac:dyDescent="0.2">
      <c r="AJ61586" s="23"/>
      <c r="HH61586"/>
      <c r="IW61586" s="36"/>
      <c r="JI61586"/>
      <c r="JJ61586"/>
      <c r="KX61586" s="23"/>
      <c r="KY61586" s="23"/>
    </row>
    <row r="61587" spans="36:311" x14ac:dyDescent="0.2">
      <c r="AJ61587" s="23"/>
      <c r="HH61587"/>
      <c r="IW61587" s="36"/>
      <c r="JI61587"/>
      <c r="JJ61587"/>
      <c r="KX61587" s="23"/>
      <c r="KY61587" s="23"/>
    </row>
    <row r="61588" spans="36:311" x14ac:dyDescent="0.2">
      <c r="AJ61588" s="23"/>
      <c r="HH61588"/>
      <c r="IW61588" s="36"/>
      <c r="JI61588"/>
      <c r="JJ61588"/>
      <c r="KX61588" s="23"/>
      <c r="KY61588" s="23"/>
    </row>
    <row r="61589" spans="36:311" x14ac:dyDescent="0.2">
      <c r="AJ61589" s="23"/>
      <c r="HH61589"/>
      <c r="IW61589" s="36"/>
      <c r="JI61589"/>
      <c r="JJ61589"/>
      <c r="KX61589" s="23"/>
      <c r="KY61589" s="23"/>
    </row>
    <row r="61590" spans="36:311" x14ac:dyDescent="0.2">
      <c r="AJ61590" s="23"/>
      <c r="HH61590"/>
      <c r="IW61590" s="36"/>
      <c r="JI61590"/>
      <c r="JJ61590"/>
      <c r="KX61590" s="23"/>
      <c r="KY61590" s="23"/>
    </row>
    <row r="61591" spans="36:311" x14ac:dyDescent="0.2">
      <c r="AJ61591" s="23"/>
      <c r="HH61591"/>
      <c r="IW61591" s="36"/>
      <c r="JI61591"/>
      <c r="JJ61591"/>
      <c r="KX61591" s="23"/>
      <c r="KY61591" s="23"/>
    </row>
    <row r="61592" spans="36:311" x14ac:dyDescent="0.2">
      <c r="AJ61592" s="23"/>
      <c r="HH61592"/>
      <c r="IW61592" s="36"/>
      <c r="JI61592"/>
      <c r="JJ61592"/>
      <c r="KX61592" s="23"/>
      <c r="KY61592" s="23"/>
    </row>
    <row r="61593" spans="36:311" x14ac:dyDescent="0.2">
      <c r="AJ61593" s="23"/>
      <c r="HH61593"/>
      <c r="IW61593" s="36"/>
      <c r="JI61593"/>
      <c r="JJ61593"/>
      <c r="KX61593" s="23"/>
      <c r="KY61593" s="23"/>
    </row>
    <row r="61594" spans="36:311" x14ac:dyDescent="0.2">
      <c r="AJ61594" s="23"/>
      <c r="HH61594"/>
      <c r="IW61594" s="36"/>
      <c r="JI61594"/>
      <c r="JJ61594"/>
      <c r="KX61594" s="23"/>
      <c r="KY61594" s="23"/>
    </row>
    <row r="61595" spans="36:311" x14ac:dyDescent="0.2">
      <c r="AJ61595" s="23"/>
      <c r="HH61595"/>
      <c r="IW61595" s="36"/>
      <c r="JI61595"/>
      <c r="JJ61595"/>
      <c r="KX61595" s="23"/>
      <c r="KY61595" s="23"/>
    </row>
    <row r="61596" spans="36:311" x14ac:dyDescent="0.2">
      <c r="AJ61596" s="23"/>
      <c r="HH61596"/>
      <c r="IW61596" s="36"/>
      <c r="JI61596"/>
      <c r="JJ61596"/>
      <c r="KX61596" s="23"/>
      <c r="KY61596" s="23"/>
    </row>
    <row r="61597" spans="36:311" x14ac:dyDescent="0.2">
      <c r="AJ61597" s="23"/>
      <c r="HH61597"/>
      <c r="IW61597" s="36"/>
      <c r="JI61597"/>
      <c r="JJ61597"/>
      <c r="KX61597" s="23"/>
      <c r="KY61597" s="23"/>
    </row>
    <row r="61598" spans="36:311" x14ac:dyDescent="0.2">
      <c r="AJ61598" s="23"/>
      <c r="HH61598"/>
      <c r="IW61598" s="36"/>
      <c r="JI61598"/>
      <c r="JJ61598"/>
      <c r="KX61598" s="23"/>
      <c r="KY61598" s="23"/>
    </row>
    <row r="61599" spans="36:311" x14ac:dyDescent="0.2">
      <c r="AJ61599" s="23"/>
      <c r="HH61599"/>
      <c r="IW61599" s="36"/>
      <c r="JI61599"/>
      <c r="JJ61599"/>
      <c r="KX61599" s="23"/>
      <c r="KY61599" s="23"/>
    </row>
    <row r="61600" spans="36:311" x14ac:dyDescent="0.2">
      <c r="AJ61600" s="23"/>
      <c r="HH61600"/>
      <c r="IW61600" s="36"/>
      <c r="JI61600"/>
      <c r="JJ61600"/>
      <c r="KX61600" s="23"/>
      <c r="KY61600" s="23"/>
    </row>
    <row r="61601" spans="36:311" x14ac:dyDescent="0.2">
      <c r="AJ61601" s="23"/>
      <c r="HH61601"/>
      <c r="IW61601" s="36"/>
      <c r="JI61601"/>
      <c r="JJ61601"/>
      <c r="KX61601" s="23"/>
      <c r="KY61601" s="23"/>
    </row>
    <row r="61602" spans="36:311" x14ac:dyDescent="0.2">
      <c r="AJ61602" s="23"/>
      <c r="HH61602"/>
      <c r="IW61602" s="36"/>
      <c r="JI61602"/>
      <c r="JJ61602"/>
      <c r="KX61602" s="23"/>
      <c r="KY61602" s="23"/>
    </row>
    <row r="61603" spans="36:311" x14ac:dyDescent="0.2">
      <c r="AJ61603" s="23"/>
      <c r="HH61603"/>
      <c r="IW61603" s="36"/>
      <c r="JI61603"/>
      <c r="JJ61603"/>
      <c r="KX61603" s="23"/>
      <c r="KY61603" s="23"/>
    </row>
    <row r="61604" spans="36:311" x14ac:dyDescent="0.2">
      <c r="AJ61604" s="23"/>
      <c r="HH61604"/>
      <c r="IW61604" s="36"/>
      <c r="JI61604"/>
      <c r="JJ61604"/>
      <c r="KX61604" s="23"/>
      <c r="KY61604" s="23"/>
    </row>
    <row r="61605" spans="36:311" x14ac:dyDescent="0.2">
      <c r="AJ61605" s="23"/>
      <c r="HH61605"/>
      <c r="IW61605" s="36"/>
      <c r="JI61605"/>
      <c r="JJ61605"/>
      <c r="KX61605" s="23"/>
      <c r="KY61605" s="23"/>
    </row>
    <row r="61606" spans="36:311" x14ac:dyDescent="0.2">
      <c r="AJ61606" s="23"/>
      <c r="HH61606"/>
      <c r="IW61606" s="36"/>
      <c r="JI61606"/>
      <c r="JJ61606"/>
      <c r="KX61606" s="23"/>
      <c r="KY61606" s="23"/>
    </row>
    <row r="61607" spans="36:311" x14ac:dyDescent="0.2">
      <c r="AJ61607" s="23"/>
      <c r="HH61607"/>
      <c r="IW61607" s="36"/>
      <c r="JI61607"/>
      <c r="JJ61607"/>
      <c r="KX61607" s="23"/>
      <c r="KY61607" s="23"/>
    </row>
    <row r="61608" spans="36:311" x14ac:dyDescent="0.2">
      <c r="AJ61608" s="23"/>
      <c r="HH61608"/>
      <c r="IW61608" s="36"/>
      <c r="JI61608"/>
      <c r="JJ61608"/>
      <c r="KX61608" s="23"/>
      <c r="KY61608" s="23"/>
    </row>
    <row r="61609" spans="36:311" x14ac:dyDescent="0.2">
      <c r="AJ61609" s="23"/>
      <c r="HH61609"/>
      <c r="IW61609" s="36"/>
      <c r="JI61609"/>
      <c r="JJ61609"/>
      <c r="KX61609" s="23"/>
      <c r="KY61609" s="23"/>
    </row>
    <row r="61610" spans="36:311" x14ac:dyDescent="0.2">
      <c r="AJ61610" s="23"/>
      <c r="HH61610"/>
      <c r="IW61610" s="36"/>
      <c r="JI61610"/>
      <c r="JJ61610"/>
      <c r="KX61610" s="23"/>
      <c r="KY61610" s="23"/>
    </row>
    <row r="61611" spans="36:311" x14ac:dyDescent="0.2">
      <c r="AJ61611" s="23"/>
      <c r="HH61611"/>
      <c r="IW61611" s="36"/>
      <c r="JI61611"/>
      <c r="JJ61611"/>
      <c r="KX61611" s="23"/>
      <c r="KY61611" s="23"/>
    </row>
    <row r="61612" spans="36:311" x14ac:dyDescent="0.2">
      <c r="AJ61612" s="23"/>
      <c r="HH61612"/>
      <c r="IW61612" s="36"/>
      <c r="JI61612"/>
      <c r="JJ61612"/>
      <c r="KX61612" s="23"/>
      <c r="KY61612" s="23"/>
    </row>
    <row r="61613" spans="36:311" x14ac:dyDescent="0.2">
      <c r="AJ61613" s="23"/>
      <c r="HH61613"/>
      <c r="IW61613" s="36"/>
      <c r="JI61613"/>
      <c r="JJ61613"/>
      <c r="KX61613" s="23"/>
      <c r="KY61613" s="23"/>
    </row>
    <row r="61614" spans="36:311" x14ac:dyDescent="0.2">
      <c r="AJ61614" s="23"/>
      <c r="HH61614"/>
      <c r="IW61614" s="36"/>
      <c r="JI61614"/>
      <c r="JJ61614"/>
      <c r="KX61614" s="23"/>
      <c r="KY61614" s="23"/>
    </row>
    <row r="61615" spans="36:311" x14ac:dyDescent="0.2">
      <c r="AJ61615" s="23"/>
      <c r="HH61615"/>
      <c r="IW61615" s="36"/>
      <c r="JI61615"/>
      <c r="JJ61615"/>
      <c r="KX61615" s="23"/>
      <c r="KY61615" s="23"/>
    </row>
    <row r="61616" spans="36:311" x14ac:dyDescent="0.2">
      <c r="AJ61616" s="23"/>
      <c r="HH61616"/>
      <c r="IW61616" s="36"/>
      <c r="JI61616"/>
      <c r="JJ61616"/>
      <c r="KX61616" s="23"/>
      <c r="KY61616" s="23"/>
    </row>
    <row r="61617" spans="36:311" x14ac:dyDescent="0.2">
      <c r="AJ61617" s="23"/>
      <c r="HH61617"/>
      <c r="IW61617" s="36"/>
      <c r="JI61617"/>
      <c r="JJ61617"/>
      <c r="KX61617" s="23"/>
      <c r="KY61617" s="23"/>
    </row>
    <row r="61618" spans="36:311" x14ac:dyDescent="0.2">
      <c r="AJ61618" s="23"/>
      <c r="HH61618"/>
      <c r="IW61618" s="36"/>
      <c r="JI61618"/>
      <c r="JJ61618"/>
      <c r="KX61618" s="23"/>
      <c r="KY61618" s="23"/>
    </row>
    <row r="61619" spans="36:311" x14ac:dyDescent="0.2">
      <c r="AJ61619" s="23"/>
      <c r="HH61619"/>
      <c r="IW61619" s="36"/>
      <c r="JI61619"/>
      <c r="JJ61619"/>
      <c r="KX61619" s="23"/>
      <c r="KY61619" s="23"/>
    </row>
    <row r="61620" spans="36:311" x14ac:dyDescent="0.2">
      <c r="AJ61620" s="23"/>
      <c r="HH61620"/>
      <c r="IW61620" s="36"/>
      <c r="JI61620"/>
      <c r="JJ61620"/>
      <c r="KX61620" s="23"/>
      <c r="KY61620" s="23"/>
    </row>
    <row r="61621" spans="36:311" x14ac:dyDescent="0.2">
      <c r="AJ61621" s="23"/>
      <c r="HH61621"/>
      <c r="IW61621" s="36"/>
      <c r="JI61621"/>
      <c r="JJ61621"/>
      <c r="KX61621" s="23"/>
      <c r="KY61621" s="23"/>
    </row>
    <row r="61622" spans="36:311" x14ac:dyDescent="0.2">
      <c r="AJ61622" s="23"/>
      <c r="HH61622"/>
      <c r="IW61622" s="36"/>
      <c r="JI61622"/>
      <c r="JJ61622"/>
      <c r="KX61622" s="23"/>
      <c r="KY61622" s="23"/>
    </row>
    <row r="61623" spans="36:311" x14ac:dyDescent="0.2">
      <c r="AJ61623" s="23"/>
      <c r="HH61623"/>
      <c r="IW61623" s="36"/>
      <c r="JI61623"/>
      <c r="JJ61623"/>
      <c r="KX61623" s="23"/>
      <c r="KY61623" s="23"/>
    </row>
    <row r="61624" spans="36:311" x14ac:dyDescent="0.2">
      <c r="AJ61624" s="23"/>
      <c r="HH61624"/>
      <c r="IW61624" s="36"/>
      <c r="JI61624"/>
      <c r="JJ61624"/>
      <c r="KX61624" s="23"/>
      <c r="KY61624" s="23"/>
    </row>
    <row r="61625" spans="36:311" x14ac:dyDescent="0.2">
      <c r="AJ61625" s="23"/>
      <c r="HH61625"/>
      <c r="IW61625" s="36"/>
      <c r="JI61625"/>
      <c r="JJ61625"/>
      <c r="KX61625" s="23"/>
      <c r="KY61625" s="23"/>
    </row>
    <row r="61626" spans="36:311" x14ac:dyDescent="0.2">
      <c r="AJ61626" s="23"/>
      <c r="HH61626"/>
      <c r="IW61626" s="36"/>
      <c r="JI61626"/>
      <c r="JJ61626"/>
      <c r="KX61626" s="23"/>
      <c r="KY61626" s="23"/>
    </row>
    <row r="61627" spans="36:311" x14ac:dyDescent="0.2">
      <c r="AJ61627" s="23"/>
      <c r="HH61627"/>
      <c r="IW61627" s="36"/>
      <c r="JI61627"/>
      <c r="JJ61627"/>
      <c r="KX61627" s="23"/>
      <c r="KY61627" s="23"/>
    </row>
    <row r="61628" spans="36:311" x14ac:dyDescent="0.2">
      <c r="AJ61628" s="23"/>
      <c r="HH61628"/>
      <c r="IW61628" s="36"/>
      <c r="JI61628"/>
      <c r="JJ61628"/>
      <c r="KX61628" s="23"/>
      <c r="KY61628" s="23"/>
    </row>
    <row r="61629" spans="36:311" x14ac:dyDescent="0.2">
      <c r="AJ61629" s="23"/>
      <c r="HH61629"/>
      <c r="IW61629" s="36"/>
      <c r="JI61629"/>
      <c r="JJ61629"/>
      <c r="KX61629" s="23"/>
      <c r="KY61629" s="23"/>
    </row>
    <row r="61630" spans="36:311" x14ac:dyDescent="0.2">
      <c r="AJ61630" s="23"/>
      <c r="HH61630"/>
      <c r="IW61630" s="36"/>
      <c r="JI61630"/>
      <c r="JJ61630"/>
      <c r="KX61630" s="23"/>
      <c r="KY61630" s="23"/>
    </row>
    <row r="61631" spans="36:311" x14ac:dyDescent="0.2">
      <c r="AJ61631" s="23"/>
      <c r="HH61631"/>
      <c r="IW61631" s="36"/>
      <c r="JI61631"/>
      <c r="JJ61631"/>
      <c r="KX61631" s="23"/>
      <c r="KY61631" s="23"/>
    </row>
    <row r="61632" spans="36:311" x14ac:dyDescent="0.2">
      <c r="AJ61632" s="23"/>
      <c r="HH61632"/>
      <c r="IW61632" s="36"/>
      <c r="JI61632"/>
      <c r="JJ61632"/>
      <c r="KX61632" s="23"/>
      <c r="KY61632" s="23"/>
    </row>
    <row r="61633" spans="36:311" x14ac:dyDescent="0.2">
      <c r="AJ61633" s="23"/>
      <c r="HH61633"/>
      <c r="IW61633" s="36"/>
      <c r="JI61633"/>
      <c r="JJ61633"/>
      <c r="KX61633" s="23"/>
      <c r="KY61633" s="23"/>
    </row>
    <row r="61634" spans="36:311" x14ac:dyDescent="0.2">
      <c r="AJ61634" s="23"/>
      <c r="HH61634"/>
      <c r="IW61634" s="36"/>
      <c r="JI61634"/>
      <c r="JJ61634"/>
      <c r="KX61634" s="23"/>
      <c r="KY61634" s="23"/>
    </row>
    <row r="61635" spans="36:311" x14ac:dyDescent="0.2">
      <c r="AJ61635" s="23"/>
      <c r="HH61635"/>
      <c r="IW61635" s="36"/>
      <c r="JI61635"/>
      <c r="JJ61635"/>
      <c r="KX61635" s="23"/>
      <c r="KY61635" s="23"/>
    </row>
    <row r="61636" spans="36:311" x14ac:dyDescent="0.2">
      <c r="AJ61636" s="23"/>
      <c r="HH61636"/>
      <c r="IW61636" s="36"/>
      <c r="JI61636"/>
      <c r="JJ61636"/>
      <c r="KX61636" s="23"/>
      <c r="KY61636" s="23"/>
    </row>
    <row r="61637" spans="36:311" x14ac:dyDescent="0.2">
      <c r="AJ61637" s="23"/>
      <c r="HH61637"/>
      <c r="IW61637" s="36"/>
      <c r="JI61637"/>
      <c r="JJ61637"/>
      <c r="KX61637" s="23"/>
      <c r="KY61637" s="23"/>
    </row>
    <row r="61638" spans="36:311" x14ac:dyDescent="0.2">
      <c r="AJ61638" s="23"/>
      <c r="HH61638"/>
      <c r="IW61638" s="36"/>
      <c r="JI61638"/>
      <c r="JJ61638"/>
      <c r="KX61638" s="23"/>
      <c r="KY61638" s="23"/>
    </row>
    <row r="61639" spans="36:311" x14ac:dyDescent="0.2">
      <c r="AJ61639" s="23"/>
      <c r="HH61639"/>
      <c r="IW61639" s="36"/>
      <c r="JI61639"/>
      <c r="JJ61639"/>
      <c r="KX61639" s="23"/>
      <c r="KY61639" s="23"/>
    </row>
    <row r="61640" spans="36:311" x14ac:dyDescent="0.2">
      <c r="AJ61640" s="23"/>
      <c r="HH61640"/>
      <c r="IW61640" s="36"/>
      <c r="JI61640"/>
      <c r="JJ61640"/>
      <c r="KX61640" s="23"/>
      <c r="KY61640" s="23"/>
    </row>
    <row r="61641" spans="36:311" x14ac:dyDescent="0.2">
      <c r="AJ61641" s="23"/>
      <c r="HH61641"/>
      <c r="IW61641" s="36"/>
      <c r="JI61641"/>
      <c r="JJ61641"/>
      <c r="KX61641" s="23"/>
      <c r="KY61641" s="23"/>
    </row>
    <row r="61642" spans="36:311" x14ac:dyDescent="0.2">
      <c r="AJ61642" s="23"/>
      <c r="HH61642"/>
      <c r="IW61642" s="36"/>
      <c r="JI61642"/>
      <c r="JJ61642"/>
      <c r="KX61642" s="23"/>
      <c r="KY61642" s="23"/>
    </row>
    <row r="61643" spans="36:311" x14ac:dyDescent="0.2">
      <c r="AJ61643" s="23"/>
      <c r="HH61643"/>
      <c r="IW61643" s="36"/>
      <c r="JI61643"/>
      <c r="JJ61643"/>
      <c r="KX61643" s="23"/>
      <c r="KY61643" s="23"/>
    </row>
    <row r="61644" spans="36:311" x14ac:dyDescent="0.2">
      <c r="AJ61644" s="23"/>
      <c r="HH61644"/>
      <c r="IW61644" s="36"/>
      <c r="JI61644"/>
      <c r="JJ61644"/>
      <c r="KX61644" s="23"/>
      <c r="KY61644" s="23"/>
    </row>
    <row r="61645" spans="36:311" x14ac:dyDescent="0.2">
      <c r="AJ61645" s="23"/>
      <c r="HH61645"/>
      <c r="IW61645" s="36"/>
      <c r="JI61645"/>
      <c r="JJ61645"/>
      <c r="KX61645" s="23"/>
      <c r="KY61645" s="23"/>
    </row>
    <row r="61646" spans="36:311" x14ac:dyDescent="0.2">
      <c r="AJ61646" s="23"/>
      <c r="HH61646"/>
      <c r="IW61646" s="36"/>
      <c r="JI61646"/>
      <c r="JJ61646"/>
      <c r="KX61646" s="23"/>
      <c r="KY61646" s="23"/>
    </row>
    <row r="61647" spans="36:311" x14ac:dyDescent="0.2">
      <c r="AJ61647" s="23"/>
      <c r="HH61647"/>
      <c r="IW61647" s="36"/>
      <c r="JI61647"/>
      <c r="JJ61647"/>
      <c r="KX61647" s="23"/>
      <c r="KY61647" s="23"/>
    </row>
    <row r="61648" spans="36:311" x14ac:dyDescent="0.2">
      <c r="AJ61648" s="23"/>
      <c r="HH61648"/>
      <c r="IW61648" s="36"/>
      <c r="JI61648"/>
      <c r="JJ61648"/>
      <c r="KX61648" s="23"/>
      <c r="KY61648" s="23"/>
    </row>
    <row r="61649" spans="36:311" x14ac:dyDescent="0.2">
      <c r="AJ61649" s="23"/>
      <c r="HH61649"/>
      <c r="IW61649" s="36"/>
      <c r="JI61649"/>
      <c r="JJ61649"/>
      <c r="KX61649" s="23"/>
      <c r="KY61649" s="23"/>
    </row>
    <row r="61650" spans="36:311" x14ac:dyDescent="0.2">
      <c r="AJ61650" s="23"/>
      <c r="HH61650"/>
      <c r="IW61650" s="36"/>
      <c r="JI61650"/>
      <c r="JJ61650"/>
      <c r="KX61650" s="23"/>
      <c r="KY61650" s="23"/>
    </row>
    <row r="61651" spans="36:311" x14ac:dyDescent="0.2">
      <c r="AJ61651" s="23"/>
      <c r="HH61651"/>
      <c r="IW61651" s="36"/>
      <c r="JI61651"/>
      <c r="JJ61651"/>
      <c r="KX61651" s="23"/>
      <c r="KY61651" s="23"/>
    </row>
    <row r="61652" spans="36:311" x14ac:dyDescent="0.2">
      <c r="AJ61652" s="23"/>
      <c r="HH61652"/>
      <c r="IW61652" s="36"/>
      <c r="JI61652"/>
      <c r="JJ61652"/>
      <c r="KX61652" s="23"/>
      <c r="KY61652" s="23"/>
    </row>
    <row r="61653" spans="36:311" x14ac:dyDescent="0.2">
      <c r="AJ61653" s="23"/>
      <c r="HH61653"/>
      <c r="IW61653" s="36"/>
      <c r="JI61653"/>
      <c r="JJ61653"/>
      <c r="KX61653" s="23"/>
      <c r="KY61653" s="23"/>
    </row>
    <row r="61654" spans="36:311" x14ac:dyDescent="0.2">
      <c r="AJ61654" s="23"/>
      <c r="HH61654"/>
      <c r="IW61654" s="36"/>
      <c r="JI61654"/>
      <c r="JJ61654"/>
      <c r="KX61654" s="23"/>
      <c r="KY61654" s="23"/>
    </row>
    <row r="61655" spans="36:311" x14ac:dyDescent="0.2">
      <c r="AJ61655" s="23"/>
      <c r="HH61655"/>
      <c r="IW61655" s="36"/>
      <c r="JI61655"/>
      <c r="JJ61655"/>
      <c r="KX61655" s="23"/>
      <c r="KY61655" s="23"/>
    </row>
    <row r="61656" spans="36:311" x14ac:dyDescent="0.2">
      <c r="AJ61656" s="23"/>
      <c r="HH61656"/>
      <c r="IW61656" s="36"/>
      <c r="JI61656"/>
      <c r="JJ61656"/>
      <c r="KX61656" s="23"/>
      <c r="KY61656" s="23"/>
    </row>
    <row r="61657" spans="36:311" x14ac:dyDescent="0.2">
      <c r="AJ61657" s="23"/>
      <c r="HH61657"/>
      <c r="IW61657" s="36"/>
      <c r="JI61657"/>
      <c r="JJ61657"/>
      <c r="KX61657" s="23"/>
      <c r="KY61657" s="23"/>
    </row>
    <row r="61658" spans="36:311" x14ac:dyDescent="0.2">
      <c r="AJ61658" s="23"/>
      <c r="HH61658"/>
      <c r="IW61658" s="36"/>
      <c r="JI61658"/>
      <c r="JJ61658"/>
      <c r="KX61658" s="23"/>
      <c r="KY61658" s="23"/>
    </row>
    <row r="61659" spans="36:311" x14ac:dyDescent="0.2">
      <c r="AJ61659" s="23"/>
      <c r="HH61659"/>
      <c r="IW61659" s="36"/>
      <c r="JI61659"/>
      <c r="JJ61659"/>
      <c r="KX61659" s="23"/>
      <c r="KY61659" s="23"/>
    </row>
    <row r="61660" spans="36:311" x14ac:dyDescent="0.2">
      <c r="AJ61660" s="23"/>
      <c r="HH61660"/>
      <c r="IW61660" s="36"/>
      <c r="JI61660"/>
      <c r="JJ61660"/>
      <c r="KX61660" s="23"/>
      <c r="KY61660" s="23"/>
    </row>
    <row r="61661" spans="36:311" x14ac:dyDescent="0.2">
      <c r="AJ61661" s="23"/>
      <c r="HH61661"/>
      <c r="IW61661" s="36"/>
      <c r="JI61661"/>
      <c r="JJ61661"/>
      <c r="KX61661" s="23"/>
      <c r="KY61661" s="23"/>
    </row>
    <row r="61662" spans="36:311" x14ac:dyDescent="0.2">
      <c r="AJ61662" s="23"/>
      <c r="HH61662"/>
      <c r="IW61662" s="36"/>
      <c r="JI61662"/>
      <c r="JJ61662"/>
      <c r="KX61662" s="23"/>
      <c r="KY61662" s="23"/>
    </row>
    <row r="61663" spans="36:311" x14ac:dyDescent="0.2">
      <c r="AJ61663" s="23"/>
      <c r="HH61663"/>
      <c r="IW61663" s="36"/>
      <c r="JI61663"/>
      <c r="JJ61663"/>
      <c r="KX61663" s="23"/>
      <c r="KY61663" s="23"/>
    </row>
    <row r="61664" spans="36:311" x14ac:dyDescent="0.2">
      <c r="AJ61664" s="23"/>
      <c r="HH61664"/>
      <c r="IW61664" s="36"/>
      <c r="JI61664"/>
      <c r="JJ61664"/>
      <c r="KX61664" s="23"/>
      <c r="KY61664" s="23"/>
    </row>
    <row r="61665" spans="36:311" x14ac:dyDescent="0.2">
      <c r="AJ61665" s="23"/>
      <c r="HH61665"/>
      <c r="IW61665" s="36"/>
      <c r="JI61665"/>
      <c r="JJ61665"/>
      <c r="KX61665" s="23"/>
      <c r="KY61665" s="23"/>
    </row>
    <row r="61666" spans="36:311" x14ac:dyDescent="0.2">
      <c r="AJ61666" s="23"/>
      <c r="HH61666"/>
      <c r="IW61666" s="36"/>
      <c r="JI61666"/>
      <c r="JJ61666"/>
      <c r="KX61666" s="23"/>
      <c r="KY61666" s="23"/>
    </row>
    <row r="61667" spans="36:311" x14ac:dyDescent="0.2">
      <c r="AJ61667" s="23"/>
      <c r="HH61667"/>
      <c r="IW61667" s="36"/>
      <c r="JI61667"/>
      <c r="JJ61667"/>
      <c r="KX61667" s="23"/>
      <c r="KY61667" s="23"/>
    </row>
    <row r="61668" spans="36:311" x14ac:dyDescent="0.2">
      <c r="AJ61668" s="23"/>
      <c r="HH61668"/>
      <c r="IW61668" s="36"/>
      <c r="JI61668"/>
      <c r="JJ61668"/>
      <c r="KX61668" s="23"/>
      <c r="KY61668" s="23"/>
    </row>
    <row r="61669" spans="36:311" x14ac:dyDescent="0.2">
      <c r="AJ61669" s="23"/>
      <c r="HH61669"/>
      <c r="IW61669" s="36"/>
      <c r="JI61669"/>
      <c r="JJ61669"/>
      <c r="KX61669" s="23"/>
      <c r="KY61669" s="23"/>
    </row>
    <row r="61670" spans="36:311" x14ac:dyDescent="0.2">
      <c r="AJ61670" s="23"/>
      <c r="HH61670"/>
      <c r="IW61670" s="36"/>
      <c r="JI61670"/>
      <c r="JJ61670"/>
      <c r="KX61670" s="23"/>
      <c r="KY61670" s="23"/>
    </row>
    <row r="61671" spans="36:311" x14ac:dyDescent="0.2">
      <c r="AJ61671" s="23"/>
      <c r="HH61671"/>
      <c r="IW61671" s="36"/>
      <c r="JI61671"/>
      <c r="JJ61671"/>
      <c r="KX61671" s="23"/>
      <c r="KY61671" s="23"/>
    </row>
    <row r="61672" spans="36:311" x14ac:dyDescent="0.2">
      <c r="AJ61672" s="23"/>
      <c r="HH61672"/>
      <c r="IW61672" s="36"/>
      <c r="JI61672"/>
      <c r="JJ61672"/>
      <c r="KX61672" s="23"/>
      <c r="KY61672" s="23"/>
    </row>
    <row r="61673" spans="36:311" x14ac:dyDescent="0.2">
      <c r="AJ61673" s="23"/>
      <c r="HH61673"/>
      <c r="IW61673" s="36"/>
      <c r="JI61673"/>
      <c r="JJ61673"/>
      <c r="KX61673" s="23"/>
      <c r="KY61673" s="23"/>
    </row>
    <row r="61674" spans="36:311" x14ac:dyDescent="0.2">
      <c r="AJ61674" s="23"/>
      <c r="HH61674"/>
      <c r="IW61674" s="36"/>
      <c r="JI61674"/>
      <c r="JJ61674"/>
      <c r="KX61674" s="23"/>
      <c r="KY61674" s="23"/>
    </row>
    <row r="61675" spans="36:311" x14ac:dyDescent="0.2">
      <c r="AJ61675" s="23"/>
      <c r="HH61675"/>
      <c r="IW61675" s="36"/>
      <c r="JI61675"/>
      <c r="JJ61675"/>
      <c r="KX61675" s="23"/>
      <c r="KY61675" s="23"/>
    </row>
    <row r="61676" spans="36:311" x14ac:dyDescent="0.2">
      <c r="AJ61676" s="23"/>
      <c r="HH61676"/>
      <c r="IW61676" s="36"/>
      <c r="JI61676"/>
      <c r="JJ61676"/>
      <c r="KX61676" s="23"/>
      <c r="KY61676" s="23"/>
    </row>
    <row r="61677" spans="36:311" x14ac:dyDescent="0.2">
      <c r="AJ61677" s="23"/>
      <c r="HH61677"/>
      <c r="IW61677" s="36"/>
      <c r="JI61677"/>
      <c r="JJ61677"/>
      <c r="KX61677" s="23"/>
      <c r="KY61677" s="23"/>
    </row>
    <row r="61678" spans="36:311" x14ac:dyDescent="0.2">
      <c r="AJ61678" s="23"/>
      <c r="HH61678"/>
      <c r="IW61678" s="36"/>
      <c r="JI61678"/>
      <c r="JJ61678"/>
      <c r="KX61678" s="23"/>
      <c r="KY61678" s="23"/>
    </row>
    <row r="61679" spans="36:311" x14ac:dyDescent="0.2">
      <c r="AJ61679" s="23"/>
      <c r="HH61679"/>
      <c r="IW61679" s="36"/>
      <c r="JI61679"/>
      <c r="JJ61679"/>
      <c r="KX61679" s="23"/>
      <c r="KY61679" s="23"/>
    </row>
    <row r="61680" spans="36:311" x14ac:dyDescent="0.2">
      <c r="AJ61680" s="23"/>
      <c r="HH61680"/>
      <c r="IW61680" s="36"/>
      <c r="JI61680"/>
      <c r="JJ61680"/>
      <c r="KX61680" s="23"/>
      <c r="KY61680" s="23"/>
    </row>
    <row r="61681" spans="36:311" x14ac:dyDescent="0.2">
      <c r="AJ61681" s="23"/>
      <c r="HH61681"/>
      <c r="IW61681" s="36"/>
      <c r="JI61681"/>
      <c r="JJ61681"/>
      <c r="KX61681" s="23"/>
      <c r="KY61681" s="23"/>
    </row>
    <row r="61682" spans="36:311" x14ac:dyDescent="0.2">
      <c r="AJ61682" s="23"/>
      <c r="HH61682"/>
      <c r="IW61682" s="36"/>
      <c r="JI61682"/>
      <c r="JJ61682"/>
      <c r="KX61682" s="23"/>
      <c r="KY61682" s="23"/>
    </row>
    <row r="61683" spans="36:311" x14ac:dyDescent="0.2">
      <c r="AJ61683" s="23"/>
      <c r="HH61683"/>
      <c r="IW61683" s="36"/>
      <c r="JI61683"/>
      <c r="JJ61683"/>
      <c r="KX61683" s="23"/>
      <c r="KY61683" s="23"/>
    </row>
    <row r="61684" spans="36:311" x14ac:dyDescent="0.2">
      <c r="AJ61684" s="23"/>
      <c r="HH61684"/>
      <c r="IW61684" s="36"/>
      <c r="JI61684"/>
      <c r="JJ61684"/>
      <c r="KX61684" s="23"/>
      <c r="KY61684" s="23"/>
    </row>
    <row r="61685" spans="36:311" x14ac:dyDescent="0.2">
      <c r="AJ61685" s="23"/>
      <c r="HH61685"/>
      <c r="IW61685" s="36"/>
      <c r="JI61685"/>
      <c r="JJ61685"/>
      <c r="KX61685" s="23"/>
      <c r="KY61685" s="23"/>
    </row>
    <row r="61686" spans="36:311" x14ac:dyDescent="0.2">
      <c r="AJ61686" s="23"/>
      <c r="HH61686"/>
      <c r="IW61686" s="36"/>
      <c r="JI61686"/>
      <c r="JJ61686"/>
      <c r="KX61686" s="23"/>
      <c r="KY61686" s="23"/>
    </row>
    <row r="61687" spans="36:311" x14ac:dyDescent="0.2">
      <c r="AJ61687" s="23"/>
      <c r="HH61687"/>
      <c r="IW61687" s="36"/>
      <c r="JI61687"/>
      <c r="JJ61687"/>
      <c r="KX61687" s="23"/>
      <c r="KY61687" s="23"/>
    </row>
    <row r="61688" spans="36:311" x14ac:dyDescent="0.2">
      <c r="AJ61688" s="23"/>
      <c r="HH61688"/>
      <c r="IW61688" s="36"/>
      <c r="JI61688"/>
      <c r="JJ61688"/>
      <c r="KX61688" s="23"/>
      <c r="KY61688" s="23"/>
    </row>
    <row r="61689" spans="36:311" x14ac:dyDescent="0.2">
      <c r="AJ61689" s="23"/>
      <c r="HH61689"/>
      <c r="IW61689" s="36"/>
      <c r="JI61689"/>
      <c r="JJ61689"/>
      <c r="KX61689" s="23"/>
      <c r="KY61689" s="23"/>
    </row>
    <row r="61690" spans="36:311" x14ac:dyDescent="0.2">
      <c r="AJ61690" s="23"/>
      <c r="HH61690"/>
      <c r="IW61690" s="36"/>
      <c r="JI61690"/>
      <c r="JJ61690"/>
      <c r="KX61690" s="23"/>
      <c r="KY61690" s="23"/>
    </row>
    <row r="61691" spans="36:311" x14ac:dyDescent="0.2">
      <c r="AJ61691" s="23"/>
      <c r="HH61691"/>
      <c r="IW61691" s="36"/>
      <c r="JI61691"/>
      <c r="JJ61691"/>
      <c r="KX61691" s="23"/>
      <c r="KY61691" s="23"/>
    </row>
    <row r="61692" spans="36:311" x14ac:dyDescent="0.2">
      <c r="AJ61692" s="23"/>
      <c r="HH61692"/>
      <c r="IW61692" s="36"/>
      <c r="JI61692"/>
      <c r="JJ61692"/>
      <c r="KX61692" s="23"/>
      <c r="KY61692" s="23"/>
    </row>
    <row r="61693" spans="36:311" x14ac:dyDescent="0.2">
      <c r="AJ61693" s="23"/>
      <c r="HH61693"/>
      <c r="IW61693" s="36"/>
      <c r="JI61693"/>
      <c r="JJ61693"/>
      <c r="KX61693" s="23"/>
      <c r="KY61693" s="23"/>
    </row>
    <row r="61694" spans="36:311" x14ac:dyDescent="0.2">
      <c r="AJ61694" s="23"/>
      <c r="HH61694"/>
      <c r="IW61694" s="36"/>
      <c r="JI61694"/>
      <c r="JJ61694"/>
      <c r="KX61694" s="23"/>
      <c r="KY61694" s="23"/>
    </row>
    <row r="61695" spans="36:311" x14ac:dyDescent="0.2">
      <c r="AJ61695" s="23"/>
      <c r="HH61695"/>
      <c r="IW61695" s="36"/>
      <c r="JI61695"/>
      <c r="JJ61695"/>
      <c r="KX61695" s="23"/>
      <c r="KY61695" s="23"/>
    </row>
    <row r="61696" spans="36:311" x14ac:dyDescent="0.2">
      <c r="AJ61696" s="23"/>
      <c r="HH61696"/>
      <c r="IW61696" s="36"/>
      <c r="JI61696"/>
      <c r="JJ61696"/>
      <c r="KX61696" s="23"/>
      <c r="KY61696" s="23"/>
    </row>
    <row r="61697" spans="36:311" x14ac:dyDescent="0.2">
      <c r="AJ61697" s="23"/>
      <c r="HH61697"/>
      <c r="IW61697" s="36"/>
      <c r="JI61697"/>
      <c r="JJ61697"/>
      <c r="KX61697" s="23"/>
      <c r="KY61697" s="23"/>
    </row>
    <row r="61698" spans="36:311" x14ac:dyDescent="0.2">
      <c r="AJ61698" s="23"/>
      <c r="HH61698"/>
      <c r="IW61698" s="36"/>
      <c r="JI61698"/>
      <c r="JJ61698"/>
      <c r="KX61698" s="23"/>
      <c r="KY61698" s="23"/>
    </row>
    <row r="61699" spans="36:311" x14ac:dyDescent="0.2">
      <c r="AJ61699" s="23"/>
      <c r="HH61699"/>
      <c r="IW61699" s="36"/>
      <c r="JI61699"/>
      <c r="JJ61699"/>
      <c r="KX61699" s="23"/>
      <c r="KY61699" s="23"/>
    </row>
    <row r="61700" spans="36:311" x14ac:dyDescent="0.2">
      <c r="AJ61700" s="23"/>
      <c r="HH61700"/>
      <c r="IW61700" s="36"/>
      <c r="JI61700"/>
      <c r="JJ61700"/>
      <c r="KX61700" s="23"/>
      <c r="KY61700" s="23"/>
    </row>
    <row r="61701" spans="36:311" x14ac:dyDescent="0.2">
      <c r="AJ61701" s="23"/>
      <c r="HH61701"/>
      <c r="IW61701" s="36"/>
      <c r="JI61701"/>
      <c r="JJ61701"/>
      <c r="KX61701" s="23"/>
      <c r="KY61701" s="23"/>
    </row>
    <row r="61702" spans="36:311" x14ac:dyDescent="0.2">
      <c r="AJ61702" s="23"/>
      <c r="HH61702"/>
      <c r="IW61702" s="36"/>
      <c r="JI61702"/>
      <c r="JJ61702"/>
      <c r="KX61702" s="23"/>
      <c r="KY61702" s="23"/>
    </row>
    <row r="61703" spans="36:311" x14ac:dyDescent="0.2">
      <c r="AJ61703" s="23"/>
      <c r="HH61703"/>
      <c r="IW61703" s="36"/>
      <c r="JI61703"/>
      <c r="JJ61703"/>
      <c r="KX61703" s="23"/>
      <c r="KY61703" s="23"/>
    </row>
    <row r="61704" spans="36:311" x14ac:dyDescent="0.2">
      <c r="AJ61704" s="23"/>
      <c r="HH61704"/>
      <c r="IW61704" s="36"/>
      <c r="JI61704"/>
      <c r="JJ61704"/>
      <c r="KX61704" s="23"/>
      <c r="KY61704" s="23"/>
    </row>
    <row r="61705" spans="36:311" x14ac:dyDescent="0.2">
      <c r="AJ61705" s="23"/>
      <c r="HH61705"/>
      <c r="IW61705" s="36"/>
      <c r="JI61705"/>
      <c r="JJ61705"/>
      <c r="KX61705" s="23"/>
      <c r="KY61705" s="23"/>
    </row>
    <row r="61706" spans="36:311" x14ac:dyDescent="0.2">
      <c r="AJ61706" s="23"/>
      <c r="HH61706"/>
      <c r="IW61706" s="36"/>
      <c r="JI61706"/>
      <c r="JJ61706"/>
      <c r="KX61706" s="23"/>
      <c r="KY61706" s="23"/>
    </row>
    <row r="61707" spans="36:311" x14ac:dyDescent="0.2">
      <c r="AJ61707" s="23"/>
      <c r="HH61707"/>
      <c r="IW61707" s="36"/>
      <c r="JI61707"/>
      <c r="JJ61707"/>
      <c r="KX61707" s="23"/>
      <c r="KY61707" s="23"/>
    </row>
    <row r="61708" spans="36:311" x14ac:dyDescent="0.2">
      <c r="AJ61708" s="23"/>
      <c r="HH61708"/>
      <c r="IW61708" s="36"/>
      <c r="JI61708"/>
      <c r="JJ61708"/>
      <c r="KX61708" s="23"/>
      <c r="KY61708" s="23"/>
    </row>
    <row r="61709" spans="36:311" x14ac:dyDescent="0.2">
      <c r="AJ61709" s="23"/>
      <c r="HH61709"/>
      <c r="IW61709" s="36"/>
      <c r="JI61709"/>
      <c r="JJ61709"/>
      <c r="KX61709" s="23"/>
      <c r="KY61709" s="23"/>
    </row>
    <row r="61710" spans="36:311" x14ac:dyDescent="0.2">
      <c r="AJ61710" s="23"/>
      <c r="HH61710"/>
      <c r="IW61710" s="36"/>
      <c r="JI61710"/>
      <c r="JJ61710"/>
      <c r="KX61710" s="23"/>
      <c r="KY61710" s="23"/>
    </row>
    <row r="61711" spans="36:311" x14ac:dyDescent="0.2">
      <c r="AJ61711" s="23"/>
      <c r="HH61711"/>
      <c r="IW61711" s="36"/>
      <c r="JI61711"/>
      <c r="JJ61711"/>
      <c r="KX61711" s="23"/>
      <c r="KY61711" s="23"/>
    </row>
    <row r="61712" spans="36:311" x14ac:dyDescent="0.2">
      <c r="AJ61712" s="23"/>
      <c r="HH61712"/>
      <c r="IW61712" s="36"/>
      <c r="JI61712"/>
      <c r="JJ61712"/>
      <c r="KX61712" s="23"/>
      <c r="KY61712" s="23"/>
    </row>
    <row r="61713" spans="36:311" x14ac:dyDescent="0.2">
      <c r="AJ61713" s="23"/>
      <c r="HH61713"/>
      <c r="IW61713" s="36"/>
      <c r="JI61713"/>
      <c r="JJ61713"/>
      <c r="KX61713" s="23"/>
      <c r="KY61713" s="23"/>
    </row>
    <row r="61714" spans="36:311" x14ac:dyDescent="0.2">
      <c r="AJ61714" s="23"/>
      <c r="HH61714"/>
      <c r="IW61714" s="36"/>
      <c r="JI61714"/>
      <c r="JJ61714"/>
      <c r="KX61714" s="23"/>
      <c r="KY61714" s="23"/>
    </row>
    <row r="61715" spans="36:311" x14ac:dyDescent="0.2">
      <c r="AJ61715" s="23"/>
      <c r="HH61715"/>
      <c r="IW61715" s="36"/>
      <c r="JI61715"/>
      <c r="JJ61715"/>
      <c r="KX61715" s="23"/>
      <c r="KY61715" s="23"/>
    </row>
    <row r="61716" spans="36:311" x14ac:dyDescent="0.2">
      <c r="AJ61716" s="23"/>
      <c r="HH61716"/>
      <c r="IW61716" s="36"/>
      <c r="JI61716"/>
      <c r="JJ61716"/>
      <c r="KX61716" s="23"/>
      <c r="KY61716" s="23"/>
    </row>
    <row r="61717" spans="36:311" x14ac:dyDescent="0.2">
      <c r="AJ61717" s="23"/>
      <c r="HH61717"/>
      <c r="IW61717" s="36"/>
      <c r="JI61717"/>
      <c r="JJ61717"/>
      <c r="KX61717" s="23"/>
      <c r="KY61717" s="23"/>
    </row>
    <row r="61718" spans="36:311" x14ac:dyDescent="0.2">
      <c r="AJ61718" s="23"/>
      <c r="HH61718"/>
      <c r="IW61718" s="36"/>
      <c r="JI61718"/>
      <c r="JJ61718"/>
      <c r="KX61718" s="23"/>
      <c r="KY61718" s="23"/>
    </row>
    <row r="61719" spans="36:311" x14ac:dyDescent="0.2">
      <c r="AJ61719" s="23"/>
      <c r="HH61719"/>
      <c r="IW61719" s="36"/>
      <c r="JI61719"/>
      <c r="JJ61719"/>
      <c r="KX61719" s="23"/>
      <c r="KY61719" s="23"/>
    </row>
    <row r="61720" spans="36:311" x14ac:dyDescent="0.2">
      <c r="AJ61720" s="23"/>
      <c r="HH61720"/>
      <c r="IW61720" s="36"/>
      <c r="JI61720"/>
      <c r="JJ61720"/>
      <c r="KX61720" s="23"/>
      <c r="KY61720" s="23"/>
    </row>
    <row r="61721" spans="36:311" x14ac:dyDescent="0.2">
      <c r="AJ61721" s="23"/>
      <c r="HH61721"/>
      <c r="IW61721" s="36"/>
      <c r="JI61721"/>
      <c r="JJ61721"/>
      <c r="KX61721" s="23"/>
      <c r="KY61721" s="23"/>
    </row>
    <row r="61722" spans="36:311" x14ac:dyDescent="0.2">
      <c r="AJ61722" s="23"/>
      <c r="HH61722"/>
      <c r="IW61722" s="36"/>
      <c r="JI61722"/>
      <c r="JJ61722"/>
      <c r="KX61722" s="23"/>
      <c r="KY61722" s="23"/>
    </row>
    <row r="61723" spans="36:311" x14ac:dyDescent="0.2">
      <c r="AJ61723" s="23"/>
      <c r="HH61723"/>
      <c r="IW61723" s="36"/>
      <c r="JI61723"/>
      <c r="JJ61723"/>
      <c r="KX61723" s="23"/>
      <c r="KY61723" s="23"/>
    </row>
    <row r="61724" spans="36:311" x14ac:dyDescent="0.2">
      <c r="AJ61724" s="23"/>
      <c r="HH61724"/>
      <c r="IW61724" s="36"/>
      <c r="JI61724"/>
      <c r="JJ61724"/>
      <c r="KX61724" s="23"/>
      <c r="KY61724" s="23"/>
    </row>
    <row r="61725" spans="36:311" x14ac:dyDescent="0.2">
      <c r="AJ61725" s="23"/>
      <c r="HH61725"/>
      <c r="IW61725" s="36"/>
      <c r="JI61725"/>
      <c r="JJ61725"/>
      <c r="KX61725" s="23"/>
      <c r="KY61725" s="23"/>
    </row>
    <row r="61726" spans="36:311" x14ac:dyDescent="0.2">
      <c r="AJ61726" s="23"/>
      <c r="HH61726"/>
      <c r="IW61726" s="36"/>
      <c r="JI61726"/>
      <c r="JJ61726"/>
      <c r="KX61726" s="23"/>
      <c r="KY61726" s="23"/>
    </row>
    <row r="61727" spans="36:311" x14ac:dyDescent="0.2">
      <c r="AJ61727" s="23"/>
      <c r="HH61727"/>
      <c r="IW61727" s="36"/>
      <c r="JI61727"/>
      <c r="JJ61727"/>
      <c r="KX61727" s="23"/>
      <c r="KY61727" s="23"/>
    </row>
    <row r="61728" spans="36:311" x14ac:dyDescent="0.2">
      <c r="AJ61728" s="23"/>
      <c r="HH61728"/>
      <c r="IW61728" s="36"/>
      <c r="JI61728"/>
      <c r="JJ61728"/>
      <c r="KX61728" s="23"/>
      <c r="KY61728" s="23"/>
    </row>
    <row r="61729" spans="36:311" x14ac:dyDescent="0.2">
      <c r="AJ61729" s="23"/>
      <c r="HH61729"/>
      <c r="IW61729" s="36"/>
      <c r="JI61729"/>
      <c r="JJ61729"/>
      <c r="KX61729" s="23"/>
      <c r="KY61729" s="23"/>
    </row>
    <row r="61730" spans="36:311" x14ac:dyDescent="0.2">
      <c r="AJ61730" s="23"/>
      <c r="HH61730"/>
      <c r="IW61730" s="36"/>
      <c r="JI61730"/>
      <c r="JJ61730"/>
      <c r="KX61730" s="23"/>
      <c r="KY61730" s="23"/>
    </row>
    <row r="61731" spans="36:311" x14ac:dyDescent="0.2">
      <c r="AJ61731" s="23"/>
      <c r="HH61731"/>
      <c r="IW61731" s="36"/>
      <c r="JI61731"/>
      <c r="JJ61731"/>
      <c r="KX61731" s="23"/>
      <c r="KY61731" s="23"/>
    </row>
    <row r="61732" spans="36:311" x14ac:dyDescent="0.2">
      <c r="AJ61732" s="23"/>
      <c r="HH61732"/>
      <c r="IW61732" s="36"/>
      <c r="JI61732"/>
      <c r="JJ61732"/>
      <c r="KX61732" s="23"/>
      <c r="KY61732" s="23"/>
    </row>
    <row r="61733" spans="36:311" x14ac:dyDescent="0.2">
      <c r="AJ61733" s="23"/>
      <c r="HH61733"/>
      <c r="IW61733" s="36"/>
      <c r="JI61733"/>
      <c r="JJ61733"/>
      <c r="KX61733" s="23"/>
      <c r="KY61733" s="23"/>
    </row>
    <row r="61734" spans="36:311" x14ac:dyDescent="0.2">
      <c r="AJ61734" s="23"/>
      <c r="HH61734"/>
      <c r="IW61734" s="36"/>
      <c r="JI61734"/>
      <c r="JJ61734"/>
      <c r="KX61734" s="23"/>
      <c r="KY61734" s="23"/>
    </row>
    <row r="61735" spans="36:311" x14ac:dyDescent="0.2">
      <c r="AJ61735" s="23"/>
      <c r="HH61735"/>
      <c r="IW61735" s="36"/>
      <c r="JI61735"/>
      <c r="JJ61735"/>
      <c r="KX61735" s="23"/>
      <c r="KY61735" s="23"/>
    </row>
    <row r="61736" spans="36:311" x14ac:dyDescent="0.2">
      <c r="AJ61736" s="23"/>
      <c r="HH61736"/>
      <c r="IW61736" s="36"/>
      <c r="JI61736"/>
      <c r="JJ61736"/>
      <c r="KX61736" s="23"/>
      <c r="KY61736" s="23"/>
    </row>
    <row r="61737" spans="36:311" x14ac:dyDescent="0.2">
      <c r="AJ61737" s="23"/>
      <c r="HH61737"/>
      <c r="IW61737" s="36"/>
      <c r="JI61737"/>
      <c r="JJ61737"/>
      <c r="KX61737" s="23"/>
      <c r="KY61737" s="23"/>
    </row>
    <row r="61738" spans="36:311" x14ac:dyDescent="0.2">
      <c r="AJ61738" s="23"/>
      <c r="HH61738"/>
      <c r="IW61738" s="36"/>
      <c r="JI61738"/>
      <c r="JJ61738"/>
      <c r="KX61738" s="23"/>
      <c r="KY61738" s="23"/>
    </row>
    <row r="61739" spans="36:311" x14ac:dyDescent="0.2">
      <c r="AJ61739" s="23"/>
      <c r="HH61739"/>
      <c r="IW61739" s="36"/>
      <c r="JI61739"/>
      <c r="JJ61739"/>
      <c r="KX61739" s="23"/>
      <c r="KY61739" s="23"/>
    </row>
    <row r="61740" spans="36:311" x14ac:dyDescent="0.2">
      <c r="AJ61740" s="23"/>
      <c r="HH61740"/>
      <c r="IW61740" s="36"/>
      <c r="JI61740"/>
      <c r="JJ61740"/>
      <c r="KX61740" s="23"/>
      <c r="KY61740" s="23"/>
    </row>
    <row r="61741" spans="36:311" x14ac:dyDescent="0.2">
      <c r="AJ61741" s="23"/>
      <c r="HH61741"/>
      <c r="IW61741" s="36"/>
      <c r="JI61741"/>
      <c r="JJ61741"/>
      <c r="KX61741" s="23"/>
      <c r="KY61741" s="23"/>
    </row>
    <row r="61742" spans="36:311" x14ac:dyDescent="0.2">
      <c r="AJ61742" s="23"/>
      <c r="HH61742"/>
      <c r="IW61742" s="36"/>
      <c r="JI61742"/>
      <c r="JJ61742"/>
      <c r="KX61742" s="23"/>
      <c r="KY61742" s="23"/>
    </row>
    <row r="61743" spans="36:311" x14ac:dyDescent="0.2">
      <c r="AJ61743" s="23"/>
      <c r="HH61743"/>
      <c r="IW61743" s="36"/>
      <c r="JI61743"/>
      <c r="JJ61743"/>
      <c r="KX61743" s="23"/>
      <c r="KY61743" s="23"/>
    </row>
    <row r="61744" spans="36:311" x14ac:dyDescent="0.2">
      <c r="AJ61744" s="23"/>
      <c r="HH61744"/>
      <c r="IW61744" s="36"/>
      <c r="JI61744"/>
      <c r="JJ61744"/>
      <c r="KX61744" s="23"/>
      <c r="KY61744" s="23"/>
    </row>
    <row r="61745" spans="36:311" x14ac:dyDescent="0.2">
      <c r="AJ61745" s="23"/>
      <c r="HH61745"/>
      <c r="IW61745" s="36"/>
      <c r="JI61745"/>
      <c r="JJ61745"/>
      <c r="KX61745" s="23"/>
      <c r="KY61745" s="23"/>
    </row>
    <row r="61746" spans="36:311" x14ac:dyDescent="0.2">
      <c r="AJ61746" s="23"/>
      <c r="HH61746"/>
      <c r="IW61746" s="36"/>
      <c r="JI61746"/>
      <c r="JJ61746"/>
      <c r="KX61746" s="23"/>
      <c r="KY61746" s="23"/>
    </row>
    <row r="61747" spans="36:311" x14ac:dyDescent="0.2">
      <c r="AJ61747" s="23"/>
      <c r="HH61747"/>
      <c r="IW61747" s="36"/>
      <c r="JI61747"/>
      <c r="JJ61747"/>
      <c r="KX61747" s="23"/>
      <c r="KY61747" s="23"/>
    </row>
    <row r="61748" spans="36:311" x14ac:dyDescent="0.2">
      <c r="AJ61748" s="23"/>
      <c r="HH61748"/>
      <c r="IW61748" s="36"/>
      <c r="JI61748"/>
      <c r="JJ61748"/>
      <c r="KX61748" s="23"/>
      <c r="KY61748" s="23"/>
    </row>
    <row r="61749" spans="36:311" x14ac:dyDescent="0.2">
      <c r="AJ61749" s="23"/>
      <c r="HH61749"/>
      <c r="IW61749" s="36"/>
      <c r="JI61749"/>
      <c r="JJ61749"/>
      <c r="KX61749" s="23"/>
      <c r="KY61749" s="23"/>
    </row>
    <row r="61750" spans="36:311" x14ac:dyDescent="0.2">
      <c r="AJ61750" s="23"/>
      <c r="HH61750"/>
      <c r="IW61750" s="36"/>
      <c r="JI61750"/>
      <c r="JJ61750"/>
      <c r="KX61750" s="23"/>
      <c r="KY61750" s="23"/>
    </row>
    <row r="61751" spans="36:311" x14ac:dyDescent="0.2">
      <c r="AJ61751" s="23"/>
      <c r="HH61751"/>
      <c r="IW61751" s="36"/>
      <c r="JI61751"/>
      <c r="JJ61751"/>
      <c r="KX61751" s="23"/>
      <c r="KY61751" s="23"/>
    </row>
    <row r="61752" spans="36:311" x14ac:dyDescent="0.2">
      <c r="AJ61752" s="23"/>
      <c r="HH61752"/>
      <c r="IW61752" s="36"/>
      <c r="JI61752"/>
      <c r="JJ61752"/>
      <c r="KX61752" s="23"/>
      <c r="KY61752" s="23"/>
    </row>
    <row r="61753" spans="36:311" x14ac:dyDescent="0.2">
      <c r="AJ61753" s="23"/>
      <c r="HH61753"/>
      <c r="IW61753" s="36"/>
      <c r="JI61753"/>
      <c r="JJ61753"/>
      <c r="KX61753" s="23"/>
      <c r="KY61753" s="23"/>
    </row>
    <row r="61754" spans="36:311" x14ac:dyDescent="0.2">
      <c r="AJ61754" s="23"/>
      <c r="HH61754"/>
      <c r="IW61754" s="36"/>
      <c r="JI61754"/>
      <c r="JJ61754"/>
      <c r="KX61754" s="23"/>
      <c r="KY61754" s="23"/>
    </row>
    <row r="61755" spans="36:311" x14ac:dyDescent="0.2">
      <c r="AJ61755" s="23"/>
      <c r="HH61755"/>
      <c r="IW61755" s="36"/>
      <c r="JI61755"/>
      <c r="JJ61755"/>
      <c r="KX61755" s="23"/>
      <c r="KY61755" s="23"/>
    </row>
    <row r="61756" spans="36:311" x14ac:dyDescent="0.2">
      <c r="AJ61756" s="23"/>
      <c r="HH61756"/>
      <c r="IW61756" s="36"/>
      <c r="JI61756"/>
      <c r="JJ61756"/>
      <c r="KX61756" s="23"/>
      <c r="KY61756" s="23"/>
    </row>
    <row r="61757" spans="36:311" x14ac:dyDescent="0.2">
      <c r="AJ61757" s="23"/>
      <c r="HH61757"/>
      <c r="IW61757" s="36"/>
      <c r="JI61757"/>
      <c r="JJ61757"/>
      <c r="KX61757" s="23"/>
      <c r="KY61757" s="23"/>
    </row>
    <row r="61758" spans="36:311" x14ac:dyDescent="0.2">
      <c r="AJ61758" s="23"/>
      <c r="HH61758"/>
      <c r="IW61758" s="36"/>
      <c r="JI61758"/>
      <c r="JJ61758"/>
      <c r="KX61758" s="23"/>
      <c r="KY61758" s="23"/>
    </row>
    <row r="61759" spans="36:311" x14ac:dyDescent="0.2">
      <c r="AJ61759" s="23"/>
      <c r="HH61759"/>
      <c r="IW61759" s="36"/>
      <c r="JI61759"/>
      <c r="JJ61759"/>
      <c r="KX61759" s="23"/>
      <c r="KY61759" s="23"/>
    </row>
    <row r="61760" spans="36:311" x14ac:dyDescent="0.2">
      <c r="AJ61760" s="23"/>
      <c r="HH61760"/>
      <c r="IW61760" s="36"/>
      <c r="JI61760"/>
      <c r="JJ61760"/>
      <c r="KX61760" s="23"/>
      <c r="KY61760" s="23"/>
    </row>
    <row r="61761" spans="36:311" x14ac:dyDescent="0.2">
      <c r="AJ61761" s="23"/>
      <c r="HH61761"/>
      <c r="IW61761" s="36"/>
      <c r="JI61761"/>
      <c r="JJ61761"/>
      <c r="KX61761" s="23"/>
      <c r="KY61761" s="23"/>
    </row>
    <row r="61762" spans="36:311" x14ac:dyDescent="0.2">
      <c r="AJ61762" s="23"/>
      <c r="HH61762"/>
      <c r="IW61762" s="36"/>
      <c r="JI61762"/>
      <c r="JJ61762"/>
      <c r="KX61762" s="23"/>
      <c r="KY61762" s="23"/>
    </row>
    <row r="61763" spans="36:311" x14ac:dyDescent="0.2">
      <c r="AJ61763" s="23"/>
      <c r="HH61763"/>
      <c r="IW61763" s="36"/>
      <c r="JI61763"/>
      <c r="JJ61763"/>
      <c r="KX61763" s="23"/>
      <c r="KY61763" s="23"/>
    </row>
    <row r="61764" spans="36:311" x14ac:dyDescent="0.2">
      <c r="AJ61764" s="23"/>
      <c r="HH61764"/>
      <c r="IW61764" s="36"/>
      <c r="JI61764"/>
      <c r="JJ61764"/>
      <c r="KX61764" s="23"/>
      <c r="KY61764" s="23"/>
    </row>
    <row r="61765" spans="36:311" x14ac:dyDescent="0.2">
      <c r="AJ61765" s="23"/>
      <c r="HH61765"/>
      <c r="IW61765" s="36"/>
      <c r="JI61765"/>
      <c r="JJ61765"/>
      <c r="KX61765" s="23"/>
      <c r="KY61765" s="23"/>
    </row>
    <row r="61766" spans="36:311" x14ac:dyDescent="0.2">
      <c r="AJ61766" s="23"/>
      <c r="HH61766"/>
      <c r="IW61766" s="36"/>
      <c r="JI61766"/>
      <c r="JJ61766"/>
      <c r="KX61766" s="23"/>
      <c r="KY61766" s="23"/>
    </row>
    <row r="61767" spans="36:311" x14ac:dyDescent="0.2">
      <c r="AJ61767" s="23"/>
      <c r="HH61767"/>
      <c r="IW61767" s="36"/>
      <c r="JI61767"/>
      <c r="JJ61767"/>
      <c r="KX61767" s="23"/>
      <c r="KY61767" s="23"/>
    </row>
    <row r="61768" spans="36:311" x14ac:dyDescent="0.2">
      <c r="AJ61768" s="23"/>
      <c r="HH61768"/>
      <c r="IW61768" s="36"/>
      <c r="JI61768"/>
      <c r="JJ61768"/>
      <c r="KX61768" s="23"/>
      <c r="KY61768" s="23"/>
    </row>
    <row r="61769" spans="36:311" x14ac:dyDescent="0.2">
      <c r="AJ61769" s="23"/>
      <c r="HH61769"/>
      <c r="IW61769" s="36"/>
      <c r="JI61769"/>
      <c r="JJ61769"/>
      <c r="KX61769" s="23"/>
      <c r="KY61769" s="23"/>
    </row>
    <row r="61770" spans="36:311" x14ac:dyDescent="0.2">
      <c r="AJ61770" s="23"/>
      <c r="HH61770"/>
      <c r="IW61770" s="36"/>
      <c r="JI61770"/>
      <c r="JJ61770"/>
      <c r="KX61770" s="23"/>
      <c r="KY61770" s="23"/>
    </row>
    <row r="61771" spans="36:311" x14ac:dyDescent="0.2">
      <c r="AJ61771" s="23"/>
      <c r="HH61771"/>
      <c r="IW61771" s="36"/>
      <c r="JI61771"/>
      <c r="JJ61771"/>
      <c r="KX61771" s="23"/>
      <c r="KY61771" s="23"/>
    </row>
    <row r="61772" spans="36:311" x14ac:dyDescent="0.2">
      <c r="AJ61772" s="23"/>
      <c r="HH61772"/>
      <c r="IW61772" s="36"/>
      <c r="JI61772"/>
      <c r="JJ61772"/>
      <c r="KX61772" s="23"/>
      <c r="KY61772" s="23"/>
    </row>
    <row r="61773" spans="36:311" x14ac:dyDescent="0.2">
      <c r="AJ61773" s="23"/>
      <c r="HH61773"/>
      <c r="IW61773" s="36"/>
      <c r="JI61773"/>
      <c r="JJ61773"/>
      <c r="KX61773" s="23"/>
      <c r="KY61773" s="23"/>
    </row>
    <row r="61774" spans="36:311" x14ac:dyDescent="0.2">
      <c r="AJ61774" s="23"/>
      <c r="HH61774"/>
      <c r="IW61774" s="36"/>
      <c r="JI61774"/>
      <c r="JJ61774"/>
      <c r="KX61774" s="23"/>
      <c r="KY61774" s="23"/>
    </row>
    <row r="61775" spans="36:311" x14ac:dyDescent="0.2">
      <c r="AJ61775" s="23"/>
      <c r="HH61775"/>
      <c r="IW61775" s="36"/>
      <c r="JI61775"/>
      <c r="JJ61775"/>
      <c r="KX61775" s="23"/>
      <c r="KY61775" s="23"/>
    </row>
    <row r="61776" spans="36:311" x14ac:dyDescent="0.2">
      <c r="AJ61776" s="23"/>
      <c r="HH61776"/>
      <c r="IW61776" s="36"/>
      <c r="JI61776"/>
      <c r="JJ61776"/>
      <c r="KX61776" s="23"/>
      <c r="KY61776" s="23"/>
    </row>
    <row r="61777" spans="36:311" x14ac:dyDescent="0.2">
      <c r="AJ61777" s="23"/>
      <c r="HH61777"/>
      <c r="IW61777" s="36"/>
      <c r="JI61777"/>
      <c r="JJ61777"/>
      <c r="KX61777" s="23"/>
      <c r="KY61777" s="23"/>
    </row>
    <row r="61778" spans="36:311" x14ac:dyDescent="0.2">
      <c r="AJ61778" s="23"/>
      <c r="HH61778"/>
      <c r="IW61778" s="36"/>
      <c r="JI61778"/>
      <c r="JJ61778"/>
      <c r="KX61778" s="23"/>
      <c r="KY61778" s="23"/>
    </row>
    <row r="61779" spans="36:311" x14ac:dyDescent="0.2">
      <c r="AJ61779" s="23"/>
      <c r="HH61779"/>
      <c r="IW61779" s="36"/>
      <c r="JI61779"/>
      <c r="JJ61779"/>
      <c r="KX61779" s="23"/>
      <c r="KY61779" s="23"/>
    </row>
    <row r="61780" spans="36:311" x14ac:dyDescent="0.2">
      <c r="AJ61780" s="23"/>
      <c r="HH61780"/>
      <c r="IW61780" s="36"/>
      <c r="JI61780"/>
      <c r="JJ61780"/>
      <c r="KX61780" s="23"/>
      <c r="KY61780" s="23"/>
    </row>
    <row r="61781" spans="36:311" x14ac:dyDescent="0.2">
      <c r="AJ61781" s="23"/>
      <c r="HH61781"/>
      <c r="IW61781" s="36"/>
      <c r="JI61781"/>
      <c r="JJ61781"/>
      <c r="KX61781" s="23"/>
      <c r="KY61781" s="23"/>
    </row>
    <row r="61782" spans="36:311" x14ac:dyDescent="0.2">
      <c r="AJ61782" s="23"/>
      <c r="HH61782"/>
      <c r="IW61782" s="36"/>
      <c r="JI61782"/>
      <c r="JJ61782"/>
      <c r="KX61782" s="23"/>
      <c r="KY61782" s="23"/>
    </row>
    <row r="61783" spans="36:311" x14ac:dyDescent="0.2">
      <c r="AJ61783" s="23"/>
      <c r="HH61783"/>
      <c r="IW61783" s="36"/>
      <c r="JI61783"/>
      <c r="JJ61783"/>
      <c r="KX61783" s="23"/>
      <c r="KY61783" s="23"/>
    </row>
    <row r="61784" spans="36:311" x14ac:dyDescent="0.2">
      <c r="AJ61784" s="23"/>
      <c r="HH61784"/>
      <c r="IW61784" s="36"/>
      <c r="JI61784"/>
      <c r="JJ61784"/>
      <c r="KX61784" s="23"/>
      <c r="KY61784" s="23"/>
    </row>
    <row r="61785" spans="36:311" x14ac:dyDescent="0.2">
      <c r="AJ61785" s="23"/>
      <c r="HH61785"/>
      <c r="IW61785" s="36"/>
      <c r="JI61785"/>
      <c r="JJ61785"/>
      <c r="KX61785" s="23"/>
      <c r="KY61785" s="23"/>
    </row>
    <row r="61786" spans="36:311" x14ac:dyDescent="0.2">
      <c r="AJ61786" s="23"/>
      <c r="HH61786"/>
      <c r="IW61786" s="36"/>
      <c r="JI61786"/>
      <c r="JJ61786"/>
      <c r="KX61786" s="23"/>
      <c r="KY61786" s="23"/>
    </row>
    <row r="61787" spans="36:311" x14ac:dyDescent="0.2">
      <c r="AJ61787" s="23"/>
      <c r="HH61787"/>
      <c r="IW61787" s="36"/>
      <c r="JI61787"/>
      <c r="JJ61787"/>
      <c r="KX61787" s="23"/>
      <c r="KY61787" s="23"/>
    </row>
    <row r="61788" spans="36:311" x14ac:dyDescent="0.2">
      <c r="AJ61788" s="23"/>
      <c r="HH61788"/>
      <c r="IW61788" s="36"/>
      <c r="JI61788"/>
      <c r="JJ61788"/>
      <c r="KX61788" s="23"/>
      <c r="KY61788" s="23"/>
    </row>
    <row r="61789" spans="36:311" x14ac:dyDescent="0.2">
      <c r="AJ61789" s="23"/>
      <c r="HH61789"/>
      <c r="IW61789" s="36"/>
      <c r="JI61789"/>
      <c r="JJ61789"/>
      <c r="KX61789" s="23"/>
      <c r="KY61789" s="23"/>
    </row>
    <row r="61790" spans="36:311" x14ac:dyDescent="0.2">
      <c r="AJ61790" s="23"/>
      <c r="HH61790"/>
      <c r="IW61790" s="36"/>
      <c r="JI61790"/>
      <c r="JJ61790"/>
      <c r="KX61790" s="23"/>
      <c r="KY61790" s="23"/>
    </row>
    <row r="61791" spans="36:311" x14ac:dyDescent="0.2">
      <c r="AJ61791" s="23"/>
      <c r="HH61791"/>
      <c r="IW61791" s="36"/>
      <c r="JI61791"/>
      <c r="JJ61791"/>
      <c r="KX61791" s="23"/>
      <c r="KY61791" s="23"/>
    </row>
    <row r="61792" spans="36:311" x14ac:dyDescent="0.2">
      <c r="AJ61792" s="23"/>
      <c r="HH61792"/>
      <c r="IW61792" s="36"/>
      <c r="JI61792"/>
      <c r="JJ61792"/>
      <c r="KX61792" s="23"/>
      <c r="KY61792" s="23"/>
    </row>
    <row r="61793" spans="36:311" x14ac:dyDescent="0.2">
      <c r="AJ61793" s="23"/>
      <c r="HH61793"/>
      <c r="IW61793" s="36"/>
      <c r="JI61793"/>
      <c r="JJ61793"/>
      <c r="KX61793" s="23"/>
      <c r="KY61793" s="23"/>
    </row>
    <row r="61794" spans="36:311" x14ac:dyDescent="0.2">
      <c r="AJ61794" s="23"/>
      <c r="HH61794"/>
      <c r="IW61794" s="36"/>
      <c r="JI61794"/>
      <c r="JJ61794"/>
      <c r="KX61794" s="23"/>
      <c r="KY61794" s="23"/>
    </row>
    <row r="61795" spans="36:311" x14ac:dyDescent="0.2">
      <c r="AJ61795" s="23"/>
      <c r="HH61795"/>
      <c r="IW61795" s="36"/>
      <c r="JI61795"/>
      <c r="JJ61795"/>
      <c r="KX61795" s="23"/>
      <c r="KY61795" s="23"/>
    </row>
    <row r="61796" spans="36:311" x14ac:dyDescent="0.2">
      <c r="AJ61796" s="23"/>
      <c r="HH61796"/>
      <c r="IW61796" s="36"/>
      <c r="JI61796"/>
      <c r="JJ61796"/>
      <c r="KX61796" s="23"/>
      <c r="KY61796" s="23"/>
    </row>
    <row r="61797" spans="36:311" x14ac:dyDescent="0.2">
      <c r="AJ61797" s="23"/>
      <c r="HH61797"/>
      <c r="IW61797" s="36"/>
      <c r="JI61797"/>
      <c r="JJ61797"/>
      <c r="KX61797" s="23"/>
      <c r="KY61797" s="23"/>
    </row>
    <row r="61798" spans="36:311" x14ac:dyDescent="0.2">
      <c r="AJ61798" s="23"/>
      <c r="HH61798"/>
      <c r="IW61798" s="36"/>
      <c r="JI61798"/>
      <c r="JJ61798"/>
      <c r="KX61798" s="23"/>
      <c r="KY61798" s="23"/>
    </row>
    <row r="61799" spans="36:311" x14ac:dyDescent="0.2">
      <c r="AJ61799" s="23"/>
      <c r="HH61799"/>
      <c r="IW61799" s="36"/>
      <c r="JI61799"/>
      <c r="JJ61799"/>
      <c r="KX61799" s="23"/>
      <c r="KY61799" s="23"/>
    </row>
    <row r="61800" spans="36:311" x14ac:dyDescent="0.2">
      <c r="AJ61800" s="23"/>
      <c r="HH61800"/>
      <c r="IW61800" s="36"/>
      <c r="JI61800"/>
      <c r="JJ61800"/>
      <c r="KX61800" s="23"/>
      <c r="KY61800" s="23"/>
    </row>
    <row r="61801" spans="36:311" x14ac:dyDescent="0.2">
      <c r="AJ61801" s="23"/>
      <c r="HH61801"/>
      <c r="IW61801" s="36"/>
      <c r="JI61801"/>
      <c r="JJ61801"/>
      <c r="KX61801" s="23"/>
      <c r="KY61801" s="23"/>
    </row>
    <row r="61802" spans="36:311" x14ac:dyDescent="0.2">
      <c r="AJ61802" s="23"/>
      <c r="HH61802"/>
      <c r="IW61802" s="36"/>
      <c r="JI61802"/>
      <c r="JJ61802"/>
      <c r="KX61802" s="23"/>
      <c r="KY61802" s="23"/>
    </row>
    <row r="61803" spans="36:311" x14ac:dyDescent="0.2">
      <c r="AJ61803" s="23"/>
      <c r="HH61803"/>
      <c r="IW61803" s="36"/>
      <c r="JI61803"/>
      <c r="JJ61803"/>
      <c r="KX61803" s="23"/>
      <c r="KY61803" s="23"/>
    </row>
    <row r="61804" spans="36:311" x14ac:dyDescent="0.2">
      <c r="AJ61804" s="23"/>
      <c r="HH61804"/>
      <c r="IW61804" s="36"/>
      <c r="JI61804"/>
      <c r="JJ61804"/>
      <c r="KX61804" s="23"/>
      <c r="KY61804" s="23"/>
    </row>
    <row r="61805" spans="36:311" x14ac:dyDescent="0.2">
      <c r="AJ61805" s="23"/>
      <c r="HH61805"/>
      <c r="IW61805" s="36"/>
      <c r="JI61805"/>
      <c r="JJ61805"/>
      <c r="KX61805" s="23"/>
      <c r="KY61805" s="23"/>
    </row>
    <row r="61806" spans="36:311" x14ac:dyDescent="0.2">
      <c r="AJ61806" s="23"/>
      <c r="HH61806"/>
      <c r="IW61806" s="36"/>
      <c r="JI61806"/>
      <c r="JJ61806"/>
      <c r="KX61806" s="23"/>
      <c r="KY61806" s="23"/>
    </row>
    <row r="61807" spans="36:311" x14ac:dyDescent="0.2">
      <c r="AJ61807" s="23"/>
      <c r="HH61807"/>
      <c r="IW61807" s="36"/>
      <c r="JI61807"/>
      <c r="JJ61807"/>
      <c r="KX61807" s="23"/>
      <c r="KY61807" s="23"/>
    </row>
    <row r="61808" spans="36:311" x14ac:dyDescent="0.2">
      <c r="AJ61808" s="23"/>
      <c r="HH61808"/>
      <c r="IW61808" s="36"/>
      <c r="JI61808"/>
      <c r="JJ61808"/>
      <c r="KX61808" s="23"/>
      <c r="KY61808" s="23"/>
    </row>
    <row r="61809" spans="36:311" x14ac:dyDescent="0.2">
      <c r="AJ61809" s="23"/>
      <c r="HH61809"/>
      <c r="IW61809" s="36"/>
      <c r="JI61809"/>
      <c r="JJ61809"/>
      <c r="KX61809" s="23"/>
      <c r="KY61809" s="23"/>
    </row>
    <row r="61810" spans="36:311" x14ac:dyDescent="0.2">
      <c r="AJ61810" s="23"/>
      <c r="HH61810"/>
      <c r="IW61810" s="36"/>
      <c r="JI61810"/>
      <c r="JJ61810"/>
      <c r="KX61810" s="23"/>
      <c r="KY61810" s="23"/>
    </row>
    <row r="61811" spans="36:311" x14ac:dyDescent="0.2">
      <c r="AJ61811" s="23"/>
      <c r="HH61811"/>
      <c r="IW61811" s="36"/>
      <c r="JI61811"/>
      <c r="JJ61811"/>
      <c r="KX61811" s="23"/>
      <c r="KY61811" s="23"/>
    </row>
    <row r="61812" spans="36:311" x14ac:dyDescent="0.2">
      <c r="AJ61812" s="23"/>
      <c r="HH61812"/>
      <c r="IW61812" s="36"/>
      <c r="JI61812"/>
      <c r="JJ61812"/>
      <c r="KX61812" s="23"/>
      <c r="KY61812" s="23"/>
    </row>
    <row r="61813" spans="36:311" x14ac:dyDescent="0.2">
      <c r="AJ61813" s="23"/>
      <c r="HH61813"/>
      <c r="IW61813" s="36"/>
      <c r="JI61813"/>
      <c r="JJ61813"/>
      <c r="KX61813" s="23"/>
      <c r="KY61813" s="23"/>
    </row>
    <row r="61814" spans="36:311" x14ac:dyDescent="0.2">
      <c r="AJ61814" s="23"/>
      <c r="HH61814"/>
      <c r="IW61814" s="36"/>
      <c r="JI61814"/>
      <c r="JJ61814"/>
      <c r="KX61814" s="23"/>
      <c r="KY61814" s="23"/>
    </row>
    <row r="61815" spans="36:311" x14ac:dyDescent="0.2">
      <c r="AJ61815" s="23"/>
      <c r="HH61815"/>
      <c r="IW61815" s="36"/>
      <c r="JI61815"/>
      <c r="JJ61815"/>
      <c r="KX61815" s="23"/>
      <c r="KY61815" s="23"/>
    </row>
    <row r="61816" spans="36:311" x14ac:dyDescent="0.2">
      <c r="AJ61816" s="23"/>
      <c r="HH61816"/>
      <c r="IW61816" s="36"/>
      <c r="JI61816"/>
      <c r="JJ61816"/>
      <c r="KX61816" s="23"/>
      <c r="KY61816" s="23"/>
    </row>
    <row r="61817" spans="36:311" x14ac:dyDescent="0.2">
      <c r="AJ61817" s="23"/>
      <c r="HH61817"/>
      <c r="IW61817" s="36"/>
      <c r="JI61817"/>
      <c r="JJ61817"/>
      <c r="KX61817" s="23"/>
      <c r="KY61817" s="23"/>
    </row>
    <row r="61818" spans="36:311" x14ac:dyDescent="0.2">
      <c r="AJ61818" s="23"/>
      <c r="HH61818"/>
      <c r="IW61818" s="36"/>
      <c r="JI61818"/>
      <c r="JJ61818"/>
      <c r="KX61818" s="23"/>
      <c r="KY61818" s="23"/>
    </row>
    <row r="61819" spans="36:311" x14ac:dyDescent="0.2">
      <c r="AJ61819" s="23"/>
      <c r="HH61819"/>
      <c r="IW61819" s="36"/>
      <c r="JI61819"/>
      <c r="JJ61819"/>
      <c r="KX61819" s="23"/>
      <c r="KY61819" s="23"/>
    </row>
    <row r="61820" spans="36:311" x14ac:dyDescent="0.2">
      <c r="AJ61820" s="23"/>
      <c r="HH61820"/>
      <c r="IW61820" s="36"/>
      <c r="JI61820"/>
      <c r="JJ61820"/>
      <c r="KX61820" s="23"/>
      <c r="KY61820" s="23"/>
    </row>
    <row r="61821" spans="36:311" x14ac:dyDescent="0.2">
      <c r="AJ61821" s="23"/>
      <c r="HH61821"/>
      <c r="IW61821" s="36"/>
      <c r="JI61821"/>
      <c r="JJ61821"/>
      <c r="KX61821" s="23"/>
      <c r="KY61821" s="23"/>
    </row>
    <row r="61822" spans="36:311" x14ac:dyDescent="0.2">
      <c r="AJ61822" s="23"/>
      <c r="HH61822"/>
      <c r="IW61822" s="36"/>
      <c r="JI61822"/>
      <c r="JJ61822"/>
      <c r="KX61822" s="23"/>
      <c r="KY61822" s="23"/>
    </row>
    <row r="61823" spans="36:311" x14ac:dyDescent="0.2">
      <c r="AJ61823" s="23"/>
      <c r="HH61823"/>
      <c r="IW61823" s="36"/>
      <c r="JI61823"/>
      <c r="JJ61823"/>
      <c r="KX61823" s="23"/>
      <c r="KY61823" s="23"/>
    </row>
    <row r="61824" spans="36:311" x14ac:dyDescent="0.2">
      <c r="AJ61824" s="23"/>
      <c r="HH61824"/>
      <c r="IW61824" s="36"/>
      <c r="JI61824"/>
      <c r="JJ61824"/>
      <c r="KX61824" s="23"/>
      <c r="KY61824" s="23"/>
    </row>
    <row r="61825" spans="36:311" x14ac:dyDescent="0.2">
      <c r="AJ61825" s="23"/>
      <c r="HH61825"/>
      <c r="IW61825" s="36"/>
      <c r="JI61825"/>
      <c r="JJ61825"/>
      <c r="KX61825" s="23"/>
      <c r="KY61825" s="23"/>
    </row>
    <row r="61826" spans="36:311" x14ac:dyDescent="0.2">
      <c r="AJ61826" s="23"/>
      <c r="HH61826"/>
      <c r="IW61826" s="36"/>
      <c r="JI61826"/>
      <c r="JJ61826"/>
      <c r="KX61826" s="23"/>
      <c r="KY61826" s="23"/>
    </row>
    <row r="61827" spans="36:311" x14ac:dyDescent="0.2">
      <c r="AJ61827" s="23"/>
      <c r="HH61827"/>
      <c r="IW61827" s="36"/>
      <c r="JI61827"/>
      <c r="JJ61827"/>
      <c r="KX61827" s="23"/>
      <c r="KY61827" s="23"/>
    </row>
    <row r="61828" spans="36:311" x14ac:dyDescent="0.2">
      <c r="AJ61828" s="23"/>
      <c r="HH61828"/>
      <c r="IW61828" s="36"/>
      <c r="JI61828"/>
      <c r="JJ61828"/>
      <c r="KX61828" s="23"/>
      <c r="KY61828" s="23"/>
    </row>
    <row r="61829" spans="36:311" x14ac:dyDescent="0.2">
      <c r="AJ61829" s="23"/>
      <c r="HH61829"/>
      <c r="IW61829" s="36"/>
      <c r="JI61829"/>
      <c r="JJ61829"/>
      <c r="KX61829" s="23"/>
      <c r="KY61829" s="23"/>
    </row>
    <row r="61830" spans="36:311" x14ac:dyDescent="0.2">
      <c r="AJ61830" s="23"/>
      <c r="HH61830"/>
      <c r="IW61830" s="36"/>
      <c r="JI61830"/>
      <c r="JJ61830"/>
      <c r="KX61830" s="23"/>
      <c r="KY61830" s="23"/>
    </row>
    <row r="61831" spans="36:311" x14ac:dyDescent="0.2">
      <c r="AJ61831" s="23"/>
      <c r="HH61831"/>
      <c r="IW61831" s="36"/>
      <c r="JI61831"/>
      <c r="JJ61831"/>
      <c r="KX61831" s="23"/>
      <c r="KY61831" s="23"/>
    </row>
    <row r="61832" spans="36:311" x14ac:dyDescent="0.2">
      <c r="AJ61832" s="23"/>
      <c r="HH61832"/>
      <c r="IW61832" s="36"/>
      <c r="JI61832"/>
      <c r="JJ61832"/>
      <c r="KX61832" s="23"/>
      <c r="KY61832" s="23"/>
    </row>
    <row r="61833" spans="36:311" x14ac:dyDescent="0.2">
      <c r="AJ61833" s="23"/>
      <c r="HH61833"/>
      <c r="IW61833" s="36"/>
      <c r="JI61833"/>
      <c r="JJ61833"/>
      <c r="KX61833" s="23"/>
      <c r="KY61833" s="23"/>
    </row>
    <row r="61834" spans="36:311" x14ac:dyDescent="0.2">
      <c r="AJ61834" s="23"/>
      <c r="HH61834"/>
      <c r="IW61834" s="36"/>
      <c r="JI61834"/>
      <c r="JJ61834"/>
      <c r="KX61834" s="23"/>
      <c r="KY61834" s="23"/>
    </row>
    <row r="61835" spans="36:311" x14ac:dyDescent="0.2">
      <c r="AJ61835" s="23"/>
      <c r="HH61835"/>
      <c r="IW61835" s="36"/>
      <c r="JI61835"/>
      <c r="JJ61835"/>
      <c r="KX61835" s="23"/>
      <c r="KY61835" s="23"/>
    </row>
    <row r="61836" spans="36:311" x14ac:dyDescent="0.2">
      <c r="AJ61836" s="23"/>
      <c r="HH61836"/>
      <c r="IW61836" s="36"/>
      <c r="JI61836"/>
      <c r="JJ61836"/>
      <c r="KX61836" s="23"/>
      <c r="KY61836" s="23"/>
    </row>
    <row r="61837" spans="36:311" x14ac:dyDescent="0.2">
      <c r="AJ61837" s="23"/>
      <c r="HH61837"/>
      <c r="IW61837" s="36"/>
      <c r="JI61837"/>
      <c r="JJ61837"/>
      <c r="KX61837" s="23"/>
      <c r="KY61837" s="23"/>
    </row>
    <row r="61838" spans="36:311" x14ac:dyDescent="0.2">
      <c r="AJ61838" s="23"/>
      <c r="HH61838"/>
      <c r="IW61838" s="36"/>
      <c r="JI61838"/>
      <c r="JJ61838"/>
      <c r="KX61838" s="23"/>
      <c r="KY61838" s="23"/>
    </row>
    <row r="61839" spans="36:311" x14ac:dyDescent="0.2">
      <c r="AJ61839" s="23"/>
      <c r="HH61839"/>
      <c r="IW61839" s="36"/>
      <c r="JI61839"/>
      <c r="JJ61839"/>
      <c r="KX61839" s="23"/>
      <c r="KY61839" s="23"/>
    </row>
    <row r="61840" spans="36:311" x14ac:dyDescent="0.2">
      <c r="AJ61840" s="23"/>
      <c r="HH61840"/>
      <c r="IW61840" s="36"/>
      <c r="JI61840"/>
      <c r="JJ61840"/>
      <c r="KX61840" s="23"/>
      <c r="KY61840" s="23"/>
    </row>
    <row r="61841" spans="36:311" x14ac:dyDescent="0.2">
      <c r="AJ61841" s="23"/>
      <c r="HH61841"/>
      <c r="IW61841" s="36"/>
      <c r="JI61841"/>
      <c r="JJ61841"/>
      <c r="KX61841" s="23"/>
      <c r="KY61841" s="23"/>
    </row>
    <row r="61842" spans="36:311" x14ac:dyDescent="0.2">
      <c r="AJ61842" s="23"/>
      <c r="HH61842"/>
      <c r="IW61842" s="36"/>
      <c r="JI61842"/>
      <c r="JJ61842"/>
      <c r="KX61842" s="23"/>
      <c r="KY61842" s="23"/>
    </row>
    <row r="61843" spans="36:311" x14ac:dyDescent="0.2">
      <c r="AJ61843" s="23"/>
      <c r="HH61843"/>
      <c r="IW61843" s="36"/>
      <c r="JI61843"/>
      <c r="JJ61843"/>
      <c r="KX61843" s="23"/>
      <c r="KY61843" s="23"/>
    </row>
    <row r="61844" spans="36:311" x14ac:dyDescent="0.2">
      <c r="AJ61844" s="23"/>
      <c r="HH61844"/>
      <c r="IW61844" s="36"/>
      <c r="JI61844"/>
      <c r="JJ61844"/>
      <c r="KX61844" s="23"/>
      <c r="KY61844" s="23"/>
    </row>
    <row r="61845" spans="36:311" x14ac:dyDescent="0.2">
      <c r="AJ61845" s="23"/>
      <c r="HH61845"/>
      <c r="IW61845" s="36"/>
      <c r="JI61845"/>
      <c r="JJ61845"/>
      <c r="KX61845" s="23"/>
      <c r="KY61845" s="23"/>
    </row>
    <row r="61846" spans="36:311" x14ac:dyDescent="0.2">
      <c r="AJ61846" s="23"/>
      <c r="HH61846"/>
      <c r="IW61846" s="36"/>
      <c r="JI61846"/>
      <c r="JJ61846"/>
      <c r="KX61846" s="23"/>
      <c r="KY61846" s="23"/>
    </row>
    <row r="61847" spans="36:311" x14ac:dyDescent="0.2">
      <c r="AJ61847" s="23"/>
      <c r="HH61847"/>
      <c r="IW61847" s="36"/>
      <c r="JI61847"/>
      <c r="JJ61847"/>
      <c r="KX61847" s="23"/>
      <c r="KY61847" s="23"/>
    </row>
    <row r="61848" spans="36:311" x14ac:dyDescent="0.2">
      <c r="AJ61848" s="23"/>
      <c r="HH61848"/>
      <c r="IW61848" s="36"/>
      <c r="JI61848"/>
      <c r="JJ61848"/>
      <c r="KX61848" s="23"/>
      <c r="KY61848" s="23"/>
    </row>
    <row r="61849" spans="36:311" x14ac:dyDescent="0.2">
      <c r="AJ61849" s="23"/>
      <c r="HH61849"/>
      <c r="IW61849" s="36"/>
      <c r="JI61849"/>
      <c r="JJ61849"/>
      <c r="KX61849" s="23"/>
      <c r="KY61849" s="23"/>
    </row>
    <row r="61850" spans="36:311" x14ac:dyDescent="0.2">
      <c r="AJ61850" s="23"/>
      <c r="HH61850"/>
      <c r="IW61850" s="36"/>
      <c r="JI61850"/>
      <c r="JJ61850"/>
      <c r="KX61850" s="23"/>
      <c r="KY61850" s="23"/>
    </row>
    <row r="61851" spans="36:311" x14ac:dyDescent="0.2">
      <c r="AJ61851" s="23"/>
      <c r="HH61851"/>
      <c r="IW61851" s="36"/>
      <c r="JI61851"/>
      <c r="JJ61851"/>
      <c r="KX61851" s="23"/>
      <c r="KY61851" s="23"/>
    </row>
    <row r="61852" spans="36:311" x14ac:dyDescent="0.2">
      <c r="AJ61852" s="23"/>
      <c r="HH61852"/>
      <c r="IW61852" s="36"/>
      <c r="JI61852"/>
      <c r="JJ61852"/>
      <c r="KX61852" s="23"/>
      <c r="KY61852" s="23"/>
    </row>
    <row r="61853" spans="36:311" x14ac:dyDescent="0.2">
      <c r="AJ61853" s="23"/>
      <c r="HH61853"/>
      <c r="IW61853" s="36"/>
      <c r="JI61853"/>
      <c r="JJ61853"/>
      <c r="KX61853" s="23"/>
      <c r="KY61853" s="23"/>
    </row>
    <row r="61854" spans="36:311" x14ac:dyDescent="0.2">
      <c r="AJ61854" s="23"/>
      <c r="HH61854"/>
      <c r="IW61854" s="36"/>
      <c r="JI61854"/>
      <c r="JJ61854"/>
      <c r="KX61854" s="23"/>
      <c r="KY61854" s="23"/>
    </row>
    <row r="61855" spans="36:311" x14ac:dyDescent="0.2">
      <c r="AJ61855" s="23"/>
      <c r="HH61855"/>
      <c r="IW61855" s="36"/>
      <c r="JI61855"/>
      <c r="JJ61855"/>
      <c r="KX61855" s="23"/>
      <c r="KY61855" s="23"/>
    </row>
    <row r="61856" spans="36:311" x14ac:dyDescent="0.2">
      <c r="AJ61856" s="23"/>
      <c r="HH61856"/>
      <c r="IW61856" s="36"/>
      <c r="JI61856"/>
      <c r="JJ61856"/>
      <c r="KX61856" s="23"/>
      <c r="KY61856" s="23"/>
    </row>
    <row r="61857" spans="36:311" x14ac:dyDescent="0.2">
      <c r="AJ61857" s="23"/>
      <c r="HH61857"/>
      <c r="IW61857" s="36"/>
      <c r="JI61857"/>
      <c r="JJ61857"/>
      <c r="KX61857" s="23"/>
      <c r="KY61857" s="23"/>
    </row>
    <row r="61858" spans="36:311" x14ac:dyDescent="0.2">
      <c r="AJ61858" s="23"/>
      <c r="HH61858"/>
      <c r="IW61858" s="36"/>
      <c r="JI61858"/>
      <c r="JJ61858"/>
      <c r="KX61858" s="23"/>
      <c r="KY61858" s="23"/>
    </row>
    <row r="61859" spans="36:311" x14ac:dyDescent="0.2">
      <c r="AJ61859" s="23"/>
      <c r="HH61859"/>
      <c r="IW61859" s="36"/>
      <c r="JI61859"/>
      <c r="JJ61859"/>
      <c r="KX61859" s="23"/>
      <c r="KY61859" s="23"/>
    </row>
    <row r="61860" spans="36:311" x14ac:dyDescent="0.2">
      <c r="AJ61860" s="23"/>
      <c r="HH61860"/>
      <c r="IW61860" s="36"/>
      <c r="JI61860"/>
      <c r="JJ61860"/>
      <c r="KX61860" s="23"/>
      <c r="KY61860" s="23"/>
    </row>
    <row r="61861" spans="36:311" x14ac:dyDescent="0.2">
      <c r="AJ61861" s="23"/>
      <c r="HH61861"/>
      <c r="IW61861" s="36"/>
      <c r="JI61861"/>
      <c r="JJ61861"/>
      <c r="KX61861" s="23"/>
      <c r="KY61861" s="23"/>
    </row>
    <row r="61862" spans="36:311" x14ac:dyDescent="0.2">
      <c r="AJ61862" s="23"/>
      <c r="HH61862"/>
      <c r="IW61862" s="36"/>
      <c r="JI61862"/>
      <c r="JJ61862"/>
      <c r="KX61862" s="23"/>
      <c r="KY61862" s="23"/>
    </row>
    <row r="61863" spans="36:311" x14ac:dyDescent="0.2">
      <c r="AJ61863" s="23"/>
      <c r="HH61863"/>
      <c r="IW61863" s="36"/>
      <c r="JI61863"/>
      <c r="JJ61863"/>
      <c r="KX61863" s="23"/>
      <c r="KY61863" s="23"/>
    </row>
    <row r="61864" spans="36:311" x14ac:dyDescent="0.2">
      <c r="AJ61864" s="23"/>
      <c r="HH61864"/>
      <c r="IW61864" s="36"/>
      <c r="JI61864"/>
      <c r="JJ61864"/>
      <c r="KX61864" s="23"/>
      <c r="KY61864" s="23"/>
    </row>
    <row r="61865" spans="36:311" x14ac:dyDescent="0.2">
      <c r="AJ61865" s="23"/>
      <c r="HH61865"/>
      <c r="IW61865" s="36"/>
      <c r="JI61865"/>
      <c r="JJ61865"/>
      <c r="KX61865" s="23"/>
      <c r="KY61865" s="23"/>
    </row>
    <row r="61866" spans="36:311" x14ac:dyDescent="0.2">
      <c r="AJ61866" s="23"/>
      <c r="HH61866"/>
      <c r="IW61866" s="36"/>
      <c r="JI61866"/>
      <c r="JJ61866"/>
      <c r="KX61866" s="23"/>
      <c r="KY61866" s="23"/>
    </row>
    <row r="61867" spans="36:311" x14ac:dyDescent="0.2">
      <c r="AJ61867" s="23"/>
      <c r="HH61867"/>
      <c r="IW61867" s="36"/>
      <c r="JI61867"/>
      <c r="JJ61867"/>
      <c r="KX61867" s="23"/>
      <c r="KY61867" s="23"/>
    </row>
    <row r="61868" spans="36:311" x14ac:dyDescent="0.2">
      <c r="AJ61868" s="23"/>
      <c r="HH61868"/>
      <c r="IW61868" s="36"/>
      <c r="JI61868"/>
      <c r="JJ61868"/>
      <c r="KX61868" s="23"/>
      <c r="KY61868" s="23"/>
    </row>
    <row r="61869" spans="36:311" x14ac:dyDescent="0.2">
      <c r="AJ61869" s="23"/>
      <c r="HH61869"/>
      <c r="IW61869" s="36"/>
      <c r="JI61869"/>
      <c r="JJ61869"/>
      <c r="KX61869" s="23"/>
      <c r="KY61869" s="23"/>
    </row>
    <row r="61870" spans="36:311" x14ac:dyDescent="0.2">
      <c r="AJ61870" s="23"/>
      <c r="HH61870"/>
      <c r="IW61870" s="36"/>
      <c r="JI61870"/>
      <c r="JJ61870"/>
      <c r="KX61870" s="23"/>
      <c r="KY61870" s="23"/>
    </row>
    <row r="61871" spans="36:311" x14ac:dyDescent="0.2">
      <c r="AJ61871" s="23"/>
      <c r="HH61871"/>
      <c r="IW61871" s="36"/>
      <c r="JI61871"/>
      <c r="JJ61871"/>
      <c r="KX61871" s="23"/>
      <c r="KY61871" s="23"/>
    </row>
    <row r="61872" spans="36:311" x14ac:dyDescent="0.2">
      <c r="AJ61872" s="23"/>
      <c r="HH61872"/>
      <c r="IW61872" s="36"/>
      <c r="JI61872"/>
      <c r="JJ61872"/>
      <c r="KX61872" s="23"/>
      <c r="KY61872" s="23"/>
    </row>
    <row r="61873" spans="36:311" x14ac:dyDescent="0.2">
      <c r="AJ61873" s="23"/>
      <c r="HH61873"/>
      <c r="IW61873" s="36"/>
      <c r="JI61873"/>
      <c r="JJ61873"/>
      <c r="KX61873" s="23"/>
      <c r="KY61873" s="23"/>
    </row>
    <row r="61874" spans="36:311" x14ac:dyDescent="0.2">
      <c r="AJ61874" s="23"/>
      <c r="HH61874"/>
      <c r="IW61874" s="36"/>
      <c r="JI61874"/>
      <c r="JJ61874"/>
      <c r="KX61874" s="23"/>
      <c r="KY61874" s="23"/>
    </row>
    <row r="61875" spans="36:311" x14ac:dyDescent="0.2">
      <c r="AJ61875" s="23"/>
      <c r="HH61875"/>
      <c r="IW61875" s="36"/>
      <c r="JI61875"/>
      <c r="JJ61875"/>
      <c r="KX61875" s="23"/>
      <c r="KY61875" s="23"/>
    </row>
    <row r="61876" spans="36:311" x14ac:dyDescent="0.2">
      <c r="AJ61876" s="23"/>
      <c r="HH61876"/>
      <c r="IW61876" s="36"/>
      <c r="JI61876"/>
      <c r="JJ61876"/>
      <c r="KX61876" s="23"/>
      <c r="KY61876" s="23"/>
    </row>
    <row r="61877" spans="36:311" x14ac:dyDescent="0.2">
      <c r="AJ61877" s="23"/>
      <c r="HH61877"/>
      <c r="IW61877" s="36"/>
      <c r="JI61877"/>
      <c r="JJ61877"/>
      <c r="KX61877" s="23"/>
      <c r="KY61877" s="23"/>
    </row>
    <row r="61878" spans="36:311" x14ac:dyDescent="0.2">
      <c r="AJ61878" s="23"/>
      <c r="HH61878"/>
      <c r="IW61878" s="36"/>
      <c r="JI61878"/>
      <c r="JJ61878"/>
      <c r="KX61878" s="23"/>
      <c r="KY61878" s="23"/>
    </row>
    <row r="61879" spans="36:311" x14ac:dyDescent="0.2">
      <c r="AJ61879" s="23"/>
      <c r="HH61879"/>
      <c r="IW61879" s="36"/>
      <c r="JI61879"/>
      <c r="JJ61879"/>
      <c r="KX61879" s="23"/>
      <c r="KY61879" s="23"/>
    </row>
    <row r="61880" spans="36:311" x14ac:dyDescent="0.2">
      <c r="AJ61880" s="23"/>
      <c r="HH61880"/>
      <c r="IW61880" s="36"/>
      <c r="JI61880"/>
      <c r="JJ61880"/>
      <c r="KX61880" s="23"/>
      <c r="KY61880" s="23"/>
    </row>
    <row r="61881" spans="36:311" x14ac:dyDescent="0.2">
      <c r="AJ61881" s="23"/>
      <c r="HH61881"/>
      <c r="IW61881" s="36"/>
      <c r="JI61881"/>
      <c r="JJ61881"/>
      <c r="KX61881" s="23"/>
      <c r="KY61881" s="23"/>
    </row>
    <row r="61882" spans="36:311" x14ac:dyDescent="0.2">
      <c r="AJ61882" s="23"/>
      <c r="HH61882"/>
      <c r="IW61882" s="36"/>
      <c r="JI61882"/>
      <c r="JJ61882"/>
      <c r="KX61882" s="23"/>
      <c r="KY61882" s="23"/>
    </row>
    <row r="61883" spans="36:311" x14ac:dyDescent="0.2">
      <c r="AJ61883" s="23"/>
      <c r="HH61883"/>
      <c r="IW61883" s="36"/>
      <c r="JI61883"/>
      <c r="JJ61883"/>
      <c r="KX61883" s="23"/>
      <c r="KY61883" s="23"/>
    </row>
    <row r="61884" spans="36:311" x14ac:dyDescent="0.2">
      <c r="AJ61884" s="23"/>
      <c r="HH61884"/>
      <c r="IW61884" s="36"/>
      <c r="JI61884"/>
      <c r="JJ61884"/>
      <c r="KX61884" s="23"/>
      <c r="KY61884" s="23"/>
    </row>
    <row r="61885" spans="36:311" x14ac:dyDescent="0.2">
      <c r="AJ61885" s="23"/>
      <c r="HH61885"/>
      <c r="IW61885" s="36"/>
      <c r="JI61885"/>
      <c r="JJ61885"/>
      <c r="KX61885" s="23"/>
      <c r="KY61885" s="23"/>
    </row>
    <row r="61886" spans="36:311" x14ac:dyDescent="0.2">
      <c r="AJ61886" s="23"/>
      <c r="HH61886"/>
      <c r="IW61886" s="36"/>
      <c r="JI61886"/>
      <c r="JJ61886"/>
      <c r="KX61886" s="23"/>
      <c r="KY61886" s="23"/>
    </row>
    <row r="61887" spans="36:311" x14ac:dyDescent="0.2">
      <c r="AJ61887" s="23"/>
      <c r="HH61887"/>
      <c r="IW61887" s="36"/>
      <c r="JI61887"/>
      <c r="JJ61887"/>
      <c r="KX61887" s="23"/>
      <c r="KY61887" s="23"/>
    </row>
    <row r="61888" spans="36:311" x14ac:dyDescent="0.2">
      <c r="AJ61888" s="23"/>
      <c r="HH61888"/>
      <c r="IW61888" s="36"/>
      <c r="JI61888"/>
      <c r="JJ61888"/>
      <c r="KX61888" s="23"/>
      <c r="KY61888" s="23"/>
    </row>
    <row r="61889" spans="36:311" x14ac:dyDescent="0.2">
      <c r="AJ61889" s="23"/>
      <c r="HH61889"/>
      <c r="IW61889" s="36"/>
      <c r="JI61889"/>
      <c r="JJ61889"/>
      <c r="KX61889" s="23"/>
      <c r="KY61889" s="23"/>
    </row>
    <row r="61890" spans="36:311" x14ac:dyDescent="0.2">
      <c r="AJ61890" s="23"/>
      <c r="HH61890"/>
      <c r="IW61890" s="36"/>
      <c r="JI61890"/>
      <c r="JJ61890"/>
      <c r="KX61890" s="23"/>
      <c r="KY61890" s="23"/>
    </row>
    <row r="61891" spans="36:311" x14ac:dyDescent="0.2">
      <c r="AJ61891" s="23"/>
      <c r="HH61891"/>
      <c r="IW61891" s="36"/>
      <c r="JI61891"/>
      <c r="JJ61891"/>
      <c r="KX61891" s="23"/>
      <c r="KY61891" s="23"/>
    </row>
    <row r="61892" spans="36:311" x14ac:dyDescent="0.2">
      <c r="AJ61892" s="23"/>
      <c r="HH61892"/>
      <c r="IW61892" s="36"/>
      <c r="JI61892"/>
      <c r="JJ61892"/>
      <c r="KX61892" s="23"/>
      <c r="KY61892" s="23"/>
    </row>
    <row r="61893" spans="36:311" x14ac:dyDescent="0.2">
      <c r="AJ61893" s="23"/>
      <c r="HH61893"/>
      <c r="IW61893" s="36"/>
      <c r="JI61893"/>
      <c r="JJ61893"/>
      <c r="KX61893" s="23"/>
      <c r="KY61893" s="23"/>
    </row>
    <row r="61894" spans="36:311" x14ac:dyDescent="0.2">
      <c r="AJ61894" s="23"/>
      <c r="HH61894"/>
      <c r="IW61894" s="36"/>
      <c r="JI61894"/>
      <c r="JJ61894"/>
      <c r="KX61894" s="23"/>
      <c r="KY61894" s="23"/>
    </row>
    <row r="61895" spans="36:311" x14ac:dyDescent="0.2">
      <c r="AJ61895" s="23"/>
      <c r="HH61895"/>
      <c r="IW61895" s="36"/>
      <c r="JI61895"/>
      <c r="JJ61895"/>
      <c r="KX61895" s="23"/>
      <c r="KY61895" s="23"/>
    </row>
    <row r="61896" spans="36:311" x14ac:dyDescent="0.2">
      <c r="AJ61896" s="23"/>
      <c r="HH61896"/>
      <c r="IW61896" s="36"/>
      <c r="JI61896"/>
      <c r="JJ61896"/>
      <c r="KX61896" s="23"/>
      <c r="KY61896" s="23"/>
    </row>
    <row r="61897" spans="36:311" x14ac:dyDescent="0.2">
      <c r="AJ61897" s="23"/>
      <c r="HH61897"/>
      <c r="IW61897" s="36"/>
      <c r="JI61897"/>
      <c r="JJ61897"/>
      <c r="KX61897" s="23"/>
      <c r="KY61897" s="23"/>
    </row>
    <row r="61898" spans="36:311" x14ac:dyDescent="0.2">
      <c r="AJ61898" s="23"/>
      <c r="HH61898"/>
      <c r="IW61898" s="36"/>
      <c r="JI61898"/>
      <c r="JJ61898"/>
      <c r="KX61898" s="23"/>
      <c r="KY61898" s="23"/>
    </row>
    <row r="61899" spans="36:311" x14ac:dyDescent="0.2">
      <c r="AJ61899" s="23"/>
      <c r="HH61899"/>
      <c r="IW61899" s="36"/>
      <c r="JI61899"/>
      <c r="JJ61899"/>
      <c r="KX61899" s="23"/>
      <c r="KY61899" s="23"/>
    </row>
    <row r="61900" spans="36:311" x14ac:dyDescent="0.2">
      <c r="AJ61900" s="23"/>
      <c r="HH61900"/>
      <c r="IW61900" s="36"/>
      <c r="JI61900"/>
      <c r="JJ61900"/>
      <c r="KX61900" s="23"/>
      <c r="KY61900" s="23"/>
    </row>
    <row r="61901" spans="36:311" x14ac:dyDescent="0.2">
      <c r="AJ61901" s="23"/>
      <c r="HH61901"/>
      <c r="IW61901" s="36"/>
      <c r="JI61901"/>
      <c r="JJ61901"/>
      <c r="KX61901" s="23"/>
      <c r="KY61901" s="23"/>
    </row>
    <row r="61902" spans="36:311" x14ac:dyDescent="0.2">
      <c r="AJ61902" s="23"/>
      <c r="HH61902"/>
      <c r="IW61902" s="36"/>
      <c r="JI61902"/>
      <c r="JJ61902"/>
      <c r="KX61902" s="23"/>
      <c r="KY61902" s="23"/>
    </row>
    <row r="61903" spans="36:311" x14ac:dyDescent="0.2">
      <c r="AJ61903" s="23"/>
      <c r="HH61903"/>
      <c r="IW61903" s="36"/>
      <c r="JI61903"/>
      <c r="JJ61903"/>
      <c r="KX61903" s="23"/>
      <c r="KY61903" s="23"/>
    </row>
    <row r="61904" spans="36:311" x14ac:dyDescent="0.2">
      <c r="AJ61904" s="23"/>
      <c r="HH61904"/>
      <c r="IW61904" s="36"/>
      <c r="JI61904"/>
      <c r="JJ61904"/>
      <c r="KX61904" s="23"/>
      <c r="KY61904" s="23"/>
    </row>
    <row r="61905" spans="36:311" x14ac:dyDescent="0.2">
      <c r="AJ61905" s="23"/>
      <c r="HH61905"/>
      <c r="IW61905" s="36"/>
      <c r="JI61905"/>
      <c r="JJ61905"/>
      <c r="KX61905" s="23"/>
      <c r="KY61905" s="23"/>
    </row>
    <row r="61906" spans="36:311" x14ac:dyDescent="0.2">
      <c r="AJ61906" s="23"/>
      <c r="HH61906"/>
      <c r="IW61906" s="36"/>
      <c r="JI61906"/>
      <c r="JJ61906"/>
      <c r="KX61906" s="23"/>
      <c r="KY61906" s="23"/>
    </row>
    <row r="61907" spans="36:311" x14ac:dyDescent="0.2">
      <c r="AJ61907" s="23"/>
      <c r="HH61907"/>
      <c r="IW61907" s="36"/>
      <c r="JI61907"/>
      <c r="JJ61907"/>
      <c r="KX61907" s="23"/>
      <c r="KY61907" s="23"/>
    </row>
    <row r="61908" spans="36:311" x14ac:dyDescent="0.2">
      <c r="AJ61908" s="23"/>
      <c r="HH61908"/>
      <c r="IW61908" s="36"/>
      <c r="JI61908"/>
      <c r="JJ61908"/>
      <c r="KX61908" s="23"/>
      <c r="KY61908" s="23"/>
    </row>
    <row r="61909" spans="36:311" x14ac:dyDescent="0.2">
      <c r="AJ61909" s="23"/>
      <c r="HH61909"/>
      <c r="IW61909" s="36"/>
      <c r="JI61909"/>
      <c r="JJ61909"/>
      <c r="KX61909" s="23"/>
      <c r="KY61909" s="23"/>
    </row>
    <row r="61910" spans="36:311" x14ac:dyDescent="0.2">
      <c r="AJ61910" s="23"/>
      <c r="HH61910"/>
      <c r="IW61910" s="36"/>
      <c r="JI61910"/>
      <c r="JJ61910"/>
      <c r="KX61910" s="23"/>
      <c r="KY61910" s="23"/>
    </row>
    <row r="61911" spans="36:311" x14ac:dyDescent="0.2">
      <c r="AJ61911" s="23"/>
      <c r="HH61911"/>
      <c r="IW61911" s="36"/>
      <c r="JI61911"/>
      <c r="JJ61911"/>
      <c r="KX61911" s="23"/>
      <c r="KY61911" s="23"/>
    </row>
    <row r="61912" spans="36:311" x14ac:dyDescent="0.2">
      <c r="AJ61912" s="23"/>
      <c r="HH61912"/>
      <c r="IW61912" s="36"/>
      <c r="JI61912"/>
      <c r="JJ61912"/>
      <c r="KX61912" s="23"/>
      <c r="KY61912" s="23"/>
    </row>
    <row r="61913" spans="36:311" x14ac:dyDescent="0.2">
      <c r="AJ61913" s="23"/>
      <c r="HH61913"/>
      <c r="IW61913" s="36"/>
      <c r="JI61913"/>
      <c r="JJ61913"/>
      <c r="KX61913" s="23"/>
      <c r="KY61913" s="23"/>
    </row>
    <row r="61914" spans="36:311" x14ac:dyDescent="0.2">
      <c r="AJ61914" s="23"/>
      <c r="HH61914"/>
      <c r="IW61914" s="36"/>
      <c r="JI61914"/>
      <c r="JJ61914"/>
      <c r="KX61914" s="23"/>
      <c r="KY61914" s="23"/>
    </row>
    <row r="61915" spans="36:311" x14ac:dyDescent="0.2">
      <c r="AJ61915" s="23"/>
      <c r="HH61915"/>
      <c r="IW61915" s="36"/>
      <c r="JI61915"/>
      <c r="JJ61915"/>
      <c r="KX61915" s="23"/>
      <c r="KY61915" s="23"/>
    </row>
    <row r="61916" spans="36:311" x14ac:dyDescent="0.2">
      <c r="AJ61916" s="23"/>
      <c r="HH61916"/>
      <c r="IW61916" s="36"/>
      <c r="JI61916"/>
      <c r="JJ61916"/>
      <c r="KX61916" s="23"/>
      <c r="KY61916" s="23"/>
    </row>
    <row r="61917" spans="36:311" x14ac:dyDescent="0.2">
      <c r="AJ61917" s="23"/>
      <c r="HH61917"/>
      <c r="IW61917" s="36"/>
      <c r="JI61917"/>
      <c r="JJ61917"/>
      <c r="KX61917" s="23"/>
      <c r="KY61917" s="23"/>
    </row>
    <row r="61918" spans="36:311" x14ac:dyDescent="0.2">
      <c r="AJ61918" s="23"/>
      <c r="HH61918"/>
      <c r="IW61918" s="36"/>
      <c r="JI61918"/>
      <c r="JJ61918"/>
      <c r="KX61918" s="23"/>
      <c r="KY61918" s="23"/>
    </row>
    <row r="61919" spans="36:311" x14ac:dyDescent="0.2">
      <c r="AJ61919" s="23"/>
      <c r="HH61919"/>
      <c r="IW61919" s="36"/>
      <c r="JI61919"/>
      <c r="JJ61919"/>
      <c r="KX61919" s="23"/>
      <c r="KY61919" s="23"/>
    </row>
    <row r="61920" spans="36:311" x14ac:dyDescent="0.2">
      <c r="AJ61920" s="23"/>
      <c r="HH61920"/>
      <c r="IW61920" s="36"/>
      <c r="JI61920"/>
      <c r="JJ61920"/>
      <c r="KX61920" s="23"/>
      <c r="KY61920" s="23"/>
    </row>
    <row r="61921" spans="36:311" x14ac:dyDescent="0.2">
      <c r="AJ61921" s="23"/>
      <c r="HH61921"/>
      <c r="IW61921" s="36"/>
      <c r="JI61921"/>
      <c r="JJ61921"/>
      <c r="KX61921" s="23"/>
      <c r="KY61921" s="23"/>
    </row>
    <row r="61922" spans="36:311" x14ac:dyDescent="0.2">
      <c r="AJ61922" s="23"/>
      <c r="HH61922"/>
      <c r="IW61922" s="36"/>
      <c r="JI61922"/>
      <c r="JJ61922"/>
      <c r="KX61922" s="23"/>
      <c r="KY61922" s="23"/>
    </row>
    <row r="61923" spans="36:311" x14ac:dyDescent="0.2">
      <c r="AJ61923" s="23"/>
      <c r="HH61923"/>
      <c r="IW61923" s="36"/>
      <c r="JI61923"/>
      <c r="JJ61923"/>
      <c r="KX61923" s="23"/>
      <c r="KY61923" s="23"/>
    </row>
    <row r="61924" spans="36:311" x14ac:dyDescent="0.2">
      <c r="AJ61924" s="23"/>
      <c r="HH61924"/>
      <c r="IW61924" s="36"/>
      <c r="JI61924"/>
      <c r="JJ61924"/>
      <c r="KX61924" s="23"/>
      <c r="KY61924" s="23"/>
    </row>
    <row r="61925" spans="36:311" x14ac:dyDescent="0.2">
      <c r="AJ61925" s="23"/>
      <c r="HH61925"/>
      <c r="IW61925" s="36"/>
      <c r="JI61925"/>
      <c r="JJ61925"/>
      <c r="KX61925" s="23"/>
      <c r="KY61925" s="23"/>
    </row>
    <row r="61926" spans="36:311" x14ac:dyDescent="0.2">
      <c r="AJ61926" s="23"/>
      <c r="HH61926"/>
      <c r="IW61926" s="36"/>
      <c r="JI61926"/>
      <c r="JJ61926"/>
      <c r="KX61926" s="23"/>
      <c r="KY61926" s="23"/>
    </row>
    <row r="61927" spans="36:311" x14ac:dyDescent="0.2">
      <c r="AJ61927" s="23"/>
      <c r="HH61927"/>
      <c r="IW61927" s="36"/>
      <c r="JI61927"/>
      <c r="JJ61927"/>
      <c r="KX61927" s="23"/>
      <c r="KY61927" s="23"/>
    </row>
    <row r="61928" spans="36:311" x14ac:dyDescent="0.2">
      <c r="AJ61928" s="23"/>
      <c r="HH61928"/>
      <c r="IW61928" s="36"/>
      <c r="JI61928"/>
      <c r="JJ61928"/>
      <c r="KX61928" s="23"/>
      <c r="KY61928" s="23"/>
    </row>
    <row r="61929" spans="36:311" x14ac:dyDescent="0.2">
      <c r="AJ61929" s="23"/>
      <c r="HH61929"/>
      <c r="IW61929" s="36"/>
      <c r="JI61929"/>
      <c r="JJ61929"/>
      <c r="KX61929" s="23"/>
      <c r="KY61929" s="23"/>
    </row>
    <row r="61930" spans="36:311" x14ac:dyDescent="0.2">
      <c r="AJ61930" s="23"/>
      <c r="HH61930"/>
      <c r="IW61930" s="36"/>
      <c r="JI61930"/>
      <c r="JJ61930"/>
      <c r="KX61930" s="23"/>
      <c r="KY61930" s="23"/>
    </row>
    <row r="61931" spans="36:311" x14ac:dyDescent="0.2">
      <c r="AJ61931" s="23"/>
      <c r="HH61931"/>
      <c r="IW61931" s="36"/>
      <c r="JI61931"/>
      <c r="JJ61931"/>
      <c r="KX61931" s="23"/>
      <c r="KY61931" s="23"/>
    </row>
    <row r="61932" spans="36:311" x14ac:dyDescent="0.2">
      <c r="AJ61932" s="23"/>
      <c r="HH61932"/>
      <c r="IW61932" s="36"/>
      <c r="JI61932"/>
      <c r="JJ61932"/>
      <c r="KX61932" s="23"/>
      <c r="KY61932" s="23"/>
    </row>
    <row r="61933" spans="36:311" x14ac:dyDescent="0.2">
      <c r="AJ61933" s="23"/>
      <c r="HH61933"/>
      <c r="IW61933" s="36"/>
      <c r="JI61933"/>
      <c r="JJ61933"/>
      <c r="KX61933" s="23"/>
      <c r="KY61933" s="23"/>
    </row>
    <row r="61934" spans="36:311" x14ac:dyDescent="0.2">
      <c r="AJ61934" s="23"/>
      <c r="HH61934"/>
      <c r="IW61934" s="36"/>
      <c r="JI61934"/>
      <c r="JJ61934"/>
      <c r="KX61934" s="23"/>
      <c r="KY61934" s="23"/>
    </row>
    <row r="61935" spans="36:311" x14ac:dyDescent="0.2">
      <c r="AJ61935" s="23"/>
      <c r="HH61935"/>
      <c r="IW61935" s="36"/>
      <c r="JI61935"/>
      <c r="JJ61935"/>
      <c r="KX61935" s="23"/>
      <c r="KY61935" s="23"/>
    </row>
    <row r="61936" spans="36:311" x14ac:dyDescent="0.2">
      <c r="AJ61936" s="23"/>
      <c r="HH61936"/>
      <c r="IW61936" s="36"/>
      <c r="JI61936"/>
      <c r="JJ61936"/>
      <c r="KX61936" s="23"/>
      <c r="KY61936" s="23"/>
    </row>
    <row r="61937" spans="36:311" x14ac:dyDescent="0.2">
      <c r="AJ61937" s="23"/>
      <c r="HH61937"/>
      <c r="IW61937" s="36"/>
      <c r="JI61937"/>
      <c r="JJ61937"/>
      <c r="KX61937" s="23"/>
      <c r="KY61937" s="23"/>
    </row>
    <row r="61938" spans="36:311" x14ac:dyDescent="0.2">
      <c r="AJ61938" s="23"/>
      <c r="HH61938"/>
      <c r="IW61938" s="36"/>
      <c r="JI61938"/>
      <c r="JJ61938"/>
      <c r="KX61938" s="23"/>
      <c r="KY61938" s="23"/>
    </row>
    <row r="61939" spans="36:311" x14ac:dyDescent="0.2">
      <c r="AJ61939" s="23"/>
      <c r="HH61939"/>
      <c r="IW61939" s="36"/>
      <c r="JI61939"/>
      <c r="JJ61939"/>
      <c r="KX61939" s="23"/>
      <c r="KY61939" s="23"/>
    </row>
    <row r="61940" spans="36:311" x14ac:dyDescent="0.2">
      <c r="AJ61940" s="23"/>
      <c r="HH61940"/>
      <c r="IW61940" s="36"/>
      <c r="JI61940"/>
      <c r="JJ61940"/>
      <c r="KX61940" s="23"/>
      <c r="KY61940" s="23"/>
    </row>
    <row r="61941" spans="36:311" x14ac:dyDescent="0.2">
      <c r="AJ61941" s="23"/>
      <c r="HH61941"/>
      <c r="IW61941" s="36"/>
      <c r="JI61941"/>
      <c r="JJ61941"/>
      <c r="KX61941" s="23"/>
      <c r="KY61941" s="23"/>
    </row>
    <row r="61942" spans="36:311" x14ac:dyDescent="0.2">
      <c r="AJ61942" s="23"/>
      <c r="HH61942"/>
      <c r="IW61942" s="36"/>
      <c r="JI61942"/>
      <c r="JJ61942"/>
      <c r="KX61942" s="23"/>
      <c r="KY61942" s="23"/>
    </row>
    <row r="61943" spans="36:311" x14ac:dyDescent="0.2">
      <c r="AJ61943" s="23"/>
      <c r="HH61943"/>
      <c r="IW61943" s="36"/>
      <c r="JI61943"/>
      <c r="JJ61943"/>
      <c r="KX61943" s="23"/>
      <c r="KY61943" s="23"/>
    </row>
    <row r="61944" spans="36:311" x14ac:dyDescent="0.2">
      <c r="AJ61944" s="23"/>
      <c r="HH61944"/>
      <c r="IW61944" s="36"/>
      <c r="JI61944"/>
      <c r="JJ61944"/>
      <c r="KX61944" s="23"/>
      <c r="KY61944" s="23"/>
    </row>
    <row r="61945" spans="36:311" x14ac:dyDescent="0.2">
      <c r="AJ61945" s="23"/>
      <c r="HH61945"/>
      <c r="IW61945" s="36"/>
      <c r="JI61945"/>
      <c r="JJ61945"/>
      <c r="KX61945" s="23"/>
      <c r="KY61945" s="23"/>
    </row>
    <row r="61946" spans="36:311" x14ac:dyDescent="0.2">
      <c r="AJ61946" s="23"/>
      <c r="HH61946"/>
      <c r="IW61946" s="36"/>
      <c r="JI61946"/>
      <c r="JJ61946"/>
      <c r="KX61946" s="23"/>
      <c r="KY61946" s="23"/>
    </row>
    <row r="61947" spans="36:311" x14ac:dyDescent="0.2">
      <c r="AJ61947" s="23"/>
      <c r="HH61947"/>
      <c r="IW61947" s="36"/>
      <c r="JI61947"/>
      <c r="JJ61947"/>
      <c r="KX61947" s="23"/>
      <c r="KY61947" s="23"/>
    </row>
    <row r="61948" spans="36:311" x14ac:dyDescent="0.2">
      <c r="AJ61948" s="23"/>
      <c r="HH61948"/>
      <c r="IW61948" s="36"/>
      <c r="JI61948"/>
      <c r="JJ61948"/>
      <c r="KX61948" s="23"/>
      <c r="KY61948" s="23"/>
    </row>
    <row r="61949" spans="36:311" x14ac:dyDescent="0.2">
      <c r="AJ61949" s="23"/>
      <c r="HH61949"/>
      <c r="IW61949" s="36"/>
      <c r="JI61949"/>
      <c r="JJ61949"/>
      <c r="KX61949" s="23"/>
      <c r="KY61949" s="23"/>
    </row>
    <row r="61950" spans="36:311" x14ac:dyDescent="0.2">
      <c r="AJ61950" s="23"/>
      <c r="HH61950"/>
      <c r="IW61950" s="36"/>
      <c r="JI61950"/>
      <c r="JJ61950"/>
      <c r="KX61950" s="23"/>
      <c r="KY61950" s="23"/>
    </row>
    <row r="61951" spans="36:311" x14ac:dyDescent="0.2">
      <c r="AJ61951" s="23"/>
      <c r="HH61951"/>
      <c r="IW61951" s="36"/>
      <c r="JI61951"/>
      <c r="JJ61951"/>
      <c r="KX61951" s="23"/>
      <c r="KY61951" s="23"/>
    </row>
    <row r="61952" spans="36:311" x14ac:dyDescent="0.2">
      <c r="AJ61952" s="23"/>
      <c r="HH61952"/>
      <c r="IW61952" s="36"/>
      <c r="JI61952"/>
      <c r="JJ61952"/>
      <c r="KX61952" s="23"/>
      <c r="KY61952" s="23"/>
    </row>
    <row r="61953" spans="36:311" x14ac:dyDescent="0.2">
      <c r="AJ61953" s="23"/>
      <c r="HH61953"/>
      <c r="IW61953" s="36"/>
      <c r="JI61953"/>
      <c r="JJ61953"/>
      <c r="KX61953" s="23"/>
      <c r="KY61953" s="23"/>
    </row>
    <row r="61954" spans="36:311" x14ac:dyDescent="0.2">
      <c r="AJ61954" s="23"/>
      <c r="HH61954"/>
      <c r="IW61954" s="36"/>
      <c r="JI61954"/>
      <c r="JJ61954"/>
      <c r="KX61954" s="23"/>
      <c r="KY61954" s="23"/>
    </row>
    <row r="61955" spans="36:311" x14ac:dyDescent="0.2">
      <c r="AJ61955" s="23"/>
      <c r="HH61955"/>
      <c r="IW61955" s="36"/>
      <c r="JI61955"/>
      <c r="JJ61955"/>
      <c r="KX61955" s="23"/>
      <c r="KY61955" s="23"/>
    </row>
    <row r="61956" spans="36:311" x14ac:dyDescent="0.2">
      <c r="AJ61956" s="23"/>
      <c r="HH61956"/>
      <c r="IW61956" s="36"/>
      <c r="JI61956"/>
      <c r="JJ61956"/>
      <c r="KX61956" s="23"/>
      <c r="KY61956" s="23"/>
    </row>
    <row r="61957" spans="36:311" x14ac:dyDescent="0.2">
      <c r="AJ61957" s="23"/>
      <c r="HH61957"/>
      <c r="IW61957" s="36"/>
      <c r="JI61957"/>
      <c r="JJ61957"/>
      <c r="KX61957" s="23"/>
      <c r="KY61957" s="23"/>
    </row>
    <row r="61958" spans="36:311" x14ac:dyDescent="0.2">
      <c r="AJ61958" s="23"/>
      <c r="HH61958"/>
      <c r="IW61958" s="36"/>
      <c r="JI61958"/>
      <c r="JJ61958"/>
      <c r="KX61958" s="23"/>
      <c r="KY61958" s="23"/>
    </row>
    <row r="61959" spans="36:311" x14ac:dyDescent="0.2">
      <c r="AJ61959" s="23"/>
      <c r="HH61959"/>
      <c r="IW61959" s="36"/>
      <c r="JI61959"/>
      <c r="JJ61959"/>
      <c r="KX61959" s="23"/>
      <c r="KY61959" s="23"/>
    </row>
    <row r="61960" spans="36:311" x14ac:dyDescent="0.2">
      <c r="AJ61960" s="23"/>
      <c r="HH61960"/>
      <c r="IW61960" s="36"/>
      <c r="JI61960"/>
      <c r="JJ61960"/>
      <c r="KX61960" s="23"/>
      <c r="KY61960" s="23"/>
    </row>
    <row r="61961" spans="36:311" x14ac:dyDescent="0.2">
      <c r="AJ61961" s="23"/>
      <c r="HH61961"/>
      <c r="IW61961" s="36"/>
      <c r="JI61961"/>
      <c r="JJ61961"/>
      <c r="KX61961" s="23"/>
      <c r="KY61961" s="23"/>
    </row>
    <row r="61962" spans="36:311" x14ac:dyDescent="0.2">
      <c r="AJ61962" s="23"/>
      <c r="HH61962"/>
      <c r="IW61962" s="36"/>
      <c r="JI61962"/>
      <c r="JJ61962"/>
      <c r="KX61962" s="23"/>
      <c r="KY61962" s="23"/>
    </row>
    <row r="61963" spans="36:311" x14ac:dyDescent="0.2">
      <c r="AJ61963" s="23"/>
      <c r="HH61963"/>
      <c r="IW61963" s="36"/>
      <c r="JI61963"/>
      <c r="JJ61963"/>
      <c r="KX61963" s="23"/>
      <c r="KY61963" s="23"/>
    </row>
    <row r="61964" spans="36:311" x14ac:dyDescent="0.2">
      <c r="AJ61964" s="23"/>
      <c r="HH61964"/>
      <c r="IW61964" s="36"/>
      <c r="JI61964"/>
      <c r="JJ61964"/>
      <c r="KX61964" s="23"/>
      <c r="KY61964" s="23"/>
    </row>
    <row r="61965" spans="36:311" x14ac:dyDescent="0.2">
      <c r="AJ61965" s="23"/>
      <c r="HH61965"/>
      <c r="IW61965" s="36"/>
      <c r="JI61965"/>
      <c r="JJ61965"/>
      <c r="KX61965" s="23"/>
      <c r="KY61965" s="23"/>
    </row>
    <row r="61966" spans="36:311" x14ac:dyDescent="0.2">
      <c r="AJ61966" s="23"/>
      <c r="HH61966"/>
      <c r="IW61966" s="36"/>
      <c r="JI61966"/>
      <c r="JJ61966"/>
      <c r="KX61966" s="23"/>
      <c r="KY61966" s="23"/>
    </row>
    <row r="61967" spans="36:311" x14ac:dyDescent="0.2">
      <c r="AJ61967" s="23"/>
      <c r="HH61967"/>
      <c r="IW61967" s="36"/>
      <c r="JI61967"/>
      <c r="JJ61967"/>
      <c r="KX61967" s="23"/>
      <c r="KY61967" s="23"/>
    </row>
    <row r="61968" spans="36:311" x14ac:dyDescent="0.2">
      <c r="AJ61968" s="23"/>
      <c r="HH61968"/>
      <c r="IW61968" s="36"/>
      <c r="JI61968"/>
      <c r="JJ61968"/>
      <c r="KX61968" s="23"/>
      <c r="KY61968" s="23"/>
    </row>
    <row r="61969" spans="36:311" x14ac:dyDescent="0.2">
      <c r="AJ61969" s="23"/>
      <c r="HH61969"/>
      <c r="IW61969" s="36"/>
      <c r="JI61969"/>
      <c r="JJ61969"/>
      <c r="KX61969" s="23"/>
      <c r="KY61969" s="23"/>
    </row>
    <row r="61970" spans="36:311" x14ac:dyDescent="0.2">
      <c r="AJ61970" s="23"/>
      <c r="HH61970"/>
      <c r="IW61970" s="36"/>
      <c r="JI61970"/>
      <c r="JJ61970"/>
      <c r="KX61970" s="23"/>
      <c r="KY61970" s="23"/>
    </row>
    <row r="61971" spans="36:311" x14ac:dyDescent="0.2">
      <c r="AJ61971" s="23"/>
      <c r="HH61971"/>
      <c r="IW61971" s="36"/>
      <c r="JI61971"/>
      <c r="JJ61971"/>
      <c r="KX61971" s="23"/>
      <c r="KY61971" s="23"/>
    </row>
    <row r="61972" spans="36:311" x14ac:dyDescent="0.2">
      <c r="AJ61972" s="23"/>
      <c r="HH61972"/>
      <c r="IW61972" s="36"/>
      <c r="JI61972"/>
      <c r="JJ61972"/>
      <c r="KX61972" s="23"/>
      <c r="KY61972" s="23"/>
    </row>
    <row r="61973" spans="36:311" x14ac:dyDescent="0.2">
      <c r="AJ61973" s="23"/>
      <c r="HH61973"/>
      <c r="IW61973" s="36"/>
      <c r="JI61973"/>
      <c r="JJ61973"/>
      <c r="KX61973" s="23"/>
      <c r="KY61973" s="23"/>
    </row>
    <row r="61974" spans="36:311" x14ac:dyDescent="0.2">
      <c r="AJ61974" s="23"/>
      <c r="HH61974"/>
      <c r="IW61974" s="36"/>
      <c r="JI61974"/>
      <c r="JJ61974"/>
      <c r="KX61974" s="23"/>
      <c r="KY61974" s="23"/>
    </row>
    <row r="61975" spans="36:311" x14ac:dyDescent="0.2">
      <c r="AJ61975" s="23"/>
      <c r="HH61975"/>
      <c r="IW61975" s="36"/>
      <c r="JI61975"/>
      <c r="JJ61975"/>
      <c r="KX61975" s="23"/>
      <c r="KY61975" s="23"/>
    </row>
    <row r="61976" spans="36:311" x14ac:dyDescent="0.2">
      <c r="AJ61976" s="23"/>
      <c r="HH61976"/>
      <c r="IW61976" s="36"/>
      <c r="JI61976"/>
      <c r="JJ61976"/>
      <c r="KX61976" s="23"/>
      <c r="KY61976" s="23"/>
    </row>
    <row r="61977" spans="36:311" x14ac:dyDescent="0.2">
      <c r="AJ61977" s="23"/>
      <c r="HH61977"/>
      <c r="IW61977" s="36"/>
      <c r="JI61977"/>
      <c r="JJ61977"/>
      <c r="KX61977" s="23"/>
      <c r="KY61977" s="23"/>
    </row>
    <row r="61978" spans="36:311" x14ac:dyDescent="0.2">
      <c r="AJ61978" s="23"/>
      <c r="HH61978"/>
      <c r="IW61978" s="36"/>
      <c r="JI61978"/>
      <c r="JJ61978"/>
      <c r="KX61978" s="23"/>
      <c r="KY61978" s="23"/>
    </row>
    <row r="61979" spans="36:311" x14ac:dyDescent="0.2">
      <c r="AJ61979" s="23"/>
      <c r="HH61979"/>
      <c r="IW61979" s="36"/>
      <c r="JI61979"/>
      <c r="JJ61979"/>
      <c r="KX61979" s="23"/>
      <c r="KY61979" s="23"/>
    </row>
    <row r="61980" spans="36:311" x14ac:dyDescent="0.2">
      <c r="AJ61980" s="23"/>
      <c r="HH61980"/>
      <c r="IW61980" s="36"/>
      <c r="JI61980"/>
      <c r="JJ61980"/>
      <c r="KX61980" s="23"/>
      <c r="KY61980" s="23"/>
    </row>
    <row r="61981" spans="36:311" x14ac:dyDescent="0.2">
      <c r="AJ61981" s="23"/>
      <c r="HH61981"/>
      <c r="IW61981" s="36"/>
      <c r="JI61981"/>
      <c r="JJ61981"/>
      <c r="KX61981" s="23"/>
      <c r="KY61981" s="23"/>
    </row>
    <row r="61982" spans="36:311" x14ac:dyDescent="0.2">
      <c r="AJ61982" s="23"/>
      <c r="HH61982"/>
      <c r="IW61982" s="36"/>
      <c r="JI61982"/>
      <c r="JJ61982"/>
      <c r="KX61982" s="23"/>
      <c r="KY61982" s="23"/>
    </row>
    <row r="61983" spans="36:311" x14ac:dyDescent="0.2">
      <c r="AJ61983" s="23"/>
      <c r="HH61983"/>
      <c r="IW61983" s="36"/>
      <c r="JI61983"/>
      <c r="JJ61983"/>
      <c r="KX61983" s="23"/>
      <c r="KY61983" s="23"/>
    </row>
    <row r="61984" spans="36:311" x14ac:dyDescent="0.2">
      <c r="AJ61984" s="23"/>
      <c r="HH61984"/>
      <c r="IW61984" s="36"/>
      <c r="JI61984"/>
      <c r="JJ61984"/>
      <c r="KX61984" s="23"/>
      <c r="KY61984" s="23"/>
    </row>
    <row r="61985" spans="36:311" x14ac:dyDescent="0.2">
      <c r="AJ61985" s="23"/>
      <c r="HH61985"/>
      <c r="IW61985" s="36"/>
      <c r="JI61985"/>
      <c r="JJ61985"/>
      <c r="KX61985" s="23"/>
      <c r="KY61985" s="23"/>
    </row>
    <row r="61986" spans="36:311" x14ac:dyDescent="0.2">
      <c r="AJ61986" s="23"/>
      <c r="HH61986"/>
      <c r="IW61986" s="36"/>
      <c r="JI61986"/>
      <c r="JJ61986"/>
      <c r="KX61986" s="23"/>
      <c r="KY61986" s="23"/>
    </row>
    <row r="61987" spans="36:311" x14ac:dyDescent="0.2">
      <c r="AJ61987" s="23"/>
      <c r="HH61987"/>
      <c r="IW61987" s="36"/>
      <c r="JI61987"/>
      <c r="JJ61987"/>
      <c r="KX61987" s="23"/>
      <c r="KY61987" s="23"/>
    </row>
    <row r="61988" spans="36:311" x14ac:dyDescent="0.2">
      <c r="AJ61988" s="23"/>
      <c r="HH61988"/>
      <c r="IW61988" s="36"/>
      <c r="JI61988"/>
      <c r="JJ61988"/>
      <c r="KX61988" s="23"/>
      <c r="KY61988" s="23"/>
    </row>
    <row r="61989" spans="36:311" x14ac:dyDescent="0.2">
      <c r="AJ61989" s="23"/>
      <c r="HH61989"/>
      <c r="IW61989" s="36"/>
      <c r="JI61989"/>
      <c r="JJ61989"/>
      <c r="KX61989" s="23"/>
      <c r="KY61989" s="23"/>
    </row>
    <row r="61990" spans="36:311" x14ac:dyDescent="0.2">
      <c r="AJ61990" s="23"/>
      <c r="HH61990"/>
      <c r="IW61990" s="36"/>
      <c r="JI61990"/>
      <c r="JJ61990"/>
      <c r="KX61990" s="23"/>
      <c r="KY61990" s="23"/>
    </row>
    <row r="61991" spans="36:311" x14ac:dyDescent="0.2">
      <c r="AJ61991" s="23"/>
      <c r="HH61991"/>
      <c r="IW61991" s="36"/>
      <c r="JI61991"/>
      <c r="JJ61991"/>
      <c r="KX61991" s="23"/>
      <c r="KY61991" s="23"/>
    </row>
    <row r="61992" spans="36:311" x14ac:dyDescent="0.2">
      <c r="AJ61992" s="23"/>
      <c r="HH61992"/>
      <c r="IW61992" s="36"/>
      <c r="JI61992"/>
      <c r="JJ61992"/>
      <c r="KX61992" s="23"/>
      <c r="KY61992" s="23"/>
    </row>
    <row r="61993" spans="36:311" x14ac:dyDescent="0.2">
      <c r="AJ61993" s="23"/>
      <c r="HH61993"/>
      <c r="IW61993" s="36"/>
      <c r="JI61993"/>
      <c r="JJ61993"/>
      <c r="KX61993" s="23"/>
      <c r="KY61993" s="23"/>
    </row>
    <row r="61994" spans="36:311" x14ac:dyDescent="0.2">
      <c r="AJ61994" s="23"/>
      <c r="HH61994"/>
      <c r="IW61994" s="36"/>
      <c r="JI61994"/>
      <c r="JJ61994"/>
      <c r="KX61994" s="23"/>
      <c r="KY61994" s="23"/>
    </row>
    <row r="61995" spans="36:311" x14ac:dyDescent="0.2">
      <c r="AJ61995" s="23"/>
      <c r="HH61995"/>
      <c r="IW61995" s="36"/>
      <c r="JI61995"/>
      <c r="JJ61995"/>
      <c r="KX61995" s="23"/>
      <c r="KY61995" s="23"/>
    </row>
    <row r="61996" spans="36:311" x14ac:dyDescent="0.2">
      <c r="AJ61996" s="23"/>
      <c r="HH61996"/>
      <c r="IW61996" s="36"/>
      <c r="JI61996"/>
      <c r="JJ61996"/>
      <c r="KX61996" s="23"/>
      <c r="KY61996" s="23"/>
    </row>
    <row r="61997" spans="36:311" x14ac:dyDescent="0.2">
      <c r="AJ61997" s="23"/>
      <c r="HH61997"/>
      <c r="IW61997" s="36"/>
      <c r="JI61997"/>
      <c r="JJ61997"/>
      <c r="KX61997" s="23"/>
      <c r="KY61997" s="23"/>
    </row>
    <row r="61998" spans="36:311" x14ac:dyDescent="0.2">
      <c r="AJ61998" s="23"/>
      <c r="HH61998"/>
      <c r="IW61998" s="36"/>
      <c r="JI61998"/>
      <c r="JJ61998"/>
      <c r="KX61998" s="23"/>
      <c r="KY61998" s="23"/>
    </row>
    <row r="61999" spans="36:311" x14ac:dyDescent="0.2">
      <c r="AJ61999" s="23"/>
      <c r="HH61999"/>
      <c r="IW61999" s="36"/>
      <c r="JI61999"/>
      <c r="JJ61999"/>
      <c r="KX61999" s="23"/>
      <c r="KY61999" s="23"/>
    </row>
    <row r="62000" spans="36:311" x14ac:dyDescent="0.2">
      <c r="AJ62000" s="23"/>
      <c r="HH62000"/>
      <c r="IW62000" s="36"/>
      <c r="JI62000"/>
      <c r="JJ62000"/>
      <c r="KX62000" s="23"/>
      <c r="KY62000" s="23"/>
    </row>
    <row r="62001" spans="36:311" x14ac:dyDescent="0.2">
      <c r="AJ62001" s="23"/>
      <c r="HH62001"/>
      <c r="IW62001" s="36"/>
      <c r="JI62001"/>
      <c r="JJ62001"/>
      <c r="KX62001" s="23"/>
      <c r="KY62001" s="23"/>
    </row>
    <row r="62002" spans="36:311" x14ac:dyDescent="0.2">
      <c r="AJ62002" s="23"/>
      <c r="HH62002"/>
      <c r="IW62002" s="36"/>
      <c r="JI62002"/>
      <c r="JJ62002"/>
      <c r="KX62002" s="23"/>
      <c r="KY62002" s="23"/>
    </row>
    <row r="62003" spans="36:311" x14ac:dyDescent="0.2">
      <c r="AJ62003" s="23"/>
      <c r="HH62003"/>
      <c r="IW62003" s="36"/>
      <c r="JI62003"/>
      <c r="JJ62003"/>
      <c r="KX62003" s="23"/>
      <c r="KY62003" s="23"/>
    </row>
    <row r="62004" spans="36:311" x14ac:dyDescent="0.2">
      <c r="AJ62004" s="23"/>
      <c r="HH62004"/>
      <c r="IW62004" s="36"/>
      <c r="JI62004"/>
      <c r="JJ62004"/>
      <c r="KX62004" s="23"/>
      <c r="KY62004" s="23"/>
    </row>
    <row r="62005" spans="36:311" x14ac:dyDescent="0.2">
      <c r="AJ62005" s="23"/>
      <c r="HH62005"/>
      <c r="IW62005" s="36"/>
      <c r="JI62005"/>
      <c r="JJ62005"/>
      <c r="KX62005" s="23"/>
      <c r="KY62005" s="23"/>
    </row>
    <row r="62006" spans="36:311" x14ac:dyDescent="0.2">
      <c r="AJ62006" s="23"/>
      <c r="HH62006"/>
      <c r="IW62006" s="36"/>
      <c r="JI62006"/>
      <c r="JJ62006"/>
      <c r="KX62006" s="23"/>
      <c r="KY62006" s="23"/>
    </row>
    <row r="62007" spans="36:311" x14ac:dyDescent="0.2">
      <c r="AJ62007" s="23"/>
      <c r="HH62007"/>
      <c r="IW62007" s="36"/>
      <c r="JI62007"/>
      <c r="JJ62007"/>
      <c r="KX62007" s="23"/>
      <c r="KY62007" s="23"/>
    </row>
    <row r="62008" spans="36:311" x14ac:dyDescent="0.2">
      <c r="AJ62008" s="23"/>
      <c r="HH62008"/>
      <c r="IW62008" s="36"/>
      <c r="JI62008"/>
      <c r="JJ62008"/>
      <c r="KX62008" s="23"/>
      <c r="KY62008" s="23"/>
    </row>
    <row r="62009" spans="36:311" x14ac:dyDescent="0.2">
      <c r="AJ62009" s="23"/>
      <c r="HH62009"/>
      <c r="IW62009" s="36"/>
      <c r="JI62009"/>
      <c r="JJ62009"/>
      <c r="KX62009" s="23"/>
      <c r="KY62009" s="23"/>
    </row>
    <row r="62010" spans="36:311" x14ac:dyDescent="0.2">
      <c r="AJ62010" s="23"/>
      <c r="HH62010"/>
      <c r="IW62010" s="36"/>
      <c r="JI62010"/>
      <c r="JJ62010"/>
      <c r="KX62010" s="23"/>
      <c r="KY62010" s="23"/>
    </row>
    <row r="62011" spans="36:311" x14ac:dyDescent="0.2">
      <c r="AJ62011" s="23"/>
      <c r="HH62011"/>
      <c r="IW62011" s="36"/>
      <c r="JI62011"/>
      <c r="JJ62011"/>
      <c r="KX62011" s="23"/>
      <c r="KY62011" s="23"/>
    </row>
    <row r="62012" spans="36:311" x14ac:dyDescent="0.2">
      <c r="AJ62012" s="23"/>
      <c r="HH62012"/>
      <c r="IW62012" s="36"/>
      <c r="JI62012"/>
      <c r="JJ62012"/>
      <c r="KX62012" s="23"/>
      <c r="KY62012" s="23"/>
    </row>
    <row r="62013" spans="36:311" x14ac:dyDescent="0.2">
      <c r="AJ62013" s="23"/>
      <c r="HH62013"/>
      <c r="IW62013" s="36"/>
      <c r="JI62013"/>
      <c r="JJ62013"/>
      <c r="KX62013" s="23"/>
      <c r="KY62013" s="23"/>
    </row>
    <row r="62014" spans="36:311" x14ac:dyDescent="0.2">
      <c r="AJ62014" s="23"/>
      <c r="HH62014"/>
      <c r="IW62014" s="36"/>
      <c r="JI62014"/>
      <c r="JJ62014"/>
      <c r="KX62014" s="23"/>
      <c r="KY62014" s="23"/>
    </row>
    <row r="62015" spans="36:311" x14ac:dyDescent="0.2">
      <c r="AJ62015" s="23"/>
      <c r="HH62015"/>
      <c r="IW62015" s="36"/>
      <c r="JI62015"/>
      <c r="JJ62015"/>
      <c r="KX62015" s="23"/>
      <c r="KY62015" s="23"/>
    </row>
    <row r="62016" spans="36:311" x14ac:dyDescent="0.2">
      <c r="AJ62016" s="23"/>
      <c r="HH62016"/>
      <c r="IW62016" s="36"/>
      <c r="JI62016"/>
      <c r="JJ62016"/>
      <c r="KX62016" s="23"/>
      <c r="KY62016" s="23"/>
    </row>
    <row r="62017" spans="36:311" x14ac:dyDescent="0.2">
      <c r="AJ62017" s="23"/>
      <c r="HH62017"/>
      <c r="IW62017" s="36"/>
      <c r="JI62017"/>
      <c r="JJ62017"/>
      <c r="KX62017" s="23"/>
      <c r="KY62017" s="23"/>
    </row>
    <row r="62018" spans="36:311" x14ac:dyDescent="0.2">
      <c r="AJ62018" s="23"/>
      <c r="HH62018"/>
      <c r="IW62018" s="36"/>
      <c r="JI62018"/>
      <c r="JJ62018"/>
      <c r="KX62018" s="23"/>
      <c r="KY62018" s="23"/>
    </row>
    <row r="62019" spans="36:311" x14ac:dyDescent="0.2">
      <c r="AJ62019" s="23"/>
      <c r="HH62019"/>
      <c r="IW62019" s="36"/>
      <c r="JI62019"/>
      <c r="JJ62019"/>
      <c r="KX62019" s="23"/>
      <c r="KY62019" s="23"/>
    </row>
    <row r="62020" spans="36:311" x14ac:dyDescent="0.2">
      <c r="AJ62020" s="23"/>
      <c r="HH62020"/>
      <c r="IW62020" s="36"/>
      <c r="JI62020"/>
      <c r="JJ62020"/>
      <c r="KX62020" s="23"/>
      <c r="KY62020" s="23"/>
    </row>
    <row r="62021" spans="36:311" x14ac:dyDescent="0.2">
      <c r="AJ62021" s="23"/>
      <c r="HH62021"/>
      <c r="IW62021" s="36"/>
      <c r="JI62021"/>
      <c r="JJ62021"/>
      <c r="KX62021" s="23"/>
      <c r="KY62021" s="23"/>
    </row>
    <row r="62022" spans="36:311" x14ac:dyDescent="0.2">
      <c r="AJ62022" s="23"/>
      <c r="HH62022"/>
      <c r="IW62022" s="36"/>
      <c r="JI62022"/>
      <c r="JJ62022"/>
      <c r="KX62022" s="23"/>
      <c r="KY62022" s="23"/>
    </row>
    <row r="62023" spans="36:311" x14ac:dyDescent="0.2">
      <c r="AJ62023" s="23"/>
      <c r="HH62023"/>
      <c r="IW62023" s="36"/>
      <c r="JI62023"/>
      <c r="JJ62023"/>
      <c r="KX62023" s="23"/>
      <c r="KY62023" s="23"/>
    </row>
    <row r="62024" spans="36:311" x14ac:dyDescent="0.2">
      <c r="AJ62024" s="23"/>
      <c r="HH62024"/>
      <c r="IW62024" s="36"/>
      <c r="JI62024"/>
      <c r="JJ62024"/>
      <c r="KX62024" s="23"/>
      <c r="KY62024" s="23"/>
    </row>
    <row r="62025" spans="36:311" x14ac:dyDescent="0.2">
      <c r="AJ62025" s="23"/>
      <c r="HH62025"/>
      <c r="IW62025" s="36"/>
      <c r="JI62025"/>
      <c r="JJ62025"/>
      <c r="KX62025" s="23"/>
      <c r="KY62025" s="23"/>
    </row>
    <row r="62026" spans="36:311" x14ac:dyDescent="0.2">
      <c r="AJ62026" s="23"/>
      <c r="HH62026"/>
      <c r="IW62026" s="36"/>
      <c r="JI62026"/>
      <c r="JJ62026"/>
      <c r="KX62026" s="23"/>
      <c r="KY62026" s="23"/>
    </row>
    <row r="62027" spans="36:311" x14ac:dyDescent="0.2">
      <c r="AJ62027" s="23"/>
      <c r="HH62027"/>
      <c r="IW62027" s="36"/>
      <c r="JI62027"/>
      <c r="JJ62027"/>
      <c r="KX62027" s="23"/>
      <c r="KY62027" s="23"/>
    </row>
    <row r="62028" spans="36:311" x14ac:dyDescent="0.2">
      <c r="AJ62028" s="23"/>
      <c r="HH62028"/>
      <c r="IW62028" s="36"/>
      <c r="JI62028"/>
      <c r="JJ62028"/>
      <c r="KX62028" s="23"/>
      <c r="KY62028" s="23"/>
    </row>
    <row r="62029" spans="36:311" x14ac:dyDescent="0.2">
      <c r="AJ62029" s="23"/>
      <c r="HH62029"/>
      <c r="IW62029" s="36"/>
      <c r="JI62029"/>
      <c r="JJ62029"/>
      <c r="KX62029" s="23"/>
      <c r="KY62029" s="23"/>
    </row>
    <row r="62030" spans="36:311" x14ac:dyDescent="0.2">
      <c r="AJ62030" s="23"/>
      <c r="HH62030"/>
      <c r="IW62030" s="36"/>
      <c r="JI62030"/>
      <c r="JJ62030"/>
      <c r="KX62030" s="23"/>
      <c r="KY62030" s="23"/>
    </row>
    <row r="62031" spans="36:311" x14ac:dyDescent="0.2">
      <c r="AJ62031" s="23"/>
      <c r="HH62031"/>
      <c r="IW62031" s="36"/>
      <c r="JI62031"/>
      <c r="JJ62031"/>
      <c r="KX62031" s="23"/>
      <c r="KY62031" s="23"/>
    </row>
    <row r="62032" spans="36:311" x14ac:dyDescent="0.2">
      <c r="AJ62032" s="23"/>
      <c r="HH62032"/>
      <c r="IW62032" s="36"/>
      <c r="JI62032"/>
      <c r="JJ62032"/>
      <c r="KX62032" s="23"/>
      <c r="KY62032" s="23"/>
    </row>
    <row r="62033" spans="36:311" x14ac:dyDescent="0.2">
      <c r="AJ62033" s="23"/>
      <c r="HH62033"/>
      <c r="IW62033" s="36"/>
      <c r="JI62033"/>
      <c r="JJ62033"/>
      <c r="KX62033" s="23"/>
      <c r="KY62033" s="23"/>
    </row>
    <row r="62034" spans="36:311" x14ac:dyDescent="0.2">
      <c r="AJ62034" s="23"/>
      <c r="HH62034"/>
      <c r="IW62034" s="36"/>
      <c r="JI62034"/>
      <c r="JJ62034"/>
      <c r="KX62034" s="23"/>
      <c r="KY62034" s="23"/>
    </row>
    <row r="62035" spans="36:311" x14ac:dyDescent="0.2">
      <c r="AJ62035" s="23"/>
      <c r="HH62035"/>
      <c r="IW62035" s="36"/>
      <c r="JI62035"/>
      <c r="JJ62035"/>
      <c r="KX62035" s="23"/>
      <c r="KY62035" s="23"/>
    </row>
    <row r="62036" spans="36:311" x14ac:dyDescent="0.2">
      <c r="AJ62036" s="23"/>
      <c r="HH62036"/>
      <c r="IW62036" s="36"/>
      <c r="JI62036"/>
      <c r="JJ62036"/>
      <c r="KX62036" s="23"/>
      <c r="KY62036" s="23"/>
    </row>
    <row r="62037" spans="36:311" x14ac:dyDescent="0.2">
      <c r="AJ62037" s="23"/>
      <c r="HH62037"/>
      <c r="IW62037" s="36"/>
      <c r="JI62037"/>
      <c r="JJ62037"/>
      <c r="KX62037" s="23"/>
      <c r="KY62037" s="23"/>
    </row>
    <row r="62038" spans="36:311" x14ac:dyDescent="0.2">
      <c r="AJ62038" s="23"/>
      <c r="HH62038"/>
      <c r="IW62038" s="36"/>
      <c r="JI62038"/>
      <c r="JJ62038"/>
      <c r="KX62038" s="23"/>
      <c r="KY62038" s="23"/>
    </row>
    <row r="62039" spans="36:311" x14ac:dyDescent="0.2">
      <c r="AJ62039" s="23"/>
      <c r="HH62039"/>
      <c r="IW62039" s="36"/>
      <c r="JI62039"/>
      <c r="JJ62039"/>
      <c r="KX62039" s="23"/>
      <c r="KY62039" s="23"/>
    </row>
    <row r="62040" spans="36:311" x14ac:dyDescent="0.2">
      <c r="AJ62040" s="23"/>
      <c r="HH62040"/>
      <c r="IW62040" s="36"/>
      <c r="JI62040"/>
      <c r="JJ62040"/>
      <c r="KX62040" s="23"/>
      <c r="KY62040" s="23"/>
    </row>
    <row r="62041" spans="36:311" x14ac:dyDescent="0.2">
      <c r="AJ62041" s="23"/>
      <c r="HH62041"/>
      <c r="IW62041" s="36"/>
      <c r="JI62041"/>
      <c r="JJ62041"/>
      <c r="KX62041" s="23"/>
      <c r="KY62041" s="23"/>
    </row>
    <row r="62042" spans="36:311" x14ac:dyDescent="0.2">
      <c r="AJ62042" s="23"/>
      <c r="HH62042"/>
      <c r="IW62042" s="36"/>
      <c r="JI62042"/>
      <c r="JJ62042"/>
      <c r="KX62042" s="23"/>
      <c r="KY62042" s="23"/>
    </row>
    <row r="62043" spans="36:311" x14ac:dyDescent="0.2">
      <c r="AJ62043" s="23"/>
      <c r="HH62043"/>
      <c r="IW62043" s="36"/>
      <c r="JI62043"/>
      <c r="JJ62043"/>
      <c r="KX62043" s="23"/>
      <c r="KY62043" s="23"/>
    </row>
    <row r="62044" spans="36:311" x14ac:dyDescent="0.2">
      <c r="AJ62044" s="23"/>
      <c r="HH62044"/>
      <c r="IW62044" s="36"/>
      <c r="JI62044"/>
      <c r="JJ62044"/>
      <c r="KX62044" s="23"/>
      <c r="KY62044" s="23"/>
    </row>
    <row r="62045" spans="36:311" x14ac:dyDescent="0.2">
      <c r="AJ62045" s="23"/>
      <c r="HH62045"/>
      <c r="IW62045" s="36"/>
      <c r="JI62045"/>
      <c r="JJ62045"/>
      <c r="KX62045" s="23"/>
      <c r="KY62045" s="23"/>
    </row>
    <row r="62046" spans="36:311" x14ac:dyDescent="0.2">
      <c r="AJ62046" s="23"/>
      <c r="HH62046"/>
      <c r="IW62046" s="36"/>
      <c r="JI62046"/>
      <c r="JJ62046"/>
      <c r="KX62046" s="23"/>
      <c r="KY62046" s="23"/>
    </row>
    <row r="62047" spans="36:311" x14ac:dyDescent="0.2">
      <c r="AJ62047" s="23"/>
      <c r="HH62047"/>
      <c r="IW62047" s="36"/>
      <c r="JI62047"/>
      <c r="JJ62047"/>
      <c r="KX62047" s="23"/>
      <c r="KY62047" s="23"/>
    </row>
    <row r="62048" spans="36:311" x14ac:dyDescent="0.2">
      <c r="AJ62048" s="23"/>
      <c r="HH62048"/>
      <c r="IW62048" s="36"/>
      <c r="JI62048"/>
      <c r="JJ62048"/>
      <c r="KX62048" s="23"/>
      <c r="KY62048" s="23"/>
    </row>
    <row r="62049" spans="36:311" x14ac:dyDescent="0.2">
      <c r="AJ62049" s="23"/>
      <c r="HH62049"/>
      <c r="IW62049" s="36"/>
      <c r="JI62049"/>
      <c r="JJ62049"/>
      <c r="KX62049" s="23"/>
      <c r="KY62049" s="23"/>
    </row>
    <row r="62050" spans="36:311" x14ac:dyDescent="0.2">
      <c r="AJ62050" s="23"/>
      <c r="HH62050"/>
      <c r="IW62050" s="36"/>
      <c r="JI62050"/>
      <c r="JJ62050"/>
      <c r="KX62050" s="23"/>
      <c r="KY62050" s="23"/>
    </row>
    <row r="62051" spans="36:311" x14ac:dyDescent="0.2">
      <c r="AJ62051" s="23"/>
      <c r="HH62051"/>
      <c r="IW62051" s="36"/>
      <c r="JI62051"/>
      <c r="JJ62051"/>
      <c r="KX62051" s="23"/>
      <c r="KY62051" s="23"/>
    </row>
    <row r="62052" spans="36:311" x14ac:dyDescent="0.2">
      <c r="AJ62052" s="23"/>
      <c r="HH62052"/>
      <c r="IW62052" s="36"/>
      <c r="JI62052"/>
      <c r="JJ62052"/>
      <c r="KX62052" s="23"/>
      <c r="KY62052" s="23"/>
    </row>
    <row r="62053" spans="36:311" x14ac:dyDescent="0.2">
      <c r="AJ62053" s="23"/>
      <c r="HH62053"/>
      <c r="IW62053" s="36"/>
      <c r="JI62053"/>
      <c r="JJ62053"/>
      <c r="KX62053" s="23"/>
      <c r="KY62053" s="23"/>
    </row>
    <row r="62054" spans="36:311" x14ac:dyDescent="0.2">
      <c r="AJ62054" s="23"/>
      <c r="HH62054"/>
      <c r="IW62054" s="36"/>
      <c r="JI62054"/>
      <c r="JJ62054"/>
      <c r="KX62054" s="23"/>
      <c r="KY62054" s="23"/>
    </row>
    <row r="62055" spans="36:311" x14ac:dyDescent="0.2">
      <c r="AJ62055" s="23"/>
      <c r="HH62055"/>
      <c r="IW62055" s="36"/>
      <c r="JI62055"/>
      <c r="JJ62055"/>
      <c r="KX62055" s="23"/>
      <c r="KY62055" s="23"/>
    </row>
    <row r="62056" spans="36:311" x14ac:dyDescent="0.2">
      <c r="AJ62056" s="23"/>
      <c r="HH62056"/>
      <c r="IW62056" s="36"/>
      <c r="JI62056"/>
      <c r="JJ62056"/>
      <c r="KX62056" s="23"/>
      <c r="KY62056" s="23"/>
    </row>
    <row r="62057" spans="36:311" x14ac:dyDescent="0.2">
      <c r="AJ62057" s="23"/>
      <c r="HH62057"/>
      <c r="IW62057" s="36"/>
      <c r="JI62057"/>
      <c r="JJ62057"/>
      <c r="KX62057" s="23"/>
      <c r="KY62057" s="23"/>
    </row>
    <row r="62058" spans="36:311" x14ac:dyDescent="0.2">
      <c r="AJ62058" s="23"/>
      <c r="HH62058"/>
      <c r="IW62058" s="36"/>
      <c r="JI62058"/>
      <c r="JJ62058"/>
      <c r="KX62058" s="23"/>
      <c r="KY62058" s="23"/>
    </row>
    <row r="62059" spans="36:311" x14ac:dyDescent="0.2">
      <c r="AJ62059" s="23"/>
      <c r="HH62059"/>
      <c r="IW62059" s="36"/>
      <c r="JI62059"/>
      <c r="JJ62059"/>
      <c r="KX62059" s="23"/>
      <c r="KY62059" s="23"/>
    </row>
    <row r="62060" spans="36:311" x14ac:dyDescent="0.2">
      <c r="AJ62060" s="23"/>
      <c r="HH62060"/>
      <c r="IW62060" s="36"/>
      <c r="JI62060"/>
      <c r="JJ62060"/>
      <c r="KX62060" s="23"/>
      <c r="KY62060" s="23"/>
    </row>
    <row r="62061" spans="36:311" x14ac:dyDescent="0.2">
      <c r="AJ62061" s="23"/>
      <c r="HH62061"/>
      <c r="IW62061" s="36"/>
      <c r="JI62061"/>
      <c r="JJ62061"/>
      <c r="KX62061" s="23"/>
      <c r="KY62061" s="23"/>
    </row>
    <row r="62062" spans="36:311" x14ac:dyDescent="0.2">
      <c r="AJ62062" s="23"/>
      <c r="HH62062"/>
      <c r="IW62062" s="36"/>
      <c r="JI62062"/>
      <c r="JJ62062"/>
      <c r="KX62062" s="23"/>
      <c r="KY62062" s="23"/>
    </row>
    <row r="62063" spans="36:311" x14ac:dyDescent="0.2">
      <c r="AJ62063" s="23"/>
      <c r="HH62063"/>
      <c r="IW62063" s="36"/>
      <c r="JI62063"/>
      <c r="JJ62063"/>
      <c r="KX62063" s="23"/>
      <c r="KY62063" s="23"/>
    </row>
    <row r="62064" spans="36:311" x14ac:dyDescent="0.2">
      <c r="AJ62064" s="23"/>
      <c r="HH62064"/>
      <c r="IW62064" s="36"/>
      <c r="JI62064"/>
      <c r="JJ62064"/>
      <c r="KX62064" s="23"/>
      <c r="KY62064" s="23"/>
    </row>
    <row r="62065" spans="36:311" x14ac:dyDescent="0.2">
      <c r="AJ62065" s="23"/>
      <c r="HH62065"/>
      <c r="IW62065" s="36"/>
      <c r="JI62065"/>
      <c r="JJ62065"/>
      <c r="KX62065" s="23"/>
      <c r="KY62065" s="23"/>
    </row>
    <row r="62066" spans="36:311" x14ac:dyDescent="0.2">
      <c r="AJ62066" s="23"/>
      <c r="HH62066"/>
      <c r="IW62066" s="36"/>
      <c r="JI62066"/>
      <c r="JJ62066"/>
      <c r="KX62066" s="23"/>
      <c r="KY62066" s="23"/>
    </row>
    <row r="62067" spans="36:311" x14ac:dyDescent="0.2">
      <c r="AJ62067" s="23"/>
      <c r="HH62067"/>
      <c r="IW62067" s="36"/>
      <c r="JI62067"/>
      <c r="JJ62067"/>
      <c r="KX62067" s="23"/>
      <c r="KY62067" s="23"/>
    </row>
    <row r="62068" spans="36:311" x14ac:dyDescent="0.2">
      <c r="AJ62068" s="23"/>
      <c r="HH62068"/>
      <c r="IW62068" s="36"/>
      <c r="JI62068"/>
      <c r="JJ62068"/>
      <c r="KX62068" s="23"/>
      <c r="KY62068" s="23"/>
    </row>
    <row r="62069" spans="36:311" x14ac:dyDescent="0.2">
      <c r="AJ62069" s="23"/>
      <c r="HH62069"/>
      <c r="IW62069" s="36"/>
      <c r="JI62069"/>
      <c r="JJ62069"/>
      <c r="KX62069" s="23"/>
      <c r="KY62069" s="23"/>
    </row>
    <row r="62070" spans="36:311" x14ac:dyDescent="0.2">
      <c r="AJ62070" s="23"/>
      <c r="HH62070"/>
      <c r="IW62070" s="36"/>
      <c r="JI62070"/>
      <c r="JJ62070"/>
      <c r="KX62070" s="23"/>
      <c r="KY62070" s="23"/>
    </row>
    <row r="62071" spans="36:311" x14ac:dyDescent="0.2">
      <c r="AJ62071" s="23"/>
      <c r="HH62071"/>
      <c r="IW62071" s="36"/>
      <c r="JI62071"/>
      <c r="JJ62071"/>
      <c r="KX62071" s="23"/>
      <c r="KY62071" s="23"/>
    </row>
    <row r="62072" spans="36:311" x14ac:dyDescent="0.2">
      <c r="AJ62072" s="23"/>
      <c r="HH62072"/>
      <c r="IW62072" s="36"/>
      <c r="JI62072"/>
      <c r="JJ62072"/>
      <c r="KX62072" s="23"/>
      <c r="KY62072" s="23"/>
    </row>
    <row r="62073" spans="36:311" x14ac:dyDescent="0.2">
      <c r="AJ62073" s="23"/>
      <c r="HH62073"/>
      <c r="IW62073" s="36"/>
      <c r="JI62073"/>
      <c r="JJ62073"/>
      <c r="KX62073" s="23"/>
      <c r="KY62073" s="23"/>
    </row>
    <row r="62074" spans="36:311" x14ac:dyDescent="0.2">
      <c r="AJ62074" s="23"/>
      <c r="HH62074"/>
      <c r="IW62074" s="36"/>
      <c r="JI62074"/>
      <c r="JJ62074"/>
      <c r="KX62074" s="23"/>
      <c r="KY62074" s="23"/>
    </row>
    <row r="62075" spans="36:311" x14ac:dyDescent="0.2">
      <c r="AJ62075" s="23"/>
      <c r="HH62075"/>
      <c r="IW62075" s="36"/>
      <c r="JI62075"/>
      <c r="JJ62075"/>
      <c r="KX62075" s="23"/>
      <c r="KY62075" s="23"/>
    </row>
    <row r="62076" spans="36:311" x14ac:dyDescent="0.2">
      <c r="AJ62076" s="23"/>
      <c r="HH62076"/>
      <c r="IW62076" s="36"/>
      <c r="JI62076"/>
      <c r="JJ62076"/>
      <c r="KX62076" s="23"/>
      <c r="KY62076" s="23"/>
    </row>
    <row r="62077" spans="36:311" x14ac:dyDescent="0.2">
      <c r="AJ62077" s="23"/>
      <c r="HH62077"/>
      <c r="IW62077" s="36"/>
      <c r="JI62077"/>
      <c r="JJ62077"/>
      <c r="KX62077" s="23"/>
      <c r="KY62077" s="23"/>
    </row>
    <row r="62078" spans="36:311" x14ac:dyDescent="0.2">
      <c r="AJ62078" s="23"/>
      <c r="HH62078"/>
      <c r="IW62078" s="36"/>
      <c r="JI62078"/>
      <c r="JJ62078"/>
      <c r="KX62078" s="23"/>
      <c r="KY62078" s="23"/>
    </row>
    <row r="62079" spans="36:311" x14ac:dyDescent="0.2">
      <c r="AJ62079" s="23"/>
      <c r="HH62079"/>
      <c r="IW62079" s="36"/>
      <c r="JI62079"/>
      <c r="JJ62079"/>
      <c r="KX62079" s="23"/>
      <c r="KY62079" s="23"/>
    </row>
    <row r="62080" spans="36:311" x14ac:dyDescent="0.2">
      <c r="AJ62080" s="23"/>
      <c r="HH62080"/>
      <c r="IW62080" s="36"/>
      <c r="JI62080"/>
      <c r="JJ62080"/>
      <c r="KX62080" s="23"/>
      <c r="KY62080" s="23"/>
    </row>
    <row r="62081" spans="36:311" x14ac:dyDescent="0.2">
      <c r="AJ62081" s="23"/>
      <c r="HH62081"/>
      <c r="IW62081" s="36"/>
      <c r="JI62081"/>
      <c r="JJ62081"/>
      <c r="KX62081" s="23"/>
      <c r="KY62081" s="23"/>
    </row>
    <row r="62082" spans="36:311" x14ac:dyDescent="0.2">
      <c r="AJ62082" s="23"/>
      <c r="HH62082"/>
      <c r="IW62082" s="36"/>
      <c r="JI62082"/>
      <c r="JJ62082"/>
      <c r="KX62082" s="23"/>
      <c r="KY62082" s="23"/>
    </row>
    <row r="62083" spans="36:311" x14ac:dyDescent="0.2">
      <c r="AJ62083" s="23"/>
      <c r="HH62083"/>
      <c r="IW62083" s="36"/>
      <c r="JI62083"/>
      <c r="JJ62083"/>
      <c r="KX62083" s="23"/>
      <c r="KY62083" s="23"/>
    </row>
    <row r="62084" spans="36:311" x14ac:dyDescent="0.2">
      <c r="AJ62084" s="23"/>
      <c r="HH62084"/>
      <c r="IW62084" s="36"/>
      <c r="JI62084"/>
      <c r="JJ62084"/>
      <c r="KX62084" s="23"/>
      <c r="KY62084" s="23"/>
    </row>
    <row r="62085" spans="36:311" x14ac:dyDescent="0.2">
      <c r="AJ62085" s="23"/>
      <c r="HH62085"/>
      <c r="IW62085" s="36"/>
      <c r="JI62085"/>
      <c r="JJ62085"/>
      <c r="KX62085" s="23"/>
      <c r="KY62085" s="23"/>
    </row>
    <row r="62086" spans="36:311" x14ac:dyDescent="0.2">
      <c r="AJ62086" s="23"/>
      <c r="HH62086"/>
      <c r="IW62086" s="36"/>
      <c r="JI62086"/>
      <c r="JJ62086"/>
      <c r="KX62086" s="23"/>
      <c r="KY62086" s="23"/>
    </row>
    <row r="62087" spans="36:311" x14ac:dyDescent="0.2">
      <c r="AJ62087" s="23"/>
      <c r="HH62087"/>
      <c r="IW62087" s="36"/>
      <c r="JI62087"/>
      <c r="JJ62087"/>
      <c r="KX62087" s="23"/>
      <c r="KY62087" s="23"/>
    </row>
    <row r="62088" spans="36:311" x14ac:dyDescent="0.2">
      <c r="AJ62088" s="23"/>
      <c r="HH62088"/>
      <c r="IW62088" s="36"/>
      <c r="JI62088"/>
      <c r="JJ62088"/>
      <c r="KX62088" s="23"/>
      <c r="KY62088" s="23"/>
    </row>
    <row r="62089" spans="36:311" x14ac:dyDescent="0.2">
      <c r="AJ62089" s="23"/>
      <c r="HH62089"/>
      <c r="IW62089" s="36"/>
      <c r="JI62089"/>
      <c r="JJ62089"/>
      <c r="KX62089" s="23"/>
      <c r="KY62089" s="23"/>
    </row>
    <row r="62090" spans="36:311" x14ac:dyDescent="0.2">
      <c r="AJ62090" s="23"/>
      <c r="HH62090"/>
      <c r="IW62090" s="36"/>
      <c r="JI62090"/>
      <c r="JJ62090"/>
      <c r="KX62090" s="23"/>
      <c r="KY62090" s="23"/>
    </row>
    <row r="62091" spans="36:311" x14ac:dyDescent="0.2">
      <c r="AJ62091" s="23"/>
      <c r="HH62091"/>
      <c r="IW62091" s="36"/>
      <c r="JI62091"/>
      <c r="JJ62091"/>
      <c r="KX62091" s="23"/>
      <c r="KY62091" s="23"/>
    </row>
    <row r="62092" spans="36:311" x14ac:dyDescent="0.2">
      <c r="AJ62092" s="23"/>
      <c r="HH62092"/>
      <c r="IW62092" s="36"/>
      <c r="JI62092"/>
      <c r="JJ62092"/>
      <c r="KX62092" s="23"/>
      <c r="KY62092" s="23"/>
    </row>
    <row r="62093" spans="36:311" x14ac:dyDescent="0.2">
      <c r="AJ62093" s="23"/>
      <c r="HH62093"/>
      <c r="IW62093" s="36"/>
      <c r="JI62093"/>
      <c r="JJ62093"/>
      <c r="KX62093" s="23"/>
      <c r="KY62093" s="23"/>
    </row>
    <row r="62094" spans="36:311" x14ac:dyDescent="0.2">
      <c r="AJ62094" s="23"/>
      <c r="HH62094"/>
      <c r="IW62094" s="36"/>
      <c r="JI62094"/>
      <c r="JJ62094"/>
      <c r="KX62094" s="23"/>
      <c r="KY62094" s="23"/>
    </row>
    <row r="62095" spans="36:311" x14ac:dyDescent="0.2">
      <c r="AJ62095" s="23"/>
      <c r="HH62095"/>
      <c r="IW62095" s="36"/>
      <c r="JI62095"/>
      <c r="JJ62095"/>
      <c r="KX62095" s="23"/>
      <c r="KY62095" s="23"/>
    </row>
    <row r="62096" spans="36:311" x14ac:dyDescent="0.2">
      <c r="AJ62096" s="23"/>
      <c r="HH62096"/>
      <c r="IW62096" s="36"/>
      <c r="JI62096"/>
      <c r="JJ62096"/>
      <c r="KX62096" s="23"/>
      <c r="KY62096" s="23"/>
    </row>
    <row r="62097" spans="36:311" x14ac:dyDescent="0.2">
      <c r="AJ62097" s="23"/>
      <c r="HH62097"/>
      <c r="IW62097" s="36"/>
      <c r="JI62097"/>
      <c r="JJ62097"/>
      <c r="KX62097" s="23"/>
      <c r="KY62097" s="23"/>
    </row>
    <row r="62098" spans="36:311" x14ac:dyDescent="0.2">
      <c r="AJ62098" s="23"/>
      <c r="HH62098"/>
      <c r="IW62098" s="36"/>
      <c r="JI62098"/>
      <c r="JJ62098"/>
      <c r="KX62098" s="23"/>
      <c r="KY62098" s="23"/>
    </row>
    <row r="62099" spans="36:311" x14ac:dyDescent="0.2">
      <c r="AJ62099" s="23"/>
      <c r="HH62099"/>
      <c r="IW62099" s="36"/>
      <c r="JI62099"/>
      <c r="JJ62099"/>
      <c r="KX62099" s="23"/>
      <c r="KY62099" s="23"/>
    </row>
    <row r="62100" spans="36:311" x14ac:dyDescent="0.2">
      <c r="AJ62100" s="23"/>
      <c r="HH62100"/>
      <c r="IW62100" s="36"/>
      <c r="JI62100"/>
      <c r="JJ62100"/>
      <c r="KX62100" s="23"/>
      <c r="KY62100" s="23"/>
    </row>
    <row r="62101" spans="36:311" x14ac:dyDescent="0.2">
      <c r="AJ62101" s="23"/>
      <c r="HH62101"/>
      <c r="IW62101" s="36"/>
      <c r="JI62101"/>
      <c r="JJ62101"/>
      <c r="KX62101" s="23"/>
      <c r="KY62101" s="23"/>
    </row>
    <row r="62102" spans="36:311" x14ac:dyDescent="0.2">
      <c r="AJ62102" s="23"/>
      <c r="HH62102"/>
      <c r="IW62102" s="36"/>
      <c r="JI62102"/>
      <c r="JJ62102"/>
      <c r="KX62102" s="23"/>
      <c r="KY62102" s="23"/>
    </row>
    <row r="62103" spans="36:311" x14ac:dyDescent="0.2">
      <c r="AJ62103" s="23"/>
      <c r="HH62103"/>
      <c r="IW62103" s="36"/>
      <c r="JI62103"/>
      <c r="JJ62103"/>
      <c r="KX62103" s="23"/>
      <c r="KY62103" s="23"/>
    </row>
    <row r="62104" spans="36:311" x14ac:dyDescent="0.2">
      <c r="AJ62104" s="23"/>
      <c r="HH62104"/>
      <c r="IW62104" s="36"/>
      <c r="JI62104"/>
      <c r="JJ62104"/>
      <c r="KX62104" s="23"/>
      <c r="KY62104" s="23"/>
    </row>
    <row r="62105" spans="36:311" x14ac:dyDescent="0.2">
      <c r="AJ62105" s="23"/>
      <c r="HH62105"/>
      <c r="IW62105" s="36"/>
      <c r="JI62105"/>
      <c r="JJ62105"/>
      <c r="KX62105" s="23"/>
      <c r="KY62105" s="23"/>
    </row>
    <row r="62106" spans="36:311" x14ac:dyDescent="0.2">
      <c r="AJ62106" s="23"/>
      <c r="HH62106"/>
      <c r="IW62106" s="36"/>
      <c r="JI62106"/>
      <c r="JJ62106"/>
      <c r="KX62106" s="23"/>
      <c r="KY62106" s="23"/>
    </row>
    <row r="62107" spans="36:311" x14ac:dyDescent="0.2">
      <c r="AJ62107" s="23"/>
      <c r="HH62107"/>
      <c r="IW62107" s="36"/>
      <c r="JI62107"/>
      <c r="JJ62107"/>
      <c r="KX62107" s="23"/>
      <c r="KY62107" s="23"/>
    </row>
    <row r="62108" spans="36:311" x14ac:dyDescent="0.2">
      <c r="AJ62108" s="23"/>
      <c r="HH62108"/>
      <c r="IW62108" s="36"/>
      <c r="JI62108"/>
      <c r="JJ62108"/>
      <c r="KX62108" s="23"/>
      <c r="KY62108" s="23"/>
    </row>
    <row r="62109" spans="36:311" x14ac:dyDescent="0.2">
      <c r="AJ62109" s="23"/>
      <c r="HH62109"/>
      <c r="IW62109" s="36"/>
      <c r="JI62109"/>
      <c r="JJ62109"/>
      <c r="KX62109" s="23"/>
      <c r="KY62109" s="23"/>
    </row>
    <row r="62110" spans="36:311" x14ac:dyDescent="0.2">
      <c r="AJ62110" s="23"/>
      <c r="HH62110"/>
      <c r="IW62110" s="36"/>
      <c r="JI62110"/>
      <c r="JJ62110"/>
      <c r="KX62110" s="23"/>
      <c r="KY62110" s="23"/>
    </row>
    <row r="62111" spans="36:311" x14ac:dyDescent="0.2">
      <c r="AJ62111" s="23"/>
      <c r="HH62111"/>
      <c r="IW62111" s="36"/>
      <c r="JI62111"/>
      <c r="JJ62111"/>
      <c r="KX62111" s="23"/>
      <c r="KY62111" s="23"/>
    </row>
    <row r="62112" spans="36:311" x14ac:dyDescent="0.2">
      <c r="AJ62112" s="23"/>
      <c r="HH62112"/>
      <c r="IW62112" s="36"/>
      <c r="JI62112"/>
      <c r="JJ62112"/>
      <c r="KX62112" s="23"/>
      <c r="KY62112" s="23"/>
    </row>
    <row r="62113" spans="36:311" x14ac:dyDescent="0.2">
      <c r="AJ62113" s="23"/>
      <c r="HH62113"/>
      <c r="IW62113" s="36"/>
      <c r="JI62113"/>
      <c r="JJ62113"/>
      <c r="KX62113" s="23"/>
      <c r="KY62113" s="23"/>
    </row>
    <row r="62114" spans="36:311" x14ac:dyDescent="0.2">
      <c r="AJ62114" s="23"/>
      <c r="HH62114"/>
      <c r="IW62114" s="36"/>
      <c r="JI62114"/>
      <c r="JJ62114"/>
      <c r="KX62114" s="23"/>
      <c r="KY62114" s="23"/>
    </row>
    <row r="62115" spans="36:311" x14ac:dyDescent="0.2">
      <c r="AJ62115" s="23"/>
      <c r="HH62115"/>
      <c r="IW62115" s="36"/>
      <c r="JI62115"/>
      <c r="JJ62115"/>
      <c r="KX62115" s="23"/>
      <c r="KY62115" s="23"/>
    </row>
    <row r="62116" spans="36:311" x14ac:dyDescent="0.2">
      <c r="AJ62116" s="23"/>
      <c r="HH62116"/>
      <c r="IW62116" s="36"/>
      <c r="JI62116"/>
      <c r="JJ62116"/>
      <c r="KX62116" s="23"/>
      <c r="KY62116" s="23"/>
    </row>
    <row r="62117" spans="36:311" x14ac:dyDescent="0.2">
      <c r="AJ62117" s="23"/>
      <c r="HH62117"/>
      <c r="IW62117" s="36"/>
      <c r="JI62117"/>
      <c r="JJ62117"/>
      <c r="KX62117" s="23"/>
      <c r="KY62117" s="23"/>
    </row>
    <row r="62118" spans="36:311" x14ac:dyDescent="0.2">
      <c r="AJ62118" s="23"/>
      <c r="HH62118"/>
      <c r="IW62118" s="36"/>
      <c r="JI62118"/>
      <c r="JJ62118"/>
      <c r="KX62118" s="23"/>
      <c r="KY62118" s="23"/>
    </row>
    <row r="62119" spans="36:311" x14ac:dyDescent="0.2">
      <c r="AJ62119" s="23"/>
      <c r="HH62119"/>
      <c r="IW62119" s="36"/>
      <c r="JI62119"/>
      <c r="JJ62119"/>
      <c r="KX62119" s="23"/>
      <c r="KY62119" s="23"/>
    </row>
    <row r="62120" spans="36:311" x14ac:dyDescent="0.2">
      <c r="AJ62120" s="23"/>
      <c r="HH62120"/>
      <c r="IW62120" s="36"/>
      <c r="JI62120"/>
      <c r="JJ62120"/>
      <c r="KX62120" s="23"/>
      <c r="KY62120" s="23"/>
    </row>
    <row r="62121" spans="36:311" x14ac:dyDescent="0.2">
      <c r="AJ62121" s="23"/>
      <c r="HH62121"/>
      <c r="IW62121" s="36"/>
      <c r="JI62121"/>
      <c r="JJ62121"/>
      <c r="KX62121" s="23"/>
      <c r="KY62121" s="23"/>
    </row>
    <row r="62122" spans="36:311" x14ac:dyDescent="0.2">
      <c r="AJ62122" s="23"/>
      <c r="HH62122"/>
      <c r="IW62122" s="36"/>
      <c r="JI62122"/>
      <c r="JJ62122"/>
      <c r="KX62122" s="23"/>
      <c r="KY62122" s="23"/>
    </row>
    <row r="62123" spans="36:311" x14ac:dyDescent="0.2">
      <c r="AJ62123" s="23"/>
      <c r="HH62123"/>
      <c r="IW62123" s="36"/>
      <c r="JI62123"/>
      <c r="JJ62123"/>
      <c r="KX62123" s="23"/>
      <c r="KY62123" s="23"/>
    </row>
    <row r="62124" spans="36:311" x14ac:dyDescent="0.2">
      <c r="AJ62124" s="23"/>
      <c r="HH62124"/>
      <c r="IW62124" s="36"/>
      <c r="JI62124"/>
      <c r="JJ62124"/>
      <c r="KX62124" s="23"/>
      <c r="KY62124" s="23"/>
    </row>
    <row r="62125" spans="36:311" x14ac:dyDescent="0.2">
      <c r="AJ62125" s="23"/>
      <c r="HH62125"/>
      <c r="IW62125" s="36"/>
      <c r="JI62125"/>
      <c r="JJ62125"/>
      <c r="KX62125" s="23"/>
      <c r="KY62125" s="23"/>
    </row>
    <row r="62126" spans="36:311" x14ac:dyDescent="0.2">
      <c r="AJ62126" s="23"/>
      <c r="HH62126"/>
      <c r="IW62126" s="36"/>
      <c r="JI62126"/>
      <c r="JJ62126"/>
      <c r="KX62126" s="23"/>
      <c r="KY62126" s="23"/>
    </row>
    <row r="62127" spans="36:311" x14ac:dyDescent="0.2">
      <c r="AJ62127" s="23"/>
      <c r="HH62127"/>
      <c r="IW62127" s="36"/>
      <c r="JI62127"/>
      <c r="JJ62127"/>
      <c r="KX62127" s="23"/>
      <c r="KY62127" s="23"/>
    </row>
    <row r="62128" spans="36:311" x14ac:dyDescent="0.2">
      <c r="AJ62128" s="23"/>
      <c r="HH62128"/>
      <c r="IW62128" s="36"/>
      <c r="JI62128"/>
      <c r="JJ62128"/>
      <c r="KX62128" s="23"/>
      <c r="KY62128" s="23"/>
    </row>
    <row r="62129" spans="36:311" x14ac:dyDescent="0.2">
      <c r="AJ62129" s="23"/>
      <c r="HH62129"/>
      <c r="IW62129" s="36"/>
      <c r="JI62129"/>
      <c r="JJ62129"/>
      <c r="KX62129" s="23"/>
      <c r="KY62129" s="23"/>
    </row>
    <row r="62130" spans="36:311" x14ac:dyDescent="0.2">
      <c r="AJ62130" s="23"/>
      <c r="HH62130"/>
      <c r="IW62130" s="36"/>
      <c r="JI62130"/>
      <c r="JJ62130"/>
      <c r="KX62130" s="23"/>
      <c r="KY62130" s="23"/>
    </row>
    <row r="62131" spans="36:311" x14ac:dyDescent="0.2">
      <c r="AJ62131" s="23"/>
      <c r="HH62131"/>
      <c r="IW62131" s="36"/>
      <c r="JI62131"/>
      <c r="JJ62131"/>
      <c r="KX62131" s="23"/>
      <c r="KY62131" s="23"/>
    </row>
    <row r="62132" spans="36:311" x14ac:dyDescent="0.2">
      <c r="AJ62132" s="23"/>
      <c r="HH62132"/>
      <c r="IW62132" s="36"/>
      <c r="JI62132"/>
      <c r="JJ62132"/>
      <c r="KX62132" s="23"/>
      <c r="KY62132" s="23"/>
    </row>
    <row r="62133" spans="36:311" x14ac:dyDescent="0.2">
      <c r="AJ62133" s="23"/>
      <c r="HH62133"/>
      <c r="IW62133" s="36"/>
      <c r="JI62133"/>
      <c r="JJ62133"/>
      <c r="KX62133" s="23"/>
      <c r="KY62133" s="23"/>
    </row>
    <row r="62134" spans="36:311" x14ac:dyDescent="0.2">
      <c r="AJ62134" s="23"/>
      <c r="HH62134"/>
      <c r="IW62134" s="36"/>
      <c r="JI62134"/>
      <c r="JJ62134"/>
      <c r="KX62134" s="23"/>
      <c r="KY62134" s="23"/>
    </row>
    <row r="62135" spans="36:311" x14ac:dyDescent="0.2">
      <c r="AJ62135" s="23"/>
      <c r="HH62135"/>
      <c r="IW62135" s="36"/>
      <c r="JI62135"/>
      <c r="JJ62135"/>
      <c r="KX62135" s="23"/>
      <c r="KY62135" s="23"/>
    </row>
    <row r="62136" spans="36:311" x14ac:dyDescent="0.2">
      <c r="AJ62136" s="23"/>
      <c r="HH62136"/>
      <c r="IW62136" s="36"/>
      <c r="JI62136"/>
      <c r="JJ62136"/>
      <c r="KX62136" s="23"/>
      <c r="KY62136" s="23"/>
    </row>
    <row r="62137" spans="36:311" x14ac:dyDescent="0.2">
      <c r="AJ62137" s="23"/>
      <c r="HH62137"/>
      <c r="IW62137" s="36"/>
      <c r="JI62137"/>
      <c r="JJ62137"/>
      <c r="KX62137" s="23"/>
      <c r="KY62137" s="23"/>
    </row>
    <row r="62138" spans="36:311" x14ac:dyDescent="0.2">
      <c r="AJ62138" s="23"/>
      <c r="HH62138"/>
      <c r="IW62138" s="36"/>
      <c r="JI62138"/>
      <c r="JJ62138"/>
      <c r="KX62138" s="23"/>
      <c r="KY62138" s="23"/>
    </row>
    <row r="62139" spans="36:311" x14ac:dyDescent="0.2">
      <c r="AJ62139" s="23"/>
      <c r="HH62139"/>
      <c r="IW62139" s="36"/>
      <c r="JI62139"/>
      <c r="JJ62139"/>
      <c r="KX62139" s="23"/>
      <c r="KY62139" s="23"/>
    </row>
    <row r="62140" spans="36:311" x14ac:dyDescent="0.2">
      <c r="AJ62140" s="23"/>
      <c r="HH62140"/>
      <c r="IW62140" s="36"/>
      <c r="JI62140"/>
      <c r="JJ62140"/>
      <c r="KX62140" s="23"/>
      <c r="KY62140" s="23"/>
    </row>
    <row r="62141" spans="36:311" x14ac:dyDescent="0.2">
      <c r="AJ62141" s="23"/>
      <c r="HH62141"/>
      <c r="IW62141" s="36"/>
      <c r="JI62141"/>
      <c r="JJ62141"/>
      <c r="KX62141" s="23"/>
      <c r="KY62141" s="23"/>
    </row>
    <row r="62142" spans="36:311" x14ac:dyDescent="0.2">
      <c r="AJ62142" s="23"/>
      <c r="HH62142"/>
      <c r="IW62142" s="36"/>
      <c r="JI62142"/>
      <c r="JJ62142"/>
      <c r="KX62142" s="23"/>
      <c r="KY62142" s="23"/>
    </row>
    <row r="62143" spans="36:311" x14ac:dyDescent="0.2">
      <c r="AJ62143" s="23"/>
      <c r="HH62143"/>
      <c r="IW62143" s="36"/>
      <c r="JI62143"/>
      <c r="JJ62143"/>
      <c r="KX62143" s="23"/>
      <c r="KY62143" s="23"/>
    </row>
    <row r="62144" spans="36:311" x14ac:dyDescent="0.2">
      <c r="AJ62144" s="23"/>
      <c r="HH62144"/>
      <c r="IW62144" s="36"/>
      <c r="JI62144"/>
      <c r="JJ62144"/>
      <c r="KX62144" s="23"/>
      <c r="KY62144" s="23"/>
    </row>
    <row r="62145" spans="36:311" x14ac:dyDescent="0.2">
      <c r="AJ62145" s="23"/>
      <c r="HH62145"/>
      <c r="IW62145" s="36"/>
      <c r="JI62145"/>
      <c r="JJ62145"/>
      <c r="KX62145" s="23"/>
      <c r="KY62145" s="23"/>
    </row>
    <row r="62146" spans="36:311" x14ac:dyDescent="0.2">
      <c r="AJ62146" s="23"/>
      <c r="HH62146"/>
      <c r="IW62146" s="36"/>
      <c r="JI62146"/>
      <c r="JJ62146"/>
      <c r="KX62146" s="23"/>
      <c r="KY62146" s="23"/>
    </row>
    <row r="62147" spans="36:311" x14ac:dyDescent="0.2">
      <c r="AJ62147" s="23"/>
      <c r="HH62147"/>
      <c r="IW62147" s="36"/>
      <c r="JI62147"/>
      <c r="JJ62147"/>
      <c r="KX62147" s="23"/>
      <c r="KY62147" s="23"/>
    </row>
    <row r="62148" spans="36:311" x14ac:dyDescent="0.2">
      <c r="AJ62148" s="23"/>
      <c r="HH62148"/>
      <c r="IW62148" s="36"/>
      <c r="JI62148"/>
      <c r="JJ62148"/>
      <c r="KX62148" s="23"/>
      <c r="KY62148" s="23"/>
    </row>
    <row r="62149" spans="36:311" x14ac:dyDescent="0.2">
      <c r="AJ62149" s="23"/>
      <c r="HH62149"/>
      <c r="IW62149" s="36"/>
      <c r="JI62149"/>
      <c r="JJ62149"/>
      <c r="KX62149" s="23"/>
      <c r="KY62149" s="23"/>
    </row>
    <row r="62150" spans="36:311" x14ac:dyDescent="0.2">
      <c r="AJ62150" s="23"/>
      <c r="HH62150"/>
      <c r="IW62150" s="36"/>
      <c r="JI62150"/>
      <c r="JJ62150"/>
      <c r="KX62150" s="23"/>
      <c r="KY62150" s="23"/>
    </row>
    <row r="62151" spans="36:311" x14ac:dyDescent="0.2">
      <c r="AJ62151" s="23"/>
      <c r="HH62151"/>
      <c r="IW62151" s="36"/>
      <c r="JI62151"/>
      <c r="JJ62151"/>
      <c r="KX62151" s="23"/>
      <c r="KY62151" s="23"/>
    </row>
    <row r="62152" spans="36:311" x14ac:dyDescent="0.2">
      <c r="AJ62152" s="23"/>
      <c r="HH62152"/>
      <c r="IW62152" s="36"/>
      <c r="JI62152"/>
      <c r="JJ62152"/>
      <c r="KX62152" s="23"/>
      <c r="KY62152" s="23"/>
    </row>
    <row r="62153" spans="36:311" x14ac:dyDescent="0.2">
      <c r="AJ62153" s="23"/>
      <c r="HH62153"/>
      <c r="IW62153" s="36"/>
      <c r="JI62153"/>
      <c r="JJ62153"/>
      <c r="KX62153" s="23"/>
      <c r="KY62153" s="23"/>
    </row>
    <row r="62154" spans="36:311" x14ac:dyDescent="0.2">
      <c r="AJ62154" s="23"/>
      <c r="HH62154"/>
      <c r="IW62154" s="36"/>
      <c r="JI62154"/>
      <c r="JJ62154"/>
      <c r="KX62154" s="23"/>
      <c r="KY62154" s="23"/>
    </row>
    <row r="62155" spans="36:311" x14ac:dyDescent="0.2">
      <c r="AJ62155" s="23"/>
      <c r="HH62155"/>
      <c r="IW62155" s="36"/>
      <c r="JI62155"/>
      <c r="JJ62155"/>
      <c r="KX62155" s="23"/>
      <c r="KY62155" s="23"/>
    </row>
    <row r="62156" spans="36:311" x14ac:dyDescent="0.2">
      <c r="AJ62156" s="23"/>
      <c r="HH62156"/>
      <c r="IW62156" s="36"/>
      <c r="JI62156"/>
      <c r="JJ62156"/>
      <c r="KX62156" s="23"/>
      <c r="KY62156" s="23"/>
    </row>
    <row r="62157" spans="36:311" x14ac:dyDescent="0.2">
      <c r="AJ62157" s="23"/>
      <c r="HH62157"/>
      <c r="IW62157" s="36"/>
      <c r="JI62157"/>
      <c r="JJ62157"/>
      <c r="KX62157" s="23"/>
      <c r="KY62157" s="23"/>
    </row>
    <row r="62158" spans="36:311" x14ac:dyDescent="0.2">
      <c r="AJ62158" s="23"/>
      <c r="HH62158"/>
      <c r="IW62158" s="36"/>
      <c r="JI62158"/>
      <c r="JJ62158"/>
      <c r="KX62158" s="23"/>
      <c r="KY62158" s="23"/>
    </row>
    <row r="62159" spans="36:311" x14ac:dyDescent="0.2">
      <c r="AJ62159" s="23"/>
      <c r="HH62159"/>
      <c r="IW62159" s="36"/>
      <c r="JI62159"/>
      <c r="JJ62159"/>
      <c r="KX62159" s="23"/>
      <c r="KY62159" s="23"/>
    </row>
    <row r="62160" spans="36:311" x14ac:dyDescent="0.2">
      <c r="AJ62160" s="23"/>
      <c r="HH62160"/>
      <c r="IW62160" s="36"/>
      <c r="JI62160"/>
      <c r="JJ62160"/>
      <c r="KX62160" s="23"/>
      <c r="KY62160" s="23"/>
    </row>
    <row r="62161" spans="36:311" x14ac:dyDescent="0.2">
      <c r="AJ62161" s="23"/>
      <c r="HH62161"/>
      <c r="IW62161" s="36"/>
      <c r="JI62161"/>
      <c r="JJ62161"/>
      <c r="KX62161" s="23"/>
      <c r="KY62161" s="23"/>
    </row>
    <row r="62162" spans="36:311" x14ac:dyDescent="0.2">
      <c r="AJ62162" s="23"/>
      <c r="HH62162"/>
      <c r="IW62162" s="36"/>
      <c r="JI62162"/>
      <c r="JJ62162"/>
      <c r="KX62162" s="23"/>
      <c r="KY62162" s="23"/>
    </row>
    <row r="62163" spans="36:311" x14ac:dyDescent="0.2">
      <c r="AJ62163" s="23"/>
      <c r="HH62163"/>
      <c r="IW62163" s="36"/>
      <c r="JI62163"/>
      <c r="JJ62163"/>
      <c r="KX62163" s="23"/>
      <c r="KY62163" s="23"/>
    </row>
    <row r="62164" spans="36:311" x14ac:dyDescent="0.2">
      <c r="AJ62164" s="23"/>
      <c r="HH62164"/>
      <c r="IW62164" s="36"/>
      <c r="JI62164"/>
      <c r="JJ62164"/>
      <c r="KX62164" s="23"/>
      <c r="KY62164" s="23"/>
    </row>
    <row r="62165" spans="36:311" x14ac:dyDescent="0.2">
      <c r="AJ62165" s="23"/>
      <c r="HH62165"/>
      <c r="IW62165" s="36"/>
      <c r="JI62165"/>
      <c r="JJ62165"/>
      <c r="KX62165" s="23"/>
      <c r="KY62165" s="23"/>
    </row>
    <row r="62166" spans="36:311" x14ac:dyDescent="0.2">
      <c r="AJ62166" s="23"/>
      <c r="HH62166"/>
      <c r="IW62166" s="36"/>
      <c r="JI62166"/>
      <c r="JJ62166"/>
      <c r="KX62166" s="23"/>
      <c r="KY62166" s="23"/>
    </row>
    <row r="62167" spans="36:311" x14ac:dyDescent="0.2">
      <c r="AJ62167" s="23"/>
      <c r="HH62167"/>
      <c r="IW62167" s="36"/>
      <c r="JI62167"/>
      <c r="JJ62167"/>
      <c r="KX62167" s="23"/>
      <c r="KY62167" s="23"/>
    </row>
    <row r="62168" spans="36:311" x14ac:dyDescent="0.2">
      <c r="AJ62168" s="23"/>
      <c r="HH62168"/>
      <c r="IW62168" s="36"/>
      <c r="JI62168"/>
      <c r="JJ62168"/>
      <c r="KX62168" s="23"/>
      <c r="KY62168" s="23"/>
    </row>
    <row r="62169" spans="36:311" x14ac:dyDescent="0.2">
      <c r="AJ62169" s="23"/>
      <c r="HH62169"/>
      <c r="IW62169" s="36"/>
      <c r="JI62169"/>
      <c r="JJ62169"/>
      <c r="KX62169" s="23"/>
      <c r="KY62169" s="23"/>
    </row>
    <row r="62170" spans="36:311" x14ac:dyDescent="0.2">
      <c r="AJ62170" s="23"/>
      <c r="HH62170"/>
      <c r="IW62170" s="36"/>
      <c r="JI62170"/>
      <c r="JJ62170"/>
      <c r="KX62170" s="23"/>
      <c r="KY62170" s="23"/>
    </row>
    <row r="62171" spans="36:311" x14ac:dyDescent="0.2">
      <c r="AJ62171" s="23"/>
      <c r="HH62171"/>
      <c r="IW62171" s="36"/>
      <c r="JI62171"/>
      <c r="JJ62171"/>
      <c r="KX62171" s="23"/>
      <c r="KY62171" s="23"/>
    </row>
    <row r="62172" spans="36:311" x14ac:dyDescent="0.2">
      <c r="AJ62172" s="23"/>
      <c r="HH62172"/>
      <c r="IW62172" s="36"/>
      <c r="JI62172"/>
      <c r="JJ62172"/>
      <c r="KX62172" s="23"/>
      <c r="KY62172" s="23"/>
    </row>
    <row r="62173" spans="36:311" x14ac:dyDescent="0.2">
      <c r="AJ62173" s="23"/>
      <c r="HH62173"/>
      <c r="IW62173" s="36"/>
      <c r="JI62173"/>
      <c r="JJ62173"/>
      <c r="KX62173" s="23"/>
      <c r="KY62173" s="23"/>
    </row>
    <row r="62174" spans="36:311" x14ac:dyDescent="0.2">
      <c r="AJ62174" s="23"/>
      <c r="HH62174"/>
      <c r="IW62174" s="36"/>
      <c r="JI62174"/>
      <c r="JJ62174"/>
      <c r="KX62174" s="23"/>
      <c r="KY62174" s="23"/>
    </row>
    <row r="62175" spans="36:311" x14ac:dyDescent="0.2">
      <c r="AJ62175" s="23"/>
      <c r="HH62175"/>
      <c r="IW62175" s="36"/>
      <c r="JI62175"/>
      <c r="JJ62175"/>
      <c r="KX62175" s="23"/>
      <c r="KY62175" s="23"/>
    </row>
    <row r="62176" spans="36:311" x14ac:dyDescent="0.2">
      <c r="AJ62176" s="23"/>
      <c r="HH62176"/>
      <c r="IW62176" s="36"/>
      <c r="JI62176"/>
      <c r="JJ62176"/>
      <c r="KX62176" s="23"/>
      <c r="KY62176" s="23"/>
    </row>
    <row r="62177" spans="36:311" x14ac:dyDescent="0.2">
      <c r="AJ62177" s="23"/>
      <c r="HH62177"/>
      <c r="IW62177" s="36"/>
      <c r="JI62177"/>
      <c r="JJ62177"/>
      <c r="KX62177" s="23"/>
      <c r="KY62177" s="23"/>
    </row>
    <row r="62178" spans="36:311" x14ac:dyDescent="0.2">
      <c r="AJ62178" s="23"/>
      <c r="HH62178"/>
      <c r="IW62178" s="36"/>
      <c r="JI62178"/>
      <c r="JJ62178"/>
      <c r="KX62178" s="23"/>
      <c r="KY62178" s="23"/>
    </row>
    <row r="62179" spans="36:311" x14ac:dyDescent="0.2">
      <c r="AJ62179" s="23"/>
      <c r="HH62179"/>
      <c r="IW62179" s="36"/>
      <c r="JI62179"/>
      <c r="JJ62179"/>
      <c r="KX62179" s="23"/>
      <c r="KY62179" s="23"/>
    </row>
    <row r="62180" spans="36:311" x14ac:dyDescent="0.2">
      <c r="AJ62180" s="23"/>
      <c r="HH62180"/>
      <c r="IW62180" s="36"/>
      <c r="JI62180"/>
      <c r="JJ62180"/>
      <c r="KX62180" s="23"/>
      <c r="KY62180" s="23"/>
    </row>
    <row r="62181" spans="36:311" x14ac:dyDescent="0.2">
      <c r="AJ62181" s="23"/>
      <c r="HH62181"/>
      <c r="IW62181" s="36"/>
      <c r="JI62181"/>
      <c r="JJ62181"/>
      <c r="KX62181" s="23"/>
      <c r="KY62181" s="23"/>
    </row>
    <row r="62182" spans="36:311" x14ac:dyDescent="0.2">
      <c r="AJ62182" s="23"/>
      <c r="HH62182"/>
      <c r="IW62182" s="36"/>
      <c r="JI62182"/>
      <c r="JJ62182"/>
      <c r="KX62182" s="23"/>
      <c r="KY62182" s="23"/>
    </row>
    <row r="62183" spans="36:311" x14ac:dyDescent="0.2">
      <c r="AJ62183" s="23"/>
      <c r="HH62183"/>
      <c r="IW62183" s="36"/>
      <c r="JI62183"/>
      <c r="JJ62183"/>
      <c r="KX62183" s="23"/>
      <c r="KY62183" s="23"/>
    </row>
    <row r="62184" spans="36:311" x14ac:dyDescent="0.2">
      <c r="AJ62184" s="23"/>
      <c r="HH62184"/>
      <c r="IW62184" s="36"/>
      <c r="JI62184"/>
      <c r="JJ62184"/>
      <c r="KX62184" s="23"/>
      <c r="KY62184" s="23"/>
    </row>
    <row r="62185" spans="36:311" x14ac:dyDescent="0.2">
      <c r="AJ62185" s="23"/>
      <c r="HH62185"/>
      <c r="IW62185" s="36"/>
      <c r="JI62185"/>
      <c r="JJ62185"/>
      <c r="KX62185" s="23"/>
      <c r="KY62185" s="23"/>
    </row>
    <row r="62186" spans="36:311" x14ac:dyDescent="0.2">
      <c r="AJ62186" s="23"/>
      <c r="HH62186"/>
      <c r="IW62186" s="36"/>
      <c r="JI62186"/>
      <c r="JJ62186"/>
      <c r="KX62186" s="23"/>
      <c r="KY62186" s="23"/>
    </row>
    <row r="62187" spans="36:311" x14ac:dyDescent="0.2">
      <c r="AJ62187" s="23"/>
      <c r="HH62187"/>
      <c r="IW62187" s="36"/>
      <c r="JI62187"/>
      <c r="JJ62187"/>
      <c r="KX62187" s="23"/>
      <c r="KY62187" s="23"/>
    </row>
    <row r="62188" spans="36:311" x14ac:dyDescent="0.2">
      <c r="AJ62188" s="23"/>
      <c r="HH62188"/>
      <c r="IW62188" s="36"/>
      <c r="JI62188"/>
      <c r="JJ62188"/>
      <c r="KX62188" s="23"/>
      <c r="KY62188" s="23"/>
    </row>
    <row r="62189" spans="36:311" x14ac:dyDescent="0.2">
      <c r="AJ62189" s="23"/>
      <c r="HH62189"/>
      <c r="IW62189" s="36"/>
      <c r="JI62189"/>
      <c r="JJ62189"/>
      <c r="KX62189" s="23"/>
      <c r="KY62189" s="23"/>
    </row>
    <row r="62190" spans="36:311" x14ac:dyDescent="0.2">
      <c r="AJ62190" s="23"/>
      <c r="HH62190"/>
      <c r="IW62190" s="36"/>
      <c r="JI62190"/>
      <c r="JJ62190"/>
      <c r="KX62190" s="23"/>
      <c r="KY62190" s="23"/>
    </row>
    <row r="62191" spans="36:311" x14ac:dyDescent="0.2">
      <c r="AJ62191" s="23"/>
      <c r="HH62191"/>
      <c r="IW62191" s="36"/>
      <c r="JI62191"/>
      <c r="JJ62191"/>
      <c r="KX62191" s="23"/>
      <c r="KY62191" s="23"/>
    </row>
    <row r="62192" spans="36:311" x14ac:dyDescent="0.2">
      <c r="AJ62192" s="23"/>
      <c r="HH62192"/>
      <c r="IW62192" s="36"/>
      <c r="JI62192"/>
      <c r="JJ62192"/>
      <c r="KX62192" s="23"/>
      <c r="KY62192" s="23"/>
    </row>
    <row r="62193" spans="36:311" x14ac:dyDescent="0.2">
      <c r="AJ62193" s="23"/>
      <c r="HH62193"/>
      <c r="IW62193" s="36"/>
      <c r="JI62193"/>
      <c r="JJ62193"/>
      <c r="KX62193" s="23"/>
      <c r="KY62193" s="23"/>
    </row>
    <row r="62194" spans="36:311" x14ac:dyDescent="0.2">
      <c r="AJ62194" s="23"/>
      <c r="HH62194"/>
      <c r="IW62194" s="36"/>
      <c r="JI62194"/>
      <c r="JJ62194"/>
      <c r="KX62194" s="23"/>
      <c r="KY62194" s="23"/>
    </row>
    <row r="62195" spans="36:311" x14ac:dyDescent="0.2">
      <c r="AJ62195" s="23"/>
      <c r="HH62195"/>
      <c r="IW62195" s="36"/>
      <c r="JI62195"/>
      <c r="JJ62195"/>
      <c r="KX62195" s="23"/>
      <c r="KY62195" s="23"/>
    </row>
    <row r="62196" spans="36:311" x14ac:dyDescent="0.2">
      <c r="AJ62196" s="23"/>
      <c r="HH62196"/>
      <c r="IW62196" s="36"/>
      <c r="JI62196"/>
      <c r="JJ62196"/>
      <c r="KX62196" s="23"/>
      <c r="KY62196" s="23"/>
    </row>
    <row r="62197" spans="36:311" x14ac:dyDescent="0.2">
      <c r="AJ62197" s="23"/>
      <c r="HH62197"/>
      <c r="IW62197" s="36"/>
      <c r="JI62197"/>
      <c r="JJ62197"/>
      <c r="KX62197" s="23"/>
      <c r="KY62197" s="23"/>
    </row>
    <row r="62198" spans="36:311" x14ac:dyDescent="0.2">
      <c r="AJ62198" s="23"/>
      <c r="HH62198"/>
      <c r="IW62198" s="36"/>
      <c r="JI62198"/>
      <c r="JJ62198"/>
      <c r="KX62198" s="23"/>
      <c r="KY62198" s="23"/>
    </row>
    <row r="62199" spans="36:311" x14ac:dyDescent="0.2">
      <c r="AJ62199" s="23"/>
      <c r="HH62199"/>
      <c r="IW62199" s="36"/>
      <c r="JI62199"/>
      <c r="JJ62199"/>
      <c r="KX62199" s="23"/>
      <c r="KY62199" s="23"/>
    </row>
    <row r="62200" spans="36:311" x14ac:dyDescent="0.2">
      <c r="AJ62200" s="23"/>
      <c r="HH62200"/>
      <c r="IW62200" s="36"/>
      <c r="JI62200"/>
      <c r="JJ62200"/>
      <c r="KX62200" s="23"/>
      <c r="KY62200" s="23"/>
    </row>
    <row r="62201" spans="36:311" x14ac:dyDescent="0.2">
      <c r="AJ62201" s="23"/>
      <c r="HH62201"/>
      <c r="IW62201" s="36"/>
      <c r="JI62201"/>
      <c r="JJ62201"/>
      <c r="KX62201" s="23"/>
      <c r="KY62201" s="23"/>
    </row>
    <row r="62202" spans="36:311" x14ac:dyDescent="0.2">
      <c r="AJ62202" s="23"/>
      <c r="HH62202"/>
      <c r="IW62202" s="36"/>
      <c r="JI62202"/>
      <c r="JJ62202"/>
      <c r="KX62202" s="23"/>
      <c r="KY62202" s="23"/>
    </row>
    <row r="62203" spans="36:311" x14ac:dyDescent="0.2">
      <c r="AJ62203" s="23"/>
      <c r="HH62203"/>
      <c r="IW62203" s="36"/>
      <c r="JI62203"/>
      <c r="JJ62203"/>
      <c r="KX62203" s="23"/>
      <c r="KY62203" s="23"/>
    </row>
    <row r="62204" spans="36:311" x14ac:dyDescent="0.2">
      <c r="AJ62204" s="23"/>
      <c r="HH62204"/>
      <c r="IW62204" s="36"/>
      <c r="JI62204"/>
      <c r="JJ62204"/>
      <c r="KX62204" s="23"/>
      <c r="KY62204" s="23"/>
    </row>
    <row r="62205" spans="36:311" x14ac:dyDescent="0.2">
      <c r="AJ62205" s="23"/>
      <c r="HH62205"/>
      <c r="IW62205" s="36"/>
      <c r="JI62205"/>
      <c r="JJ62205"/>
      <c r="KX62205" s="23"/>
      <c r="KY62205" s="23"/>
    </row>
    <row r="62206" spans="36:311" x14ac:dyDescent="0.2">
      <c r="AJ62206" s="23"/>
      <c r="HH62206"/>
      <c r="IW62206" s="36"/>
      <c r="JI62206"/>
      <c r="JJ62206"/>
      <c r="KX62206" s="23"/>
      <c r="KY62206" s="23"/>
    </row>
    <row r="62207" spans="36:311" x14ac:dyDescent="0.2">
      <c r="AJ62207" s="23"/>
      <c r="HH62207"/>
      <c r="IW62207" s="36"/>
      <c r="JI62207"/>
      <c r="JJ62207"/>
      <c r="KX62207" s="23"/>
      <c r="KY62207" s="23"/>
    </row>
    <row r="62208" spans="36:311" x14ac:dyDescent="0.2">
      <c r="AJ62208" s="23"/>
      <c r="HH62208"/>
      <c r="IW62208" s="36"/>
      <c r="JI62208"/>
      <c r="JJ62208"/>
      <c r="KX62208" s="23"/>
      <c r="KY62208" s="23"/>
    </row>
    <row r="62209" spans="36:311" x14ac:dyDescent="0.2">
      <c r="AJ62209" s="23"/>
      <c r="HH62209"/>
      <c r="IW62209" s="36"/>
      <c r="JI62209"/>
      <c r="JJ62209"/>
      <c r="KX62209" s="23"/>
      <c r="KY62209" s="23"/>
    </row>
    <row r="62210" spans="36:311" x14ac:dyDescent="0.2">
      <c r="AJ62210" s="23"/>
      <c r="HH62210"/>
      <c r="IW62210" s="36"/>
      <c r="JI62210"/>
      <c r="JJ62210"/>
      <c r="KX62210" s="23"/>
      <c r="KY62210" s="23"/>
    </row>
    <row r="62211" spans="36:311" x14ac:dyDescent="0.2">
      <c r="AJ62211" s="23"/>
      <c r="HH62211"/>
      <c r="IW62211" s="36"/>
      <c r="JI62211"/>
      <c r="JJ62211"/>
      <c r="KX62211" s="23"/>
      <c r="KY62211" s="23"/>
    </row>
    <row r="62212" spans="36:311" x14ac:dyDescent="0.2">
      <c r="AJ62212" s="23"/>
      <c r="HH62212"/>
      <c r="IW62212" s="36"/>
      <c r="JI62212"/>
      <c r="JJ62212"/>
      <c r="KX62212" s="23"/>
      <c r="KY62212" s="23"/>
    </row>
    <row r="62213" spans="36:311" x14ac:dyDescent="0.2">
      <c r="AJ62213" s="23"/>
      <c r="HH62213"/>
      <c r="IW62213" s="36"/>
      <c r="JI62213"/>
      <c r="JJ62213"/>
      <c r="KX62213" s="23"/>
      <c r="KY62213" s="23"/>
    </row>
    <row r="62214" spans="36:311" x14ac:dyDescent="0.2">
      <c r="AJ62214" s="23"/>
      <c r="HH62214"/>
      <c r="IW62214" s="36"/>
      <c r="JI62214"/>
      <c r="JJ62214"/>
      <c r="KX62214" s="23"/>
      <c r="KY62214" s="23"/>
    </row>
    <row r="62215" spans="36:311" x14ac:dyDescent="0.2">
      <c r="AJ62215" s="23"/>
      <c r="HH62215"/>
      <c r="IW62215" s="36"/>
      <c r="JI62215"/>
      <c r="JJ62215"/>
      <c r="KX62215" s="23"/>
      <c r="KY62215" s="23"/>
    </row>
    <row r="62216" spans="36:311" x14ac:dyDescent="0.2">
      <c r="AJ62216" s="23"/>
      <c r="HH62216"/>
      <c r="IW62216" s="36"/>
      <c r="JI62216"/>
      <c r="JJ62216"/>
      <c r="KX62216" s="23"/>
      <c r="KY62216" s="23"/>
    </row>
    <row r="62217" spans="36:311" x14ac:dyDescent="0.2">
      <c r="AJ62217" s="23"/>
      <c r="HH62217"/>
      <c r="IW62217" s="36"/>
      <c r="JI62217"/>
      <c r="JJ62217"/>
      <c r="KX62217" s="23"/>
      <c r="KY62217" s="23"/>
    </row>
    <row r="62218" spans="36:311" x14ac:dyDescent="0.2">
      <c r="AJ62218" s="23"/>
      <c r="HH62218"/>
      <c r="IW62218" s="36"/>
      <c r="JI62218"/>
      <c r="JJ62218"/>
      <c r="KX62218" s="23"/>
      <c r="KY62218" s="23"/>
    </row>
    <row r="62219" spans="36:311" x14ac:dyDescent="0.2">
      <c r="AJ62219" s="23"/>
      <c r="HH62219"/>
      <c r="IW62219" s="36"/>
      <c r="JI62219"/>
      <c r="JJ62219"/>
      <c r="KX62219" s="23"/>
      <c r="KY62219" s="23"/>
    </row>
    <row r="62220" spans="36:311" x14ac:dyDescent="0.2">
      <c r="AJ62220" s="23"/>
      <c r="HH62220"/>
      <c r="IW62220" s="36"/>
      <c r="JI62220"/>
      <c r="JJ62220"/>
      <c r="KX62220" s="23"/>
      <c r="KY62220" s="23"/>
    </row>
    <row r="62221" spans="36:311" x14ac:dyDescent="0.2">
      <c r="AJ62221" s="23"/>
      <c r="HH62221"/>
      <c r="IW62221" s="36"/>
      <c r="JI62221"/>
      <c r="JJ62221"/>
      <c r="KX62221" s="23"/>
      <c r="KY62221" s="23"/>
    </row>
    <row r="62222" spans="36:311" x14ac:dyDescent="0.2">
      <c r="AJ62222" s="23"/>
      <c r="HH62222"/>
      <c r="IW62222" s="36"/>
      <c r="JI62222"/>
      <c r="JJ62222"/>
      <c r="KX62222" s="23"/>
      <c r="KY62222" s="23"/>
    </row>
    <row r="62223" spans="36:311" x14ac:dyDescent="0.2">
      <c r="AJ62223" s="23"/>
      <c r="HH62223"/>
      <c r="IW62223" s="36"/>
      <c r="JI62223"/>
      <c r="JJ62223"/>
      <c r="KX62223" s="23"/>
      <c r="KY62223" s="23"/>
    </row>
    <row r="62224" spans="36:311" x14ac:dyDescent="0.2">
      <c r="AJ62224" s="23"/>
      <c r="HH62224"/>
      <c r="IW62224" s="36"/>
      <c r="JI62224"/>
      <c r="JJ62224"/>
      <c r="KX62224" s="23"/>
      <c r="KY62224" s="23"/>
    </row>
    <row r="62225" spans="36:311" x14ac:dyDescent="0.2">
      <c r="AJ62225" s="23"/>
      <c r="HH62225"/>
      <c r="IW62225" s="36"/>
      <c r="JI62225"/>
      <c r="JJ62225"/>
      <c r="KX62225" s="23"/>
      <c r="KY62225" s="23"/>
    </row>
    <row r="62226" spans="36:311" x14ac:dyDescent="0.2">
      <c r="AJ62226" s="23"/>
      <c r="HH62226"/>
      <c r="IW62226" s="36"/>
      <c r="JI62226"/>
      <c r="JJ62226"/>
      <c r="KX62226" s="23"/>
      <c r="KY62226" s="23"/>
    </row>
    <row r="62227" spans="36:311" x14ac:dyDescent="0.2">
      <c r="AJ62227" s="23"/>
      <c r="HH62227"/>
      <c r="IW62227" s="36"/>
      <c r="JI62227"/>
      <c r="JJ62227"/>
      <c r="KX62227" s="23"/>
      <c r="KY62227" s="23"/>
    </row>
    <row r="62228" spans="36:311" x14ac:dyDescent="0.2">
      <c r="AJ62228" s="23"/>
      <c r="HH62228"/>
      <c r="IW62228" s="36"/>
      <c r="JI62228"/>
      <c r="JJ62228"/>
      <c r="KX62228" s="23"/>
      <c r="KY62228" s="23"/>
    </row>
    <row r="62229" spans="36:311" x14ac:dyDescent="0.2">
      <c r="AJ62229" s="23"/>
      <c r="HH62229"/>
      <c r="IW62229" s="36"/>
      <c r="JI62229"/>
      <c r="JJ62229"/>
      <c r="KX62229" s="23"/>
      <c r="KY62229" s="23"/>
    </row>
    <row r="62230" spans="36:311" x14ac:dyDescent="0.2">
      <c r="AJ62230" s="23"/>
      <c r="HH62230"/>
      <c r="IW62230" s="36"/>
      <c r="JI62230"/>
      <c r="JJ62230"/>
      <c r="KX62230" s="23"/>
      <c r="KY62230" s="23"/>
    </row>
    <row r="62231" spans="36:311" x14ac:dyDescent="0.2">
      <c r="AJ62231" s="23"/>
      <c r="HH62231"/>
      <c r="IW62231" s="36"/>
      <c r="JI62231"/>
      <c r="JJ62231"/>
      <c r="KX62231" s="23"/>
      <c r="KY62231" s="23"/>
    </row>
    <row r="62232" spans="36:311" x14ac:dyDescent="0.2">
      <c r="AJ62232" s="23"/>
      <c r="HH62232"/>
      <c r="IW62232" s="36"/>
      <c r="JI62232"/>
      <c r="JJ62232"/>
      <c r="KX62232" s="23"/>
      <c r="KY62232" s="23"/>
    </row>
    <row r="62233" spans="36:311" x14ac:dyDescent="0.2">
      <c r="AJ62233" s="23"/>
      <c r="HH62233"/>
      <c r="IW62233" s="36"/>
      <c r="JI62233"/>
      <c r="JJ62233"/>
      <c r="KX62233" s="23"/>
      <c r="KY62233" s="23"/>
    </row>
    <row r="62234" spans="36:311" x14ac:dyDescent="0.2">
      <c r="AJ62234" s="23"/>
      <c r="HH62234"/>
      <c r="IW62234" s="36"/>
      <c r="JI62234"/>
      <c r="JJ62234"/>
      <c r="KX62234" s="23"/>
      <c r="KY62234" s="23"/>
    </row>
    <row r="62235" spans="36:311" x14ac:dyDescent="0.2">
      <c r="AJ62235" s="23"/>
      <c r="HH62235"/>
      <c r="IW62235" s="36"/>
      <c r="JI62235"/>
      <c r="JJ62235"/>
      <c r="KX62235" s="23"/>
      <c r="KY62235" s="23"/>
    </row>
    <row r="62236" spans="36:311" x14ac:dyDescent="0.2">
      <c r="AJ62236" s="23"/>
      <c r="HH62236"/>
      <c r="IW62236" s="36"/>
      <c r="JI62236"/>
      <c r="JJ62236"/>
      <c r="KX62236" s="23"/>
      <c r="KY62236" s="23"/>
    </row>
    <row r="62237" spans="36:311" x14ac:dyDescent="0.2">
      <c r="AJ62237" s="23"/>
      <c r="HH62237"/>
      <c r="IW62237" s="36"/>
      <c r="JI62237"/>
      <c r="JJ62237"/>
      <c r="KX62237" s="23"/>
      <c r="KY62237" s="23"/>
    </row>
    <row r="62238" spans="36:311" x14ac:dyDescent="0.2">
      <c r="AJ62238" s="23"/>
      <c r="HH62238"/>
      <c r="IW62238" s="36"/>
      <c r="JI62238"/>
      <c r="JJ62238"/>
      <c r="KX62238" s="23"/>
      <c r="KY62238" s="23"/>
    </row>
    <row r="62239" spans="36:311" x14ac:dyDescent="0.2">
      <c r="AJ62239" s="23"/>
      <c r="HH62239"/>
      <c r="IW62239" s="36"/>
      <c r="JI62239"/>
      <c r="JJ62239"/>
      <c r="KX62239" s="23"/>
      <c r="KY62239" s="23"/>
    </row>
    <row r="62240" spans="36:311" x14ac:dyDescent="0.2">
      <c r="AJ62240" s="23"/>
      <c r="HH62240"/>
      <c r="IW62240" s="36"/>
      <c r="JI62240"/>
      <c r="JJ62240"/>
      <c r="KX62240" s="23"/>
      <c r="KY62240" s="23"/>
    </row>
    <row r="62241" spans="36:311" x14ac:dyDescent="0.2">
      <c r="AJ62241" s="23"/>
      <c r="HH62241"/>
      <c r="IW62241" s="36"/>
      <c r="JI62241"/>
      <c r="JJ62241"/>
      <c r="KX62241" s="23"/>
      <c r="KY62241" s="23"/>
    </row>
    <row r="62242" spans="36:311" x14ac:dyDescent="0.2">
      <c r="AJ62242" s="23"/>
      <c r="HH62242"/>
      <c r="IW62242" s="36"/>
      <c r="JI62242"/>
      <c r="JJ62242"/>
      <c r="KX62242" s="23"/>
      <c r="KY62242" s="23"/>
    </row>
    <row r="62243" spans="36:311" x14ac:dyDescent="0.2">
      <c r="AJ62243" s="23"/>
      <c r="HH62243"/>
      <c r="IW62243" s="36"/>
      <c r="JI62243"/>
      <c r="JJ62243"/>
      <c r="KX62243" s="23"/>
      <c r="KY62243" s="23"/>
    </row>
    <row r="62244" spans="36:311" x14ac:dyDescent="0.2">
      <c r="AJ62244" s="23"/>
      <c r="HH62244"/>
      <c r="IW62244" s="36"/>
      <c r="JI62244"/>
      <c r="JJ62244"/>
      <c r="KX62244" s="23"/>
      <c r="KY62244" s="23"/>
    </row>
    <row r="62245" spans="36:311" x14ac:dyDescent="0.2">
      <c r="AJ62245" s="23"/>
      <c r="HH62245"/>
      <c r="IW62245" s="36"/>
      <c r="JI62245"/>
      <c r="JJ62245"/>
      <c r="KX62245" s="23"/>
      <c r="KY62245" s="23"/>
    </row>
    <row r="62246" spans="36:311" x14ac:dyDescent="0.2">
      <c r="AJ62246" s="23"/>
      <c r="HH62246"/>
      <c r="IW62246" s="36"/>
      <c r="JI62246"/>
      <c r="JJ62246"/>
      <c r="KX62246" s="23"/>
      <c r="KY62246" s="23"/>
    </row>
    <row r="62247" spans="36:311" x14ac:dyDescent="0.2">
      <c r="AJ62247" s="23"/>
      <c r="HH62247"/>
      <c r="IW62247" s="36"/>
      <c r="JI62247"/>
      <c r="JJ62247"/>
      <c r="KX62247" s="23"/>
      <c r="KY62247" s="23"/>
    </row>
    <row r="62248" spans="36:311" x14ac:dyDescent="0.2">
      <c r="AJ62248" s="23"/>
      <c r="HH62248"/>
      <c r="IW62248" s="36"/>
      <c r="JI62248"/>
      <c r="JJ62248"/>
      <c r="KX62248" s="23"/>
      <c r="KY62248" s="23"/>
    </row>
    <row r="62249" spans="36:311" x14ac:dyDescent="0.2">
      <c r="AJ62249" s="23"/>
      <c r="HH62249"/>
      <c r="IW62249" s="36"/>
      <c r="JI62249"/>
      <c r="JJ62249"/>
      <c r="KX62249" s="23"/>
      <c r="KY62249" s="23"/>
    </row>
    <row r="62250" spans="36:311" x14ac:dyDescent="0.2">
      <c r="AJ62250" s="23"/>
      <c r="HH62250"/>
      <c r="IW62250" s="36"/>
      <c r="JI62250"/>
      <c r="JJ62250"/>
      <c r="KX62250" s="23"/>
      <c r="KY62250" s="23"/>
    </row>
    <row r="62251" spans="36:311" x14ac:dyDescent="0.2">
      <c r="AJ62251" s="23"/>
      <c r="HH62251"/>
      <c r="IW62251" s="36"/>
      <c r="JI62251"/>
      <c r="JJ62251"/>
      <c r="KX62251" s="23"/>
      <c r="KY62251" s="23"/>
    </row>
    <row r="62252" spans="36:311" x14ac:dyDescent="0.2">
      <c r="AJ62252" s="23"/>
      <c r="HH62252"/>
      <c r="IW62252" s="36"/>
      <c r="JI62252"/>
      <c r="JJ62252"/>
      <c r="KX62252" s="23"/>
      <c r="KY62252" s="23"/>
    </row>
    <row r="62253" spans="36:311" x14ac:dyDescent="0.2">
      <c r="AJ62253" s="23"/>
      <c r="HH62253"/>
      <c r="IW62253" s="36"/>
      <c r="JI62253"/>
      <c r="JJ62253"/>
      <c r="KX62253" s="23"/>
      <c r="KY62253" s="23"/>
    </row>
    <row r="62254" spans="36:311" x14ac:dyDescent="0.2">
      <c r="AJ62254" s="23"/>
      <c r="HH62254"/>
      <c r="IW62254" s="36"/>
      <c r="JI62254"/>
      <c r="JJ62254"/>
      <c r="KX62254" s="23"/>
      <c r="KY62254" s="23"/>
    </row>
    <row r="62255" spans="36:311" x14ac:dyDescent="0.2">
      <c r="AJ62255" s="23"/>
      <c r="HH62255"/>
      <c r="IW62255" s="36"/>
      <c r="JI62255"/>
      <c r="JJ62255"/>
      <c r="KX62255" s="23"/>
      <c r="KY62255" s="23"/>
    </row>
    <row r="62256" spans="36:311" x14ac:dyDescent="0.2">
      <c r="AJ62256" s="23"/>
      <c r="HH62256"/>
      <c r="IW62256" s="36"/>
      <c r="JI62256"/>
      <c r="JJ62256"/>
      <c r="KX62256" s="23"/>
      <c r="KY62256" s="23"/>
    </row>
    <row r="62257" spans="36:311" x14ac:dyDescent="0.2">
      <c r="AJ62257" s="23"/>
      <c r="HH62257"/>
      <c r="IW62257" s="36"/>
      <c r="JI62257"/>
      <c r="JJ62257"/>
      <c r="KX62257" s="23"/>
      <c r="KY62257" s="23"/>
    </row>
    <row r="62258" spans="36:311" x14ac:dyDescent="0.2">
      <c r="AJ62258" s="23"/>
      <c r="HH62258"/>
      <c r="IW62258" s="36"/>
      <c r="JI62258"/>
      <c r="JJ62258"/>
      <c r="KX62258" s="23"/>
      <c r="KY62258" s="23"/>
    </row>
    <row r="62259" spans="36:311" x14ac:dyDescent="0.2">
      <c r="AJ62259" s="23"/>
      <c r="HH62259"/>
      <c r="IW62259" s="36"/>
      <c r="JI62259"/>
      <c r="JJ62259"/>
      <c r="KX62259" s="23"/>
      <c r="KY62259" s="23"/>
    </row>
    <row r="62260" spans="36:311" x14ac:dyDescent="0.2">
      <c r="AJ62260" s="23"/>
      <c r="HH62260"/>
      <c r="IW62260" s="36"/>
      <c r="JI62260"/>
      <c r="JJ62260"/>
      <c r="KX62260" s="23"/>
      <c r="KY62260" s="23"/>
    </row>
    <row r="62261" spans="36:311" x14ac:dyDescent="0.2">
      <c r="AJ62261" s="23"/>
      <c r="HH62261"/>
      <c r="IW62261" s="36"/>
      <c r="JI62261"/>
      <c r="JJ62261"/>
      <c r="KX62261" s="23"/>
      <c r="KY62261" s="23"/>
    </row>
    <row r="62262" spans="36:311" x14ac:dyDescent="0.2">
      <c r="AJ62262" s="23"/>
      <c r="HH62262"/>
      <c r="IW62262" s="36"/>
      <c r="JI62262"/>
      <c r="JJ62262"/>
      <c r="KX62262" s="23"/>
      <c r="KY62262" s="23"/>
    </row>
    <row r="62263" spans="36:311" x14ac:dyDescent="0.2">
      <c r="AJ62263" s="23"/>
      <c r="HH62263"/>
      <c r="IW62263" s="36"/>
      <c r="JI62263"/>
      <c r="JJ62263"/>
      <c r="KX62263" s="23"/>
      <c r="KY62263" s="23"/>
    </row>
    <row r="62264" spans="36:311" x14ac:dyDescent="0.2">
      <c r="AJ62264" s="23"/>
      <c r="HH62264"/>
      <c r="IW62264" s="36"/>
      <c r="JI62264"/>
      <c r="JJ62264"/>
      <c r="KX62264" s="23"/>
      <c r="KY62264" s="23"/>
    </row>
    <row r="62265" spans="36:311" x14ac:dyDescent="0.2">
      <c r="AJ62265" s="23"/>
      <c r="HH62265"/>
      <c r="IW62265" s="36"/>
      <c r="JI62265"/>
      <c r="JJ62265"/>
      <c r="KX62265" s="23"/>
      <c r="KY62265" s="23"/>
    </row>
    <row r="62266" spans="36:311" x14ac:dyDescent="0.2">
      <c r="AJ62266" s="23"/>
      <c r="HH62266"/>
      <c r="IW62266" s="36"/>
      <c r="JI62266"/>
      <c r="JJ62266"/>
      <c r="KX62266" s="23"/>
      <c r="KY62266" s="23"/>
    </row>
    <row r="62267" spans="36:311" x14ac:dyDescent="0.2">
      <c r="AJ62267" s="23"/>
      <c r="HH62267"/>
      <c r="IW62267" s="36"/>
      <c r="JI62267"/>
      <c r="JJ62267"/>
      <c r="KX62267" s="23"/>
      <c r="KY62267" s="23"/>
    </row>
    <row r="62268" spans="36:311" x14ac:dyDescent="0.2">
      <c r="AJ62268" s="23"/>
      <c r="HH62268"/>
      <c r="IW62268" s="36"/>
      <c r="JI62268"/>
      <c r="JJ62268"/>
      <c r="KX62268" s="23"/>
      <c r="KY62268" s="23"/>
    </row>
    <row r="62269" spans="36:311" x14ac:dyDescent="0.2">
      <c r="AJ62269" s="23"/>
      <c r="HH62269"/>
      <c r="IW62269" s="36"/>
      <c r="JI62269"/>
      <c r="JJ62269"/>
      <c r="KX62269" s="23"/>
      <c r="KY62269" s="23"/>
    </row>
    <row r="62270" spans="36:311" x14ac:dyDescent="0.2">
      <c r="AJ62270" s="23"/>
      <c r="HH62270"/>
      <c r="IW62270" s="36"/>
      <c r="JI62270"/>
      <c r="JJ62270"/>
      <c r="KX62270" s="23"/>
      <c r="KY62270" s="23"/>
    </row>
    <row r="62271" spans="36:311" x14ac:dyDescent="0.2">
      <c r="AJ62271" s="23"/>
      <c r="HH62271"/>
      <c r="IW62271" s="36"/>
      <c r="JI62271"/>
      <c r="JJ62271"/>
      <c r="KX62271" s="23"/>
      <c r="KY62271" s="23"/>
    </row>
    <row r="62272" spans="36:311" x14ac:dyDescent="0.2">
      <c r="AJ62272" s="23"/>
      <c r="HH62272"/>
      <c r="IW62272" s="36"/>
      <c r="JI62272"/>
      <c r="JJ62272"/>
      <c r="KX62272" s="23"/>
      <c r="KY62272" s="23"/>
    </row>
    <row r="62273" spans="36:311" x14ac:dyDescent="0.2">
      <c r="AJ62273" s="23"/>
      <c r="HH62273"/>
      <c r="IW62273" s="36"/>
      <c r="JI62273"/>
      <c r="JJ62273"/>
      <c r="KX62273" s="23"/>
      <c r="KY62273" s="23"/>
    </row>
    <row r="62274" spans="36:311" x14ac:dyDescent="0.2">
      <c r="AJ62274" s="23"/>
      <c r="HH62274"/>
      <c r="IW62274" s="36"/>
      <c r="JI62274"/>
      <c r="JJ62274"/>
      <c r="KX62274" s="23"/>
      <c r="KY62274" s="23"/>
    </row>
    <row r="62275" spans="36:311" x14ac:dyDescent="0.2">
      <c r="AJ62275" s="23"/>
      <c r="HH62275"/>
      <c r="IW62275" s="36"/>
      <c r="JI62275"/>
      <c r="JJ62275"/>
      <c r="KX62275" s="23"/>
      <c r="KY62275" s="23"/>
    </row>
    <row r="62276" spans="36:311" x14ac:dyDescent="0.2">
      <c r="AJ62276" s="23"/>
      <c r="HH62276"/>
      <c r="IW62276" s="36"/>
      <c r="JI62276"/>
      <c r="JJ62276"/>
      <c r="KX62276" s="23"/>
      <c r="KY62276" s="23"/>
    </row>
    <row r="62277" spans="36:311" x14ac:dyDescent="0.2">
      <c r="AJ62277" s="23"/>
      <c r="HH62277"/>
      <c r="IW62277" s="36"/>
      <c r="JI62277"/>
      <c r="JJ62277"/>
      <c r="KX62277" s="23"/>
      <c r="KY62277" s="23"/>
    </row>
    <row r="62278" spans="36:311" x14ac:dyDescent="0.2">
      <c r="AJ62278" s="23"/>
      <c r="HH62278"/>
      <c r="IW62278" s="36"/>
      <c r="JI62278"/>
      <c r="JJ62278"/>
      <c r="KX62278" s="23"/>
      <c r="KY62278" s="23"/>
    </row>
    <row r="62279" spans="36:311" x14ac:dyDescent="0.2">
      <c r="AJ62279" s="23"/>
      <c r="HH62279"/>
      <c r="IW62279" s="36"/>
      <c r="JI62279"/>
      <c r="JJ62279"/>
      <c r="KX62279" s="23"/>
      <c r="KY62279" s="23"/>
    </row>
    <row r="62280" spans="36:311" x14ac:dyDescent="0.2">
      <c r="AJ62280" s="23"/>
      <c r="HH62280"/>
      <c r="IW62280" s="36"/>
      <c r="JI62280"/>
      <c r="JJ62280"/>
      <c r="KX62280" s="23"/>
      <c r="KY62280" s="23"/>
    </row>
    <row r="62281" spans="36:311" x14ac:dyDescent="0.2">
      <c r="AJ62281" s="23"/>
      <c r="HH62281"/>
      <c r="IW62281" s="36"/>
      <c r="JI62281"/>
      <c r="JJ62281"/>
      <c r="KX62281" s="23"/>
      <c r="KY62281" s="23"/>
    </row>
    <row r="62282" spans="36:311" x14ac:dyDescent="0.2">
      <c r="AJ62282" s="23"/>
      <c r="HH62282"/>
      <c r="IW62282" s="36"/>
      <c r="JI62282"/>
      <c r="JJ62282"/>
      <c r="KX62282" s="23"/>
      <c r="KY62282" s="23"/>
    </row>
    <row r="62283" spans="36:311" x14ac:dyDescent="0.2">
      <c r="AJ62283" s="23"/>
      <c r="HH62283"/>
      <c r="IW62283" s="36"/>
      <c r="JI62283"/>
      <c r="JJ62283"/>
      <c r="KX62283" s="23"/>
      <c r="KY62283" s="23"/>
    </row>
    <row r="62284" spans="36:311" x14ac:dyDescent="0.2">
      <c r="AJ62284" s="23"/>
      <c r="HH62284"/>
      <c r="IW62284" s="36"/>
      <c r="JI62284"/>
      <c r="JJ62284"/>
      <c r="KX62284" s="23"/>
      <c r="KY62284" s="23"/>
    </row>
    <row r="62285" spans="36:311" x14ac:dyDescent="0.2">
      <c r="AJ62285" s="23"/>
      <c r="HH62285"/>
      <c r="IW62285" s="36"/>
      <c r="JI62285"/>
      <c r="JJ62285"/>
      <c r="KX62285" s="23"/>
      <c r="KY62285" s="23"/>
    </row>
    <row r="62286" spans="36:311" x14ac:dyDescent="0.2">
      <c r="AJ62286" s="23"/>
      <c r="HH62286"/>
      <c r="IW62286" s="36"/>
      <c r="JI62286"/>
      <c r="JJ62286"/>
      <c r="KX62286" s="23"/>
      <c r="KY62286" s="23"/>
    </row>
    <row r="62287" spans="36:311" x14ac:dyDescent="0.2">
      <c r="AJ62287" s="23"/>
      <c r="HH62287"/>
      <c r="IW62287" s="36"/>
      <c r="JI62287"/>
      <c r="JJ62287"/>
      <c r="KX62287" s="23"/>
      <c r="KY62287" s="23"/>
    </row>
    <row r="62288" spans="36:311" x14ac:dyDescent="0.2">
      <c r="AJ62288" s="23"/>
      <c r="HH62288"/>
      <c r="IW62288" s="36"/>
      <c r="JI62288"/>
      <c r="JJ62288"/>
      <c r="KX62288" s="23"/>
      <c r="KY62288" s="23"/>
    </row>
    <row r="62289" spans="36:311" x14ac:dyDescent="0.2">
      <c r="AJ62289" s="23"/>
      <c r="HH62289"/>
      <c r="IW62289" s="36"/>
      <c r="JI62289"/>
      <c r="JJ62289"/>
      <c r="KX62289" s="23"/>
      <c r="KY62289" s="23"/>
    </row>
    <row r="62290" spans="36:311" x14ac:dyDescent="0.2">
      <c r="AJ62290" s="23"/>
      <c r="HH62290"/>
      <c r="IW62290" s="36"/>
      <c r="JI62290"/>
      <c r="JJ62290"/>
      <c r="KX62290" s="23"/>
      <c r="KY62290" s="23"/>
    </row>
    <row r="62291" spans="36:311" x14ac:dyDescent="0.2">
      <c r="AJ62291" s="23"/>
      <c r="HH62291"/>
      <c r="IW62291" s="36"/>
      <c r="JI62291"/>
      <c r="JJ62291"/>
      <c r="KX62291" s="23"/>
      <c r="KY62291" s="23"/>
    </row>
    <row r="62292" spans="36:311" x14ac:dyDescent="0.2">
      <c r="AJ62292" s="23"/>
      <c r="HH62292"/>
      <c r="IW62292" s="36"/>
      <c r="JI62292"/>
      <c r="JJ62292"/>
      <c r="KX62292" s="23"/>
      <c r="KY62292" s="23"/>
    </row>
    <row r="62293" spans="36:311" x14ac:dyDescent="0.2">
      <c r="AJ62293" s="23"/>
      <c r="HH62293"/>
      <c r="IW62293" s="36"/>
      <c r="JI62293"/>
      <c r="JJ62293"/>
      <c r="KX62293" s="23"/>
      <c r="KY62293" s="23"/>
    </row>
    <row r="62294" spans="36:311" x14ac:dyDescent="0.2">
      <c r="AJ62294" s="23"/>
      <c r="HH62294"/>
      <c r="IW62294" s="36"/>
      <c r="JI62294"/>
      <c r="JJ62294"/>
      <c r="KX62294" s="23"/>
      <c r="KY62294" s="23"/>
    </row>
    <row r="62295" spans="36:311" x14ac:dyDescent="0.2">
      <c r="AJ62295" s="23"/>
      <c r="HH62295"/>
      <c r="IW62295" s="36"/>
      <c r="JI62295"/>
      <c r="JJ62295"/>
      <c r="KX62295" s="23"/>
      <c r="KY62295" s="23"/>
    </row>
    <row r="62296" spans="36:311" x14ac:dyDescent="0.2">
      <c r="AJ62296" s="23"/>
      <c r="HH62296"/>
      <c r="IW62296" s="36"/>
      <c r="JI62296"/>
      <c r="JJ62296"/>
      <c r="KX62296" s="23"/>
      <c r="KY62296" s="23"/>
    </row>
    <row r="62297" spans="36:311" x14ac:dyDescent="0.2">
      <c r="AJ62297" s="23"/>
      <c r="HH62297"/>
      <c r="IW62297" s="36"/>
      <c r="JI62297"/>
      <c r="JJ62297"/>
      <c r="KX62297" s="23"/>
      <c r="KY62297" s="23"/>
    </row>
    <row r="62298" spans="36:311" x14ac:dyDescent="0.2">
      <c r="AJ62298" s="23"/>
      <c r="HH62298"/>
      <c r="IW62298" s="36"/>
      <c r="JI62298"/>
      <c r="JJ62298"/>
      <c r="KX62298" s="23"/>
      <c r="KY62298" s="23"/>
    </row>
    <row r="62299" spans="36:311" x14ac:dyDescent="0.2">
      <c r="AJ62299" s="23"/>
      <c r="HH62299"/>
      <c r="IW62299" s="36"/>
      <c r="JI62299"/>
      <c r="JJ62299"/>
      <c r="KX62299" s="23"/>
      <c r="KY62299" s="23"/>
    </row>
    <row r="62300" spans="36:311" x14ac:dyDescent="0.2">
      <c r="AJ62300" s="23"/>
      <c r="HH62300"/>
      <c r="IW62300" s="36"/>
      <c r="JI62300"/>
      <c r="JJ62300"/>
      <c r="KX62300" s="23"/>
      <c r="KY62300" s="23"/>
    </row>
    <row r="62301" spans="36:311" x14ac:dyDescent="0.2">
      <c r="AJ62301" s="23"/>
      <c r="HH62301"/>
      <c r="IW62301" s="36"/>
      <c r="JI62301"/>
      <c r="JJ62301"/>
      <c r="KX62301" s="23"/>
      <c r="KY62301" s="23"/>
    </row>
    <row r="62302" spans="36:311" x14ac:dyDescent="0.2">
      <c r="AJ62302" s="23"/>
      <c r="HH62302"/>
      <c r="IW62302" s="36"/>
      <c r="JI62302"/>
      <c r="JJ62302"/>
      <c r="KX62302" s="23"/>
      <c r="KY62302" s="23"/>
    </row>
    <row r="62303" spans="36:311" x14ac:dyDescent="0.2">
      <c r="AJ62303" s="23"/>
      <c r="HH62303"/>
      <c r="IW62303" s="36"/>
      <c r="JI62303"/>
      <c r="JJ62303"/>
      <c r="KX62303" s="23"/>
      <c r="KY62303" s="23"/>
    </row>
    <row r="62304" spans="36:311" x14ac:dyDescent="0.2">
      <c r="AJ62304" s="23"/>
      <c r="HH62304"/>
      <c r="IW62304" s="36"/>
      <c r="JI62304"/>
      <c r="JJ62304"/>
      <c r="KX62304" s="23"/>
      <c r="KY62304" s="23"/>
    </row>
    <row r="62305" spans="36:311" x14ac:dyDescent="0.2">
      <c r="AJ62305" s="23"/>
      <c r="HH62305"/>
      <c r="IW62305" s="36"/>
      <c r="JI62305"/>
      <c r="JJ62305"/>
      <c r="KX62305" s="23"/>
      <c r="KY62305" s="23"/>
    </row>
    <row r="62306" spans="36:311" x14ac:dyDescent="0.2">
      <c r="AJ62306" s="23"/>
      <c r="HH62306"/>
      <c r="IW62306" s="36"/>
      <c r="JI62306"/>
      <c r="JJ62306"/>
      <c r="KX62306" s="23"/>
      <c r="KY62306" s="23"/>
    </row>
    <row r="62307" spans="36:311" x14ac:dyDescent="0.2">
      <c r="AJ62307" s="23"/>
      <c r="HH62307"/>
      <c r="IW62307" s="36"/>
      <c r="JI62307"/>
      <c r="JJ62307"/>
      <c r="KX62307" s="23"/>
      <c r="KY62307" s="23"/>
    </row>
    <row r="62308" spans="36:311" x14ac:dyDescent="0.2">
      <c r="AJ62308" s="23"/>
      <c r="HH62308"/>
      <c r="IW62308" s="36"/>
      <c r="JI62308"/>
      <c r="JJ62308"/>
      <c r="KX62308" s="23"/>
      <c r="KY62308" s="23"/>
    </row>
    <row r="62309" spans="36:311" x14ac:dyDescent="0.2">
      <c r="AJ62309" s="23"/>
      <c r="HH62309"/>
      <c r="IW62309" s="36"/>
      <c r="JI62309"/>
      <c r="JJ62309"/>
      <c r="KX62309" s="23"/>
      <c r="KY62309" s="23"/>
    </row>
    <row r="62310" spans="36:311" x14ac:dyDescent="0.2">
      <c r="AJ62310" s="23"/>
      <c r="HH62310"/>
      <c r="IW62310" s="36"/>
      <c r="JI62310"/>
      <c r="JJ62310"/>
      <c r="KX62310" s="23"/>
      <c r="KY62310" s="23"/>
    </row>
    <row r="62311" spans="36:311" x14ac:dyDescent="0.2">
      <c r="AJ62311" s="23"/>
      <c r="HH62311"/>
      <c r="IW62311" s="36"/>
      <c r="JI62311"/>
      <c r="JJ62311"/>
      <c r="KX62311" s="23"/>
      <c r="KY62311" s="23"/>
    </row>
    <row r="62312" spans="36:311" x14ac:dyDescent="0.2">
      <c r="AJ62312" s="23"/>
      <c r="HH62312"/>
      <c r="IW62312" s="36"/>
      <c r="JI62312"/>
      <c r="JJ62312"/>
      <c r="KX62312" s="23"/>
      <c r="KY62312" s="23"/>
    </row>
    <row r="62313" spans="36:311" x14ac:dyDescent="0.2">
      <c r="AJ62313" s="23"/>
      <c r="HH62313"/>
      <c r="IW62313" s="36"/>
      <c r="JI62313"/>
      <c r="JJ62313"/>
      <c r="KX62313" s="23"/>
      <c r="KY62313" s="23"/>
    </row>
    <row r="62314" spans="36:311" x14ac:dyDescent="0.2">
      <c r="AJ62314" s="23"/>
      <c r="HH62314"/>
      <c r="IW62314" s="36"/>
      <c r="JI62314"/>
      <c r="JJ62314"/>
      <c r="KX62314" s="23"/>
      <c r="KY62314" s="23"/>
    </row>
    <row r="62315" spans="36:311" x14ac:dyDescent="0.2">
      <c r="AJ62315" s="23"/>
      <c r="HH62315"/>
      <c r="IW62315" s="36"/>
      <c r="JI62315"/>
      <c r="JJ62315"/>
      <c r="KX62315" s="23"/>
      <c r="KY62315" s="23"/>
    </row>
    <row r="62316" spans="36:311" x14ac:dyDescent="0.2">
      <c r="AJ62316" s="23"/>
      <c r="HH62316"/>
      <c r="IW62316" s="36"/>
      <c r="JI62316"/>
      <c r="JJ62316"/>
      <c r="KX62316" s="23"/>
      <c r="KY62316" s="23"/>
    </row>
    <row r="62317" spans="36:311" x14ac:dyDescent="0.2">
      <c r="AJ62317" s="23"/>
      <c r="HH62317"/>
      <c r="IW62317" s="36"/>
      <c r="JI62317"/>
      <c r="JJ62317"/>
      <c r="KX62317" s="23"/>
      <c r="KY62317" s="23"/>
    </row>
    <row r="62318" spans="36:311" x14ac:dyDescent="0.2">
      <c r="AJ62318" s="23"/>
      <c r="HH62318"/>
      <c r="IW62318" s="36"/>
      <c r="JI62318"/>
      <c r="JJ62318"/>
      <c r="KX62318" s="23"/>
      <c r="KY62318" s="23"/>
    </row>
    <row r="62319" spans="36:311" x14ac:dyDescent="0.2">
      <c r="AJ62319" s="23"/>
      <c r="HH62319"/>
      <c r="IW62319" s="36"/>
      <c r="JI62319"/>
      <c r="JJ62319"/>
      <c r="KX62319" s="23"/>
      <c r="KY62319" s="23"/>
    </row>
    <row r="62320" spans="36:311" x14ac:dyDescent="0.2">
      <c r="AJ62320" s="23"/>
      <c r="HH62320"/>
      <c r="IW62320" s="36"/>
      <c r="JI62320"/>
      <c r="JJ62320"/>
      <c r="KX62320" s="23"/>
      <c r="KY62320" s="23"/>
    </row>
    <row r="62321" spans="36:311" x14ac:dyDescent="0.2">
      <c r="AJ62321" s="23"/>
      <c r="HH62321"/>
      <c r="IW62321" s="36"/>
      <c r="JI62321"/>
      <c r="JJ62321"/>
      <c r="KX62321" s="23"/>
      <c r="KY62321" s="23"/>
    </row>
    <row r="62322" spans="36:311" x14ac:dyDescent="0.2">
      <c r="AJ62322" s="23"/>
      <c r="HH62322"/>
      <c r="IW62322" s="36"/>
      <c r="JI62322"/>
      <c r="JJ62322"/>
      <c r="KX62322" s="23"/>
      <c r="KY62322" s="23"/>
    </row>
    <row r="62323" spans="36:311" x14ac:dyDescent="0.2">
      <c r="AJ62323" s="23"/>
      <c r="HH62323"/>
      <c r="IW62323" s="36"/>
      <c r="JI62323"/>
      <c r="JJ62323"/>
      <c r="KX62323" s="23"/>
      <c r="KY62323" s="23"/>
    </row>
    <row r="62324" spans="36:311" x14ac:dyDescent="0.2">
      <c r="AJ62324" s="23"/>
      <c r="HH62324"/>
      <c r="IW62324" s="36"/>
      <c r="JI62324"/>
      <c r="JJ62324"/>
      <c r="KX62324" s="23"/>
      <c r="KY62324" s="23"/>
    </row>
    <row r="62325" spans="36:311" x14ac:dyDescent="0.2">
      <c r="AJ62325" s="23"/>
      <c r="HH62325"/>
      <c r="IW62325" s="36"/>
      <c r="JI62325"/>
      <c r="JJ62325"/>
      <c r="KX62325" s="23"/>
      <c r="KY62325" s="23"/>
    </row>
    <row r="62326" spans="36:311" x14ac:dyDescent="0.2">
      <c r="AJ62326" s="23"/>
      <c r="HH62326"/>
      <c r="IW62326" s="36"/>
      <c r="JI62326"/>
      <c r="JJ62326"/>
      <c r="KX62326" s="23"/>
      <c r="KY62326" s="23"/>
    </row>
    <row r="62327" spans="36:311" x14ac:dyDescent="0.2">
      <c r="AJ62327" s="23"/>
      <c r="HH62327"/>
      <c r="IW62327" s="36"/>
      <c r="JI62327"/>
      <c r="JJ62327"/>
      <c r="KX62327" s="23"/>
      <c r="KY62327" s="23"/>
    </row>
    <row r="62328" spans="36:311" x14ac:dyDescent="0.2">
      <c r="AJ62328" s="23"/>
      <c r="HH62328"/>
      <c r="IW62328" s="36"/>
      <c r="JI62328"/>
      <c r="JJ62328"/>
      <c r="KX62328" s="23"/>
      <c r="KY62328" s="23"/>
    </row>
    <row r="62329" spans="36:311" x14ac:dyDescent="0.2">
      <c r="AJ62329" s="23"/>
      <c r="HH62329"/>
      <c r="IW62329" s="36"/>
      <c r="JI62329"/>
      <c r="JJ62329"/>
      <c r="KX62329" s="23"/>
      <c r="KY62329" s="23"/>
    </row>
    <row r="62330" spans="36:311" x14ac:dyDescent="0.2">
      <c r="AJ62330" s="23"/>
      <c r="HH62330"/>
      <c r="IW62330" s="36"/>
      <c r="JI62330"/>
      <c r="JJ62330"/>
      <c r="KX62330" s="23"/>
      <c r="KY62330" s="23"/>
    </row>
    <row r="62331" spans="36:311" x14ac:dyDescent="0.2">
      <c r="AJ62331" s="23"/>
      <c r="HH62331"/>
      <c r="IW62331" s="36"/>
      <c r="JI62331"/>
      <c r="JJ62331"/>
      <c r="KX62331" s="23"/>
      <c r="KY62331" s="23"/>
    </row>
    <row r="62332" spans="36:311" x14ac:dyDescent="0.2">
      <c r="AJ62332" s="23"/>
      <c r="HH62332"/>
      <c r="IW62332" s="36"/>
      <c r="JI62332"/>
      <c r="JJ62332"/>
      <c r="KX62332" s="23"/>
      <c r="KY62332" s="23"/>
    </row>
    <row r="62333" spans="36:311" x14ac:dyDescent="0.2">
      <c r="AJ62333" s="23"/>
      <c r="HH62333"/>
      <c r="IW62333" s="36"/>
      <c r="JI62333"/>
      <c r="JJ62333"/>
      <c r="KX62333" s="23"/>
      <c r="KY62333" s="23"/>
    </row>
    <row r="62334" spans="36:311" x14ac:dyDescent="0.2">
      <c r="AJ62334" s="23"/>
      <c r="HH62334"/>
      <c r="IW62334" s="36"/>
      <c r="JI62334"/>
      <c r="JJ62334"/>
      <c r="KX62334" s="23"/>
      <c r="KY62334" s="23"/>
    </row>
    <row r="62335" spans="36:311" x14ac:dyDescent="0.2">
      <c r="AJ62335" s="23"/>
      <c r="HH62335"/>
      <c r="IW62335" s="36"/>
      <c r="JI62335"/>
      <c r="JJ62335"/>
      <c r="KX62335" s="23"/>
      <c r="KY62335" s="23"/>
    </row>
    <row r="62336" spans="36:311" x14ac:dyDescent="0.2">
      <c r="AJ62336" s="23"/>
      <c r="HH62336"/>
      <c r="IW62336" s="36"/>
      <c r="JI62336"/>
      <c r="JJ62336"/>
      <c r="KX62336" s="23"/>
      <c r="KY62336" s="23"/>
    </row>
    <row r="62337" spans="36:311" x14ac:dyDescent="0.2">
      <c r="AJ62337" s="23"/>
      <c r="HH62337"/>
      <c r="IW62337" s="36"/>
      <c r="JI62337"/>
      <c r="JJ62337"/>
      <c r="KX62337" s="23"/>
      <c r="KY62337" s="23"/>
    </row>
    <row r="62338" spans="36:311" x14ac:dyDescent="0.2">
      <c r="AJ62338" s="23"/>
      <c r="HH62338"/>
      <c r="IW62338" s="36"/>
      <c r="JI62338"/>
      <c r="JJ62338"/>
      <c r="KX62338" s="23"/>
      <c r="KY62338" s="23"/>
    </row>
    <row r="62339" spans="36:311" x14ac:dyDescent="0.2">
      <c r="AJ62339" s="23"/>
      <c r="HH62339"/>
      <c r="IW62339" s="36"/>
      <c r="JI62339"/>
      <c r="JJ62339"/>
      <c r="KX62339" s="23"/>
      <c r="KY62339" s="23"/>
    </row>
    <row r="62340" spans="36:311" x14ac:dyDescent="0.2">
      <c r="AJ62340" s="23"/>
      <c r="HH62340"/>
      <c r="IW62340" s="36"/>
      <c r="JI62340"/>
      <c r="JJ62340"/>
      <c r="KX62340" s="23"/>
      <c r="KY62340" s="23"/>
    </row>
    <row r="62341" spans="36:311" x14ac:dyDescent="0.2">
      <c r="AJ62341" s="23"/>
      <c r="HH62341"/>
      <c r="IW62341" s="36"/>
      <c r="JI62341"/>
      <c r="JJ62341"/>
      <c r="KX62341" s="23"/>
      <c r="KY62341" s="23"/>
    </row>
    <row r="62342" spans="36:311" x14ac:dyDescent="0.2">
      <c r="AJ62342" s="23"/>
      <c r="HH62342"/>
      <c r="IW62342" s="36"/>
      <c r="JI62342"/>
      <c r="JJ62342"/>
      <c r="KX62342" s="23"/>
      <c r="KY62342" s="23"/>
    </row>
    <row r="62343" spans="36:311" x14ac:dyDescent="0.2">
      <c r="AJ62343" s="23"/>
      <c r="HH62343"/>
      <c r="IW62343" s="36"/>
      <c r="JI62343"/>
      <c r="JJ62343"/>
      <c r="KX62343" s="23"/>
      <c r="KY62343" s="23"/>
    </row>
    <row r="62344" spans="36:311" x14ac:dyDescent="0.2">
      <c r="AJ62344" s="23"/>
      <c r="HH62344"/>
      <c r="IW62344" s="36"/>
      <c r="JI62344"/>
      <c r="JJ62344"/>
      <c r="KX62344" s="23"/>
      <c r="KY62344" s="23"/>
    </row>
    <row r="62345" spans="36:311" x14ac:dyDescent="0.2">
      <c r="AJ62345" s="23"/>
      <c r="HH62345"/>
      <c r="IW62345" s="36"/>
      <c r="JI62345"/>
      <c r="JJ62345"/>
      <c r="KX62345" s="23"/>
      <c r="KY62345" s="23"/>
    </row>
    <row r="62346" spans="36:311" x14ac:dyDescent="0.2">
      <c r="AJ62346" s="23"/>
      <c r="HH62346"/>
      <c r="IW62346" s="36"/>
      <c r="JI62346"/>
      <c r="JJ62346"/>
      <c r="KX62346" s="23"/>
      <c r="KY62346" s="23"/>
    </row>
    <row r="62347" spans="36:311" x14ac:dyDescent="0.2">
      <c r="AJ62347" s="23"/>
      <c r="HH62347"/>
      <c r="IW62347" s="36"/>
      <c r="JI62347"/>
      <c r="JJ62347"/>
      <c r="KX62347" s="23"/>
      <c r="KY62347" s="23"/>
    </row>
    <row r="62348" spans="36:311" x14ac:dyDescent="0.2">
      <c r="AJ62348" s="23"/>
      <c r="HH62348"/>
      <c r="IW62348" s="36"/>
      <c r="JI62348"/>
      <c r="JJ62348"/>
      <c r="KX62348" s="23"/>
      <c r="KY62348" s="23"/>
    </row>
    <row r="62349" spans="36:311" x14ac:dyDescent="0.2">
      <c r="AJ62349" s="23"/>
      <c r="HH62349"/>
      <c r="IW62349" s="36"/>
      <c r="JI62349"/>
      <c r="JJ62349"/>
      <c r="KX62349" s="23"/>
      <c r="KY62349" s="23"/>
    </row>
    <row r="62350" spans="36:311" x14ac:dyDescent="0.2">
      <c r="AJ62350" s="23"/>
      <c r="HH62350"/>
      <c r="IW62350" s="36"/>
      <c r="JI62350"/>
      <c r="JJ62350"/>
      <c r="KX62350" s="23"/>
      <c r="KY62350" s="23"/>
    </row>
    <row r="62351" spans="36:311" x14ac:dyDescent="0.2">
      <c r="AJ62351" s="23"/>
      <c r="HH62351"/>
      <c r="IW62351" s="36"/>
      <c r="JI62351"/>
      <c r="JJ62351"/>
      <c r="KX62351" s="23"/>
      <c r="KY62351" s="23"/>
    </row>
    <row r="62352" spans="36:311" x14ac:dyDescent="0.2">
      <c r="AJ62352" s="23"/>
      <c r="HH62352"/>
      <c r="IW62352" s="36"/>
      <c r="JI62352"/>
      <c r="JJ62352"/>
      <c r="KX62352" s="23"/>
      <c r="KY62352" s="23"/>
    </row>
    <row r="62353" spans="36:311" x14ac:dyDescent="0.2">
      <c r="AJ62353" s="23"/>
      <c r="HH62353"/>
      <c r="IW62353" s="36"/>
      <c r="JI62353"/>
      <c r="JJ62353"/>
      <c r="KX62353" s="23"/>
      <c r="KY62353" s="23"/>
    </row>
    <row r="62354" spans="36:311" x14ac:dyDescent="0.2">
      <c r="AJ62354" s="23"/>
      <c r="HH62354"/>
      <c r="IW62354" s="36"/>
      <c r="JI62354"/>
      <c r="JJ62354"/>
      <c r="KX62354" s="23"/>
      <c r="KY62354" s="23"/>
    </row>
    <row r="62355" spans="36:311" x14ac:dyDescent="0.2">
      <c r="AJ62355" s="23"/>
      <c r="HH62355"/>
      <c r="IW62355" s="36"/>
      <c r="JI62355"/>
      <c r="JJ62355"/>
      <c r="KX62355" s="23"/>
      <c r="KY62355" s="23"/>
    </row>
    <row r="62356" spans="36:311" x14ac:dyDescent="0.2">
      <c r="AJ62356" s="23"/>
      <c r="HH62356"/>
      <c r="IW62356" s="36"/>
      <c r="JI62356"/>
      <c r="JJ62356"/>
      <c r="KX62356" s="23"/>
      <c r="KY62356" s="23"/>
    </row>
    <row r="62357" spans="36:311" x14ac:dyDescent="0.2">
      <c r="AJ62357" s="23"/>
      <c r="HH62357"/>
      <c r="IW62357" s="36"/>
      <c r="JI62357"/>
      <c r="JJ62357"/>
      <c r="KX62357" s="23"/>
      <c r="KY62357" s="23"/>
    </row>
    <row r="62358" spans="36:311" x14ac:dyDescent="0.2">
      <c r="AJ62358" s="23"/>
      <c r="HH62358"/>
      <c r="IW62358" s="36"/>
      <c r="JI62358"/>
      <c r="JJ62358"/>
      <c r="KX62358" s="23"/>
      <c r="KY62358" s="23"/>
    </row>
    <row r="62359" spans="36:311" x14ac:dyDescent="0.2">
      <c r="AJ62359" s="23"/>
      <c r="HH62359"/>
      <c r="IW62359" s="36"/>
      <c r="JI62359"/>
      <c r="JJ62359"/>
      <c r="KX62359" s="23"/>
      <c r="KY62359" s="23"/>
    </row>
    <row r="62360" spans="36:311" x14ac:dyDescent="0.2">
      <c r="AJ62360" s="23"/>
      <c r="HH62360"/>
      <c r="IW62360" s="36"/>
      <c r="JI62360"/>
      <c r="JJ62360"/>
      <c r="KX62360" s="23"/>
      <c r="KY62360" s="23"/>
    </row>
    <row r="62361" spans="36:311" x14ac:dyDescent="0.2">
      <c r="AJ62361" s="23"/>
      <c r="HH62361"/>
      <c r="IW62361" s="36"/>
      <c r="JI62361"/>
      <c r="JJ62361"/>
      <c r="KX62361" s="23"/>
      <c r="KY62361" s="23"/>
    </row>
    <row r="62362" spans="36:311" x14ac:dyDescent="0.2">
      <c r="AJ62362" s="23"/>
      <c r="HH62362"/>
      <c r="IW62362" s="36"/>
      <c r="JI62362"/>
      <c r="JJ62362"/>
      <c r="KX62362" s="23"/>
      <c r="KY62362" s="23"/>
    </row>
    <row r="62363" spans="36:311" x14ac:dyDescent="0.2">
      <c r="AJ62363" s="23"/>
      <c r="HH62363"/>
      <c r="IW62363" s="36"/>
      <c r="JI62363"/>
      <c r="JJ62363"/>
      <c r="KX62363" s="23"/>
      <c r="KY62363" s="23"/>
    </row>
    <row r="62364" spans="36:311" x14ac:dyDescent="0.2">
      <c r="AJ62364" s="23"/>
      <c r="HH62364"/>
      <c r="IW62364" s="36"/>
      <c r="JI62364"/>
      <c r="JJ62364"/>
      <c r="KX62364" s="23"/>
      <c r="KY62364" s="23"/>
    </row>
    <row r="62365" spans="36:311" x14ac:dyDescent="0.2">
      <c r="AJ62365" s="23"/>
      <c r="HH62365"/>
      <c r="IW62365" s="36"/>
      <c r="JI62365"/>
      <c r="JJ62365"/>
      <c r="KX62365" s="23"/>
      <c r="KY62365" s="23"/>
    </row>
    <row r="62366" spans="36:311" x14ac:dyDescent="0.2">
      <c r="AJ62366" s="23"/>
      <c r="HH62366"/>
      <c r="IW62366" s="36"/>
      <c r="JI62366"/>
      <c r="JJ62366"/>
      <c r="KX62366" s="23"/>
      <c r="KY62366" s="23"/>
    </row>
    <row r="62367" spans="36:311" x14ac:dyDescent="0.2">
      <c r="AJ62367" s="23"/>
      <c r="HH62367"/>
      <c r="IW62367" s="36"/>
      <c r="JI62367"/>
      <c r="JJ62367"/>
      <c r="KX62367" s="23"/>
      <c r="KY62367" s="23"/>
    </row>
    <row r="62368" spans="36:311" x14ac:dyDescent="0.2">
      <c r="AJ62368" s="23"/>
      <c r="HH62368"/>
      <c r="IW62368" s="36"/>
      <c r="JI62368"/>
      <c r="JJ62368"/>
      <c r="KX62368" s="23"/>
      <c r="KY62368" s="23"/>
    </row>
    <row r="62369" spans="36:311" x14ac:dyDescent="0.2">
      <c r="AJ62369" s="23"/>
      <c r="HH62369"/>
      <c r="IW62369" s="36"/>
      <c r="JI62369"/>
      <c r="JJ62369"/>
      <c r="KX62369" s="23"/>
      <c r="KY62369" s="23"/>
    </row>
    <row r="62370" spans="36:311" x14ac:dyDescent="0.2">
      <c r="AJ62370" s="23"/>
      <c r="HH62370"/>
      <c r="IW62370" s="36"/>
      <c r="JI62370"/>
      <c r="JJ62370"/>
      <c r="KX62370" s="23"/>
      <c r="KY62370" s="23"/>
    </row>
    <row r="62371" spans="36:311" x14ac:dyDescent="0.2">
      <c r="AJ62371" s="23"/>
      <c r="HH62371"/>
      <c r="IW62371" s="36"/>
      <c r="JI62371"/>
      <c r="JJ62371"/>
      <c r="KX62371" s="23"/>
      <c r="KY62371" s="23"/>
    </row>
    <row r="62372" spans="36:311" x14ac:dyDescent="0.2">
      <c r="AJ62372" s="23"/>
      <c r="HH62372"/>
      <c r="IW62372" s="36"/>
      <c r="JI62372"/>
      <c r="JJ62372"/>
      <c r="KX62372" s="23"/>
      <c r="KY62372" s="23"/>
    </row>
    <row r="62373" spans="36:311" x14ac:dyDescent="0.2">
      <c r="AJ62373" s="23"/>
      <c r="HH62373"/>
      <c r="IW62373" s="36"/>
      <c r="JI62373"/>
      <c r="JJ62373"/>
      <c r="KX62373" s="23"/>
      <c r="KY62373" s="23"/>
    </row>
    <row r="62374" spans="36:311" x14ac:dyDescent="0.2">
      <c r="AJ62374" s="23"/>
      <c r="HH62374"/>
      <c r="IW62374" s="36"/>
      <c r="JI62374"/>
      <c r="JJ62374"/>
      <c r="KX62374" s="23"/>
      <c r="KY62374" s="23"/>
    </row>
    <row r="62375" spans="36:311" x14ac:dyDescent="0.2">
      <c r="AJ62375" s="23"/>
      <c r="HH62375"/>
      <c r="IW62375" s="36"/>
      <c r="JI62375"/>
      <c r="JJ62375"/>
      <c r="KX62375" s="23"/>
      <c r="KY62375" s="23"/>
    </row>
    <row r="62376" spans="36:311" x14ac:dyDescent="0.2">
      <c r="AJ62376" s="23"/>
      <c r="HH62376"/>
      <c r="IW62376" s="36"/>
      <c r="JI62376"/>
      <c r="JJ62376"/>
      <c r="KX62376" s="23"/>
      <c r="KY62376" s="23"/>
    </row>
    <row r="62377" spans="36:311" x14ac:dyDescent="0.2">
      <c r="AJ62377" s="23"/>
      <c r="HH62377"/>
      <c r="IW62377" s="36"/>
      <c r="JI62377"/>
      <c r="JJ62377"/>
      <c r="KX62377" s="23"/>
      <c r="KY62377" s="23"/>
    </row>
    <row r="62378" spans="36:311" x14ac:dyDescent="0.2">
      <c r="AJ62378" s="23"/>
      <c r="HH62378"/>
      <c r="IW62378" s="36"/>
      <c r="JI62378"/>
      <c r="JJ62378"/>
      <c r="KX62378" s="23"/>
      <c r="KY62378" s="23"/>
    </row>
    <row r="62379" spans="36:311" x14ac:dyDescent="0.2">
      <c r="AJ62379" s="23"/>
      <c r="HH62379"/>
      <c r="IW62379" s="36"/>
      <c r="JI62379"/>
      <c r="JJ62379"/>
      <c r="KX62379" s="23"/>
      <c r="KY62379" s="23"/>
    </row>
    <row r="62380" spans="36:311" x14ac:dyDescent="0.2">
      <c r="AJ62380" s="23"/>
      <c r="HH62380"/>
      <c r="IW62380" s="36"/>
      <c r="JI62380"/>
      <c r="JJ62380"/>
      <c r="KX62380" s="23"/>
      <c r="KY62380" s="23"/>
    </row>
    <row r="62381" spans="36:311" x14ac:dyDescent="0.2">
      <c r="AJ62381" s="23"/>
      <c r="HH62381"/>
      <c r="IW62381" s="36"/>
      <c r="JI62381"/>
      <c r="JJ62381"/>
      <c r="KX62381" s="23"/>
      <c r="KY62381" s="23"/>
    </row>
    <row r="62382" spans="36:311" x14ac:dyDescent="0.2">
      <c r="AJ62382" s="23"/>
      <c r="HH62382"/>
      <c r="IW62382" s="36"/>
      <c r="JI62382"/>
      <c r="JJ62382"/>
      <c r="KX62382" s="23"/>
      <c r="KY62382" s="23"/>
    </row>
    <row r="62383" spans="36:311" x14ac:dyDescent="0.2">
      <c r="AJ62383" s="23"/>
      <c r="HH62383"/>
      <c r="IW62383" s="36"/>
      <c r="JI62383"/>
      <c r="JJ62383"/>
      <c r="KX62383" s="23"/>
      <c r="KY62383" s="23"/>
    </row>
    <row r="62384" spans="36:311" x14ac:dyDescent="0.2">
      <c r="AJ62384" s="23"/>
      <c r="HH62384"/>
      <c r="IW62384" s="36"/>
      <c r="JI62384"/>
      <c r="JJ62384"/>
      <c r="KX62384" s="23"/>
      <c r="KY62384" s="23"/>
    </row>
    <row r="62385" spans="36:311" x14ac:dyDescent="0.2">
      <c r="AJ62385" s="23"/>
      <c r="HH62385"/>
      <c r="IW62385" s="36"/>
      <c r="JI62385"/>
      <c r="JJ62385"/>
      <c r="KX62385" s="23"/>
      <c r="KY62385" s="23"/>
    </row>
    <row r="62386" spans="36:311" x14ac:dyDescent="0.2">
      <c r="AJ62386" s="23"/>
      <c r="HH62386"/>
      <c r="IW62386" s="36"/>
      <c r="JI62386"/>
      <c r="JJ62386"/>
      <c r="KX62386" s="23"/>
      <c r="KY62386" s="23"/>
    </row>
    <row r="62387" spans="36:311" x14ac:dyDescent="0.2">
      <c r="AJ62387" s="23"/>
      <c r="HH62387"/>
      <c r="IW62387" s="36"/>
      <c r="JI62387"/>
      <c r="JJ62387"/>
      <c r="KX62387" s="23"/>
      <c r="KY62387" s="23"/>
    </row>
    <row r="62388" spans="36:311" x14ac:dyDescent="0.2">
      <c r="AJ62388" s="23"/>
      <c r="HH62388"/>
      <c r="IW62388" s="36"/>
      <c r="JI62388"/>
      <c r="JJ62388"/>
      <c r="KX62388" s="23"/>
      <c r="KY62388" s="23"/>
    </row>
    <row r="62389" spans="36:311" x14ac:dyDescent="0.2">
      <c r="AJ62389" s="23"/>
      <c r="HH62389"/>
      <c r="IW62389" s="36"/>
      <c r="JI62389"/>
      <c r="JJ62389"/>
      <c r="KX62389" s="23"/>
      <c r="KY62389" s="23"/>
    </row>
    <row r="62390" spans="36:311" x14ac:dyDescent="0.2">
      <c r="AJ62390" s="23"/>
      <c r="HH62390"/>
      <c r="IW62390" s="36"/>
      <c r="JI62390"/>
      <c r="JJ62390"/>
      <c r="KX62390" s="23"/>
      <c r="KY62390" s="23"/>
    </row>
    <row r="62391" spans="36:311" x14ac:dyDescent="0.2">
      <c r="AJ62391" s="23"/>
      <c r="HH62391"/>
      <c r="IW62391" s="36"/>
      <c r="JI62391"/>
      <c r="JJ62391"/>
      <c r="KX62391" s="23"/>
      <c r="KY62391" s="23"/>
    </row>
    <row r="62392" spans="36:311" x14ac:dyDescent="0.2">
      <c r="AJ62392" s="23"/>
      <c r="HH62392"/>
      <c r="IW62392" s="36"/>
      <c r="JI62392"/>
      <c r="JJ62392"/>
      <c r="KX62392" s="23"/>
      <c r="KY62392" s="23"/>
    </row>
    <row r="62393" spans="36:311" x14ac:dyDescent="0.2">
      <c r="AJ62393" s="23"/>
      <c r="HH62393"/>
      <c r="IW62393" s="36"/>
      <c r="JI62393"/>
      <c r="JJ62393"/>
      <c r="KX62393" s="23"/>
      <c r="KY62393" s="23"/>
    </row>
    <row r="62394" spans="36:311" x14ac:dyDescent="0.2">
      <c r="AJ62394" s="23"/>
      <c r="HH62394"/>
      <c r="IW62394" s="36"/>
      <c r="JI62394"/>
      <c r="JJ62394"/>
      <c r="KX62394" s="23"/>
      <c r="KY62394" s="23"/>
    </row>
    <row r="62395" spans="36:311" x14ac:dyDescent="0.2">
      <c r="AJ62395" s="23"/>
      <c r="HH62395"/>
      <c r="IW62395" s="36"/>
      <c r="JI62395"/>
      <c r="JJ62395"/>
      <c r="KX62395" s="23"/>
      <c r="KY62395" s="23"/>
    </row>
    <row r="62396" spans="36:311" x14ac:dyDescent="0.2">
      <c r="AJ62396" s="23"/>
      <c r="HH62396"/>
      <c r="IW62396" s="36"/>
      <c r="JI62396"/>
      <c r="JJ62396"/>
      <c r="KX62396" s="23"/>
      <c r="KY62396" s="23"/>
    </row>
    <row r="62397" spans="36:311" x14ac:dyDescent="0.2">
      <c r="AJ62397" s="23"/>
      <c r="HH62397"/>
      <c r="IW62397" s="36"/>
      <c r="JI62397"/>
      <c r="JJ62397"/>
      <c r="KX62397" s="23"/>
      <c r="KY62397" s="23"/>
    </row>
    <row r="62398" spans="36:311" x14ac:dyDescent="0.2">
      <c r="AJ62398" s="23"/>
      <c r="HH62398"/>
      <c r="IW62398" s="36"/>
      <c r="JI62398"/>
      <c r="JJ62398"/>
      <c r="KX62398" s="23"/>
      <c r="KY62398" s="23"/>
    </row>
    <row r="62399" spans="36:311" x14ac:dyDescent="0.2">
      <c r="AJ62399" s="23"/>
      <c r="HH62399"/>
      <c r="IW62399" s="36"/>
      <c r="JI62399"/>
      <c r="JJ62399"/>
      <c r="KX62399" s="23"/>
      <c r="KY62399" s="23"/>
    </row>
    <row r="62400" spans="36:311" x14ac:dyDescent="0.2">
      <c r="AJ62400" s="23"/>
      <c r="HH62400"/>
      <c r="IW62400" s="36"/>
      <c r="JI62400"/>
      <c r="JJ62400"/>
      <c r="KX62400" s="23"/>
      <c r="KY62400" s="23"/>
    </row>
    <row r="62401" spans="36:311" x14ac:dyDescent="0.2">
      <c r="AJ62401" s="23"/>
      <c r="HH62401"/>
      <c r="IW62401" s="36"/>
      <c r="JI62401"/>
      <c r="JJ62401"/>
      <c r="KX62401" s="23"/>
      <c r="KY62401" s="23"/>
    </row>
    <row r="62402" spans="36:311" x14ac:dyDescent="0.2">
      <c r="AJ62402" s="23"/>
      <c r="HH62402"/>
      <c r="IW62402" s="36"/>
      <c r="JI62402"/>
      <c r="JJ62402"/>
      <c r="KX62402" s="23"/>
      <c r="KY62402" s="23"/>
    </row>
    <row r="62403" spans="36:311" x14ac:dyDescent="0.2">
      <c r="AJ62403" s="23"/>
      <c r="HH62403"/>
      <c r="IW62403" s="36"/>
      <c r="JI62403"/>
      <c r="JJ62403"/>
      <c r="KX62403" s="23"/>
      <c r="KY62403" s="23"/>
    </row>
    <row r="62404" spans="36:311" x14ac:dyDescent="0.2">
      <c r="AJ62404" s="23"/>
      <c r="HH62404"/>
      <c r="IW62404" s="36"/>
      <c r="JI62404"/>
      <c r="JJ62404"/>
      <c r="KX62404" s="23"/>
      <c r="KY62404" s="23"/>
    </row>
    <row r="62405" spans="36:311" x14ac:dyDescent="0.2">
      <c r="AJ62405" s="23"/>
      <c r="HH62405"/>
      <c r="IW62405" s="36"/>
      <c r="JI62405"/>
      <c r="JJ62405"/>
      <c r="KX62405" s="23"/>
      <c r="KY62405" s="23"/>
    </row>
    <row r="62406" spans="36:311" x14ac:dyDescent="0.2">
      <c r="AJ62406" s="23"/>
      <c r="HH62406"/>
      <c r="IW62406" s="36"/>
      <c r="JI62406"/>
      <c r="JJ62406"/>
      <c r="KX62406" s="23"/>
      <c r="KY62406" s="23"/>
    </row>
    <row r="62407" spans="36:311" x14ac:dyDescent="0.2">
      <c r="AJ62407" s="23"/>
      <c r="HH62407"/>
      <c r="IW62407" s="36"/>
      <c r="JI62407"/>
      <c r="JJ62407"/>
      <c r="KX62407" s="23"/>
      <c r="KY62407" s="23"/>
    </row>
    <row r="62408" spans="36:311" x14ac:dyDescent="0.2">
      <c r="AJ62408" s="23"/>
      <c r="HH62408"/>
      <c r="IW62408" s="36"/>
      <c r="JI62408"/>
      <c r="JJ62408"/>
      <c r="KX62408" s="23"/>
      <c r="KY62408" s="23"/>
    </row>
    <row r="62409" spans="36:311" x14ac:dyDescent="0.2">
      <c r="AJ62409" s="23"/>
      <c r="HH62409"/>
      <c r="IW62409" s="36"/>
      <c r="JI62409"/>
      <c r="JJ62409"/>
      <c r="KX62409" s="23"/>
      <c r="KY62409" s="23"/>
    </row>
    <row r="62410" spans="36:311" x14ac:dyDescent="0.2">
      <c r="AJ62410" s="23"/>
      <c r="HH62410"/>
      <c r="IW62410" s="36"/>
      <c r="JI62410"/>
      <c r="JJ62410"/>
      <c r="KX62410" s="23"/>
      <c r="KY62410" s="23"/>
    </row>
    <row r="62411" spans="36:311" x14ac:dyDescent="0.2">
      <c r="AJ62411" s="23"/>
      <c r="HH62411"/>
      <c r="IW62411" s="36"/>
      <c r="JI62411"/>
      <c r="JJ62411"/>
      <c r="KX62411" s="23"/>
      <c r="KY62411" s="23"/>
    </row>
    <row r="62412" spans="36:311" x14ac:dyDescent="0.2">
      <c r="AJ62412" s="23"/>
      <c r="HH62412"/>
      <c r="IW62412" s="36"/>
      <c r="JI62412"/>
      <c r="JJ62412"/>
      <c r="KX62412" s="23"/>
      <c r="KY62412" s="23"/>
    </row>
    <row r="62413" spans="36:311" x14ac:dyDescent="0.2">
      <c r="AJ62413" s="23"/>
      <c r="HH62413"/>
      <c r="IW62413" s="36"/>
      <c r="JI62413"/>
      <c r="JJ62413"/>
      <c r="KX62413" s="23"/>
      <c r="KY62413" s="23"/>
    </row>
    <row r="62414" spans="36:311" x14ac:dyDescent="0.2">
      <c r="AJ62414" s="23"/>
      <c r="HH62414"/>
      <c r="IW62414" s="36"/>
      <c r="JI62414"/>
      <c r="JJ62414"/>
      <c r="KX62414" s="23"/>
      <c r="KY62414" s="23"/>
    </row>
    <row r="62415" spans="36:311" x14ac:dyDescent="0.2">
      <c r="AJ62415" s="23"/>
      <c r="HH62415"/>
      <c r="IW62415" s="36"/>
      <c r="JI62415"/>
      <c r="JJ62415"/>
      <c r="KX62415" s="23"/>
      <c r="KY62415" s="23"/>
    </row>
    <row r="62416" spans="36:311" x14ac:dyDescent="0.2">
      <c r="AJ62416" s="23"/>
      <c r="HH62416"/>
      <c r="IW62416" s="36"/>
      <c r="JI62416"/>
      <c r="JJ62416"/>
      <c r="KX62416" s="23"/>
      <c r="KY62416" s="23"/>
    </row>
    <row r="62417" spans="36:311" x14ac:dyDescent="0.2">
      <c r="AJ62417" s="23"/>
      <c r="HH62417"/>
      <c r="IW62417" s="36"/>
      <c r="JI62417"/>
      <c r="JJ62417"/>
      <c r="KX62417" s="23"/>
      <c r="KY62417" s="23"/>
    </row>
    <row r="62418" spans="36:311" x14ac:dyDescent="0.2">
      <c r="AJ62418" s="23"/>
      <c r="HH62418"/>
      <c r="IW62418" s="36"/>
      <c r="JI62418"/>
      <c r="JJ62418"/>
      <c r="KX62418" s="23"/>
      <c r="KY62418" s="23"/>
    </row>
    <row r="62419" spans="36:311" x14ac:dyDescent="0.2">
      <c r="AJ62419" s="23"/>
      <c r="HH62419"/>
      <c r="IW62419" s="36"/>
      <c r="JI62419"/>
      <c r="JJ62419"/>
      <c r="KX62419" s="23"/>
      <c r="KY62419" s="23"/>
    </row>
    <row r="62420" spans="36:311" x14ac:dyDescent="0.2">
      <c r="AJ62420" s="23"/>
      <c r="HH62420"/>
      <c r="IW62420" s="36"/>
      <c r="JI62420"/>
      <c r="JJ62420"/>
      <c r="KX62420" s="23"/>
      <c r="KY62420" s="23"/>
    </row>
    <row r="62421" spans="36:311" x14ac:dyDescent="0.2">
      <c r="AJ62421" s="23"/>
      <c r="HH62421"/>
      <c r="IW62421" s="36"/>
      <c r="JI62421"/>
      <c r="JJ62421"/>
      <c r="KX62421" s="23"/>
      <c r="KY62421" s="23"/>
    </row>
    <row r="62422" spans="36:311" x14ac:dyDescent="0.2">
      <c r="AJ62422" s="23"/>
      <c r="HH62422"/>
      <c r="IW62422" s="36"/>
      <c r="JI62422"/>
      <c r="JJ62422"/>
      <c r="KX62422" s="23"/>
      <c r="KY62422" s="23"/>
    </row>
    <row r="62423" spans="36:311" x14ac:dyDescent="0.2">
      <c r="AJ62423" s="23"/>
      <c r="HH62423"/>
      <c r="IW62423" s="36"/>
      <c r="JI62423"/>
      <c r="JJ62423"/>
      <c r="KX62423" s="23"/>
      <c r="KY62423" s="23"/>
    </row>
    <row r="62424" spans="36:311" x14ac:dyDescent="0.2">
      <c r="AJ62424" s="23"/>
      <c r="HH62424"/>
      <c r="IW62424" s="36"/>
      <c r="JI62424"/>
      <c r="JJ62424"/>
      <c r="KX62424" s="23"/>
      <c r="KY62424" s="23"/>
    </row>
    <row r="62425" spans="36:311" x14ac:dyDescent="0.2">
      <c r="AJ62425" s="23"/>
      <c r="HH62425"/>
      <c r="IW62425" s="36"/>
      <c r="JI62425"/>
      <c r="JJ62425"/>
      <c r="KX62425" s="23"/>
      <c r="KY62425" s="23"/>
    </row>
    <row r="62426" spans="36:311" x14ac:dyDescent="0.2">
      <c r="AJ62426" s="23"/>
      <c r="HH62426"/>
      <c r="IW62426" s="36"/>
      <c r="JI62426"/>
      <c r="JJ62426"/>
      <c r="KX62426" s="23"/>
      <c r="KY62426" s="23"/>
    </row>
    <row r="62427" spans="36:311" x14ac:dyDescent="0.2">
      <c r="AJ62427" s="23"/>
      <c r="HH62427"/>
      <c r="IW62427" s="36"/>
      <c r="JI62427"/>
      <c r="JJ62427"/>
      <c r="KX62427" s="23"/>
      <c r="KY62427" s="23"/>
    </row>
    <row r="62428" spans="36:311" x14ac:dyDescent="0.2">
      <c r="AJ62428" s="23"/>
      <c r="HH62428"/>
      <c r="IW62428" s="36"/>
      <c r="JI62428"/>
      <c r="JJ62428"/>
      <c r="KX62428" s="23"/>
      <c r="KY62428" s="23"/>
    </row>
    <row r="62429" spans="36:311" x14ac:dyDescent="0.2">
      <c r="AJ62429" s="23"/>
      <c r="HH62429"/>
      <c r="IW62429" s="36"/>
      <c r="JI62429"/>
      <c r="JJ62429"/>
      <c r="KX62429" s="23"/>
      <c r="KY62429" s="23"/>
    </row>
    <row r="62430" spans="36:311" x14ac:dyDescent="0.2">
      <c r="AJ62430" s="23"/>
      <c r="HH62430"/>
      <c r="IW62430" s="36"/>
      <c r="JI62430"/>
      <c r="JJ62430"/>
      <c r="KX62430" s="23"/>
      <c r="KY62430" s="23"/>
    </row>
    <row r="62431" spans="36:311" x14ac:dyDescent="0.2">
      <c r="AJ62431" s="23"/>
      <c r="HH62431"/>
      <c r="IW62431" s="36"/>
      <c r="JI62431"/>
      <c r="JJ62431"/>
      <c r="KX62431" s="23"/>
      <c r="KY62431" s="23"/>
    </row>
    <row r="62432" spans="36:311" x14ac:dyDescent="0.2">
      <c r="AJ62432" s="23"/>
      <c r="HH62432"/>
      <c r="IW62432" s="36"/>
      <c r="JI62432"/>
      <c r="JJ62432"/>
      <c r="KX62432" s="23"/>
      <c r="KY62432" s="23"/>
    </row>
    <row r="62433" spans="36:311" x14ac:dyDescent="0.2">
      <c r="AJ62433" s="23"/>
      <c r="HH62433"/>
      <c r="IW62433" s="36"/>
      <c r="JI62433"/>
      <c r="JJ62433"/>
      <c r="KX62433" s="23"/>
      <c r="KY62433" s="23"/>
    </row>
    <row r="62434" spans="36:311" x14ac:dyDescent="0.2">
      <c r="AJ62434" s="23"/>
      <c r="HH62434"/>
      <c r="IW62434" s="36"/>
      <c r="JI62434"/>
      <c r="JJ62434"/>
      <c r="KX62434" s="23"/>
      <c r="KY62434" s="23"/>
    </row>
    <row r="62435" spans="36:311" x14ac:dyDescent="0.2">
      <c r="AJ62435" s="23"/>
      <c r="HH62435"/>
      <c r="IW62435" s="36"/>
      <c r="JI62435"/>
      <c r="JJ62435"/>
      <c r="KX62435" s="23"/>
      <c r="KY62435" s="23"/>
    </row>
    <row r="62436" spans="36:311" x14ac:dyDescent="0.2">
      <c r="AJ62436" s="23"/>
      <c r="HH62436"/>
      <c r="IW62436" s="36"/>
      <c r="JI62436"/>
      <c r="JJ62436"/>
      <c r="KX62436" s="23"/>
      <c r="KY62436" s="23"/>
    </row>
    <row r="62437" spans="36:311" x14ac:dyDescent="0.2">
      <c r="AJ62437" s="23"/>
      <c r="HH62437"/>
      <c r="IW62437" s="36"/>
      <c r="JI62437"/>
      <c r="JJ62437"/>
      <c r="KX62437" s="23"/>
      <c r="KY62437" s="23"/>
    </row>
    <row r="62438" spans="36:311" x14ac:dyDescent="0.2">
      <c r="AJ62438" s="23"/>
      <c r="HH62438"/>
      <c r="IW62438" s="36"/>
      <c r="JI62438"/>
      <c r="JJ62438"/>
      <c r="KX62438" s="23"/>
      <c r="KY62438" s="23"/>
    </row>
    <row r="62439" spans="36:311" x14ac:dyDescent="0.2">
      <c r="AJ62439" s="23"/>
      <c r="HH62439"/>
      <c r="IW62439" s="36"/>
      <c r="JI62439"/>
      <c r="JJ62439"/>
      <c r="KX62439" s="23"/>
      <c r="KY62439" s="23"/>
    </row>
    <row r="62440" spans="36:311" x14ac:dyDescent="0.2">
      <c r="AJ62440" s="23"/>
      <c r="HH62440"/>
      <c r="IW62440" s="36"/>
      <c r="JI62440"/>
      <c r="JJ62440"/>
      <c r="KX62440" s="23"/>
      <c r="KY62440" s="23"/>
    </row>
    <row r="62441" spans="36:311" x14ac:dyDescent="0.2">
      <c r="AJ62441" s="23"/>
      <c r="HH62441"/>
      <c r="IW62441" s="36"/>
      <c r="JI62441"/>
      <c r="JJ62441"/>
      <c r="KX62441" s="23"/>
      <c r="KY62441" s="23"/>
    </row>
    <row r="62442" spans="36:311" x14ac:dyDescent="0.2">
      <c r="AJ62442" s="23"/>
      <c r="HH62442"/>
      <c r="IW62442" s="36"/>
      <c r="JI62442"/>
      <c r="JJ62442"/>
      <c r="KX62442" s="23"/>
      <c r="KY62442" s="23"/>
    </row>
    <row r="62443" spans="36:311" x14ac:dyDescent="0.2">
      <c r="AJ62443" s="23"/>
      <c r="HH62443"/>
      <c r="IW62443" s="36"/>
      <c r="JI62443"/>
      <c r="JJ62443"/>
      <c r="KX62443" s="23"/>
      <c r="KY62443" s="23"/>
    </row>
    <row r="62444" spans="36:311" x14ac:dyDescent="0.2">
      <c r="AJ62444" s="23"/>
      <c r="HH62444"/>
      <c r="IW62444" s="36"/>
      <c r="JI62444"/>
      <c r="JJ62444"/>
      <c r="KX62444" s="23"/>
      <c r="KY62444" s="23"/>
    </row>
    <row r="62445" spans="36:311" x14ac:dyDescent="0.2">
      <c r="AJ62445" s="23"/>
      <c r="HH62445"/>
      <c r="IW62445" s="36"/>
      <c r="JI62445"/>
      <c r="JJ62445"/>
      <c r="KX62445" s="23"/>
      <c r="KY62445" s="23"/>
    </row>
    <row r="62446" spans="36:311" x14ac:dyDescent="0.2">
      <c r="AJ62446" s="23"/>
      <c r="HH62446"/>
      <c r="IW62446" s="36"/>
      <c r="JI62446"/>
      <c r="JJ62446"/>
      <c r="KX62446" s="23"/>
      <c r="KY62446" s="23"/>
    </row>
    <row r="62447" spans="36:311" x14ac:dyDescent="0.2">
      <c r="AJ62447" s="23"/>
      <c r="HH62447"/>
      <c r="IW62447" s="36"/>
      <c r="JI62447"/>
      <c r="JJ62447"/>
      <c r="KX62447" s="23"/>
      <c r="KY62447" s="23"/>
    </row>
    <row r="62448" spans="36:311" x14ac:dyDescent="0.2">
      <c r="AJ62448" s="23"/>
      <c r="HH62448"/>
      <c r="IW62448" s="36"/>
      <c r="JI62448"/>
      <c r="JJ62448"/>
      <c r="KX62448" s="23"/>
      <c r="KY62448" s="23"/>
    </row>
    <row r="62449" spans="36:311" x14ac:dyDescent="0.2">
      <c r="AJ62449" s="23"/>
      <c r="HH62449"/>
      <c r="IW62449" s="36"/>
      <c r="JI62449"/>
      <c r="JJ62449"/>
      <c r="KX62449" s="23"/>
      <c r="KY62449" s="23"/>
    </row>
    <row r="62450" spans="36:311" x14ac:dyDescent="0.2">
      <c r="AJ62450" s="23"/>
      <c r="HH62450"/>
      <c r="IW62450" s="36"/>
      <c r="JI62450"/>
      <c r="JJ62450"/>
      <c r="KX62450" s="23"/>
      <c r="KY62450" s="23"/>
    </row>
    <row r="62451" spans="36:311" x14ac:dyDescent="0.2">
      <c r="AJ62451" s="23"/>
      <c r="HH62451"/>
      <c r="IW62451" s="36"/>
      <c r="JI62451"/>
      <c r="JJ62451"/>
      <c r="KX62451" s="23"/>
      <c r="KY62451" s="23"/>
    </row>
    <row r="62452" spans="36:311" x14ac:dyDescent="0.2">
      <c r="AJ62452" s="23"/>
      <c r="HH62452"/>
      <c r="IW62452" s="36"/>
      <c r="JI62452"/>
      <c r="JJ62452"/>
      <c r="KX62452" s="23"/>
      <c r="KY62452" s="23"/>
    </row>
    <row r="62453" spans="36:311" x14ac:dyDescent="0.2">
      <c r="AJ62453" s="23"/>
      <c r="HH62453"/>
      <c r="IW62453" s="36"/>
      <c r="JI62453"/>
      <c r="JJ62453"/>
      <c r="KX62453" s="23"/>
      <c r="KY62453" s="23"/>
    </row>
    <row r="62454" spans="36:311" x14ac:dyDescent="0.2">
      <c r="AJ62454" s="23"/>
      <c r="HH62454"/>
      <c r="IW62454" s="36"/>
      <c r="JI62454"/>
      <c r="JJ62454"/>
      <c r="KX62454" s="23"/>
      <c r="KY62454" s="23"/>
    </row>
    <row r="62455" spans="36:311" x14ac:dyDescent="0.2">
      <c r="AJ62455" s="23"/>
      <c r="HH62455"/>
      <c r="IW62455" s="36"/>
      <c r="JI62455"/>
      <c r="JJ62455"/>
      <c r="KX62455" s="23"/>
      <c r="KY62455" s="23"/>
    </row>
    <row r="62456" spans="36:311" x14ac:dyDescent="0.2">
      <c r="AJ62456" s="23"/>
      <c r="HH62456"/>
      <c r="IW62456" s="36"/>
      <c r="JI62456"/>
      <c r="JJ62456"/>
      <c r="KX62456" s="23"/>
      <c r="KY62456" s="23"/>
    </row>
    <row r="62457" spans="36:311" x14ac:dyDescent="0.2">
      <c r="AJ62457" s="23"/>
      <c r="HH62457"/>
      <c r="IW62457" s="36"/>
      <c r="JI62457"/>
      <c r="JJ62457"/>
      <c r="KX62457" s="23"/>
      <c r="KY62457" s="23"/>
    </row>
    <row r="62458" spans="36:311" x14ac:dyDescent="0.2">
      <c r="AJ62458" s="23"/>
      <c r="HH62458"/>
      <c r="IW62458" s="36"/>
      <c r="JI62458"/>
      <c r="JJ62458"/>
      <c r="KX62458" s="23"/>
      <c r="KY62458" s="23"/>
    </row>
    <row r="62459" spans="36:311" x14ac:dyDescent="0.2">
      <c r="AJ62459" s="23"/>
      <c r="HH62459"/>
      <c r="IW62459" s="36"/>
      <c r="JI62459"/>
      <c r="JJ62459"/>
      <c r="KX62459" s="23"/>
      <c r="KY62459" s="23"/>
    </row>
    <row r="62460" spans="36:311" x14ac:dyDescent="0.2">
      <c r="AJ62460" s="23"/>
      <c r="HH62460"/>
      <c r="IW62460" s="36"/>
      <c r="JI62460"/>
      <c r="JJ62460"/>
      <c r="KX62460" s="23"/>
      <c r="KY62460" s="23"/>
    </row>
    <row r="62461" spans="36:311" x14ac:dyDescent="0.2">
      <c r="AJ62461" s="23"/>
      <c r="HH62461"/>
      <c r="IW62461" s="36"/>
      <c r="JI62461"/>
      <c r="JJ62461"/>
      <c r="KX62461" s="23"/>
      <c r="KY62461" s="23"/>
    </row>
    <row r="62462" spans="36:311" x14ac:dyDescent="0.2">
      <c r="AJ62462" s="23"/>
      <c r="HH62462"/>
      <c r="IW62462" s="36"/>
      <c r="JI62462"/>
      <c r="JJ62462"/>
      <c r="KX62462" s="23"/>
      <c r="KY62462" s="23"/>
    </row>
    <row r="62463" spans="36:311" x14ac:dyDescent="0.2">
      <c r="AJ62463" s="23"/>
      <c r="HH62463"/>
      <c r="IW62463" s="36"/>
      <c r="JI62463"/>
      <c r="JJ62463"/>
      <c r="KX62463" s="23"/>
      <c r="KY62463" s="23"/>
    </row>
    <row r="62464" spans="36:311" x14ac:dyDescent="0.2">
      <c r="AJ62464" s="23"/>
      <c r="HH62464"/>
      <c r="IW62464" s="36"/>
      <c r="JI62464"/>
      <c r="JJ62464"/>
      <c r="KX62464" s="23"/>
      <c r="KY62464" s="23"/>
    </row>
    <row r="62465" spans="36:311" x14ac:dyDescent="0.2">
      <c r="AJ62465" s="23"/>
      <c r="HH62465"/>
      <c r="IW62465" s="36"/>
      <c r="JI62465"/>
      <c r="JJ62465"/>
      <c r="KX62465" s="23"/>
      <c r="KY62465" s="23"/>
    </row>
    <row r="62466" spans="36:311" x14ac:dyDescent="0.2">
      <c r="AJ62466" s="23"/>
      <c r="HH62466"/>
      <c r="IW62466" s="36"/>
      <c r="JI62466"/>
      <c r="JJ62466"/>
      <c r="KX62466" s="23"/>
      <c r="KY62466" s="23"/>
    </row>
    <row r="62467" spans="36:311" x14ac:dyDescent="0.2">
      <c r="AJ62467" s="23"/>
      <c r="HH62467"/>
      <c r="IW62467" s="36"/>
      <c r="JI62467"/>
      <c r="JJ62467"/>
      <c r="KX62467" s="23"/>
      <c r="KY62467" s="23"/>
    </row>
    <row r="62468" spans="36:311" x14ac:dyDescent="0.2">
      <c r="AJ62468" s="23"/>
      <c r="HH62468"/>
      <c r="IW62468" s="36"/>
      <c r="JI62468"/>
      <c r="JJ62468"/>
      <c r="KX62468" s="23"/>
      <c r="KY62468" s="23"/>
    </row>
    <row r="62469" spans="36:311" x14ac:dyDescent="0.2">
      <c r="AJ62469" s="23"/>
      <c r="HH62469"/>
      <c r="IW62469" s="36"/>
      <c r="JI62469"/>
      <c r="JJ62469"/>
      <c r="KX62469" s="23"/>
      <c r="KY62469" s="23"/>
    </row>
    <row r="62470" spans="36:311" x14ac:dyDescent="0.2">
      <c r="AJ62470" s="23"/>
      <c r="HH62470"/>
      <c r="IW62470" s="36"/>
      <c r="JI62470"/>
      <c r="JJ62470"/>
      <c r="KX62470" s="23"/>
      <c r="KY62470" s="23"/>
    </row>
    <row r="62471" spans="36:311" x14ac:dyDescent="0.2">
      <c r="AJ62471" s="23"/>
      <c r="HH62471"/>
      <c r="IW62471" s="36"/>
      <c r="JI62471"/>
      <c r="JJ62471"/>
      <c r="KX62471" s="23"/>
      <c r="KY62471" s="23"/>
    </row>
    <row r="62472" spans="36:311" x14ac:dyDescent="0.2">
      <c r="AJ62472" s="23"/>
      <c r="HH62472"/>
      <c r="IW62472" s="36"/>
      <c r="JI62472"/>
      <c r="JJ62472"/>
      <c r="KX62472" s="23"/>
      <c r="KY62472" s="23"/>
    </row>
    <row r="62473" spans="36:311" x14ac:dyDescent="0.2">
      <c r="AJ62473" s="23"/>
      <c r="HH62473"/>
      <c r="IW62473" s="36"/>
      <c r="JI62473"/>
      <c r="JJ62473"/>
      <c r="KX62473" s="23"/>
      <c r="KY62473" s="23"/>
    </row>
    <row r="62474" spans="36:311" x14ac:dyDescent="0.2">
      <c r="AJ62474" s="23"/>
      <c r="HH62474"/>
      <c r="IW62474" s="36"/>
      <c r="JI62474"/>
      <c r="JJ62474"/>
      <c r="KX62474" s="23"/>
      <c r="KY62474" s="23"/>
    </row>
    <row r="62475" spans="36:311" x14ac:dyDescent="0.2">
      <c r="AJ62475" s="23"/>
      <c r="HH62475"/>
      <c r="IW62475" s="36"/>
      <c r="JI62475"/>
      <c r="JJ62475"/>
      <c r="KX62475" s="23"/>
      <c r="KY62475" s="23"/>
    </row>
    <row r="62476" spans="36:311" x14ac:dyDescent="0.2">
      <c r="AJ62476" s="23"/>
      <c r="HH62476"/>
      <c r="IW62476" s="36"/>
      <c r="JI62476"/>
      <c r="JJ62476"/>
      <c r="KX62476" s="23"/>
      <c r="KY62476" s="23"/>
    </row>
    <row r="62477" spans="36:311" x14ac:dyDescent="0.2">
      <c r="AJ62477" s="23"/>
      <c r="HH62477"/>
      <c r="IW62477" s="36"/>
      <c r="JI62477"/>
      <c r="JJ62477"/>
      <c r="KX62477" s="23"/>
      <c r="KY62477" s="23"/>
    </row>
    <row r="62478" spans="36:311" x14ac:dyDescent="0.2">
      <c r="AJ62478" s="23"/>
      <c r="HH62478"/>
      <c r="IW62478" s="36"/>
      <c r="JI62478"/>
      <c r="JJ62478"/>
      <c r="KX62478" s="23"/>
      <c r="KY62478" s="23"/>
    </row>
    <row r="62479" spans="36:311" x14ac:dyDescent="0.2">
      <c r="AJ62479" s="23"/>
      <c r="HH62479"/>
      <c r="IW62479" s="36"/>
      <c r="JI62479"/>
      <c r="JJ62479"/>
      <c r="KX62479" s="23"/>
      <c r="KY62479" s="23"/>
    </row>
    <row r="62480" spans="36:311" x14ac:dyDescent="0.2">
      <c r="AJ62480" s="23"/>
      <c r="HH62480"/>
      <c r="IW62480" s="36"/>
      <c r="JI62480"/>
      <c r="JJ62480"/>
      <c r="KX62480" s="23"/>
      <c r="KY62480" s="23"/>
    </row>
    <row r="62481" spans="36:311" x14ac:dyDescent="0.2">
      <c r="AJ62481" s="23"/>
      <c r="HH62481"/>
      <c r="IW62481" s="36"/>
      <c r="JI62481"/>
      <c r="JJ62481"/>
      <c r="KX62481" s="23"/>
      <c r="KY62481" s="23"/>
    </row>
    <row r="62482" spans="36:311" x14ac:dyDescent="0.2">
      <c r="AJ62482" s="23"/>
      <c r="HH62482"/>
      <c r="IW62482" s="36"/>
      <c r="JI62482"/>
      <c r="JJ62482"/>
      <c r="KX62482" s="23"/>
      <c r="KY62482" s="23"/>
    </row>
    <row r="62483" spans="36:311" x14ac:dyDescent="0.2">
      <c r="AJ62483" s="23"/>
      <c r="HH62483"/>
      <c r="IW62483" s="36"/>
      <c r="JI62483"/>
      <c r="JJ62483"/>
      <c r="KX62483" s="23"/>
      <c r="KY62483" s="23"/>
    </row>
    <row r="62484" spans="36:311" x14ac:dyDescent="0.2">
      <c r="AJ62484" s="23"/>
      <c r="HH62484"/>
      <c r="IW62484" s="36"/>
      <c r="JI62484"/>
      <c r="JJ62484"/>
      <c r="KX62484" s="23"/>
      <c r="KY62484" s="23"/>
    </row>
    <row r="62485" spans="36:311" x14ac:dyDescent="0.2">
      <c r="AJ62485" s="23"/>
      <c r="HH62485"/>
      <c r="IW62485" s="36"/>
      <c r="JI62485"/>
      <c r="JJ62485"/>
      <c r="KX62485" s="23"/>
      <c r="KY62485" s="23"/>
    </row>
    <row r="62486" spans="36:311" x14ac:dyDescent="0.2">
      <c r="AJ62486" s="23"/>
      <c r="HH62486"/>
      <c r="IW62486" s="36"/>
      <c r="JI62486"/>
      <c r="JJ62486"/>
      <c r="KX62486" s="23"/>
      <c r="KY62486" s="23"/>
    </row>
    <row r="62487" spans="36:311" x14ac:dyDescent="0.2">
      <c r="AJ62487" s="23"/>
      <c r="HH62487"/>
      <c r="IW62487" s="36"/>
      <c r="JI62487"/>
      <c r="JJ62487"/>
      <c r="KX62487" s="23"/>
      <c r="KY62487" s="23"/>
    </row>
    <row r="62488" spans="36:311" x14ac:dyDescent="0.2">
      <c r="AJ62488" s="23"/>
      <c r="HH62488"/>
      <c r="IW62488" s="36"/>
      <c r="JI62488"/>
      <c r="JJ62488"/>
      <c r="KX62488" s="23"/>
      <c r="KY62488" s="23"/>
    </row>
    <row r="62489" spans="36:311" x14ac:dyDescent="0.2">
      <c r="AJ62489" s="23"/>
      <c r="HH62489"/>
      <c r="IW62489" s="36"/>
      <c r="JI62489"/>
      <c r="JJ62489"/>
      <c r="KX62489" s="23"/>
      <c r="KY62489" s="23"/>
    </row>
    <row r="62490" spans="36:311" x14ac:dyDescent="0.2">
      <c r="AJ62490" s="23"/>
      <c r="HH62490"/>
      <c r="IW62490" s="36"/>
      <c r="JI62490"/>
      <c r="JJ62490"/>
      <c r="KX62490" s="23"/>
      <c r="KY62490" s="23"/>
    </row>
    <row r="62491" spans="36:311" x14ac:dyDescent="0.2">
      <c r="AJ62491" s="23"/>
      <c r="HH62491"/>
      <c r="IW62491" s="36"/>
      <c r="JI62491"/>
      <c r="JJ62491"/>
      <c r="KX62491" s="23"/>
      <c r="KY62491" s="23"/>
    </row>
    <row r="62492" spans="36:311" x14ac:dyDescent="0.2">
      <c r="AJ62492" s="23"/>
      <c r="HH62492"/>
      <c r="IW62492" s="36"/>
      <c r="JI62492"/>
      <c r="JJ62492"/>
      <c r="KX62492" s="23"/>
      <c r="KY62492" s="23"/>
    </row>
    <row r="62493" spans="36:311" x14ac:dyDescent="0.2">
      <c r="AJ62493" s="23"/>
      <c r="HH62493"/>
      <c r="IW62493" s="36"/>
      <c r="JI62493"/>
      <c r="JJ62493"/>
      <c r="KX62493" s="23"/>
      <c r="KY62493" s="23"/>
    </row>
    <row r="62494" spans="36:311" x14ac:dyDescent="0.2">
      <c r="AJ62494" s="23"/>
      <c r="HH62494"/>
      <c r="IW62494" s="36"/>
      <c r="JI62494"/>
      <c r="JJ62494"/>
      <c r="KX62494" s="23"/>
      <c r="KY62494" s="23"/>
    </row>
    <row r="62495" spans="36:311" x14ac:dyDescent="0.2">
      <c r="AJ62495" s="23"/>
      <c r="HH62495"/>
      <c r="IW62495" s="36"/>
      <c r="JI62495"/>
      <c r="JJ62495"/>
      <c r="KX62495" s="23"/>
      <c r="KY62495" s="23"/>
    </row>
    <row r="62496" spans="36:311" x14ac:dyDescent="0.2">
      <c r="AJ62496" s="23"/>
      <c r="HH62496"/>
      <c r="IW62496" s="36"/>
      <c r="JI62496"/>
      <c r="JJ62496"/>
      <c r="KX62496" s="23"/>
      <c r="KY62496" s="23"/>
    </row>
    <row r="62497" spans="36:311" x14ac:dyDescent="0.2">
      <c r="AJ62497" s="23"/>
      <c r="HH62497"/>
      <c r="IW62497" s="36"/>
      <c r="JI62497"/>
      <c r="JJ62497"/>
      <c r="KX62497" s="23"/>
      <c r="KY62497" s="23"/>
    </row>
    <row r="62498" spans="36:311" x14ac:dyDescent="0.2">
      <c r="AJ62498" s="23"/>
      <c r="HH62498"/>
      <c r="IW62498" s="36"/>
      <c r="JI62498"/>
      <c r="JJ62498"/>
      <c r="KX62498" s="23"/>
      <c r="KY62498" s="23"/>
    </row>
    <row r="62499" spans="36:311" x14ac:dyDescent="0.2">
      <c r="AJ62499" s="23"/>
      <c r="HH62499"/>
      <c r="IW62499" s="36"/>
      <c r="JI62499"/>
      <c r="JJ62499"/>
      <c r="KX62499" s="23"/>
      <c r="KY62499" s="23"/>
    </row>
    <row r="62500" spans="36:311" x14ac:dyDescent="0.2">
      <c r="AJ62500" s="23"/>
      <c r="HH62500"/>
      <c r="IW62500" s="36"/>
      <c r="JI62500"/>
      <c r="JJ62500"/>
      <c r="KX62500" s="23"/>
      <c r="KY62500" s="23"/>
    </row>
    <row r="62501" spans="36:311" x14ac:dyDescent="0.2">
      <c r="AJ62501" s="23"/>
      <c r="HH62501"/>
      <c r="IW62501" s="36"/>
      <c r="JI62501"/>
      <c r="JJ62501"/>
      <c r="KX62501" s="23"/>
      <c r="KY62501" s="23"/>
    </row>
    <row r="62502" spans="36:311" x14ac:dyDescent="0.2">
      <c r="AJ62502" s="23"/>
      <c r="HH62502"/>
      <c r="IW62502" s="36"/>
      <c r="JI62502"/>
      <c r="JJ62502"/>
      <c r="KX62502" s="23"/>
      <c r="KY62502" s="23"/>
    </row>
    <row r="62503" spans="36:311" x14ac:dyDescent="0.2">
      <c r="AJ62503" s="23"/>
      <c r="HH62503"/>
      <c r="IW62503" s="36"/>
      <c r="JI62503"/>
      <c r="JJ62503"/>
      <c r="KX62503" s="23"/>
      <c r="KY62503" s="23"/>
    </row>
    <row r="62504" spans="36:311" x14ac:dyDescent="0.2">
      <c r="AJ62504" s="23"/>
      <c r="HH62504"/>
      <c r="IW62504" s="36"/>
      <c r="JI62504"/>
      <c r="JJ62504"/>
      <c r="KX62504" s="23"/>
      <c r="KY62504" s="23"/>
    </row>
    <row r="62505" spans="36:311" x14ac:dyDescent="0.2">
      <c r="AJ62505" s="23"/>
      <c r="HH62505"/>
      <c r="IW62505" s="36"/>
      <c r="JI62505"/>
      <c r="JJ62505"/>
      <c r="KX62505" s="23"/>
      <c r="KY62505" s="23"/>
    </row>
    <row r="62506" spans="36:311" x14ac:dyDescent="0.2">
      <c r="AJ62506" s="23"/>
      <c r="HH62506"/>
      <c r="IW62506" s="36"/>
      <c r="JI62506"/>
      <c r="JJ62506"/>
      <c r="KX62506" s="23"/>
      <c r="KY62506" s="23"/>
    </row>
    <row r="62507" spans="36:311" x14ac:dyDescent="0.2">
      <c r="AJ62507" s="23"/>
      <c r="HH62507"/>
      <c r="IW62507" s="36"/>
      <c r="JI62507"/>
      <c r="JJ62507"/>
      <c r="KX62507" s="23"/>
      <c r="KY62507" s="23"/>
    </row>
    <row r="62508" spans="36:311" x14ac:dyDescent="0.2">
      <c r="AJ62508" s="23"/>
      <c r="HH62508"/>
      <c r="IW62508" s="36"/>
      <c r="JI62508"/>
      <c r="JJ62508"/>
      <c r="KX62508" s="23"/>
      <c r="KY62508" s="23"/>
    </row>
    <row r="62509" spans="36:311" x14ac:dyDescent="0.2">
      <c r="AJ62509" s="23"/>
      <c r="HH62509"/>
      <c r="IW62509" s="36"/>
      <c r="JI62509"/>
      <c r="JJ62509"/>
      <c r="KX62509" s="23"/>
      <c r="KY62509" s="23"/>
    </row>
    <row r="62510" spans="36:311" x14ac:dyDescent="0.2">
      <c r="AJ62510" s="23"/>
      <c r="HH62510"/>
      <c r="IW62510" s="36"/>
      <c r="JI62510"/>
      <c r="JJ62510"/>
      <c r="KX62510" s="23"/>
      <c r="KY62510" s="23"/>
    </row>
    <row r="62511" spans="36:311" x14ac:dyDescent="0.2">
      <c r="AJ62511" s="23"/>
      <c r="HH62511"/>
      <c r="IW62511" s="36"/>
      <c r="JI62511"/>
      <c r="JJ62511"/>
      <c r="KX62511" s="23"/>
      <c r="KY62511" s="23"/>
    </row>
    <row r="62512" spans="36:311" x14ac:dyDescent="0.2">
      <c r="AJ62512" s="23"/>
      <c r="HH62512"/>
      <c r="IW62512" s="36"/>
      <c r="JI62512"/>
      <c r="JJ62512"/>
      <c r="KX62512" s="23"/>
      <c r="KY62512" s="23"/>
    </row>
    <row r="62513" spans="36:311" x14ac:dyDescent="0.2">
      <c r="AJ62513" s="23"/>
      <c r="HH62513"/>
      <c r="IW62513" s="36"/>
      <c r="JI62513"/>
      <c r="JJ62513"/>
      <c r="KX62513" s="23"/>
      <c r="KY62513" s="23"/>
    </row>
    <row r="62514" spans="36:311" x14ac:dyDescent="0.2">
      <c r="AJ62514" s="23"/>
      <c r="HH62514"/>
      <c r="IW62514" s="36"/>
      <c r="JI62514"/>
      <c r="JJ62514"/>
      <c r="KX62514" s="23"/>
      <c r="KY62514" s="23"/>
    </row>
    <row r="62515" spans="36:311" x14ac:dyDescent="0.2">
      <c r="AJ62515" s="23"/>
      <c r="HH62515"/>
      <c r="IW62515" s="36"/>
      <c r="JI62515"/>
      <c r="JJ62515"/>
      <c r="KX62515" s="23"/>
      <c r="KY62515" s="23"/>
    </row>
    <row r="62516" spans="36:311" x14ac:dyDescent="0.2">
      <c r="AJ62516" s="23"/>
      <c r="HH62516"/>
      <c r="IW62516" s="36"/>
      <c r="JI62516"/>
      <c r="JJ62516"/>
      <c r="KX62516" s="23"/>
      <c r="KY62516" s="23"/>
    </row>
    <row r="62517" spans="36:311" x14ac:dyDescent="0.2">
      <c r="AJ62517" s="23"/>
      <c r="HH62517"/>
      <c r="IW62517" s="36"/>
      <c r="JI62517"/>
      <c r="JJ62517"/>
      <c r="KX62517" s="23"/>
      <c r="KY62517" s="23"/>
    </row>
    <row r="62518" spans="36:311" x14ac:dyDescent="0.2">
      <c r="AJ62518" s="23"/>
      <c r="HH62518"/>
      <c r="IW62518" s="36"/>
      <c r="JI62518"/>
      <c r="JJ62518"/>
      <c r="KX62518" s="23"/>
      <c r="KY62518" s="23"/>
    </row>
    <row r="62519" spans="36:311" x14ac:dyDescent="0.2">
      <c r="AJ62519" s="23"/>
      <c r="HH62519"/>
      <c r="IW62519" s="36"/>
      <c r="JI62519"/>
      <c r="JJ62519"/>
      <c r="KX62519" s="23"/>
      <c r="KY62519" s="23"/>
    </row>
    <row r="62520" spans="36:311" x14ac:dyDescent="0.2">
      <c r="AJ62520" s="23"/>
      <c r="HH62520"/>
      <c r="IW62520" s="36"/>
      <c r="JI62520"/>
      <c r="JJ62520"/>
      <c r="KX62520" s="23"/>
      <c r="KY62520" s="23"/>
    </row>
    <row r="62521" spans="36:311" x14ac:dyDescent="0.2">
      <c r="AJ62521" s="23"/>
      <c r="HH62521"/>
      <c r="IW62521" s="36"/>
      <c r="JI62521"/>
      <c r="JJ62521"/>
      <c r="KX62521" s="23"/>
      <c r="KY62521" s="23"/>
    </row>
    <row r="62522" spans="36:311" x14ac:dyDescent="0.2">
      <c r="AJ62522" s="23"/>
      <c r="HH62522"/>
      <c r="IW62522" s="36"/>
      <c r="JI62522"/>
      <c r="JJ62522"/>
      <c r="KX62522" s="23"/>
      <c r="KY62522" s="23"/>
    </row>
    <row r="62523" spans="36:311" x14ac:dyDescent="0.2">
      <c r="AJ62523" s="23"/>
      <c r="HH62523"/>
      <c r="IW62523" s="36"/>
      <c r="JI62523"/>
      <c r="JJ62523"/>
      <c r="KX62523" s="23"/>
      <c r="KY62523" s="23"/>
    </row>
    <row r="62524" spans="36:311" x14ac:dyDescent="0.2">
      <c r="AJ62524" s="23"/>
      <c r="HH62524"/>
      <c r="IW62524" s="36"/>
      <c r="JI62524"/>
      <c r="JJ62524"/>
      <c r="KX62524" s="23"/>
      <c r="KY62524" s="23"/>
    </row>
    <row r="62525" spans="36:311" x14ac:dyDescent="0.2">
      <c r="AJ62525" s="23"/>
      <c r="HH62525"/>
      <c r="IW62525" s="36"/>
      <c r="JI62525"/>
      <c r="JJ62525"/>
      <c r="KX62525" s="23"/>
      <c r="KY62525" s="23"/>
    </row>
    <row r="62526" spans="36:311" x14ac:dyDescent="0.2">
      <c r="AJ62526" s="23"/>
      <c r="HH62526"/>
      <c r="IW62526" s="36"/>
      <c r="JI62526"/>
      <c r="JJ62526"/>
      <c r="KX62526" s="23"/>
      <c r="KY62526" s="23"/>
    </row>
    <row r="62527" spans="36:311" x14ac:dyDescent="0.2">
      <c r="AJ62527" s="23"/>
      <c r="HH62527"/>
      <c r="IW62527" s="36"/>
      <c r="JI62527"/>
      <c r="JJ62527"/>
      <c r="KX62527" s="23"/>
      <c r="KY62527" s="23"/>
    </row>
    <row r="62528" spans="36:311" x14ac:dyDescent="0.2">
      <c r="AJ62528" s="23"/>
      <c r="HH62528"/>
      <c r="IW62528" s="36"/>
      <c r="JI62528"/>
      <c r="JJ62528"/>
      <c r="KX62528" s="23"/>
      <c r="KY62528" s="23"/>
    </row>
    <row r="62529" spans="36:311" x14ac:dyDescent="0.2">
      <c r="AJ62529" s="23"/>
      <c r="HH62529"/>
      <c r="IW62529" s="36"/>
      <c r="JI62529"/>
      <c r="JJ62529"/>
      <c r="KX62529" s="23"/>
      <c r="KY62529" s="23"/>
    </row>
    <row r="62530" spans="36:311" x14ac:dyDescent="0.2">
      <c r="AJ62530" s="23"/>
      <c r="HH62530"/>
      <c r="IW62530" s="36"/>
      <c r="JI62530"/>
      <c r="JJ62530"/>
      <c r="KX62530" s="23"/>
      <c r="KY62530" s="23"/>
    </row>
    <row r="62531" spans="36:311" x14ac:dyDescent="0.2">
      <c r="AJ62531" s="23"/>
      <c r="HH62531"/>
      <c r="IW62531" s="36"/>
      <c r="JI62531"/>
      <c r="JJ62531"/>
      <c r="KX62531" s="23"/>
      <c r="KY62531" s="23"/>
    </row>
    <row r="62532" spans="36:311" x14ac:dyDescent="0.2">
      <c r="AJ62532" s="23"/>
      <c r="HH62532"/>
      <c r="IW62532" s="36"/>
      <c r="JI62532"/>
      <c r="JJ62532"/>
      <c r="KX62532" s="23"/>
      <c r="KY62532" s="23"/>
    </row>
    <row r="62533" spans="36:311" x14ac:dyDescent="0.2">
      <c r="AJ62533" s="23"/>
      <c r="HH62533"/>
      <c r="IW62533" s="36"/>
      <c r="JI62533"/>
      <c r="JJ62533"/>
      <c r="KX62533" s="23"/>
      <c r="KY62533" s="23"/>
    </row>
    <row r="62534" spans="36:311" x14ac:dyDescent="0.2">
      <c r="AJ62534" s="23"/>
      <c r="HH62534"/>
      <c r="IW62534" s="36"/>
      <c r="JI62534"/>
      <c r="JJ62534"/>
      <c r="KX62534" s="23"/>
      <c r="KY62534" s="23"/>
    </row>
    <row r="62535" spans="36:311" x14ac:dyDescent="0.2">
      <c r="AJ62535" s="23"/>
      <c r="HH62535"/>
      <c r="IW62535" s="36"/>
      <c r="JI62535"/>
      <c r="JJ62535"/>
      <c r="KX62535" s="23"/>
      <c r="KY62535" s="23"/>
    </row>
    <row r="62536" spans="36:311" x14ac:dyDescent="0.2">
      <c r="AJ62536" s="23"/>
      <c r="HH62536"/>
      <c r="IW62536" s="36"/>
      <c r="JI62536"/>
      <c r="JJ62536"/>
      <c r="KX62536" s="23"/>
      <c r="KY62536" s="23"/>
    </row>
    <row r="62537" spans="36:311" x14ac:dyDescent="0.2">
      <c r="AJ62537" s="23"/>
      <c r="HH62537"/>
      <c r="IW62537" s="36"/>
      <c r="JI62537"/>
      <c r="JJ62537"/>
      <c r="KX62537" s="23"/>
      <c r="KY62537" s="23"/>
    </row>
    <row r="62538" spans="36:311" x14ac:dyDescent="0.2">
      <c r="AJ62538" s="23"/>
      <c r="HH62538"/>
      <c r="IW62538" s="36"/>
      <c r="JI62538"/>
      <c r="JJ62538"/>
      <c r="KX62538" s="23"/>
      <c r="KY62538" s="23"/>
    </row>
    <row r="62539" spans="36:311" x14ac:dyDescent="0.2">
      <c r="AJ62539" s="23"/>
      <c r="HH62539"/>
      <c r="IW62539" s="36"/>
      <c r="JI62539"/>
      <c r="JJ62539"/>
      <c r="KX62539" s="23"/>
      <c r="KY62539" s="23"/>
    </row>
    <row r="62540" spans="36:311" x14ac:dyDescent="0.2">
      <c r="AJ62540" s="23"/>
      <c r="HH62540"/>
      <c r="IW62540" s="36"/>
      <c r="JI62540"/>
      <c r="JJ62540"/>
      <c r="KX62540" s="23"/>
      <c r="KY62540" s="23"/>
    </row>
    <row r="62541" spans="36:311" x14ac:dyDescent="0.2">
      <c r="AJ62541" s="23"/>
      <c r="HH62541"/>
      <c r="IW62541" s="36"/>
      <c r="JI62541"/>
      <c r="JJ62541"/>
      <c r="KX62541" s="23"/>
      <c r="KY62541" s="23"/>
    </row>
    <row r="62542" spans="36:311" x14ac:dyDescent="0.2">
      <c r="AJ62542" s="23"/>
      <c r="HH62542"/>
      <c r="IW62542" s="36"/>
      <c r="JI62542"/>
      <c r="JJ62542"/>
      <c r="KX62542" s="23"/>
      <c r="KY62542" s="23"/>
    </row>
    <row r="62543" spans="36:311" x14ac:dyDescent="0.2">
      <c r="AJ62543" s="23"/>
      <c r="HH62543"/>
      <c r="IW62543" s="36"/>
      <c r="JI62543"/>
      <c r="JJ62543"/>
      <c r="KX62543" s="23"/>
      <c r="KY62543" s="23"/>
    </row>
    <row r="62544" spans="36:311" x14ac:dyDescent="0.2">
      <c r="AJ62544" s="23"/>
      <c r="HH62544"/>
      <c r="IW62544" s="36"/>
      <c r="JI62544"/>
      <c r="JJ62544"/>
      <c r="KX62544" s="23"/>
      <c r="KY62544" s="23"/>
    </row>
    <row r="62545" spans="36:311" x14ac:dyDescent="0.2">
      <c r="AJ62545" s="23"/>
      <c r="HH62545"/>
      <c r="IW62545" s="36"/>
      <c r="JI62545"/>
      <c r="JJ62545"/>
      <c r="KX62545" s="23"/>
      <c r="KY62545" s="23"/>
    </row>
    <row r="62546" spans="36:311" x14ac:dyDescent="0.2">
      <c r="AJ62546" s="23"/>
      <c r="HH62546"/>
      <c r="IW62546" s="36"/>
      <c r="JI62546"/>
      <c r="JJ62546"/>
      <c r="KX62546" s="23"/>
      <c r="KY62546" s="23"/>
    </row>
    <row r="62547" spans="36:311" x14ac:dyDescent="0.2">
      <c r="AJ62547" s="23"/>
      <c r="HH62547"/>
      <c r="IW62547" s="36"/>
      <c r="JI62547"/>
      <c r="JJ62547"/>
      <c r="KX62547" s="23"/>
      <c r="KY62547" s="23"/>
    </row>
    <row r="62548" spans="36:311" x14ac:dyDescent="0.2">
      <c r="AJ62548" s="23"/>
      <c r="HH62548"/>
      <c r="IW62548" s="36"/>
      <c r="JI62548"/>
      <c r="JJ62548"/>
      <c r="KX62548" s="23"/>
      <c r="KY62548" s="23"/>
    </row>
    <row r="62549" spans="36:311" x14ac:dyDescent="0.2">
      <c r="AJ62549" s="23"/>
      <c r="HH62549"/>
      <c r="IW62549" s="36"/>
      <c r="JI62549"/>
      <c r="JJ62549"/>
      <c r="KX62549" s="23"/>
      <c r="KY62549" s="23"/>
    </row>
    <row r="62550" spans="36:311" x14ac:dyDescent="0.2">
      <c r="AJ62550" s="23"/>
      <c r="HH62550"/>
      <c r="IW62550" s="36"/>
      <c r="JI62550"/>
      <c r="JJ62550"/>
      <c r="KX62550" s="23"/>
      <c r="KY62550" s="23"/>
    </row>
    <row r="62551" spans="36:311" x14ac:dyDescent="0.2">
      <c r="AJ62551" s="23"/>
      <c r="HH62551"/>
      <c r="IW62551" s="36"/>
      <c r="JI62551"/>
      <c r="JJ62551"/>
      <c r="KX62551" s="23"/>
      <c r="KY62551" s="23"/>
    </row>
    <row r="62552" spans="36:311" x14ac:dyDescent="0.2">
      <c r="AJ62552" s="23"/>
      <c r="HH62552"/>
      <c r="IW62552" s="36"/>
      <c r="JI62552"/>
      <c r="JJ62552"/>
      <c r="KX62552" s="23"/>
      <c r="KY62552" s="23"/>
    </row>
    <row r="62553" spans="36:311" x14ac:dyDescent="0.2">
      <c r="AJ62553" s="23"/>
      <c r="HH62553"/>
      <c r="IW62553" s="36"/>
      <c r="JI62553"/>
      <c r="JJ62553"/>
      <c r="KX62553" s="23"/>
      <c r="KY62553" s="23"/>
    </row>
    <row r="62554" spans="36:311" x14ac:dyDescent="0.2">
      <c r="AJ62554" s="23"/>
      <c r="HH62554"/>
      <c r="IW62554" s="36"/>
      <c r="JI62554"/>
      <c r="JJ62554"/>
      <c r="KX62554" s="23"/>
      <c r="KY62554" s="23"/>
    </row>
    <row r="62555" spans="36:311" x14ac:dyDescent="0.2">
      <c r="AJ62555" s="23"/>
      <c r="HH62555"/>
      <c r="IW62555" s="36"/>
      <c r="JI62555"/>
      <c r="JJ62555"/>
      <c r="KX62555" s="23"/>
      <c r="KY62555" s="23"/>
    </row>
    <row r="62556" spans="36:311" x14ac:dyDescent="0.2">
      <c r="AJ62556" s="23"/>
      <c r="HH62556"/>
      <c r="IW62556" s="36"/>
      <c r="JI62556"/>
      <c r="JJ62556"/>
      <c r="KX62556" s="23"/>
      <c r="KY62556" s="23"/>
    </row>
    <row r="62557" spans="36:311" x14ac:dyDescent="0.2">
      <c r="AJ62557" s="23"/>
      <c r="HH62557"/>
      <c r="IW62557" s="36"/>
      <c r="JI62557"/>
      <c r="JJ62557"/>
      <c r="KX62557" s="23"/>
      <c r="KY62557" s="23"/>
    </row>
    <row r="62558" spans="36:311" x14ac:dyDescent="0.2">
      <c r="AJ62558" s="23"/>
      <c r="HH62558"/>
      <c r="IW62558" s="36"/>
      <c r="JI62558"/>
      <c r="JJ62558"/>
      <c r="KX62558" s="23"/>
      <c r="KY62558" s="23"/>
    </row>
    <row r="62559" spans="36:311" x14ac:dyDescent="0.2">
      <c r="AJ62559" s="23"/>
      <c r="HH62559"/>
      <c r="IW62559" s="36"/>
      <c r="JI62559"/>
      <c r="JJ62559"/>
      <c r="KX62559" s="23"/>
      <c r="KY62559" s="23"/>
    </row>
    <row r="62560" spans="36:311" x14ac:dyDescent="0.2">
      <c r="AJ62560" s="23"/>
      <c r="HH62560"/>
      <c r="IW62560" s="36"/>
      <c r="JI62560"/>
      <c r="JJ62560"/>
      <c r="KX62560" s="23"/>
      <c r="KY62560" s="23"/>
    </row>
    <row r="62561" spans="36:311" x14ac:dyDescent="0.2">
      <c r="AJ62561" s="23"/>
      <c r="HH62561"/>
      <c r="IW62561" s="36"/>
      <c r="JI62561"/>
      <c r="JJ62561"/>
      <c r="KX62561" s="23"/>
      <c r="KY62561" s="23"/>
    </row>
    <row r="62562" spans="36:311" x14ac:dyDescent="0.2">
      <c r="AJ62562" s="23"/>
      <c r="HH62562"/>
      <c r="IW62562" s="36"/>
      <c r="JI62562"/>
      <c r="JJ62562"/>
      <c r="KX62562" s="23"/>
      <c r="KY62562" s="23"/>
    </row>
    <row r="62563" spans="36:311" x14ac:dyDescent="0.2">
      <c r="AJ62563" s="23"/>
      <c r="HH62563"/>
      <c r="IW62563" s="36"/>
      <c r="JI62563"/>
      <c r="JJ62563"/>
      <c r="KX62563" s="23"/>
      <c r="KY62563" s="23"/>
    </row>
    <row r="62564" spans="36:311" x14ac:dyDescent="0.2">
      <c r="AJ62564" s="23"/>
      <c r="HH62564"/>
      <c r="IW62564" s="36"/>
      <c r="JI62564"/>
      <c r="JJ62564"/>
      <c r="KX62564" s="23"/>
      <c r="KY62564" s="23"/>
    </row>
    <row r="62565" spans="36:311" x14ac:dyDescent="0.2">
      <c r="AJ62565" s="23"/>
      <c r="HH62565"/>
      <c r="IW62565" s="36"/>
      <c r="JI62565"/>
      <c r="JJ62565"/>
      <c r="KX62565" s="23"/>
      <c r="KY62565" s="23"/>
    </row>
    <row r="62566" spans="36:311" x14ac:dyDescent="0.2">
      <c r="AJ62566" s="23"/>
      <c r="HH62566"/>
      <c r="IW62566" s="36"/>
      <c r="JI62566"/>
      <c r="JJ62566"/>
      <c r="KX62566" s="23"/>
      <c r="KY62566" s="23"/>
    </row>
    <row r="62567" spans="36:311" x14ac:dyDescent="0.2">
      <c r="AJ62567" s="23"/>
      <c r="HH62567"/>
      <c r="IW62567" s="36"/>
      <c r="JI62567"/>
      <c r="JJ62567"/>
      <c r="KX62567" s="23"/>
      <c r="KY62567" s="23"/>
    </row>
    <row r="62568" spans="36:311" x14ac:dyDescent="0.2">
      <c r="AJ62568" s="23"/>
      <c r="HH62568"/>
      <c r="IW62568" s="36"/>
      <c r="JI62568"/>
      <c r="JJ62568"/>
      <c r="KX62568" s="23"/>
      <c r="KY62568" s="23"/>
    </row>
    <row r="62569" spans="36:311" x14ac:dyDescent="0.2">
      <c r="AJ62569" s="23"/>
      <c r="HH62569"/>
      <c r="IW62569" s="36"/>
      <c r="JI62569"/>
      <c r="JJ62569"/>
      <c r="KX62569" s="23"/>
      <c r="KY62569" s="23"/>
    </row>
    <row r="62570" spans="36:311" x14ac:dyDescent="0.2">
      <c r="AJ62570" s="23"/>
      <c r="HH62570"/>
      <c r="IW62570" s="36"/>
      <c r="JI62570"/>
      <c r="JJ62570"/>
      <c r="KX62570" s="23"/>
      <c r="KY62570" s="23"/>
    </row>
    <row r="62571" spans="36:311" x14ac:dyDescent="0.2">
      <c r="AJ62571" s="23"/>
      <c r="HH62571"/>
      <c r="IW62571" s="36"/>
      <c r="JI62571"/>
      <c r="JJ62571"/>
      <c r="KX62571" s="23"/>
      <c r="KY62571" s="23"/>
    </row>
    <row r="62572" spans="36:311" x14ac:dyDescent="0.2">
      <c r="AJ62572" s="23"/>
      <c r="HH62572"/>
      <c r="IW62572" s="36"/>
      <c r="JI62572"/>
      <c r="JJ62572"/>
      <c r="KX62572" s="23"/>
      <c r="KY62572" s="23"/>
    </row>
    <row r="62573" spans="36:311" x14ac:dyDescent="0.2">
      <c r="AJ62573" s="23"/>
      <c r="HH62573"/>
      <c r="IW62573" s="36"/>
      <c r="JI62573"/>
      <c r="JJ62573"/>
      <c r="KX62573" s="23"/>
      <c r="KY62573" s="23"/>
    </row>
    <row r="62574" spans="36:311" x14ac:dyDescent="0.2">
      <c r="AJ62574" s="23"/>
      <c r="HH62574"/>
      <c r="IW62574" s="36"/>
      <c r="JI62574"/>
      <c r="JJ62574"/>
      <c r="KX62574" s="23"/>
      <c r="KY62574" s="23"/>
    </row>
    <row r="62575" spans="36:311" x14ac:dyDescent="0.2">
      <c r="AJ62575" s="23"/>
      <c r="HH62575"/>
      <c r="IW62575" s="36"/>
      <c r="JI62575"/>
      <c r="JJ62575"/>
      <c r="KX62575" s="23"/>
      <c r="KY62575" s="23"/>
    </row>
    <row r="62576" spans="36:311" x14ac:dyDescent="0.2">
      <c r="AJ62576" s="23"/>
      <c r="HH62576"/>
      <c r="IW62576" s="36"/>
      <c r="JI62576"/>
      <c r="JJ62576"/>
      <c r="KX62576" s="23"/>
      <c r="KY62576" s="23"/>
    </row>
    <row r="62577" spans="36:311" x14ac:dyDescent="0.2">
      <c r="AJ62577" s="23"/>
      <c r="HH62577"/>
      <c r="IW62577" s="36"/>
      <c r="JI62577"/>
      <c r="JJ62577"/>
      <c r="KX62577" s="23"/>
      <c r="KY62577" s="23"/>
    </row>
    <row r="62578" spans="36:311" x14ac:dyDescent="0.2">
      <c r="AJ62578" s="23"/>
      <c r="HH62578"/>
      <c r="IW62578" s="36"/>
      <c r="JI62578"/>
      <c r="JJ62578"/>
      <c r="KX62578" s="23"/>
      <c r="KY62578" s="23"/>
    </row>
    <row r="62579" spans="36:311" x14ac:dyDescent="0.2">
      <c r="AJ62579" s="23"/>
      <c r="HH62579"/>
      <c r="IW62579" s="36"/>
      <c r="JI62579"/>
      <c r="JJ62579"/>
      <c r="KX62579" s="23"/>
      <c r="KY62579" s="23"/>
    </row>
    <row r="62580" spans="36:311" x14ac:dyDescent="0.2">
      <c r="AJ62580" s="23"/>
      <c r="HH62580"/>
      <c r="IW62580" s="36"/>
      <c r="JI62580"/>
      <c r="JJ62580"/>
      <c r="KX62580" s="23"/>
      <c r="KY62580" s="23"/>
    </row>
    <row r="62581" spans="36:311" x14ac:dyDescent="0.2">
      <c r="AJ62581" s="23"/>
      <c r="HH62581"/>
      <c r="IW62581" s="36"/>
      <c r="JI62581"/>
      <c r="JJ62581"/>
      <c r="KX62581" s="23"/>
      <c r="KY62581" s="23"/>
    </row>
    <row r="62582" spans="36:311" x14ac:dyDescent="0.2">
      <c r="AJ62582" s="23"/>
      <c r="HH62582"/>
      <c r="IW62582" s="36"/>
      <c r="JI62582"/>
      <c r="JJ62582"/>
      <c r="KX62582" s="23"/>
      <c r="KY62582" s="23"/>
    </row>
    <row r="62583" spans="36:311" x14ac:dyDescent="0.2">
      <c r="AJ62583" s="23"/>
      <c r="HH62583"/>
      <c r="IW62583" s="36"/>
      <c r="JI62583"/>
      <c r="JJ62583"/>
      <c r="KX62583" s="23"/>
      <c r="KY62583" s="23"/>
    </row>
    <row r="62584" spans="36:311" x14ac:dyDescent="0.2">
      <c r="AJ62584" s="23"/>
      <c r="HH62584"/>
      <c r="IW62584" s="36"/>
      <c r="JI62584"/>
      <c r="JJ62584"/>
      <c r="KX62584" s="23"/>
      <c r="KY62584" s="23"/>
    </row>
    <row r="62585" spans="36:311" x14ac:dyDescent="0.2">
      <c r="AJ62585" s="23"/>
      <c r="HH62585"/>
      <c r="IW62585" s="36"/>
      <c r="JI62585"/>
      <c r="JJ62585"/>
      <c r="KX62585" s="23"/>
      <c r="KY62585" s="23"/>
    </row>
    <row r="62586" spans="36:311" x14ac:dyDescent="0.2">
      <c r="AJ62586" s="23"/>
      <c r="HH62586"/>
      <c r="IW62586" s="36"/>
      <c r="JI62586"/>
      <c r="JJ62586"/>
      <c r="KX62586" s="23"/>
      <c r="KY62586" s="23"/>
    </row>
    <row r="62587" spans="36:311" x14ac:dyDescent="0.2">
      <c r="AJ62587" s="23"/>
      <c r="HH62587"/>
      <c r="IW62587" s="36"/>
      <c r="JI62587"/>
      <c r="JJ62587"/>
      <c r="KX62587" s="23"/>
      <c r="KY62587" s="23"/>
    </row>
    <row r="62588" spans="36:311" x14ac:dyDescent="0.2">
      <c r="AJ62588" s="23"/>
      <c r="HH62588"/>
      <c r="IW62588" s="36"/>
      <c r="JI62588"/>
      <c r="JJ62588"/>
      <c r="KX62588" s="23"/>
      <c r="KY62588" s="23"/>
    </row>
    <row r="62589" spans="36:311" x14ac:dyDescent="0.2">
      <c r="AJ62589" s="23"/>
      <c r="HH62589"/>
      <c r="IW62589" s="36"/>
      <c r="JI62589"/>
      <c r="JJ62589"/>
      <c r="KX62589" s="23"/>
      <c r="KY62589" s="23"/>
    </row>
    <row r="62590" spans="36:311" x14ac:dyDescent="0.2">
      <c r="AJ62590" s="23"/>
      <c r="HH62590"/>
      <c r="IW62590" s="36"/>
      <c r="JI62590"/>
      <c r="JJ62590"/>
      <c r="KX62590" s="23"/>
      <c r="KY62590" s="23"/>
    </row>
    <row r="62591" spans="36:311" x14ac:dyDescent="0.2">
      <c r="AJ62591" s="23"/>
      <c r="HH62591"/>
      <c r="IW62591" s="36"/>
      <c r="JI62591"/>
      <c r="JJ62591"/>
      <c r="KX62591" s="23"/>
      <c r="KY62591" s="23"/>
    </row>
    <row r="62592" spans="36:311" x14ac:dyDescent="0.2">
      <c r="AJ62592" s="23"/>
      <c r="HH62592"/>
      <c r="IW62592" s="36"/>
      <c r="JI62592"/>
      <c r="JJ62592"/>
      <c r="KX62592" s="23"/>
      <c r="KY62592" s="23"/>
    </row>
    <row r="62593" spans="36:311" x14ac:dyDescent="0.2">
      <c r="AJ62593" s="23"/>
      <c r="HH62593"/>
      <c r="IW62593" s="36"/>
      <c r="JI62593"/>
      <c r="JJ62593"/>
      <c r="KX62593" s="23"/>
      <c r="KY62593" s="23"/>
    </row>
    <row r="62594" spans="36:311" x14ac:dyDescent="0.2">
      <c r="AJ62594" s="23"/>
      <c r="HH62594"/>
      <c r="IW62594" s="36"/>
      <c r="JI62594"/>
      <c r="JJ62594"/>
      <c r="KX62594" s="23"/>
      <c r="KY62594" s="23"/>
    </row>
    <row r="62595" spans="36:311" x14ac:dyDescent="0.2">
      <c r="AJ62595" s="23"/>
      <c r="HH62595"/>
      <c r="IW62595" s="36"/>
      <c r="JI62595"/>
      <c r="JJ62595"/>
      <c r="KX62595" s="23"/>
      <c r="KY62595" s="23"/>
    </row>
    <row r="62596" spans="36:311" x14ac:dyDescent="0.2">
      <c r="AJ62596" s="23"/>
      <c r="HH62596"/>
      <c r="IW62596" s="36"/>
      <c r="JI62596"/>
      <c r="JJ62596"/>
      <c r="KX62596" s="23"/>
      <c r="KY62596" s="23"/>
    </row>
    <row r="62597" spans="36:311" x14ac:dyDescent="0.2">
      <c r="AJ62597" s="23"/>
      <c r="HH62597"/>
      <c r="IW62597" s="36"/>
      <c r="JI62597"/>
      <c r="JJ62597"/>
      <c r="KX62597" s="23"/>
      <c r="KY62597" s="23"/>
    </row>
    <row r="62598" spans="36:311" x14ac:dyDescent="0.2">
      <c r="AJ62598" s="23"/>
      <c r="HH62598"/>
      <c r="IW62598" s="36"/>
      <c r="JI62598"/>
      <c r="JJ62598"/>
      <c r="KX62598" s="23"/>
      <c r="KY62598" s="23"/>
    </row>
    <row r="62599" spans="36:311" x14ac:dyDescent="0.2">
      <c r="AJ62599" s="23"/>
      <c r="HH62599"/>
      <c r="IW62599" s="36"/>
      <c r="JI62599"/>
      <c r="JJ62599"/>
      <c r="KX62599" s="23"/>
      <c r="KY62599" s="23"/>
    </row>
    <row r="62600" spans="36:311" x14ac:dyDescent="0.2">
      <c r="AJ62600" s="23"/>
      <c r="HH62600"/>
      <c r="IW62600" s="36"/>
      <c r="JI62600"/>
      <c r="JJ62600"/>
      <c r="KX62600" s="23"/>
      <c r="KY62600" s="23"/>
    </row>
    <row r="62601" spans="36:311" x14ac:dyDescent="0.2">
      <c r="AJ62601" s="23"/>
      <c r="HH62601"/>
      <c r="IW62601" s="36"/>
      <c r="JI62601"/>
      <c r="JJ62601"/>
      <c r="KX62601" s="23"/>
      <c r="KY62601" s="23"/>
    </row>
    <row r="62602" spans="36:311" x14ac:dyDescent="0.2">
      <c r="AJ62602" s="23"/>
      <c r="HH62602"/>
      <c r="IW62602" s="36"/>
      <c r="JI62602"/>
      <c r="JJ62602"/>
      <c r="KX62602" s="23"/>
      <c r="KY62602" s="23"/>
    </row>
    <row r="62603" spans="36:311" x14ac:dyDescent="0.2">
      <c r="AJ62603" s="23"/>
      <c r="HH62603"/>
      <c r="IW62603" s="36"/>
      <c r="JI62603"/>
      <c r="JJ62603"/>
      <c r="KX62603" s="23"/>
      <c r="KY62603" s="23"/>
    </row>
    <row r="62604" spans="36:311" x14ac:dyDescent="0.2">
      <c r="AJ62604" s="23"/>
      <c r="HH62604"/>
      <c r="IW62604" s="36"/>
      <c r="JI62604"/>
      <c r="JJ62604"/>
      <c r="KX62604" s="23"/>
      <c r="KY62604" s="23"/>
    </row>
    <row r="62605" spans="36:311" x14ac:dyDescent="0.2">
      <c r="AJ62605" s="23"/>
      <c r="HH62605"/>
      <c r="IW62605" s="36"/>
      <c r="JI62605"/>
      <c r="JJ62605"/>
      <c r="KX62605" s="23"/>
      <c r="KY62605" s="23"/>
    </row>
    <row r="62606" spans="36:311" x14ac:dyDescent="0.2">
      <c r="AJ62606" s="23"/>
      <c r="HH62606"/>
      <c r="IW62606" s="36"/>
      <c r="JI62606"/>
      <c r="JJ62606"/>
      <c r="KX62606" s="23"/>
      <c r="KY62606" s="23"/>
    </row>
    <row r="62607" spans="36:311" x14ac:dyDescent="0.2">
      <c r="AJ62607" s="23"/>
      <c r="HH62607"/>
      <c r="IW62607" s="36"/>
      <c r="JI62607"/>
      <c r="JJ62607"/>
      <c r="KX62607" s="23"/>
      <c r="KY62607" s="23"/>
    </row>
    <row r="62608" spans="36:311" x14ac:dyDescent="0.2">
      <c r="AJ62608" s="23"/>
      <c r="HH62608"/>
      <c r="IW62608" s="36"/>
      <c r="JI62608"/>
      <c r="JJ62608"/>
      <c r="KX62608" s="23"/>
      <c r="KY62608" s="23"/>
    </row>
    <row r="62609" spans="36:311" x14ac:dyDescent="0.2">
      <c r="AJ62609" s="23"/>
      <c r="HH62609"/>
      <c r="IW62609" s="36"/>
      <c r="JI62609"/>
      <c r="JJ62609"/>
      <c r="KX62609" s="23"/>
      <c r="KY62609" s="23"/>
    </row>
    <row r="62610" spans="36:311" x14ac:dyDescent="0.2">
      <c r="AJ62610" s="23"/>
      <c r="HH62610"/>
      <c r="IW62610" s="36"/>
      <c r="JI62610"/>
      <c r="JJ62610"/>
      <c r="KX62610" s="23"/>
      <c r="KY62610" s="23"/>
    </row>
    <row r="62611" spans="36:311" x14ac:dyDescent="0.2">
      <c r="AJ62611" s="23"/>
      <c r="HH62611"/>
      <c r="IW62611" s="36"/>
      <c r="JI62611"/>
      <c r="JJ62611"/>
      <c r="KX62611" s="23"/>
      <c r="KY62611" s="23"/>
    </row>
    <row r="62612" spans="36:311" x14ac:dyDescent="0.2">
      <c r="AJ62612" s="23"/>
      <c r="HH62612"/>
      <c r="IW62612" s="36"/>
      <c r="JI62612"/>
      <c r="JJ62612"/>
      <c r="KX62612" s="23"/>
      <c r="KY62612" s="23"/>
    </row>
    <row r="62613" spans="36:311" x14ac:dyDescent="0.2">
      <c r="AJ62613" s="23"/>
      <c r="HH62613"/>
      <c r="IW62613" s="36"/>
      <c r="JI62613"/>
      <c r="JJ62613"/>
      <c r="KX62613" s="23"/>
      <c r="KY62613" s="23"/>
    </row>
    <row r="62614" spans="36:311" x14ac:dyDescent="0.2">
      <c r="AJ62614" s="23"/>
      <c r="HH62614"/>
      <c r="IW62614" s="36"/>
      <c r="JI62614"/>
      <c r="JJ62614"/>
      <c r="KX62614" s="23"/>
      <c r="KY62614" s="23"/>
    </row>
    <row r="62615" spans="36:311" x14ac:dyDescent="0.2">
      <c r="AJ62615" s="23"/>
      <c r="HH62615"/>
      <c r="IW62615" s="36"/>
      <c r="JI62615"/>
      <c r="JJ62615"/>
      <c r="KX62615" s="23"/>
      <c r="KY62615" s="23"/>
    </row>
    <row r="62616" spans="36:311" x14ac:dyDescent="0.2">
      <c r="AJ62616" s="23"/>
      <c r="HH62616"/>
      <c r="IW62616" s="36"/>
      <c r="JI62616"/>
      <c r="JJ62616"/>
      <c r="KX62616" s="23"/>
      <c r="KY62616" s="23"/>
    </row>
    <row r="62617" spans="36:311" x14ac:dyDescent="0.2">
      <c r="AJ62617" s="23"/>
      <c r="HH62617"/>
      <c r="IW62617" s="36"/>
      <c r="JI62617"/>
      <c r="JJ62617"/>
      <c r="KX62617" s="23"/>
      <c r="KY62617" s="23"/>
    </row>
    <row r="62618" spans="36:311" x14ac:dyDescent="0.2">
      <c r="AJ62618" s="23"/>
      <c r="HH62618"/>
      <c r="IW62618" s="36"/>
      <c r="JI62618"/>
      <c r="JJ62618"/>
      <c r="KX62618" s="23"/>
      <c r="KY62618" s="23"/>
    </row>
    <row r="62619" spans="36:311" x14ac:dyDescent="0.2">
      <c r="AJ62619" s="23"/>
      <c r="HH62619"/>
      <c r="IW62619" s="36"/>
      <c r="JI62619"/>
      <c r="JJ62619"/>
      <c r="KX62619" s="23"/>
      <c r="KY62619" s="23"/>
    </row>
    <row r="62620" spans="36:311" x14ac:dyDescent="0.2">
      <c r="AJ62620" s="23"/>
      <c r="HH62620"/>
      <c r="IW62620" s="36"/>
      <c r="JI62620"/>
      <c r="JJ62620"/>
      <c r="KX62620" s="23"/>
      <c r="KY62620" s="23"/>
    </row>
    <row r="62621" spans="36:311" x14ac:dyDescent="0.2">
      <c r="AJ62621" s="23"/>
      <c r="HH62621"/>
      <c r="IW62621" s="36"/>
      <c r="JI62621"/>
      <c r="JJ62621"/>
      <c r="KX62621" s="23"/>
      <c r="KY62621" s="23"/>
    </row>
    <row r="62622" spans="36:311" x14ac:dyDescent="0.2">
      <c r="AJ62622" s="23"/>
      <c r="HH62622"/>
      <c r="IW62622" s="36"/>
      <c r="JI62622"/>
      <c r="JJ62622"/>
      <c r="KX62622" s="23"/>
      <c r="KY62622" s="23"/>
    </row>
    <row r="62623" spans="36:311" x14ac:dyDescent="0.2">
      <c r="AJ62623" s="23"/>
      <c r="HH62623"/>
      <c r="IW62623" s="36"/>
      <c r="JI62623"/>
      <c r="JJ62623"/>
      <c r="KX62623" s="23"/>
      <c r="KY62623" s="23"/>
    </row>
    <row r="62624" spans="36:311" x14ac:dyDescent="0.2">
      <c r="AJ62624" s="23"/>
      <c r="HH62624"/>
      <c r="IW62624" s="36"/>
      <c r="JI62624"/>
      <c r="JJ62624"/>
      <c r="KX62624" s="23"/>
      <c r="KY62624" s="23"/>
    </row>
    <row r="62625" spans="36:311" x14ac:dyDescent="0.2">
      <c r="AJ62625" s="23"/>
      <c r="HH62625"/>
      <c r="IW62625" s="36"/>
      <c r="JI62625"/>
      <c r="JJ62625"/>
      <c r="KX62625" s="23"/>
      <c r="KY62625" s="23"/>
    </row>
    <row r="62626" spans="36:311" x14ac:dyDescent="0.2">
      <c r="AJ62626" s="23"/>
      <c r="HH62626"/>
      <c r="IW62626" s="36"/>
      <c r="JI62626"/>
      <c r="JJ62626"/>
      <c r="KX62626" s="23"/>
      <c r="KY62626" s="23"/>
    </row>
    <row r="62627" spans="36:311" x14ac:dyDescent="0.2">
      <c r="AJ62627" s="23"/>
      <c r="HH62627"/>
      <c r="IW62627" s="36"/>
      <c r="JI62627"/>
      <c r="JJ62627"/>
      <c r="KX62627" s="23"/>
      <c r="KY62627" s="23"/>
    </row>
    <row r="62628" spans="36:311" x14ac:dyDescent="0.2">
      <c r="AJ62628" s="23"/>
      <c r="HH62628"/>
      <c r="IW62628" s="36"/>
      <c r="JI62628"/>
      <c r="JJ62628"/>
      <c r="KX62628" s="23"/>
      <c r="KY62628" s="23"/>
    </row>
    <row r="62629" spans="36:311" x14ac:dyDescent="0.2">
      <c r="AJ62629" s="23"/>
      <c r="HH62629"/>
      <c r="IW62629" s="36"/>
      <c r="JI62629"/>
      <c r="JJ62629"/>
      <c r="KX62629" s="23"/>
      <c r="KY62629" s="23"/>
    </row>
    <row r="62630" spans="36:311" x14ac:dyDescent="0.2">
      <c r="AJ62630" s="23"/>
      <c r="HH62630"/>
      <c r="IW62630" s="36"/>
      <c r="JI62630"/>
      <c r="JJ62630"/>
      <c r="KX62630" s="23"/>
      <c r="KY62630" s="23"/>
    </row>
    <row r="62631" spans="36:311" x14ac:dyDescent="0.2">
      <c r="AJ62631" s="23"/>
      <c r="HH62631"/>
      <c r="IW62631" s="36"/>
      <c r="JI62631"/>
      <c r="JJ62631"/>
      <c r="KX62631" s="23"/>
      <c r="KY62631" s="23"/>
    </row>
    <row r="62632" spans="36:311" x14ac:dyDescent="0.2">
      <c r="AJ62632" s="23"/>
      <c r="HH62632"/>
      <c r="IW62632" s="36"/>
      <c r="JI62632"/>
      <c r="JJ62632"/>
      <c r="KX62632" s="23"/>
      <c r="KY62632" s="23"/>
    </row>
    <row r="62633" spans="36:311" x14ac:dyDescent="0.2">
      <c r="AJ62633" s="23"/>
      <c r="HH62633"/>
      <c r="IW62633" s="36"/>
      <c r="JI62633"/>
      <c r="JJ62633"/>
      <c r="KX62633" s="23"/>
      <c r="KY62633" s="23"/>
    </row>
    <row r="62634" spans="36:311" x14ac:dyDescent="0.2">
      <c r="AJ62634" s="23"/>
      <c r="HH62634"/>
      <c r="IW62634" s="36"/>
      <c r="JI62634"/>
      <c r="JJ62634"/>
      <c r="KX62634" s="23"/>
      <c r="KY62634" s="23"/>
    </row>
    <row r="62635" spans="36:311" x14ac:dyDescent="0.2">
      <c r="AJ62635" s="23"/>
      <c r="HH62635"/>
      <c r="IW62635" s="36"/>
      <c r="JI62635"/>
      <c r="JJ62635"/>
      <c r="KX62635" s="23"/>
      <c r="KY62635" s="23"/>
    </row>
    <row r="62636" spans="36:311" x14ac:dyDescent="0.2">
      <c r="AJ62636" s="23"/>
      <c r="HH62636"/>
      <c r="IW62636" s="36"/>
      <c r="JI62636"/>
      <c r="JJ62636"/>
      <c r="KX62636" s="23"/>
      <c r="KY62636" s="23"/>
    </row>
    <row r="62637" spans="36:311" x14ac:dyDescent="0.2">
      <c r="AJ62637" s="23"/>
      <c r="HH62637"/>
      <c r="IW62637" s="36"/>
      <c r="JI62637"/>
      <c r="JJ62637"/>
      <c r="KX62637" s="23"/>
      <c r="KY62637" s="23"/>
    </row>
    <row r="62638" spans="36:311" x14ac:dyDescent="0.2">
      <c r="AJ62638" s="23"/>
      <c r="HH62638"/>
      <c r="IW62638" s="36"/>
      <c r="JI62638"/>
      <c r="JJ62638"/>
      <c r="KX62638" s="23"/>
      <c r="KY62638" s="23"/>
    </row>
    <row r="62639" spans="36:311" x14ac:dyDescent="0.2">
      <c r="AJ62639" s="23"/>
      <c r="HH62639"/>
      <c r="IW62639" s="36"/>
      <c r="JI62639"/>
      <c r="JJ62639"/>
      <c r="KX62639" s="23"/>
      <c r="KY62639" s="23"/>
    </row>
    <row r="62640" spans="36:311" x14ac:dyDescent="0.2">
      <c r="AJ62640" s="23"/>
      <c r="HH62640"/>
      <c r="IW62640" s="36"/>
      <c r="JI62640"/>
      <c r="JJ62640"/>
      <c r="KX62640" s="23"/>
      <c r="KY62640" s="23"/>
    </row>
    <row r="62641" spans="36:311" x14ac:dyDescent="0.2">
      <c r="AJ62641" s="23"/>
      <c r="HH62641"/>
      <c r="IW62641" s="36"/>
      <c r="JI62641"/>
      <c r="JJ62641"/>
      <c r="KX62641" s="23"/>
      <c r="KY62641" s="23"/>
    </row>
    <row r="62642" spans="36:311" x14ac:dyDescent="0.2">
      <c r="AJ62642" s="23"/>
      <c r="HH62642"/>
      <c r="IW62642" s="36"/>
      <c r="JI62642"/>
      <c r="JJ62642"/>
      <c r="KX62642" s="23"/>
      <c r="KY62642" s="23"/>
    </row>
    <row r="62643" spans="36:311" x14ac:dyDescent="0.2">
      <c r="AJ62643" s="23"/>
      <c r="HH62643"/>
      <c r="IW62643" s="36"/>
      <c r="JI62643"/>
      <c r="JJ62643"/>
      <c r="KX62643" s="23"/>
      <c r="KY62643" s="23"/>
    </row>
    <row r="62644" spans="36:311" x14ac:dyDescent="0.2">
      <c r="AJ62644" s="23"/>
      <c r="HH62644"/>
      <c r="IW62644" s="36"/>
      <c r="JI62644"/>
      <c r="JJ62644"/>
      <c r="KX62644" s="23"/>
      <c r="KY62644" s="23"/>
    </row>
    <row r="62645" spans="36:311" x14ac:dyDescent="0.2">
      <c r="AJ62645" s="23"/>
      <c r="HH62645"/>
      <c r="IW62645" s="36"/>
      <c r="JI62645"/>
      <c r="JJ62645"/>
      <c r="KX62645" s="23"/>
      <c r="KY62645" s="23"/>
    </row>
    <row r="62646" spans="36:311" x14ac:dyDescent="0.2">
      <c r="AJ62646" s="23"/>
      <c r="HH62646"/>
      <c r="IW62646" s="36"/>
      <c r="JI62646"/>
      <c r="JJ62646"/>
      <c r="KX62646" s="23"/>
      <c r="KY62646" s="23"/>
    </row>
    <row r="62647" spans="36:311" x14ac:dyDescent="0.2">
      <c r="AJ62647" s="23"/>
      <c r="HH62647"/>
      <c r="IW62647" s="36"/>
      <c r="JI62647"/>
      <c r="JJ62647"/>
      <c r="KX62647" s="23"/>
      <c r="KY62647" s="23"/>
    </row>
    <row r="62648" spans="36:311" x14ac:dyDescent="0.2">
      <c r="AJ62648" s="23"/>
      <c r="HH62648"/>
      <c r="IW62648" s="36"/>
      <c r="JI62648"/>
      <c r="JJ62648"/>
      <c r="KX62648" s="23"/>
      <c r="KY62648" s="23"/>
    </row>
    <row r="62649" spans="36:311" x14ac:dyDescent="0.2">
      <c r="AJ62649" s="23"/>
      <c r="HH62649"/>
      <c r="IW62649" s="36"/>
      <c r="JI62649"/>
      <c r="JJ62649"/>
      <c r="KX62649" s="23"/>
      <c r="KY62649" s="23"/>
    </row>
    <row r="62650" spans="36:311" x14ac:dyDescent="0.2">
      <c r="AJ62650" s="23"/>
      <c r="HH62650"/>
      <c r="IW62650" s="36"/>
      <c r="JI62650"/>
      <c r="JJ62650"/>
      <c r="KX62650" s="23"/>
      <c r="KY62650" s="23"/>
    </row>
    <row r="62651" spans="36:311" x14ac:dyDescent="0.2">
      <c r="AJ62651" s="23"/>
      <c r="HH62651"/>
      <c r="IW62651" s="36"/>
      <c r="JI62651"/>
      <c r="JJ62651"/>
      <c r="KX62651" s="23"/>
      <c r="KY62651" s="23"/>
    </row>
    <row r="62652" spans="36:311" x14ac:dyDescent="0.2">
      <c r="AJ62652" s="23"/>
      <c r="HH62652"/>
      <c r="IW62652" s="36"/>
      <c r="JI62652"/>
      <c r="JJ62652"/>
      <c r="KX62652" s="23"/>
      <c r="KY62652" s="23"/>
    </row>
    <row r="62653" spans="36:311" x14ac:dyDescent="0.2">
      <c r="AJ62653" s="23"/>
      <c r="HH62653"/>
      <c r="IW62653" s="36"/>
      <c r="JI62653"/>
      <c r="JJ62653"/>
      <c r="KX62653" s="23"/>
      <c r="KY62653" s="23"/>
    </row>
    <row r="62654" spans="36:311" x14ac:dyDescent="0.2">
      <c r="AJ62654" s="23"/>
      <c r="HH62654"/>
      <c r="IW62654" s="36"/>
      <c r="JI62654"/>
      <c r="JJ62654"/>
      <c r="KX62654" s="23"/>
      <c r="KY62654" s="23"/>
    </row>
    <row r="62655" spans="36:311" x14ac:dyDescent="0.2">
      <c r="AJ62655" s="23"/>
      <c r="HH62655"/>
      <c r="IW62655" s="36"/>
      <c r="JI62655"/>
      <c r="JJ62655"/>
      <c r="KX62655" s="23"/>
      <c r="KY62655" s="23"/>
    </row>
    <row r="62656" spans="36:311" x14ac:dyDescent="0.2">
      <c r="AJ62656" s="23"/>
      <c r="HH62656"/>
      <c r="IW62656" s="36"/>
      <c r="JI62656"/>
      <c r="JJ62656"/>
      <c r="KX62656" s="23"/>
      <c r="KY62656" s="23"/>
    </row>
    <row r="62657" spans="36:311" x14ac:dyDescent="0.2">
      <c r="AJ62657" s="23"/>
      <c r="HH62657"/>
      <c r="IW62657" s="36"/>
      <c r="JI62657"/>
      <c r="JJ62657"/>
      <c r="KX62657" s="23"/>
      <c r="KY62657" s="23"/>
    </row>
    <row r="62658" spans="36:311" x14ac:dyDescent="0.2">
      <c r="AJ62658" s="23"/>
      <c r="HH62658"/>
      <c r="IW62658" s="36"/>
      <c r="JI62658"/>
      <c r="JJ62658"/>
      <c r="KX62658" s="23"/>
      <c r="KY62658" s="23"/>
    </row>
    <row r="62659" spans="36:311" x14ac:dyDescent="0.2">
      <c r="AJ62659" s="23"/>
      <c r="HH62659"/>
      <c r="IW62659" s="36"/>
      <c r="JI62659"/>
      <c r="JJ62659"/>
      <c r="KX62659" s="23"/>
      <c r="KY62659" s="23"/>
    </row>
    <row r="62660" spans="36:311" x14ac:dyDescent="0.2">
      <c r="AJ62660" s="23"/>
      <c r="HH62660"/>
      <c r="IW62660" s="36"/>
      <c r="JI62660"/>
      <c r="JJ62660"/>
      <c r="KX62660" s="23"/>
      <c r="KY62660" s="23"/>
    </row>
    <row r="62661" spans="36:311" x14ac:dyDescent="0.2">
      <c r="AJ62661" s="23"/>
      <c r="HH62661"/>
      <c r="IW62661" s="36"/>
      <c r="JI62661"/>
      <c r="JJ62661"/>
      <c r="KX62661" s="23"/>
      <c r="KY62661" s="23"/>
    </row>
    <row r="62662" spans="36:311" x14ac:dyDescent="0.2">
      <c r="AJ62662" s="23"/>
      <c r="HH62662"/>
      <c r="IW62662" s="36"/>
      <c r="JI62662"/>
      <c r="JJ62662"/>
      <c r="KX62662" s="23"/>
      <c r="KY62662" s="23"/>
    </row>
    <row r="62663" spans="36:311" x14ac:dyDescent="0.2">
      <c r="AJ62663" s="23"/>
      <c r="HH62663"/>
      <c r="IW62663" s="36"/>
      <c r="JI62663"/>
      <c r="JJ62663"/>
      <c r="KX62663" s="23"/>
      <c r="KY62663" s="23"/>
    </row>
    <row r="62664" spans="36:311" x14ac:dyDescent="0.2">
      <c r="AJ62664" s="23"/>
      <c r="HH62664"/>
      <c r="IW62664" s="36"/>
      <c r="JI62664"/>
      <c r="JJ62664"/>
      <c r="KX62664" s="23"/>
      <c r="KY62664" s="23"/>
    </row>
    <row r="62665" spans="36:311" x14ac:dyDescent="0.2">
      <c r="AJ62665" s="23"/>
      <c r="HH62665"/>
      <c r="IW62665" s="36"/>
      <c r="JI62665"/>
      <c r="JJ62665"/>
      <c r="KX62665" s="23"/>
      <c r="KY62665" s="23"/>
    </row>
    <row r="62666" spans="36:311" x14ac:dyDescent="0.2">
      <c r="AJ62666" s="23"/>
      <c r="HH62666"/>
      <c r="IW62666" s="36"/>
      <c r="JI62666"/>
      <c r="JJ62666"/>
      <c r="KX62666" s="23"/>
      <c r="KY62666" s="23"/>
    </row>
    <row r="62667" spans="36:311" x14ac:dyDescent="0.2">
      <c r="AJ62667" s="23"/>
      <c r="HH62667"/>
      <c r="IW62667" s="36"/>
      <c r="JI62667"/>
      <c r="JJ62667"/>
      <c r="KX62667" s="23"/>
      <c r="KY62667" s="23"/>
    </row>
    <row r="62668" spans="36:311" x14ac:dyDescent="0.2">
      <c r="AJ62668" s="23"/>
      <c r="HH62668"/>
      <c r="IW62668" s="36"/>
      <c r="JI62668"/>
      <c r="JJ62668"/>
      <c r="KX62668" s="23"/>
      <c r="KY62668" s="23"/>
    </row>
    <row r="62669" spans="36:311" x14ac:dyDescent="0.2">
      <c r="AJ62669" s="23"/>
      <c r="HH62669"/>
      <c r="IW62669" s="36"/>
      <c r="JI62669"/>
      <c r="JJ62669"/>
      <c r="KX62669" s="23"/>
      <c r="KY62669" s="23"/>
    </row>
    <row r="62670" spans="36:311" x14ac:dyDescent="0.2">
      <c r="AJ62670" s="23"/>
      <c r="HH62670"/>
      <c r="IW62670" s="36"/>
      <c r="JI62670"/>
      <c r="JJ62670"/>
      <c r="KX62670" s="23"/>
      <c r="KY62670" s="23"/>
    </row>
    <row r="62671" spans="36:311" x14ac:dyDescent="0.2">
      <c r="AJ62671" s="23"/>
      <c r="HH62671"/>
      <c r="IW62671" s="36"/>
      <c r="JI62671"/>
      <c r="JJ62671"/>
      <c r="KX62671" s="23"/>
      <c r="KY62671" s="23"/>
    </row>
    <row r="62672" spans="36:311" x14ac:dyDescent="0.2">
      <c r="AJ62672" s="23"/>
      <c r="HH62672"/>
      <c r="IW62672" s="36"/>
      <c r="JI62672"/>
      <c r="JJ62672"/>
      <c r="KX62672" s="23"/>
      <c r="KY62672" s="23"/>
    </row>
    <row r="62673" spans="36:311" x14ac:dyDescent="0.2">
      <c r="AJ62673" s="23"/>
      <c r="HH62673"/>
      <c r="IW62673" s="36"/>
      <c r="JI62673"/>
      <c r="JJ62673"/>
      <c r="KX62673" s="23"/>
      <c r="KY62673" s="23"/>
    </row>
    <row r="62674" spans="36:311" x14ac:dyDescent="0.2">
      <c r="AJ62674" s="23"/>
      <c r="HH62674"/>
      <c r="IW62674" s="36"/>
      <c r="JI62674"/>
      <c r="JJ62674"/>
      <c r="KX62674" s="23"/>
      <c r="KY62674" s="23"/>
    </row>
    <row r="62675" spans="36:311" x14ac:dyDescent="0.2">
      <c r="AJ62675" s="23"/>
      <c r="HH62675"/>
      <c r="IW62675" s="36"/>
      <c r="JI62675"/>
      <c r="JJ62675"/>
      <c r="KX62675" s="23"/>
      <c r="KY62675" s="23"/>
    </row>
    <row r="62676" spans="36:311" x14ac:dyDescent="0.2">
      <c r="AJ62676" s="23"/>
      <c r="HH62676"/>
      <c r="IW62676" s="36"/>
      <c r="JI62676"/>
      <c r="JJ62676"/>
      <c r="KX62676" s="23"/>
      <c r="KY62676" s="23"/>
    </row>
    <row r="62677" spans="36:311" x14ac:dyDescent="0.2">
      <c r="AJ62677" s="23"/>
      <c r="HH62677"/>
      <c r="IW62677" s="36"/>
      <c r="JI62677"/>
      <c r="JJ62677"/>
      <c r="KX62677" s="23"/>
      <c r="KY62677" s="23"/>
    </row>
    <row r="62678" spans="36:311" x14ac:dyDescent="0.2">
      <c r="AJ62678" s="23"/>
      <c r="HH62678"/>
      <c r="IW62678" s="36"/>
      <c r="JI62678"/>
      <c r="JJ62678"/>
      <c r="KX62678" s="23"/>
      <c r="KY62678" s="23"/>
    </row>
    <row r="62679" spans="36:311" x14ac:dyDescent="0.2">
      <c r="AJ62679" s="23"/>
      <c r="HH62679"/>
      <c r="IW62679" s="36"/>
      <c r="JI62679"/>
      <c r="JJ62679"/>
      <c r="KX62679" s="23"/>
      <c r="KY62679" s="23"/>
    </row>
    <row r="62680" spans="36:311" x14ac:dyDescent="0.2">
      <c r="AJ62680" s="23"/>
      <c r="HH62680"/>
      <c r="IW62680" s="36"/>
      <c r="JI62680"/>
      <c r="JJ62680"/>
      <c r="KX62680" s="23"/>
      <c r="KY62680" s="23"/>
    </row>
    <row r="62681" spans="36:311" x14ac:dyDescent="0.2">
      <c r="AJ62681" s="23"/>
      <c r="HH62681"/>
      <c r="IW62681" s="36"/>
      <c r="JI62681"/>
      <c r="JJ62681"/>
      <c r="KX62681" s="23"/>
      <c r="KY62681" s="23"/>
    </row>
    <row r="62682" spans="36:311" x14ac:dyDescent="0.2">
      <c r="AJ62682" s="23"/>
      <c r="HH62682"/>
      <c r="IW62682" s="36"/>
      <c r="JI62682"/>
      <c r="JJ62682"/>
      <c r="KX62682" s="23"/>
      <c r="KY62682" s="23"/>
    </row>
    <row r="62683" spans="36:311" x14ac:dyDescent="0.2">
      <c r="AJ62683" s="23"/>
      <c r="HH62683"/>
      <c r="IW62683" s="36"/>
      <c r="JI62683"/>
      <c r="JJ62683"/>
      <c r="KX62683" s="23"/>
      <c r="KY62683" s="23"/>
    </row>
    <row r="62684" spans="36:311" x14ac:dyDescent="0.2">
      <c r="AJ62684" s="23"/>
      <c r="HH62684"/>
      <c r="IW62684" s="36"/>
      <c r="JI62684"/>
      <c r="JJ62684"/>
      <c r="KX62684" s="23"/>
      <c r="KY62684" s="23"/>
    </row>
    <row r="62685" spans="36:311" x14ac:dyDescent="0.2">
      <c r="AJ62685" s="23"/>
      <c r="HH62685"/>
      <c r="IW62685" s="36"/>
      <c r="JI62685"/>
      <c r="JJ62685"/>
      <c r="KX62685" s="23"/>
      <c r="KY62685" s="23"/>
    </row>
    <row r="62686" spans="36:311" x14ac:dyDescent="0.2">
      <c r="AJ62686" s="23"/>
      <c r="HH62686"/>
      <c r="IW62686" s="36"/>
      <c r="JI62686"/>
      <c r="JJ62686"/>
      <c r="KX62686" s="23"/>
      <c r="KY62686" s="23"/>
    </row>
    <row r="62687" spans="36:311" x14ac:dyDescent="0.2">
      <c r="AJ62687" s="23"/>
      <c r="HH62687"/>
      <c r="IW62687" s="36"/>
      <c r="JI62687"/>
      <c r="JJ62687"/>
      <c r="KX62687" s="23"/>
      <c r="KY62687" s="23"/>
    </row>
    <row r="62688" spans="36:311" x14ac:dyDescent="0.2">
      <c r="AJ62688" s="23"/>
      <c r="HH62688"/>
      <c r="IW62688" s="36"/>
      <c r="JI62688"/>
      <c r="JJ62688"/>
      <c r="KX62688" s="23"/>
      <c r="KY62688" s="23"/>
    </row>
    <row r="62689" spans="36:311" x14ac:dyDescent="0.2">
      <c r="AJ62689" s="23"/>
      <c r="HH62689"/>
      <c r="IW62689" s="36"/>
      <c r="JI62689"/>
      <c r="JJ62689"/>
      <c r="KX62689" s="23"/>
      <c r="KY62689" s="23"/>
    </row>
    <row r="62690" spans="36:311" x14ac:dyDescent="0.2">
      <c r="AJ62690" s="23"/>
      <c r="HH62690"/>
      <c r="IW62690" s="36"/>
      <c r="JI62690"/>
      <c r="JJ62690"/>
      <c r="KX62690" s="23"/>
      <c r="KY62690" s="23"/>
    </row>
    <row r="62691" spans="36:311" x14ac:dyDescent="0.2">
      <c r="AJ62691" s="23"/>
      <c r="HH62691"/>
      <c r="IW62691" s="36"/>
      <c r="JI62691"/>
      <c r="JJ62691"/>
      <c r="KX62691" s="23"/>
      <c r="KY62691" s="23"/>
    </row>
    <row r="62692" spans="36:311" x14ac:dyDescent="0.2">
      <c r="AJ62692" s="23"/>
      <c r="HH62692"/>
      <c r="IW62692" s="36"/>
      <c r="JI62692"/>
      <c r="JJ62692"/>
      <c r="KX62692" s="23"/>
      <c r="KY62692" s="23"/>
    </row>
    <row r="62693" spans="36:311" x14ac:dyDescent="0.2">
      <c r="AJ62693" s="23"/>
      <c r="HH62693"/>
      <c r="IW62693" s="36"/>
      <c r="JI62693"/>
      <c r="JJ62693"/>
      <c r="KX62693" s="23"/>
      <c r="KY62693" s="23"/>
    </row>
    <row r="62694" spans="36:311" x14ac:dyDescent="0.2">
      <c r="AJ62694" s="23"/>
      <c r="HH62694"/>
      <c r="IW62694" s="36"/>
      <c r="JI62694"/>
      <c r="JJ62694"/>
      <c r="KX62694" s="23"/>
      <c r="KY62694" s="23"/>
    </row>
    <row r="62695" spans="36:311" x14ac:dyDescent="0.2">
      <c r="AJ62695" s="23"/>
      <c r="HH62695"/>
      <c r="IW62695" s="36"/>
      <c r="JI62695"/>
      <c r="JJ62695"/>
      <c r="KX62695" s="23"/>
      <c r="KY62695" s="23"/>
    </row>
    <row r="62696" spans="36:311" x14ac:dyDescent="0.2">
      <c r="AJ62696" s="23"/>
      <c r="HH62696"/>
      <c r="IW62696" s="36"/>
      <c r="JI62696"/>
      <c r="JJ62696"/>
      <c r="KX62696" s="23"/>
      <c r="KY62696" s="23"/>
    </row>
    <row r="62697" spans="36:311" x14ac:dyDescent="0.2">
      <c r="AJ62697" s="23"/>
      <c r="HH62697"/>
      <c r="IW62697" s="36"/>
      <c r="JI62697"/>
      <c r="JJ62697"/>
      <c r="KX62697" s="23"/>
      <c r="KY62697" s="23"/>
    </row>
    <row r="62698" spans="36:311" x14ac:dyDescent="0.2">
      <c r="AJ62698" s="23"/>
      <c r="HH62698"/>
      <c r="IW62698" s="36"/>
      <c r="JI62698"/>
      <c r="JJ62698"/>
      <c r="KX62698" s="23"/>
      <c r="KY62698" s="23"/>
    </row>
    <row r="62699" spans="36:311" x14ac:dyDescent="0.2">
      <c r="AJ62699" s="23"/>
      <c r="HH62699"/>
      <c r="IW62699" s="36"/>
      <c r="JI62699"/>
      <c r="JJ62699"/>
      <c r="KX62699" s="23"/>
      <c r="KY62699" s="23"/>
    </row>
    <row r="62700" spans="36:311" x14ac:dyDescent="0.2">
      <c r="AJ62700" s="23"/>
      <c r="HH62700"/>
      <c r="IW62700" s="36"/>
      <c r="JI62700"/>
      <c r="JJ62700"/>
      <c r="KX62700" s="23"/>
      <c r="KY62700" s="23"/>
    </row>
    <row r="62701" spans="36:311" x14ac:dyDescent="0.2">
      <c r="AJ62701" s="23"/>
      <c r="HH62701"/>
      <c r="IW62701" s="36"/>
      <c r="JI62701"/>
      <c r="JJ62701"/>
      <c r="KX62701" s="23"/>
      <c r="KY62701" s="23"/>
    </row>
    <row r="62702" spans="36:311" x14ac:dyDescent="0.2">
      <c r="AJ62702" s="23"/>
      <c r="HH62702"/>
      <c r="IW62702" s="36"/>
      <c r="JI62702"/>
      <c r="JJ62702"/>
      <c r="KX62702" s="23"/>
      <c r="KY62702" s="23"/>
    </row>
    <row r="62703" spans="36:311" x14ac:dyDescent="0.2">
      <c r="AJ62703" s="23"/>
      <c r="HH62703"/>
      <c r="IW62703" s="36"/>
      <c r="JI62703"/>
      <c r="JJ62703"/>
      <c r="KX62703" s="23"/>
      <c r="KY62703" s="23"/>
    </row>
    <row r="62704" spans="36:311" x14ac:dyDescent="0.2">
      <c r="AJ62704" s="23"/>
      <c r="HH62704"/>
      <c r="IW62704" s="36"/>
      <c r="JI62704"/>
      <c r="JJ62704"/>
      <c r="KX62704" s="23"/>
      <c r="KY62704" s="23"/>
    </row>
    <row r="62705" spans="36:311" x14ac:dyDescent="0.2">
      <c r="AJ62705" s="23"/>
      <c r="HH62705"/>
      <c r="IW62705" s="36"/>
      <c r="JI62705"/>
      <c r="JJ62705"/>
      <c r="KX62705" s="23"/>
      <c r="KY62705" s="23"/>
    </row>
    <row r="62706" spans="36:311" x14ac:dyDescent="0.2">
      <c r="AJ62706" s="23"/>
      <c r="HH62706"/>
      <c r="IW62706" s="36"/>
      <c r="JI62706"/>
      <c r="JJ62706"/>
      <c r="KX62706" s="23"/>
      <c r="KY62706" s="23"/>
    </row>
    <row r="62707" spans="36:311" x14ac:dyDescent="0.2">
      <c r="AJ62707" s="23"/>
      <c r="HH62707"/>
      <c r="IW62707" s="36"/>
      <c r="JI62707"/>
      <c r="JJ62707"/>
      <c r="KX62707" s="23"/>
      <c r="KY62707" s="23"/>
    </row>
    <row r="62708" spans="36:311" x14ac:dyDescent="0.2">
      <c r="AJ62708" s="23"/>
      <c r="HH62708"/>
      <c r="IW62708" s="36"/>
      <c r="JI62708"/>
      <c r="JJ62708"/>
      <c r="KX62708" s="23"/>
      <c r="KY62708" s="23"/>
    </row>
    <row r="62709" spans="36:311" x14ac:dyDescent="0.2">
      <c r="AJ62709" s="23"/>
      <c r="HH62709"/>
      <c r="IW62709" s="36"/>
      <c r="JI62709"/>
      <c r="JJ62709"/>
      <c r="KX62709" s="23"/>
      <c r="KY62709" s="23"/>
    </row>
    <row r="62710" spans="36:311" x14ac:dyDescent="0.2">
      <c r="AJ62710" s="23"/>
      <c r="HH62710"/>
      <c r="IW62710" s="36"/>
      <c r="JI62710"/>
      <c r="JJ62710"/>
      <c r="KX62710" s="23"/>
      <c r="KY62710" s="23"/>
    </row>
    <row r="62711" spans="36:311" x14ac:dyDescent="0.2">
      <c r="AJ62711" s="23"/>
      <c r="HH62711"/>
      <c r="IW62711" s="36"/>
      <c r="JI62711"/>
      <c r="JJ62711"/>
      <c r="KX62711" s="23"/>
      <c r="KY62711" s="23"/>
    </row>
    <row r="62712" spans="36:311" x14ac:dyDescent="0.2">
      <c r="AJ62712" s="23"/>
      <c r="HH62712"/>
      <c r="IW62712" s="36"/>
      <c r="JI62712"/>
      <c r="JJ62712"/>
      <c r="KX62712" s="23"/>
      <c r="KY62712" s="23"/>
    </row>
    <row r="62713" spans="36:311" x14ac:dyDescent="0.2">
      <c r="AJ62713" s="23"/>
      <c r="HH62713"/>
      <c r="IW62713" s="36"/>
      <c r="JI62713"/>
      <c r="JJ62713"/>
      <c r="KX62713" s="23"/>
      <c r="KY62713" s="23"/>
    </row>
    <row r="62714" spans="36:311" x14ac:dyDescent="0.2">
      <c r="AJ62714" s="23"/>
      <c r="HH62714"/>
      <c r="IW62714" s="36"/>
      <c r="JI62714"/>
      <c r="JJ62714"/>
      <c r="KX62714" s="23"/>
      <c r="KY62714" s="23"/>
    </row>
    <row r="62715" spans="36:311" x14ac:dyDescent="0.2">
      <c r="AJ62715" s="23"/>
      <c r="HH62715"/>
      <c r="IW62715" s="36"/>
      <c r="JI62715"/>
      <c r="JJ62715"/>
      <c r="KX62715" s="23"/>
      <c r="KY62715" s="23"/>
    </row>
    <row r="62716" spans="36:311" x14ac:dyDescent="0.2">
      <c r="AJ62716" s="23"/>
      <c r="HH62716"/>
      <c r="IW62716" s="36"/>
      <c r="JI62716"/>
      <c r="JJ62716"/>
      <c r="KX62716" s="23"/>
      <c r="KY62716" s="23"/>
    </row>
    <row r="62717" spans="36:311" x14ac:dyDescent="0.2">
      <c r="AJ62717" s="23"/>
      <c r="HH62717"/>
      <c r="IW62717" s="36"/>
      <c r="JI62717"/>
      <c r="JJ62717"/>
      <c r="KX62717" s="23"/>
      <c r="KY62717" s="23"/>
    </row>
    <row r="62718" spans="36:311" x14ac:dyDescent="0.2">
      <c r="AJ62718" s="23"/>
      <c r="HH62718"/>
      <c r="IW62718" s="36"/>
      <c r="JI62718"/>
      <c r="JJ62718"/>
      <c r="KX62718" s="23"/>
      <c r="KY62718" s="23"/>
    </row>
    <row r="62719" spans="36:311" x14ac:dyDescent="0.2">
      <c r="AJ62719" s="23"/>
      <c r="HH62719"/>
      <c r="IW62719" s="36"/>
      <c r="JI62719"/>
      <c r="JJ62719"/>
      <c r="KX62719" s="23"/>
      <c r="KY62719" s="23"/>
    </row>
    <row r="62720" spans="36:311" x14ac:dyDescent="0.2">
      <c r="AJ62720" s="23"/>
      <c r="HH62720"/>
      <c r="IW62720" s="36"/>
      <c r="JI62720"/>
      <c r="JJ62720"/>
      <c r="KX62720" s="23"/>
      <c r="KY62720" s="23"/>
    </row>
    <row r="62721" spans="36:311" x14ac:dyDescent="0.2">
      <c r="AJ62721" s="23"/>
      <c r="HH62721"/>
      <c r="IW62721" s="36"/>
      <c r="JI62721"/>
      <c r="JJ62721"/>
      <c r="KX62721" s="23"/>
      <c r="KY62721" s="23"/>
    </row>
    <row r="62722" spans="36:311" x14ac:dyDescent="0.2">
      <c r="AJ62722" s="23"/>
      <c r="HH62722"/>
      <c r="IW62722" s="36"/>
      <c r="JI62722"/>
      <c r="JJ62722"/>
      <c r="KX62722" s="23"/>
      <c r="KY62722" s="23"/>
    </row>
    <row r="62723" spans="36:311" x14ac:dyDescent="0.2">
      <c r="AJ62723" s="23"/>
      <c r="HH62723"/>
      <c r="IW62723" s="36"/>
      <c r="JI62723"/>
      <c r="JJ62723"/>
      <c r="KX62723" s="23"/>
      <c r="KY62723" s="23"/>
    </row>
    <row r="62724" spans="36:311" x14ac:dyDescent="0.2">
      <c r="AJ62724" s="23"/>
      <c r="HH62724"/>
      <c r="IW62724" s="36"/>
      <c r="JI62724"/>
      <c r="JJ62724"/>
      <c r="KX62724" s="23"/>
      <c r="KY62724" s="23"/>
    </row>
    <row r="62725" spans="36:311" x14ac:dyDescent="0.2">
      <c r="AJ62725" s="23"/>
      <c r="HH62725"/>
      <c r="IW62725" s="36"/>
      <c r="JI62725"/>
      <c r="JJ62725"/>
      <c r="KX62725" s="23"/>
      <c r="KY62725" s="23"/>
    </row>
    <row r="62726" spans="36:311" x14ac:dyDescent="0.2">
      <c r="AJ62726" s="23"/>
      <c r="HH62726"/>
      <c r="IW62726" s="36"/>
      <c r="JI62726"/>
      <c r="JJ62726"/>
      <c r="KX62726" s="23"/>
      <c r="KY62726" s="23"/>
    </row>
    <row r="62727" spans="36:311" x14ac:dyDescent="0.2">
      <c r="AJ62727" s="23"/>
      <c r="HH62727"/>
      <c r="IW62727" s="36"/>
      <c r="JI62727"/>
      <c r="JJ62727"/>
      <c r="KX62727" s="23"/>
      <c r="KY62727" s="23"/>
    </row>
    <row r="62728" spans="36:311" x14ac:dyDescent="0.2">
      <c r="AJ62728" s="23"/>
      <c r="HH62728"/>
      <c r="IW62728" s="36"/>
      <c r="JI62728"/>
      <c r="JJ62728"/>
      <c r="KX62728" s="23"/>
      <c r="KY62728" s="23"/>
    </row>
    <row r="62729" spans="36:311" x14ac:dyDescent="0.2">
      <c r="AJ62729" s="23"/>
      <c r="HH62729"/>
      <c r="IW62729" s="36"/>
      <c r="JI62729"/>
      <c r="JJ62729"/>
      <c r="KX62729" s="23"/>
      <c r="KY62729" s="23"/>
    </row>
    <row r="62730" spans="36:311" x14ac:dyDescent="0.2">
      <c r="AJ62730" s="23"/>
      <c r="HH62730"/>
      <c r="IW62730" s="36"/>
      <c r="JI62730"/>
      <c r="JJ62730"/>
      <c r="KX62730" s="23"/>
      <c r="KY62730" s="23"/>
    </row>
    <row r="62731" spans="36:311" x14ac:dyDescent="0.2">
      <c r="AJ62731" s="23"/>
      <c r="HH62731"/>
      <c r="IW62731" s="36"/>
      <c r="JI62731"/>
      <c r="JJ62731"/>
      <c r="KX62731" s="23"/>
      <c r="KY62731" s="23"/>
    </row>
    <row r="62732" spans="36:311" x14ac:dyDescent="0.2">
      <c r="AJ62732" s="23"/>
      <c r="HH62732"/>
      <c r="IW62732" s="36"/>
      <c r="JI62732"/>
      <c r="JJ62732"/>
      <c r="KX62732" s="23"/>
      <c r="KY62732" s="23"/>
    </row>
    <row r="62733" spans="36:311" x14ac:dyDescent="0.2">
      <c r="AJ62733" s="23"/>
      <c r="HH62733"/>
      <c r="IW62733" s="36"/>
      <c r="JI62733"/>
      <c r="JJ62733"/>
      <c r="KX62733" s="23"/>
      <c r="KY62733" s="23"/>
    </row>
    <row r="62734" spans="36:311" x14ac:dyDescent="0.2">
      <c r="AJ62734" s="23"/>
      <c r="HH62734"/>
      <c r="IW62734" s="36"/>
      <c r="JI62734"/>
      <c r="JJ62734"/>
      <c r="KX62734" s="23"/>
      <c r="KY62734" s="23"/>
    </row>
    <row r="62735" spans="36:311" x14ac:dyDescent="0.2">
      <c r="AJ62735" s="23"/>
      <c r="HH62735"/>
      <c r="IW62735" s="36"/>
      <c r="JI62735"/>
      <c r="JJ62735"/>
      <c r="KX62735" s="23"/>
      <c r="KY62735" s="23"/>
    </row>
    <row r="62736" spans="36:311" x14ac:dyDescent="0.2">
      <c r="AJ62736" s="23"/>
      <c r="HH62736"/>
      <c r="IW62736" s="36"/>
      <c r="JI62736"/>
      <c r="JJ62736"/>
      <c r="KX62736" s="23"/>
      <c r="KY62736" s="23"/>
    </row>
    <row r="62737" spans="36:311" x14ac:dyDescent="0.2">
      <c r="AJ62737" s="23"/>
      <c r="HH62737"/>
      <c r="IW62737" s="36"/>
      <c r="JI62737"/>
      <c r="JJ62737"/>
      <c r="KX62737" s="23"/>
      <c r="KY62737" s="23"/>
    </row>
    <row r="62738" spans="36:311" x14ac:dyDescent="0.2">
      <c r="AJ62738" s="23"/>
      <c r="HH62738"/>
      <c r="IW62738" s="36"/>
      <c r="JI62738"/>
      <c r="JJ62738"/>
      <c r="KX62738" s="23"/>
      <c r="KY62738" s="23"/>
    </row>
    <row r="62739" spans="36:311" x14ac:dyDescent="0.2">
      <c r="AJ62739" s="23"/>
      <c r="HH62739"/>
      <c r="IW62739" s="36"/>
      <c r="JI62739"/>
      <c r="JJ62739"/>
      <c r="KX62739" s="23"/>
      <c r="KY62739" s="23"/>
    </row>
    <row r="62740" spans="36:311" x14ac:dyDescent="0.2">
      <c r="AJ62740" s="23"/>
      <c r="HH62740"/>
      <c r="IW62740" s="36"/>
      <c r="JI62740"/>
      <c r="JJ62740"/>
      <c r="KX62740" s="23"/>
      <c r="KY62740" s="23"/>
    </row>
    <row r="62741" spans="36:311" x14ac:dyDescent="0.2">
      <c r="AJ62741" s="23"/>
      <c r="HH62741"/>
      <c r="IW62741" s="36"/>
      <c r="JI62741"/>
      <c r="JJ62741"/>
      <c r="KX62741" s="23"/>
      <c r="KY62741" s="23"/>
    </row>
    <row r="62742" spans="36:311" x14ac:dyDescent="0.2">
      <c r="AJ62742" s="23"/>
      <c r="HH62742"/>
      <c r="IW62742" s="36"/>
      <c r="JI62742"/>
      <c r="JJ62742"/>
      <c r="KX62742" s="23"/>
      <c r="KY62742" s="23"/>
    </row>
    <row r="62743" spans="36:311" x14ac:dyDescent="0.2">
      <c r="AJ62743" s="23"/>
      <c r="HH62743"/>
      <c r="IW62743" s="36"/>
      <c r="JI62743"/>
      <c r="JJ62743"/>
      <c r="KX62743" s="23"/>
      <c r="KY62743" s="23"/>
    </row>
    <row r="62744" spans="36:311" x14ac:dyDescent="0.2">
      <c r="AJ62744" s="23"/>
      <c r="HH62744"/>
      <c r="IW62744" s="36"/>
      <c r="JI62744"/>
      <c r="JJ62744"/>
      <c r="KX62744" s="23"/>
      <c r="KY62744" s="23"/>
    </row>
    <row r="62745" spans="36:311" x14ac:dyDescent="0.2">
      <c r="AJ62745" s="23"/>
      <c r="HH62745"/>
      <c r="IW62745" s="36"/>
      <c r="JI62745"/>
      <c r="JJ62745"/>
      <c r="KX62745" s="23"/>
      <c r="KY62745" s="23"/>
    </row>
    <row r="62746" spans="36:311" x14ac:dyDescent="0.2">
      <c r="AJ62746" s="23"/>
      <c r="HH62746"/>
      <c r="IW62746" s="36"/>
      <c r="JI62746"/>
      <c r="JJ62746"/>
      <c r="KX62746" s="23"/>
      <c r="KY62746" s="23"/>
    </row>
    <row r="62747" spans="36:311" x14ac:dyDescent="0.2">
      <c r="AJ62747" s="23"/>
      <c r="HH62747"/>
      <c r="IW62747" s="36"/>
      <c r="JI62747"/>
      <c r="JJ62747"/>
      <c r="KX62747" s="23"/>
      <c r="KY62747" s="23"/>
    </row>
    <row r="62748" spans="36:311" x14ac:dyDescent="0.2">
      <c r="AJ62748" s="23"/>
      <c r="HH62748"/>
      <c r="IW62748" s="36"/>
      <c r="JI62748"/>
      <c r="JJ62748"/>
      <c r="KX62748" s="23"/>
      <c r="KY62748" s="23"/>
    </row>
    <row r="62749" spans="36:311" x14ac:dyDescent="0.2">
      <c r="AJ62749" s="23"/>
      <c r="HH62749"/>
      <c r="IW62749" s="36"/>
      <c r="JI62749"/>
      <c r="JJ62749"/>
      <c r="KX62749" s="23"/>
      <c r="KY62749" s="23"/>
    </row>
    <row r="62750" spans="36:311" x14ac:dyDescent="0.2">
      <c r="AJ62750" s="23"/>
      <c r="HH62750"/>
      <c r="IW62750" s="36"/>
      <c r="JI62750"/>
      <c r="JJ62750"/>
      <c r="KX62750" s="23"/>
      <c r="KY62750" s="23"/>
    </row>
    <row r="62751" spans="36:311" x14ac:dyDescent="0.2">
      <c r="AJ62751" s="23"/>
      <c r="HH62751"/>
      <c r="IW62751" s="36"/>
      <c r="JI62751"/>
      <c r="JJ62751"/>
      <c r="KX62751" s="23"/>
      <c r="KY62751" s="23"/>
    </row>
    <row r="62752" spans="36:311" x14ac:dyDescent="0.2">
      <c r="AJ62752" s="23"/>
      <c r="HH62752"/>
      <c r="IW62752" s="36"/>
      <c r="JI62752"/>
      <c r="JJ62752"/>
      <c r="KX62752" s="23"/>
      <c r="KY62752" s="23"/>
    </row>
    <row r="62753" spans="36:311" x14ac:dyDescent="0.2">
      <c r="AJ62753" s="23"/>
      <c r="HH62753"/>
      <c r="IW62753" s="36"/>
      <c r="JI62753"/>
      <c r="JJ62753"/>
      <c r="KX62753" s="23"/>
      <c r="KY62753" s="23"/>
    </row>
    <row r="62754" spans="36:311" x14ac:dyDescent="0.2">
      <c r="AJ62754" s="23"/>
      <c r="HH62754"/>
      <c r="IW62754" s="36"/>
      <c r="JI62754"/>
      <c r="JJ62754"/>
      <c r="KX62754" s="23"/>
      <c r="KY62754" s="23"/>
    </row>
    <row r="62755" spans="36:311" x14ac:dyDescent="0.2">
      <c r="AJ62755" s="23"/>
      <c r="HH62755"/>
      <c r="IW62755" s="36"/>
      <c r="JI62755"/>
      <c r="JJ62755"/>
      <c r="KX62755" s="23"/>
      <c r="KY62755" s="23"/>
    </row>
    <row r="62756" spans="36:311" x14ac:dyDescent="0.2">
      <c r="AJ62756" s="23"/>
      <c r="HH62756"/>
      <c r="IW62756" s="36"/>
      <c r="JI62756"/>
      <c r="JJ62756"/>
      <c r="KX62756" s="23"/>
      <c r="KY62756" s="23"/>
    </row>
    <row r="62757" spans="36:311" x14ac:dyDescent="0.2">
      <c r="AJ62757" s="23"/>
      <c r="HH62757"/>
      <c r="IW62757" s="36"/>
      <c r="JI62757"/>
      <c r="JJ62757"/>
      <c r="KX62757" s="23"/>
      <c r="KY62757" s="23"/>
    </row>
    <row r="62758" spans="36:311" x14ac:dyDescent="0.2">
      <c r="AJ62758" s="23"/>
      <c r="HH62758"/>
      <c r="IW62758" s="36"/>
      <c r="JI62758"/>
      <c r="JJ62758"/>
      <c r="KX62758" s="23"/>
      <c r="KY62758" s="23"/>
    </row>
    <row r="62759" spans="36:311" x14ac:dyDescent="0.2">
      <c r="AJ62759" s="23"/>
      <c r="HH62759"/>
      <c r="IW62759" s="36"/>
      <c r="JI62759"/>
      <c r="JJ62759"/>
      <c r="KX62759" s="23"/>
      <c r="KY62759" s="23"/>
    </row>
    <row r="62760" spans="36:311" x14ac:dyDescent="0.2">
      <c r="AJ62760" s="23"/>
      <c r="HH62760"/>
      <c r="IW62760" s="36"/>
      <c r="JI62760"/>
      <c r="JJ62760"/>
      <c r="KX62760" s="23"/>
      <c r="KY62760" s="23"/>
    </row>
    <row r="62761" spans="36:311" x14ac:dyDescent="0.2">
      <c r="AJ62761" s="23"/>
      <c r="HH62761"/>
      <c r="IW62761" s="36"/>
      <c r="JI62761"/>
      <c r="JJ62761"/>
      <c r="KX62761" s="23"/>
      <c r="KY62761" s="23"/>
    </row>
    <row r="62762" spans="36:311" x14ac:dyDescent="0.2">
      <c r="AJ62762" s="23"/>
      <c r="HH62762"/>
      <c r="IW62762" s="36"/>
      <c r="JI62762"/>
      <c r="JJ62762"/>
      <c r="KX62762" s="23"/>
      <c r="KY62762" s="23"/>
    </row>
    <row r="62763" spans="36:311" x14ac:dyDescent="0.2">
      <c r="AJ62763" s="23"/>
      <c r="HH62763"/>
      <c r="IW62763" s="36"/>
      <c r="JI62763"/>
      <c r="JJ62763"/>
      <c r="KX62763" s="23"/>
      <c r="KY62763" s="23"/>
    </row>
    <row r="62764" spans="36:311" x14ac:dyDescent="0.2">
      <c r="AJ62764" s="23"/>
      <c r="HH62764"/>
      <c r="IW62764" s="36"/>
      <c r="JI62764"/>
      <c r="JJ62764"/>
      <c r="KX62764" s="23"/>
      <c r="KY62764" s="23"/>
    </row>
    <row r="62765" spans="36:311" x14ac:dyDescent="0.2">
      <c r="AJ62765" s="23"/>
      <c r="HH62765"/>
      <c r="IW62765" s="36"/>
      <c r="JI62765"/>
      <c r="JJ62765"/>
      <c r="KX62765" s="23"/>
      <c r="KY62765" s="23"/>
    </row>
    <row r="62766" spans="36:311" x14ac:dyDescent="0.2">
      <c r="AJ62766" s="23"/>
      <c r="HH62766"/>
      <c r="IW62766" s="36"/>
      <c r="JI62766"/>
      <c r="JJ62766"/>
      <c r="KX62766" s="23"/>
      <c r="KY62766" s="23"/>
    </row>
    <row r="62767" spans="36:311" x14ac:dyDescent="0.2">
      <c r="AJ62767" s="23"/>
      <c r="HH62767"/>
      <c r="IW62767" s="36"/>
      <c r="JI62767"/>
      <c r="JJ62767"/>
      <c r="KX62767" s="23"/>
      <c r="KY62767" s="23"/>
    </row>
    <row r="62768" spans="36:311" x14ac:dyDescent="0.2">
      <c r="AJ62768" s="23"/>
      <c r="HH62768"/>
      <c r="IW62768" s="36"/>
      <c r="JI62768"/>
      <c r="JJ62768"/>
      <c r="KX62768" s="23"/>
      <c r="KY62768" s="23"/>
    </row>
    <row r="62769" spans="36:311" x14ac:dyDescent="0.2">
      <c r="AJ62769" s="23"/>
      <c r="HH62769"/>
      <c r="IW62769" s="36"/>
      <c r="JI62769"/>
      <c r="JJ62769"/>
      <c r="KX62769" s="23"/>
      <c r="KY62769" s="23"/>
    </row>
    <row r="62770" spans="36:311" x14ac:dyDescent="0.2">
      <c r="AJ62770" s="23"/>
      <c r="HH62770"/>
      <c r="IW62770" s="36"/>
      <c r="JI62770"/>
      <c r="JJ62770"/>
      <c r="KX62770" s="23"/>
      <c r="KY62770" s="23"/>
    </row>
    <row r="62771" spans="36:311" x14ac:dyDescent="0.2">
      <c r="AJ62771" s="23"/>
      <c r="HH62771"/>
      <c r="IW62771" s="36"/>
      <c r="JI62771"/>
      <c r="JJ62771"/>
      <c r="KX62771" s="23"/>
      <c r="KY62771" s="23"/>
    </row>
    <row r="62772" spans="36:311" x14ac:dyDescent="0.2">
      <c r="AJ62772" s="23"/>
      <c r="HH62772"/>
      <c r="IW62772" s="36"/>
      <c r="JI62772"/>
      <c r="JJ62772"/>
      <c r="KX62772" s="23"/>
      <c r="KY62772" s="23"/>
    </row>
    <row r="62773" spans="36:311" x14ac:dyDescent="0.2">
      <c r="AJ62773" s="23"/>
      <c r="HH62773"/>
      <c r="IW62773" s="36"/>
      <c r="JI62773"/>
      <c r="JJ62773"/>
      <c r="KX62773" s="23"/>
      <c r="KY62773" s="23"/>
    </row>
    <row r="62774" spans="36:311" x14ac:dyDescent="0.2">
      <c r="AJ62774" s="23"/>
      <c r="HH62774"/>
      <c r="IW62774" s="36"/>
      <c r="JI62774"/>
      <c r="JJ62774"/>
      <c r="KX62774" s="23"/>
      <c r="KY62774" s="23"/>
    </row>
    <row r="62775" spans="36:311" x14ac:dyDescent="0.2">
      <c r="AJ62775" s="23"/>
      <c r="HH62775"/>
      <c r="IW62775" s="36"/>
      <c r="JI62775"/>
      <c r="JJ62775"/>
      <c r="KX62775" s="23"/>
      <c r="KY62775" s="23"/>
    </row>
    <row r="62776" spans="36:311" x14ac:dyDescent="0.2">
      <c r="AJ62776" s="23"/>
      <c r="HH62776"/>
      <c r="IW62776" s="36"/>
      <c r="JI62776"/>
      <c r="JJ62776"/>
      <c r="KX62776" s="23"/>
      <c r="KY62776" s="23"/>
    </row>
    <row r="62777" spans="36:311" x14ac:dyDescent="0.2">
      <c r="AJ62777" s="23"/>
      <c r="HH62777"/>
      <c r="IW62777" s="36"/>
      <c r="JI62777"/>
      <c r="JJ62777"/>
      <c r="KX62777" s="23"/>
      <c r="KY62777" s="23"/>
    </row>
    <row r="62778" spans="36:311" x14ac:dyDescent="0.2">
      <c r="AJ62778" s="23"/>
      <c r="HH62778"/>
      <c r="IW62778" s="36"/>
      <c r="JI62778"/>
      <c r="JJ62778"/>
      <c r="KX62778" s="23"/>
      <c r="KY62778" s="23"/>
    </row>
    <row r="62779" spans="36:311" x14ac:dyDescent="0.2">
      <c r="AJ62779" s="23"/>
      <c r="HH62779"/>
      <c r="IW62779" s="36"/>
      <c r="JI62779"/>
      <c r="JJ62779"/>
      <c r="KX62779" s="23"/>
      <c r="KY62779" s="23"/>
    </row>
    <row r="62780" spans="36:311" x14ac:dyDescent="0.2">
      <c r="AJ62780" s="23"/>
      <c r="HH62780"/>
      <c r="IW62780" s="36"/>
      <c r="JI62780"/>
      <c r="JJ62780"/>
      <c r="KX62780" s="23"/>
      <c r="KY62780" s="23"/>
    </row>
    <row r="62781" spans="36:311" x14ac:dyDescent="0.2">
      <c r="AJ62781" s="23"/>
      <c r="HH62781"/>
      <c r="IW62781" s="36"/>
      <c r="JI62781"/>
      <c r="JJ62781"/>
      <c r="KX62781" s="23"/>
      <c r="KY62781" s="23"/>
    </row>
    <row r="62782" spans="36:311" x14ac:dyDescent="0.2">
      <c r="AJ62782" s="23"/>
      <c r="HH62782"/>
      <c r="IW62782" s="36"/>
      <c r="JI62782"/>
      <c r="JJ62782"/>
      <c r="KX62782" s="23"/>
      <c r="KY62782" s="23"/>
    </row>
    <row r="62783" spans="36:311" x14ac:dyDescent="0.2">
      <c r="AJ62783" s="23"/>
      <c r="HH62783"/>
      <c r="IW62783" s="36"/>
      <c r="JI62783"/>
      <c r="JJ62783"/>
      <c r="KX62783" s="23"/>
      <c r="KY62783" s="23"/>
    </row>
    <row r="62784" spans="36:311" x14ac:dyDescent="0.2">
      <c r="AJ62784" s="23"/>
      <c r="HH62784"/>
      <c r="IW62784" s="36"/>
      <c r="JI62784"/>
      <c r="JJ62784"/>
      <c r="KX62784" s="23"/>
      <c r="KY62784" s="23"/>
    </row>
    <row r="62785" spans="36:311" x14ac:dyDescent="0.2">
      <c r="AJ62785" s="23"/>
      <c r="HH62785"/>
      <c r="IW62785" s="36"/>
      <c r="JI62785"/>
      <c r="JJ62785"/>
      <c r="KX62785" s="23"/>
      <c r="KY62785" s="23"/>
    </row>
    <row r="62786" spans="36:311" x14ac:dyDescent="0.2">
      <c r="AJ62786" s="23"/>
      <c r="HH62786"/>
      <c r="IW62786" s="36"/>
      <c r="JI62786"/>
      <c r="JJ62786"/>
      <c r="KX62786" s="23"/>
      <c r="KY62786" s="23"/>
    </row>
    <row r="62787" spans="36:311" x14ac:dyDescent="0.2">
      <c r="AJ62787" s="23"/>
      <c r="HH62787"/>
      <c r="IW62787" s="36"/>
      <c r="JI62787"/>
      <c r="JJ62787"/>
      <c r="KX62787" s="23"/>
      <c r="KY62787" s="23"/>
    </row>
    <row r="62788" spans="36:311" x14ac:dyDescent="0.2">
      <c r="AJ62788" s="23"/>
      <c r="HH62788"/>
      <c r="IW62788" s="36"/>
      <c r="JI62788"/>
      <c r="JJ62788"/>
      <c r="KX62788" s="23"/>
      <c r="KY62788" s="23"/>
    </row>
    <row r="62789" spans="36:311" x14ac:dyDescent="0.2">
      <c r="AJ62789" s="23"/>
      <c r="HH62789"/>
      <c r="IW62789" s="36"/>
      <c r="JI62789"/>
      <c r="JJ62789"/>
      <c r="KX62789" s="23"/>
      <c r="KY62789" s="23"/>
    </row>
    <row r="62790" spans="36:311" x14ac:dyDescent="0.2">
      <c r="AJ62790" s="23"/>
      <c r="HH62790"/>
      <c r="IW62790" s="36"/>
      <c r="JI62790"/>
      <c r="JJ62790"/>
      <c r="KX62790" s="23"/>
      <c r="KY62790" s="23"/>
    </row>
    <row r="62791" spans="36:311" x14ac:dyDescent="0.2">
      <c r="AJ62791" s="23"/>
      <c r="HH62791"/>
      <c r="IW62791" s="36"/>
      <c r="JI62791"/>
      <c r="JJ62791"/>
      <c r="KX62791" s="23"/>
      <c r="KY62791" s="23"/>
    </row>
    <row r="62792" spans="36:311" x14ac:dyDescent="0.2">
      <c r="AJ62792" s="23"/>
      <c r="HH62792"/>
      <c r="IW62792" s="36"/>
      <c r="JI62792"/>
      <c r="JJ62792"/>
      <c r="KX62792" s="23"/>
      <c r="KY62792" s="23"/>
    </row>
    <row r="62793" spans="36:311" x14ac:dyDescent="0.2">
      <c r="AJ62793" s="23"/>
      <c r="HH62793"/>
      <c r="IW62793" s="36"/>
      <c r="JI62793"/>
      <c r="JJ62793"/>
      <c r="KX62793" s="23"/>
      <c r="KY62793" s="23"/>
    </row>
    <row r="62794" spans="36:311" x14ac:dyDescent="0.2">
      <c r="AJ62794" s="23"/>
      <c r="HH62794"/>
      <c r="IW62794" s="36"/>
      <c r="JI62794"/>
      <c r="JJ62794"/>
      <c r="KX62794" s="23"/>
      <c r="KY62794" s="23"/>
    </row>
    <row r="62795" spans="36:311" x14ac:dyDescent="0.2">
      <c r="AJ62795" s="23"/>
      <c r="HH62795"/>
      <c r="IW62795" s="36"/>
      <c r="JI62795"/>
      <c r="JJ62795"/>
      <c r="KX62795" s="23"/>
      <c r="KY62795" s="23"/>
    </row>
    <row r="62796" spans="36:311" x14ac:dyDescent="0.2">
      <c r="AJ62796" s="23"/>
      <c r="HH62796"/>
      <c r="IW62796" s="36"/>
      <c r="JI62796"/>
      <c r="JJ62796"/>
      <c r="KX62796" s="23"/>
      <c r="KY62796" s="23"/>
    </row>
    <row r="62797" spans="36:311" x14ac:dyDescent="0.2">
      <c r="AJ62797" s="23"/>
      <c r="HH62797"/>
      <c r="IW62797" s="36"/>
      <c r="JI62797"/>
      <c r="JJ62797"/>
      <c r="KX62797" s="23"/>
      <c r="KY62797" s="23"/>
    </row>
    <row r="62798" spans="36:311" x14ac:dyDescent="0.2">
      <c r="AJ62798" s="23"/>
      <c r="HH62798"/>
      <c r="IW62798" s="36"/>
      <c r="JI62798"/>
      <c r="JJ62798"/>
      <c r="KX62798" s="23"/>
      <c r="KY62798" s="23"/>
    </row>
    <row r="62799" spans="36:311" x14ac:dyDescent="0.2">
      <c r="AJ62799" s="23"/>
      <c r="HH62799"/>
      <c r="IW62799" s="36"/>
      <c r="JI62799"/>
      <c r="JJ62799"/>
      <c r="KX62799" s="23"/>
      <c r="KY62799" s="23"/>
    </row>
    <row r="62800" spans="36:311" x14ac:dyDescent="0.2">
      <c r="AJ62800" s="23"/>
      <c r="HH62800"/>
      <c r="IW62800" s="36"/>
      <c r="JI62800"/>
      <c r="JJ62800"/>
      <c r="KX62800" s="23"/>
      <c r="KY62800" s="23"/>
    </row>
    <row r="62801" spans="36:311" x14ac:dyDescent="0.2">
      <c r="AJ62801" s="23"/>
      <c r="HH62801"/>
      <c r="IW62801" s="36"/>
      <c r="JI62801"/>
      <c r="JJ62801"/>
      <c r="KX62801" s="23"/>
      <c r="KY62801" s="23"/>
    </row>
    <row r="62802" spans="36:311" x14ac:dyDescent="0.2">
      <c r="AJ62802" s="23"/>
      <c r="HH62802"/>
      <c r="IW62802" s="36"/>
      <c r="JI62802"/>
      <c r="JJ62802"/>
      <c r="KX62802" s="23"/>
      <c r="KY62802" s="23"/>
    </row>
    <row r="62803" spans="36:311" x14ac:dyDescent="0.2">
      <c r="AJ62803" s="23"/>
      <c r="HH62803"/>
      <c r="IW62803" s="36"/>
      <c r="JI62803"/>
      <c r="JJ62803"/>
      <c r="KX62803" s="23"/>
      <c r="KY62803" s="23"/>
    </row>
    <row r="62804" spans="36:311" x14ac:dyDescent="0.2">
      <c r="AJ62804" s="23"/>
      <c r="HH62804"/>
      <c r="IW62804" s="36"/>
      <c r="JI62804"/>
      <c r="JJ62804"/>
      <c r="KX62804" s="23"/>
      <c r="KY62804" s="23"/>
    </row>
    <row r="62805" spans="36:311" x14ac:dyDescent="0.2">
      <c r="AJ62805" s="23"/>
      <c r="HH62805"/>
      <c r="IW62805" s="36"/>
      <c r="JI62805"/>
      <c r="JJ62805"/>
      <c r="KX62805" s="23"/>
      <c r="KY62805" s="23"/>
    </row>
    <row r="62806" spans="36:311" x14ac:dyDescent="0.2">
      <c r="AJ62806" s="23"/>
      <c r="HH62806"/>
      <c r="IW62806" s="36"/>
      <c r="JI62806"/>
      <c r="JJ62806"/>
      <c r="KX62806" s="23"/>
      <c r="KY62806" s="23"/>
    </row>
    <row r="62807" spans="36:311" x14ac:dyDescent="0.2">
      <c r="AJ62807" s="23"/>
      <c r="HH62807"/>
      <c r="IW62807" s="36"/>
      <c r="JI62807"/>
      <c r="JJ62807"/>
      <c r="KX62807" s="23"/>
      <c r="KY62807" s="23"/>
    </row>
    <row r="62808" spans="36:311" x14ac:dyDescent="0.2">
      <c r="AJ62808" s="23"/>
      <c r="HH62808"/>
      <c r="IW62808" s="36"/>
      <c r="JI62808"/>
      <c r="JJ62808"/>
      <c r="KX62808" s="23"/>
      <c r="KY62808" s="23"/>
    </row>
    <row r="62809" spans="36:311" x14ac:dyDescent="0.2">
      <c r="AJ62809" s="23"/>
      <c r="HH62809"/>
      <c r="IW62809" s="36"/>
      <c r="JI62809"/>
      <c r="JJ62809"/>
      <c r="KX62809" s="23"/>
      <c r="KY62809" s="23"/>
    </row>
    <row r="62810" spans="36:311" x14ac:dyDescent="0.2">
      <c r="AJ62810" s="23"/>
      <c r="HH62810"/>
      <c r="IW62810" s="36"/>
      <c r="JI62810"/>
      <c r="JJ62810"/>
      <c r="KX62810" s="23"/>
      <c r="KY62810" s="23"/>
    </row>
    <row r="62811" spans="36:311" x14ac:dyDescent="0.2">
      <c r="AJ62811" s="23"/>
      <c r="HH62811"/>
      <c r="IW62811" s="36"/>
      <c r="JI62811"/>
      <c r="JJ62811"/>
      <c r="KX62811" s="23"/>
      <c r="KY62811" s="23"/>
    </row>
    <row r="62812" spans="36:311" x14ac:dyDescent="0.2">
      <c r="AJ62812" s="23"/>
      <c r="HH62812"/>
      <c r="IW62812" s="36"/>
      <c r="JI62812"/>
      <c r="JJ62812"/>
      <c r="KX62812" s="23"/>
      <c r="KY62812" s="23"/>
    </row>
    <row r="62813" spans="36:311" x14ac:dyDescent="0.2">
      <c r="AJ62813" s="23"/>
      <c r="HH62813"/>
      <c r="IW62813" s="36"/>
      <c r="JI62813"/>
      <c r="JJ62813"/>
      <c r="KX62813" s="23"/>
      <c r="KY62813" s="23"/>
    </row>
    <row r="62814" spans="36:311" x14ac:dyDescent="0.2">
      <c r="AJ62814" s="23"/>
      <c r="HH62814"/>
      <c r="IW62814" s="36"/>
      <c r="JI62814"/>
      <c r="JJ62814"/>
      <c r="KX62814" s="23"/>
      <c r="KY62814" s="23"/>
    </row>
    <row r="62815" spans="36:311" x14ac:dyDescent="0.2">
      <c r="AJ62815" s="23"/>
      <c r="HH62815"/>
      <c r="IW62815" s="36"/>
      <c r="JI62815"/>
      <c r="JJ62815"/>
      <c r="KX62815" s="23"/>
      <c r="KY62815" s="23"/>
    </row>
    <row r="62816" spans="36:311" x14ac:dyDescent="0.2">
      <c r="AJ62816" s="23"/>
      <c r="HH62816"/>
      <c r="IW62816" s="36"/>
      <c r="JI62816"/>
      <c r="JJ62816"/>
      <c r="KX62816" s="23"/>
      <c r="KY62816" s="23"/>
    </row>
    <row r="62817" spans="36:311" x14ac:dyDescent="0.2">
      <c r="AJ62817" s="23"/>
      <c r="HH62817"/>
      <c r="IW62817" s="36"/>
      <c r="JI62817"/>
      <c r="JJ62817"/>
      <c r="KX62817" s="23"/>
      <c r="KY62817" s="23"/>
    </row>
    <row r="62818" spans="36:311" x14ac:dyDescent="0.2">
      <c r="AJ62818" s="23"/>
      <c r="HH62818"/>
      <c r="IW62818" s="36"/>
      <c r="JI62818"/>
      <c r="JJ62818"/>
      <c r="KX62818" s="23"/>
      <c r="KY62818" s="23"/>
    </row>
    <row r="62819" spans="36:311" x14ac:dyDescent="0.2">
      <c r="AJ62819" s="23"/>
      <c r="HH62819"/>
      <c r="IW62819" s="36"/>
      <c r="JI62819"/>
      <c r="JJ62819"/>
      <c r="KX62819" s="23"/>
      <c r="KY62819" s="23"/>
    </row>
    <row r="62820" spans="36:311" x14ac:dyDescent="0.2">
      <c r="AJ62820" s="23"/>
      <c r="HH62820"/>
      <c r="IW62820" s="36"/>
      <c r="JI62820"/>
      <c r="JJ62820"/>
      <c r="KX62820" s="23"/>
      <c r="KY62820" s="23"/>
    </row>
    <row r="62821" spans="36:311" x14ac:dyDescent="0.2">
      <c r="AJ62821" s="23"/>
      <c r="HH62821"/>
      <c r="IW62821" s="36"/>
      <c r="JI62821"/>
      <c r="JJ62821"/>
      <c r="KX62821" s="23"/>
      <c r="KY62821" s="23"/>
    </row>
    <row r="62822" spans="36:311" x14ac:dyDescent="0.2">
      <c r="AJ62822" s="23"/>
      <c r="HH62822"/>
      <c r="IW62822" s="36"/>
      <c r="JI62822"/>
      <c r="JJ62822"/>
      <c r="KX62822" s="23"/>
      <c r="KY62822" s="23"/>
    </row>
    <row r="62823" spans="36:311" x14ac:dyDescent="0.2">
      <c r="AJ62823" s="23"/>
      <c r="HH62823"/>
      <c r="IW62823" s="36"/>
      <c r="JI62823"/>
      <c r="JJ62823"/>
      <c r="KX62823" s="23"/>
      <c r="KY62823" s="23"/>
    </row>
    <row r="62824" spans="36:311" x14ac:dyDescent="0.2">
      <c r="AJ62824" s="23"/>
      <c r="HH62824"/>
      <c r="IW62824" s="36"/>
      <c r="JI62824"/>
      <c r="JJ62824"/>
      <c r="KX62824" s="23"/>
      <c r="KY62824" s="23"/>
    </row>
    <row r="62825" spans="36:311" x14ac:dyDescent="0.2">
      <c r="AJ62825" s="23"/>
      <c r="HH62825"/>
      <c r="IW62825" s="36"/>
      <c r="JI62825"/>
      <c r="JJ62825"/>
      <c r="KX62825" s="23"/>
      <c r="KY62825" s="23"/>
    </row>
    <row r="62826" spans="36:311" x14ac:dyDescent="0.2">
      <c r="AJ62826" s="23"/>
      <c r="HH62826"/>
      <c r="IW62826" s="36"/>
      <c r="JI62826"/>
      <c r="JJ62826"/>
      <c r="KX62826" s="23"/>
      <c r="KY62826" s="23"/>
    </row>
    <row r="62827" spans="36:311" x14ac:dyDescent="0.2">
      <c r="AJ62827" s="23"/>
      <c r="HH62827"/>
      <c r="IW62827" s="36"/>
      <c r="JI62827"/>
      <c r="JJ62827"/>
      <c r="KX62827" s="23"/>
      <c r="KY62827" s="23"/>
    </row>
    <row r="62828" spans="36:311" x14ac:dyDescent="0.2">
      <c r="AJ62828" s="23"/>
      <c r="HH62828"/>
      <c r="IW62828" s="36"/>
      <c r="JI62828"/>
      <c r="JJ62828"/>
      <c r="KX62828" s="23"/>
      <c r="KY62828" s="23"/>
    </row>
    <row r="62829" spans="36:311" x14ac:dyDescent="0.2">
      <c r="AJ62829" s="23"/>
      <c r="HH62829"/>
      <c r="IW62829" s="36"/>
      <c r="JI62829"/>
      <c r="JJ62829"/>
      <c r="KX62829" s="23"/>
      <c r="KY62829" s="23"/>
    </row>
    <row r="62830" spans="36:311" x14ac:dyDescent="0.2">
      <c r="AJ62830" s="23"/>
      <c r="HH62830"/>
      <c r="IW62830" s="36"/>
      <c r="JI62830"/>
      <c r="JJ62830"/>
      <c r="KX62830" s="23"/>
      <c r="KY62830" s="23"/>
    </row>
    <row r="62831" spans="36:311" x14ac:dyDescent="0.2">
      <c r="AJ62831" s="23"/>
      <c r="HH62831"/>
      <c r="IW62831" s="36"/>
      <c r="JI62831"/>
      <c r="JJ62831"/>
      <c r="KX62831" s="23"/>
      <c r="KY62831" s="23"/>
    </row>
    <row r="62832" spans="36:311" x14ac:dyDescent="0.2">
      <c r="AJ62832" s="23"/>
      <c r="HH62832"/>
      <c r="IW62832" s="36"/>
      <c r="JI62832"/>
      <c r="JJ62832"/>
      <c r="KX62832" s="23"/>
      <c r="KY62832" s="23"/>
    </row>
    <row r="62833" spans="36:311" x14ac:dyDescent="0.2">
      <c r="AJ62833" s="23"/>
      <c r="HH62833"/>
      <c r="IW62833" s="36"/>
      <c r="JI62833"/>
      <c r="JJ62833"/>
      <c r="KX62833" s="23"/>
      <c r="KY62833" s="23"/>
    </row>
    <row r="62834" spans="36:311" x14ac:dyDescent="0.2">
      <c r="AJ62834" s="23"/>
      <c r="HH62834"/>
      <c r="IW62834" s="36"/>
      <c r="JI62834"/>
      <c r="JJ62834"/>
      <c r="KX62834" s="23"/>
      <c r="KY62834" s="23"/>
    </row>
    <row r="62835" spans="36:311" x14ac:dyDescent="0.2">
      <c r="AJ62835" s="23"/>
      <c r="HH62835"/>
      <c r="IW62835" s="36"/>
      <c r="JI62835"/>
      <c r="JJ62835"/>
      <c r="KX62835" s="23"/>
      <c r="KY62835" s="23"/>
    </row>
    <row r="62836" spans="36:311" x14ac:dyDescent="0.2">
      <c r="AJ62836" s="23"/>
      <c r="HH62836"/>
      <c r="IW62836" s="36"/>
      <c r="JI62836"/>
      <c r="JJ62836"/>
      <c r="KX62836" s="23"/>
      <c r="KY62836" s="23"/>
    </row>
    <row r="62837" spans="36:311" x14ac:dyDescent="0.2">
      <c r="AJ62837" s="23"/>
      <c r="HH62837"/>
      <c r="IW62837" s="36"/>
      <c r="JI62837"/>
      <c r="JJ62837"/>
      <c r="KX62837" s="23"/>
      <c r="KY62837" s="23"/>
    </row>
    <row r="62838" spans="36:311" x14ac:dyDescent="0.2">
      <c r="AJ62838" s="23"/>
      <c r="HH62838"/>
      <c r="IW62838" s="36"/>
      <c r="JI62838"/>
      <c r="JJ62838"/>
      <c r="KX62838" s="23"/>
      <c r="KY62838" s="23"/>
    </row>
    <row r="62839" spans="36:311" x14ac:dyDescent="0.2">
      <c r="AJ62839" s="23"/>
      <c r="HH62839"/>
      <c r="IW62839" s="36"/>
      <c r="JI62839"/>
      <c r="JJ62839"/>
      <c r="KX62839" s="23"/>
      <c r="KY62839" s="23"/>
    </row>
    <row r="62840" spans="36:311" x14ac:dyDescent="0.2">
      <c r="AJ62840" s="23"/>
      <c r="HH62840"/>
      <c r="IW62840" s="36"/>
      <c r="JI62840"/>
      <c r="JJ62840"/>
      <c r="KX62840" s="23"/>
      <c r="KY62840" s="23"/>
    </row>
    <row r="62841" spans="36:311" x14ac:dyDescent="0.2">
      <c r="AJ62841" s="23"/>
      <c r="HH62841"/>
      <c r="IW62841" s="36"/>
      <c r="JI62841"/>
      <c r="JJ62841"/>
      <c r="KX62841" s="23"/>
      <c r="KY62841" s="23"/>
    </row>
    <row r="62842" spans="36:311" x14ac:dyDescent="0.2">
      <c r="AJ62842" s="23"/>
      <c r="HH62842"/>
      <c r="IW62842" s="36"/>
      <c r="JI62842"/>
      <c r="JJ62842"/>
      <c r="KX62842" s="23"/>
      <c r="KY62842" s="23"/>
    </row>
    <row r="62843" spans="36:311" x14ac:dyDescent="0.2">
      <c r="AJ62843" s="23"/>
      <c r="HH62843"/>
      <c r="IW62843" s="36"/>
      <c r="JI62843"/>
      <c r="JJ62843"/>
      <c r="KX62843" s="23"/>
      <c r="KY62843" s="23"/>
    </row>
    <row r="62844" spans="36:311" x14ac:dyDescent="0.2">
      <c r="AJ62844" s="23"/>
      <c r="HH62844"/>
      <c r="IW62844" s="36"/>
      <c r="JI62844"/>
      <c r="JJ62844"/>
      <c r="KX62844" s="23"/>
      <c r="KY62844" s="23"/>
    </row>
    <row r="62845" spans="36:311" x14ac:dyDescent="0.2">
      <c r="AJ62845" s="23"/>
      <c r="HH62845"/>
      <c r="IW62845" s="36"/>
      <c r="JI62845"/>
      <c r="JJ62845"/>
      <c r="KX62845" s="23"/>
      <c r="KY62845" s="23"/>
    </row>
    <row r="62846" spans="36:311" x14ac:dyDescent="0.2">
      <c r="AJ62846" s="23"/>
      <c r="HH62846"/>
      <c r="IW62846" s="36"/>
      <c r="JI62846"/>
      <c r="JJ62846"/>
      <c r="KX62846" s="23"/>
      <c r="KY62846" s="23"/>
    </row>
    <row r="62847" spans="36:311" x14ac:dyDescent="0.2">
      <c r="AJ62847" s="23"/>
      <c r="HH62847"/>
      <c r="IW62847" s="36"/>
      <c r="JI62847"/>
      <c r="JJ62847"/>
      <c r="KX62847" s="23"/>
      <c r="KY62847" s="23"/>
    </row>
    <row r="62848" spans="36:311" x14ac:dyDescent="0.2">
      <c r="AJ62848" s="23"/>
      <c r="HH62848"/>
      <c r="IW62848" s="36"/>
      <c r="JI62848"/>
      <c r="JJ62848"/>
      <c r="KX62848" s="23"/>
      <c r="KY62848" s="23"/>
    </row>
    <row r="62849" spans="36:311" x14ac:dyDescent="0.2">
      <c r="AJ62849" s="23"/>
      <c r="HH62849"/>
      <c r="IW62849" s="36"/>
      <c r="JI62849"/>
      <c r="JJ62849"/>
      <c r="KX62849" s="23"/>
      <c r="KY62849" s="23"/>
    </row>
    <row r="62850" spans="36:311" x14ac:dyDescent="0.2">
      <c r="AJ62850" s="23"/>
      <c r="HH62850"/>
      <c r="IW62850" s="36"/>
      <c r="JI62850"/>
      <c r="JJ62850"/>
      <c r="KX62850" s="23"/>
      <c r="KY62850" s="23"/>
    </row>
    <row r="62851" spans="36:311" x14ac:dyDescent="0.2">
      <c r="AJ62851" s="23"/>
      <c r="HH62851"/>
      <c r="IW62851" s="36"/>
      <c r="JI62851"/>
      <c r="JJ62851"/>
      <c r="KX62851" s="23"/>
      <c r="KY62851" s="23"/>
    </row>
    <row r="62852" spans="36:311" x14ac:dyDescent="0.2">
      <c r="AJ62852" s="23"/>
      <c r="HH62852"/>
      <c r="IW62852" s="36"/>
      <c r="JI62852"/>
      <c r="JJ62852"/>
      <c r="KX62852" s="23"/>
      <c r="KY62852" s="23"/>
    </row>
    <row r="62853" spans="36:311" x14ac:dyDescent="0.2">
      <c r="AJ62853" s="23"/>
      <c r="HH62853"/>
      <c r="IW62853" s="36"/>
      <c r="JI62853"/>
      <c r="JJ62853"/>
      <c r="KX62853" s="23"/>
      <c r="KY62853" s="23"/>
    </row>
    <row r="62854" spans="36:311" x14ac:dyDescent="0.2">
      <c r="AJ62854" s="23"/>
      <c r="HH62854"/>
      <c r="IW62854" s="36"/>
      <c r="JI62854"/>
      <c r="JJ62854"/>
      <c r="KX62854" s="23"/>
      <c r="KY62854" s="23"/>
    </row>
    <row r="62855" spans="36:311" x14ac:dyDescent="0.2">
      <c r="AJ62855" s="23"/>
      <c r="HH62855"/>
      <c r="IW62855" s="36"/>
      <c r="JI62855"/>
      <c r="JJ62855"/>
      <c r="KX62855" s="23"/>
      <c r="KY62855" s="23"/>
    </row>
    <row r="62856" spans="36:311" x14ac:dyDescent="0.2">
      <c r="AJ62856" s="23"/>
      <c r="HH62856"/>
      <c r="IW62856" s="36"/>
      <c r="JI62856"/>
      <c r="JJ62856"/>
      <c r="KX62856" s="23"/>
      <c r="KY62856" s="23"/>
    </row>
    <row r="62857" spans="36:311" x14ac:dyDescent="0.2">
      <c r="AJ62857" s="23"/>
      <c r="HH62857"/>
      <c r="IW62857" s="36"/>
      <c r="JI62857"/>
      <c r="JJ62857"/>
      <c r="KX62857" s="23"/>
      <c r="KY62857" s="23"/>
    </row>
    <row r="62858" spans="36:311" x14ac:dyDescent="0.2">
      <c r="AJ62858" s="23"/>
      <c r="HH62858"/>
      <c r="IW62858" s="36"/>
      <c r="JI62858"/>
      <c r="JJ62858"/>
      <c r="KX62858" s="23"/>
      <c r="KY62858" s="23"/>
    </row>
    <row r="62859" spans="36:311" x14ac:dyDescent="0.2">
      <c r="AJ62859" s="23"/>
      <c r="HH62859"/>
      <c r="IW62859" s="36"/>
      <c r="JI62859"/>
      <c r="JJ62859"/>
      <c r="KX62859" s="23"/>
      <c r="KY62859" s="23"/>
    </row>
    <row r="62860" spans="36:311" x14ac:dyDescent="0.2">
      <c r="AJ62860" s="23"/>
      <c r="HH62860"/>
      <c r="IW62860" s="36"/>
      <c r="JI62860"/>
      <c r="JJ62860"/>
      <c r="KX62860" s="23"/>
      <c r="KY62860" s="23"/>
    </row>
    <row r="62861" spans="36:311" x14ac:dyDescent="0.2">
      <c r="AJ62861" s="23"/>
      <c r="HH62861"/>
      <c r="IW62861" s="36"/>
      <c r="JI62861"/>
      <c r="JJ62861"/>
      <c r="KX62861" s="23"/>
      <c r="KY62861" s="23"/>
    </row>
    <row r="62862" spans="36:311" x14ac:dyDescent="0.2">
      <c r="AJ62862" s="23"/>
      <c r="HH62862"/>
      <c r="IW62862" s="36"/>
      <c r="JI62862"/>
      <c r="JJ62862"/>
      <c r="KX62862" s="23"/>
      <c r="KY62862" s="23"/>
    </row>
    <row r="62863" spans="36:311" x14ac:dyDescent="0.2">
      <c r="AJ62863" s="23"/>
      <c r="HH62863"/>
      <c r="IW62863" s="36"/>
      <c r="JI62863"/>
      <c r="JJ62863"/>
      <c r="KX62863" s="23"/>
      <c r="KY62863" s="23"/>
    </row>
    <row r="62864" spans="36:311" x14ac:dyDescent="0.2">
      <c r="AJ62864" s="23"/>
      <c r="HH62864"/>
      <c r="IW62864" s="36"/>
      <c r="JI62864"/>
      <c r="JJ62864"/>
      <c r="KX62864" s="23"/>
      <c r="KY62864" s="23"/>
    </row>
    <row r="62865" spans="36:311" x14ac:dyDescent="0.2">
      <c r="AJ62865" s="23"/>
      <c r="HH62865"/>
      <c r="IW62865" s="36"/>
      <c r="JI62865"/>
      <c r="JJ62865"/>
      <c r="KX62865" s="23"/>
      <c r="KY62865" s="23"/>
    </row>
    <row r="62866" spans="36:311" x14ac:dyDescent="0.2">
      <c r="AJ62866" s="23"/>
      <c r="HH62866"/>
      <c r="IW62866" s="36"/>
      <c r="JI62866"/>
      <c r="JJ62866"/>
      <c r="KX62866" s="23"/>
      <c r="KY62866" s="23"/>
    </row>
    <row r="62867" spans="36:311" x14ac:dyDescent="0.2">
      <c r="AJ62867" s="23"/>
      <c r="HH62867"/>
      <c r="IW62867" s="36"/>
      <c r="JI62867"/>
      <c r="JJ62867"/>
      <c r="KX62867" s="23"/>
      <c r="KY62867" s="23"/>
    </row>
    <row r="62868" spans="36:311" x14ac:dyDescent="0.2">
      <c r="AJ62868" s="23"/>
      <c r="HH62868"/>
      <c r="IW62868" s="36"/>
      <c r="JI62868"/>
      <c r="JJ62868"/>
      <c r="KX62868" s="23"/>
      <c r="KY62868" s="23"/>
    </row>
    <row r="62869" spans="36:311" x14ac:dyDescent="0.2">
      <c r="AJ62869" s="23"/>
      <c r="HH62869"/>
      <c r="IW62869" s="36"/>
      <c r="JI62869"/>
      <c r="JJ62869"/>
      <c r="KX62869" s="23"/>
      <c r="KY62869" s="23"/>
    </row>
    <row r="62870" spans="36:311" x14ac:dyDescent="0.2">
      <c r="AJ62870" s="23"/>
      <c r="HH62870"/>
      <c r="IW62870" s="36"/>
      <c r="JI62870"/>
      <c r="JJ62870"/>
      <c r="KX62870" s="23"/>
      <c r="KY62870" s="23"/>
    </row>
    <row r="62871" spans="36:311" x14ac:dyDescent="0.2">
      <c r="AJ62871" s="23"/>
      <c r="HH62871"/>
      <c r="IW62871" s="36"/>
      <c r="JI62871"/>
      <c r="JJ62871"/>
      <c r="KX62871" s="23"/>
      <c r="KY62871" s="23"/>
    </row>
    <row r="62872" spans="36:311" x14ac:dyDescent="0.2">
      <c r="AJ62872" s="23"/>
      <c r="HH62872"/>
      <c r="IW62872" s="36"/>
      <c r="JI62872"/>
      <c r="JJ62872"/>
      <c r="KX62872" s="23"/>
      <c r="KY62872" s="23"/>
    </row>
    <row r="62873" spans="36:311" x14ac:dyDescent="0.2">
      <c r="AJ62873" s="23"/>
      <c r="HH62873"/>
      <c r="IW62873" s="36"/>
      <c r="JI62873"/>
      <c r="JJ62873"/>
      <c r="KX62873" s="23"/>
      <c r="KY62873" s="23"/>
    </row>
    <row r="62874" spans="36:311" x14ac:dyDescent="0.2">
      <c r="AJ62874" s="23"/>
      <c r="HH62874"/>
      <c r="IW62874" s="36"/>
      <c r="JI62874"/>
      <c r="JJ62874"/>
      <c r="KX62874" s="23"/>
      <c r="KY62874" s="23"/>
    </row>
    <row r="62875" spans="36:311" x14ac:dyDescent="0.2">
      <c r="AJ62875" s="23"/>
      <c r="HH62875"/>
      <c r="IW62875" s="36"/>
      <c r="JI62875"/>
      <c r="JJ62875"/>
      <c r="KX62875" s="23"/>
      <c r="KY62875" s="23"/>
    </row>
    <row r="62876" spans="36:311" x14ac:dyDescent="0.2">
      <c r="AJ62876" s="23"/>
      <c r="HH62876"/>
      <c r="IW62876" s="36"/>
      <c r="JI62876"/>
      <c r="JJ62876"/>
      <c r="KX62876" s="23"/>
      <c r="KY62876" s="23"/>
    </row>
    <row r="62877" spans="36:311" x14ac:dyDescent="0.2">
      <c r="AJ62877" s="23"/>
      <c r="HH62877"/>
      <c r="IW62877" s="36"/>
      <c r="JI62877"/>
      <c r="JJ62877"/>
      <c r="KX62877" s="23"/>
      <c r="KY62877" s="23"/>
    </row>
    <row r="62878" spans="36:311" x14ac:dyDescent="0.2">
      <c r="AJ62878" s="23"/>
      <c r="HH62878"/>
      <c r="IW62878" s="36"/>
      <c r="JI62878"/>
      <c r="JJ62878"/>
      <c r="KX62878" s="23"/>
      <c r="KY62878" s="23"/>
    </row>
    <row r="62879" spans="36:311" x14ac:dyDescent="0.2">
      <c r="AJ62879" s="23"/>
      <c r="HH62879"/>
      <c r="IW62879" s="36"/>
      <c r="JI62879"/>
      <c r="JJ62879"/>
      <c r="KX62879" s="23"/>
      <c r="KY62879" s="23"/>
    </row>
    <row r="62880" spans="36:311" x14ac:dyDescent="0.2">
      <c r="AJ62880" s="23"/>
      <c r="HH62880"/>
      <c r="IW62880" s="36"/>
      <c r="JI62880"/>
      <c r="JJ62880"/>
      <c r="KX62880" s="23"/>
      <c r="KY62880" s="23"/>
    </row>
    <row r="62881" spans="36:311" x14ac:dyDescent="0.2">
      <c r="AJ62881" s="23"/>
      <c r="HH62881"/>
      <c r="IW62881" s="36"/>
      <c r="JI62881"/>
      <c r="JJ62881"/>
      <c r="KX62881" s="23"/>
      <c r="KY62881" s="23"/>
    </row>
    <row r="62882" spans="36:311" x14ac:dyDescent="0.2">
      <c r="AJ62882" s="23"/>
      <c r="HH62882"/>
      <c r="IW62882" s="36"/>
      <c r="JI62882"/>
      <c r="JJ62882"/>
      <c r="KX62882" s="23"/>
      <c r="KY62882" s="23"/>
    </row>
    <row r="62883" spans="36:311" x14ac:dyDescent="0.2">
      <c r="AJ62883" s="23"/>
      <c r="HH62883"/>
      <c r="IW62883" s="36"/>
      <c r="JI62883"/>
      <c r="JJ62883"/>
      <c r="KX62883" s="23"/>
      <c r="KY62883" s="23"/>
    </row>
    <row r="62884" spans="36:311" x14ac:dyDescent="0.2">
      <c r="AJ62884" s="23"/>
      <c r="HH62884"/>
      <c r="IW62884" s="36"/>
      <c r="JI62884"/>
      <c r="JJ62884"/>
      <c r="KX62884" s="23"/>
      <c r="KY62884" s="23"/>
    </row>
    <row r="62885" spans="36:311" x14ac:dyDescent="0.2">
      <c r="AJ62885" s="23"/>
      <c r="HH62885"/>
      <c r="IW62885" s="36"/>
      <c r="JI62885"/>
      <c r="JJ62885"/>
      <c r="KX62885" s="23"/>
      <c r="KY62885" s="23"/>
    </row>
    <row r="62886" spans="36:311" x14ac:dyDescent="0.2">
      <c r="AJ62886" s="23"/>
      <c r="HH62886"/>
      <c r="IW62886" s="36"/>
      <c r="JI62886"/>
      <c r="JJ62886"/>
      <c r="KX62886" s="23"/>
      <c r="KY62886" s="23"/>
    </row>
    <row r="62887" spans="36:311" x14ac:dyDescent="0.2">
      <c r="AJ62887" s="23"/>
      <c r="HH62887"/>
      <c r="IW62887" s="36"/>
      <c r="JI62887"/>
      <c r="JJ62887"/>
      <c r="KX62887" s="23"/>
      <c r="KY62887" s="23"/>
    </row>
    <row r="62888" spans="36:311" x14ac:dyDescent="0.2">
      <c r="AJ62888" s="23"/>
      <c r="HH62888"/>
      <c r="IW62888" s="36"/>
      <c r="JI62888"/>
      <c r="JJ62888"/>
      <c r="KX62888" s="23"/>
      <c r="KY62888" s="23"/>
    </row>
    <row r="62889" spans="36:311" x14ac:dyDescent="0.2">
      <c r="AJ62889" s="23"/>
      <c r="HH62889"/>
      <c r="IW62889" s="36"/>
      <c r="JI62889"/>
      <c r="JJ62889"/>
      <c r="KX62889" s="23"/>
      <c r="KY62889" s="23"/>
    </row>
    <row r="62890" spans="36:311" x14ac:dyDescent="0.2">
      <c r="AJ62890" s="23"/>
      <c r="HH62890"/>
      <c r="IW62890" s="36"/>
      <c r="JI62890"/>
      <c r="JJ62890"/>
      <c r="KX62890" s="23"/>
      <c r="KY62890" s="23"/>
    </row>
    <row r="62891" spans="36:311" x14ac:dyDescent="0.2">
      <c r="AJ62891" s="23"/>
      <c r="HH62891"/>
      <c r="IW62891" s="36"/>
      <c r="JI62891"/>
      <c r="JJ62891"/>
      <c r="KX62891" s="23"/>
      <c r="KY62891" s="23"/>
    </row>
    <row r="62892" spans="36:311" x14ac:dyDescent="0.2">
      <c r="AJ62892" s="23"/>
      <c r="HH62892"/>
      <c r="IW62892" s="36"/>
      <c r="JI62892"/>
      <c r="JJ62892"/>
      <c r="KX62892" s="23"/>
      <c r="KY62892" s="23"/>
    </row>
    <row r="62893" spans="36:311" x14ac:dyDescent="0.2">
      <c r="AJ62893" s="23"/>
      <c r="HH62893"/>
      <c r="IW62893" s="36"/>
      <c r="JI62893"/>
      <c r="JJ62893"/>
      <c r="KX62893" s="23"/>
      <c r="KY62893" s="23"/>
    </row>
    <row r="62894" spans="36:311" x14ac:dyDescent="0.2">
      <c r="AJ62894" s="23"/>
      <c r="HH62894"/>
      <c r="IW62894" s="36"/>
      <c r="JI62894"/>
      <c r="JJ62894"/>
      <c r="KX62894" s="23"/>
      <c r="KY62894" s="23"/>
    </row>
    <row r="62895" spans="36:311" x14ac:dyDescent="0.2">
      <c r="AJ62895" s="23"/>
      <c r="HH62895"/>
      <c r="IW62895" s="36"/>
      <c r="JI62895"/>
      <c r="JJ62895"/>
      <c r="KX62895" s="23"/>
      <c r="KY62895" s="23"/>
    </row>
    <row r="62896" spans="36:311" x14ac:dyDescent="0.2">
      <c r="AJ62896" s="23"/>
      <c r="HH62896"/>
      <c r="IW62896" s="36"/>
      <c r="JI62896"/>
      <c r="JJ62896"/>
      <c r="KX62896" s="23"/>
      <c r="KY62896" s="23"/>
    </row>
    <row r="62897" spans="36:311" x14ac:dyDescent="0.2">
      <c r="AJ62897" s="23"/>
      <c r="HH62897"/>
      <c r="IW62897" s="36"/>
      <c r="JI62897"/>
      <c r="JJ62897"/>
      <c r="KX62897" s="23"/>
      <c r="KY62897" s="23"/>
    </row>
    <row r="62898" spans="36:311" x14ac:dyDescent="0.2">
      <c r="AJ62898" s="23"/>
      <c r="HH62898"/>
      <c r="IW62898" s="36"/>
      <c r="JI62898"/>
      <c r="JJ62898"/>
      <c r="KX62898" s="23"/>
      <c r="KY62898" s="23"/>
    </row>
    <row r="62899" spans="36:311" x14ac:dyDescent="0.2">
      <c r="AJ62899" s="23"/>
      <c r="HH62899"/>
      <c r="IW62899" s="36"/>
      <c r="JI62899"/>
      <c r="JJ62899"/>
      <c r="KX62899" s="23"/>
      <c r="KY62899" s="23"/>
    </row>
    <row r="62900" spans="36:311" x14ac:dyDescent="0.2">
      <c r="AJ62900" s="23"/>
      <c r="HH62900"/>
      <c r="IW62900" s="36"/>
      <c r="JI62900"/>
      <c r="JJ62900"/>
      <c r="KX62900" s="23"/>
      <c r="KY62900" s="23"/>
    </row>
    <row r="62901" spans="36:311" x14ac:dyDescent="0.2">
      <c r="AJ62901" s="23"/>
      <c r="HH62901"/>
      <c r="IW62901" s="36"/>
      <c r="JI62901"/>
      <c r="JJ62901"/>
      <c r="KX62901" s="23"/>
      <c r="KY62901" s="23"/>
    </row>
    <row r="62902" spans="36:311" x14ac:dyDescent="0.2">
      <c r="AJ62902" s="23"/>
      <c r="HH62902"/>
      <c r="IW62902" s="36"/>
      <c r="JI62902"/>
      <c r="JJ62902"/>
      <c r="KX62902" s="23"/>
      <c r="KY62902" s="23"/>
    </row>
    <row r="62903" spans="36:311" x14ac:dyDescent="0.2">
      <c r="AJ62903" s="23"/>
      <c r="HH62903"/>
      <c r="IW62903" s="36"/>
      <c r="JI62903"/>
      <c r="JJ62903"/>
      <c r="KX62903" s="23"/>
      <c r="KY62903" s="23"/>
    </row>
    <row r="62904" spans="36:311" x14ac:dyDescent="0.2">
      <c r="AJ62904" s="23"/>
      <c r="HH62904"/>
      <c r="IW62904" s="36"/>
      <c r="JI62904"/>
      <c r="JJ62904"/>
      <c r="KX62904" s="23"/>
      <c r="KY62904" s="23"/>
    </row>
    <row r="62905" spans="36:311" x14ac:dyDescent="0.2">
      <c r="AJ62905" s="23"/>
      <c r="HH62905"/>
      <c r="IW62905" s="36"/>
      <c r="JI62905"/>
      <c r="JJ62905"/>
      <c r="KX62905" s="23"/>
      <c r="KY62905" s="23"/>
    </row>
    <row r="62906" spans="36:311" x14ac:dyDescent="0.2">
      <c r="AJ62906" s="23"/>
      <c r="HH62906"/>
      <c r="IW62906" s="36"/>
      <c r="JI62906"/>
      <c r="JJ62906"/>
      <c r="KX62906" s="23"/>
      <c r="KY62906" s="23"/>
    </row>
    <row r="62907" spans="36:311" x14ac:dyDescent="0.2">
      <c r="AJ62907" s="23"/>
      <c r="HH62907"/>
      <c r="IW62907" s="36"/>
      <c r="JI62907"/>
      <c r="JJ62907"/>
      <c r="KX62907" s="23"/>
      <c r="KY62907" s="23"/>
    </row>
    <row r="62908" spans="36:311" x14ac:dyDescent="0.2">
      <c r="AJ62908" s="23"/>
      <c r="HH62908"/>
      <c r="IW62908" s="36"/>
      <c r="JI62908"/>
      <c r="JJ62908"/>
      <c r="KX62908" s="23"/>
      <c r="KY62908" s="23"/>
    </row>
    <row r="62909" spans="36:311" x14ac:dyDescent="0.2">
      <c r="AJ62909" s="23"/>
      <c r="HH62909"/>
      <c r="IW62909" s="36"/>
      <c r="JI62909"/>
      <c r="JJ62909"/>
      <c r="KX62909" s="23"/>
      <c r="KY62909" s="23"/>
    </row>
    <row r="62910" spans="36:311" x14ac:dyDescent="0.2">
      <c r="AJ62910" s="23"/>
      <c r="HH62910"/>
      <c r="IW62910" s="36"/>
      <c r="JI62910"/>
      <c r="JJ62910"/>
      <c r="KX62910" s="23"/>
      <c r="KY62910" s="23"/>
    </row>
    <row r="62911" spans="36:311" x14ac:dyDescent="0.2">
      <c r="AJ62911" s="23"/>
      <c r="HH62911"/>
      <c r="IW62911" s="36"/>
      <c r="JI62911"/>
      <c r="JJ62911"/>
      <c r="KX62911" s="23"/>
      <c r="KY62911" s="23"/>
    </row>
    <row r="62912" spans="36:311" x14ac:dyDescent="0.2">
      <c r="AJ62912" s="23"/>
      <c r="HH62912"/>
      <c r="IW62912" s="36"/>
      <c r="JI62912"/>
      <c r="JJ62912"/>
      <c r="KX62912" s="23"/>
      <c r="KY62912" s="23"/>
    </row>
    <row r="62913" spans="36:311" x14ac:dyDescent="0.2">
      <c r="AJ62913" s="23"/>
      <c r="HH62913"/>
      <c r="IW62913" s="36"/>
      <c r="JI62913"/>
      <c r="JJ62913"/>
      <c r="KX62913" s="23"/>
      <c r="KY62913" s="23"/>
    </row>
    <row r="62914" spans="36:311" x14ac:dyDescent="0.2">
      <c r="AJ62914" s="23"/>
      <c r="HH62914"/>
      <c r="IW62914" s="36"/>
      <c r="JI62914"/>
      <c r="JJ62914"/>
      <c r="KX62914" s="23"/>
      <c r="KY62914" s="23"/>
    </row>
    <row r="62915" spans="36:311" x14ac:dyDescent="0.2">
      <c r="AJ62915" s="23"/>
      <c r="HH62915"/>
      <c r="IW62915" s="36"/>
      <c r="JI62915"/>
      <c r="JJ62915"/>
      <c r="KX62915" s="23"/>
      <c r="KY62915" s="23"/>
    </row>
    <row r="62916" spans="36:311" x14ac:dyDescent="0.2">
      <c r="AJ62916" s="23"/>
      <c r="HH62916"/>
      <c r="IW62916" s="36"/>
      <c r="JI62916"/>
      <c r="JJ62916"/>
      <c r="KX62916" s="23"/>
      <c r="KY62916" s="23"/>
    </row>
    <row r="62917" spans="36:311" x14ac:dyDescent="0.2">
      <c r="AJ62917" s="23"/>
      <c r="HH62917"/>
      <c r="IW62917" s="36"/>
      <c r="JI62917"/>
      <c r="JJ62917"/>
      <c r="KX62917" s="23"/>
      <c r="KY62917" s="23"/>
    </row>
    <row r="62918" spans="36:311" x14ac:dyDescent="0.2">
      <c r="AJ62918" s="23"/>
      <c r="HH62918"/>
      <c r="IW62918" s="36"/>
      <c r="JI62918"/>
      <c r="JJ62918"/>
      <c r="KX62918" s="23"/>
      <c r="KY62918" s="23"/>
    </row>
    <row r="62919" spans="36:311" x14ac:dyDescent="0.2">
      <c r="AJ62919" s="23"/>
      <c r="HH62919"/>
      <c r="IW62919" s="36"/>
      <c r="JI62919"/>
      <c r="JJ62919"/>
      <c r="KX62919" s="23"/>
      <c r="KY62919" s="23"/>
    </row>
    <row r="62920" spans="36:311" x14ac:dyDescent="0.2">
      <c r="AJ62920" s="23"/>
      <c r="HH62920"/>
      <c r="IW62920" s="36"/>
      <c r="JI62920"/>
      <c r="JJ62920"/>
      <c r="KX62920" s="23"/>
      <c r="KY62920" s="23"/>
    </row>
    <row r="62921" spans="36:311" x14ac:dyDescent="0.2">
      <c r="AJ62921" s="23"/>
      <c r="HH62921"/>
      <c r="IW62921" s="36"/>
      <c r="JI62921"/>
      <c r="JJ62921"/>
      <c r="KX62921" s="23"/>
      <c r="KY62921" s="23"/>
    </row>
    <row r="62922" spans="36:311" x14ac:dyDescent="0.2">
      <c r="AJ62922" s="23"/>
      <c r="HH62922"/>
      <c r="IW62922" s="36"/>
      <c r="JI62922"/>
      <c r="JJ62922"/>
      <c r="KX62922" s="23"/>
      <c r="KY62922" s="23"/>
    </row>
    <row r="62923" spans="36:311" x14ac:dyDescent="0.2">
      <c r="AJ62923" s="23"/>
      <c r="HH62923"/>
      <c r="IW62923" s="36"/>
      <c r="JI62923"/>
      <c r="JJ62923"/>
      <c r="KX62923" s="23"/>
      <c r="KY62923" s="23"/>
    </row>
    <row r="62924" spans="36:311" x14ac:dyDescent="0.2">
      <c r="AJ62924" s="23"/>
      <c r="HH62924"/>
      <c r="IW62924" s="36"/>
      <c r="JI62924"/>
      <c r="JJ62924"/>
      <c r="KX62924" s="23"/>
      <c r="KY62924" s="23"/>
    </row>
    <row r="62925" spans="36:311" x14ac:dyDescent="0.2">
      <c r="AJ62925" s="23"/>
      <c r="HH62925"/>
      <c r="IW62925" s="36"/>
      <c r="JI62925"/>
      <c r="JJ62925"/>
      <c r="KX62925" s="23"/>
      <c r="KY62925" s="23"/>
    </row>
    <row r="62926" spans="36:311" x14ac:dyDescent="0.2">
      <c r="AJ62926" s="23"/>
      <c r="HH62926"/>
      <c r="IW62926" s="36"/>
      <c r="JI62926"/>
      <c r="JJ62926"/>
      <c r="KX62926" s="23"/>
      <c r="KY62926" s="23"/>
    </row>
    <row r="62927" spans="36:311" x14ac:dyDescent="0.2">
      <c r="AJ62927" s="23"/>
      <c r="HH62927"/>
      <c r="IW62927" s="36"/>
      <c r="JI62927"/>
      <c r="JJ62927"/>
      <c r="KX62927" s="23"/>
      <c r="KY62927" s="23"/>
    </row>
    <row r="62928" spans="36:311" x14ac:dyDescent="0.2">
      <c r="AJ62928" s="23"/>
      <c r="HH62928"/>
      <c r="IW62928" s="36"/>
      <c r="JI62928"/>
      <c r="JJ62928"/>
      <c r="KX62928" s="23"/>
      <c r="KY62928" s="23"/>
    </row>
    <row r="62929" spans="36:311" x14ac:dyDescent="0.2">
      <c r="AJ62929" s="23"/>
      <c r="HH62929"/>
      <c r="IW62929" s="36"/>
      <c r="JI62929"/>
      <c r="JJ62929"/>
      <c r="KX62929" s="23"/>
      <c r="KY62929" s="23"/>
    </row>
    <row r="62930" spans="36:311" x14ac:dyDescent="0.2">
      <c r="AJ62930" s="23"/>
      <c r="HH62930"/>
      <c r="IW62930" s="36"/>
      <c r="JI62930"/>
      <c r="JJ62930"/>
      <c r="KX62930" s="23"/>
      <c r="KY62930" s="23"/>
    </row>
    <row r="62931" spans="36:311" x14ac:dyDescent="0.2">
      <c r="AJ62931" s="23"/>
      <c r="HH62931"/>
      <c r="IW62931" s="36"/>
      <c r="JI62931"/>
      <c r="JJ62931"/>
      <c r="KX62931" s="23"/>
      <c r="KY62931" s="23"/>
    </row>
    <row r="62932" spans="36:311" x14ac:dyDescent="0.2">
      <c r="AJ62932" s="23"/>
      <c r="HH62932"/>
      <c r="IW62932" s="36"/>
      <c r="JI62932"/>
      <c r="JJ62932"/>
      <c r="KX62932" s="23"/>
      <c r="KY62932" s="23"/>
    </row>
    <row r="62933" spans="36:311" x14ac:dyDescent="0.2">
      <c r="AJ62933" s="23"/>
      <c r="HH62933"/>
      <c r="IW62933" s="36"/>
      <c r="JI62933"/>
      <c r="JJ62933"/>
      <c r="KX62933" s="23"/>
      <c r="KY62933" s="23"/>
    </row>
    <row r="62934" spans="36:311" x14ac:dyDescent="0.2">
      <c r="AJ62934" s="23"/>
      <c r="HH62934"/>
      <c r="IW62934" s="36"/>
      <c r="JI62934"/>
      <c r="JJ62934"/>
      <c r="KX62934" s="23"/>
      <c r="KY62934" s="23"/>
    </row>
    <row r="62935" spans="36:311" x14ac:dyDescent="0.2">
      <c r="AJ62935" s="23"/>
      <c r="HH62935"/>
      <c r="IW62935" s="36"/>
      <c r="JI62935"/>
      <c r="JJ62935"/>
      <c r="KX62935" s="23"/>
      <c r="KY62935" s="23"/>
    </row>
    <row r="62936" spans="36:311" x14ac:dyDescent="0.2">
      <c r="AJ62936" s="23"/>
      <c r="HH62936"/>
      <c r="IW62936" s="36"/>
      <c r="JI62936"/>
      <c r="JJ62936"/>
      <c r="KX62936" s="23"/>
      <c r="KY62936" s="23"/>
    </row>
    <row r="62937" spans="36:311" x14ac:dyDescent="0.2">
      <c r="AJ62937" s="23"/>
      <c r="HH62937"/>
      <c r="IW62937" s="36"/>
      <c r="JI62937"/>
      <c r="JJ62937"/>
      <c r="KX62937" s="23"/>
      <c r="KY62937" s="23"/>
    </row>
    <row r="62938" spans="36:311" x14ac:dyDescent="0.2">
      <c r="AJ62938" s="23"/>
      <c r="HH62938"/>
      <c r="IW62938" s="36"/>
      <c r="JI62938"/>
      <c r="JJ62938"/>
      <c r="KX62938" s="23"/>
      <c r="KY62938" s="23"/>
    </row>
    <row r="62939" spans="36:311" x14ac:dyDescent="0.2">
      <c r="AJ62939" s="23"/>
      <c r="HH62939"/>
      <c r="IW62939" s="36"/>
      <c r="JI62939"/>
      <c r="JJ62939"/>
      <c r="KX62939" s="23"/>
      <c r="KY62939" s="23"/>
    </row>
    <row r="62940" spans="36:311" x14ac:dyDescent="0.2">
      <c r="AJ62940" s="23"/>
      <c r="HH62940"/>
      <c r="IW62940" s="36"/>
      <c r="JI62940"/>
      <c r="JJ62940"/>
      <c r="KX62940" s="23"/>
      <c r="KY62940" s="23"/>
    </row>
    <row r="62941" spans="36:311" x14ac:dyDescent="0.2">
      <c r="AJ62941" s="23"/>
      <c r="HH62941"/>
      <c r="IW62941" s="36"/>
      <c r="JI62941"/>
      <c r="JJ62941"/>
      <c r="KX62941" s="23"/>
      <c r="KY62941" s="23"/>
    </row>
    <row r="62942" spans="36:311" x14ac:dyDescent="0.2">
      <c r="AJ62942" s="23"/>
      <c r="HH62942"/>
      <c r="IW62942" s="36"/>
      <c r="JI62942"/>
      <c r="JJ62942"/>
      <c r="KX62942" s="23"/>
      <c r="KY62942" s="23"/>
    </row>
    <row r="62943" spans="36:311" x14ac:dyDescent="0.2">
      <c r="AJ62943" s="23"/>
      <c r="HH62943"/>
      <c r="IW62943" s="36"/>
      <c r="JI62943"/>
      <c r="JJ62943"/>
      <c r="KX62943" s="23"/>
      <c r="KY62943" s="23"/>
    </row>
    <row r="62944" spans="36:311" x14ac:dyDescent="0.2">
      <c r="AJ62944" s="23"/>
      <c r="HH62944"/>
      <c r="IW62944" s="36"/>
      <c r="JI62944"/>
      <c r="JJ62944"/>
      <c r="KX62944" s="23"/>
      <c r="KY62944" s="23"/>
    </row>
    <row r="62945" spans="36:311" x14ac:dyDescent="0.2">
      <c r="AJ62945" s="23"/>
      <c r="HH62945"/>
      <c r="IW62945" s="36"/>
      <c r="JI62945"/>
      <c r="JJ62945"/>
      <c r="KX62945" s="23"/>
      <c r="KY62945" s="23"/>
    </row>
    <row r="62946" spans="36:311" x14ac:dyDescent="0.2">
      <c r="AJ62946" s="23"/>
      <c r="HH62946"/>
      <c r="IW62946" s="36"/>
      <c r="JI62946"/>
      <c r="JJ62946"/>
      <c r="KX62946" s="23"/>
      <c r="KY62946" s="23"/>
    </row>
    <row r="62947" spans="36:311" x14ac:dyDescent="0.2">
      <c r="AJ62947" s="23"/>
      <c r="HH62947"/>
      <c r="IW62947" s="36"/>
      <c r="JI62947"/>
      <c r="JJ62947"/>
      <c r="KX62947" s="23"/>
      <c r="KY62947" s="23"/>
    </row>
    <row r="62948" spans="36:311" x14ac:dyDescent="0.2">
      <c r="AJ62948" s="23"/>
      <c r="HH62948"/>
      <c r="IW62948" s="36"/>
      <c r="JI62948"/>
      <c r="JJ62948"/>
      <c r="KX62948" s="23"/>
      <c r="KY62948" s="23"/>
    </row>
    <row r="62949" spans="36:311" x14ac:dyDescent="0.2">
      <c r="AJ62949" s="23"/>
      <c r="HH62949"/>
      <c r="IW62949" s="36"/>
      <c r="JI62949"/>
      <c r="JJ62949"/>
      <c r="KX62949" s="23"/>
      <c r="KY62949" s="23"/>
    </row>
    <row r="62950" spans="36:311" x14ac:dyDescent="0.2">
      <c r="AJ62950" s="23"/>
      <c r="HH62950"/>
      <c r="IW62950" s="36"/>
      <c r="JI62950"/>
      <c r="JJ62950"/>
      <c r="KX62950" s="23"/>
      <c r="KY62950" s="23"/>
    </row>
    <row r="62951" spans="36:311" x14ac:dyDescent="0.2">
      <c r="AJ62951" s="23"/>
      <c r="HH62951"/>
      <c r="IW62951" s="36"/>
      <c r="JI62951"/>
      <c r="JJ62951"/>
      <c r="KX62951" s="23"/>
      <c r="KY62951" s="23"/>
    </row>
    <row r="62952" spans="36:311" x14ac:dyDescent="0.2">
      <c r="AJ62952" s="23"/>
      <c r="HH62952"/>
      <c r="IW62952" s="36"/>
      <c r="JI62952"/>
      <c r="JJ62952"/>
      <c r="KX62952" s="23"/>
      <c r="KY62952" s="23"/>
    </row>
    <row r="62953" spans="36:311" x14ac:dyDescent="0.2">
      <c r="AJ62953" s="23"/>
      <c r="HH62953"/>
      <c r="IW62953" s="36"/>
      <c r="JI62953"/>
      <c r="JJ62953"/>
      <c r="KX62953" s="23"/>
      <c r="KY62953" s="23"/>
    </row>
    <row r="62954" spans="36:311" x14ac:dyDescent="0.2">
      <c r="AJ62954" s="23"/>
      <c r="HH62954"/>
      <c r="IW62954" s="36"/>
      <c r="JI62954"/>
      <c r="JJ62954"/>
      <c r="KX62954" s="23"/>
      <c r="KY62954" s="23"/>
    </row>
    <row r="62955" spans="36:311" x14ac:dyDescent="0.2">
      <c r="AJ62955" s="23"/>
      <c r="HH62955"/>
      <c r="IW62955" s="36"/>
      <c r="JI62955"/>
      <c r="JJ62955"/>
      <c r="KX62955" s="23"/>
      <c r="KY62955" s="23"/>
    </row>
    <row r="62956" spans="36:311" x14ac:dyDescent="0.2">
      <c r="AJ62956" s="23"/>
      <c r="HH62956"/>
      <c r="IW62956" s="36"/>
      <c r="JI62956"/>
      <c r="JJ62956"/>
      <c r="KX62956" s="23"/>
      <c r="KY62956" s="23"/>
    </row>
    <row r="62957" spans="36:311" x14ac:dyDescent="0.2">
      <c r="AJ62957" s="23"/>
      <c r="HH62957"/>
      <c r="IW62957" s="36"/>
      <c r="JI62957"/>
      <c r="JJ62957"/>
      <c r="KX62957" s="23"/>
      <c r="KY62957" s="23"/>
    </row>
    <row r="62958" spans="36:311" x14ac:dyDescent="0.2">
      <c r="AJ62958" s="23"/>
      <c r="HH62958"/>
      <c r="IW62958" s="36"/>
      <c r="JI62958"/>
      <c r="JJ62958"/>
      <c r="KX62958" s="23"/>
      <c r="KY62958" s="23"/>
    </row>
    <row r="62959" spans="36:311" x14ac:dyDescent="0.2">
      <c r="AJ62959" s="23"/>
      <c r="HH62959"/>
      <c r="IW62959" s="36"/>
      <c r="JI62959"/>
      <c r="JJ62959"/>
      <c r="KX62959" s="23"/>
      <c r="KY62959" s="23"/>
    </row>
    <row r="62960" spans="36:311" x14ac:dyDescent="0.2">
      <c r="AJ62960" s="23"/>
      <c r="HH62960"/>
      <c r="IW62960" s="36"/>
      <c r="JI62960"/>
      <c r="JJ62960"/>
      <c r="KX62960" s="23"/>
      <c r="KY62960" s="23"/>
    </row>
    <row r="62961" spans="36:311" x14ac:dyDescent="0.2">
      <c r="AJ62961" s="23"/>
      <c r="HH62961"/>
      <c r="IW62961" s="36"/>
      <c r="JI62961"/>
      <c r="JJ62961"/>
      <c r="KX62961" s="23"/>
      <c r="KY62961" s="23"/>
    </row>
    <row r="62962" spans="36:311" x14ac:dyDescent="0.2">
      <c r="AJ62962" s="23"/>
      <c r="HH62962"/>
      <c r="IW62962" s="36"/>
      <c r="JI62962"/>
      <c r="JJ62962"/>
      <c r="KX62962" s="23"/>
      <c r="KY62962" s="23"/>
    </row>
    <row r="62963" spans="36:311" x14ac:dyDescent="0.2">
      <c r="AJ62963" s="23"/>
      <c r="HH62963"/>
      <c r="IW62963" s="36"/>
      <c r="JI62963"/>
      <c r="JJ62963"/>
      <c r="KX62963" s="23"/>
      <c r="KY62963" s="23"/>
    </row>
    <row r="62964" spans="36:311" x14ac:dyDescent="0.2">
      <c r="AJ62964" s="23"/>
      <c r="HH62964"/>
      <c r="IW62964" s="36"/>
      <c r="JI62964"/>
      <c r="JJ62964"/>
      <c r="KX62964" s="23"/>
      <c r="KY62964" s="23"/>
    </row>
    <row r="62965" spans="36:311" x14ac:dyDescent="0.2">
      <c r="AJ62965" s="23"/>
      <c r="HH62965"/>
      <c r="IW62965" s="36"/>
      <c r="JI62965"/>
      <c r="JJ62965"/>
      <c r="KX62965" s="23"/>
      <c r="KY62965" s="23"/>
    </row>
    <row r="62966" spans="36:311" x14ac:dyDescent="0.2">
      <c r="AJ62966" s="23"/>
      <c r="HH62966"/>
      <c r="IW62966" s="36"/>
      <c r="JI62966"/>
      <c r="JJ62966"/>
      <c r="KX62966" s="23"/>
      <c r="KY62966" s="23"/>
    </row>
    <row r="62967" spans="36:311" x14ac:dyDescent="0.2">
      <c r="AJ62967" s="23"/>
      <c r="HH62967"/>
      <c r="IW62967" s="36"/>
      <c r="JI62967"/>
      <c r="JJ62967"/>
      <c r="KX62967" s="23"/>
      <c r="KY62967" s="23"/>
    </row>
    <row r="62968" spans="36:311" x14ac:dyDescent="0.2">
      <c r="AJ62968" s="23"/>
      <c r="HH62968"/>
      <c r="IW62968" s="36"/>
      <c r="JI62968"/>
      <c r="JJ62968"/>
      <c r="KX62968" s="23"/>
      <c r="KY62968" s="23"/>
    </row>
    <row r="62969" spans="36:311" x14ac:dyDescent="0.2">
      <c r="AJ62969" s="23"/>
      <c r="HH62969"/>
      <c r="IW62969" s="36"/>
      <c r="JI62969"/>
      <c r="JJ62969"/>
      <c r="KX62969" s="23"/>
      <c r="KY62969" s="23"/>
    </row>
    <row r="62970" spans="36:311" x14ac:dyDescent="0.2">
      <c r="AJ62970" s="23"/>
      <c r="HH62970"/>
      <c r="IW62970" s="36"/>
      <c r="JI62970"/>
      <c r="JJ62970"/>
      <c r="KX62970" s="23"/>
      <c r="KY62970" s="23"/>
    </row>
    <row r="62971" spans="36:311" x14ac:dyDescent="0.2">
      <c r="AJ62971" s="23"/>
      <c r="HH62971"/>
      <c r="IW62971" s="36"/>
      <c r="JI62971"/>
      <c r="JJ62971"/>
      <c r="KX62971" s="23"/>
      <c r="KY62971" s="23"/>
    </row>
    <row r="62972" spans="36:311" x14ac:dyDescent="0.2">
      <c r="AJ62972" s="23"/>
      <c r="HH62972"/>
      <c r="IW62972" s="36"/>
      <c r="JI62972"/>
      <c r="JJ62972"/>
      <c r="KX62972" s="23"/>
      <c r="KY62972" s="23"/>
    </row>
    <row r="62973" spans="36:311" x14ac:dyDescent="0.2">
      <c r="AJ62973" s="23"/>
      <c r="HH62973"/>
      <c r="IW62973" s="36"/>
      <c r="JI62973"/>
      <c r="JJ62973"/>
      <c r="KX62973" s="23"/>
      <c r="KY62973" s="23"/>
    </row>
    <row r="62974" spans="36:311" x14ac:dyDescent="0.2">
      <c r="AJ62974" s="23"/>
      <c r="HH62974"/>
      <c r="IW62974" s="36"/>
      <c r="JI62974"/>
      <c r="JJ62974"/>
      <c r="KX62974" s="23"/>
      <c r="KY62974" s="23"/>
    </row>
    <row r="62975" spans="36:311" x14ac:dyDescent="0.2">
      <c r="AJ62975" s="23"/>
      <c r="HH62975"/>
      <c r="IW62975" s="36"/>
      <c r="JI62975"/>
      <c r="JJ62975"/>
      <c r="KX62975" s="23"/>
      <c r="KY62975" s="23"/>
    </row>
    <row r="62976" spans="36:311" x14ac:dyDescent="0.2">
      <c r="AJ62976" s="23"/>
      <c r="HH62976"/>
      <c r="IW62976" s="36"/>
      <c r="JI62976"/>
      <c r="JJ62976"/>
      <c r="KX62976" s="23"/>
      <c r="KY62976" s="23"/>
    </row>
    <row r="62977" spans="36:311" x14ac:dyDescent="0.2">
      <c r="AJ62977" s="23"/>
      <c r="HH62977"/>
      <c r="IW62977" s="36"/>
      <c r="JI62977"/>
      <c r="JJ62977"/>
      <c r="KX62977" s="23"/>
      <c r="KY62977" s="23"/>
    </row>
    <row r="62978" spans="36:311" x14ac:dyDescent="0.2">
      <c r="AJ62978" s="23"/>
      <c r="HH62978"/>
      <c r="IW62978" s="36"/>
      <c r="JI62978"/>
      <c r="JJ62978"/>
      <c r="KX62978" s="23"/>
      <c r="KY62978" s="23"/>
    </row>
    <row r="62979" spans="36:311" x14ac:dyDescent="0.2">
      <c r="AJ62979" s="23"/>
      <c r="HH62979"/>
      <c r="IW62979" s="36"/>
      <c r="JI62979"/>
      <c r="JJ62979"/>
      <c r="KX62979" s="23"/>
      <c r="KY62979" s="23"/>
    </row>
    <row r="62980" spans="36:311" x14ac:dyDescent="0.2">
      <c r="AJ62980" s="23"/>
      <c r="HH62980"/>
      <c r="IW62980" s="36"/>
      <c r="JI62980"/>
      <c r="JJ62980"/>
      <c r="KX62980" s="23"/>
      <c r="KY62980" s="23"/>
    </row>
    <row r="62981" spans="36:311" x14ac:dyDescent="0.2">
      <c r="AJ62981" s="23"/>
      <c r="HH62981"/>
      <c r="IW62981" s="36"/>
      <c r="JI62981"/>
      <c r="JJ62981"/>
      <c r="KX62981" s="23"/>
      <c r="KY62981" s="23"/>
    </row>
    <row r="62982" spans="36:311" x14ac:dyDescent="0.2">
      <c r="AJ62982" s="23"/>
      <c r="HH62982"/>
      <c r="IW62982" s="36"/>
      <c r="JI62982"/>
      <c r="JJ62982"/>
      <c r="KX62982" s="23"/>
      <c r="KY62982" s="23"/>
    </row>
    <row r="62983" spans="36:311" x14ac:dyDescent="0.2">
      <c r="AJ62983" s="23"/>
      <c r="HH62983"/>
      <c r="IW62983" s="36"/>
      <c r="JI62983"/>
      <c r="JJ62983"/>
      <c r="KX62983" s="23"/>
      <c r="KY62983" s="23"/>
    </row>
    <row r="62984" spans="36:311" x14ac:dyDescent="0.2">
      <c r="AJ62984" s="23"/>
      <c r="HH62984"/>
      <c r="IW62984" s="36"/>
      <c r="JI62984"/>
      <c r="JJ62984"/>
      <c r="KX62984" s="23"/>
      <c r="KY62984" s="23"/>
    </row>
    <row r="62985" spans="36:311" x14ac:dyDescent="0.2">
      <c r="AJ62985" s="23"/>
      <c r="HH62985"/>
      <c r="IW62985" s="36"/>
      <c r="JI62985"/>
      <c r="JJ62985"/>
      <c r="KX62985" s="23"/>
      <c r="KY62985" s="23"/>
    </row>
    <row r="62986" spans="36:311" x14ac:dyDescent="0.2">
      <c r="AJ62986" s="23"/>
      <c r="HH62986"/>
      <c r="IW62986" s="36"/>
      <c r="JI62986"/>
      <c r="JJ62986"/>
      <c r="KX62986" s="23"/>
      <c r="KY62986" s="23"/>
    </row>
    <row r="62987" spans="36:311" x14ac:dyDescent="0.2">
      <c r="AJ62987" s="23"/>
      <c r="HH62987"/>
      <c r="IW62987" s="36"/>
      <c r="JI62987"/>
      <c r="JJ62987"/>
      <c r="KX62987" s="23"/>
      <c r="KY62987" s="23"/>
    </row>
    <row r="62988" spans="36:311" x14ac:dyDescent="0.2">
      <c r="AJ62988" s="23"/>
      <c r="HH62988"/>
      <c r="IW62988" s="36"/>
      <c r="JI62988"/>
      <c r="JJ62988"/>
      <c r="KX62988" s="23"/>
      <c r="KY62988" s="23"/>
    </row>
    <row r="62989" spans="36:311" x14ac:dyDescent="0.2">
      <c r="AJ62989" s="23"/>
      <c r="HH62989"/>
      <c r="IW62989" s="36"/>
      <c r="JI62989"/>
      <c r="JJ62989"/>
      <c r="KX62989" s="23"/>
      <c r="KY62989" s="23"/>
    </row>
    <row r="62990" spans="36:311" x14ac:dyDescent="0.2">
      <c r="AJ62990" s="23"/>
      <c r="HH62990"/>
      <c r="IW62990" s="36"/>
      <c r="JI62990"/>
      <c r="JJ62990"/>
      <c r="KX62990" s="23"/>
      <c r="KY62990" s="23"/>
    </row>
    <row r="62991" spans="36:311" x14ac:dyDescent="0.2">
      <c r="AJ62991" s="23"/>
      <c r="HH62991"/>
      <c r="IW62991" s="36"/>
      <c r="JI62991"/>
      <c r="JJ62991"/>
      <c r="KX62991" s="23"/>
      <c r="KY62991" s="23"/>
    </row>
    <row r="62992" spans="36:311" x14ac:dyDescent="0.2">
      <c r="AJ62992" s="23"/>
      <c r="HH62992"/>
      <c r="IW62992" s="36"/>
      <c r="JI62992"/>
      <c r="JJ62992"/>
      <c r="KX62992" s="23"/>
      <c r="KY62992" s="23"/>
    </row>
    <row r="62993" spans="36:311" x14ac:dyDescent="0.2">
      <c r="AJ62993" s="23"/>
      <c r="HH62993"/>
      <c r="IW62993" s="36"/>
      <c r="JI62993"/>
      <c r="JJ62993"/>
      <c r="KX62993" s="23"/>
      <c r="KY62993" s="23"/>
    </row>
    <row r="62994" spans="36:311" x14ac:dyDescent="0.2">
      <c r="AJ62994" s="23"/>
      <c r="HH62994"/>
      <c r="IW62994" s="36"/>
      <c r="JI62994"/>
      <c r="JJ62994"/>
      <c r="KX62994" s="23"/>
      <c r="KY62994" s="23"/>
    </row>
    <row r="62995" spans="36:311" x14ac:dyDescent="0.2">
      <c r="AJ62995" s="23"/>
      <c r="HH62995"/>
      <c r="IW62995" s="36"/>
      <c r="JI62995"/>
      <c r="JJ62995"/>
      <c r="KX62995" s="23"/>
      <c r="KY62995" s="23"/>
    </row>
    <row r="62996" spans="36:311" x14ac:dyDescent="0.2">
      <c r="AJ62996" s="23"/>
      <c r="HH62996"/>
      <c r="IW62996" s="36"/>
      <c r="JI62996"/>
      <c r="JJ62996"/>
      <c r="KX62996" s="23"/>
      <c r="KY62996" s="23"/>
    </row>
    <row r="62997" spans="36:311" x14ac:dyDescent="0.2">
      <c r="AJ62997" s="23"/>
      <c r="HH62997"/>
      <c r="IW62997" s="36"/>
      <c r="JI62997"/>
      <c r="JJ62997"/>
      <c r="KX62997" s="23"/>
      <c r="KY62997" s="23"/>
    </row>
    <row r="62998" spans="36:311" x14ac:dyDescent="0.2">
      <c r="AJ62998" s="23"/>
      <c r="HH62998"/>
      <c r="IW62998" s="36"/>
      <c r="JI62998"/>
      <c r="JJ62998"/>
      <c r="KX62998" s="23"/>
      <c r="KY62998" s="23"/>
    </row>
    <row r="62999" spans="36:311" x14ac:dyDescent="0.2">
      <c r="AJ62999" s="23"/>
      <c r="HH62999"/>
      <c r="IW62999" s="36"/>
      <c r="JI62999"/>
      <c r="JJ62999"/>
      <c r="KX62999" s="23"/>
      <c r="KY62999" s="23"/>
    </row>
    <row r="63000" spans="36:311" x14ac:dyDescent="0.2">
      <c r="AJ63000" s="23"/>
      <c r="HH63000"/>
      <c r="IW63000" s="36"/>
      <c r="JI63000"/>
      <c r="JJ63000"/>
      <c r="KX63000" s="23"/>
      <c r="KY63000" s="23"/>
    </row>
    <row r="63001" spans="36:311" x14ac:dyDescent="0.2">
      <c r="AJ63001" s="23"/>
      <c r="HH63001"/>
      <c r="IW63001" s="36"/>
      <c r="JI63001"/>
      <c r="JJ63001"/>
      <c r="KX63001" s="23"/>
      <c r="KY63001" s="23"/>
    </row>
    <row r="63002" spans="36:311" x14ac:dyDescent="0.2">
      <c r="AJ63002" s="23"/>
      <c r="HH63002"/>
      <c r="IW63002" s="36"/>
      <c r="JI63002"/>
      <c r="JJ63002"/>
      <c r="KX63002" s="23"/>
      <c r="KY63002" s="23"/>
    </row>
    <row r="63003" spans="36:311" x14ac:dyDescent="0.2">
      <c r="AJ63003" s="23"/>
      <c r="HH63003"/>
      <c r="IW63003" s="36"/>
      <c r="JI63003"/>
      <c r="JJ63003"/>
      <c r="KX63003" s="23"/>
      <c r="KY63003" s="23"/>
    </row>
    <row r="63004" spans="36:311" x14ac:dyDescent="0.2">
      <c r="AJ63004" s="23"/>
      <c r="HH63004"/>
      <c r="IW63004" s="36"/>
      <c r="JI63004"/>
      <c r="JJ63004"/>
      <c r="KX63004" s="23"/>
      <c r="KY63004" s="23"/>
    </row>
    <row r="63005" spans="36:311" x14ac:dyDescent="0.2">
      <c r="AJ63005" s="23"/>
      <c r="HH63005"/>
      <c r="IW63005" s="36"/>
      <c r="JI63005"/>
      <c r="JJ63005"/>
      <c r="KX63005" s="23"/>
      <c r="KY63005" s="23"/>
    </row>
    <row r="63006" spans="36:311" x14ac:dyDescent="0.2">
      <c r="AJ63006" s="23"/>
      <c r="HH63006"/>
      <c r="IW63006" s="36"/>
      <c r="JI63006"/>
      <c r="JJ63006"/>
      <c r="KX63006" s="23"/>
      <c r="KY63006" s="23"/>
    </row>
    <row r="63007" spans="36:311" x14ac:dyDescent="0.2">
      <c r="AJ63007" s="23"/>
      <c r="HH63007"/>
      <c r="IW63007" s="36"/>
      <c r="JI63007"/>
      <c r="JJ63007"/>
      <c r="KX63007" s="23"/>
      <c r="KY63007" s="23"/>
    </row>
    <row r="63008" spans="36:311" x14ac:dyDescent="0.2">
      <c r="AJ63008" s="23"/>
      <c r="HH63008"/>
      <c r="IW63008" s="36"/>
      <c r="JI63008"/>
      <c r="JJ63008"/>
      <c r="KX63008" s="23"/>
      <c r="KY63008" s="23"/>
    </row>
    <row r="63009" spans="36:311" x14ac:dyDescent="0.2">
      <c r="AJ63009" s="23"/>
      <c r="HH63009"/>
      <c r="IW63009" s="36"/>
      <c r="JI63009"/>
      <c r="JJ63009"/>
      <c r="KX63009" s="23"/>
      <c r="KY63009" s="23"/>
    </row>
    <row r="63010" spans="36:311" x14ac:dyDescent="0.2">
      <c r="AJ63010" s="23"/>
      <c r="HH63010"/>
      <c r="IW63010" s="36"/>
      <c r="JI63010"/>
      <c r="JJ63010"/>
      <c r="KX63010" s="23"/>
      <c r="KY63010" s="23"/>
    </row>
    <row r="63011" spans="36:311" x14ac:dyDescent="0.2">
      <c r="AJ63011" s="23"/>
      <c r="HH63011"/>
      <c r="IW63011" s="36"/>
      <c r="JI63011"/>
      <c r="JJ63011"/>
      <c r="KX63011" s="23"/>
      <c r="KY63011" s="23"/>
    </row>
    <row r="63012" spans="36:311" x14ac:dyDescent="0.2">
      <c r="AJ63012" s="23"/>
      <c r="HH63012"/>
      <c r="IW63012" s="36"/>
      <c r="JI63012"/>
      <c r="JJ63012"/>
      <c r="KX63012" s="23"/>
      <c r="KY63012" s="23"/>
    </row>
    <row r="63013" spans="36:311" x14ac:dyDescent="0.2">
      <c r="AJ63013" s="23"/>
      <c r="HH63013"/>
      <c r="IW63013" s="36"/>
      <c r="JI63013"/>
      <c r="JJ63013"/>
      <c r="KX63013" s="23"/>
      <c r="KY63013" s="23"/>
    </row>
    <row r="63014" spans="36:311" x14ac:dyDescent="0.2">
      <c r="AJ63014" s="23"/>
      <c r="HH63014"/>
      <c r="IW63014" s="36"/>
      <c r="JI63014"/>
      <c r="JJ63014"/>
      <c r="KX63014" s="23"/>
      <c r="KY63014" s="23"/>
    </row>
    <row r="63015" spans="36:311" x14ac:dyDescent="0.2">
      <c r="AJ63015" s="23"/>
      <c r="HH63015"/>
      <c r="IW63015" s="36"/>
      <c r="JI63015"/>
      <c r="JJ63015"/>
      <c r="KX63015" s="23"/>
      <c r="KY63015" s="23"/>
    </row>
    <row r="63016" spans="36:311" x14ac:dyDescent="0.2">
      <c r="AJ63016" s="23"/>
      <c r="HH63016"/>
      <c r="IW63016" s="36"/>
      <c r="JI63016"/>
      <c r="JJ63016"/>
      <c r="KX63016" s="23"/>
      <c r="KY63016" s="23"/>
    </row>
    <row r="63017" spans="36:311" x14ac:dyDescent="0.2">
      <c r="AJ63017" s="23"/>
      <c r="HH63017"/>
      <c r="IW63017" s="36"/>
      <c r="JI63017"/>
      <c r="JJ63017"/>
      <c r="KX63017" s="23"/>
      <c r="KY63017" s="23"/>
    </row>
    <row r="63018" spans="36:311" x14ac:dyDescent="0.2">
      <c r="AJ63018" s="23"/>
      <c r="HH63018"/>
      <c r="IW63018" s="36"/>
      <c r="JI63018"/>
      <c r="JJ63018"/>
      <c r="KX63018" s="23"/>
      <c r="KY63018" s="23"/>
    </row>
    <row r="63019" spans="36:311" x14ac:dyDescent="0.2">
      <c r="AJ63019" s="23"/>
      <c r="HH63019"/>
      <c r="IW63019" s="36"/>
      <c r="JI63019"/>
      <c r="JJ63019"/>
      <c r="KX63019" s="23"/>
      <c r="KY63019" s="23"/>
    </row>
    <row r="63020" spans="36:311" x14ac:dyDescent="0.2">
      <c r="AJ63020" s="23"/>
      <c r="HH63020"/>
      <c r="IW63020" s="36"/>
      <c r="JI63020"/>
      <c r="JJ63020"/>
      <c r="KX63020" s="23"/>
      <c r="KY63020" s="23"/>
    </row>
    <row r="63021" spans="36:311" x14ac:dyDescent="0.2">
      <c r="AJ63021" s="23"/>
      <c r="HH63021"/>
      <c r="IW63021" s="36"/>
      <c r="JI63021"/>
      <c r="JJ63021"/>
      <c r="KX63021" s="23"/>
      <c r="KY63021" s="23"/>
    </row>
    <row r="63022" spans="36:311" x14ac:dyDescent="0.2">
      <c r="AJ63022" s="23"/>
      <c r="HH63022"/>
      <c r="IW63022" s="36"/>
      <c r="JI63022"/>
      <c r="JJ63022"/>
      <c r="KX63022" s="23"/>
      <c r="KY63022" s="23"/>
    </row>
    <row r="63023" spans="36:311" x14ac:dyDescent="0.2">
      <c r="AJ63023" s="23"/>
      <c r="HH63023"/>
      <c r="IW63023" s="36"/>
      <c r="JI63023"/>
      <c r="JJ63023"/>
      <c r="KX63023" s="23"/>
      <c r="KY63023" s="23"/>
    </row>
    <row r="63024" spans="36:311" x14ac:dyDescent="0.2">
      <c r="AJ63024" s="23"/>
      <c r="HH63024"/>
      <c r="IW63024" s="36"/>
      <c r="JI63024"/>
      <c r="JJ63024"/>
      <c r="KX63024" s="23"/>
      <c r="KY63024" s="23"/>
    </row>
    <row r="63025" spans="36:311" x14ac:dyDescent="0.2">
      <c r="AJ63025" s="23"/>
      <c r="HH63025"/>
      <c r="IW63025" s="36"/>
      <c r="JI63025"/>
      <c r="JJ63025"/>
      <c r="KX63025" s="23"/>
      <c r="KY63025" s="23"/>
    </row>
    <row r="63026" spans="36:311" x14ac:dyDescent="0.2">
      <c r="AJ63026" s="23"/>
      <c r="HH63026"/>
      <c r="IW63026" s="36"/>
      <c r="JI63026"/>
      <c r="JJ63026"/>
      <c r="KX63026" s="23"/>
      <c r="KY63026" s="23"/>
    </row>
    <row r="63027" spans="36:311" x14ac:dyDescent="0.2">
      <c r="AJ63027" s="23"/>
      <c r="HH63027"/>
      <c r="IW63027" s="36"/>
      <c r="JI63027"/>
      <c r="JJ63027"/>
      <c r="KX63027" s="23"/>
      <c r="KY63027" s="23"/>
    </row>
    <row r="63028" spans="36:311" x14ac:dyDescent="0.2">
      <c r="AJ63028" s="23"/>
      <c r="HH63028"/>
      <c r="IW63028" s="36"/>
      <c r="JI63028"/>
      <c r="JJ63028"/>
      <c r="KX63028" s="23"/>
      <c r="KY63028" s="23"/>
    </row>
    <row r="63029" spans="36:311" x14ac:dyDescent="0.2">
      <c r="AJ63029" s="23"/>
      <c r="HH63029"/>
      <c r="IW63029" s="36"/>
      <c r="JI63029"/>
      <c r="JJ63029"/>
      <c r="KX63029" s="23"/>
      <c r="KY63029" s="23"/>
    </row>
    <row r="63030" spans="36:311" x14ac:dyDescent="0.2">
      <c r="AJ63030" s="23"/>
      <c r="HH63030"/>
      <c r="IW63030" s="36"/>
      <c r="JI63030"/>
      <c r="JJ63030"/>
      <c r="KX63030" s="23"/>
      <c r="KY63030" s="23"/>
    </row>
    <row r="63031" spans="36:311" x14ac:dyDescent="0.2">
      <c r="AJ63031" s="23"/>
      <c r="HH63031"/>
      <c r="IW63031" s="36"/>
      <c r="JI63031"/>
      <c r="JJ63031"/>
      <c r="KX63031" s="23"/>
      <c r="KY63031" s="23"/>
    </row>
    <row r="63032" spans="36:311" x14ac:dyDescent="0.2">
      <c r="AJ63032" s="23"/>
      <c r="HH63032"/>
      <c r="IW63032" s="36"/>
      <c r="JI63032"/>
      <c r="JJ63032"/>
      <c r="KX63032" s="23"/>
      <c r="KY63032" s="23"/>
    </row>
    <row r="63033" spans="36:311" x14ac:dyDescent="0.2">
      <c r="AJ63033" s="23"/>
      <c r="HH63033"/>
      <c r="IW63033" s="36"/>
      <c r="JI63033"/>
      <c r="JJ63033"/>
      <c r="KX63033" s="23"/>
      <c r="KY63033" s="23"/>
    </row>
    <row r="63034" spans="36:311" x14ac:dyDescent="0.2">
      <c r="AJ63034" s="23"/>
      <c r="HH63034"/>
      <c r="IW63034" s="36"/>
      <c r="JI63034"/>
      <c r="JJ63034"/>
      <c r="KX63034" s="23"/>
      <c r="KY63034" s="23"/>
    </row>
    <row r="63035" spans="36:311" x14ac:dyDescent="0.2">
      <c r="AJ63035" s="23"/>
      <c r="HH63035"/>
      <c r="IW63035" s="36"/>
      <c r="JI63035"/>
      <c r="JJ63035"/>
      <c r="KX63035" s="23"/>
      <c r="KY63035" s="23"/>
    </row>
    <row r="63036" spans="36:311" x14ac:dyDescent="0.2">
      <c r="AJ63036" s="23"/>
      <c r="HH63036"/>
      <c r="IW63036" s="36"/>
      <c r="JI63036"/>
      <c r="JJ63036"/>
      <c r="KX63036" s="23"/>
      <c r="KY63036" s="23"/>
    </row>
    <row r="63037" spans="36:311" x14ac:dyDescent="0.2">
      <c r="AJ63037" s="23"/>
      <c r="HH63037"/>
      <c r="IW63037" s="36"/>
      <c r="JI63037"/>
      <c r="JJ63037"/>
      <c r="KX63037" s="23"/>
      <c r="KY63037" s="23"/>
    </row>
    <row r="63038" spans="36:311" x14ac:dyDescent="0.2">
      <c r="AJ63038" s="23"/>
      <c r="HH63038"/>
      <c r="IW63038" s="36"/>
      <c r="JI63038"/>
      <c r="JJ63038"/>
      <c r="KX63038" s="23"/>
      <c r="KY63038" s="23"/>
    </row>
    <row r="63039" spans="36:311" x14ac:dyDescent="0.2">
      <c r="AJ63039" s="23"/>
      <c r="HH63039"/>
      <c r="IW63039" s="36"/>
      <c r="JI63039"/>
      <c r="JJ63039"/>
      <c r="KX63039" s="23"/>
      <c r="KY63039" s="23"/>
    </row>
    <row r="63040" spans="36:311" x14ac:dyDescent="0.2">
      <c r="AJ63040" s="23"/>
      <c r="HH63040"/>
      <c r="IW63040" s="36"/>
      <c r="JI63040"/>
      <c r="JJ63040"/>
      <c r="KX63040" s="23"/>
      <c r="KY63040" s="23"/>
    </row>
    <row r="63041" spans="36:311" x14ac:dyDescent="0.2">
      <c r="AJ63041" s="23"/>
      <c r="HH63041"/>
      <c r="IW63041" s="36"/>
      <c r="JI63041"/>
      <c r="JJ63041"/>
      <c r="KX63041" s="23"/>
      <c r="KY63041" s="23"/>
    </row>
    <row r="63042" spans="36:311" x14ac:dyDescent="0.2">
      <c r="AJ63042" s="23"/>
      <c r="HH63042"/>
      <c r="IW63042" s="36"/>
      <c r="JI63042"/>
      <c r="JJ63042"/>
      <c r="KX63042" s="23"/>
      <c r="KY63042" s="23"/>
    </row>
    <row r="63043" spans="36:311" x14ac:dyDescent="0.2">
      <c r="AJ63043" s="23"/>
      <c r="HH63043"/>
      <c r="IW63043" s="36"/>
      <c r="JI63043"/>
      <c r="JJ63043"/>
      <c r="KX63043" s="23"/>
      <c r="KY63043" s="23"/>
    </row>
    <row r="63044" spans="36:311" x14ac:dyDescent="0.2">
      <c r="AJ63044" s="23"/>
      <c r="HH63044"/>
      <c r="IW63044" s="36"/>
      <c r="JI63044"/>
      <c r="JJ63044"/>
      <c r="KX63044" s="23"/>
      <c r="KY63044" s="23"/>
    </row>
    <row r="63045" spans="36:311" x14ac:dyDescent="0.2">
      <c r="AJ63045" s="23"/>
      <c r="HH63045"/>
      <c r="IW63045" s="36"/>
      <c r="JI63045"/>
      <c r="JJ63045"/>
      <c r="KX63045" s="23"/>
      <c r="KY63045" s="23"/>
    </row>
    <row r="63046" spans="36:311" x14ac:dyDescent="0.2">
      <c r="AJ63046" s="23"/>
      <c r="HH63046"/>
      <c r="IW63046" s="36"/>
      <c r="JI63046"/>
      <c r="JJ63046"/>
      <c r="KX63046" s="23"/>
      <c r="KY63046" s="23"/>
    </row>
    <row r="63047" spans="36:311" x14ac:dyDescent="0.2">
      <c r="AJ63047" s="23"/>
      <c r="HH63047"/>
      <c r="IW63047" s="36"/>
      <c r="JI63047"/>
      <c r="JJ63047"/>
      <c r="KX63047" s="23"/>
      <c r="KY63047" s="23"/>
    </row>
    <row r="63048" spans="36:311" x14ac:dyDescent="0.2">
      <c r="AJ63048" s="23"/>
      <c r="HH63048"/>
      <c r="IW63048" s="36"/>
      <c r="JI63048"/>
      <c r="JJ63048"/>
      <c r="KX63048" s="23"/>
      <c r="KY63048" s="23"/>
    </row>
    <row r="63049" spans="36:311" x14ac:dyDescent="0.2">
      <c r="AJ63049" s="23"/>
      <c r="HH63049"/>
      <c r="IW63049" s="36"/>
      <c r="JI63049"/>
      <c r="JJ63049"/>
      <c r="KX63049" s="23"/>
      <c r="KY63049" s="23"/>
    </row>
    <row r="63050" spans="36:311" x14ac:dyDescent="0.2">
      <c r="AJ63050" s="23"/>
      <c r="HH63050"/>
      <c r="IW63050" s="36"/>
      <c r="JI63050"/>
      <c r="JJ63050"/>
      <c r="KX63050" s="23"/>
      <c r="KY63050" s="23"/>
    </row>
    <row r="63051" spans="36:311" x14ac:dyDescent="0.2">
      <c r="AJ63051" s="23"/>
      <c r="HH63051"/>
      <c r="IW63051" s="36"/>
      <c r="JI63051"/>
      <c r="JJ63051"/>
      <c r="KX63051" s="23"/>
      <c r="KY63051" s="23"/>
    </row>
    <row r="63052" spans="36:311" x14ac:dyDescent="0.2">
      <c r="AJ63052" s="23"/>
      <c r="HH63052"/>
      <c r="IW63052" s="36"/>
      <c r="JI63052"/>
      <c r="JJ63052"/>
      <c r="KX63052" s="23"/>
      <c r="KY63052" s="23"/>
    </row>
    <row r="63053" spans="36:311" x14ac:dyDescent="0.2">
      <c r="AJ63053" s="23"/>
      <c r="HH63053"/>
      <c r="IW63053" s="36"/>
      <c r="JI63053"/>
      <c r="JJ63053"/>
      <c r="KX63053" s="23"/>
      <c r="KY63053" s="23"/>
    </row>
    <row r="63054" spans="36:311" x14ac:dyDescent="0.2">
      <c r="AJ63054" s="23"/>
      <c r="HH63054"/>
      <c r="IW63054" s="36"/>
      <c r="JI63054"/>
      <c r="JJ63054"/>
      <c r="KX63054" s="23"/>
      <c r="KY63054" s="23"/>
    </row>
    <row r="63055" spans="36:311" x14ac:dyDescent="0.2">
      <c r="AJ63055" s="23"/>
      <c r="HH63055"/>
      <c r="IW63055" s="36"/>
      <c r="JI63055"/>
      <c r="JJ63055"/>
      <c r="KX63055" s="23"/>
      <c r="KY63055" s="23"/>
    </row>
    <row r="63056" spans="36:311" x14ac:dyDescent="0.2">
      <c r="AJ63056" s="23"/>
      <c r="HH63056"/>
      <c r="IW63056" s="36"/>
      <c r="JI63056"/>
      <c r="JJ63056"/>
      <c r="KX63056" s="23"/>
      <c r="KY63056" s="23"/>
    </row>
    <row r="63057" spans="36:311" x14ac:dyDescent="0.2">
      <c r="AJ63057" s="23"/>
      <c r="HH63057"/>
      <c r="IW63057" s="36"/>
      <c r="JI63057"/>
      <c r="JJ63057"/>
      <c r="KX63057" s="23"/>
      <c r="KY63057" s="23"/>
    </row>
    <row r="63058" spans="36:311" x14ac:dyDescent="0.2">
      <c r="AJ63058" s="23"/>
      <c r="HH63058"/>
      <c r="IW63058" s="36"/>
      <c r="JI63058"/>
      <c r="JJ63058"/>
      <c r="KX63058" s="23"/>
      <c r="KY63058" s="23"/>
    </row>
    <row r="63059" spans="36:311" x14ac:dyDescent="0.2">
      <c r="AJ63059" s="23"/>
      <c r="HH63059"/>
      <c r="IW63059" s="36"/>
      <c r="JI63059"/>
      <c r="JJ63059"/>
      <c r="KX63059" s="23"/>
      <c r="KY63059" s="23"/>
    </row>
    <row r="63060" spans="36:311" x14ac:dyDescent="0.2">
      <c r="AJ63060" s="23"/>
      <c r="HH63060"/>
      <c r="IW63060" s="36"/>
      <c r="JI63060"/>
      <c r="JJ63060"/>
      <c r="KX63060" s="23"/>
      <c r="KY63060" s="23"/>
    </row>
    <row r="63061" spans="36:311" x14ac:dyDescent="0.2">
      <c r="AJ63061" s="23"/>
      <c r="HH63061"/>
      <c r="IW63061" s="36"/>
      <c r="JI63061"/>
      <c r="JJ63061"/>
      <c r="KX63061" s="23"/>
      <c r="KY63061" s="23"/>
    </row>
    <row r="63062" spans="36:311" x14ac:dyDescent="0.2">
      <c r="AJ63062" s="23"/>
      <c r="HH63062"/>
      <c r="IW63062" s="36"/>
      <c r="JI63062"/>
      <c r="JJ63062"/>
      <c r="KX63062" s="23"/>
      <c r="KY63062" s="23"/>
    </row>
    <row r="63063" spans="36:311" x14ac:dyDescent="0.2">
      <c r="AJ63063" s="23"/>
      <c r="HH63063"/>
      <c r="IW63063" s="36"/>
      <c r="JI63063"/>
      <c r="JJ63063"/>
      <c r="KX63063" s="23"/>
      <c r="KY63063" s="23"/>
    </row>
    <row r="63064" spans="36:311" x14ac:dyDescent="0.2">
      <c r="AJ63064" s="23"/>
      <c r="HH63064"/>
      <c r="IW63064" s="36"/>
      <c r="JI63064"/>
      <c r="JJ63064"/>
      <c r="KX63064" s="23"/>
      <c r="KY63064" s="23"/>
    </row>
    <row r="63065" spans="36:311" x14ac:dyDescent="0.2">
      <c r="AJ63065" s="23"/>
      <c r="HH63065"/>
      <c r="IW63065" s="36"/>
      <c r="JI63065"/>
      <c r="JJ63065"/>
      <c r="KX63065" s="23"/>
      <c r="KY63065" s="23"/>
    </row>
    <row r="63066" spans="36:311" x14ac:dyDescent="0.2">
      <c r="AJ63066" s="23"/>
      <c r="HH63066"/>
      <c r="IW63066" s="36"/>
      <c r="JI63066"/>
      <c r="JJ63066"/>
      <c r="KX63066" s="23"/>
      <c r="KY63066" s="23"/>
    </row>
    <row r="63067" spans="36:311" x14ac:dyDescent="0.2">
      <c r="AJ63067" s="23"/>
      <c r="HH63067"/>
      <c r="IW63067" s="36"/>
      <c r="JI63067"/>
      <c r="JJ63067"/>
      <c r="KX63067" s="23"/>
      <c r="KY63067" s="23"/>
    </row>
    <row r="63068" spans="36:311" x14ac:dyDescent="0.2">
      <c r="AJ63068" s="23"/>
      <c r="HH63068"/>
      <c r="IW63068" s="36"/>
      <c r="JI63068"/>
      <c r="JJ63068"/>
      <c r="KX63068" s="23"/>
      <c r="KY63068" s="23"/>
    </row>
    <row r="63069" spans="36:311" x14ac:dyDescent="0.2">
      <c r="AJ63069" s="23"/>
      <c r="HH63069"/>
      <c r="IW63069" s="36"/>
      <c r="JI63069"/>
      <c r="JJ63069"/>
      <c r="KX63069" s="23"/>
      <c r="KY63069" s="23"/>
    </row>
    <row r="63070" spans="36:311" x14ac:dyDescent="0.2">
      <c r="AJ63070" s="23"/>
      <c r="HH63070"/>
      <c r="IW63070" s="36"/>
      <c r="JI63070"/>
      <c r="JJ63070"/>
      <c r="KX63070" s="23"/>
      <c r="KY63070" s="23"/>
    </row>
    <row r="63071" spans="36:311" x14ac:dyDescent="0.2">
      <c r="AJ63071" s="23"/>
      <c r="HH63071"/>
      <c r="IW63071" s="36"/>
      <c r="JI63071"/>
      <c r="JJ63071"/>
      <c r="KX63071" s="23"/>
      <c r="KY63071" s="23"/>
    </row>
    <row r="63072" spans="36:311" x14ac:dyDescent="0.2">
      <c r="AJ63072" s="23"/>
      <c r="HH63072"/>
      <c r="IW63072" s="36"/>
      <c r="JI63072"/>
      <c r="JJ63072"/>
      <c r="KX63072" s="23"/>
      <c r="KY63072" s="23"/>
    </row>
    <row r="63073" spans="36:311" x14ac:dyDescent="0.2">
      <c r="AJ63073" s="23"/>
      <c r="HH63073"/>
      <c r="IW63073" s="36"/>
      <c r="JI63073"/>
      <c r="JJ63073"/>
      <c r="KX63073" s="23"/>
      <c r="KY63073" s="23"/>
    </row>
    <row r="63074" spans="36:311" x14ac:dyDescent="0.2">
      <c r="AJ63074" s="23"/>
      <c r="HH63074"/>
      <c r="IW63074" s="36"/>
      <c r="JI63074"/>
      <c r="JJ63074"/>
      <c r="KX63074" s="23"/>
      <c r="KY63074" s="23"/>
    </row>
    <row r="63075" spans="36:311" x14ac:dyDescent="0.2">
      <c r="AJ63075" s="23"/>
      <c r="HH63075"/>
      <c r="IW63075" s="36"/>
      <c r="JI63075"/>
      <c r="JJ63075"/>
      <c r="KX63075" s="23"/>
      <c r="KY63075" s="23"/>
    </row>
    <row r="63076" spans="36:311" x14ac:dyDescent="0.2">
      <c r="AJ63076" s="23"/>
      <c r="HH63076"/>
      <c r="IW63076" s="36"/>
      <c r="JI63076"/>
      <c r="JJ63076"/>
      <c r="KX63076" s="23"/>
      <c r="KY63076" s="23"/>
    </row>
    <row r="63077" spans="36:311" x14ac:dyDescent="0.2">
      <c r="AJ63077" s="23"/>
      <c r="HH63077"/>
      <c r="IW63077" s="36"/>
      <c r="JI63077"/>
      <c r="JJ63077"/>
      <c r="KX63077" s="23"/>
      <c r="KY63077" s="23"/>
    </row>
    <row r="63078" spans="36:311" x14ac:dyDescent="0.2">
      <c r="AJ63078" s="23"/>
      <c r="HH63078"/>
      <c r="IW63078" s="36"/>
      <c r="JI63078"/>
      <c r="JJ63078"/>
      <c r="KX63078" s="23"/>
      <c r="KY63078" s="23"/>
    </row>
    <row r="63079" spans="36:311" x14ac:dyDescent="0.2">
      <c r="AJ63079" s="23"/>
      <c r="HH63079"/>
      <c r="IW63079" s="36"/>
      <c r="JI63079"/>
      <c r="JJ63079"/>
      <c r="KX63079" s="23"/>
      <c r="KY63079" s="23"/>
    </row>
    <row r="63080" spans="36:311" x14ac:dyDescent="0.2">
      <c r="AJ63080" s="23"/>
      <c r="HH63080"/>
      <c r="IW63080" s="36"/>
      <c r="JI63080"/>
      <c r="JJ63080"/>
      <c r="KX63080" s="23"/>
      <c r="KY63080" s="23"/>
    </row>
    <row r="63081" spans="36:311" x14ac:dyDescent="0.2">
      <c r="AJ63081" s="23"/>
      <c r="HH63081"/>
      <c r="IW63081" s="36"/>
      <c r="JI63081"/>
      <c r="JJ63081"/>
      <c r="KX63081" s="23"/>
      <c r="KY63081" s="23"/>
    </row>
    <row r="63082" spans="36:311" x14ac:dyDescent="0.2">
      <c r="AJ63082" s="23"/>
      <c r="HH63082"/>
      <c r="IW63082" s="36"/>
      <c r="JI63082"/>
      <c r="JJ63082"/>
      <c r="KX63082" s="23"/>
      <c r="KY63082" s="23"/>
    </row>
    <row r="63083" spans="36:311" x14ac:dyDescent="0.2">
      <c r="AJ63083" s="23"/>
      <c r="HH63083"/>
      <c r="IW63083" s="36"/>
      <c r="JI63083"/>
      <c r="JJ63083"/>
      <c r="KX63083" s="23"/>
      <c r="KY63083" s="23"/>
    </row>
    <row r="63084" spans="36:311" x14ac:dyDescent="0.2">
      <c r="AJ63084" s="23"/>
      <c r="HH63084"/>
      <c r="IW63084" s="36"/>
      <c r="JI63084"/>
      <c r="JJ63084"/>
      <c r="KX63084" s="23"/>
      <c r="KY63084" s="23"/>
    </row>
    <row r="63085" spans="36:311" x14ac:dyDescent="0.2">
      <c r="AJ63085" s="23"/>
      <c r="HH63085"/>
      <c r="IW63085" s="36"/>
      <c r="JI63085"/>
      <c r="JJ63085"/>
      <c r="KX63085" s="23"/>
      <c r="KY63085" s="23"/>
    </row>
    <row r="63086" spans="36:311" x14ac:dyDescent="0.2">
      <c r="AJ63086" s="23"/>
      <c r="HH63086"/>
      <c r="IW63086" s="36"/>
      <c r="JI63086"/>
      <c r="JJ63086"/>
      <c r="KX63086" s="23"/>
      <c r="KY63086" s="23"/>
    </row>
    <row r="63087" spans="36:311" x14ac:dyDescent="0.2">
      <c r="AJ63087" s="23"/>
      <c r="HH63087"/>
      <c r="IW63087" s="36"/>
      <c r="JI63087"/>
      <c r="JJ63087"/>
      <c r="KX63087" s="23"/>
      <c r="KY63087" s="23"/>
    </row>
    <row r="63088" spans="36:311" x14ac:dyDescent="0.2">
      <c r="AJ63088" s="23"/>
      <c r="HH63088"/>
      <c r="IW63088" s="36"/>
      <c r="JI63088"/>
      <c r="JJ63088"/>
      <c r="KX63088" s="23"/>
      <c r="KY63088" s="23"/>
    </row>
    <row r="63089" spans="36:311" x14ac:dyDescent="0.2">
      <c r="AJ63089" s="23"/>
      <c r="HH63089"/>
      <c r="IW63089" s="36"/>
      <c r="JI63089"/>
      <c r="JJ63089"/>
      <c r="KX63089" s="23"/>
      <c r="KY63089" s="23"/>
    </row>
    <row r="63090" spans="36:311" x14ac:dyDescent="0.2">
      <c r="AJ63090" s="23"/>
      <c r="HH63090"/>
      <c r="IW63090" s="36"/>
      <c r="JI63090"/>
      <c r="JJ63090"/>
      <c r="KX63090" s="23"/>
      <c r="KY63090" s="23"/>
    </row>
    <row r="63091" spans="36:311" x14ac:dyDescent="0.2">
      <c r="AJ63091" s="23"/>
      <c r="HH63091"/>
      <c r="IW63091" s="36"/>
      <c r="JI63091"/>
      <c r="JJ63091"/>
      <c r="KX63091" s="23"/>
      <c r="KY63091" s="23"/>
    </row>
    <row r="63092" spans="36:311" x14ac:dyDescent="0.2">
      <c r="AJ63092" s="23"/>
      <c r="HH63092"/>
      <c r="IW63092" s="36"/>
      <c r="JI63092"/>
      <c r="JJ63092"/>
      <c r="KX63092" s="23"/>
      <c r="KY63092" s="23"/>
    </row>
    <row r="63093" spans="36:311" x14ac:dyDescent="0.2">
      <c r="AJ63093" s="23"/>
      <c r="HH63093"/>
      <c r="IW63093" s="36"/>
      <c r="JI63093"/>
      <c r="JJ63093"/>
      <c r="KX63093" s="23"/>
      <c r="KY63093" s="23"/>
    </row>
    <row r="63094" spans="36:311" x14ac:dyDescent="0.2">
      <c r="AJ63094" s="23"/>
      <c r="HH63094"/>
      <c r="IW63094" s="36"/>
      <c r="JI63094"/>
      <c r="JJ63094"/>
      <c r="KX63094" s="23"/>
      <c r="KY63094" s="23"/>
    </row>
    <row r="63095" spans="36:311" x14ac:dyDescent="0.2">
      <c r="AJ63095" s="23"/>
      <c r="HH63095"/>
      <c r="IW63095" s="36"/>
      <c r="JI63095"/>
      <c r="JJ63095"/>
      <c r="KX63095" s="23"/>
      <c r="KY63095" s="23"/>
    </row>
    <row r="63096" spans="36:311" x14ac:dyDescent="0.2">
      <c r="AJ63096" s="23"/>
      <c r="HH63096"/>
      <c r="IW63096" s="36"/>
      <c r="JI63096"/>
      <c r="JJ63096"/>
      <c r="KX63096" s="23"/>
      <c r="KY63096" s="23"/>
    </row>
    <row r="63097" spans="36:311" x14ac:dyDescent="0.2">
      <c r="AJ63097" s="23"/>
      <c r="HH63097"/>
      <c r="IW63097" s="36"/>
      <c r="JI63097"/>
      <c r="JJ63097"/>
      <c r="KX63097" s="23"/>
      <c r="KY63097" s="23"/>
    </row>
    <row r="63098" spans="36:311" x14ac:dyDescent="0.2">
      <c r="AJ63098" s="23"/>
      <c r="HH63098"/>
      <c r="IW63098" s="36"/>
      <c r="JI63098"/>
      <c r="JJ63098"/>
      <c r="KX63098" s="23"/>
      <c r="KY63098" s="23"/>
    </row>
    <row r="63099" spans="36:311" x14ac:dyDescent="0.2">
      <c r="AJ63099" s="23"/>
      <c r="HH63099"/>
      <c r="IW63099" s="36"/>
      <c r="JI63099"/>
      <c r="JJ63099"/>
      <c r="KX63099" s="23"/>
      <c r="KY63099" s="23"/>
    </row>
    <row r="63100" spans="36:311" x14ac:dyDescent="0.2">
      <c r="AJ63100" s="23"/>
      <c r="HH63100"/>
      <c r="IW63100" s="36"/>
      <c r="JI63100"/>
      <c r="JJ63100"/>
      <c r="KX63100" s="23"/>
      <c r="KY63100" s="23"/>
    </row>
    <row r="63101" spans="36:311" x14ac:dyDescent="0.2">
      <c r="AJ63101" s="23"/>
      <c r="HH63101"/>
      <c r="IW63101" s="36"/>
      <c r="JI63101"/>
      <c r="JJ63101"/>
      <c r="KX63101" s="23"/>
      <c r="KY63101" s="23"/>
    </row>
    <row r="63102" spans="36:311" x14ac:dyDescent="0.2">
      <c r="AJ63102" s="23"/>
      <c r="HH63102"/>
      <c r="IW63102" s="36"/>
      <c r="JI63102"/>
      <c r="JJ63102"/>
      <c r="KX63102" s="23"/>
      <c r="KY63102" s="23"/>
    </row>
    <row r="63103" spans="36:311" x14ac:dyDescent="0.2">
      <c r="AJ63103" s="23"/>
      <c r="HH63103"/>
      <c r="IW63103" s="36"/>
      <c r="JI63103"/>
      <c r="JJ63103"/>
      <c r="KX63103" s="23"/>
      <c r="KY63103" s="23"/>
    </row>
    <row r="63104" spans="36:311" x14ac:dyDescent="0.2">
      <c r="AJ63104" s="23"/>
      <c r="HH63104"/>
      <c r="IW63104" s="36"/>
      <c r="JI63104"/>
      <c r="JJ63104"/>
      <c r="KX63104" s="23"/>
      <c r="KY63104" s="23"/>
    </row>
    <row r="63105" spans="36:311" x14ac:dyDescent="0.2">
      <c r="AJ63105" s="23"/>
      <c r="HH63105"/>
      <c r="IW63105" s="36"/>
      <c r="JI63105"/>
      <c r="JJ63105"/>
      <c r="KX63105" s="23"/>
      <c r="KY63105" s="23"/>
    </row>
    <row r="63106" spans="36:311" x14ac:dyDescent="0.2">
      <c r="AJ63106" s="23"/>
      <c r="HH63106"/>
      <c r="IW63106" s="36"/>
      <c r="JI63106"/>
      <c r="JJ63106"/>
      <c r="KX63106" s="23"/>
      <c r="KY63106" s="23"/>
    </row>
    <row r="63107" spans="36:311" x14ac:dyDescent="0.2">
      <c r="AJ63107" s="23"/>
      <c r="HH63107"/>
      <c r="IW63107" s="36"/>
      <c r="JI63107"/>
      <c r="JJ63107"/>
      <c r="KX63107" s="23"/>
      <c r="KY63107" s="23"/>
    </row>
    <row r="63108" spans="36:311" x14ac:dyDescent="0.2">
      <c r="AJ63108" s="23"/>
      <c r="HH63108"/>
      <c r="IW63108" s="36"/>
      <c r="JI63108"/>
      <c r="JJ63108"/>
      <c r="KX63108" s="23"/>
      <c r="KY63108" s="23"/>
    </row>
    <row r="63109" spans="36:311" x14ac:dyDescent="0.2">
      <c r="AJ63109" s="23"/>
      <c r="HH63109"/>
      <c r="IW63109" s="36"/>
      <c r="JI63109"/>
      <c r="JJ63109"/>
      <c r="KX63109" s="23"/>
      <c r="KY63109" s="23"/>
    </row>
    <row r="63110" spans="36:311" x14ac:dyDescent="0.2">
      <c r="AJ63110" s="23"/>
      <c r="HH63110"/>
      <c r="IW63110" s="36"/>
      <c r="JI63110"/>
      <c r="JJ63110"/>
      <c r="KX63110" s="23"/>
      <c r="KY63110" s="23"/>
    </row>
    <row r="63111" spans="36:311" x14ac:dyDescent="0.2">
      <c r="AJ63111" s="23"/>
      <c r="HH63111"/>
      <c r="IW63111" s="36"/>
      <c r="JI63111"/>
      <c r="JJ63111"/>
      <c r="KX63111" s="23"/>
      <c r="KY63111" s="23"/>
    </row>
    <row r="63112" spans="36:311" x14ac:dyDescent="0.2">
      <c r="AJ63112" s="23"/>
      <c r="HH63112"/>
      <c r="IW63112" s="36"/>
      <c r="JI63112"/>
      <c r="JJ63112"/>
      <c r="KX63112" s="23"/>
      <c r="KY63112" s="23"/>
    </row>
    <row r="63113" spans="36:311" x14ac:dyDescent="0.2">
      <c r="AJ63113" s="23"/>
      <c r="HH63113"/>
      <c r="IW63113" s="36"/>
      <c r="JI63113"/>
      <c r="JJ63113"/>
      <c r="KX63113" s="23"/>
      <c r="KY63113" s="23"/>
    </row>
    <row r="63114" spans="36:311" x14ac:dyDescent="0.2">
      <c r="AJ63114" s="23"/>
      <c r="HH63114"/>
      <c r="IW63114" s="36"/>
      <c r="JI63114"/>
      <c r="JJ63114"/>
      <c r="KX63114" s="23"/>
      <c r="KY63114" s="23"/>
    </row>
    <row r="63115" spans="36:311" x14ac:dyDescent="0.2">
      <c r="AJ63115" s="23"/>
      <c r="HH63115"/>
      <c r="IW63115" s="36"/>
      <c r="JI63115"/>
      <c r="JJ63115"/>
      <c r="KX63115" s="23"/>
      <c r="KY63115" s="23"/>
    </row>
    <row r="63116" spans="36:311" x14ac:dyDescent="0.2">
      <c r="AJ63116" s="23"/>
      <c r="HH63116"/>
      <c r="IW63116" s="36"/>
      <c r="JI63116"/>
      <c r="JJ63116"/>
      <c r="KX63116" s="23"/>
      <c r="KY63116" s="23"/>
    </row>
    <row r="63117" spans="36:311" x14ac:dyDescent="0.2">
      <c r="AJ63117" s="23"/>
      <c r="HH63117"/>
      <c r="IW63117" s="36"/>
      <c r="JI63117"/>
      <c r="JJ63117"/>
      <c r="KX63117" s="23"/>
      <c r="KY63117" s="23"/>
    </row>
    <row r="63118" spans="36:311" x14ac:dyDescent="0.2">
      <c r="AJ63118" s="23"/>
      <c r="HH63118"/>
      <c r="IW63118" s="36"/>
      <c r="JI63118"/>
      <c r="JJ63118"/>
      <c r="KX63118" s="23"/>
      <c r="KY63118" s="23"/>
    </row>
    <row r="63119" spans="36:311" x14ac:dyDescent="0.2">
      <c r="AJ63119" s="23"/>
      <c r="HH63119"/>
      <c r="IW63119" s="36"/>
      <c r="JI63119"/>
      <c r="JJ63119"/>
      <c r="KX63119" s="23"/>
      <c r="KY63119" s="23"/>
    </row>
    <row r="63120" spans="36:311" x14ac:dyDescent="0.2">
      <c r="AJ63120" s="23"/>
      <c r="HH63120"/>
      <c r="IW63120" s="36"/>
      <c r="JI63120"/>
      <c r="JJ63120"/>
      <c r="KX63120" s="23"/>
      <c r="KY63120" s="23"/>
    </row>
    <row r="63121" spans="36:311" x14ac:dyDescent="0.2">
      <c r="AJ63121" s="23"/>
      <c r="HH63121"/>
      <c r="IW63121" s="36"/>
      <c r="JI63121"/>
      <c r="JJ63121"/>
      <c r="KX63121" s="23"/>
      <c r="KY63121" s="23"/>
    </row>
    <row r="63122" spans="36:311" x14ac:dyDescent="0.2">
      <c r="AJ63122" s="23"/>
      <c r="HH63122"/>
      <c r="IW63122" s="36"/>
      <c r="JI63122"/>
      <c r="JJ63122"/>
      <c r="KX63122" s="23"/>
      <c r="KY63122" s="23"/>
    </row>
    <row r="63123" spans="36:311" x14ac:dyDescent="0.2">
      <c r="AJ63123" s="23"/>
      <c r="HH63123"/>
      <c r="IW63123" s="36"/>
      <c r="JI63123"/>
      <c r="JJ63123"/>
      <c r="KX63123" s="23"/>
      <c r="KY63123" s="23"/>
    </row>
    <row r="63124" spans="36:311" x14ac:dyDescent="0.2">
      <c r="AJ63124" s="23"/>
      <c r="HH63124"/>
      <c r="IW63124" s="36"/>
      <c r="JI63124"/>
      <c r="JJ63124"/>
      <c r="KX63124" s="23"/>
      <c r="KY63124" s="23"/>
    </row>
    <row r="63125" spans="36:311" x14ac:dyDescent="0.2">
      <c r="AJ63125" s="23"/>
      <c r="HH63125"/>
      <c r="IW63125" s="36"/>
      <c r="JI63125"/>
      <c r="JJ63125"/>
      <c r="KX63125" s="23"/>
      <c r="KY63125" s="23"/>
    </row>
    <row r="63126" spans="36:311" x14ac:dyDescent="0.2">
      <c r="AJ63126" s="23"/>
      <c r="HH63126"/>
      <c r="IW63126" s="36"/>
      <c r="JI63126"/>
      <c r="JJ63126"/>
      <c r="KX63126" s="23"/>
      <c r="KY63126" s="23"/>
    </row>
    <row r="63127" spans="36:311" x14ac:dyDescent="0.2">
      <c r="AJ63127" s="23"/>
      <c r="HH63127"/>
      <c r="IW63127" s="36"/>
      <c r="JI63127"/>
      <c r="JJ63127"/>
      <c r="KX63127" s="23"/>
      <c r="KY63127" s="23"/>
    </row>
    <row r="63128" spans="36:311" x14ac:dyDescent="0.2">
      <c r="AJ63128" s="23"/>
      <c r="HH63128"/>
      <c r="IW63128" s="36"/>
      <c r="JI63128"/>
      <c r="JJ63128"/>
      <c r="KX63128" s="23"/>
      <c r="KY63128" s="23"/>
    </row>
    <row r="63129" spans="36:311" x14ac:dyDescent="0.2">
      <c r="AJ63129" s="23"/>
      <c r="HH63129"/>
      <c r="IW63129" s="36"/>
      <c r="JI63129"/>
      <c r="JJ63129"/>
      <c r="KX63129" s="23"/>
      <c r="KY63129" s="23"/>
    </row>
    <row r="63130" spans="36:311" x14ac:dyDescent="0.2">
      <c r="AJ63130" s="23"/>
      <c r="HH63130"/>
      <c r="IW63130" s="36"/>
      <c r="JI63130"/>
      <c r="JJ63130"/>
      <c r="KX63130" s="23"/>
      <c r="KY63130" s="23"/>
    </row>
    <row r="63131" spans="36:311" x14ac:dyDescent="0.2">
      <c r="AJ63131" s="23"/>
      <c r="HH63131"/>
      <c r="IW63131" s="36"/>
      <c r="JI63131"/>
      <c r="JJ63131"/>
      <c r="KX63131" s="23"/>
      <c r="KY63131" s="23"/>
    </row>
    <row r="63132" spans="36:311" x14ac:dyDescent="0.2">
      <c r="AJ63132" s="23"/>
      <c r="HH63132"/>
      <c r="IW63132" s="36"/>
      <c r="JI63132"/>
      <c r="JJ63132"/>
      <c r="KX63132" s="23"/>
      <c r="KY63132" s="23"/>
    </row>
    <row r="63133" spans="36:311" x14ac:dyDescent="0.2">
      <c r="AJ63133" s="23"/>
      <c r="HH63133"/>
      <c r="IW63133" s="36"/>
      <c r="JI63133"/>
      <c r="JJ63133"/>
      <c r="KX63133" s="23"/>
      <c r="KY63133" s="23"/>
    </row>
    <row r="63134" spans="36:311" x14ac:dyDescent="0.2">
      <c r="AJ63134" s="23"/>
      <c r="HH63134"/>
      <c r="IW63134" s="36"/>
      <c r="JI63134"/>
      <c r="JJ63134"/>
      <c r="KX63134" s="23"/>
      <c r="KY63134" s="23"/>
    </row>
    <row r="63135" spans="36:311" x14ac:dyDescent="0.2">
      <c r="AJ63135" s="23"/>
      <c r="HH63135"/>
      <c r="IW63135" s="36"/>
      <c r="JI63135"/>
      <c r="JJ63135"/>
      <c r="KX63135" s="23"/>
      <c r="KY63135" s="23"/>
    </row>
    <row r="63136" spans="36:311" x14ac:dyDescent="0.2">
      <c r="AJ63136" s="23"/>
      <c r="HH63136"/>
      <c r="IW63136" s="36"/>
      <c r="JI63136"/>
      <c r="JJ63136"/>
      <c r="KX63136" s="23"/>
      <c r="KY63136" s="23"/>
    </row>
    <row r="63137" spans="36:311" x14ac:dyDescent="0.2">
      <c r="AJ63137" s="23"/>
      <c r="HH63137"/>
      <c r="IW63137" s="36"/>
      <c r="JI63137"/>
      <c r="JJ63137"/>
      <c r="KX63137" s="23"/>
      <c r="KY63137" s="23"/>
    </row>
    <row r="63138" spans="36:311" x14ac:dyDescent="0.2">
      <c r="AJ63138" s="23"/>
      <c r="HH63138"/>
      <c r="IW63138" s="36"/>
      <c r="JI63138"/>
      <c r="JJ63138"/>
      <c r="KX63138" s="23"/>
      <c r="KY63138" s="23"/>
    </row>
    <row r="63139" spans="36:311" x14ac:dyDescent="0.2">
      <c r="AJ63139" s="23"/>
      <c r="HH63139"/>
      <c r="IW63139" s="36"/>
      <c r="JI63139"/>
      <c r="JJ63139"/>
      <c r="KX63139" s="23"/>
      <c r="KY63139" s="23"/>
    </row>
    <row r="63140" spans="36:311" x14ac:dyDescent="0.2">
      <c r="AJ63140" s="23"/>
      <c r="HH63140"/>
      <c r="IW63140" s="36"/>
      <c r="JI63140"/>
      <c r="JJ63140"/>
      <c r="KX63140" s="23"/>
      <c r="KY63140" s="23"/>
    </row>
    <row r="63141" spans="36:311" x14ac:dyDescent="0.2">
      <c r="AJ63141" s="23"/>
      <c r="HH63141"/>
      <c r="IW63141" s="36"/>
      <c r="JI63141"/>
      <c r="JJ63141"/>
      <c r="KX63141" s="23"/>
      <c r="KY63141" s="23"/>
    </row>
    <row r="63142" spans="36:311" x14ac:dyDescent="0.2">
      <c r="AJ63142" s="23"/>
      <c r="HH63142"/>
      <c r="IW63142" s="36"/>
      <c r="JI63142"/>
      <c r="JJ63142"/>
      <c r="KX63142" s="23"/>
      <c r="KY63142" s="23"/>
    </row>
    <row r="63143" spans="36:311" x14ac:dyDescent="0.2">
      <c r="AJ63143" s="23"/>
      <c r="HH63143"/>
      <c r="IW63143" s="36"/>
      <c r="JI63143"/>
      <c r="JJ63143"/>
      <c r="KX63143" s="23"/>
      <c r="KY63143" s="23"/>
    </row>
    <row r="63144" spans="36:311" x14ac:dyDescent="0.2">
      <c r="AJ63144" s="23"/>
      <c r="HH63144"/>
      <c r="IW63144" s="36"/>
      <c r="JI63144"/>
      <c r="JJ63144"/>
      <c r="KX63144" s="23"/>
      <c r="KY63144" s="23"/>
    </row>
    <row r="63145" spans="36:311" x14ac:dyDescent="0.2">
      <c r="AJ63145" s="23"/>
      <c r="HH63145"/>
      <c r="IW63145" s="36"/>
      <c r="JI63145"/>
      <c r="JJ63145"/>
      <c r="KX63145" s="23"/>
      <c r="KY63145" s="23"/>
    </row>
    <row r="63146" spans="36:311" x14ac:dyDescent="0.2">
      <c r="AJ63146" s="23"/>
      <c r="HH63146"/>
      <c r="IW63146" s="36"/>
      <c r="JI63146"/>
      <c r="JJ63146"/>
      <c r="KX63146" s="23"/>
      <c r="KY63146" s="23"/>
    </row>
    <row r="63147" spans="36:311" x14ac:dyDescent="0.2">
      <c r="AJ63147" s="23"/>
      <c r="HH63147"/>
      <c r="IW63147" s="36"/>
      <c r="JI63147"/>
      <c r="JJ63147"/>
      <c r="KX63147" s="23"/>
      <c r="KY63147" s="23"/>
    </row>
    <row r="63148" spans="36:311" x14ac:dyDescent="0.2">
      <c r="AJ63148" s="23"/>
      <c r="HH63148"/>
      <c r="IW63148" s="36"/>
      <c r="JI63148"/>
      <c r="JJ63148"/>
      <c r="KX63148" s="23"/>
      <c r="KY63148" s="23"/>
    </row>
    <row r="63149" spans="36:311" x14ac:dyDescent="0.2">
      <c r="AJ63149" s="23"/>
      <c r="HH63149"/>
      <c r="IW63149" s="36"/>
      <c r="JI63149"/>
      <c r="JJ63149"/>
      <c r="KX63149" s="23"/>
      <c r="KY63149" s="23"/>
    </row>
    <row r="63150" spans="36:311" x14ac:dyDescent="0.2">
      <c r="AJ63150" s="23"/>
      <c r="HH63150"/>
      <c r="IW63150" s="36"/>
      <c r="JI63150"/>
      <c r="JJ63150"/>
      <c r="KX63150" s="23"/>
      <c r="KY63150" s="23"/>
    </row>
    <row r="63151" spans="36:311" x14ac:dyDescent="0.2">
      <c r="AJ63151" s="23"/>
      <c r="HH63151"/>
      <c r="IW63151" s="36"/>
      <c r="JI63151"/>
      <c r="JJ63151"/>
      <c r="KX63151" s="23"/>
      <c r="KY63151" s="23"/>
    </row>
    <row r="63152" spans="36:311" x14ac:dyDescent="0.2">
      <c r="AJ63152" s="23"/>
      <c r="HH63152"/>
      <c r="IW63152" s="36"/>
      <c r="JI63152"/>
      <c r="JJ63152"/>
      <c r="KX63152" s="23"/>
      <c r="KY63152" s="23"/>
    </row>
    <row r="63153" spans="36:311" x14ac:dyDescent="0.2">
      <c r="AJ63153" s="23"/>
      <c r="HH63153"/>
      <c r="IW63153" s="36"/>
      <c r="JI63153"/>
      <c r="JJ63153"/>
      <c r="KX63153" s="23"/>
      <c r="KY63153" s="23"/>
    </row>
    <row r="63154" spans="36:311" x14ac:dyDescent="0.2">
      <c r="AJ63154" s="23"/>
      <c r="HH63154"/>
      <c r="IW63154" s="36"/>
      <c r="JI63154"/>
      <c r="JJ63154"/>
      <c r="KX63154" s="23"/>
      <c r="KY63154" s="23"/>
    </row>
    <row r="63155" spans="36:311" x14ac:dyDescent="0.2">
      <c r="AJ63155" s="23"/>
      <c r="HH63155"/>
      <c r="IW63155" s="36"/>
      <c r="JI63155"/>
      <c r="JJ63155"/>
      <c r="KX63155" s="23"/>
      <c r="KY63155" s="23"/>
    </row>
    <row r="63156" spans="36:311" x14ac:dyDescent="0.2">
      <c r="AJ63156" s="23"/>
      <c r="HH63156"/>
      <c r="IW63156" s="36"/>
      <c r="JI63156"/>
      <c r="JJ63156"/>
      <c r="KX63156" s="23"/>
      <c r="KY63156" s="23"/>
    </row>
    <row r="63157" spans="36:311" x14ac:dyDescent="0.2">
      <c r="AJ63157" s="23"/>
      <c r="HH63157"/>
      <c r="IW63157" s="36"/>
      <c r="JI63157"/>
      <c r="JJ63157"/>
      <c r="KX63157" s="23"/>
      <c r="KY63157" s="23"/>
    </row>
    <row r="63158" spans="36:311" x14ac:dyDescent="0.2">
      <c r="AJ63158" s="23"/>
      <c r="HH63158"/>
      <c r="IW63158" s="36"/>
      <c r="JI63158"/>
      <c r="JJ63158"/>
      <c r="KX63158" s="23"/>
      <c r="KY63158" s="23"/>
    </row>
    <row r="63159" spans="36:311" x14ac:dyDescent="0.2">
      <c r="AJ63159" s="23"/>
      <c r="HH63159"/>
      <c r="IW63159" s="36"/>
      <c r="JI63159"/>
      <c r="JJ63159"/>
      <c r="KX63159" s="23"/>
      <c r="KY63159" s="23"/>
    </row>
    <row r="63160" spans="36:311" x14ac:dyDescent="0.2">
      <c r="AJ63160" s="23"/>
      <c r="HH63160"/>
      <c r="IW63160" s="36"/>
      <c r="JI63160"/>
      <c r="JJ63160"/>
      <c r="KX63160" s="23"/>
      <c r="KY63160" s="23"/>
    </row>
    <row r="63161" spans="36:311" x14ac:dyDescent="0.2">
      <c r="AJ63161" s="23"/>
      <c r="HH63161"/>
      <c r="IW63161" s="36"/>
      <c r="JI63161"/>
      <c r="JJ63161"/>
      <c r="KX63161" s="23"/>
      <c r="KY63161" s="23"/>
    </row>
    <row r="63162" spans="36:311" x14ac:dyDescent="0.2">
      <c r="AJ63162" s="23"/>
      <c r="HH63162"/>
      <c r="IW63162" s="36"/>
      <c r="JI63162"/>
      <c r="JJ63162"/>
      <c r="KX63162" s="23"/>
      <c r="KY63162" s="23"/>
    </row>
    <row r="63163" spans="36:311" x14ac:dyDescent="0.2">
      <c r="AJ63163" s="23"/>
      <c r="HH63163"/>
      <c r="IW63163" s="36"/>
      <c r="JI63163"/>
      <c r="JJ63163"/>
      <c r="KX63163" s="23"/>
      <c r="KY63163" s="23"/>
    </row>
    <row r="63164" spans="36:311" x14ac:dyDescent="0.2">
      <c r="AJ63164" s="23"/>
      <c r="HH63164"/>
      <c r="IW63164" s="36"/>
      <c r="JI63164"/>
      <c r="JJ63164"/>
      <c r="KX63164" s="23"/>
      <c r="KY63164" s="23"/>
    </row>
    <row r="63165" spans="36:311" x14ac:dyDescent="0.2">
      <c r="AJ63165" s="23"/>
      <c r="HH63165"/>
      <c r="IW63165" s="36"/>
      <c r="JI63165"/>
      <c r="JJ63165"/>
      <c r="KX63165" s="23"/>
      <c r="KY63165" s="23"/>
    </row>
    <row r="63166" spans="36:311" x14ac:dyDescent="0.2">
      <c r="AJ63166" s="23"/>
      <c r="HH63166"/>
      <c r="IW63166" s="36"/>
      <c r="JI63166"/>
      <c r="JJ63166"/>
      <c r="KX63166" s="23"/>
      <c r="KY63166" s="23"/>
    </row>
    <row r="63167" spans="36:311" x14ac:dyDescent="0.2">
      <c r="AJ63167" s="23"/>
      <c r="HH63167"/>
      <c r="IW63167" s="36"/>
      <c r="JI63167"/>
      <c r="JJ63167"/>
      <c r="KX63167" s="23"/>
      <c r="KY63167" s="23"/>
    </row>
    <row r="63168" spans="36:311" x14ac:dyDescent="0.2">
      <c r="AJ63168" s="23"/>
      <c r="HH63168"/>
      <c r="IW63168" s="36"/>
      <c r="JI63168"/>
      <c r="JJ63168"/>
      <c r="KX63168" s="23"/>
      <c r="KY63168" s="23"/>
    </row>
    <row r="63169" spans="36:311" x14ac:dyDescent="0.2">
      <c r="AJ63169" s="23"/>
      <c r="HH63169"/>
      <c r="IW63169" s="36"/>
      <c r="JI63169"/>
      <c r="JJ63169"/>
      <c r="KX63169" s="23"/>
      <c r="KY63169" s="23"/>
    </row>
    <row r="63170" spans="36:311" x14ac:dyDescent="0.2">
      <c r="AJ63170" s="23"/>
      <c r="HH63170"/>
      <c r="IW63170" s="36"/>
      <c r="JI63170"/>
      <c r="JJ63170"/>
      <c r="KX63170" s="23"/>
      <c r="KY63170" s="23"/>
    </row>
    <row r="63171" spans="36:311" x14ac:dyDescent="0.2">
      <c r="AJ63171" s="23"/>
      <c r="HH63171"/>
      <c r="IW63171" s="36"/>
      <c r="JI63171"/>
      <c r="JJ63171"/>
      <c r="KX63171" s="23"/>
      <c r="KY63171" s="23"/>
    </row>
    <row r="63172" spans="36:311" x14ac:dyDescent="0.2">
      <c r="AJ63172" s="23"/>
      <c r="HH63172"/>
      <c r="IW63172" s="36"/>
      <c r="JI63172"/>
      <c r="JJ63172"/>
      <c r="KX63172" s="23"/>
      <c r="KY63172" s="23"/>
    </row>
    <row r="63173" spans="36:311" x14ac:dyDescent="0.2">
      <c r="AJ63173" s="23"/>
      <c r="HH63173"/>
      <c r="IW63173" s="36"/>
      <c r="JI63173"/>
      <c r="JJ63173"/>
      <c r="KX63173" s="23"/>
      <c r="KY63173" s="23"/>
    </row>
    <row r="63174" spans="36:311" x14ac:dyDescent="0.2">
      <c r="AJ63174" s="23"/>
      <c r="HH63174"/>
      <c r="IW63174" s="36"/>
      <c r="JI63174"/>
      <c r="JJ63174"/>
      <c r="KX63174" s="23"/>
      <c r="KY63174" s="23"/>
    </row>
    <row r="63175" spans="36:311" x14ac:dyDescent="0.2">
      <c r="AJ63175" s="23"/>
      <c r="HH63175"/>
      <c r="IW63175" s="36"/>
      <c r="JI63175"/>
      <c r="JJ63175"/>
      <c r="KX63175" s="23"/>
      <c r="KY63175" s="23"/>
    </row>
    <row r="63176" spans="36:311" x14ac:dyDescent="0.2">
      <c r="AJ63176" s="23"/>
      <c r="HH63176"/>
      <c r="IW63176" s="36"/>
      <c r="JI63176"/>
      <c r="JJ63176"/>
      <c r="KX63176" s="23"/>
      <c r="KY63176" s="23"/>
    </row>
    <row r="63177" spans="36:311" x14ac:dyDescent="0.2">
      <c r="AJ63177" s="23"/>
      <c r="HH63177"/>
      <c r="IW63177" s="36"/>
      <c r="JI63177"/>
      <c r="JJ63177"/>
      <c r="KX63177" s="23"/>
      <c r="KY63177" s="23"/>
    </row>
    <row r="63178" spans="36:311" x14ac:dyDescent="0.2">
      <c r="AJ63178" s="23"/>
      <c r="HH63178"/>
      <c r="IW63178" s="36"/>
      <c r="JI63178"/>
      <c r="JJ63178"/>
      <c r="KX63178" s="23"/>
      <c r="KY63178" s="23"/>
    </row>
    <row r="63179" spans="36:311" x14ac:dyDescent="0.2">
      <c r="AJ63179" s="23"/>
      <c r="HH63179"/>
      <c r="IW63179" s="36"/>
      <c r="JI63179"/>
      <c r="JJ63179"/>
      <c r="KX63179" s="23"/>
      <c r="KY63179" s="23"/>
    </row>
    <row r="63180" spans="36:311" x14ac:dyDescent="0.2">
      <c r="AJ63180" s="23"/>
      <c r="HH63180"/>
      <c r="IW63180" s="36"/>
      <c r="JI63180"/>
      <c r="JJ63180"/>
      <c r="KX63180" s="23"/>
      <c r="KY63180" s="23"/>
    </row>
    <row r="63181" spans="36:311" x14ac:dyDescent="0.2">
      <c r="AJ63181" s="23"/>
      <c r="HH63181"/>
      <c r="IW63181" s="36"/>
      <c r="JI63181"/>
      <c r="JJ63181"/>
      <c r="KX63181" s="23"/>
      <c r="KY63181" s="23"/>
    </row>
    <row r="63182" spans="36:311" x14ac:dyDescent="0.2">
      <c r="AJ63182" s="23"/>
      <c r="HH63182"/>
      <c r="IW63182" s="36"/>
      <c r="JI63182"/>
      <c r="JJ63182"/>
      <c r="KX63182" s="23"/>
      <c r="KY63182" s="23"/>
    </row>
    <row r="63183" spans="36:311" x14ac:dyDescent="0.2">
      <c r="AJ63183" s="23"/>
      <c r="HH63183"/>
      <c r="IW63183" s="36"/>
      <c r="JI63183"/>
      <c r="JJ63183"/>
      <c r="KX63183" s="23"/>
      <c r="KY63183" s="23"/>
    </row>
    <row r="63184" spans="36:311" x14ac:dyDescent="0.2">
      <c r="AJ63184" s="23"/>
      <c r="HH63184"/>
      <c r="IW63184" s="36"/>
      <c r="JI63184"/>
      <c r="JJ63184"/>
      <c r="KX63184" s="23"/>
      <c r="KY63184" s="23"/>
    </row>
    <row r="63185" spans="36:311" x14ac:dyDescent="0.2">
      <c r="AJ63185" s="23"/>
      <c r="HH63185"/>
      <c r="IW63185" s="36"/>
      <c r="JI63185"/>
      <c r="JJ63185"/>
      <c r="KX63185" s="23"/>
      <c r="KY63185" s="23"/>
    </row>
    <row r="63186" spans="36:311" x14ac:dyDescent="0.2">
      <c r="AJ63186" s="23"/>
      <c r="HH63186"/>
      <c r="IW63186" s="36"/>
      <c r="JI63186"/>
      <c r="JJ63186"/>
      <c r="KX63186" s="23"/>
      <c r="KY63186" s="23"/>
    </row>
    <row r="63187" spans="36:311" x14ac:dyDescent="0.2">
      <c r="AJ63187" s="23"/>
      <c r="HH63187"/>
      <c r="IW63187" s="36"/>
      <c r="JI63187"/>
      <c r="JJ63187"/>
      <c r="KX63187" s="23"/>
      <c r="KY63187" s="23"/>
    </row>
    <row r="63188" spans="36:311" x14ac:dyDescent="0.2">
      <c r="AJ63188" s="23"/>
      <c r="HH63188"/>
      <c r="IW63188" s="36"/>
      <c r="JI63188"/>
      <c r="JJ63188"/>
      <c r="KX63188" s="23"/>
      <c r="KY63188" s="23"/>
    </row>
    <row r="63189" spans="36:311" x14ac:dyDescent="0.2">
      <c r="AJ63189" s="23"/>
      <c r="HH63189"/>
      <c r="IW63189" s="36"/>
      <c r="JI63189"/>
      <c r="JJ63189"/>
      <c r="KX63189" s="23"/>
      <c r="KY63189" s="23"/>
    </row>
    <row r="63190" spans="36:311" x14ac:dyDescent="0.2">
      <c r="AJ63190" s="23"/>
      <c r="HH63190"/>
      <c r="IW63190" s="36"/>
      <c r="JI63190"/>
      <c r="JJ63190"/>
      <c r="KX63190" s="23"/>
      <c r="KY63190" s="23"/>
    </row>
    <row r="63191" spans="36:311" x14ac:dyDescent="0.2">
      <c r="AJ63191" s="23"/>
      <c r="HH63191"/>
      <c r="IW63191" s="36"/>
      <c r="JI63191"/>
      <c r="JJ63191"/>
      <c r="KX63191" s="23"/>
      <c r="KY63191" s="23"/>
    </row>
    <row r="63192" spans="36:311" x14ac:dyDescent="0.2">
      <c r="AJ63192" s="23"/>
      <c r="HH63192"/>
      <c r="IW63192" s="36"/>
      <c r="JI63192"/>
      <c r="JJ63192"/>
      <c r="KX63192" s="23"/>
      <c r="KY63192" s="23"/>
    </row>
    <row r="63193" spans="36:311" x14ac:dyDescent="0.2">
      <c r="AJ63193" s="23"/>
      <c r="HH63193"/>
      <c r="IW63193" s="36"/>
      <c r="JI63193"/>
      <c r="JJ63193"/>
      <c r="KX63193" s="23"/>
      <c r="KY63193" s="23"/>
    </row>
    <row r="63194" spans="36:311" x14ac:dyDescent="0.2">
      <c r="AJ63194" s="23"/>
      <c r="HH63194"/>
      <c r="IW63194" s="36"/>
      <c r="JI63194"/>
      <c r="JJ63194"/>
      <c r="KX63194" s="23"/>
      <c r="KY63194" s="23"/>
    </row>
    <row r="63195" spans="36:311" x14ac:dyDescent="0.2">
      <c r="AJ63195" s="23"/>
      <c r="HH63195"/>
      <c r="IW63195" s="36"/>
      <c r="JI63195"/>
      <c r="JJ63195"/>
      <c r="KX63195" s="23"/>
      <c r="KY63195" s="23"/>
    </row>
    <row r="63196" spans="36:311" x14ac:dyDescent="0.2">
      <c r="AJ63196" s="23"/>
      <c r="HH63196"/>
      <c r="IW63196" s="36"/>
      <c r="JI63196"/>
      <c r="JJ63196"/>
      <c r="KX63196" s="23"/>
      <c r="KY63196" s="23"/>
    </row>
    <row r="63197" spans="36:311" x14ac:dyDescent="0.2">
      <c r="AJ63197" s="23"/>
      <c r="HH63197"/>
      <c r="IW63197" s="36"/>
      <c r="JI63197"/>
      <c r="JJ63197"/>
      <c r="KX63197" s="23"/>
      <c r="KY63197" s="23"/>
    </row>
    <row r="63198" spans="36:311" x14ac:dyDescent="0.2">
      <c r="AJ63198" s="23"/>
      <c r="HH63198"/>
      <c r="IW63198" s="36"/>
      <c r="JI63198"/>
      <c r="JJ63198"/>
      <c r="KX63198" s="23"/>
      <c r="KY63198" s="23"/>
    </row>
    <row r="63199" spans="36:311" x14ac:dyDescent="0.2">
      <c r="AJ63199" s="23"/>
      <c r="HH63199"/>
      <c r="IW63199" s="36"/>
      <c r="JI63199"/>
      <c r="JJ63199"/>
      <c r="KX63199" s="23"/>
      <c r="KY63199" s="23"/>
    </row>
    <row r="63200" spans="36:311" x14ac:dyDescent="0.2">
      <c r="AJ63200" s="23"/>
      <c r="HH63200"/>
      <c r="IW63200" s="36"/>
      <c r="JI63200"/>
      <c r="JJ63200"/>
      <c r="KX63200" s="23"/>
      <c r="KY63200" s="23"/>
    </row>
    <row r="63201" spans="36:311" x14ac:dyDescent="0.2">
      <c r="AJ63201" s="23"/>
      <c r="HH63201"/>
      <c r="IW63201" s="36"/>
      <c r="JI63201"/>
      <c r="JJ63201"/>
      <c r="KX63201" s="23"/>
      <c r="KY63201" s="23"/>
    </row>
    <row r="63202" spans="36:311" x14ac:dyDescent="0.2">
      <c r="AJ63202" s="23"/>
      <c r="HH63202"/>
      <c r="IW63202" s="36"/>
      <c r="JI63202"/>
      <c r="JJ63202"/>
      <c r="KX63202" s="23"/>
      <c r="KY63202" s="23"/>
    </row>
    <row r="63203" spans="36:311" x14ac:dyDescent="0.2">
      <c r="AJ63203" s="23"/>
      <c r="HH63203"/>
      <c r="IW63203" s="36"/>
      <c r="JI63203"/>
      <c r="JJ63203"/>
      <c r="KX63203" s="23"/>
      <c r="KY63203" s="23"/>
    </row>
    <row r="63204" spans="36:311" x14ac:dyDescent="0.2">
      <c r="AJ63204" s="23"/>
      <c r="HH63204"/>
      <c r="IW63204" s="36"/>
      <c r="JI63204"/>
      <c r="JJ63204"/>
      <c r="KX63204" s="23"/>
      <c r="KY63204" s="23"/>
    </row>
    <row r="63205" spans="36:311" x14ac:dyDescent="0.2">
      <c r="AJ63205" s="23"/>
      <c r="HH63205"/>
      <c r="IW63205" s="36"/>
      <c r="JI63205"/>
      <c r="JJ63205"/>
      <c r="KX63205" s="23"/>
      <c r="KY63205" s="23"/>
    </row>
    <row r="63206" spans="36:311" x14ac:dyDescent="0.2">
      <c r="AJ63206" s="23"/>
      <c r="HH63206"/>
      <c r="IW63206" s="36"/>
      <c r="JI63206"/>
      <c r="JJ63206"/>
      <c r="KX63206" s="23"/>
      <c r="KY63206" s="23"/>
    </row>
    <row r="63207" spans="36:311" x14ac:dyDescent="0.2">
      <c r="AJ63207" s="23"/>
      <c r="HH63207"/>
      <c r="IW63207" s="36"/>
      <c r="JI63207"/>
      <c r="JJ63207"/>
      <c r="KX63207" s="23"/>
      <c r="KY63207" s="23"/>
    </row>
    <row r="63208" spans="36:311" x14ac:dyDescent="0.2">
      <c r="AJ63208" s="23"/>
      <c r="HH63208"/>
      <c r="IW63208" s="36"/>
      <c r="JI63208"/>
      <c r="JJ63208"/>
      <c r="KX63208" s="23"/>
      <c r="KY63208" s="23"/>
    </row>
    <row r="63209" spans="36:311" x14ac:dyDescent="0.2">
      <c r="AJ63209" s="23"/>
      <c r="HH63209"/>
      <c r="IW63209" s="36"/>
      <c r="JI63209"/>
      <c r="JJ63209"/>
      <c r="KX63209" s="23"/>
      <c r="KY63209" s="23"/>
    </row>
    <row r="63210" spans="36:311" x14ac:dyDescent="0.2">
      <c r="AJ63210" s="23"/>
      <c r="HH63210"/>
      <c r="IW63210" s="36"/>
      <c r="JI63210"/>
      <c r="JJ63210"/>
      <c r="KX63210" s="23"/>
      <c r="KY63210" s="23"/>
    </row>
    <row r="63211" spans="36:311" x14ac:dyDescent="0.2">
      <c r="AJ63211" s="23"/>
      <c r="HH63211"/>
      <c r="IW63211" s="36"/>
      <c r="JI63211"/>
      <c r="JJ63211"/>
      <c r="KX63211" s="23"/>
      <c r="KY63211" s="23"/>
    </row>
    <row r="63212" spans="36:311" x14ac:dyDescent="0.2">
      <c r="AJ63212" s="23"/>
      <c r="HH63212"/>
      <c r="IW63212" s="36"/>
      <c r="JI63212"/>
      <c r="JJ63212"/>
      <c r="KX63212" s="23"/>
      <c r="KY63212" s="23"/>
    </row>
    <row r="63213" spans="36:311" x14ac:dyDescent="0.2">
      <c r="AJ63213" s="23"/>
      <c r="HH63213"/>
      <c r="IW63213" s="36"/>
      <c r="JI63213"/>
      <c r="JJ63213"/>
      <c r="KX63213" s="23"/>
      <c r="KY63213" s="23"/>
    </row>
    <row r="63214" spans="36:311" x14ac:dyDescent="0.2">
      <c r="AJ63214" s="23"/>
      <c r="HH63214"/>
      <c r="IW63214" s="36"/>
      <c r="JI63214"/>
      <c r="JJ63214"/>
      <c r="KX63214" s="23"/>
      <c r="KY63214" s="23"/>
    </row>
    <row r="63215" spans="36:311" x14ac:dyDescent="0.2">
      <c r="AJ63215" s="23"/>
      <c r="HH63215"/>
      <c r="IW63215" s="36"/>
      <c r="JI63215"/>
      <c r="JJ63215"/>
      <c r="KX63215" s="23"/>
      <c r="KY63215" s="23"/>
    </row>
    <row r="63216" spans="36:311" x14ac:dyDescent="0.2">
      <c r="AJ63216" s="23"/>
      <c r="HH63216"/>
      <c r="IW63216" s="36"/>
      <c r="JI63216"/>
      <c r="JJ63216"/>
      <c r="KX63216" s="23"/>
      <c r="KY63216" s="23"/>
    </row>
    <row r="63217" spans="36:311" x14ac:dyDescent="0.2">
      <c r="AJ63217" s="23"/>
      <c r="HH63217"/>
      <c r="IW63217" s="36"/>
      <c r="JI63217"/>
      <c r="JJ63217"/>
      <c r="KX63217" s="23"/>
      <c r="KY63217" s="23"/>
    </row>
    <row r="63218" spans="36:311" x14ac:dyDescent="0.2">
      <c r="AJ63218" s="23"/>
      <c r="HH63218"/>
      <c r="IW63218" s="36"/>
      <c r="JI63218"/>
      <c r="JJ63218"/>
      <c r="KX63218" s="23"/>
      <c r="KY63218" s="23"/>
    </row>
    <row r="63219" spans="36:311" x14ac:dyDescent="0.2">
      <c r="AJ63219" s="23"/>
      <c r="HH63219"/>
      <c r="IW63219" s="36"/>
      <c r="JI63219"/>
      <c r="JJ63219"/>
      <c r="KX63219" s="23"/>
      <c r="KY63219" s="23"/>
    </row>
    <row r="63220" spans="36:311" x14ac:dyDescent="0.2">
      <c r="AJ63220" s="23"/>
      <c r="HH63220"/>
      <c r="IW63220" s="36"/>
      <c r="JI63220"/>
      <c r="JJ63220"/>
      <c r="KX63220" s="23"/>
      <c r="KY63220" s="23"/>
    </row>
    <row r="63221" spans="36:311" x14ac:dyDescent="0.2">
      <c r="AJ63221" s="23"/>
      <c r="HH63221"/>
      <c r="IW63221" s="36"/>
      <c r="JI63221"/>
      <c r="JJ63221"/>
      <c r="KX63221" s="23"/>
      <c r="KY63221" s="23"/>
    </row>
    <row r="63222" spans="36:311" x14ac:dyDescent="0.2">
      <c r="AJ63222" s="23"/>
      <c r="HH63222"/>
      <c r="IW63222" s="36"/>
      <c r="JI63222"/>
      <c r="JJ63222"/>
      <c r="KX63222" s="23"/>
      <c r="KY63222" s="23"/>
    </row>
    <row r="63223" spans="36:311" x14ac:dyDescent="0.2">
      <c r="AJ63223" s="23"/>
      <c r="HH63223"/>
      <c r="IW63223" s="36"/>
      <c r="JI63223"/>
      <c r="JJ63223"/>
      <c r="KX63223" s="23"/>
      <c r="KY63223" s="23"/>
    </row>
    <row r="63224" spans="36:311" x14ac:dyDescent="0.2">
      <c r="AJ63224" s="23"/>
      <c r="HH63224"/>
      <c r="IW63224" s="36"/>
      <c r="JI63224"/>
      <c r="JJ63224"/>
      <c r="KX63224" s="23"/>
      <c r="KY63224" s="23"/>
    </row>
    <row r="63225" spans="36:311" x14ac:dyDescent="0.2">
      <c r="AJ63225" s="23"/>
      <c r="HH63225"/>
      <c r="IW63225" s="36"/>
      <c r="JI63225"/>
      <c r="JJ63225"/>
      <c r="KX63225" s="23"/>
      <c r="KY63225" s="23"/>
    </row>
    <row r="63226" spans="36:311" x14ac:dyDescent="0.2">
      <c r="AJ63226" s="23"/>
      <c r="HH63226"/>
      <c r="IW63226" s="36"/>
      <c r="JI63226"/>
      <c r="JJ63226"/>
      <c r="KX63226" s="23"/>
      <c r="KY63226" s="23"/>
    </row>
    <row r="63227" spans="36:311" x14ac:dyDescent="0.2">
      <c r="AJ63227" s="23"/>
      <c r="HH63227"/>
      <c r="IW63227" s="36"/>
      <c r="JI63227"/>
      <c r="JJ63227"/>
      <c r="KX63227" s="23"/>
      <c r="KY63227" s="23"/>
    </row>
    <row r="63228" spans="36:311" x14ac:dyDescent="0.2">
      <c r="AJ63228" s="23"/>
      <c r="HH63228"/>
      <c r="IW63228" s="36"/>
      <c r="JI63228"/>
      <c r="JJ63228"/>
      <c r="KX63228" s="23"/>
      <c r="KY63228" s="23"/>
    </row>
    <row r="63229" spans="36:311" x14ac:dyDescent="0.2">
      <c r="AJ63229" s="23"/>
      <c r="HH63229"/>
      <c r="IW63229" s="36"/>
      <c r="JI63229"/>
      <c r="JJ63229"/>
      <c r="KX63229" s="23"/>
      <c r="KY63229" s="23"/>
    </row>
    <row r="63230" spans="36:311" x14ac:dyDescent="0.2">
      <c r="AJ63230" s="23"/>
      <c r="HH63230"/>
      <c r="IW63230" s="36"/>
      <c r="JI63230"/>
      <c r="JJ63230"/>
      <c r="KX63230" s="23"/>
      <c r="KY63230" s="23"/>
    </row>
    <row r="63231" spans="36:311" x14ac:dyDescent="0.2">
      <c r="AJ63231" s="23"/>
      <c r="HH63231"/>
      <c r="IW63231" s="36"/>
      <c r="JI63231"/>
      <c r="JJ63231"/>
      <c r="KX63231" s="23"/>
      <c r="KY63231" s="23"/>
    </row>
    <row r="63232" spans="36:311" x14ac:dyDescent="0.2">
      <c r="AJ63232" s="23"/>
      <c r="HH63232"/>
      <c r="IW63232" s="36"/>
      <c r="JI63232"/>
      <c r="JJ63232"/>
      <c r="KX63232" s="23"/>
      <c r="KY63232" s="23"/>
    </row>
    <row r="63233" spans="36:311" x14ac:dyDescent="0.2">
      <c r="AJ63233" s="23"/>
      <c r="HH63233"/>
      <c r="IW63233" s="36"/>
      <c r="JI63233"/>
      <c r="JJ63233"/>
      <c r="KX63233" s="23"/>
      <c r="KY63233" s="23"/>
    </row>
    <row r="63234" spans="36:311" x14ac:dyDescent="0.2">
      <c r="AJ63234" s="23"/>
      <c r="HH63234"/>
      <c r="IW63234" s="36"/>
      <c r="JI63234"/>
      <c r="JJ63234"/>
      <c r="KX63234" s="23"/>
      <c r="KY63234" s="23"/>
    </row>
    <row r="63235" spans="36:311" x14ac:dyDescent="0.2">
      <c r="AJ63235" s="23"/>
      <c r="HH63235"/>
      <c r="IW63235" s="36"/>
      <c r="JI63235"/>
      <c r="JJ63235"/>
      <c r="KX63235" s="23"/>
      <c r="KY63235" s="23"/>
    </row>
    <row r="63236" spans="36:311" x14ac:dyDescent="0.2">
      <c r="AJ63236" s="23"/>
      <c r="HH63236"/>
      <c r="IW63236" s="36"/>
      <c r="JI63236"/>
      <c r="JJ63236"/>
      <c r="KX63236" s="23"/>
      <c r="KY63236" s="23"/>
    </row>
    <row r="63237" spans="36:311" x14ac:dyDescent="0.2">
      <c r="AJ63237" s="23"/>
      <c r="HH63237"/>
      <c r="IW63237" s="36"/>
      <c r="JI63237"/>
      <c r="JJ63237"/>
      <c r="KX63237" s="23"/>
      <c r="KY63237" s="23"/>
    </row>
    <row r="63238" spans="36:311" x14ac:dyDescent="0.2">
      <c r="AJ63238" s="23"/>
      <c r="HH63238"/>
      <c r="IW63238" s="36"/>
      <c r="JI63238"/>
      <c r="JJ63238"/>
      <c r="KX63238" s="23"/>
      <c r="KY63238" s="23"/>
    </row>
    <row r="63239" spans="36:311" x14ac:dyDescent="0.2">
      <c r="AJ63239" s="23"/>
      <c r="HH63239"/>
      <c r="IW63239" s="36"/>
      <c r="JI63239"/>
      <c r="JJ63239"/>
      <c r="KX63239" s="23"/>
      <c r="KY63239" s="23"/>
    </row>
    <row r="63240" spans="36:311" x14ac:dyDescent="0.2">
      <c r="AJ63240" s="23"/>
      <c r="HH63240"/>
      <c r="IW63240" s="36"/>
      <c r="JI63240"/>
      <c r="JJ63240"/>
      <c r="KX63240" s="23"/>
      <c r="KY63240" s="23"/>
    </row>
    <row r="63241" spans="36:311" x14ac:dyDescent="0.2">
      <c r="AJ63241" s="23"/>
      <c r="HH63241"/>
      <c r="IW63241" s="36"/>
      <c r="JI63241"/>
      <c r="JJ63241"/>
      <c r="KX63241" s="23"/>
      <c r="KY63241" s="23"/>
    </row>
    <row r="63242" spans="36:311" x14ac:dyDescent="0.2">
      <c r="AJ63242" s="23"/>
      <c r="HH63242"/>
      <c r="IW63242" s="36"/>
      <c r="JI63242"/>
      <c r="JJ63242"/>
      <c r="KX63242" s="23"/>
      <c r="KY63242" s="23"/>
    </row>
    <row r="63243" spans="36:311" x14ac:dyDescent="0.2">
      <c r="AJ63243" s="23"/>
      <c r="HH63243"/>
      <c r="IW63243" s="36"/>
      <c r="JI63243"/>
      <c r="JJ63243"/>
      <c r="KX63243" s="23"/>
      <c r="KY63243" s="23"/>
    </row>
    <row r="63244" spans="36:311" x14ac:dyDescent="0.2">
      <c r="AJ63244" s="23"/>
      <c r="HH63244"/>
      <c r="IW63244" s="36"/>
      <c r="JI63244"/>
      <c r="JJ63244"/>
      <c r="KX63244" s="23"/>
      <c r="KY63244" s="23"/>
    </row>
    <row r="63245" spans="36:311" x14ac:dyDescent="0.2">
      <c r="AJ63245" s="23"/>
      <c r="HH63245"/>
      <c r="IW63245" s="36"/>
      <c r="JI63245"/>
      <c r="JJ63245"/>
      <c r="KX63245" s="23"/>
      <c r="KY63245" s="23"/>
    </row>
    <row r="63246" spans="36:311" x14ac:dyDescent="0.2">
      <c r="AJ63246" s="23"/>
      <c r="HH63246"/>
      <c r="IW63246" s="36"/>
      <c r="JI63246"/>
      <c r="JJ63246"/>
      <c r="KX63246" s="23"/>
      <c r="KY63246" s="23"/>
    </row>
    <row r="63247" spans="36:311" x14ac:dyDescent="0.2">
      <c r="AJ63247" s="23"/>
      <c r="HH63247"/>
      <c r="IW63247" s="36"/>
      <c r="JI63247"/>
      <c r="JJ63247"/>
      <c r="KX63247" s="23"/>
      <c r="KY63247" s="23"/>
    </row>
    <row r="63248" spans="36:311" x14ac:dyDescent="0.2">
      <c r="AJ63248" s="23"/>
      <c r="HH63248"/>
      <c r="IW63248" s="36"/>
      <c r="JI63248"/>
      <c r="JJ63248"/>
      <c r="KX63248" s="23"/>
      <c r="KY63248" s="23"/>
    </row>
    <row r="63249" spans="36:311" x14ac:dyDescent="0.2">
      <c r="AJ63249" s="23"/>
      <c r="HH63249"/>
      <c r="IW63249" s="36"/>
      <c r="JI63249"/>
      <c r="JJ63249"/>
      <c r="KX63249" s="23"/>
      <c r="KY63249" s="23"/>
    </row>
    <row r="63250" spans="36:311" x14ac:dyDescent="0.2">
      <c r="AJ63250" s="23"/>
      <c r="HH63250"/>
      <c r="IW63250" s="36"/>
      <c r="JI63250"/>
      <c r="JJ63250"/>
      <c r="KX63250" s="23"/>
      <c r="KY63250" s="23"/>
    </row>
    <row r="63251" spans="36:311" x14ac:dyDescent="0.2">
      <c r="AJ63251" s="23"/>
      <c r="HH63251"/>
      <c r="IW63251" s="36"/>
      <c r="JI63251"/>
      <c r="JJ63251"/>
      <c r="KX63251" s="23"/>
      <c r="KY63251" s="23"/>
    </row>
    <row r="63252" spans="36:311" x14ac:dyDescent="0.2">
      <c r="AJ63252" s="23"/>
      <c r="HH63252"/>
      <c r="IW63252" s="36"/>
      <c r="JI63252"/>
      <c r="JJ63252"/>
      <c r="KX63252" s="23"/>
      <c r="KY63252" s="23"/>
    </row>
    <row r="63253" spans="36:311" x14ac:dyDescent="0.2">
      <c r="AJ63253" s="23"/>
      <c r="HH63253"/>
      <c r="IW63253" s="36"/>
      <c r="JI63253"/>
      <c r="JJ63253"/>
      <c r="KX63253" s="23"/>
      <c r="KY63253" s="23"/>
    </row>
    <row r="63254" spans="36:311" x14ac:dyDescent="0.2">
      <c r="AJ63254" s="23"/>
      <c r="HH63254"/>
      <c r="IW63254" s="36"/>
      <c r="JI63254"/>
      <c r="JJ63254"/>
      <c r="KX63254" s="23"/>
      <c r="KY63254" s="23"/>
    </row>
    <row r="63255" spans="36:311" x14ac:dyDescent="0.2">
      <c r="AJ63255" s="23"/>
      <c r="HH63255"/>
      <c r="IW63255" s="36"/>
      <c r="JI63255"/>
      <c r="JJ63255"/>
      <c r="KX63255" s="23"/>
      <c r="KY63255" s="23"/>
    </row>
    <row r="63256" spans="36:311" x14ac:dyDescent="0.2">
      <c r="AJ63256" s="23"/>
      <c r="HH63256"/>
      <c r="IW63256" s="36"/>
      <c r="JI63256"/>
      <c r="JJ63256"/>
      <c r="KX63256" s="23"/>
      <c r="KY63256" s="23"/>
    </row>
    <row r="63257" spans="36:311" x14ac:dyDescent="0.2">
      <c r="AJ63257" s="23"/>
      <c r="HH63257"/>
      <c r="IW63257" s="36"/>
      <c r="JI63257"/>
      <c r="JJ63257"/>
      <c r="KX63257" s="23"/>
      <c r="KY63257" s="23"/>
    </row>
    <row r="63258" spans="36:311" x14ac:dyDescent="0.2">
      <c r="AJ63258" s="23"/>
      <c r="HH63258"/>
      <c r="IW63258" s="36"/>
      <c r="JI63258"/>
      <c r="JJ63258"/>
      <c r="KX63258" s="23"/>
      <c r="KY63258" s="23"/>
    </row>
    <row r="63259" spans="36:311" x14ac:dyDescent="0.2">
      <c r="AJ63259" s="23"/>
      <c r="HH63259"/>
      <c r="IW63259" s="36"/>
      <c r="JI63259"/>
      <c r="JJ63259"/>
      <c r="KX63259" s="23"/>
      <c r="KY63259" s="23"/>
    </row>
    <row r="63260" spans="36:311" x14ac:dyDescent="0.2">
      <c r="AJ63260" s="23"/>
      <c r="HH63260"/>
      <c r="IW63260" s="36"/>
      <c r="JI63260"/>
      <c r="JJ63260"/>
      <c r="KX63260" s="23"/>
      <c r="KY63260" s="23"/>
    </row>
    <row r="63261" spans="36:311" x14ac:dyDescent="0.2">
      <c r="AJ63261" s="23"/>
      <c r="HH63261"/>
      <c r="IW63261" s="36"/>
      <c r="JI63261"/>
      <c r="JJ63261"/>
      <c r="KX63261" s="23"/>
      <c r="KY63261" s="23"/>
    </row>
    <row r="63262" spans="36:311" x14ac:dyDescent="0.2">
      <c r="AJ63262" s="23"/>
      <c r="HH63262"/>
      <c r="IW63262" s="36"/>
      <c r="JI63262"/>
      <c r="JJ63262"/>
      <c r="KX63262" s="23"/>
      <c r="KY63262" s="23"/>
    </row>
    <row r="63263" spans="36:311" x14ac:dyDescent="0.2">
      <c r="AJ63263" s="23"/>
      <c r="HH63263"/>
      <c r="IW63263" s="36"/>
      <c r="JI63263"/>
      <c r="JJ63263"/>
      <c r="KX63263" s="23"/>
      <c r="KY63263" s="23"/>
    </row>
    <row r="63264" spans="36:311" x14ac:dyDescent="0.2">
      <c r="AJ63264" s="23"/>
      <c r="HH63264"/>
      <c r="IW63264" s="36"/>
      <c r="JI63264"/>
      <c r="JJ63264"/>
      <c r="KX63264" s="23"/>
      <c r="KY63264" s="23"/>
    </row>
    <row r="63265" spans="36:311" x14ac:dyDescent="0.2">
      <c r="AJ63265" s="23"/>
      <c r="HH63265"/>
      <c r="IW63265" s="36"/>
      <c r="JI63265"/>
      <c r="JJ63265"/>
      <c r="KX63265" s="23"/>
      <c r="KY63265" s="23"/>
    </row>
    <row r="63266" spans="36:311" x14ac:dyDescent="0.2">
      <c r="AJ63266" s="23"/>
      <c r="HH63266"/>
      <c r="IW63266" s="36"/>
      <c r="JI63266"/>
      <c r="JJ63266"/>
      <c r="KX63266" s="23"/>
      <c r="KY63266" s="23"/>
    </row>
    <row r="63267" spans="36:311" x14ac:dyDescent="0.2">
      <c r="AJ63267" s="23"/>
      <c r="HH63267"/>
      <c r="IW63267" s="36"/>
      <c r="JI63267"/>
      <c r="JJ63267"/>
      <c r="KX63267" s="23"/>
      <c r="KY63267" s="23"/>
    </row>
    <row r="63268" spans="36:311" x14ac:dyDescent="0.2">
      <c r="AJ63268" s="23"/>
      <c r="HH63268"/>
      <c r="IW63268" s="36"/>
      <c r="JI63268"/>
      <c r="JJ63268"/>
      <c r="KX63268" s="23"/>
      <c r="KY63268" s="23"/>
    </row>
    <row r="63269" spans="36:311" x14ac:dyDescent="0.2">
      <c r="AJ63269" s="23"/>
      <c r="HH63269"/>
      <c r="IW63269" s="36"/>
      <c r="JI63269"/>
      <c r="JJ63269"/>
      <c r="KX63269" s="23"/>
      <c r="KY63269" s="23"/>
    </row>
    <row r="63270" spans="36:311" x14ac:dyDescent="0.2">
      <c r="AJ63270" s="23"/>
      <c r="HH63270"/>
      <c r="IW63270" s="36"/>
      <c r="JI63270"/>
      <c r="JJ63270"/>
      <c r="KX63270" s="23"/>
      <c r="KY63270" s="23"/>
    </row>
    <row r="63271" spans="36:311" x14ac:dyDescent="0.2">
      <c r="AJ63271" s="23"/>
      <c r="HH63271"/>
      <c r="IW63271" s="36"/>
      <c r="JI63271"/>
      <c r="JJ63271"/>
      <c r="KX63271" s="23"/>
      <c r="KY63271" s="23"/>
    </row>
    <row r="63272" spans="36:311" x14ac:dyDescent="0.2">
      <c r="AJ63272" s="23"/>
      <c r="HH63272"/>
      <c r="IW63272" s="36"/>
      <c r="JI63272"/>
      <c r="JJ63272"/>
      <c r="KX63272" s="23"/>
      <c r="KY63272" s="23"/>
    </row>
    <row r="63273" spans="36:311" x14ac:dyDescent="0.2">
      <c r="AJ63273" s="23"/>
      <c r="HH63273"/>
      <c r="IW63273" s="36"/>
      <c r="JI63273"/>
      <c r="JJ63273"/>
      <c r="KX63273" s="23"/>
      <c r="KY63273" s="23"/>
    </row>
    <row r="63274" spans="36:311" x14ac:dyDescent="0.2">
      <c r="AJ63274" s="23"/>
      <c r="HH63274"/>
      <c r="IW63274" s="36"/>
      <c r="JI63274"/>
      <c r="JJ63274"/>
      <c r="KX63274" s="23"/>
      <c r="KY63274" s="23"/>
    </row>
    <row r="63275" spans="36:311" x14ac:dyDescent="0.2">
      <c r="AJ63275" s="23"/>
      <c r="HH63275"/>
      <c r="IW63275" s="36"/>
      <c r="JI63275"/>
      <c r="JJ63275"/>
      <c r="KX63275" s="23"/>
      <c r="KY63275" s="23"/>
    </row>
    <row r="63276" spans="36:311" x14ac:dyDescent="0.2">
      <c r="AJ63276" s="23"/>
      <c r="HH63276"/>
      <c r="IW63276" s="36"/>
      <c r="JI63276"/>
      <c r="JJ63276"/>
      <c r="KX63276" s="23"/>
      <c r="KY63276" s="23"/>
    </row>
    <row r="63277" spans="36:311" x14ac:dyDescent="0.2">
      <c r="AJ63277" s="23"/>
      <c r="HH63277"/>
      <c r="IW63277" s="36"/>
      <c r="JI63277"/>
      <c r="JJ63277"/>
      <c r="KX63277" s="23"/>
      <c r="KY63277" s="23"/>
    </row>
    <row r="63278" spans="36:311" x14ac:dyDescent="0.2">
      <c r="AJ63278" s="23"/>
      <c r="HH63278"/>
      <c r="IW63278" s="36"/>
      <c r="JI63278"/>
      <c r="JJ63278"/>
      <c r="KX63278" s="23"/>
      <c r="KY63278" s="23"/>
    </row>
    <row r="63279" spans="36:311" x14ac:dyDescent="0.2">
      <c r="AJ63279" s="23"/>
      <c r="HH63279"/>
      <c r="IW63279" s="36"/>
      <c r="JI63279"/>
      <c r="JJ63279"/>
      <c r="KX63279" s="23"/>
      <c r="KY63279" s="23"/>
    </row>
    <row r="63280" spans="36:311" x14ac:dyDescent="0.2">
      <c r="AJ63280" s="23"/>
      <c r="HH63280"/>
      <c r="IW63280" s="36"/>
      <c r="JI63280"/>
      <c r="JJ63280"/>
      <c r="KX63280" s="23"/>
      <c r="KY63280" s="23"/>
    </row>
    <row r="63281" spans="36:311" x14ac:dyDescent="0.2">
      <c r="AJ63281" s="23"/>
      <c r="HH63281"/>
      <c r="IW63281" s="36"/>
      <c r="JI63281"/>
      <c r="JJ63281"/>
      <c r="KX63281" s="23"/>
      <c r="KY63281" s="23"/>
    </row>
    <row r="63282" spans="36:311" x14ac:dyDescent="0.2">
      <c r="AJ63282" s="23"/>
      <c r="HH63282"/>
      <c r="IW63282" s="36"/>
      <c r="JI63282"/>
      <c r="JJ63282"/>
      <c r="KX63282" s="23"/>
      <c r="KY63282" s="23"/>
    </row>
    <row r="63283" spans="36:311" x14ac:dyDescent="0.2">
      <c r="AJ63283" s="23"/>
      <c r="HH63283"/>
      <c r="IW63283" s="36"/>
      <c r="JI63283"/>
      <c r="JJ63283"/>
      <c r="KX63283" s="23"/>
      <c r="KY63283" s="23"/>
    </row>
    <row r="63284" spans="36:311" x14ac:dyDescent="0.2">
      <c r="AJ63284" s="23"/>
      <c r="HH63284"/>
      <c r="IW63284" s="36"/>
      <c r="JI63284"/>
      <c r="JJ63284"/>
      <c r="KX63284" s="23"/>
      <c r="KY63284" s="23"/>
    </row>
    <row r="63285" spans="36:311" x14ac:dyDescent="0.2">
      <c r="AJ63285" s="23"/>
      <c r="HH63285"/>
      <c r="IW63285" s="36"/>
      <c r="JI63285"/>
      <c r="JJ63285"/>
      <c r="KX63285" s="23"/>
      <c r="KY63285" s="23"/>
    </row>
    <row r="63286" spans="36:311" x14ac:dyDescent="0.2">
      <c r="AJ63286" s="23"/>
      <c r="HH63286"/>
      <c r="IW63286" s="36"/>
      <c r="JI63286"/>
      <c r="JJ63286"/>
      <c r="KX63286" s="23"/>
      <c r="KY63286" s="23"/>
    </row>
    <row r="63287" spans="36:311" x14ac:dyDescent="0.2">
      <c r="AJ63287" s="23"/>
      <c r="HH63287"/>
      <c r="IW63287" s="36"/>
      <c r="JI63287"/>
      <c r="JJ63287"/>
      <c r="KX63287" s="23"/>
      <c r="KY63287" s="23"/>
    </row>
    <row r="63288" spans="36:311" x14ac:dyDescent="0.2">
      <c r="AJ63288" s="23"/>
      <c r="HH63288"/>
      <c r="IW63288" s="36"/>
      <c r="JI63288"/>
      <c r="JJ63288"/>
      <c r="KX63288" s="23"/>
      <c r="KY63288" s="23"/>
    </row>
    <row r="63289" spans="36:311" x14ac:dyDescent="0.2">
      <c r="AJ63289" s="23"/>
      <c r="HH63289"/>
      <c r="IW63289" s="36"/>
      <c r="JI63289"/>
      <c r="JJ63289"/>
      <c r="KX63289" s="23"/>
      <c r="KY63289" s="23"/>
    </row>
    <row r="63290" spans="36:311" x14ac:dyDescent="0.2">
      <c r="AJ63290" s="23"/>
      <c r="HH63290"/>
      <c r="IW63290" s="36"/>
      <c r="JI63290"/>
      <c r="JJ63290"/>
      <c r="KX63290" s="23"/>
      <c r="KY63290" s="23"/>
    </row>
    <row r="63291" spans="36:311" x14ac:dyDescent="0.2">
      <c r="AJ63291" s="23"/>
      <c r="HH63291"/>
      <c r="IW63291" s="36"/>
      <c r="JI63291"/>
      <c r="JJ63291"/>
      <c r="KX63291" s="23"/>
      <c r="KY63291" s="23"/>
    </row>
    <row r="63292" spans="36:311" x14ac:dyDescent="0.2">
      <c r="AJ63292" s="23"/>
      <c r="HH63292"/>
      <c r="IW63292" s="36"/>
      <c r="JI63292"/>
      <c r="JJ63292"/>
      <c r="KX63292" s="23"/>
      <c r="KY63292" s="23"/>
    </row>
    <row r="63293" spans="36:311" x14ac:dyDescent="0.2">
      <c r="AJ63293" s="23"/>
      <c r="HH63293"/>
      <c r="IW63293" s="36"/>
      <c r="JI63293"/>
      <c r="JJ63293"/>
      <c r="KX63293" s="23"/>
      <c r="KY63293" s="23"/>
    </row>
    <row r="63294" spans="36:311" x14ac:dyDescent="0.2">
      <c r="AJ63294" s="23"/>
      <c r="HH63294"/>
      <c r="IW63294" s="36"/>
      <c r="JI63294"/>
      <c r="JJ63294"/>
      <c r="KX63294" s="23"/>
      <c r="KY63294" s="23"/>
    </row>
    <row r="63295" spans="36:311" x14ac:dyDescent="0.2">
      <c r="AJ63295" s="23"/>
      <c r="HH63295"/>
      <c r="IW63295" s="36"/>
      <c r="JI63295"/>
      <c r="JJ63295"/>
      <c r="KX63295" s="23"/>
      <c r="KY63295" s="23"/>
    </row>
    <row r="63296" spans="36:311" x14ac:dyDescent="0.2">
      <c r="AJ63296" s="23"/>
      <c r="HH63296"/>
      <c r="IW63296" s="36"/>
      <c r="JI63296"/>
      <c r="JJ63296"/>
      <c r="KX63296" s="23"/>
      <c r="KY63296" s="23"/>
    </row>
    <row r="63297" spans="36:311" x14ac:dyDescent="0.2">
      <c r="AJ63297" s="23"/>
      <c r="HH63297"/>
      <c r="IW63297" s="36"/>
      <c r="JI63297"/>
      <c r="JJ63297"/>
      <c r="KX63297" s="23"/>
      <c r="KY63297" s="23"/>
    </row>
    <row r="63298" spans="36:311" x14ac:dyDescent="0.2">
      <c r="AJ63298" s="23"/>
      <c r="HH63298"/>
      <c r="IW63298" s="36"/>
      <c r="JI63298"/>
      <c r="JJ63298"/>
      <c r="KX63298" s="23"/>
      <c r="KY63298" s="23"/>
    </row>
    <row r="63299" spans="36:311" x14ac:dyDescent="0.2">
      <c r="AJ63299" s="23"/>
      <c r="HH63299"/>
      <c r="IW63299" s="36"/>
      <c r="JI63299"/>
      <c r="JJ63299"/>
      <c r="KX63299" s="23"/>
      <c r="KY63299" s="23"/>
    </row>
    <row r="63300" spans="36:311" x14ac:dyDescent="0.2">
      <c r="AJ63300" s="23"/>
      <c r="HH63300"/>
      <c r="IW63300" s="36"/>
      <c r="JI63300"/>
      <c r="JJ63300"/>
      <c r="KX63300" s="23"/>
      <c r="KY63300" s="23"/>
    </row>
    <row r="63301" spans="36:311" x14ac:dyDescent="0.2">
      <c r="AJ63301" s="23"/>
      <c r="HH63301"/>
      <c r="IW63301" s="36"/>
      <c r="JI63301"/>
      <c r="JJ63301"/>
      <c r="KX63301" s="23"/>
      <c r="KY63301" s="23"/>
    </row>
    <row r="63302" spans="36:311" x14ac:dyDescent="0.2">
      <c r="AJ63302" s="23"/>
      <c r="HH63302"/>
      <c r="IW63302" s="36"/>
      <c r="JI63302"/>
      <c r="JJ63302"/>
      <c r="KX63302" s="23"/>
      <c r="KY63302" s="23"/>
    </row>
    <row r="63303" spans="36:311" x14ac:dyDescent="0.2">
      <c r="AJ63303" s="23"/>
      <c r="HH63303"/>
      <c r="IW63303" s="36"/>
      <c r="JI63303"/>
      <c r="JJ63303"/>
      <c r="KX63303" s="23"/>
      <c r="KY63303" s="23"/>
    </row>
    <row r="63304" spans="36:311" x14ac:dyDescent="0.2">
      <c r="AJ63304" s="23"/>
      <c r="HH63304"/>
      <c r="IW63304" s="36"/>
      <c r="JI63304"/>
      <c r="JJ63304"/>
      <c r="KX63304" s="23"/>
      <c r="KY63304" s="23"/>
    </row>
    <row r="63305" spans="36:311" x14ac:dyDescent="0.2">
      <c r="AJ63305" s="23"/>
      <c r="HH63305"/>
      <c r="IW63305" s="36"/>
      <c r="JI63305"/>
      <c r="JJ63305"/>
      <c r="KX63305" s="23"/>
      <c r="KY63305" s="23"/>
    </row>
    <row r="63306" spans="36:311" x14ac:dyDescent="0.2">
      <c r="AJ63306" s="23"/>
      <c r="HH63306"/>
      <c r="IW63306" s="36"/>
      <c r="JI63306"/>
      <c r="JJ63306"/>
      <c r="KX63306" s="23"/>
      <c r="KY63306" s="23"/>
    </row>
    <row r="63307" spans="36:311" x14ac:dyDescent="0.2">
      <c r="AJ63307" s="23"/>
      <c r="HH63307"/>
      <c r="IW63307" s="36"/>
      <c r="JI63307"/>
      <c r="JJ63307"/>
      <c r="KX63307" s="23"/>
      <c r="KY63307" s="23"/>
    </row>
    <row r="63308" spans="36:311" x14ac:dyDescent="0.2">
      <c r="AJ63308" s="23"/>
      <c r="HH63308"/>
      <c r="IW63308" s="36"/>
      <c r="JI63308"/>
      <c r="JJ63308"/>
      <c r="KX63308" s="23"/>
      <c r="KY63308" s="23"/>
    </row>
    <row r="63309" spans="36:311" x14ac:dyDescent="0.2">
      <c r="AJ63309" s="23"/>
      <c r="HH63309"/>
      <c r="IW63309" s="36"/>
      <c r="JI63309"/>
      <c r="JJ63309"/>
      <c r="KX63309" s="23"/>
      <c r="KY63309" s="23"/>
    </row>
    <row r="63310" spans="36:311" x14ac:dyDescent="0.2">
      <c r="AJ63310" s="23"/>
      <c r="HH63310"/>
      <c r="IW63310" s="36"/>
      <c r="JI63310"/>
      <c r="JJ63310"/>
      <c r="KX63310" s="23"/>
      <c r="KY63310" s="23"/>
    </row>
    <row r="63311" spans="36:311" x14ac:dyDescent="0.2">
      <c r="AJ63311" s="23"/>
      <c r="HH63311"/>
      <c r="IW63311" s="36"/>
      <c r="JI63311"/>
      <c r="JJ63311"/>
      <c r="KX63311" s="23"/>
      <c r="KY63311" s="23"/>
    </row>
    <row r="63312" spans="36:311" x14ac:dyDescent="0.2">
      <c r="AJ63312" s="23"/>
      <c r="HH63312"/>
      <c r="IW63312" s="36"/>
      <c r="JI63312"/>
      <c r="JJ63312"/>
      <c r="KX63312" s="23"/>
      <c r="KY63312" s="23"/>
    </row>
    <row r="63313" spans="36:311" x14ac:dyDescent="0.2">
      <c r="AJ63313" s="23"/>
      <c r="HH63313"/>
      <c r="IW63313" s="36"/>
      <c r="JI63313"/>
      <c r="JJ63313"/>
      <c r="KX63313" s="23"/>
      <c r="KY63313" s="23"/>
    </row>
    <row r="63314" spans="36:311" x14ac:dyDescent="0.2">
      <c r="AJ63314" s="23"/>
      <c r="HH63314"/>
      <c r="IW63314" s="36"/>
      <c r="JI63314"/>
      <c r="JJ63314"/>
      <c r="KX63314" s="23"/>
      <c r="KY63314" s="23"/>
    </row>
    <row r="63315" spans="36:311" x14ac:dyDescent="0.2">
      <c r="AJ63315" s="23"/>
      <c r="HH63315"/>
      <c r="IW63315" s="36"/>
      <c r="JI63315"/>
      <c r="JJ63315"/>
      <c r="KX63315" s="23"/>
      <c r="KY63315" s="23"/>
    </row>
    <row r="63316" spans="36:311" x14ac:dyDescent="0.2">
      <c r="AJ63316" s="23"/>
      <c r="HH63316"/>
      <c r="IW63316" s="36"/>
      <c r="JI63316"/>
      <c r="JJ63316"/>
      <c r="KX63316" s="23"/>
      <c r="KY63316" s="23"/>
    </row>
    <row r="63317" spans="36:311" x14ac:dyDescent="0.2">
      <c r="AJ63317" s="23"/>
      <c r="HH63317"/>
      <c r="IW63317" s="36"/>
      <c r="JI63317"/>
      <c r="JJ63317"/>
      <c r="KX63317" s="23"/>
      <c r="KY63317" s="23"/>
    </row>
    <row r="63318" spans="36:311" x14ac:dyDescent="0.2">
      <c r="AJ63318" s="23"/>
      <c r="HH63318"/>
      <c r="IW63318" s="36"/>
      <c r="JI63318"/>
      <c r="JJ63318"/>
      <c r="KX63318" s="23"/>
      <c r="KY63318" s="23"/>
    </row>
    <row r="63319" spans="36:311" x14ac:dyDescent="0.2">
      <c r="AJ63319" s="23"/>
      <c r="HH63319"/>
      <c r="IW63319" s="36"/>
      <c r="JI63319"/>
      <c r="JJ63319"/>
      <c r="KX63319" s="23"/>
      <c r="KY63319" s="23"/>
    </row>
    <row r="63320" spans="36:311" x14ac:dyDescent="0.2">
      <c r="AJ63320" s="23"/>
      <c r="HH63320"/>
      <c r="IW63320" s="36"/>
      <c r="JI63320"/>
      <c r="JJ63320"/>
      <c r="KX63320" s="23"/>
      <c r="KY63320" s="23"/>
    </row>
    <row r="63321" spans="36:311" x14ac:dyDescent="0.2">
      <c r="AJ63321" s="23"/>
      <c r="HH63321"/>
      <c r="IW63321" s="36"/>
      <c r="JI63321"/>
      <c r="JJ63321"/>
      <c r="KX63321" s="23"/>
      <c r="KY63321" s="23"/>
    </row>
    <row r="63322" spans="36:311" x14ac:dyDescent="0.2">
      <c r="AJ63322" s="23"/>
      <c r="HH63322"/>
      <c r="IW63322" s="36"/>
      <c r="JI63322"/>
      <c r="JJ63322"/>
      <c r="KX63322" s="23"/>
      <c r="KY63322" s="23"/>
    </row>
    <row r="63323" spans="36:311" x14ac:dyDescent="0.2">
      <c r="AJ63323" s="23"/>
      <c r="HH63323"/>
      <c r="IW63323" s="36"/>
      <c r="JI63323"/>
      <c r="JJ63323"/>
      <c r="KX63323" s="23"/>
      <c r="KY63323" s="23"/>
    </row>
    <row r="63324" spans="36:311" x14ac:dyDescent="0.2">
      <c r="AJ63324" s="23"/>
      <c r="HH63324"/>
      <c r="IW63324" s="36"/>
      <c r="JI63324"/>
      <c r="JJ63324"/>
      <c r="KX63324" s="23"/>
      <c r="KY63324" s="23"/>
    </row>
    <row r="63325" spans="36:311" x14ac:dyDescent="0.2">
      <c r="AJ63325" s="23"/>
      <c r="HH63325"/>
      <c r="IW63325" s="36"/>
      <c r="JI63325"/>
      <c r="JJ63325"/>
      <c r="KX63325" s="23"/>
      <c r="KY63325" s="23"/>
    </row>
    <row r="63326" spans="36:311" x14ac:dyDescent="0.2">
      <c r="AJ63326" s="23"/>
      <c r="HH63326"/>
      <c r="IW63326" s="36"/>
      <c r="JI63326"/>
      <c r="JJ63326"/>
      <c r="KX63326" s="23"/>
      <c r="KY63326" s="23"/>
    </row>
    <row r="63327" spans="36:311" x14ac:dyDescent="0.2">
      <c r="AJ63327" s="23"/>
      <c r="HH63327"/>
      <c r="IW63327" s="36"/>
      <c r="JI63327"/>
      <c r="JJ63327"/>
      <c r="KX63327" s="23"/>
      <c r="KY63327" s="23"/>
    </row>
    <row r="63328" spans="36:311" x14ac:dyDescent="0.2">
      <c r="AJ63328" s="23"/>
      <c r="HH63328"/>
      <c r="IW63328" s="36"/>
      <c r="JI63328"/>
      <c r="JJ63328"/>
      <c r="KX63328" s="23"/>
      <c r="KY63328" s="23"/>
    </row>
    <row r="63329" spans="36:311" x14ac:dyDescent="0.2">
      <c r="AJ63329" s="23"/>
      <c r="HH63329"/>
      <c r="IW63329" s="36"/>
      <c r="JI63329"/>
      <c r="JJ63329"/>
      <c r="KX63329" s="23"/>
      <c r="KY63329" s="23"/>
    </row>
    <row r="63330" spans="36:311" x14ac:dyDescent="0.2">
      <c r="AJ63330" s="23"/>
      <c r="HH63330"/>
      <c r="IW63330" s="36"/>
      <c r="JI63330"/>
      <c r="JJ63330"/>
      <c r="KX63330" s="23"/>
      <c r="KY63330" s="23"/>
    </row>
    <row r="63331" spans="36:311" x14ac:dyDescent="0.2">
      <c r="AJ63331" s="23"/>
      <c r="HH63331"/>
      <c r="IW63331" s="36"/>
      <c r="JI63331"/>
      <c r="JJ63331"/>
      <c r="KX63331" s="23"/>
      <c r="KY63331" s="23"/>
    </row>
    <row r="63332" spans="36:311" x14ac:dyDescent="0.2">
      <c r="AJ63332" s="23"/>
      <c r="HH63332"/>
      <c r="IW63332" s="36"/>
      <c r="JI63332"/>
      <c r="JJ63332"/>
      <c r="KX63332" s="23"/>
      <c r="KY63332" s="23"/>
    </row>
    <row r="63333" spans="36:311" x14ac:dyDescent="0.2">
      <c r="AJ63333" s="23"/>
      <c r="HH63333"/>
      <c r="IW63333" s="36"/>
      <c r="JI63333"/>
      <c r="JJ63333"/>
      <c r="KX63333" s="23"/>
      <c r="KY63333" s="23"/>
    </row>
    <row r="63334" spans="36:311" x14ac:dyDescent="0.2">
      <c r="AJ63334" s="23"/>
      <c r="HH63334"/>
      <c r="IW63334" s="36"/>
      <c r="JI63334"/>
      <c r="JJ63334"/>
      <c r="KX63334" s="23"/>
      <c r="KY63334" s="23"/>
    </row>
    <row r="63335" spans="36:311" x14ac:dyDescent="0.2">
      <c r="AJ63335" s="23"/>
      <c r="HH63335"/>
      <c r="IW63335" s="36"/>
      <c r="JI63335"/>
      <c r="JJ63335"/>
      <c r="KX63335" s="23"/>
      <c r="KY63335" s="23"/>
    </row>
    <row r="63336" spans="36:311" x14ac:dyDescent="0.2">
      <c r="AJ63336" s="23"/>
      <c r="HH63336"/>
      <c r="IW63336" s="36"/>
      <c r="JI63336"/>
      <c r="JJ63336"/>
      <c r="KX63336" s="23"/>
      <c r="KY63336" s="23"/>
    </row>
    <row r="63337" spans="36:311" x14ac:dyDescent="0.2">
      <c r="AJ63337" s="23"/>
      <c r="HH63337"/>
      <c r="IW63337" s="36"/>
      <c r="JI63337"/>
      <c r="JJ63337"/>
      <c r="KX63337" s="23"/>
      <c r="KY63337" s="23"/>
    </row>
    <row r="63338" spans="36:311" x14ac:dyDescent="0.2">
      <c r="AJ63338" s="23"/>
      <c r="HH63338"/>
      <c r="IW63338" s="36"/>
      <c r="JI63338"/>
      <c r="JJ63338"/>
      <c r="KX63338" s="23"/>
      <c r="KY63338" s="23"/>
    </row>
    <row r="63339" spans="36:311" x14ac:dyDescent="0.2">
      <c r="AJ63339" s="23"/>
      <c r="HH63339"/>
      <c r="IW63339" s="36"/>
      <c r="JI63339"/>
      <c r="JJ63339"/>
      <c r="KX63339" s="23"/>
      <c r="KY63339" s="23"/>
    </row>
    <row r="63340" spans="36:311" x14ac:dyDescent="0.2">
      <c r="AJ63340" s="23"/>
      <c r="HH63340"/>
      <c r="IW63340" s="36"/>
      <c r="JI63340"/>
      <c r="JJ63340"/>
      <c r="KX63340" s="23"/>
      <c r="KY63340" s="23"/>
    </row>
    <row r="63341" spans="36:311" x14ac:dyDescent="0.2">
      <c r="AJ63341" s="23"/>
      <c r="HH63341"/>
      <c r="IW63341" s="36"/>
      <c r="JI63341"/>
      <c r="JJ63341"/>
      <c r="KX63341" s="23"/>
      <c r="KY63341" s="23"/>
    </row>
    <row r="63342" spans="36:311" x14ac:dyDescent="0.2">
      <c r="AJ63342" s="23"/>
      <c r="HH63342"/>
      <c r="IW63342" s="36"/>
      <c r="JI63342"/>
      <c r="JJ63342"/>
      <c r="KX63342" s="23"/>
      <c r="KY63342" s="23"/>
    </row>
    <row r="63343" spans="36:311" x14ac:dyDescent="0.2">
      <c r="AJ63343" s="23"/>
      <c r="HH63343"/>
      <c r="IW63343" s="36"/>
      <c r="JI63343"/>
      <c r="JJ63343"/>
      <c r="KX63343" s="23"/>
      <c r="KY63343" s="23"/>
    </row>
    <row r="63344" spans="36:311" x14ac:dyDescent="0.2">
      <c r="AJ63344" s="23"/>
      <c r="HH63344"/>
      <c r="IW63344" s="36"/>
      <c r="JI63344"/>
      <c r="JJ63344"/>
      <c r="KX63344" s="23"/>
      <c r="KY63344" s="23"/>
    </row>
    <row r="63345" spans="36:311" x14ac:dyDescent="0.2">
      <c r="AJ63345" s="23"/>
      <c r="HH63345"/>
      <c r="IW63345" s="36"/>
      <c r="JI63345"/>
      <c r="JJ63345"/>
      <c r="KX63345" s="23"/>
      <c r="KY63345" s="23"/>
    </row>
    <row r="63346" spans="36:311" x14ac:dyDescent="0.2">
      <c r="AJ63346" s="23"/>
      <c r="HH63346"/>
      <c r="IW63346" s="36"/>
      <c r="JI63346"/>
      <c r="JJ63346"/>
      <c r="KX63346" s="23"/>
      <c r="KY63346" s="23"/>
    </row>
    <row r="63347" spans="36:311" x14ac:dyDescent="0.2">
      <c r="AJ63347" s="23"/>
      <c r="HH63347"/>
      <c r="IW63347" s="36"/>
      <c r="JI63347"/>
      <c r="JJ63347"/>
      <c r="KX63347" s="23"/>
      <c r="KY63347" s="23"/>
    </row>
    <row r="63348" spans="36:311" x14ac:dyDescent="0.2">
      <c r="AJ63348" s="23"/>
      <c r="HH63348"/>
      <c r="IW63348" s="36"/>
      <c r="JI63348"/>
      <c r="JJ63348"/>
      <c r="KX63348" s="23"/>
      <c r="KY63348" s="23"/>
    </row>
    <row r="63349" spans="36:311" x14ac:dyDescent="0.2">
      <c r="AJ63349" s="23"/>
      <c r="HH63349"/>
      <c r="IW63349" s="36"/>
      <c r="JI63349"/>
      <c r="JJ63349"/>
      <c r="KX63349" s="23"/>
      <c r="KY63349" s="23"/>
    </row>
    <row r="63350" spans="36:311" x14ac:dyDescent="0.2">
      <c r="AJ63350" s="23"/>
      <c r="HH63350"/>
      <c r="IW63350" s="36"/>
      <c r="JI63350"/>
      <c r="JJ63350"/>
      <c r="KX63350" s="23"/>
      <c r="KY63350" s="23"/>
    </row>
    <row r="63351" spans="36:311" x14ac:dyDescent="0.2">
      <c r="AJ63351" s="23"/>
      <c r="HH63351"/>
      <c r="IW63351" s="36"/>
      <c r="JI63351"/>
      <c r="JJ63351"/>
      <c r="KX63351" s="23"/>
      <c r="KY63351" s="23"/>
    </row>
    <row r="63352" spans="36:311" x14ac:dyDescent="0.2">
      <c r="AJ63352" s="23"/>
      <c r="HH63352"/>
      <c r="IW63352" s="36"/>
      <c r="JI63352"/>
      <c r="JJ63352"/>
      <c r="KX63352" s="23"/>
      <c r="KY63352" s="23"/>
    </row>
    <row r="63353" spans="36:311" x14ac:dyDescent="0.2">
      <c r="AJ63353" s="23"/>
      <c r="HH63353"/>
      <c r="IW63353" s="36"/>
      <c r="JI63353"/>
      <c r="JJ63353"/>
      <c r="KX63353" s="23"/>
      <c r="KY63353" s="23"/>
    </row>
    <row r="63354" spans="36:311" x14ac:dyDescent="0.2">
      <c r="AJ63354" s="23"/>
      <c r="HH63354"/>
      <c r="IW63354" s="36"/>
      <c r="JI63354"/>
      <c r="JJ63354"/>
      <c r="KX63354" s="23"/>
      <c r="KY63354" s="23"/>
    </row>
    <row r="63355" spans="36:311" x14ac:dyDescent="0.2">
      <c r="AJ63355" s="23"/>
      <c r="HH63355"/>
      <c r="IW63355" s="36"/>
      <c r="JI63355"/>
      <c r="JJ63355"/>
      <c r="KX63355" s="23"/>
      <c r="KY63355" s="23"/>
    </row>
    <row r="63356" spans="36:311" x14ac:dyDescent="0.2">
      <c r="AJ63356" s="23"/>
      <c r="HH63356"/>
      <c r="IW63356" s="36"/>
      <c r="JI63356"/>
      <c r="JJ63356"/>
      <c r="KX63356" s="23"/>
      <c r="KY63356" s="23"/>
    </row>
    <row r="63357" spans="36:311" x14ac:dyDescent="0.2">
      <c r="AJ63357" s="23"/>
      <c r="HH63357"/>
      <c r="IW63357" s="36"/>
      <c r="JI63357"/>
      <c r="JJ63357"/>
      <c r="KX63357" s="23"/>
      <c r="KY63357" s="23"/>
    </row>
    <row r="63358" spans="36:311" x14ac:dyDescent="0.2">
      <c r="AJ63358" s="23"/>
      <c r="HH63358"/>
      <c r="IW63358" s="36"/>
      <c r="JI63358"/>
      <c r="JJ63358"/>
      <c r="KX63358" s="23"/>
      <c r="KY63358" s="23"/>
    </row>
    <row r="63359" spans="36:311" x14ac:dyDescent="0.2">
      <c r="AJ63359" s="23"/>
      <c r="HH63359"/>
      <c r="IW63359" s="36"/>
      <c r="JI63359"/>
      <c r="JJ63359"/>
      <c r="KX63359" s="23"/>
      <c r="KY63359" s="23"/>
    </row>
    <row r="63360" spans="36:311" x14ac:dyDescent="0.2">
      <c r="AJ63360" s="23"/>
      <c r="HH63360"/>
      <c r="IW63360" s="36"/>
      <c r="JI63360"/>
      <c r="JJ63360"/>
      <c r="KX63360" s="23"/>
      <c r="KY63360" s="23"/>
    </row>
    <row r="63361" spans="36:311" x14ac:dyDescent="0.2">
      <c r="AJ63361" s="23"/>
      <c r="HH63361"/>
      <c r="IW63361" s="36"/>
      <c r="JI63361"/>
      <c r="JJ63361"/>
      <c r="KX63361" s="23"/>
      <c r="KY63361" s="23"/>
    </row>
    <row r="63362" spans="36:311" x14ac:dyDescent="0.2">
      <c r="AJ63362" s="23"/>
      <c r="HH63362"/>
      <c r="IW63362" s="36"/>
      <c r="JI63362"/>
      <c r="JJ63362"/>
      <c r="KX63362" s="23"/>
      <c r="KY63362" s="23"/>
    </row>
    <row r="63363" spans="36:311" x14ac:dyDescent="0.2">
      <c r="AJ63363" s="23"/>
      <c r="HH63363"/>
      <c r="IW63363" s="36"/>
      <c r="JI63363"/>
      <c r="JJ63363"/>
      <c r="KX63363" s="23"/>
      <c r="KY63363" s="23"/>
    </row>
    <row r="63364" spans="36:311" x14ac:dyDescent="0.2">
      <c r="AJ63364" s="23"/>
      <c r="HH63364"/>
      <c r="IW63364" s="36"/>
      <c r="JI63364"/>
      <c r="JJ63364"/>
      <c r="KX63364" s="23"/>
      <c r="KY63364" s="23"/>
    </row>
    <row r="63365" spans="36:311" x14ac:dyDescent="0.2">
      <c r="AJ63365" s="23"/>
      <c r="HH63365"/>
      <c r="IW63365" s="36"/>
      <c r="JI63365"/>
      <c r="JJ63365"/>
      <c r="KX63365" s="23"/>
      <c r="KY63365" s="23"/>
    </row>
    <row r="63366" spans="36:311" x14ac:dyDescent="0.2">
      <c r="AJ63366" s="23"/>
      <c r="HH63366"/>
      <c r="IW63366" s="36"/>
      <c r="JI63366"/>
      <c r="JJ63366"/>
      <c r="KX63366" s="23"/>
      <c r="KY63366" s="23"/>
    </row>
    <row r="63367" spans="36:311" x14ac:dyDescent="0.2">
      <c r="AJ63367" s="23"/>
      <c r="HH63367"/>
      <c r="IW63367" s="36"/>
      <c r="JI63367"/>
      <c r="JJ63367"/>
      <c r="KX63367" s="23"/>
      <c r="KY63367" s="23"/>
    </row>
    <row r="63368" spans="36:311" x14ac:dyDescent="0.2">
      <c r="AJ63368" s="23"/>
      <c r="HH63368"/>
      <c r="IW63368" s="36"/>
      <c r="JI63368"/>
      <c r="JJ63368"/>
      <c r="KX63368" s="23"/>
      <c r="KY63368" s="23"/>
    </row>
    <row r="63369" spans="36:311" x14ac:dyDescent="0.2">
      <c r="AJ63369" s="23"/>
      <c r="HH63369"/>
      <c r="IW63369" s="36"/>
      <c r="JI63369"/>
      <c r="JJ63369"/>
      <c r="KX63369" s="23"/>
      <c r="KY63369" s="23"/>
    </row>
    <row r="63370" spans="36:311" x14ac:dyDescent="0.2">
      <c r="AJ63370" s="23"/>
      <c r="HH63370"/>
      <c r="IW63370" s="36"/>
      <c r="JI63370"/>
      <c r="JJ63370"/>
      <c r="KX63370" s="23"/>
      <c r="KY63370" s="23"/>
    </row>
    <row r="63371" spans="36:311" x14ac:dyDescent="0.2">
      <c r="AJ63371" s="23"/>
      <c r="HH63371"/>
      <c r="IW63371" s="36"/>
      <c r="JI63371"/>
      <c r="JJ63371"/>
      <c r="KX63371" s="23"/>
      <c r="KY63371" s="23"/>
    </row>
    <row r="63372" spans="36:311" x14ac:dyDescent="0.2">
      <c r="AJ63372" s="23"/>
      <c r="HH63372"/>
      <c r="IW63372" s="36"/>
      <c r="JI63372"/>
      <c r="JJ63372"/>
      <c r="KX63372" s="23"/>
      <c r="KY63372" s="23"/>
    </row>
    <row r="63373" spans="36:311" x14ac:dyDescent="0.2">
      <c r="AJ63373" s="23"/>
      <c r="HH63373"/>
      <c r="IW63373" s="36"/>
      <c r="JI63373"/>
      <c r="JJ63373"/>
      <c r="KX63373" s="23"/>
      <c r="KY63373" s="23"/>
    </row>
    <row r="63374" spans="36:311" x14ac:dyDescent="0.2">
      <c r="AJ63374" s="23"/>
      <c r="HH63374"/>
      <c r="IW63374" s="36"/>
      <c r="JI63374"/>
      <c r="JJ63374"/>
      <c r="KX63374" s="23"/>
      <c r="KY63374" s="23"/>
    </row>
    <row r="63375" spans="36:311" x14ac:dyDescent="0.2">
      <c r="AJ63375" s="23"/>
      <c r="HH63375"/>
      <c r="IW63375" s="36"/>
      <c r="JI63375"/>
      <c r="JJ63375"/>
      <c r="KX63375" s="23"/>
      <c r="KY63375" s="23"/>
    </row>
    <row r="63376" spans="36:311" x14ac:dyDescent="0.2">
      <c r="AJ63376" s="23"/>
      <c r="HH63376"/>
      <c r="IW63376" s="36"/>
      <c r="JI63376"/>
      <c r="JJ63376"/>
      <c r="KX63376" s="23"/>
      <c r="KY63376" s="23"/>
    </row>
    <row r="63377" spans="36:311" x14ac:dyDescent="0.2">
      <c r="AJ63377" s="23"/>
      <c r="HH63377"/>
      <c r="IW63377" s="36"/>
      <c r="JI63377"/>
      <c r="JJ63377"/>
      <c r="KX63377" s="23"/>
      <c r="KY63377" s="23"/>
    </row>
    <row r="63378" spans="36:311" x14ac:dyDescent="0.2">
      <c r="AJ63378" s="23"/>
      <c r="HH63378"/>
      <c r="IW63378" s="36"/>
      <c r="JI63378"/>
      <c r="JJ63378"/>
      <c r="KX63378" s="23"/>
      <c r="KY63378" s="23"/>
    </row>
    <row r="63379" spans="36:311" x14ac:dyDescent="0.2">
      <c r="AJ63379" s="23"/>
      <c r="HH63379"/>
      <c r="IW63379" s="36"/>
      <c r="JI63379"/>
      <c r="JJ63379"/>
      <c r="KX63379" s="23"/>
      <c r="KY63379" s="23"/>
    </row>
    <row r="63380" spans="36:311" x14ac:dyDescent="0.2">
      <c r="AJ63380" s="23"/>
      <c r="HH63380"/>
      <c r="IW63380" s="36"/>
      <c r="JI63380"/>
      <c r="JJ63380"/>
      <c r="KX63380" s="23"/>
      <c r="KY63380" s="23"/>
    </row>
    <row r="63381" spans="36:311" x14ac:dyDescent="0.2">
      <c r="AJ63381" s="23"/>
      <c r="HH63381"/>
      <c r="IW63381" s="36"/>
      <c r="JI63381"/>
      <c r="JJ63381"/>
      <c r="KX63381" s="23"/>
      <c r="KY63381" s="23"/>
    </row>
    <row r="63382" spans="36:311" x14ac:dyDescent="0.2">
      <c r="AJ63382" s="23"/>
      <c r="HH63382"/>
      <c r="IW63382" s="36"/>
      <c r="JI63382"/>
      <c r="JJ63382"/>
      <c r="KX63382" s="23"/>
      <c r="KY63382" s="23"/>
    </row>
    <row r="63383" spans="36:311" x14ac:dyDescent="0.2">
      <c r="AJ63383" s="23"/>
      <c r="HH63383"/>
      <c r="IW63383" s="36"/>
      <c r="JI63383"/>
      <c r="JJ63383"/>
      <c r="KX63383" s="23"/>
      <c r="KY63383" s="23"/>
    </row>
    <row r="63384" spans="36:311" x14ac:dyDescent="0.2">
      <c r="AJ63384" s="23"/>
      <c r="HH63384"/>
      <c r="IW63384" s="36"/>
      <c r="JI63384"/>
      <c r="JJ63384"/>
      <c r="KX63384" s="23"/>
      <c r="KY63384" s="23"/>
    </row>
    <row r="63385" spans="36:311" x14ac:dyDescent="0.2">
      <c r="AJ63385" s="23"/>
      <c r="HH63385"/>
      <c r="IW63385" s="36"/>
      <c r="JI63385"/>
      <c r="JJ63385"/>
      <c r="KX63385" s="23"/>
      <c r="KY63385" s="23"/>
    </row>
    <row r="63386" spans="36:311" x14ac:dyDescent="0.2">
      <c r="AJ63386" s="23"/>
      <c r="HH63386"/>
      <c r="IW63386" s="36"/>
      <c r="JI63386"/>
      <c r="JJ63386"/>
      <c r="KX63386" s="23"/>
      <c r="KY63386" s="23"/>
    </row>
    <row r="63387" spans="36:311" x14ac:dyDescent="0.2">
      <c r="AJ63387" s="23"/>
      <c r="HH63387"/>
      <c r="IW63387" s="36"/>
      <c r="JI63387"/>
      <c r="JJ63387"/>
      <c r="KX63387" s="23"/>
      <c r="KY63387" s="23"/>
    </row>
    <row r="63388" spans="36:311" x14ac:dyDescent="0.2">
      <c r="AJ63388" s="23"/>
      <c r="HH63388"/>
      <c r="IW63388" s="36"/>
      <c r="JI63388"/>
      <c r="JJ63388"/>
      <c r="KX63388" s="23"/>
      <c r="KY63388" s="23"/>
    </row>
    <row r="63389" spans="36:311" x14ac:dyDescent="0.2">
      <c r="AJ63389" s="23"/>
      <c r="HH63389"/>
      <c r="IW63389" s="36"/>
      <c r="JI63389"/>
      <c r="JJ63389"/>
      <c r="KX63389" s="23"/>
      <c r="KY63389" s="23"/>
    </row>
    <row r="63390" spans="36:311" x14ac:dyDescent="0.2">
      <c r="AJ63390" s="23"/>
      <c r="HH63390"/>
      <c r="IW63390" s="36"/>
      <c r="JI63390"/>
      <c r="JJ63390"/>
      <c r="KX63390" s="23"/>
      <c r="KY63390" s="23"/>
    </row>
    <row r="63391" spans="36:311" x14ac:dyDescent="0.2">
      <c r="AJ63391" s="23"/>
      <c r="HH63391"/>
      <c r="IW63391" s="36"/>
      <c r="JI63391"/>
      <c r="JJ63391"/>
      <c r="KX63391" s="23"/>
      <c r="KY63391" s="23"/>
    </row>
    <row r="63392" spans="36:311" x14ac:dyDescent="0.2">
      <c r="AJ63392" s="23"/>
      <c r="HH63392"/>
      <c r="IW63392" s="36"/>
      <c r="JI63392"/>
      <c r="JJ63392"/>
      <c r="KX63392" s="23"/>
      <c r="KY63392" s="23"/>
    </row>
    <row r="63393" spans="36:311" x14ac:dyDescent="0.2">
      <c r="AJ63393" s="23"/>
      <c r="HH63393"/>
      <c r="IW63393" s="36"/>
      <c r="JI63393"/>
      <c r="JJ63393"/>
      <c r="KX63393" s="23"/>
      <c r="KY63393" s="23"/>
    </row>
    <row r="63394" spans="36:311" x14ac:dyDescent="0.2">
      <c r="AJ63394" s="23"/>
      <c r="HH63394"/>
      <c r="IW63394" s="36"/>
      <c r="JI63394"/>
      <c r="JJ63394"/>
      <c r="KX63394" s="23"/>
      <c r="KY63394" s="23"/>
    </row>
    <row r="63395" spans="36:311" x14ac:dyDescent="0.2">
      <c r="AJ63395" s="23"/>
      <c r="HH63395"/>
      <c r="IW63395" s="36"/>
      <c r="JI63395"/>
      <c r="JJ63395"/>
      <c r="KX63395" s="23"/>
      <c r="KY63395" s="23"/>
    </row>
    <row r="63396" spans="36:311" x14ac:dyDescent="0.2">
      <c r="AJ63396" s="23"/>
      <c r="HH63396"/>
      <c r="IW63396" s="36"/>
      <c r="JI63396"/>
      <c r="JJ63396"/>
      <c r="KX63396" s="23"/>
      <c r="KY63396" s="23"/>
    </row>
    <row r="63397" spans="36:311" x14ac:dyDescent="0.2">
      <c r="AJ63397" s="23"/>
      <c r="HH63397"/>
      <c r="IW63397" s="36"/>
      <c r="JI63397"/>
      <c r="JJ63397"/>
      <c r="KX63397" s="23"/>
      <c r="KY63397" s="23"/>
    </row>
    <row r="63398" spans="36:311" x14ac:dyDescent="0.2">
      <c r="AJ63398" s="23"/>
      <c r="HH63398"/>
      <c r="IW63398" s="36"/>
      <c r="JI63398"/>
      <c r="JJ63398"/>
      <c r="KX63398" s="23"/>
      <c r="KY63398" s="23"/>
    </row>
    <row r="63399" spans="36:311" x14ac:dyDescent="0.2">
      <c r="AJ63399" s="23"/>
      <c r="HH63399"/>
      <c r="IW63399" s="36"/>
      <c r="JI63399"/>
      <c r="JJ63399"/>
      <c r="KX63399" s="23"/>
      <c r="KY63399" s="23"/>
    </row>
    <row r="63400" spans="36:311" x14ac:dyDescent="0.2">
      <c r="AJ63400" s="23"/>
      <c r="HH63400"/>
      <c r="IW63400" s="36"/>
      <c r="JI63400"/>
      <c r="JJ63400"/>
      <c r="KX63400" s="23"/>
      <c r="KY63400" s="23"/>
    </row>
    <row r="63401" spans="36:311" x14ac:dyDescent="0.2">
      <c r="AJ63401" s="23"/>
      <c r="HH63401"/>
      <c r="IW63401" s="36"/>
      <c r="JI63401"/>
      <c r="JJ63401"/>
      <c r="KX63401" s="23"/>
      <c r="KY63401" s="23"/>
    </row>
    <row r="63402" spans="36:311" x14ac:dyDescent="0.2">
      <c r="AJ63402" s="23"/>
      <c r="HH63402"/>
      <c r="IW63402" s="36"/>
      <c r="JI63402"/>
      <c r="JJ63402"/>
      <c r="KX63402" s="23"/>
      <c r="KY63402" s="23"/>
    </row>
    <row r="63403" spans="36:311" x14ac:dyDescent="0.2">
      <c r="AJ63403" s="23"/>
      <c r="HH63403"/>
      <c r="IW63403" s="36"/>
      <c r="JI63403"/>
      <c r="JJ63403"/>
      <c r="KX63403" s="23"/>
      <c r="KY63403" s="23"/>
    </row>
    <row r="63404" spans="36:311" x14ac:dyDescent="0.2">
      <c r="AJ63404" s="23"/>
      <c r="HH63404"/>
      <c r="IW63404" s="36"/>
      <c r="JI63404"/>
      <c r="JJ63404"/>
      <c r="KX63404" s="23"/>
      <c r="KY63404" s="23"/>
    </row>
    <row r="63405" spans="36:311" x14ac:dyDescent="0.2">
      <c r="AJ63405" s="23"/>
      <c r="HH63405"/>
      <c r="IW63405" s="36"/>
      <c r="JI63405"/>
      <c r="JJ63405"/>
      <c r="KX63405" s="23"/>
      <c r="KY63405" s="23"/>
    </row>
    <row r="63406" spans="36:311" x14ac:dyDescent="0.2">
      <c r="AJ63406" s="23"/>
      <c r="HH63406"/>
      <c r="IW63406" s="36"/>
      <c r="JI63406"/>
      <c r="JJ63406"/>
      <c r="KX63406" s="23"/>
      <c r="KY63406" s="23"/>
    </row>
    <row r="63407" spans="36:311" x14ac:dyDescent="0.2">
      <c r="AJ63407" s="23"/>
      <c r="HH63407"/>
      <c r="IW63407" s="36"/>
      <c r="JI63407"/>
      <c r="JJ63407"/>
      <c r="KX63407" s="23"/>
      <c r="KY63407" s="23"/>
    </row>
    <row r="63408" spans="36:311" x14ac:dyDescent="0.2">
      <c r="AJ63408" s="23"/>
      <c r="HH63408"/>
      <c r="IW63408" s="36"/>
      <c r="JI63408"/>
      <c r="JJ63408"/>
      <c r="KX63408" s="23"/>
      <c r="KY63408" s="23"/>
    </row>
    <row r="63409" spans="36:311" x14ac:dyDescent="0.2">
      <c r="AJ63409" s="23"/>
      <c r="HH63409"/>
      <c r="IW63409" s="36"/>
      <c r="JI63409"/>
      <c r="JJ63409"/>
      <c r="KX63409" s="23"/>
      <c r="KY63409" s="23"/>
    </row>
    <row r="63410" spans="36:311" x14ac:dyDescent="0.2">
      <c r="AJ63410" s="23"/>
      <c r="HH63410"/>
      <c r="IW63410" s="36"/>
      <c r="JI63410"/>
      <c r="JJ63410"/>
      <c r="KX63410" s="23"/>
      <c r="KY63410" s="23"/>
    </row>
    <row r="63411" spans="36:311" x14ac:dyDescent="0.2">
      <c r="AJ63411" s="23"/>
      <c r="HH63411"/>
      <c r="IW63411" s="36"/>
      <c r="JI63411"/>
      <c r="JJ63411"/>
      <c r="KX63411" s="23"/>
      <c r="KY63411" s="23"/>
    </row>
    <row r="63412" spans="36:311" x14ac:dyDescent="0.2">
      <c r="AJ63412" s="23"/>
      <c r="HH63412"/>
      <c r="IW63412" s="36"/>
      <c r="JI63412"/>
      <c r="JJ63412"/>
      <c r="KX63412" s="23"/>
      <c r="KY63412" s="23"/>
    </row>
    <row r="63413" spans="36:311" x14ac:dyDescent="0.2">
      <c r="AJ63413" s="23"/>
      <c r="HH63413"/>
      <c r="IW63413" s="36"/>
      <c r="JI63413"/>
      <c r="JJ63413"/>
      <c r="KX63413" s="23"/>
      <c r="KY63413" s="23"/>
    </row>
    <row r="63414" spans="36:311" x14ac:dyDescent="0.2">
      <c r="AJ63414" s="23"/>
      <c r="HH63414"/>
      <c r="IW63414" s="36"/>
      <c r="JI63414"/>
      <c r="JJ63414"/>
      <c r="KX63414" s="23"/>
      <c r="KY63414" s="23"/>
    </row>
    <row r="63415" spans="36:311" x14ac:dyDescent="0.2">
      <c r="AJ63415" s="23"/>
      <c r="HH63415"/>
      <c r="IW63415" s="36"/>
      <c r="JI63415"/>
      <c r="JJ63415"/>
      <c r="KX63415" s="23"/>
      <c r="KY63415" s="23"/>
    </row>
    <row r="63416" spans="36:311" x14ac:dyDescent="0.2">
      <c r="AJ63416" s="23"/>
      <c r="HH63416"/>
      <c r="IW63416" s="36"/>
      <c r="JI63416"/>
      <c r="JJ63416"/>
      <c r="KX63416" s="23"/>
      <c r="KY63416" s="23"/>
    </row>
    <row r="63417" spans="36:311" x14ac:dyDescent="0.2">
      <c r="AJ63417" s="23"/>
      <c r="HH63417"/>
      <c r="IW63417" s="36"/>
      <c r="JI63417"/>
      <c r="JJ63417"/>
      <c r="KX63417" s="23"/>
      <c r="KY63417" s="23"/>
    </row>
    <row r="63418" spans="36:311" x14ac:dyDescent="0.2">
      <c r="AJ63418" s="23"/>
      <c r="HH63418"/>
      <c r="IW63418" s="36"/>
      <c r="JI63418"/>
      <c r="JJ63418"/>
      <c r="KX63418" s="23"/>
      <c r="KY63418" s="23"/>
    </row>
    <row r="63419" spans="36:311" x14ac:dyDescent="0.2">
      <c r="AJ63419" s="23"/>
      <c r="HH63419"/>
      <c r="IW63419" s="36"/>
      <c r="JI63419"/>
      <c r="JJ63419"/>
      <c r="KX63419" s="23"/>
      <c r="KY63419" s="23"/>
    </row>
    <row r="63420" spans="36:311" x14ac:dyDescent="0.2">
      <c r="AJ63420" s="23"/>
      <c r="HH63420"/>
      <c r="IW63420" s="36"/>
      <c r="JI63420"/>
      <c r="JJ63420"/>
      <c r="KX63420" s="23"/>
      <c r="KY63420" s="23"/>
    </row>
    <row r="63421" spans="36:311" x14ac:dyDescent="0.2">
      <c r="AJ63421" s="23"/>
      <c r="HH63421"/>
      <c r="IW63421" s="36"/>
      <c r="JI63421"/>
      <c r="JJ63421"/>
      <c r="KX63421" s="23"/>
      <c r="KY63421" s="23"/>
    </row>
    <row r="63422" spans="36:311" x14ac:dyDescent="0.2">
      <c r="AJ63422" s="23"/>
      <c r="HH63422"/>
      <c r="IW63422" s="36"/>
      <c r="JI63422"/>
      <c r="JJ63422"/>
      <c r="KX63422" s="23"/>
      <c r="KY63422" s="23"/>
    </row>
    <row r="63423" spans="36:311" x14ac:dyDescent="0.2">
      <c r="AJ63423" s="23"/>
      <c r="HH63423"/>
      <c r="IW63423" s="36"/>
      <c r="JI63423"/>
      <c r="JJ63423"/>
      <c r="KX63423" s="23"/>
      <c r="KY63423" s="23"/>
    </row>
    <row r="63424" spans="36:311" x14ac:dyDescent="0.2">
      <c r="AJ63424" s="23"/>
      <c r="HH63424"/>
      <c r="IW63424" s="36"/>
      <c r="JI63424"/>
      <c r="JJ63424"/>
      <c r="KX63424" s="23"/>
      <c r="KY63424" s="23"/>
    </row>
    <row r="63425" spans="36:311" x14ac:dyDescent="0.2">
      <c r="AJ63425" s="23"/>
      <c r="HH63425"/>
      <c r="IW63425" s="36"/>
      <c r="JI63425"/>
      <c r="JJ63425"/>
      <c r="KX63425" s="23"/>
      <c r="KY63425" s="23"/>
    </row>
    <row r="63426" spans="36:311" x14ac:dyDescent="0.2">
      <c r="AJ63426" s="23"/>
      <c r="HH63426"/>
      <c r="IW63426" s="36"/>
      <c r="JI63426"/>
      <c r="JJ63426"/>
      <c r="KX63426" s="23"/>
      <c r="KY63426" s="23"/>
    </row>
    <row r="63427" spans="36:311" x14ac:dyDescent="0.2">
      <c r="AJ63427" s="23"/>
      <c r="HH63427"/>
      <c r="IW63427" s="36"/>
      <c r="JI63427"/>
      <c r="JJ63427"/>
      <c r="KX63427" s="23"/>
      <c r="KY63427" s="23"/>
    </row>
    <row r="63428" spans="36:311" x14ac:dyDescent="0.2">
      <c r="AJ63428" s="23"/>
      <c r="HH63428"/>
      <c r="IW63428" s="36"/>
      <c r="JI63428"/>
      <c r="JJ63428"/>
      <c r="KX63428" s="23"/>
      <c r="KY63428" s="23"/>
    </row>
    <row r="63429" spans="36:311" x14ac:dyDescent="0.2">
      <c r="AJ63429" s="23"/>
      <c r="HH63429"/>
      <c r="IW63429" s="36"/>
      <c r="JI63429"/>
      <c r="JJ63429"/>
      <c r="KX63429" s="23"/>
      <c r="KY63429" s="23"/>
    </row>
    <row r="63430" spans="36:311" x14ac:dyDescent="0.2">
      <c r="AJ63430" s="23"/>
      <c r="HH63430"/>
      <c r="IW63430" s="36"/>
      <c r="JI63430"/>
      <c r="JJ63430"/>
      <c r="KX63430" s="23"/>
      <c r="KY63430" s="23"/>
    </row>
    <row r="63431" spans="36:311" x14ac:dyDescent="0.2">
      <c r="AJ63431" s="23"/>
      <c r="HH63431"/>
      <c r="IW63431" s="36"/>
      <c r="JI63431"/>
      <c r="JJ63431"/>
      <c r="KX63431" s="23"/>
      <c r="KY63431" s="23"/>
    </row>
    <row r="63432" spans="36:311" x14ac:dyDescent="0.2">
      <c r="AJ63432" s="23"/>
      <c r="HH63432"/>
      <c r="IW63432" s="36"/>
      <c r="JI63432"/>
      <c r="JJ63432"/>
      <c r="KX63432" s="23"/>
      <c r="KY63432" s="23"/>
    </row>
    <row r="63433" spans="36:311" x14ac:dyDescent="0.2">
      <c r="AJ63433" s="23"/>
      <c r="HH63433"/>
      <c r="IW63433" s="36"/>
      <c r="JI63433"/>
      <c r="JJ63433"/>
      <c r="KX63433" s="23"/>
      <c r="KY63433" s="23"/>
    </row>
    <row r="63434" spans="36:311" x14ac:dyDescent="0.2">
      <c r="AJ63434" s="23"/>
      <c r="HH63434"/>
      <c r="IW63434" s="36"/>
      <c r="JI63434"/>
      <c r="JJ63434"/>
      <c r="KX63434" s="23"/>
      <c r="KY63434" s="23"/>
    </row>
    <row r="63435" spans="36:311" x14ac:dyDescent="0.2">
      <c r="AJ63435" s="23"/>
      <c r="HH63435"/>
      <c r="IW63435" s="36"/>
      <c r="JI63435"/>
      <c r="JJ63435"/>
      <c r="KX63435" s="23"/>
      <c r="KY63435" s="23"/>
    </row>
    <row r="63436" spans="36:311" x14ac:dyDescent="0.2">
      <c r="AJ63436" s="23"/>
      <c r="HH63436"/>
      <c r="IW63436" s="36"/>
      <c r="JI63436"/>
      <c r="JJ63436"/>
      <c r="KX63436" s="23"/>
      <c r="KY63436" s="23"/>
    </row>
    <row r="63437" spans="36:311" x14ac:dyDescent="0.2">
      <c r="AJ63437" s="23"/>
      <c r="HH63437"/>
      <c r="IW63437" s="36"/>
      <c r="JI63437"/>
      <c r="JJ63437"/>
      <c r="KX63437" s="23"/>
      <c r="KY63437" s="23"/>
    </row>
    <row r="63438" spans="36:311" x14ac:dyDescent="0.2">
      <c r="AJ63438" s="23"/>
      <c r="HH63438"/>
      <c r="IW63438" s="36"/>
      <c r="JI63438"/>
      <c r="JJ63438"/>
      <c r="KX63438" s="23"/>
      <c r="KY63438" s="23"/>
    </row>
    <row r="63439" spans="36:311" x14ac:dyDescent="0.2">
      <c r="AJ63439" s="23"/>
      <c r="HH63439"/>
      <c r="IW63439" s="36"/>
      <c r="JI63439"/>
      <c r="JJ63439"/>
      <c r="KX63439" s="23"/>
      <c r="KY63439" s="23"/>
    </row>
    <row r="63440" spans="36:311" x14ac:dyDescent="0.2">
      <c r="AJ63440" s="23"/>
      <c r="HH63440"/>
      <c r="IW63440" s="36"/>
      <c r="JI63440"/>
      <c r="JJ63440"/>
      <c r="KX63440" s="23"/>
      <c r="KY63440" s="23"/>
    </row>
    <row r="63441" spans="36:311" x14ac:dyDescent="0.2">
      <c r="AJ63441" s="23"/>
      <c r="HH63441"/>
      <c r="IW63441" s="36"/>
      <c r="JI63441"/>
      <c r="JJ63441"/>
      <c r="KX63441" s="23"/>
      <c r="KY63441" s="23"/>
    </row>
    <row r="63442" spans="36:311" x14ac:dyDescent="0.2">
      <c r="AJ63442" s="23"/>
      <c r="HH63442"/>
      <c r="IW63442" s="36"/>
      <c r="JI63442"/>
      <c r="JJ63442"/>
      <c r="KX63442" s="23"/>
      <c r="KY63442" s="23"/>
    </row>
    <row r="63443" spans="36:311" x14ac:dyDescent="0.2">
      <c r="AJ63443" s="23"/>
      <c r="HH63443"/>
      <c r="IW63443" s="36"/>
      <c r="JI63443"/>
      <c r="JJ63443"/>
      <c r="KX63443" s="23"/>
      <c r="KY63443" s="23"/>
    </row>
    <row r="63444" spans="36:311" x14ac:dyDescent="0.2">
      <c r="AJ63444" s="23"/>
      <c r="HH63444"/>
      <c r="IW63444" s="36"/>
      <c r="JI63444"/>
      <c r="JJ63444"/>
      <c r="KX63444" s="23"/>
      <c r="KY63444" s="23"/>
    </row>
    <row r="63445" spans="36:311" x14ac:dyDescent="0.2">
      <c r="AJ63445" s="23"/>
      <c r="HH63445"/>
      <c r="IW63445" s="36"/>
      <c r="JI63445"/>
      <c r="JJ63445"/>
      <c r="KX63445" s="23"/>
      <c r="KY63445" s="23"/>
    </row>
    <row r="63446" spans="36:311" x14ac:dyDescent="0.2">
      <c r="AJ63446" s="23"/>
      <c r="HH63446"/>
      <c r="IW63446" s="36"/>
      <c r="JI63446"/>
      <c r="JJ63446"/>
      <c r="KX63446" s="23"/>
      <c r="KY63446" s="23"/>
    </row>
    <row r="63447" spans="36:311" x14ac:dyDescent="0.2">
      <c r="AJ63447" s="23"/>
      <c r="HH63447"/>
      <c r="IW63447" s="36"/>
      <c r="JI63447"/>
      <c r="JJ63447"/>
      <c r="KX63447" s="23"/>
      <c r="KY63447" s="23"/>
    </row>
    <row r="63448" spans="36:311" x14ac:dyDescent="0.2">
      <c r="AJ63448" s="23"/>
      <c r="HH63448"/>
      <c r="IW63448" s="36"/>
      <c r="JI63448"/>
      <c r="JJ63448"/>
      <c r="KX63448" s="23"/>
      <c r="KY63448" s="23"/>
    </row>
    <row r="63449" spans="36:311" x14ac:dyDescent="0.2">
      <c r="AJ63449" s="23"/>
      <c r="HH63449"/>
      <c r="IW63449" s="36"/>
      <c r="JI63449"/>
      <c r="JJ63449"/>
      <c r="KX63449" s="23"/>
      <c r="KY63449" s="23"/>
    </row>
    <row r="63450" spans="36:311" x14ac:dyDescent="0.2">
      <c r="AJ63450" s="23"/>
      <c r="HH63450"/>
      <c r="IW63450" s="36"/>
      <c r="JI63450"/>
      <c r="JJ63450"/>
      <c r="KX63450" s="23"/>
      <c r="KY63450" s="23"/>
    </row>
    <row r="63451" spans="36:311" x14ac:dyDescent="0.2">
      <c r="AJ63451" s="23"/>
      <c r="HH63451"/>
      <c r="IW63451" s="36"/>
      <c r="JI63451"/>
      <c r="JJ63451"/>
      <c r="KX63451" s="23"/>
      <c r="KY63451" s="23"/>
    </row>
    <row r="63452" spans="36:311" x14ac:dyDescent="0.2">
      <c r="AJ63452" s="23"/>
      <c r="HH63452"/>
      <c r="IW63452" s="36"/>
      <c r="JI63452"/>
      <c r="JJ63452"/>
      <c r="KX63452" s="23"/>
      <c r="KY63452" s="23"/>
    </row>
    <row r="63453" spans="36:311" x14ac:dyDescent="0.2">
      <c r="AJ63453" s="23"/>
      <c r="HH63453"/>
      <c r="IW63453" s="36"/>
      <c r="JI63453"/>
      <c r="JJ63453"/>
      <c r="KX63453" s="23"/>
      <c r="KY63453" s="23"/>
    </row>
    <row r="63454" spans="36:311" x14ac:dyDescent="0.2">
      <c r="AJ63454" s="23"/>
      <c r="HH63454"/>
      <c r="IW63454" s="36"/>
      <c r="JI63454"/>
      <c r="JJ63454"/>
      <c r="KX63454" s="23"/>
      <c r="KY63454" s="23"/>
    </row>
    <row r="63455" spans="36:311" x14ac:dyDescent="0.2">
      <c r="AJ63455" s="23"/>
      <c r="HH63455"/>
      <c r="IW63455" s="36"/>
      <c r="JI63455"/>
      <c r="JJ63455"/>
      <c r="KX63455" s="23"/>
      <c r="KY63455" s="23"/>
    </row>
    <row r="63456" spans="36:311" x14ac:dyDescent="0.2">
      <c r="AJ63456" s="23"/>
      <c r="HH63456"/>
      <c r="IW63456" s="36"/>
      <c r="JI63456"/>
      <c r="JJ63456"/>
      <c r="KX63456" s="23"/>
      <c r="KY63456" s="23"/>
    </row>
    <row r="63457" spans="36:311" x14ac:dyDescent="0.2">
      <c r="AJ63457" s="23"/>
      <c r="HH63457"/>
      <c r="IW63457" s="36"/>
      <c r="JI63457"/>
      <c r="JJ63457"/>
      <c r="KX63457" s="23"/>
      <c r="KY63457" s="23"/>
    </row>
    <row r="63458" spans="36:311" x14ac:dyDescent="0.2">
      <c r="AJ63458" s="23"/>
      <c r="HH63458"/>
      <c r="IW63458" s="36"/>
      <c r="JI63458"/>
      <c r="JJ63458"/>
      <c r="KX63458" s="23"/>
      <c r="KY63458" s="23"/>
    </row>
    <row r="63459" spans="36:311" x14ac:dyDescent="0.2">
      <c r="AJ63459" s="23"/>
      <c r="HH63459"/>
      <c r="IW63459" s="36"/>
      <c r="JI63459"/>
      <c r="JJ63459"/>
      <c r="KX63459" s="23"/>
      <c r="KY63459" s="23"/>
    </row>
    <row r="63460" spans="36:311" x14ac:dyDescent="0.2">
      <c r="AJ63460" s="23"/>
      <c r="HH63460"/>
      <c r="IW63460" s="36"/>
      <c r="JI63460"/>
      <c r="JJ63460"/>
      <c r="KX63460" s="23"/>
      <c r="KY63460" s="23"/>
    </row>
    <row r="63461" spans="36:311" x14ac:dyDescent="0.2">
      <c r="AJ63461" s="23"/>
      <c r="HH63461"/>
      <c r="IW63461" s="36"/>
      <c r="JI63461"/>
      <c r="JJ63461"/>
      <c r="KX63461" s="23"/>
      <c r="KY63461" s="23"/>
    </row>
    <row r="63462" spans="36:311" x14ac:dyDescent="0.2">
      <c r="AJ63462" s="23"/>
      <c r="HH63462"/>
      <c r="IW63462" s="36"/>
      <c r="JI63462"/>
      <c r="JJ63462"/>
      <c r="KX63462" s="23"/>
      <c r="KY63462" s="23"/>
    </row>
    <row r="63463" spans="36:311" x14ac:dyDescent="0.2">
      <c r="AJ63463" s="23"/>
      <c r="HH63463"/>
      <c r="IW63463" s="36"/>
      <c r="JI63463"/>
      <c r="JJ63463"/>
      <c r="KX63463" s="23"/>
      <c r="KY63463" s="23"/>
    </row>
    <row r="63464" spans="36:311" x14ac:dyDescent="0.2">
      <c r="AJ63464" s="23"/>
      <c r="HH63464"/>
      <c r="IW63464" s="36"/>
      <c r="JI63464"/>
      <c r="JJ63464"/>
      <c r="KX63464" s="23"/>
      <c r="KY63464" s="23"/>
    </row>
    <row r="63465" spans="36:311" x14ac:dyDescent="0.2">
      <c r="AJ63465" s="23"/>
      <c r="HH63465"/>
      <c r="IW63465" s="36"/>
      <c r="JI63465"/>
      <c r="JJ63465"/>
      <c r="KX63465" s="23"/>
      <c r="KY63465" s="23"/>
    </row>
    <row r="63466" spans="36:311" x14ac:dyDescent="0.2">
      <c r="AJ63466" s="23"/>
      <c r="HH63466"/>
      <c r="IW63466" s="36"/>
      <c r="JI63466"/>
      <c r="JJ63466"/>
      <c r="KX63466" s="23"/>
      <c r="KY63466" s="23"/>
    </row>
    <row r="63467" spans="36:311" x14ac:dyDescent="0.2">
      <c r="AJ63467" s="23"/>
      <c r="HH63467"/>
      <c r="IW63467" s="36"/>
      <c r="JI63467"/>
      <c r="JJ63467"/>
      <c r="KX63467" s="23"/>
      <c r="KY63467" s="23"/>
    </row>
    <row r="63468" spans="36:311" x14ac:dyDescent="0.2">
      <c r="AJ63468" s="23"/>
      <c r="HH63468"/>
      <c r="IW63468" s="36"/>
      <c r="JI63468"/>
      <c r="JJ63468"/>
      <c r="KX63468" s="23"/>
      <c r="KY63468" s="23"/>
    </row>
    <row r="63469" spans="36:311" x14ac:dyDescent="0.2">
      <c r="AJ63469" s="23"/>
      <c r="HH63469"/>
      <c r="IW63469" s="36"/>
      <c r="JI63469"/>
      <c r="JJ63469"/>
      <c r="KX63469" s="23"/>
      <c r="KY63469" s="23"/>
    </row>
    <row r="63470" spans="36:311" x14ac:dyDescent="0.2">
      <c r="AJ63470" s="23"/>
      <c r="HH63470"/>
      <c r="IW63470" s="36"/>
      <c r="JI63470"/>
      <c r="JJ63470"/>
      <c r="KX63470" s="23"/>
      <c r="KY63470" s="23"/>
    </row>
    <row r="63471" spans="36:311" x14ac:dyDescent="0.2">
      <c r="AJ63471" s="23"/>
      <c r="HH63471"/>
      <c r="IW63471" s="36"/>
      <c r="JI63471"/>
      <c r="JJ63471"/>
      <c r="KX63471" s="23"/>
      <c r="KY63471" s="23"/>
    </row>
    <row r="63472" spans="36:311" x14ac:dyDescent="0.2">
      <c r="AJ63472" s="23"/>
      <c r="HH63472"/>
      <c r="IW63472" s="36"/>
      <c r="JI63472"/>
      <c r="JJ63472"/>
      <c r="KX63472" s="23"/>
      <c r="KY63472" s="23"/>
    </row>
    <row r="63473" spans="36:311" x14ac:dyDescent="0.2">
      <c r="AJ63473" s="23"/>
      <c r="HH63473"/>
      <c r="IW63473" s="36"/>
      <c r="JI63473"/>
      <c r="JJ63473"/>
      <c r="KX63473" s="23"/>
      <c r="KY63473" s="23"/>
    </row>
    <row r="63474" spans="36:311" x14ac:dyDescent="0.2">
      <c r="AJ63474" s="23"/>
      <c r="HH63474"/>
      <c r="IW63474" s="36"/>
      <c r="JI63474"/>
      <c r="JJ63474"/>
      <c r="KX63474" s="23"/>
      <c r="KY63474" s="23"/>
    </row>
    <row r="63475" spans="36:311" x14ac:dyDescent="0.2">
      <c r="AJ63475" s="23"/>
      <c r="HH63475"/>
      <c r="IW63475" s="36"/>
      <c r="JI63475"/>
      <c r="JJ63475"/>
      <c r="KX63475" s="23"/>
      <c r="KY63475" s="23"/>
    </row>
    <row r="63476" spans="36:311" x14ac:dyDescent="0.2">
      <c r="AJ63476" s="23"/>
      <c r="HH63476"/>
      <c r="IW63476" s="36"/>
      <c r="JI63476"/>
      <c r="JJ63476"/>
      <c r="KX63476" s="23"/>
      <c r="KY63476" s="23"/>
    </row>
    <row r="63477" spans="36:311" x14ac:dyDescent="0.2">
      <c r="AJ63477" s="23"/>
      <c r="HH63477"/>
      <c r="IW63477" s="36"/>
      <c r="JI63477"/>
      <c r="JJ63477"/>
      <c r="KX63477" s="23"/>
      <c r="KY63477" s="23"/>
    </row>
    <row r="63478" spans="36:311" x14ac:dyDescent="0.2">
      <c r="AJ63478" s="23"/>
      <c r="HH63478"/>
      <c r="IW63478" s="36"/>
      <c r="JI63478"/>
      <c r="JJ63478"/>
      <c r="KX63478" s="23"/>
      <c r="KY63478" s="23"/>
    </row>
    <row r="63479" spans="36:311" x14ac:dyDescent="0.2">
      <c r="AJ63479" s="23"/>
      <c r="HH63479"/>
      <c r="IW63479" s="36"/>
      <c r="JI63479"/>
      <c r="JJ63479"/>
      <c r="KX63479" s="23"/>
      <c r="KY63479" s="23"/>
    </row>
    <row r="63480" spans="36:311" x14ac:dyDescent="0.2">
      <c r="AJ63480" s="23"/>
      <c r="HH63480"/>
      <c r="IW63480" s="36"/>
      <c r="JI63480"/>
      <c r="JJ63480"/>
      <c r="KX63480" s="23"/>
      <c r="KY63480" s="23"/>
    </row>
    <row r="63481" spans="36:311" x14ac:dyDescent="0.2">
      <c r="AJ63481" s="23"/>
      <c r="HH63481"/>
      <c r="IW63481" s="36"/>
      <c r="JI63481"/>
      <c r="JJ63481"/>
      <c r="KX63481" s="23"/>
      <c r="KY63481" s="23"/>
    </row>
    <row r="63482" spans="36:311" x14ac:dyDescent="0.2">
      <c r="AJ63482" s="23"/>
      <c r="HH63482"/>
      <c r="IW63482" s="36"/>
      <c r="JI63482"/>
      <c r="JJ63482"/>
      <c r="KX63482" s="23"/>
      <c r="KY63482" s="23"/>
    </row>
    <row r="63483" spans="36:311" x14ac:dyDescent="0.2">
      <c r="AJ63483" s="23"/>
      <c r="HH63483"/>
      <c r="IW63483" s="36"/>
      <c r="JI63483"/>
      <c r="JJ63483"/>
      <c r="KX63483" s="23"/>
      <c r="KY63483" s="23"/>
    </row>
    <row r="63484" spans="36:311" x14ac:dyDescent="0.2">
      <c r="AJ63484" s="23"/>
      <c r="HH63484"/>
      <c r="IW63484" s="36"/>
      <c r="JI63484"/>
      <c r="JJ63484"/>
      <c r="KX63484" s="23"/>
      <c r="KY63484" s="23"/>
    </row>
    <row r="63485" spans="36:311" x14ac:dyDescent="0.2">
      <c r="AJ63485" s="23"/>
      <c r="HH63485"/>
      <c r="IW63485" s="36"/>
      <c r="JI63485"/>
      <c r="JJ63485"/>
      <c r="KX63485" s="23"/>
      <c r="KY63485" s="23"/>
    </row>
    <row r="63486" spans="36:311" x14ac:dyDescent="0.2">
      <c r="AJ63486" s="23"/>
      <c r="HH63486"/>
      <c r="IW63486" s="36"/>
      <c r="JI63486"/>
      <c r="JJ63486"/>
      <c r="KX63486" s="23"/>
      <c r="KY63486" s="23"/>
    </row>
    <row r="63487" spans="36:311" x14ac:dyDescent="0.2">
      <c r="AJ63487" s="23"/>
      <c r="HH63487"/>
      <c r="IW63487" s="36"/>
      <c r="JI63487"/>
      <c r="JJ63487"/>
      <c r="KX63487" s="23"/>
      <c r="KY63487" s="23"/>
    </row>
    <row r="63488" spans="36:311" x14ac:dyDescent="0.2">
      <c r="AJ63488" s="23"/>
      <c r="HH63488"/>
      <c r="IW63488" s="36"/>
      <c r="JI63488"/>
      <c r="JJ63488"/>
      <c r="KX63488" s="23"/>
      <c r="KY63488" s="23"/>
    </row>
    <row r="63489" spans="36:311" x14ac:dyDescent="0.2">
      <c r="AJ63489" s="23"/>
      <c r="HH63489"/>
      <c r="IW63489" s="36"/>
      <c r="JI63489"/>
      <c r="JJ63489"/>
      <c r="KX63489" s="23"/>
      <c r="KY63489" s="23"/>
    </row>
    <row r="63490" spans="36:311" x14ac:dyDescent="0.2">
      <c r="AJ63490" s="23"/>
      <c r="HH63490"/>
      <c r="IW63490" s="36"/>
      <c r="JI63490"/>
      <c r="JJ63490"/>
      <c r="KX63490" s="23"/>
      <c r="KY63490" s="23"/>
    </row>
    <row r="63491" spans="36:311" x14ac:dyDescent="0.2">
      <c r="AJ63491" s="23"/>
      <c r="HH63491"/>
      <c r="IW63491" s="36"/>
      <c r="JI63491"/>
      <c r="JJ63491"/>
      <c r="KX63491" s="23"/>
      <c r="KY63491" s="23"/>
    </row>
    <row r="63492" spans="36:311" x14ac:dyDescent="0.2">
      <c r="AJ63492" s="23"/>
      <c r="HH63492"/>
      <c r="IW63492" s="36"/>
      <c r="JI63492"/>
      <c r="JJ63492"/>
      <c r="KX63492" s="23"/>
      <c r="KY63492" s="23"/>
    </row>
    <row r="63493" spans="36:311" x14ac:dyDescent="0.2">
      <c r="AJ63493" s="23"/>
      <c r="HH63493"/>
      <c r="IW63493" s="36"/>
      <c r="JI63493"/>
      <c r="JJ63493"/>
      <c r="KX63493" s="23"/>
      <c r="KY63493" s="23"/>
    </row>
    <row r="63494" spans="36:311" x14ac:dyDescent="0.2">
      <c r="AJ63494" s="23"/>
      <c r="HH63494"/>
      <c r="IW63494" s="36"/>
      <c r="JI63494"/>
      <c r="JJ63494"/>
      <c r="KX63494" s="23"/>
      <c r="KY63494" s="23"/>
    </row>
    <row r="63495" spans="36:311" x14ac:dyDescent="0.2">
      <c r="AJ63495" s="23"/>
      <c r="HH63495"/>
      <c r="IW63495" s="36"/>
      <c r="JI63495"/>
      <c r="JJ63495"/>
      <c r="KX63495" s="23"/>
      <c r="KY63495" s="23"/>
    </row>
    <row r="63496" spans="36:311" x14ac:dyDescent="0.2">
      <c r="AJ63496" s="23"/>
      <c r="HH63496"/>
      <c r="IW63496" s="36"/>
      <c r="JI63496"/>
      <c r="JJ63496"/>
      <c r="KX63496" s="23"/>
      <c r="KY63496" s="23"/>
    </row>
    <row r="63497" spans="36:311" x14ac:dyDescent="0.2">
      <c r="AJ63497" s="23"/>
      <c r="HH63497"/>
      <c r="IW63497" s="36"/>
      <c r="JI63497"/>
      <c r="JJ63497"/>
      <c r="KX63497" s="23"/>
      <c r="KY63497" s="23"/>
    </row>
    <row r="63498" spans="36:311" x14ac:dyDescent="0.2">
      <c r="AJ63498" s="23"/>
      <c r="HH63498"/>
      <c r="IW63498" s="36"/>
      <c r="JI63498"/>
      <c r="JJ63498"/>
      <c r="KX63498" s="23"/>
      <c r="KY63498" s="23"/>
    </row>
    <row r="63499" spans="36:311" x14ac:dyDescent="0.2">
      <c r="AJ63499" s="23"/>
      <c r="HH63499"/>
      <c r="IW63499" s="36"/>
      <c r="JI63499"/>
      <c r="JJ63499"/>
      <c r="KX63499" s="23"/>
      <c r="KY63499" s="23"/>
    </row>
    <row r="63500" spans="36:311" x14ac:dyDescent="0.2">
      <c r="AJ63500" s="23"/>
      <c r="HH63500"/>
      <c r="IW63500" s="36"/>
      <c r="JI63500"/>
      <c r="JJ63500"/>
      <c r="KX63500" s="23"/>
      <c r="KY63500" s="23"/>
    </row>
    <row r="63501" spans="36:311" x14ac:dyDescent="0.2">
      <c r="AJ63501" s="23"/>
      <c r="HH63501"/>
      <c r="IW63501" s="36"/>
      <c r="JI63501"/>
      <c r="JJ63501"/>
      <c r="KX63501" s="23"/>
      <c r="KY63501" s="23"/>
    </row>
    <row r="63502" spans="36:311" x14ac:dyDescent="0.2">
      <c r="AJ63502" s="23"/>
      <c r="HH63502"/>
      <c r="IW63502" s="36"/>
      <c r="JI63502"/>
      <c r="JJ63502"/>
      <c r="KX63502" s="23"/>
      <c r="KY63502" s="23"/>
    </row>
    <row r="63503" spans="36:311" x14ac:dyDescent="0.2">
      <c r="AJ63503" s="23"/>
      <c r="HH63503"/>
      <c r="IW63503" s="36"/>
      <c r="JI63503"/>
      <c r="JJ63503"/>
      <c r="KX63503" s="23"/>
      <c r="KY63503" s="23"/>
    </row>
    <row r="63504" spans="36:311" x14ac:dyDescent="0.2">
      <c r="AJ63504" s="23"/>
      <c r="HH63504"/>
      <c r="IW63504" s="36"/>
      <c r="JI63504"/>
      <c r="JJ63504"/>
      <c r="KX63504" s="23"/>
      <c r="KY63504" s="23"/>
    </row>
    <row r="63505" spans="36:311" x14ac:dyDescent="0.2">
      <c r="AJ63505" s="23"/>
      <c r="HH63505"/>
      <c r="IW63505" s="36"/>
      <c r="JI63505"/>
      <c r="JJ63505"/>
      <c r="KX63505" s="23"/>
      <c r="KY63505" s="23"/>
    </row>
    <row r="63506" spans="36:311" x14ac:dyDescent="0.2">
      <c r="AJ63506" s="23"/>
      <c r="HH63506"/>
      <c r="IW63506" s="36"/>
      <c r="JI63506"/>
      <c r="JJ63506"/>
      <c r="KX63506" s="23"/>
      <c r="KY63506" s="23"/>
    </row>
    <row r="63507" spans="36:311" x14ac:dyDescent="0.2">
      <c r="AJ63507" s="23"/>
      <c r="HH63507"/>
      <c r="IW63507" s="36"/>
      <c r="JI63507"/>
      <c r="JJ63507"/>
      <c r="KX63507" s="23"/>
      <c r="KY63507" s="23"/>
    </row>
    <row r="63508" spans="36:311" x14ac:dyDescent="0.2">
      <c r="AJ63508" s="23"/>
      <c r="HH63508"/>
      <c r="IW63508" s="36"/>
      <c r="JI63508"/>
      <c r="JJ63508"/>
      <c r="KX63508" s="23"/>
      <c r="KY63508" s="23"/>
    </row>
    <row r="63509" spans="36:311" x14ac:dyDescent="0.2">
      <c r="AJ63509" s="23"/>
      <c r="HH63509"/>
      <c r="IW63509" s="36"/>
      <c r="JI63509"/>
      <c r="JJ63509"/>
      <c r="KX63509" s="23"/>
      <c r="KY63509" s="23"/>
    </row>
    <row r="63510" spans="36:311" x14ac:dyDescent="0.2">
      <c r="AJ63510" s="23"/>
      <c r="HH63510"/>
      <c r="IW63510" s="36"/>
      <c r="JI63510"/>
      <c r="JJ63510"/>
      <c r="KX63510" s="23"/>
      <c r="KY63510" s="23"/>
    </row>
    <row r="63511" spans="36:311" x14ac:dyDescent="0.2">
      <c r="AJ63511" s="23"/>
      <c r="HH63511"/>
      <c r="IW63511" s="36"/>
      <c r="JI63511"/>
      <c r="JJ63511"/>
      <c r="KX63511" s="23"/>
      <c r="KY63511" s="23"/>
    </row>
    <row r="63512" spans="36:311" x14ac:dyDescent="0.2">
      <c r="AJ63512" s="23"/>
      <c r="HH63512"/>
      <c r="IW63512" s="36"/>
      <c r="JI63512"/>
      <c r="JJ63512"/>
      <c r="KX63512" s="23"/>
      <c r="KY63512" s="23"/>
    </row>
    <row r="63513" spans="36:311" x14ac:dyDescent="0.2">
      <c r="AJ63513" s="23"/>
      <c r="HH63513"/>
      <c r="IW63513" s="36"/>
      <c r="JI63513"/>
      <c r="JJ63513"/>
      <c r="KX63513" s="23"/>
      <c r="KY63513" s="23"/>
    </row>
    <row r="63514" spans="36:311" x14ac:dyDescent="0.2">
      <c r="AJ63514" s="23"/>
      <c r="HH63514"/>
      <c r="IW63514" s="36"/>
      <c r="JI63514"/>
      <c r="JJ63514"/>
      <c r="KX63514" s="23"/>
      <c r="KY63514" s="23"/>
    </row>
    <row r="63515" spans="36:311" x14ac:dyDescent="0.2">
      <c r="AJ63515" s="23"/>
      <c r="HH63515"/>
      <c r="IW63515" s="36"/>
      <c r="JI63515"/>
      <c r="JJ63515"/>
      <c r="KX63515" s="23"/>
      <c r="KY63515" s="23"/>
    </row>
    <row r="63516" spans="36:311" x14ac:dyDescent="0.2">
      <c r="AJ63516" s="23"/>
      <c r="HH63516"/>
      <c r="IW63516" s="36"/>
      <c r="JI63516"/>
      <c r="JJ63516"/>
      <c r="KX63516" s="23"/>
      <c r="KY63516" s="23"/>
    </row>
    <row r="63517" spans="36:311" x14ac:dyDescent="0.2">
      <c r="AJ63517" s="23"/>
      <c r="HH63517"/>
      <c r="IW63517" s="36"/>
      <c r="JI63517"/>
      <c r="JJ63517"/>
      <c r="KX63517" s="23"/>
      <c r="KY63517" s="23"/>
    </row>
    <row r="63518" spans="36:311" x14ac:dyDescent="0.2">
      <c r="AJ63518" s="23"/>
      <c r="HH63518"/>
      <c r="IW63518" s="36"/>
      <c r="JI63518"/>
      <c r="JJ63518"/>
      <c r="KX63518" s="23"/>
      <c r="KY63518" s="23"/>
    </row>
    <row r="63519" spans="36:311" x14ac:dyDescent="0.2">
      <c r="AJ63519" s="23"/>
      <c r="HH63519"/>
      <c r="IW63519" s="36"/>
      <c r="JI63519"/>
      <c r="JJ63519"/>
      <c r="KX63519" s="23"/>
      <c r="KY63519" s="23"/>
    </row>
    <row r="63520" spans="36:311" x14ac:dyDescent="0.2">
      <c r="AJ63520" s="23"/>
      <c r="HH63520"/>
      <c r="IW63520" s="36"/>
      <c r="JI63520"/>
      <c r="JJ63520"/>
      <c r="KX63520" s="23"/>
      <c r="KY63520" s="23"/>
    </row>
    <row r="63521" spans="36:311" x14ac:dyDescent="0.2">
      <c r="AJ63521" s="23"/>
      <c r="HH63521"/>
      <c r="IW63521" s="36"/>
      <c r="JI63521"/>
      <c r="JJ63521"/>
      <c r="KX63521" s="23"/>
      <c r="KY63521" s="23"/>
    </row>
    <row r="63522" spans="36:311" x14ac:dyDescent="0.2">
      <c r="AJ63522" s="23"/>
      <c r="HH63522"/>
      <c r="IW63522" s="36"/>
      <c r="JI63522"/>
      <c r="JJ63522"/>
      <c r="KX63522" s="23"/>
      <c r="KY63522" s="23"/>
    </row>
    <row r="63523" spans="36:311" x14ac:dyDescent="0.2">
      <c r="AJ63523" s="23"/>
      <c r="HH63523"/>
      <c r="IW63523" s="36"/>
      <c r="JI63523"/>
      <c r="JJ63523"/>
      <c r="KX63523" s="23"/>
      <c r="KY63523" s="23"/>
    </row>
    <row r="63524" spans="36:311" x14ac:dyDescent="0.2">
      <c r="AJ63524" s="23"/>
      <c r="HH63524"/>
      <c r="IW63524" s="36"/>
      <c r="JI63524"/>
      <c r="JJ63524"/>
      <c r="KX63524" s="23"/>
      <c r="KY63524" s="23"/>
    </row>
    <row r="63525" spans="36:311" x14ac:dyDescent="0.2">
      <c r="AJ63525" s="23"/>
      <c r="HH63525"/>
      <c r="IW63525" s="36"/>
      <c r="JI63525"/>
      <c r="JJ63525"/>
      <c r="KX63525" s="23"/>
      <c r="KY63525" s="23"/>
    </row>
    <row r="63526" spans="36:311" x14ac:dyDescent="0.2">
      <c r="AJ63526" s="23"/>
      <c r="HH63526"/>
      <c r="IW63526" s="36"/>
      <c r="JI63526"/>
      <c r="JJ63526"/>
      <c r="KX63526" s="23"/>
      <c r="KY63526" s="23"/>
    </row>
    <row r="63527" spans="36:311" x14ac:dyDescent="0.2">
      <c r="AJ63527" s="23"/>
      <c r="HH63527"/>
      <c r="IW63527" s="36"/>
      <c r="JI63527"/>
      <c r="JJ63527"/>
      <c r="KX63527" s="23"/>
      <c r="KY63527" s="23"/>
    </row>
    <row r="63528" spans="36:311" x14ac:dyDescent="0.2">
      <c r="AJ63528" s="23"/>
      <c r="HH63528"/>
      <c r="IW63528" s="36"/>
      <c r="JI63528"/>
      <c r="JJ63528"/>
      <c r="KX63528" s="23"/>
      <c r="KY63528" s="23"/>
    </row>
    <row r="63529" spans="36:311" x14ac:dyDescent="0.2">
      <c r="AJ63529" s="23"/>
      <c r="HH63529"/>
      <c r="IW63529" s="36"/>
      <c r="JI63529"/>
      <c r="JJ63529"/>
      <c r="KX63529" s="23"/>
      <c r="KY63529" s="23"/>
    </row>
    <row r="63530" spans="36:311" x14ac:dyDescent="0.2">
      <c r="AJ63530" s="23"/>
      <c r="HH63530"/>
      <c r="IW63530" s="36"/>
      <c r="JI63530"/>
      <c r="JJ63530"/>
      <c r="KX63530" s="23"/>
      <c r="KY63530" s="23"/>
    </row>
    <row r="63531" spans="36:311" x14ac:dyDescent="0.2">
      <c r="AJ63531" s="23"/>
      <c r="HH63531"/>
      <c r="IW63531" s="36"/>
      <c r="JI63531"/>
      <c r="JJ63531"/>
      <c r="KX63531" s="23"/>
      <c r="KY63531" s="23"/>
    </row>
    <row r="63532" spans="36:311" x14ac:dyDescent="0.2">
      <c r="AJ63532" s="23"/>
      <c r="HH63532"/>
      <c r="IW63532" s="36"/>
      <c r="JI63532"/>
      <c r="JJ63532"/>
      <c r="KX63532" s="23"/>
      <c r="KY63532" s="23"/>
    </row>
    <row r="63533" spans="36:311" x14ac:dyDescent="0.2">
      <c r="AJ63533" s="23"/>
      <c r="HH63533"/>
      <c r="IW63533" s="36"/>
      <c r="JI63533"/>
      <c r="JJ63533"/>
      <c r="KX63533" s="23"/>
      <c r="KY63533" s="23"/>
    </row>
    <row r="63534" spans="36:311" x14ac:dyDescent="0.2">
      <c r="AJ63534" s="23"/>
      <c r="HH63534"/>
      <c r="IW63534" s="36"/>
      <c r="JI63534"/>
      <c r="JJ63534"/>
      <c r="KX63534" s="23"/>
      <c r="KY63534" s="23"/>
    </row>
    <row r="63535" spans="36:311" x14ac:dyDescent="0.2">
      <c r="AJ63535" s="23"/>
      <c r="HH63535"/>
      <c r="IW63535" s="36"/>
      <c r="JI63535"/>
      <c r="JJ63535"/>
      <c r="KX63535" s="23"/>
      <c r="KY63535" s="23"/>
    </row>
    <row r="63536" spans="36:311" x14ac:dyDescent="0.2">
      <c r="AJ63536" s="23"/>
      <c r="HH63536"/>
      <c r="IW63536" s="36"/>
      <c r="JI63536"/>
      <c r="JJ63536"/>
      <c r="KX63536" s="23"/>
      <c r="KY63536" s="23"/>
    </row>
    <row r="63537" spans="36:311" x14ac:dyDescent="0.2">
      <c r="AJ63537" s="23"/>
      <c r="HH63537"/>
      <c r="IW63537" s="36"/>
      <c r="JI63537"/>
      <c r="JJ63537"/>
      <c r="KX63537" s="23"/>
      <c r="KY63537" s="23"/>
    </row>
    <row r="63538" spans="36:311" x14ac:dyDescent="0.2">
      <c r="AJ63538" s="23"/>
      <c r="HH63538"/>
      <c r="IW63538" s="36"/>
      <c r="JI63538"/>
      <c r="JJ63538"/>
      <c r="KX63538" s="23"/>
      <c r="KY63538" s="23"/>
    </row>
    <row r="63539" spans="36:311" x14ac:dyDescent="0.2">
      <c r="AJ63539" s="23"/>
      <c r="HH63539"/>
      <c r="IW63539" s="36"/>
      <c r="JI63539"/>
      <c r="JJ63539"/>
      <c r="KX63539" s="23"/>
      <c r="KY63539" s="23"/>
    </row>
    <row r="63540" spans="36:311" x14ac:dyDescent="0.2">
      <c r="AJ63540" s="23"/>
      <c r="HH63540"/>
      <c r="IW63540" s="36"/>
      <c r="JI63540"/>
      <c r="JJ63540"/>
      <c r="KX63540" s="23"/>
      <c r="KY63540" s="23"/>
    </row>
    <row r="63541" spans="36:311" x14ac:dyDescent="0.2">
      <c r="AJ63541" s="23"/>
      <c r="HH63541"/>
      <c r="IW63541" s="36"/>
      <c r="JI63541"/>
      <c r="JJ63541"/>
      <c r="KX63541" s="23"/>
      <c r="KY63541" s="23"/>
    </row>
    <row r="63542" spans="36:311" x14ac:dyDescent="0.2">
      <c r="AJ63542" s="23"/>
      <c r="HH63542"/>
      <c r="IW63542" s="36"/>
      <c r="JI63542"/>
      <c r="JJ63542"/>
      <c r="KX63542" s="23"/>
      <c r="KY63542" s="23"/>
    </row>
    <row r="63543" spans="36:311" x14ac:dyDescent="0.2">
      <c r="AJ63543" s="23"/>
      <c r="HH63543"/>
      <c r="IW63543" s="36"/>
      <c r="JI63543"/>
      <c r="JJ63543"/>
      <c r="KX63543" s="23"/>
      <c r="KY63543" s="23"/>
    </row>
    <row r="63544" spans="36:311" x14ac:dyDescent="0.2">
      <c r="AJ63544" s="23"/>
      <c r="HH63544"/>
      <c r="IW63544" s="36"/>
      <c r="JI63544"/>
      <c r="JJ63544"/>
      <c r="KX63544" s="23"/>
      <c r="KY63544" s="23"/>
    </row>
    <row r="63545" spans="36:311" x14ac:dyDescent="0.2">
      <c r="AJ63545" s="23"/>
      <c r="HH63545"/>
      <c r="IW63545" s="36"/>
      <c r="JI63545"/>
      <c r="JJ63545"/>
      <c r="KX63545" s="23"/>
      <c r="KY63545" s="23"/>
    </row>
    <row r="63546" spans="36:311" x14ac:dyDescent="0.2">
      <c r="AJ63546" s="23"/>
      <c r="HH63546"/>
      <c r="IW63546" s="36"/>
      <c r="JI63546"/>
      <c r="JJ63546"/>
      <c r="KX63546" s="23"/>
      <c r="KY63546" s="23"/>
    </row>
    <row r="63547" spans="36:311" x14ac:dyDescent="0.2">
      <c r="AJ63547" s="23"/>
      <c r="HH63547"/>
      <c r="IW63547" s="36"/>
      <c r="JI63547"/>
      <c r="JJ63547"/>
      <c r="KX63547" s="23"/>
      <c r="KY63547" s="23"/>
    </row>
    <row r="63548" spans="36:311" x14ac:dyDescent="0.2">
      <c r="AJ63548" s="23"/>
      <c r="HH63548"/>
      <c r="IW63548" s="36"/>
      <c r="JI63548"/>
      <c r="JJ63548"/>
      <c r="KX63548" s="23"/>
      <c r="KY63548" s="23"/>
    </row>
    <row r="63549" spans="36:311" x14ac:dyDescent="0.2">
      <c r="AJ63549" s="23"/>
      <c r="HH63549"/>
      <c r="IW63549" s="36"/>
      <c r="JI63549"/>
      <c r="JJ63549"/>
      <c r="KX63549" s="23"/>
      <c r="KY63549" s="23"/>
    </row>
    <row r="63550" spans="36:311" x14ac:dyDescent="0.2">
      <c r="AJ63550" s="23"/>
      <c r="HH63550"/>
      <c r="IW63550" s="36"/>
      <c r="JI63550"/>
      <c r="JJ63550"/>
      <c r="KX63550" s="23"/>
      <c r="KY63550" s="23"/>
    </row>
    <row r="63551" spans="36:311" x14ac:dyDescent="0.2">
      <c r="AJ63551" s="23"/>
      <c r="HH63551"/>
      <c r="IW63551" s="36"/>
      <c r="JI63551"/>
      <c r="JJ63551"/>
      <c r="KX63551" s="23"/>
      <c r="KY63551" s="23"/>
    </row>
    <row r="63552" spans="36:311" x14ac:dyDescent="0.2">
      <c r="AJ63552" s="23"/>
      <c r="HH63552"/>
      <c r="IW63552" s="36"/>
      <c r="JI63552"/>
      <c r="JJ63552"/>
      <c r="KX63552" s="23"/>
      <c r="KY63552" s="23"/>
    </row>
    <row r="63553" spans="36:311" x14ac:dyDescent="0.2">
      <c r="AJ63553" s="23"/>
      <c r="HH63553"/>
      <c r="IW63553" s="36"/>
      <c r="JI63553"/>
      <c r="JJ63553"/>
      <c r="KX63553" s="23"/>
      <c r="KY63553" s="23"/>
    </row>
    <row r="63554" spans="36:311" x14ac:dyDescent="0.2">
      <c r="AJ63554" s="23"/>
      <c r="HH63554"/>
      <c r="IW63554" s="36"/>
      <c r="JI63554"/>
      <c r="JJ63554"/>
      <c r="KX63554" s="23"/>
      <c r="KY63554" s="23"/>
    </row>
    <row r="63555" spans="36:311" x14ac:dyDescent="0.2">
      <c r="AJ63555" s="23"/>
      <c r="HH63555"/>
      <c r="IW63555" s="36"/>
      <c r="JI63555"/>
      <c r="JJ63555"/>
      <c r="KX63555" s="23"/>
      <c r="KY63555" s="23"/>
    </row>
    <row r="63556" spans="36:311" x14ac:dyDescent="0.2">
      <c r="AJ63556" s="23"/>
      <c r="HH63556"/>
      <c r="IW63556" s="36"/>
      <c r="JI63556"/>
      <c r="JJ63556"/>
      <c r="KX63556" s="23"/>
      <c r="KY63556" s="23"/>
    </row>
    <row r="63557" spans="36:311" x14ac:dyDescent="0.2">
      <c r="AJ63557" s="23"/>
      <c r="HH63557"/>
      <c r="IW63557" s="36"/>
      <c r="JI63557"/>
      <c r="JJ63557"/>
      <c r="KX63557" s="23"/>
      <c r="KY63557" s="23"/>
    </row>
    <row r="63558" spans="36:311" x14ac:dyDescent="0.2">
      <c r="AJ63558" s="23"/>
      <c r="HH63558"/>
      <c r="IW63558" s="36"/>
      <c r="JI63558"/>
      <c r="JJ63558"/>
      <c r="KX63558" s="23"/>
      <c r="KY63558" s="23"/>
    </row>
    <row r="63559" spans="36:311" x14ac:dyDescent="0.2">
      <c r="AJ63559" s="23"/>
      <c r="HH63559"/>
      <c r="IW63559" s="36"/>
      <c r="JI63559"/>
      <c r="JJ63559"/>
      <c r="KX63559" s="23"/>
      <c r="KY63559" s="23"/>
    </row>
    <row r="63560" spans="36:311" x14ac:dyDescent="0.2">
      <c r="AJ63560" s="23"/>
      <c r="HH63560"/>
      <c r="IW63560" s="36"/>
      <c r="JI63560"/>
      <c r="JJ63560"/>
      <c r="KX63560" s="23"/>
      <c r="KY63560" s="23"/>
    </row>
    <row r="63561" spans="36:311" x14ac:dyDescent="0.2">
      <c r="AJ63561" s="23"/>
      <c r="HH63561"/>
      <c r="IW63561" s="36"/>
      <c r="JI63561"/>
      <c r="JJ63561"/>
      <c r="KX63561" s="23"/>
      <c r="KY63561" s="23"/>
    </row>
    <row r="63562" spans="36:311" x14ac:dyDescent="0.2">
      <c r="AJ63562" s="23"/>
      <c r="HH63562"/>
      <c r="IW63562" s="36"/>
      <c r="JI63562"/>
      <c r="JJ63562"/>
      <c r="KX63562" s="23"/>
      <c r="KY63562" s="23"/>
    </row>
    <row r="63563" spans="36:311" x14ac:dyDescent="0.2">
      <c r="AJ63563" s="23"/>
      <c r="HH63563"/>
      <c r="IW63563" s="36"/>
      <c r="JI63563"/>
      <c r="JJ63563"/>
      <c r="KX63563" s="23"/>
      <c r="KY63563" s="23"/>
    </row>
    <row r="63564" spans="36:311" x14ac:dyDescent="0.2">
      <c r="AJ63564" s="23"/>
      <c r="HH63564"/>
      <c r="IW63564" s="36"/>
      <c r="JI63564"/>
      <c r="JJ63564"/>
      <c r="KX63564" s="23"/>
      <c r="KY63564" s="23"/>
    </row>
    <row r="63565" spans="36:311" x14ac:dyDescent="0.2">
      <c r="AJ63565" s="23"/>
      <c r="HH63565"/>
      <c r="IW63565" s="36"/>
      <c r="JI63565"/>
      <c r="JJ63565"/>
      <c r="KX63565" s="23"/>
      <c r="KY63565" s="23"/>
    </row>
    <row r="63566" spans="36:311" x14ac:dyDescent="0.2">
      <c r="AJ63566" s="23"/>
      <c r="HH63566"/>
      <c r="IW63566" s="36"/>
      <c r="JI63566"/>
      <c r="JJ63566"/>
      <c r="KX63566" s="23"/>
      <c r="KY63566" s="23"/>
    </row>
    <row r="63567" spans="36:311" x14ac:dyDescent="0.2">
      <c r="AJ63567" s="23"/>
      <c r="HH63567"/>
      <c r="IW63567" s="36"/>
      <c r="JI63567"/>
      <c r="JJ63567"/>
      <c r="KX63567" s="23"/>
      <c r="KY63567" s="23"/>
    </row>
    <row r="63568" spans="36:311" x14ac:dyDescent="0.2">
      <c r="AJ63568" s="23"/>
      <c r="HH63568"/>
      <c r="IW63568" s="36"/>
      <c r="JI63568"/>
      <c r="JJ63568"/>
      <c r="KX63568" s="23"/>
      <c r="KY63568" s="23"/>
    </row>
    <row r="63569" spans="36:311" x14ac:dyDescent="0.2">
      <c r="AJ63569" s="23"/>
      <c r="HH63569"/>
      <c r="IW63569" s="36"/>
      <c r="JI63569"/>
      <c r="JJ63569"/>
      <c r="KX63569" s="23"/>
      <c r="KY63569" s="23"/>
    </row>
    <row r="63570" spans="36:311" x14ac:dyDescent="0.2">
      <c r="AJ63570" s="23"/>
      <c r="HH63570"/>
      <c r="IW63570" s="36"/>
      <c r="JI63570"/>
      <c r="JJ63570"/>
      <c r="KX63570" s="23"/>
      <c r="KY63570" s="23"/>
    </row>
    <row r="63571" spans="36:311" x14ac:dyDescent="0.2">
      <c r="AJ63571" s="23"/>
      <c r="HH63571"/>
      <c r="IW63571" s="36"/>
      <c r="JI63571"/>
      <c r="JJ63571"/>
      <c r="KX63571" s="23"/>
      <c r="KY63571" s="23"/>
    </row>
    <row r="63572" spans="36:311" x14ac:dyDescent="0.2">
      <c r="AJ63572" s="23"/>
      <c r="HH63572"/>
      <c r="IW63572" s="36"/>
      <c r="JI63572"/>
      <c r="JJ63572"/>
      <c r="KX63572" s="23"/>
      <c r="KY63572" s="23"/>
    </row>
    <row r="63573" spans="36:311" x14ac:dyDescent="0.2">
      <c r="AJ63573" s="23"/>
      <c r="HH63573"/>
      <c r="IW63573" s="36"/>
      <c r="JI63573"/>
      <c r="JJ63573"/>
      <c r="KX63573" s="23"/>
      <c r="KY63573" s="23"/>
    </row>
    <row r="63574" spans="36:311" x14ac:dyDescent="0.2">
      <c r="AJ63574" s="23"/>
      <c r="HH63574"/>
      <c r="IW63574" s="36"/>
      <c r="JI63574"/>
      <c r="JJ63574"/>
      <c r="KX63574" s="23"/>
      <c r="KY63574" s="23"/>
    </row>
    <row r="63575" spans="36:311" x14ac:dyDescent="0.2">
      <c r="AJ63575" s="23"/>
      <c r="HH63575"/>
      <c r="IW63575" s="36"/>
      <c r="JI63575"/>
      <c r="JJ63575"/>
      <c r="KX63575" s="23"/>
      <c r="KY63575" s="23"/>
    </row>
    <row r="63576" spans="36:311" x14ac:dyDescent="0.2">
      <c r="AJ63576" s="23"/>
      <c r="HH63576"/>
      <c r="IW63576" s="36"/>
      <c r="JI63576"/>
      <c r="JJ63576"/>
      <c r="KX63576" s="23"/>
      <c r="KY63576" s="23"/>
    </row>
    <row r="63577" spans="36:311" x14ac:dyDescent="0.2">
      <c r="AJ63577" s="23"/>
      <c r="HH63577"/>
      <c r="IW63577" s="36"/>
      <c r="JI63577"/>
      <c r="JJ63577"/>
      <c r="KX63577" s="23"/>
      <c r="KY63577" s="23"/>
    </row>
    <row r="63578" spans="36:311" x14ac:dyDescent="0.2">
      <c r="AJ63578" s="23"/>
      <c r="HH63578"/>
      <c r="IW63578" s="36"/>
      <c r="JI63578"/>
      <c r="JJ63578"/>
      <c r="KX63578" s="23"/>
      <c r="KY63578" s="23"/>
    </row>
    <row r="63579" spans="36:311" x14ac:dyDescent="0.2">
      <c r="AJ63579" s="23"/>
      <c r="HH63579"/>
      <c r="IW63579" s="36"/>
      <c r="JI63579"/>
      <c r="JJ63579"/>
      <c r="KX63579" s="23"/>
      <c r="KY63579" s="23"/>
    </row>
    <row r="63580" spans="36:311" x14ac:dyDescent="0.2">
      <c r="AJ63580" s="23"/>
      <c r="HH63580"/>
      <c r="IW63580" s="36"/>
      <c r="JI63580"/>
      <c r="JJ63580"/>
      <c r="KX63580" s="23"/>
      <c r="KY63580" s="23"/>
    </row>
    <row r="63581" spans="36:311" x14ac:dyDescent="0.2">
      <c r="AJ63581" s="23"/>
      <c r="HH63581"/>
      <c r="IW63581" s="36"/>
      <c r="JI63581"/>
      <c r="JJ63581"/>
      <c r="KX63581" s="23"/>
      <c r="KY63581" s="23"/>
    </row>
    <row r="63582" spans="36:311" x14ac:dyDescent="0.2">
      <c r="AJ63582" s="23"/>
      <c r="HH63582"/>
      <c r="IW63582" s="36"/>
      <c r="JI63582"/>
      <c r="JJ63582"/>
      <c r="KX63582" s="23"/>
      <c r="KY63582" s="23"/>
    </row>
    <row r="63583" spans="36:311" x14ac:dyDescent="0.2">
      <c r="AJ63583" s="23"/>
      <c r="HH63583"/>
      <c r="IW63583" s="36"/>
      <c r="JI63583"/>
      <c r="JJ63583"/>
      <c r="KX63583" s="23"/>
      <c r="KY63583" s="23"/>
    </row>
    <row r="63584" spans="36:311" x14ac:dyDescent="0.2">
      <c r="AJ63584" s="23"/>
      <c r="HH63584"/>
      <c r="IW63584" s="36"/>
      <c r="JI63584"/>
      <c r="JJ63584"/>
      <c r="KX63584" s="23"/>
      <c r="KY63584" s="23"/>
    </row>
    <row r="63585" spans="36:311" x14ac:dyDescent="0.2">
      <c r="AJ63585" s="23"/>
      <c r="HH63585"/>
      <c r="IW63585" s="36"/>
      <c r="JI63585"/>
      <c r="JJ63585"/>
      <c r="KX63585" s="23"/>
      <c r="KY63585" s="23"/>
    </row>
    <row r="63586" spans="36:311" x14ac:dyDescent="0.2">
      <c r="AJ63586" s="23"/>
      <c r="HH63586"/>
      <c r="IW63586" s="36"/>
      <c r="JI63586"/>
      <c r="JJ63586"/>
      <c r="KX63586" s="23"/>
      <c r="KY63586" s="23"/>
    </row>
    <row r="63587" spans="36:311" x14ac:dyDescent="0.2">
      <c r="AJ63587" s="23"/>
      <c r="HH63587"/>
      <c r="IW63587" s="36"/>
      <c r="JI63587"/>
      <c r="JJ63587"/>
      <c r="KX63587" s="23"/>
      <c r="KY63587" s="23"/>
    </row>
    <row r="63588" spans="36:311" x14ac:dyDescent="0.2">
      <c r="AJ63588" s="23"/>
      <c r="HH63588"/>
      <c r="IW63588" s="36"/>
      <c r="JI63588"/>
      <c r="JJ63588"/>
      <c r="KX63588" s="23"/>
      <c r="KY63588" s="23"/>
    </row>
    <row r="63589" spans="36:311" x14ac:dyDescent="0.2">
      <c r="AJ63589" s="23"/>
      <c r="HH63589"/>
      <c r="IW63589" s="36"/>
      <c r="JI63589"/>
      <c r="JJ63589"/>
      <c r="KX63589" s="23"/>
      <c r="KY63589" s="23"/>
    </row>
    <row r="63590" spans="36:311" x14ac:dyDescent="0.2">
      <c r="AJ63590" s="23"/>
      <c r="HH63590"/>
      <c r="IW63590" s="36"/>
      <c r="JI63590"/>
      <c r="JJ63590"/>
      <c r="KX63590" s="23"/>
      <c r="KY63590" s="23"/>
    </row>
    <row r="63591" spans="36:311" x14ac:dyDescent="0.2">
      <c r="AJ63591" s="23"/>
      <c r="HH63591"/>
      <c r="IW63591" s="36"/>
      <c r="JI63591"/>
      <c r="JJ63591"/>
      <c r="KX63591" s="23"/>
      <c r="KY63591" s="23"/>
    </row>
    <row r="63592" spans="36:311" x14ac:dyDescent="0.2">
      <c r="AJ63592" s="23"/>
      <c r="HH63592"/>
      <c r="IW63592" s="36"/>
      <c r="JI63592"/>
      <c r="JJ63592"/>
      <c r="KX63592" s="23"/>
      <c r="KY63592" s="23"/>
    </row>
    <row r="63593" spans="36:311" x14ac:dyDescent="0.2">
      <c r="AJ63593" s="23"/>
      <c r="HH63593"/>
      <c r="IW63593" s="36"/>
      <c r="JI63593"/>
      <c r="JJ63593"/>
      <c r="KX63593" s="23"/>
      <c r="KY63593" s="23"/>
    </row>
    <row r="63594" spans="36:311" x14ac:dyDescent="0.2">
      <c r="AJ63594" s="23"/>
      <c r="HH63594"/>
      <c r="IW63594" s="36"/>
      <c r="JI63594"/>
      <c r="JJ63594"/>
      <c r="KX63594" s="23"/>
      <c r="KY63594" s="23"/>
    </row>
    <row r="63595" spans="36:311" x14ac:dyDescent="0.2">
      <c r="AJ63595" s="23"/>
      <c r="HH63595"/>
      <c r="IW63595" s="36"/>
      <c r="JI63595"/>
      <c r="JJ63595"/>
      <c r="KX63595" s="23"/>
      <c r="KY63595" s="23"/>
    </row>
    <row r="63596" spans="36:311" x14ac:dyDescent="0.2">
      <c r="AJ63596" s="23"/>
      <c r="HH63596"/>
      <c r="IW63596" s="36"/>
      <c r="JI63596"/>
      <c r="JJ63596"/>
      <c r="KX63596" s="23"/>
      <c r="KY63596" s="23"/>
    </row>
    <row r="63597" spans="36:311" x14ac:dyDescent="0.2">
      <c r="AJ63597" s="23"/>
      <c r="HH63597"/>
      <c r="IW63597" s="36"/>
      <c r="JI63597"/>
      <c r="JJ63597"/>
      <c r="KX63597" s="23"/>
      <c r="KY63597" s="23"/>
    </row>
    <row r="63598" spans="36:311" x14ac:dyDescent="0.2">
      <c r="AJ63598" s="23"/>
      <c r="HH63598"/>
      <c r="IW63598" s="36"/>
      <c r="JI63598"/>
      <c r="JJ63598"/>
      <c r="KX63598" s="23"/>
      <c r="KY63598" s="23"/>
    </row>
    <row r="63599" spans="36:311" x14ac:dyDescent="0.2">
      <c r="AJ63599" s="23"/>
      <c r="HH63599"/>
      <c r="IW63599" s="36"/>
      <c r="JI63599"/>
      <c r="JJ63599"/>
      <c r="KX63599" s="23"/>
      <c r="KY63599" s="23"/>
    </row>
    <row r="63600" spans="36:311" x14ac:dyDescent="0.2">
      <c r="AJ63600" s="23"/>
      <c r="HH63600"/>
      <c r="IW63600" s="36"/>
      <c r="JI63600"/>
      <c r="JJ63600"/>
      <c r="KX63600" s="23"/>
      <c r="KY63600" s="23"/>
    </row>
    <row r="63601" spans="36:311" x14ac:dyDescent="0.2">
      <c r="AJ63601" s="23"/>
      <c r="HH63601"/>
      <c r="IW63601" s="36"/>
      <c r="JI63601"/>
      <c r="JJ63601"/>
      <c r="KX63601" s="23"/>
      <c r="KY63601" s="23"/>
    </row>
    <row r="63602" spans="36:311" x14ac:dyDescent="0.2">
      <c r="AJ63602" s="23"/>
      <c r="HH63602"/>
      <c r="IW63602" s="36"/>
      <c r="JI63602"/>
      <c r="JJ63602"/>
      <c r="KX63602" s="23"/>
      <c r="KY63602" s="23"/>
    </row>
    <row r="63603" spans="36:311" x14ac:dyDescent="0.2">
      <c r="AJ63603" s="23"/>
      <c r="HH63603"/>
      <c r="IW63603" s="36"/>
      <c r="JI63603"/>
      <c r="JJ63603"/>
      <c r="KX63603" s="23"/>
      <c r="KY63603" s="23"/>
    </row>
    <row r="63604" spans="36:311" x14ac:dyDescent="0.2">
      <c r="AJ63604" s="23"/>
      <c r="HH63604"/>
      <c r="IW63604" s="36"/>
      <c r="JI63604"/>
      <c r="JJ63604"/>
      <c r="KX63604" s="23"/>
      <c r="KY63604" s="23"/>
    </row>
    <row r="63605" spans="36:311" x14ac:dyDescent="0.2">
      <c r="AJ63605" s="23"/>
      <c r="HH63605"/>
      <c r="IW63605" s="36"/>
      <c r="JI63605"/>
      <c r="JJ63605"/>
      <c r="KX63605" s="23"/>
      <c r="KY63605" s="23"/>
    </row>
    <row r="63606" spans="36:311" x14ac:dyDescent="0.2">
      <c r="AJ63606" s="23"/>
      <c r="HH63606"/>
      <c r="IW63606" s="36"/>
      <c r="JI63606"/>
      <c r="JJ63606"/>
      <c r="KX63606" s="23"/>
      <c r="KY63606" s="23"/>
    </row>
    <row r="63607" spans="36:311" x14ac:dyDescent="0.2">
      <c r="AJ63607" s="23"/>
      <c r="HH63607"/>
      <c r="IW63607" s="36"/>
      <c r="JI63607"/>
      <c r="JJ63607"/>
      <c r="KX63607" s="23"/>
      <c r="KY63607" s="23"/>
    </row>
    <row r="63608" spans="36:311" x14ac:dyDescent="0.2">
      <c r="AJ63608" s="23"/>
      <c r="HH63608"/>
      <c r="IW63608" s="36"/>
      <c r="JI63608"/>
      <c r="JJ63608"/>
      <c r="KX63608" s="23"/>
      <c r="KY63608" s="23"/>
    </row>
    <row r="63609" spans="36:311" x14ac:dyDescent="0.2">
      <c r="AJ63609" s="23"/>
      <c r="HH63609"/>
      <c r="IW63609" s="36"/>
      <c r="JI63609"/>
      <c r="JJ63609"/>
      <c r="KX63609" s="23"/>
      <c r="KY63609" s="23"/>
    </row>
    <row r="63610" spans="36:311" x14ac:dyDescent="0.2">
      <c r="AJ63610" s="23"/>
      <c r="HH63610"/>
      <c r="IW63610" s="36"/>
      <c r="JI63610"/>
      <c r="JJ63610"/>
      <c r="KX63610" s="23"/>
      <c r="KY63610" s="23"/>
    </row>
    <row r="63611" spans="36:311" x14ac:dyDescent="0.2">
      <c r="AJ63611" s="23"/>
      <c r="HH63611"/>
      <c r="IW63611" s="36"/>
      <c r="JI63611"/>
      <c r="JJ63611"/>
      <c r="KX63611" s="23"/>
      <c r="KY63611" s="23"/>
    </row>
    <row r="63612" spans="36:311" x14ac:dyDescent="0.2">
      <c r="AJ63612" s="23"/>
      <c r="HH63612"/>
      <c r="IW63612" s="36"/>
      <c r="JI63612"/>
      <c r="JJ63612"/>
      <c r="KX63612" s="23"/>
      <c r="KY63612" s="23"/>
    </row>
    <row r="63613" spans="36:311" x14ac:dyDescent="0.2">
      <c r="AJ63613" s="23"/>
      <c r="HH63613"/>
      <c r="IW63613" s="36"/>
      <c r="JI63613"/>
      <c r="JJ63613"/>
      <c r="KX63613" s="23"/>
      <c r="KY63613" s="23"/>
    </row>
    <row r="63614" spans="36:311" x14ac:dyDescent="0.2">
      <c r="AJ63614" s="23"/>
      <c r="HH63614"/>
      <c r="IW63614" s="36"/>
      <c r="JI63614"/>
      <c r="JJ63614"/>
      <c r="KX63614" s="23"/>
      <c r="KY63614" s="23"/>
    </row>
    <row r="63615" spans="36:311" x14ac:dyDescent="0.2">
      <c r="AJ63615" s="23"/>
      <c r="HH63615"/>
      <c r="IW63615" s="36"/>
      <c r="JI63615"/>
      <c r="JJ63615"/>
      <c r="KX63615" s="23"/>
      <c r="KY63615" s="23"/>
    </row>
    <row r="63616" spans="36:311" x14ac:dyDescent="0.2">
      <c r="AJ63616" s="23"/>
      <c r="HH63616"/>
      <c r="IW63616" s="36"/>
      <c r="JI63616"/>
      <c r="JJ63616"/>
      <c r="KX63616" s="23"/>
      <c r="KY63616" s="23"/>
    </row>
    <row r="63617" spans="36:311" x14ac:dyDescent="0.2">
      <c r="AJ63617" s="23"/>
      <c r="HH63617"/>
      <c r="IW63617" s="36"/>
      <c r="JI63617"/>
      <c r="JJ63617"/>
      <c r="KX63617" s="23"/>
      <c r="KY63617" s="23"/>
    </row>
    <row r="63618" spans="36:311" x14ac:dyDescent="0.2">
      <c r="AJ63618" s="23"/>
      <c r="HH63618"/>
      <c r="IW63618" s="36"/>
      <c r="JI63618"/>
      <c r="JJ63618"/>
      <c r="KX63618" s="23"/>
      <c r="KY63618" s="23"/>
    </row>
    <row r="63619" spans="36:311" x14ac:dyDescent="0.2">
      <c r="AJ63619" s="23"/>
      <c r="HH63619"/>
      <c r="IW63619" s="36"/>
      <c r="JI63619"/>
      <c r="JJ63619"/>
      <c r="KX63619" s="23"/>
      <c r="KY63619" s="23"/>
    </row>
    <row r="63620" spans="36:311" x14ac:dyDescent="0.2">
      <c r="AJ63620" s="23"/>
      <c r="HH63620"/>
      <c r="IW63620" s="36"/>
      <c r="JI63620"/>
      <c r="JJ63620"/>
      <c r="KX63620" s="23"/>
      <c r="KY63620" s="23"/>
    </row>
    <row r="63621" spans="36:311" x14ac:dyDescent="0.2">
      <c r="AJ63621" s="23"/>
      <c r="HH63621"/>
      <c r="IW63621" s="36"/>
      <c r="JI63621"/>
      <c r="JJ63621"/>
      <c r="KX63621" s="23"/>
      <c r="KY63621" s="23"/>
    </row>
    <row r="63622" spans="36:311" x14ac:dyDescent="0.2">
      <c r="AJ63622" s="23"/>
      <c r="HH63622"/>
      <c r="IW63622" s="36"/>
      <c r="JI63622"/>
      <c r="JJ63622"/>
      <c r="KX63622" s="23"/>
      <c r="KY63622" s="23"/>
    </row>
    <row r="63623" spans="36:311" x14ac:dyDescent="0.2">
      <c r="AJ63623" s="23"/>
      <c r="HH63623"/>
      <c r="IW63623" s="36"/>
      <c r="JI63623"/>
      <c r="JJ63623"/>
      <c r="KX63623" s="23"/>
      <c r="KY63623" s="23"/>
    </row>
    <row r="63624" spans="36:311" x14ac:dyDescent="0.2">
      <c r="AJ63624" s="23"/>
      <c r="HH63624"/>
      <c r="IW63624" s="36"/>
      <c r="JI63624"/>
      <c r="JJ63624"/>
      <c r="KX63624" s="23"/>
      <c r="KY63624" s="23"/>
    </row>
    <row r="63625" spans="36:311" x14ac:dyDescent="0.2">
      <c r="AJ63625" s="23"/>
      <c r="HH63625"/>
      <c r="IW63625" s="36"/>
      <c r="JI63625"/>
      <c r="JJ63625"/>
      <c r="KX63625" s="23"/>
      <c r="KY63625" s="23"/>
    </row>
    <row r="63626" spans="36:311" x14ac:dyDescent="0.2">
      <c r="AJ63626" s="23"/>
      <c r="HH63626"/>
      <c r="IW63626" s="36"/>
      <c r="JI63626"/>
      <c r="JJ63626"/>
      <c r="KX63626" s="23"/>
      <c r="KY63626" s="23"/>
    </row>
    <row r="63627" spans="36:311" x14ac:dyDescent="0.2">
      <c r="AJ63627" s="23"/>
      <c r="HH63627"/>
      <c r="IW63627" s="36"/>
      <c r="JI63627"/>
      <c r="JJ63627"/>
      <c r="KX63627" s="23"/>
      <c r="KY63627" s="23"/>
    </row>
    <row r="63628" spans="36:311" x14ac:dyDescent="0.2">
      <c r="AJ63628" s="23"/>
      <c r="HH63628"/>
      <c r="IW63628" s="36"/>
      <c r="JI63628"/>
      <c r="JJ63628"/>
      <c r="KX63628" s="23"/>
      <c r="KY63628" s="23"/>
    </row>
    <row r="63629" spans="36:311" x14ac:dyDescent="0.2">
      <c r="AJ63629" s="23"/>
      <c r="HH63629"/>
      <c r="IW63629" s="36"/>
      <c r="JI63629"/>
      <c r="JJ63629"/>
      <c r="KX63629" s="23"/>
      <c r="KY63629" s="23"/>
    </row>
    <row r="63630" spans="36:311" x14ac:dyDescent="0.2">
      <c r="AJ63630" s="23"/>
      <c r="HH63630"/>
      <c r="IW63630" s="36"/>
      <c r="JI63630"/>
      <c r="JJ63630"/>
      <c r="KX63630" s="23"/>
      <c r="KY63630" s="23"/>
    </row>
    <row r="63631" spans="36:311" x14ac:dyDescent="0.2">
      <c r="AJ63631" s="23"/>
      <c r="HH63631"/>
      <c r="IW63631" s="36"/>
      <c r="JI63631"/>
      <c r="JJ63631"/>
      <c r="KX63631" s="23"/>
      <c r="KY63631" s="23"/>
    </row>
    <row r="63632" spans="36:311" x14ac:dyDescent="0.2">
      <c r="AJ63632" s="23"/>
      <c r="HH63632"/>
      <c r="IW63632" s="36"/>
      <c r="JI63632"/>
      <c r="JJ63632"/>
      <c r="KX63632" s="23"/>
      <c r="KY63632" s="23"/>
    </row>
    <row r="63633" spans="36:311" x14ac:dyDescent="0.2">
      <c r="AJ63633" s="23"/>
      <c r="HH63633"/>
      <c r="IW63633" s="36"/>
      <c r="JI63633"/>
      <c r="JJ63633"/>
      <c r="KX63633" s="23"/>
      <c r="KY63633" s="23"/>
    </row>
    <row r="63634" spans="36:311" x14ac:dyDescent="0.2">
      <c r="AJ63634" s="23"/>
      <c r="HH63634"/>
      <c r="IW63634" s="36"/>
      <c r="JI63634"/>
      <c r="JJ63634"/>
      <c r="KX63634" s="23"/>
      <c r="KY63634" s="23"/>
    </row>
    <row r="63635" spans="36:311" x14ac:dyDescent="0.2">
      <c r="AJ63635" s="23"/>
      <c r="HH63635"/>
      <c r="IW63635" s="36"/>
      <c r="JI63635"/>
      <c r="JJ63635"/>
      <c r="KX63635" s="23"/>
      <c r="KY63635" s="23"/>
    </row>
    <row r="63636" spans="36:311" x14ac:dyDescent="0.2">
      <c r="AJ63636" s="23"/>
      <c r="HH63636"/>
      <c r="IW63636" s="36"/>
      <c r="JI63636"/>
      <c r="JJ63636"/>
      <c r="KX63636" s="23"/>
      <c r="KY63636" s="23"/>
    </row>
    <row r="63637" spans="36:311" x14ac:dyDescent="0.2">
      <c r="AJ63637" s="23"/>
      <c r="HH63637"/>
      <c r="IW63637" s="36"/>
      <c r="JI63637"/>
      <c r="JJ63637"/>
      <c r="KX63637" s="23"/>
      <c r="KY63637" s="23"/>
    </row>
    <row r="63638" spans="36:311" x14ac:dyDescent="0.2">
      <c r="AJ63638" s="23"/>
      <c r="HH63638"/>
      <c r="IW63638" s="36"/>
      <c r="JI63638"/>
      <c r="JJ63638"/>
      <c r="KX63638" s="23"/>
      <c r="KY63638" s="23"/>
    </row>
    <row r="63639" spans="36:311" x14ac:dyDescent="0.2">
      <c r="AJ63639" s="23"/>
      <c r="HH63639"/>
      <c r="IW63639" s="36"/>
      <c r="JI63639"/>
      <c r="JJ63639"/>
      <c r="KX63639" s="23"/>
      <c r="KY63639" s="23"/>
    </row>
    <row r="63640" spans="36:311" x14ac:dyDescent="0.2">
      <c r="AJ63640" s="23"/>
      <c r="HH63640"/>
      <c r="IW63640" s="36"/>
      <c r="JI63640"/>
      <c r="JJ63640"/>
      <c r="KX63640" s="23"/>
      <c r="KY63640" s="23"/>
    </row>
    <row r="63641" spans="36:311" x14ac:dyDescent="0.2">
      <c r="AJ63641" s="23"/>
      <c r="HH63641"/>
      <c r="IW63641" s="36"/>
      <c r="JI63641"/>
      <c r="JJ63641"/>
      <c r="KX63641" s="23"/>
      <c r="KY63641" s="23"/>
    </row>
    <row r="63642" spans="36:311" x14ac:dyDescent="0.2">
      <c r="AJ63642" s="23"/>
      <c r="HH63642"/>
      <c r="IW63642" s="36"/>
      <c r="JI63642"/>
      <c r="JJ63642"/>
      <c r="KX63642" s="23"/>
      <c r="KY63642" s="23"/>
    </row>
    <row r="63643" spans="36:311" x14ac:dyDescent="0.2">
      <c r="AJ63643" s="23"/>
      <c r="HH63643"/>
      <c r="IW63643" s="36"/>
      <c r="JI63643"/>
      <c r="JJ63643"/>
      <c r="KX63643" s="23"/>
      <c r="KY63643" s="23"/>
    </row>
    <row r="63644" spans="36:311" x14ac:dyDescent="0.2">
      <c r="AJ63644" s="23"/>
      <c r="HH63644"/>
      <c r="IW63644" s="36"/>
      <c r="JI63644"/>
      <c r="JJ63644"/>
      <c r="KX63644" s="23"/>
      <c r="KY63644" s="23"/>
    </row>
    <row r="63645" spans="36:311" x14ac:dyDescent="0.2">
      <c r="AJ63645" s="23"/>
      <c r="HH63645"/>
      <c r="IW63645" s="36"/>
      <c r="JI63645"/>
      <c r="JJ63645"/>
      <c r="KX63645" s="23"/>
      <c r="KY63645" s="23"/>
    </row>
    <row r="63646" spans="36:311" x14ac:dyDescent="0.2">
      <c r="AJ63646" s="23"/>
      <c r="HH63646"/>
      <c r="IW63646" s="36"/>
      <c r="JI63646"/>
      <c r="JJ63646"/>
      <c r="KX63646" s="23"/>
      <c r="KY63646" s="23"/>
    </row>
    <row r="63647" spans="36:311" x14ac:dyDescent="0.2">
      <c r="AJ63647" s="23"/>
      <c r="HH63647"/>
      <c r="IW63647" s="36"/>
      <c r="JI63647"/>
      <c r="JJ63647"/>
      <c r="KX63647" s="23"/>
      <c r="KY63647" s="23"/>
    </row>
    <row r="63648" spans="36:311" x14ac:dyDescent="0.2">
      <c r="AJ63648" s="23"/>
      <c r="HH63648"/>
      <c r="IW63648" s="36"/>
      <c r="JI63648"/>
      <c r="JJ63648"/>
      <c r="KX63648" s="23"/>
      <c r="KY63648" s="23"/>
    </row>
    <row r="63649" spans="36:311" x14ac:dyDescent="0.2">
      <c r="AJ63649" s="23"/>
      <c r="HH63649"/>
      <c r="IW63649" s="36"/>
      <c r="JI63649"/>
      <c r="JJ63649"/>
      <c r="KX63649" s="23"/>
      <c r="KY63649" s="23"/>
    </row>
    <row r="63650" spans="36:311" x14ac:dyDescent="0.2">
      <c r="AJ63650" s="23"/>
      <c r="HH63650"/>
      <c r="IW63650" s="36"/>
      <c r="JI63650"/>
      <c r="JJ63650"/>
      <c r="KX63650" s="23"/>
      <c r="KY63650" s="23"/>
    </row>
    <row r="63651" spans="36:311" x14ac:dyDescent="0.2">
      <c r="AJ63651" s="23"/>
      <c r="HH63651"/>
      <c r="IW63651" s="36"/>
      <c r="JI63651"/>
      <c r="JJ63651"/>
      <c r="KX63651" s="23"/>
      <c r="KY63651" s="23"/>
    </row>
    <row r="63652" spans="36:311" x14ac:dyDescent="0.2">
      <c r="AJ63652" s="23"/>
      <c r="HH63652"/>
      <c r="IW63652" s="36"/>
      <c r="JI63652"/>
      <c r="JJ63652"/>
      <c r="KX63652" s="23"/>
      <c r="KY63652" s="23"/>
    </row>
    <row r="63653" spans="36:311" x14ac:dyDescent="0.2">
      <c r="AJ63653" s="23"/>
      <c r="HH63653"/>
      <c r="IW63653" s="36"/>
      <c r="JI63653"/>
      <c r="JJ63653"/>
      <c r="KX63653" s="23"/>
      <c r="KY63653" s="23"/>
    </row>
    <row r="63654" spans="36:311" x14ac:dyDescent="0.2">
      <c r="AJ63654" s="23"/>
      <c r="HH63654"/>
      <c r="IW63654" s="36"/>
      <c r="JI63654"/>
      <c r="JJ63654"/>
      <c r="KX63654" s="23"/>
      <c r="KY63654" s="23"/>
    </row>
    <row r="63655" spans="36:311" x14ac:dyDescent="0.2">
      <c r="AJ63655" s="23"/>
      <c r="HH63655"/>
      <c r="IW63655" s="36"/>
      <c r="JI63655"/>
      <c r="JJ63655"/>
      <c r="KX63655" s="23"/>
      <c r="KY63655" s="23"/>
    </row>
    <row r="63656" spans="36:311" x14ac:dyDescent="0.2">
      <c r="AJ63656" s="23"/>
      <c r="HH63656"/>
      <c r="IW63656" s="36"/>
      <c r="JI63656"/>
      <c r="JJ63656"/>
      <c r="KX63656" s="23"/>
      <c r="KY63656" s="23"/>
    </row>
    <row r="63657" spans="36:311" x14ac:dyDescent="0.2">
      <c r="AJ63657" s="23"/>
      <c r="HH63657"/>
      <c r="IW63657" s="36"/>
      <c r="JI63657"/>
      <c r="JJ63657"/>
      <c r="KX63657" s="23"/>
      <c r="KY63657" s="23"/>
    </row>
    <row r="63658" spans="36:311" x14ac:dyDescent="0.2">
      <c r="AJ63658" s="23"/>
      <c r="HH63658"/>
      <c r="IW63658" s="36"/>
      <c r="JI63658"/>
      <c r="JJ63658"/>
      <c r="KX63658" s="23"/>
      <c r="KY63658" s="23"/>
    </row>
    <row r="63659" spans="36:311" x14ac:dyDescent="0.2">
      <c r="AJ63659" s="23"/>
      <c r="HH63659"/>
      <c r="IW63659" s="36"/>
      <c r="JI63659"/>
      <c r="JJ63659"/>
      <c r="KX63659" s="23"/>
      <c r="KY63659" s="23"/>
    </row>
    <row r="63660" spans="36:311" x14ac:dyDescent="0.2">
      <c r="AJ63660" s="23"/>
      <c r="HH63660"/>
      <c r="IW63660" s="36"/>
      <c r="JI63660"/>
      <c r="JJ63660"/>
      <c r="KX63660" s="23"/>
      <c r="KY63660" s="23"/>
    </row>
    <row r="63661" spans="36:311" x14ac:dyDescent="0.2">
      <c r="AJ63661" s="23"/>
      <c r="HH63661"/>
      <c r="IW63661" s="36"/>
      <c r="JI63661"/>
      <c r="JJ63661"/>
      <c r="KX63661" s="23"/>
      <c r="KY63661" s="23"/>
    </row>
    <row r="63662" spans="36:311" x14ac:dyDescent="0.2">
      <c r="AJ63662" s="23"/>
      <c r="HH63662"/>
      <c r="IW63662" s="36"/>
      <c r="JI63662"/>
      <c r="JJ63662"/>
      <c r="KX63662" s="23"/>
      <c r="KY63662" s="23"/>
    </row>
    <row r="63663" spans="36:311" x14ac:dyDescent="0.2">
      <c r="AJ63663" s="23"/>
      <c r="HH63663"/>
      <c r="IW63663" s="36"/>
      <c r="JI63663"/>
      <c r="JJ63663"/>
      <c r="KX63663" s="23"/>
      <c r="KY63663" s="23"/>
    </row>
    <row r="63664" spans="36:311" x14ac:dyDescent="0.2">
      <c r="AJ63664" s="23"/>
      <c r="HH63664"/>
      <c r="IW63664" s="36"/>
      <c r="JI63664"/>
      <c r="JJ63664"/>
      <c r="KX63664" s="23"/>
      <c r="KY63664" s="23"/>
    </row>
    <row r="63665" spans="36:311" x14ac:dyDescent="0.2">
      <c r="AJ63665" s="23"/>
      <c r="HH63665"/>
      <c r="IW63665" s="36"/>
      <c r="JI63665"/>
      <c r="JJ63665"/>
      <c r="KX63665" s="23"/>
      <c r="KY63665" s="23"/>
    </row>
    <row r="63666" spans="36:311" x14ac:dyDescent="0.2">
      <c r="AJ63666" s="23"/>
      <c r="HH63666"/>
      <c r="IW63666" s="36"/>
      <c r="JI63666"/>
      <c r="JJ63666"/>
      <c r="KX63666" s="23"/>
      <c r="KY63666" s="23"/>
    </row>
    <row r="63667" spans="36:311" x14ac:dyDescent="0.2">
      <c r="AJ63667" s="23"/>
      <c r="HH63667"/>
      <c r="IW63667" s="36"/>
      <c r="JI63667"/>
      <c r="JJ63667"/>
      <c r="KX63667" s="23"/>
      <c r="KY63667" s="23"/>
    </row>
    <row r="63668" spans="36:311" x14ac:dyDescent="0.2">
      <c r="AJ63668" s="23"/>
      <c r="HH63668"/>
      <c r="IW63668" s="36"/>
      <c r="JI63668"/>
      <c r="JJ63668"/>
      <c r="KX63668" s="23"/>
      <c r="KY63668" s="23"/>
    </row>
    <row r="63669" spans="36:311" x14ac:dyDescent="0.2">
      <c r="AJ63669" s="23"/>
      <c r="HH63669"/>
      <c r="IW63669" s="36"/>
      <c r="JI63669"/>
      <c r="JJ63669"/>
      <c r="KX63669" s="23"/>
      <c r="KY63669" s="23"/>
    </row>
    <row r="63670" spans="36:311" x14ac:dyDescent="0.2">
      <c r="AJ63670" s="23"/>
      <c r="HH63670"/>
      <c r="IW63670" s="36"/>
      <c r="JI63670"/>
      <c r="JJ63670"/>
      <c r="KX63670" s="23"/>
      <c r="KY63670" s="23"/>
    </row>
    <row r="63671" spans="36:311" x14ac:dyDescent="0.2">
      <c r="AJ63671" s="23"/>
      <c r="HH63671"/>
      <c r="IW63671" s="36"/>
      <c r="JI63671"/>
      <c r="JJ63671"/>
      <c r="KX63671" s="23"/>
      <c r="KY63671" s="23"/>
    </row>
    <row r="63672" spans="36:311" x14ac:dyDescent="0.2">
      <c r="AJ63672" s="23"/>
      <c r="HH63672"/>
      <c r="IW63672" s="36"/>
      <c r="JI63672"/>
      <c r="JJ63672"/>
      <c r="KX63672" s="23"/>
      <c r="KY63672" s="23"/>
    </row>
    <row r="63673" spans="36:311" x14ac:dyDescent="0.2">
      <c r="AJ63673" s="23"/>
      <c r="HH63673"/>
      <c r="IW63673" s="36"/>
      <c r="JI63673"/>
      <c r="JJ63673"/>
      <c r="KX63673" s="23"/>
      <c r="KY63673" s="23"/>
    </row>
    <row r="63674" spans="36:311" x14ac:dyDescent="0.2">
      <c r="AJ63674" s="23"/>
      <c r="HH63674"/>
      <c r="IW63674" s="36"/>
      <c r="JI63674"/>
      <c r="JJ63674"/>
      <c r="KX63674" s="23"/>
      <c r="KY63674" s="23"/>
    </row>
    <row r="63675" spans="36:311" x14ac:dyDescent="0.2">
      <c r="AJ63675" s="23"/>
      <c r="HH63675"/>
      <c r="IW63675" s="36"/>
      <c r="JI63675"/>
      <c r="JJ63675"/>
      <c r="KX63675" s="23"/>
      <c r="KY63675" s="23"/>
    </row>
    <row r="63676" spans="36:311" x14ac:dyDescent="0.2">
      <c r="AJ63676" s="23"/>
      <c r="HH63676"/>
      <c r="IW63676" s="36"/>
      <c r="JI63676"/>
      <c r="JJ63676"/>
      <c r="KX63676" s="23"/>
      <c r="KY63676" s="23"/>
    </row>
    <row r="63677" spans="36:311" x14ac:dyDescent="0.2">
      <c r="AJ63677" s="23"/>
      <c r="HH63677"/>
      <c r="IW63677" s="36"/>
      <c r="JI63677"/>
      <c r="JJ63677"/>
      <c r="KX63677" s="23"/>
      <c r="KY63677" s="23"/>
    </row>
    <row r="63678" spans="36:311" x14ac:dyDescent="0.2">
      <c r="AJ63678" s="23"/>
      <c r="HH63678"/>
      <c r="IW63678" s="36"/>
      <c r="JI63678"/>
      <c r="JJ63678"/>
      <c r="KX63678" s="23"/>
      <c r="KY63678" s="23"/>
    </row>
    <row r="63679" spans="36:311" x14ac:dyDescent="0.2">
      <c r="AJ63679" s="23"/>
      <c r="HH63679"/>
      <c r="IW63679" s="36"/>
      <c r="JI63679"/>
      <c r="JJ63679"/>
      <c r="KX63679" s="23"/>
      <c r="KY63679" s="23"/>
    </row>
    <row r="63680" spans="36:311" x14ac:dyDescent="0.2">
      <c r="AJ63680" s="23"/>
      <c r="HH63680"/>
      <c r="IW63680" s="36"/>
      <c r="JI63680"/>
      <c r="JJ63680"/>
      <c r="KX63680" s="23"/>
      <c r="KY63680" s="23"/>
    </row>
    <row r="63681" spans="36:311" x14ac:dyDescent="0.2">
      <c r="AJ63681" s="23"/>
      <c r="HH63681"/>
      <c r="IW63681" s="36"/>
      <c r="JI63681"/>
      <c r="JJ63681"/>
      <c r="KX63681" s="23"/>
      <c r="KY63681" s="23"/>
    </row>
    <row r="63682" spans="36:311" x14ac:dyDescent="0.2">
      <c r="AJ63682" s="23"/>
      <c r="HH63682"/>
      <c r="IW63682" s="36"/>
      <c r="JI63682"/>
      <c r="JJ63682"/>
      <c r="KX63682" s="23"/>
      <c r="KY63682" s="23"/>
    </row>
    <row r="63683" spans="36:311" x14ac:dyDescent="0.2">
      <c r="AJ63683" s="23"/>
      <c r="HH63683"/>
      <c r="IW63683" s="36"/>
      <c r="JI63683"/>
      <c r="JJ63683"/>
      <c r="KX63683" s="23"/>
      <c r="KY63683" s="23"/>
    </row>
    <row r="63684" spans="36:311" x14ac:dyDescent="0.2">
      <c r="AJ63684" s="23"/>
      <c r="HH63684"/>
      <c r="IW63684" s="36"/>
      <c r="JI63684"/>
      <c r="JJ63684"/>
      <c r="KX63684" s="23"/>
      <c r="KY63684" s="23"/>
    </row>
    <row r="63685" spans="36:311" x14ac:dyDescent="0.2">
      <c r="AJ63685" s="23"/>
      <c r="HH63685"/>
      <c r="IW63685" s="36"/>
      <c r="JI63685"/>
      <c r="JJ63685"/>
      <c r="KX63685" s="23"/>
      <c r="KY63685" s="23"/>
    </row>
    <row r="63686" spans="36:311" x14ac:dyDescent="0.2">
      <c r="AJ63686" s="23"/>
      <c r="HH63686"/>
      <c r="IW63686" s="36"/>
      <c r="JI63686"/>
      <c r="JJ63686"/>
      <c r="KX63686" s="23"/>
      <c r="KY63686" s="23"/>
    </row>
    <row r="63687" spans="36:311" x14ac:dyDescent="0.2">
      <c r="AJ63687" s="23"/>
      <c r="HH63687"/>
      <c r="IW63687" s="36"/>
      <c r="JI63687"/>
      <c r="JJ63687"/>
      <c r="KX63687" s="23"/>
      <c r="KY63687" s="23"/>
    </row>
    <row r="63688" spans="36:311" x14ac:dyDescent="0.2">
      <c r="AJ63688" s="23"/>
      <c r="HH63688"/>
      <c r="IW63688" s="36"/>
      <c r="JI63688"/>
      <c r="JJ63688"/>
      <c r="KX63688" s="23"/>
      <c r="KY63688" s="23"/>
    </row>
    <row r="63689" spans="36:311" x14ac:dyDescent="0.2">
      <c r="AJ63689" s="23"/>
      <c r="HH63689"/>
      <c r="IW63689" s="36"/>
      <c r="JI63689"/>
      <c r="JJ63689"/>
      <c r="KX63689" s="23"/>
      <c r="KY63689" s="23"/>
    </row>
    <row r="63690" spans="36:311" x14ac:dyDescent="0.2">
      <c r="AJ63690" s="23"/>
      <c r="HH63690"/>
      <c r="IW63690" s="36"/>
      <c r="JI63690"/>
      <c r="JJ63690"/>
      <c r="KX63690" s="23"/>
      <c r="KY63690" s="23"/>
    </row>
    <row r="63691" spans="36:311" x14ac:dyDescent="0.2">
      <c r="AJ63691" s="23"/>
      <c r="HH63691"/>
      <c r="IW63691" s="36"/>
      <c r="JI63691"/>
      <c r="JJ63691"/>
      <c r="KX63691" s="23"/>
      <c r="KY63691" s="23"/>
    </row>
    <row r="63692" spans="36:311" x14ac:dyDescent="0.2">
      <c r="AJ63692" s="23"/>
      <c r="HH63692"/>
      <c r="IW63692" s="36"/>
      <c r="JI63692"/>
      <c r="JJ63692"/>
      <c r="KX63692" s="23"/>
      <c r="KY63692" s="23"/>
    </row>
    <row r="63693" spans="36:311" x14ac:dyDescent="0.2">
      <c r="AJ63693" s="23"/>
      <c r="HH63693"/>
      <c r="IW63693" s="36"/>
      <c r="JI63693"/>
      <c r="JJ63693"/>
      <c r="KX63693" s="23"/>
      <c r="KY63693" s="23"/>
    </row>
    <row r="63694" spans="36:311" x14ac:dyDescent="0.2">
      <c r="AJ63694" s="23"/>
      <c r="HH63694"/>
      <c r="IW63694" s="36"/>
      <c r="JI63694"/>
      <c r="JJ63694"/>
      <c r="KX63694" s="23"/>
      <c r="KY63694" s="23"/>
    </row>
    <row r="63695" spans="36:311" x14ac:dyDescent="0.2">
      <c r="AJ63695" s="23"/>
      <c r="HH63695"/>
      <c r="IW63695" s="36"/>
      <c r="JI63695"/>
      <c r="JJ63695"/>
      <c r="KX63695" s="23"/>
      <c r="KY63695" s="23"/>
    </row>
    <row r="63696" spans="36:311" x14ac:dyDescent="0.2">
      <c r="AJ63696" s="23"/>
      <c r="HH63696"/>
      <c r="IW63696" s="36"/>
      <c r="JI63696"/>
      <c r="JJ63696"/>
      <c r="KX63696" s="23"/>
      <c r="KY63696" s="23"/>
    </row>
    <row r="63697" spans="36:311" x14ac:dyDescent="0.2">
      <c r="AJ63697" s="23"/>
      <c r="HH63697"/>
      <c r="IW63697" s="36"/>
      <c r="JI63697"/>
      <c r="JJ63697"/>
      <c r="KX63697" s="23"/>
      <c r="KY63697" s="23"/>
    </row>
    <row r="63698" spans="36:311" x14ac:dyDescent="0.2">
      <c r="AJ63698" s="23"/>
      <c r="HH63698"/>
      <c r="IW63698" s="36"/>
      <c r="JI63698"/>
      <c r="JJ63698"/>
      <c r="KX63698" s="23"/>
      <c r="KY63698" s="23"/>
    </row>
    <row r="63699" spans="36:311" x14ac:dyDescent="0.2">
      <c r="AJ63699" s="23"/>
      <c r="HH63699"/>
      <c r="IW63699" s="36"/>
      <c r="JI63699"/>
      <c r="JJ63699"/>
      <c r="KX63699" s="23"/>
      <c r="KY63699" s="23"/>
    </row>
    <row r="63700" spans="36:311" x14ac:dyDescent="0.2">
      <c r="AJ63700" s="23"/>
      <c r="HH63700"/>
      <c r="IW63700" s="36"/>
      <c r="JI63700"/>
      <c r="JJ63700"/>
      <c r="KX63700" s="23"/>
      <c r="KY63700" s="23"/>
    </row>
    <row r="63701" spans="36:311" x14ac:dyDescent="0.2">
      <c r="AJ63701" s="23"/>
      <c r="HH63701"/>
      <c r="IW63701" s="36"/>
      <c r="JI63701"/>
      <c r="JJ63701"/>
      <c r="KX63701" s="23"/>
      <c r="KY63701" s="23"/>
    </row>
    <row r="63702" spans="36:311" x14ac:dyDescent="0.2">
      <c r="AJ63702" s="23"/>
      <c r="HH63702"/>
      <c r="IW63702" s="36"/>
      <c r="JI63702"/>
      <c r="JJ63702"/>
      <c r="KX63702" s="23"/>
      <c r="KY63702" s="23"/>
    </row>
    <row r="63703" spans="36:311" x14ac:dyDescent="0.2">
      <c r="AJ63703" s="23"/>
      <c r="HH63703"/>
      <c r="IW63703" s="36"/>
      <c r="JI63703"/>
      <c r="JJ63703"/>
      <c r="KX63703" s="23"/>
      <c r="KY63703" s="23"/>
    </row>
    <row r="63704" spans="36:311" x14ac:dyDescent="0.2">
      <c r="AJ63704" s="23"/>
      <c r="HH63704"/>
      <c r="IW63704" s="36"/>
      <c r="JI63704"/>
      <c r="JJ63704"/>
      <c r="KX63704" s="23"/>
      <c r="KY63704" s="23"/>
    </row>
    <row r="63705" spans="36:311" x14ac:dyDescent="0.2">
      <c r="AJ63705" s="23"/>
      <c r="HH63705"/>
      <c r="IW63705" s="36"/>
      <c r="JI63705"/>
      <c r="JJ63705"/>
      <c r="KX63705" s="23"/>
      <c r="KY63705" s="23"/>
    </row>
    <row r="63706" spans="36:311" x14ac:dyDescent="0.2">
      <c r="AJ63706" s="23"/>
      <c r="HH63706"/>
      <c r="IW63706" s="36"/>
      <c r="JI63706"/>
      <c r="JJ63706"/>
      <c r="KX63706" s="23"/>
      <c r="KY63706" s="23"/>
    </row>
    <row r="63707" spans="36:311" x14ac:dyDescent="0.2">
      <c r="AJ63707" s="23"/>
      <c r="HH63707"/>
      <c r="IW63707" s="36"/>
      <c r="JI63707"/>
      <c r="JJ63707"/>
      <c r="KX63707" s="23"/>
      <c r="KY63707" s="23"/>
    </row>
    <row r="63708" spans="36:311" x14ac:dyDescent="0.2">
      <c r="AJ63708" s="23"/>
      <c r="HH63708"/>
      <c r="IW63708" s="36"/>
      <c r="JI63708"/>
      <c r="JJ63708"/>
      <c r="KX63708" s="23"/>
      <c r="KY63708" s="23"/>
    </row>
    <row r="63709" spans="36:311" x14ac:dyDescent="0.2">
      <c r="AJ63709" s="23"/>
      <c r="HH63709"/>
      <c r="IW63709" s="36"/>
      <c r="JI63709"/>
      <c r="JJ63709"/>
      <c r="KX63709" s="23"/>
      <c r="KY63709" s="23"/>
    </row>
    <row r="63710" spans="36:311" x14ac:dyDescent="0.2">
      <c r="AJ63710" s="23"/>
      <c r="HH63710"/>
      <c r="IW63710" s="36"/>
      <c r="JI63710"/>
      <c r="JJ63710"/>
      <c r="KX63710" s="23"/>
      <c r="KY63710" s="23"/>
    </row>
    <row r="63711" spans="36:311" x14ac:dyDescent="0.2">
      <c r="AJ63711" s="23"/>
      <c r="HH63711"/>
      <c r="IW63711" s="36"/>
      <c r="JI63711"/>
      <c r="JJ63711"/>
      <c r="KX63711" s="23"/>
      <c r="KY63711" s="23"/>
    </row>
    <row r="63712" spans="36:311" x14ac:dyDescent="0.2">
      <c r="AJ63712" s="23"/>
      <c r="HH63712"/>
      <c r="IW63712" s="36"/>
      <c r="JI63712"/>
      <c r="JJ63712"/>
      <c r="KX63712" s="23"/>
      <c r="KY63712" s="23"/>
    </row>
    <row r="63713" spans="36:311" x14ac:dyDescent="0.2">
      <c r="AJ63713" s="23"/>
      <c r="HH63713"/>
      <c r="IW63713" s="36"/>
      <c r="JI63713"/>
      <c r="JJ63713"/>
      <c r="KX63713" s="23"/>
      <c r="KY63713" s="23"/>
    </row>
    <row r="63714" spans="36:311" x14ac:dyDescent="0.2">
      <c r="AJ63714" s="23"/>
      <c r="HH63714"/>
      <c r="IW63714" s="36"/>
      <c r="JI63714"/>
      <c r="JJ63714"/>
      <c r="KX63714" s="23"/>
      <c r="KY63714" s="23"/>
    </row>
    <row r="63715" spans="36:311" x14ac:dyDescent="0.2">
      <c r="AJ63715" s="23"/>
      <c r="HH63715"/>
      <c r="IW63715" s="36"/>
      <c r="JI63715"/>
      <c r="JJ63715"/>
      <c r="KX63715" s="23"/>
      <c r="KY63715" s="23"/>
    </row>
    <row r="63716" spans="36:311" x14ac:dyDescent="0.2">
      <c r="AJ63716" s="23"/>
      <c r="HH63716"/>
      <c r="IW63716" s="36"/>
      <c r="JI63716"/>
      <c r="JJ63716"/>
      <c r="KX63716" s="23"/>
      <c r="KY63716" s="23"/>
    </row>
    <row r="63717" spans="36:311" x14ac:dyDescent="0.2">
      <c r="AJ63717" s="23"/>
      <c r="HH63717"/>
      <c r="IW63717" s="36"/>
      <c r="JI63717"/>
      <c r="JJ63717"/>
      <c r="KX63717" s="23"/>
      <c r="KY63717" s="23"/>
    </row>
    <row r="63718" spans="36:311" x14ac:dyDescent="0.2">
      <c r="AJ63718" s="23"/>
      <c r="HH63718"/>
      <c r="IW63718" s="36"/>
      <c r="JI63718"/>
      <c r="JJ63718"/>
      <c r="KX63718" s="23"/>
      <c r="KY63718" s="23"/>
    </row>
    <row r="63719" spans="36:311" x14ac:dyDescent="0.2">
      <c r="AJ63719" s="23"/>
      <c r="HH63719"/>
      <c r="IW63719" s="36"/>
      <c r="JI63719"/>
      <c r="JJ63719"/>
      <c r="KX63719" s="23"/>
      <c r="KY63719" s="23"/>
    </row>
    <row r="63720" spans="36:311" x14ac:dyDescent="0.2">
      <c r="AJ63720" s="23"/>
      <c r="HH63720"/>
      <c r="IW63720" s="36"/>
      <c r="JI63720"/>
      <c r="JJ63720"/>
      <c r="KX63720" s="23"/>
      <c r="KY63720" s="23"/>
    </row>
    <row r="63721" spans="36:311" x14ac:dyDescent="0.2">
      <c r="AJ63721" s="23"/>
      <c r="HH63721"/>
      <c r="IW63721" s="36"/>
      <c r="JI63721"/>
      <c r="JJ63721"/>
      <c r="KX63721" s="23"/>
      <c r="KY63721" s="23"/>
    </row>
    <row r="63722" spans="36:311" x14ac:dyDescent="0.2">
      <c r="AJ63722" s="23"/>
      <c r="HH63722"/>
      <c r="IW63722" s="36"/>
      <c r="JI63722"/>
      <c r="JJ63722"/>
      <c r="KX63722" s="23"/>
      <c r="KY63722" s="23"/>
    </row>
    <row r="63723" spans="36:311" x14ac:dyDescent="0.2">
      <c r="AJ63723" s="23"/>
      <c r="HH63723"/>
      <c r="IW63723" s="36"/>
      <c r="JI63723"/>
      <c r="JJ63723"/>
      <c r="KX63723" s="23"/>
      <c r="KY63723" s="23"/>
    </row>
    <row r="63724" spans="36:311" x14ac:dyDescent="0.2">
      <c r="AJ63724" s="23"/>
      <c r="HH63724"/>
      <c r="IW63724" s="36"/>
      <c r="JI63724"/>
      <c r="JJ63724"/>
      <c r="KX63724" s="23"/>
      <c r="KY63724" s="23"/>
    </row>
    <row r="63725" spans="36:311" x14ac:dyDescent="0.2">
      <c r="AJ63725" s="23"/>
      <c r="HH63725"/>
      <c r="IW63725" s="36"/>
      <c r="JI63725"/>
      <c r="JJ63725"/>
      <c r="KX63725" s="23"/>
      <c r="KY63725" s="23"/>
    </row>
    <row r="63726" spans="36:311" x14ac:dyDescent="0.2">
      <c r="AJ63726" s="23"/>
      <c r="HH63726"/>
      <c r="IW63726" s="36"/>
      <c r="JI63726"/>
      <c r="JJ63726"/>
      <c r="KX63726" s="23"/>
      <c r="KY63726" s="23"/>
    </row>
    <row r="63727" spans="36:311" x14ac:dyDescent="0.2">
      <c r="AJ63727" s="23"/>
      <c r="HH63727"/>
      <c r="IW63727" s="36"/>
      <c r="JI63727"/>
      <c r="JJ63727"/>
      <c r="KX63727" s="23"/>
      <c r="KY63727" s="23"/>
    </row>
    <row r="63728" spans="36:311" x14ac:dyDescent="0.2">
      <c r="AJ63728" s="23"/>
      <c r="HH63728"/>
      <c r="IW63728" s="36"/>
      <c r="JI63728"/>
      <c r="JJ63728"/>
      <c r="KX63728" s="23"/>
      <c r="KY63728" s="23"/>
    </row>
    <row r="63729" spans="36:311" x14ac:dyDescent="0.2">
      <c r="AJ63729" s="23"/>
      <c r="HH63729"/>
      <c r="IW63729" s="36"/>
      <c r="JI63729"/>
      <c r="JJ63729"/>
      <c r="KX63729" s="23"/>
      <c r="KY63729" s="23"/>
    </row>
    <row r="63730" spans="36:311" x14ac:dyDescent="0.2">
      <c r="AJ63730" s="23"/>
      <c r="HH63730"/>
      <c r="IW63730" s="36"/>
      <c r="JI63730"/>
      <c r="JJ63730"/>
      <c r="KX63730" s="23"/>
      <c r="KY63730" s="23"/>
    </row>
    <row r="63731" spans="36:311" x14ac:dyDescent="0.2">
      <c r="AJ63731" s="23"/>
      <c r="HH63731"/>
      <c r="IW63731" s="36"/>
      <c r="JI63731"/>
      <c r="JJ63731"/>
      <c r="KX63731" s="23"/>
      <c r="KY63731" s="23"/>
    </row>
    <row r="63732" spans="36:311" x14ac:dyDescent="0.2">
      <c r="AJ63732" s="23"/>
      <c r="HH63732"/>
      <c r="IW63732" s="36"/>
      <c r="JI63732"/>
      <c r="JJ63732"/>
      <c r="KX63732" s="23"/>
      <c r="KY63732" s="23"/>
    </row>
    <row r="63733" spans="36:311" x14ac:dyDescent="0.2">
      <c r="AJ63733" s="23"/>
      <c r="HH63733"/>
      <c r="IW63733" s="36"/>
      <c r="JI63733"/>
      <c r="JJ63733"/>
      <c r="KX63733" s="23"/>
      <c r="KY63733" s="23"/>
    </row>
    <row r="63734" spans="36:311" x14ac:dyDescent="0.2">
      <c r="AJ63734" s="23"/>
      <c r="HH63734"/>
      <c r="IW63734" s="36"/>
      <c r="JI63734"/>
      <c r="JJ63734"/>
      <c r="KX63734" s="23"/>
      <c r="KY63734" s="23"/>
    </row>
    <row r="63735" spans="36:311" x14ac:dyDescent="0.2">
      <c r="AJ63735" s="23"/>
      <c r="HH63735"/>
      <c r="IW63735" s="36"/>
      <c r="JI63735"/>
      <c r="JJ63735"/>
      <c r="KX63735" s="23"/>
      <c r="KY63735" s="23"/>
    </row>
    <row r="63736" spans="36:311" x14ac:dyDescent="0.2">
      <c r="AJ63736" s="23"/>
      <c r="HH63736"/>
      <c r="IW63736" s="36"/>
      <c r="JI63736"/>
      <c r="JJ63736"/>
      <c r="KX63736" s="23"/>
      <c r="KY63736" s="23"/>
    </row>
    <row r="63737" spans="36:311" x14ac:dyDescent="0.2">
      <c r="AJ63737" s="23"/>
      <c r="HH63737"/>
      <c r="IW63737" s="36"/>
      <c r="JI63737"/>
      <c r="JJ63737"/>
      <c r="KX63737" s="23"/>
      <c r="KY63737" s="23"/>
    </row>
    <row r="63738" spans="36:311" x14ac:dyDescent="0.2">
      <c r="AJ63738" s="23"/>
      <c r="HH63738"/>
      <c r="IW63738" s="36"/>
      <c r="JI63738"/>
      <c r="JJ63738"/>
      <c r="KX63738" s="23"/>
      <c r="KY63738" s="23"/>
    </row>
    <row r="63739" spans="36:311" x14ac:dyDescent="0.2">
      <c r="AJ63739" s="23"/>
      <c r="HH63739"/>
      <c r="IW63739" s="36"/>
      <c r="JI63739"/>
      <c r="JJ63739"/>
      <c r="KX63739" s="23"/>
      <c r="KY63739" s="23"/>
    </row>
    <row r="63740" spans="36:311" x14ac:dyDescent="0.2">
      <c r="AJ63740" s="23"/>
      <c r="HH63740"/>
      <c r="IW63740" s="36"/>
      <c r="JI63740"/>
      <c r="JJ63740"/>
      <c r="KX63740" s="23"/>
      <c r="KY63740" s="23"/>
    </row>
    <row r="63741" spans="36:311" x14ac:dyDescent="0.2">
      <c r="AJ63741" s="23"/>
      <c r="HH63741"/>
      <c r="IW63741" s="36"/>
      <c r="JI63741"/>
      <c r="JJ63741"/>
      <c r="KX63741" s="23"/>
      <c r="KY63741" s="23"/>
    </row>
    <row r="63742" spans="36:311" x14ac:dyDescent="0.2">
      <c r="AJ63742" s="23"/>
      <c r="HH63742"/>
      <c r="IW63742" s="36"/>
      <c r="JI63742"/>
      <c r="JJ63742"/>
      <c r="KX63742" s="23"/>
      <c r="KY63742" s="23"/>
    </row>
    <row r="63743" spans="36:311" x14ac:dyDescent="0.2">
      <c r="AJ63743" s="23"/>
      <c r="HH63743"/>
      <c r="IW63743" s="36"/>
      <c r="JI63743"/>
      <c r="JJ63743"/>
      <c r="KX63743" s="23"/>
      <c r="KY63743" s="23"/>
    </row>
    <row r="63744" spans="36:311" x14ac:dyDescent="0.2">
      <c r="AJ63744" s="23"/>
      <c r="HH63744"/>
      <c r="IW63744" s="36"/>
      <c r="JI63744"/>
      <c r="JJ63744"/>
      <c r="KX63744" s="23"/>
      <c r="KY63744" s="23"/>
    </row>
    <row r="63745" spans="36:311" x14ac:dyDescent="0.2">
      <c r="AJ63745" s="23"/>
      <c r="HH63745"/>
      <c r="IW63745" s="36"/>
      <c r="JI63745"/>
      <c r="JJ63745"/>
      <c r="KX63745" s="23"/>
      <c r="KY63745" s="23"/>
    </row>
    <row r="63746" spans="36:311" x14ac:dyDescent="0.2">
      <c r="AJ63746" s="23"/>
      <c r="HH63746"/>
      <c r="IW63746" s="36"/>
      <c r="JI63746"/>
      <c r="JJ63746"/>
      <c r="KX63746" s="23"/>
      <c r="KY63746" s="23"/>
    </row>
    <row r="63747" spans="36:311" x14ac:dyDescent="0.2">
      <c r="AJ63747" s="23"/>
      <c r="HH63747"/>
      <c r="IW63747" s="36"/>
      <c r="JI63747"/>
      <c r="JJ63747"/>
      <c r="KX63747" s="23"/>
      <c r="KY63747" s="23"/>
    </row>
    <row r="63748" spans="36:311" x14ac:dyDescent="0.2">
      <c r="AJ63748" s="23"/>
      <c r="HH63748"/>
      <c r="IW63748" s="36"/>
      <c r="JI63748"/>
      <c r="JJ63748"/>
      <c r="KX63748" s="23"/>
      <c r="KY63748" s="23"/>
    </row>
    <row r="63749" spans="36:311" x14ac:dyDescent="0.2">
      <c r="AJ63749" s="23"/>
      <c r="HH63749"/>
      <c r="IW63749" s="36"/>
      <c r="JI63749"/>
      <c r="JJ63749"/>
      <c r="KX63749" s="23"/>
      <c r="KY63749" s="23"/>
    </row>
    <row r="63750" spans="36:311" x14ac:dyDescent="0.2">
      <c r="AJ63750" s="23"/>
      <c r="HH63750"/>
      <c r="IW63750" s="36"/>
      <c r="JI63750"/>
      <c r="JJ63750"/>
      <c r="KX63750" s="23"/>
      <c r="KY63750" s="23"/>
    </row>
    <row r="63751" spans="36:311" x14ac:dyDescent="0.2">
      <c r="AJ63751" s="23"/>
      <c r="HH63751"/>
      <c r="IW63751" s="36"/>
      <c r="JI63751"/>
      <c r="JJ63751"/>
      <c r="KX63751" s="23"/>
      <c r="KY63751" s="23"/>
    </row>
    <row r="63752" spans="36:311" x14ac:dyDescent="0.2">
      <c r="AJ63752" s="23"/>
      <c r="HH63752"/>
      <c r="IW63752" s="36"/>
      <c r="JI63752"/>
      <c r="JJ63752"/>
      <c r="KX63752" s="23"/>
      <c r="KY63752" s="23"/>
    </row>
    <row r="63753" spans="36:311" x14ac:dyDescent="0.2">
      <c r="AJ63753" s="23"/>
      <c r="HH63753"/>
      <c r="IW63753" s="36"/>
      <c r="JI63753"/>
      <c r="JJ63753"/>
      <c r="KX63753" s="23"/>
      <c r="KY63753" s="23"/>
    </row>
    <row r="63754" spans="36:311" x14ac:dyDescent="0.2">
      <c r="AJ63754" s="23"/>
      <c r="HH63754"/>
      <c r="IW63754" s="36"/>
      <c r="JI63754"/>
      <c r="JJ63754"/>
      <c r="KX63754" s="23"/>
      <c r="KY63754" s="23"/>
    </row>
    <row r="63755" spans="36:311" x14ac:dyDescent="0.2">
      <c r="AJ63755" s="23"/>
      <c r="HH63755"/>
      <c r="IW63755" s="36"/>
      <c r="JI63755"/>
      <c r="JJ63755"/>
      <c r="KX63755" s="23"/>
      <c r="KY63755" s="23"/>
    </row>
    <row r="63756" spans="36:311" x14ac:dyDescent="0.2">
      <c r="AJ63756" s="23"/>
      <c r="HH63756"/>
      <c r="IW63756" s="36"/>
      <c r="JI63756"/>
      <c r="JJ63756"/>
      <c r="KX63756" s="23"/>
      <c r="KY63756" s="23"/>
    </row>
    <row r="63757" spans="36:311" x14ac:dyDescent="0.2">
      <c r="AJ63757" s="23"/>
      <c r="HH63757"/>
      <c r="IW63757" s="36"/>
      <c r="JI63757"/>
      <c r="JJ63757"/>
      <c r="KX63757" s="23"/>
      <c r="KY63757" s="23"/>
    </row>
    <row r="63758" spans="36:311" x14ac:dyDescent="0.2">
      <c r="AJ63758" s="23"/>
      <c r="HH63758"/>
      <c r="IW63758" s="36"/>
      <c r="JI63758"/>
      <c r="JJ63758"/>
      <c r="KX63758" s="23"/>
      <c r="KY63758" s="23"/>
    </row>
    <row r="63759" spans="36:311" x14ac:dyDescent="0.2">
      <c r="AJ63759" s="23"/>
      <c r="HH63759"/>
      <c r="IW63759" s="36"/>
      <c r="JI63759"/>
      <c r="JJ63759"/>
      <c r="KX63759" s="23"/>
      <c r="KY63759" s="23"/>
    </row>
    <row r="63760" spans="36:311" x14ac:dyDescent="0.2">
      <c r="AJ63760" s="23"/>
      <c r="HH63760"/>
      <c r="IW63760" s="36"/>
      <c r="JI63760"/>
      <c r="JJ63760"/>
      <c r="KX63760" s="23"/>
      <c r="KY63760" s="23"/>
    </row>
    <row r="63761" spans="36:311" x14ac:dyDescent="0.2">
      <c r="AJ63761" s="23"/>
      <c r="HH63761"/>
      <c r="IW63761" s="36"/>
      <c r="JI63761"/>
      <c r="JJ63761"/>
      <c r="KX63761" s="23"/>
      <c r="KY63761" s="23"/>
    </row>
    <row r="63762" spans="36:311" x14ac:dyDescent="0.2">
      <c r="AJ63762" s="23"/>
      <c r="HH63762"/>
      <c r="IW63762" s="36"/>
      <c r="JI63762"/>
      <c r="JJ63762"/>
      <c r="KX63762" s="23"/>
      <c r="KY63762" s="23"/>
    </row>
    <row r="63763" spans="36:311" x14ac:dyDescent="0.2">
      <c r="AJ63763" s="23"/>
      <c r="HH63763"/>
      <c r="IW63763" s="36"/>
      <c r="JI63763"/>
      <c r="JJ63763"/>
      <c r="KX63763" s="23"/>
      <c r="KY63763" s="23"/>
    </row>
    <row r="63764" spans="36:311" x14ac:dyDescent="0.2">
      <c r="AJ63764" s="23"/>
      <c r="HH63764"/>
      <c r="IW63764" s="36"/>
      <c r="JI63764"/>
      <c r="JJ63764"/>
      <c r="KX63764" s="23"/>
      <c r="KY63764" s="23"/>
    </row>
    <row r="63765" spans="36:311" x14ac:dyDescent="0.2">
      <c r="AJ63765" s="23"/>
      <c r="HH63765"/>
      <c r="IW63765" s="36"/>
      <c r="JI63765"/>
      <c r="JJ63765"/>
      <c r="KX63765" s="23"/>
      <c r="KY63765" s="23"/>
    </row>
    <row r="63766" spans="36:311" x14ac:dyDescent="0.2">
      <c r="AJ63766" s="23"/>
      <c r="HH63766"/>
      <c r="IW63766" s="36"/>
      <c r="JI63766"/>
      <c r="JJ63766"/>
      <c r="KX63766" s="23"/>
      <c r="KY63766" s="23"/>
    </row>
    <row r="63767" spans="36:311" x14ac:dyDescent="0.2">
      <c r="AJ63767" s="23"/>
      <c r="HH63767"/>
      <c r="IW63767" s="36"/>
      <c r="JI63767"/>
      <c r="JJ63767"/>
      <c r="KX63767" s="23"/>
      <c r="KY63767" s="23"/>
    </row>
    <row r="63768" spans="36:311" x14ac:dyDescent="0.2">
      <c r="AJ63768" s="23"/>
      <c r="HH63768"/>
      <c r="IW63768" s="36"/>
      <c r="JI63768"/>
      <c r="JJ63768"/>
      <c r="KX63768" s="23"/>
      <c r="KY63768" s="23"/>
    </row>
    <row r="63769" spans="36:311" x14ac:dyDescent="0.2">
      <c r="AJ63769" s="23"/>
      <c r="HH63769"/>
      <c r="IW63769" s="36"/>
      <c r="JI63769"/>
      <c r="JJ63769"/>
      <c r="KX63769" s="23"/>
      <c r="KY63769" s="23"/>
    </row>
    <row r="63770" spans="36:311" x14ac:dyDescent="0.2">
      <c r="AJ63770" s="23"/>
      <c r="HH63770"/>
      <c r="IW63770" s="36"/>
      <c r="JI63770"/>
      <c r="JJ63770"/>
      <c r="KX63770" s="23"/>
      <c r="KY63770" s="23"/>
    </row>
    <row r="63771" spans="36:311" x14ac:dyDescent="0.2">
      <c r="AJ63771" s="23"/>
      <c r="HH63771"/>
      <c r="IW63771" s="36"/>
      <c r="JI63771"/>
      <c r="JJ63771"/>
      <c r="KX63771" s="23"/>
      <c r="KY63771" s="23"/>
    </row>
    <row r="63772" spans="36:311" x14ac:dyDescent="0.2">
      <c r="AJ63772" s="23"/>
      <c r="HH63772"/>
      <c r="IW63772" s="36"/>
      <c r="JI63772"/>
      <c r="JJ63772"/>
      <c r="KX63772" s="23"/>
      <c r="KY63772" s="23"/>
    </row>
    <row r="63773" spans="36:311" x14ac:dyDescent="0.2">
      <c r="AJ63773" s="23"/>
      <c r="HH63773"/>
      <c r="IW63773" s="36"/>
      <c r="JI63773"/>
      <c r="JJ63773"/>
      <c r="KX63773" s="23"/>
      <c r="KY63773" s="23"/>
    </row>
    <row r="63774" spans="36:311" x14ac:dyDescent="0.2">
      <c r="AJ63774" s="23"/>
      <c r="HH63774"/>
      <c r="IW63774" s="36"/>
      <c r="JI63774"/>
      <c r="JJ63774"/>
      <c r="KX63774" s="23"/>
      <c r="KY63774" s="23"/>
    </row>
    <row r="63775" spans="36:311" x14ac:dyDescent="0.2">
      <c r="AJ63775" s="23"/>
      <c r="HH63775"/>
      <c r="IW63775" s="36"/>
      <c r="JI63775"/>
      <c r="JJ63775"/>
      <c r="KX63775" s="23"/>
      <c r="KY63775" s="23"/>
    </row>
    <row r="63776" spans="36:311" x14ac:dyDescent="0.2">
      <c r="AJ63776" s="23"/>
      <c r="HH63776"/>
      <c r="IW63776" s="36"/>
      <c r="JI63776"/>
      <c r="JJ63776"/>
      <c r="KX63776" s="23"/>
      <c r="KY63776" s="23"/>
    </row>
    <row r="63777" spans="36:311" x14ac:dyDescent="0.2">
      <c r="AJ63777" s="23"/>
      <c r="HH63777"/>
      <c r="IW63777" s="36"/>
      <c r="JI63777"/>
      <c r="JJ63777"/>
      <c r="KX63777" s="23"/>
      <c r="KY63777" s="23"/>
    </row>
    <row r="63778" spans="36:311" x14ac:dyDescent="0.2">
      <c r="AJ63778" s="23"/>
      <c r="HH63778"/>
      <c r="IW63778" s="36"/>
      <c r="JI63778"/>
      <c r="JJ63778"/>
      <c r="KX63778" s="23"/>
      <c r="KY63778" s="23"/>
    </row>
    <row r="63779" spans="36:311" x14ac:dyDescent="0.2">
      <c r="AJ63779" s="23"/>
      <c r="HH63779"/>
      <c r="IW63779" s="36"/>
      <c r="JI63779"/>
      <c r="JJ63779"/>
      <c r="KX63779" s="23"/>
      <c r="KY63779" s="23"/>
    </row>
    <row r="63780" spans="36:311" x14ac:dyDescent="0.2">
      <c r="AJ63780" s="23"/>
      <c r="HH63780"/>
      <c r="IW63780" s="36"/>
      <c r="JI63780"/>
      <c r="JJ63780"/>
      <c r="KX63780" s="23"/>
      <c r="KY63780" s="23"/>
    </row>
    <row r="63781" spans="36:311" x14ac:dyDescent="0.2">
      <c r="AJ63781" s="23"/>
      <c r="HH63781"/>
      <c r="IW63781" s="36"/>
      <c r="JI63781"/>
      <c r="JJ63781"/>
      <c r="KX63781" s="23"/>
      <c r="KY63781" s="23"/>
    </row>
    <row r="63782" spans="36:311" x14ac:dyDescent="0.2">
      <c r="AJ63782" s="23"/>
      <c r="HH63782"/>
      <c r="IW63782" s="36"/>
      <c r="JI63782"/>
      <c r="JJ63782"/>
      <c r="KX63782" s="23"/>
      <c r="KY63782" s="23"/>
    </row>
    <row r="63783" spans="36:311" x14ac:dyDescent="0.2">
      <c r="AJ63783" s="23"/>
      <c r="HH63783"/>
      <c r="IW63783" s="36"/>
      <c r="JI63783"/>
      <c r="JJ63783"/>
      <c r="KX63783" s="23"/>
      <c r="KY63783" s="23"/>
    </row>
    <row r="63784" spans="36:311" x14ac:dyDescent="0.2">
      <c r="AJ63784" s="23"/>
      <c r="HH63784"/>
      <c r="IW63784" s="36"/>
      <c r="JI63784"/>
      <c r="JJ63784"/>
      <c r="KX63784" s="23"/>
      <c r="KY63784" s="23"/>
    </row>
    <row r="63785" spans="36:311" x14ac:dyDescent="0.2">
      <c r="AJ63785" s="23"/>
      <c r="HH63785"/>
      <c r="IW63785" s="36"/>
      <c r="JI63785"/>
      <c r="JJ63785"/>
      <c r="KX63785" s="23"/>
      <c r="KY63785" s="23"/>
    </row>
    <row r="63786" spans="36:311" x14ac:dyDescent="0.2">
      <c r="AJ63786" s="23"/>
      <c r="HH63786"/>
      <c r="IW63786" s="36"/>
      <c r="JI63786"/>
      <c r="JJ63786"/>
      <c r="KX63786" s="23"/>
      <c r="KY63786" s="23"/>
    </row>
    <row r="63787" spans="36:311" x14ac:dyDescent="0.2">
      <c r="AJ63787" s="23"/>
      <c r="HH63787"/>
      <c r="IW63787" s="36"/>
      <c r="JI63787"/>
      <c r="JJ63787"/>
      <c r="KX63787" s="23"/>
      <c r="KY63787" s="23"/>
    </row>
    <row r="63788" spans="36:311" x14ac:dyDescent="0.2">
      <c r="AJ63788" s="23"/>
      <c r="HH63788"/>
      <c r="IW63788" s="36"/>
      <c r="JI63788"/>
      <c r="JJ63788"/>
      <c r="KX63788" s="23"/>
      <c r="KY63788" s="23"/>
    </row>
    <row r="63789" spans="36:311" x14ac:dyDescent="0.2">
      <c r="AJ63789" s="23"/>
      <c r="HH63789"/>
      <c r="IW63789" s="36"/>
      <c r="JI63789"/>
      <c r="JJ63789"/>
      <c r="KX63789" s="23"/>
      <c r="KY63789" s="23"/>
    </row>
    <row r="63790" spans="36:311" x14ac:dyDescent="0.2">
      <c r="AJ63790" s="23"/>
      <c r="HH63790"/>
      <c r="IW63790" s="36"/>
      <c r="JI63790"/>
      <c r="JJ63790"/>
      <c r="KX63790" s="23"/>
      <c r="KY63790" s="23"/>
    </row>
    <row r="63791" spans="36:311" x14ac:dyDescent="0.2">
      <c r="AJ63791" s="23"/>
      <c r="HH63791"/>
      <c r="IW63791" s="36"/>
      <c r="JI63791"/>
      <c r="JJ63791"/>
      <c r="KX63791" s="23"/>
      <c r="KY63791" s="23"/>
    </row>
    <row r="63792" spans="36:311" x14ac:dyDescent="0.2">
      <c r="AJ63792" s="23"/>
      <c r="HH63792"/>
      <c r="IW63792" s="36"/>
      <c r="JI63792"/>
      <c r="JJ63792"/>
      <c r="KX63792" s="23"/>
      <c r="KY63792" s="23"/>
    </row>
    <row r="63793" spans="36:311" x14ac:dyDescent="0.2">
      <c r="AJ63793" s="23"/>
      <c r="HH63793"/>
      <c r="IW63793" s="36"/>
      <c r="JI63793"/>
      <c r="JJ63793"/>
      <c r="KX63793" s="23"/>
      <c r="KY63793" s="23"/>
    </row>
    <row r="63794" spans="36:311" x14ac:dyDescent="0.2">
      <c r="AJ63794" s="23"/>
      <c r="HH63794"/>
      <c r="IW63794" s="36"/>
      <c r="JI63794"/>
      <c r="JJ63794"/>
      <c r="KX63794" s="23"/>
      <c r="KY63794" s="23"/>
    </row>
    <row r="63795" spans="36:311" x14ac:dyDescent="0.2">
      <c r="AJ63795" s="23"/>
      <c r="HH63795"/>
      <c r="IW63795" s="36"/>
      <c r="JI63795"/>
      <c r="JJ63795"/>
      <c r="KX63795" s="23"/>
      <c r="KY63795" s="23"/>
    </row>
    <row r="63796" spans="36:311" x14ac:dyDescent="0.2">
      <c r="AJ63796" s="23"/>
      <c r="HH63796"/>
      <c r="IW63796" s="36"/>
      <c r="JI63796"/>
      <c r="JJ63796"/>
      <c r="KX63796" s="23"/>
      <c r="KY63796" s="23"/>
    </row>
    <row r="63797" spans="36:311" x14ac:dyDescent="0.2">
      <c r="AJ63797" s="23"/>
      <c r="HH63797"/>
      <c r="IW63797" s="36"/>
      <c r="JI63797"/>
      <c r="JJ63797"/>
      <c r="KX63797" s="23"/>
      <c r="KY63797" s="23"/>
    </row>
    <row r="63798" spans="36:311" x14ac:dyDescent="0.2">
      <c r="AJ63798" s="23"/>
      <c r="HH63798"/>
      <c r="IW63798" s="36"/>
      <c r="JI63798"/>
      <c r="JJ63798"/>
      <c r="KX63798" s="23"/>
      <c r="KY63798" s="23"/>
    </row>
    <row r="63799" spans="36:311" x14ac:dyDescent="0.2">
      <c r="AJ63799" s="23"/>
      <c r="HH63799"/>
      <c r="IW63799" s="36"/>
      <c r="JI63799"/>
      <c r="JJ63799"/>
      <c r="KX63799" s="23"/>
      <c r="KY63799" s="23"/>
    </row>
    <row r="63800" spans="36:311" x14ac:dyDescent="0.2">
      <c r="AJ63800" s="23"/>
      <c r="HH63800"/>
      <c r="IW63800" s="36"/>
      <c r="JI63800"/>
      <c r="JJ63800"/>
      <c r="KX63800" s="23"/>
      <c r="KY63800" s="23"/>
    </row>
    <row r="63801" spans="36:311" x14ac:dyDescent="0.2">
      <c r="AJ63801" s="23"/>
      <c r="HH63801"/>
      <c r="IW63801" s="36"/>
      <c r="JI63801"/>
      <c r="JJ63801"/>
      <c r="KX63801" s="23"/>
      <c r="KY63801" s="23"/>
    </row>
    <row r="63802" spans="36:311" x14ac:dyDescent="0.2">
      <c r="AJ63802" s="23"/>
      <c r="HH63802"/>
      <c r="IW63802" s="36"/>
      <c r="JI63802"/>
      <c r="JJ63802"/>
      <c r="KX63802" s="23"/>
      <c r="KY63802" s="23"/>
    </row>
    <row r="63803" spans="36:311" x14ac:dyDescent="0.2">
      <c r="AJ63803" s="23"/>
      <c r="HH63803"/>
      <c r="IW63803" s="36"/>
      <c r="JI63803"/>
      <c r="JJ63803"/>
      <c r="KX63803" s="23"/>
      <c r="KY63803" s="23"/>
    </row>
    <row r="63804" spans="36:311" x14ac:dyDescent="0.2">
      <c r="AJ63804" s="23"/>
      <c r="HH63804"/>
      <c r="IW63804" s="36"/>
      <c r="JI63804"/>
      <c r="JJ63804"/>
      <c r="KX63804" s="23"/>
      <c r="KY63804" s="23"/>
    </row>
    <row r="63805" spans="36:311" x14ac:dyDescent="0.2">
      <c r="AJ63805" s="23"/>
      <c r="HH63805"/>
      <c r="IW63805" s="36"/>
      <c r="JI63805"/>
      <c r="JJ63805"/>
      <c r="KX63805" s="23"/>
      <c r="KY63805" s="23"/>
    </row>
    <row r="63806" spans="36:311" x14ac:dyDescent="0.2">
      <c r="AJ63806" s="23"/>
      <c r="HH63806"/>
      <c r="IW63806" s="36"/>
      <c r="JI63806"/>
      <c r="JJ63806"/>
      <c r="KX63806" s="23"/>
      <c r="KY63806" s="23"/>
    </row>
    <row r="63807" spans="36:311" x14ac:dyDescent="0.2">
      <c r="AJ63807" s="23"/>
      <c r="HH63807"/>
      <c r="IW63807" s="36"/>
      <c r="JI63807"/>
      <c r="JJ63807"/>
      <c r="KX63807" s="23"/>
      <c r="KY63807" s="23"/>
    </row>
    <row r="63808" spans="36:311" x14ac:dyDescent="0.2">
      <c r="AJ63808" s="23"/>
      <c r="HH63808"/>
      <c r="IW63808" s="36"/>
      <c r="JI63808"/>
      <c r="JJ63808"/>
      <c r="KX63808" s="23"/>
      <c r="KY63808" s="23"/>
    </row>
    <row r="63809" spans="36:311" x14ac:dyDescent="0.2">
      <c r="AJ63809" s="23"/>
      <c r="HH63809"/>
      <c r="IW63809" s="36"/>
      <c r="JI63809"/>
      <c r="JJ63809"/>
      <c r="KX63809" s="23"/>
      <c r="KY63809" s="23"/>
    </row>
    <row r="63810" spans="36:311" x14ac:dyDescent="0.2">
      <c r="AJ63810" s="23"/>
      <c r="HH63810"/>
      <c r="IW63810" s="36"/>
      <c r="JI63810"/>
      <c r="JJ63810"/>
      <c r="KX63810" s="23"/>
      <c r="KY63810" s="23"/>
    </row>
    <row r="63811" spans="36:311" x14ac:dyDescent="0.2">
      <c r="AJ63811" s="23"/>
      <c r="HH63811"/>
      <c r="IW63811" s="36"/>
      <c r="JI63811"/>
      <c r="JJ63811"/>
      <c r="KX63811" s="23"/>
      <c r="KY63811" s="23"/>
    </row>
    <row r="63812" spans="36:311" x14ac:dyDescent="0.2">
      <c r="AJ63812" s="23"/>
      <c r="HH63812"/>
      <c r="IW63812" s="36"/>
      <c r="JI63812"/>
      <c r="JJ63812"/>
      <c r="KX63812" s="23"/>
      <c r="KY63812" s="23"/>
    </row>
    <row r="63813" spans="36:311" x14ac:dyDescent="0.2">
      <c r="AJ63813" s="23"/>
      <c r="HH63813"/>
      <c r="IW63813" s="36"/>
      <c r="JI63813"/>
      <c r="JJ63813"/>
      <c r="KX63813" s="23"/>
      <c r="KY63813" s="23"/>
    </row>
    <row r="63814" spans="36:311" x14ac:dyDescent="0.2">
      <c r="AJ63814" s="23"/>
      <c r="HH63814"/>
      <c r="IW63814" s="36"/>
      <c r="JI63814"/>
      <c r="JJ63814"/>
      <c r="KX63814" s="23"/>
      <c r="KY63814" s="23"/>
    </row>
    <row r="63815" spans="36:311" x14ac:dyDescent="0.2">
      <c r="AJ63815" s="23"/>
      <c r="HH63815"/>
      <c r="IW63815" s="36"/>
      <c r="JI63815"/>
      <c r="JJ63815"/>
      <c r="KX63815" s="23"/>
      <c r="KY63815" s="23"/>
    </row>
    <row r="63816" spans="36:311" x14ac:dyDescent="0.2">
      <c r="AJ63816" s="23"/>
      <c r="HH63816"/>
      <c r="IW63816" s="36"/>
      <c r="JI63816"/>
      <c r="JJ63816"/>
      <c r="KX63816" s="23"/>
      <c r="KY63816" s="23"/>
    </row>
    <row r="63817" spans="36:311" x14ac:dyDescent="0.2">
      <c r="AJ63817" s="23"/>
      <c r="HH63817"/>
      <c r="IW63817" s="36"/>
      <c r="JI63817"/>
      <c r="JJ63817"/>
      <c r="KX63817" s="23"/>
      <c r="KY63817" s="23"/>
    </row>
    <row r="63818" spans="36:311" x14ac:dyDescent="0.2">
      <c r="AJ63818" s="23"/>
      <c r="HH63818"/>
      <c r="IW63818" s="36"/>
      <c r="JI63818"/>
      <c r="JJ63818"/>
      <c r="KX63818" s="23"/>
      <c r="KY63818" s="23"/>
    </row>
    <row r="63819" spans="36:311" x14ac:dyDescent="0.2">
      <c r="AJ63819" s="23"/>
      <c r="HH63819"/>
      <c r="IW63819" s="36"/>
      <c r="JI63819"/>
      <c r="JJ63819"/>
      <c r="KX63819" s="23"/>
      <c r="KY63819" s="23"/>
    </row>
    <row r="63820" spans="36:311" x14ac:dyDescent="0.2">
      <c r="AJ63820" s="23"/>
      <c r="HH63820"/>
      <c r="IW63820" s="36"/>
      <c r="JI63820"/>
      <c r="JJ63820"/>
      <c r="KX63820" s="23"/>
      <c r="KY63820" s="23"/>
    </row>
    <row r="63821" spans="36:311" x14ac:dyDescent="0.2">
      <c r="AJ63821" s="23"/>
      <c r="HH63821"/>
      <c r="IW63821" s="36"/>
      <c r="JI63821"/>
      <c r="JJ63821"/>
      <c r="KX63821" s="23"/>
      <c r="KY63821" s="23"/>
    </row>
    <row r="63822" spans="36:311" x14ac:dyDescent="0.2">
      <c r="AJ63822" s="23"/>
      <c r="HH63822"/>
      <c r="IW63822" s="36"/>
      <c r="JI63822"/>
      <c r="JJ63822"/>
      <c r="KX63822" s="23"/>
      <c r="KY63822" s="23"/>
    </row>
    <row r="63823" spans="36:311" x14ac:dyDescent="0.2">
      <c r="AJ63823" s="23"/>
      <c r="HH63823"/>
      <c r="IW63823" s="36"/>
      <c r="JI63823"/>
      <c r="JJ63823"/>
      <c r="KX63823" s="23"/>
      <c r="KY63823" s="23"/>
    </row>
    <row r="63824" spans="36:311" x14ac:dyDescent="0.2">
      <c r="AJ63824" s="23"/>
      <c r="HH63824"/>
      <c r="IW63824" s="36"/>
      <c r="JI63824"/>
      <c r="JJ63824"/>
      <c r="KX63824" s="23"/>
      <c r="KY63824" s="23"/>
    </row>
    <row r="63825" spans="36:311" x14ac:dyDescent="0.2">
      <c r="AJ63825" s="23"/>
      <c r="HH63825"/>
      <c r="IW63825" s="36"/>
      <c r="JI63825"/>
      <c r="JJ63825"/>
      <c r="KX63825" s="23"/>
      <c r="KY63825" s="23"/>
    </row>
    <row r="63826" spans="36:311" x14ac:dyDescent="0.2">
      <c r="AJ63826" s="23"/>
      <c r="HH63826"/>
      <c r="IW63826" s="36"/>
      <c r="JI63826"/>
      <c r="JJ63826"/>
      <c r="KX63826" s="23"/>
      <c r="KY63826" s="23"/>
    </row>
    <row r="63827" spans="36:311" x14ac:dyDescent="0.2">
      <c r="AJ63827" s="23"/>
      <c r="HH63827"/>
      <c r="IW63827" s="36"/>
      <c r="JI63827"/>
      <c r="JJ63827"/>
      <c r="KX63827" s="23"/>
      <c r="KY63827" s="23"/>
    </row>
    <row r="63828" spans="36:311" x14ac:dyDescent="0.2">
      <c r="AJ63828" s="23"/>
      <c r="HH63828"/>
      <c r="IW63828" s="36"/>
      <c r="JI63828"/>
      <c r="JJ63828"/>
      <c r="KX63828" s="23"/>
      <c r="KY63828" s="23"/>
    </row>
    <row r="63829" spans="36:311" x14ac:dyDescent="0.2">
      <c r="AJ63829" s="23"/>
      <c r="HH63829"/>
      <c r="IW63829" s="36"/>
      <c r="JI63829"/>
      <c r="JJ63829"/>
      <c r="KX63829" s="23"/>
      <c r="KY63829" s="23"/>
    </row>
    <row r="63830" spans="36:311" x14ac:dyDescent="0.2">
      <c r="AJ63830" s="23"/>
      <c r="HH63830"/>
      <c r="IW63830" s="36"/>
      <c r="JI63830"/>
      <c r="JJ63830"/>
      <c r="KX63830" s="23"/>
      <c r="KY63830" s="23"/>
    </row>
    <row r="63831" spans="36:311" x14ac:dyDescent="0.2">
      <c r="AJ63831" s="23"/>
      <c r="HH63831"/>
      <c r="IW63831" s="36"/>
      <c r="JI63831"/>
      <c r="JJ63831"/>
      <c r="KX63831" s="23"/>
      <c r="KY63831" s="23"/>
    </row>
    <row r="63832" spans="36:311" x14ac:dyDescent="0.2">
      <c r="AJ63832" s="23"/>
      <c r="HH63832"/>
      <c r="IW63832" s="36"/>
      <c r="JI63832"/>
      <c r="JJ63832"/>
      <c r="KX63832" s="23"/>
      <c r="KY63832" s="23"/>
    </row>
    <row r="63833" spans="36:311" x14ac:dyDescent="0.2">
      <c r="AJ63833" s="23"/>
      <c r="HH63833"/>
      <c r="IW63833" s="36"/>
      <c r="JI63833"/>
      <c r="JJ63833"/>
      <c r="KX63833" s="23"/>
      <c r="KY63833" s="23"/>
    </row>
    <row r="63834" spans="36:311" x14ac:dyDescent="0.2">
      <c r="AJ63834" s="23"/>
      <c r="HH63834"/>
      <c r="IW63834" s="36"/>
      <c r="JI63834"/>
      <c r="JJ63834"/>
      <c r="KX63834" s="23"/>
      <c r="KY63834" s="23"/>
    </row>
    <row r="63835" spans="36:311" x14ac:dyDescent="0.2">
      <c r="AJ63835" s="23"/>
      <c r="HH63835"/>
      <c r="IW63835" s="36"/>
      <c r="JI63835"/>
      <c r="JJ63835"/>
      <c r="KX63835" s="23"/>
      <c r="KY63835" s="23"/>
    </row>
    <row r="63836" spans="36:311" x14ac:dyDescent="0.2">
      <c r="AJ63836" s="23"/>
      <c r="HH63836"/>
      <c r="IW63836" s="36"/>
      <c r="JI63836"/>
      <c r="JJ63836"/>
      <c r="KX63836" s="23"/>
      <c r="KY63836" s="23"/>
    </row>
    <row r="63837" spans="36:311" x14ac:dyDescent="0.2">
      <c r="AJ63837" s="23"/>
      <c r="HH63837"/>
      <c r="IW63837" s="36"/>
      <c r="JI63837"/>
      <c r="JJ63837"/>
      <c r="KX63837" s="23"/>
      <c r="KY63837" s="23"/>
    </row>
    <row r="63838" spans="36:311" x14ac:dyDescent="0.2">
      <c r="AJ63838" s="23"/>
      <c r="HH63838"/>
      <c r="IW63838" s="36"/>
      <c r="JI63838"/>
      <c r="JJ63838"/>
      <c r="KX63838" s="23"/>
      <c r="KY63838" s="23"/>
    </row>
    <row r="63839" spans="36:311" x14ac:dyDescent="0.2">
      <c r="AJ63839" s="23"/>
      <c r="HH63839"/>
      <c r="IW63839" s="36"/>
      <c r="JI63839"/>
      <c r="JJ63839"/>
      <c r="KX63839" s="23"/>
      <c r="KY63839" s="23"/>
    </row>
    <row r="63840" spans="36:311" x14ac:dyDescent="0.2">
      <c r="AJ63840" s="23"/>
      <c r="HH63840"/>
      <c r="IW63840" s="36"/>
      <c r="JI63840"/>
      <c r="JJ63840"/>
      <c r="KX63840" s="23"/>
      <c r="KY63840" s="23"/>
    </row>
    <row r="63841" spans="36:311" x14ac:dyDescent="0.2">
      <c r="AJ63841" s="23"/>
      <c r="HH63841"/>
      <c r="IW63841" s="36"/>
      <c r="JI63841"/>
      <c r="JJ63841"/>
      <c r="KX63841" s="23"/>
      <c r="KY63841" s="23"/>
    </row>
    <row r="63842" spans="36:311" x14ac:dyDescent="0.2">
      <c r="AJ63842" s="23"/>
      <c r="HH63842"/>
      <c r="IW63842" s="36"/>
      <c r="JI63842"/>
      <c r="JJ63842"/>
      <c r="KX63842" s="23"/>
      <c r="KY63842" s="23"/>
    </row>
    <row r="63843" spans="36:311" x14ac:dyDescent="0.2">
      <c r="AJ63843" s="23"/>
      <c r="HH63843"/>
      <c r="IW63843" s="36"/>
      <c r="JI63843"/>
      <c r="JJ63843"/>
      <c r="KX63843" s="23"/>
      <c r="KY63843" s="23"/>
    </row>
    <row r="63844" spans="36:311" x14ac:dyDescent="0.2">
      <c r="AJ63844" s="23"/>
      <c r="HH63844"/>
      <c r="IW63844" s="36"/>
      <c r="JI63844"/>
      <c r="JJ63844"/>
      <c r="KX63844" s="23"/>
      <c r="KY63844" s="23"/>
    </row>
    <row r="63845" spans="36:311" x14ac:dyDescent="0.2">
      <c r="AJ63845" s="23"/>
      <c r="HH63845"/>
      <c r="IW63845" s="36"/>
      <c r="JI63845"/>
      <c r="JJ63845"/>
      <c r="KX63845" s="23"/>
      <c r="KY63845" s="23"/>
    </row>
    <row r="63846" spans="36:311" x14ac:dyDescent="0.2">
      <c r="AJ63846" s="23"/>
      <c r="HH63846"/>
      <c r="IW63846" s="36"/>
      <c r="JI63846"/>
      <c r="JJ63846"/>
      <c r="KX63846" s="23"/>
      <c r="KY63846" s="23"/>
    </row>
    <row r="63847" spans="36:311" x14ac:dyDescent="0.2">
      <c r="AJ63847" s="23"/>
      <c r="HH63847"/>
      <c r="IW63847" s="36"/>
      <c r="JI63847"/>
      <c r="JJ63847"/>
      <c r="KX63847" s="23"/>
      <c r="KY63847" s="23"/>
    </row>
    <row r="63848" spans="36:311" x14ac:dyDescent="0.2">
      <c r="AJ63848" s="23"/>
      <c r="HH63848"/>
      <c r="IW63848" s="36"/>
      <c r="JI63848"/>
      <c r="JJ63848"/>
      <c r="KX63848" s="23"/>
      <c r="KY63848" s="23"/>
    </row>
    <row r="63849" spans="36:311" x14ac:dyDescent="0.2">
      <c r="AJ63849" s="23"/>
      <c r="HH63849"/>
      <c r="IW63849" s="36"/>
      <c r="JI63849"/>
      <c r="JJ63849"/>
      <c r="KX63849" s="23"/>
      <c r="KY63849" s="23"/>
    </row>
    <row r="63850" spans="36:311" x14ac:dyDescent="0.2">
      <c r="AJ63850" s="23"/>
      <c r="HH63850"/>
      <c r="IW63850" s="36"/>
      <c r="JI63850"/>
      <c r="JJ63850"/>
      <c r="KX63850" s="23"/>
      <c r="KY63850" s="23"/>
    </row>
    <row r="63851" spans="36:311" x14ac:dyDescent="0.2">
      <c r="AJ63851" s="23"/>
      <c r="HH63851"/>
      <c r="IW63851" s="36"/>
      <c r="JI63851"/>
      <c r="JJ63851"/>
      <c r="KX63851" s="23"/>
      <c r="KY63851" s="23"/>
    </row>
    <row r="63852" spans="36:311" x14ac:dyDescent="0.2">
      <c r="AJ63852" s="23"/>
      <c r="HH63852"/>
      <c r="IW63852" s="36"/>
      <c r="JI63852"/>
      <c r="JJ63852"/>
      <c r="KX63852" s="23"/>
      <c r="KY63852" s="23"/>
    </row>
    <row r="63853" spans="36:311" x14ac:dyDescent="0.2">
      <c r="AJ63853" s="23"/>
      <c r="HH63853"/>
      <c r="IW63853" s="36"/>
      <c r="JI63853"/>
      <c r="JJ63853"/>
      <c r="KX63853" s="23"/>
      <c r="KY63853" s="23"/>
    </row>
    <row r="63854" spans="36:311" x14ac:dyDescent="0.2">
      <c r="AJ63854" s="23"/>
      <c r="HH63854"/>
      <c r="IW63854" s="36"/>
      <c r="JI63854"/>
      <c r="JJ63854"/>
      <c r="KX63854" s="23"/>
      <c r="KY63854" s="23"/>
    </row>
    <row r="63855" spans="36:311" x14ac:dyDescent="0.2">
      <c r="AJ63855" s="23"/>
      <c r="HH63855"/>
      <c r="IW63855" s="36"/>
      <c r="JI63855"/>
      <c r="JJ63855"/>
      <c r="KX63855" s="23"/>
      <c r="KY63855" s="23"/>
    </row>
    <row r="63856" spans="36:311" x14ac:dyDescent="0.2">
      <c r="AJ63856" s="23"/>
      <c r="HH63856"/>
      <c r="IW63856" s="36"/>
      <c r="JI63856"/>
      <c r="JJ63856"/>
      <c r="KX63856" s="23"/>
      <c r="KY63856" s="23"/>
    </row>
    <row r="63857" spans="36:311" x14ac:dyDescent="0.2">
      <c r="AJ63857" s="23"/>
      <c r="HH63857"/>
      <c r="IW63857" s="36"/>
      <c r="JI63857"/>
      <c r="JJ63857"/>
      <c r="KX63857" s="23"/>
      <c r="KY63857" s="23"/>
    </row>
    <row r="63858" spans="36:311" x14ac:dyDescent="0.2">
      <c r="AJ63858" s="23"/>
      <c r="HH63858"/>
      <c r="IW63858" s="36"/>
      <c r="JI63858"/>
      <c r="JJ63858"/>
      <c r="KX63858" s="23"/>
      <c r="KY63858" s="23"/>
    </row>
    <row r="63859" spans="36:311" x14ac:dyDescent="0.2">
      <c r="AJ63859" s="23"/>
      <c r="HH63859"/>
      <c r="IW63859" s="36"/>
      <c r="JI63859"/>
      <c r="JJ63859"/>
      <c r="KX63859" s="23"/>
      <c r="KY63859" s="23"/>
    </row>
    <row r="63860" spans="36:311" x14ac:dyDescent="0.2">
      <c r="AJ63860" s="23"/>
      <c r="HH63860"/>
      <c r="IW63860" s="36"/>
      <c r="JI63860"/>
      <c r="JJ63860"/>
      <c r="KX63860" s="23"/>
      <c r="KY63860" s="23"/>
    </row>
    <row r="63861" spans="36:311" x14ac:dyDescent="0.2">
      <c r="AJ63861" s="23"/>
      <c r="HH63861"/>
      <c r="IW63861" s="36"/>
      <c r="JI63861"/>
      <c r="JJ63861"/>
      <c r="KX63861" s="23"/>
      <c r="KY63861" s="23"/>
    </row>
    <row r="63862" spans="36:311" x14ac:dyDescent="0.2">
      <c r="AJ63862" s="23"/>
      <c r="HH63862"/>
      <c r="IW63862" s="36"/>
      <c r="JI63862"/>
      <c r="JJ63862"/>
      <c r="KX63862" s="23"/>
      <c r="KY63862" s="23"/>
    </row>
    <row r="63863" spans="36:311" x14ac:dyDescent="0.2">
      <c r="AJ63863" s="23"/>
      <c r="HH63863"/>
      <c r="IW63863" s="36"/>
      <c r="JI63863"/>
      <c r="JJ63863"/>
      <c r="KX63863" s="23"/>
      <c r="KY63863" s="23"/>
    </row>
    <row r="63864" spans="36:311" x14ac:dyDescent="0.2">
      <c r="AJ63864" s="23"/>
      <c r="HH63864"/>
      <c r="IW63864" s="36"/>
      <c r="JI63864"/>
      <c r="JJ63864"/>
      <c r="KX63864" s="23"/>
      <c r="KY63864" s="23"/>
    </row>
    <row r="63865" spans="36:311" x14ac:dyDescent="0.2">
      <c r="AJ63865" s="23"/>
      <c r="HH63865"/>
      <c r="IW63865" s="36"/>
      <c r="JI63865"/>
      <c r="JJ63865"/>
      <c r="KX63865" s="23"/>
      <c r="KY63865" s="23"/>
    </row>
    <row r="63866" spans="36:311" x14ac:dyDescent="0.2">
      <c r="AJ63866" s="23"/>
      <c r="HH63866"/>
      <c r="IW63866" s="36"/>
      <c r="JI63866"/>
      <c r="JJ63866"/>
      <c r="KX63866" s="23"/>
      <c r="KY63866" s="23"/>
    </row>
    <row r="63867" spans="36:311" x14ac:dyDescent="0.2">
      <c r="AJ63867" s="23"/>
      <c r="HH63867"/>
      <c r="IW63867" s="36"/>
      <c r="JI63867"/>
      <c r="JJ63867"/>
      <c r="KX63867" s="23"/>
      <c r="KY63867" s="23"/>
    </row>
    <row r="63868" spans="36:311" x14ac:dyDescent="0.2">
      <c r="AJ63868" s="23"/>
      <c r="HH63868"/>
      <c r="IW63868" s="36"/>
      <c r="JI63868"/>
      <c r="JJ63868"/>
      <c r="KX63868" s="23"/>
      <c r="KY63868" s="23"/>
    </row>
    <row r="63869" spans="36:311" x14ac:dyDescent="0.2">
      <c r="AJ63869" s="23"/>
      <c r="HH63869"/>
      <c r="IW63869" s="36"/>
      <c r="JI63869"/>
      <c r="JJ63869"/>
      <c r="KX63869" s="23"/>
      <c r="KY63869" s="23"/>
    </row>
    <row r="63870" spans="36:311" x14ac:dyDescent="0.2">
      <c r="AJ63870" s="23"/>
      <c r="HH63870"/>
      <c r="IW63870" s="36"/>
      <c r="JI63870"/>
      <c r="JJ63870"/>
      <c r="KX63870" s="23"/>
      <c r="KY63870" s="23"/>
    </row>
    <row r="63871" spans="36:311" x14ac:dyDescent="0.2">
      <c r="AJ63871" s="23"/>
      <c r="HH63871"/>
      <c r="IW63871" s="36"/>
      <c r="JI63871"/>
      <c r="JJ63871"/>
      <c r="KX63871" s="23"/>
      <c r="KY63871" s="23"/>
    </row>
    <row r="63872" spans="36:311" x14ac:dyDescent="0.2">
      <c r="AJ63872" s="23"/>
      <c r="HH63872"/>
      <c r="IW63872" s="36"/>
      <c r="JI63872"/>
      <c r="JJ63872"/>
      <c r="KX63872" s="23"/>
      <c r="KY63872" s="23"/>
    </row>
    <row r="63873" spans="36:311" x14ac:dyDescent="0.2">
      <c r="AJ63873" s="23"/>
      <c r="HH63873"/>
      <c r="IW63873" s="36"/>
      <c r="JI63873"/>
      <c r="JJ63873"/>
      <c r="KX63873" s="23"/>
      <c r="KY63873" s="23"/>
    </row>
    <row r="63874" spans="36:311" x14ac:dyDescent="0.2">
      <c r="AJ63874" s="23"/>
      <c r="HH63874"/>
      <c r="IW63874" s="36"/>
      <c r="JI63874"/>
      <c r="JJ63874"/>
      <c r="KX63874" s="23"/>
      <c r="KY63874" s="23"/>
    </row>
    <row r="63875" spans="36:311" x14ac:dyDescent="0.2">
      <c r="AJ63875" s="23"/>
      <c r="HH63875"/>
      <c r="IW63875" s="36"/>
      <c r="JI63875"/>
      <c r="JJ63875"/>
      <c r="KX63875" s="23"/>
      <c r="KY63875" s="23"/>
    </row>
    <row r="63876" spans="36:311" x14ac:dyDescent="0.2">
      <c r="AJ63876" s="23"/>
      <c r="HH63876"/>
      <c r="IW63876" s="36"/>
      <c r="JI63876"/>
      <c r="JJ63876"/>
      <c r="KX63876" s="23"/>
      <c r="KY63876" s="23"/>
    </row>
    <row r="63877" spans="36:311" x14ac:dyDescent="0.2">
      <c r="AJ63877" s="23"/>
      <c r="HH63877"/>
      <c r="IW63877" s="36"/>
      <c r="JI63877"/>
      <c r="JJ63877"/>
      <c r="KX63877" s="23"/>
      <c r="KY63877" s="23"/>
    </row>
    <row r="63878" spans="36:311" x14ac:dyDescent="0.2">
      <c r="AJ63878" s="23"/>
      <c r="HH63878"/>
      <c r="IW63878" s="36"/>
      <c r="JI63878"/>
      <c r="JJ63878"/>
      <c r="KX63878" s="23"/>
      <c r="KY63878" s="23"/>
    </row>
    <row r="63879" spans="36:311" x14ac:dyDescent="0.2">
      <c r="AJ63879" s="23"/>
      <c r="HH63879"/>
      <c r="IW63879" s="36"/>
      <c r="JI63879"/>
      <c r="JJ63879"/>
      <c r="KX63879" s="23"/>
      <c r="KY63879" s="23"/>
    </row>
    <row r="63880" spans="36:311" x14ac:dyDescent="0.2">
      <c r="AJ63880" s="23"/>
      <c r="HH63880"/>
      <c r="IW63880" s="36"/>
      <c r="JI63880"/>
      <c r="JJ63880"/>
      <c r="KX63880" s="23"/>
      <c r="KY63880" s="23"/>
    </row>
    <row r="63881" spans="36:311" x14ac:dyDescent="0.2">
      <c r="AJ63881" s="23"/>
      <c r="HH63881"/>
      <c r="IW63881" s="36"/>
      <c r="JI63881"/>
      <c r="JJ63881"/>
      <c r="KX63881" s="23"/>
      <c r="KY63881" s="23"/>
    </row>
    <row r="63882" spans="36:311" x14ac:dyDescent="0.2">
      <c r="AJ63882" s="23"/>
      <c r="HH63882"/>
      <c r="IW63882" s="36"/>
      <c r="JI63882"/>
      <c r="JJ63882"/>
      <c r="KX63882" s="23"/>
      <c r="KY63882" s="23"/>
    </row>
    <row r="63883" spans="36:311" x14ac:dyDescent="0.2">
      <c r="AJ63883" s="23"/>
      <c r="HH63883"/>
      <c r="IW63883" s="36"/>
      <c r="JI63883"/>
      <c r="JJ63883"/>
      <c r="KX63883" s="23"/>
      <c r="KY63883" s="23"/>
    </row>
    <row r="63884" spans="36:311" x14ac:dyDescent="0.2">
      <c r="AJ63884" s="23"/>
      <c r="HH63884"/>
      <c r="IW63884" s="36"/>
      <c r="JI63884"/>
      <c r="JJ63884"/>
      <c r="KX63884" s="23"/>
      <c r="KY63884" s="23"/>
    </row>
    <row r="63885" spans="36:311" x14ac:dyDescent="0.2">
      <c r="AJ63885" s="23"/>
      <c r="HH63885"/>
      <c r="IW63885" s="36"/>
      <c r="JI63885"/>
      <c r="JJ63885"/>
      <c r="KX63885" s="23"/>
      <c r="KY63885" s="23"/>
    </row>
    <row r="63886" spans="36:311" x14ac:dyDescent="0.2">
      <c r="AJ63886" s="23"/>
      <c r="HH63886"/>
      <c r="IW63886" s="36"/>
      <c r="JI63886"/>
      <c r="JJ63886"/>
      <c r="KX63886" s="23"/>
      <c r="KY63886" s="23"/>
    </row>
    <row r="63887" spans="36:311" x14ac:dyDescent="0.2">
      <c r="AJ63887" s="23"/>
      <c r="HH63887"/>
      <c r="IW63887" s="36"/>
      <c r="JI63887"/>
      <c r="JJ63887"/>
      <c r="KX63887" s="23"/>
      <c r="KY63887" s="23"/>
    </row>
    <row r="63888" spans="36:311" x14ac:dyDescent="0.2">
      <c r="AJ63888" s="23"/>
      <c r="HH63888"/>
      <c r="IW63888" s="36"/>
      <c r="JI63888"/>
      <c r="JJ63888"/>
      <c r="KX63888" s="23"/>
      <c r="KY63888" s="23"/>
    </row>
    <row r="63889" spans="36:311" x14ac:dyDescent="0.2">
      <c r="AJ63889" s="23"/>
      <c r="HH63889"/>
      <c r="IW63889" s="36"/>
      <c r="JI63889"/>
      <c r="JJ63889"/>
      <c r="KX63889" s="23"/>
      <c r="KY63889" s="23"/>
    </row>
    <row r="63890" spans="36:311" x14ac:dyDescent="0.2">
      <c r="AJ63890" s="23"/>
      <c r="HH63890"/>
      <c r="IW63890" s="36"/>
      <c r="JI63890"/>
      <c r="JJ63890"/>
      <c r="KX63890" s="23"/>
      <c r="KY63890" s="23"/>
    </row>
    <row r="63891" spans="36:311" x14ac:dyDescent="0.2">
      <c r="AJ63891" s="23"/>
      <c r="HH63891"/>
      <c r="IW63891" s="36"/>
      <c r="JI63891"/>
      <c r="JJ63891"/>
      <c r="KX63891" s="23"/>
      <c r="KY63891" s="23"/>
    </row>
    <row r="63892" spans="36:311" x14ac:dyDescent="0.2">
      <c r="AJ63892" s="23"/>
      <c r="HH63892"/>
      <c r="IW63892" s="36"/>
      <c r="JI63892"/>
      <c r="JJ63892"/>
      <c r="KX63892" s="23"/>
      <c r="KY63892" s="23"/>
    </row>
    <row r="63893" spans="36:311" x14ac:dyDescent="0.2">
      <c r="AJ63893" s="23"/>
      <c r="HH63893"/>
      <c r="IW63893" s="36"/>
      <c r="JI63893"/>
      <c r="JJ63893"/>
      <c r="KX63893" s="23"/>
      <c r="KY63893" s="23"/>
    </row>
    <row r="63894" spans="36:311" x14ac:dyDescent="0.2">
      <c r="AJ63894" s="23"/>
      <c r="HH63894"/>
      <c r="IW63894" s="36"/>
      <c r="JI63894"/>
      <c r="JJ63894"/>
      <c r="KX63894" s="23"/>
      <c r="KY63894" s="23"/>
    </row>
    <row r="63895" spans="36:311" x14ac:dyDescent="0.2">
      <c r="AJ63895" s="23"/>
      <c r="HH63895"/>
      <c r="IW63895" s="36"/>
      <c r="JI63895"/>
      <c r="JJ63895"/>
      <c r="KX63895" s="23"/>
      <c r="KY63895" s="23"/>
    </row>
    <row r="63896" spans="36:311" x14ac:dyDescent="0.2">
      <c r="AJ63896" s="23"/>
      <c r="HH63896"/>
      <c r="IW63896" s="36"/>
      <c r="JI63896"/>
      <c r="JJ63896"/>
      <c r="KX63896" s="23"/>
      <c r="KY63896" s="23"/>
    </row>
    <row r="63897" spans="36:311" x14ac:dyDescent="0.2">
      <c r="AJ63897" s="23"/>
      <c r="HH63897"/>
      <c r="IW63897" s="36"/>
      <c r="JI63897"/>
      <c r="JJ63897"/>
      <c r="KX63897" s="23"/>
      <c r="KY63897" s="23"/>
    </row>
    <row r="63898" spans="36:311" x14ac:dyDescent="0.2">
      <c r="AJ63898" s="23"/>
      <c r="HH63898"/>
      <c r="IW63898" s="36"/>
      <c r="JI63898"/>
      <c r="JJ63898"/>
      <c r="KX63898" s="23"/>
      <c r="KY63898" s="23"/>
    </row>
    <row r="63899" spans="36:311" x14ac:dyDescent="0.2">
      <c r="AJ63899" s="23"/>
      <c r="HH63899"/>
      <c r="IW63899" s="36"/>
      <c r="JI63899"/>
      <c r="JJ63899"/>
      <c r="KX63899" s="23"/>
      <c r="KY63899" s="23"/>
    </row>
    <row r="63900" spans="36:311" x14ac:dyDescent="0.2">
      <c r="AJ63900" s="23"/>
      <c r="HH63900"/>
      <c r="IW63900" s="36"/>
      <c r="JI63900"/>
      <c r="JJ63900"/>
      <c r="KX63900" s="23"/>
      <c r="KY63900" s="23"/>
    </row>
    <row r="63901" spans="36:311" x14ac:dyDescent="0.2">
      <c r="AJ63901" s="23"/>
      <c r="HH63901"/>
      <c r="IW63901" s="36"/>
      <c r="JI63901"/>
      <c r="JJ63901"/>
      <c r="KX63901" s="23"/>
      <c r="KY63901" s="23"/>
    </row>
    <row r="63902" spans="36:311" x14ac:dyDescent="0.2">
      <c r="AJ63902" s="23"/>
      <c r="HH63902"/>
      <c r="IW63902" s="36"/>
      <c r="JI63902"/>
      <c r="JJ63902"/>
      <c r="KX63902" s="23"/>
      <c r="KY63902" s="23"/>
    </row>
    <row r="63903" spans="36:311" x14ac:dyDescent="0.2">
      <c r="AJ63903" s="23"/>
      <c r="HH63903"/>
      <c r="IW63903" s="36"/>
      <c r="JI63903"/>
      <c r="JJ63903"/>
      <c r="KX63903" s="23"/>
      <c r="KY63903" s="23"/>
    </row>
    <row r="63904" spans="36:311" x14ac:dyDescent="0.2">
      <c r="AJ63904" s="23"/>
      <c r="HH63904"/>
      <c r="IW63904" s="36"/>
      <c r="JI63904"/>
      <c r="JJ63904"/>
      <c r="KX63904" s="23"/>
      <c r="KY63904" s="23"/>
    </row>
    <row r="63905" spans="36:311" x14ac:dyDescent="0.2">
      <c r="AJ63905" s="23"/>
      <c r="HH63905"/>
      <c r="IW63905" s="36"/>
      <c r="JI63905"/>
      <c r="JJ63905"/>
      <c r="KX63905" s="23"/>
      <c r="KY63905" s="23"/>
    </row>
    <row r="63906" spans="36:311" x14ac:dyDescent="0.2">
      <c r="AJ63906" s="23"/>
      <c r="HH63906"/>
      <c r="IW63906" s="36"/>
      <c r="JI63906"/>
      <c r="JJ63906"/>
      <c r="KX63906" s="23"/>
      <c r="KY63906" s="23"/>
    </row>
    <row r="63907" spans="36:311" x14ac:dyDescent="0.2">
      <c r="AJ63907" s="23"/>
      <c r="HH63907"/>
      <c r="IW63907" s="36"/>
      <c r="JI63907"/>
      <c r="JJ63907"/>
      <c r="KX63907" s="23"/>
      <c r="KY63907" s="23"/>
    </row>
    <row r="63908" spans="36:311" x14ac:dyDescent="0.2">
      <c r="AJ63908" s="23"/>
      <c r="HH63908"/>
      <c r="IW63908" s="36"/>
      <c r="JI63908"/>
      <c r="JJ63908"/>
      <c r="KX63908" s="23"/>
      <c r="KY63908" s="23"/>
    </row>
    <row r="63909" spans="36:311" x14ac:dyDescent="0.2">
      <c r="AJ63909" s="23"/>
      <c r="HH63909"/>
      <c r="IW63909" s="36"/>
      <c r="JI63909"/>
      <c r="JJ63909"/>
      <c r="KX63909" s="23"/>
      <c r="KY63909" s="23"/>
    </row>
    <row r="63910" spans="36:311" x14ac:dyDescent="0.2">
      <c r="AJ63910" s="23"/>
      <c r="HH63910"/>
      <c r="IW63910" s="36"/>
      <c r="JI63910"/>
      <c r="JJ63910"/>
      <c r="KX63910" s="23"/>
      <c r="KY63910" s="23"/>
    </row>
    <row r="63911" spans="36:311" x14ac:dyDescent="0.2">
      <c r="AJ63911" s="23"/>
      <c r="HH63911"/>
      <c r="IW63911" s="36"/>
      <c r="JI63911"/>
      <c r="JJ63911"/>
      <c r="KX63911" s="23"/>
      <c r="KY63911" s="23"/>
    </row>
    <row r="63912" spans="36:311" x14ac:dyDescent="0.2">
      <c r="AJ63912" s="23"/>
      <c r="HH63912"/>
      <c r="IW63912" s="36"/>
      <c r="JI63912"/>
      <c r="JJ63912"/>
      <c r="KX63912" s="23"/>
      <c r="KY63912" s="23"/>
    </row>
    <row r="63913" spans="36:311" x14ac:dyDescent="0.2">
      <c r="AJ63913" s="23"/>
      <c r="HH63913"/>
      <c r="IW63913" s="36"/>
      <c r="JI63913"/>
      <c r="JJ63913"/>
      <c r="KX63913" s="23"/>
      <c r="KY63913" s="23"/>
    </row>
    <row r="63914" spans="36:311" x14ac:dyDescent="0.2">
      <c r="AJ63914" s="23"/>
      <c r="HH63914"/>
      <c r="IW63914" s="36"/>
      <c r="JI63914"/>
      <c r="JJ63914"/>
      <c r="KX63914" s="23"/>
      <c r="KY63914" s="23"/>
    </row>
    <row r="63915" spans="36:311" x14ac:dyDescent="0.2">
      <c r="AJ63915" s="23"/>
      <c r="HH63915"/>
      <c r="IW63915" s="36"/>
      <c r="JI63915"/>
      <c r="JJ63915"/>
      <c r="KX63915" s="23"/>
      <c r="KY63915" s="23"/>
    </row>
    <row r="63916" spans="36:311" x14ac:dyDescent="0.2">
      <c r="AJ63916" s="23"/>
      <c r="HH63916"/>
      <c r="IW63916" s="36"/>
      <c r="JI63916"/>
      <c r="JJ63916"/>
      <c r="KX63916" s="23"/>
      <c r="KY63916" s="23"/>
    </row>
    <row r="63917" spans="36:311" x14ac:dyDescent="0.2">
      <c r="AJ63917" s="23"/>
      <c r="HH63917"/>
      <c r="IW63917" s="36"/>
      <c r="JI63917"/>
      <c r="JJ63917"/>
      <c r="KX63917" s="23"/>
      <c r="KY63917" s="23"/>
    </row>
    <row r="63918" spans="36:311" x14ac:dyDescent="0.2">
      <c r="AJ63918" s="23"/>
      <c r="HH63918"/>
      <c r="IW63918" s="36"/>
      <c r="JI63918"/>
      <c r="JJ63918"/>
      <c r="KX63918" s="23"/>
      <c r="KY63918" s="23"/>
    </row>
    <row r="63919" spans="36:311" x14ac:dyDescent="0.2">
      <c r="AJ63919" s="23"/>
      <c r="HH63919"/>
      <c r="IW63919" s="36"/>
      <c r="JI63919"/>
      <c r="JJ63919"/>
      <c r="KX63919" s="23"/>
      <c r="KY63919" s="23"/>
    </row>
    <row r="63920" spans="36:311" x14ac:dyDescent="0.2">
      <c r="AJ63920" s="23"/>
      <c r="HH63920"/>
      <c r="IW63920" s="36"/>
      <c r="JI63920"/>
      <c r="JJ63920"/>
      <c r="KX63920" s="23"/>
      <c r="KY63920" s="23"/>
    </row>
    <row r="63921" spans="36:311" x14ac:dyDescent="0.2">
      <c r="AJ63921" s="23"/>
      <c r="HH63921"/>
      <c r="IW63921" s="36"/>
      <c r="JI63921"/>
      <c r="JJ63921"/>
      <c r="KX63921" s="23"/>
      <c r="KY63921" s="23"/>
    </row>
    <row r="63922" spans="36:311" x14ac:dyDescent="0.2">
      <c r="AJ63922" s="23"/>
      <c r="HH63922"/>
      <c r="IW63922" s="36"/>
      <c r="JI63922"/>
      <c r="JJ63922"/>
      <c r="KX63922" s="23"/>
      <c r="KY63922" s="23"/>
    </row>
    <row r="63923" spans="36:311" x14ac:dyDescent="0.2">
      <c r="AJ63923" s="23"/>
      <c r="HH63923"/>
      <c r="IW63923" s="36"/>
      <c r="JI63923"/>
      <c r="JJ63923"/>
      <c r="KX63923" s="23"/>
      <c r="KY63923" s="23"/>
    </row>
    <row r="63924" spans="36:311" x14ac:dyDescent="0.2">
      <c r="AJ63924" s="23"/>
      <c r="HH63924"/>
      <c r="IW63924" s="36"/>
      <c r="JI63924"/>
      <c r="JJ63924"/>
      <c r="KX63924" s="23"/>
      <c r="KY63924" s="23"/>
    </row>
    <row r="63925" spans="36:311" x14ac:dyDescent="0.2">
      <c r="AJ63925" s="23"/>
      <c r="HH63925"/>
      <c r="IW63925" s="36"/>
      <c r="JI63925"/>
      <c r="JJ63925"/>
      <c r="KX63925" s="23"/>
      <c r="KY63925" s="23"/>
    </row>
    <row r="63926" spans="36:311" x14ac:dyDescent="0.2">
      <c r="AJ63926" s="23"/>
      <c r="HH63926"/>
      <c r="IW63926" s="36"/>
      <c r="JI63926"/>
      <c r="JJ63926"/>
      <c r="KX63926" s="23"/>
      <c r="KY63926" s="23"/>
    </row>
    <row r="63927" spans="36:311" x14ac:dyDescent="0.2">
      <c r="AJ63927" s="23"/>
      <c r="HH63927"/>
      <c r="IW63927" s="36"/>
      <c r="JI63927"/>
      <c r="JJ63927"/>
      <c r="KX63927" s="23"/>
      <c r="KY63927" s="23"/>
    </row>
    <row r="63928" spans="36:311" x14ac:dyDescent="0.2">
      <c r="AJ63928" s="23"/>
      <c r="HH63928"/>
      <c r="IW63928" s="36"/>
      <c r="JI63928"/>
      <c r="JJ63928"/>
      <c r="KX63928" s="23"/>
      <c r="KY63928" s="23"/>
    </row>
    <row r="63929" spans="36:311" x14ac:dyDescent="0.2">
      <c r="AJ63929" s="23"/>
      <c r="HH63929"/>
      <c r="IW63929" s="36"/>
      <c r="JI63929"/>
      <c r="JJ63929"/>
      <c r="KX63929" s="23"/>
      <c r="KY63929" s="23"/>
    </row>
    <row r="63930" spans="36:311" x14ac:dyDescent="0.2">
      <c r="AJ63930" s="23"/>
      <c r="HH63930"/>
      <c r="IW63930" s="36"/>
      <c r="JI63930"/>
      <c r="JJ63930"/>
      <c r="KX63930" s="23"/>
      <c r="KY63930" s="23"/>
    </row>
    <row r="63931" spans="36:311" x14ac:dyDescent="0.2">
      <c r="AJ63931" s="23"/>
      <c r="HH63931"/>
      <c r="IW63931" s="36"/>
      <c r="JI63931"/>
      <c r="JJ63931"/>
      <c r="KX63931" s="23"/>
      <c r="KY63931" s="23"/>
    </row>
    <row r="63932" spans="36:311" x14ac:dyDescent="0.2">
      <c r="AJ63932" s="23"/>
      <c r="HH63932"/>
      <c r="IW63932" s="36"/>
      <c r="JI63932"/>
      <c r="JJ63932"/>
      <c r="KX63932" s="23"/>
      <c r="KY63932" s="23"/>
    </row>
    <row r="63933" spans="36:311" x14ac:dyDescent="0.2">
      <c r="AJ63933" s="23"/>
      <c r="HH63933"/>
      <c r="IW63933" s="36"/>
      <c r="JI63933"/>
      <c r="JJ63933"/>
      <c r="KX63933" s="23"/>
      <c r="KY63933" s="23"/>
    </row>
    <row r="63934" spans="36:311" x14ac:dyDescent="0.2">
      <c r="AJ63934" s="23"/>
      <c r="HH63934"/>
      <c r="IW63934" s="36"/>
      <c r="JI63934"/>
      <c r="JJ63934"/>
      <c r="KX63934" s="23"/>
      <c r="KY63934" s="23"/>
    </row>
    <row r="63935" spans="36:311" x14ac:dyDescent="0.2">
      <c r="AJ63935" s="23"/>
      <c r="HH63935"/>
      <c r="IW63935" s="36"/>
      <c r="JI63935"/>
      <c r="JJ63935"/>
      <c r="KX63935" s="23"/>
      <c r="KY63935" s="23"/>
    </row>
    <row r="63936" spans="36:311" x14ac:dyDescent="0.2">
      <c r="AJ63936" s="23"/>
      <c r="HH63936"/>
      <c r="IW63936" s="36"/>
      <c r="JI63936"/>
      <c r="JJ63936"/>
      <c r="KX63936" s="23"/>
      <c r="KY63936" s="23"/>
    </row>
    <row r="63937" spans="36:311" x14ac:dyDescent="0.2">
      <c r="AJ63937" s="23"/>
      <c r="HH63937"/>
      <c r="IW63937" s="36"/>
      <c r="JI63937"/>
      <c r="JJ63937"/>
      <c r="KX63937" s="23"/>
      <c r="KY63937" s="23"/>
    </row>
    <row r="63938" spans="36:311" x14ac:dyDescent="0.2">
      <c r="AJ63938" s="23"/>
      <c r="HH63938"/>
      <c r="IW63938" s="36"/>
      <c r="JI63938"/>
      <c r="JJ63938"/>
      <c r="KX63938" s="23"/>
      <c r="KY63938" s="23"/>
    </row>
    <row r="63939" spans="36:311" x14ac:dyDescent="0.2">
      <c r="AJ63939" s="23"/>
      <c r="HH63939"/>
      <c r="IW63939" s="36"/>
      <c r="JI63939"/>
      <c r="JJ63939"/>
      <c r="KX63939" s="23"/>
      <c r="KY63939" s="23"/>
    </row>
    <row r="63940" spans="36:311" x14ac:dyDescent="0.2">
      <c r="AJ63940" s="23"/>
      <c r="HH63940"/>
      <c r="IW63940" s="36"/>
      <c r="JI63940"/>
      <c r="JJ63940"/>
      <c r="KX63940" s="23"/>
      <c r="KY63940" s="23"/>
    </row>
    <row r="63941" spans="36:311" x14ac:dyDescent="0.2">
      <c r="AJ63941" s="23"/>
      <c r="HH63941"/>
      <c r="IW63941" s="36"/>
      <c r="JI63941"/>
      <c r="JJ63941"/>
      <c r="KX63941" s="23"/>
      <c r="KY63941" s="23"/>
    </row>
    <row r="63942" spans="36:311" x14ac:dyDescent="0.2">
      <c r="AJ63942" s="23"/>
      <c r="HH63942"/>
      <c r="IW63942" s="36"/>
      <c r="JI63942"/>
      <c r="JJ63942"/>
      <c r="KX63942" s="23"/>
      <c r="KY63942" s="23"/>
    </row>
    <row r="63943" spans="36:311" x14ac:dyDescent="0.2">
      <c r="AJ63943" s="23"/>
      <c r="HH63943"/>
      <c r="IW63943" s="36"/>
      <c r="JI63943"/>
      <c r="JJ63943"/>
      <c r="KX63943" s="23"/>
      <c r="KY63943" s="23"/>
    </row>
    <row r="63944" spans="36:311" x14ac:dyDescent="0.2">
      <c r="AJ63944" s="23"/>
      <c r="HH63944"/>
      <c r="IW63944" s="36"/>
      <c r="JI63944"/>
      <c r="JJ63944"/>
      <c r="KX63944" s="23"/>
      <c r="KY63944" s="23"/>
    </row>
    <row r="63945" spans="36:311" x14ac:dyDescent="0.2">
      <c r="AJ63945" s="23"/>
      <c r="HH63945"/>
      <c r="IW63945" s="36"/>
      <c r="JI63945"/>
      <c r="JJ63945"/>
      <c r="KX63945" s="23"/>
      <c r="KY63945" s="23"/>
    </row>
    <row r="63946" spans="36:311" x14ac:dyDescent="0.2">
      <c r="AJ63946" s="23"/>
      <c r="HH63946"/>
      <c r="IW63946" s="36"/>
      <c r="JI63946"/>
      <c r="JJ63946"/>
      <c r="KX63946" s="23"/>
      <c r="KY63946" s="23"/>
    </row>
    <row r="63947" spans="36:311" x14ac:dyDescent="0.2">
      <c r="AJ63947" s="23"/>
      <c r="HH63947"/>
      <c r="IW63947" s="36"/>
      <c r="JI63947"/>
      <c r="JJ63947"/>
      <c r="KX63947" s="23"/>
      <c r="KY63947" s="23"/>
    </row>
    <row r="63948" spans="36:311" x14ac:dyDescent="0.2">
      <c r="AJ63948" s="23"/>
      <c r="HH63948"/>
      <c r="IW63948" s="36"/>
      <c r="JI63948"/>
      <c r="JJ63948"/>
      <c r="KX63948" s="23"/>
      <c r="KY63948" s="23"/>
    </row>
    <row r="63949" spans="36:311" x14ac:dyDescent="0.2">
      <c r="AJ63949" s="23"/>
      <c r="HH63949"/>
      <c r="IW63949" s="36"/>
      <c r="JI63949"/>
      <c r="JJ63949"/>
      <c r="KX63949" s="23"/>
      <c r="KY63949" s="23"/>
    </row>
    <row r="63950" spans="36:311" x14ac:dyDescent="0.2">
      <c r="AJ63950" s="23"/>
      <c r="HH63950"/>
      <c r="IW63950" s="36"/>
      <c r="JI63950"/>
      <c r="JJ63950"/>
      <c r="KX63950" s="23"/>
      <c r="KY63950" s="23"/>
    </row>
    <row r="63951" spans="36:311" x14ac:dyDescent="0.2">
      <c r="AJ63951" s="23"/>
      <c r="HH63951"/>
      <c r="IW63951" s="36"/>
      <c r="JI63951"/>
      <c r="JJ63951"/>
      <c r="KX63951" s="23"/>
      <c r="KY63951" s="23"/>
    </row>
    <row r="63952" spans="36:311" x14ac:dyDescent="0.2">
      <c r="AJ63952" s="23"/>
      <c r="HH63952"/>
      <c r="IW63952" s="36"/>
      <c r="JI63952"/>
      <c r="JJ63952"/>
      <c r="KX63952" s="23"/>
      <c r="KY63952" s="23"/>
    </row>
    <row r="63953" spans="36:311" x14ac:dyDescent="0.2">
      <c r="AJ63953" s="23"/>
      <c r="HH63953"/>
      <c r="IW63953" s="36"/>
      <c r="JI63953"/>
      <c r="JJ63953"/>
      <c r="KX63953" s="23"/>
      <c r="KY63953" s="23"/>
    </row>
    <row r="63954" spans="36:311" x14ac:dyDescent="0.2">
      <c r="AJ63954" s="23"/>
      <c r="HH63954"/>
      <c r="IW63954" s="36"/>
      <c r="JI63954"/>
      <c r="JJ63954"/>
      <c r="KX63954" s="23"/>
      <c r="KY63954" s="23"/>
    </row>
    <row r="63955" spans="36:311" x14ac:dyDescent="0.2">
      <c r="AJ63955" s="23"/>
      <c r="HH63955"/>
      <c r="IW63955" s="36"/>
      <c r="JI63955"/>
      <c r="JJ63955"/>
      <c r="KX63955" s="23"/>
      <c r="KY63955" s="23"/>
    </row>
    <row r="63956" spans="36:311" x14ac:dyDescent="0.2">
      <c r="AJ63956" s="23"/>
      <c r="HH63956"/>
      <c r="IW63956" s="36"/>
      <c r="JI63956"/>
      <c r="JJ63956"/>
      <c r="KX63956" s="23"/>
      <c r="KY63956" s="23"/>
    </row>
    <row r="63957" spans="36:311" x14ac:dyDescent="0.2">
      <c r="AJ63957" s="23"/>
      <c r="HH63957"/>
      <c r="IW63957" s="36"/>
      <c r="JI63957"/>
      <c r="JJ63957"/>
      <c r="KX63957" s="23"/>
      <c r="KY63957" s="23"/>
    </row>
    <row r="63958" spans="36:311" x14ac:dyDescent="0.2">
      <c r="AJ63958" s="23"/>
      <c r="HH63958"/>
      <c r="IW63958" s="36"/>
      <c r="JI63958"/>
      <c r="JJ63958"/>
      <c r="KX63958" s="23"/>
      <c r="KY63958" s="23"/>
    </row>
    <row r="63959" spans="36:311" x14ac:dyDescent="0.2">
      <c r="AJ63959" s="23"/>
      <c r="HH63959"/>
      <c r="IW63959" s="36"/>
      <c r="JI63959"/>
      <c r="JJ63959"/>
      <c r="KX63959" s="23"/>
      <c r="KY63959" s="23"/>
    </row>
    <row r="63960" spans="36:311" x14ac:dyDescent="0.2">
      <c r="AJ63960" s="23"/>
      <c r="HH63960"/>
      <c r="IW63960" s="36"/>
      <c r="JI63960"/>
      <c r="JJ63960"/>
      <c r="KX63960" s="23"/>
      <c r="KY63960" s="23"/>
    </row>
    <row r="63961" spans="36:311" x14ac:dyDescent="0.2">
      <c r="AJ63961" s="23"/>
      <c r="HH63961"/>
      <c r="IW63961" s="36"/>
      <c r="JI63961"/>
      <c r="JJ63961"/>
      <c r="KX63961" s="23"/>
      <c r="KY63961" s="23"/>
    </row>
    <row r="63962" spans="36:311" x14ac:dyDescent="0.2">
      <c r="AJ63962" s="23"/>
      <c r="HH63962"/>
      <c r="IW63962" s="36"/>
      <c r="JI63962"/>
      <c r="JJ63962"/>
      <c r="KX63962" s="23"/>
      <c r="KY63962" s="23"/>
    </row>
    <row r="63963" spans="36:311" x14ac:dyDescent="0.2">
      <c r="AJ63963" s="23"/>
      <c r="HH63963"/>
      <c r="IW63963" s="36"/>
      <c r="JI63963"/>
      <c r="JJ63963"/>
      <c r="KX63963" s="23"/>
      <c r="KY63963" s="23"/>
    </row>
    <row r="63964" spans="36:311" x14ac:dyDescent="0.2">
      <c r="AJ63964" s="23"/>
      <c r="HH63964"/>
      <c r="IW63964" s="36"/>
      <c r="JI63964"/>
      <c r="JJ63964"/>
      <c r="KX63964" s="23"/>
      <c r="KY63964" s="23"/>
    </row>
    <row r="63965" spans="36:311" x14ac:dyDescent="0.2">
      <c r="AJ63965" s="23"/>
      <c r="HH63965"/>
      <c r="IW63965" s="36"/>
      <c r="JI63965"/>
      <c r="JJ63965"/>
      <c r="KX63965" s="23"/>
      <c r="KY63965" s="23"/>
    </row>
    <row r="63966" spans="36:311" x14ac:dyDescent="0.2">
      <c r="AJ63966" s="23"/>
      <c r="HH63966"/>
      <c r="IW63966" s="36"/>
      <c r="JI63966"/>
      <c r="JJ63966"/>
      <c r="KX63966" s="23"/>
      <c r="KY63966" s="23"/>
    </row>
    <row r="63967" spans="36:311" x14ac:dyDescent="0.2">
      <c r="AJ63967" s="23"/>
      <c r="HH63967"/>
      <c r="IW63967" s="36"/>
      <c r="JI63967"/>
      <c r="JJ63967"/>
      <c r="KX63967" s="23"/>
      <c r="KY63967" s="23"/>
    </row>
    <row r="63968" spans="36:311" x14ac:dyDescent="0.2">
      <c r="AJ63968" s="23"/>
      <c r="HH63968"/>
      <c r="IW63968" s="36"/>
      <c r="JI63968"/>
      <c r="JJ63968"/>
      <c r="KX63968" s="23"/>
      <c r="KY63968" s="23"/>
    </row>
    <row r="63969" spans="36:311" x14ac:dyDescent="0.2">
      <c r="AJ63969" s="23"/>
      <c r="HH63969"/>
      <c r="IW63969" s="36"/>
      <c r="JI63969"/>
      <c r="JJ63969"/>
      <c r="KX63969" s="23"/>
      <c r="KY63969" s="23"/>
    </row>
    <row r="63970" spans="36:311" x14ac:dyDescent="0.2">
      <c r="AJ63970" s="23"/>
      <c r="HH63970"/>
      <c r="IW63970" s="36"/>
      <c r="JI63970"/>
      <c r="JJ63970"/>
      <c r="KX63970" s="23"/>
      <c r="KY63970" s="23"/>
    </row>
    <row r="63971" spans="36:311" x14ac:dyDescent="0.2">
      <c r="AJ63971" s="23"/>
      <c r="HH63971"/>
      <c r="IW63971" s="36"/>
      <c r="JI63971"/>
      <c r="JJ63971"/>
      <c r="KX63971" s="23"/>
      <c r="KY63971" s="23"/>
    </row>
    <row r="63972" spans="36:311" x14ac:dyDescent="0.2">
      <c r="AJ63972" s="23"/>
      <c r="HH63972"/>
      <c r="IW63972" s="36"/>
      <c r="JI63972"/>
      <c r="JJ63972"/>
      <c r="KX63972" s="23"/>
      <c r="KY63972" s="23"/>
    </row>
    <row r="63973" spans="36:311" x14ac:dyDescent="0.2">
      <c r="AJ63973" s="23"/>
      <c r="HH63973"/>
      <c r="IW63973" s="36"/>
      <c r="JI63973"/>
      <c r="JJ63973"/>
      <c r="KX63973" s="23"/>
      <c r="KY63973" s="23"/>
    </row>
    <row r="63974" spans="36:311" x14ac:dyDescent="0.2">
      <c r="AJ63974" s="23"/>
      <c r="HH63974"/>
      <c r="IW63974" s="36"/>
      <c r="JI63974"/>
      <c r="JJ63974"/>
      <c r="KX63974" s="23"/>
      <c r="KY63974" s="23"/>
    </row>
    <row r="63975" spans="36:311" x14ac:dyDescent="0.2">
      <c r="AJ63975" s="23"/>
      <c r="HH63975"/>
      <c r="IW63975" s="36"/>
      <c r="JI63975"/>
      <c r="JJ63975"/>
      <c r="KX63975" s="23"/>
      <c r="KY63975" s="23"/>
    </row>
    <row r="63976" spans="36:311" x14ac:dyDescent="0.2">
      <c r="AJ63976" s="23"/>
      <c r="HH63976"/>
      <c r="IW63976" s="36"/>
      <c r="JI63976"/>
      <c r="JJ63976"/>
      <c r="KX63976" s="23"/>
      <c r="KY63976" s="23"/>
    </row>
    <row r="63977" spans="36:311" x14ac:dyDescent="0.2">
      <c r="AJ63977" s="23"/>
      <c r="HH63977"/>
      <c r="IW63977" s="36"/>
      <c r="JI63977"/>
      <c r="JJ63977"/>
      <c r="KX63977" s="23"/>
      <c r="KY63977" s="23"/>
    </row>
    <row r="63978" spans="36:311" x14ac:dyDescent="0.2">
      <c r="AJ63978" s="23"/>
      <c r="HH63978"/>
      <c r="IW63978" s="36"/>
      <c r="JI63978"/>
      <c r="JJ63978"/>
      <c r="KX63978" s="23"/>
      <c r="KY63978" s="23"/>
    </row>
    <row r="63979" spans="36:311" x14ac:dyDescent="0.2">
      <c r="AJ63979" s="23"/>
      <c r="HH63979"/>
      <c r="IW63979" s="36"/>
      <c r="JI63979"/>
      <c r="JJ63979"/>
      <c r="KX63979" s="23"/>
      <c r="KY63979" s="23"/>
    </row>
    <row r="63980" spans="36:311" x14ac:dyDescent="0.2">
      <c r="AJ63980" s="23"/>
      <c r="HH63980"/>
      <c r="IW63980" s="36"/>
      <c r="JI63980"/>
      <c r="JJ63980"/>
      <c r="KX63980" s="23"/>
      <c r="KY63980" s="23"/>
    </row>
    <row r="63981" spans="36:311" x14ac:dyDescent="0.2">
      <c r="AJ63981" s="23"/>
      <c r="HH63981"/>
      <c r="IW63981" s="36"/>
      <c r="JI63981"/>
      <c r="JJ63981"/>
      <c r="KX63981" s="23"/>
      <c r="KY63981" s="23"/>
    </row>
    <row r="63982" spans="36:311" x14ac:dyDescent="0.2">
      <c r="AJ63982" s="23"/>
      <c r="HH63982"/>
      <c r="IW63982" s="36"/>
      <c r="JI63982"/>
      <c r="JJ63982"/>
      <c r="KX63982" s="23"/>
      <c r="KY63982" s="23"/>
    </row>
    <row r="63983" spans="36:311" x14ac:dyDescent="0.2">
      <c r="AJ63983" s="23"/>
      <c r="HH63983"/>
      <c r="IW63983" s="36"/>
      <c r="JI63983"/>
      <c r="JJ63983"/>
      <c r="KX63983" s="23"/>
      <c r="KY63983" s="23"/>
    </row>
    <row r="63984" spans="36:311" x14ac:dyDescent="0.2">
      <c r="AJ63984" s="23"/>
      <c r="HH63984"/>
      <c r="IW63984" s="36"/>
      <c r="JI63984"/>
      <c r="JJ63984"/>
      <c r="KX63984" s="23"/>
      <c r="KY63984" s="23"/>
    </row>
    <row r="63985" spans="36:311" x14ac:dyDescent="0.2">
      <c r="AJ63985" s="23"/>
      <c r="HH63985"/>
      <c r="IW63985" s="36"/>
      <c r="JI63985"/>
      <c r="JJ63985"/>
      <c r="KX63985" s="23"/>
      <c r="KY63985" s="23"/>
    </row>
    <row r="63986" spans="36:311" x14ac:dyDescent="0.2">
      <c r="AJ63986" s="23"/>
      <c r="HH63986"/>
      <c r="IW63986" s="36"/>
      <c r="JI63986"/>
      <c r="JJ63986"/>
      <c r="KX63986" s="23"/>
      <c r="KY63986" s="23"/>
    </row>
    <row r="63987" spans="36:311" x14ac:dyDescent="0.2">
      <c r="AJ63987" s="23"/>
      <c r="HH63987"/>
      <c r="IW63987" s="36"/>
      <c r="JI63987"/>
      <c r="JJ63987"/>
      <c r="KX63987" s="23"/>
      <c r="KY63987" s="23"/>
    </row>
    <row r="63988" spans="36:311" x14ac:dyDescent="0.2">
      <c r="AJ63988" s="23"/>
      <c r="HH63988"/>
      <c r="IW63988" s="36"/>
      <c r="JI63988"/>
      <c r="JJ63988"/>
      <c r="KX63988" s="23"/>
      <c r="KY63988" s="23"/>
    </row>
    <row r="63989" spans="36:311" x14ac:dyDescent="0.2">
      <c r="AJ63989" s="23"/>
      <c r="HH63989"/>
      <c r="IW63989" s="36"/>
      <c r="JI63989"/>
      <c r="JJ63989"/>
      <c r="KX63989" s="23"/>
      <c r="KY63989" s="23"/>
    </row>
    <row r="63990" spans="36:311" x14ac:dyDescent="0.2">
      <c r="AJ63990" s="23"/>
      <c r="HH63990"/>
      <c r="IW63990" s="36"/>
      <c r="JI63990"/>
      <c r="JJ63990"/>
      <c r="KX63990" s="23"/>
      <c r="KY63990" s="23"/>
    </row>
    <row r="63991" spans="36:311" x14ac:dyDescent="0.2">
      <c r="AJ63991" s="23"/>
      <c r="HH63991"/>
      <c r="IW63991" s="36"/>
      <c r="JI63991"/>
      <c r="JJ63991"/>
      <c r="KX63991" s="23"/>
      <c r="KY63991" s="23"/>
    </row>
    <row r="63992" spans="36:311" x14ac:dyDescent="0.2">
      <c r="AJ63992" s="23"/>
      <c r="HH63992"/>
      <c r="IW63992" s="36"/>
      <c r="JI63992"/>
      <c r="JJ63992"/>
      <c r="KX63992" s="23"/>
      <c r="KY63992" s="23"/>
    </row>
    <row r="63993" spans="36:311" x14ac:dyDescent="0.2">
      <c r="AJ63993" s="23"/>
      <c r="HH63993"/>
      <c r="IW63993" s="36"/>
      <c r="JI63993"/>
      <c r="JJ63993"/>
      <c r="KX63993" s="23"/>
      <c r="KY63993" s="23"/>
    </row>
    <row r="63994" spans="36:311" x14ac:dyDescent="0.2">
      <c r="AJ63994" s="23"/>
      <c r="HH63994"/>
      <c r="IW63994" s="36"/>
      <c r="JI63994"/>
      <c r="JJ63994"/>
      <c r="KX63994" s="23"/>
      <c r="KY63994" s="23"/>
    </row>
    <row r="63995" spans="36:311" x14ac:dyDescent="0.2">
      <c r="AJ63995" s="23"/>
      <c r="HH63995"/>
      <c r="IW63995" s="36"/>
      <c r="JI63995"/>
      <c r="JJ63995"/>
      <c r="KX63995" s="23"/>
      <c r="KY63995" s="23"/>
    </row>
    <row r="63996" spans="36:311" x14ac:dyDescent="0.2">
      <c r="AJ63996" s="23"/>
      <c r="HH63996"/>
      <c r="IW63996" s="36"/>
      <c r="JI63996"/>
      <c r="JJ63996"/>
      <c r="KX63996" s="23"/>
      <c r="KY63996" s="23"/>
    </row>
    <row r="63997" spans="36:311" x14ac:dyDescent="0.2">
      <c r="AJ63997" s="23"/>
      <c r="HH63997"/>
      <c r="IW63997" s="36"/>
      <c r="JI63997"/>
      <c r="JJ63997"/>
      <c r="KX63997" s="23"/>
      <c r="KY63997" s="23"/>
    </row>
    <row r="63998" spans="36:311" x14ac:dyDescent="0.2">
      <c r="AJ63998" s="23"/>
      <c r="HH63998"/>
      <c r="IW63998" s="36"/>
      <c r="JI63998"/>
      <c r="JJ63998"/>
      <c r="KX63998" s="23"/>
      <c r="KY63998" s="23"/>
    </row>
    <row r="63999" spans="36:311" x14ac:dyDescent="0.2">
      <c r="AJ63999" s="23"/>
      <c r="HH63999"/>
      <c r="IW63999" s="36"/>
      <c r="JI63999"/>
      <c r="JJ63999"/>
      <c r="KX63999" s="23"/>
      <c r="KY63999" s="23"/>
    </row>
    <row r="64000" spans="36:311" x14ac:dyDescent="0.2">
      <c r="AJ64000" s="23"/>
      <c r="HH64000"/>
      <c r="IW64000" s="36"/>
      <c r="JI64000"/>
      <c r="JJ64000"/>
      <c r="KX64000" s="23"/>
      <c r="KY64000" s="23"/>
    </row>
    <row r="64001" spans="36:311" x14ac:dyDescent="0.2">
      <c r="AJ64001" s="23"/>
      <c r="HH64001"/>
      <c r="IW64001" s="36"/>
      <c r="JI64001"/>
      <c r="JJ64001"/>
      <c r="KX64001" s="23"/>
      <c r="KY64001" s="23"/>
    </row>
    <row r="64002" spans="36:311" x14ac:dyDescent="0.2">
      <c r="AJ64002" s="23"/>
      <c r="HH64002"/>
      <c r="IW64002" s="36"/>
      <c r="JI64002"/>
      <c r="JJ64002"/>
      <c r="KX64002" s="23"/>
      <c r="KY64002" s="23"/>
    </row>
    <row r="64003" spans="36:311" x14ac:dyDescent="0.2">
      <c r="AJ64003" s="23"/>
      <c r="HH64003"/>
      <c r="IW64003" s="36"/>
      <c r="JI64003"/>
      <c r="JJ64003"/>
      <c r="KX64003" s="23"/>
      <c r="KY64003" s="23"/>
    </row>
    <row r="64004" spans="36:311" x14ac:dyDescent="0.2">
      <c r="AJ64004" s="23"/>
      <c r="HH64004"/>
      <c r="IW64004" s="36"/>
      <c r="JI64004"/>
      <c r="JJ64004"/>
      <c r="KX64004" s="23"/>
      <c r="KY64004" s="23"/>
    </row>
    <row r="64005" spans="36:311" x14ac:dyDescent="0.2">
      <c r="AJ64005" s="23"/>
      <c r="HH64005"/>
      <c r="IW64005" s="36"/>
      <c r="JI64005"/>
      <c r="JJ64005"/>
      <c r="KX64005" s="23"/>
      <c r="KY64005" s="23"/>
    </row>
    <row r="64006" spans="36:311" x14ac:dyDescent="0.2">
      <c r="AJ64006" s="23"/>
      <c r="HH64006"/>
      <c r="IW64006" s="36"/>
      <c r="JI64006"/>
      <c r="JJ64006"/>
      <c r="KX64006" s="23"/>
      <c r="KY64006" s="23"/>
    </row>
    <row r="64007" spans="36:311" x14ac:dyDescent="0.2">
      <c r="AJ64007" s="23"/>
      <c r="HH64007"/>
      <c r="IW64007" s="36"/>
      <c r="JI64007"/>
      <c r="JJ64007"/>
      <c r="KX64007" s="23"/>
      <c r="KY64007" s="23"/>
    </row>
    <row r="64008" spans="36:311" x14ac:dyDescent="0.2">
      <c r="AJ64008" s="23"/>
      <c r="HH64008"/>
      <c r="IW64008" s="36"/>
      <c r="JI64008"/>
      <c r="JJ64008"/>
      <c r="KX64008" s="23"/>
      <c r="KY64008" s="23"/>
    </row>
    <row r="64009" spans="36:311" x14ac:dyDescent="0.2">
      <c r="AJ64009" s="23"/>
      <c r="HH64009"/>
      <c r="IW64009" s="36"/>
      <c r="JI64009"/>
      <c r="JJ64009"/>
      <c r="KX64009" s="23"/>
      <c r="KY64009" s="23"/>
    </row>
    <row r="64010" spans="36:311" x14ac:dyDescent="0.2">
      <c r="AJ64010" s="23"/>
      <c r="HH64010"/>
      <c r="IW64010" s="36"/>
      <c r="JI64010"/>
      <c r="JJ64010"/>
      <c r="KX64010" s="23"/>
      <c r="KY64010" s="23"/>
    </row>
    <row r="64011" spans="36:311" x14ac:dyDescent="0.2">
      <c r="AJ64011" s="23"/>
      <c r="HH64011"/>
      <c r="IW64011" s="36"/>
      <c r="JI64011"/>
      <c r="JJ64011"/>
      <c r="KX64011" s="23"/>
      <c r="KY64011" s="23"/>
    </row>
    <row r="64012" spans="36:311" x14ac:dyDescent="0.2">
      <c r="AJ64012" s="23"/>
      <c r="HH64012"/>
      <c r="IW64012" s="36"/>
      <c r="JI64012"/>
      <c r="JJ64012"/>
      <c r="KX64012" s="23"/>
      <c r="KY64012" s="23"/>
    </row>
    <row r="64013" spans="36:311" x14ac:dyDescent="0.2">
      <c r="AJ64013" s="23"/>
      <c r="HH64013"/>
      <c r="IW64013" s="36"/>
      <c r="JI64013"/>
      <c r="JJ64013"/>
      <c r="KX64013" s="23"/>
      <c r="KY64013" s="23"/>
    </row>
    <row r="64014" spans="36:311" x14ac:dyDescent="0.2">
      <c r="AJ64014" s="23"/>
      <c r="HH64014"/>
      <c r="IW64014" s="36"/>
      <c r="JI64014"/>
      <c r="JJ64014"/>
      <c r="KX64014" s="23"/>
      <c r="KY64014" s="23"/>
    </row>
    <row r="64015" spans="36:311" x14ac:dyDescent="0.2">
      <c r="AJ64015" s="23"/>
      <c r="HH64015"/>
      <c r="IW64015" s="36"/>
      <c r="JI64015"/>
      <c r="JJ64015"/>
      <c r="KX64015" s="23"/>
      <c r="KY64015" s="23"/>
    </row>
    <row r="64016" spans="36:311" x14ac:dyDescent="0.2">
      <c r="AJ64016" s="23"/>
      <c r="HH64016"/>
      <c r="IW64016" s="36"/>
      <c r="JI64016"/>
      <c r="JJ64016"/>
      <c r="KX64016" s="23"/>
      <c r="KY64016" s="23"/>
    </row>
    <row r="64017" spans="36:311" x14ac:dyDescent="0.2">
      <c r="AJ64017" s="23"/>
      <c r="HH64017"/>
      <c r="IW64017" s="36"/>
      <c r="JI64017"/>
      <c r="JJ64017"/>
      <c r="KX64017" s="23"/>
      <c r="KY64017" s="23"/>
    </row>
    <row r="64018" spans="36:311" x14ac:dyDescent="0.2">
      <c r="AJ64018" s="23"/>
      <c r="HH64018"/>
      <c r="IW64018" s="36"/>
      <c r="JI64018"/>
      <c r="JJ64018"/>
      <c r="KX64018" s="23"/>
      <c r="KY64018" s="23"/>
    </row>
    <row r="64019" spans="36:311" x14ac:dyDescent="0.2">
      <c r="AJ64019" s="23"/>
      <c r="HH64019"/>
      <c r="IW64019" s="36"/>
      <c r="JI64019"/>
      <c r="JJ64019"/>
      <c r="KX64019" s="23"/>
      <c r="KY64019" s="23"/>
    </row>
    <row r="64020" spans="36:311" x14ac:dyDescent="0.2">
      <c r="AJ64020" s="23"/>
      <c r="HH64020"/>
      <c r="IW64020" s="36"/>
      <c r="JI64020"/>
      <c r="JJ64020"/>
      <c r="KX64020" s="23"/>
      <c r="KY64020" s="23"/>
    </row>
    <row r="64021" spans="36:311" x14ac:dyDescent="0.2">
      <c r="AJ64021" s="23"/>
      <c r="HH64021"/>
      <c r="IW64021" s="36"/>
      <c r="JI64021"/>
      <c r="JJ64021"/>
      <c r="KX64021" s="23"/>
      <c r="KY64021" s="23"/>
    </row>
    <row r="64022" spans="36:311" x14ac:dyDescent="0.2">
      <c r="AJ64022" s="23"/>
      <c r="HH64022"/>
      <c r="IW64022" s="36"/>
      <c r="JI64022"/>
      <c r="JJ64022"/>
      <c r="KX64022" s="23"/>
      <c r="KY64022" s="23"/>
    </row>
    <row r="64023" spans="36:311" x14ac:dyDescent="0.2">
      <c r="AJ64023" s="23"/>
      <c r="HH64023"/>
      <c r="IW64023" s="36"/>
      <c r="JI64023"/>
      <c r="JJ64023"/>
      <c r="KX64023" s="23"/>
      <c r="KY64023" s="23"/>
    </row>
    <row r="64024" spans="36:311" x14ac:dyDescent="0.2">
      <c r="AJ64024" s="23"/>
      <c r="HH64024"/>
      <c r="IW64024" s="36"/>
      <c r="JI64024"/>
      <c r="JJ64024"/>
      <c r="KX64024" s="23"/>
      <c r="KY64024" s="23"/>
    </row>
    <row r="64025" spans="36:311" x14ac:dyDescent="0.2">
      <c r="AJ64025" s="23"/>
      <c r="HH64025"/>
      <c r="IW64025" s="36"/>
      <c r="JI64025"/>
      <c r="JJ64025"/>
      <c r="KX64025" s="23"/>
      <c r="KY64025" s="23"/>
    </row>
    <row r="64026" spans="36:311" x14ac:dyDescent="0.2">
      <c r="AJ64026" s="23"/>
      <c r="HH64026"/>
      <c r="IW64026" s="36"/>
      <c r="JI64026"/>
      <c r="JJ64026"/>
      <c r="KX64026" s="23"/>
      <c r="KY64026" s="23"/>
    </row>
    <row r="64027" spans="36:311" x14ac:dyDescent="0.2">
      <c r="AJ64027" s="23"/>
      <c r="HH64027"/>
      <c r="IW64027" s="36"/>
      <c r="JI64027"/>
      <c r="JJ64027"/>
      <c r="KX64027" s="23"/>
      <c r="KY64027" s="23"/>
    </row>
    <row r="64028" spans="36:311" x14ac:dyDescent="0.2">
      <c r="AJ64028" s="23"/>
      <c r="HH64028"/>
      <c r="IW64028" s="36"/>
      <c r="JI64028"/>
      <c r="JJ64028"/>
      <c r="KX64028" s="23"/>
      <c r="KY64028" s="23"/>
    </row>
    <row r="64029" spans="36:311" x14ac:dyDescent="0.2">
      <c r="AJ64029" s="23"/>
      <c r="HH64029"/>
      <c r="IW64029" s="36"/>
      <c r="JI64029"/>
      <c r="JJ64029"/>
      <c r="KX64029" s="23"/>
      <c r="KY64029" s="23"/>
    </row>
    <row r="64030" spans="36:311" x14ac:dyDescent="0.2">
      <c r="AJ64030" s="23"/>
      <c r="HH64030"/>
      <c r="IW64030" s="36"/>
      <c r="JI64030"/>
      <c r="JJ64030"/>
      <c r="KX64030" s="23"/>
      <c r="KY64030" s="23"/>
    </row>
    <row r="64031" spans="36:311" x14ac:dyDescent="0.2">
      <c r="AJ64031" s="23"/>
      <c r="HH64031"/>
      <c r="IW64031" s="36"/>
      <c r="JI64031"/>
      <c r="JJ64031"/>
      <c r="KX64031" s="23"/>
      <c r="KY64031" s="23"/>
    </row>
    <row r="64032" spans="36:311" x14ac:dyDescent="0.2">
      <c r="AJ64032" s="23"/>
      <c r="HH64032"/>
      <c r="IW64032" s="36"/>
      <c r="JI64032"/>
      <c r="JJ64032"/>
      <c r="KX64032" s="23"/>
      <c r="KY64032" s="23"/>
    </row>
    <row r="64033" spans="36:311" x14ac:dyDescent="0.2">
      <c r="AJ64033" s="23"/>
      <c r="HH64033"/>
      <c r="IW64033" s="36"/>
      <c r="JI64033"/>
      <c r="JJ64033"/>
      <c r="KX64033" s="23"/>
      <c r="KY64033" s="23"/>
    </row>
    <row r="64034" spans="36:311" x14ac:dyDescent="0.2">
      <c r="AJ64034" s="23"/>
      <c r="HH64034"/>
      <c r="IW64034" s="36"/>
      <c r="JI64034"/>
      <c r="JJ64034"/>
      <c r="KX64034" s="23"/>
      <c r="KY64034" s="23"/>
    </row>
    <row r="64035" spans="36:311" x14ac:dyDescent="0.2">
      <c r="AJ64035" s="23"/>
      <c r="HH64035"/>
      <c r="IW64035" s="36"/>
      <c r="JI64035"/>
      <c r="JJ64035"/>
      <c r="KX64035" s="23"/>
      <c r="KY64035" s="23"/>
    </row>
    <row r="64036" spans="36:311" x14ac:dyDescent="0.2">
      <c r="AJ64036" s="23"/>
      <c r="HH64036"/>
      <c r="IW64036" s="36"/>
      <c r="JI64036"/>
      <c r="JJ64036"/>
      <c r="KX64036" s="23"/>
      <c r="KY64036" s="23"/>
    </row>
    <row r="64037" spans="36:311" x14ac:dyDescent="0.2">
      <c r="AJ64037" s="23"/>
      <c r="HH64037"/>
      <c r="IW64037" s="36"/>
      <c r="JI64037"/>
      <c r="JJ64037"/>
      <c r="KX64037" s="23"/>
      <c r="KY64037" s="23"/>
    </row>
    <row r="64038" spans="36:311" x14ac:dyDescent="0.2">
      <c r="AJ64038" s="23"/>
      <c r="HH64038"/>
      <c r="IW64038" s="36"/>
      <c r="JI64038"/>
      <c r="JJ64038"/>
      <c r="KX64038" s="23"/>
      <c r="KY64038" s="23"/>
    </row>
    <row r="64039" spans="36:311" x14ac:dyDescent="0.2">
      <c r="AJ64039" s="23"/>
      <c r="HH64039"/>
      <c r="IW64039" s="36"/>
      <c r="JI64039"/>
      <c r="JJ64039"/>
      <c r="KX64039" s="23"/>
      <c r="KY64039" s="23"/>
    </row>
    <row r="64040" spans="36:311" x14ac:dyDescent="0.2">
      <c r="AJ64040" s="23"/>
      <c r="HH64040"/>
      <c r="IW64040" s="36"/>
      <c r="JI64040"/>
      <c r="JJ64040"/>
      <c r="KX64040" s="23"/>
      <c r="KY64040" s="23"/>
    </row>
    <row r="64041" spans="36:311" x14ac:dyDescent="0.2">
      <c r="AJ64041" s="23"/>
      <c r="HH64041"/>
      <c r="IW64041" s="36"/>
      <c r="JI64041"/>
      <c r="JJ64041"/>
      <c r="KX64041" s="23"/>
      <c r="KY64041" s="23"/>
    </row>
    <row r="64042" spans="36:311" x14ac:dyDescent="0.2">
      <c r="AJ64042" s="23"/>
      <c r="HH64042"/>
      <c r="IW64042" s="36"/>
      <c r="JI64042"/>
      <c r="JJ64042"/>
      <c r="KX64042" s="23"/>
      <c r="KY64042" s="23"/>
    </row>
    <row r="64043" spans="36:311" x14ac:dyDescent="0.2">
      <c r="AJ64043" s="23"/>
      <c r="HH64043"/>
      <c r="IW64043" s="36"/>
      <c r="JI64043"/>
      <c r="JJ64043"/>
      <c r="KX64043" s="23"/>
      <c r="KY64043" s="23"/>
    </row>
    <row r="64044" spans="36:311" x14ac:dyDescent="0.2">
      <c r="AJ64044" s="23"/>
      <c r="HH64044"/>
      <c r="IW64044" s="36"/>
      <c r="JI64044"/>
      <c r="JJ64044"/>
      <c r="KX64044" s="23"/>
      <c r="KY64044" s="23"/>
    </row>
    <row r="64045" spans="36:311" x14ac:dyDescent="0.2">
      <c r="AJ64045" s="23"/>
      <c r="HH64045"/>
      <c r="IW64045" s="36"/>
      <c r="JI64045"/>
      <c r="JJ64045"/>
      <c r="KX64045" s="23"/>
      <c r="KY64045" s="23"/>
    </row>
    <row r="64046" spans="36:311" x14ac:dyDescent="0.2">
      <c r="AJ64046" s="23"/>
      <c r="HH64046"/>
      <c r="IW64046" s="36"/>
      <c r="JI64046"/>
      <c r="JJ64046"/>
      <c r="KX64046" s="23"/>
      <c r="KY64046" s="23"/>
    </row>
    <row r="64047" spans="36:311" x14ac:dyDescent="0.2">
      <c r="AJ64047" s="23"/>
      <c r="HH64047"/>
      <c r="IW64047" s="36"/>
      <c r="JI64047"/>
      <c r="JJ64047"/>
      <c r="KX64047" s="23"/>
      <c r="KY64047" s="23"/>
    </row>
    <row r="64048" spans="36:311" x14ac:dyDescent="0.2">
      <c r="AJ64048" s="23"/>
      <c r="HH64048"/>
      <c r="IW64048" s="36"/>
      <c r="JI64048"/>
      <c r="JJ64048"/>
      <c r="KX64048" s="23"/>
      <c r="KY64048" s="23"/>
    </row>
    <row r="64049" spans="36:311" x14ac:dyDescent="0.2">
      <c r="AJ64049" s="23"/>
      <c r="HH64049"/>
      <c r="IW64049" s="36"/>
      <c r="JI64049"/>
      <c r="JJ64049"/>
      <c r="KX64049" s="23"/>
      <c r="KY64049" s="23"/>
    </row>
    <row r="64050" spans="36:311" x14ac:dyDescent="0.2">
      <c r="AJ64050" s="23"/>
      <c r="HH64050"/>
      <c r="IW64050" s="36"/>
      <c r="JI64050"/>
      <c r="JJ64050"/>
      <c r="KX64050" s="23"/>
      <c r="KY64050" s="23"/>
    </row>
    <row r="64051" spans="36:311" x14ac:dyDescent="0.2">
      <c r="AJ64051" s="23"/>
      <c r="HH64051"/>
      <c r="IW64051" s="36"/>
      <c r="JI64051"/>
      <c r="JJ64051"/>
      <c r="KX64051" s="23"/>
      <c r="KY64051" s="23"/>
    </row>
    <row r="64052" spans="36:311" x14ac:dyDescent="0.2">
      <c r="AJ64052" s="23"/>
      <c r="HH64052"/>
      <c r="IW64052" s="36"/>
      <c r="JI64052"/>
      <c r="JJ64052"/>
      <c r="KX64052" s="23"/>
      <c r="KY64052" s="23"/>
    </row>
    <row r="64053" spans="36:311" x14ac:dyDescent="0.2">
      <c r="AJ64053" s="23"/>
      <c r="HH64053"/>
      <c r="IW64053" s="36"/>
      <c r="JI64053"/>
      <c r="JJ64053"/>
      <c r="KX64053" s="23"/>
      <c r="KY64053" s="23"/>
    </row>
    <row r="64054" spans="36:311" x14ac:dyDescent="0.2">
      <c r="AJ64054" s="23"/>
      <c r="HH64054"/>
      <c r="IW64054" s="36"/>
      <c r="JI64054"/>
      <c r="JJ64054"/>
      <c r="KX64054" s="23"/>
      <c r="KY64054" s="23"/>
    </row>
    <row r="64055" spans="36:311" x14ac:dyDescent="0.2">
      <c r="AJ64055" s="23"/>
      <c r="HH64055"/>
      <c r="IW64055" s="36"/>
      <c r="JI64055"/>
      <c r="JJ64055"/>
      <c r="KX64055" s="23"/>
      <c r="KY64055" s="23"/>
    </row>
    <row r="64056" spans="36:311" x14ac:dyDescent="0.2">
      <c r="AJ64056" s="23"/>
      <c r="HH64056"/>
      <c r="IW64056" s="36"/>
      <c r="JI64056"/>
      <c r="JJ64056"/>
      <c r="KX64056" s="23"/>
      <c r="KY64056" s="23"/>
    </row>
    <row r="64057" spans="36:311" x14ac:dyDescent="0.2">
      <c r="AJ64057" s="23"/>
      <c r="HH64057"/>
      <c r="IW64057" s="36"/>
      <c r="JI64057"/>
      <c r="JJ64057"/>
      <c r="KX64057" s="23"/>
      <c r="KY64057" s="23"/>
    </row>
    <row r="64058" spans="36:311" x14ac:dyDescent="0.2">
      <c r="AJ64058" s="23"/>
      <c r="HH64058"/>
      <c r="IW64058" s="36"/>
      <c r="JI64058"/>
      <c r="JJ64058"/>
      <c r="KX64058" s="23"/>
      <c r="KY64058" s="23"/>
    </row>
    <row r="64059" spans="36:311" x14ac:dyDescent="0.2">
      <c r="AJ64059" s="23"/>
      <c r="HH64059"/>
      <c r="IW64059" s="36"/>
      <c r="JI64059"/>
      <c r="JJ64059"/>
      <c r="KX64059" s="23"/>
      <c r="KY64059" s="23"/>
    </row>
    <row r="64060" spans="36:311" x14ac:dyDescent="0.2">
      <c r="AJ64060" s="23"/>
      <c r="HH64060"/>
      <c r="IW64060" s="36"/>
      <c r="JI64060"/>
      <c r="JJ64060"/>
      <c r="KX64060" s="23"/>
      <c r="KY64060" s="23"/>
    </row>
    <row r="64061" spans="36:311" x14ac:dyDescent="0.2">
      <c r="AJ64061" s="23"/>
      <c r="HH64061"/>
      <c r="IW64061" s="36"/>
      <c r="JI64061"/>
      <c r="JJ64061"/>
      <c r="KX64061" s="23"/>
      <c r="KY64061" s="23"/>
    </row>
    <row r="64062" spans="36:311" x14ac:dyDescent="0.2">
      <c r="AJ64062" s="23"/>
      <c r="HH64062"/>
      <c r="IW64062" s="36"/>
      <c r="JI64062"/>
      <c r="JJ64062"/>
      <c r="KX64062" s="23"/>
      <c r="KY64062" s="23"/>
    </row>
    <row r="64063" spans="36:311" x14ac:dyDescent="0.2">
      <c r="AJ64063" s="23"/>
      <c r="HH64063"/>
      <c r="IW64063" s="36"/>
      <c r="JI64063"/>
      <c r="JJ64063"/>
      <c r="KX64063" s="23"/>
      <c r="KY64063" s="23"/>
    </row>
    <row r="64064" spans="36:311" x14ac:dyDescent="0.2">
      <c r="AJ64064" s="23"/>
      <c r="HH64064"/>
      <c r="IW64064" s="36"/>
      <c r="JI64064"/>
      <c r="JJ64064"/>
      <c r="KX64064" s="23"/>
      <c r="KY64064" s="23"/>
    </row>
    <row r="64065" spans="36:311" x14ac:dyDescent="0.2">
      <c r="AJ64065" s="23"/>
      <c r="HH64065"/>
      <c r="IW64065" s="36"/>
      <c r="JI64065"/>
      <c r="JJ64065"/>
      <c r="KX64065" s="23"/>
      <c r="KY64065" s="23"/>
    </row>
    <row r="64066" spans="36:311" x14ac:dyDescent="0.2">
      <c r="AJ64066" s="23"/>
      <c r="HH64066"/>
      <c r="IW64066" s="36"/>
      <c r="JI64066"/>
      <c r="JJ64066"/>
      <c r="KX64066" s="23"/>
      <c r="KY64066" s="23"/>
    </row>
    <row r="64067" spans="36:311" x14ac:dyDescent="0.2">
      <c r="AJ64067" s="23"/>
      <c r="HH64067"/>
      <c r="IW64067" s="36"/>
      <c r="JI64067"/>
      <c r="JJ64067"/>
      <c r="KX64067" s="23"/>
      <c r="KY64067" s="23"/>
    </row>
    <row r="64068" spans="36:311" x14ac:dyDescent="0.2">
      <c r="AJ64068" s="23"/>
      <c r="HH64068"/>
      <c r="IW64068" s="36"/>
      <c r="JI64068"/>
      <c r="JJ64068"/>
      <c r="KX64068" s="23"/>
      <c r="KY64068" s="23"/>
    </row>
    <row r="64069" spans="36:311" x14ac:dyDescent="0.2">
      <c r="AJ64069" s="23"/>
      <c r="HH64069"/>
      <c r="IW64069" s="36"/>
      <c r="JI64069"/>
      <c r="JJ64069"/>
      <c r="KX64069" s="23"/>
      <c r="KY64069" s="23"/>
    </row>
    <row r="64070" spans="36:311" x14ac:dyDescent="0.2">
      <c r="AJ64070" s="23"/>
      <c r="HH64070"/>
      <c r="IW64070" s="36"/>
      <c r="JI64070"/>
      <c r="JJ64070"/>
      <c r="KX64070" s="23"/>
      <c r="KY64070" s="23"/>
    </row>
    <row r="64071" spans="36:311" x14ac:dyDescent="0.2">
      <c r="AJ64071" s="23"/>
      <c r="HH64071"/>
      <c r="IW64071" s="36"/>
      <c r="JI64071"/>
      <c r="JJ64071"/>
      <c r="KX64071" s="23"/>
      <c r="KY64071" s="23"/>
    </row>
    <row r="64072" spans="36:311" x14ac:dyDescent="0.2">
      <c r="AJ64072" s="23"/>
      <c r="HH64072"/>
      <c r="IW64072" s="36"/>
      <c r="JI64072"/>
      <c r="JJ64072"/>
      <c r="KX64072" s="23"/>
      <c r="KY64072" s="23"/>
    </row>
    <row r="64073" spans="36:311" x14ac:dyDescent="0.2">
      <c r="AJ64073" s="23"/>
      <c r="HH64073"/>
      <c r="IW64073" s="36"/>
      <c r="JI64073"/>
      <c r="JJ64073"/>
      <c r="KX64073" s="23"/>
      <c r="KY64073" s="23"/>
    </row>
    <row r="64074" spans="36:311" x14ac:dyDescent="0.2">
      <c r="AJ64074" s="23"/>
      <c r="HH64074"/>
      <c r="IW64074" s="36"/>
      <c r="JI64074"/>
      <c r="JJ64074"/>
      <c r="KX64074" s="23"/>
      <c r="KY64074" s="23"/>
    </row>
    <row r="64075" spans="36:311" x14ac:dyDescent="0.2">
      <c r="AJ64075" s="23"/>
      <c r="HH64075"/>
      <c r="IW64075" s="36"/>
      <c r="JI64075"/>
      <c r="JJ64075"/>
      <c r="KX64075" s="23"/>
      <c r="KY64075" s="23"/>
    </row>
    <row r="64076" spans="36:311" x14ac:dyDescent="0.2">
      <c r="AJ64076" s="23"/>
      <c r="HH64076"/>
      <c r="IW64076" s="36"/>
      <c r="JI64076"/>
      <c r="JJ64076"/>
      <c r="KX64076" s="23"/>
      <c r="KY64076" s="23"/>
    </row>
    <row r="64077" spans="36:311" x14ac:dyDescent="0.2">
      <c r="AJ64077" s="23"/>
      <c r="HH64077"/>
      <c r="IW64077" s="36"/>
      <c r="JI64077"/>
      <c r="JJ64077"/>
      <c r="KX64077" s="23"/>
      <c r="KY64077" s="23"/>
    </row>
    <row r="64078" spans="36:311" x14ac:dyDescent="0.2">
      <c r="AJ64078" s="23"/>
      <c r="HH64078"/>
      <c r="IW64078" s="36"/>
      <c r="JI64078"/>
      <c r="JJ64078"/>
      <c r="KX64078" s="23"/>
      <c r="KY64078" s="23"/>
    </row>
    <row r="64079" spans="36:311" x14ac:dyDescent="0.2">
      <c r="AJ64079" s="23"/>
      <c r="HH64079"/>
      <c r="IW64079" s="36"/>
      <c r="JI64079"/>
      <c r="JJ64079"/>
      <c r="KX64079" s="23"/>
      <c r="KY64079" s="23"/>
    </row>
    <row r="64080" spans="36:311" x14ac:dyDescent="0.2">
      <c r="AJ64080" s="23"/>
      <c r="HH64080"/>
      <c r="IW64080" s="36"/>
      <c r="JI64080"/>
      <c r="JJ64080"/>
      <c r="KX64080" s="23"/>
      <c r="KY64080" s="23"/>
    </row>
    <row r="64081" spans="36:311" x14ac:dyDescent="0.2">
      <c r="AJ64081" s="23"/>
      <c r="HH64081"/>
      <c r="IW64081" s="36"/>
      <c r="JI64081"/>
      <c r="JJ64081"/>
      <c r="KX64081" s="23"/>
      <c r="KY64081" s="23"/>
    </row>
    <row r="64082" spans="36:311" x14ac:dyDescent="0.2">
      <c r="AJ64082" s="23"/>
      <c r="HH64082"/>
      <c r="IW64082" s="36"/>
      <c r="JI64082"/>
      <c r="JJ64082"/>
      <c r="KX64082" s="23"/>
      <c r="KY64082" s="23"/>
    </row>
    <row r="64083" spans="36:311" x14ac:dyDescent="0.2">
      <c r="AJ64083" s="23"/>
      <c r="HH64083"/>
      <c r="IW64083" s="36"/>
      <c r="JI64083"/>
      <c r="JJ64083"/>
      <c r="KX64083" s="23"/>
      <c r="KY64083" s="23"/>
    </row>
    <row r="64084" spans="36:311" x14ac:dyDescent="0.2">
      <c r="AJ64084" s="23"/>
      <c r="HH64084"/>
      <c r="IW64084" s="36"/>
      <c r="JI64084"/>
      <c r="JJ64084"/>
      <c r="KX64084" s="23"/>
      <c r="KY64084" s="23"/>
    </row>
    <row r="64085" spans="36:311" x14ac:dyDescent="0.2">
      <c r="AJ64085" s="23"/>
      <c r="HH64085"/>
      <c r="IW64085" s="36"/>
      <c r="JI64085"/>
      <c r="JJ64085"/>
      <c r="KX64085" s="23"/>
      <c r="KY64085" s="23"/>
    </row>
    <row r="64086" spans="36:311" x14ac:dyDescent="0.2">
      <c r="AJ64086" s="23"/>
      <c r="HH64086"/>
      <c r="IW64086" s="36"/>
      <c r="JI64086"/>
      <c r="JJ64086"/>
      <c r="KX64086" s="23"/>
      <c r="KY64086" s="23"/>
    </row>
    <row r="64087" spans="36:311" x14ac:dyDescent="0.2">
      <c r="AJ64087" s="23"/>
      <c r="HH64087"/>
      <c r="IW64087" s="36"/>
      <c r="JI64087"/>
      <c r="JJ64087"/>
      <c r="KX64087" s="23"/>
      <c r="KY64087" s="23"/>
    </row>
    <row r="64088" spans="36:311" x14ac:dyDescent="0.2">
      <c r="AJ64088" s="23"/>
      <c r="HH64088"/>
      <c r="IW64088" s="36"/>
      <c r="JI64088"/>
      <c r="JJ64088"/>
      <c r="KX64088" s="23"/>
      <c r="KY64088" s="23"/>
    </row>
    <row r="64089" spans="36:311" x14ac:dyDescent="0.2">
      <c r="AJ64089" s="23"/>
      <c r="HH64089"/>
      <c r="IW64089" s="36"/>
      <c r="JI64089"/>
      <c r="JJ64089"/>
      <c r="KX64089" s="23"/>
      <c r="KY64089" s="23"/>
    </row>
    <row r="64090" spans="36:311" x14ac:dyDescent="0.2">
      <c r="AJ64090" s="23"/>
      <c r="HH64090"/>
      <c r="IW64090" s="36"/>
      <c r="JI64090"/>
      <c r="JJ64090"/>
      <c r="KX64090" s="23"/>
      <c r="KY64090" s="23"/>
    </row>
    <row r="64091" spans="36:311" x14ac:dyDescent="0.2">
      <c r="AJ64091" s="23"/>
      <c r="HH64091"/>
      <c r="IW64091" s="36"/>
      <c r="JI64091"/>
      <c r="JJ64091"/>
      <c r="KX64091" s="23"/>
      <c r="KY64091" s="23"/>
    </row>
    <row r="64092" spans="36:311" x14ac:dyDescent="0.2">
      <c r="AJ64092" s="23"/>
      <c r="HH64092"/>
      <c r="IW64092" s="36"/>
      <c r="JI64092"/>
      <c r="JJ64092"/>
      <c r="KX64092" s="23"/>
      <c r="KY64092" s="23"/>
    </row>
    <row r="64093" spans="36:311" x14ac:dyDescent="0.2">
      <c r="AJ64093" s="23"/>
      <c r="HH64093"/>
      <c r="IW64093" s="36"/>
      <c r="JI64093"/>
      <c r="JJ64093"/>
      <c r="KX64093" s="23"/>
      <c r="KY64093" s="23"/>
    </row>
    <row r="64094" spans="36:311" x14ac:dyDescent="0.2">
      <c r="AJ64094" s="23"/>
      <c r="HH64094"/>
      <c r="IW64094" s="36"/>
      <c r="JI64094"/>
      <c r="JJ64094"/>
      <c r="KX64094" s="23"/>
      <c r="KY64094" s="23"/>
    </row>
    <row r="64095" spans="36:311" x14ac:dyDescent="0.2">
      <c r="AJ64095" s="23"/>
      <c r="HH64095"/>
      <c r="IW64095" s="36"/>
      <c r="JI64095"/>
      <c r="JJ64095"/>
      <c r="KX64095" s="23"/>
      <c r="KY64095" s="23"/>
    </row>
    <row r="64096" spans="36:311" x14ac:dyDescent="0.2">
      <c r="AJ64096" s="23"/>
      <c r="HH64096"/>
      <c r="IW64096" s="36"/>
      <c r="JI64096"/>
      <c r="JJ64096"/>
      <c r="KX64096" s="23"/>
      <c r="KY64096" s="23"/>
    </row>
    <row r="64097" spans="36:311" x14ac:dyDescent="0.2">
      <c r="AJ64097" s="23"/>
      <c r="HH64097"/>
      <c r="IW64097" s="36"/>
      <c r="JI64097"/>
      <c r="JJ64097"/>
      <c r="KX64097" s="23"/>
      <c r="KY64097" s="23"/>
    </row>
    <row r="64098" spans="36:311" x14ac:dyDescent="0.2">
      <c r="AJ64098" s="23"/>
      <c r="HH64098"/>
      <c r="IW64098" s="36"/>
      <c r="JI64098"/>
      <c r="JJ64098"/>
      <c r="KX64098" s="23"/>
      <c r="KY64098" s="23"/>
    </row>
    <row r="64099" spans="36:311" x14ac:dyDescent="0.2">
      <c r="AJ64099" s="23"/>
      <c r="HH64099"/>
      <c r="IW64099" s="36"/>
      <c r="JI64099"/>
      <c r="JJ64099"/>
      <c r="KX64099" s="23"/>
      <c r="KY64099" s="23"/>
    </row>
    <row r="64100" spans="36:311" x14ac:dyDescent="0.2">
      <c r="AJ64100" s="23"/>
      <c r="HH64100"/>
      <c r="IW64100" s="36"/>
      <c r="JI64100"/>
      <c r="JJ64100"/>
      <c r="KX64100" s="23"/>
      <c r="KY64100" s="23"/>
    </row>
    <row r="64101" spans="36:311" x14ac:dyDescent="0.2">
      <c r="AJ64101" s="23"/>
      <c r="HH64101"/>
      <c r="IW64101" s="36"/>
      <c r="JI64101"/>
      <c r="JJ64101"/>
      <c r="KX64101" s="23"/>
      <c r="KY64101" s="23"/>
    </row>
    <row r="64102" spans="36:311" x14ac:dyDescent="0.2">
      <c r="AJ64102" s="23"/>
      <c r="HH64102"/>
      <c r="IW64102" s="36"/>
      <c r="JI64102"/>
      <c r="JJ64102"/>
      <c r="KX64102" s="23"/>
      <c r="KY64102" s="23"/>
    </row>
    <row r="64103" spans="36:311" x14ac:dyDescent="0.2">
      <c r="AJ64103" s="23"/>
      <c r="HH64103"/>
      <c r="IW64103" s="36"/>
      <c r="JI64103"/>
      <c r="JJ64103"/>
      <c r="KX64103" s="23"/>
      <c r="KY64103" s="23"/>
    </row>
    <row r="64104" spans="36:311" x14ac:dyDescent="0.2">
      <c r="AJ64104" s="23"/>
      <c r="HH64104"/>
      <c r="IW64104" s="36"/>
      <c r="JI64104"/>
      <c r="JJ64104"/>
      <c r="KX64104" s="23"/>
      <c r="KY64104" s="23"/>
    </row>
    <row r="64105" spans="36:311" x14ac:dyDescent="0.2">
      <c r="AJ64105" s="23"/>
      <c r="HH64105"/>
      <c r="IW64105" s="36"/>
      <c r="JI64105"/>
      <c r="JJ64105"/>
      <c r="KX64105" s="23"/>
      <c r="KY64105" s="23"/>
    </row>
    <row r="64106" spans="36:311" x14ac:dyDescent="0.2">
      <c r="AJ64106" s="23"/>
      <c r="HH64106"/>
      <c r="IW64106" s="36"/>
      <c r="JI64106"/>
      <c r="JJ64106"/>
      <c r="KX64106" s="23"/>
      <c r="KY64106" s="23"/>
    </row>
    <row r="64107" spans="36:311" x14ac:dyDescent="0.2">
      <c r="AJ64107" s="23"/>
      <c r="HH64107"/>
      <c r="IW64107" s="36"/>
      <c r="JI64107"/>
      <c r="JJ64107"/>
      <c r="KX64107" s="23"/>
      <c r="KY64107" s="23"/>
    </row>
    <row r="64108" spans="36:311" x14ac:dyDescent="0.2">
      <c r="AJ64108" s="23"/>
      <c r="HH64108"/>
      <c r="IW64108" s="36"/>
      <c r="JI64108"/>
      <c r="JJ64108"/>
      <c r="KX64108" s="23"/>
      <c r="KY64108" s="23"/>
    </row>
    <row r="64109" spans="36:311" x14ac:dyDescent="0.2">
      <c r="AJ64109" s="23"/>
      <c r="HH64109"/>
      <c r="IW64109" s="36"/>
      <c r="JI64109"/>
      <c r="JJ64109"/>
      <c r="KX64109" s="23"/>
      <c r="KY64109" s="23"/>
    </row>
    <row r="64110" spans="36:311" x14ac:dyDescent="0.2">
      <c r="AJ64110" s="23"/>
      <c r="HH64110"/>
      <c r="IW64110" s="36"/>
      <c r="JI64110"/>
      <c r="JJ64110"/>
      <c r="KX64110" s="23"/>
      <c r="KY64110" s="23"/>
    </row>
    <row r="64111" spans="36:311" x14ac:dyDescent="0.2">
      <c r="AJ64111" s="23"/>
      <c r="HH64111"/>
      <c r="IW64111" s="36"/>
      <c r="JI64111"/>
      <c r="JJ64111"/>
      <c r="KX64111" s="23"/>
      <c r="KY64111" s="23"/>
    </row>
    <row r="64112" spans="36:311" x14ac:dyDescent="0.2">
      <c r="AJ64112" s="23"/>
      <c r="HH64112"/>
      <c r="IW64112" s="36"/>
      <c r="JI64112"/>
      <c r="JJ64112"/>
      <c r="KX64112" s="23"/>
      <c r="KY64112" s="23"/>
    </row>
    <row r="64113" spans="36:311" x14ac:dyDescent="0.2">
      <c r="AJ64113" s="23"/>
      <c r="HH64113"/>
      <c r="IW64113" s="36"/>
      <c r="JI64113"/>
      <c r="JJ64113"/>
      <c r="KX64113" s="23"/>
      <c r="KY64113" s="23"/>
    </row>
    <row r="64114" spans="36:311" x14ac:dyDescent="0.2">
      <c r="AJ64114" s="23"/>
      <c r="HH64114"/>
      <c r="IW64114" s="36"/>
      <c r="JI64114"/>
      <c r="JJ64114"/>
      <c r="KX64114" s="23"/>
      <c r="KY64114" s="23"/>
    </row>
    <row r="64115" spans="36:311" x14ac:dyDescent="0.2">
      <c r="AJ64115" s="23"/>
      <c r="HH64115"/>
      <c r="IW64115" s="36"/>
      <c r="JI64115"/>
      <c r="JJ64115"/>
      <c r="KX64115" s="23"/>
      <c r="KY64115" s="23"/>
    </row>
    <row r="64116" spans="36:311" x14ac:dyDescent="0.2">
      <c r="AJ64116" s="23"/>
      <c r="HH64116"/>
      <c r="IW64116" s="36"/>
      <c r="JI64116"/>
      <c r="JJ64116"/>
      <c r="KX64116" s="23"/>
      <c r="KY64116" s="23"/>
    </row>
    <row r="64117" spans="36:311" x14ac:dyDescent="0.2">
      <c r="AJ64117" s="23"/>
      <c r="HH64117"/>
      <c r="IW64117" s="36"/>
      <c r="JI64117"/>
      <c r="JJ64117"/>
      <c r="KX64117" s="23"/>
      <c r="KY64117" s="23"/>
    </row>
    <row r="64118" spans="36:311" x14ac:dyDescent="0.2">
      <c r="AJ64118" s="23"/>
      <c r="HH64118"/>
      <c r="IW64118" s="36"/>
      <c r="JI64118"/>
      <c r="JJ64118"/>
      <c r="KX64118" s="23"/>
      <c r="KY64118" s="23"/>
    </row>
    <row r="64119" spans="36:311" x14ac:dyDescent="0.2">
      <c r="AJ64119" s="23"/>
      <c r="HH64119"/>
      <c r="IW64119" s="36"/>
      <c r="JI64119"/>
      <c r="JJ64119"/>
      <c r="KX64119" s="23"/>
      <c r="KY64119" s="23"/>
    </row>
    <row r="64120" spans="36:311" x14ac:dyDescent="0.2">
      <c r="AJ64120" s="23"/>
      <c r="HH64120"/>
      <c r="IW64120" s="36"/>
      <c r="JI64120"/>
      <c r="JJ64120"/>
      <c r="KX64120" s="23"/>
      <c r="KY64120" s="23"/>
    </row>
    <row r="64121" spans="36:311" x14ac:dyDescent="0.2">
      <c r="AJ64121" s="23"/>
      <c r="HH64121"/>
      <c r="IW64121" s="36"/>
      <c r="JI64121"/>
      <c r="JJ64121"/>
      <c r="KX64121" s="23"/>
      <c r="KY64121" s="23"/>
    </row>
    <row r="64122" spans="36:311" x14ac:dyDescent="0.2">
      <c r="AJ64122" s="23"/>
      <c r="HH64122"/>
      <c r="IW64122" s="36"/>
      <c r="JI64122"/>
      <c r="JJ64122"/>
      <c r="KX64122" s="23"/>
      <c r="KY64122" s="23"/>
    </row>
    <row r="64123" spans="36:311" x14ac:dyDescent="0.2">
      <c r="AJ64123" s="23"/>
      <c r="HH64123"/>
      <c r="IW64123" s="36"/>
      <c r="JI64123"/>
      <c r="JJ64123"/>
      <c r="KX64123" s="23"/>
      <c r="KY64123" s="23"/>
    </row>
    <row r="64124" spans="36:311" x14ac:dyDescent="0.2">
      <c r="AJ64124" s="23"/>
      <c r="HH64124"/>
      <c r="IW64124" s="36"/>
      <c r="JI64124"/>
      <c r="JJ64124"/>
      <c r="KX64124" s="23"/>
      <c r="KY64124" s="23"/>
    </row>
    <row r="64125" spans="36:311" x14ac:dyDescent="0.2">
      <c r="AJ64125" s="23"/>
      <c r="HH64125"/>
      <c r="IW64125" s="36"/>
      <c r="JI64125"/>
      <c r="JJ64125"/>
      <c r="KX64125" s="23"/>
      <c r="KY64125" s="23"/>
    </row>
    <row r="64126" spans="36:311" x14ac:dyDescent="0.2">
      <c r="AJ64126" s="23"/>
      <c r="HH64126"/>
      <c r="IW64126" s="36"/>
      <c r="JI64126"/>
      <c r="JJ64126"/>
      <c r="KX64126" s="23"/>
      <c r="KY64126" s="23"/>
    </row>
    <row r="64127" spans="36:311" x14ac:dyDescent="0.2">
      <c r="AJ64127" s="23"/>
      <c r="HH64127"/>
      <c r="IW64127" s="36"/>
      <c r="JI64127"/>
      <c r="JJ64127"/>
      <c r="KX64127" s="23"/>
      <c r="KY64127" s="23"/>
    </row>
    <row r="64128" spans="36:311" x14ac:dyDescent="0.2">
      <c r="AJ64128" s="23"/>
      <c r="HH64128"/>
      <c r="IW64128" s="36"/>
      <c r="JI64128"/>
      <c r="JJ64128"/>
      <c r="KX64128" s="23"/>
      <c r="KY64128" s="23"/>
    </row>
    <row r="64129" spans="36:311" x14ac:dyDescent="0.2">
      <c r="AJ64129" s="23"/>
      <c r="HH64129"/>
      <c r="IW64129" s="36"/>
      <c r="JI64129"/>
      <c r="JJ64129"/>
      <c r="KX64129" s="23"/>
      <c r="KY64129" s="23"/>
    </row>
    <row r="64130" spans="36:311" x14ac:dyDescent="0.2">
      <c r="AJ64130" s="23"/>
      <c r="HH64130"/>
      <c r="IW64130" s="36"/>
      <c r="JI64130"/>
      <c r="JJ64130"/>
      <c r="KX64130" s="23"/>
      <c r="KY64130" s="23"/>
    </row>
    <row r="64131" spans="36:311" x14ac:dyDescent="0.2">
      <c r="AJ64131" s="23"/>
      <c r="HH64131"/>
      <c r="IW64131" s="36"/>
      <c r="JI64131"/>
      <c r="JJ64131"/>
      <c r="KX64131" s="23"/>
      <c r="KY64131" s="23"/>
    </row>
    <row r="64132" spans="36:311" x14ac:dyDescent="0.2">
      <c r="AJ64132" s="23"/>
      <c r="HH64132"/>
      <c r="IW64132" s="36"/>
      <c r="JI64132"/>
      <c r="JJ64132"/>
      <c r="KX64132" s="23"/>
      <c r="KY64132" s="23"/>
    </row>
    <row r="64133" spans="36:311" x14ac:dyDescent="0.2">
      <c r="AJ64133" s="23"/>
      <c r="HH64133"/>
      <c r="IW64133" s="36"/>
      <c r="JI64133"/>
      <c r="JJ64133"/>
      <c r="KX64133" s="23"/>
      <c r="KY64133" s="23"/>
    </row>
    <row r="64134" spans="36:311" x14ac:dyDescent="0.2">
      <c r="AJ64134" s="23"/>
      <c r="HH64134"/>
      <c r="IW64134" s="36"/>
      <c r="JI64134"/>
      <c r="JJ64134"/>
      <c r="KX64134" s="23"/>
      <c r="KY64134" s="23"/>
    </row>
    <row r="64135" spans="36:311" x14ac:dyDescent="0.2">
      <c r="AJ64135" s="23"/>
      <c r="HH64135"/>
      <c r="IW64135" s="36"/>
      <c r="JI64135"/>
      <c r="JJ64135"/>
      <c r="KX64135" s="23"/>
      <c r="KY64135" s="23"/>
    </row>
    <row r="64136" spans="36:311" x14ac:dyDescent="0.2">
      <c r="AJ64136" s="23"/>
      <c r="HH64136"/>
      <c r="IW64136" s="36"/>
      <c r="JI64136"/>
      <c r="JJ64136"/>
      <c r="KX64136" s="23"/>
      <c r="KY64136" s="23"/>
    </row>
    <row r="64137" spans="36:311" x14ac:dyDescent="0.2">
      <c r="AJ64137" s="23"/>
      <c r="HH64137"/>
      <c r="IW64137" s="36"/>
      <c r="JI64137"/>
      <c r="JJ64137"/>
      <c r="KX64137" s="23"/>
      <c r="KY64137" s="23"/>
    </row>
    <row r="64138" spans="36:311" x14ac:dyDescent="0.2">
      <c r="AJ64138" s="23"/>
      <c r="HH64138"/>
      <c r="IW64138" s="36"/>
      <c r="JI64138"/>
      <c r="JJ64138"/>
      <c r="KX64138" s="23"/>
      <c r="KY64138" s="23"/>
    </row>
    <row r="64139" spans="36:311" x14ac:dyDescent="0.2">
      <c r="AJ64139" s="23"/>
      <c r="HH64139"/>
      <c r="IW64139" s="36"/>
      <c r="JI64139"/>
      <c r="JJ64139"/>
      <c r="KX64139" s="23"/>
      <c r="KY64139" s="23"/>
    </row>
    <row r="64140" spans="36:311" x14ac:dyDescent="0.2">
      <c r="AJ64140" s="23"/>
      <c r="HH64140"/>
      <c r="IW64140" s="36"/>
      <c r="JI64140"/>
      <c r="JJ64140"/>
      <c r="KX64140" s="23"/>
      <c r="KY64140" s="23"/>
    </row>
    <row r="64141" spans="36:311" x14ac:dyDescent="0.2">
      <c r="AJ64141" s="23"/>
      <c r="HH64141"/>
      <c r="IW64141" s="36"/>
      <c r="JI64141"/>
      <c r="JJ64141"/>
      <c r="KX64141" s="23"/>
      <c r="KY64141" s="23"/>
    </row>
    <row r="64142" spans="36:311" x14ac:dyDescent="0.2">
      <c r="AJ64142" s="23"/>
      <c r="HH64142"/>
      <c r="IW64142" s="36"/>
      <c r="JI64142"/>
      <c r="JJ64142"/>
      <c r="KX64142" s="23"/>
      <c r="KY64142" s="23"/>
    </row>
    <row r="64143" spans="36:311" x14ac:dyDescent="0.2">
      <c r="AJ64143" s="23"/>
      <c r="HH64143"/>
      <c r="IW64143" s="36"/>
      <c r="JI64143"/>
      <c r="JJ64143"/>
      <c r="KX64143" s="23"/>
      <c r="KY64143" s="23"/>
    </row>
    <row r="64144" spans="36:311" x14ac:dyDescent="0.2">
      <c r="AJ64144" s="23"/>
      <c r="HH64144"/>
      <c r="IW64144" s="36"/>
      <c r="JI64144"/>
      <c r="JJ64144"/>
      <c r="KX64144" s="23"/>
      <c r="KY64144" s="23"/>
    </row>
    <row r="64145" spans="36:311" x14ac:dyDescent="0.2">
      <c r="AJ64145" s="23"/>
      <c r="HH64145"/>
      <c r="IW64145" s="36"/>
      <c r="JI64145"/>
      <c r="JJ64145"/>
      <c r="KX64145" s="23"/>
      <c r="KY64145" s="23"/>
    </row>
    <row r="64146" spans="36:311" x14ac:dyDescent="0.2">
      <c r="AJ64146" s="23"/>
      <c r="HH64146"/>
      <c r="IW64146" s="36"/>
      <c r="JI64146"/>
      <c r="JJ64146"/>
      <c r="KX64146" s="23"/>
      <c r="KY64146" s="23"/>
    </row>
    <row r="64147" spans="36:311" x14ac:dyDescent="0.2">
      <c r="AJ64147" s="23"/>
      <c r="HH64147"/>
      <c r="IW64147" s="36"/>
      <c r="JI64147"/>
      <c r="JJ64147"/>
      <c r="KX64147" s="23"/>
      <c r="KY64147" s="23"/>
    </row>
    <row r="64148" spans="36:311" x14ac:dyDescent="0.2">
      <c r="AJ64148" s="23"/>
      <c r="HH64148"/>
      <c r="IW64148" s="36"/>
      <c r="JI64148"/>
      <c r="JJ64148"/>
      <c r="KX64148" s="23"/>
      <c r="KY64148" s="23"/>
    </row>
    <row r="64149" spans="36:311" x14ac:dyDescent="0.2">
      <c r="AJ64149" s="23"/>
      <c r="HH64149"/>
      <c r="IW64149" s="36"/>
      <c r="JI64149"/>
      <c r="JJ64149"/>
      <c r="KX64149" s="23"/>
      <c r="KY64149" s="23"/>
    </row>
    <row r="64150" spans="36:311" x14ac:dyDescent="0.2">
      <c r="AJ64150" s="23"/>
      <c r="HH64150"/>
      <c r="IW64150" s="36"/>
      <c r="JI64150"/>
      <c r="JJ64150"/>
      <c r="KX64150" s="23"/>
      <c r="KY64150" s="23"/>
    </row>
    <row r="64151" spans="36:311" x14ac:dyDescent="0.2">
      <c r="AJ64151" s="23"/>
      <c r="HH64151"/>
      <c r="IW64151" s="36"/>
      <c r="JI64151"/>
      <c r="JJ64151"/>
      <c r="KX64151" s="23"/>
      <c r="KY64151" s="23"/>
    </row>
    <row r="64152" spans="36:311" x14ac:dyDescent="0.2">
      <c r="AJ64152" s="23"/>
      <c r="HH64152"/>
      <c r="IW64152" s="36"/>
      <c r="JI64152"/>
      <c r="JJ64152"/>
      <c r="KX64152" s="23"/>
      <c r="KY64152" s="23"/>
    </row>
    <row r="64153" spans="36:311" x14ac:dyDescent="0.2">
      <c r="AJ64153" s="23"/>
      <c r="HH64153"/>
      <c r="IW64153" s="36"/>
      <c r="JI64153"/>
      <c r="JJ64153"/>
      <c r="KX64153" s="23"/>
      <c r="KY64153" s="23"/>
    </row>
    <row r="64154" spans="36:311" x14ac:dyDescent="0.2">
      <c r="AJ64154" s="23"/>
      <c r="HH64154"/>
      <c r="IW64154" s="36"/>
      <c r="JI64154"/>
      <c r="JJ64154"/>
      <c r="KX64154" s="23"/>
      <c r="KY64154" s="23"/>
    </row>
    <row r="64155" spans="36:311" x14ac:dyDescent="0.2">
      <c r="AJ64155" s="23"/>
      <c r="HH64155"/>
      <c r="IW64155" s="36"/>
      <c r="JI64155"/>
      <c r="JJ64155"/>
      <c r="KX64155" s="23"/>
      <c r="KY64155" s="23"/>
    </row>
    <row r="64156" spans="36:311" x14ac:dyDescent="0.2">
      <c r="AJ64156" s="23"/>
      <c r="HH64156"/>
      <c r="IW64156" s="36"/>
      <c r="JI64156"/>
      <c r="JJ64156"/>
      <c r="KX64156" s="23"/>
      <c r="KY64156" s="23"/>
    </row>
    <row r="64157" spans="36:311" x14ac:dyDescent="0.2">
      <c r="AJ64157" s="23"/>
      <c r="HH64157"/>
      <c r="IW64157" s="36"/>
      <c r="JI64157"/>
      <c r="JJ64157"/>
      <c r="KX64157" s="23"/>
      <c r="KY64157" s="23"/>
    </row>
    <row r="64158" spans="36:311" x14ac:dyDescent="0.2">
      <c r="AJ64158" s="23"/>
      <c r="HH64158"/>
      <c r="IW64158" s="36"/>
      <c r="JI64158"/>
      <c r="JJ64158"/>
      <c r="KX64158" s="23"/>
      <c r="KY64158" s="23"/>
    </row>
    <row r="64159" spans="36:311" x14ac:dyDescent="0.2">
      <c r="AJ64159" s="23"/>
      <c r="HH64159"/>
      <c r="IW64159" s="36"/>
      <c r="JI64159"/>
      <c r="JJ64159"/>
      <c r="KX64159" s="23"/>
      <c r="KY64159" s="23"/>
    </row>
    <row r="64160" spans="36:311" x14ac:dyDescent="0.2">
      <c r="AJ64160" s="23"/>
      <c r="HH64160"/>
      <c r="IW64160" s="36"/>
      <c r="JI64160"/>
      <c r="JJ64160"/>
      <c r="KX64160" s="23"/>
      <c r="KY64160" s="23"/>
    </row>
    <row r="64161" spans="36:311" x14ac:dyDescent="0.2">
      <c r="AJ64161" s="23"/>
      <c r="HH64161"/>
      <c r="IW64161" s="36"/>
      <c r="JI64161"/>
      <c r="JJ64161"/>
      <c r="KX64161" s="23"/>
      <c r="KY64161" s="23"/>
    </row>
    <row r="64162" spans="36:311" x14ac:dyDescent="0.2">
      <c r="AJ64162" s="23"/>
      <c r="HH64162"/>
      <c r="IW64162" s="36"/>
      <c r="JI64162"/>
      <c r="JJ64162"/>
      <c r="KX64162" s="23"/>
      <c r="KY64162" s="23"/>
    </row>
    <row r="64163" spans="36:311" x14ac:dyDescent="0.2">
      <c r="AJ64163" s="23"/>
      <c r="HH64163"/>
      <c r="IW64163" s="36"/>
      <c r="JI64163"/>
      <c r="JJ64163"/>
      <c r="KX64163" s="23"/>
      <c r="KY64163" s="23"/>
    </row>
    <row r="64164" spans="36:311" x14ac:dyDescent="0.2">
      <c r="AJ64164" s="23"/>
      <c r="HH64164"/>
      <c r="IW64164" s="36"/>
      <c r="JI64164"/>
      <c r="JJ64164"/>
      <c r="KX64164" s="23"/>
      <c r="KY64164" s="23"/>
    </row>
    <row r="64165" spans="36:311" x14ac:dyDescent="0.2">
      <c r="AJ64165" s="23"/>
      <c r="HH64165"/>
      <c r="IW64165" s="36"/>
      <c r="JI64165"/>
      <c r="JJ64165"/>
      <c r="KX64165" s="23"/>
      <c r="KY64165" s="23"/>
    </row>
    <row r="64166" spans="36:311" x14ac:dyDescent="0.2">
      <c r="AJ64166" s="23"/>
      <c r="HH64166"/>
      <c r="IW64166" s="36"/>
      <c r="JI64166"/>
      <c r="JJ64166"/>
      <c r="KX64166" s="23"/>
      <c r="KY64166" s="23"/>
    </row>
    <row r="64167" spans="36:311" x14ac:dyDescent="0.2">
      <c r="AJ64167" s="23"/>
      <c r="HH64167"/>
      <c r="IW64167" s="36"/>
      <c r="JI64167"/>
      <c r="JJ64167"/>
      <c r="KX64167" s="23"/>
      <c r="KY64167" s="23"/>
    </row>
    <row r="64168" spans="36:311" x14ac:dyDescent="0.2">
      <c r="AJ64168" s="23"/>
      <c r="HH64168"/>
      <c r="IW64168" s="36"/>
      <c r="JI64168"/>
      <c r="JJ64168"/>
      <c r="KX64168" s="23"/>
      <c r="KY64168" s="23"/>
    </row>
    <row r="64169" spans="36:311" x14ac:dyDescent="0.2">
      <c r="AJ64169" s="23"/>
      <c r="HH64169"/>
      <c r="IW64169" s="36"/>
      <c r="JI64169"/>
      <c r="JJ64169"/>
      <c r="KX64169" s="23"/>
      <c r="KY64169" s="23"/>
    </row>
    <row r="64170" spans="36:311" x14ac:dyDescent="0.2">
      <c r="AJ64170" s="23"/>
      <c r="HH64170"/>
      <c r="IW64170" s="36"/>
      <c r="JI64170"/>
      <c r="JJ64170"/>
      <c r="KX64170" s="23"/>
      <c r="KY64170" s="23"/>
    </row>
    <row r="64171" spans="36:311" x14ac:dyDescent="0.2">
      <c r="AJ64171" s="23"/>
      <c r="HH64171"/>
      <c r="IW64171" s="36"/>
      <c r="JI64171"/>
      <c r="JJ64171"/>
      <c r="KX64171" s="23"/>
      <c r="KY64171" s="23"/>
    </row>
    <row r="64172" spans="36:311" x14ac:dyDescent="0.2">
      <c r="AJ64172" s="23"/>
      <c r="HH64172"/>
      <c r="IW64172" s="36"/>
      <c r="JI64172"/>
      <c r="JJ64172"/>
      <c r="KX64172" s="23"/>
      <c r="KY64172" s="23"/>
    </row>
    <row r="64173" spans="36:311" x14ac:dyDescent="0.2">
      <c r="AJ64173" s="23"/>
      <c r="HH64173"/>
      <c r="IW64173" s="36"/>
      <c r="JI64173"/>
      <c r="JJ64173"/>
      <c r="KX64173" s="23"/>
      <c r="KY64173" s="23"/>
    </row>
    <row r="64174" spans="36:311" x14ac:dyDescent="0.2">
      <c r="AJ64174" s="23"/>
      <c r="HH64174"/>
      <c r="IW64174" s="36"/>
      <c r="JI64174"/>
      <c r="JJ64174"/>
      <c r="KX64174" s="23"/>
      <c r="KY64174" s="23"/>
    </row>
    <row r="64175" spans="36:311" x14ac:dyDescent="0.2">
      <c r="AJ64175" s="23"/>
      <c r="HH64175"/>
      <c r="IW64175" s="36"/>
      <c r="JI64175"/>
      <c r="JJ64175"/>
      <c r="KX64175" s="23"/>
      <c r="KY64175" s="23"/>
    </row>
    <row r="64176" spans="36:311" x14ac:dyDescent="0.2">
      <c r="AJ64176" s="23"/>
      <c r="HH64176"/>
      <c r="IW64176" s="36"/>
      <c r="JI64176"/>
      <c r="JJ64176"/>
      <c r="KX64176" s="23"/>
      <c r="KY64176" s="23"/>
    </row>
    <row r="64177" spans="36:311" x14ac:dyDescent="0.2">
      <c r="AJ64177" s="23"/>
      <c r="HH64177"/>
      <c r="IW64177" s="36"/>
      <c r="JI64177"/>
      <c r="JJ64177"/>
      <c r="KX64177" s="23"/>
      <c r="KY64177" s="23"/>
    </row>
    <row r="64178" spans="36:311" x14ac:dyDescent="0.2">
      <c r="AJ64178" s="23"/>
      <c r="HH64178"/>
      <c r="IW64178" s="36"/>
      <c r="JI64178"/>
      <c r="JJ64178"/>
      <c r="KX64178" s="23"/>
      <c r="KY64178" s="23"/>
    </row>
    <row r="64179" spans="36:311" x14ac:dyDescent="0.2">
      <c r="AJ64179" s="23"/>
      <c r="HH64179"/>
      <c r="IW64179" s="36"/>
      <c r="JI64179"/>
      <c r="JJ64179"/>
      <c r="KX64179" s="23"/>
      <c r="KY64179" s="23"/>
    </row>
    <row r="64180" spans="36:311" x14ac:dyDescent="0.2">
      <c r="AJ64180" s="23"/>
      <c r="HH64180"/>
      <c r="IW64180" s="36"/>
      <c r="JI64180"/>
      <c r="JJ64180"/>
      <c r="KX64180" s="23"/>
      <c r="KY64180" s="23"/>
    </row>
    <row r="64181" spans="36:311" x14ac:dyDescent="0.2">
      <c r="AJ64181" s="23"/>
      <c r="HH64181"/>
      <c r="IW64181" s="36"/>
      <c r="JI64181"/>
      <c r="JJ64181"/>
      <c r="KX64181" s="23"/>
      <c r="KY64181" s="23"/>
    </row>
    <row r="64182" spans="36:311" x14ac:dyDescent="0.2">
      <c r="AJ64182" s="23"/>
      <c r="HH64182"/>
      <c r="IW64182" s="36"/>
      <c r="JI64182"/>
      <c r="JJ64182"/>
      <c r="KX64182" s="23"/>
      <c r="KY64182" s="23"/>
    </row>
    <row r="64183" spans="36:311" x14ac:dyDescent="0.2">
      <c r="AJ64183" s="23"/>
      <c r="HH64183"/>
      <c r="IW64183" s="36"/>
      <c r="JI64183"/>
      <c r="JJ64183"/>
      <c r="KX64183" s="23"/>
      <c r="KY64183" s="23"/>
    </row>
    <row r="64184" spans="36:311" x14ac:dyDescent="0.2">
      <c r="AJ64184" s="23"/>
      <c r="HH64184"/>
      <c r="IW64184" s="36"/>
      <c r="JI64184"/>
      <c r="JJ64184"/>
      <c r="KX64184" s="23"/>
      <c r="KY64184" s="23"/>
    </row>
    <row r="64185" spans="36:311" x14ac:dyDescent="0.2">
      <c r="AJ64185" s="23"/>
      <c r="HH64185"/>
      <c r="IW64185" s="36"/>
      <c r="JI64185"/>
      <c r="JJ64185"/>
      <c r="KX64185" s="23"/>
      <c r="KY64185" s="23"/>
    </row>
    <row r="64186" spans="36:311" x14ac:dyDescent="0.2">
      <c r="AJ64186" s="23"/>
      <c r="HH64186"/>
      <c r="IW64186" s="36"/>
      <c r="JI64186"/>
      <c r="JJ64186"/>
      <c r="KX64186" s="23"/>
      <c r="KY64186" s="23"/>
    </row>
    <row r="64187" spans="36:311" x14ac:dyDescent="0.2">
      <c r="AJ64187" s="23"/>
      <c r="HH64187"/>
      <c r="IW64187" s="36"/>
      <c r="JI64187"/>
      <c r="JJ64187"/>
      <c r="KX64187" s="23"/>
      <c r="KY64187" s="23"/>
    </row>
    <row r="64188" spans="36:311" x14ac:dyDescent="0.2">
      <c r="AJ64188" s="23"/>
      <c r="HH64188"/>
      <c r="IW64188" s="36"/>
      <c r="JI64188"/>
      <c r="JJ64188"/>
      <c r="KX64188" s="23"/>
      <c r="KY64188" s="23"/>
    </row>
    <row r="64189" spans="36:311" x14ac:dyDescent="0.2">
      <c r="AJ64189" s="23"/>
      <c r="HH64189"/>
      <c r="IW64189" s="36"/>
      <c r="JI64189"/>
      <c r="JJ64189"/>
      <c r="KX64189" s="23"/>
      <c r="KY64189" s="23"/>
    </row>
    <row r="64190" spans="36:311" x14ac:dyDescent="0.2">
      <c r="AJ64190" s="23"/>
      <c r="HH64190"/>
      <c r="IW64190" s="36"/>
      <c r="JI64190"/>
      <c r="JJ64190"/>
      <c r="KX64190" s="23"/>
      <c r="KY64190" s="23"/>
    </row>
    <row r="64191" spans="36:311" x14ac:dyDescent="0.2">
      <c r="AJ64191" s="23"/>
      <c r="HH64191"/>
      <c r="IW64191" s="36"/>
      <c r="JI64191"/>
      <c r="JJ64191"/>
      <c r="KX64191" s="23"/>
      <c r="KY64191" s="23"/>
    </row>
    <row r="64192" spans="36:311" x14ac:dyDescent="0.2">
      <c r="AJ64192" s="23"/>
      <c r="HH64192"/>
      <c r="IW64192" s="36"/>
      <c r="JI64192"/>
      <c r="JJ64192"/>
      <c r="KX64192" s="23"/>
      <c r="KY64192" s="23"/>
    </row>
    <row r="64193" spans="36:311" x14ac:dyDescent="0.2">
      <c r="AJ64193" s="23"/>
      <c r="HH64193"/>
      <c r="IW64193" s="36"/>
      <c r="JI64193"/>
      <c r="JJ64193"/>
      <c r="KX64193" s="23"/>
      <c r="KY64193" s="23"/>
    </row>
    <row r="64194" spans="36:311" x14ac:dyDescent="0.2">
      <c r="AJ64194" s="23"/>
      <c r="HH64194"/>
      <c r="IW64194" s="36"/>
      <c r="JI64194"/>
      <c r="JJ64194"/>
      <c r="KX64194" s="23"/>
      <c r="KY64194" s="23"/>
    </row>
    <row r="64195" spans="36:311" x14ac:dyDescent="0.2">
      <c r="AJ64195" s="23"/>
      <c r="HH64195"/>
      <c r="IW64195" s="36"/>
      <c r="JI64195"/>
      <c r="JJ64195"/>
      <c r="KX64195" s="23"/>
      <c r="KY64195" s="23"/>
    </row>
    <row r="64196" spans="36:311" x14ac:dyDescent="0.2">
      <c r="AJ64196" s="23"/>
      <c r="HH64196"/>
      <c r="IW64196" s="36"/>
      <c r="JI64196"/>
      <c r="JJ64196"/>
      <c r="KX64196" s="23"/>
      <c r="KY64196" s="23"/>
    </row>
    <row r="64197" spans="36:311" x14ac:dyDescent="0.2">
      <c r="AJ64197" s="23"/>
      <c r="HH64197"/>
      <c r="IW64197" s="36"/>
      <c r="JI64197"/>
      <c r="JJ64197"/>
      <c r="KX64197" s="23"/>
      <c r="KY64197" s="23"/>
    </row>
    <row r="64198" spans="36:311" x14ac:dyDescent="0.2">
      <c r="AJ64198" s="23"/>
      <c r="HH64198"/>
      <c r="IW64198" s="36"/>
      <c r="JI64198"/>
      <c r="JJ64198"/>
      <c r="KX64198" s="23"/>
      <c r="KY64198" s="23"/>
    </row>
    <row r="64199" spans="36:311" x14ac:dyDescent="0.2">
      <c r="AJ64199" s="23"/>
      <c r="HH64199"/>
      <c r="IW64199" s="36"/>
      <c r="JI64199"/>
      <c r="JJ64199"/>
      <c r="KX64199" s="23"/>
      <c r="KY64199" s="23"/>
    </row>
    <row r="64200" spans="36:311" x14ac:dyDescent="0.2">
      <c r="AJ64200" s="23"/>
      <c r="HH64200"/>
      <c r="IW64200" s="36"/>
      <c r="JI64200"/>
      <c r="JJ64200"/>
      <c r="KX64200" s="23"/>
      <c r="KY64200" s="23"/>
    </row>
    <row r="64201" spans="36:311" x14ac:dyDescent="0.2">
      <c r="AJ64201" s="23"/>
      <c r="HH64201"/>
      <c r="IW64201" s="36"/>
      <c r="JI64201"/>
      <c r="JJ64201"/>
      <c r="KX64201" s="23"/>
      <c r="KY64201" s="23"/>
    </row>
    <row r="64202" spans="36:311" x14ac:dyDescent="0.2">
      <c r="AJ64202" s="23"/>
      <c r="HH64202"/>
      <c r="IW64202" s="36"/>
      <c r="JI64202"/>
      <c r="JJ64202"/>
      <c r="KX64202" s="23"/>
      <c r="KY64202" s="23"/>
    </row>
    <row r="64203" spans="36:311" x14ac:dyDescent="0.2">
      <c r="AJ64203" s="23"/>
      <c r="HH64203"/>
      <c r="IW64203" s="36"/>
      <c r="JI64203"/>
      <c r="JJ64203"/>
      <c r="KX64203" s="23"/>
      <c r="KY64203" s="23"/>
    </row>
    <row r="64204" spans="36:311" x14ac:dyDescent="0.2">
      <c r="AJ64204" s="23"/>
      <c r="HH64204"/>
      <c r="IW64204" s="36"/>
      <c r="JI64204"/>
      <c r="JJ64204"/>
      <c r="KX64204" s="23"/>
      <c r="KY64204" s="23"/>
    </row>
    <row r="64205" spans="36:311" x14ac:dyDescent="0.2">
      <c r="AJ64205" s="23"/>
      <c r="HH64205"/>
      <c r="IW64205" s="36"/>
      <c r="JI64205"/>
      <c r="JJ64205"/>
      <c r="KX64205" s="23"/>
      <c r="KY64205" s="23"/>
    </row>
    <row r="64206" spans="36:311" x14ac:dyDescent="0.2">
      <c r="AJ64206" s="23"/>
      <c r="HH64206"/>
      <c r="IW64206" s="36"/>
      <c r="JI64206"/>
      <c r="JJ64206"/>
      <c r="KX64206" s="23"/>
      <c r="KY64206" s="23"/>
    </row>
    <row r="64207" spans="36:311" x14ac:dyDescent="0.2">
      <c r="AJ64207" s="23"/>
      <c r="HH64207"/>
      <c r="IW64207" s="36"/>
      <c r="JI64207"/>
      <c r="JJ64207"/>
      <c r="KX64207" s="23"/>
      <c r="KY64207" s="23"/>
    </row>
    <row r="64208" spans="36:311" x14ac:dyDescent="0.2">
      <c r="AJ64208" s="23"/>
      <c r="HH64208"/>
      <c r="IW64208" s="36"/>
      <c r="JI64208"/>
      <c r="JJ64208"/>
      <c r="KX64208" s="23"/>
      <c r="KY64208" s="23"/>
    </row>
    <row r="64209" spans="36:311" x14ac:dyDescent="0.2">
      <c r="AJ64209" s="23"/>
      <c r="HH64209"/>
      <c r="IW64209" s="36"/>
      <c r="JI64209"/>
      <c r="JJ64209"/>
      <c r="KX64209" s="23"/>
      <c r="KY64209" s="23"/>
    </row>
    <row r="64210" spans="36:311" x14ac:dyDescent="0.2">
      <c r="AJ64210" s="23"/>
      <c r="HH64210"/>
      <c r="IW64210" s="36"/>
      <c r="JI64210"/>
      <c r="JJ64210"/>
      <c r="KX64210" s="23"/>
      <c r="KY64210" s="23"/>
    </row>
    <row r="64211" spans="36:311" x14ac:dyDescent="0.2">
      <c r="AJ64211" s="23"/>
      <c r="HH64211"/>
      <c r="IW64211" s="36"/>
      <c r="JI64211"/>
      <c r="JJ64211"/>
      <c r="KX64211" s="23"/>
      <c r="KY64211" s="23"/>
    </row>
    <row r="64212" spans="36:311" x14ac:dyDescent="0.2">
      <c r="AJ64212" s="23"/>
      <c r="HH64212"/>
      <c r="IW64212" s="36"/>
      <c r="JI64212"/>
      <c r="JJ64212"/>
      <c r="KX64212" s="23"/>
      <c r="KY64212" s="23"/>
    </row>
    <row r="64213" spans="36:311" x14ac:dyDescent="0.2">
      <c r="AJ64213" s="23"/>
      <c r="HH64213"/>
      <c r="IW64213" s="36"/>
      <c r="JI64213"/>
      <c r="JJ64213"/>
      <c r="KX64213" s="23"/>
      <c r="KY64213" s="23"/>
    </row>
    <row r="64214" spans="36:311" x14ac:dyDescent="0.2">
      <c r="AJ64214" s="23"/>
      <c r="HH64214"/>
      <c r="IW64214" s="36"/>
      <c r="JI64214"/>
      <c r="JJ64214"/>
      <c r="KX64214" s="23"/>
      <c r="KY64214" s="23"/>
    </row>
    <row r="64215" spans="36:311" x14ac:dyDescent="0.2">
      <c r="AJ64215" s="23"/>
      <c r="HH64215"/>
      <c r="IW64215" s="36"/>
      <c r="JI64215"/>
      <c r="JJ64215"/>
      <c r="KX64215" s="23"/>
      <c r="KY64215" s="23"/>
    </row>
    <row r="64216" spans="36:311" x14ac:dyDescent="0.2">
      <c r="AJ64216" s="23"/>
      <c r="HH64216"/>
      <c r="IW64216" s="36"/>
      <c r="JI64216"/>
      <c r="JJ64216"/>
      <c r="KX64216" s="23"/>
      <c r="KY64216" s="23"/>
    </row>
    <row r="64217" spans="36:311" x14ac:dyDescent="0.2">
      <c r="AJ64217" s="23"/>
      <c r="HH64217"/>
      <c r="IW64217" s="36"/>
      <c r="JI64217"/>
      <c r="JJ64217"/>
      <c r="KX64217" s="23"/>
      <c r="KY64217" s="23"/>
    </row>
    <row r="64218" spans="36:311" x14ac:dyDescent="0.2">
      <c r="AJ64218" s="23"/>
      <c r="HH64218"/>
      <c r="IW64218" s="36"/>
      <c r="JI64218"/>
      <c r="JJ64218"/>
      <c r="KX64218" s="23"/>
      <c r="KY64218" s="23"/>
    </row>
    <row r="64219" spans="36:311" x14ac:dyDescent="0.2">
      <c r="AJ64219" s="23"/>
      <c r="HH64219"/>
      <c r="IW64219" s="36"/>
      <c r="JI64219"/>
      <c r="JJ64219"/>
      <c r="KX64219" s="23"/>
      <c r="KY64219" s="23"/>
    </row>
    <row r="64220" spans="36:311" x14ac:dyDescent="0.2">
      <c r="AJ64220" s="23"/>
      <c r="HH64220"/>
      <c r="IW64220" s="36"/>
      <c r="JI64220"/>
      <c r="JJ64220"/>
      <c r="KX64220" s="23"/>
      <c r="KY64220" s="23"/>
    </row>
    <row r="64221" spans="36:311" x14ac:dyDescent="0.2">
      <c r="AJ64221" s="23"/>
      <c r="HH64221"/>
      <c r="IW64221" s="36"/>
      <c r="JI64221"/>
      <c r="JJ64221"/>
      <c r="KX64221" s="23"/>
      <c r="KY64221" s="23"/>
    </row>
    <row r="64222" spans="36:311" x14ac:dyDescent="0.2">
      <c r="AJ64222" s="23"/>
      <c r="HH64222"/>
      <c r="IW64222" s="36"/>
      <c r="JI64222"/>
      <c r="JJ64222"/>
      <c r="KX64222" s="23"/>
      <c r="KY64222" s="23"/>
    </row>
    <row r="64223" spans="36:311" x14ac:dyDescent="0.2">
      <c r="AJ64223" s="23"/>
      <c r="HH64223"/>
      <c r="IW64223" s="36"/>
      <c r="JI64223"/>
      <c r="JJ64223"/>
      <c r="KX64223" s="23"/>
      <c r="KY64223" s="23"/>
    </row>
    <row r="64224" spans="36:311" x14ac:dyDescent="0.2">
      <c r="AJ64224" s="23"/>
      <c r="HH64224"/>
      <c r="IW64224" s="36"/>
      <c r="JI64224"/>
      <c r="JJ64224"/>
      <c r="KX64224" s="23"/>
      <c r="KY64224" s="23"/>
    </row>
    <row r="64225" spans="36:311" x14ac:dyDescent="0.2">
      <c r="AJ64225" s="23"/>
      <c r="HH64225"/>
      <c r="IW64225" s="36"/>
      <c r="JI64225"/>
      <c r="JJ64225"/>
      <c r="KX64225" s="23"/>
      <c r="KY64225" s="23"/>
    </row>
    <row r="64226" spans="36:311" x14ac:dyDescent="0.2">
      <c r="AJ64226" s="23"/>
      <c r="HH64226"/>
      <c r="IW64226" s="36"/>
      <c r="JI64226"/>
      <c r="JJ64226"/>
      <c r="KX64226" s="23"/>
      <c r="KY64226" s="23"/>
    </row>
    <row r="64227" spans="36:311" x14ac:dyDescent="0.2">
      <c r="AJ64227" s="23"/>
      <c r="HH64227"/>
      <c r="IW64227" s="36"/>
      <c r="JI64227"/>
      <c r="JJ64227"/>
      <c r="KX64227" s="23"/>
      <c r="KY64227" s="23"/>
    </row>
    <row r="64228" spans="36:311" x14ac:dyDescent="0.2">
      <c r="AJ64228" s="23"/>
      <c r="HH64228"/>
      <c r="IW64228" s="36"/>
      <c r="JI64228"/>
      <c r="JJ64228"/>
      <c r="KX64228" s="23"/>
      <c r="KY64228" s="23"/>
    </row>
    <row r="64229" spans="36:311" x14ac:dyDescent="0.2">
      <c r="AJ64229" s="23"/>
      <c r="HH64229"/>
      <c r="IW64229" s="36"/>
      <c r="JI64229"/>
      <c r="JJ64229"/>
      <c r="KX64229" s="23"/>
      <c r="KY64229" s="23"/>
    </row>
    <row r="64230" spans="36:311" x14ac:dyDescent="0.2">
      <c r="AJ64230" s="23"/>
      <c r="HH64230"/>
      <c r="IW64230" s="36"/>
      <c r="JI64230"/>
      <c r="JJ64230"/>
      <c r="KX64230" s="23"/>
      <c r="KY64230" s="23"/>
    </row>
    <row r="64231" spans="36:311" x14ac:dyDescent="0.2">
      <c r="AJ64231" s="23"/>
      <c r="HH64231"/>
      <c r="IW64231" s="36"/>
      <c r="JI64231"/>
      <c r="JJ64231"/>
      <c r="KX64231" s="23"/>
      <c r="KY64231" s="23"/>
    </row>
    <row r="64232" spans="36:311" x14ac:dyDescent="0.2">
      <c r="AJ64232" s="23"/>
      <c r="HH64232"/>
      <c r="IW64232" s="36"/>
      <c r="JI64232"/>
      <c r="JJ64232"/>
      <c r="KX64232" s="23"/>
      <c r="KY64232" s="23"/>
    </row>
    <row r="64233" spans="36:311" x14ac:dyDescent="0.2">
      <c r="AJ64233" s="23"/>
      <c r="HH64233"/>
      <c r="IW64233" s="36"/>
      <c r="JI64233"/>
      <c r="JJ64233"/>
      <c r="KX64233" s="23"/>
      <c r="KY64233" s="23"/>
    </row>
    <row r="64234" spans="36:311" x14ac:dyDescent="0.2">
      <c r="AJ64234" s="23"/>
      <c r="HH64234"/>
      <c r="IW64234" s="36"/>
      <c r="JI64234"/>
      <c r="JJ64234"/>
      <c r="KX64234" s="23"/>
      <c r="KY64234" s="23"/>
    </row>
    <row r="64235" spans="36:311" x14ac:dyDescent="0.2">
      <c r="AJ64235" s="23"/>
      <c r="HH64235"/>
      <c r="IW64235" s="36"/>
      <c r="JI64235"/>
      <c r="JJ64235"/>
      <c r="KX64235" s="23"/>
      <c r="KY64235" s="23"/>
    </row>
    <row r="64236" spans="36:311" x14ac:dyDescent="0.2">
      <c r="AJ64236" s="23"/>
      <c r="HH64236"/>
      <c r="IW64236" s="36"/>
      <c r="JI64236"/>
      <c r="JJ64236"/>
      <c r="KX64236" s="23"/>
      <c r="KY64236" s="23"/>
    </row>
    <row r="64237" spans="36:311" x14ac:dyDescent="0.2">
      <c r="AJ64237" s="23"/>
      <c r="HH64237"/>
      <c r="IW64237" s="36"/>
      <c r="JI64237"/>
      <c r="JJ64237"/>
      <c r="KX64237" s="23"/>
      <c r="KY64237" s="23"/>
    </row>
    <row r="64238" spans="36:311" x14ac:dyDescent="0.2">
      <c r="AJ64238" s="23"/>
      <c r="HH64238"/>
      <c r="IW64238" s="36"/>
      <c r="JI64238"/>
      <c r="JJ64238"/>
      <c r="KX64238" s="23"/>
      <c r="KY64238" s="23"/>
    </row>
    <row r="64239" spans="36:311" x14ac:dyDescent="0.2">
      <c r="AJ64239" s="23"/>
      <c r="HH64239"/>
      <c r="IW64239" s="36"/>
      <c r="JI64239"/>
      <c r="JJ64239"/>
      <c r="KX64239" s="23"/>
      <c r="KY64239" s="23"/>
    </row>
    <row r="64240" spans="36:311" x14ac:dyDescent="0.2">
      <c r="AJ64240" s="23"/>
      <c r="HH64240"/>
      <c r="IW64240" s="36"/>
      <c r="JI64240"/>
      <c r="JJ64240"/>
      <c r="KX64240" s="23"/>
      <c r="KY64240" s="23"/>
    </row>
    <row r="64241" spans="36:311" x14ac:dyDescent="0.2">
      <c r="AJ64241" s="23"/>
      <c r="HH64241"/>
      <c r="IW64241" s="36"/>
      <c r="JI64241"/>
      <c r="JJ64241"/>
      <c r="KX64241" s="23"/>
      <c r="KY64241" s="23"/>
    </row>
    <row r="64242" spans="36:311" x14ac:dyDescent="0.2">
      <c r="AJ64242" s="23"/>
      <c r="HH64242"/>
      <c r="IW64242" s="36"/>
      <c r="JI64242"/>
      <c r="JJ64242"/>
      <c r="KX64242" s="23"/>
      <c r="KY64242" s="23"/>
    </row>
    <row r="64243" spans="36:311" x14ac:dyDescent="0.2">
      <c r="AJ64243" s="23"/>
      <c r="HH64243"/>
      <c r="IW64243" s="36"/>
      <c r="JI64243"/>
      <c r="JJ64243"/>
      <c r="KX64243" s="23"/>
      <c r="KY64243" s="23"/>
    </row>
    <row r="64244" spans="36:311" x14ac:dyDescent="0.2">
      <c r="AJ64244" s="23"/>
      <c r="HH64244"/>
      <c r="IW64244" s="36"/>
      <c r="JI64244"/>
      <c r="JJ64244"/>
      <c r="KX64244" s="23"/>
      <c r="KY64244" s="23"/>
    </row>
    <row r="64245" spans="36:311" x14ac:dyDescent="0.2">
      <c r="AJ64245" s="23"/>
      <c r="HH64245"/>
      <c r="IW64245" s="36"/>
      <c r="JI64245"/>
      <c r="JJ64245"/>
      <c r="KX64245" s="23"/>
      <c r="KY64245" s="23"/>
    </row>
    <row r="64246" spans="36:311" x14ac:dyDescent="0.2">
      <c r="AJ64246" s="23"/>
      <c r="HH64246"/>
      <c r="IW64246" s="36"/>
      <c r="JI64246"/>
      <c r="JJ64246"/>
      <c r="KX64246" s="23"/>
      <c r="KY64246" s="23"/>
    </row>
    <row r="64247" spans="36:311" x14ac:dyDescent="0.2">
      <c r="AJ64247" s="23"/>
      <c r="HH64247"/>
      <c r="IW64247" s="36"/>
      <c r="JI64247"/>
      <c r="JJ64247"/>
      <c r="KX64247" s="23"/>
      <c r="KY64247" s="23"/>
    </row>
    <row r="64248" spans="36:311" x14ac:dyDescent="0.2">
      <c r="AJ64248" s="23"/>
      <c r="HH64248"/>
      <c r="IW64248" s="36"/>
      <c r="JI64248"/>
      <c r="JJ64248"/>
      <c r="KX64248" s="23"/>
      <c r="KY64248" s="23"/>
    </row>
    <row r="64249" spans="36:311" x14ac:dyDescent="0.2">
      <c r="AJ64249" s="23"/>
      <c r="HH64249"/>
      <c r="IW64249" s="36"/>
      <c r="JI64249"/>
      <c r="JJ64249"/>
      <c r="KX64249" s="23"/>
      <c r="KY64249" s="23"/>
    </row>
    <row r="64250" spans="36:311" x14ac:dyDescent="0.2">
      <c r="AJ64250" s="23"/>
      <c r="HH64250"/>
      <c r="IW64250" s="36"/>
      <c r="JI64250"/>
      <c r="JJ64250"/>
      <c r="KX64250" s="23"/>
      <c r="KY64250" s="23"/>
    </row>
    <row r="64251" spans="36:311" x14ac:dyDescent="0.2">
      <c r="AJ64251" s="23"/>
      <c r="HH64251"/>
      <c r="IW64251" s="36"/>
      <c r="JI64251"/>
      <c r="JJ64251"/>
      <c r="KX64251" s="23"/>
      <c r="KY64251" s="23"/>
    </row>
    <row r="64252" spans="36:311" x14ac:dyDescent="0.2">
      <c r="AJ64252" s="23"/>
      <c r="HH64252"/>
      <c r="IW64252" s="36"/>
      <c r="JI64252"/>
      <c r="JJ64252"/>
      <c r="KX64252" s="23"/>
      <c r="KY64252" s="23"/>
    </row>
    <row r="64253" spans="36:311" x14ac:dyDescent="0.2">
      <c r="AJ64253" s="23"/>
      <c r="HH64253"/>
      <c r="IW64253" s="36"/>
      <c r="JI64253"/>
      <c r="JJ64253"/>
      <c r="KX64253" s="23"/>
      <c r="KY64253" s="23"/>
    </row>
    <row r="64254" spans="36:311" x14ac:dyDescent="0.2">
      <c r="AJ64254" s="23"/>
      <c r="HH64254"/>
      <c r="IW64254" s="36"/>
      <c r="JI64254"/>
      <c r="JJ64254"/>
      <c r="KX64254" s="23"/>
      <c r="KY64254" s="23"/>
    </row>
    <row r="64255" spans="36:311" x14ac:dyDescent="0.2">
      <c r="AJ64255" s="23"/>
      <c r="HH64255"/>
      <c r="IW64255" s="36"/>
      <c r="JI64255"/>
      <c r="JJ64255"/>
      <c r="KX64255" s="23"/>
      <c r="KY64255" s="23"/>
    </row>
    <row r="64256" spans="36:311" x14ac:dyDescent="0.2">
      <c r="AJ64256" s="23"/>
      <c r="HH64256"/>
      <c r="IW64256" s="36"/>
      <c r="JI64256"/>
      <c r="JJ64256"/>
      <c r="KX64256" s="23"/>
      <c r="KY64256" s="23"/>
    </row>
    <row r="64257" spans="36:311" x14ac:dyDescent="0.2">
      <c r="AJ64257" s="23"/>
      <c r="HH64257"/>
      <c r="IW64257" s="36"/>
      <c r="JI64257"/>
      <c r="JJ64257"/>
      <c r="KX64257" s="23"/>
      <c r="KY64257" s="23"/>
    </row>
    <row r="64258" spans="36:311" x14ac:dyDescent="0.2">
      <c r="AJ64258" s="23"/>
      <c r="HH64258"/>
      <c r="IW64258" s="36"/>
      <c r="JI64258"/>
      <c r="JJ64258"/>
      <c r="KX64258" s="23"/>
      <c r="KY64258" s="23"/>
    </row>
    <row r="64259" spans="36:311" x14ac:dyDescent="0.2">
      <c r="AJ64259" s="23"/>
      <c r="HH64259"/>
      <c r="IW64259" s="36"/>
      <c r="JI64259"/>
      <c r="JJ64259"/>
      <c r="KX64259" s="23"/>
      <c r="KY64259" s="23"/>
    </row>
    <row r="64260" spans="36:311" x14ac:dyDescent="0.2">
      <c r="AJ64260" s="23"/>
      <c r="HH64260"/>
      <c r="IW64260" s="36"/>
      <c r="JI64260"/>
      <c r="JJ64260"/>
      <c r="KX64260" s="23"/>
      <c r="KY64260" s="23"/>
    </row>
    <row r="64261" spans="36:311" x14ac:dyDescent="0.2">
      <c r="AJ64261" s="23"/>
      <c r="HH64261"/>
      <c r="IW64261" s="36"/>
      <c r="JI64261"/>
      <c r="JJ64261"/>
      <c r="KX64261" s="23"/>
      <c r="KY64261" s="23"/>
    </row>
    <row r="64262" spans="36:311" x14ac:dyDescent="0.2">
      <c r="AJ64262" s="23"/>
      <c r="HH64262"/>
      <c r="IW64262" s="36"/>
      <c r="JI64262"/>
      <c r="JJ64262"/>
      <c r="KX64262" s="23"/>
      <c r="KY64262" s="23"/>
    </row>
    <row r="64263" spans="36:311" x14ac:dyDescent="0.2">
      <c r="AJ64263" s="23"/>
      <c r="HH64263"/>
      <c r="IW64263" s="36"/>
      <c r="JI64263"/>
      <c r="JJ64263"/>
      <c r="KX64263" s="23"/>
      <c r="KY64263" s="23"/>
    </row>
    <row r="64264" spans="36:311" x14ac:dyDescent="0.2">
      <c r="AJ64264" s="23"/>
      <c r="HH64264"/>
      <c r="IW64264" s="36"/>
      <c r="JI64264"/>
      <c r="JJ64264"/>
      <c r="KX64264" s="23"/>
      <c r="KY64264" s="23"/>
    </row>
    <row r="64265" spans="36:311" x14ac:dyDescent="0.2">
      <c r="AJ64265" s="23"/>
      <c r="HH64265"/>
      <c r="IW64265" s="36"/>
      <c r="JI64265"/>
      <c r="JJ64265"/>
      <c r="KX64265" s="23"/>
      <c r="KY64265" s="23"/>
    </row>
    <row r="64266" spans="36:311" x14ac:dyDescent="0.2">
      <c r="AJ64266" s="23"/>
      <c r="HH64266"/>
      <c r="IW64266" s="36"/>
      <c r="JI64266"/>
      <c r="JJ64266"/>
      <c r="KX64266" s="23"/>
      <c r="KY64266" s="23"/>
    </row>
    <row r="64267" spans="36:311" x14ac:dyDescent="0.2">
      <c r="AJ64267" s="23"/>
      <c r="HH64267"/>
      <c r="IW64267" s="36"/>
      <c r="JI64267"/>
      <c r="JJ64267"/>
      <c r="KX64267" s="23"/>
      <c r="KY64267" s="23"/>
    </row>
    <row r="64268" spans="36:311" x14ac:dyDescent="0.2">
      <c r="AJ64268" s="23"/>
      <c r="HH64268"/>
      <c r="IW64268" s="36"/>
      <c r="JI64268"/>
      <c r="JJ64268"/>
      <c r="KX64268" s="23"/>
      <c r="KY64268" s="23"/>
    </row>
    <row r="64269" spans="36:311" x14ac:dyDescent="0.2">
      <c r="AJ64269" s="23"/>
      <c r="HH64269"/>
      <c r="IW64269" s="36"/>
      <c r="JI64269"/>
      <c r="JJ64269"/>
      <c r="KX64269" s="23"/>
      <c r="KY64269" s="23"/>
    </row>
    <row r="64270" spans="36:311" x14ac:dyDescent="0.2">
      <c r="AJ64270" s="23"/>
      <c r="HH64270"/>
      <c r="IW64270" s="36"/>
      <c r="JI64270"/>
      <c r="JJ64270"/>
      <c r="KX64270" s="23"/>
      <c r="KY64270" s="23"/>
    </row>
    <row r="64271" spans="36:311" x14ac:dyDescent="0.2">
      <c r="AJ64271" s="23"/>
      <c r="HH64271"/>
      <c r="IW64271" s="36"/>
      <c r="JI64271"/>
      <c r="JJ64271"/>
      <c r="KX64271" s="23"/>
      <c r="KY64271" s="23"/>
    </row>
    <row r="64272" spans="36:311" x14ac:dyDescent="0.2">
      <c r="AJ64272" s="23"/>
      <c r="HH64272"/>
      <c r="IW64272" s="36"/>
      <c r="JI64272"/>
      <c r="JJ64272"/>
      <c r="KX64272" s="23"/>
      <c r="KY64272" s="23"/>
    </row>
    <row r="64273" spans="36:311" x14ac:dyDescent="0.2">
      <c r="AJ64273" s="23"/>
      <c r="HH64273"/>
      <c r="IW64273" s="36"/>
      <c r="JI64273"/>
      <c r="JJ64273"/>
      <c r="KX64273" s="23"/>
      <c r="KY64273" s="23"/>
    </row>
    <row r="64274" spans="36:311" x14ac:dyDescent="0.2">
      <c r="AJ64274" s="23"/>
      <c r="HH64274"/>
      <c r="IW64274" s="36"/>
      <c r="JI64274"/>
      <c r="JJ64274"/>
      <c r="KX64274" s="23"/>
      <c r="KY64274" s="23"/>
    </row>
    <row r="64275" spans="36:311" x14ac:dyDescent="0.2">
      <c r="AJ64275" s="23"/>
      <c r="HH64275"/>
      <c r="IW64275" s="36"/>
      <c r="JI64275"/>
      <c r="JJ64275"/>
      <c r="KX64275" s="23"/>
      <c r="KY64275" s="23"/>
    </row>
    <row r="64276" spans="36:311" x14ac:dyDescent="0.2">
      <c r="AJ64276" s="23"/>
      <c r="HH64276"/>
      <c r="IW64276" s="36"/>
      <c r="JI64276"/>
      <c r="JJ64276"/>
      <c r="KX64276" s="23"/>
      <c r="KY64276" s="23"/>
    </row>
    <row r="64277" spans="36:311" x14ac:dyDescent="0.2">
      <c r="AJ64277" s="23"/>
      <c r="HH64277"/>
      <c r="IW64277" s="36"/>
      <c r="JI64277"/>
      <c r="JJ64277"/>
      <c r="KX64277" s="23"/>
      <c r="KY64277" s="23"/>
    </row>
    <row r="64278" spans="36:311" x14ac:dyDescent="0.2">
      <c r="AJ64278" s="23"/>
      <c r="HH64278"/>
      <c r="IW64278" s="36"/>
      <c r="JI64278"/>
      <c r="JJ64278"/>
      <c r="KX64278" s="23"/>
      <c r="KY64278" s="23"/>
    </row>
    <row r="64279" spans="36:311" x14ac:dyDescent="0.2">
      <c r="AJ64279" s="23"/>
      <c r="HH64279"/>
      <c r="IW64279" s="36"/>
      <c r="JI64279"/>
      <c r="JJ64279"/>
      <c r="KX64279" s="23"/>
      <c r="KY64279" s="23"/>
    </row>
    <row r="64280" spans="36:311" x14ac:dyDescent="0.2">
      <c r="AJ64280" s="23"/>
      <c r="HH64280"/>
      <c r="IW64280" s="36"/>
      <c r="JI64280"/>
      <c r="JJ64280"/>
      <c r="KX64280" s="23"/>
      <c r="KY64280" s="23"/>
    </row>
    <row r="64281" spans="36:311" x14ac:dyDescent="0.2">
      <c r="AJ64281" s="23"/>
      <c r="HH64281"/>
      <c r="IW64281" s="36"/>
      <c r="JI64281"/>
      <c r="JJ64281"/>
      <c r="KX64281" s="23"/>
      <c r="KY64281" s="23"/>
    </row>
    <row r="64282" spans="36:311" x14ac:dyDescent="0.2">
      <c r="AJ64282" s="23"/>
      <c r="HH64282"/>
      <c r="IW64282" s="36"/>
      <c r="JI64282"/>
      <c r="JJ64282"/>
      <c r="KX64282" s="23"/>
      <c r="KY64282" s="23"/>
    </row>
    <row r="64283" spans="36:311" x14ac:dyDescent="0.2">
      <c r="AJ64283" s="23"/>
      <c r="HH64283"/>
      <c r="IW64283" s="36"/>
      <c r="JI64283"/>
      <c r="JJ64283"/>
      <c r="KX64283" s="23"/>
      <c r="KY64283" s="23"/>
    </row>
    <row r="64284" spans="36:311" x14ac:dyDescent="0.2">
      <c r="AJ64284" s="23"/>
      <c r="HH64284"/>
      <c r="IW64284" s="36"/>
      <c r="JI64284"/>
      <c r="JJ64284"/>
      <c r="KX64284" s="23"/>
      <c r="KY64284" s="23"/>
    </row>
    <row r="64285" spans="36:311" x14ac:dyDescent="0.2">
      <c r="AJ64285" s="23"/>
      <c r="HH64285"/>
      <c r="IW64285" s="36"/>
      <c r="JI64285"/>
      <c r="JJ64285"/>
      <c r="KX64285" s="23"/>
      <c r="KY64285" s="23"/>
    </row>
    <row r="64286" spans="36:311" x14ac:dyDescent="0.2">
      <c r="AJ64286" s="23"/>
      <c r="HH64286"/>
      <c r="IW64286" s="36"/>
      <c r="JI64286"/>
      <c r="JJ64286"/>
      <c r="KX64286" s="23"/>
      <c r="KY64286" s="23"/>
    </row>
    <row r="64287" spans="36:311" x14ac:dyDescent="0.2">
      <c r="AJ64287" s="23"/>
      <c r="HH64287"/>
      <c r="IW64287" s="36"/>
      <c r="JI64287"/>
      <c r="JJ64287"/>
      <c r="KX64287" s="23"/>
      <c r="KY64287" s="23"/>
    </row>
    <row r="64288" spans="36:311" x14ac:dyDescent="0.2">
      <c r="AJ64288" s="23"/>
      <c r="HH64288"/>
      <c r="IW64288" s="36"/>
      <c r="JI64288"/>
      <c r="JJ64288"/>
      <c r="KX64288" s="23"/>
      <c r="KY64288" s="23"/>
    </row>
    <row r="64289" spans="36:311" x14ac:dyDescent="0.2">
      <c r="AJ64289" s="23"/>
      <c r="HH64289"/>
      <c r="IW64289" s="36"/>
      <c r="JI64289"/>
      <c r="JJ64289"/>
      <c r="KX64289" s="23"/>
      <c r="KY64289" s="23"/>
    </row>
    <row r="64290" spans="36:311" x14ac:dyDescent="0.2">
      <c r="AJ64290" s="23"/>
      <c r="HH64290"/>
      <c r="IW64290" s="36"/>
      <c r="JI64290"/>
      <c r="JJ64290"/>
      <c r="KX64290" s="23"/>
      <c r="KY64290" s="23"/>
    </row>
    <row r="64291" spans="36:311" x14ac:dyDescent="0.2">
      <c r="AJ64291" s="23"/>
      <c r="HH64291"/>
      <c r="IW64291" s="36"/>
      <c r="JI64291"/>
      <c r="JJ64291"/>
      <c r="KX64291" s="23"/>
      <c r="KY64291" s="23"/>
    </row>
    <row r="64292" spans="36:311" x14ac:dyDescent="0.2">
      <c r="AJ64292" s="23"/>
      <c r="HH64292"/>
      <c r="IW64292" s="36"/>
      <c r="JI64292"/>
      <c r="JJ64292"/>
      <c r="KX64292" s="23"/>
      <c r="KY64292" s="23"/>
    </row>
    <row r="64293" spans="36:311" x14ac:dyDescent="0.2">
      <c r="AJ64293" s="23"/>
      <c r="HH64293"/>
      <c r="IW64293" s="36"/>
      <c r="JI64293"/>
      <c r="JJ64293"/>
      <c r="KX64293" s="23"/>
      <c r="KY64293" s="23"/>
    </row>
    <row r="64294" spans="36:311" x14ac:dyDescent="0.2">
      <c r="AJ64294" s="23"/>
      <c r="HH64294"/>
      <c r="IW64294" s="36"/>
      <c r="JI64294"/>
      <c r="JJ64294"/>
      <c r="KX64294" s="23"/>
      <c r="KY64294" s="23"/>
    </row>
    <row r="64295" spans="36:311" x14ac:dyDescent="0.2">
      <c r="AJ64295" s="23"/>
      <c r="HH64295"/>
      <c r="IW64295" s="36"/>
      <c r="JI64295"/>
      <c r="JJ64295"/>
      <c r="KX64295" s="23"/>
      <c r="KY64295" s="23"/>
    </row>
    <row r="64296" spans="36:311" x14ac:dyDescent="0.2">
      <c r="AJ64296" s="23"/>
      <c r="HH64296"/>
      <c r="IW64296" s="36"/>
      <c r="JI64296"/>
      <c r="JJ64296"/>
      <c r="KX64296" s="23"/>
      <c r="KY64296" s="23"/>
    </row>
    <row r="64297" spans="36:311" x14ac:dyDescent="0.2">
      <c r="AJ64297" s="23"/>
      <c r="HH64297"/>
      <c r="IW64297" s="36"/>
      <c r="JI64297"/>
      <c r="JJ64297"/>
      <c r="KX64297" s="23"/>
      <c r="KY64297" s="23"/>
    </row>
    <row r="64298" spans="36:311" x14ac:dyDescent="0.2">
      <c r="AJ64298" s="23"/>
      <c r="HH64298"/>
      <c r="IW64298" s="36"/>
      <c r="JI64298"/>
      <c r="JJ64298"/>
      <c r="KX64298" s="23"/>
      <c r="KY64298" s="23"/>
    </row>
    <row r="64299" spans="36:311" x14ac:dyDescent="0.2">
      <c r="AJ64299" s="23"/>
      <c r="HH64299"/>
      <c r="IW64299" s="36"/>
      <c r="JI64299"/>
      <c r="JJ64299"/>
      <c r="KX64299" s="23"/>
      <c r="KY64299" s="23"/>
    </row>
    <row r="64300" spans="36:311" x14ac:dyDescent="0.2">
      <c r="AJ64300" s="23"/>
      <c r="HH64300"/>
      <c r="IW64300" s="36"/>
      <c r="JI64300"/>
      <c r="JJ64300"/>
      <c r="KX64300" s="23"/>
      <c r="KY64300" s="23"/>
    </row>
    <row r="64301" spans="36:311" x14ac:dyDescent="0.2">
      <c r="AJ64301" s="23"/>
      <c r="HH64301"/>
      <c r="IW64301" s="36"/>
      <c r="JI64301"/>
      <c r="JJ64301"/>
      <c r="KX64301" s="23"/>
      <c r="KY64301" s="23"/>
    </row>
    <row r="64302" spans="36:311" x14ac:dyDescent="0.2">
      <c r="AJ64302" s="23"/>
      <c r="HH64302"/>
      <c r="IW64302" s="36"/>
      <c r="JI64302"/>
      <c r="JJ64302"/>
      <c r="KX64302" s="23"/>
      <c r="KY64302" s="23"/>
    </row>
    <row r="64303" spans="36:311" x14ac:dyDescent="0.2">
      <c r="AJ64303" s="23"/>
      <c r="HH64303"/>
      <c r="IW64303" s="36"/>
      <c r="JI64303"/>
      <c r="JJ64303"/>
      <c r="KX64303" s="23"/>
      <c r="KY64303" s="23"/>
    </row>
    <row r="64304" spans="36:311" x14ac:dyDescent="0.2">
      <c r="AJ64304" s="23"/>
      <c r="HH64304"/>
      <c r="IW64304" s="36"/>
      <c r="JI64304"/>
      <c r="JJ64304"/>
      <c r="KX64304" s="23"/>
      <c r="KY64304" s="23"/>
    </row>
    <row r="64305" spans="36:311" x14ac:dyDescent="0.2">
      <c r="AJ64305" s="23"/>
      <c r="HH64305"/>
      <c r="IW64305" s="36"/>
      <c r="JI64305"/>
      <c r="JJ64305"/>
      <c r="KX64305" s="23"/>
      <c r="KY64305" s="23"/>
    </row>
    <row r="64306" spans="36:311" x14ac:dyDescent="0.2">
      <c r="AJ64306" s="23"/>
      <c r="HH64306"/>
      <c r="IW64306" s="36"/>
      <c r="JI64306"/>
      <c r="JJ64306"/>
      <c r="KX64306" s="23"/>
      <c r="KY64306" s="23"/>
    </row>
    <row r="64307" spans="36:311" x14ac:dyDescent="0.2">
      <c r="AJ64307" s="23"/>
      <c r="HH64307"/>
      <c r="IW64307" s="36"/>
      <c r="JI64307"/>
      <c r="JJ64307"/>
      <c r="KX64307" s="23"/>
      <c r="KY64307" s="23"/>
    </row>
    <row r="64308" spans="36:311" x14ac:dyDescent="0.2">
      <c r="AJ64308" s="23"/>
      <c r="HH64308"/>
      <c r="IW64308" s="36"/>
      <c r="JI64308"/>
      <c r="JJ64308"/>
      <c r="KX64308" s="23"/>
      <c r="KY64308" s="23"/>
    </row>
    <row r="64309" spans="36:311" x14ac:dyDescent="0.2">
      <c r="AJ64309" s="23"/>
      <c r="HH64309"/>
      <c r="IW64309" s="36"/>
      <c r="JI64309"/>
      <c r="JJ64309"/>
      <c r="KX64309" s="23"/>
      <c r="KY64309" s="23"/>
    </row>
    <row r="64310" spans="36:311" x14ac:dyDescent="0.2">
      <c r="AJ64310" s="23"/>
      <c r="HH64310"/>
      <c r="IW64310" s="36"/>
      <c r="JI64310"/>
      <c r="JJ64310"/>
      <c r="KX64310" s="23"/>
      <c r="KY64310" s="23"/>
    </row>
    <row r="64311" spans="36:311" x14ac:dyDescent="0.2">
      <c r="AJ64311" s="23"/>
      <c r="HH64311"/>
      <c r="IW64311" s="36"/>
      <c r="JI64311"/>
      <c r="JJ64311"/>
      <c r="KX64311" s="23"/>
      <c r="KY64311" s="23"/>
    </row>
    <row r="64312" spans="36:311" x14ac:dyDescent="0.2">
      <c r="AJ64312" s="23"/>
      <c r="HH64312"/>
      <c r="IW64312" s="36"/>
      <c r="JI64312"/>
      <c r="JJ64312"/>
      <c r="KX64312" s="23"/>
      <c r="KY64312" s="23"/>
    </row>
    <row r="64313" spans="36:311" x14ac:dyDescent="0.2">
      <c r="AJ64313" s="23"/>
      <c r="HH64313"/>
      <c r="IW64313" s="36"/>
      <c r="JI64313"/>
      <c r="JJ64313"/>
      <c r="KX64313" s="23"/>
      <c r="KY64313" s="23"/>
    </row>
    <row r="64314" spans="36:311" x14ac:dyDescent="0.2">
      <c r="AJ64314" s="23"/>
      <c r="HH64314"/>
      <c r="IW64314" s="36"/>
      <c r="JI64314"/>
      <c r="JJ64314"/>
      <c r="KX64314" s="23"/>
      <c r="KY64314" s="23"/>
    </row>
    <row r="64315" spans="36:311" x14ac:dyDescent="0.2">
      <c r="AJ64315" s="23"/>
      <c r="HH64315"/>
      <c r="IW64315" s="36"/>
      <c r="JI64315"/>
      <c r="JJ64315"/>
      <c r="KX64315" s="23"/>
      <c r="KY64315" s="23"/>
    </row>
    <row r="64316" spans="36:311" x14ac:dyDescent="0.2">
      <c r="AJ64316" s="23"/>
      <c r="HH64316"/>
      <c r="IW64316" s="36"/>
      <c r="JI64316"/>
      <c r="JJ64316"/>
      <c r="KX64316" s="23"/>
      <c r="KY64316" s="23"/>
    </row>
    <row r="64317" spans="36:311" x14ac:dyDescent="0.2">
      <c r="AJ64317" s="23"/>
      <c r="HH64317"/>
      <c r="IW64317" s="36"/>
      <c r="JI64317"/>
      <c r="JJ64317"/>
      <c r="KX64317" s="23"/>
      <c r="KY64317" s="23"/>
    </row>
    <row r="64318" spans="36:311" x14ac:dyDescent="0.2">
      <c r="AJ64318" s="23"/>
      <c r="HH64318"/>
      <c r="IW64318" s="36"/>
      <c r="JI64318"/>
      <c r="JJ64318"/>
      <c r="KX64318" s="23"/>
      <c r="KY64318" s="23"/>
    </row>
    <row r="64319" spans="36:311" x14ac:dyDescent="0.2">
      <c r="AJ64319" s="23"/>
      <c r="HH64319"/>
      <c r="IW64319" s="36"/>
      <c r="JI64319"/>
      <c r="JJ64319"/>
      <c r="KX64319" s="23"/>
      <c r="KY64319" s="23"/>
    </row>
    <row r="64320" spans="36:311" x14ac:dyDescent="0.2">
      <c r="AJ64320" s="23"/>
      <c r="HH64320"/>
      <c r="IW64320" s="36"/>
      <c r="JI64320"/>
      <c r="JJ64320"/>
      <c r="KX64320" s="23"/>
      <c r="KY64320" s="23"/>
    </row>
    <row r="64321" spans="36:311" x14ac:dyDescent="0.2">
      <c r="AJ64321" s="23"/>
      <c r="HH64321"/>
      <c r="IW64321" s="36"/>
      <c r="JI64321"/>
      <c r="JJ64321"/>
      <c r="KX64321" s="23"/>
      <c r="KY64321" s="23"/>
    </row>
    <row r="64322" spans="36:311" x14ac:dyDescent="0.2">
      <c r="AJ64322" s="23"/>
      <c r="HH64322"/>
      <c r="IW64322" s="36"/>
      <c r="JI64322"/>
      <c r="JJ64322"/>
      <c r="KX64322" s="23"/>
      <c r="KY64322" s="23"/>
    </row>
    <row r="64323" spans="36:311" x14ac:dyDescent="0.2">
      <c r="AJ64323" s="23"/>
      <c r="HH64323"/>
      <c r="IW64323" s="36"/>
      <c r="JI64323"/>
      <c r="JJ64323"/>
      <c r="KX64323" s="23"/>
      <c r="KY64323" s="23"/>
    </row>
    <row r="64324" spans="36:311" x14ac:dyDescent="0.2">
      <c r="AJ64324" s="23"/>
      <c r="HH64324"/>
      <c r="IW64324" s="36"/>
      <c r="JI64324"/>
      <c r="JJ64324"/>
      <c r="KX64324" s="23"/>
      <c r="KY64324" s="23"/>
    </row>
    <row r="64325" spans="36:311" x14ac:dyDescent="0.2">
      <c r="AJ64325" s="23"/>
      <c r="HH64325"/>
      <c r="IW64325" s="36"/>
      <c r="JI64325"/>
      <c r="JJ64325"/>
      <c r="KX64325" s="23"/>
      <c r="KY64325" s="23"/>
    </row>
    <row r="64326" spans="36:311" x14ac:dyDescent="0.2">
      <c r="AJ64326" s="23"/>
      <c r="HH64326"/>
      <c r="IW64326" s="36"/>
      <c r="JI64326"/>
      <c r="JJ64326"/>
      <c r="KX64326" s="23"/>
      <c r="KY64326" s="23"/>
    </row>
    <row r="64327" spans="36:311" x14ac:dyDescent="0.2">
      <c r="AJ64327" s="23"/>
      <c r="HH64327"/>
      <c r="IW64327" s="36"/>
      <c r="JI64327"/>
      <c r="JJ64327"/>
      <c r="KX64327" s="23"/>
      <c r="KY64327" s="23"/>
    </row>
    <row r="64328" spans="36:311" x14ac:dyDescent="0.2">
      <c r="AJ64328" s="23"/>
      <c r="HH64328"/>
      <c r="IW64328" s="36"/>
      <c r="JI64328"/>
      <c r="JJ64328"/>
      <c r="KX64328" s="23"/>
      <c r="KY64328" s="23"/>
    </row>
    <row r="64329" spans="36:311" x14ac:dyDescent="0.2">
      <c r="AJ64329" s="23"/>
      <c r="HH64329"/>
      <c r="IW64329" s="36"/>
      <c r="JI64329"/>
      <c r="JJ64329"/>
      <c r="KX64329" s="23"/>
      <c r="KY64329" s="23"/>
    </row>
    <row r="64330" spans="36:311" x14ac:dyDescent="0.2">
      <c r="AJ64330" s="23"/>
      <c r="HH64330"/>
      <c r="IW64330" s="36"/>
      <c r="JI64330"/>
      <c r="JJ64330"/>
      <c r="KX64330" s="23"/>
      <c r="KY64330" s="23"/>
    </row>
    <row r="64331" spans="36:311" x14ac:dyDescent="0.2">
      <c r="AJ64331" s="23"/>
      <c r="HH64331"/>
      <c r="IW64331" s="36"/>
      <c r="JI64331"/>
      <c r="JJ64331"/>
      <c r="KX64331" s="23"/>
      <c r="KY64331" s="23"/>
    </row>
    <row r="64332" spans="36:311" x14ac:dyDescent="0.2">
      <c r="AJ64332" s="23"/>
      <c r="HH64332"/>
      <c r="IW64332" s="36"/>
      <c r="JI64332"/>
      <c r="JJ64332"/>
      <c r="KX64332" s="23"/>
      <c r="KY64332" s="23"/>
    </row>
    <row r="64333" spans="36:311" x14ac:dyDescent="0.2">
      <c r="AJ64333" s="23"/>
      <c r="HH64333"/>
      <c r="IW64333" s="36"/>
      <c r="JI64333"/>
      <c r="JJ64333"/>
      <c r="KX64333" s="23"/>
      <c r="KY64333" s="23"/>
    </row>
    <row r="64334" spans="36:311" x14ac:dyDescent="0.2">
      <c r="AJ64334" s="23"/>
      <c r="HH64334"/>
      <c r="IW64334" s="36"/>
      <c r="JI64334"/>
      <c r="JJ64334"/>
      <c r="KX64334" s="23"/>
      <c r="KY64334" s="23"/>
    </row>
    <row r="64335" spans="36:311" x14ac:dyDescent="0.2">
      <c r="AJ64335" s="23"/>
      <c r="HH64335"/>
      <c r="IW64335" s="36"/>
      <c r="JI64335"/>
      <c r="JJ64335"/>
      <c r="KX64335" s="23"/>
      <c r="KY64335" s="23"/>
    </row>
    <row r="64336" spans="36:311" x14ac:dyDescent="0.2">
      <c r="AJ64336" s="23"/>
      <c r="HH64336"/>
      <c r="IW64336" s="36"/>
      <c r="JI64336"/>
      <c r="JJ64336"/>
      <c r="KX64336" s="23"/>
      <c r="KY64336" s="23"/>
    </row>
    <row r="64337" spans="36:311" x14ac:dyDescent="0.2">
      <c r="AJ64337" s="23"/>
      <c r="HH64337"/>
      <c r="IW64337" s="36"/>
      <c r="JI64337"/>
      <c r="JJ64337"/>
      <c r="KX64337" s="23"/>
      <c r="KY64337" s="23"/>
    </row>
    <row r="64338" spans="36:311" x14ac:dyDescent="0.2">
      <c r="AJ64338" s="23"/>
      <c r="HH64338"/>
      <c r="IW64338" s="36"/>
      <c r="JI64338"/>
      <c r="JJ64338"/>
      <c r="KX64338" s="23"/>
      <c r="KY64338" s="23"/>
    </row>
    <row r="64339" spans="36:311" x14ac:dyDescent="0.2">
      <c r="AJ64339" s="23"/>
      <c r="HH64339"/>
      <c r="IW64339" s="36"/>
      <c r="JI64339"/>
      <c r="JJ64339"/>
      <c r="KX64339" s="23"/>
      <c r="KY64339" s="23"/>
    </row>
    <row r="64340" spans="36:311" x14ac:dyDescent="0.2">
      <c r="AJ64340" s="23"/>
      <c r="HH64340"/>
      <c r="IW64340" s="36"/>
      <c r="JI64340"/>
      <c r="JJ64340"/>
      <c r="KX64340" s="23"/>
      <c r="KY64340" s="23"/>
    </row>
    <row r="64341" spans="36:311" x14ac:dyDescent="0.2">
      <c r="AJ64341" s="23"/>
      <c r="HH64341"/>
      <c r="IW64341" s="36"/>
      <c r="JI64341"/>
      <c r="JJ64341"/>
      <c r="KX64341" s="23"/>
      <c r="KY64341" s="23"/>
    </row>
    <row r="64342" spans="36:311" x14ac:dyDescent="0.2">
      <c r="AJ64342" s="23"/>
      <c r="HH64342"/>
      <c r="IW64342" s="36"/>
      <c r="JI64342"/>
      <c r="JJ64342"/>
      <c r="KX64342" s="23"/>
      <c r="KY64342" s="23"/>
    </row>
    <row r="64343" spans="36:311" x14ac:dyDescent="0.2">
      <c r="AJ64343" s="23"/>
      <c r="HH64343"/>
      <c r="IW64343" s="36"/>
      <c r="JI64343"/>
      <c r="JJ64343"/>
      <c r="KX64343" s="23"/>
      <c r="KY64343" s="23"/>
    </row>
    <row r="64344" spans="36:311" x14ac:dyDescent="0.2">
      <c r="AJ64344" s="23"/>
      <c r="HH64344"/>
      <c r="IW64344" s="36"/>
      <c r="JI64344"/>
      <c r="JJ64344"/>
      <c r="KX64344" s="23"/>
      <c r="KY64344" s="23"/>
    </row>
    <row r="64345" spans="36:311" x14ac:dyDescent="0.2">
      <c r="AJ64345" s="23"/>
      <c r="HH64345"/>
      <c r="IW64345" s="36"/>
      <c r="JI64345"/>
      <c r="JJ64345"/>
      <c r="KX64345" s="23"/>
      <c r="KY64345" s="23"/>
    </row>
    <row r="64346" spans="36:311" x14ac:dyDescent="0.2">
      <c r="AJ64346" s="23"/>
      <c r="HH64346"/>
      <c r="IW64346" s="36"/>
      <c r="JI64346"/>
      <c r="JJ64346"/>
      <c r="KX64346" s="23"/>
      <c r="KY64346" s="23"/>
    </row>
    <row r="64347" spans="36:311" x14ac:dyDescent="0.2">
      <c r="AJ64347" s="23"/>
      <c r="HH64347"/>
      <c r="IW64347" s="36"/>
      <c r="JI64347"/>
      <c r="JJ64347"/>
      <c r="KX64347" s="23"/>
      <c r="KY64347" s="23"/>
    </row>
    <row r="64348" spans="36:311" x14ac:dyDescent="0.2">
      <c r="AJ64348" s="23"/>
      <c r="HH64348"/>
      <c r="IW64348" s="36"/>
      <c r="JI64348"/>
      <c r="JJ64348"/>
      <c r="KX64348" s="23"/>
      <c r="KY64348" s="23"/>
    </row>
    <row r="64349" spans="36:311" x14ac:dyDescent="0.2">
      <c r="AJ64349" s="23"/>
      <c r="HH64349"/>
      <c r="IW64349" s="36"/>
      <c r="JI64349"/>
      <c r="JJ64349"/>
      <c r="KX64349" s="23"/>
      <c r="KY64349" s="23"/>
    </row>
    <row r="64350" spans="36:311" x14ac:dyDescent="0.2">
      <c r="AJ64350" s="23"/>
      <c r="HH64350"/>
      <c r="IW64350" s="36"/>
      <c r="JI64350"/>
      <c r="JJ64350"/>
      <c r="KX64350" s="23"/>
      <c r="KY64350" s="23"/>
    </row>
    <row r="64351" spans="36:311" x14ac:dyDescent="0.2">
      <c r="AJ64351" s="23"/>
      <c r="HH64351"/>
      <c r="IW64351" s="36"/>
      <c r="JI64351"/>
      <c r="JJ64351"/>
      <c r="KX64351" s="23"/>
      <c r="KY64351" s="23"/>
    </row>
    <row r="64352" spans="36:311" x14ac:dyDescent="0.2">
      <c r="AJ64352" s="23"/>
      <c r="HH64352"/>
      <c r="IW64352" s="36"/>
      <c r="JI64352"/>
      <c r="JJ64352"/>
      <c r="KX64352" s="23"/>
      <c r="KY64352" s="23"/>
    </row>
    <row r="64353" spans="36:311" x14ac:dyDescent="0.2">
      <c r="AJ64353" s="23"/>
      <c r="HH64353"/>
      <c r="IW64353" s="36"/>
      <c r="JI64353"/>
      <c r="JJ64353"/>
      <c r="KX64353" s="23"/>
      <c r="KY64353" s="23"/>
    </row>
    <row r="64354" spans="36:311" x14ac:dyDescent="0.2">
      <c r="AJ64354" s="23"/>
      <c r="HH64354"/>
      <c r="IW64354" s="36"/>
      <c r="JI64354"/>
      <c r="JJ64354"/>
      <c r="KX64354" s="23"/>
      <c r="KY64354" s="23"/>
    </row>
    <row r="64355" spans="36:311" x14ac:dyDescent="0.2">
      <c r="AJ64355" s="23"/>
      <c r="HH64355"/>
      <c r="IW64355" s="36"/>
      <c r="JI64355"/>
      <c r="JJ64355"/>
      <c r="KX64355" s="23"/>
      <c r="KY64355" s="23"/>
    </row>
    <row r="64356" spans="36:311" x14ac:dyDescent="0.2">
      <c r="AJ64356" s="23"/>
      <c r="HH64356"/>
      <c r="IW64356" s="36"/>
      <c r="JI64356"/>
      <c r="JJ64356"/>
      <c r="KX64356" s="23"/>
      <c r="KY64356" s="23"/>
    </row>
    <row r="64357" spans="36:311" x14ac:dyDescent="0.2">
      <c r="AJ64357" s="23"/>
      <c r="HH64357"/>
      <c r="IW64357" s="36"/>
      <c r="JI64357"/>
      <c r="JJ64357"/>
      <c r="KX64357" s="23"/>
      <c r="KY64357" s="23"/>
    </row>
    <row r="64358" spans="36:311" x14ac:dyDescent="0.2">
      <c r="AJ64358" s="23"/>
      <c r="HH64358"/>
      <c r="IW64358" s="36"/>
      <c r="JI64358"/>
      <c r="JJ64358"/>
      <c r="KX64358" s="23"/>
      <c r="KY64358" s="23"/>
    </row>
    <row r="64359" spans="36:311" x14ac:dyDescent="0.2">
      <c r="AJ64359" s="23"/>
      <c r="HH64359"/>
      <c r="IW64359" s="36"/>
      <c r="JI64359"/>
      <c r="JJ64359"/>
      <c r="KX64359" s="23"/>
      <c r="KY64359" s="23"/>
    </row>
    <row r="64360" spans="36:311" x14ac:dyDescent="0.2">
      <c r="AJ64360" s="23"/>
      <c r="HH64360"/>
      <c r="IW64360" s="36"/>
      <c r="JI64360"/>
      <c r="JJ64360"/>
      <c r="KX64360" s="23"/>
      <c r="KY64360" s="23"/>
    </row>
    <row r="64361" spans="36:311" x14ac:dyDescent="0.2">
      <c r="AJ64361" s="23"/>
      <c r="HH64361"/>
      <c r="IW64361" s="36"/>
      <c r="JI64361"/>
      <c r="JJ64361"/>
      <c r="KX64361" s="23"/>
      <c r="KY64361" s="23"/>
    </row>
    <row r="64362" spans="36:311" x14ac:dyDescent="0.2">
      <c r="AJ64362" s="23"/>
      <c r="HH64362"/>
      <c r="IW64362" s="36"/>
      <c r="JI64362"/>
      <c r="JJ64362"/>
      <c r="KX64362" s="23"/>
      <c r="KY64362" s="23"/>
    </row>
    <row r="64363" spans="36:311" x14ac:dyDescent="0.2">
      <c r="AJ64363" s="23"/>
      <c r="HH64363"/>
      <c r="IW64363" s="36"/>
      <c r="JI64363"/>
      <c r="JJ64363"/>
      <c r="KX64363" s="23"/>
      <c r="KY64363" s="23"/>
    </row>
    <row r="64364" spans="36:311" x14ac:dyDescent="0.2">
      <c r="AJ64364" s="23"/>
      <c r="HH64364"/>
      <c r="IW64364" s="36"/>
      <c r="JI64364"/>
      <c r="JJ64364"/>
      <c r="KX64364" s="23"/>
      <c r="KY64364" s="23"/>
    </row>
    <row r="64365" spans="36:311" x14ac:dyDescent="0.2">
      <c r="AJ64365" s="23"/>
      <c r="HH64365"/>
      <c r="IW64365" s="36"/>
      <c r="JI64365"/>
      <c r="JJ64365"/>
      <c r="KX64365" s="23"/>
      <c r="KY64365" s="23"/>
    </row>
    <row r="64366" spans="36:311" x14ac:dyDescent="0.2">
      <c r="AJ64366" s="23"/>
      <c r="HH64366"/>
      <c r="IW64366" s="36"/>
      <c r="JI64366"/>
      <c r="JJ64366"/>
      <c r="KX64366" s="23"/>
      <c r="KY64366" s="23"/>
    </row>
    <row r="64367" spans="36:311" x14ac:dyDescent="0.2">
      <c r="AJ64367" s="23"/>
      <c r="HH64367"/>
      <c r="IW64367" s="36"/>
      <c r="JI64367"/>
      <c r="JJ64367"/>
      <c r="KX64367" s="23"/>
      <c r="KY64367" s="23"/>
    </row>
    <row r="64368" spans="36:311" x14ac:dyDescent="0.2">
      <c r="AJ64368" s="23"/>
      <c r="HH64368"/>
      <c r="IW64368" s="36"/>
      <c r="JI64368"/>
      <c r="JJ64368"/>
      <c r="KX64368" s="23"/>
      <c r="KY64368" s="23"/>
    </row>
    <row r="64369" spans="36:311" x14ac:dyDescent="0.2">
      <c r="AJ64369" s="23"/>
      <c r="HH64369"/>
      <c r="IW64369" s="36"/>
      <c r="JI64369"/>
      <c r="JJ64369"/>
      <c r="KX64369" s="23"/>
      <c r="KY64369" s="23"/>
    </row>
    <row r="64370" spans="36:311" x14ac:dyDescent="0.2">
      <c r="AJ64370" s="23"/>
      <c r="HH64370"/>
      <c r="IW64370" s="36"/>
      <c r="JI64370"/>
      <c r="JJ64370"/>
      <c r="KX64370" s="23"/>
      <c r="KY64370" s="23"/>
    </row>
    <row r="64371" spans="36:311" x14ac:dyDescent="0.2">
      <c r="AJ64371" s="23"/>
      <c r="HH64371"/>
      <c r="IW64371" s="36"/>
      <c r="JI64371"/>
      <c r="JJ64371"/>
      <c r="KX64371" s="23"/>
      <c r="KY64371" s="23"/>
    </row>
    <row r="64372" spans="36:311" x14ac:dyDescent="0.2">
      <c r="AJ64372" s="23"/>
      <c r="HH64372"/>
      <c r="IW64372" s="36"/>
      <c r="JI64372"/>
      <c r="JJ64372"/>
      <c r="KX64372" s="23"/>
      <c r="KY64372" s="23"/>
    </row>
    <row r="64373" spans="36:311" x14ac:dyDescent="0.2">
      <c r="AJ64373" s="23"/>
      <c r="HH64373"/>
      <c r="IW64373" s="36"/>
      <c r="JI64373"/>
      <c r="JJ64373"/>
      <c r="KX64373" s="23"/>
      <c r="KY64373" s="23"/>
    </row>
    <row r="64374" spans="36:311" x14ac:dyDescent="0.2">
      <c r="AJ64374" s="23"/>
      <c r="HH64374"/>
      <c r="IW64374" s="36"/>
      <c r="JI64374"/>
      <c r="JJ64374"/>
      <c r="KX64374" s="23"/>
      <c r="KY64374" s="23"/>
    </row>
    <row r="64375" spans="36:311" x14ac:dyDescent="0.2">
      <c r="AJ64375" s="23"/>
      <c r="HH64375"/>
      <c r="IW64375" s="36"/>
      <c r="JI64375"/>
      <c r="JJ64375"/>
      <c r="KX64375" s="23"/>
      <c r="KY64375" s="23"/>
    </row>
    <row r="64376" spans="36:311" x14ac:dyDescent="0.2">
      <c r="AJ64376" s="23"/>
      <c r="HH64376"/>
      <c r="IW64376" s="36"/>
      <c r="JI64376"/>
      <c r="JJ64376"/>
      <c r="KX64376" s="23"/>
      <c r="KY64376" s="23"/>
    </row>
    <row r="64377" spans="36:311" x14ac:dyDescent="0.2">
      <c r="AJ64377" s="23"/>
      <c r="HH64377"/>
      <c r="IW64377" s="36"/>
      <c r="JI64377"/>
      <c r="JJ64377"/>
      <c r="KX64377" s="23"/>
      <c r="KY64377" s="23"/>
    </row>
    <row r="64378" spans="36:311" x14ac:dyDescent="0.2">
      <c r="AJ64378" s="23"/>
      <c r="HH64378"/>
      <c r="IW64378" s="36"/>
      <c r="JI64378"/>
      <c r="JJ64378"/>
      <c r="KX64378" s="23"/>
      <c r="KY64378" s="23"/>
    </row>
    <row r="64379" spans="36:311" x14ac:dyDescent="0.2">
      <c r="AJ64379" s="23"/>
      <c r="HH64379"/>
      <c r="IW64379" s="36"/>
      <c r="JI64379"/>
      <c r="JJ64379"/>
      <c r="KX64379" s="23"/>
      <c r="KY64379" s="23"/>
    </row>
    <row r="64380" spans="36:311" x14ac:dyDescent="0.2">
      <c r="AJ64380" s="23"/>
      <c r="HH64380"/>
      <c r="IW64380" s="36"/>
      <c r="JI64380"/>
      <c r="JJ64380"/>
      <c r="KX64380" s="23"/>
      <c r="KY64380" s="23"/>
    </row>
    <row r="64381" spans="36:311" x14ac:dyDescent="0.2">
      <c r="AJ64381" s="23"/>
      <c r="HH64381"/>
      <c r="IW64381" s="36"/>
      <c r="JI64381"/>
      <c r="JJ64381"/>
      <c r="KX64381" s="23"/>
      <c r="KY64381" s="23"/>
    </row>
    <row r="64382" spans="36:311" x14ac:dyDescent="0.2">
      <c r="AJ64382" s="23"/>
      <c r="HH64382"/>
      <c r="IW64382" s="36"/>
      <c r="JI64382"/>
      <c r="JJ64382"/>
      <c r="KX64382" s="23"/>
      <c r="KY64382" s="23"/>
    </row>
    <row r="64383" spans="36:311" x14ac:dyDescent="0.2">
      <c r="AJ64383" s="23"/>
      <c r="HH64383"/>
      <c r="IW64383" s="36"/>
      <c r="JI64383"/>
      <c r="JJ64383"/>
      <c r="KX64383" s="23"/>
      <c r="KY64383" s="23"/>
    </row>
    <row r="64384" spans="36:311" x14ac:dyDescent="0.2">
      <c r="AJ64384" s="23"/>
      <c r="HH64384"/>
      <c r="IW64384" s="36"/>
      <c r="JI64384"/>
      <c r="JJ64384"/>
      <c r="KX64384" s="23"/>
      <c r="KY64384" s="23"/>
    </row>
    <row r="64385" spans="36:311" x14ac:dyDescent="0.2">
      <c r="AJ64385" s="23"/>
      <c r="HH64385"/>
      <c r="IW64385" s="36"/>
      <c r="JI64385"/>
      <c r="JJ64385"/>
      <c r="KX64385" s="23"/>
      <c r="KY64385" s="23"/>
    </row>
    <row r="64386" spans="36:311" x14ac:dyDescent="0.2">
      <c r="AJ64386" s="23"/>
      <c r="HH64386"/>
      <c r="IW64386" s="36"/>
      <c r="JI64386"/>
      <c r="JJ64386"/>
      <c r="KX64386" s="23"/>
      <c r="KY64386" s="23"/>
    </row>
    <row r="64387" spans="36:311" x14ac:dyDescent="0.2">
      <c r="AJ64387" s="23"/>
      <c r="HH64387"/>
      <c r="IW64387" s="36"/>
      <c r="JI64387"/>
      <c r="JJ64387"/>
      <c r="KX64387" s="23"/>
      <c r="KY64387" s="23"/>
    </row>
    <row r="64388" spans="36:311" x14ac:dyDescent="0.2">
      <c r="AJ64388" s="23"/>
      <c r="HH64388"/>
      <c r="IW64388" s="36"/>
      <c r="JI64388"/>
      <c r="JJ64388"/>
      <c r="KX64388" s="23"/>
      <c r="KY64388" s="23"/>
    </row>
    <row r="64389" spans="36:311" x14ac:dyDescent="0.2">
      <c r="AJ64389" s="23"/>
      <c r="HH64389"/>
      <c r="IW64389" s="36"/>
      <c r="JI64389"/>
      <c r="JJ64389"/>
      <c r="KX64389" s="23"/>
      <c r="KY64389" s="23"/>
    </row>
    <row r="64390" spans="36:311" x14ac:dyDescent="0.2">
      <c r="AJ64390" s="23"/>
      <c r="HH64390"/>
      <c r="IW64390" s="36"/>
      <c r="JI64390"/>
      <c r="JJ64390"/>
      <c r="KX64390" s="23"/>
      <c r="KY64390" s="23"/>
    </row>
    <row r="64391" spans="36:311" x14ac:dyDescent="0.2">
      <c r="AJ64391" s="23"/>
      <c r="HH64391"/>
      <c r="IW64391" s="36"/>
      <c r="JI64391"/>
      <c r="JJ64391"/>
      <c r="KX64391" s="23"/>
      <c r="KY64391" s="23"/>
    </row>
    <row r="64392" spans="36:311" x14ac:dyDescent="0.2">
      <c r="AJ64392" s="23"/>
      <c r="HH64392"/>
      <c r="IW64392" s="36"/>
      <c r="JI64392"/>
      <c r="JJ64392"/>
      <c r="KX64392" s="23"/>
      <c r="KY64392" s="23"/>
    </row>
    <row r="64393" spans="36:311" x14ac:dyDescent="0.2">
      <c r="AJ64393" s="23"/>
      <c r="HH64393"/>
      <c r="IW64393" s="36"/>
      <c r="JI64393"/>
      <c r="JJ64393"/>
      <c r="KX64393" s="23"/>
      <c r="KY64393" s="23"/>
    </row>
    <row r="64394" spans="36:311" x14ac:dyDescent="0.2">
      <c r="AJ64394" s="23"/>
      <c r="HH64394"/>
      <c r="IW64394" s="36"/>
      <c r="JI64394"/>
      <c r="JJ64394"/>
      <c r="KX64394" s="23"/>
      <c r="KY64394" s="23"/>
    </row>
    <row r="64395" spans="36:311" x14ac:dyDescent="0.2">
      <c r="AJ64395" s="23"/>
      <c r="HH64395"/>
      <c r="IW64395" s="36"/>
      <c r="JI64395"/>
      <c r="JJ64395"/>
      <c r="KX64395" s="23"/>
      <c r="KY64395" s="23"/>
    </row>
    <row r="64396" spans="36:311" x14ac:dyDescent="0.2">
      <c r="AJ64396" s="23"/>
      <c r="HH64396"/>
      <c r="IW64396" s="36"/>
      <c r="JI64396"/>
      <c r="JJ64396"/>
      <c r="KX64396" s="23"/>
      <c r="KY64396" s="23"/>
    </row>
    <row r="64397" spans="36:311" x14ac:dyDescent="0.2">
      <c r="AJ64397" s="23"/>
      <c r="HH64397"/>
      <c r="IW64397" s="36"/>
      <c r="JI64397"/>
      <c r="JJ64397"/>
      <c r="KX64397" s="23"/>
      <c r="KY64397" s="23"/>
    </row>
    <row r="64398" spans="36:311" x14ac:dyDescent="0.2">
      <c r="AJ64398" s="23"/>
      <c r="HH64398"/>
      <c r="IW64398" s="36"/>
      <c r="JI64398"/>
      <c r="JJ64398"/>
      <c r="KX64398" s="23"/>
      <c r="KY64398" s="23"/>
    </row>
    <row r="64399" spans="36:311" x14ac:dyDescent="0.2">
      <c r="AJ64399" s="23"/>
      <c r="HH64399"/>
      <c r="IW64399" s="36"/>
      <c r="JI64399"/>
      <c r="JJ64399"/>
      <c r="KX64399" s="23"/>
      <c r="KY64399" s="23"/>
    </row>
    <row r="64400" spans="36:311" x14ac:dyDescent="0.2">
      <c r="AJ64400" s="23"/>
      <c r="HH64400"/>
      <c r="IW64400" s="36"/>
      <c r="JI64400"/>
      <c r="JJ64400"/>
      <c r="KX64400" s="23"/>
      <c r="KY64400" s="23"/>
    </row>
    <row r="64401" spans="36:311" x14ac:dyDescent="0.2">
      <c r="AJ64401" s="23"/>
      <c r="HH64401"/>
      <c r="IW64401" s="36"/>
      <c r="JI64401"/>
      <c r="JJ64401"/>
      <c r="KX64401" s="23"/>
      <c r="KY64401" s="23"/>
    </row>
    <row r="64402" spans="36:311" x14ac:dyDescent="0.2">
      <c r="AJ64402" s="23"/>
      <c r="HH64402"/>
      <c r="IW64402" s="36"/>
      <c r="JI64402"/>
      <c r="JJ64402"/>
      <c r="KX64402" s="23"/>
      <c r="KY64402" s="23"/>
    </row>
    <row r="64403" spans="36:311" x14ac:dyDescent="0.2">
      <c r="AJ64403" s="23"/>
      <c r="HH64403"/>
      <c r="IW64403" s="36"/>
      <c r="JI64403"/>
      <c r="JJ64403"/>
      <c r="KX64403" s="23"/>
      <c r="KY64403" s="23"/>
    </row>
    <row r="64404" spans="36:311" x14ac:dyDescent="0.2">
      <c r="AJ64404" s="23"/>
      <c r="HH64404"/>
      <c r="IW64404" s="36"/>
      <c r="JI64404"/>
      <c r="JJ64404"/>
      <c r="KX64404" s="23"/>
      <c r="KY64404" s="23"/>
    </row>
    <row r="64405" spans="36:311" x14ac:dyDescent="0.2">
      <c r="AJ64405" s="23"/>
      <c r="HH64405"/>
      <c r="IW64405" s="36"/>
      <c r="JI64405"/>
      <c r="JJ64405"/>
      <c r="KX64405" s="23"/>
      <c r="KY64405" s="23"/>
    </row>
    <row r="64406" spans="36:311" x14ac:dyDescent="0.2">
      <c r="AJ64406" s="23"/>
      <c r="HH64406"/>
      <c r="IW64406" s="36"/>
      <c r="JI64406"/>
      <c r="JJ64406"/>
      <c r="KX64406" s="23"/>
      <c r="KY64406" s="23"/>
    </row>
    <row r="64407" spans="36:311" x14ac:dyDescent="0.2">
      <c r="AJ64407" s="23"/>
      <c r="HH64407"/>
      <c r="IW64407" s="36"/>
      <c r="JI64407"/>
      <c r="JJ64407"/>
      <c r="KX64407" s="23"/>
      <c r="KY64407" s="23"/>
    </row>
    <row r="64408" spans="36:311" x14ac:dyDescent="0.2">
      <c r="AJ64408" s="23"/>
      <c r="HH64408"/>
      <c r="IW64408" s="36"/>
      <c r="JI64408"/>
      <c r="JJ64408"/>
      <c r="KX64408" s="23"/>
      <c r="KY64408" s="23"/>
    </row>
    <row r="64409" spans="36:311" x14ac:dyDescent="0.2">
      <c r="AJ64409" s="23"/>
      <c r="HH64409"/>
      <c r="IW64409" s="36"/>
      <c r="JI64409"/>
      <c r="JJ64409"/>
      <c r="KX64409" s="23"/>
      <c r="KY64409" s="23"/>
    </row>
    <row r="64410" spans="36:311" x14ac:dyDescent="0.2">
      <c r="AJ64410" s="23"/>
      <c r="HH64410"/>
      <c r="IW64410" s="36"/>
      <c r="JI64410"/>
      <c r="JJ64410"/>
      <c r="KX64410" s="23"/>
      <c r="KY64410" s="23"/>
    </row>
    <row r="64411" spans="36:311" x14ac:dyDescent="0.2">
      <c r="AJ64411" s="23"/>
      <c r="HH64411"/>
      <c r="IW64411" s="36"/>
      <c r="JI64411"/>
      <c r="JJ64411"/>
      <c r="KX64411" s="23"/>
      <c r="KY64411" s="23"/>
    </row>
    <row r="64412" spans="36:311" x14ac:dyDescent="0.2">
      <c r="AJ64412" s="23"/>
      <c r="HH64412"/>
      <c r="IW64412" s="36"/>
      <c r="JI64412"/>
      <c r="JJ64412"/>
      <c r="KX64412" s="23"/>
      <c r="KY64412" s="23"/>
    </row>
    <row r="64413" spans="36:311" x14ac:dyDescent="0.2">
      <c r="AJ64413" s="23"/>
      <c r="HH64413"/>
      <c r="IW64413" s="36"/>
      <c r="JI64413"/>
      <c r="JJ64413"/>
      <c r="KX64413" s="23"/>
      <c r="KY64413" s="23"/>
    </row>
    <row r="64414" spans="36:311" x14ac:dyDescent="0.2">
      <c r="AJ64414" s="23"/>
      <c r="HH64414"/>
      <c r="IW64414" s="36"/>
      <c r="JI64414"/>
      <c r="JJ64414"/>
      <c r="KX64414" s="23"/>
      <c r="KY64414" s="23"/>
    </row>
    <row r="64415" spans="36:311" x14ac:dyDescent="0.2">
      <c r="AJ64415" s="23"/>
      <c r="HH64415"/>
      <c r="IW64415" s="36"/>
      <c r="JI64415"/>
      <c r="JJ64415"/>
      <c r="KX64415" s="23"/>
      <c r="KY64415" s="23"/>
    </row>
    <row r="64416" spans="36:311" x14ac:dyDescent="0.2">
      <c r="AJ64416" s="23"/>
      <c r="HH64416"/>
      <c r="IW64416" s="36"/>
      <c r="JI64416"/>
      <c r="JJ64416"/>
      <c r="KX64416" s="23"/>
      <c r="KY64416" s="23"/>
    </row>
    <row r="64417" spans="36:311" x14ac:dyDescent="0.2">
      <c r="AJ64417" s="23"/>
      <c r="HH64417"/>
      <c r="IW64417" s="36"/>
      <c r="JI64417"/>
      <c r="JJ64417"/>
      <c r="KX64417" s="23"/>
      <c r="KY64417" s="23"/>
    </row>
    <row r="64418" spans="36:311" x14ac:dyDescent="0.2">
      <c r="AJ64418" s="23"/>
      <c r="HH64418"/>
      <c r="IW64418" s="36"/>
      <c r="JI64418"/>
      <c r="JJ64418"/>
      <c r="KX64418" s="23"/>
      <c r="KY64418" s="23"/>
    </row>
    <row r="64419" spans="36:311" x14ac:dyDescent="0.2">
      <c r="AJ64419" s="23"/>
      <c r="HH64419"/>
      <c r="IW64419" s="36"/>
      <c r="JI64419"/>
      <c r="JJ64419"/>
      <c r="KX64419" s="23"/>
      <c r="KY64419" s="23"/>
    </row>
    <row r="64420" spans="36:311" x14ac:dyDescent="0.2">
      <c r="AJ64420" s="23"/>
      <c r="HH64420"/>
      <c r="IW64420" s="36"/>
      <c r="JI64420"/>
      <c r="JJ64420"/>
      <c r="KX64420" s="23"/>
      <c r="KY64420" s="23"/>
    </row>
    <row r="64421" spans="36:311" x14ac:dyDescent="0.2">
      <c r="AJ64421" s="23"/>
      <c r="HH64421"/>
      <c r="IW64421" s="36"/>
      <c r="JI64421"/>
      <c r="JJ64421"/>
      <c r="KX64421" s="23"/>
      <c r="KY64421" s="23"/>
    </row>
    <row r="64422" spans="36:311" x14ac:dyDescent="0.2">
      <c r="AJ64422" s="23"/>
      <c r="HH64422"/>
      <c r="IW64422" s="36"/>
      <c r="JI64422"/>
      <c r="JJ64422"/>
      <c r="KX64422" s="23"/>
      <c r="KY64422" s="23"/>
    </row>
    <row r="64423" spans="36:311" x14ac:dyDescent="0.2">
      <c r="AJ64423" s="23"/>
      <c r="HH64423"/>
      <c r="IW64423" s="36"/>
      <c r="JI64423"/>
      <c r="JJ64423"/>
      <c r="KX64423" s="23"/>
      <c r="KY64423" s="23"/>
    </row>
    <row r="64424" spans="36:311" x14ac:dyDescent="0.2">
      <c r="AJ64424" s="23"/>
      <c r="HH64424"/>
      <c r="IW64424" s="36"/>
      <c r="JI64424"/>
      <c r="JJ64424"/>
      <c r="KX64424" s="23"/>
      <c r="KY64424" s="23"/>
    </row>
    <row r="64425" spans="36:311" x14ac:dyDescent="0.2">
      <c r="AJ64425" s="23"/>
      <c r="HH64425"/>
      <c r="IW64425" s="36"/>
      <c r="JI64425"/>
      <c r="JJ64425"/>
      <c r="KX64425" s="23"/>
      <c r="KY64425" s="23"/>
    </row>
    <row r="64426" spans="36:311" x14ac:dyDescent="0.2">
      <c r="AJ64426" s="23"/>
      <c r="HH64426"/>
      <c r="IW64426" s="36"/>
      <c r="JI64426"/>
      <c r="JJ64426"/>
      <c r="KX64426" s="23"/>
      <c r="KY64426" s="23"/>
    </row>
    <row r="64427" spans="36:311" x14ac:dyDescent="0.2">
      <c r="AJ64427" s="23"/>
      <c r="HH64427"/>
      <c r="IW64427" s="36"/>
      <c r="JI64427"/>
      <c r="JJ64427"/>
      <c r="KX64427" s="23"/>
      <c r="KY64427" s="23"/>
    </row>
    <row r="64428" spans="36:311" x14ac:dyDescent="0.2">
      <c r="AJ64428" s="23"/>
      <c r="HH64428"/>
      <c r="IW64428" s="36"/>
      <c r="JI64428"/>
      <c r="JJ64428"/>
      <c r="KX64428" s="23"/>
      <c r="KY64428" s="23"/>
    </row>
    <row r="64429" spans="36:311" x14ac:dyDescent="0.2">
      <c r="AJ64429" s="23"/>
      <c r="HH64429"/>
      <c r="IW64429" s="36"/>
      <c r="JI64429"/>
      <c r="JJ64429"/>
      <c r="KX64429" s="23"/>
      <c r="KY64429" s="23"/>
    </row>
    <row r="64430" spans="36:311" x14ac:dyDescent="0.2">
      <c r="AJ64430" s="23"/>
      <c r="HH64430"/>
      <c r="IW64430" s="36"/>
      <c r="JI64430"/>
      <c r="JJ64430"/>
      <c r="KX64430" s="23"/>
      <c r="KY64430" s="23"/>
    </row>
    <row r="64431" spans="36:311" x14ac:dyDescent="0.2">
      <c r="AJ64431" s="23"/>
      <c r="HH64431"/>
      <c r="IW64431" s="36"/>
      <c r="JI64431"/>
      <c r="JJ64431"/>
      <c r="KX64431" s="23"/>
      <c r="KY64431" s="23"/>
    </row>
    <row r="64432" spans="36:311" x14ac:dyDescent="0.2">
      <c r="AJ64432" s="23"/>
      <c r="HH64432"/>
      <c r="IW64432" s="36"/>
      <c r="JI64432"/>
      <c r="JJ64432"/>
      <c r="KX64432" s="23"/>
      <c r="KY64432" s="23"/>
    </row>
    <row r="64433" spans="36:311" x14ac:dyDescent="0.2">
      <c r="AJ64433" s="23"/>
      <c r="HH64433"/>
      <c r="IW64433" s="36"/>
      <c r="JI64433"/>
      <c r="JJ64433"/>
      <c r="KX64433" s="23"/>
      <c r="KY64433" s="23"/>
    </row>
    <row r="64434" spans="36:311" x14ac:dyDescent="0.2">
      <c r="AJ64434" s="23"/>
      <c r="HH64434"/>
      <c r="IW64434" s="36"/>
      <c r="JI64434"/>
      <c r="JJ64434"/>
      <c r="KX64434" s="23"/>
      <c r="KY64434" s="23"/>
    </row>
    <row r="64435" spans="36:311" x14ac:dyDescent="0.2">
      <c r="AJ64435" s="23"/>
      <c r="HH64435"/>
      <c r="IW64435" s="36"/>
      <c r="JI64435"/>
      <c r="JJ64435"/>
      <c r="KX64435" s="23"/>
      <c r="KY64435" s="23"/>
    </row>
    <row r="64436" spans="36:311" x14ac:dyDescent="0.2">
      <c r="AJ64436" s="23"/>
      <c r="HH64436"/>
      <c r="IW64436" s="36"/>
      <c r="JI64436"/>
      <c r="JJ64436"/>
      <c r="KX64436" s="23"/>
      <c r="KY64436" s="23"/>
    </row>
    <row r="64437" spans="36:311" x14ac:dyDescent="0.2">
      <c r="AJ64437" s="23"/>
      <c r="HH64437"/>
      <c r="IW64437" s="36"/>
      <c r="JI64437"/>
      <c r="JJ64437"/>
      <c r="KX64437" s="23"/>
      <c r="KY64437" s="23"/>
    </row>
    <row r="64438" spans="36:311" x14ac:dyDescent="0.2">
      <c r="AJ64438" s="23"/>
      <c r="HH64438"/>
      <c r="IW64438" s="36"/>
      <c r="JI64438"/>
      <c r="JJ64438"/>
      <c r="KX64438" s="23"/>
      <c r="KY64438" s="23"/>
    </row>
    <row r="64439" spans="36:311" x14ac:dyDescent="0.2">
      <c r="AJ64439" s="23"/>
      <c r="HH64439"/>
      <c r="IW64439" s="36"/>
      <c r="JI64439"/>
      <c r="JJ64439"/>
      <c r="KX64439" s="23"/>
      <c r="KY64439" s="23"/>
    </row>
    <row r="64440" spans="36:311" x14ac:dyDescent="0.2">
      <c r="AJ64440" s="23"/>
      <c r="HH64440"/>
      <c r="IW64440" s="36"/>
      <c r="JI64440"/>
      <c r="JJ64440"/>
      <c r="KX64440" s="23"/>
      <c r="KY64440" s="23"/>
    </row>
    <row r="64441" spans="36:311" x14ac:dyDescent="0.2">
      <c r="AJ64441" s="23"/>
      <c r="HH64441"/>
      <c r="IW64441" s="36"/>
      <c r="JI64441"/>
      <c r="JJ64441"/>
      <c r="KX64441" s="23"/>
      <c r="KY64441" s="23"/>
    </row>
    <row r="64442" spans="36:311" x14ac:dyDescent="0.2">
      <c r="AJ64442" s="23"/>
      <c r="HH64442"/>
      <c r="IW64442" s="36"/>
      <c r="JI64442"/>
      <c r="JJ64442"/>
      <c r="KX64442" s="23"/>
      <c r="KY64442" s="23"/>
    </row>
    <row r="64443" spans="36:311" x14ac:dyDescent="0.2">
      <c r="AJ64443" s="23"/>
      <c r="HH64443"/>
      <c r="IW64443" s="36"/>
      <c r="JI64443"/>
      <c r="JJ64443"/>
      <c r="KX64443" s="23"/>
      <c r="KY64443" s="23"/>
    </row>
    <row r="64444" spans="36:311" x14ac:dyDescent="0.2">
      <c r="AJ64444" s="23"/>
      <c r="HH64444"/>
      <c r="IW64444" s="36"/>
      <c r="JI64444"/>
      <c r="JJ64444"/>
      <c r="KX64444" s="23"/>
      <c r="KY64444" s="23"/>
    </row>
    <row r="64445" spans="36:311" x14ac:dyDescent="0.2">
      <c r="AJ64445" s="23"/>
      <c r="HH64445"/>
      <c r="IW64445" s="36"/>
      <c r="JI64445"/>
      <c r="JJ64445"/>
      <c r="KX64445" s="23"/>
      <c r="KY64445" s="23"/>
    </row>
    <row r="64446" spans="36:311" x14ac:dyDescent="0.2">
      <c r="AJ64446" s="23"/>
      <c r="HH64446"/>
      <c r="IW64446" s="36"/>
      <c r="JI64446"/>
      <c r="JJ64446"/>
      <c r="KX64446" s="23"/>
      <c r="KY64446" s="23"/>
    </row>
    <row r="64447" spans="36:311" x14ac:dyDescent="0.2">
      <c r="AJ64447" s="23"/>
      <c r="HH64447"/>
      <c r="IW64447" s="36"/>
      <c r="JI64447"/>
      <c r="JJ64447"/>
      <c r="KX64447" s="23"/>
      <c r="KY64447" s="23"/>
    </row>
    <row r="64448" spans="36:311" x14ac:dyDescent="0.2">
      <c r="AJ64448" s="23"/>
      <c r="HH64448"/>
      <c r="IW64448" s="36"/>
      <c r="JI64448"/>
      <c r="JJ64448"/>
      <c r="KX64448" s="23"/>
      <c r="KY64448" s="23"/>
    </row>
    <row r="64449" spans="36:311" x14ac:dyDescent="0.2">
      <c r="AJ64449" s="23"/>
      <c r="HH64449"/>
      <c r="IW64449" s="36"/>
      <c r="JI64449"/>
      <c r="JJ64449"/>
      <c r="KX64449" s="23"/>
      <c r="KY64449" s="23"/>
    </row>
    <row r="64450" spans="36:311" x14ac:dyDescent="0.2">
      <c r="AJ64450" s="23"/>
      <c r="HH64450"/>
      <c r="IW64450" s="36"/>
      <c r="JI64450"/>
      <c r="JJ64450"/>
      <c r="KX64450" s="23"/>
      <c r="KY64450" s="23"/>
    </row>
    <row r="64451" spans="36:311" x14ac:dyDescent="0.2">
      <c r="AJ64451" s="23"/>
      <c r="HH64451"/>
      <c r="IW64451" s="36"/>
      <c r="JI64451"/>
      <c r="JJ64451"/>
      <c r="KX64451" s="23"/>
      <c r="KY64451" s="23"/>
    </row>
    <row r="64452" spans="36:311" x14ac:dyDescent="0.2">
      <c r="AJ64452" s="23"/>
      <c r="HH64452"/>
      <c r="IW64452" s="36"/>
      <c r="JI64452"/>
      <c r="JJ64452"/>
      <c r="KX64452" s="23"/>
      <c r="KY64452" s="23"/>
    </row>
    <row r="64453" spans="36:311" x14ac:dyDescent="0.2">
      <c r="AJ64453" s="23"/>
      <c r="HH64453"/>
      <c r="IW64453" s="36"/>
      <c r="JI64453"/>
      <c r="JJ64453"/>
      <c r="KX64453" s="23"/>
      <c r="KY64453" s="23"/>
    </row>
    <row r="64454" spans="36:311" x14ac:dyDescent="0.2">
      <c r="AJ64454" s="23"/>
      <c r="HH64454"/>
      <c r="IW64454" s="36"/>
      <c r="JI64454"/>
      <c r="JJ64454"/>
      <c r="KX64454" s="23"/>
      <c r="KY64454" s="23"/>
    </row>
    <row r="64455" spans="36:311" x14ac:dyDescent="0.2">
      <c r="AJ64455" s="23"/>
      <c r="HH64455"/>
      <c r="IW64455" s="36"/>
      <c r="JI64455"/>
      <c r="JJ64455"/>
      <c r="KX64455" s="23"/>
      <c r="KY64455" s="23"/>
    </row>
    <row r="64456" spans="36:311" x14ac:dyDescent="0.2">
      <c r="AJ64456" s="23"/>
      <c r="HH64456"/>
      <c r="IW64456" s="36"/>
      <c r="JI64456"/>
      <c r="JJ64456"/>
      <c r="KX64456" s="23"/>
      <c r="KY64456" s="23"/>
    </row>
    <row r="64457" spans="36:311" x14ac:dyDescent="0.2">
      <c r="AJ64457" s="23"/>
      <c r="HH64457"/>
      <c r="IW64457" s="36"/>
      <c r="JI64457"/>
      <c r="JJ64457"/>
      <c r="KX64457" s="23"/>
      <c r="KY64457" s="23"/>
    </row>
    <row r="64458" spans="36:311" x14ac:dyDescent="0.2">
      <c r="AJ64458" s="23"/>
      <c r="HH64458"/>
      <c r="IW64458" s="36"/>
      <c r="JI64458"/>
      <c r="JJ64458"/>
      <c r="KX64458" s="23"/>
      <c r="KY64458" s="23"/>
    </row>
    <row r="64459" spans="36:311" x14ac:dyDescent="0.2">
      <c r="AJ64459" s="23"/>
      <c r="HH64459"/>
      <c r="IW64459" s="36"/>
      <c r="JI64459"/>
      <c r="JJ64459"/>
      <c r="KX64459" s="23"/>
      <c r="KY64459" s="23"/>
    </row>
    <row r="64460" spans="36:311" x14ac:dyDescent="0.2">
      <c r="AJ64460" s="23"/>
      <c r="HH64460"/>
      <c r="IW64460" s="36"/>
      <c r="JI64460"/>
      <c r="JJ64460"/>
      <c r="KX64460" s="23"/>
      <c r="KY64460" s="23"/>
    </row>
    <row r="64461" spans="36:311" x14ac:dyDescent="0.2">
      <c r="AJ64461" s="23"/>
      <c r="HH64461"/>
      <c r="IW64461" s="36"/>
      <c r="JI64461"/>
      <c r="JJ64461"/>
      <c r="KX64461" s="23"/>
      <c r="KY64461" s="23"/>
    </row>
    <row r="64462" spans="36:311" x14ac:dyDescent="0.2">
      <c r="AJ64462" s="23"/>
      <c r="HH64462"/>
      <c r="IW64462" s="36"/>
      <c r="JI64462"/>
      <c r="JJ64462"/>
      <c r="KX64462" s="23"/>
      <c r="KY64462" s="23"/>
    </row>
    <row r="64463" spans="36:311" x14ac:dyDescent="0.2">
      <c r="AJ64463" s="23"/>
      <c r="HH64463"/>
      <c r="IW64463" s="36"/>
      <c r="JI64463"/>
      <c r="JJ64463"/>
      <c r="KX64463" s="23"/>
      <c r="KY64463" s="23"/>
    </row>
    <row r="64464" spans="36:311" x14ac:dyDescent="0.2">
      <c r="AJ64464" s="23"/>
      <c r="HH64464"/>
      <c r="IW64464" s="36"/>
      <c r="JI64464"/>
      <c r="JJ64464"/>
      <c r="KX64464" s="23"/>
      <c r="KY64464" s="23"/>
    </row>
    <row r="64465" spans="36:311" x14ac:dyDescent="0.2">
      <c r="AJ64465" s="23"/>
      <c r="HH64465"/>
      <c r="IW64465" s="36"/>
      <c r="JI64465"/>
      <c r="JJ64465"/>
      <c r="KX64465" s="23"/>
      <c r="KY64465" s="23"/>
    </row>
    <row r="64466" spans="36:311" x14ac:dyDescent="0.2">
      <c r="AJ64466" s="23"/>
      <c r="HH64466"/>
      <c r="IW64466" s="36"/>
      <c r="JI64466"/>
      <c r="JJ64466"/>
      <c r="KX64466" s="23"/>
      <c r="KY64466" s="23"/>
    </row>
    <row r="64467" spans="36:311" x14ac:dyDescent="0.2">
      <c r="AJ64467" s="23"/>
      <c r="HH64467"/>
      <c r="IW64467" s="36"/>
      <c r="JI64467"/>
      <c r="JJ64467"/>
      <c r="KX64467" s="23"/>
      <c r="KY64467" s="23"/>
    </row>
    <row r="64468" spans="36:311" x14ac:dyDescent="0.2">
      <c r="AJ64468" s="23"/>
      <c r="HH64468"/>
      <c r="IW64468" s="36"/>
      <c r="JI64468"/>
      <c r="JJ64468"/>
      <c r="KX64468" s="23"/>
      <c r="KY64468" s="23"/>
    </row>
    <row r="64469" spans="36:311" x14ac:dyDescent="0.2">
      <c r="AJ64469" s="23"/>
      <c r="HH64469"/>
      <c r="IW64469" s="36"/>
      <c r="JI64469"/>
      <c r="JJ64469"/>
      <c r="KX64469" s="23"/>
      <c r="KY64469" s="23"/>
    </row>
    <row r="64470" spans="36:311" x14ac:dyDescent="0.2">
      <c r="AJ64470" s="23"/>
      <c r="HH64470"/>
      <c r="IW64470" s="36"/>
      <c r="JI64470"/>
      <c r="JJ64470"/>
      <c r="KX64470" s="23"/>
      <c r="KY64470" s="23"/>
    </row>
    <row r="64471" spans="36:311" x14ac:dyDescent="0.2">
      <c r="AJ64471" s="23"/>
      <c r="HH64471"/>
      <c r="IW64471" s="36"/>
      <c r="JI64471"/>
      <c r="JJ64471"/>
      <c r="KX64471" s="23"/>
      <c r="KY64471" s="23"/>
    </row>
    <row r="64472" spans="36:311" x14ac:dyDescent="0.2">
      <c r="AJ64472" s="23"/>
      <c r="HH64472"/>
      <c r="IW64472" s="36"/>
      <c r="JI64472"/>
      <c r="JJ64472"/>
      <c r="KX64472" s="23"/>
      <c r="KY64472" s="23"/>
    </row>
    <row r="64473" spans="36:311" x14ac:dyDescent="0.2">
      <c r="AJ64473" s="23"/>
      <c r="HH64473"/>
      <c r="IW64473" s="36"/>
      <c r="JI64473"/>
      <c r="JJ64473"/>
      <c r="KX64473" s="23"/>
      <c r="KY64473" s="23"/>
    </row>
    <row r="64474" spans="36:311" x14ac:dyDescent="0.2">
      <c r="AJ64474" s="23"/>
      <c r="HH64474"/>
      <c r="IW64474" s="36"/>
      <c r="JI64474"/>
      <c r="JJ64474"/>
      <c r="KX64474" s="23"/>
      <c r="KY64474" s="23"/>
    </row>
    <row r="64475" spans="36:311" x14ac:dyDescent="0.2">
      <c r="AJ64475" s="23"/>
      <c r="HH64475"/>
      <c r="IW64475" s="36"/>
      <c r="JI64475"/>
      <c r="JJ64475"/>
      <c r="KX64475" s="23"/>
      <c r="KY64475" s="23"/>
    </row>
    <row r="64476" spans="36:311" x14ac:dyDescent="0.2">
      <c r="AJ64476" s="23"/>
      <c r="HH64476"/>
      <c r="IW64476" s="36"/>
      <c r="JI64476"/>
      <c r="JJ64476"/>
      <c r="KX64476" s="23"/>
      <c r="KY64476" s="23"/>
    </row>
    <row r="64477" spans="36:311" x14ac:dyDescent="0.2">
      <c r="AJ64477" s="23"/>
      <c r="HH64477"/>
      <c r="IW64477" s="36"/>
      <c r="JI64477"/>
      <c r="JJ64477"/>
      <c r="KX64477" s="23"/>
      <c r="KY64477" s="23"/>
    </row>
    <row r="64478" spans="36:311" x14ac:dyDescent="0.2">
      <c r="AJ64478" s="23"/>
      <c r="HH64478"/>
      <c r="IW64478" s="36"/>
      <c r="JI64478"/>
      <c r="JJ64478"/>
      <c r="KX64478" s="23"/>
      <c r="KY64478" s="23"/>
    </row>
    <row r="64479" spans="36:311" x14ac:dyDescent="0.2">
      <c r="AJ64479" s="23"/>
      <c r="HH64479"/>
      <c r="IW64479" s="36"/>
      <c r="JI64479"/>
      <c r="JJ64479"/>
      <c r="KX64479" s="23"/>
      <c r="KY64479" s="23"/>
    </row>
    <row r="64480" spans="36:311" x14ac:dyDescent="0.2">
      <c r="AJ64480" s="23"/>
      <c r="HH64480"/>
      <c r="IW64480" s="36"/>
      <c r="JI64480"/>
      <c r="JJ64480"/>
      <c r="KX64480" s="23"/>
      <c r="KY64480" s="23"/>
    </row>
    <row r="64481" spans="36:311" x14ac:dyDescent="0.2">
      <c r="AJ64481" s="23"/>
      <c r="HH64481"/>
      <c r="IW64481" s="36"/>
      <c r="JI64481"/>
      <c r="JJ64481"/>
      <c r="KX64481" s="23"/>
      <c r="KY64481" s="23"/>
    </row>
    <row r="64482" spans="36:311" x14ac:dyDescent="0.2">
      <c r="AJ64482" s="23"/>
      <c r="HH64482"/>
      <c r="IW64482" s="36"/>
      <c r="JI64482"/>
      <c r="JJ64482"/>
      <c r="KX64482" s="23"/>
      <c r="KY64482" s="23"/>
    </row>
    <row r="64483" spans="36:311" x14ac:dyDescent="0.2">
      <c r="AJ64483" s="23"/>
      <c r="HH64483"/>
      <c r="IW64483" s="36"/>
      <c r="JI64483"/>
      <c r="JJ64483"/>
      <c r="KX64483" s="23"/>
      <c r="KY64483" s="23"/>
    </row>
    <row r="64484" spans="36:311" x14ac:dyDescent="0.2">
      <c r="AJ64484" s="23"/>
      <c r="HH64484"/>
      <c r="IW64484" s="36"/>
      <c r="JI64484"/>
      <c r="JJ64484"/>
      <c r="KX64484" s="23"/>
      <c r="KY64484" s="23"/>
    </row>
    <row r="64485" spans="36:311" x14ac:dyDescent="0.2">
      <c r="AJ64485" s="23"/>
      <c r="HH64485"/>
      <c r="IW64485" s="36"/>
      <c r="JI64485"/>
      <c r="JJ64485"/>
      <c r="KX64485" s="23"/>
      <c r="KY64485" s="23"/>
    </row>
    <row r="64486" spans="36:311" x14ac:dyDescent="0.2">
      <c r="AJ64486" s="23"/>
      <c r="HH64486"/>
      <c r="IW64486" s="36"/>
      <c r="JI64486"/>
      <c r="JJ64486"/>
      <c r="KX64486" s="23"/>
      <c r="KY64486" s="23"/>
    </row>
    <row r="64487" spans="36:311" x14ac:dyDescent="0.2">
      <c r="AJ64487" s="23"/>
      <c r="HH64487"/>
      <c r="IW64487" s="36"/>
      <c r="JI64487"/>
      <c r="JJ64487"/>
      <c r="KX64487" s="23"/>
      <c r="KY64487" s="23"/>
    </row>
    <row r="64488" spans="36:311" x14ac:dyDescent="0.2">
      <c r="AJ64488" s="23"/>
      <c r="HH64488"/>
      <c r="IW64488" s="36"/>
      <c r="JI64488"/>
      <c r="JJ64488"/>
      <c r="KX64488" s="23"/>
      <c r="KY64488" s="23"/>
    </row>
    <row r="64489" spans="36:311" x14ac:dyDescent="0.2">
      <c r="AJ64489" s="23"/>
      <c r="HH64489"/>
      <c r="IW64489" s="36"/>
      <c r="JI64489"/>
      <c r="JJ64489"/>
      <c r="KX64489" s="23"/>
      <c r="KY64489" s="23"/>
    </row>
    <row r="64490" spans="36:311" x14ac:dyDescent="0.2">
      <c r="AJ64490" s="23"/>
      <c r="HH64490"/>
      <c r="IW64490" s="36"/>
      <c r="JI64490"/>
      <c r="JJ64490"/>
      <c r="KX64490" s="23"/>
      <c r="KY64490" s="23"/>
    </row>
    <row r="64491" spans="36:311" x14ac:dyDescent="0.2">
      <c r="AJ64491" s="23"/>
      <c r="HH64491"/>
      <c r="IW64491" s="36"/>
      <c r="JI64491"/>
      <c r="JJ64491"/>
      <c r="KX64491" s="23"/>
      <c r="KY64491" s="23"/>
    </row>
    <row r="64492" spans="36:311" x14ac:dyDescent="0.2">
      <c r="AJ64492" s="23"/>
      <c r="HH64492"/>
      <c r="IW64492" s="36"/>
      <c r="JI64492"/>
      <c r="JJ64492"/>
      <c r="KX64492" s="23"/>
      <c r="KY64492" s="23"/>
    </row>
    <row r="64493" spans="36:311" x14ac:dyDescent="0.2">
      <c r="AJ64493" s="23"/>
      <c r="HH64493"/>
      <c r="IW64493" s="36"/>
      <c r="JI64493"/>
      <c r="JJ64493"/>
      <c r="KX64493" s="23"/>
      <c r="KY64493" s="23"/>
    </row>
    <row r="64494" spans="36:311" x14ac:dyDescent="0.2">
      <c r="AJ64494" s="23"/>
      <c r="HH64494"/>
      <c r="IW64494" s="36"/>
      <c r="JI64494"/>
      <c r="JJ64494"/>
      <c r="KX64494" s="23"/>
      <c r="KY64494" s="23"/>
    </row>
    <row r="64495" spans="36:311" x14ac:dyDescent="0.2">
      <c r="AJ64495" s="23"/>
      <c r="HH64495"/>
      <c r="IW64495" s="36"/>
      <c r="JI64495"/>
      <c r="JJ64495"/>
      <c r="KX64495" s="23"/>
      <c r="KY64495" s="23"/>
    </row>
    <row r="64496" spans="36:311" x14ac:dyDescent="0.2">
      <c r="AJ64496" s="23"/>
      <c r="HH64496"/>
      <c r="IW64496" s="36"/>
      <c r="JI64496"/>
      <c r="JJ64496"/>
      <c r="KX64496" s="23"/>
      <c r="KY64496" s="23"/>
    </row>
    <row r="64497" spans="36:311" x14ac:dyDescent="0.2">
      <c r="AJ64497" s="23"/>
      <c r="HH64497"/>
      <c r="IW64497" s="36"/>
      <c r="JI64497"/>
      <c r="JJ64497"/>
      <c r="KX64497" s="23"/>
      <c r="KY64497" s="23"/>
    </row>
    <row r="64498" spans="36:311" x14ac:dyDescent="0.2">
      <c r="AJ64498" s="23"/>
      <c r="HH64498"/>
      <c r="IW64498" s="36"/>
      <c r="JI64498"/>
      <c r="JJ64498"/>
      <c r="KX64498" s="23"/>
      <c r="KY64498" s="23"/>
    </row>
    <row r="64499" spans="36:311" x14ac:dyDescent="0.2">
      <c r="AJ64499" s="23"/>
      <c r="HH64499"/>
      <c r="IW64499" s="36"/>
      <c r="JI64499"/>
      <c r="JJ64499"/>
      <c r="KX64499" s="23"/>
      <c r="KY64499" s="23"/>
    </row>
    <row r="64500" spans="36:311" x14ac:dyDescent="0.2">
      <c r="AJ64500" s="23"/>
      <c r="HH64500"/>
      <c r="IW64500" s="36"/>
      <c r="JI64500"/>
      <c r="JJ64500"/>
      <c r="KX64500" s="23"/>
      <c r="KY64500" s="23"/>
    </row>
    <row r="64501" spans="36:311" x14ac:dyDescent="0.2">
      <c r="AJ64501" s="23"/>
      <c r="HH64501"/>
      <c r="IW64501" s="36"/>
      <c r="JI64501"/>
      <c r="JJ64501"/>
      <c r="KX64501" s="23"/>
      <c r="KY64501" s="23"/>
    </row>
    <row r="64502" spans="36:311" x14ac:dyDescent="0.2">
      <c r="AJ64502" s="23"/>
      <c r="HH64502"/>
      <c r="IW64502" s="36"/>
      <c r="JI64502"/>
      <c r="JJ64502"/>
      <c r="KX64502" s="23"/>
      <c r="KY64502" s="23"/>
    </row>
    <row r="64503" spans="36:311" x14ac:dyDescent="0.2">
      <c r="AJ64503" s="23"/>
      <c r="HH64503"/>
      <c r="IW64503" s="36"/>
      <c r="JI64503"/>
      <c r="JJ64503"/>
      <c r="KX64503" s="23"/>
      <c r="KY64503" s="23"/>
    </row>
    <row r="64504" spans="36:311" x14ac:dyDescent="0.2">
      <c r="AJ64504" s="23"/>
      <c r="HH64504"/>
      <c r="IW64504" s="36"/>
      <c r="JI64504"/>
      <c r="JJ64504"/>
      <c r="KX64504" s="23"/>
      <c r="KY64504" s="23"/>
    </row>
    <row r="64505" spans="36:311" x14ac:dyDescent="0.2">
      <c r="AJ64505" s="23"/>
      <c r="HH64505"/>
      <c r="IW64505" s="36"/>
      <c r="JI64505"/>
      <c r="JJ64505"/>
      <c r="KX64505" s="23"/>
      <c r="KY64505" s="23"/>
    </row>
    <row r="64506" spans="36:311" x14ac:dyDescent="0.2">
      <c r="AJ64506" s="23"/>
      <c r="HH64506"/>
      <c r="IW64506" s="36"/>
      <c r="JI64506"/>
      <c r="JJ64506"/>
      <c r="KX64506" s="23"/>
      <c r="KY64506" s="23"/>
    </row>
    <row r="64507" spans="36:311" x14ac:dyDescent="0.2">
      <c r="AJ64507" s="23"/>
      <c r="HH64507"/>
      <c r="IW64507" s="36"/>
      <c r="JI64507"/>
      <c r="JJ64507"/>
      <c r="KX64507" s="23"/>
      <c r="KY64507" s="23"/>
    </row>
    <row r="64508" spans="36:311" x14ac:dyDescent="0.2">
      <c r="AJ64508" s="23"/>
      <c r="HH64508"/>
      <c r="IW64508" s="36"/>
      <c r="JI64508"/>
      <c r="JJ64508"/>
      <c r="KX64508" s="23"/>
      <c r="KY64508" s="23"/>
    </row>
    <row r="64509" spans="36:311" x14ac:dyDescent="0.2">
      <c r="AJ64509" s="23"/>
      <c r="HH64509"/>
      <c r="IW64509" s="36"/>
      <c r="JI64509"/>
      <c r="JJ64509"/>
      <c r="KX64509" s="23"/>
      <c r="KY64509" s="23"/>
    </row>
    <row r="64510" spans="36:311" x14ac:dyDescent="0.2">
      <c r="AJ64510" s="23"/>
      <c r="HH64510"/>
      <c r="IW64510" s="36"/>
      <c r="JI64510"/>
      <c r="JJ64510"/>
      <c r="KX64510" s="23"/>
      <c r="KY64510" s="23"/>
    </row>
    <row r="64511" spans="36:311" x14ac:dyDescent="0.2">
      <c r="AJ64511" s="23"/>
      <c r="HH64511"/>
      <c r="IW64511" s="36"/>
      <c r="JI64511"/>
      <c r="JJ64511"/>
      <c r="KX64511" s="23"/>
      <c r="KY64511" s="23"/>
    </row>
    <row r="64512" spans="36:311" x14ac:dyDescent="0.2">
      <c r="AJ64512" s="23"/>
      <c r="HH64512"/>
      <c r="IW64512" s="36"/>
      <c r="JI64512"/>
      <c r="JJ64512"/>
      <c r="KX64512" s="23"/>
      <c r="KY64512" s="23"/>
    </row>
    <row r="64513" spans="36:311" x14ac:dyDescent="0.2">
      <c r="AJ64513" s="23"/>
      <c r="HH64513"/>
      <c r="IW64513" s="36"/>
      <c r="JI64513"/>
      <c r="JJ64513"/>
      <c r="KX64513" s="23"/>
      <c r="KY64513" s="23"/>
    </row>
    <row r="64514" spans="36:311" x14ac:dyDescent="0.2">
      <c r="AJ64514" s="23"/>
      <c r="HH64514"/>
      <c r="IW64514" s="36"/>
      <c r="JI64514"/>
      <c r="JJ64514"/>
      <c r="KX64514" s="23"/>
      <c r="KY64514" s="23"/>
    </row>
    <row r="64515" spans="36:311" x14ac:dyDescent="0.2">
      <c r="AJ64515" s="23"/>
      <c r="HH64515"/>
      <c r="IW64515" s="36"/>
      <c r="JI64515"/>
      <c r="JJ64515"/>
      <c r="KX64515" s="23"/>
      <c r="KY64515" s="23"/>
    </row>
    <row r="64516" spans="36:311" x14ac:dyDescent="0.2">
      <c r="AJ64516" s="23"/>
      <c r="HH64516"/>
      <c r="IW64516" s="36"/>
      <c r="JI64516"/>
      <c r="JJ64516"/>
      <c r="KX64516" s="23"/>
      <c r="KY64516" s="23"/>
    </row>
    <row r="64517" spans="36:311" x14ac:dyDescent="0.2">
      <c r="AJ64517" s="23"/>
      <c r="HH64517"/>
      <c r="IW64517" s="36"/>
      <c r="JI64517"/>
      <c r="JJ64517"/>
      <c r="KX64517" s="23"/>
      <c r="KY64517" s="23"/>
    </row>
    <row r="64518" spans="36:311" x14ac:dyDescent="0.2">
      <c r="AJ64518" s="23"/>
      <c r="HH64518"/>
      <c r="IW64518" s="36"/>
      <c r="JI64518"/>
      <c r="JJ64518"/>
      <c r="KX64518" s="23"/>
      <c r="KY64518" s="23"/>
    </row>
    <row r="64519" spans="36:311" x14ac:dyDescent="0.2">
      <c r="AJ64519" s="23"/>
      <c r="HH64519"/>
      <c r="IW64519" s="36"/>
      <c r="JI64519"/>
      <c r="JJ64519"/>
      <c r="KX64519" s="23"/>
      <c r="KY64519" s="23"/>
    </row>
    <row r="64520" spans="36:311" x14ac:dyDescent="0.2">
      <c r="AJ64520" s="23"/>
      <c r="HH64520"/>
      <c r="IW64520" s="36"/>
      <c r="JI64520"/>
      <c r="JJ64520"/>
      <c r="KX64520" s="23"/>
      <c r="KY64520" s="23"/>
    </row>
    <row r="64521" spans="36:311" x14ac:dyDescent="0.2">
      <c r="AJ64521" s="23"/>
      <c r="HH64521"/>
      <c r="IW64521" s="36"/>
      <c r="JI64521"/>
      <c r="JJ64521"/>
      <c r="KX64521" s="23"/>
      <c r="KY64521" s="23"/>
    </row>
    <row r="64522" spans="36:311" x14ac:dyDescent="0.2">
      <c r="AJ64522" s="23"/>
      <c r="HH64522"/>
      <c r="IW64522" s="36"/>
      <c r="JI64522"/>
      <c r="JJ64522"/>
      <c r="KX64522" s="23"/>
      <c r="KY64522" s="23"/>
    </row>
    <row r="64523" spans="36:311" x14ac:dyDescent="0.2">
      <c r="AJ64523" s="23"/>
      <c r="HH64523"/>
      <c r="IW64523" s="36"/>
      <c r="JI64523"/>
      <c r="JJ64523"/>
      <c r="KX64523" s="23"/>
      <c r="KY64523" s="23"/>
    </row>
    <row r="64524" spans="36:311" x14ac:dyDescent="0.2">
      <c r="AJ64524" s="23"/>
      <c r="HH64524"/>
      <c r="IW64524" s="36"/>
      <c r="JI64524"/>
      <c r="JJ64524"/>
      <c r="KX64524" s="23"/>
      <c r="KY64524" s="23"/>
    </row>
    <row r="64525" spans="36:311" x14ac:dyDescent="0.2">
      <c r="AJ64525" s="23"/>
      <c r="HH64525"/>
      <c r="IW64525" s="36"/>
      <c r="JI64525"/>
      <c r="JJ64525"/>
      <c r="KX64525" s="23"/>
      <c r="KY64525" s="23"/>
    </row>
    <row r="64526" spans="36:311" x14ac:dyDescent="0.2">
      <c r="AJ64526" s="23"/>
      <c r="HH64526"/>
      <c r="IW64526" s="36"/>
      <c r="JI64526"/>
      <c r="JJ64526"/>
      <c r="KX64526" s="23"/>
      <c r="KY64526" s="23"/>
    </row>
    <row r="64527" spans="36:311" x14ac:dyDescent="0.2">
      <c r="AJ64527" s="23"/>
      <c r="HH64527"/>
      <c r="IW64527" s="36"/>
      <c r="JI64527"/>
      <c r="JJ64527"/>
      <c r="KX64527" s="23"/>
      <c r="KY64527" s="23"/>
    </row>
    <row r="64528" spans="36:311" x14ac:dyDescent="0.2">
      <c r="AJ64528" s="23"/>
      <c r="HH64528"/>
      <c r="IW64528" s="36"/>
      <c r="JI64528"/>
      <c r="JJ64528"/>
      <c r="KX64528" s="23"/>
      <c r="KY64528" s="23"/>
    </row>
    <row r="64529" spans="36:311" x14ac:dyDescent="0.2">
      <c r="AJ64529" s="23"/>
      <c r="HH64529"/>
      <c r="IW64529" s="36"/>
      <c r="JI64529"/>
      <c r="JJ64529"/>
      <c r="KX64529" s="23"/>
      <c r="KY64529" s="23"/>
    </row>
    <row r="64530" spans="36:311" x14ac:dyDescent="0.2">
      <c r="AJ64530" s="23"/>
      <c r="HH64530"/>
      <c r="IW64530" s="36"/>
      <c r="JI64530"/>
      <c r="JJ64530"/>
      <c r="KX64530" s="23"/>
      <c r="KY64530" s="23"/>
    </row>
    <row r="64531" spans="36:311" x14ac:dyDescent="0.2">
      <c r="AJ64531" s="23"/>
      <c r="HH64531"/>
      <c r="IW64531" s="36"/>
      <c r="JI64531"/>
      <c r="JJ64531"/>
      <c r="KX64531" s="23"/>
      <c r="KY64531" s="23"/>
    </row>
    <row r="64532" spans="36:311" x14ac:dyDescent="0.2">
      <c r="AJ64532" s="23"/>
      <c r="HH64532"/>
      <c r="IW64532" s="36"/>
      <c r="JI64532"/>
      <c r="JJ64532"/>
      <c r="KX64532" s="23"/>
      <c r="KY64532" s="23"/>
    </row>
    <row r="64533" spans="36:311" x14ac:dyDescent="0.2">
      <c r="AJ64533" s="23"/>
      <c r="HH64533"/>
      <c r="IW64533" s="36"/>
      <c r="JI64533"/>
      <c r="JJ64533"/>
      <c r="KX64533" s="23"/>
      <c r="KY64533" s="23"/>
    </row>
    <row r="64534" spans="36:311" x14ac:dyDescent="0.2">
      <c r="AJ64534" s="23"/>
      <c r="HH64534"/>
      <c r="IW64534" s="36"/>
      <c r="JI64534"/>
      <c r="JJ64534"/>
      <c r="KX64534" s="23"/>
      <c r="KY64534" s="23"/>
    </row>
    <row r="64535" spans="36:311" x14ac:dyDescent="0.2">
      <c r="AJ64535" s="23"/>
      <c r="HH64535"/>
      <c r="IW64535" s="36"/>
      <c r="JI64535"/>
      <c r="JJ64535"/>
      <c r="KX64535" s="23"/>
      <c r="KY64535" s="23"/>
    </row>
    <row r="64536" spans="36:311" x14ac:dyDescent="0.2">
      <c r="AJ64536" s="23"/>
      <c r="HH64536"/>
      <c r="IW64536" s="36"/>
      <c r="JI64536"/>
      <c r="JJ64536"/>
      <c r="KX64536" s="23"/>
      <c r="KY64536" s="23"/>
    </row>
    <row r="64537" spans="36:311" x14ac:dyDescent="0.2">
      <c r="AJ64537" s="23"/>
      <c r="HH64537"/>
      <c r="IW64537" s="36"/>
      <c r="JI64537"/>
      <c r="JJ64537"/>
      <c r="KX64537" s="23"/>
      <c r="KY64537" s="23"/>
    </row>
    <row r="64538" spans="36:311" x14ac:dyDescent="0.2">
      <c r="AJ64538" s="23"/>
      <c r="HH64538"/>
      <c r="IW64538" s="36"/>
      <c r="JI64538"/>
      <c r="JJ64538"/>
      <c r="KX64538" s="23"/>
      <c r="KY64538" s="23"/>
    </row>
    <row r="64539" spans="36:311" x14ac:dyDescent="0.2">
      <c r="AJ64539" s="23"/>
      <c r="HH64539"/>
      <c r="IW64539" s="36"/>
      <c r="JI64539"/>
      <c r="JJ64539"/>
      <c r="KX64539" s="23"/>
      <c r="KY64539" s="23"/>
    </row>
    <row r="64540" spans="36:311" x14ac:dyDescent="0.2">
      <c r="AJ64540" s="23"/>
      <c r="HH64540"/>
      <c r="IW64540" s="36"/>
      <c r="JI64540"/>
      <c r="JJ64540"/>
      <c r="KX64540" s="23"/>
      <c r="KY64540" s="23"/>
    </row>
    <row r="64541" spans="36:311" x14ac:dyDescent="0.2">
      <c r="AJ64541" s="23"/>
      <c r="HH64541"/>
      <c r="IW64541" s="36"/>
      <c r="JI64541"/>
      <c r="JJ64541"/>
      <c r="KX64541" s="23"/>
      <c r="KY64541" s="23"/>
    </row>
    <row r="64542" spans="36:311" x14ac:dyDescent="0.2">
      <c r="AJ64542" s="23"/>
      <c r="HH64542"/>
      <c r="IW64542" s="36"/>
      <c r="JI64542"/>
      <c r="JJ64542"/>
      <c r="KX64542" s="23"/>
      <c r="KY64542" s="23"/>
    </row>
    <row r="64543" spans="36:311" x14ac:dyDescent="0.2">
      <c r="AJ64543" s="23"/>
      <c r="HH64543"/>
      <c r="IW64543" s="36"/>
      <c r="JI64543"/>
      <c r="JJ64543"/>
      <c r="KX64543" s="23"/>
      <c r="KY64543" s="23"/>
    </row>
    <row r="64544" spans="36:311" x14ac:dyDescent="0.2">
      <c r="AJ64544" s="23"/>
      <c r="HH64544"/>
      <c r="IW64544" s="36"/>
      <c r="JI64544"/>
      <c r="JJ64544"/>
      <c r="KX64544" s="23"/>
      <c r="KY64544" s="23"/>
    </row>
    <row r="64545" spans="36:311" x14ac:dyDescent="0.2">
      <c r="AJ64545" s="23"/>
      <c r="HH64545"/>
      <c r="IW64545" s="36"/>
      <c r="JI64545"/>
      <c r="JJ64545"/>
      <c r="KX64545" s="23"/>
      <c r="KY64545" s="23"/>
    </row>
    <row r="64546" spans="36:311" x14ac:dyDescent="0.2">
      <c r="AJ64546" s="23"/>
      <c r="HH64546"/>
      <c r="IW64546" s="36"/>
      <c r="JI64546"/>
      <c r="JJ64546"/>
      <c r="KX64546" s="23"/>
      <c r="KY64546" s="23"/>
    </row>
    <row r="64547" spans="36:311" x14ac:dyDescent="0.2">
      <c r="AJ64547" s="23"/>
      <c r="HH64547"/>
      <c r="IW64547" s="36"/>
      <c r="JI64547"/>
      <c r="JJ64547"/>
      <c r="KX64547" s="23"/>
      <c r="KY64547" s="23"/>
    </row>
    <row r="64548" spans="36:311" x14ac:dyDescent="0.2">
      <c r="AJ64548" s="23"/>
      <c r="HH64548"/>
      <c r="IW64548" s="36"/>
      <c r="JI64548"/>
      <c r="JJ64548"/>
      <c r="KX64548" s="23"/>
      <c r="KY64548" s="23"/>
    </row>
    <row r="64549" spans="36:311" x14ac:dyDescent="0.2">
      <c r="AJ64549" s="23"/>
      <c r="HH64549"/>
      <c r="IW64549" s="36"/>
      <c r="JI64549"/>
      <c r="JJ64549"/>
      <c r="KX64549" s="23"/>
      <c r="KY64549" s="23"/>
    </row>
    <row r="64550" spans="36:311" x14ac:dyDescent="0.2">
      <c r="AJ64550" s="23"/>
      <c r="HH64550"/>
      <c r="IW64550" s="36"/>
      <c r="JI64550"/>
      <c r="JJ64550"/>
      <c r="KX64550" s="23"/>
      <c r="KY64550" s="23"/>
    </row>
    <row r="64551" spans="36:311" x14ac:dyDescent="0.2">
      <c r="AJ64551" s="23"/>
      <c r="HH64551"/>
      <c r="IW64551" s="36"/>
      <c r="JI64551"/>
      <c r="JJ64551"/>
      <c r="KX64551" s="23"/>
      <c r="KY64551" s="23"/>
    </row>
    <row r="64552" spans="36:311" x14ac:dyDescent="0.2">
      <c r="AJ64552" s="23"/>
      <c r="HH64552"/>
      <c r="IW64552" s="36"/>
      <c r="JI64552"/>
      <c r="JJ64552"/>
      <c r="KX64552" s="23"/>
      <c r="KY64552" s="23"/>
    </row>
    <row r="64553" spans="36:311" x14ac:dyDescent="0.2">
      <c r="AJ64553" s="23"/>
      <c r="HH64553"/>
      <c r="IW64553" s="36"/>
      <c r="JI64553"/>
      <c r="JJ64553"/>
      <c r="KX64553" s="23"/>
      <c r="KY64553" s="23"/>
    </row>
    <row r="64554" spans="36:311" x14ac:dyDescent="0.2">
      <c r="AJ64554" s="23"/>
      <c r="HH64554"/>
      <c r="IW64554" s="36"/>
      <c r="JI64554"/>
      <c r="JJ64554"/>
      <c r="KX64554" s="23"/>
      <c r="KY64554" s="23"/>
    </row>
    <row r="64555" spans="36:311" x14ac:dyDescent="0.2">
      <c r="AJ64555" s="23"/>
      <c r="HH64555"/>
      <c r="IW64555" s="36"/>
      <c r="JI64555"/>
      <c r="JJ64555"/>
      <c r="KX64555" s="23"/>
      <c r="KY64555" s="23"/>
    </row>
    <row r="64556" spans="36:311" x14ac:dyDescent="0.2">
      <c r="AJ64556" s="23"/>
      <c r="HH64556"/>
      <c r="IW64556" s="36"/>
      <c r="JI64556"/>
      <c r="JJ64556"/>
      <c r="KX64556" s="23"/>
      <c r="KY64556" s="23"/>
    </row>
    <row r="64557" spans="36:311" x14ac:dyDescent="0.2">
      <c r="AJ64557" s="23"/>
      <c r="HH64557"/>
      <c r="IW64557" s="36"/>
      <c r="JI64557"/>
      <c r="JJ64557"/>
      <c r="KX64557" s="23"/>
      <c r="KY64557" s="23"/>
    </row>
    <row r="64558" spans="36:311" x14ac:dyDescent="0.2">
      <c r="AJ64558" s="23"/>
      <c r="HH64558"/>
      <c r="IW64558" s="36"/>
      <c r="JI64558"/>
      <c r="JJ64558"/>
      <c r="KX64558" s="23"/>
      <c r="KY64558" s="23"/>
    </row>
    <row r="64559" spans="36:311" x14ac:dyDescent="0.2">
      <c r="AJ64559" s="23"/>
      <c r="HH64559"/>
      <c r="IW64559" s="36"/>
      <c r="JI64559"/>
      <c r="JJ64559"/>
      <c r="KX64559" s="23"/>
      <c r="KY64559" s="23"/>
    </row>
    <row r="64560" spans="36:311" x14ac:dyDescent="0.2">
      <c r="AJ64560" s="23"/>
      <c r="HH64560"/>
      <c r="IW64560" s="36"/>
      <c r="JI64560"/>
      <c r="JJ64560"/>
      <c r="KX64560" s="23"/>
      <c r="KY64560" s="23"/>
    </row>
    <row r="64561" spans="36:311" x14ac:dyDescent="0.2">
      <c r="AJ64561" s="23"/>
      <c r="HH64561"/>
      <c r="IW64561" s="36"/>
      <c r="JI64561"/>
      <c r="JJ64561"/>
      <c r="KX64561" s="23"/>
      <c r="KY64561" s="23"/>
    </row>
    <row r="64562" spans="36:311" x14ac:dyDescent="0.2">
      <c r="AJ64562" s="23"/>
      <c r="HH64562"/>
      <c r="IW64562" s="36"/>
      <c r="JI64562"/>
      <c r="JJ64562"/>
      <c r="KX64562" s="23"/>
      <c r="KY64562" s="23"/>
    </row>
    <row r="64563" spans="36:311" x14ac:dyDescent="0.2">
      <c r="AJ64563" s="23"/>
      <c r="HH64563"/>
      <c r="IW64563" s="36"/>
      <c r="JI64563"/>
      <c r="JJ64563"/>
      <c r="KX64563" s="23"/>
      <c r="KY64563" s="23"/>
    </row>
    <row r="64564" spans="36:311" x14ac:dyDescent="0.2">
      <c r="AJ64564" s="23"/>
      <c r="HH64564"/>
      <c r="IW64564" s="36"/>
      <c r="JI64564"/>
      <c r="JJ64564"/>
      <c r="KX64564" s="23"/>
      <c r="KY64564" s="23"/>
    </row>
    <row r="64565" spans="36:311" x14ac:dyDescent="0.2">
      <c r="AJ64565" s="23"/>
      <c r="HH64565"/>
      <c r="IW64565" s="36"/>
      <c r="JI64565"/>
      <c r="JJ64565"/>
      <c r="KX64565" s="23"/>
      <c r="KY64565" s="23"/>
    </row>
    <row r="64566" spans="36:311" x14ac:dyDescent="0.2">
      <c r="AJ64566" s="23"/>
      <c r="HH64566"/>
      <c r="IW64566" s="36"/>
      <c r="JI64566"/>
      <c r="JJ64566"/>
      <c r="KX64566" s="23"/>
      <c r="KY64566" s="23"/>
    </row>
    <row r="64567" spans="36:311" x14ac:dyDescent="0.2">
      <c r="AJ64567" s="23"/>
      <c r="HH64567"/>
      <c r="IW64567" s="36"/>
      <c r="JI64567"/>
      <c r="JJ64567"/>
      <c r="KX64567" s="23"/>
      <c r="KY64567" s="23"/>
    </row>
    <row r="64568" spans="36:311" x14ac:dyDescent="0.2">
      <c r="AJ64568" s="23"/>
      <c r="HH64568"/>
      <c r="IW64568" s="36"/>
      <c r="JI64568"/>
      <c r="JJ64568"/>
      <c r="KX64568" s="23"/>
      <c r="KY64568" s="23"/>
    </row>
    <row r="64569" spans="36:311" x14ac:dyDescent="0.2">
      <c r="AJ64569" s="23"/>
      <c r="HH64569"/>
      <c r="IW64569" s="36"/>
      <c r="JI64569"/>
      <c r="JJ64569"/>
      <c r="KX64569" s="23"/>
      <c r="KY64569" s="23"/>
    </row>
    <row r="64570" spans="36:311" x14ac:dyDescent="0.2">
      <c r="AJ64570" s="23"/>
      <c r="HH64570"/>
      <c r="IW64570" s="36"/>
      <c r="JI64570"/>
      <c r="JJ64570"/>
      <c r="KX64570" s="23"/>
      <c r="KY64570" s="23"/>
    </row>
    <row r="64571" spans="36:311" x14ac:dyDescent="0.2">
      <c r="AJ64571" s="23"/>
      <c r="HH64571"/>
      <c r="IW64571" s="36"/>
      <c r="JI64571"/>
      <c r="JJ64571"/>
      <c r="KX64571" s="23"/>
      <c r="KY64571" s="23"/>
    </row>
    <row r="64572" spans="36:311" x14ac:dyDescent="0.2">
      <c r="AJ64572" s="23"/>
      <c r="HH64572"/>
      <c r="IW64572" s="36"/>
      <c r="JI64572"/>
      <c r="JJ64572"/>
      <c r="KX64572" s="23"/>
      <c r="KY64572" s="23"/>
    </row>
    <row r="64573" spans="36:311" x14ac:dyDescent="0.2">
      <c r="AJ64573" s="23"/>
      <c r="HH64573"/>
      <c r="IW64573" s="36"/>
      <c r="JI64573"/>
      <c r="JJ64573"/>
      <c r="KX64573" s="23"/>
      <c r="KY64573" s="23"/>
    </row>
    <row r="64574" spans="36:311" x14ac:dyDescent="0.2">
      <c r="AJ64574" s="23"/>
      <c r="HH64574"/>
      <c r="IW64574" s="36"/>
      <c r="JI64574"/>
      <c r="JJ64574"/>
      <c r="KX64574" s="23"/>
      <c r="KY64574" s="23"/>
    </row>
    <row r="64575" spans="36:311" x14ac:dyDescent="0.2">
      <c r="AJ64575" s="23"/>
      <c r="HH64575"/>
      <c r="IW64575" s="36"/>
      <c r="JI64575"/>
      <c r="JJ64575"/>
      <c r="KX64575" s="23"/>
      <c r="KY64575" s="23"/>
    </row>
    <row r="64576" spans="36:311" x14ac:dyDescent="0.2">
      <c r="AJ64576" s="23"/>
      <c r="HH64576"/>
      <c r="IW64576" s="36"/>
      <c r="JI64576"/>
      <c r="JJ64576"/>
      <c r="KX64576" s="23"/>
      <c r="KY64576" s="23"/>
    </row>
    <row r="64577" spans="36:311" x14ac:dyDescent="0.2">
      <c r="AJ64577" s="23"/>
      <c r="HH64577"/>
      <c r="IW64577" s="36"/>
      <c r="JI64577"/>
      <c r="JJ64577"/>
      <c r="KX64577" s="23"/>
      <c r="KY64577" s="23"/>
    </row>
    <row r="64578" spans="36:311" x14ac:dyDescent="0.2">
      <c r="AJ64578" s="23"/>
      <c r="HH64578"/>
      <c r="IW64578" s="36"/>
      <c r="JI64578"/>
      <c r="JJ64578"/>
      <c r="KX64578" s="23"/>
      <c r="KY64578" s="23"/>
    </row>
    <row r="64579" spans="36:311" x14ac:dyDescent="0.2">
      <c r="AJ64579" s="23"/>
      <c r="HH64579"/>
      <c r="IW64579" s="36"/>
      <c r="JI64579"/>
      <c r="JJ64579"/>
      <c r="KX64579" s="23"/>
      <c r="KY64579" s="23"/>
    </row>
    <row r="64580" spans="36:311" x14ac:dyDescent="0.2">
      <c r="AJ64580" s="23"/>
      <c r="HH64580"/>
      <c r="IW64580" s="36"/>
      <c r="JI64580"/>
      <c r="JJ64580"/>
      <c r="KX64580" s="23"/>
      <c r="KY64580" s="23"/>
    </row>
    <row r="64581" spans="36:311" x14ac:dyDescent="0.2">
      <c r="AJ64581" s="23"/>
      <c r="HH64581"/>
      <c r="IW64581" s="36"/>
      <c r="JI64581"/>
      <c r="JJ64581"/>
      <c r="KX64581" s="23"/>
      <c r="KY64581" s="23"/>
    </row>
    <row r="64582" spans="36:311" x14ac:dyDescent="0.2">
      <c r="AJ64582" s="23"/>
      <c r="HH64582"/>
      <c r="IW64582" s="36"/>
      <c r="JI64582"/>
      <c r="JJ64582"/>
      <c r="KX64582" s="23"/>
      <c r="KY64582" s="23"/>
    </row>
    <row r="64583" spans="36:311" x14ac:dyDescent="0.2">
      <c r="AJ64583" s="23"/>
      <c r="HH64583"/>
      <c r="IW64583" s="36"/>
      <c r="JI64583"/>
      <c r="JJ64583"/>
      <c r="KX64583" s="23"/>
      <c r="KY64583" s="23"/>
    </row>
    <row r="64584" spans="36:311" x14ac:dyDescent="0.2">
      <c r="AJ64584" s="23"/>
      <c r="HH64584"/>
      <c r="IW64584" s="36"/>
      <c r="JI64584"/>
      <c r="JJ64584"/>
      <c r="KX64584" s="23"/>
      <c r="KY64584" s="23"/>
    </row>
    <row r="64585" spans="36:311" x14ac:dyDescent="0.2">
      <c r="AJ64585" s="23"/>
      <c r="HH64585"/>
      <c r="IW64585" s="36"/>
      <c r="JI64585"/>
      <c r="JJ64585"/>
      <c r="KX64585" s="23"/>
      <c r="KY64585" s="23"/>
    </row>
    <row r="64586" spans="36:311" x14ac:dyDescent="0.2">
      <c r="AJ64586" s="23"/>
      <c r="HH64586"/>
      <c r="IW64586" s="36"/>
      <c r="JI64586"/>
      <c r="JJ64586"/>
      <c r="KX64586" s="23"/>
      <c r="KY64586" s="23"/>
    </row>
    <row r="64587" spans="36:311" x14ac:dyDescent="0.2">
      <c r="AJ64587" s="23"/>
      <c r="HH64587"/>
      <c r="IW64587" s="36"/>
      <c r="JI64587"/>
      <c r="JJ64587"/>
      <c r="KX64587" s="23"/>
      <c r="KY64587" s="23"/>
    </row>
    <row r="64588" spans="36:311" x14ac:dyDescent="0.2">
      <c r="AJ64588" s="23"/>
      <c r="HH64588"/>
      <c r="IW64588" s="36"/>
      <c r="JI64588"/>
      <c r="JJ64588"/>
      <c r="KX64588" s="23"/>
      <c r="KY64588" s="23"/>
    </row>
    <row r="64589" spans="36:311" x14ac:dyDescent="0.2">
      <c r="AJ64589" s="23"/>
      <c r="HH64589"/>
      <c r="IW64589" s="36"/>
      <c r="JI64589"/>
      <c r="JJ64589"/>
      <c r="KX64589" s="23"/>
      <c r="KY64589" s="23"/>
    </row>
    <row r="64590" spans="36:311" x14ac:dyDescent="0.2">
      <c r="AJ64590" s="23"/>
      <c r="HH64590"/>
      <c r="IW64590" s="36"/>
      <c r="JI64590"/>
      <c r="JJ64590"/>
      <c r="KX64590" s="23"/>
      <c r="KY64590" s="23"/>
    </row>
    <row r="64591" spans="36:311" x14ac:dyDescent="0.2">
      <c r="AJ64591" s="23"/>
      <c r="HH64591"/>
      <c r="IW64591" s="36"/>
      <c r="JI64591"/>
      <c r="JJ64591"/>
      <c r="KX64591" s="23"/>
      <c r="KY64591" s="23"/>
    </row>
    <row r="64592" spans="36:311" x14ac:dyDescent="0.2">
      <c r="AJ64592" s="23"/>
      <c r="HH64592"/>
      <c r="IW64592" s="36"/>
      <c r="JI64592"/>
      <c r="JJ64592"/>
      <c r="KX64592" s="23"/>
      <c r="KY64592" s="23"/>
    </row>
    <row r="64593" spans="36:311" x14ac:dyDescent="0.2">
      <c r="AJ64593" s="23"/>
      <c r="HH64593"/>
      <c r="IW64593" s="36"/>
      <c r="JI64593"/>
      <c r="JJ64593"/>
      <c r="KX64593" s="23"/>
      <c r="KY64593" s="23"/>
    </row>
    <row r="64594" spans="36:311" x14ac:dyDescent="0.2">
      <c r="AJ64594" s="23"/>
      <c r="HH64594"/>
      <c r="IW64594" s="36"/>
      <c r="JI64594"/>
      <c r="JJ64594"/>
      <c r="KX64594" s="23"/>
      <c r="KY64594" s="23"/>
    </row>
    <row r="64595" spans="36:311" x14ac:dyDescent="0.2">
      <c r="AJ64595" s="23"/>
      <c r="HH64595"/>
      <c r="IW64595" s="36"/>
      <c r="JI64595"/>
      <c r="JJ64595"/>
      <c r="KX64595" s="23"/>
      <c r="KY64595" s="23"/>
    </row>
    <row r="64596" spans="36:311" x14ac:dyDescent="0.2">
      <c r="AJ64596" s="23"/>
      <c r="HH64596"/>
      <c r="IW64596" s="36"/>
      <c r="JI64596"/>
      <c r="JJ64596"/>
      <c r="KX64596" s="23"/>
      <c r="KY64596" s="23"/>
    </row>
    <row r="64597" spans="36:311" x14ac:dyDescent="0.2">
      <c r="AJ64597" s="23"/>
      <c r="HH64597"/>
      <c r="IW64597" s="36"/>
      <c r="JI64597"/>
      <c r="JJ64597"/>
      <c r="KX64597" s="23"/>
      <c r="KY64597" s="23"/>
    </row>
    <row r="64598" spans="36:311" x14ac:dyDescent="0.2">
      <c r="AJ64598" s="23"/>
      <c r="HH64598"/>
      <c r="IW64598" s="36"/>
      <c r="JI64598"/>
      <c r="JJ64598"/>
      <c r="KX64598" s="23"/>
      <c r="KY64598" s="23"/>
    </row>
    <row r="64599" spans="36:311" x14ac:dyDescent="0.2">
      <c r="AJ64599" s="23"/>
      <c r="HH64599"/>
      <c r="IW64599" s="36"/>
      <c r="JI64599"/>
      <c r="JJ64599"/>
      <c r="KX64599" s="23"/>
      <c r="KY64599" s="23"/>
    </row>
    <row r="64600" spans="36:311" x14ac:dyDescent="0.2">
      <c r="AJ64600" s="23"/>
      <c r="HH64600"/>
      <c r="IW64600" s="36"/>
      <c r="JI64600"/>
      <c r="JJ64600"/>
      <c r="KX64600" s="23"/>
      <c r="KY64600" s="23"/>
    </row>
    <row r="64601" spans="36:311" x14ac:dyDescent="0.2">
      <c r="AJ64601" s="23"/>
      <c r="HH64601"/>
      <c r="IW64601" s="36"/>
      <c r="JI64601"/>
      <c r="JJ64601"/>
      <c r="KX64601" s="23"/>
      <c r="KY64601" s="23"/>
    </row>
    <row r="64602" spans="36:311" x14ac:dyDescent="0.2">
      <c r="AJ64602" s="23"/>
      <c r="HH64602"/>
      <c r="IW64602" s="36"/>
      <c r="JI64602"/>
      <c r="JJ64602"/>
      <c r="KX64602" s="23"/>
      <c r="KY64602" s="23"/>
    </row>
    <row r="64603" spans="36:311" x14ac:dyDescent="0.2">
      <c r="AJ64603" s="23"/>
      <c r="HH64603"/>
      <c r="IW64603" s="36"/>
      <c r="JI64603"/>
      <c r="JJ64603"/>
      <c r="KX64603" s="23"/>
      <c r="KY64603" s="23"/>
    </row>
    <row r="64604" spans="36:311" x14ac:dyDescent="0.2">
      <c r="AJ64604" s="23"/>
      <c r="HH64604"/>
      <c r="IW64604" s="36"/>
      <c r="JI64604"/>
      <c r="JJ64604"/>
      <c r="KX64604" s="23"/>
      <c r="KY64604" s="23"/>
    </row>
    <row r="64605" spans="36:311" x14ac:dyDescent="0.2">
      <c r="AJ64605" s="23"/>
      <c r="HH64605"/>
      <c r="IW64605" s="36"/>
      <c r="JI64605"/>
      <c r="JJ64605"/>
      <c r="KX64605" s="23"/>
      <c r="KY64605" s="23"/>
    </row>
    <row r="64606" spans="36:311" x14ac:dyDescent="0.2">
      <c r="AJ64606" s="23"/>
      <c r="HH64606"/>
      <c r="IW64606" s="36"/>
      <c r="JI64606"/>
      <c r="JJ64606"/>
      <c r="KX64606" s="23"/>
      <c r="KY64606" s="23"/>
    </row>
    <row r="64607" spans="36:311" x14ac:dyDescent="0.2">
      <c r="AJ64607" s="23"/>
      <c r="HH64607"/>
      <c r="IW64607" s="36"/>
      <c r="JI64607"/>
      <c r="JJ64607"/>
      <c r="KX64607" s="23"/>
      <c r="KY64607" s="23"/>
    </row>
    <row r="64608" spans="36:311" x14ac:dyDescent="0.2">
      <c r="AJ64608" s="23"/>
      <c r="HH64608"/>
      <c r="IW64608" s="36"/>
      <c r="JI64608"/>
      <c r="JJ64608"/>
      <c r="KX64608" s="23"/>
      <c r="KY64608" s="23"/>
    </row>
    <row r="64609" spans="36:311" x14ac:dyDescent="0.2">
      <c r="AJ64609" s="23"/>
      <c r="HH64609"/>
      <c r="IW64609" s="36"/>
      <c r="JI64609"/>
      <c r="JJ64609"/>
      <c r="KX64609" s="23"/>
      <c r="KY64609" s="23"/>
    </row>
    <row r="64610" spans="36:311" x14ac:dyDescent="0.2">
      <c r="AJ64610" s="23"/>
      <c r="HH64610"/>
      <c r="IW64610" s="36"/>
      <c r="JI64610"/>
      <c r="JJ64610"/>
      <c r="KX64610" s="23"/>
      <c r="KY64610" s="23"/>
    </row>
    <row r="64611" spans="36:311" x14ac:dyDescent="0.2">
      <c r="AJ64611" s="23"/>
      <c r="HH64611"/>
      <c r="IW64611" s="36"/>
      <c r="JI64611"/>
      <c r="JJ64611"/>
      <c r="KX64611" s="23"/>
      <c r="KY64611" s="23"/>
    </row>
    <row r="64612" spans="36:311" x14ac:dyDescent="0.2">
      <c r="AJ64612" s="23"/>
      <c r="HH64612"/>
      <c r="IW64612" s="36"/>
      <c r="JI64612"/>
      <c r="JJ64612"/>
      <c r="KX64612" s="23"/>
      <c r="KY64612" s="23"/>
    </row>
    <row r="64613" spans="36:311" x14ac:dyDescent="0.2">
      <c r="AJ64613" s="23"/>
      <c r="HH64613"/>
      <c r="IW64613" s="36"/>
      <c r="JI64613"/>
      <c r="JJ64613"/>
      <c r="KX64613" s="23"/>
      <c r="KY64613" s="23"/>
    </row>
    <row r="64614" spans="36:311" x14ac:dyDescent="0.2">
      <c r="AJ64614" s="23"/>
      <c r="HH64614"/>
      <c r="IW64614" s="36"/>
      <c r="JI64614"/>
      <c r="JJ64614"/>
      <c r="KX64614" s="23"/>
      <c r="KY64614" s="23"/>
    </row>
    <row r="64615" spans="36:311" x14ac:dyDescent="0.2">
      <c r="AJ64615" s="23"/>
      <c r="HH64615"/>
      <c r="IW64615" s="36"/>
      <c r="JI64615"/>
      <c r="JJ64615"/>
      <c r="KX64615" s="23"/>
      <c r="KY64615" s="23"/>
    </row>
    <row r="64616" spans="36:311" x14ac:dyDescent="0.2">
      <c r="AJ64616" s="23"/>
      <c r="HH64616"/>
      <c r="IW64616" s="36"/>
      <c r="JI64616"/>
      <c r="JJ64616"/>
      <c r="KX64616" s="23"/>
      <c r="KY64616" s="23"/>
    </row>
    <row r="64617" spans="36:311" x14ac:dyDescent="0.2">
      <c r="AJ64617" s="23"/>
      <c r="HH64617"/>
      <c r="IW64617" s="36"/>
      <c r="JI64617"/>
      <c r="JJ64617"/>
      <c r="KX64617" s="23"/>
      <c r="KY64617" s="23"/>
    </row>
    <row r="64618" spans="36:311" x14ac:dyDescent="0.2">
      <c r="AJ64618" s="23"/>
      <c r="HH64618"/>
      <c r="IW64618" s="36"/>
      <c r="JI64618"/>
      <c r="JJ64618"/>
      <c r="KX64618" s="23"/>
      <c r="KY64618" s="23"/>
    </row>
    <row r="64619" spans="36:311" x14ac:dyDescent="0.2">
      <c r="AJ64619" s="23"/>
      <c r="HH64619"/>
      <c r="IW64619" s="36"/>
      <c r="JI64619"/>
      <c r="JJ64619"/>
      <c r="KX64619" s="23"/>
      <c r="KY64619" s="23"/>
    </row>
    <row r="64620" spans="36:311" x14ac:dyDescent="0.2">
      <c r="AJ64620" s="23"/>
      <c r="HH64620"/>
      <c r="IW64620" s="36"/>
      <c r="JI64620"/>
      <c r="JJ64620"/>
      <c r="KX64620" s="23"/>
      <c r="KY64620" s="23"/>
    </row>
    <row r="64621" spans="36:311" x14ac:dyDescent="0.2">
      <c r="AJ64621" s="23"/>
      <c r="HH64621"/>
      <c r="IW64621" s="36"/>
      <c r="JI64621"/>
      <c r="JJ64621"/>
      <c r="KX64621" s="23"/>
      <c r="KY64621" s="23"/>
    </row>
    <row r="64622" spans="36:311" x14ac:dyDescent="0.2">
      <c r="AJ64622" s="23"/>
      <c r="HH64622"/>
      <c r="IW64622" s="36"/>
      <c r="JI64622"/>
      <c r="JJ64622"/>
      <c r="KX64622" s="23"/>
      <c r="KY64622" s="23"/>
    </row>
    <row r="64623" spans="36:311" x14ac:dyDescent="0.2">
      <c r="AJ64623" s="23"/>
      <c r="HH64623"/>
      <c r="IW64623" s="36"/>
      <c r="JI64623"/>
      <c r="JJ64623"/>
      <c r="KX64623" s="23"/>
      <c r="KY64623" s="23"/>
    </row>
    <row r="64624" spans="36:311" x14ac:dyDescent="0.2">
      <c r="AJ64624" s="23"/>
      <c r="HH64624"/>
      <c r="IW64624" s="36"/>
      <c r="JI64624"/>
      <c r="JJ64624"/>
      <c r="KX64624" s="23"/>
      <c r="KY64624" s="23"/>
    </row>
    <row r="64625" spans="36:311" x14ac:dyDescent="0.2">
      <c r="AJ64625" s="23"/>
      <c r="HH64625"/>
      <c r="IW64625" s="36"/>
      <c r="JI64625"/>
      <c r="JJ64625"/>
      <c r="KX64625" s="23"/>
      <c r="KY64625" s="23"/>
    </row>
    <row r="64626" spans="36:311" x14ac:dyDescent="0.2">
      <c r="AJ64626" s="23"/>
      <c r="HH64626"/>
      <c r="IW64626" s="36"/>
      <c r="JI64626"/>
      <c r="JJ64626"/>
      <c r="KX64626" s="23"/>
      <c r="KY64626" s="23"/>
    </row>
    <row r="64627" spans="36:311" x14ac:dyDescent="0.2">
      <c r="AJ64627" s="23"/>
      <c r="HH64627"/>
      <c r="IW64627" s="36"/>
      <c r="JI64627"/>
      <c r="JJ64627"/>
      <c r="KX64627" s="23"/>
      <c r="KY64627" s="23"/>
    </row>
    <row r="64628" spans="36:311" x14ac:dyDescent="0.2">
      <c r="AJ64628" s="23"/>
      <c r="HH64628"/>
      <c r="IW64628" s="36"/>
      <c r="JI64628"/>
      <c r="JJ64628"/>
      <c r="KX64628" s="23"/>
      <c r="KY64628" s="23"/>
    </row>
    <row r="64629" spans="36:311" x14ac:dyDescent="0.2">
      <c r="AJ64629" s="23"/>
      <c r="HH64629"/>
      <c r="IW64629" s="36"/>
      <c r="JI64629"/>
      <c r="JJ64629"/>
      <c r="KX64629" s="23"/>
      <c r="KY64629" s="23"/>
    </row>
    <row r="64630" spans="36:311" x14ac:dyDescent="0.2">
      <c r="AJ64630" s="23"/>
      <c r="HH64630"/>
      <c r="IW64630" s="36"/>
      <c r="JI64630"/>
      <c r="JJ64630"/>
      <c r="KX64630" s="23"/>
      <c r="KY64630" s="23"/>
    </row>
    <row r="64631" spans="36:311" x14ac:dyDescent="0.2">
      <c r="AJ64631" s="23"/>
      <c r="HH64631"/>
      <c r="IW64631" s="36"/>
      <c r="JI64631"/>
      <c r="JJ64631"/>
      <c r="KX64631" s="23"/>
      <c r="KY64631" s="23"/>
    </row>
    <row r="64632" spans="36:311" x14ac:dyDescent="0.2">
      <c r="AJ64632" s="23"/>
      <c r="HH64632"/>
      <c r="IW64632" s="36"/>
      <c r="JI64632"/>
      <c r="JJ64632"/>
      <c r="KX64632" s="23"/>
      <c r="KY64632" s="23"/>
    </row>
    <row r="64633" spans="36:311" x14ac:dyDescent="0.2">
      <c r="AJ64633" s="23"/>
      <c r="HH64633"/>
      <c r="IW64633" s="36"/>
      <c r="JI64633"/>
      <c r="JJ64633"/>
      <c r="KX64633" s="23"/>
      <c r="KY64633" s="23"/>
    </row>
    <row r="64634" spans="36:311" x14ac:dyDescent="0.2">
      <c r="AJ64634" s="23"/>
      <c r="HH64634"/>
      <c r="IW64634" s="36"/>
      <c r="JI64634"/>
      <c r="JJ64634"/>
      <c r="KX64634" s="23"/>
      <c r="KY64634" s="23"/>
    </row>
    <row r="64635" spans="36:311" x14ac:dyDescent="0.2">
      <c r="AJ64635" s="23"/>
      <c r="HH64635"/>
      <c r="IW64635" s="36"/>
      <c r="JI64635"/>
      <c r="JJ64635"/>
      <c r="KX64635" s="23"/>
      <c r="KY64635" s="23"/>
    </row>
    <row r="64636" spans="36:311" x14ac:dyDescent="0.2">
      <c r="AJ64636" s="23"/>
      <c r="HH64636"/>
      <c r="IW64636" s="36"/>
      <c r="JI64636"/>
      <c r="JJ64636"/>
      <c r="KX64636" s="23"/>
      <c r="KY64636" s="23"/>
    </row>
    <row r="64637" spans="36:311" x14ac:dyDescent="0.2">
      <c r="AJ64637" s="23"/>
      <c r="HH64637"/>
      <c r="IW64637" s="36"/>
      <c r="JI64637"/>
      <c r="JJ64637"/>
      <c r="KX64637" s="23"/>
      <c r="KY64637" s="23"/>
    </row>
    <row r="64638" spans="36:311" x14ac:dyDescent="0.2">
      <c r="AJ64638" s="23"/>
      <c r="HH64638"/>
      <c r="IW64638" s="36"/>
      <c r="JI64638"/>
      <c r="JJ64638"/>
      <c r="KX64638" s="23"/>
      <c r="KY64638" s="23"/>
    </row>
    <row r="64639" spans="36:311" x14ac:dyDescent="0.2">
      <c r="AJ64639" s="23"/>
      <c r="HH64639"/>
      <c r="IW64639" s="36"/>
      <c r="JI64639"/>
      <c r="JJ64639"/>
      <c r="KX64639" s="23"/>
      <c r="KY64639" s="23"/>
    </row>
    <row r="64640" spans="36:311" x14ac:dyDescent="0.2">
      <c r="AJ64640" s="23"/>
      <c r="HH64640"/>
      <c r="IW64640" s="36"/>
      <c r="JI64640"/>
      <c r="JJ64640"/>
      <c r="KX64640" s="23"/>
      <c r="KY64640" s="23"/>
    </row>
    <row r="64641" spans="36:311" x14ac:dyDescent="0.2">
      <c r="AJ64641" s="23"/>
      <c r="HH64641"/>
      <c r="IW64641" s="36"/>
      <c r="JI64641"/>
      <c r="JJ64641"/>
      <c r="KX64641" s="23"/>
      <c r="KY64641" s="23"/>
    </row>
    <row r="64642" spans="36:311" x14ac:dyDescent="0.2">
      <c r="AJ64642" s="23"/>
      <c r="HH64642"/>
      <c r="IW64642" s="36"/>
      <c r="JI64642"/>
      <c r="JJ64642"/>
      <c r="KX64642" s="23"/>
      <c r="KY64642" s="23"/>
    </row>
    <row r="64643" spans="36:311" x14ac:dyDescent="0.2">
      <c r="AJ64643" s="23"/>
      <c r="HH64643"/>
      <c r="IW64643" s="36"/>
      <c r="JI64643"/>
      <c r="JJ64643"/>
      <c r="KX64643" s="23"/>
      <c r="KY64643" s="23"/>
    </row>
    <row r="64644" spans="36:311" x14ac:dyDescent="0.2">
      <c r="AJ64644" s="23"/>
      <c r="HH64644"/>
      <c r="IW64644" s="36"/>
      <c r="JI64644"/>
      <c r="JJ64644"/>
      <c r="KX64644" s="23"/>
      <c r="KY64644" s="23"/>
    </row>
    <row r="64645" spans="36:311" x14ac:dyDescent="0.2">
      <c r="AJ64645" s="23"/>
      <c r="HH64645"/>
      <c r="IW64645" s="36"/>
      <c r="JI64645"/>
      <c r="JJ64645"/>
      <c r="KX64645" s="23"/>
      <c r="KY64645" s="23"/>
    </row>
    <row r="64646" spans="36:311" x14ac:dyDescent="0.2">
      <c r="AJ64646" s="23"/>
      <c r="HH64646"/>
      <c r="IW64646" s="36"/>
      <c r="JI64646"/>
      <c r="JJ64646"/>
      <c r="KX64646" s="23"/>
      <c r="KY64646" s="23"/>
    </row>
    <row r="64647" spans="36:311" x14ac:dyDescent="0.2">
      <c r="AJ64647" s="23"/>
      <c r="HH64647"/>
      <c r="IW64647" s="36"/>
      <c r="JI64647"/>
      <c r="JJ64647"/>
      <c r="KX64647" s="23"/>
      <c r="KY64647" s="23"/>
    </row>
    <row r="64648" spans="36:311" x14ac:dyDescent="0.2">
      <c r="AJ64648" s="23"/>
      <c r="HH64648"/>
      <c r="IW64648" s="36"/>
      <c r="JI64648"/>
      <c r="JJ64648"/>
      <c r="KX64648" s="23"/>
      <c r="KY64648" s="23"/>
    </row>
    <row r="64649" spans="36:311" x14ac:dyDescent="0.2">
      <c r="AJ64649" s="23"/>
      <c r="HH64649"/>
      <c r="IW64649" s="36"/>
      <c r="JI64649"/>
      <c r="JJ64649"/>
      <c r="KX64649" s="23"/>
      <c r="KY64649" s="23"/>
    </row>
    <row r="64650" spans="36:311" x14ac:dyDescent="0.2">
      <c r="AJ64650" s="23"/>
      <c r="HH64650"/>
      <c r="IW64650" s="36"/>
      <c r="JI64650"/>
      <c r="JJ64650"/>
      <c r="KX64650" s="23"/>
      <c r="KY64650" s="23"/>
    </row>
    <row r="64651" spans="36:311" x14ac:dyDescent="0.2">
      <c r="AJ64651" s="23"/>
      <c r="HH64651"/>
      <c r="IW64651" s="36"/>
      <c r="JI64651"/>
      <c r="JJ64651"/>
      <c r="KX64651" s="23"/>
      <c r="KY64651" s="23"/>
    </row>
    <row r="64652" spans="36:311" x14ac:dyDescent="0.2">
      <c r="AJ64652" s="23"/>
      <c r="HH64652"/>
      <c r="IW64652" s="36"/>
      <c r="JI64652"/>
      <c r="JJ64652"/>
      <c r="KX64652" s="23"/>
      <c r="KY64652" s="23"/>
    </row>
    <row r="64653" spans="36:311" x14ac:dyDescent="0.2">
      <c r="AJ64653" s="23"/>
      <c r="HH64653"/>
      <c r="IW64653" s="36"/>
      <c r="JI64653"/>
      <c r="JJ64653"/>
      <c r="KX64653" s="23"/>
      <c r="KY64653" s="23"/>
    </row>
    <row r="64654" spans="36:311" x14ac:dyDescent="0.2">
      <c r="AJ64654" s="23"/>
      <c r="HH64654"/>
      <c r="IW64654" s="36"/>
      <c r="JI64654"/>
      <c r="JJ64654"/>
      <c r="KX64654" s="23"/>
      <c r="KY64654" s="23"/>
    </row>
    <row r="64655" spans="36:311" x14ac:dyDescent="0.2">
      <c r="AJ64655" s="23"/>
      <c r="HH64655"/>
      <c r="IW64655" s="36"/>
      <c r="JI64655"/>
      <c r="JJ64655"/>
      <c r="KX64655" s="23"/>
      <c r="KY64655" s="23"/>
    </row>
    <row r="64656" spans="36:311" x14ac:dyDescent="0.2">
      <c r="AJ64656" s="23"/>
      <c r="HH64656"/>
      <c r="IW64656" s="36"/>
      <c r="JI64656"/>
      <c r="JJ64656"/>
      <c r="KX64656" s="23"/>
      <c r="KY64656" s="23"/>
    </row>
    <row r="64657" spans="36:311" x14ac:dyDescent="0.2">
      <c r="AJ64657" s="23"/>
      <c r="HH64657"/>
      <c r="IW64657" s="36"/>
      <c r="JI64657"/>
      <c r="JJ64657"/>
      <c r="KX64657" s="23"/>
      <c r="KY64657" s="23"/>
    </row>
    <row r="64658" spans="36:311" x14ac:dyDescent="0.2">
      <c r="AJ64658" s="23"/>
      <c r="HH64658"/>
      <c r="IW64658" s="36"/>
      <c r="JI64658"/>
      <c r="JJ64658"/>
      <c r="KX64658" s="23"/>
      <c r="KY64658" s="23"/>
    </row>
    <row r="64659" spans="36:311" x14ac:dyDescent="0.2">
      <c r="AJ64659" s="23"/>
      <c r="HH64659"/>
      <c r="IW64659" s="36"/>
      <c r="JI64659"/>
      <c r="JJ64659"/>
      <c r="KX64659" s="23"/>
      <c r="KY64659" s="23"/>
    </row>
    <row r="64660" spans="36:311" x14ac:dyDescent="0.2">
      <c r="AJ64660" s="23"/>
      <c r="HH64660"/>
      <c r="IW64660" s="36"/>
      <c r="JI64660"/>
      <c r="JJ64660"/>
      <c r="KX64660" s="23"/>
      <c r="KY64660" s="23"/>
    </row>
    <row r="64661" spans="36:311" x14ac:dyDescent="0.2">
      <c r="AJ64661" s="23"/>
      <c r="HH64661"/>
      <c r="IW64661" s="36"/>
      <c r="JI64661"/>
      <c r="JJ64661"/>
      <c r="KX64661" s="23"/>
      <c r="KY64661" s="23"/>
    </row>
    <row r="64662" spans="36:311" x14ac:dyDescent="0.2">
      <c r="AJ64662" s="23"/>
      <c r="HH64662"/>
      <c r="IW64662" s="36"/>
      <c r="JI64662"/>
      <c r="JJ64662"/>
      <c r="KX64662" s="23"/>
      <c r="KY64662" s="23"/>
    </row>
    <row r="64663" spans="36:311" x14ac:dyDescent="0.2">
      <c r="AJ64663" s="23"/>
      <c r="HH64663"/>
      <c r="IW64663" s="36"/>
      <c r="JI64663"/>
      <c r="JJ64663"/>
      <c r="KX64663" s="23"/>
      <c r="KY64663" s="23"/>
    </row>
    <row r="64664" spans="36:311" x14ac:dyDescent="0.2">
      <c r="AJ64664" s="23"/>
      <c r="HH64664"/>
      <c r="IW64664" s="36"/>
      <c r="JI64664"/>
      <c r="JJ64664"/>
      <c r="KX64664" s="23"/>
      <c r="KY64664" s="23"/>
    </row>
    <row r="64665" spans="36:311" x14ac:dyDescent="0.2">
      <c r="AJ64665" s="23"/>
      <c r="HH64665"/>
      <c r="IW64665" s="36"/>
      <c r="JI64665"/>
      <c r="JJ64665"/>
      <c r="KX64665" s="23"/>
      <c r="KY64665" s="23"/>
    </row>
    <row r="64666" spans="36:311" x14ac:dyDescent="0.2">
      <c r="AJ64666" s="23"/>
      <c r="HH64666"/>
      <c r="IW64666" s="36"/>
      <c r="JI64666"/>
      <c r="JJ64666"/>
      <c r="KX64666" s="23"/>
      <c r="KY64666" s="23"/>
    </row>
    <row r="64667" spans="36:311" x14ac:dyDescent="0.2">
      <c r="AJ64667" s="23"/>
      <c r="HH64667"/>
      <c r="IW64667" s="36"/>
      <c r="JI64667"/>
      <c r="JJ64667"/>
      <c r="KX64667" s="23"/>
      <c r="KY64667" s="23"/>
    </row>
    <row r="64668" spans="36:311" x14ac:dyDescent="0.2">
      <c r="AJ64668" s="23"/>
      <c r="HH64668"/>
      <c r="IW64668" s="36"/>
      <c r="JI64668"/>
      <c r="JJ64668"/>
      <c r="KX64668" s="23"/>
      <c r="KY64668" s="23"/>
    </row>
    <row r="64669" spans="36:311" x14ac:dyDescent="0.2">
      <c r="AJ64669" s="23"/>
      <c r="HH64669"/>
      <c r="IW64669" s="36"/>
      <c r="JI64669"/>
      <c r="JJ64669"/>
      <c r="KX64669" s="23"/>
      <c r="KY64669" s="23"/>
    </row>
    <row r="64670" spans="36:311" x14ac:dyDescent="0.2">
      <c r="AJ64670" s="23"/>
      <c r="HH64670"/>
      <c r="IW64670" s="36"/>
      <c r="JI64670"/>
      <c r="JJ64670"/>
      <c r="KX64670" s="23"/>
      <c r="KY64670" s="23"/>
    </row>
    <row r="64671" spans="36:311" x14ac:dyDescent="0.2">
      <c r="AJ64671" s="23"/>
      <c r="HH64671"/>
      <c r="IW64671" s="36"/>
      <c r="JI64671"/>
      <c r="JJ64671"/>
      <c r="KX64671" s="23"/>
      <c r="KY64671" s="23"/>
    </row>
    <row r="64672" spans="36:311" x14ac:dyDescent="0.2">
      <c r="AJ64672" s="23"/>
      <c r="HH64672"/>
      <c r="IW64672" s="36"/>
      <c r="JI64672"/>
      <c r="JJ64672"/>
      <c r="KX64672" s="23"/>
      <c r="KY64672" s="23"/>
    </row>
    <row r="64673" spans="36:311" x14ac:dyDescent="0.2">
      <c r="AJ64673" s="23"/>
      <c r="HH64673"/>
      <c r="IW64673" s="36"/>
      <c r="JI64673"/>
      <c r="JJ64673"/>
      <c r="KX64673" s="23"/>
      <c r="KY64673" s="23"/>
    </row>
    <row r="64674" spans="36:311" x14ac:dyDescent="0.2">
      <c r="AJ64674" s="23"/>
      <c r="HH64674"/>
      <c r="IW64674" s="36"/>
      <c r="JI64674"/>
      <c r="JJ64674"/>
      <c r="KX64674" s="23"/>
      <c r="KY64674" s="23"/>
    </row>
    <row r="64675" spans="36:311" x14ac:dyDescent="0.2">
      <c r="AJ64675" s="23"/>
      <c r="HH64675"/>
      <c r="IW64675" s="36"/>
      <c r="JI64675"/>
      <c r="JJ64675"/>
      <c r="KX64675" s="23"/>
      <c r="KY64675" s="23"/>
    </row>
    <row r="64676" spans="36:311" x14ac:dyDescent="0.2">
      <c r="AJ64676" s="23"/>
      <c r="HH64676"/>
      <c r="IW64676" s="36"/>
      <c r="JI64676"/>
      <c r="JJ64676"/>
      <c r="KX64676" s="23"/>
      <c r="KY64676" s="23"/>
    </row>
    <row r="64677" spans="36:311" x14ac:dyDescent="0.2">
      <c r="AJ64677" s="23"/>
      <c r="HH64677"/>
      <c r="IW64677" s="36"/>
      <c r="JI64677"/>
      <c r="JJ64677"/>
      <c r="KX64677" s="23"/>
      <c r="KY64677" s="23"/>
    </row>
    <row r="64678" spans="36:311" x14ac:dyDescent="0.2">
      <c r="AJ64678" s="23"/>
      <c r="HH64678"/>
      <c r="IW64678" s="36"/>
      <c r="JI64678"/>
      <c r="JJ64678"/>
      <c r="KX64678" s="23"/>
      <c r="KY64678" s="23"/>
    </row>
    <row r="64679" spans="36:311" x14ac:dyDescent="0.2">
      <c r="AJ64679" s="23"/>
      <c r="HH64679"/>
      <c r="IW64679" s="36"/>
      <c r="JI64679"/>
      <c r="JJ64679"/>
      <c r="KX64679" s="23"/>
      <c r="KY64679" s="23"/>
    </row>
    <row r="64680" spans="36:311" x14ac:dyDescent="0.2">
      <c r="AJ64680" s="23"/>
      <c r="HH64680"/>
      <c r="IW64680" s="36"/>
      <c r="JI64680"/>
      <c r="JJ64680"/>
      <c r="KX64680" s="23"/>
      <c r="KY64680" s="23"/>
    </row>
    <row r="64681" spans="36:311" x14ac:dyDescent="0.2">
      <c r="AJ64681" s="23"/>
      <c r="HH64681"/>
      <c r="IW64681" s="36"/>
      <c r="JI64681"/>
      <c r="JJ64681"/>
      <c r="KX64681" s="23"/>
      <c r="KY64681" s="23"/>
    </row>
    <row r="64682" spans="36:311" x14ac:dyDescent="0.2">
      <c r="AJ64682" s="23"/>
      <c r="HH64682"/>
      <c r="IW64682" s="36"/>
      <c r="JI64682"/>
      <c r="JJ64682"/>
      <c r="KX64682" s="23"/>
      <c r="KY64682" s="23"/>
    </row>
    <row r="64683" spans="36:311" x14ac:dyDescent="0.2">
      <c r="AJ64683" s="23"/>
      <c r="HH64683"/>
      <c r="IW64683" s="36"/>
      <c r="JI64683"/>
      <c r="JJ64683"/>
      <c r="KX64683" s="23"/>
      <c r="KY64683" s="23"/>
    </row>
    <row r="64684" spans="36:311" x14ac:dyDescent="0.2">
      <c r="AJ64684" s="23"/>
      <c r="HH64684"/>
      <c r="IW64684" s="36"/>
      <c r="JI64684"/>
      <c r="JJ64684"/>
      <c r="KX64684" s="23"/>
      <c r="KY64684" s="23"/>
    </row>
    <row r="64685" spans="36:311" x14ac:dyDescent="0.2">
      <c r="AJ64685" s="23"/>
      <c r="HH64685"/>
      <c r="IW64685" s="36"/>
      <c r="JI64685"/>
      <c r="JJ64685"/>
      <c r="KX64685" s="23"/>
      <c r="KY64685" s="23"/>
    </row>
    <row r="64686" spans="36:311" x14ac:dyDescent="0.2">
      <c r="AJ64686" s="23"/>
      <c r="HH64686"/>
      <c r="IW64686" s="36"/>
      <c r="JI64686"/>
      <c r="JJ64686"/>
      <c r="KX64686" s="23"/>
      <c r="KY64686" s="23"/>
    </row>
    <row r="64687" spans="36:311" x14ac:dyDescent="0.2">
      <c r="AJ64687" s="23"/>
      <c r="HH64687"/>
      <c r="IW64687" s="36"/>
      <c r="JI64687"/>
      <c r="JJ64687"/>
      <c r="KX64687" s="23"/>
      <c r="KY64687" s="23"/>
    </row>
    <row r="64688" spans="36:311" x14ac:dyDescent="0.2">
      <c r="AJ64688" s="23"/>
      <c r="HH64688"/>
      <c r="IW64688" s="36"/>
      <c r="JI64688"/>
      <c r="JJ64688"/>
      <c r="KX64688" s="23"/>
      <c r="KY64688" s="23"/>
    </row>
    <row r="64689" spans="36:311" x14ac:dyDescent="0.2">
      <c r="AJ64689" s="23"/>
      <c r="HH64689"/>
      <c r="IW64689" s="36"/>
      <c r="JI64689"/>
      <c r="JJ64689"/>
      <c r="KX64689" s="23"/>
      <c r="KY64689" s="23"/>
    </row>
    <row r="64690" spans="36:311" x14ac:dyDescent="0.2">
      <c r="AJ64690" s="23"/>
      <c r="HH64690"/>
      <c r="IW64690" s="36"/>
      <c r="JI64690"/>
      <c r="JJ64690"/>
      <c r="KX64690" s="23"/>
      <c r="KY64690" s="23"/>
    </row>
    <row r="64691" spans="36:311" x14ac:dyDescent="0.2">
      <c r="AJ64691" s="23"/>
      <c r="HH64691"/>
      <c r="IW64691" s="36"/>
      <c r="JI64691"/>
      <c r="JJ64691"/>
      <c r="KX64691" s="23"/>
      <c r="KY64691" s="23"/>
    </row>
    <row r="64692" spans="36:311" x14ac:dyDescent="0.2">
      <c r="AJ64692" s="23"/>
      <c r="HH64692"/>
      <c r="IW64692" s="36"/>
      <c r="JI64692"/>
      <c r="JJ64692"/>
      <c r="KX64692" s="23"/>
      <c r="KY64692" s="23"/>
    </row>
    <row r="64693" spans="36:311" x14ac:dyDescent="0.2">
      <c r="AJ64693" s="23"/>
      <c r="HH64693"/>
      <c r="IW64693" s="36"/>
      <c r="JI64693"/>
      <c r="JJ64693"/>
      <c r="KX64693" s="23"/>
      <c r="KY64693" s="23"/>
    </row>
    <row r="64694" spans="36:311" x14ac:dyDescent="0.2">
      <c r="AJ64694" s="23"/>
      <c r="HH64694"/>
      <c r="IW64694" s="36"/>
      <c r="JI64694"/>
      <c r="JJ64694"/>
      <c r="KX64694" s="23"/>
      <c r="KY64694" s="23"/>
    </row>
    <row r="64695" spans="36:311" x14ac:dyDescent="0.2">
      <c r="AJ64695" s="23"/>
      <c r="HH64695"/>
      <c r="IW64695" s="36"/>
      <c r="JI64695"/>
      <c r="JJ64695"/>
      <c r="KX64695" s="23"/>
      <c r="KY64695" s="23"/>
    </row>
    <row r="64696" spans="36:311" x14ac:dyDescent="0.2">
      <c r="AJ64696" s="23"/>
      <c r="HH64696"/>
      <c r="IW64696" s="36"/>
      <c r="JI64696"/>
      <c r="JJ64696"/>
      <c r="KX64696" s="23"/>
      <c r="KY64696" s="23"/>
    </row>
    <row r="64697" spans="36:311" x14ac:dyDescent="0.2">
      <c r="AJ64697" s="23"/>
      <c r="HH64697"/>
      <c r="IW64697" s="36"/>
      <c r="JI64697"/>
      <c r="JJ64697"/>
      <c r="KX64697" s="23"/>
      <c r="KY64697" s="23"/>
    </row>
    <row r="64698" spans="36:311" x14ac:dyDescent="0.2">
      <c r="AJ64698" s="23"/>
      <c r="HH64698"/>
      <c r="IW64698" s="36"/>
      <c r="JI64698"/>
      <c r="JJ64698"/>
      <c r="KX64698" s="23"/>
      <c r="KY64698" s="23"/>
    </row>
    <row r="64699" spans="36:311" x14ac:dyDescent="0.2">
      <c r="AJ64699" s="23"/>
      <c r="HH64699"/>
      <c r="IW64699" s="36"/>
      <c r="JI64699"/>
      <c r="JJ64699"/>
      <c r="KX64699" s="23"/>
      <c r="KY64699" s="23"/>
    </row>
    <row r="64700" spans="36:311" x14ac:dyDescent="0.2">
      <c r="AJ64700" s="23"/>
      <c r="HH64700"/>
      <c r="IW64700" s="36"/>
      <c r="JI64700"/>
      <c r="JJ64700"/>
      <c r="KX64700" s="23"/>
      <c r="KY64700" s="23"/>
    </row>
    <row r="64701" spans="36:311" x14ac:dyDescent="0.2">
      <c r="AJ64701" s="23"/>
      <c r="HH64701"/>
      <c r="IW64701" s="36"/>
      <c r="JI64701"/>
      <c r="JJ64701"/>
      <c r="KX64701" s="23"/>
      <c r="KY64701" s="23"/>
    </row>
    <row r="64702" spans="36:311" x14ac:dyDescent="0.2">
      <c r="AJ64702" s="23"/>
      <c r="HH64702"/>
      <c r="IW64702" s="36"/>
      <c r="JI64702"/>
      <c r="JJ64702"/>
      <c r="KX64702" s="23"/>
      <c r="KY64702" s="23"/>
    </row>
    <row r="64703" spans="36:311" x14ac:dyDescent="0.2">
      <c r="AJ64703" s="23"/>
      <c r="HH64703"/>
      <c r="IW64703" s="36"/>
      <c r="JI64703"/>
      <c r="JJ64703"/>
      <c r="KX64703" s="23"/>
      <c r="KY64703" s="23"/>
    </row>
    <row r="64704" spans="36:311" x14ac:dyDescent="0.2">
      <c r="AJ64704" s="23"/>
      <c r="HH64704"/>
      <c r="IW64704" s="36"/>
      <c r="JI64704"/>
      <c r="JJ64704"/>
      <c r="KX64704" s="23"/>
      <c r="KY64704" s="23"/>
    </row>
    <row r="64705" spans="36:311" x14ac:dyDescent="0.2">
      <c r="AJ64705" s="23"/>
      <c r="HH64705"/>
      <c r="IW64705" s="36"/>
      <c r="JI64705"/>
      <c r="JJ64705"/>
      <c r="KX64705" s="23"/>
      <c r="KY64705" s="23"/>
    </row>
    <row r="64706" spans="36:311" x14ac:dyDescent="0.2">
      <c r="AJ64706" s="23"/>
      <c r="HH64706"/>
      <c r="IW64706" s="36"/>
      <c r="JI64706"/>
      <c r="JJ64706"/>
      <c r="KX64706" s="23"/>
      <c r="KY64706" s="23"/>
    </row>
    <row r="64707" spans="36:311" x14ac:dyDescent="0.2">
      <c r="AJ64707" s="23"/>
      <c r="HH64707"/>
      <c r="IW64707" s="36"/>
      <c r="JI64707"/>
      <c r="JJ64707"/>
      <c r="KX64707" s="23"/>
      <c r="KY64707" s="23"/>
    </row>
    <row r="64708" spans="36:311" x14ac:dyDescent="0.2">
      <c r="AJ64708" s="23"/>
      <c r="HH64708"/>
      <c r="IW64708" s="36"/>
      <c r="JI64708"/>
      <c r="JJ64708"/>
      <c r="KX64708" s="23"/>
      <c r="KY64708" s="23"/>
    </row>
    <row r="64709" spans="36:311" x14ac:dyDescent="0.2">
      <c r="AJ64709" s="23"/>
      <c r="HH64709"/>
      <c r="IW64709" s="36"/>
      <c r="JI64709"/>
      <c r="JJ64709"/>
      <c r="KX64709" s="23"/>
      <c r="KY64709" s="23"/>
    </row>
    <row r="64710" spans="36:311" x14ac:dyDescent="0.2">
      <c r="AJ64710" s="23"/>
      <c r="HH64710"/>
      <c r="IW64710" s="36"/>
      <c r="JI64710"/>
      <c r="JJ64710"/>
      <c r="KX64710" s="23"/>
      <c r="KY64710" s="23"/>
    </row>
    <row r="64711" spans="36:311" x14ac:dyDescent="0.2">
      <c r="AJ64711" s="23"/>
      <c r="HH64711"/>
      <c r="IW64711" s="36"/>
      <c r="JI64711"/>
      <c r="JJ64711"/>
      <c r="KX64711" s="23"/>
      <c r="KY64711" s="23"/>
    </row>
    <row r="64712" spans="36:311" x14ac:dyDescent="0.2">
      <c r="AJ64712" s="23"/>
      <c r="HH64712"/>
      <c r="IW64712" s="36"/>
      <c r="JI64712"/>
      <c r="JJ64712"/>
      <c r="KX64712" s="23"/>
      <c r="KY64712" s="23"/>
    </row>
    <row r="64713" spans="36:311" x14ac:dyDescent="0.2">
      <c r="AJ64713" s="23"/>
      <c r="HH64713"/>
      <c r="IW64713" s="36"/>
      <c r="JI64713"/>
      <c r="JJ64713"/>
      <c r="KX64713" s="23"/>
      <c r="KY64713" s="23"/>
    </row>
    <row r="64714" spans="36:311" x14ac:dyDescent="0.2">
      <c r="AJ64714" s="23"/>
      <c r="HH64714"/>
      <c r="IW64714" s="36"/>
      <c r="JI64714"/>
      <c r="JJ64714"/>
      <c r="KX64714" s="23"/>
      <c r="KY64714" s="23"/>
    </row>
    <row r="64715" spans="36:311" x14ac:dyDescent="0.2">
      <c r="AJ64715" s="23"/>
      <c r="HH64715"/>
      <c r="IW64715" s="36"/>
      <c r="JI64715"/>
      <c r="JJ64715"/>
      <c r="KX64715" s="23"/>
      <c r="KY64715" s="23"/>
    </row>
    <row r="64716" spans="36:311" x14ac:dyDescent="0.2">
      <c r="AJ64716" s="23"/>
      <c r="HH64716"/>
      <c r="IW64716" s="36"/>
      <c r="JI64716"/>
      <c r="JJ64716"/>
      <c r="KX64716" s="23"/>
      <c r="KY64716" s="23"/>
    </row>
    <row r="64717" spans="36:311" x14ac:dyDescent="0.2">
      <c r="AJ64717" s="23"/>
      <c r="HH64717"/>
      <c r="IW64717" s="36"/>
      <c r="JI64717"/>
      <c r="JJ64717"/>
      <c r="KX64717" s="23"/>
      <c r="KY64717" s="23"/>
    </row>
    <row r="64718" spans="36:311" x14ac:dyDescent="0.2">
      <c r="AJ64718" s="23"/>
      <c r="HH64718"/>
      <c r="IW64718" s="36"/>
      <c r="JI64718"/>
      <c r="JJ64718"/>
      <c r="KX64718" s="23"/>
      <c r="KY64718" s="23"/>
    </row>
    <row r="64719" spans="36:311" x14ac:dyDescent="0.2">
      <c r="AJ64719" s="23"/>
      <c r="HH64719"/>
      <c r="IW64719" s="36"/>
      <c r="JI64719"/>
      <c r="JJ64719"/>
      <c r="KX64719" s="23"/>
      <c r="KY64719" s="23"/>
    </row>
    <row r="64720" spans="36:311" x14ac:dyDescent="0.2">
      <c r="AJ64720" s="23"/>
      <c r="HH64720"/>
      <c r="IW64720" s="36"/>
      <c r="JI64720"/>
      <c r="JJ64720"/>
      <c r="KX64720" s="23"/>
      <c r="KY64720" s="23"/>
    </row>
    <row r="64721" spans="36:311" x14ac:dyDescent="0.2">
      <c r="AJ64721" s="23"/>
      <c r="HH64721"/>
      <c r="IW64721" s="36"/>
      <c r="JI64721"/>
      <c r="JJ64721"/>
      <c r="KX64721" s="23"/>
      <c r="KY64721" s="23"/>
    </row>
    <row r="64722" spans="36:311" x14ac:dyDescent="0.2">
      <c r="AJ64722" s="23"/>
      <c r="HH64722"/>
      <c r="IW64722" s="36"/>
      <c r="JI64722"/>
      <c r="JJ64722"/>
      <c r="KX64722" s="23"/>
      <c r="KY64722" s="23"/>
    </row>
    <row r="64723" spans="36:311" x14ac:dyDescent="0.2">
      <c r="AJ64723" s="23"/>
      <c r="HH64723"/>
      <c r="IW64723" s="36"/>
      <c r="JI64723"/>
      <c r="JJ64723"/>
      <c r="KX64723" s="23"/>
      <c r="KY64723" s="23"/>
    </row>
    <row r="64724" spans="36:311" x14ac:dyDescent="0.2">
      <c r="AJ64724" s="23"/>
      <c r="HH64724"/>
      <c r="IW64724" s="36"/>
      <c r="JI64724"/>
      <c r="JJ64724"/>
      <c r="KX64724" s="23"/>
      <c r="KY64724" s="23"/>
    </row>
    <row r="64725" spans="36:311" x14ac:dyDescent="0.2">
      <c r="AJ64725" s="23"/>
      <c r="HH64725"/>
      <c r="IW64725" s="36"/>
      <c r="JI64725"/>
      <c r="JJ64725"/>
      <c r="KX64725" s="23"/>
      <c r="KY64725" s="23"/>
    </row>
    <row r="64726" spans="36:311" x14ac:dyDescent="0.2">
      <c r="AJ64726" s="23"/>
      <c r="HH64726"/>
      <c r="IW64726" s="36"/>
      <c r="JI64726"/>
      <c r="JJ64726"/>
      <c r="KX64726" s="23"/>
      <c r="KY64726" s="23"/>
    </row>
    <row r="64727" spans="36:311" x14ac:dyDescent="0.2">
      <c r="AJ64727" s="23"/>
      <c r="HH64727"/>
      <c r="IW64727" s="36"/>
      <c r="JI64727"/>
      <c r="JJ64727"/>
      <c r="KX64727" s="23"/>
      <c r="KY64727" s="23"/>
    </row>
    <row r="64728" spans="36:311" x14ac:dyDescent="0.2">
      <c r="AJ64728" s="23"/>
      <c r="HH64728"/>
      <c r="IW64728" s="36"/>
      <c r="JI64728"/>
      <c r="JJ64728"/>
      <c r="KX64728" s="23"/>
      <c r="KY64728" s="23"/>
    </row>
    <row r="64729" spans="36:311" x14ac:dyDescent="0.2">
      <c r="AJ64729" s="23"/>
      <c r="HH64729"/>
      <c r="IW64729" s="36"/>
      <c r="JI64729"/>
      <c r="JJ64729"/>
      <c r="KX64729" s="23"/>
      <c r="KY64729" s="23"/>
    </row>
    <row r="64730" spans="36:311" x14ac:dyDescent="0.2">
      <c r="AJ64730" s="23"/>
      <c r="HH64730"/>
      <c r="IW64730" s="36"/>
      <c r="JI64730"/>
      <c r="JJ64730"/>
      <c r="KX64730" s="23"/>
      <c r="KY64730" s="23"/>
    </row>
    <row r="64731" spans="36:311" x14ac:dyDescent="0.2">
      <c r="AJ64731" s="23"/>
      <c r="HH64731"/>
      <c r="IW64731" s="36"/>
      <c r="JI64731"/>
      <c r="JJ64731"/>
      <c r="KX64731" s="23"/>
      <c r="KY64731" s="23"/>
    </row>
    <row r="64732" spans="36:311" x14ac:dyDescent="0.2">
      <c r="AJ64732" s="23"/>
      <c r="HH64732"/>
      <c r="IW64732" s="36"/>
      <c r="JI64732"/>
      <c r="JJ64732"/>
      <c r="KX64732" s="23"/>
      <c r="KY64732" s="23"/>
    </row>
    <row r="64733" spans="36:311" x14ac:dyDescent="0.2">
      <c r="AJ64733" s="23"/>
      <c r="HH64733"/>
      <c r="IW64733" s="36"/>
      <c r="JI64733"/>
      <c r="JJ64733"/>
      <c r="KX64733" s="23"/>
      <c r="KY64733" s="23"/>
    </row>
    <row r="64734" spans="36:311" x14ac:dyDescent="0.2">
      <c r="AJ64734" s="23"/>
      <c r="HH64734"/>
      <c r="IW64734" s="36"/>
      <c r="JI64734"/>
      <c r="JJ64734"/>
      <c r="KX64734" s="23"/>
      <c r="KY64734" s="23"/>
    </row>
    <row r="64735" spans="36:311" x14ac:dyDescent="0.2">
      <c r="AJ64735" s="23"/>
      <c r="HH64735"/>
      <c r="IW64735" s="36"/>
      <c r="JI64735"/>
      <c r="JJ64735"/>
      <c r="KX64735" s="23"/>
      <c r="KY64735" s="23"/>
    </row>
    <row r="64736" spans="36:311" x14ac:dyDescent="0.2">
      <c r="AJ64736" s="23"/>
      <c r="HH64736"/>
      <c r="IW64736" s="36"/>
      <c r="JI64736"/>
      <c r="JJ64736"/>
      <c r="KX64736" s="23"/>
      <c r="KY64736" s="23"/>
    </row>
    <row r="64737" spans="36:311" x14ac:dyDescent="0.2">
      <c r="AJ64737" s="23"/>
      <c r="HH64737"/>
      <c r="IW64737" s="36"/>
      <c r="JI64737"/>
      <c r="JJ64737"/>
      <c r="KX64737" s="23"/>
      <c r="KY64737" s="23"/>
    </row>
    <row r="64738" spans="36:311" x14ac:dyDescent="0.2">
      <c r="AJ64738" s="23"/>
      <c r="HH64738"/>
      <c r="IW64738" s="36"/>
      <c r="JI64738"/>
      <c r="JJ64738"/>
      <c r="KX64738" s="23"/>
      <c r="KY64738" s="23"/>
    </row>
    <row r="64739" spans="36:311" x14ac:dyDescent="0.2">
      <c r="AJ64739" s="23"/>
      <c r="HH64739"/>
      <c r="IW64739" s="36"/>
      <c r="JI64739"/>
      <c r="JJ64739"/>
      <c r="KX64739" s="23"/>
      <c r="KY64739" s="23"/>
    </row>
    <row r="64740" spans="36:311" x14ac:dyDescent="0.2">
      <c r="AJ64740" s="23"/>
      <c r="HH64740"/>
      <c r="IW64740" s="36"/>
      <c r="JI64740"/>
      <c r="JJ64740"/>
      <c r="KX64740" s="23"/>
      <c r="KY64740" s="23"/>
    </row>
    <row r="64741" spans="36:311" x14ac:dyDescent="0.2">
      <c r="AJ64741" s="23"/>
      <c r="HH64741"/>
      <c r="IW64741" s="36"/>
      <c r="JI64741"/>
      <c r="JJ64741"/>
      <c r="KX64741" s="23"/>
      <c r="KY64741" s="23"/>
    </row>
    <row r="64742" spans="36:311" x14ac:dyDescent="0.2">
      <c r="AJ64742" s="23"/>
      <c r="HH64742"/>
      <c r="IW64742" s="36"/>
      <c r="JI64742"/>
      <c r="JJ64742"/>
      <c r="KX64742" s="23"/>
      <c r="KY64742" s="23"/>
    </row>
    <row r="64743" spans="36:311" x14ac:dyDescent="0.2">
      <c r="AJ64743" s="23"/>
      <c r="HH64743"/>
      <c r="IW64743" s="36"/>
      <c r="JI64743"/>
      <c r="JJ64743"/>
      <c r="KX64743" s="23"/>
      <c r="KY64743" s="23"/>
    </row>
    <row r="64744" spans="36:311" x14ac:dyDescent="0.2">
      <c r="AJ64744" s="23"/>
      <c r="HH64744"/>
      <c r="IW64744" s="36"/>
      <c r="JI64744"/>
      <c r="JJ64744"/>
      <c r="KX64744" s="23"/>
      <c r="KY64744" s="23"/>
    </row>
    <row r="64745" spans="36:311" x14ac:dyDescent="0.2">
      <c r="AJ64745" s="23"/>
      <c r="HH64745"/>
      <c r="IW64745" s="36"/>
      <c r="JI64745"/>
      <c r="JJ64745"/>
      <c r="KX64745" s="23"/>
      <c r="KY64745" s="23"/>
    </row>
    <row r="64746" spans="36:311" x14ac:dyDescent="0.2">
      <c r="AJ64746" s="23"/>
      <c r="HH64746"/>
      <c r="IW64746" s="36"/>
      <c r="JI64746"/>
      <c r="JJ64746"/>
      <c r="KX64746" s="23"/>
      <c r="KY64746" s="23"/>
    </row>
    <row r="64747" spans="36:311" x14ac:dyDescent="0.2">
      <c r="AJ64747" s="23"/>
      <c r="HH64747"/>
      <c r="IW64747" s="36"/>
      <c r="JI64747"/>
      <c r="JJ64747"/>
      <c r="KX64747" s="23"/>
      <c r="KY64747" s="23"/>
    </row>
    <row r="64748" spans="36:311" x14ac:dyDescent="0.2">
      <c r="AJ64748" s="23"/>
      <c r="HH64748"/>
      <c r="IW64748" s="36"/>
      <c r="JI64748"/>
      <c r="JJ64748"/>
      <c r="KX64748" s="23"/>
      <c r="KY64748" s="23"/>
    </row>
    <row r="64749" spans="36:311" x14ac:dyDescent="0.2">
      <c r="AJ64749" s="23"/>
      <c r="HH64749"/>
      <c r="IW64749" s="36"/>
      <c r="JI64749"/>
      <c r="JJ64749"/>
      <c r="KX64749" s="23"/>
      <c r="KY64749" s="23"/>
    </row>
    <row r="64750" spans="36:311" x14ac:dyDescent="0.2">
      <c r="AJ64750" s="23"/>
      <c r="HH64750"/>
      <c r="IW64750" s="36"/>
      <c r="JI64750"/>
      <c r="JJ64750"/>
      <c r="KX64750" s="23"/>
      <c r="KY64750" s="23"/>
    </row>
    <row r="64751" spans="36:311" x14ac:dyDescent="0.2">
      <c r="AJ64751" s="23"/>
      <c r="HH64751"/>
      <c r="IW64751" s="36"/>
      <c r="JI64751"/>
      <c r="JJ64751"/>
      <c r="KX64751" s="23"/>
      <c r="KY64751" s="23"/>
    </row>
    <row r="64752" spans="36:311" x14ac:dyDescent="0.2">
      <c r="AJ64752" s="23"/>
      <c r="HH64752"/>
      <c r="IW64752" s="36"/>
      <c r="JI64752"/>
      <c r="JJ64752"/>
      <c r="KX64752" s="23"/>
      <c r="KY64752" s="23"/>
    </row>
    <row r="64753" spans="36:311" x14ac:dyDescent="0.2">
      <c r="AJ64753" s="23"/>
      <c r="HH64753"/>
      <c r="IW64753" s="36"/>
      <c r="JI64753"/>
      <c r="JJ64753"/>
      <c r="KX64753" s="23"/>
      <c r="KY64753" s="23"/>
    </row>
    <row r="64754" spans="36:311" x14ac:dyDescent="0.2">
      <c r="AJ64754" s="23"/>
      <c r="HH64754"/>
      <c r="IW64754" s="36"/>
      <c r="JI64754"/>
      <c r="JJ64754"/>
      <c r="KX64754" s="23"/>
      <c r="KY64754" s="23"/>
    </row>
    <row r="64755" spans="36:311" x14ac:dyDescent="0.2">
      <c r="AJ64755" s="23"/>
      <c r="HH64755"/>
      <c r="IW64755" s="36"/>
      <c r="JI64755"/>
      <c r="JJ64755"/>
      <c r="KX64755" s="23"/>
      <c r="KY64755" s="23"/>
    </row>
    <row r="64756" spans="36:311" x14ac:dyDescent="0.2">
      <c r="AJ64756" s="23"/>
      <c r="HH64756"/>
      <c r="IW64756" s="36"/>
      <c r="JI64756"/>
      <c r="JJ64756"/>
      <c r="KX64756" s="23"/>
      <c r="KY64756" s="23"/>
    </row>
    <row r="64757" spans="36:311" x14ac:dyDescent="0.2">
      <c r="AJ64757" s="23"/>
      <c r="HH64757"/>
      <c r="IW64757" s="36"/>
      <c r="JI64757"/>
      <c r="JJ64757"/>
      <c r="KX64757" s="23"/>
      <c r="KY64757" s="23"/>
    </row>
    <row r="64758" spans="36:311" x14ac:dyDescent="0.2">
      <c r="AJ64758" s="23"/>
      <c r="HH64758"/>
      <c r="IW64758" s="36"/>
      <c r="JI64758"/>
      <c r="JJ64758"/>
      <c r="KX64758" s="23"/>
      <c r="KY64758" s="23"/>
    </row>
    <row r="64759" spans="36:311" x14ac:dyDescent="0.2">
      <c r="AJ64759" s="23"/>
      <c r="HH64759"/>
      <c r="IW64759" s="36"/>
      <c r="JI64759"/>
      <c r="JJ64759"/>
      <c r="KX64759" s="23"/>
      <c r="KY64759" s="23"/>
    </row>
    <row r="64760" spans="36:311" x14ac:dyDescent="0.2">
      <c r="AJ64760" s="23"/>
      <c r="HH64760"/>
      <c r="IW64760" s="36"/>
      <c r="JI64760"/>
      <c r="JJ64760"/>
      <c r="KX64760" s="23"/>
      <c r="KY64760" s="23"/>
    </row>
    <row r="64761" spans="36:311" x14ac:dyDescent="0.2">
      <c r="AJ64761" s="23"/>
      <c r="HH64761"/>
      <c r="IW64761" s="36"/>
      <c r="JI64761"/>
      <c r="JJ64761"/>
      <c r="KX64761" s="23"/>
      <c r="KY64761" s="23"/>
    </row>
    <row r="64762" spans="36:311" x14ac:dyDescent="0.2">
      <c r="AJ64762" s="23"/>
      <c r="HH64762"/>
      <c r="IW64762" s="36"/>
      <c r="JI64762"/>
      <c r="JJ64762"/>
      <c r="KX64762" s="23"/>
      <c r="KY64762" s="23"/>
    </row>
    <row r="64763" spans="36:311" x14ac:dyDescent="0.2">
      <c r="AJ64763" s="23"/>
      <c r="HH64763"/>
      <c r="IW64763" s="36"/>
      <c r="JI64763"/>
      <c r="JJ64763"/>
      <c r="KX64763" s="23"/>
      <c r="KY64763" s="23"/>
    </row>
    <row r="64764" spans="36:311" x14ac:dyDescent="0.2">
      <c r="AJ64764" s="23"/>
      <c r="HH64764"/>
      <c r="IW64764" s="36"/>
      <c r="JI64764"/>
      <c r="JJ64764"/>
      <c r="KX64764" s="23"/>
      <c r="KY64764" s="23"/>
    </row>
    <row r="64765" spans="36:311" x14ac:dyDescent="0.2">
      <c r="AJ64765" s="23"/>
      <c r="HH64765"/>
      <c r="IW64765" s="36"/>
      <c r="JI64765"/>
      <c r="JJ64765"/>
      <c r="KX64765" s="23"/>
      <c r="KY64765" s="23"/>
    </row>
    <row r="64766" spans="36:311" x14ac:dyDescent="0.2">
      <c r="AJ64766" s="23"/>
      <c r="HH64766"/>
      <c r="IW64766" s="36"/>
      <c r="JI64766"/>
      <c r="JJ64766"/>
      <c r="KX64766" s="23"/>
      <c r="KY64766" s="23"/>
    </row>
    <row r="64767" spans="36:311" x14ac:dyDescent="0.2">
      <c r="AJ64767" s="23"/>
      <c r="HH64767"/>
      <c r="IW64767" s="36"/>
      <c r="JI64767"/>
      <c r="JJ64767"/>
      <c r="KX64767" s="23"/>
      <c r="KY64767" s="23"/>
    </row>
    <row r="64768" spans="36:311" x14ac:dyDescent="0.2">
      <c r="AJ64768" s="23"/>
      <c r="HH64768"/>
      <c r="IW64768" s="36"/>
      <c r="JI64768"/>
      <c r="JJ64768"/>
      <c r="KX64768" s="23"/>
      <c r="KY64768" s="23"/>
    </row>
    <row r="64769" spans="36:311" x14ac:dyDescent="0.2">
      <c r="AJ64769" s="23"/>
      <c r="HH64769"/>
      <c r="IW64769" s="36"/>
      <c r="JI64769"/>
      <c r="JJ64769"/>
      <c r="KX64769" s="23"/>
      <c r="KY64769" s="23"/>
    </row>
    <row r="64770" spans="36:311" x14ac:dyDescent="0.2">
      <c r="AJ64770" s="23"/>
      <c r="HH64770"/>
      <c r="IW64770" s="36"/>
      <c r="JI64770"/>
      <c r="JJ64770"/>
      <c r="KX64770" s="23"/>
      <c r="KY64770" s="23"/>
    </row>
    <row r="64771" spans="36:311" x14ac:dyDescent="0.2">
      <c r="AJ64771" s="23"/>
      <c r="HH64771"/>
      <c r="IW64771" s="36"/>
      <c r="JI64771"/>
      <c r="JJ64771"/>
      <c r="KX64771" s="23"/>
      <c r="KY64771" s="23"/>
    </row>
    <row r="64772" spans="36:311" x14ac:dyDescent="0.2">
      <c r="AJ64772" s="23"/>
      <c r="HH64772"/>
      <c r="IW64772" s="36"/>
      <c r="JI64772"/>
      <c r="JJ64772"/>
      <c r="KX64772" s="23"/>
      <c r="KY64772" s="23"/>
    </row>
    <row r="64773" spans="36:311" x14ac:dyDescent="0.2">
      <c r="AJ64773" s="23"/>
      <c r="HH64773"/>
      <c r="IW64773" s="36"/>
      <c r="JI64773"/>
      <c r="JJ64773"/>
      <c r="KX64773" s="23"/>
      <c r="KY64773" s="23"/>
    </row>
    <row r="64774" spans="36:311" x14ac:dyDescent="0.2">
      <c r="AJ64774" s="23"/>
      <c r="HH64774"/>
      <c r="IW64774" s="36"/>
      <c r="JI64774"/>
      <c r="JJ64774"/>
      <c r="KX64774" s="23"/>
      <c r="KY64774" s="23"/>
    </row>
    <row r="64775" spans="36:311" x14ac:dyDescent="0.2">
      <c r="AJ64775" s="23"/>
      <c r="HH64775"/>
      <c r="IW64775" s="36"/>
      <c r="JI64775"/>
      <c r="JJ64775"/>
      <c r="KX64775" s="23"/>
      <c r="KY64775" s="23"/>
    </row>
    <row r="64776" spans="36:311" x14ac:dyDescent="0.2">
      <c r="AJ64776" s="23"/>
      <c r="HH64776"/>
      <c r="IW64776" s="36"/>
      <c r="JI64776"/>
      <c r="JJ64776"/>
      <c r="KX64776" s="23"/>
      <c r="KY64776" s="23"/>
    </row>
    <row r="64777" spans="36:311" x14ac:dyDescent="0.2">
      <c r="AJ64777" s="23"/>
      <c r="HH64777"/>
      <c r="IW64777" s="36"/>
      <c r="JI64777"/>
      <c r="JJ64777"/>
      <c r="KX64777" s="23"/>
      <c r="KY64777" s="23"/>
    </row>
    <row r="64778" spans="36:311" x14ac:dyDescent="0.2">
      <c r="AJ64778" s="23"/>
      <c r="HH64778"/>
      <c r="IW64778" s="36"/>
      <c r="JI64778"/>
      <c r="JJ64778"/>
      <c r="KX64778" s="23"/>
      <c r="KY64778" s="23"/>
    </row>
    <row r="64779" spans="36:311" x14ac:dyDescent="0.2">
      <c r="AJ64779" s="23"/>
      <c r="HH64779"/>
      <c r="IW64779" s="36"/>
      <c r="JI64779"/>
      <c r="JJ64779"/>
      <c r="KX64779" s="23"/>
      <c r="KY64779" s="23"/>
    </row>
    <row r="64780" spans="36:311" x14ac:dyDescent="0.2">
      <c r="AJ64780" s="23"/>
      <c r="HH64780"/>
      <c r="IW64780" s="36"/>
      <c r="JI64780"/>
      <c r="JJ64780"/>
      <c r="KX64780" s="23"/>
      <c r="KY64780" s="23"/>
    </row>
    <row r="64781" spans="36:311" x14ac:dyDescent="0.2">
      <c r="AJ64781" s="23"/>
      <c r="HH64781"/>
      <c r="IW64781" s="36"/>
      <c r="JI64781"/>
      <c r="JJ64781"/>
      <c r="KX64781" s="23"/>
      <c r="KY64781" s="23"/>
    </row>
    <row r="64782" spans="36:311" x14ac:dyDescent="0.2">
      <c r="AJ64782" s="23"/>
      <c r="HH64782"/>
      <c r="IW64782" s="36"/>
      <c r="JI64782"/>
      <c r="JJ64782"/>
      <c r="KX64782" s="23"/>
      <c r="KY64782" s="23"/>
    </row>
    <row r="64783" spans="36:311" x14ac:dyDescent="0.2">
      <c r="AJ64783" s="23"/>
      <c r="HH64783"/>
      <c r="IW64783" s="36"/>
      <c r="JI64783"/>
      <c r="JJ64783"/>
      <c r="KX64783" s="23"/>
      <c r="KY64783" s="23"/>
    </row>
    <row r="64784" spans="36:311" x14ac:dyDescent="0.2">
      <c r="AJ64784" s="23"/>
      <c r="HH64784"/>
      <c r="IW64784" s="36"/>
      <c r="JI64784"/>
      <c r="JJ64784"/>
      <c r="KX64784" s="23"/>
      <c r="KY64784" s="23"/>
    </row>
    <row r="64785" spans="36:311" x14ac:dyDescent="0.2">
      <c r="AJ64785" s="23"/>
      <c r="HH64785"/>
      <c r="IW64785" s="36"/>
      <c r="JI64785"/>
      <c r="JJ64785"/>
      <c r="KX64785" s="23"/>
      <c r="KY64785" s="23"/>
    </row>
    <row r="64786" spans="36:311" x14ac:dyDescent="0.2">
      <c r="AJ64786" s="23"/>
      <c r="HH64786"/>
      <c r="IW64786" s="36"/>
      <c r="JI64786"/>
      <c r="JJ64786"/>
      <c r="KX64786" s="23"/>
      <c r="KY64786" s="23"/>
    </row>
    <row r="64787" spans="36:311" x14ac:dyDescent="0.2">
      <c r="AJ64787" s="23"/>
      <c r="HH64787"/>
      <c r="IW64787" s="36"/>
      <c r="JI64787"/>
      <c r="JJ64787"/>
      <c r="KX64787" s="23"/>
      <c r="KY64787" s="23"/>
    </row>
    <row r="64788" spans="36:311" x14ac:dyDescent="0.2">
      <c r="AJ64788" s="23"/>
      <c r="HH64788"/>
      <c r="IW64788" s="36"/>
      <c r="JI64788"/>
      <c r="JJ64788"/>
      <c r="KX64788" s="23"/>
      <c r="KY64788" s="23"/>
    </row>
    <row r="64789" spans="36:311" x14ac:dyDescent="0.2">
      <c r="AJ64789" s="23"/>
      <c r="HH64789"/>
      <c r="IW64789" s="36"/>
      <c r="JI64789"/>
      <c r="JJ64789"/>
      <c r="KX64789" s="23"/>
      <c r="KY64789" s="23"/>
    </row>
    <row r="64790" spans="36:311" x14ac:dyDescent="0.2">
      <c r="AJ64790" s="23"/>
      <c r="HH64790"/>
      <c r="IW64790" s="36"/>
      <c r="JI64790"/>
      <c r="JJ64790"/>
      <c r="KX64790" s="23"/>
      <c r="KY64790" s="23"/>
    </row>
    <row r="64791" spans="36:311" x14ac:dyDescent="0.2">
      <c r="AJ64791" s="23"/>
      <c r="HH64791"/>
      <c r="IW64791" s="36"/>
      <c r="JI64791"/>
      <c r="JJ64791"/>
      <c r="KX64791" s="23"/>
      <c r="KY64791" s="23"/>
    </row>
    <row r="64792" spans="36:311" x14ac:dyDescent="0.2">
      <c r="AJ64792" s="23"/>
      <c r="HH64792"/>
      <c r="IW64792" s="36"/>
      <c r="JI64792"/>
      <c r="JJ64792"/>
      <c r="KX64792" s="23"/>
      <c r="KY64792" s="23"/>
    </row>
    <row r="64793" spans="36:311" x14ac:dyDescent="0.2">
      <c r="AJ64793" s="23"/>
      <c r="HH64793"/>
      <c r="IW64793" s="36"/>
      <c r="JI64793"/>
      <c r="JJ64793"/>
      <c r="KX64793" s="23"/>
      <c r="KY64793" s="23"/>
    </row>
    <row r="64794" spans="36:311" x14ac:dyDescent="0.2">
      <c r="AJ64794" s="23"/>
      <c r="HH64794"/>
      <c r="IW64794" s="36"/>
      <c r="JI64794"/>
      <c r="JJ64794"/>
      <c r="KX64794" s="23"/>
      <c r="KY64794" s="23"/>
    </row>
    <row r="64795" spans="36:311" x14ac:dyDescent="0.2">
      <c r="AJ64795" s="23"/>
      <c r="HH64795"/>
      <c r="IW64795" s="36"/>
      <c r="JI64795"/>
      <c r="JJ64795"/>
      <c r="KX64795" s="23"/>
      <c r="KY64795" s="23"/>
    </row>
    <row r="64796" spans="36:311" x14ac:dyDescent="0.2">
      <c r="AJ64796" s="23"/>
      <c r="HH64796"/>
      <c r="IW64796" s="36"/>
      <c r="JI64796"/>
      <c r="JJ64796"/>
      <c r="KX64796" s="23"/>
      <c r="KY64796" s="23"/>
    </row>
    <row r="64797" spans="36:311" x14ac:dyDescent="0.2">
      <c r="AJ64797" s="23"/>
      <c r="HH64797"/>
      <c r="IW64797" s="36"/>
      <c r="JI64797"/>
      <c r="JJ64797"/>
      <c r="KX64797" s="23"/>
      <c r="KY64797" s="23"/>
    </row>
    <row r="64798" spans="36:311" x14ac:dyDescent="0.2">
      <c r="AJ64798" s="23"/>
      <c r="HH64798"/>
      <c r="IW64798" s="36"/>
      <c r="JI64798"/>
      <c r="JJ64798"/>
      <c r="KX64798" s="23"/>
      <c r="KY64798" s="23"/>
    </row>
    <row r="64799" spans="36:311" x14ac:dyDescent="0.2">
      <c r="AJ64799" s="23"/>
      <c r="HH64799"/>
      <c r="IW64799" s="36"/>
      <c r="JI64799"/>
      <c r="JJ64799"/>
      <c r="KX64799" s="23"/>
      <c r="KY64799" s="23"/>
    </row>
    <row r="64800" spans="36:311" x14ac:dyDescent="0.2">
      <c r="AJ64800" s="23"/>
      <c r="HH64800"/>
      <c r="IW64800" s="36"/>
      <c r="JI64800"/>
      <c r="JJ64800"/>
      <c r="KX64800" s="23"/>
      <c r="KY64800" s="23"/>
    </row>
    <row r="64801" spans="36:311" x14ac:dyDescent="0.2">
      <c r="AJ64801" s="23"/>
      <c r="HH64801"/>
      <c r="IW64801" s="36"/>
      <c r="JI64801"/>
      <c r="JJ64801"/>
      <c r="KX64801" s="23"/>
      <c r="KY64801" s="23"/>
    </row>
    <row r="64802" spans="36:311" x14ac:dyDescent="0.2">
      <c r="AJ64802" s="23"/>
      <c r="HH64802"/>
      <c r="IW64802" s="36"/>
      <c r="JI64802"/>
      <c r="JJ64802"/>
      <c r="KX64802" s="23"/>
      <c r="KY64802" s="23"/>
    </row>
    <row r="64803" spans="36:311" x14ac:dyDescent="0.2">
      <c r="AJ64803" s="23"/>
      <c r="HH64803"/>
      <c r="IW64803" s="36"/>
      <c r="JI64803"/>
      <c r="JJ64803"/>
      <c r="KX64803" s="23"/>
      <c r="KY64803" s="23"/>
    </row>
    <row r="64804" spans="36:311" x14ac:dyDescent="0.2">
      <c r="AJ64804" s="23"/>
      <c r="HH64804"/>
      <c r="IW64804" s="36"/>
      <c r="JI64804"/>
      <c r="JJ64804"/>
      <c r="KX64804" s="23"/>
      <c r="KY64804" s="23"/>
    </row>
    <row r="64805" spans="36:311" x14ac:dyDescent="0.2">
      <c r="AJ64805" s="23"/>
      <c r="HH64805"/>
      <c r="IW64805" s="36"/>
      <c r="JI64805"/>
      <c r="JJ64805"/>
      <c r="KX64805" s="23"/>
      <c r="KY64805" s="23"/>
    </row>
    <row r="64806" spans="36:311" x14ac:dyDescent="0.2">
      <c r="AJ64806" s="23"/>
      <c r="HH64806"/>
      <c r="IW64806" s="36"/>
      <c r="JI64806"/>
      <c r="JJ64806"/>
      <c r="KX64806" s="23"/>
      <c r="KY64806" s="23"/>
    </row>
    <row r="64807" spans="36:311" x14ac:dyDescent="0.2">
      <c r="AJ64807" s="23"/>
      <c r="HH64807"/>
      <c r="IW64807" s="36"/>
      <c r="JI64807"/>
      <c r="JJ64807"/>
      <c r="KX64807" s="23"/>
      <c r="KY64807" s="23"/>
    </row>
    <row r="64808" spans="36:311" x14ac:dyDescent="0.2">
      <c r="AJ64808" s="23"/>
      <c r="HH64808"/>
      <c r="IW64808" s="36"/>
      <c r="JI64808"/>
      <c r="JJ64808"/>
      <c r="KX64808" s="23"/>
      <c r="KY64808" s="23"/>
    </row>
    <row r="64809" spans="36:311" x14ac:dyDescent="0.2">
      <c r="AJ64809" s="23"/>
      <c r="HH64809"/>
      <c r="IW64809" s="36"/>
      <c r="JI64809"/>
      <c r="JJ64809"/>
      <c r="KX64809" s="23"/>
      <c r="KY64809" s="23"/>
    </row>
    <row r="64810" spans="36:311" x14ac:dyDescent="0.2">
      <c r="AJ64810" s="23"/>
      <c r="HH64810"/>
      <c r="IW64810" s="36"/>
      <c r="JI64810"/>
      <c r="JJ64810"/>
      <c r="KX64810" s="23"/>
      <c r="KY64810" s="23"/>
    </row>
    <row r="64811" spans="36:311" x14ac:dyDescent="0.2">
      <c r="AJ64811" s="23"/>
      <c r="HH64811"/>
      <c r="IW64811" s="36"/>
      <c r="JI64811"/>
      <c r="JJ64811"/>
      <c r="KX64811" s="23"/>
      <c r="KY64811" s="23"/>
    </row>
    <row r="64812" spans="36:311" x14ac:dyDescent="0.2">
      <c r="AJ64812" s="23"/>
      <c r="HH64812"/>
      <c r="IW64812" s="36"/>
      <c r="JI64812"/>
      <c r="JJ64812"/>
      <c r="KX64812" s="23"/>
      <c r="KY64812" s="23"/>
    </row>
    <row r="64813" spans="36:311" x14ac:dyDescent="0.2">
      <c r="AJ64813" s="23"/>
      <c r="HH64813"/>
      <c r="IW64813" s="36"/>
      <c r="JI64813"/>
      <c r="JJ64813"/>
      <c r="KX64813" s="23"/>
      <c r="KY64813" s="23"/>
    </row>
    <row r="64814" spans="36:311" x14ac:dyDescent="0.2">
      <c r="AJ64814" s="23"/>
      <c r="HH64814"/>
      <c r="IW64814" s="36"/>
      <c r="JI64814"/>
      <c r="JJ64814"/>
      <c r="KX64814" s="23"/>
      <c r="KY64814" s="23"/>
    </row>
    <row r="64815" spans="36:311" x14ac:dyDescent="0.2">
      <c r="AJ64815" s="23"/>
      <c r="HH64815"/>
      <c r="IW64815" s="36"/>
      <c r="JI64815"/>
      <c r="JJ64815"/>
      <c r="KX64815" s="23"/>
      <c r="KY64815" s="23"/>
    </row>
    <row r="64816" spans="36:311" x14ac:dyDescent="0.2">
      <c r="AJ64816" s="23"/>
      <c r="HH64816"/>
      <c r="IW64816" s="36"/>
      <c r="JI64816"/>
      <c r="JJ64816"/>
      <c r="KX64816" s="23"/>
      <c r="KY64816" s="23"/>
    </row>
    <row r="64817" spans="36:311" x14ac:dyDescent="0.2">
      <c r="AJ64817" s="23"/>
      <c r="HH64817"/>
      <c r="IW64817" s="36"/>
      <c r="JI64817"/>
      <c r="JJ64817"/>
      <c r="KX64817" s="23"/>
      <c r="KY64817" s="23"/>
    </row>
    <row r="64818" spans="36:311" x14ac:dyDescent="0.2">
      <c r="AJ64818" s="23"/>
      <c r="HH64818"/>
      <c r="IW64818" s="36"/>
      <c r="JI64818"/>
      <c r="JJ64818"/>
      <c r="KX64818" s="23"/>
      <c r="KY64818" s="23"/>
    </row>
    <row r="64819" spans="36:311" x14ac:dyDescent="0.2">
      <c r="AJ64819" s="23"/>
      <c r="HH64819"/>
      <c r="IW64819" s="36"/>
      <c r="JI64819"/>
      <c r="JJ64819"/>
      <c r="KX64819" s="23"/>
      <c r="KY64819" s="23"/>
    </row>
    <row r="64820" spans="36:311" x14ac:dyDescent="0.2">
      <c r="AJ64820" s="23"/>
      <c r="HH64820"/>
      <c r="IW64820" s="36"/>
      <c r="JI64820"/>
      <c r="JJ64820"/>
      <c r="KX64820" s="23"/>
      <c r="KY64820" s="23"/>
    </row>
    <row r="64821" spans="36:311" x14ac:dyDescent="0.2">
      <c r="AJ64821" s="23"/>
      <c r="HH64821"/>
      <c r="IW64821" s="36"/>
      <c r="JI64821"/>
      <c r="JJ64821"/>
      <c r="KX64821" s="23"/>
      <c r="KY64821" s="23"/>
    </row>
    <row r="64822" spans="36:311" x14ac:dyDescent="0.2">
      <c r="AJ64822" s="23"/>
      <c r="HH64822"/>
      <c r="IW64822" s="36"/>
      <c r="JI64822"/>
      <c r="JJ64822"/>
      <c r="KX64822" s="23"/>
      <c r="KY64822" s="23"/>
    </row>
    <row r="64823" spans="36:311" x14ac:dyDescent="0.2">
      <c r="AJ64823" s="23"/>
      <c r="HH64823"/>
      <c r="IW64823" s="36"/>
      <c r="JI64823"/>
      <c r="JJ64823"/>
      <c r="KX64823" s="23"/>
      <c r="KY64823" s="23"/>
    </row>
    <row r="64824" spans="36:311" x14ac:dyDescent="0.2">
      <c r="AJ64824" s="23"/>
      <c r="HH64824"/>
      <c r="IW64824" s="36"/>
      <c r="JI64824"/>
      <c r="JJ64824"/>
      <c r="KX64824" s="23"/>
      <c r="KY64824" s="23"/>
    </row>
    <row r="64825" spans="36:311" x14ac:dyDescent="0.2">
      <c r="AJ64825" s="23"/>
      <c r="HH64825"/>
      <c r="IW64825" s="36"/>
      <c r="JI64825"/>
      <c r="JJ64825"/>
      <c r="KX64825" s="23"/>
      <c r="KY64825" s="23"/>
    </row>
    <row r="64826" spans="36:311" x14ac:dyDescent="0.2">
      <c r="AJ64826" s="23"/>
      <c r="HH64826"/>
      <c r="IW64826" s="36"/>
      <c r="JI64826"/>
      <c r="JJ64826"/>
      <c r="KX64826" s="23"/>
      <c r="KY64826" s="23"/>
    </row>
    <row r="64827" spans="36:311" x14ac:dyDescent="0.2">
      <c r="AJ64827" s="23"/>
      <c r="HH64827"/>
      <c r="IW64827" s="36"/>
      <c r="JI64827"/>
      <c r="JJ64827"/>
      <c r="KX64827" s="23"/>
      <c r="KY64827" s="23"/>
    </row>
    <row r="64828" spans="36:311" x14ac:dyDescent="0.2">
      <c r="AJ64828" s="23"/>
      <c r="HH64828"/>
      <c r="IW64828" s="36"/>
      <c r="JI64828"/>
      <c r="JJ64828"/>
      <c r="KX64828" s="23"/>
      <c r="KY64828" s="23"/>
    </row>
    <row r="64829" spans="36:311" x14ac:dyDescent="0.2">
      <c r="AJ64829" s="23"/>
      <c r="HH64829"/>
      <c r="IW64829" s="36"/>
      <c r="JI64829"/>
      <c r="JJ64829"/>
      <c r="KX64829" s="23"/>
      <c r="KY64829" s="23"/>
    </row>
    <row r="64830" spans="36:311" x14ac:dyDescent="0.2">
      <c r="AJ64830" s="23"/>
      <c r="HH64830"/>
      <c r="IW64830" s="36"/>
      <c r="JI64830"/>
      <c r="JJ64830"/>
      <c r="KX64830" s="23"/>
      <c r="KY64830" s="23"/>
    </row>
    <row r="64831" spans="36:311" x14ac:dyDescent="0.2">
      <c r="AJ64831" s="23"/>
      <c r="HH64831"/>
      <c r="IW64831" s="36"/>
      <c r="JI64831"/>
      <c r="JJ64831"/>
      <c r="KX64831" s="23"/>
      <c r="KY64831" s="23"/>
    </row>
    <row r="64832" spans="36:311" x14ac:dyDescent="0.2">
      <c r="AJ64832" s="23"/>
      <c r="HH64832"/>
      <c r="IW64832" s="36"/>
      <c r="JI64832"/>
      <c r="JJ64832"/>
      <c r="KX64832" s="23"/>
      <c r="KY64832" s="23"/>
    </row>
    <row r="64833" spans="36:311" x14ac:dyDescent="0.2">
      <c r="AJ64833" s="23"/>
      <c r="HH64833"/>
      <c r="IW64833" s="36"/>
      <c r="JI64833"/>
      <c r="JJ64833"/>
      <c r="KX64833" s="23"/>
      <c r="KY64833" s="23"/>
    </row>
    <row r="64834" spans="36:311" x14ac:dyDescent="0.2">
      <c r="AJ64834" s="23"/>
      <c r="HH64834"/>
      <c r="IW64834" s="36"/>
      <c r="JI64834"/>
      <c r="JJ64834"/>
      <c r="KX64834" s="23"/>
      <c r="KY64834" s="23"/>
    </row>
    <row r="64835" spans="36:311" x14ac:dyDescent="0.2">
      <c r="AJ64835" s="23"/>
      <c r="HH64835"/>
      <c r="IW64835" s="36"/>
      <c r="JI64835"/>
      <c r="JJ64835"/>
      <c r="KX64835" s="23"/>
      <c r="KY64835" s="23"/>
    </row>
    <row r="64836" spans="36:311" x14ac:dyDescent="0.2">
      <c r="AJ64836" s="23"/>
      <c r="HH64836"/>
      <c r="IW64836" s="36"/>
      <c r="JI64836"/>
      <c r="JJ64836"/>
      <c r="KX64836" s="23"/>
      <c r="KY64836" s="23"/>
    </row>
    <row r="64837" spans="36:311" x14ac:dyDescent="0.2">
      <c r="AJ64837" s="23"/>
      <c r="HH64837"/>
      <c r="IW64837" s="36"/>
      <c r="JI64837"/>
      <c r="JJ64837"/>
      <c r="KX64837" s="23"/>
      <c r="KY64837" s="23"/>
    </row>
    <row r="64838" spans="36:311" x14ac:dyDescent="0.2">
      <c r="AJ64838" s="23"/>
      <c r="HH64838"/>
      <c r="IW64838" s="36"/>
      <c r="JI64838"/>
      <c r="JJ64838"/>
      <c r="KX64838" s="23"/>
      <c r="KY64838" s="23"/>
    </row>
    <row r="64839" spans="36:311" x14ac:dyDescent="0.2">
      <c r="AJ64839" s="23"/>
      <c r="HH64839"/>
      <c r="IW64839" s="36"/>
      <c r="JI64839"/>
      <c r="JJ64839"/>
      <c r="KX64839" s="23"/>
      <c r="KY64839" s="23"/>
    </row>
    <row r="64840" spans="36:311" x14ac:dyDescent="0.2">
      <c r="AJ64840" s="23"/>
      <c r="HH64840"/>
      <c r="IW64840" s="36"/>
      <c r="JI64840"/>
      <c r="JJ64840"/>
      <c r="KX64840" s="23"/>
      <c r="KY64840" s="23"/>
    </row>
    <row r="64841" spans="36:311" x14ac:dyDescent="0.2">
      <c r="AJ64841" s="23"/>
      <c r="HH64841"/>
      <c r="IW64841" s="36"/>
      <c r="JI64841"/>
      <c r="JJ64841"/>
      <c r="KX64841" s="23"/>
      <c r="KY64841" s="23"/>
    </row>
    <row r="64842" spans="36:311" x14ac:dyDescent="0.2">
      <c r="AJ64842" s="23"/>
      <c r="HH64842"/>
      <c r="IW64842" s="36"/>
      <c r="JI64842"/>
      <c r="JJ64842"/>
      <c r="KX64842" s="23"/>
      <c r="KY64842" s="23"/>
    </row>
    <row r="64843" spans="36:311" x14ac:dyDescent="0.2">
      <c r="AJ64843" s="23"/>
      <c r="HH64843"/>
      <c r="IW64843" s="36"/>
      <c r="JI64843"/>
      <c r="JJ64843"/>
      <c r="KX64843" s="23"/>
      <c r="KY64843" s="23"/>
    </row>
    <row r="64844" spans="36:311" x14ac:dyDescent="0.2">
      <c r="AJ64844" s="23"/>
      <c r="HH64844"/>
      <c r="IW64844" s="36"/>
      <c r="JI64844"/>
      <c r="JJ64844"/>
      <c r="KX64844" s="23"/>
      <c r="KY64844" s="23"/>
    </row>
    <row r="64845" spans="36:311" x14ac:dyDescent="0.2">
      <c r="AJ64845" s="23"/>
      <c r="HH64845"/>
      <c r="IW64845" s="36"/>
      <c r="JI64845"/>
      <c r="JJ64845"/>
      <c r="KX64845" s="23"/>
      <c r="KY64845" s="23"/>
    </row>
    <row r="64846" spans="36:311" x14ac:dyDescent="0.2">
      <c r="AJ64846" s="23"/>
      <c r="HH64846"/>
      <c r="IW64846" s="36"/>
      <c r="JI64846"/>
      <c r="JJ64846"/>
      <c r="KX64846" s="23"/>
      <c r="KY64846" s="23"/>
    </row>
    <row r="64847" spans="36:311" x14ac:dyDescent="0.2">
      <c r="AJ64847" s="23"/>
      <c r="HH64847"/>
      <c r="IW64847" s="36"/>
      <c r="JI64847"/>
      <c r="JJ64847"/>
      <c r="KX64847" s="23"/>
      <c r="KY64847" s="23"/>
    </row>
    <row r="64848" spans="36:311" x14ac:dyDescent="0.2">
      <c r="AJ64848" s="23"/>
      <c r="HH64848"/>
      <c r="IW64848" s="36"/>
      <c r="JI64848"/>
      <c r="JJ64848"/>
      <c r="KX64848" s="23"/>
      <c r="KY64848" s="23"/>
    </row>
    <row r="64849" spans="36:311" x14ac:dyDescent="0.2">
      <c r="AJ64849" s="23"/>
      <c r="HH64849"/>
      <c r="IW64849" s="36"/>
      <c r="JI64849"/>
      <c r="JJ64849"/>
      <c r="KX64849" s="23"/>
      <c r="KY64849" s="23"/>
    </row>
    <row r="64850" spans="36:311" x14ac:dyDescent="0.2">
      <c r="AJ64850" s="23"/>
      <c r="HH64850"/>
      <c r="IW64850" s="36"/>
      <c r="JI64850"/>
      <c r="JJ64850"/>
      <c r="KX64850" s="23"/>
      <c r="KY64850" s="23"/>
    </row>
    <row r="64851" spans="36:311" x14ac:dyDescent="0.2">
      <c r="AJ64851" s="23"/>
      <c r="HH64851"/>
      <c r="IW64851" s="36"/>
      <c r="JI64851"/>
      <c r="JJ64851"/>
      <c r="KX64851" s="23"/>
      <c r="KY64851" s="23"/>
    </row>
    <row r="64852" spans="36:311" x14ac:dyDescent="0.2">
      <c r="AJ64852" s="23"/>
      <c r="HH64852"/>
      <c r="IW64852" s="36"/>
      <c r="JI64852"/>
      <c r="JJ64852"/>
      <c r="KX64852" s="23"/>
      <c r="KY64852" s="23"/>
    </row>
    <row r="64853" spans="36:311" x14ac:dyDescent="0.2">
      <c r="AJ64853" s="23"/>
      <c r="HH64853"/>
      <c r="IW64853" s="36"/>
      <c r="JI64853"/>
      <c r="JJ64853"/>
      <c r="KX64853" s="23"/>
      <c r="KY64853" s="23"/>
    </row>
    <row r="64854" spans="36:311" x14ac:dyDescent="0.2">
      <c r="AJ64854" s="23"/>
      <c r="HH64854"/>
      <c r="IW64854" s="36"/>
      <c r="JI64854"/>
      <c r="JJ64854"/>
      <c r="KX64854" s="23"/>
      <c r="KY64854" s="23"/>
    </row>
    <row r="64855" spans="36:311" x14ac:dyDescent="0.2">
      <c r="AJ64855" s="23"/>
      <c r="HH64855"/>
      <c r="IW64855" s="36"/>
      <c r="JI64855"/>
      <c r="JJ64855"/>
      <c r="KX64855" s="23"/>
      <c r="KY64855" s="23"/>
    </row>
    <row r="64856" spans="36:311" x14ac:dyDescent="0.2">
      <c r="AJ64856" s="23"/>
      <c r="HH64856"/>
      <c r="IW64856" s="36"/>
      <c r="JI64856"/>
      <c r="JJ64856"/>
      <c r="KX64856" s="23"/>
      <c r="KY64856" s="23"/>
    </row>
    <row r="64857" spans="36:311" x14ac:dyDescent="0.2">
      <c r="AJ64857" s="23"/>
      <c r="HH64857"/>
      <c r="IW64857" s="36"/>
      <c r="JI64857"/>
      <c r="JJ64857"/>
      <c r="KX64857" s="23"/>
      <c r="KY64857" s="23"/>
    </row>
    <row r="64858" spans="36:311" x14ac:dyDescent="0.2">
      <c r="AJ64858" s="23"/>
      <c r="HH64858"/>
      <c r="IW64858" s="36"/>
      <c r="JI64858"/>
      <c r="JJ64858"/>
      <c r="KX64858" s="23"/>
      <c r="KY64858" s="23"/>
    </row>
    <row r="64859" spans="36:311" x14ac:dyDescent="0.2">
      <c r="AJ64859" s="23"/>
      <c r="HH64859"/>
      <c r="IW64859" s="36"/>
      <c r="JI64859"/>
      <c r="JJ64859"/>
      <c r="KX64859" s="23"/>
      <c r="KY64859" s="23"/>
    </row>
    <row r="64860" spans="36:311" x14ac:dyDescent="0.2">
      <c r="AJ64860" s="23"/>
      <c r="HH64860"/>
      <c r="IW64860" s="36"/>
      <c r="JI64860"/>
      <c r="JJ64860"/>
      <c r="KX64860" s="23"/>
      <c r="KY64860" s="23"/>
    </row>
    <row r="64861" spans="36:311" x14ac:dyDescent="0.2">
      <c r="AJ64861" s="23"/>
      <c r="HH64861"/>
      <c r="IW64861" s="36"/>
      <c r="JI64861"/>
      <c r="JJ64861"/>
      <c r="KX64861" s="23"/>
      <c r="KY64861" s="23"/>
    </row>
    <row r="64862" spans="36:311" x14ac:dyDescent="0.2">
      <c r="AJ64862" s="23"/>
      <c r="HH64862"/>
      <c r="IW64862" s="36"/>
      <c r="JI64862"/>
      <c r="JJ64862"/>
      <c r="KX64862" s="23"/>
      <c r="KY64862" s="23"/>
    </row>
    <row r="64863" spans="36:311" x14ac:dyDescent="0.2">
      <c r="AJ64863" s="23"/>
      <c r="HH64863"/>
      <c r="IW64863" s="36"/>
      <c r="JI64863"/>
      <c r="JJ64863"/>
      <c r="KX64863" s="23"/>
      <c r="KY64863" s="23"/>
    </row>
    <row r="64864" spans="36:311" x14ac:dyDescent="0.2">
      <c r="AJ64864" s="23"/>
      <c r="HH64864"/>
      <c r="IW64864" s="36"/>
      <c r="JI64864"/>
      <c r="JJ64864"/>
      <c r="KX64864" s="23"/>
      <c r="KY64864" s="23"/>
    </row>
    <row r="64865" spans="36:311" x14ac:dyDescent="0.2">
      <c r="AJ64865" s="23"/>
      <c r="HH64865"/>
      <c r="IW64865" s="36"/>
      <c r="JI64865"/>
      <c r="JJ64865"/>
      <c r="KX64865" s="23"/>
      <c r="KY64865" s="23"/>
    </row>
    <row r="64866" spans="36:311" x14ac:dyDescent="0.2">
      <c r="AJ64866" s="23"/>
      <c r="HH64866"/>
      <c r="IW64866" s="36"/>
      <c r="JI64866"/>
      <c r="JJ64866"/>
      <c r="KX64866" s="23"/>
      <c r="KY64866" s="23"/>
    </row>
    <row r="64867" spans="36:311" x14ac:dyDescent="0.2">
      <c r="AJ64867" s="23"/>
      <c r="HH64867"/>
      <c r="IW64867" s="36"/>
      <c r="JI64867"/>
      <c r="JJ64867"/>
      <c r="KX64867" s="23"/>
      <c r="KY64867" s="23"/>
    </row>
    <row r="64868" spans="36:311" x14ac:dyDescent="0.2">
      <c r="AJ64868" s="23"/>
      <c r="HH64868"/>
      <c r="IW64868" s="36"/>
      <c r="JI64868"/>
      <c r="JJ64868"/>
      <c r="KX64868" s="23"/>
      <c r="KY64868" s="23"/>
    </row>
    <row r="64869" spans="36:311" x14ac:dyDescent="0.2">
      <c r="AJ64869" s="23"/>
      <c r="HH64869"/>
      <c r="IW64869" s="36"/>
      <c r="JI64869"/>
      <c r="JJ64869"/>
      <c r="KX64869" s="23"/>
      <c r="KY64869" s="23"/>
    </row>
    <row r="64870" spans="36:311" x14ac:dyDescent="0.2">
      <c r="AJ64870" s="23"/>
      <c r="HH64870"/>
      <c r="IW64870" s="36"/>
      <c r="JI64870"/>
      <c r="JJ64870"/>
      <c r="KX64870" s="23"/>
      <c r="KY64870" s="23"/>
    </row>
    <row r="64871" spans="36:311" x14ac:dyDescent="0.2">
      <c r="AJ64871" s="23"/>
      <c r="HH64871"/>
      <c r="IW64871" s="36"/>
      <c r="JI64871"/>
      <c r="JJ64871"/>
      <c r="KX64871" s="23"/>
      <c r="KY64871" s="23"/>
    </row>
    <row r="64872" spans="36:311" x14ac:dyDescent="0.2">
      <c r="AJ64872" s="23"/>
      <c r="HH64872"/>
      <c r="IW64872" s="36"/>
      <c r="JI64872"/>
      <c r="JJ64872"/>
      <c r="KX64872" s="23"/>
      <c r="KY64872" s="23"/>
    </row>
    <row r="64873" spans="36:311" x14ac:dyDescent="0.2">
      <c r="AJ64873" s="23"/>
      <c r="HH64873"/>
      <c r="IW64873" s="36"/>
      <c r="JI64873"/>
      <c r="JJ64873"/>
      <c r="KX64873" s="23"/>
      <c r="KY64873" s="23"/>
    </row>
    <row r="64874" spans="36:311" x14ac:dyDescent="0.2">
      <c r="AJ64874" s="23"/>
      <c r="HH64874"/>
      <c r="IW64874" s="36"/>
      <c r="JI64874"/>
      <c r="JJ64874"/>
      <c r="KX64874" s="23"/>
      <c r="KY64874" s="23"/>
    </row>
    <row r="64875" spans="36:311" x14ac:dyDescent="0.2">
      <c r="AJ64875" s="23"/>
      <c r="HH64875"/>
      <c r="IW64875" s="36"/>
      <c r="JI64875"/>
      <c r="JJ64875"/>
      <c r="KX64875" s="23"/>
      <c r="KY64875" s="23"/>
    </row>
    <row r="64876" spans="36:311" x14ac:dyDescent="0.2">
      <c r="AJ64876" s="23"/>
      <c r="HH64876"/>
      <c r="IW64876" s="36"/>
      <c r="JI64876"/>
      <c r="JJ64876"/>
      <c r="KX64876" s="23"/>
      <c r="KY64876" s="23"/>
    </row>
    <row r="64877" spans="36:311" x14ac:dyDescent="0.2">
      <c r="AJ64877" s="23"/>
      <c r="HH64877"/>
      <c r="IW64877" s="36"/>
      <c r="JI64877"/>
      <c r="JJ64877"/>
      <c r="KX64877" s="23"/>
      <c r="KY64877" s="23"/>
    </row>
    <row r="64878" spans="36:311" x14ac:dyDescent="0.2">
      <c r="AJ64878" s="23"/>
      <c r="HH64878"/>
      <c r="IW64878" s="36"/>
      <c r="JI64878"/>
      <c r="JJ64878"/>
      <c r="KX64878" s="23"/>
      <c r="KY64878" s="23"/>
    </row>
    <row r="64879" spans="36:311" x14ac:dyDescent="0.2">
      <c r="AJ64879" s="23"/>
      <c r="HH64879"/>
      <c r="IW64879" s="36"/>
      <c r="JI64879"/>
      <c r="JJ64879"/>
      <c r="KX64879" s="23"/>
      <c r="KY64879" s="23"/>
    </row>
    <row r="64880" spans="36:311" x14ac:dyDescent="0.2">
      <c r="AJ64880" s="23"/>
      <c r="HH64880"/>
      <c r="IW64880" s="36"/>
      <c r="JI64880"/>
      <c r="JJ64880"/>
      <c r="KX64880" s="23"/>
      <c r="KY64880" s="23"/>
    </row>
    <row r="64881" spans="36:311" x14ac:dyDescent="0.2">
      <c r="AJ64881" s="23"/>
      <c r="HH64881"/>
      <c r="IW64881" s="36"/>
      <c r="JI64881"/>
      <c r="JJ64881"/>
      <c r="KX64881" s="23"/>
      <c r="KY64881" s="23"/>
    </row>
    <row r="64882" spans="36:311" x14ac:dyDescent="0.2">
      <c r="AJ64882" s="23"/>
      <c r="HH64882"/>
      <c r="IW64882" s="36"/>
      <c r="JI64882"/>
      <c r="JJ64882"/>
      <c r="KX64882" s="23"/>
      <c r="KY64882" s="23"/>
    </row>
    <row r="64883" spans="36:311" x14ac:dyDescent="0.2">
      <c r="AJ64883" s="23"/>
      <c r="HH64883"/>
      <c r="IW64883" s="36"/>
      <c r="JI64883"/>
      <c r="JJ64883"/>
      <c r="KX64883" s="23"/>
      <c r="KY64883" s="23"/>
    </row>
    <row r="64884" spans="36:311" x14ac:dyDescent="0.2">
      <c r="AJ64884" s="23"/>
      <c r="HH64884"/>
      <c r="IW64884" s="36"/>
      <c r="JI64884"/>
      <c r="JJ64884"/>
      <c r="KX64884" s="23"/>
      <c r="KY64884" s="23"/>
    </row>
    <row r="64885" spans="36:311" x14ac:dyDescent="0.2">
      <c r="AJ64885" s="23"/>
      <c r="HH64885"/>
      <c r="IW64885" s="36"/>
      <c r="JI64885"/>
      <c r="JJ64885"/>
      <c r="KX64885" s="23"/>
      <c r="KY64885" s="23"/>
    </row>
    <row r="64886" spans="36:311" x14ac:dyDescent="0.2">
      <c r="AJ64886" s="23"/>
      <c r="HH64886"/>
      <c r="IW64886" s="36"/>
      <c r="JI64886"/>
      <c r="JJ64886"/>
      <c r="KX64886" s="23"/>
      <c r="KY64886" s="23"/>
    </row>
    <row r="64887" spans="36:311" x14ac:dyDescent="0.2">
      <c r="AJ64887" s="23"/>
      <c r="HH64887"/>
      <c r="IW64887" s="36"/>
      <c r="JI64887"/>
      <c r="JJ64887"/>
      <c r="KX64887" s="23"/>
      <c r="KY64887" s="23"/>
    </row>
    <row r="64888" spans="36:311" x14ac:dyDescent="0.2">
      <c r="AJ64888" s="23"/>
      <c r="HH64888"/>
      <c r="IW64888" s="36"/>
      <c r="JI64888"/>
      <c r="JJ64888"/>
      <c r="KX64888" s="23"/>
      <c r="KY64888" s="23"/>
    </row>
    <row r="64889" spans="36:311" x14ac:dyDescent="0.2">
      <c r="AJ64889" s="23"/>
      <c r="HH64889"/>
      <c r="IW64889" s="36"/>
      <c r="JI64889"/>
      <c r="JJ64889"/>
      <c r="KX64889" s="23"/>
      <c r="KY64889" s="23"/>
    </row>
    <row r="64890" spans="36:311" x14ac:dyDescent="0.2">
      <c r="AJ64890" s="23"/>
      <c r="HH64890"/>
      <c r="IW64890" s="36"/>
      <c r="JI64890"/>
      <c r="JJ64890"/>
      <c r="KX64890" s="23"/>
      <c r="KY64890" s="23"/>
    </row>
    <row r="64891" spans="36:311" x14ac:dyDescent="0.2">
      <c r="AJ64891" s="23"/>
      <c r="HH64891"/>
      <c r="IW64891" s="36"/>
      <c r="JI64891"/>
      <c r="JJ64891"/>
      <c r="KX64891" s="23"/>
      <c r="KY64891" s="23"/>
    </row>
    <row r="64892" spans="36:311" x14ac:dyDescent="0.2">
      <c r="AJ64892" s="23"/>
      <c r="HH64892"/>
      <c r="IW64892" s="36"/>
      <c r="JI64892"/>
      <c r="JJ64892"/>
      <c r="KX64892" s="23"/>
      <c r="KY64892" s="23"/>
    </row>
    <row r="64893" spans="36:311" x14ac:dyDescent="0.2">
      <c r="AJ64893" s="23"/>
      <c r="HH64893"/>
      <c r="IW64893" s="36"/>
      <c r="JI64893"/>
      <c r="JJ64893"/>
      <c r="KX64893" s="23"/>
      <c r="KY64893" s="23"/>
    </row>
    <row r="64894" spans="36:311" x14ac:dyDescent="0.2">
      <c r="AJ64894" s="23"/>
      <c r="HH64894"/>
      <c r="IW64894" s="36"/>
      <c r="JI64894"/>
      <c r="JJ64894"/>
      <c r="KX64894" s="23"/>
      <c r="KY64894" s="23"/>
    </row>
    <row r="64895" spans="36:311" x14ac:dyDescent="0.2">
      <c r="AJ64895" s="23"/>
      <c r="HH64895"/>
      <c r="IW64895" s="36"/>
      <c r="JI64895"/>
      <c r="JJ64895"/>
      <c r="KX64895" s="23"/>
      <c r="KY64895" s="23"/>
    </row>
    <row r="64896" spans="36:311" x14ac:dyDescent="0.2">
      <c r="AJ64896" s="23"/>
      <c r="HH64896"/>
      <c r="IW64896" s="36"/>
      <c r="JI64896"/>
      <c r="JJ64896"/>
      <c r="KX64896" s="23"/>
      <c r="KY64896" s="23"/>
    </row>
    <row r="64897" spans="36:311" x14ac:dyDescent="0.2">
      <c r="AJ64897" s="23"/>
      <c r="HH64897"/>
      <c r="IW64897" s="36"/>
      <c r="JI64897"/>
      <c r="JJ64897"/>
      <c r="KX64897" s="23"/>
      <c r="KY64897" s="23"/>
    </row>
    <row r="64898" spans="36:311" x14ac:dyDescent="0.2">
      <c r="AJ64898" s="23"/>
      <c r="HH64898"/>
      <c r="IW64898" s="36"/>
      <c r="JI64898"/>
      <c r="JJ64898"/>
      <c r="KX64898" s="23"/>
      <c r="KY64898" s="23"/>
    </row>
    <row r="64899" spans="36:311" x14ac:dyDescent="0.2">
      <c r="AJ64899" s="23"/>
      <c r="HH64899"/>
      <c r="IW64899" s="36"/>
      <c r="JI64899"/>
      <c r="JJ64899"/>
      <c r="KX64899" s="23"/>
      <c r="KY64899" s="23"/>
    </row>
    <row r="64900" spans="36:311" x14ac:dyDescent="0.2">
      <c r="AJ64900" s="23"/>
      <c r="HH64900"/>
      <c r="IW64900" s="36"/>
      <c r="JI64900"/>
      <c r="JJ64900"/>
      <c r="KX64900" s="23"/>
      <c r="KY64900" s="23"/>
    </row>
    <row r="64901" spans="36:311" x14ac:dyDescent="0.2">
      <c r="AJ64901" s="23"/>
      <c r="HH64901"/>
      <c r="IW64901" s="36"/>
      <c r="JI64901"/>
      <c r="JJ64901"/>
      <c r="KX64901" s="23"/>
      <c r="KY64901" s="23"/>
    </row>
    <row r="64902" spans="36:311" x14ac:dyDescent="0.2">
      <c r="AJ64902" s="23"/>
      <c r="HH64902"/>
      <c r="IW64902" s="36"/>
      <c r="JI64902"/>
      <c r="JJ64902"/>
      <c r="KX64902" s="23"/>
      <c r="KY64902" s="23"/>
    </row>
    <row r="64903" spans="36:311" x14ac:dyDescent="0.2">
      <c r="AJ64903" s="23"/>
      <c r="HH64903"/>
      <c r="IW64903" s="36"/>
      <c r="JI64903"/>
      <c r="JJ64903"/>
      <c r="KX64903" s="23"/>
      <c r="KY64903" s="23"/>
    </row>
    <row r="64904" spans="36:311" x14ac:dyDescent="0.2">
      <c r="AJ64904" s="23"/>
      <c r="HH64904"/>
      <c r="IW64904" s="36"/>
      <c r="JI64904"/>
      <c r="JJ64904"/>
      <c r="KX64904" s="23"/>
      <c r="KY64904" s="23"/>
    </row>
    <row r="64905" spans="36:311" x14ac:dyDescent="0.2">
      <c r="AJ64905" s="23"/>
      <c r="HH64905"/>
      <c r="IW64905" s="36"/>
      <c r="JI64905"/>
      <c r="JJ64905"/>
      <c r="KX64905" s="23"/>
      <c r="KY64905" s="23"/>
    </row>
    <row r="64906" spans="36:311" x14ac:dyDescent="0.2">
      <c r="AJ64906" s="23"/>
      <c r="HH64906"/>
      <c r="IW64906" s="36"/>
      <c r="JI64906"/>
      <c r="JJ64906"/>
      <c r="KX64906" s="23"/>
      <c r="KY64906" s="23"/>
    </row>
    <row r="64907" spans="36:311" x14ac:dyDescent="0.2">
      <c r="AJ64907" s="23"/>
      <c r="HH64907"/>
      <c r="IW64907" s="36"/>
      <c r="JI64907"/>
      <c r="JJ64907"/>
      <c r="KX64907" s="23"/>
      <c r="KY64907" s="23"/>
    </row>
    <row r="64908" spans="36:311" x14ac:dyDescent="0.2">
      <c r="AJ64908" s="23"/>
      <c r="HH64908"/>
      <c r="IW64908" s="36"/>
      <c r="JI64908"/>
      <c r="JJ64908"/>
      <c r="KX64908" s="23"/>
      <c r="KY64908" s="23"/>
    </row>
    <row r="64909" spans="36:311" x14ac:dyDescent="0.2">
      <c r="AJ64909" s="23"/>
      <c r="HH64909"/>
      <c r="IW64909" s="36"/>
      <c r="JI64909"/>
      <c r="JJ64909"/>
      <c r="KX64909" s="23"/>
      <c r="KY64909" s="23"/>
    </row>
    <row r="64910" spans="36:311" x14ac:dyDescent="0.2">
      <c r="AJ64910" s="23"/>
      <c r="HH64910"/>
      <c r="IW64910" s="36"/>
      <c r="JI64910"/>
      <c r="JJ64910"/>
      <c r="KX64910" s="23"/>
      <c r="KY64910" s="23"/>
    </row>
    <row r="64911" spans="36:311" x14ac:dyDescent="0.2">
      <c r="AJ64911" s="23"/>
      <c r="HH64911"/>
      <c r="IW64911" s="36"/>
      <c r="JI64911"/>
      <c r="JJ64911"/>
      <c r="KX64911" s="23"/>
      <c r="KY64911" s="23"/>
    </row>
    <row r="64912" spans="36:311" x14ac:dyDescent="0.2">
      <c r="AJ64912" s="23"/>
      <c r="HH64912"/>
      <c r="IW64912" s="36"/>
      <c r="JI64912"/>
      <c r="JJ64912"/>
      <c r="KX64912" s="23"/>
      <c r="KY64912" s="23"/>
    </row>
    <row r="64913" spans="36:311" x14ac:dyDescent="0.2">
      <c r="AJ64913" s="23"/>
      <c r="HH64913"/>
      <c r="IW64913" s="36"/>
      <c r="JI64913"/>
      <c r="JJ64913"/>
      <c r="KX64913" s="23"/>
      <c r="KY64913" s="23"/>
    </row>
    <row r="64914" spans="36:311" x14ac:dyDescent="0.2">
      <c r="AJ64914" s="23"/>
      <c r="HH64914"/>
      <c r="IW64914" s="36"/>
      <c r="JI64914"/>
      <c r="JJ64914"/>
      <c r="KX64914" s="23"/>
      <c r="KY64914" s="23"/>
    </row>
    <row r="64915" spans="36:311" x14ac:dyDescent="0.2">
      <c r="AJ64915" s="23"/>
      <c r="HH64915"/>
      <c r="IW64915" s="36"/>
      <c r="JI64915"/>
      <c r="JJ64915"/>
      <c r="KX64915" s="23"/>
      <c r="KY64915" s="23"/>
    </row>
    <row r="64916" spans="36:311" x14ac:dyDescent="0.2">
      <c r="AJ64916" s="23"/>
      <c r="HH64916"/>
      <c r="IW64916" s="36"/>
      <c r="JI64916"/>
      <c r="JJ64916"/>
      <c r="KX64916" s="23"/>
      <c r="KY64916" s="23"/>
    </row>
    <row r="64917" spans="36:311" x14ac:dyDescent="0.2">
      <c r="AJ64917" s="23"/>
      <c r="HH64917"/>
      <c r="IW64917" s="36"/>
      <c r="JI64917"/>
      <c r="JJ64917"/>
      <c r="KX64917" s="23"/>
      <c r="KY64917" s="23"/>
    </row>
    <row r="64918" spans="36:311" x14ac:dyDescent="0.2">
      <c r="AJ64918" s="23"/>
      <c r="HH64918"/>
      <c r="IW64918" s="36"/>
      <c r="JI64918"/>
      <c r="JJ64918"/>
      <c r="KX64918" s="23"/>
      <c r="KY64918" s="23"/>
    </row>
    <row r="64919" spans="36:311" x14ac:dyDescent="0.2">
      <c r="AJ64919" s="23"/>
      <c r="HH64919"/>
      <c r="IW64919" s="36"/>
      <c r="JI64919"/>
      <c r="JJ64919"/>
      <c r="KX64919" s="23"/>
      <c r="KY64919" s="23"/>
    </row>
    <row r="64920" spans="36:311" x14ac:dyDescent="0.2">
      <c r="AJ64920" s="23"/>
      <c r="HH64920"/>
      <c r="IW64920" s="36"/>
      <c r="JI64920"/>
      <c r="JJ64920"/>
      <c r="KX64920" s="23"/>
      <c r="KY64920" s="23"/>
    </row>
    <row r="64921" spans="36:311" x14ac:dyDescent="0.2">
      <c r="AJ64921" s="23"/>
      <c r="HH64921"/>
      <c r="IW64921" s="36"/>
      <c r="JI64921"/>
      <c r="JJ64921"/>
      <c r="KX64921" s="23"/>
      <c r="KY64921" s="23"/>
    </row>
    <row r="64922" spans="36:311" x14ac:dyDescent="0.2">
      <c r="AJ64922" s="23"/>
      <c r="HH64922"/>
      <c r="IW64922" s="36"/>
      <c r="JI64922"/>
      <c r="JJ64922"/>
      <c r="KX64922" s="23"/>
      <c r="KY64922" s="23"/>
    </row>
    <row r="64923" spans="36:311" x14ac:dyDescent="0.2">
      <c r="AJ64923" s="23"/>
      <c r="HH64923"/>
      <c r="IW64923" s="36"/>
      <c r="JI64923"/>
      <c r="JJ64923"/>
      <c r="KX64923" s="23"/>
      <c r="KY64923" s="23"/>
    </row>
    <row r="64924" spans="36:311" x14ac:dyDescent="0.2">
      <c r="AJ64924" s="23"/>
      <c r="HH64924"/>
      <c r="IW64924" s="36"/>
      <c r="JI64924"/>
      <c r="JJ64924"/>
      <c r="KX64924" s="23"/>
      <c r="KY64924" s="23"/>
    </row>
    <row r="64925" spans="36:311" x14ac:dyDescent="0.2">
      <c r="AJ64925" s="23"/>
      <c r="HH64925"/>
      <c r="IW64925" s="36"/>
      <c r="JI64925"/>
      <c r="JJ64925"/>
      <c r="KX64925" s="23"/>
      <c r="KY64925" s="23"/>
    </row>
    <row r="64926" spans="36:311" x14ac:dyDescent="0.2">
      <c r="AJ64926" s="23"/>
      <c r="HH64926"/>
      <c r="IW64926" s="36"/>
      <c r="JI64926"/>
      <c r="JJ64926"/>
      <c r="KX64926" s="23"/>
      <c r="KY64926" s="23"/>
    </row>
    <row r="64927" spans="36:311" x14ac:dyDescent="0.2">
      <c r="AJ64927" s="23"/>
      <c r="HH64927"/>
      <c r="IW64927" s="36"/>
      <c r="JI64927"/>
      <c r="JJ64927"/>
      <c r="KX64927" s="23"/>
      <c r="KY64927" s="23"/>
    </row>
    <row r="64928" spans="36:311" x14ac:dyDescent="0.2">
      <c r="AJ64928" s="23"/>
      <c r="HH64928"/>
      <c r="IW64928" s="36"/>
      <c r="JI64928"/>
      <c r="JJ64928"/>
      <c r="KX64928" s="23"/>
      <c r="KY64928" s="23"/>
    </row>
    <row r="64929" spans="36:311" x14ac:dyDescent="0.2">
      <c r="AJ64929" s="23"/>
      <c r="HH64929"/>
      <c r="IW64929" s="36"/>
      <c r="JI64929"/>
      <c r="JJ64929"/>
      <c r="KX64929" s="23"/>
      <c r="KY64929" s="23"/>
    </row>
    <row r="64930" spans="36:311" x14ac:dyDescent="0.2">
      <c r="AJ64930" s="23"/>
      <c r="HH64930"/>
      <c r="IW64930" s="36"/>
      <c r="JI64930"/>
      <c r="JJ64930"/>
      <c r="KX64930" s="23"/>
      <c r="KY64930" s="23"/>
    </row>
    <row r="64931" spans="36:311" x14ac:dyDescent="0.2">
      <c r="AJ64931" s="23"/>
      <c r="HH64931"/>
      <c r="IW64931" s="36"/>
      <c r="JI64931"/>
      <c r="JJ64931"/>
      <c r="KX64931" s="23"/>
      <c r="KY64931" s="23"/>
    </row>
    <row r="64932" spans="36:311" x14ac:dyDescent="0.2">
      <c r="AJ64932" s="23"/>
      <c r="HH64932"/>
      <c r="IW64932" s="36"/>
      <c r="JI64932"/>
      <c r="JJ64932"/>
      <c r="KX64932" s="23"/>
      <c r="KY64932" s="23"/>
    </row>
    <row r="64933" spans="36:311" x14ac:dyDescent="0.2">
      <c r="AJ64933" s="23"/>
      <c r="HH64933"/>
      <c r="IW64933" s="36"/>
      <c r="JI64933"/>
      <c r="JJ64933"/>
      <c r="KX64933" s="23"/>
      <c r="KY64933" s="23"/>
    </row>
    <row r="64934" spans="36:311" x14ac:dyDescent="0.2">
      <c r="AJ64934" s="23"/>
      <c r="HH64934"/>
      <c r="IW64934" s="36"/>
      <c r="JI64934"/>
      <c r="JJ64934"/>
      <c r="KX64934" s="23"/>
      <c r="KY64934" s="23"/>
    </row>
    <row r="64935" spans="36:311" x14ac:dyDescent="0.2">
      <c r="AJ64935" s="23"/>
      <c r="HH64935"/>
      <c r="IW64935" s="36"/>
      <c r="JI64935"/>
      <c r="JJ64935"/>
      <c r="KX64935" s="23"/>
      <c r="KY64935" s="23"/>
    </row>
    <row r="64936" spans="36:311" x14ac:dyDescent="0.2">
      <c r="AJ64936" s="23"/>
      <c r="HH64936"/>
      <c r="IW64936" s="36"/>
      <c r="JI64936"/>
      <c r="JJ64936"/>
      <c r="KX64936" s="23"/>
      <c r="KY64936" s="23"/>
    </row>
    <row r="64937" spans="36:311" x14ac:dyDescent="0.2">
      <c r="AJ64937" s="23"/>
      <c r="HH64937"/>
      <c r="IW64937" s="36"/>
      <c r="JI64937"/>
      <c r="JJ64937"/>
      <c r="KX64937" s="23"/>
      <c r="KY64937" s="23"/>
    </row>
    <row r="64938" spans="36:311" x14ac:dyDescent="0.2">
      <c r="AJ64938" s="23"/>
      <c r="HH64938"/>
      <c r="IW64938" s="36"/>
      <c r="JI64938"/>
      <c r="JJ64938"/>
      <c r="KX64938" s="23"/>
      <c r="KY64938" s="23"/>
    </row>
    <row r="64939" spans="36:311" x14ac:dyDescent="0.2">
      <c r="AJ64939" s="23"/>
      <c r="HH64939"/>
      <c r="IW64939" s="36"/>
      <c r="JI64939"/>
      <c r="JJ64939"/>
      <c r="KX64939" s="23"/>
      <c r="KY64939" s="23"/>
    </row>
    <row r="64940" spans="36:311" x14ac:dyDescent="0.2">
      <c r="AJ64940" s="23"/>
      <c r="HH64940"/>
      <c r="IW64940" s="36"/>
      <c r="JI64940"/>
      <c r="JJ64940"/>
      <c r="KX64940" s="23"/>
      <c r="KY64940" s="23"/>
    </row>
    <row r="64941" spans="36:311" x14ac:dyDescent="0.2">
      <c r="AJ64941" s="23"/>
      <c r="HH64941"/>
      <c r="IW64941" s="36"/>
      <c r="JI64941"/>
      <c r="JJ64941"/>
      <c r="KX64941" s="23"/>
      <c r="KY64941" s="23"/>
    </row>
    <row r="64942" spans="36:311" x14ac:dyDescent="0.2">
      <c r="AJ64942" s="23"/>
      <c r="HH64942"/>
      <c r="IW64942" s="36"/>
      <c r="JI64942"/>
      <c r="JJ64942"/>
      <c r="KX64942" s="23"/>
      <c r="KY64942" s="23"/>
    </row>
    <row r="64943" spans="36:311" x14ac:dyDescent="0.2">
      <c r="AJ64943" s="23"/>
      <c r="HH64943"/>
      <c r="IW64943" s="36"/>
      <c r="JI64943"/>
      <c r="JJ64943"/>
      <c r="KX64943" s="23"/>
      <c r="KY64943" s="23"/>
    </row>
    <row r="64944" spans="36:311" x14ac:dyDescent="0.2">
      <c r="AJ64944" s="23"/>
      <c r="HH64944"/>
      <c r="IW64944" s="36"/>
      <c r="JI64944"/>
      <c r="JJ64944"/>
      <c r="KX64944" s="23"/>
      <c r="KY64944" s="23"/>
    </row>
    <row r="64945" spans="36:311" x14ac:dyDescent="0.2">
      <c r="AJ64945" s="23"/>
      <c r="HH64945"/>
      <c r="IW64945" s="36"/>
      <c r="JI64945"/>
      <c r="JJ64945"/>
      <c r="KX64945" s="23"/>
      <c r="KY64945" s="23"/>
    </row>
    <row r="64946" spans="36:311" x14ac:dyDescent="0.2">
      <c r="AJ64946" s="23"/>
      <c r="HH64946"/>
      <c r="IW64946" s="36"/>
      <c r="JI64946"/>
      <c r="JJ64946"/>
      <c r="KX64946" s="23"/>
      <c r="KY64946" s="23"/>
    </row>
    <row r="64947" spans="36:311" x14ac:dyDescent="0.2">
      <c r="AJ64947" s="23"/>
      <c r="HH64947"/>
      <c r="IW64947" s="36"/>
      <c r="JI64947"/>
      <c r="JJ64947"/>
      <c r="KX64947" s="23"/>
      <c r="KY64947" s="23"/>
    </row>
    <row r="64948" spans="36:311" x14ac:dyDescent="0.2">
      <c r="AJ64948" s="23"/>
      <c r="HH64948"/>
      <c r="IW64948" s="36"/>
      <c r="JI64948"/>
      <c r="JJ64948"/>
      <c r="KX64948" s="23"/>
      <c r="KY64948" s="23"/>
    </row>
    <row r="64949" spans="36:311" x14ac:dyDescent="0.2">
      <c r="AJ64949" s="23"/>
      <c r="HH64949"/>
      <c r="IW64949" s="36"/>
      <c r="JI64949"/>
      <c r="JJ64949"/>
      <c r="KX64949" s="23"/>
      <c r="KY64949" s="23"/>
    </row>
    <row r="64950" spans="36:311" x14ac:dyDescent="0.2">
      <c r="AJ64950" s="23"/>
      <c r="HH64950"/>
      <c r="IW64950" s="36"/>
      <c r="JI64950"/>
      <c r="JJ64950"/>
      <c r="KX64950" s="23"/>
      <c r="KY64950" s="23"/>
    </row>
    <row r="64951" spans="36:311" x14ac:dyDescent="0.2">
      <c r="AJ64951" s="23"/>
      <c r="HH64951"/>
      <c r="IW64951" s="36"/>
      <c r="JI64951"/>
      <c r="JJ64951"/>
      <c r="KX64951" s="23"/>
      <c r="KY64951" s="23"/>
    </row>
    <row r="64952" spans="36:311" x14ac:dyDescent="0.2">
      <c r="AJ64952" s="23"/>
      <c r="HH64952"/>
      <c r="IW64952" s="36"/>
      <c r="JI64952"/>
      <c r="JJ64952"/>
      <c r="KX64952" s="23"/>
      <c r="KY64952" s="23"/>
    </row>
    <row r="64953" spans="36:311" x14ac:dyDescent="0.2">
      <c r="AJ64953" s="23"/>
      <c r="HH64953"/>
      <c r="IW64953" s="36"/>
      <c r="JI64953"/>
      <c r="JJ64953"/>
      <c r="KX64953" s="23"/>
      <c r="KY64953" s="23"/>
    </row>
    <row r="64954" spans="36:311" x14ac:dyDescent="0.2">
      <c r="AJ64954" s="23"/>
      <c r="HH64954"/>
      <c r="IW64954" s="36"/>
      <c r="JI64954"/>
      <c r="JJ64954"/>
      <c r="KX64954" s="23"/>
      <c r="KY64954" s="23"/>
    </row>
    <row r="64955" spans="36:311" x14ac:dyDescent="0.2">
      <c r="AJ64955" s="23"/>
      <c r="HH64955"/>
      <c r="IW64955" s="36"/>
      <c r="JI64955"/>
      <c r="JJ64955"/>
      <c r="KX64955" s="23"/>
      <c r="KY64955" s="23"/>
    </row>
    <row r="64956" spans="36:311" x14ac:dyDescent="0.2">
      <c r="AJ64956" s="23"/>
      <c r="HH64956"/>
      <c r="IW64956" s="36"/>
      <c r="JI64956"/>
      <c r="JJ64956"/>
      <c r="KX64956" s="23"/>
      <c r="KY64956" s="23"/>
    </row>
    <row r="64957" spans="36:311" x14ac:dyDescent="0.2">
      <c r="AJ64957" s="23"/>
      <c r="HH64957"/>
      <c r="IW64957" s="36"/>
      <c r="JI64957"/>
      <c r="JJ64957"/>
      <c r="KX64957" s="23"/>
      <c r="KY64957" s="23"/>
    </row>
    <row r="64958" spans="36:311" x14ac:dyDescent="0.2">
      <c r="AJ64958" s="23"/>
      <c r="HH64958"/>
      <c r="IW64958" s="36"/>
      <c r="JI64958"/>
      <c r="JJ64958"/>
      <c r="KX64958" s="23"/>
      <c r="KY64958" s="23"/>
    </row>
    <row r="64959" spans="36:311" x14ac:dyDescent="0.2">
      <c r="AJ64959" s="23"/>
      <c r="HH64959"/>
      <c r="IW64959" s="36"/>
      <c r="JI64959"/>
      <c r="JJ64959"/>
      <c r="KX64959" s="23"/>
      <c r="KY64959" s="23"/>
    </row>
    <row r="64960" spans="36:311" x14ac:dyDescent="0.2">
      <c r="AJ64960" s="23"/>
      <c r="HH64960"/>
      <c r="IW64960" s="36"/>
      <c r="JI64960"/>
      <c r="JJ64960"/>
      <c r="KX64960" s="23"/>
      <c r="KY64960" s="23"/>
    </row>
    <row r="64961" spans="36:311" x14ac:dyDescent="0.2">
      <c r="AJ64961" s="23"/>
      <c r="HH64961"/>
      <c r="IW64961" s="36"/>
      <c r="JI64961"/>
      <c r="JJ64961"/>
      <c r="KX64961" s="23"/>
      <c r="KY64961" s="23"/>
    </row>
    <row r="64962" spans="36:311" x14ac:dyDescent="0.2">
      <c r="AJ64962" s="23"/>
      <c r="HH64962"/>
      <c r="IW64962" s="36"/>
      <c r="JI64962"/>
      <c r="JJ64962"/>
      <c r="KX64962" s="23"/>
      <c r="KY64962" s="23"/>
    </row>
    <row r="64963" spans="36:311" x14ac:dyDescent="0.2">
      <c r="AJ64963" s="23"/>
      <c r="HH64963"/>
      <c r="IW64963" s="36"/>
      <c r="JI64963"/>
      <c r="JJ64963"/>
      <c r="KX64963" s="23"/>
      <c r="KY64963" s="23"/>
    </row>
    <row r="64964" spans="36:311" x14ac:dyDescent="0.2">
      <c r="AJ64964" s="23"/>
      <c r="HH64964"/>
      <c r="IW64964" s="36"/>
      <c r="JI64964"/>
      <c r="JJ64964"/>
      <c r="KX64964" s="23"/>
      <c r="KY64964" s="23"/>
    </row>
    <row r="64965" spans="36:311" x14ac:dyDescent="0.2">
      <c r="AJ64965" s="23"/>
      <c r="HH64965"/>
      <c r="IW64965" s="36"/>
      <c r="JI64965"/>
      <c r="JJ64965"/>
      <c r="KX64965" s="23"/>
      <c r="KY64965" s="23"/>
    </row>
    <row r="64966" spans="36:311" x14ac:dyDescent="0.2">
      <c r="AJ64966" s="23"/>
      <c r="HH64966"/>
      <c r="IW64966" s="36"/>
      <c r="JI64966"/>
      <c r="JJ64966"/>
      <c r="KX64966" s="23"/>
      <c r="KY64966" s="23"/>
    </row>
    <row r="64967" spans="36:311" x14ac:dyDescent="0.2">
      <c r="AJ64967" s="23"/>
      <c r="HH64967"/>
      <c r="IW64967" s="36"/>
      <c r="JI64967"/>
      <c r="JJ64967"/>
      <c r="KX64967" s="23"/>
      <c r="KY64967" s="23"/>
    </row>
    <row r="64968" spans="36:311" x14ac:dyDescent="0.2">
      <c r="AJ64968" s="23"/>
      <c r="HH64968"/>
      <c r="IW64968" s="36"/>
      <c r="JI64968"/>
      <c r="JJ64968"/>
      <c r="KX64968" s="23"/>
      <c r="KY64968" s="23"/>
    </row>
    <row r="64969" spans="36:311" x14ac:dyDescent="0.2">
      <c r="AJ64969" s="23"/>
      <c r="HH64969"/>
      <c r="IW64969" s="36"/>
      <c r="JI64969"/>
      <c r="JJ64969"/>
      <c r="KX64969" s="23"/>
      <c r="KY64969" s="23"/>
    </row>
    <row r="64970" spans="36:311" x14ac:dyDescent="0.2">
      <c r="AJ64970" s="23"/>
      <c r="HH64970"/>
      <c r="IW64970" s="36"/>
      <c r="JI64970"/>
      <c r="JJ64970"/>
      <c r="KX64970" s="23"/>
      <c r="KY64970" s="23"/>
    </row>
    <row r="64971" spans="36:311" x14ac:dyDescent="0.2">
      <c r="AJ64971" s="23"/>
      <c r="HH64971"/>
      <c r="IW64971" s="36"/>
      <c r="JI64971"/>
      <c r="JJ64971"/>
      <c r="KX64971" s="23"/>
      <c r="KY64971" s="23"/>
    </row>
    <row r="64972" spans="36:311" x14ac:dyDescent="0.2">
      <c r="AJ64972" s="23"/>
      <c r="HH64972"/>
      <c r="IW64972" s="36"/>
      <c r="JI64972"/>
      <c r="JJ64972"/>
      <c r="KX64972" s="23"/>
      <c r="KY64972" s="23"/>
    </row>
    <row r="64973" spans="36:311" x14ac:dyDescent="0.2">
      <c r="AJ64973" s="23"/>
      <c r="HH64973"/>
      <c r="IW64973" s="36"/>
      <c r="JI64973"/>
      <c r="JJ64973"/>
      <c r="KX64973" s="23"/>
      <c r="KY64973" s="23"/>
    </row>
    <row r="64974" spans="36:311" x14ac:dyDescent="0.2">
      <c r="AJ64974" s="23"/>
      <c r="HH64974"/>
      <c r="IW64974" s="36"/>
      <c r="JI64974"/>
      <c r="JJ64974"/>
      <c r="KX64974" s="23"/>
      <c r="KY64974" s="23"/>
    </row>
    <row r="64975" spans="36:311" x14ac:dyDescent="0.2">
      <c r="AJ64975" s="23"/>
      <c r="HH64975"/>
      <c r="IW64975" s="36"/>
      <c r="JI64975"/>
      <c r="JJ64975"/>
      <c r="KX64975" s="23"/>
      <c r="KY64975" s="23"/>
    </row>
    <row r="64976" spans="36:311" x14ac:dyDescent="0.2">
      <c r="AJ64976" s="23"/>
      <c r="HH64976"/>
      <c r="IW64976" s="36"/>
      <c r="JI64976"/>
      <c r="JJ64976"/>
      <c r="KX64976" s="23"/>
      <c r="KY64976" s="23"/>
    </row>
    <row r="64977" spans="36:311" x14ac:dyDescent="0.2">
      <c r="AJ64977" s="23"/>
      <c r="HH64977"/>
      <c r="IW64977" s="36"/>
      <c r="JI64977"/>
      <c r="JJ64977"/>
      <c r="KX64977" s="23"/>
      <c r="KY64977" s="23"/>
    </row>
    <row r="64978" spans="36:311" x14ac:dyDescent="0.2">
      <c r="AJ64978" s="23"/>
      <c r="HH64978"/>
      <c r="IW64978" s="36"/>
      <c r="JI64978"/>
      <c r="JJ64978"/>
      <c r="KX64978" s="23"/>
      <c r="KY64978" s="23"/>
    </row>
    <row r="64979" spans="36:311" x14ac:dyDescent="0.2">
      <c r="AJ64979" s="23"/>
      <c r="HH64979"/>
      <c r="IW64979" s="36"/>
      <c r="JI64979"/>
      <c r="JJ64979"/>
      <c r="KX64979" s="23"/>
      <c r="KY64979" s="23"/>
    </row>
    <row r="64980" spans="36:311" x14ac:dyDescent="0.2">
      <c r="AJ64980" s="23"/>
      <c r="HH64980"/>
      <c r="IW64980" s="36"/>
      <c r="JI64980"/>
      <c r="JJ64980"/>
      <c r="KX64980" s="23"/>
      <c r="KY64980" s="23"/>
    </row>
    <row r="64981" spans="36:311" x14ac:dyDescent="0.2">
      <c r="AJ64981" s="23"/>
      <c r="HH64981"/>
      <c r="IW64981" s="36"/>
      <c r="JI64981"/>
      <c r="JJ64981"/>
      <c r="KX64981" s="23"/>
      <c r="KY64981" s="23"/>
    </row>
    <row r="64982" spans="36:311" x14ac:dyDescent="0.2">
      <c r="AJ64982" s="23"/>
      <c r="HH64982"/>
      <c r="IW64982" s="36"/>
      <c r="JI64982"/>
      <c r="JJ64982"/>
      <c r="KX64982" s="23"/>
      <c r="KY64982" s="23"/>
    </row>
    <row r="64983" spans="36:311" x14ac:dyDescent="0.2">
      <c r="AJ64983" s="23"/>
      <c r="HH64983"/>
      <c r="IW64983" s="36"/>
      <c r="JI64983"/>
      <c r="JJ64983"/>
      <c r="KX64983" s="23"/>
      <c r="KY64983" s="23"/>
    </row>
    <row r="64984" spans="36:311" x14ac:dyDescent="0.2">
      <c r="AJ64984" s="23"/>
      <c r="HH64984"/>
      <c r="IW64984" s="36"/>
      <c r="JI64984"/>
      <c r="JJ64984"/>
      <c r="KX64984" s="23"/>
      <c r="KY64984" s="23"/>
    </row>
    <row r="64985" spans="36:311" x14ac:dyDescent="0.2">
      <c r="AJ64985" s="23"/>
      <c r="HH64985"/>
      <c r="IW64985" s="36"/>
      <c r="JI64985"/>
      <c r="JJ64985"/>
      <c r="KX64985" s="23"/>
      <c r="KY64985" s="23"/>
    </row>
    <row r="64986" spans="36:311" x14ac:dyDescent="0.2">
      <c r="AJ64986" s="23"/>
      <c r="HH64986"/>
      <c r="IW64986" s="36"/>
      <c r="JI64986"/>
      <c r="JJ64986"/>
      <c r="KX64986" s="23"/>
      <c r="KY64986" s="23"/>
    </row>
    <row r="64987" spans="36:311" x14ac:dyDescent="0.2">
      <c r="AJ64987" s="23"/>
      <c r="HH64987"/>
      <c r="IW64987" s="36"/>
      <c r="JI64987"/>
      <c r="JJ64987"/>
      <c r="KX64987" s="23"/>
      <c r="KY64987" s="23"/>
    </row>
    <row r="64988" spans="36:311" x14ac:dyDescent="0.2">
      <c r="AJ64988" s="23"/>
      <c r="HH64988"/>
      <c r="IW64988" s="36"/>
      <c r="JI64988"/>
      <c r="JJ64988"/>
      <c r="KX64988" s="23"/>
      <c r="KY64988" s="23"/>
    </row>
    <row r="64989" spans="36:311" x14ac:dyDescent="0.2">
      <c r="AJ64989" s="23"/>
      <c r="HH64989"/>
      <c r="IW64989" s="36"/>
      <c r="JI64989"/>
      <c r="JJ64989"/>
      <c r="KX64989" s="23"/>
      <c r="KY64989" s="23"/>
    </row>
    <row r="64990" spans="36:311" x14ac:dyDescent="0.2">
      <c r="AJ64990" s="23"/>
      <c r="HH64990"/>
      <c r="IW64990" s="36"/>
      <c r="JI64990"/>
      <c r="JJ64990"/>
      <c r="KX64990" s="23"/>
      <c r="KY64990" s="23"/>
    </row>
    <row r="64991" spans="36:311" x14ac:dyDescent="0.2">
      <c r="AJ64991" s="23"/>
      <c r="HH64991"/>
      <c r="IW64991" s="36"/>
      <c r="JI64991"/>
      <c r="JJ64991"/>
      <c r="KX64991" s="23"/>
      <c r="KY64991" s="23"/>
    </row>
    <row r="64992" spans="36:311" x14ac:dyDescent="0.2">
      <c r="AJ64992" s="23"/>
      <c r="HH64992"/>
      <c r="IW64992" s="36"/>
      <c r="JI64992"/>
      <c r="JJ64992"/>
      <c r="KX64992" s="23"/>
      <c r="KY64992" s="23"/>
    </row>
    <row r="64993" spans="36:311" x14ac:dyDescent="0.2">
      <c r="AJ64993" s="23"/>
      <c r="HH64993"/>
      <c r="IW64993" s="36"/>
      <c r="JI64993"/>
      <c r="JJ64993"/>
      <c r="KX64993" s="23"/>
      <c r="KY64993" s="23"/>
    </row>
    <row r="64994" spans="36:311" x14ac:dyDescent="0.2">
      <c r="AJ64994" s="23"/>
      <c r="HH64994"/>
      <c r="IW64994" s="36"/>
      <c r="JI64994"/>
      <c r="JJ64994"/>
      <c r="KX64994" s="23"/>
      <c r="KY64994" s="23"/>
    </row>
    <row r="64995" spans="36:311" x14ac:dyDescent="0.2">
      <c r="AJ64995" s="23"/>
      <c r="HH64995"/>
      <c r="IW64995" s="36"/>
      <c r="JI64995"/>
      <c r="JJ64995"/>
      <c r="KX64995" s="23"/>
      <c r="KY64995" s="23"/>
    </row>
    <row r="64996" spans="36:311" x14ac:dyDescent="0.2">
      <c r="AJ64996" s="23"/>
      <c r="HH64996"/>
      <c r="IW64996" s="36"/>
      <c r="JI64996"/>
      <c r="JJ64996"/>
      <c r="KX64996" s="23"/>
      <c r="KY64996" s="23"/>
    </row>
    <row r="64997" spans="36:311" x14ac:dyDescent="0.2">
      <c r="AJ64997" s="23"/>
      <c r="HH64997"/>
      <c r="IW64997" s="36"/>
      <c r="JI64997"/>
      <c r="JJ64997"/>
      <c r="KX64997" s="23"/>
      <c r="KY64997" s="23"/>
    </row>
    <row r="64998" spans="36:311" x14ac:dyDescent="0.2">
      <c r="AJ64998" s="23"/>
      <c r="HH64998"/>
      <c r="IW64998" s="36"/>
      <c r="JI64998"/>
      <c r="JJ64998"/>
      <c r="KX64998" s="23"/>
      <c r="KY64998" s="23"/>
    </row>
    <row r="64999" spans="36:311" x14ac:dyDescent="0.2">
      <c r="AJ64999" s="23"/>
      <c r="HH64999"/>
      <c r="IW64999" s="36"/>
      <c r="JI64999"/>
      <c r="JJ64999"/>
      <c r="KX64999" s="23"/>
      <c r="KY64999" s="23"/>
    </row>
    <row r="65000" spans="36:311" x14ac:dyDescent="0.2">
      <c r="AJ65000" s="23"/>
      <c r="HH65000"/>
      <c r="IW65000" s="36"/>
      <c r="JI65000"/>
      <c r="JJ65000"/>
      <c r="KX65000" s="23"/>
      <c r="KY65000" s="23"/>
    </row>
    <row r="65001" spans="36:311" x14ac:dyDescent="0.2">
      <c r="AJ65001" s="23"/>
      <c r="HH65001"/>
      <c r="IW65001" s="36"/>
      <c r="JI65001"/>
      <c r="JJ65001"/>
      <c r="KX65001" s="23"/>
      <c r="KY65001" s="23"/>
    </row>
    <row r="65002" spans="36:311" x14ac:dyDescent="0.2">
      <c r="AJ65002" s="23"/>
      <c r="HH65002"/>
      <c r="IW65002" s="36"/>
      <c r="JI65002"/>
      <c r="JJ65002"/>
      <c r="KX65002" s="23"/>
      <c r="KY65002" s="23"/>
    </row>
    <row r="65003" spans="36:311" x14ac:dyDescent="0.2">
      <c r="AJ65003" s="23"/>
      <c r="HH65003"/>
      <c r="IW65003" s="36"/>
      <c r="JI65003"/>
      <c r="JJ65003"/>
      <c r="KX65003" s="23"/>
      <c r="KY65003" s="23"/>
    </row>
    <row r="65004" spans="36:311" x14ac:dyDescent="0.2">
      <c r="AJ65004" s="23"/>
      <c r="HH65004"/>
      <c r="IW65004" s="36"/>
      <c r="JI65004"/>
      <c r="JJ65004"/>
      <c r="KX65004" s="23"/>
      <c r="KY65004" s="23"/>
    </row>
    <row r="65005" spans="36:311" x14ac:dyDescent="0.2">
      <c r="AJ65005" s="23"/>
      <c r="HH65005"/>
      <c r="IW65005" s="36"/>
      <c r="JI65005"/>
      <c r="JJ65005"/>
      <c r="KX65005" s="23"/>
      <c r="KY65005" s="23"/>
    </row>
    <row r="65006" spans="36:311" x14ac:dyDescent="0.2">
      <c r="AJ65006" s="23"/>
      <c r="HH65006"/>
      <c r="IW65006" s="36"/>
      <c r="JI65006"/>
      <c r="JJ65006"/>
      <c r="KX65006" s="23"/>
      <c r="KY65006" s="23"/>
    </row>
    <row r="65007" spans="36:311" x14ac:dyDescent="0.2">
      <c r="AJ65007" s="23"/>
      <c r="HH65007"/>
      <c r="IW65007" s="36"/>
      <c r="JI65007"/>
      <c r="JJ65007"/>
      <c r="KX65007" s="23"/>
      <c r="KY65007" s="23"/>
    </row>
    <row r="65008" spans="36:311" x14ac:dyDescent="0.2">
      <c r="AJ65008" s="23"/>
      <c r="HH65008"/>
      <c r="IW65008" s="36"/>
      <c r="JI65008"/>
      <c r="JJ65008"/>
      <c r="KX65008" s="23"/>
      <c r="KY65008" s="23"/>
    </row>
    <row r="65009" spans="36:311" x14ac:dyDescent="0.2">
      <c r="AJ65009" s="23"/>
      <c r="HH65009"/>
      <c r="IW65009" s="36"/>
      <c r="JI65009"/>
      <c r="JJ65009"/>
      <c r="KX65009" s="23"/>
      <c r="KY65009" s="23"/>
    </row>
    <row r="65010" spans="36:311" x14ac:dyDescent="0.2">
      <c r="AJ65010" s="23"/>
      <c r="HH65010"/>
      <c r="IW65010" s="36"/>
      <c r="JI65010"/>
      <c r="JJ65010"/>
      <c r="KX65010" s="23"/>
      <c r="KY65010" s="23"/>
    </row>
    <row r="65011" spans="36:311" x14ac:dyDescent="0.2">
      <c r="AJ65011" s="23"/>
      <c r="HH65011"/>
      <c r="IW65011" s="36"/>
      <c r="JI65011"/>
      <c r="JJ65011"/>
      <c r="KX65011" s="23"/>
      <c r="KY65011" s="23"/>
    </row>
    <row r="65012" spans="36:311" x14ac:dyDescent="0.2">
      <c r="AJ65012" s="23"/>
      <c r="HH65012"/>
      <c r="IW65012" s="36"/>
      <c r="JI65012"/>
      <c r="JJ65012"/>
      <c r="KX65012" s="23"/>
      <c r="KY65012" s="23"/>
    </row>
    <row r="65013" spans="36:311" x14ac:dyDescent="0.2">
      <c r="AJ65013" s="23"/>
      <c r="HH65013"/>
      <c r="IW65013" s="36"/>
      <c r="JI65013"/>
      <c r="JJ65013"/>
      <c r="KX65013" s="23"/>
      <c r="KY65013" s="23"/>
    </row>
    <row r="65014" spans="36:311" x14ac:dyDescent="0.2">
      <c r="AJ65014" s="23"/>
      <c r="HH65014"/>
      <c r="IW65014" s="36"/>
      <c r="JI65014"/>
      <c r="JJ65014"/>
      <c r="KX65014" s="23"/>
      <c r="KY65014" s="23"/>
    </row>
    <row r="65015" spans="36:311" x14ac:dyDescent="0.2">
      <c r="AJ65015" s="23"/>
      <c r="HH65015"/>
      <c r="IW65015" s="36"/>
      <c r="JI65015"/>
      <c r="JJ65015"/>
      <c r="KX65015" s="23"/>
      <c r="KY65015" s="23"/>
    </row>
    <row r="65016" spans="36:311" x14ac:dyDescent="0.2">
      <c r="AJ65016" s="23"/>
      <c r="HH65016"/>
      <c r="IW65016" s="36"/>
      <c r="JI65016"/>
      <c r="JJ65016"/>
      <c r="KX65016" s="23"/>
      <c r="KY65016" s="23"/>
    </row>
    <row r="65017" spans="36:311" x14ac:dyDescent="0.2">
      <c r="AJ65017" s="23"/>
      <c r="HH65017"/>
      <c r="IW65017" s="36"/>
      <c r="JI65017"/>
      <c r="JJ65017"/>
      <c r="KX65017" s="23"/>
      <c r="KY65017" s="23"/>
    </row>
    <row r="65018" spans="36:311" x14ac:dyDescent="0.2">
      <c r="AJ65018" s="23"/>
      <c r="HH65018"/>
      <c r="IW65018" s="36"/>
      <c r="JI65018"/>
      <c r="JJ65018"/>
      <c r="KX65018" s="23"/>
      <c r="KY65018" s="23"/>
    </row>
    <row r="65019" spans="36:311" x14ac:dyDescent="0.2">
      <c r="AJ65019" s="23"/>
      <c r="HH65019"/>
      <c r="IW65019" s="36"/>
      <c r="JI65019"/>
      <c r="JJ65019"/>
      <c r="KX65019" s="23"/>
      <c r="KY65019" s="23"/>
    </row>
    <row r="65020" spans="36:311" x14ac:dyDescent="0.2">
      <c r="AJ65020" s="23"/>
      <c r="HH65020"/>
      <c r="IW65020" s="36"/>
      <c r="JI65020"/>
      <c r="JJ65020"/>
      <c r="KX65020" s="23"/>
      <c r="KY65020" s="23"/>
    </row>
    <row r="65021" spans="36:311" x14ac:dyDescent="0.2">
      <c r="AJ65021" s="23"/>
      <c r="HH65021"/>
      <c r="IW65021" s="36"/>
      <c r="JI65021"/>
      <c r="JJ65021"/>
      <c r="KX65021" s="23"/>
      <c r="KY65021" s="23"/>
    </row>
    <row r="65022" spans="36:311" x14ac:dyDescent="0.2">
      <c r="AJ65022" s="23"/>
      <c r="HH65022"/>
      <c r="IW65022" s="36"/>
      <c r="JI65022"/>
      <c r="JJ65022"/>
      <c r="KX65022" s="23"/>
      <c r="KY65022" s="23"/>
    </row>
    <row r="65023" spans="36:311" x14ac:dyDescent="0.2">
      <c r="AJ65023" s="23"/>
      <c r="HH65023"/>
      <c r="IW65023" s="36"/>
      <c r="JI65023"/>
      <c r="JJ65023"/>
      <c r="KX65023" s="23"/>
      <c r="KY65023" s="23"/>
    </row>
    <row r="65024" spans="36:311" x14ac:dyDescent="0.2">
      <c r="AJ65024" s="23"/>
      <c r="HH65024"/>
      <c r="IW65024" s="36"/>
      <c r="JI65024"/>
      <c r="JJ65024"/>
      <c r="KX65024" s="23"/>
      <c r="KY65024" s="23"/>
    </row>
    <row r="65025" spans="36:311" x14ac:dyDescent="0.2">
      <c r="AJ65025" s="23"/>
      <c r="HH65025"/>
      <c r="IW65025" s="36"/>
      <c r="JI65025"/>
      <c r="JJ65025"/>
      <c r="KX65025" s="23"/>
      <c r="KY65025" s="23"/>
    </row>
    <row r="65026" spans="36:311" x14ac:dyDescent="0.2">
      <c r="AJ65026" s="23"/>
      <c r="HH65026"/>
      <c r="IW65026" s="36"/>
      <c r="JI65026"/>
      <c r="JJ65026"/>
      <c r="KX65026" s="23"/>
      <c r="KY65026" s="23"/>
    </row>
    <row r="65027" spans="36:311" x14ac:dyDescent="0.2">
      <c r="AJ65027" s="23"/>
      <c r="HH65027"/>
      <c r="IW65027" s="36"/>
      <c r="JI65027"/>
      <c r="JJ65027"/>
      <c r="KX65027" s="23"/>
      <c r="KY65027" s="23"/>
    </row>
    <row r="65028" spans="36:311" x14ac:dyDescent="0.2">
      <c r="AJ65028" s="23"/>
      <c r="HH65028"/>
      <c r="IW65028" s="36"/>
      <c r="JI65028"/>
      <c r="JJ65028"/>
      <c r="KX65028" s="23"/>
      <c r="KY65028" s="23"/>
    </row>
    <row r="65029" spans="36:311" x14ac:dyDescent="0.2">
      <c r="AJ65029" s="23"/>
      <c r="HH65029"/>
      <c r="IW65029" s="36"/>
      <c r="JI65029"/>
      <c r="JJ65029"/>
      <c r="KX65029" s="23"/>
      <c r="KY65029" s="23"/>
    </row>
    <row r="65030" spans="36:311" x14ac:dyDescent="0.2">
      <c r="AJ65030" s="23"/>
      <c r="HH65030"/>
      <c r="IW65030" s="36"/>
      <c r="JI65030"/>
      <c r="JJ65030"/>
      <c r="KX65030" s="23"/>
      <c r="KY65030" s="23"/>
    </row>
    <row r="65031" spans="36:311" x14ac:dyDescent="0.2">
      <c r="AJ65031" s="23"/>
      <c r="HH65031"/>
      <c r="IW65031" s="36"/>
      <c r="JI65031"/>
      <c r="JJ65031"/>
      <c r="KX65031" s="23"/>
      <c r="KY65031" s="23"/>
    </row>
    <row r="65032" spans="36:311" x14ac:dyDescent="0.2">
      <c r="AJ65032" s="23"/>
      <c r="HH65032"/>
      <c r="IW65032" s="36"/>
      <c r="JI65032"/>
      <c r="JJ65032"/>
      <c r="KX65032" s="23"/>
      <c r="KY65032" s="23"/>
    </row>
    <row r="65033" spans="36:311" x14ac:dyDescent="0.2">
      <c r="AJ65033" s="23"/>
      <c r="HH65033"/>
      <c r="IW65033" s="36"/>
      <c r="JI65033"/>
      <c r="JJ65033"/>
      <c r="KX65033" s="23"/>
      <c r="KY65033" s="23"/>
    </row>
    <row r="65034" spans="36:311" x14ac:dyDescent="0.2">
      <c r="AJ65034" s="23"/>
      <c r="HH65034"/>
      <c r="IW65034" s="36"/>
      <c r="JI65034"/>
      <c r="JJ65034"/>
      <c r="KX65034" s="23"/>
      <c r="KY65034" s="23"/>
    </row>
    <row r="65035" spans="36:311" x14ac:dyDescent="0.2">
      <c r="AJ65035" s="23"/>
      <c r="HH65035"/>
      <c r="IW65035" s="36"/>
      <c r="JI65035"/>
      <c r="JJ65035"/>
      <c r="KX65035" s="23"/>
      <c r="KY65035" s="23"/>
    </row>
    <row r="65036" spans="36:311" x14ac:dyDescent="0.2">
      <c r="AJ65036" s="23"/>
      <c r="HH65036"/>
      <c r="IW65036" s="36"/>
      <c r="JI65036"/>
      <c r="JJ65036"/>
      <c r="KX65036" s="23"/>
      <c r="KY65036" s="23"/>
    </row>
    <row r="65037" spans="36:311" x14ac:dyDescent="0.2">
      <c r="AJ65037" s="23"/>
      <c r="HH65037"/>
      <c r="IW65037" s="36"/>
      <c r="JI65037"/>
      <c r="JJ65037"/>
      <c r="KX65037" s="23"/>
      <c r="KY65037" s="23"/>
    </row>
    <row r="65038" spans="36:311" x14ac:dyDescent="0.2">
      <c r="AJ65038" s="23"/>
      <c r="HH65038"/>
      <c r="IW65038" s="36"/>
      <c r="JI65038"/>
      <c r="JJ65038"/>
      <c r="KX65038" s="23"/>
      <c r="KY65038" s="23"/>
    </row>
    <row r="65039" spans="36:311" x14ac:dyDescent="0.2">
      <c r="AJ65039" s="23"/>
      <c r="HH65039"/>
      <c r="IW65039" s="36"/>
      <c r="JI65039"/>
      <c r="JJ65039"/>
      <c r="KX65039" s="23"/>
      <c r="KY65039" s="23"/>
    </row>
    <row r="65040" spans="36:311" x14ac:dyDescent="0.2">
      <c r="AJ65040" s="23"/>
      <c r="HH65040"/>
      <c r="IW65040" s="36"/>
      <c r="JI65040"/>
      <c r="JJ65040"/>
      <c r="KX65040" s="23"/>
      <c r="KY65040" s="23"/>
    </row>
    <row r="65041" spans="36:311" x14ac:dyDescent="0.2">
      <c r="AJ65041" s="23"/>
      <c r="HH65041"/>
      <c r="IW65041" s="36"/>
      <c r="JI65041"/>
      <c r="JJ65041"/>
      <c r="KX65041" s="23"/>
      <c r="KY65041" s="23"/>
    </row>
    <row r="65042" spans="36:311" x14ac:dyDescent="0.2">
      <c r="AJ65042" s="23"/>
      <c r="HH65042"/>
      <c r="IW65042" s="36"/>
      <c r="JI65042"/>
      <c r="JJ65042"/>
      <c r="KX65042" s="23"/>
      <c r="KY65042" s="23"/>
    </row>
    <row r="65043" spans="36:311" x14ac:dyDescent="0.2">
      <c r="AJ65043" s="23"/>
      <c r="HH65043"/>
      <c r="IW65043" s="36"/>
      <c r="JI65043"/>
      <c r="JJ65043"/>
      <c r="KX65043" s="23"/>
      <c r="KY65043" s="23"/>
    </row>
    <row r="65044" spans="36:311" x14ac:dyDescent="0.2">
      <c r="AJ65044" s="23"/>
      <c r="HH65044"/>
      <c r="IW65044" s="36"/>
      <c r="JI65044"/>
      <c r="JJ65044"/>
      <c r="KX65044" s="23"/>
      <c r="KY65044" s="23"/>
    </row>
    <row r="65045" spans="36:311" x14ac:dyDescent="0.2">
      <c r="AJ65045" s="23"/>
      <c r="HH65045"/>
      <c r="IW65045" s="36"/>
      <c r="JI65045"/>
      <c r="JJ65045"/>
      <c r="KX65045" s="23"/>
      <c r="KY65045" s="23"/>
    </row>
    <row r="65046" spans="36:311" x14ac:dyDescent="0.2">
      <c r="AJ65046" s="23"/>
      <c r="HH65046"/>
      <c r="IW65046" s="36"/>
      <c r="JI65046"/>
      <c r="JJ65046"/>
      <c r="KX65046" s="23"/>
      <c r="KY65046" s="23"/>
    </row>
    <row r="65047" spans="36:311" x14ac:dyDescent="0.2">
      <c r="AJ65047" s="23"/>
      <c r="HH65047"/>
      <c r="IW65047" s="36"/>
      <c r="JI65047"/>
      <c r="JJ65047"/>
      <c r="KX65047" s="23"/>
      <c r="KY65047" s="23"/>
    </row>
    <row r="65048" spans="36:311" x14ac:dyDescent="0.2">
      <c r="AJ65048" s="23"/>
      <c r="HH65048"/>
      <c r="IW65048" s="36"/>
      <c r="JI65048"/>
      <c r="JJ65048"/>
      <c r="KX65048" s="23"/>
      <c r="KY65048" s="23"/>
    </row>
    <row r="65049" spans="36:311" x14ac:dyDescent="0.2">
      <c r="AJ65049" s="23"/>
      <c r="HH65049"/>
      <c r="IW65049" s="36"/>
      <c r="JI65049"/>
      <c r="JJ65049"/>
      <c r="KX65049" s="23"/>
      <c r="KY65049" s="23"/>
    </row>
    <row r="65050" spans="36:311" x14ac:dyDescent="0.2">
      <c r="AJ65050" s="23"/>
      <c r="HH65050"/>
      <c r="IW65050" s="36"/>
      <c r="JI65050"/>
      <c r="JJ65050"/>
      <c r="KX65050" s="23"/>
      <c r="KY65050" s="23"/>
    </row>
    <row r="65051" spans="36:311" x14ac:dyDescent="0.2">
      <c r="AJ65051" s="23"/>
      <c r="HH65051"/>
      <c r="IW65051" s="36"/>
      <c r="JI65051"/>
      <c r="JJ65051"/>
      <c r="KX65051" s="23"/>
      <c r="KY65051" s="23"/>
    </row>
    <row r="65052" spans="36:311" x14ac:dyDescent="0.2">
      <c r="AJ65052" s="23"/>
      <c r="HH65052"/>
      <c r="IW65052" s="36"/>
      <c r="JI65052"/>
      <c r="JJ65052"/>
      <c r="KX65052" s="23"/>
      <c r="KY65052" s="23"/>
    </row>
    <row r="65053" spans="36:311" x14ac:dyDescent="0.2">
      <c r="AJ65053" s="23"/>
      <c r="HH65053"/>
      <c r="IW65053" s="36"/>
      <c r="JI65053"/>
      <c r="JJ65053"/>
      <c r="KX65053" s="23"/>
      <c r="KY65053" s="23"/>
    </row>
    <row r="65054" spans="36:311" x14ac:dyDescent="0.2">
      <c r="AJ65054" s="23"/>
      <c r="HH65054"/>
      <c r="IW65054" s="36"/>
      <c r="JI65054"/>
      <c r="JJ65054"/>
      <c r="KX65054" s="23"/>
      <c r="KY65054" s="23"/>
    </row>
    <row r="65055" spans="36:311" x14ac:dyDescent="0.2">
      <c r="AJ65055" s="23"/>
      <c r="HH65055"/>
      <c r="IW65055" s="36"/>
      <c r="JI65055"/>
      <c r="JJ65055"/>
      <c r="KX65055" s="23"/>
      <c r="KY65055" s="23"/>
    </row>
    <row r="65056" spans="36:311" x14ac:dyDescent="0.2">
      <c r="AJ65056" s="23"/>
      <c r="HH65056"/>
      <c r="IW65056" s="36"/>
      <c r="JI65056"/>
      <c r="JJ65056"/>
      <c r="KX65056" s="23"/>
      <c r="KY65056" s="23"/>
    </row>
    <row r="65057" spans="36:311" x14ac:dyDescent="0.2">
      <c r="AJ65057" s="23"/>
      <c r="HH65057"/>
      <c r="IW65057" s="36"/>
      <c r="JI65057"/>
      <c r="JJ65057"/>
      <c r="KX65057" s="23"/>
      <c r="KY65057" s="23"/>
    </row>
    <row r="65058" spans="36:311" x14ac:dyDescent="0.2">
      <c r="AJ65058" s="23"/>
      <c r="HH65058"/>
      <c r="IW65058" s="36"/>
      <c r="JI65058"/>
      <c r="JJ65058"/>
      <c r="KX65058" s="23"/>
      <c r="KY65058" s="23"/>
    </row>
    <row r="65059" spans="36:311" x14ac:dyDescent="0.2">
      <c r="AJ65059" s="23"/>
      <c r="HH65059"/>
      <c r="IW65059" s="36"/>
      <c r="JI65059"/>
      <c r="JJ65059"/>
      <c r="KX65059" s="23"/>
      <c r="KY65059" s="23"/>
    </row>
    <row r="65060" spans="36:311" x14ac:dyDescent="0.2">
      <c r="AJ65060" s="23"/>
      <c r="HH65060"/>
      <c r="IW65060" s="36"/>
      <c r="JI65060"/>
      <c r="JJ65060"/>
      <c r="KX65060" s="23"/>
      <c r="KY65060" s="23"/>
    </row>
    <row r="65061" spans="36:311" x14ac:dyDescent="0.2">
      <c r="AJ65061" s="23"/>
      <c r="HH65061"/>
      <c r="IW65061" s="36"/>
      <c r="JI65061"/>
      <c r="JJ65061"/>
      <c r="KX65061" s="23"/>
      <c r="KY65061" s="23"/>
    </row>
    <row r="65062" spans="36:311" x14ac:dyDescent="0.2">
      <c r="AJ65062" s="23"/>
      <c r="HH65062"/>
      <c r="IW65062" s="36"/>
      <c r="JI65062"/>
      <c r="JJ65062"/>
      <c r="KX65062" s="23"/>
      <c r="KY65062" s="23"/>
    </row>
    <row r="65063" spans="36:311" x14ac:dyDescent="0.2">
      <c r="AJ65063" s="23"/>
      <c r="HH65063"/>
      <c r="IW65063" s="36"/>
      <c r="JI65063"/>
      <c r="JJ65063"/>
      <c r="KX65063" s="23"/>
      <c r="KY65063" s="23"/>
    </row>
    <row r="65064" spans="36:311" x14ac:dyDescent="0.2">
      <c r="AJ65064" s="23"/>
      <c r="HH65064"/>
      <c r="IW65064" s="36"/>
      <c r="JI65064"/>
      <c r="JJ65064"/>
      <c r="KX65064" s="23"/>
      <c r="KY65064" s="23"/>
    </row>
    <row r="65065" spans="36:311" x14ac:dyDescent="0.2">
      <c r="AJ65065" s="23"/>
      <c r="HH65065"/>
      <c r="IW65065" s="36"/>
      <c r="JI65065"/>
      <c r="JJ65065"/>
      <c r="KX65065" s="23"/>
      <c r="KY65065" s="23"/>
    </row>
    <row r="65066" spans="36:311" x14ac:dyDescent="0.2">
      <c r="AJ65066" s="23"/>
      <c r="HH65066"/>
      <c r="IW65066" s="36"/>
      <c r="JI65066"/>
      <c r="JJ65066"/>
      <c r="KX65066" s="23"/>
      <c r="KY65066" s="23"/>
    </row>
    <row r="65067" spans="36:311" x14ac:dyDescent="0.2">
      <c r="AJ65067" s="23"/>
      <c r="HH65067"/>
      <c r="IW65067" s="36"/>
      <c r="JI65067"/>
      <c r="JJ65067"/>
      <c r="KX65067" s="23"/>
      <c r="KY65067" s="23"/>
    </row>
    <row r="65068" spans="36:311" x14ac:dyDescent="0.2">
      <c r="AJ65068" s="23"/>
      <c r="HH65068"/>
      <c r="IW65068" s="36"/>
      <c r="JI65068"/>
      <c r="JJ65068"/>
      <c r="KX65068" s="23"/>
      <c r="KY65068" s="23"/>
    </row>
    <row r="65069" spans="36:311" x14ac:dyDescent="0.2">
      <c r="AJ65069" s="23"/>
      <c r="HH65069"/>
      <c r="IW65069" s="36"/>
      <c r="JI65069"/>
      <c r="JJ65069"/>
      <c r="KX65069" s="23"/>
      <c r="KY65069" s="23"/>
    </row>
    <row r="65070" spans="36:311" x14ac:dyDescent="0.2">
      <c r="AJ65070" s="23"/>
      <c r="HH65070"/>
      <c r="IW65070" s="36"/>
      <c r="JI65070"/>
      <c r="JJ65070"/>
      <c r="KX65070" s="23"/>
      <c r="KY65070" s="23"/>
    </row>
    <row r="65071" spans="36:311" x14ac:dyDescent="0.2">
      <c r="AJ65071" s="23"/>
      <c r="HH65071"/>
      <c r="IW65071" s="36"/>
      <c r="JI65071"/>
      <c r="JJ65071"/>
      <c r="KX65071" s="23"/>
      <c r="KY65071" s="23"/>
    </row>
    <row r="65072" spans="36:311" x14ac:dyDescent="0.2">
      <c r="AJ65072" s="23"/>
      <c r="HH65072"/>
      <c r="IW65072" s="36"/>
      <c r="JI65072"/>
      <c r="JJ65072"/>
      <c r="KX65072" s="23"/>
      <c r="KY65072" s="23"/>
    </row>
    <row r="65073" spans="36:311" x14ac:dyDescent="0.2">
      <c r="AJ65073" s="23"/>
      <c r="HH65073"/>
      <c r="IW65073" s="36"/>
      <c r="JI65073"/>
      <c r="JJ65073"/>
      <c r="KX65073" s="23"/>
      <c r="KY65073" s="23"/>
    </row>
    <row r="65074" spans="36:311" x14ac:dyDescent="0.2">
      <c r="AJ65074" s="23"/>
      <c r="HH65074"/>
      <c r="IW65074" s="36"/>
      <c r="JI65074"/>
      <c r="JJ65074"/>
      <c r="KX65074" s="23"/>
      <c r="KY65074" s="23"/>
    </row>
    <row r="65075" spans="36:311" x14ac:dyDescent="0.2">
      <c r="AJ65075" s="23"/>
      <c r="HH65075"/>
      <c r="IW65075" s="36"/>
      <c r="JI65075"/>
      <c r="JJ65075"/>
      <c r="KX65075" s="23"/>
      <c r="KY65075" s="23"/>
    </row>
    <row r="65076" spans="36:311" x14ac:dyDescent="0.2">
      <c r="AJ65076" s="23"/>
      <c r="HH65076"/>
      <c r="IW65076" s="36"/>
      <c r="JI65076"/>
      <c r="JJ65076"/>
      <c r="KX65076" s="23"/>
      <c r="KY65076" s="23"/>
    </row>
    <row r="65077" spans="36:311" x14ac:dyDescent="0.2">
      <c r="AJ65077" s="23"/>
      <c r="HH65077"/>
      <c r="IW65077" s="36"/>
      <c r="JI65077"/>
      <c r="JJ65077"/>
      <c r="KX65077" s="23"/>
      <c r="KY65077" s="23"/>
    </row>
    <row r="65078" spans="36:311" x14ac:dyDescent="0.2">
      <c r="AJ65078" s="23"/>
      <c r="HH65078"/>
      <c r="IW65078" s="36"/>
      <c r="JI65078"/>
      <c r="JJ65078"/>
      <c r="KX65078" s="23"/>
      <c r="KY65078" s="23"/>
    </row>
    <row r="65079" spans="36:311" x14ac:dyDescent="0.2">
      <c r="AJ65079" s="23"/>
      <c r="HH65079"/>
      <c r="IW65079" s="36"/>
      <c r="JI65079"/>
      <c r="JJ65079"/>
      <c r="KX65079" s="23"/>
      <c r="KY65079" s="23"/>
    </row>
    <row r="65080" spans="36:311" x14ac:dyDescent="0.2">
      <c r="AJ65080" s="23"/>
      <c r="HH65080"/>
      <c r="IW65080" s="36"/>
      <c r="JI65080"/>
      <c r="JJ65080"/>
      <c r="KX65080" s="23"/>
      <c r="KY65080" s="23"/>
    </row>
    <row r="65081" spans="36:311" x14ac:dyDescent="0.2">
      <c r="AJ65081" s="23"/>
      <c r="HH65081"/>
      <c r="IW65081" s="36"/>
      <c r="JI65081"/>
      <c r="JJ65081"/>
      <c r="KX65081" s="23"/>
      <c r="KY65081" s="23"/>
    </row>
    <row r="65082" spans="36:311" x14ac:dyDescent="0.2">
      <c r="AJ65082" s="23"/>
      <c r="HH65082"/>
      <c r="IW65082" s="36"/>
      <c r="JI65082"/>
      <c r="JJ65082"/>
      <c r="KX65082" s="23"/>
      <c r="KY65082" s="23"/>
    </row>
    <row r="65083" spans="36:311" x14ac:dyDescent="0.2">
      <c r="AJ65083" s="23"/>
      <c r="HH65083"/>
      <c r="IW65083" s="36"/>
      <c r="JI65083"/>
      <c r="JJ65083"/>
      <c r="KX65083" s="23"/>
      <c r="KY65083" s="23"/>
    </row>
    <row r="65084" spans="36:311" x14ac:dyDescent="0.2">
      <c r="AJ65084" s="23"/>
      <c r="HH65084"/>
      <c r="IW65084" s="36"/>
      <c r="JI65084"/>
      <c r="JJ65084"/>
      <c r="KX65084" s="23"/>
      <c r="KY65084" s="23"/>
    </row>
    <row r="65085" spans="36:311" x14ac:dyDescent="0.2">
      <c r="AJ65085" s="23"/>
      <c r="HH65085"/>
      <c r="IW65085" s="36"/>
      <c r="JI65085"/>
      <c r="JJ65085"/>
      <c r="KX65085" s="23"/>
      <c r="KY65085" s="23"/>
    </row>
    <row r="65086" spans="36:311" x14ac:dyDescent="0.2">
      <c r="AJ65086" s="23"/>
      <c r="HH65086"/>
      <c r="IW65086" s="36"/>
      <c r="JI65086"/>
      <c r="JJ65086"/>
      <c r="KX65086" s="23"/>
      <c r="KY65086" s="23"/>
    </row>
    <row r="65087" spans="36:311" x14ac:dyDescent="0.2">
      <c r="AJ65087" s="23"/>
      <c r="HH65087"/>
      <c r="IW65087" s="36"/>
      <c r="JI65087"/>
      <c r="JJ65087"/>
      <c r="KX65087" s="23"/>
      <c r="KY65087" s="23"/>
    </row>
    <row r="65088" spans="36:311" x14ac:dyDescent="0.2">
      <c r="AJ65088" s="23"/>
      <c r="HH65088"/>
      <c r="IW65088" s="36"/>
      <c r="JI65088"/>
      <c r="JJ65088"/>
      <c r="KX65088" s="23"/>
      <c r="KY65088" s="23"/>
    </row>
    <row r="65089" spans="36:311" x14ac:dyDescent="0.2">
      <c r="AJ65089" s="23"/>
      <c r="HH65089"/>
      <c r="IW65089" s="36"/>
      <c r="JI65089"/>
      <c r="JJ65089"/>
      <c r="KX65089" s="23"/>
      <c r="KY65089" s="23"/>
    </row>
    <row r="65090" spans="36:311" x14ac:dyDescent="0.2">
      <c r="AJ65090" s="23"/>
      <c r="HH65090"/>
      <c r="IW65090" s="36"/>
      <c r="JI65090"/>
      <c r="JJ65090"/>
      <c r="KX65090" s="23"/>
      <c r="KY65090" s="23"/>
    </row>
    <row r="65091" spans="36:311" x14ac:dyDescent="0.2">
      <c r="AJ65091" s="23"/>
      <c r="HH65091"/>
      <c r="IW65091" s="36"/>
      <c r="JI65091"/>
      <c r="JJ65091"/>
      <c r="KX65091" s="23"/>
      <c r="KY65091" s="23"/>
    </row>
    <row r="65092" spans="36:311" x14ac:dyDescent="0.2">
      <c r="AJ65092" s="23"/>
      <c r="HH65092"/>
      <c r="IW65092" s="36"/>
      <c r="JI65092"/>
      <c r="JJ65092"/>
      <c r="KX65092" s="23"/>
      <c r="KY65092" s="23"/>
    </row>
    <row r="65093" spans="36:311" x14ac:dyDescent="0.2">
      <c r="AJ65093" s="23"/>
      <c r="HH65093"/>
      <c r="IW65093" s="36"/>
      <c r="JI65093"/>
      <c r="JJ65093"/>
      <c r="KX65093" s="23"/>
      <c r="KY65093" s="23"/>
    </row>
    <row r="65094" spans="36:311" x14ac:dyDescent="0.2">
      <c r="AJ65094" s="23"/>
      <c r="HH65094"/>
      <c r="IW65094" s="36"/>
      <c r="JI65094"/>
      <c r="JJ65094"/>
      <c r="KX65094" s="23"/>
      <c r="KY65094" s="23"/>
    </row>
    <row r="65095" spans="36:311" x14ac:dyDescent="0.2">
      <c r="AJ65095" s="23"/>
      <c r="HH65095"/>
      <c r="IW65095" s="36"/>
      <c r="JI65095"/>
      <c r="JJ65095"/>
      <c r="KX65095" s="23"/>
      <c r="KY65095" s="23"/>
    </row>
    <row r="65096" spans="36:311" x14ac:dyDescent="0.2">
      <c r="AJ65096" s="23"/>
      <c r="HH65096"/>
      <c r="IW65096" s="36"/>
      <c r="JI65096"/>
      <c r="JJ65096"/>
      <c r="KX65096" s="23"/>
      <c r="KY65096" s="23"/>
    </row>
    <row r="65097" spans="36:311" x14ac:dyDescent="0.2">
      <c r="AJ65097" s="23"/>
      <c r="HH65097"/>
      <c r="IW65097" s="36"/>
      <c r="JI65097"/>
      <c r="JJ65097"/>
      <c r="KX65097" s="23"/>
      <c r="KY65097" s="23"/>
    </row>
    <row r="65098" spans="36:311" x14ac:dyDescent="0.2">
      <c r="AJ65098" s="23"/>
      <c r="HH65098"/>
      <c r="IW65098" s="36"/>
      <c r="JI65098"/>
      <c r="JJ65098"/>
      <c r="KX65098" s="23"/>
      <c r="KY65098" s="23"/>
    </row>
    <row r="65099" spans="36:311" x14ac:dyDescent="0.2">
      <c r="AJ65099" s="23"/>
      <c r="HH65099"/>
      <c r="IW65099" s="36"/>
      <c r="JI65099"/>
      <c r="JJ65099"/>
      <c r="KX65099" s="23"/>
      <c r="KY65099" s="23"/>
    </row>
    <row r="65100" spans="36:311" x14ac:dyDescent="0.2">
      <c r="AJ65100" s="23"/>
      <c r="HH65100"/>
      <c r="IW65100" s="36"/>
      <c r="JI65100"/>
      <c r="JJ65100"/>
      <c r="KX65100" s="23"/>
      <c r="KY65100" s="23"/>
    </row>
    <row r="65101" spans="36:311" x14ac:dyDescent="0.2">
      <c r="AJ65101" s="23"/>
      <c r="HH65101"/>
      <c r="IW65101" s="36"/>
      <c r="JI65101"/>
      <c r="JJ65101"/>
      <c r="KX65101" s="23"/>
      <c r="KY65101" s="23"/>
    </row>
    <row r="65102" spans="36:311" x14ac:dyDescent="0.2">
      <c r="AJ65102" s="23"/>
      <c r="HH65102"/>
      <c r="IW65102" s="36"/>
      <c r="JI65102"/>
      <c r="JJ65102"/>
      <c r="KX65102" s="23"/>
      <c r="KY65102" s="23"/>
    </row>
    <row r="65103" spans="36:311" x14ac:dyDescent="0.2">
      <c r="AJ65103" s="23"/>
      <c r="HH65103"/>
      <c r="IW65103" s="36"/>
      <c r="JI65103"/>
      <c r="JJ65103"/>
      <c r="KX65103" s="23"/>
      <c r="KY65103" s="23"/>
    </row>
    <row r="65104" spans="36:311" x14ac:dyDescent="0.2">
      <c r="AJ65104" s="23"/>
      <c r="HH65104"/>
      <c r="IW65104" s="36"/>
      <c r="JI65104"/>
      <c r="JJ65104"/>
      <c r="KX65104" s="23"/>
      <c r="KY65104" s="23"/>
    </row>
    <row r="65105" spans="36:311" x14ac:dyDescent="0.2">
      <c r="AJ65105" s="23"/>
      <c r="HH65105"/>
      <c r="IW65105" s="36"/>
      <c r="JI65105"/>
      <c r="JJ65105"/>
      <c r="KX65105" s="23"/>
      <c r="KY65105" s="23"/>
    </row>
    <row r="65106" spans="36:311" x14ac:dyDescent="0.2">
      <c r="AJ65106" s="23"/>
      <c r="HH65106"/>
      <c r="IW65106" s="36"/>
      <c r="JI65106"/>
      <c r="JJ65106"/>
      <c r="KX65106" s="23"/>
      <c r="KY65106" s="23"/>
    </row>
    <row r="65107" spans="36:311" x14ac:dyDescent="0.2">
      <c r="AJ65107" s="23"/>
      <c r="HH65107"/>
      <c r="IW65107" s="36"/>
      <c r="JI65107"/>
      <c r="JJ65107"/>
      <c r="KX65107" s="23"/>
      <c r="KY65107" s="23"/>
    </row>
    <row r="65108" spans="36:311" x14ac:dyDescent="0.2">
      <c r="AJ65108" s="23"/>
      <c r="HH65108"/>
      <c r="IW65108" s="36"/>
      <c r="JI65108"/>
      <c r="JJ65108"/>
      <c r="KX65108" s="23"/>
      <c r="KY65108" s="23"/>
    </row>
    <row r="65109" spans="36:311" x14ac:dyDescent="0.2">
      <c r="AJ65109" s="23"/>
      <c r="HH65109"/>
      <c r="IW65109" s="36"/>
      <c r="JI65109"/>
      <c r="JJ65109"/>
      <c r="KX65109" s="23"/>
      <c r="KY65109" s="23"/>
    </row>
    <row r="65110" spans="36:311" x14ac:dyDescent="0.2">
      <c r="AJ65110" s="23"/>
      <c r="HH65110"/>
      <c r="IW65110" s="36"/>
      <c r="JI65110"/>
      <c r="JJ65110"/>
      <c r="KX65110" s="23"/>
      <c r="KY65110" s="23"/>
    </row>
    <row r="65111" spans="36:311" x14ac:dyDescent="0.2">
      <c r="AJ65111" s="23"/>
      <c r="HH65111"/>
      <c r="IW65111" s="36"/>
      <c r="JI65111"/>
      <c r="JJ65111"/>
      <c r="KX65111" s="23"/>
      <c r="KY65111" s="23"/>
    </row>
    <row r="65112" spans="36:311" x14ac:dyDescent="0.2">
      <c r="AJ65112" s="23"/>
      <c r="HH65112"/>
      <c r="IW65112" s="36"/>
      <c r="JI65112"/>
      <c r="JJ65112"/>
      <c r="KX65112" s="23"/>
      <c r="KY65112" s="23"/>
    </row>
    <row r="65113" spans="36:311" x14ac:dyDescent="0.2">
      <c r="AJ65113" s="23"/>
      <c r="HH65113"/>
      <c r="IW65113" s="36"/>
      <c r="JI65113"/>
      <c r="JJ65113"/>
      <c r="KX65113" s="23"/>
      <c r="KY65113" s="23"/>
    </row>
    <row r="65114" spans="36:311" x14ac:dyDescent="0.2">
      <c r="AJ65114" s="23"/>
      <c r="HH65114"/>
      <c r="IW65114" s="36"/>
      <c r="JI65114"/>
      <c r="JJ65114"/>
      <c r="KX65114" s="23"/>
      <c r="KY65114" s="23"/>
    </row>
    <row r="65115" spans="36:311" x14ac:dyDescent="0.2">
      <c r="AJ65115" s="23"/>
      <c r="HH65115"/>
      <c r="IW65115" s="36"/>
      <c r="JI65115"/>
      <c r="JJ65115"/>
      <c r="KX65115" s="23"/>
      <c r="KY65115" s="23"/>
    </row>
    <row r="65116" spans="36:311" x14ac:dyDescent="0.2">
      <c r="AJ65116" s="23"/>
      <c r="HH65116"/>
      <c r="IW65116" s="36"/>
      <c r="JI65116"/>
      <c r="JJ65116"/>
      <c r="KX65116" s="23"/>
      <c r="KY65116" s="23"/>
    </row>
    <row r="65117" spans="36:311" x14ac:dyDescent="0.2">
      <c r="AJ65117" s="23"/>
      <c r="HH65117"/>
      <c r="IW65117" s="36"/>
      <c r="JI65117"/>
      <c r="JJ65117"/>
      <c r="KX65117" s="23"/>
      <c r="KY65117" s="23"/>
    </row>
    <row r="65118" spans="36:311" x14ac:dyDescent="0.2">
      <c r="AJ65118" s="23"/>
      <c r="HH65118"/>
      <c r="IW65118" s="36"/>
      <c r="JI65118"/>
      <c r="JJ65118"/>
      <c r="KX65118" s="23"/>
      <c r="KY65118" s="23"/>
    </row>
    <row r="65119" spans="36:311" x14ac:dyDescent="0.2">
      <c r="AJ65119" s="23"/>
      <c r="HH65119"/>
      <c r="IW65119" s="36"/>
      <c r="JI65119"/>
      <c r="JJ65119"/>
      <c r="KX65119" s="23"/>
      <c r="KY65119" s="23"/>
    </row>
    <row r="65120" spans="36:311" x14ac:dyDescent="0.2">
      <c r="AJ65120" s="23"/>
      <c r="HH65120"/>
      <c r="IW65120" s="36"/>
      <c r="JI65120"/>
      <c r="JJ65120"/>
      <c r="KX65120" s="23"/>
      <c r="KY65120" s="23"/>
    </row>
    <row r="65121" spans="36:311" x14ac:dyDescent="0.2">
      <c r="AJ65121" s="23"/>
      <c r="HH65121"/>
      <c r="IW65121" s="36"/>
      <c r="JI65121"/>
      <c r="JJ65121"/>
      <c r="KX65121" s="23"/>
      <c r="KY65121" s="23"/>
    </row>
    <row r="65122" spans="36:311" x14ac:dyDescent="0.2">
      <c r="AJ65122" s="23"/>
      <c r="HH65122"/>
      <c r="IW65122" s="36"/>
      <c r="JI65122"/>
      <c r="JJ65122"/>
      <c r="KX65122" s="23"/>
      <c r="KY65122" s="23"/>
    </row>
    <row r="65123" spans="36:311" x14ac:dyDescent="0.2">
      <c r="AJ65123" s="23"/>
      <c r="HH65123"/>
      <c r="IW65123" s="36"/>
      <c r="JI65123"/>
      <c r="JJ65123"/>
      <c r="KX65123" s="23"/>
      <c r="KY65123" s="23"/>
    </row>
    <row r="65124" spans="36:311" x14ac:dyDescent="0.2">
      <c r="AJ65124" s="23"/>
      <c r="HH65124"/>
      <c r="IW65124" s="36"/>
      <c r="JI65124"/>
      <c r="JJ65124"/>
      <c r="KX65124" s="23"/>
      <c r="KY65124" s="23"/>
    </row>
    <row r="65125" spans="36:311" x14ac:dyDescent="0.2">
      <c r="AJ65125" s="23"/>
      <c r="HH65125"/>
      <c r="IW65125" s="36"/>
      <c r="JI65125"/>
      <c r="JJ65125"/>
      <c r="KX65125" s="23"/>
      <c r="KY65125" s="23"/>
    </row>
    <row r="65126" spans="36:311" x14ac:dyDescent="0.2">
      <c r="AJ65126" s="23"/>
      <c r="HH65126"/>
      <c r="IW65126" s="36"/>
      <c r="JI65126"/>
      <c r="JJ65126"/>
      <c r="KX65126" s="23"/>
      <c r="KY65126" s="23"/>
    </row>
    <row r="65127" spans="36:311" x14ac:dyDescent="0.2">
      <c r="AJ65127" s="23"/>
      <c r="HH65127"/>
      <c r="IW65127" s="36"/>
      <c r="JI65127"/>
      <c r="JJ65127"/>
      <c r="KX65127" s="23"/>
      <c r="KY65127" s="23"/>
    </row>
    <row r="65128" spans="36:311" x14ac:dyDescent="0.2">
      <c r="AJ65128" s="23"/>
      <c r="HH65128"/>
      <c r="IW65128" s="36"/>
      <c r="JI65128"/>
      <c r="JJ65128"/>
      <c r="KX65128" s="23"/>
      <c r="KY65128" s="23"/>
    </row>
    <row r="65129" spans="36:311" x14ac:dyDescent="0.2">
      <c r="AJ65129" s="23"/>
      <c r="HH65129"/>
      <c r="IW65129" s="36"/>
      <c r="JI65129"/>
      <c r="JJ65129"/>
      <c r="KX65129" s="23"/>
      <c r="KY65129" s="23"/>
    </row>
    <row r="65130" spans="36:311" x14ac:dyDescent="0.2">
      <c r="AJ65130" s="23"/>
      <c r="HH65130"/>
      <c r="IW65130" s="36"/>
      <c r="JI65130"/>
      <c r="JJ65130"/>
      <c r="KX65130" s="23"/>
      <c r="KY65130" s="23"/>
    </row>
    <row r="65131" spans="36:311" x14ac:dyDescent="0.2">
      <c r="AJ65131" s="23"/>
      <c r="HH65131"/>
      <c r="IW65131" s="36"/>
      <c r="JI65131"/>
      <c r="JJ65131"/>
      <c r="KX65131" s="23"/>
      <c r="KY65131" s="23"/>
    </row>
    <row r="65132" spans="36:311" x14ac:dyDescent="0.2">
      <c r="AJ65132" s="23"/>
      <c r="HH65132"/>
      <c r="IW65132" s="36"/>
      <c r="JI65132"/>
      <c r="JJ65132"/>
      <c r="KX65132" s="23"/>
      <c r="KY65132" s="23"/>
    </row>
    <row r="65133" spans="36:311" x14ac:dyDescent="0.2">
      <c r="AJ65133" s="23"/>
      <c r="HH65133"/>
      <c r="IW65133" s="36"/>
      <c r="JI65133"/>
      <c r="JJ65133"/>
      <c r="KX65133" s="23"/>
      <c r="KY65133" s="23"/>
    </row>
    <row r="65134" spans="36:311" x14ac:dyDescent="0.2">
      <c r="AJ65134" s="23"/>
      <c r="HH65134"/>
      <c r="IW65134" s="36"/>
      <c r="JI65134"/>
      <c r="JJ65134"/>
      <c r="KX65134" s="23"/>
      <c r="KY65134" s="23"/>
    </row>
    <row r="65135" spans="36:311" x14ac:dyDescent="0.2">
      <c r="AJ65135" s="23"/>
      <c r="HH65135"/>
      <c r="IW65135" s="36"/>
      <c r="JI65135"/>
      <c r="JJ65135"/>
      <c r="KX65135" s="23"/>
      <c r="KY65135" s="23"/>
    </row>
    <row r="65136" spans="36:311" x14ac:dyDescent="0.2">
      <c r="AJ65136" s="23"/>
      <c r="HH65136"/>
      <c r="IW65136" s="36"/>
      <c r="JI65136"/>
      <c r="JJ65136"/>
      <c r="KX65136" s="23"/>
      <c r="KY65136" s="23"/>
    </row>
    <row r="65137" spans="36:311" x14ac:dyDescent="0.2">
      <c r="AJ65137" s="23"/>
      <c r="HH65137"/>
      <c r="IW65137" s="36"/>
      <c r="JI65137"/>
      <c r="JJ65137"/>
      <c r="KX65137" s="23"/>
      <c r="KY65137" s="23"/>
    </row>
    <row r="65138" spans="36:311" x14ac:dyDescent="0.2">
      <c r="AJ65138" s="23"/>
      <c r="HH65138"/>
      <c r="IW65138" s="36"/>
      <c r="JI65138"/>
      <c r="JJ65138"/>
      <c r="KX65138" s="23"/>
      <c r="KY65138" s="23"/>
    </row>
    <row r="65139" spans="36:311" x14ac:dyDescent="0.2">
      <c r="AJ65139" s="23"/>
      <c r="HH65139"/>
      <c r="IW65139" s="36"/>
      <c r="JI65139"/>
      <c r="JJ65139"/>
      <c r="KX65139" s="23"/>
      <c r="KY65139" s="23"/>
    </row>
    <row r="65140" spans="36:311" x14ac:dyDescent="0.2">
      <c r="AJ65140" s="23"/>
      <c r="HH65140"/>
      <c r="IW65140" s="36"/>
      <c r="JI65140"/>
      <c r="JJ65140"/>
      <c r="KX65140" s="23"/>
      <c r="KY65140" s="23"/>
    </row>
    <row r="65141" spans="36:311" x14ac:dyDescent="0.2">
      <c r="AJ65141" s="23"/>
      <c r="HH65141"/>
      <c r="IW65141" s="36"/>
      <c r="JI65141"/>
      <c r="JJ65141"/>
      <c r="KX65141" s="23"/>
      <c r="KY65141" s="23"/>
    </row>
    <row r="65142" spans="36:311" x14ac:dyDescent="0.2">
      <c r="AJ65142" s="23"/>
      <c r="HH65142"/>
      <c r="IW65142" s="36"/>
      <c r="JI65142"/>
      <c r="JJ65142"/>
      <c r="KX65142" s="23"/>
      <c r="KY65142" s="23"/>
    </row>
    <row r="65143" spans="36:311" x14ac:dyDescent="0.2">
      <c r="AJ65143" s="23"/>
      <c r="HH65143"/>
      <c r="IW65143" s="36"/>
      <c r="JI65143"/>
      <c r="JJ65143"/>
      <c r="KX65143" s="23"/>
      <c r="KY65143" s="23"/>
    </row>
    <row r="65144" spans="36:311" x14ac:dyDescent="0.2">
      <c r="AJ65144" s="23"/>
      <c r="HH65144"/>
      <c r="IW65144" s="36"/>
      <c r="JI65144"/>
      <c r="JJ65144"/>
      <c r="KX65144" s="23"/>
      <c r="KY65144" s="23"/>
    </row>
    <row r="65145" spans="36:311" x14ac:dyDescent="0.2">
      <c r="AJ65145" s="23"/>
      <c r="HH65145"/>
      <c r="IW65145" s="36"/>
      <c r="JI65145"/>
      <c r="JJ65145"/>
      <c r="KX65145" s="23"/>
      <c r="KY65145" s="23"/>
    </row>
    <row r="65146" spans="36:311" x14ac:dyDescent="0.2">
      <c r="AJ65146" s="23"/>
      <c r="HH65146"/>
      <c r="IW65146" s="36"/>
      <c r="JI65146"/>
      <c r="JJ65146"/>
      <c r="KX65146" s="23"/>
      <c r="KY65146" s="23"/>
    </row>
    <row r="65147" spans="36:311" x14ac:dyDescent="0.2">
      <c r="AJ65147" s="23"/>
      <c r="HH65147"/>
      <c r="IW65147" s="36"/>
      <c r="JI65147"/>
      <c r="JJ65147"/>
      <c r="KX65147" s="23"/>
      <c r="KY65147" s="23"/>
    </row>
    <row r="65148" spans="36:311" x14ac:dyDescent="0.2">
      <c r="AJ65148" s="23"/>
      <c r="HH65148"/>
      <c r="IW65148" s="36"/>
      <c r="JI65148"/>
      <c r="JJ65148"/>
      <c r="KX65148" s="23"/>
      <c r="KY65148" s="23"/>
    </row>
    <row r="65149" spans="36:311" x14ac:dyDescent="0.2">
      <c r="AJ65149" s="23"/>
      <c r="HH65149"/>
      <c r="IW65149" s="36"/>
      <c r="JI65149"/>
      <c r="JJ65149"/>
      <c r="KX65149" s="23"/>
      <c r="KY65149" s="23"/>
    </row>
    <row r="65150" spans="36:311" x14ac:dyDescent="0.2">
      <c r="AJ65150" s="23"/>
      <c r="HH65150"/>
      <c r="IW65150" s="36"/>
      <c r="JI65150"/>
      <c r="JJ65150"/>
      <c r="KX65150" s="23"/>
      <c r="KY65150" s="23"/>
    </row>
    <row r="65151" spans="36:311" x14ac:dyDescent="0.2">
      <c r="AJ65151" s="23"/>
      <c r="HH65151"/>
      <c r="IW65151" s="36"/>
      <c r="JI65151"/>
      <c r="JJ65151"/>
      <c r="KX65151" s="23"/>
      <c r="KY65151" s="23"/>
    </row>
    <row r="65152" spans="36:311" x14ac:dyDescent="0.2">
      <c r="AJ65152" s="23"/>
      <c r="HH65152"/>
      <c r="IW65152" s="36"/>
      <c r="JI65152"/>
      <c r="JJ65152"/>
      <c r="KX65152" s="23"/>
      <c r="KY65152" s="23"/>
    </row>
    <row r="65153" spans="36:311" x14ac:dyDescent="0.2">
      <c r="AJ65153" s="23"/>
      <c r="HH65153"/>
      <c r="IW65153" s="36"/>
      <c r="JI65153"/>
      <c r="JJ65153"/>
      <c r="KX65153" s="23"/>
      <c r="KY65153" s="23"/>
    </row>
    <row r="65154" spans="36:311" x14ac:dyDescent="0.2">
      <c r="AJ65154" s="23"/>
      <c r="HH65154"/>
      <c r="IW65154" s="36"/>
      <c r="JI65154"/>
      <c r="JJ65154"/>
      <c r="KX65154" s="23"/>
      <c r="KY65154" s="23"/>
    </row>
    <row r="65155" spans="36:311" x14ac:dyDescent="0.2">
      <c r="AJ65155" s="23"/>
      <c r="HH65155"/>
      <c r="IW65155" s="36"/>
      <c r="JI65155"/>
      <c r="JJ65155"/>
      <c r="KX65155" s="23"/>
      <c r="KY65155" s="23"/>
    </row>
    <row r="65156" spans="36:311" x14ac:dyDescent="0.2">
      <c r="AJ65156" s="23"/>
      <c r="HH65156"/>
      <c r="IW65156" s="36"/>
      <c r="JI65156"/>
      <c r="JJ65156"/>
      <c r="KX65156" s="23"/>
      <c r="KY65156" s="23"/>
    </row>
    <row r="65157" spans="36:311" x14ac:dyDescent="0.2">
      <c r="AJ65157" s="23"/>
      <c r="HH65157"/>
      <c r="IW65157" s="36"/>
      <c r="JI65157"/>
      <c r="JJ65157"/>
      <c r="KX65157" s="23"/>
      <c r="KY65157" s="23"/>
    </row>
    <row r="65158" spans="36:311" x14ac:dyDescent="0.2">
      <c r="AJ65158" s="23"/>
      <c r="HH65158"/>
      <c r="IW65158" s="36"/>
      <c r="JI65158"/>
      <c r="JJ65158"/>
      <c r="KX65158" s="23"/>
      <c r="KY65158" s="23"/>
    </row>
    <row r="65159" spans="36:311" x14ac:dyDescent="0.2">
      <c r="AJ65159" s="23"/>
      <c r="HH65159"/>
      <c r="IW65159" s="36"/>
      <c r="JI65159"/>
      <c r="JJ65159"/>
      <c r="KX65159" s="23"/>
      <c r="KY65159" s="23"/>
    </row>
    <row r="65160" spans="36:311" x14ac:dyDescent="0.2">
      <c r="AJ65160" s="23"/>
      <c r="HH65160"/>
      <c r="IW65160" s="36"/>
      <c r="JI65160"/>
      <c r="JJ65160"/>
      <c r="KX65160" s="23"/>
      <c r="KY65160" s="23"/>
    </row>
    <row r="65161" spans="36:311" x14ac:dyDescent="0.2">
      <c r="AJ65161" s="23"/>
      <c r="HH65161"/>
      <c r="IW65161" s="36"/>
      <c r="JI65161"/>
      <c r="JJ65161"/>
      <c r="KX65161" s="23"/>
      <c r="KY65161" s="23"/>
    </row>
    <row r="65162" spans="36:311" x14ac:dyDescent="0.2">
      <c r="AJ65162" s="23"/>
      <c r="HH65162"/>
      <c r="IW65162" s="36"/>
      <c r="JI65162"/>
      <c r="JJ65162"/>
      <c r="KX65162" s="23"/>
      <c r="KY65162" s="23"/>
    </row>
    <row r="65163" spans="36:311" x14ac:dyDescent="0.2">
      <c r="AJ65163" s="23"/>
      <c r="HH65163"/>
      <c r="IW65163" s="36"/>
      <c r="JI65163"/>
      <c r="JJ65163"/>
      <c r="KX65163" s="23"/>
      <c r="KY65163" s="23"/>
    </row>
    <row r="65164" spans="36:311" x14ac:dyDescent="0.2">
      <c r="AJ65164" s="23"/>
      <c r="HH65164"/>
      <c r="IW65164" s="36"/>
      <c r="JI65164"/>
      <c r="JJ65164"/>
      <c r="KX65164" s="23"/>
      <c r="KY65164" s="23"/>
    </row>
    <row r="65165" spans="36:311" x14ac:dyDescent="0.2">
      <c r="AJ65165" s="23"/>
      <c r="HH65165"/>
      <c r="IW65165" s="36"/>
      <c r="JI65165"/>
      <c r="JJ65165"/>
      <c r="KX65165" s="23"/>
      <c r="KY65165" s="23"/>
    </row>
    <row r="65166" spans="36:311" x14ac:dyDescent="0.2">
      <c r="AJ65166" s="23"/>
      <c r="HH65166"/>
      <c r="IW65166" s="36"/>
      <c r="JI65166"/>
      <c r="JJ65166"/>
      <c r="KX65166" s="23"/>
      <c r="KY65166" s="23"/>
    </row>
    <row r="65167" spans="36:311" x14ac:dyDescent="0.2">
      <c r="AJ65167" s="23"/>
      <c r="HH65167"/>
      <c r="IW65167" s="36"/>
      <c r="JI65167"/>
      <c r="JJ65167"/>
      <c r="KX65167" s="23"/>
      <c r="KY65167" s="23"/>
    </row>
    <row r="65168" spans="36:311" x14ac:dyDescent="0.2">
      <c r="AJ65168" s="23"/>
      <c r="HH65168"/>
      <c r="IW65168" s="36"/>
      <c r="JI65168"/>
      <c r="JJ65168"/>
      <c r="KX65168" s="23"/>
      <c r="KY65168" s="23"/>
    </row>
    <row r="65169" spans="36:311" x14ac:dyDescent="0.2">
      <c r="AJ65169" s="23"/>
      <c r="HH65169"/>
      <c r="IW65169" s="36"/>
      <c r="JI65169"/>
      <c r="JJ65169"/>
      <c r="KX65169" s="23"/>
      <c r="KY65169" s="23"/>
    </row>
    <row r="65170" spans="36:311" x14ac:dyDescent="0.2">
      <c r="AJ65170" s="23"/>
      <c r="HH65170"/>
      <c r="IW65170" s="36"/>
      <c r="JI65170"/>
      <c r="JJ65170"/>
      <c r="KX65170" s="23"/>
      <c r="KY65170" s="23"/>
    </row>
    <row r="65171" spans="36:311" x14ac:dyDescent="0.2">
      <c r="AJ65171" s="23"/>
      <c r="HH65171"/>
      <c r="IW65171" s="36"/>
      <c r="JI65171"/>
      <c r="JJ65171"/>
      <c r="KX65171" s="23"/>
      <c r="KY65171" s="23"/>
    </row>
    <row r="65172" spans="36:311" x14ac:dyDescent="0.2">
      <c r="AJ65172" s="23"/>
      <c r="HH65172"/>
      <c r="IW65172" s="36"/>
      <c r="JI65172"/>
      <c r="JJ65172"/>
      <c r="KX65172" s="23"/>
      <c r="KY65172" s="23"/>
    </row>
    <row r="65173" spans="36:311" x14ac:dyDescent="0.2">
      <c r="AJ65173" s="23"/>
      <c r="HH65173"/>
      <c r="IW65173" s="36"/>
      <c r="JI65173"/>
      <c r="JJ65173"/>
      <c r="KX65173" s="23"/>
      <c r="KY65173" s="23"/>
    </row>
    <row r="65174" spans="36:311" x14ac:dyDescent="0.2">
      <c r="AJ65174" s="23"/>
      <c r="HH65174"/>
      <c r="IW65174" s="36"/>
      <c r="JI65174"/>
      <c r="JJ65174"/>
      <c r="KX65174" s="23"/>
      <c r="KY65174" s="23"/>
    </row>
    <row r="65175" spans="36:311" x14ac:dyDescent="0.2">
      <c r="AJ65175" s="23"/>
      <c r="HH65175"/>
      <c r="IW65175" s="36"/>
      <c r="JI65175"/>
      <c r="JJ65175"/>
      <c r="KX65175" s="23"/>
      <c r="KY65175" s="23"/>
    </row>
    <row r="65176" spans="36:311" x14ac:dyDescent="0.2">
      <c r="AJ65176" s="23"/>
      <c r="HH65176"/>
      <c r="IW65176" s="36"/>
      <c r="JI65176"/>
      <c r="JJ65176"/>
      <c r="KX65176" s="23"/>
      <c r="KY65176" s="23"/>
    </row>
    <row r="65177" spans="36:311" x14ac:dyDescent="0.2">
      <c r="AJ65177" s="23"/>
      <c r="HH65177"/>
      <c r="IW65177" s="36"/>
      <c r="JI65177"/>
      <c r="JJ65177"/>
      <c r="KX65177" s="23"/>
      <c r="KY65177" s="23"/>
    </row>
    <row r="65178" spans="36:311" x14ac:dyDescent="0.2">
      <c r="AJ65178" s="23"/>
      <c r="HH65178"/>
      <c r="IW65178" s="36"/>
      <c r="JI65178"/>
      <c r="JJ65178"/>
      <c r="KX65178" s="23"/>
      <c r="KY65178" s="23"/>
    </row>
    <row r="65179" spans="36:311" x14ac:dyDescent="0.2">
      <c r="AJ65179" s="23"/>
      <c r="HH65179"/>
      <c r="IW65179" s="36"/>
      <c r="JI65179"/>
      <c r="JJ65179"/>
      <c r="KX65179" s="23"/>
      <c r="KY65179" s="23"/>
    </row>
    <row r="65180" spans="36:311" x14ac:dyDescent="0.2">
      <c r="AJ65180" s="23"/>
      <c r="HH65180"/>
      <c r="IW65180" s="36"/>
      <c r="JI65180"/>
      <c r="JJ65180"/>
      <c r="KX65180" s="23"/>
      <c r="KY65180" s="23"/>
    </row>
    <row r="65181" spans="36:311" x14ac:dyDescent="0.2">
      <c r="AJ65181" s="23"/>
      <c r="HH65181"/>
      <c r="IW65181" s="36"/>
      <c r="JI65181"/>
      <c r="JJ65181"/>
      <c r="KX65181" s="23"/>
      <c r="KY65181" s="23"/>
    </row>
    <row r="65182" spans="36:311" x14ac:dyDescent="0.2">
      <c r="AJ65182" s="23"/>
      <c r="HH65182"/>
      <c r="IW65182" s="36"/>
      <c r="JI65182"/>
      <c r="JJ65182"/>
      <c r="KX65182" s="23"/>
      <c r="KY65182" s="23"/>
    </row>
    <row r="65183" spans="36:311" x14ac:dyDescent="0.2">
      <c r="AJ65183" s="23"/>
      <c r="HH65183"/>
      <c r="IW65183" s="36"/>
      <c r="JI65183"/>
      <c r="JJ65183"/>
      <c r="KX65183" s="23"/>
      <c r="KY65183" s="23"/>
    </row>
    <row r="65184" spans="36:311" x14ac:dyDescent="0.2">
      <c r="AJ65184" s="23"/>
      <c r="HH65184"/>
      <c r="IW65184" s="36"/>
      <c r="JI65184"/>
      <c r="JJ65184"/>
      <c r="KX65184" s="23"/>
      <c r="KY65184" s="23"/>
    </row>
    <row r="65185" spans="36:311" x14ac:dyDescent="0.2">
      <c r="AJ65185" s="23"/>
      <c r="HH65185"/>
      <c r="IW65185" s="36"/>
      <c r="JI65185"/>
      <c r="JJ65185"/>
      <c r="KX65185" s="23"/>
      <c r="KY65185" s="23"/>
    </row>
    <row r="65186" spans="36:311" x14ac:dyDescent="0.2">
      <c r="AJ65186" s="23"/>
      <c r="HH65186"/>
      <c r="IW65186" s="36"/>
      <c r="JI65186"/>
      <c r="JJ65186"/>
      <c r="KX65186" s="23"/>
      <c r="KY65186" s="23"/>
    </row>
    <row r="65187" spans="36:311" x14ac:dyDescent="0.2">
      <c r="AJ65187" s="23"/>
      <c r="HH65187"/>
      <c r="IW65187" s="36"/>
      <c r="JI65187"/>
      <c r="JJ65187"/>
      <c r="KX65187" s="23"/>
      <c r="KY65187" s="23"/>
    </row>
    <row r="65188" spans="36:311" x14ac:dyDescent="0.2">
      <c r="AJ65188" s="23"/>
      <c r="HH65188"/>
      <c r="IW65188" s="36"/>
      <c r="JI65188"/>
      <c r="JJ65188"/>
      <c r="KX65188" s="23"/>
      <c r="KY65188" s="23"/>
    </row>
    <row r="65189" spans="36:311" x14ac:dyDescent="0.2">
      <c r="AJ65189" s="23"/>
      <c r="HH65189"/>
      <c r="IW65189" s="36"/>
      <c r="JI65189"/>
      <c r="JJ65189"/>
      <c r="KX65189" s="23"/>
      <c r="KY65189" s="23"/>
    </row>
    <row r="65190" spans="36:311" x14ac:dyDescent="0.2">
      <c r="AJ65190" s="23"/>
      <c r="HH65190"/>
      <c r="IW65190" s="36"/>
      <c r="JI65190"/>
      <c r="JJ65190"/>
      <c r="KX65190" s="23"/>
      <c r="KY65190" s="23"/>
    </row>
    <row r="65191" spans="36:311" x14ac:dyDescent="0.2">
      <c r="AJ65191" s="23"/>
      <c r="HH65191"/>
      <c r="IW65191" s="36"/>
      <c r="JI65191"/>
      <c r="JJ65191"/>
      <c r="KX65191" s="23"/>
      <c r="KY65191" s="23"/>
    </row>
    <row r="65192" spans="36:311" x14ac:dyDescent="0.2">
      <c r="AJ65192" s="23"/>
      <c r="HH65192"/>
      <c r="IW65192" s="36"/>
      <c r="JI65192"/>
      <c r="JJ65192"/>
      <c r="KX65192" s="23"/>
      <c r="KY65192" s="23"/>
    </row>
    <row r="65193" spans="36:311" x14ac:dyDescent="0.2">
      <c r="AJ65193" s="23"/>
      <c r="HH65193"/>
      <c r="IW65193" s="36"/>
      <c r="JI65193"/>
      <c r="JJ65193"/>
      <c r="KX65193" s="23"/>
      <c r="KY65193" s="23"/>
    </row>
    <row r="65194" spans="36:311" x14ac:dyDescent="0.2">
      <c r="AJ65194" s="23"/>
      <c r="HH65194"/>
      <c r="IW65194" s="36"/>
      <c r="JI65194"/>
      <c r="JJ65194"/>
      <c r="KX65194" s="23"/>
      <c r="KY65194" s="23"/>
    </row>
    <row r="65195" spans="36:311" x14ac:dyDescent="0.2">
      <c r="AJ65195" s="23"/>
      <c r="HH65195"/>
      <c r="IW65195" s="36"/>
      <c r="JI65195"/>
      <c r="JJ65195"/>
      <c r="KX65195" s="23"/>
      <c r="KY65195" s="23"/>
    </row>
    <row r="65196" spans="36:311" x14ac:dyDescent="0.2">
      <c r="AJ65196" s="23"/>
      <c r="HH65196"/>
      <c r="IW65196" s="36"/>
      <c r="JI65196"/>
      <c r="JJ65196"/>
      <c r="KX65196" s="23"/>
      <c r="KY65196" s="23"/>
    </row>
    <row r="65197" spans="36:311" x14ac:dyDescent="0.2">
      <c r="AJ65197" s="23"/>
      <c r="HH65197"/>
      <c r="IW65197" s="36"/>
      <c r="JI65197"/>
      <c r="JJ65197"/>
      <c r="KX65197" s="23"/>
      <c r="KY65197" s="23"/>
    </row>
    <row r="65198" spans="36:311" x14ac:dyDescent="0.2">
      <c r="AJ65198" s="23"/>
      <c r="HH65198"/>
      <c r="IW65198" s="36"/>
      <c r="JI65198"/>
      <c r="JJ65198"/>
      <c r="KX65198" s="23"/>
      <c r="KY65198" s="23"/>
    </row>
    <row r="65199" spans="36:311" x14ac:dyDescent="0.2">
      <c r="AJ65199" s="23"/>
      <c r="HH65199"/>
      <c r="IW65199" s="36"/>
      <c r="JI65199"/>
      <c r="JJ65199"/>
      <c r="KX65199" s="23"/>
      <c r="KY65199" s="23"/>
    </row>
    <row r="65200" spans="36:311" x14ac:dyDescent="0.2">
      <c r="AJ65200" s="23"/>
      <c r="HH65200"/>
      <c r="IW65200" s="36"/>
      <c r="JI65200"/>
      <c r="JJ65200"/>
      <c r="KX65200" s="23"/>
      <c r="KY65200" s="23"/>
    </row>
    <row r="65201" spans="36:311" x14ac:dyDescent="0.2">
      <c r="AJ65201" s="23"/>
      <c r="HH65201"/>
      <c r="IW65201" s="36"/>
      <c r="JI65201"/>
      <c r="JJ65201"/>
      <c r="KX65201" s="23"/>
      <c r="KY65201" s="23"/>
    </row>
    <row r="65202" spans="36:311" x14ac:dyDescent="0.2">
      <c r="AJ65202" s="23"/>
      <c r="HH65202"/>
      <c r="IW65202" s="36"/>
      <c r="JI65202"/>
      <c r="JJ65202"/>
      <c r="KX65202" s="23"/>
      <c r="KY65202" s="23"/>
    </row>
    <row r="65203" spans="36:311" x14ac:dyDescent="0.2">
      <c r="AJ65203" s="23"/>
      <c r="HH65203"/>
      <c r="IW65203" s="36"/>
      <c r="JI65203"/>
      <c r="JJ65203"/>
      <c r="KX65203" s="23"/>
      <c r="KY65203" s="23"/>
    </row>
    <row r="65204" spans="36:311" x14ac:dyDescent="0.2">
      <c r="AJ65204" s="23"/>
      <c r="HH65204"/>
      <c r="IW65204" s="36"/>
      <c r="JI65204"/>
      <c r="JJ65204"/>
      <c r="KX65204" s="23"/>
      <c r="KY65204" s="23"/>
    </row>
    <row r="65205" spans="36:311" x14ac:dyDescent="0.2">
      <c r="AJ65205" s="23"/>
      <c r="HH65205"/>
      <c r="IW65205" s="36"/>
      <c r="JI65205"/>
      <c r="JJ65205"/>
      <c r="KX65205" s="23"/>
      <c r="KY65205" s="23"/>
    </row>
    <row r="65206" spans="36:311" x14ac:dyDescent="0.2">
      <c r="AJ65206" s="23"/>
      <c r="HH65206"/>
      <c r="IW65206" s="36"/>
      <c r="JI65206"/>
      <c r="JJ65206"/>
      <c r="KX65206" s="23"/>
      <c r="KY65206" s="23"/>
    </row>
    <row r="65207" spans="36:311" x14ac:dyDescent="0.2">
      <c r="AJ65207" s="23"/>
      <c r="HH65207"/>
      <c r="IW65207" s="36"/>
      <c r="JI65207"/>
      <c r="JJ65207"/>
      <c r="KX65207" s="23"/>
      <c r="KY65207" s="23"/>
    </row>
    <row r="65208" spans="36:311" x14ac:dyDescent="0.2">
      <c r="AJ65208" s="23"/>
      <c r="HH65208"/>
      <c r="IW65208" s="36"/>
      <c r="JI65208"/>
      <c r="JJ65208"/>
      <c r="KX65208" s="23"/>
      <c r="KY65208" s="23"/>
    </row>
    <row r="65209" spans="36:311" x14ac:dyDescent="0.2">
      <c r="AJ65209" s="23"/>
      <c r="HH65209"/>
      <c r="IW65209" s="36"/>
      <c r="JI65209"/>
      <c r="JJ65209"/>
      <c r="KX65209" s="23"/>
      <c r="KY65209" s="23"/>
    </row>
    <row r="65210" spans="36:311" x14ac:dyDescent="0.2">
      <c r="AJ65210" s="23"/>
      <c r="HH65210"/>
      <c r="IW65210" s="36"/>
      <c r="JI65210"/>
      <c r="JJ65210"/>
      <c r="KX65210" s="23"/>
      <c r="KY65210" s="23"/>
    </row>
    <row r="65211" spans="36:311" x14ac:dyDescent="0.2">
      <c r="AJ65211" s="23"/>
      <c r="HH65211"/>
      <c r="IW65211" s="36"/>
      <c r="JI65211"/>
      <c r="JJ65211"/>
      <c r="KX65211" s="23"/>
      <c r="KY65211" s="23"/>
    </row>
    <row r="65212" spans="36:311" x14ac:dyDescent="0.2">
      <c r="AJ65212" s="23"/>
      <c r="HH65212"/>
      <c r="IW65212" s="36"/>
      <c r="JI65212"/>
      <c r="JJ65212"/>
      <c r="KX65212" s="23"/>
      <c r="KY65212" s="23"/>
    </row>
    <row r="65213" spans="36:311" x14ac:dyDescent="0.2">
      <c r="AJ65213" s="23"/>
      <c r="HH65213"/>
      <c r="IW65213" s="36"/>
      <c r="JI65213"/>
      <c r="JJ65213"/>
      <c r="KX65213" s="23"/>
      <c r="KY65213" s="23"/>
    </row>
    <row r="65214" spans="36:311" x14ac:dyDescent="0.2">
      <c r="AJ65214" s="23"/>
      <c r="HH65214"/>
      <c r="IW65214" s="36"/>
      <c r="JI65214"/>
      <c r="JJ65214"/>
      <c r="KX65214" s="23"/>
      <c r="KY65214" s="23"/>
    </row>
    <row r="65215" spans="36:311" x14ac:dyDescent="0.2">
      <c r="AJ65215" s="23"/>
      <c r="HH65215"/>
      <c r="IW65215" s="36"/>
      <c r="JI65215"/>
      <c r="JJ65215"/>
      <c r="KX65215" s="23"/>
      <c r="KY65215" s="23"/>
    </row>
    <row r="65216" spans="36:311" x14ac:dyDescent="0.2">
      <c r="AJ65216" s="23"/>
      <c r="HH65216"/>
      <c r="IW65216" s="36"/>
      <c r="JI65216"/>
      <c r="JJ65216"/>
      <c r="KX65216" s="23"/>
      <c r="KY65216" s="23"/>
    </row>
    <row r="65217" spans="36:311" x14ac:dyDescent="0.2">
      <c r="AJ65217" s="23"/>
      <c r="HH65217"/>
      <c r="IW65217" s="36"/>
      <c r="JI65217"/>
      <c r="JJ65217"/>
      <c r="KX65217" s="23"/>
      <c r="KY65217" s="23"/>
    </row>
    <row r="65218" spans="36:311" x14ac:dyDescent="0.2">
      <c r="AJ65218" s="23"/>
      <c r="HH65218"/>
      <c r="IW65218" s="36"/>
      <c r="JI65218"/>
      <c r="JJ65218"/>
      <c r="KX65218" s="23"/>
      <c r="KY65218" s="23"/>
    </row>
    <row r="65219" spans="36:311" x14ac:dyDescent="0.2">
      <c r="AJ65219" s="23"/>
      <c r="HH65219"/>
      <c r="IW65219" s="36"/>
      <c r="JI65219"/>
      <c r="JJ65219"/>
      <c r="KX65219" s="23"/>
      <c r="KY65219" s="23"/>
    </row>
    <row r="65220" spans="36:311" x14ac:dyDescent="0.2">
      <c r="AJ65220" s="23"/>
      <c r="HH65220"/>
      <c r="IW65220" s="36"/>
      <c r="JI65220"/>
      <c r="JJ65220"/>
      <c r="KX65220" s="23"/>
      <c r="KY65220" s="23"/>
    </row>
    <row r="65221" spans="36:311" x14ac:dyDescent="0.2">
      <c r="AJ65221" s="23"/>
      <c r="HH65221"/>
      <c r="IW65221" s="36"/>
      <c r="JI65221"/>
      <c r="JJ65221"/>
      <c r="KX65221" s="23"/>
      <c r="KY65221" s="23"/>
    </row>
    <row r="65222" spans="36:311" x14ac:dyDescent="0.2">
      <c r="AJ65222" s="23"/>
      <c r="HH65222"/>
      <c r="IW65222" s="36"/>
      <c r="JI65222"/>
      <c r="JJ65222"/>
      <c r="KX65222" s="23"/>
      <c r="KY65222" s="23"/>
    </row>
    <row r="65223" spans="36:311" x14ac:dyDescent="0.2">
      <c r="AJ65223" s="23"/>
      <c r="HH65223"/>
      <c r="IW65223" s="36"/>
      <c r="JI65223"/>
      <c r="JJ65223"/>
      <c r="KX65223" s="23"/>
      <c r="KY65223" s="23"/>
    </row>
    <row r="65224" spans="36:311" x14ac:dyDescent="0.2">
      <c r="AJ65224" s="23"/>
      <c r="HH65224"/>
      <c r="IW65224" s="36"/>
      <c r="JI65224"/>
      <c r="JJ65224"/>
      <c r="KX65224" s="23"/>
      <c r="KY65224" s="23"/>
    </row>
    <row r="65225" spans="36:311" x14ac:dyDescent="0.2">
      <c r="AJ65225" s="23"/>
      <c r="HH65225"/>
      <c r="IW65225" s="36"/>
      <c r="JI65225"/>
      <c r="JJ65225"/>
      <c r="KX65225" s="23"/>
      <c r="KY65225" s="23"/>
    </row>
    <row r="65226" spans="36:311" x14ac:dyDescent="0.2">
      <c r="AJ65226" s="23"/>
      <c r="HH65226"/>
      <c r="IW65226" s="36"/>
      <c r="JI65226"/>
      <c r="JJ65226"/>
      <c r="KX65226" s="23"/>
      <c r="KY65226" s="23"/>
    </row>
    <row r="65227" spans="36:311" x14ac:dyDescent="0.2">
      <c r="AJ65227" s="23"/>
      <c r="HH65227"/>
      <c r="IW65227" s="36"/>
      <c r="JI65227"/>
      <c r="JJ65227"/>
      <c r="KX65227" s="23"/>
      <c r="KY65227" s="23"/>
    </row>
    <row r="65228" spans="36:311" x14ac:dyDescent="0.2">
      <c r="AJ65228" s="23"/>
      <c r="HH65228"/>
      <c r="IW65228" s="36"/>
      <c r="JI65228"/>
      <c r="JJ65228"/>
      <c r="KX65228" s="23"/>
      <c r="KY65228" s="23"/>
    </row>
    <row r="65229" spans="36:311" x14ac:dyDescent="0.2">
      <c r="AJ65229" s="23"/>
      <c r="HH65229"/>
      <c r="IW65229" s="36"/>
      <c r="JI65229"/>
      <c r="JJ65229"/>
      <c r="KX65229" s="23"/>
      <c r="KY65229" s="23"/>
    </row>
    <row r="65230" spans="36:311" x14ac:dyDescent="0.2">
      <c r="AJ65230" s="23"/>
      <c r="HH65230"/>
      <c r="IW65230" s="36"/>
      <c r="JI65230"/>
      <c r="JJ65230"/>
      <c r="KX65230" s="23"/>
      <c r="KY65230" s="23"/>
    </row>
    <row r="65231" spans="36:311" x14ac:dyDescent="0.2">
      <c r="AJ65231" s="23"/>
      <c r="HH65231"/>
      <c r="IW65231" s="36"/>
      <c r="JI65231"/>
      <c r="JJ65231"/>
      <c r="KX65231" s="23"/>
      <c r="KY65231" s="23"/>
    </row>
    <row r="65232" spans="36:311" x14ac:dyDescent="0.2">
      <c r="AJ65232" s="23"/>
      <c r="HH65232"/>
      <c r="IW65232" s="36"/>
      <c r="JI65232"/>
      <c r="JJ65232"/>
      <c r="KX65232" s="23"/>
      <c r="KY65232" s="23"/>
    </row>
    <row r="65233" spans="36:311" x14ac:dyDescent="0.2">
      <c r="AJ65233" s="23"/>
      <c r="HH65233"/>
      <c r="IW65233" s="36"/>
      <c r="JI65233"/>
      <c r="JJ65233"/>
      <c r="KX65233" s="23"/>
      <c r="KY65233" s="23"/>
    </row>
    <row r="65234" spans="36:311" x14ac:dyDescent="0.2">
      <c r="AJ65234" s="23"/>
      <c r="HH65234"/>
      <c r="IW65234" s="36"/>
      <c r="JI65234"/>
      <c r="JJ65234"/>
      <c r="KX65234" s="23"/>
      <c r="KY65234" s="23"/>
    </row>
    <row r="65235" spans="36:311" x14ac:dyDescent="0.2">
      <c r="AJ65235" s="23"/>
      <c r="HH65235"/>
      <c r="IW65235" s="36"/>
      <c r="JI65235"/>
      <c r="JJ65235"/>
      <c r="KX65235" s="23"/>
      <c r="KY65235" s="23"/>
    </row>
    <row r="65236" spans="36:311" x14ac:dyDescent="0.2">
      <c r="AJ65236" s="23"/>
      <c r="HH65236"/>
      <c r="IW65236" s="36"/>
      <c r="JI65236"/>
      <c r="JJ65236"/>
      <c r="KX65236" s="23"/>
      <c r="KY65236" s="23"/>
    </row>
    <row r="65237" spans="36:311" x14ac:dyDescent="0.2">
      <c r="AJ65237" s="23"/>
      <c r="HH65237"/>
      <c r="IW65237" s="36"/>
      <c r="JI65237"/>
      <c r="JJ65237"/>
      <c r="KX65237" s="23"/>
      <c r="KY65237" s="23"/>
    </row>
    <row r="65238" spans="36:311" x14ac:dyDescent="0.2">
      <c r="AJ65238" s="23"/>
      <c r="HH65238"/>
      <c r="IW65238" s="36"/>
      <c r="JI65238"/>
      <c r="JJ65238"/>
      <c r="KX65238" s="23"/>
      <c r="KY65238" s="23"/>
    </row>
    <row r="65239" spans="36:311" x14ac:dyDescent="0.2">
      <c r="AJ65239" s="23"/>
      <c r="HH65239"/>
      <c r="IW65239" s="36"/>
      <c r="JI65239"/>
      <c r="JJ65239"/>
      <c r="KX65239" s="23"/>
      <c r="KY65239" s="23"/>
    </row>
    <row r="65240" spans="36:311" x14ac:dyDescent="0.2">
      <c r="AJ65240" s="23"/>
      <c r="HH65240"/>
      <c r="IW65240" s="36"/>
      <c r="JI65240"/>
      <c r="JJ65240"/>
      <c r="KX65240" s="23"/>
      <c r="KY65240" s="23"/>
    </row>
    <row r="65241" spans="36:311" x14ac:dyDescent="0.2">
      <c r="AJ65241" s="23"/>
      <c r="HH65241"/>
      <c r="IW65241" s="36"/>
      <c r="JI65241"/>
      <c r="JJ65241"/>
      <c r="KX65241" s="23"/>
      <c r="KY65241" s="23"/>
    </row>
    <row r="65242" spans="36:311" x14ac:dyDescent="0.2">
      <c r="AJ65242" s="23"/>
      <c r="HH65242"/>
      <c r="IW65242" s="36"/>
      <c r="JI65242"/>
      <c r="JJ65242"/>
      <c r="KX65242" s="23"/>
      <c r="KY65242" s="23"/>
    </row>
    <row r="65243" spans="36:311" x14ac:dyDescent="0.2">
      <c r="AJ65243" s="23"/>
      <c r="HH65243"/>
      <c r="IW65243" s="36"/>
      <c r="JI65243"/>
      <c r="JJ65243"/>
      <c r="KX65243" s="23"/>
      <c r="KY65243" s="23"/>
    </row>
    <row r="65244" spans="36:311" x14ac:dyDescent="0.2">
      <c r="AJ65244" s="23"/>
      <c r="HH65244"/>
      <c r="IW65244" s="36"/>
      <c r="JI65244"/>
      <c r="JJ65244"/>
      <c r="KX65244" s="23"/>
      <c r="KY65244" s="23"/>
    </row>
    <row r="65245" spans="36:311" x14ac:dyDescent="0.2">
      <c r="AJ65245" s="23"/>
      <c r="HH65245"/>
      <c r="IW65245" s="36"/>
      <c r="JI65245"/>
      <c r="JJ65245"/>
      <c r="KX65245" s="23"/>
      <c r="KY65245" s="23"/>
    </row>
    <row r="65246" spans="36:311" x14ac:dyDescent="0.2">
      <c r="AJ65246" s="23"/>
      <c r="HH65246"/>
      <c r="IW65246" s="36"/>
      <c r="JI65246"/>
      <c r="JJ65246"/>
      <c r="KX65246" s="23"/>
      <c r="KY65246" s="23"/>
    </row>
    <row r="65247" spans="36:311" x14ac:dyDescent="0.2">
      <c r="AJ65247" s="23"/>
      <c r="HH65247"/>
      <c r="IW65247" s="36"/>
      <c r="JI65247"/>
      <c r="JJ65247"/>
      <c r="KX65247" s="23"/>
      <c r="KY65247" s="23"/>
    </row>
    <row r="65248" spans="36:311" x14ac:dyDescent="0.2">
      <c r="AJ65248" s="23"/>
      <c r="HH65248"/>
      <c r="IW65248" s="36"/>
      <c r="JI65248"/>
      <c r="JJ65248"/>
      <c r="KX65248" s="23"/>
      <c r="KY65248" s="23"/>
    </row>
    <row r="65249" spans="36:311" x14ac:dyDescent="0.2">
      <c r="AJ65249" s="23"/>
      <c r="HH65249"/>
      <c r="IW65249" s="36"/>
      <c r="JI65249"/>
      <c r="JJ65249"/>
      <c r="KX65249" s="23"/>
      <c r="KY65249" s="23"/>
    </row>
    <row r="65250" spans="36:311" x14ac:dyDescent="0.2">
      <c r="AJ65250" s="23"/>
      <c r="HH65250"/>
      <c r="IW65250" s="36"/>
      <c r="JI65250"/>
      <c r="JJ65250"/>
      <c r="KX65250" s="23"/>
      <c r="KY65250" s="23"/>
    </row>
    <row r="65251" spans="36:311" x14ac:dyDescent="0.2">
      <c r="AJ65251" s="23"/>
      <c r="HH65251"/>
      <c r="IW65251" s="36"/>
      <c r="JI65251"/>
      <c r="JJ65251"/>
      <c r="KX65251" s="23"/>
      <c r="KY65251" s="23"/>
    </row>
    <row r="65252" spans="36:311" x14ac:dyDescent="0.2">
      <c r="AJ65252" s="23"/>
      <c r="HH65252"/>
      <c r="IW65252" s="36"/>
      <c r="JI65252"/>
      <c r="JJ65252"/>
      <c r="KX65252" s="23"/>
      <c r="KY65252" s="23"/>
    </row>
    <row r="65253" spans="36:311" x14ac:dyDescent="0.2">
      <c r="AJ65253" s="23"/>
      <c r="HH65253"/>
      <c r="IW65253" s="36"/>
      <c r="JI65253"/>
      <c r="JJ65253"/>
      <c r="KX65253" s="23"/>
      <c r="KY65253" s="23"/>
    </row>
    <row r="65254" spans="36:311" x14ac:dyDescent="0.2">
      <c r="AJ65254" s="23"/>
      <c r="HH65254"/>
      <c r="IW65254" s="36"/>
      <c r="JI65254"/>
      <c r="JJ65254"/>
      <c r="KX65254" s="23"/>
      <c r="KY65254" s="23"/>
    </row>
    <row r="65255" spans="36:311" x14ac:dyDescent="0.2">
      <c r="AJ65255" s="23"/>
      <c r="HH65255"/>
      <c r="IW65255" s="36"/>
      <c r="JI65255"/>
      <c r="JJ65255"/>
      <c r="KX65255" s="23"/>
      <c r="KY65255" s="23"/>
    </row>
    <row r="65256" spans="36:311" x14ac:dyDescent="0.2">
      <c r="AJ65256" s="23"/>
      <c r="HH65256"/>
      <c r="IW65256" s="36"/>
      <c r="JI65256"/>
      <c r="JJ65256"/>
      <c r="KX65256" s="23"/>
      <c r="KY65256" s="23"/>
    </row>
    <row r="65257" spans="36:311" x14ac:dyDescent="0.2">
      <c r="AJ65257" s="23"/>
      <c r="HH65257"/>
      <c r="IW65257" s="36"/>
      <c r="JI65257"/>
      <c r="JJ65257"/>
      <c r="KX65257" s="23"/>
      <c r="KY65257" s="23"/>
    </row>
    <row r="65258" spans="36:311" x14ac:dyDescent="0.2">
      <c r="AJ65258" s="23"/>
      <c r="HH65258"/>
      <c r="IW65258" s="36"/>
      <c r="JI65258"/>
      <c r="JJ65258"/>
      <c r="KX65258" s="23"/>
      <c r="KY65258" s="23"/>
    </row>
    <row r="65259" spans="36:311" x14ac:dyDescent="0.2">
      <c r="AJ65259" s="23"/>
      <c r="HH65259"/>
      <c r="IW65259" s="36"/>
      <c r="JI65259"/>
      <c r="JJ65259"/>
      <c r="KX65259" s="23"/>
      <c r="KY65259" s="23"/>
    </row>
    <row r="65260" spans="36:311" x14ac:dyDescent="0.2">
      <c r="AJ65260" s="23"/>
      <c r="HH65260"/>
      <c r="IW65260" s="36"/>
      <c r="JI65260"/>
      <c r="JJ65260"/>
      <c r="KX65260" s="23"/>
      <c r="KY65260" s="23"/>
    </row>
    <row r="65261" spans="36:311" x14ac:dyDescent="0.2">
      <c r="AJ65261" s="23"/>
      <c r="HH65261"/>
      <c r="IW65261" s="36"/>
      <c r="JI65261"/>
      <c r="JJ65261"/>
      <c r="KX65261" s="23"/>
      <c r="KY65261" s="23"/>
    </row>
    <row r="65262" spans="36:311" x14ac:dyDescent="0.2">
      <c r="AJ65262" s="23"/>
      <c r="HH65262"/>
      <c r="IW65262" s="36"/>
      <c r="JI65262"/>
      <c r="JJ65262"/>
      <c r="KX65262" s="23"/>
      <c r="KY65262" s="23"/>
    </row>
    <row r="65263" spans="36:311" x14ac:dyDescent="0.2">
      <c r="AJ65263" s="23"/>
      <c r="HH65263"/>
      <c r="IW65263" s="36"/>
      <c r="JI65263"/>
      <c r="JJ65263"/>
      <c r="KX65263" s="23"/>
      <c r="KY65263" s="23"/>
    </row>
    <row r="65264" spans="36:311" x14ac:dyDescent="0.2">
      <c r="AJ65264" s="23"/>
      <c r="HH65264"/>
      <c r="IW65264" s="36"/>
      <c r="JI65264"/>
      <c r="JJ65264"/>
      <c r="KX65264" s="23"/>
      <c r="KY65264" s="23"/>
    </row>
    <row r="65265" spans="36:311" x14ac:dyDescent="0.2">
      <c r="AJ65265" s="23"/>
      <c r="HH65265"/>
      <c r="IW65265" s="36"/>
      <c r="JI65265"/>
      <c r="JJ65265"/>
      <c r="KX65265" s="23"/>
      <c r="KY65265" s="23"/>
    </row>
    <row r="65266" spans="36:311" x14ac:dyDescent="0.2">
      <c r="AJ65266" s="23"/>
      <c r="HH65266"/>
      <c r="IW65266" s="36"/>
      <c r="JI65266"/>
      <c r="JJ65266"/>
      <c r="KX65266" s="23"/>
      <c r="KY65266" s="23"/>
    </row>
    <row r="65267" spans="36:311" x14ac:dyDescent="0.2">
      <c r="AJ65267" s="23"/>
      <c r="HH65267"/>
      <c r="IW65267" s="36"/>
      <c r="JI65267"/>
      <c r="JJ65267"/>
      <c r="KX65267" s="23"/>
      <c r="KY65267" s="23"/>
    </row>
    <row r="65268" spans="36:311" x14ac:dyDescent="0.2">
      <c r="AJ65268" s="23"/>
      <c r="HH65268"/>
      <c r="IW65268" s="36"/>
      <c r="JI65268"/>
      <c r="JJ65268"/>
      <c r="KX65268" s="23"/>
      <c r="KY65268" s="23"/>
    </row>
    <row r="65269" spans="36:311" x14ac:dyDescent="0.2">
      <c r="AJ65269" s="23"/>
      <c r="HH65269"/>
      <c r="IW65269" s="36"/>
      <c r="JI65269"/>
      <c r="JJ65269"/>
      <c r="KX65269" s="23"/>
      <c r="KY65269" s="23"/>
    </row>
    <row r="65270" spans="36:311" x14ac:dyDescent="0.2">
      <c r="AJ65270" s="23"/>
      <c r="HH65270"/>
      <c r="IW65270" s="36"/>
      <c r="JI65270"/>
      <c r="JJ65270"/>
      <c r="KX65270" s="23"/>
      <c r="KY65270" s="23"/>
    </row>
    <row r="65271" spans="36:311" x14ac:dyDescent="0.2">
      <c r="AJ65271" s="23"/>
      <c r="HH65271"/>
      <c r="IW65271" s="36"/>
      <c r="JI65271"/>
      <c r="JJ65271"/>
      <c r="KX65271" s="23"/>
      <c r="KY65271" s="23"/>
    </row>
    <row r="65272" spans="36:311" x14ac:dyDescent="0.2">
      <c r="AJ65272" s="23"/>
      <c r="HH65272"/>
      <c r="IW65272" s="36"/>
      <c r="JI65272"/>
      <c r="JJ65272"/>
      <c r="KX65272" s="23"/>
      <c r="KY65272" s="23"/>
    </row>
    <row r="65273" spans="36:311" x14ac:dyDescent="0.2">
      <c r="AJ65273" s="23"/>
      <c r="HH65273"/>
      <c r="IW65273" s="36"/>
      <c r="JI65273"/>
      <c r="JJ65273"/>
      <c r="KX65273" s="23"/>
      <c r="KY65273" s="23"/>
    </row>
    <row r="65274" spans="36:311" x14ac:dyDescent="0.2">
      <c r="AJ65274" s="23"/>
      <c r="HH65274"/>
      <c r="IW65274" s="36"/>
      <c r="JI65274"/>
      <c r="JJ65274"/>
      <c r="KX65274" s="23"/>
      <c r="KY65274" s="23"/>
    </row>
    <row r="65275" spans="36:311" x14ac:dyDescent="0.2">
      <c r="AJ65275" s="23"/>
      <c r="HH65275"/>
      <c r="IW65275" s="36"/>
      <c r="JI65275"/>
      <c r="JJ65275"/>
      <c r="KX65275" s="23"/>
      <c r="KY65275" s="23"/>
    </row>
    <row r="65276" spans="36:311" x14ac:dyDescent="0.2">
      <c r="AJ65276" s="23"/>
      <c r="HH65276"/>
      <c r="IW65276" s="36"/>
      <c r="JI65276"/>
      <c r="JJ65276"/>
      <c r="KX65276" s="23"/>
      <c r="KY65276" s="23"/>
    </row>
    <row r="65277" spans="36:311" x14ac:dyDescent="0.2">
      <c r="AJ65277" s="23"/>
      <c r="HH65277"/>
      <c r="IW65277" s="36"/>
      <c r="JI65277"/>
      <c r="JJ65277"/>
      <c r="KX65277" s="23"/>
      <c r="KY65277" s="23"/>
    </row>
    <row r="65278" spans="36:311" x14ac:dyDescent="0.2">
      <c r="AJ65278" s="23"/>
      <c r="HH65278"/>
      <c r="IW65278" s="36"/>
      <c r="JI65278"/>
      <c r="JJ65278"/>
      <c r="KX65278" s="23"/>
      <c r="KY65278" s="23"/>
    </row>
    <row r="65279" spans="36:311" x14ac:dyDescent="0.2">
      <c r="AJ65279" s="23"/>
      <c r="HH65279"/>
      <c r="IW65279" s="36"/>
      <c r="JI65279"/>
      <c r="JJ65279"/>
      <c r="KX65279" s="23"/>
      <c r="KY65279" s="23"/>
    </row>
    <row r="65280" spans="36:311" x14ac:dyDescent="0.2">
      <c r="AJ65280" s="23"/>
      <c r="HH65280"/>
      <c r="IW65280" s="36"/>
      <c r="JI65280"/>
      <c r="JJ65280"/>
      <c r="KX65280" s="23"/>
      <c r="KY65280" s="23"/>
    </row>
    <row r="65281" spans="36:311" x14ac:dyDescent="0.2">
      <c r="AJ65281" s="23"/>
      <c r="HH65281"/>
      <c r="IW65281" s="36"/>
      <c r="JI65281"/>
      <c r="JJ65281"/>
      <c r="KX65281" s="23"/>
      <c r="KY65281" s="23"/>
    </row>
    <row r="65282" spans="36:311" x14ac:dyDescent="0.2">
      <c r="AJ65282" s="23"/>
      <c r="HH65282"/>
      <c r="IW65282" s="36"/>
      <c r="JI65282"/>
      <c r="JJ65282"/>
      <c r="KX65282" s="23"/>
      <c r="KY65282" s="23"/>
    </row>
    <row r="65283" spans="36:311" x14ac:dyDescent="0.2">
      <c r="AJ65283" s="23"/>
      <c r="HH65283"/>
      <c r="IW65283" s="36"/>
      <c r="JI65283"/>
      <c r="JJ65283"/>
      <c r="KX65283" s="23"/>
      <c r="KY65283" s="23"/>
    </row>
    <row r="65284" spans="36:311" x14ac:dyDescent="0.2">
      <c r="AJ65284" s="23"/>
      <c r="HH65284"/>
      <c r="IW65284" s="36"/>
      <c r="JI65284"/>
      <c r="JJ65284"/>
      <c r="KX65284" s="23"/>
      <c r="KY65284" s="23"/>
    </row>
    <row r="65285" spans="36:311" x14ac:dyDescent="0.2">
      <c r="AJ65285" s="23"/>
      <c r="HH65285"/>
      <c r="IW65285" s="36"/>
      <c r="JI65285"/>
      <c r="JJ65285"/>
      <c r="KX65285" s="23"/>
      <c r="KY65285" s="23"/>
    </row>
    <row r="65286" spans="36:311" x14ac:dyDescent="0.2">
      <c r="AJ65286" s="23"/>
      <c r="HH65286"/>
      <c r="IW65286" s="36"/>
      <c r="JI65286"/>
      <c r="JJ65286"/>
      <c r="KX65286" s="23"/>
      <c r="KY65286" s="23"/>
    </row>
    <row r="65287" spans="36:311" x14ac:dyDescent="0.2">
      <c r="AJ65287" s="23"/>
      <c r="HH65287"/>
      <c r="IW65287" s="36"/>
      <c r="JI65287"/>
      <c r="JJ65287"/>
      <c r="KX65287" s="23"/>
      <c r="KY65287" s="23"/>
    </row>
    <row r="65288" spans="36:311" x14ac:dyDescent="0.2">
      <c r="AJ65288" s="23"/>
      <c r="HH65288"/>
      <c r="IW65288" s="36"/>
      <c r="JI65288"/>
      <c r="JJ65288"/>
      <c r="KX65288" s="23"/>
      <c r="KY65288" s="23"/>
    </row>
    <row r="65289" spans="36:311" x14ac:dyDescent="0.2">
      <c r="AJ65289" s="23"/>
      <c r="HH65289"/>
      <c r="IW65289" s="36"/>
      <c r="JI65289"/>
      <c r="JJ65289"/>
      <c r="KX65289" s="23"/>
      <c r="KY65289" s="23"/>
    </row>
    <row r="65290" spans="36:311" x14ac:dyDescent="0.2">
      <c r="AJ65290" s="23"/>
      <c r="HH65290"/>
      <c r="IW65290" s="36"/>
      <c r="JI65290"/>
      <c r="JJ65290"/>
      <c r="KX65290" s="23"/>
      <c r="KY65290" s="23"/>
    </row>
    <row r="65291" spans="36:311" x14ac:dyDescent="0.2">
      <c r="AJ65291" s="23"/>
      <c r="HH65291"/>
      <c r="IW65291" s="36"/>
      <c r="JI65291"/>
      <c r="JJ65291"/>
      <c r="KX65291" s="23"/>
      <c r="KY65291" s="23"/>
    </row>
    <row r="65292" spans="36:311" x14ac:dyDescent="0.2">
      <c r="AJ65292" s="23"/>
      <c r="HH65292"/>
      <c r="IW65292" s="36"/>
      <c r="JI65292"/>
      <c r="JJ65292"/>
      <c r="KX65292" s="23"/>
      <c r="KY65292" s="23"/>
    </row>
    <row r="65293" spans="36:311" x14ac:dyDescent="0.2">
      <c r="AJ65293" s="23"/>
      <c r="HH65293"/>
      <c r="IW65293" s="36"/>
      <c r="JI65293"/>
      <c r="JJ65293"/>
      <c r="KX65293" s="23"/>
      <c r="KY65293" s="23"/>
    </row>
    <row r="65294" spans="36:311" x14ac:dyDescent="0.2">
      <c r="AJ65294" s="23"/>
      <c r="HH65294"/>
      <c r="IW65294" s="36"/>
      <c r="JI65294"/>
      <c r="JJ65294"/>
      <c r="KX65294" s="23"/>
      <c r="KY65294" s="23"/>
    </row>
    <row r="65295" spans="36:311" x14ac:dyDescent="0.2">
      <c r="AJ65295" s="23"/>
      <c r="HH65295"/>
      <c r="IW65295" s="36"/>
      <c r="JI65295"/>
      <c r="JJ65295"/>
      <c r="KX65295" s="23"/>
      <c r="KY65295" s="23"/>
    </row>
    <row r="65296" spans="36:311" x14ac:dyDescent="0.2">
      <c r="AJ65296" s="23"/>
      <c r="HH65296"/>
      <c r="IW65296" s="36"/>
      <c r="JI65296"/>
      <c r="JJ65296"/>
      <c r="KX65296" s="23"/>
      <c r="KY65296" s="23"/>
    </row>
    <row r="65297" spans="36:311" x14ac:dyDescent="0.2">
      <c r="AJ65297" s="23"/>
      <c r="HH65297"/>
      <c r="IW65297" s="36"/>
      <c r="JI65297"/>
      <c r="JJ65297"/>
      <c r="KX65297" s="23"/>
      <c r="KY65297" s="23"/>
    </row>
    <row r="65298" spans="36:311" x14ac:dyDescent="0.2">
      <c r="AJ65298" s="23"/>
      <c r="HH65298"/>
      <c r="IW65298" s="36"/>
      <c r="JI65298"/>
      <c r="JJ65298"/>
      <c r="KX65298" s="23"/>
      <c r="KY65298" s="23"/>
    </row>
    <row r="65299" spans="36:311" x14ac:dyDescent="0.2">
      <c r="AJ65299" s="23"/>
      <c r="HH65299"/>
      <c r="IW65299" s="36"/>
      <c r="JI65299"/>
      <c r="JJ65299"/>
      <c r="KX65299" s="23"/>
      <c r="KY65299" s="23"/>
    </row>
    <row r="65300" spans="36:311" x14ac:dyDescent="0.2">
      <c r="AJ65300" s="23"/>
      <c r="HH65300"/>
      <c r="IW65300" s="36"/>
      <c r="JI65300"/>
      <c r="JJ65300"/>
      <c r="KX65300" s="23"/>
      <c r="KY65300" s="23"/>
    </row>
    <row r="65301" spans="36:311" x14ac:dyDescent="0.2">
      <c r="AJ65301" s="23"/>
      <c r="HH65301"/>
      <c r="IW65301" s="36"/>
      <c r="JI65301"/>
      <c r="JJ65301"/>
      <c r="KX65301" s="23"/>
      <c r="KY65301" s="23"/>
    </row>
    <row r="65302" spans="36:311" x14ac:dyDescent="0.2">
      <c r="AJ65302" s="23"/>
      <c r="HH65302"/>
      <c r="IW65302" s="36"/>
      <c r="JI65302"/>
      <c r="JJ65302"/>
      <c r="KX65302" s="23"/>
      <c r="KY65302" s="23"/>
    </row>
    <row r="65303" spans="36:311" x14ac:dyDescent="0.2">
      <c r="AJ65303" s="23"/>
      <c r="HH65303"/>
      <c r="IW65303" s="36"/>
      <c r="JI65303"/>
      <c r="JJ65303"/>
      <c r="KX65303" s="23"/>
      <c r="KY65303" s="23"/>
    </row>
    <row r="65304" spans="36:311" x14ac:dyDescent="0.2">
      <c r="AJ65304" s="23"/>
      <c r="HH65304"/>
      <c r="IW65304" s="36"/>
      <c r="JI65304"/>
      <c r="JJ65304"/>
      <c r="KX65304" s="23"/>
      <c r="KY65304" s="23"/>
    </row>
    <row r="65305" spans="36:311" x14ac:dyDescent="0.2">
      <c r="AJ65305" s="23"/>
      <c r="HH65305"/>
      <c r="IW65305" s="36"/>
      <c r="JI65305"/>
      <c r="JJ65305"/>
      <c r="KX65305" s="23"/>
      <c r="KY65305" s="23"/>
    </row>
    <row r="65306" spans="36:311" x14ac:dyDescent="0.2">
      <c r="AJ65306" s="23"/>
      <c r="HH65306"/>
      <c r="IW65306" s="36"/>
      <c r="JI65306"/>
      <c r="JJ65306"/>
      <c r="KX65306" s="23"/>
      <c r="KY65306" s="23"/>
    </row>
    <row r="65307" spans="36:311" x14ac:dyDescent="0.2">
      <c r="AJ65307" s="23"/>
      <c r="HH65307"/>
      <c r="IW65307" s="36"/>
      <c r="JI65307"/>
      <c r="JJ65307"/>
      <c r="KX65307" s="23"/>
      <c r="KY65307" s="23"/>
    </row>
    <row r="65308" spans="36:311" x14ac:dyDescent="0.2">
      <c r="AJ65308" s="23"/>
      <c r="HH65308"/>
      <c r="IW65308" s="36"/>
      <c r="JI65308"/>
      <c r="JJ65308"/>
      <c r="KX65308" s="23"/>
      <c r="KY65308" s="23"/>
    </row>
    <row r="65309" spans="36:311" x14ac:dyDescent="0.2">
      <c r="AJ65309" s="23"/>
      <c r="HH65309"/>
      <c r="IW65309" s="36"/>
      <c r="JI65309"/>
      <c r="JJ65309"/>
      <c r="KX65309" s="23"/>
      <c r="KY65309" s="23"/>
    </row>
    <row r="65310" spans="36:311" x14ac:dyDescent="0.2">
      <c r="AJ65310" s="23"/>
      <c r="HH65310"/>
      <c r="IW65310" s="36"/>
      <c r="JI65310"/>
      <c r="JJ65310"/>
      <c r="KX65310" s="23"/>
      <c r="KY65310" s="23"/>
    </row>
    <row r="65311" spans="36:311" x14ac:dyDescent="0.2">
      <c r="AJ65311" s="23"/>
      <c r="HH65311"/>
      <c r="IW65311" s="36"/>
      <c r="JI65311"/>
      <c r="JJ65311"/>
      <c r="KX65311" s="23"/>
      <c r="KY65311" s="23"/>
    </row>
    <row r="65312" spans="36:311" x14ac:dyDescent="0.2">
      <c r="AJ65312" s="23"/>
      <c r="HH65312"/>
      <c r="IW65312" s="36"/>
      <c r="JI65312"/>
      <c r="JJ65312"/>
      <c r="KX65312" s="23"/>
      <c r="KY65312" s="23"/>
    </row>
    <row r="65313" spans="36:311" x14ac:dyDescent="0.2">
      <c r="AJ65313" s="23"/>
      <c r="HH65313"/>
      <c r="IW65313" s="36"/>
      <c r="JI65313"/>
      <c r="JJ65313"/>
      <c r="KX65313" s="23"/>
      <c r="KY65313" s="23"/>
    </row>
    <row r="65314" spans="36:311" x14ac:dyDescent="0.2">
      <c r="AJ65314" s="23"/>
      <c r="HH65314"/>
      <c r="IW65314" s="36"/>
      <c r="JI65314"/>
      <c r="JJ65314"/>
      <c r="KX65314" s="23"/>
      <c r="KY65314" s="23"/>
    </row>
    <row r="65315" spans="36:311" x14ac:dyDescent="0.2">
      <c r="AJ65315" s="23"/>
      <c r="HH65315"/>
      <c r="IW65315" s="36"/>
      <c r="JI65315"/>
      <c r="JJ65315"/>
      <c r="KX65315" s="23"/>
      <c r="KY65315" s="23"/>
    </row>
    <row r="65316" spans="36:311" x14ac:dyDescent="0.2">
      <c r="AJ65316" s="23"/>
      <c r="HH65316"/>
      <c r="IW65316" s="36"/>
      <c r="JI65316"/>
      <c r="JJ65316"/>
      <c r="KX65316" s="23"/>
      <c r="KY65316" s="23"/>
    </row>
    <row r="65317" spans="36:311" x14ac:dyDescent="0.2">
      <c r="AJ65317" s="23"/>
      <c r="HH65317"/>
      <c r="IW65317" s="36"/>
      <c r="JI65317"/>
      <c r="JJ65317"/>
      <c r="KX65317" s="23"/>
      <c r="KY65317" s="23"/>
    </row>
    <row r="65318" spans="36:311" x14ac:dyDescent="0.2">
      <c r="AJ65318" s="23"/>
      <c r="HH65318"/>
      <c r="IW65318" s="36"/>
      <c r="JI65318"/>
      <c r="JJ65318"/>
      <c r="KX65318" s="23"/>
      <c r="KY65318" s="23"/>
    </row>
    <row r="65319" spans="36:311" x14ac:dyDescent="0.2">
      <c r="AJ65319" s="23"/>
      <c r="HH65319"/>
      <c r="IW65319" s="36"/>
      <c r="JI65319"/>
      <c r="JJ65319"/>
      <c r="KX65319" s="23"/>
      <c r="KY65319" s="23"/>
    </row>
    <row r="65320" spans="36:311" x14ac:dyDescent="0.2">
      <c r="AJ65320" s="23"/>
      <c r="HH65320"/>
      <c r="IW65320" s="36"/>
      <c r="JI65320"/>
      <c r="JJ65320"/>
      <c r="KX65320" s="23"/>
      <c r="KY65320" s="23"/>
    </row>
    <row r="65321" spans="36:311" x14ac:dyDescent="0.2">
      <c r="AJ65321" s="23"/>
      <c r="HH65321"/>
      <c r="IW65321" s="36"/>
      <c r="JI65321"/>
      <c r="JJ65321"/>
      <c r="KX65321" s="23"/>
      <c r="KY65321" s="23"/>
    </row>
    <row r="65322" spans="36:311" x14ac:dyDescent="0.2">
      <c r="AJ65322" s="23"/>
      <c r="HH65322"/>
      <c r="IW65322" s="36"/>
      <c r="JI65322"/>
      <c r="JJ65322"/>
      <c r="KX65322" s="23"/>
      <c r="KY65322" s="23"/>
    </row>
    <row r="65323" spans="36:311" x14ac:dyDescent="0.2">
      <c r="AJ65323" s="23"/>
      <c r="HH65323"/>
      <c r="IW65323" s="36"/>
      <c r="JI65323"/>
      <c r="JJ65323"/>
      <c r="KX65323" s="23"/>
      <c r="KY65323" s="23"/>
    </row>
    <row r="65324" spans="36:311" x14ac:dyDescent="0.2">
      <c r="AJ65324" s="23"/>
      <c r="HH65324"/>
      <c r="IW65324" s="36"/>
      <c r="JI65324"/>
      <c r="JJ65324"/>
      <c r="KX65324" s="23"/>
      <c r="KY65324" s="23"/>
    </row>
    <row r="65325" spans="36:311" x14ac:dyDescent="0.2">
      <c r="AJ65325" s="23"/>
      <c r="HH65325"/>
      <c r="IW65325" s="36"/>
      <c r="JI65325"/>
      <c r="JJ65325"/>
      <c r="KX65325" s="23"/>
      <c r="KY65325" s="23"/>
    </row>
    <row r="65326" spans="36:311" x14ac:dyDescent="0.2">
      <c r="AJ65326" s="23"/>
      <c r="HH65326"/>
      <c r="IW65326" s="36"/>
      <c r="JI65326"/>
      <c r="JJ65326"/>
      <c r="KX65326" s="23"/>
      <c r="KY65326" s="23"/>
    </row>
    <row r="65327" spans="36:311" x14ac:dyDescent="0.2">
      <c r="AJ65327" s="23"/>
      <c r="HH65327"/>
      <c r="IW65327" s="36"/>
      <c r="JI65327"/>
      <c r="JJ65327"/>
      <c r="KX65327" s="23"/>
      <c r="KY65327" s="23"/>
    </row>
    <row r="65328" spans="36:311" x14ac:dyDescent="0.2">
      <c r="AJ65328" s="23"/>
      <c r="HH65328"/>
      <c r="IW65328" s="36"/>
      <c r="JI65328"/>
      <c r="JJ65328"/>
      <c r="KX65328" s="23"/>
      <c r="KY65328" s="23"/>
    </row>
    <row r="65329" spans="36:311" x14ac:dyDescent="0.2">
      <c r="AJ65329" s="23"/>
      <c r="HH65329"/>
      <c r="IW65329" s="36"/>
      <c r="JI65329"/>
      <c r="JJ65329"/>
      <c r="KX65329" s="23"/>
      <c r="KY65329" s="23"/>
    </row>
    <row r="65330" spans="36:311" x14ac:dyDescent="0.2">
      <c r="AJ65330" s="23"/>
      <c r="HH65330"/>
      <c r="IW65330" s="36"/>
      <c r="JI65330"/>
      <c r="JJ65330"/>
      <c r="KX65330" s="23"/>
      <c r="KY65330" s="23"/>
    </row>
    <row r="65331" spans="36:311" x14ac:dyDescent="0.2">
      <c r="AJ65331" s="23"/>
      <c r="HH65331"/>
      <c r="IW65331" s="36"/>
      <c r="JI65331"/>
      <c r="JJ65331"/>
      <c r="KX65331" s="23"/>
      <c r="KY65331" s="23"/>
    </row>
    <row r="65332" spans="36:311" x14ac:dyDescent="0.2">
      <c r="AJ65332" s="23"/>
      <c r="HH65332"/>
      <c r="IW65332" s="36"/>
      <c r="JI65332"/>
      <c r="JJ65332"/>
      <c r="KX65332" s="23"/>
      <c r="KY65332" s="23"/>
    </row>
    <row r="65333" spans="36:311" x14ac:dyDescent="0.2">
      <c r="AJ65333" s="23"/>
      <c r="HH65333"/>
      <c r="IW65333" s="36"/>
      <c r="JI65333"/>
      <c r="JJ65333"/>
      <c r="KX65333" s="23"/>
      <c r="KY65333" s="23"/>
    </row>
    <row r="65334" spans="36:311" x14ac:dyDescent="0.2">
      <c r="AJ65334" s="23"/>
      <c r="HH65334"/>
      <c r="IW65334" s="36"/>
      <c r="JI65334"/>
      <c r="JJ65334"/>
      <c r="KX65334" s="23"/>
      <c r="KY65334" s="23"/>
    </row>
    <row r="65335" spans="36:311" x14ac:dyDescent="0.2">
      <c r="AJ65335" s="23"/>
      <c r="HH65335"/>
      <c r="IW65335" s="36"/>
      <c r="JI65335"/>
      <c r="JJ65335"/>
      <c r="KX65335" s="23"/>
      <c r="KY65335" s="23"/>
    </row>
    <row r="65336" spans="36:311" x14ac:dyDescent="0.2">
      <c r="AJ65336" s="23"/>
      <c r="HH65336"/>
      <c r="IW65336" s="36"/>
      <c r="JI65336"/>
      <c r="JJ65336"/>
      <c r="KX65336" s="23"/>
      <c r="KY65336" s="23"/>
    </row>
    <row r="65337" spans="36:311" x14ac:dyDescent="0.2">
      <c r="AJ65337" s="23"/>
      <c r="HH65337"/>
      <c r="IW65337" s="36"/>
      <c r="JI65337"/>
      <c r="JJ65337"/>
      <c r="KX65337" s="23"/>
      <c r="KY65337" s="23"/>
    </row>
    <row r="65338" spans="36:311" x14ac:dyDescent="0.2">
      <c r="AJ65338" s="23"/>
      <c r="HH65338"/>
      <c r="IW65338" s="36"/>
      <c r="JI65338"/>
      <c r="JJ65338"/>
      <c r="KX65338" s="23"/>
      <c r="KY65338" s="23"/>
    </row>
    <row r="65339" spans="36:311" x14ac:dyDescent="0.2">
      <c r="AJ65339" s="23"/>
      <c r="HH65339"/>
      <c r="IW65339" s="36"/>
      <c r="JI65339"/>
      <c r="JJ65339"/>
      <c r="KX65339" s="23"/>
      <c r="KY65339" s="23"/>
    </row>
    <row r="65340" spans="36:311" x14ac:dyDescent="0.2">
      <c r="AJ65340" s="23"/>
      <c r="HH65340"/>
      <c r="IW65340" s="36"/>
      <c r="JI65340"/>
      <c r="JJ65340"/>
      <c r="KX65340" s="23"/>
      <c r="KY65340" s="23"/>
    </row>
    <row r="65341" spans="36:311" x14ac:dyDescent="0.2">
      <c r="AJ65341" s="23"/>
      <c r="HH65341"/>
      <c r="IW65341" s="36"/>
      <c r="JI65341"/>
      <c r="JJ65341"/>
      <c r="KX65341" s="23"/>
      <c r="KY65341" s="23"/>
    </row>
    <row r="65342" spans="36:311" x14ac:dyDescent="0.2">
      <c r="AJ65342" s="23"/>
      <c r="HH65342"/>
      <c r="IW65342" s="36"/>
      <c r="JI65342"/>
      <c r="JJ65342"/>
      <c r="KX65342" s="23"/>
      <c r="KY65342" s="23"/>
    </row>
    <row r="65343" spans="36:311" x14ac:dyDescent="0.2">
      <c r="AJ65343" s="23"/>
      <c r="HH65343"/>
      <c r="IW65343" s="36"/>
      <c r="JI65343"/>
      <c r="JJ65343"/>
      <c r="KX65343" s="23"/>
      <c r="KY65343" s="23"/>
    </row>
    <row r="65344" spans="36:311" x14ac:dyDescent="0.2">
      <c r="AJ65344" s="23"/>
      <c r="HH65344"/>
      <c r="IW65344" s="36"/>
      <c r="JI65344"/>
      <c r="JJ65344"/>
      <c r="KX65344" s="23"/>
      <c r="KY65344" s="23"/>
    </row>
    <row r="65345" spans="36:311" x14ac:dyDescent="0.2">
      <c r="AJ65345" s="23"/>
      <c r="HH65345"/>
      <c r="IW65345" s="36"/>
      <c r="JI65345"/>
      <c r="JJ65345"/>
      <c r="KX65345" s="23"/>
      <c r="KY65345" s="23"/>
    </row>
    <row r="65346" spans="36:311" x14ac:dyDescent="0.2">
      <c r="AJ65346" s="23"/>
      <c r="HH65346"/>
      <c r="IW65346" s="36"/>
      <c r="JI65346"/>
      <c r="JJ65346"/>
      <c r="KX65346" s="23"/>
      <c r="KY65346" s="23"/>
    </row>
    <row r="65347" spans="36:311" x14ac:dyDescent="0.2">
      <c r="AJ65347" s="23"/>
      <c r="HH65347"/>
      <c r="IW65347" s="36"/>
      <c r="JI65347"/>
      <c r="JJ65347"/>
      <c r="KX65347" s="23"/>
      <c r="KY65347" s="23"/>
    </row>
    <row r="65348" spans="36:311" x14ac:dyDescent="0.2">
      <c r="AJ65348" s="23"/>
      <c r="HH65348"/>
      <c r="IW65348" s="36"/>
      <c r="JI65348"/>
      <c r="JJ65348"/>
      <c r="KX65348" s="23"/>
      <c r="KY65348" s="23"/>
    </row>
    <row r="65349" spans="36:311" x14ac:dyDescent="0.2">
      <c r="AJ65349" s="23"/>
      <c r="HH65349"/>
      <c r="IW65349" s="36"/>
      <c r="JI65349"/>
      <c r="JJ65349"/>
      <c r="KX65349" s="23"/>
      <c r="KY65349" s="23"/>
    </row>
    <row r="65350" spans="36:311" x14ac:dyDescent="0.2">
      <c r="AJ65350" s="23"/>
      <c r="HH65350"/>
      <c r="IW65350" s="36"/>
      <c r="JI65350"/>
      <c r="JJ65350"/>
      <c r="KX65350" s="23"/>
      <c r="KY65350" s="23"/>
    </row>
    <row r="65351" spans="36:311" x14ac:dyDescent="0.2">
      <c r="AJ65351" s="23"/>
      <c r="HH65351"/>
      <c r="IW65351" s="36"/>
      <c r="JI65351"/>
      <c r="JJ65351"/>
      <c r="KX65351" s="23"/>
      <c r="KY65351" s="23"/>
    </row>
    <row r="65352" spans="36:311" x14ac:dyDescent="0.2">
      <c r="AJ65352" s="23"/>
      <c r="HH65352"/>
      <c r="IW65352" s="36"/>
      <c r="JI65352"/>
      <c r="JJ65352"/>
      <c r="KX65352" s="23"/>
      <c r="KY65352" s="23"/>
    </row>
    <row r="65353" spans="36:311" x14ac:dyDescent="0.2">
      <c r="AJ65353" s="23"/>
      <c r="HH65353"/>
      <c r="IW65353" s="36"/>
      <c r="JI65353"/>
      <c r="JJ65353"/>
      <c r="KX65353" s="23"/>
      <c r="KY65353" s="23"/>
    </row>
    <row r="65354" spans="36:311" x14ac:dyDescent="0.2">
      <c r="AJ65354" s="23"/>
      <c r="HH65354"/>
      <c r="IW65354" s="36"/>
      <c r="JI65354"/>
      <c r="JJ65354"/>
      <c r="KX65354" s="23"/>
      <c r="KY65354" s="23"/>
    </row>
    <row r="65355" spans="36:311" x14ac:dyDescent="0.2">
      <c r="AJ65355" s="23"/>
      <c r="HH65355"/>
      <c r="IW65355" s="36"/>
      <c r="JI65355"/>
      <c r="JJ65355"/>
      <c r="KX65355" s="23"/>
      <c r="KY65355" s="23"/>
    </row>
    <row r="65356" spans="36:311" x14ac:dyDescent="0.2">
      <c r="AJ65356" s="23"/>
      <c r="HH65356"/>
      <c r="IW65356" s="36"/>
      <c r="JI65356"/>
      <c r="JJ65356"/>
      <c r="KX65356" s="23"/>
      <c r="KY65356" s="23"/>
    </row>
    <row r="65357" spans="36:311" x14ac:dyDescent="0.2">
      <c r="AJ65357" s="23"/>
      <c r="HH65357"/>
      <c r="IW65357" s="36"/>
      <c r="JI65357"/>
      <c r="JJ65357"/>
      <c r="KX65357" s="23"/>
      <c r="KY65357" s="23"/>
    </row>
    <row r="65358" spans="36:311" x14ac:dyDescent="0.2">
      <c r="AJ65358" s="23"/>
      <c r="HH65358"/>
      <c r="IW65358" s="36"/>
      <c r="JI65358"/>
      <c r="JJ65358"/>
      <c r="KX65358" s="23"/>
      <c r="KY65358" s="23"/>
    </row>
    <row r="65359" spans="36:311" x14ac:dyDescent="0.2">
      <c r="AJ65359" s="23"/>
      <c r="HH65359"/>
      <c r="IW65359" s="36"/>
      <c r="JI65359"/>
      <c r="JJ65359"/>
      <c r="KX65359" s="23"/>
      <c r="KY65359" s="23"/>
    </row>
    <row r="65360" spans="36:311" x14ac:dyDescent="0.2">
      <c r="AJ65360" s="23"/>
      <c r="HH65360"/>
      <c r="IW65360" s="36"/>
      <c r="JI65360"/>
      <c r="JJ65360"/>
      <c r="KX65360" s="23"/>
      <c r="KY65360" s="23"/>
    </row>
    <row r="65361" spans="36:311" x14ac:dyDescent="0.2">
      <c r="AJ65361" s="23"/>
      <c r="HH65361"/>
      <c r="IW65361" s="36"/>
      <c r="JI65361"/>
      <c r="JJ65361"/>
      <c r="KX65361" s="23"/>
      <c r="KY65361" s="23"/>
    </row>
    <row r="65362" spans="36:311" x14ac:dyDescent="0.2">
      <c r="AJ65362" s="23"/>
      <c r="HH65362"/>
      <c r="IW65362" s="36"/>
      <c r="JI65362"/>
      <c r="JJ65362"/>
      <c r="KX65362" s="23"/>
      <c r="KY65362" s="23"/>
    </row>
    <row r="65363" spans="36:311" x14ac:dyDescent="0.2">
      <c r="AJ65363" s="23"/>
      <c r="HH65363"/>
      <c r="IW65363" s="36"/>
      <c r="JI65363"/>
      <c r="JJ65363"/>
      <c r="KX65363" s="23"/>
      <c r="KY65363" s="23"/>
    </row>
    <row r="65364" spans="36:311" x14ac:dyDescent="0.2">
      <c r="AJ65364" s="23"/>
      <c r="HH65364"/>
      <c r="IW65364" s="36"/>
      <c r="JI65364"/>
      <c r="JJ65364"/>
      <c r="KX65364" s="23"/>
      <c r="KY65364" s="23"/>
    </row>
    <row r="65365" spans="36:311" x14ac:dyDescent="0.2">
      <c r="AJ65365" s="23"/>
      <c r="HH65365"/>
      <c r="IW65365" s="36"/>
      <c r="JI65365"/>
      <c r="JJ65365"/>
      <c r="KX65365" s="23"/>
      <c r="KY65365" s="23"/>
    </row>
    <row r="65366" spans="36:311" x14ac:dyDescent="0.2">
      <c r="AJ65366" s="23"/>
      <c r="HH65366"/>
      <c r="IW65366" s="36"/>
      <c r="JI65366"/>
      <c r="JJ65366"/>
      <c r="KX65366" s="23"/>
      <c r="KY65366" s="23"/>
    </row>
    <row r="65367" spans="36:311" x14ac:dyDescent="0.2">
      <c r="AJ65367" s="23"/>
      <c r="HH65367"/>
      <c r="IW65367" s="36"/>
      <c r="JI65367"/>
      <c r="JJ65367"/>
      <c r="KX65367" s="23"/>
      <c r="KY65367" s="23"/>
    </row>
    <row r="65368" spans="36:311" x14ac:dyDescent="0.2">
      <c r="AJ65368" s="23"/>
      <c r="HH65368"/>
      <c r="IW65368" s="36"/>
      <c r="JI65368"/>
      <c r="JJ65368"/>
      <c r="KX65368" s="23"/>
      <c r="KY65368" s="23"/>
    </row>
    <row r="65369" spans="36:311" x14ac:dyDescent="0.2">
      <c r="AJ65369" s="23"/>
      <c r="HH65369"/>
      <c r="IW65369" s="36"/>
      <c r="JI65369"/>
      <c r="JJ65369"/>
      <c r="KX65369" s="23"/>
      <c r="KY65369" s="23"/>
    </row>
    <row r="65370" spans="36:311" x14ac:dyDescent="0.2">
      <c r="AJ65370" s="23"/>
      <c r="HH65370"/>
      <c r="IW65370" s="36"/>
      <c r="JI65370"/>
      <c r="JJ65370"/>
      <c r="KX65370" s="23"/>
      <c r="KY65370" s="23"/>
    </row>
    <row r="65371" spans="36:311" x14ac:dyDescent="0.2">
      <c r="AJ65371" s="23"/>
      <c r="HH65371"/>
      <c r="IW65371" s="36"/>
      <c r="JI65371"/>
      <c r="JJ65371"/>
      <c r="KX65371" s="23"/>
      <c r="KY65371" s="23"/>
    </row>
    <row r="65372" spans="36:311" x14ac:dyDescent="0.2">
      <c r="AJ65372" s="23"/>
      <c r="HH65372"/>
      <c r="IW65372" s="36"/>
      <c r="JI65372"/>
      <c r="JJ65372"/>
      <c r="KX65372" s="23"/>
      <c r="KY65372" s="23"/>
    </row>
    <row r="65373" spans="36:311" x14ac:dyDescent="0.2">
      <c r="AJ65373" s="23"/>
      <c r="HH65373"/>
      <c r="IW65373" s="36"/>
      <c r="JI65373"/>
      <c r="JJ65373"/>
      <c r="KX65373" s="23"/>
      <c r="KY65373" s="23"/>
    </row>
    <row r="65374" spans="36:311" x14ac:dyDescent="0.2">
      <c r="AJ65374" s="23"/>
      <c r="HH65374"/>
      <c r="IW65374" s="36"/>
      <c r="JI65374"/>
      <c r="JJ65374"/>
      <c r="KX65374" s="23"/>
      <c r="KY65374" s="23"/>
    </row>
    <row r="65375" spans="36:311" x14ac:dyDescent="0.2">
      <c r="AJ65375" s="23"/>
      <c r="HH65375"/>
      <c r="IW65375" s="36"/>
      <c r="JI65375"/>
      <c r="JJ65375"/>
      <c r="KX65375" s="23"/>
      <c r="KY65375" s="23"/>
    </row>
    <row r="65376" spans="36:311" x14ac:dyDescent="0.2">
      <c r="AJ65376" s="23"/>
      <c r="HH65376"/>
      <c r="IW65376" s="36"/>
      <c r="JI65376"/>
      <c r="JJ65376"/>
      <c r="KX65376" s="23"/>
      <c r="KY65376" s="23"/>
    </row>
    <row r="65377" spans="36:311" x14ac:dyDescent="0.2">
      <c r="AJ65377" s="23"/>
      <c r="HH65377"/>
      <c r="IW65377" s="36"/>
      <c r="JI65377"/>
      <c r="JJ65377"/>
      <c r="KX65377" s="23"/>
      <c r="KY65377" s="23"/>
    </row>
    <row r="65378" spans="36:311" x14ac:dyDescent="0.2">
      <c r="AJ65378" s="23"/>
      <c r="HH65378"/>
      <c r="IW65378" s="36"/>
      <c r="JI65378"/>
      <c r="JJ65378"/>
      <c r="KX65378" s="23"/>
      <c r="KY65378" s="23"/>
    </row>
    <row r="65379" spans="36:311" x14ac:dyDescent="0.2">
      <c r="AJ65379" s="23"/>
      <c r="HH65379"/>
      <c r="IW65379" s="36"/>
      <c r="JI65379"/>
      <c r="JJ65379"/>
      <c r="KX65379" s="23"/>
      <c r="KY65379" s="23"/>
    </row>
    <row r="65380" spans="36:311" x14ac:dyDescent="0.2">
      <c r="AJ65380" s="23"/>
      <c r="HH65380"/>
      <c r="IW65380" s="36"/>
      <c r="JI65380"/>
      <c r="JJ65380"/>
      <c r="KX65380" s="23"/>
      <c r="KY65380" s="23"/>
    </row>
    <row r="65381" spans="36:311" x14ac:dyDescent="0.2">
      <c r="AJ65381" s="23"/>
      <c r="HH65381"/>
      <c r="IW65381" s="36"/>
      <c r="JI65381"/>
      <c r="JJ65381"/>
      <c r="KX65381" s="23"/>
      <c r="KY65381" s="23"/>
    </row>
    <row r="65382" spans="36:311" x14ac:dyDescent="0.2">
      <c r="AJ65382" s="23"/>
      <c r="HH65382"/>
      <c r="IW65382" s="36"/>
      <c r="JI65382"/>
      <c r="JJ65382"/>
      <c r="KX65382" s="23"/>
      <c r="KY65382" s="23"/>
    </row>
    <row r="65383" spans="36:311" x14ac:dyDescent="0.2">
      <c r="AJ65383" s="23"/>
      <c r="HH65383"/>
      <c r="IW65383" s="36"/>
      <c r="JI65383"/>
      <c r="JJ65383"/>
      <c r="KX65383" s="23"/>
      <c r="KY65383" s="23"/>
    </row>
    <row r="65384" spans="36:311" x14ac:dyDescent="0.2">
      <c r="AJ65384" s="23"/>
      <c r="HH65384"/>
      <c r="IW65384" s="36"/>
      <c r="JI65384"/>
      <c r="JJ65384"/>
      <c r="KX65384" s="23"/>
      <c r="KY65384" s="23"/>
    </row>
    <row r="65385" spans="36:311" x14ac:dyDescent="0.2">
      <c r="AJ65385" s="23"/>
      <c r="HH65385"/>
      <c r="IW65385" s="36"/>
      <c r="JI65385"/>
      <c r="JJ65385"/>
      <c r="KX65385" s="23"/>
      <c r="KY65385" s="23"/>
    </row>
    <row r="65386" spans="36:311" x14ac:dyDescent="0.2">
      <c r="AJ65386" s="23"/>
      <c r="HH65386"/>
      <c r="IW65386" s="36"/>
      <c r="JI65386"/>
      <c r="JJ65386"/>
      <c r="KX65386" s="23"/>
      <c r="KY65386" s="23"/>
    </row>
    <row r="65387" spans="36:311" x14ac:dyDescent="0.2">
      <c r="AJ65387" s="23"/>
      <c r="HH65387"/>
      <c r="IW65387" s="36"/>
      <c r="JI65387"/>
      <c r="JJ65387"/>
      <c r="KX65387" s="23"/>
      <c r="KY65387" s="23"/>
    </row>
    <row r="65388" spans="36:311" x14ac:dyDescent="0.2">
      <c r="AJ65388" s="23"/>
      <c r="HH65388"/>
      <c r="IW65388" s="36"/>
      <c r="JI65388"/>
      <c r="JJ65388"/>
      <c r="KX65388" s="23"/>
      <c r="KY65388" s="23"/>
    </row>
    <row r="65389" spans="36:311" x14ac:dyDescent="0.2">
      <c r="AJ65389" s="23"/>
      <c r="HH65389"/>
      <c r="IW65389" s="36"/>
      <c r="JI65389"/>
      <c r="JJ65389"/>
      <c r="KX65389" s="23"/>
      <c r="KY65389" s="23"/>
    </row>
    <row r="65390" spans="36:311" x14ac:dyDescent="0.2">
      <c r="AJ65390" s="23"/>
      <c r="HH65390"/>
      <c r="IW65390" s="36"/>
      <c r="JI65390"/>
      <c r="JJ65390"/>
      <c r="KX65390" s="23"/>
      <c r="KY65390" s="23"/>
    </row>
    <row r="65391" spans="36:311" x14ac:dyDescent="0.2">
      <c r="AJ65391" s="23"/>
      <c r="HH65391"/>
      <c r="IW65391" s="36"/>
      <c r="JI65391"/>
      <c r="JJ65391"/>
      <c r="KX65391" s="23"/>
      <c r="KY65391" s="23"/>
    </row>
    <row r="65392" spans="36:311" x14ac:dyDescent="0.2">
      <c r="AJ65392" s="23"/>
      <c r="HH65392"/>
      <c r="IW65392" s="36"/>
      <c r="JI65392"/>
      <c r="JJ65392"/>
      <c r="KX65392" s="23"/>
      <c r="KY65392" s="23"/>
    </row>
    <row r="65393" spans="36:311" x14ac:dyDescent="0.2">
      <c r="AJ65393" s="23"/>
      <c r="HH65393"/>
      <c r="IW65393" s="36"/>
      <c r="JI65393"/>
      <c r="JJ65393"/>
      <c r="KX65393" s="23"/>
      <c r="KY65393" s="23"/>
    </row>
    <row r="65394" spans="36:311" x14ac:dyDescent="0.2">
      <c r="AJ65394" s="23"/>
      <c r="HH65394"/>
      <c r="IW65394" s="36"/>
      <c r="JI65394"/>
      <c r="JJ65394"/>
      <c r="KX65394" s="23"/>
      <c r="KY65394" s="23"/>
    </row>
    <row r="65395" spans="36:311" x14ac:dyDescent="0.2">
      <c r="AJ65395" s="23"/>
      <c r="HH65395"/>
      <c r="IW65395" s="36"/>
      <c r="JI65395"/>
      <c r="JJ65395"/>
      <c r="KX65395" s="23"/>
      <c r="KY65395" s="23"/>
    </row>
    <row r="65396" spans="36:311" x14ac:dyDescent="0.2">
      <c r="AJ65396" s="23"/>
      <c r="HH65396"/>
      <c r="IW65396" s="36"/>
      <c r="JI65396"/>
      <c r="JJ65396"/>
      <c r="KX65396" s="23"/>
      <c r="KY65396" s="23"/>
    </row>
    <row r="65397" spans="36:311" x14ac:dyDescent="0.2">
      <c r="AJ65397" s="23"/>
      <c r="HH65397"/>
      <c r="IW65397" s="36"/>
      <c r="JI65397"/>
      <c r="JJ65397"/>
      <c r="KX65397" s="23"/>
      <c r="KY65397" s="23"/>
    </row>
    <row r="65398" spans="36:311" x14ac:dyDescent="0.2">
      <c r="AJ65398" s="23"/>
      <c r="HH65398"/>
      <c r="IW65398" s="36"/>
      <c r="JI65398"/>
      <c r="JJ65398"/>
      <c r="KX65398" s="23"/>
      <c r="KY65398" s="23"/>
    </row>
    <row r="65399" spans="36:311" x14ac:dyDescent="0.2">
      <c r="AJ65399" s="23"/>
      <c r="HH65399"/>
      <c r="IW65399" s="36"/>
      <c r="JI65399"/>
      <c r="JJ65399"/>
      <c r="KX65399" s="23"/>
      <c r="KY65399" s="23"/>
    </row>
    <row r="65400" spans="36:311" x14ac:dyDescent="0.2">
      <c r="AJ65400" s="23"/>
      <c r="HH65400"/>
      <c r="IW65400" s="36"/>
      <c r="JI65400"/>
      <c r="JJ65400"/>
      <c r="KX65400" s="23"/>
      <c r="KY65400" s="23"/>
    </row>
    <row r="65401" spans="36:311" x14ac:dyDescent="0.2">
      <c r="AJ65401" s="23"/>
      <c r="HH65401"/>
      <c r="IW65401" s="36"/>
      <c r="JI65401"/>
      <c r="JJ65401"/>
      <c r="KX65401" s="23"/>
      <c r="KY65401" s="23"/>
    </row>
    <row r="65402" spans="36:311" x14ac:dyDescent="0.2">
      <c r="AJ65402" s="23"/>
      <c r="HH65402"/>
      <c r="IW65402" s="36"/>
      <c r="JI65402"/>
      <c r="JJ65402"/>
      <c r="KX65402" s="23"/>
      <c r="KY65402" s="23"/>
    </row>
    <row r="65403" spans="36:311" x14ac:dyDescent="0.2">
      <c r="AJ65403" s="23"/>
      <c r="HH65403"/>
      <c r="IW65403" s="36"/>
      <c r="JI65403"/>
      <c r="JJ65403"/>
      <c r="KX65403" s="23"/>
      <c r="KY65403" s="23"/>
    </row>
    <row r="65404" spans="36:311" x14ac:dyDescent="0.2">
      <c r="AJ65404" s="23"/>
      <c r="HH65404"/>
      <c r="IW65404" s="36"/>
      <c r="JI65404"/>
      <c r="JJ65404"/>
      <c r="KX65404" s="23"/>
      <c r="KY65404" s="23"/>
    </row>
    <row r="65405" spans="36:311" x14ac:dyDescent="0.2">
      <c r="AJ65405" s="23"/>
      <c r="HH65405"/>
      <c r="IW65405" s="36"/>
      <c r="JI65405"/>
      <c r="JJ65405"/>
      <c r="KX65405" s="23"/>
      <c r="KY65405" s="23"/>
    </row>
    <row r="65406" spans="36:311" x14ac:dyDescent="0.2">
      <c r="AJ65406" s="23"/>
      <c r="HH65406"/>
      <c r="IW65406" s="36"/>
      <c r="JI65406"/>
      <c r="JJ65406"/>
      <c r="KX65406" s="23"/>
      <c r="KY65406" s="23"/>
    </row>
    <row r="65407" spans="36:311" x14ac:dyDescent="0.2">
      <c r="AJ65407" s="23"/>
      <c r="HH65407"/>
      <c r="IW65407" s="36"/>
      <c r="JI65407"/>
      <c r="JJ65407"/>
      <c r="KX65407" s="23"/>
      <c r="KY65407" s="23"/>
    </row>
    <row r="65408" spans="36:311" x14ac:dyDescent="0.2">
      <c r="AJ65408" s="23"/>
      <c r="HH65408"/>
      <c r="IW65408" s="36"/>
      <c r="JI65408"/>
      <c r="JJ65408"/>
      <c r="KX65408" s="23"/>
      <c r="KY65408" s="23"/>
    </row>
    <row r="65409" spans="36:311" x14ac:dyDescent="0.2">
      <c r="AJ65409" s="23"/>
      <c r="HH65409"/>
      <c r="IW65409" s="36"/>
      <c r="JI65409"/>
      <c r="JJ65409"/>
      <c r="KX65409" s="23"/>
      <c r="KY65409" s="23"/>
    </row>
    <row r="65410" spans="36:311" x14ac:dyDescent="0.2">
      <c r="AJ65410" s="23"/>
      <c r="HH65410"/>
      <c r="IW65410" s="36"/>
      <c r="JI65410"/>
      <c r="JJ65410"/>
      <c r="KX65410" s="23"/>
      <c r="KY65410" s="23"/>
    </row>
    <row r="65411" spans="36:311" x14ac:dyDescent="0.2">
      <c r="AJ65411" s="23"/>
      <c r="HH65411"/>
      <c r="IW65411" s="36"/>
      <c r="JI65411"/>
      <c r="JJ65411"/>
      <c r="KX65411" s="23"/>
      <c r="KY65411" s="23"/>
    </row>
    <row r="65412" spans="36:311" x14ac:dyDescent="0.2">
      <c r="AJ65412" s="23"/>
      <c r="HH65412"/>
      <c r="IW65412" s="36"/>
      <c r="JI65412"/>
      <c r="JJ65412"/>
      <c r="KX65412" s="23"/>
      <c r="KY65412" s="23"/>
    </row>
    <row r="65413" spans="36:311" x14ac:dyDescent="0.2">
      <c r="AJ65413" s="23"/>
      <c r="HH65413"/>
      <c r="IW65413" s="36"/>
      <c r="JI65413"/>
      <c r="JJ65413"/>
      <c r="KX65413" s="23"/>
      <c r="KY65413" s="23"/>
    </row>
    <row r="65414" spans="36:311" x14ac:dyDescent="0.2">
      <c r="AJ65414" s="23"/>
      <c r="HH65414"/>
      <c r="IW65414" s="36"/>
      <c r="JI65414"/>
      <c r="JJ65414"/>
      <c r="KX65414" s="23"/>
      <c r="KY65414" s="23"/>
    </row>
    <row r="65415" spans="36:311" x14ac:dyDescent="0.2">
      <c r="AJ65415" s="23"/>
      <c r="HH65415"/>
      <c r="IW65415" s="36"/>
      <c r="JI65415"/>
      <c r="JJ65415"/>
      <c r="KX65415" s="23"/>
      <c r="KY65415" s="23"/>
    </row>
    <row r="65416" spans="36:311" x14ac:dyDescent="0.2">
      <c r="AJ65416" s="23"/>
      <c r="HH65416"/>
      <c r="IW65416" s="36"/>
      <c r="JI65416"/>
      <c r="JJ65416"/>
      <c r="KX65416" s="23"/>
      <c r="KY65416" s="23"/>
    </row>
    <row r="65417" spans="36:311" x14ac:dyDescent="0.2">
      <c r="AJ65417" s="23"/>
      <c r="HH65417"/>
      <c r="IW65417" s="36"/>
      <c r="JI65417"/>
      <c r="JJ65417"/>
      <c r="KX65417" s="23"/>
      <c r="KY65417" s="23"/>
    </row>
    <row r="65418" spans="36:311" x14ac:dyDescent="0.2">
      <c r="AJ65418" s="23"/>
      <c r="HH65418"/>
      <c r="IW65418" s="36"/>
      <c r="JI65418"/>
      <c r="JJ65418"/>
      <c r="KX65418" s="23"/>
      <c r="KY65418" s="23"/>
    </row>
    <row r="65419" spans="36:311" x14ac:dyDescent="0.2">
      <c r="AJ65419" s="23"/>
      <c r="HH65419"/>
      <c r="IW65419" s="36"/>
      <c r="JI65419"/>
      <c r="JJ65419"/>
      <c r="KX65419" s="23"/>
      <c r="KY65419" s="23"/>
    </row>
    <row r="65420" spans="36:311" x14ac:dyDescent="0.2">
      <c r="AJ65420" s="23"/>
      <c r="HH65420"/>
      <c r="IW65420" s="36"/>
      <c r="JI65420"/>
      <c r="JJ65420"/>
      <c r="KX65420" s="23"/>
      <c r="KY65420" s="23"/>
    </row>
    <row r="65421" spans="36:311" x14ac:dyDescent="0.2">
      <c r="AJ65421" s="23"/>
      <c r="HH65421"/>
      <c r="IW65421" s="36"/>
      <c r="JI65421"/>
      <c r="JJ65421"/>
      <c r="KX65421" s="23"/>
      <c r="KY65421" s="23"/>
    </row>
    <row r="65422" spans="36:311" x14ac:dyDescent="0.2">
      <c r="AJ65422" s="23"/>
      <c r="HH65422"/>
      <c r="IW65422" s="36"/>
      <c r="JI65422"/>
      <c r="JJ65422"/>
      <c r="KX65422" s="23"/>
      <c r="KY65422" s="23"/>
    </row>
    <row r="65423" spans="36:311" x14ac:dyDescent="0.2">
      <c r="AJ65423" s="23"/>
      <c r="HH65423"/>
      <c r="IW65423" s="36"/>
      <c r="JI65423"/>
      <c r="JJ65423"/>
      <c r="KX65423" s="23"/>
      <c r="KY65423" s="23"/>
    </row>
    <row r="65424" spans="36:311" x14ac:dyDescent="0.2">
      <c r="AJ65424" s="23"/>
      <c r="HH65424"/>
      <c r="IW65424" s="36"/>
      <c r="JI65424"/>
      <c r="JJ65424"/>
      <c r="KX65424" s="23"/>
      <c r="KY65424" s="23"/>
    </row>
    <row r="65425" spans="36:311" x14ac:dyDescent="0.2">
      <c r="AJ65425" s="23"/>
      <c r="HH65425"/>
      <c r="IW65425" s="36"/>
      <c r="JI65425"/>
      <c r="JJ65425"/>
      <c r="KX65425" s="23"/>
      <c r="KY65425" s="23"/>
    </row>
    <row r="65426" spans="36:311" x14ac:dyDescent="0.2">
      <c r="AJ65426" s="23"/>
      <c r="HH65426"/>
      <c r="IW65426" s="36"/>
      <c r="JI65426"/>
      <c r="JJ65426"/>
      <c r="KX65426" s="23"/>
      <c r="KY65426" s="23"/>
    </row>
    <row r="65427" spans="36:311" x14ac:dyDescent="0.2">
      <c r="AJ65427" s="23"/>
      <c r="HH65427"/>
      <c r="IW65427" s="36"/>
      <c r="JI65427"/>
      <c r="JJ65427"/>
      <c r="KX65427" s="23"/>
      <c r="KY65427" s="23"/>
    </row>
    <row r="65428" spans="36:311" x14ac:dyDescent="0.2">
      <c r="AJ65428" s="23"/>
      <c r="HH65428"/>
      <c r="IW65428" s="36"/>
      <c r="JI65428"/>
      <c r="JJ65428"/>
      <c r="KX65428" s="23"/>
      <c r="KY65428" s="23"/>
    </row>
    <row r="65429" spans="36:311" x14ac:dyDescent="0.2">
      <c r="AJ65429" s="23"/>
      <c r="HH65429"/>
      <c r="IW65429" s="36"/>
      <c r="JI65429"/>
      <c r="JJ65429"/>
      <c r="KX65429" s="23"/>
      <c r="KY65429" s="23"/>
    </row>
    <row r="65430" spans="36:311" x14ac:dyDescent="0.2">
      <c r="AJ65430" s="23"/>
      <c r="HH65430"/>
      <c r="IW65430" s="36"/>
      <c r="JI65430"/>
      <c r="JJ65430"/>
      <c r="KX65430" s="23"/>
      <c r="KY65430" s="23"/>
    </row>
    <row r="65431" spans="36:311" x14ac:dyDescent="0.2">
      <c r="AJ65431" s="23"/>
      <c r="HH65431"/>
      <c r="IW65431" s="36"/>
      <c r="JI65431"/>
      <c r="JJ65431"/>
      <c r="KX65431" s="23"/>
      <c r="KY65431" s="23"/>
    </row>
    <row r="65432" spans="36:311" x14ac:dyDescent="0.2">
      <c r="AJ65432" s="23"/>
      <c r="HH65432"/>
      <c r="IW65432" s="36"/>
      <c r="JI65432"/>
      <c r="JJ65432"/>
      <c r="KX65432" s="23"/>
      <c r="KY65432" s="23"/>
    </row>
    <row r="65433" spans="36:311" x14ac:dyDescent="0.2">
      <c r="AJ65433" s="23"/>
      <c r="HH65433"/>
      <c r="IW65433" s="36"/>
      <c r="JI65433"/>
      <c r="JJ65433"/>
      <c r="KX65433" s="23"/>
      <c r="KY65433" s="23"/>
    </row>
    <row r="65434" spans="36:311" x14ac:dyDescent="0.2">
      <c r="AJ65434" s="23"/>
      <c r="HH65434"/>
      <c r="IW65434" s="36"/>
      <c r="JI65434"/>
      <c r="JJ65434"/>
      <c r="KX65434" s="23"/>
      <c r="KY65434" s="23"/>
    </row>
    <row r="65435" spans="36:311" x14ac:dyDescent="0.2">
      <c r="AJ65435" s="23"/>
      <c r="HH65435"/>
      <c r="IW65435" s="36"/>
      <c r="JI65435"/>
      <c r="JJ65435"/>
      <c r="KX65435" s="23"/>
      <c r="KY65435" s="23"/>
    </row>
    <row r="65436" spans="36:311" x14ac:dyDescent="0.2">
      <c r="AJ65436" s="23"/>
      <c r="HH65436"/>
      <c r="IW65436" s="36"/>
      <c r="JI65436"/>
      <c r="JJ65436"/>
      <c r="KX65436" s="23"/>
      <c r="KY65436" s="23"/>
    </row>
    <row r="65437" spans="36:311" x14ac:dyDescent="0.2">
      <c r="AJ65437" s="23"/>
      <c r="HH65437"/>
      <c r="IW65437" s="36"/>
      <c r="JI65437"/>
      <c r="JJ65437"/>
      <c r="KX65437" s="23"/>
      <c r="KY65437" s="23"/>
    </row>
    <row r="65438" spans="36:311" x14ac:dyDescent="0.2">
      <c r="AJ65438" s="23"/>
      <c r="HH65438"/>
      <c r="IW65438" s="36"/>
      <c r="JI65438"/>
      <c r="JJ65438"/>
      <c r="KX65438" s="23"/>
      <c r="KY65438" s="23"/>
    </row>
    <row r="65439" spans="36:311" x14ac:dyDescent="0.2">
      <c r="AJ65439" s="23"/>
      <c r="HH65439"/>
      <c r="IW65439" s="36"/>
      <c r="JI65439"/>
      <c r="JJ65439"/>
      <c r="KX65439" s="23"/>
      <c r="KY65439" s="23"/>
    </row>
    <row r="65440" spans="36:311" x14ac:dyDescent="0.2">
      <c r="AJ65440" s="23"/>
      <c r="HH65440"/>
      <c r="IW65440" s="36"/>
      <c r="JI65440"/>
      <c r="JJ65440"/>
      <c r="KX65440" s="23"/>
      <c r="KY65440" s="23"/>
    </row>
    <row r="65441" spans="36:311" x14ac:dyDescent="0.2">
      <c r="AJ65441" s="23"/>
      <c r="HH65441"/>
      <c r="IW65441" s="36"/>
      <c r="JI65441"/>
      <c r="JJ65441"/>
      <c r="KX65441" s="23"/>
      <c r="KY65441" s="23"/>
    </row>
    <row r="65442" spans="36:311" x14ac:dyDescent="0.2">
      <c r="AJ65442" s="23"/>
      <c r="HH65442"/>
      <c r="IW65442" s="36"/>
      <c r="JI65442"/>
      <c r="JJ65442"/>
      <c r="KX65442" s="23"/>
      <c r="KY65442" s="23"/>
    </row>
    <row r="65443" spans="36:311" x14ac:dyDescent="0.2">
      <c r="AJ65443" s="23"/>
      <c r="HH65443"/>
      <c r="IW65443" s="36"/>
      <c r="JI65443"/>
      <c r="JJ65443"/>
      <c r="KX65443" s="23"/>
      <c r="KY65443" s="23"/>
    </row>
    <row r="65444" spans="36:311" x14ac:dyDescent="0.2">
      <c r="AJ65444" s="23"/>
      <c r="HH65444"/>
      <c r="IW65444" s="36"/>
      <c r="JI65444"/>
      <c r="JJ65444"/>
      <c r="KX65444" s="23"/>
      <c r="KY65444" s="23"/>
    </row>
    <row r="65445" spans="36:311" x14ac:dyDescent="0.2">
      <c r="AJ65445" s="23"/>
      <c r="HH65445"/>
      <c r="IW65445" s="36"/>
      <c r="JI65445"/>
      <c r="JJ65445"/>
      <c r="KX65445" s="23"/>
      <c r="KY65445" s="23"/>
    </row>
    <row r="65446" spans="36:311" x14ac:dyDescent="0.2">
      <c r="AJ65446" s="23"/>
      <c r="HH65446"/>
      <c r="IW65446" s="36"/>
      <c r="JI65446"/>
      <c r="JJ65446"/>
      <c r="KX65446" s="23"/>
      <c r="KY65446" s="23"/>
    </row>
    <row r="65447" spans="36:311" x14ac:dyDescent="0.2">
      <c r="AJ65447" s="23"/>
      <c r="HH65447"/>
      <c r="IW65447" s="36"/>
      <c r="JI65447"/>
      <c r="JJ65447"/>
      <c r="KX65447" s="23"/>
      <c r="KY65447" s="23"/>
    </row>
    <row r="65448" spans="36:311" x14ac:dyDescent="0.2">
      <c r="AJ65448" s="23"/>
      <c r="HH65448"/>
      <c r="IW65448" s="36"/>
      <c r="JI65448"/>
      <c r="JJ65448"/>
      <c r="KX65448" s="23"/>
      <c r="KY65448" s="23"/>
    </row>
    <row r="65449" spans="36:311" x14ac:dyDescent="0.2">
      <c r="AJ65449" s="23"/>
      <c r="HH65449"/>
      <c r="IW65449" s="36"/>
      <c r="JI65449"/>
      <c r="JJ65449"/>
      <c r="KX65449" s="23"/>
      <c r="KY65449" s="23"/>
    </row>
    <row r="65450" spans="36:311" x14ac:dyDescent="0.2">
      <c r="AJ65450" s="23"/>
      <c r="HH65450"/>
      <c r="IW65450" s="36"/>
      <c r="JI65450"/>
      <c r="JJ65450"/>
      <c r="KX65450" s="23"/>
      <c r="KY65450" s="23"/>
    </row>
    <row r="65451" spans="36:311" x14ac:dyDescent="0.2">
      <c r="AJ65451" s="23"/>
      <c r="HH65451"/>
      <c r="IW65451" s="36"/>
      <c r="JI65451"/>
      <c r="JJ65451"/>
      <c r="KX65451" s="23"/>
      <c r="KY65451" s="23"/>
    </row>
    <row r="65452" spans="36:311" x14ac:dyDescent="0.2">
      <c r="AJ65452" s="23"/>
      <c r="HH65452"/>
      <c r="IW65452" s="36"/>
      <c r="JI65452"/>
      <c r="JJ65452"/>
      <c r="KX65452" s="23"/>
      <c r="KY65452" s="23"/>
    </row>
    <row r="65453" spans="36:311" x14ac:dyDescent="0.2">
      <c r="AJ65453" s="23"/>
      <c r="HH65453"/>
      <c r="IW65453" s="36"/>
      <c r="JI65453"/>
      <c r="JJ65453"/>
      <c r="KX65453" s="23"/>
      <c r="KY65453" s="23"/>
    </row>
    <row r="65454" spans="36:311" x14ac:dyDescent="0.2">
      <c r="AJ65454" s="23"/>
      <c r="HH65454"/>
      <c r="IW65454" s="36"/>
      <c r="JI65454"/>
      <c r="JJ65454"/>
      <c r="KX65454" s="23"/>
      <c r="KY65454" s="23"/>
    </row>
    <row r="65455" spans="36:311" x14ac:dyDescent="0.2">
      <c r="AJ65455" s="23"/>
      <c r="HH65455"/>
      <c r="IW65455" s="36"/>
      <c r="JI65455"/>
      <c r="JJ65455"/>
      <c r="KX65455" s="23"/>
      <c r="KY65455" s="23"/>
    </row>
    <row r="65456" spans="36:311" x14ac:dyDescent="0.2">
      <c r="AJ65456" s="23"/>
      <c r="HH65456"/>
      <c r="IW65456" s="36"/>
      <c r="JI65456"/>
      <c r="JJ65456"/>
      <c r="KX65456" s="23"/>
      <c r="KY65456" s="23"/>
    </row>
    <row r="65457" spans="36:311" x14ac:dyDescent="0.2">
      <c r="AJ65457" s="23"/>
      <c r="HH65457"/>
      <c r="IW65457" s="36"/>
      <c r="JI65457"/>
      <c r="JJ65457"/>
      <c r="KX65457" s="23"/>
      <c r="KY65457" s="23"/>
    </row>
    <row r="65458" spans="36:311" x14ac:dyDescent="0.2">
      <c r="AJ65458" s="23"/>
      <c r="HH65458"/>
      <c r="IW65458" s="36"/>
      <c r="JI65458"/>
      <c r="JJ65458"/>
      <c r="KX65458" s="23"/>
      <c r="KY65458" s="23"/>
    </row>
    <row r="65459" spans="36:311" x14ac:dyDescent="0.2">
      <c r="AJ65459" s="23"/>
      <c r="HH65459"/>
      <c r="IW65459" s="36"/>
      <c r="JI65459"/>
      <c r="JJ65459"/>
      <c r="KX65459" s="23"/>
      <c r="KY65459" s="23"/>
    </row>
    <row r="65460" spans="36:311" x14ac:dyDescent="0.2">
      <c r="AJ65460" s="23"/>
      <c r="HH65460"/>
      <c r="IW65460" s="36"/>
      <c r="JI65460"/>
      <c r="JJ65460"/>
      <c r="KX65460" s="23"/>
      <c r="KY65460" s="23"/>
    </row>
    <row r="65461" spans="36:311" x14ac:dyDescent="0.2">
      <c r="AJ65461" s="23"/>
      <c r="HH65461"/>
      <c r="IW65461" s="36"/>
      <c r="JI65461"/>
      <c r="JJ65461"/>
      <c r="KX65461" s="23"/>
      <c r="KY65461" s="23"/>
    </row>
    <row r="65462" spans="36:311" x14ac:dyDescent="0.2">
      <c r="AJ65462" s="23"/>
      <c r="HH65462"/>
      <c r="IW65462" s="36"/>
      <c r="JI65462"/>
      <c r="JJ65462"/>
      <c r="KX65462" s="23"/>
      <c r="KY65462" s="23"/>
    </row>
    <row r="65463" spans="36:311" x14ac:dyDescent="0.2">
      <c r="AJ65463" s="23"/>
      <c r="HH65463"/>
      <c r="IW65463" s="36"/>
      <c r="JI65463"/>
      <c r="JJ65463"/>
      <c r="KX65463" s="23"/>
      <c r="KY65463" s="23"/>
    </row>
    <row r="65464" spans="36:311" x14ac:dyDescent="0.2">
      <c r="AJ65464" s="23"/>
      <c r="HH65464"/>
      <c r="IW65464" s="36"/>
      <c r="JI65464"/>
      <c r="JJ65464"/>
      <c r="KX65464" s="23"/>
      <c r="KY65464" s="23"/>
    </row>
    <row r="65465" spans="36:311" x14ac:dyDescent="0.2">
      <c r="AJ65465" s="23"/>
      <c r="HH65465"/>
      <c r="IW65465" s="36"/>
      <c r="JI65465"/>
      <c r="JJ65465"/>
      <c r="KX65465" s="23"/>
      <c r="KY65465" s="23"/>
    </row>
    <row r="65466" spans="36:311" x14ac:dyDescent="0.2">
      <c r="AJ65466" s="23"/>
      <c r="HH65466"/>
      <c r="IW65466" s="36"/>
      <c r="JI65466"/>
      <c r="JJ65466"/>
      <c r="KX65466" s="23"/>
      <c r="KY65466" s="23"/>
    </row>
    <row r="65467" spans="36:311" x14ac:dyDescent="0.2">
      <c r="AJ65467" s="23"/>
      <c r="HH65467"/>
      <c r="IW65467" s="36"/>
      <c r="JI65467"/>
      <c r="JJ65467"/>
      <c r="KX65467" s="23"/>
      <c r="KY65467" s="23"/>
    </row>
    <row r="65468" spans="36:311" x14ac:dyDescent="0.2">
      <c r="AJ65468" s="23"/>
      <c r="HH65468"/>
      <c r="IW65468" s="36"/>
      <c r="JI65468"/>
      <c r="JJ65468"/>
      <c r="KX65468" s="23"/>
      <c r="KY65468" s="23"/>
    </row>
    <row r="65469" spans="36:311" x14ac:dyDescent="0.2">
      <c r="AJ65469" s="23"/>
      <c r="HH65469"/>
      <c r="IW65469" s="36"/>
      <c r="JI65469"/>
      <c r="JJ65469"/>
      <c r="KX65469" s="23"/>
      <c r="KY65469" s="23"/>
    </row>
    <row r="65470" spans="36:311" x14ac:dyDescent="0.2">
      <c r="AJ65470" s="23"/>
      <c r="HH65470"/>
      <c r="IW65470" s="36"/>
      <c r="JI65470"/>
      <c r="JJ65470"/>
      <c r="KX65470" s="23"/>
      <c r="KY65470" s="23"/>
    </row>
    <row r="65471" spans="36:311" x14ac:dyDescent="0.2">
      <c r="AJ65471" s="23"/>
      <c r="HH65471"/>
      <c r="IW65471" s="36"/>
      <c r="JI65471"/>
      <c r="JJ65471"/>
      <c r="KX65471" s="23"/>
      <c r="KY65471" s="23"/>
    </row>
    <row r="65472" spans="36:311" x14ac:dyDescent="0.2">
      <c r="AJ65472" s="23"/>
      <c r="HH65472"/>
      <c r="IW65472" s="36"/>
      <c r="JI65472"/>
      <c r="JJ65472"/>
      <c r="KX65472" s="23"/>
      <c r="KY65472" s="23"/>
    </row>
    <row r="65473" spans="36:311" x14ac:dyDescent="0.2">
      <c r="AJ65473" s="23"/>
      <c r="HH65473"/>
      <c r="IW65473" s="36"/>
      <c r="JI65473"/>
      <c r="JJ65473"/>
      <c r="KX65473" s="23"/>
      <c r="KY65473" s="23"/>
    </row>
    <row r="65474" spans="36:311" x14ac:dyDescent="0.2">
      <c r="AJ65474" s="23"/>
      <c r="HH65474"/>
      <c r="IW65474" s="36"/>
      <c r="JI65474"/>
      <c r="JJ65474"/>
      <c r="KX65474" s="23"/>
      <c r="KY65474" s="23"/>
    </row>
    <row r="65475" spans="36:311" x14ac:dyDescent="0.2">
      <c r="AJ65475" s="23"/>
      <c r="HH65475"/>
      <c r="IW65475" s="36"/>
      <c r="JI65475"/>
      <c r="JJ65475"/>
      <c r="KX65475" s="23"/>
      <c r="KY65475" s="23"/>
    </row>
    <row r="65476" spans="36:311" x14ac:dyDescent="0.2">
      <c r="AJ65476" s="23"/>
      <c r="HH65476"/>
      <c r="IW65476" s="36"/>
      <c r="JI65476"/>
      <c r="JJ65476"/>
      <c r="KX65476" s="23"/>
      <c r="KY65476" s="23"/>
    </row>
    <row r="65477" spans="36:311" x14ac:dyDescent="0.2">
      <c r="AJ65477" s="23"/>
      <c r="HH65477"/>
      <c r="IW65477" s="36"/>
      <c r="JI65477"/>
      <c r="JJ65477"/>
      <c r="KX65477" s="23"/>
      <c r="KY65477" s="23"/>
    </row>
    <row r="65478" spans="36:311" x14ac:dyDescent="0.2">
      <c r="AJ65478" s="23"/>
      <c r="HH65478"/>
      <c r="IW65478" s="36"/>
      <c r="JI65478"/>
      <c r="JJ65478"/>
      <c r="KX65478" s="23"/>
      <c r="KY65478" s="23"/>
    </row>
    <row r="65479" spans="36:311" x14ac:dyDescent="0.2">
      <c r="AJ65479" s="23"/>
      <c r="HH65479"/>
      <c r="IW65479" s="36"/>
      <c r="JI65479"/>
      <c r="JJ65479"/>
      <c r="KX65479" s="23"/>
      <c r="KY65479" s="23"/>
    </row>
    <row r="65480" spans="36:311" x14ac:dyDescent="0.2">
      <c r="AJ65480" s="23"/>
      <c r="HH65480"/>
      <c r="IW65480" s="36"/>
      <c r="JI65480"/>
      <c r="JJ65480"/>
      <c r="KX65480" s="23"/>
      <c r="KY65480" s="23"/>
    </row>
    <row r="65481" spans="36:311" x14ac:dyDescent="0.2">
      <c r="AJ65481" s="23"/>
      <c r="HH65481"/>
      <c r="IW65481" s="36"/>
      <c r="JI65481"/>
      <c r="JJ65481"/>
      <c r="KX65481" s="23"/>
      <c r="KY65481" s="23"/>
    </row>
    <row r="65482" spans="36:311" x14ac:dyDescent="0.2">
      <c r="AJ65482" s="23"/>
      <c r="HH65482"/>
      <c r="IW65482" s="36"/>
      <c r="JI65482"/>
      <c r="JJ65482"/>
      <c r="KX65482" s="23"/>
      <c r="KY65482" s="23"/>
    </row>
    <row r="65483" spans="36:311" x14ac:dyDescent="0.2">
      <c r="AJ65483" s="23"/>
      <c r="HH65483"/>
      <c r="IW65483" s="36"/>
      <c r="JI65483"/>
      <c r="JJ65483"/>
      <c r="KX65483" s="23"/>
      <c r="KY65483" s="23"/>
    </row>
    <row r="65484" spans="36:311" x14ac:dyDescent="0.2">
      <c r="AJ65484" s="23"/>
      <c r="HH65484"/>
      <c r="IW65484" s="36"/>
      <c r="JI65484"/>
      <c r="JJ65484"/>
      <c r="KX65484" s="23"/>
      <c r="KY65484" s="23"/>
    </row>
    <row r="65485" spans="36:311" x14ac:dyDescent="0.2">
      <c r="AJ65485" s="23"/>
      <c r="HH65485"/>
      <c r="IW65485" s="36"/>
      <c r="JI65485"/>
      <c r="JJ65485"/>
      <c r="KX65485" s="23"/>
      <c r="KY65485" s="23"/>
    </row>
    <row r="65486" spans="36:311" x14ac:dyDescent="0.2">
      <c r="AJ65486" s="23"/>
      <c r="HH65486"/>
      <c r="IW65486" s="36"/>
      <c r="JI65486"/>
      <c r="JJ65486"/>
      <c r="KX65486" s="23"/>
      <c r="KY65486" s="23"/>
    </row>
    <row r="65487" spans="36:311" x14ac:dyDescent="0.2">
      <c r="AJ65487" s="23"/>
      <c r="HH65487"/>
      <c r="IW65487" s="36"/>
      <c r="JI65487"/>
      <c r="JJ65487"/>
      <c r="KX65487" s="23"/>
      <c r="KY65487" s="23"/>
    </row>
    <row r="65488" spans="36:311" x14ac:dyDescent="0.2">
      <c r="AJ65488" s="23"/>
      <c r="HH65488"/>
      <c r="IW65488" s="36"/>
      <c r="JI65488"/>
      <c r="JJ65488"/>
      <c r="KX65488" s="23"/>
      <c r="KY65488" s="23"/>
    </row>
    <row r="65489" spans="36:311" x14ac:dyDescent="0.2">
      <c r="AJ65489" s="23"/>
      <c r="HH65489"/>
      <c r="IW65489" s="36"/>
      <c r="JI65489"/>
      <c r="JJ65489"/>
      <c r="KX65489" s="23"/>
      <c r="KY65489" s="23"/>
    </row>
    <row r="65490" spans="36:311" x14ac:dyDescent="0.2">
      <c r="AJ65490" s="23"/>
      <c r="HH65490"/>
      <c r="IW65490" s="36"/>
      <c r="JI65490"/>
      <c r="JJ65490"/>
      <c r="KX65490" s="23"/>
      <c r="KY65490" s="23"/>
    </row>
    <row r="65491" spans="36:311" x14ac:dyDescent="0.2">
      <c r="AJ65491" s="23"/>
      <c r="HH65491"/>
      <c r="IW65491" s="36"/>
      <c r="JI65491"/>
      <c r="JJ65491"/>
      <c r="KX65491" s="23"/>
      <c r="KY65491" s="23"/>
    </row>
    <row r="65492" spans="36:311" x14ac:dyDescent="0.2">
      <c r="AJ65492" s="23"/>
      <c r="HH65492"/>
      <c r="IW65492" s="36"/>
      <c r="JI65492"/>
      <c r="JJ65492"/>
      <c r="KX65492" s="23"/>
      <c r="KY65492" s="23"/>
    </row>
    <row r="65493" spans="36:311" x14ac:dyDescent="0.2">
      <c r="AJ65493" s="23"/>
      <c r="HH65493"/>
      <c r="IW65493" s="36"/>
      <c r="JI65493"/>
      <c r="JJ65493"/>
      <c r="KX65493" s="23"/>
      <c r="KY65493" s="23"/>
    </row>
    <row r="65494" spans="36:311" x14ac:dyDescent="0.2">
      <c r="AJ65494" s="23"/>
      <c r="HH65494"/>
      <c r="IW65494" s="36"/>
      <c r="JI65494"/>
      <c r="JJ65494"/>
      <c r="KX65494" s="23"/>
      <c r="KY65494" s="23"/>
    </row>
    <row r="65495" spans="36:311" x14ac:dyDescent="0.2">
      <c r="AJ65495" s="23"/>
      <c r="HH65495"/>
      <c r="IW65495" s="36"/>
      <c r="JI65495"/>
      <c r="JJ65495"/>
      <c r="KX65495" s="23"/>
      <c r="KY65495" s="23"/>
    </row>
    <row r="65496" spans="36:311" x14ac:dyDescent="0.2">
      <c r="AJ65496" s="23"/>
      <c r="HH65496"/>
      <c r="IW65496" s="36"/>
      <c r="JI65496"/>
      <c r="JJ65496"/>
      <c r="KX65496" s="23"/>
      <c r="KY65496" s="23"/>
    </row>
    <row r="65497" spans="36:311" x14ac:dyDescent="0.2">
      <c r="AJ65497" s="23"/>
      <c r="HH65497"/>
      <c r="IW65497" s="36"/>
      <c r="JI65497"/>
      <c r="JJ65497"/>
      <c r="KX65497" s="23"/>
      <c r="KY65497" s="23"/>
    </row>
    <row r="65498" spans="36:311" x14ac:dyDescent="0.2">
      <c r="AJ65498" s="23"/>
      <c r="HH65498"/>
      <c r="IW65498" s="36"/>
      <c r="JI65498"/>
      <c r="JJ65498"/>
      <c r="KX65498" s="23"/>
      <c r="KY65498" s="23"/>
    </row>
    <row r="65499" spans="36:311" x14ac:dyDescent="0.2">
      <c r="AJ65499" s="23"/>
      <c r="HH65499"/>
      <c r="IW65499" s="36"/>
      <c r="JI65499"/>
      <c r="JJ65499"/>
      <c r="KX65499" s="23"/>
      <c r="KY65499" s="23"/>
    </row>
    <row r="65500" spans="36:311" x14ac:dyDescent="0.2">
      <c r="AJ65500" s="23"/>
      <c r="HH65500"/>
      <c r="IW65500" s="36"/>
      <c r="JI65500"/>
      <c r="JJ65500"/>
      <c r="KX65500" s="23"/>
      <c r="KY65500" s="23"/>
    </row>
    <row r="65501" spans="36:311" x14ac:dyDescent="0.2">
      <c r="AJ65501" s="23"/>
      <c r="HH65501"/>
      <c r="IW65501" s="36"/>
      <c r="JI65501"/>
      <c r="JJ65501"/>
      <c r="KX65501" s="23"/>
      <c r="KY65501" s="23"/>
    </row>
    <row r="65502" spans="36:311" x14ac:dyDescent="0.2">
      <c r="AJ65502" s="23"/>
      <c r="HH65502"/>
      <c r="IW65502" s="36"/>
      <c r="JI65502"/>
      <c r="JJ65502"/>
      <c r="KX65502" s="23"/>
      <c r="KY65502" s="23"/>
    </row>
    <row r="65503" spans="36:311" x14ac:dyDescent="0.2">
      <c r="AJ65503" s="23"/>
      <c r="HH65503"/>
      <c r="IW65503" s="36"/>
      <c r="JI65503"/>
      <c r="JJ65503"/>
      <c r="KX65503" s="23"/>
      <c r="KY65503" s="23"/>
    </row>
    <row r="65504" spans="36:311" x14ac:dyDescent="0.2">
      <c r="AJ65504" s="23"/>
      <c r="HH65504"/>
      <c r="IW65504" s="36"/>
      <c r="JI65504"/>
      <c r="JJ65504"/>
      <c r="KX65504" s="23"/>
      <c r="KY65504" s="23"/>
    </row>
    <row r="65505" spans="36:311" x14ac:dyDescent="0.2">
      <c r="AJ65505" s="23"/>
      <c r="HH65505"/>
      <c r="IW65505" s="36"/>
      <c r="JI65505"/>
      <c r="JJ65505"/>
      <c r="KX65505" s="23"/>
      <c r="KY65505" s="23"/>
    </row>
    <row r="65506" spans="36:311" x14ac:dyDescent="0.2">
      <c r="AJ65506" s="23"/>
      <c r="HH65506"/>
      <c r="IW65506" s="36"/>
      <c r="JI65506"/>
      <c r="JJ65506"/>
      <c r="KX65506" s="23"/>
      <c r="KY65506" s="23"/>
    </row>
    <row r="65507" spans="36:311" x14ac:dyDescent="0.2">
      <c r="AJ65507" s="23"/>
      <c r="HH65507"/>
      <c r="IW65507" s="36"/>
      <c r="JI65507"/>
      <c r="JJ65507"/>
      <c r="KX65507" s="23"/>
      <c r="KY65507" s="23"/>
    </row>
    <row r="65508" spans="36:311" x14ac:dyDescent="0.2">
      <c r="AJ65508" s="23"/>
      <c r="HH65508"/>
      <c r="IW65508" s="36"/>
      <c r="JI65508"/>
      <c r="JJ65508"/>
      <c r="KX65508" s="23"/>
      <c r="KY65508" s="23"/>
    </row>
    <row r="65509" spans="36:311" x14ac:dyDescent="0.2">
      <c r="AJ65509" s="23"/>
      <c r="HH65509"/>
      <c r="IW65509" s="36"/>
      <c r="JI65509"/>
      <c r="JJ65509"/>
      <c r="KX65509" s="23"/>
      <c r="KY65509" s="23"/>
    </row>
    <row r="65510" spans="36:311" x14ac:dyDescent="0.2">
      <c r="AJ65510" s="23"/>
      <c r="HH65510"/>
      <c r="IW65510" s="36"/>
      <c r="JI65510"/>
      <c r="JJ65510"/>
      <c r="KX65510" s="23"/>
      <c r="KY65510" s="23"/>
    </row>
    <row r="65511" spans="36:311" x14ac:dyDescent="0.2">
      <c r="AJ65511" s="23"/>
      <c r="HH65511"/>
      <c r="IW65511" s="36"/>
      <c r="JI65511"/>
      <c r="JJ65511"/>
      <c r="KX65511" s="23"/>
      <c r="KY65511" s="23"/>
    </row>
    <row r="65512" spans="36:311" x14ac:dyDescent="0.2">
      <c r="AJ65512" s="23"/>
      <c r="HH65512"/>
      <c r="IW65512" s="36"/>
      <c r="JI65512"/>
      <c r="JJ65512"/>
      <c r="KX65512" s="23"/>
      <c r="KY65512" s="23"/>
    </row>
    <row r="65513" spans="36:311" x14ac:dyDescent="0.2">
      <c r="AJ65513" s="23"/>
      <c r="HH65513"/>
      <c r="IW65513" s="36"/>
      <c r="JI65513"/>
      <c r="JJ65513"/>
      <c r="KX65513" s="23"/>
      <c r="KY65513" s="23"/>
    </row>
    <row r="65514" spans="36:311" x14ac:dyDescent="0.2">
      <c r="AJ65514" s="23"/>
      <c r="HH65514"/>
      <c r="IW65514" s="36"/>
      <c r="JI65514"/>
      <c r="JJ65514"/>
      <c r="KX65514" s="23"/>
      <c r="KY65514" s="23"/>
    </row>
    <row r="65515" spans="36:311" x14ac:dyDescent="0.2">
      <c r="AJ65515" s="23"/>
      <c r="HH65515"/>
      <c r="IW65515" s="36"/>
      <c r="JI65515"/>
      <c r="JJ65515"/>
      <c r="KX65515" s="23"/>
      <c r="KY65515" s="23"/>
    </row>
    <row r="65516" spans="36:311" x14ac:dyDescent="0.2">
      <c r="AJ65516" s="23"/>
      <c r="HH65516"/>
      <c r="IW65516" s="36"/>
      <c r="JI65516"/>
      <c r="JJ65516"/>
      <c r="KX65516" s="23"/>
      <c r="KY65516" s="23"/>
    </row>
    <row r="65517" spans="36:311" x14ac:dyDescent="0.2">
      <c r="AJ65517" s="23"/>
      <c r="HH65517"/>
      <c r="IW65517" s="36"/>
      <c r="JI65517"/>
      <c r="JJ65517"/>
      <c r="KX65517" s="23"/>
      <c r="KY65517" s="23"/>
    </row>
    <row r="65518" spans="36:311" x14ac:dyDescent="0.2">
      <c r="AJ65518" s="23"/>
      <c r="HH65518"/>
      <c r="IW65518" s="36"/>
      <c r="JI65518"/>
      <c r="JJ65518"/>
      <c r="KX65518" s="23"/>
      <c r="KY65518" s="23"/>
    </row>
    <row r="65519" spans="36:311" x14ac:dyDescent="0.2">
      <c r="AJ65519" s="23"/>
      <c r="HH65519"/>
      <c r="IW65519" s="36"/>
      <c r="JI65519"/>
      <c r="JJ65519"/>
      <c r="KX65519" s="23"/>
      <c r="KY65519" s="23"/>
    </row>
    <row r="65520" spans="36:311" x14ac:dyDescent="0.2">
      <c r="AJ65520" s="23"/>
      <c r="HH65520"/>
      <c r="IW65520" s="36"/>
      <c r="JI65520"/>
      <c r="JJ65520"/>
      <c r="KX65520" s="23"/>
      <c r="KY65520" s="23"/>
    </row>
    <row r="65521" spans="36:311" x14ac:dyDescent="0.2">
      <c r="AJ65521" s="23"/>
      <c r="HH65521"/>
      <c r="IW65521" s="36"/>
      <c r="JI65521"/>
      <c r="JJ65521"/>
      <c r="KX65521" s="23"/>
      <c r="KY65521" s="23"/>
    </row>
    <row r="65522" spans="36:311" x14ac:dyDescent="0.2">
      <c r="AJ65522" s="23"/>
      <c r="HH65522"/>
      <c r="IW65522" s="36"/>
      <c r="JI65522"/>
      <c r="JJ65522"/>
      <c r="KX65522" s="23"/>
      <c r="KY65522" s="23"/>
    </row>
    <row r="65523" spans="36:311" x14ac:dyDescent="0.2">
      <c r="AJ65523" s="23"/>
      <c r="HH65523"/>
      <c r="IW65523" s="36"/>
      <c r="JI65523"/>
      <c r="JJ65523"/>
      <c r="KX65523" s="23"/>
      <c r="KY65523" s="23"/>
    </row>
    <row r="65524" spans="36:311" x14ac:dyDescent="0.2">
      <c r="AJ65524" s="23"/>
      <c r="HH65524"/>
      <c r="IW65524" s="36"/>
      <c r="JI65524"/>
      <c r="JJ65524"/>
      <c r="KX65524" s="23"/>
      <c r="KY65524" s="23"/>
    </row>
    <row r="65525" spans="36:311" x14ac:dyDescent="0.2">
      <c r="AJ65525" s="23"/>
      <c r="HH65525"/>
      <c r="IW65525" s="36"/>
      <c r="JI65525"/>
      <c r="JJ65525"/>
      <c r="KX65525" s="23"/>
      <c r="KY65525" s="23"/>
    </row>
    <row r="65526" spans="36:311" x14ac:dyDescent="0.2">
      <c r="AJ65526" s="23"/>
      <c r="HH65526"/>
      <c r="IW65526" s="36"/>
      <c r="JI65526"/>
      <c r="JJ65526"/>
      <c r="KX65526" s="23"/>
      <c r="KY65526" s="23"/>
    </row>
    <row r="65527" spans="36:311" x14ac:dyDescent="0.2">
      <c r="AJ65527" s="23"/>
      <c r="HH65527"/>
      <c r="IW65527" s="36"/>
      <c r="JI65527"/>
      <c r="JJ65527"/>
      <c r="KX65527" s="23"/>
      <c r="KY65527" s="23"/>
    </row>
    <row r="65528" spans="36:311" x14ac:dyDescent="0.2">
      <c r="AJ65528" s="23"/>
      <c r="HH65528"/>
      <c r="IW65528" s="36"/>
      <c r="JI65528"/>
      <c r="JJ65528"/>
      <c r="KX65528" s="23"/>
      <c r="KY65528" s="23"/>
    </row>
    <row r="65529" spans="36:311" x14ac:dyDescent="0.2">
      <c r="AJ65529" s="23"/>
      <c r="HH65529"/>
      <c r="IW65529" s="36"/>
      <c r="JI65529"/>
      <c r="JJ65529"/>
      <c r="KX65529" s="23"/>
      <c r="KY65529" s="23"/>
    </row>
    <row r="65530" spans="36:311" x14ac:dyDescent="0.2">
      <c r="AJ65530" s="23"/>
      <c r="HH65530"/>
      <c r="IW65530" s="36"/>
      <c r="JI65530"/>
      <c r="JJ65530"/>
      <c r="KX65530" s="23"/>
      <c r="KY65530" s="23"/>
    </row>
    <row r="65531" spans="36:311" x14ac:dyDescent="0.2">
      <c r="AJ65531" s="23"/>
      <c r="HH65531"/>
      <c r="IW65531" s="36"/>
      <c r="JI65531"/>
      <c r="JJ65531"/>
      <c r="KX65531" s="23"/>
      <c r="KY65531" s="23"/>
    </row>
  </sheetData>
  <mergeCells count="5">
    <mergeCell ref="A63:B63"/>
    <mergeCell ref="HH60:HH61"/>
    <mergeCell ref="HI60:HI61"/>
    <mergeCell ref="HJ60:HJ61"/>
    <mergeCell ref="HK60:HK61"/>
  </mergeCells>
  <printOptions horizontalCentered="1" verticalCentered="1"/>
  <pageMargins left="0.35433070866141736" right="0.27559055118110237" top="0.47244094488188981" bottom="0.55118110236220474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Parámetros laboratorio N1 y N2</vt:lpstr>
      <vt:lpstr>'Parámetros laboratorio N1 y N2'!Área_de_impresión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Mateo Sebastián Centeno Dávila</cp:lastModifiedBy>
  <cp:lastPrinted>2011-12-28T21:15:37Z</cp:lastPrinted>
  <dcterms:created xsi:type="dcterms:W3CDTF">2004-01-21T20:44:26Z</dcterms:created>
  <dcterms:modified xsi:type="dcterms:W3CDTF">2020-08-20T20:41:13Z</dcterms:modified>
</cp:coreProperties>
</file>